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3.xml" ContentType="application/vnd.ms-excel.controlproperties+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925" codeName="{DD97A8EA-9A9A-E61F-A557-7D5A7D7259CE}"/>
  <workbookPr codeName="ThisWorkbook" autoCompressPictures="0"/>
  <mc:AlternateContent xmlns:mc="http://schemas.openxmlformats.org/markup-compatibility/2006">
    <mc:Choice Requires="x15">
      <x15ac:absPath xmlns:x15ac="http://schemas.microsoft.com/office/spreadsheetml/2010/11/ac" url="C:\Users\bwang\Documents\GitHub\VeniciFashion\"/>
    </mc:Choice>
  </mc:AlternateContent>
  <xr:revisionPtr revIDLastSave="0" documentId="13_ncr:1_{2A7349D4-AB7B-4AFF-8996-531B37C734F4}" xr6:coauthVersionLast="47" xr6:coauthVersionMax="47" xr10:uidLastSave="{00000000-0000-0000-0000-000000000000}"/>
  <bookViews>
    <workbookView xWindow="-120" yWindow="-120" windowWidth="29040" windowHeight="15720" tabRatio="651" firstSheet="1" activeTab="2" xr2:uid="{00000000-000D-0000-FFFF-FFFF00000000}"/>
  </bookViews>
  <sheets>
    <sheet name="Expenses &amp; Revenues" sheetId="1" r:id="rId1"/>
    <sheet name="Functions" sheetId="16" r:id="rId2"/>
    <sheet name="Product Database" sheetId="4" r:id="rId3"/>
    <sheet name="On Order" sheetId="21" r:id="rId4"/>
    <sheet name="UPC Barcodes" sheetId="5" r:id="rId5"/>
    <sheet name="Refs" sheetId="8" r:id="rId6"/>
    <sheet name="List" sheetId="9" r:id="rId7"/>
    <sheet name="BIN" sheetId="22" r:id="rId8"/>
    <sheet name="ShoesHandbags" sheetId="18" r:id="rId9"/>
    <sheet name="ToysGames" sheetId="19" r:id="rId10"/>
    <sheet name="Apparel" sheetId="20" r:id="rId11"/>
  </sheets>
  <functionGroups builtInGroupCount="19"/>
  <definedNames>
    <definedName name="_xlnm._FilterDatabase" localSheetId="0" hidden="1">'Expenses &amp; Revenues'!$P$1820:$Q$1822</definedName>
    <definedName name="_xlnm._FilterDatabase" localSheetId="2" hidden="1">'Product Database'!$A$1:$AW$7766</definedName>
    <definedName name="_xlnm._FilterDatabase" localSheetId="4" hidden="1">'UPC Barcodes'!$A$1:$C$7901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J6788" i="4" l="1"/>
  <c r="J3596" i="4"/>
  <c r="J3597" i="4"/>
  <c r="J3598" i="4"/>
  <c r="J3599" i="4"/>
  <c r="J3600" i="4"/>
  <c r="J3601" i="4"/>
  <c r="J3228" i="4" l="1"/>
  <c r="J3245" i="4"/>
  <c r="J3225" i="4"/>
  <c r="J3218" i="4"/>
  <c r="J3215" i="4"/>
  <c r="J3205" i="4"/>
  <c r="J3202" i="4"/>
  <c r="J3199" i="4"/>
  <c r="J3190" i="4"/>
  <c r="J3164" i="4"/>
  <c r="J3151" i="4"/>
  <c r="J3148" i="4"/>
  <c r="J3145" i="4"/>
  <c r="J6889" i="4" l="1"/>
  <c r="J6888" i="4"/>
  <c r="J6887" i="4"/>
  <c r="J6886" i="4"/>
  <c r="J6885" i="4"/>
  <c r="J6884" i="4"/>
  <c r="J6883" i="4"/>
  <c r="J6882" i="4"/>
  <c r="J6881" i="4"/>
  <c r="J6880" i="4"/>
  <c r="J6879" i="4"/>
  <c r="J6878" i="4"/>
  <c r="J6877" i="4"/>
  <c r="J6876" i="4"/>
  <c r="J6875" i="4"/>
  <c r="J6874" i="4"/>
  <c r="J6873" i="4"/>
  <c r="J6872" i="4"/>
  <c r="J6871" i="4"/>
  <c r="J6870" i="4"/>
  <c r="J6869" i="4"/>
  <c r="J6868" i="4"/>
  <c r="J6867" i="4"/>
  <c r="J6866" i="4"/>
  <c r="J6865" i="4"/>
  <c r="J6864" i="4"/>
  <c r="J6863" i="4"/>
  <c r="J6862" i="4"/>
  <c r="J6861" i="4"/>
  <c r="J6860" i="4"/>
  <c r="J6859" i="4"/>
  <c r="J6858" i="4"/>
  <c r="J6857" i="4"/>
  <c r="J6856" i="4"/>
  <c r="J6855" i="4"/>
  <c r="J6854" i="4"/>
  <c r="J427" i="4"/>
  <c r="J6852" i="4"/>
  <c r="J6851" i="4"/>
  <c r="J6850" i="4"/>
  <c r="J6849" i="4"/>
  <c r="J6848" i="4"/>
  <c r="J6847" i="4"/>
  <c r="J6846" i="4"/>
  <c r="J6845" i="4"/>
  <c r="J6844" i="4"/>
  <c r="J6843" i="4"/>
  <c r="J6842" i="4"/>
  <c r="J6841" i="4"/>
  <c r="J6840" i="4"/>
  <c r="J6839" i="4"/>
  <c r="J6838" i="4"/>
  <c r="J6837" i="4"/>
  <c r="J6836" i="4"/>
  <c r="J6835" i="4"/>
  <c r="J6834" i="4"/>
  <c r="J6833" i="4"/>
  <c r="J6832" i="4"/>
  <c r="J6831" i="4"/>
  <c r="J6830" i="4"/>
  <c r="J6829" i="4"/>
  <c r="J6828" i="4"/>
  <c r="J6827" i="4"/>
  <c r="J6826" i="4"/>
  <c r="J6825" i="4"/>
  <c r="J6824" i="4"/>
  <c r="J6823" i="4"/>
  <c r="J6822" i="4"/>
  <c r="J6821" i="4"/>
  <c r="J6820" i="4"/>
  <c r="J6819" i="4"/>
  <c r="J6818" i="4"/>
  <c r="J6817" i="4"/>
  <c r="J6816" i="4"/>
  <c r="J6815" i="4"/>
  <c r="J6814" i="4"/>
  <c r="J6813" i="4"/>
  <c r="J6812" i="4"/>
  <c r="J6811" i="4"/>
  <c r="J6810" i="4"/>
  <c r="J6809" i="4"/>
  <c r="J6808" i="4"/>
  <c r="J6807" i="4"/>
  <c r="J6806" i="4"/>
  <c r="J6805" i="4"/>
  <c r="J6804" i="4"/>
  <c r="J6803" i="4"/>
  <c r="J6802" i="4"/>
  <c r="J6801" i="4"/>
  <c r="J6800" i="4"/>
  <c r="J6799" i="4"/>
  <c r="J6798" i="4"/>
  <c r="J6797" i="4"/>
  <c r="J6796" i="4"/>
  <c r="J6795" i="4"/>
  <c r="J6794" i="4"/>
  <c r="J6793" i="4"/>
  <c r="J6792" i="4"/>
  <c r="J6791" i="4"/>
  <c r="J6790" i="4"/>
  <c r="J6789" i="4"/>
  <c r="J6787" i="4"/>
  <c r="J6786" i="4"/>
  <c r="J6785" i="4"/>
  <c r="J6784" i="4"/>
  <c r="J6783" i="4"/>
  <c r="J6782" i="4"/>
  <c r="J6781" i="4"/>
  <c r="J6780" i="4"/>
  <c r="J6779" i="4"/>
  <c r="J6778" i="4"/>
  <c r="J6777" i="4"/>
  <c r="J6776" i="4"/>
  <c r="J6775" i="4"/>
  <c r="J6774" i="4"/>
  <c r="J6773" i="4"/>
  <c r="J6772" i="4"/>
  <c r="J6771" i="4"/>
  <c r="J6770" i="4"/>
  <c r="J6769" i="4"/>
  <c r="J6768" i="4"/>
  <c r="J6767" i="4"/>
  <c r="J6766" i="4"/>
  <c r="J6765" i="4"/>
  <c r="J6764" i="4"/>
  <c r="J6763" i="4"/>
  <c r="J6762" i="4"/>
  <c r="J6761" i="4"/>
  <c r="J6760" i="4"/>
  <c r="J6759" i="4"/>
  <c r="J6758" i="4"/>
  <c r="J6757" i="4"/>
  <c r="J6756" i="4"/>
  <c r="J6755" i="4"/>
  <c r="J6754" i="4"/>
  <c r="J6753" i="4"/>
  <c r="J6752" i="4"/>
  <c r="J6751" i="4"/>
  <c r="J6750" i="4"/>
  <c r="J6749" i="4"/>
  <c r="J6748" i="4"/>
  <c r="J6747" i="4"/>
  <c r="J6746" i="4"/>
  <c r="J6745" i="4"/>
  <c r="J6744" i="4"/>
  <c r="J6743" i="4"/>
  <c r="J6742" i="4"/>
  <c r="J6741" i="4"/>
  <c r="J6740" i="4"/>
  <c r="J6739" i="4"/>
  <c r="J6738" i="4"/>
  <c r="J6737" i="4"/>
  <c r="J6736" i="4"/>
  <c r="J6735" i="4"/>
  <c r="J6734" i="4"/>
  <c r="J6733" i="4"/>
  <c r="J6732" i="4"/>
  <c r="J6731" i="4"/>
  <c r="J6730" i="4"/>
  <c r="J6729" i="4"/>
  <c r="J6728" i="4"/>
  <c r="J6727" i="4"/>
  <c r="J6726" i="4"/>
  <c r="J6725" i="4"/>
  <c r="J6724" i="4"/>
  <c r="J6723" i="4"/>
  <c r="J6722" i="4"/>
  <c r="J6721" i="4"/>
  <c r="J6720" i="4"/>
  <c r="J6719" i="4"/>
  <c r="J6718" i="4"/>
  <c r="J6717" i="4"/>
  <c r="J6716" i="4"/>
  <c r="J6715" i="4"/>
  <c r="J6714" i="4"/>
  <c r="J6713" i="4"/>
  <c r="J6712" i="4"/>
  <c r="J6711" i="4"/>
  <c r="J6710" i="4"/>
  <c r="J6709" i="4"/>
  <c r="J6708" i="4"/>
  <c r="J6707" i="4"/>
  <c r="J6706" i="4"/>
  <c r="J6705" i="4"/>
  <c r="J6704" i="4"/>
  <c r="J6703" i="4"/>
  <c r="J6702" i="4"/>
  <c r="J6701" i="4"/>
  <c r="J6700" i="4"/>
  <c r="J6699" i="4"/>
  <c r="J6698" i="4"/>
  <c r="J6697" i="4"/>
  <c r="J6696" i="4"/>
  <c r="J6695" i="4"/>
  <c r="J6694" i="4"/>
  <c r="J6693" i="4"/>
  <c r="J6692" i="4"/>
  <c r="J6691" i="4"/>
  <c r="J6690" i="4"/>
  <c r="J6689" i="4"/>
  <c r="J6688" i="4"/>
  <c r="J6687" i="4"/>
  <c r="J6686" i="4"/>
  <c r="J6685" i="4"/>
  <c r="J6684" i="4"/>
  <c r="J6683" i="4"/>
  <c r="J6682" i="4"/>
  <c r="J6681" i="4"/>
  <c r="J6680" i="4"/>
  <c r="J6679" i="4"/>
  <c r="J6678" i="4"/>
  <c r="J6677" i="4"/>
  <c r="J6676" i="4"/>
  <c r="J6675" i="4"/>
  <c r="J6674" i="4"/>
  <c r="J6673" i="4"/>
  <c r="J6672" i="4"/>
  <c r="J6671" i="4"/>
  <c r="J6670" i="4"/>
  <c r="J6669" i="4"/>
  <c r="J6668" i="4"/>
  <c r="J6667" i="4"/>
  <c r="J6666" i="4"/>
  <c r="J6665" i="4"/>
  <c r="J6664" i="4"/>
  <c r="J6663" i="4"/>
  <c r="J6662" i="4"/>
  <c r="J6661" i="4"/>
  <c r="J6660" i="4"/>
  <c r="J6659" i="4"/>
  <c r="J6658" i="4"/>
  <c r="J6657" i="4"/>
  <c r="J6656" i="4"/>
  <c r="J6655" i="4"/>
  <c r="J6654" i="4"/>
  <c r="J6653" i="4"/>
  <c r="J6652" i="4"/>
  <c r="J6651" i="4"/>
  <c r="J6650" i="4"/>
  <c r="J6649" i="4"/>
  <c r="J6648" i="4"/>
  <c r="J6647" i="4"/>
  <c r="J6646" i="4"/>
  <c r="J6645" i="4"/>
  <c r="J6644" i="4"/>
  <c r="J6643" i="4"/>
  <c r="J6642" i="4"/>
  <c r="J6641" i="4"/>
  <c r="J6640" i="4"/>
  <c r="J6639" i="4"/>
  <c r="J6638" i="4"/>
  <c r="J6637" i="4"/>
  <c r="J6636" i="4"/>
  <c r="J6635" i="4"/>
  <c r="J6634" i="4"/>
  <c r="J6633" i="4"/>
  <c r="J6632" i="4"/>
  <c r="J6631" i="4"/>
  <c r="J6630" i="4"/>
  <c r="J6629" i="4"/>
  <c r="J6628" i="4"/>
  <c r="J6627" i="4"/>
  <c r="J6626" i="4"/>
  <c r="J6625" i="4"/>
  <c r="J6624" i="4"/>
  <c r="J6623" i="4"/>
  <c r="J6622" i="4"/>
  <c r="J6621" i="4"/>
  <c r="J6620" i="4"/>
  <c r="J6619" i="4"/>
  <c r="J6618" i="4"/>
  <c r="J6617" i="4"/>
  <c r="J6616" i="4"/>
  <c r="J6615" i="4"/>
  <c r="J6614" i="4"/>
  <c r="J6613" i="4"/>
  <c r="J6612" i="4"/>
  <c r="J6611" i="4"/>
  <c r="J6610" i="4"/>
  <c r="J6609" i="4"/>
  <c r="J6608" i="4"/>
  <c r="J6607" i="4"/>
  <c r="J6606" i="4"/>
  <c r="J6605" i="4"/>
  <c r="J6604" i="4"/>
  <c r="J6603" i="4"/>
  <c r="J6602" i="4"/>
  <c r="J6601" i="4"/>
  <c r="J6600" i="4"/>
  <c r="J6599" i="4"/>
  <c r="J6598" i="4"/>
  <c r="J6597" i="4"/>
  <c r="J6596" i="4"/>
  <c r="J6595" i="4"/>
  <c r="J6594" i="4"/>
  <c r="J6593" i="4"/>
  <c r="J6592" i="4"/>
  <c r="J6591" i="4"/>
  <c r="J6590" i="4"/>
  <c r="J6589" i="4"/>
  <c r="J6588" i="4"/>
  <c r="J6587" i="4"/>
  <c r="J6586" i="4"/>
  <c r="J6585" i="4"/>
  <c r="J6584" i="4"/>
  <c r="J6583" i="4"/>
  <c r="J6582" i="4"/>
  <c r="J6581" i="4"/>
  <c r="J6580" i="4"/>
  <c r="J6579" i="4"/>
  <c r="J6578" i="4"/>
  <c r="J6577" i="4"/>
  <c r="J6576" i="4"/>
  <c r="J6575" i="4"/>
  <c r="J6574" i="4"/>
  <c r="J6573" i="4"/>
  <c r="J6572" i="4"/>
  <c r="J6571" i="4"/>
  <c r="J6570" i="4"/>
  <c r="J6569" i="4"/>
  <c r="J6568" i="4"/>
  <c r="J6567" i="4"/>
  <c r="J6566" i="4"/>
  <c r="J6565" i="4"/>
  <c r="J6564" i="4"/>
  <c r="J6563" i="4"/>
  <c r="J6562" i="4"/>
  <c r="J6561" i="4"/>
  <c r="J6560" i="4"/>
  <c r="J6559" i="4"/>
  <c r="J6558" i="4"/>
  <c r="J6557" i="4"/>
  <c r="J6556" i="4"/>
  <c r="J6555" i="4"/>
  <c r="J6554" i="4"/>
  <c r="J6553" i="4"/>
  <c r="J6552" i="4"/>
  <c r="J6551" i="4"/>
  <c r="J6550" i="4"/>
  <c r="J6549" i="4"/>
  <c r="J6548" i="4"/>
  <c r="J6547" i="4"/>
  <c r="J6546" i="4"/>
  <c r="J6545" i="4"/>
  <c r="J6544" i="4"/>
  <c r="J6543" i="4"/>
  <c r="J6542" i="4"/>
  <c r="J6541" i="4"/>
  <c r="J6540" i="4"/>
  <c r="J6539" i="4"/>
  <c r="J6538" i="4"/>
  <c r="J6537" i="4"/>
  <c r="J6536" i="4"/>
  <c r="J6535" i="4"/>
  <c r="J6534" i="4"/>
  <c r="J6533" i="4"/>
  <c r="J6532" i="4"/>
  <c r="J6531" i="4"/>
  <c r="J6530" i="4"/>
  <c r="J6529" i="4"/>
  <c r="J6528" i="4"/>
  <c r="J6527" i="4"/>
  <c r="J6526" i="4"/>
  <c r="J6525" i="4"/>
  <c r="J6524" i="4"/>
  <c r="J6523" i="4"/>
  <c r="J6522" i="4"/>
  <c r="J6521" i="4"/>
  <c r="J6520" i="4"/>
  <c r="J6519" i="4"/>
  <c r="J6518" i="4"/>
  <c r="J6517" i="4"/>
  <c r="J6516" i="4"/>
  <c r="J6515" i="4"/>
  <c r="J6514" i="4"/>
  <c r="J6513" i="4"/>
  <c r="J6512" i="4"/>
  <c r="J6511" i="4"/>
  <c r="J6510" i="4"/>
  <c r="J6509" i="4"/>
  <c r="J6508" i="4"/>
  <c r="J6507" i="4"/>
  <c r="J6506" i="4"/>
  <c r="J6505" i="4"/>
  <c r="J6504" i="4"/>
  <c r="J6503" i="4"/>
  <c r="J6502" i="4"/>
  <c r="J6501" i="4"/>
  <c r="J6500" i="4"/>
  <c r="J6499" i="4"/>
  <c r="J6498" i="4"/>
  <c r="J6497" i="4"/>
  <c r="J6496" i="4"/>
  <c r="J6495" i="4"/>
  <c r="J6494" i="4"/>
  <c r="J6493" i="4"/>
  <c r="J6492" i="4"/>
  <c r="J6491" i="4"/>
  <c r="J6490" i="4"/>
  <c r="J6489" i="4"/>
  <c r="J6488" i="4"/>
  <c r="J6487" i="4"/>
  <c r="J6486" i="4"/>
  <c r="J6485" i="4"/>
  <c r="J6484" i="4"/>
  <c r="J6483" i="4"/>
  <c r="J6482" i="4"/>
  <c r="J6481" i="4"/>
  <c r="J6480" i="4"/>
  <c r="J6479" i="4"/>
  <c r="J6478" i="4"/>
  <c r="J6477" i="4"/>
  <c r="J6476" i="4"/>
  <c r="J6475" i="4"/>
  <c r="J6474" i="4"/>
  <c r="J6473" i="4"/>
  <c r="J6472" i="4"/>
  <c r="J6471" i="4"/>
  <c r="J6470" i="4"/>
  <c r="J6469" i="4"/>
  <c r="J6468" i="4"/>
  <c r="J6467" i="4"/>
  <c r="J6466" i="4"/>
  <c r="J6465" i="4"/>
  <c r="J6464" i="4"/>
  <c r="J6463" i="4"/>
  <c r="J6462" i="4"/>
  <c r="J6461" i="4"/>
  <c r="J6460" i="4"/>
  <c r="J6459" i="4"/>
  <c r="J6458" i="4"/>
  <c r="J6457" i="4"/>
  <c r="J6456" i="4"/>
  <c r="J6455" i="4"/>
  <c r="J6454" i="4"/>
  <c r="J6453" i="4"/>
  <c r="J6452" i="4"/>
  <c r="J6451" i="4"/>
  <c r="J6450" i="4"/>
  <c r="J6449" i="4"/>
  <c r="J6448" i="4"/>
  <c r="J6447" i="4"/>
  <c r="J6446" i="4"/>
  <c r="J6445" i="4"/>
  <c r="J6444" i="4"/>
  <c r="J6443" i="4"/>
  <c r="J6442" i="4"/>
  <c r="J6441" i="4"/>
  <c r="J6440" i="4"/>
  <c r="J6439" i="4"/>
  <c r="J6438" i="4"/>
  <c r="J6437" i="4"/>
  <c r="J6436" i="4"/>
  <c r="J6435" i="4"/>
  <c r="J6434" i="4"/>
  <c r="J6433" i="4"/>
  <c r="J6432" i="4"/>
  <c r="J6431" i="4"/>
  <c r="J6430" i="4"/>
  <c r="J6429" i="4"/>
  <c r="J6428" i="4"/>
  <c r="J6427" i="4"/>
  <c r="J6426" i="4"/>
  <c r="J6425" i="4"/>
  <c r="J6424" i="4"/>
  <c r="J6423" i="4"/>
  <c r="J6422" i="4"/>
  <c r="J6421" i="4"/>
  <c r="J6420" i="4"/>
  <c r="J6419" i="4"/>
  <c r="J6418" i="4"/>
  <c r="J6417" i="4"/>
  <c r="J6416" i="4"/>
  <c r="J6415" i="4"/>
  <c r="J6414" i="4"/>
  <c r="J6413" i="4"/>
  <c r="J6412" i="4"/>
  <c r="J6411" i="4"/>
  <c r="J6410" i="4"/>
  <c r="J6409" i="4"/>
  <c r="J6408" i="4"/>
  <c r="J6407" i="4"/>
  <c r="J6406" i="4"/>
  <c r="J6405" i="4"/>
  <c r="J6404" i="4"/>
  <c r="J6403" i="4"/>
  <c r="J6402" i="4"/>
  <c r="J6401" i="4"/>
  <c r="J6400" i="4"/>
  <c r="J6399" i="4"/>
  <c r="J6398" i="4"/>
  <c r="J6397" i="4"/>
  <c r="J6396" i="4"/>
  <c r="J6395" i="4"/>
  <c r="J6394" i="4"/>
  <c r="J6393" i="4"/>
  <c r="J6392" i="4"/>
  <c r="J6391" i="4"/>
  <c r="J6390" i="4"/>
  <c r="J6389" i="4"/>
  <c r="J6388" i="4"/>
  <c r="J6387" i="4"/>
  <c r="J6386" i="4"/>
  <c r="J6385" i="4"/>
  <c r="J6384" i="4"/>
  <c r="J6383" i="4"/>
  <c r="J6382" i="4"/>
  <c r="J6381" i="4"/>
  <c r="J6380" i="4"/>
  <c r="J6379" i="4"/>
  <c r="J6378" i="4"/>
  <c r="J6377" i="4"/>
  <c r="J6376" i="4"/>
  <c r="J6375" i="4"/>
  <c r="J6374" i="4"/>
  <c r="J6373" i="4"/>
  <c r="J6372" i="4"/>
  <c r="J6371" i="4"/>
  <c r="J6370" i="4"/>
  <c r="J6369" i="4"/>
  <c r="J6368" i="4"/>
  <c r="J6367" i="4"/>
  <c r="J6366" i="4"/>
  <c r="J6365" i="4"/>
  <c r="J6364" i="4"/>
  <c r="J6363" i="4"/>
  <c r="J6362" i="4"/>
  <c r="J6361" i="4"/>
  <c r="J6360" i="4"/>
  <c r="J6359" i="4"/>
  <c r="J6358" i="4"/>
  <c r="J6357" i="4"/>
  <c r="J6356" i="4"/>
  <c r="J6355" i="4"/>
  <c r="J6354" i="4"/>
  <c r="J6353" i="4"/>
  <c r="J6352" i="4"/>
  <c r="J6351" i="4"/>
  <c r="J6350" i="4"/>
  <c r="J6349" i="4"/>
  <c r="J6348" i="4"/>
  <c r="J6347" i="4"/>
  <c r="J6346" i="4"/>
  <c r="J6345" i="4"/>
  <c r="J6344" i="4"/>
  <c r="J6343" i="4"/>
  <c r="J6342" i="4"/>
  <c r="J6341" i="4"/>
  <c r="J6340" i="4"/>
  <c r="J6339" i="4"/>
  <c r="J6338" i="4"/>
  <c r="J6337" i="4"/>
  <c r="J6336" i="4"/>
  <c r="J6335" i="4"/>
  <c r="J6334" i="4"/>
  <c r="J6333" i="4"/>
  <c r="J6332" i="4"/>
  <c r="J6331" i="4"/>
  <c r="J6330" i="4"/>
  <c r="J6329" i="4"/>
  <c r="J6328" i="4"/>
  <c r="J6327" i="4"/>
  <c r="J6326" i="4"/>
  <c r="J6325" i="4"/>
  <c r="J6324" i="4"/>
  <c r="J6323" i="4"/>
  <c r="J6322" i="4"/>
  <c r="J6321" i="4"/>
  <c r="J6320" i="4"/>
  <c r="J6319" i="4"/>
  <c r="J6318" i="4"/>
  <c r="J6317" i="4"/>
  <c r="J6316" i="4"/>
  <c r="J6315" i="4"/>
  <c r="J6314" i="4"/>
  <c r="J6313" i="4"/>
  <c r="J6312" i="4"/>
  <c r="J6311" i="4"/>
  <c r="J6310" i="4"/>
  <c r="J6309" i="4"/>
  <c r="J6308" i="4"/>
  <c r="J6307" i="4"/>
  <c r="J6306" i="4"/>
  <c r="J6305" i="4"/>
  <c r="J6304" i="4"/>
  <c r="J6303" i="4"/>
  <c r="J6302" i="4"/>
  <c r="J6301" i="4"/>
  <c r="J6300" i="4"/>
  <c r="J6299" i="4"/>
  <c r="J6298" i="4"/>
  <c r="J6297" i="4"/>
  <c r="J6296" i="4"/>
  <c r="J6295" i="4"/>
  <c r="J6294" i="4"/>
  <c r="J6293" i="4"/>
  <c r="J6292" i="4"/>
  <c r="J6291" i="4"/>
  <c r="J6290" i="4"/>
  <c r="J6289" i="4"/>
  <c r="J6288" i="4"/>
  <c r="J6287" i="4"/>
  <c r="J6286" i="4"/>
  <c r="J6285" i="4"/>
  <c r="J6284" i="4"/>
  <c r="J6283" i="4"/>
  <c r="J6282" i="4"/>
  <c r="J6281" i="4"/>
  <c r="J6280" i="4"/>
  <c r="J6279" i="4"/>
  <c r="J6278" i="4"/>
  <c r="J6277" i="4"/>
  <c r="J6276" i="4"/>
  <c r="J6275" i="4"/>
  <c r="J6274" i="4"/>
  <c r="J6273" i="4"/>
  <c r="J6272" i="4"/>
  <c r="J6271" i="4"/>
  <c r="J6270" i="4"/>
  <c r="J6269" i="4"/>
  <c r="J6268" i="4"/>
  <c r="J6267" i="4"/>
  <c r="J6266" i="4"/>
  <c r="J6265" i="4"/>
  <c r="J6264" i="4"/>
  <c r="J6263" i="4"/>
  <c r="J6262" i="4"/>
  <c r="J6261" i="4"/>
  <c r="J6260" i="4"/>
  <c r="J6259" i="4"/>
  <c r="J6258" i="4"/>
  <c r="J6257" i="4"/>
  <c r="J6256" i="4"/>
  <c r="J6255" i="4"/>
  <c r="J6254" i="4"/>
  <c r="J6253" i="4"/>
  <c r="J6252" i="4"/>
  <c r="J6251" i="4"/>
  <c r="J6250" i="4"/>
  <c r="J6249" i="4"/>
  <c r="J6248" i="4"/>
  <c r="J6247" i="4"/>
  <c r="J6246" i="4"/>
  <c r="J6245" i="4"/>
  <c r="J6244" i="4"/>
  <c r="J6243" i="4"/>
  <c r="J6242" i="4"/>
  <c r="J6241" i="4"/>
  <c r="J6240" i="4"/>
  <c r="J6239" i="4"/>
  <c r="J6238" i="4"/>
  <c r="J6237" i="4"/>
  <c r="J6236" i="4"/>
  <c r="J6235" i="4"/>
  <c r="J6234" i="4"/>
  <c r="J6233" i="4"/>
  <c r="J6232" i="4"/>
  <c r="J6231" i="4"/>
  <c r="J6230" i="4"/>
  <c r="J6229" i="4"/>
  <c r="J6228" i="4"/>
  <c r="J6227" i="4"/>
  <c r="J6226" i="4"/>
  <c r="J6225" i="4"/>
  <c r="J6224" i="4"/>
  <c r="J6223" i="4"/>
  <c r="J6222" i="4"/>
  <c r="J6221" i="4"/>
  <c r="J6220" i="4"/>
  <c r="J6219" i="4"/>
  <c r="J6218" i="4"/>
  <c r="J6217" i="4"/>
  <c r="J6216" i="4"/>
  <c r="J6215" i="4"/>
  <c r="J6214" i="4"/>
  <c r="J6213" i="4"/>
  <c r="J6212" i="4"/>
  <c r="J6211" i="4"/>
  <c r="J6210" i="4"/>
  <c r="J6209" i="4"/>
  <c r="J6208" i="4"/>
  <c r="J6207" i="4"/>
  <c r="J6206" i="4"/>
  <c r="J6205" i="4"/>
  <c r="J6204" i="4"/>
  <c r="J6203" i="4"/>
  <c r="J6202" i="4"/>
  <c r="J6201" i="4"/>
  <c r="J6200" i="4"/>
  <c r="J6199" i="4"/>
  <c r="J6198" i="4"/>
  <c r="J6197" i="4"/>
  <c r="J6196" i="4"/>
  <c r="J6195" i="4"/>
  <c r="J6194" i="4"/>
  <c r="J6193" i="4"/>
  <c r="J6192" i="4"/>
  <c r="J6191" i="4"/>
  <c r="J6190" i="4"/>
  <c r="J6189" i="4"/>
  <c r="J6188" i="4"/>
  <c r="J6187" i="4"/>
  <c r="J6186" i="4"/>
  <c r="J6185" i="4"/>
  <c r="J6184" i="4"/>
  <c r="J6183" i="4"/>
  <c r="J6182" i="4"/>
  <c r="J6181" i="4"/>
  <c r="J6180" i="4"/>
  <c r="J6179" i="4"/>
  <c r="J6178" i="4"/>
  <c r="J6177" i="4"/>
  <c r="J6176" i="4"/>
  <c r="J6175" i="4"/>
  <c r="J6174" i="4"/>
  <c r="J6173" i="4"/>
  <c r="J6172" i="4"/>
  <c r="J6171" i="4"/>
  <c r="J6170" i="4"/>
  <c r="J6169" i="4"/>
  <c r="J6168" i="4"/>
  <c r="J6167" i="4"/>
  <c r="J6166" i="4"/>
  <c r="J6165" i="4"/>
  <c r="J6164" i="4"/>
  <c r="J6163" i="4"/>
  <c r="J6162" i="4"/>
  <c r="J6161" i="4"/>
  <c r="J6160" i="4"/>
  <c r="J6159" i="4"/>
  <c r="J6158" i="4"/>
  <c r="J6157" i="4"/>
  <c r="J6156" i="4"/>
  <c r="J6155" i="4"/>
  <c r="J6154" i="4"/>
  <c r="J6153" i="4"/>
  <c r="J6152" i="4"/>
  <c r="J6151" i="4"/>
  <c r="J6150" i="4"/>
  <c r="J6149" i="4"/>
  <c r="J6148" i="4"/>
  <c r="J6147" i="4"/>
  <c r="J6146" i="4"/>
  <c r="J6145" i="4"/>
  <c r="J6144" i="4"/>
  <c r="J6143" i="4"/>
  <c r="J6142" i="4"/>
  <c r="J6141" i="4"/>
  <c r="J6140" i="4"/>
  <c r="J6139" i="4"/>
  <c r="J6138" i="4"/>
  <c r="J6137" i="4"/>
  <c r="J6136" i="4"/>
  <c r="J6135" i="4"/>
  <c r="J6134" i="4"/>
  <c r="J6133" i="4"/>
  <c r="J6132" i="4"/>
  <c r="J6131" i="4"/>
  <c r="J6130" i="4"/>
  <c r="J6129" i="4"/>
  <c r="J6128" i="4"/>
  <c r="J6127" i="4"/>
  <c r="J6126" i="4"/>
  <c r="J6125" i="4"/>
  <c r="J6124" i="4"/>
  <c r="J6123" i="4"/>
  <c r="J6122" i="4"/>
  <c r="J6121" i="4"/>
  <c r="J6120" i="4"/>
  <c r="J6119" i="4"/>
  <c r="J6118" i="4"/>
  <c r="J6117" i="4"/>
  <c r="J6116" i="4"/>
  <c r="J6115" i="4"/>
  <c r="J6114" i="4"/>
  <c r="J6113" i="4"/>
  <c r="J6112" i="4"/>
  <c r="J6111" i="4"/>
  <c r="J6110" i="4"/>
  <c r="J6109" i="4"/>
  <c r="J6108" i="4"/>
  <c r="J6107" i="4"/>
  <c r="J6106" i="4"/>
  <c r="J6105" i="4"/>
  <c r="J6104" i="4"/>
  <c r="J6103" i="4"/>
  <c r="J6102" i="4"/>
  <c r="J6101" i="4"/>
  <c r="J6100" i="4"/>
  <c r="J6099" i="4"/>
  <c r="J6098" i="4"/>
  <c r="J6097" i="4"/>
  <c r="J6096" i="4"/>
  <c r="J6095" i="4"/>
  <c r="J6094" i="4"/>
  <c r="J6093" i="4"/>
  <c r="J6092" i="4"/>
  <c r="J6091" i="4"/>
  <c r="J6090" i="4"/>
  <c r="J6089" i="4"/>
  <c r="J6088" i="4"/>
  <c r="J6087" i="4"/>
  <c r="J6086" i="4"/>
  <c r="J6085" i="4"/>
  <c r="J6084" i="4"/>
  <c r="J6083" i="4"/>
  <c r="J6082" i="4"/>
  <c r="J6081" i="4"/>
  <c r="J6080" i="4"/>
  <c r="J6079" i="4"/>
  <c r="J6078" i="4"/>
  <c r="J6077" i="4"/>
  <c r="J6076" i="4"/>
  <c r="J6075" i="4"/>
  <c r="J6074" i="4"/>
  <c r="J6073" i="4"/>
  <c r="J6072" i="4"/>
  <c r="J6071" i="4"/>
  <c r="J6070" i="4"/>
  <c r="J6069" i="4"/>
  <c r="J6068" i="4"/>
  <c r="J6067" i="4"/>
  <c r="J6066" i="4"/>
  <c r="J6065" i="4"/>
  <c r="J6064" i="4"/>
  <c r="J6063" i="4"/>
  <c r="J6062" i="4"/>
  <c r="J6061" i="4"/>
  <c r="J6060" i="4"/>
  <c r="J6059" i="4"/>
  <c r="J6058" i="4"/>
  <c r="J6057" i="4"/>
  <c r="J6056" i="4"/>
  <c r="J6055" i="4"/>
  <c r="J6054" i="4"/>
  <c r="J6053" i="4"/>
  <c r="J6052" i="4"/>
  <c r="J6051" i="4"/>
  <c r="J6050" i="4"/>
  <c r="J6049" i="4"/>
  <c r="J6048" i="4"/>
  <c r="J6047" i="4"/>
  <c r="J6046" i="4"/>
  <c r="J6045" i="4"/>
  <c r="J6044" i="4"/>
  <c r="J6043" i="4"/>
  <c r="J6042" i="4"/>
  <c r="J6041" i="4"/>
  <c r="J6040" i="4"/>
  <c r="J6039" i="4"/>
  <c r="J6038" i="4"/>
  <c r="J6037" i="4"/>
  <c r="J6036" i="4"/>
  <c r="J6035" i="4"/>
  <c r="J6034" i="4"/>
  <c r="J6033" i="4"/>
  <c r="J6032" i="4"/>
  <c r="J6031" i="4"/>
  <c r="J6030" i="4"/>
  <c r="J6029" i="4"/>
  <c r="J6028" i="4"/>
  <c r="J6027" i="4"/>
  <c r="J6026" i="4"/>
  <c r="J6025" i="4"/>
  <c r="J6024" i="4"/>
  <c r="J6023" i="4"/>
  <c r="J6022" i="4"/>
  <c r="J6021" i="4"/>
  <c r="J6020" i="4"/>
  <c r="J6019" i="4"/>
  <c r="J6018" i="4"/>
  <c r="J6017" i="4"/>
  <c r="J6016" i="4"/>
  <c r="J6015" i="4"/>
  <c r="J6014" i="4"/>
  <c r="J6013" i="4"/>
  <c r="J6012" i="4"/>
  <c r="J6011" i="4"/>
  <c r="J6010" i="4"/>
  <c r="J6009" i="4"/>
  <c r="J6008" i="4"/>
  <c r="J6007" i="4"/>
  <c r="J6006" i="4"/>
  <c r="J6005" i="4"/>
  <c r="J6004" i="4"/>
  <c r="J6003" i="4"/>
  <c r="J6002" i="4"/>
  <c r="J6001" i="4"/>
  <c r="J6000" i="4"/>
  <c r="J5999" i="4"/>
  <c r="J5998" i="4"/>
  <c r="J5997" i="4"/>
  <c r="J5996" i="4"/>
  <c r="J5995" i="4"/>
  <c r="J5994" i="4"/>
  <c r="J5993" i="4"/>
  <c r="J5992" i="4"/>
  <c r="J5991" i="4"/>
  <c r="J5990" i="4"/>
  <c r="J5989" i="4"/>
  <c r="J5988" i="4"/>
  <c r="J5987" i="4"/>
  <c r="J5986" i="4"/>
  <c r="J5985" i="4"/>
  <c r="J5984" i="4"/>
  <c r="J5983" i="4"/>
  <c r="J5982" i="4"/>
  <c r="J5981" i="4"/>
  <c r="J5980" i="4"/>
  <c r="J5979" i="4"/>
  <c r="J5978" i="4"/>
  <c r="J5977" i="4"/>
  <c r="J5976" i="4"/>
  <c r="J5975" i="4"/>
  <c r="J5974" i="4"/>
  <c r="J5973" i="4"/>
  <c r="J5972" i="4"/>
  <c r="J5971" i="4"/>
  <c r="J5970" i="4"/>
  <c r="J5969" i="4"/>
  <c r="J5968" i="4"/>
  <c r="J5967" i="4"/>
  <c r="J5966" i="4"/>
  <c r="J5965" i="4"/>
  <c r="J5964" i="4"/>
  <c r="J5963" i="4"/>
  <c r="J5962" i="4"/>
  <c r="J5961" i="4"/>
  <c r="J5960" i="4"/>
  <c r="J5959" i="4"/>
  <c r="J5958" i="4"/>
  <c r="J5957" i="4"/>
  <c r="J5956" i="4"/>
  <c r="J5955" i="4"/>
  <c r="J5954" i="4"/>
  <c r="J5953" i="4"/>
  <c r="J5952" i="4"/>
  <c r="J5951" i="4"/>
  <c r="J5950" i="4"/>
  <c r="J5949" i="4"/>
  <c r="J5948" i="4"/>
  <c r="J5947" i="4"/>
  <c r="J5946" i="4"/>
  <c r="J5945" i="4"/>
  <c r="J5944" i="4"/>
  <c r="J5943" i="4"/>
  <c r="J5942" i="4"/>
  <c r="J5941" i="4"/>
  <c r="J5940" i="4"/>
  <c r="J5939" i="4"/>
  <c r="J5938" i="4"/>
  <c r="J5937" i="4"/>
  <c r="J5936" i="4"/>
  <c r="J5935" i="4"/>
  <c r="J5934" i="4"/>
  <c r="J5933" i="4"/>
  <c r="J5932" i="4"/>
  <c r="J5931" i="4"/>
  <c r="J5930" i="4"/>
  <c r="J5929" i="4"/>
  <c r="J5928" i="4"/>
  <c r="J5927" i="4"/>
  <c r="J5926" i="4"/>
  <c r="J5925" i="4"/>
  <c r="J5924" i="4"/>
  <c r="J5923" i="4"/>
  <c r="J5922" i="4"/>
  <c r="J5921" i="4"/>
  <c r="J5920" i="4"/>
  <c r="J5919" i="4"/>
  <c r="J5918" i="4"/>
  <c r="J5917" i="4"/>
  <c r="J5916" i="4"/>
  <c r="J5915" i="4"/>
  <c r="J5914" i="4"/>
  <c r="J5913" i="4"/>
  <c r="J5912" i="4"/>
  <c r="J5911" i="4"/>
  <c r="J5910" i="4"/>
  <c r="J5909" i="4"/>
  <c r="J5908" i="4"/>
  <c r="J5907" i="4"/>
  <c r="J5906" i="4"/>
  <c r="J5905" i="4"/>
  <c r="J5904" i="4"/>
  <c r="J5903" i="4"/>
  <c r="J5902" i="4"/>
  <c r="J5901" i="4"/>
  <c r="J5900" i="4"/>
  <c r="J5899" i="4"/>
  <c r="J5898" i="4"/>
  <c r="J5897" i="4"/>
  <c r="J5896" i="4"/>
  <c r="J5895" i="4"/>
  <c r="J5894" i="4"/>
  <c r="J5893" i="4"/>
  <c r="J5892" i="4"/>
  <c r="J5891" i="4"/>
  <c r="J5890" i="4"/>
  <c r="J5889" i="4"/>
  <c r="J5888" i="4"/>
  <c r="J5887" i="4"/>
  <c r="J5886" i="4"/>
  <c r="J5885" i="4"/>
  <c r="J5884" i="4"/>
  <c r="J5883" i="4"/>
  <c r="J5882" i="4"/>
  <c r="J5881" i="4"/>
  <c r="J5880" i="4"/>
  <c r="J5879" i="4"/>
  <c r="J5878" i="4"/>
  <c r="J5877" i="4"/>
  <c r="J5876" i="4"/>
  <c r="J5875" i="4"/>
  <c r="J5874" i="4"/>
  <c r="J5873" i="4"/>
  <c r="J5872" i="4"/>
  <c r="J5871" i="4"/>
  <c r="J5870" i="4"/>
  <c r="J5869" i="4"/>
  <c r="J5868" i="4"/>
  <c r="J5867" i="4"/>
  <c r="J5866" i="4"/>
  <c r="J5865" i="4"/>
  <c r="J5864" i="4"/>
  <c r="J5863" i="4"/>
  <c r="J5862" i="4"/>
  <c r="J5861" i="4"/>
  <c r="J5860" i="4"/>
  <c r="J5859" i="4"/>
  <c r="J5858" i="4"/>
  <c r="J5857" i="4"/>
  <c r="J5856" i="4"/>
  <c r="J5855" i="4"/>
  <c r="J5854" i="4"/>
  <c r="J5853" i="4"/>
  <c r="J5852" i="4"/>
  <c r="J5851" i="4"/>
  <c r="J5850" i="4"/>
  <c r="J5849" i="4"/>
  <c r="J5848" i="4"/>
  <c r="J5847" i="4"/>
  <c r="J5846" i="4"/>
  <c r="J5845" i="4"/>
  <c r="J5844" i="4"/>
  <c r="J5843" i="4"/>
  <c r="J5842" i="4"/>
  <c r="J5841" i="4"/>
  <c r="J5840" i="4"/>
  <c r="J5839" i="4"/>
  <c r="J5838" i="4"/>
  <c r="J5837" i="4"/>
  <c r="J5836" i="4"/>
  <c r="J5835" i="4"/>
  <c r="J5834" i="4"/>
  <c r="J5833" i="4"/>
  <c r="J5832" i="4"/>
  <c r="J5831" i="4"/>
  <c r="J5830" i="4"/>
  <c r="J5829" i="4"/>
  <c r="J5828" i="4"/>
  <c r="J5827" i="4"/>
  <c r="J5826" i="4"/>
  <c r="J5825" i="4"/>
  <c r="J5824" i="4"/>
  <c r="J5823" i="4"/>
  <c r="J5822" i="4"/>
  <c r="J5821" i="4"/>
  <c r="J5820" i="4"/>
  <c r="J5819" i="4"/>
  <c r="J5818" i="4"/>
  <c r="J5817" i="4"/>
  <c r="J5816" i="4"/>
  <c r="J5815" i="4"/>
  <c r="J5814" i="4"/>
  <c r="J5813" i="4"/>
  <c r="J5812" i="4"/>
  <c r="J5811" i="4"/>
  <c r="J5810" i="4"/>
  <c r="J5809" i="4"/>
  <c r="J5808" i="4"/>
  <c r="J5807" i="4"/>
  <c r="J5806" i="4"/>
  <c r="J76" i="4"/>
  <c r="J5804" i="4"/>
  <c r="J5803" i="4"/>
  <c r="J5802" i="4"/>
  <c r="J5801" i="4"/>
  <c r="J5800" i="4"/>
  <c r="J5799" i="4"/>
  <c r="J5798" i="4"/>
  <c r="J5797" i="4"/>
  <c r="J5796" i="4"/>
  <c r="J5795" i="4"/>
  <c r="J5794" i="4"/>
  <c r="J5793" i="4"/>
  <c r="J5792" i="4"/>
  <c r="J5791" i="4"/>
  <c r="J5790" i="4"/>
  <c r="J5789" i="4"/>
  <c r="J5788" i="4"/>
  <c r="J5787" i="4"/>
  <c r="J5786" i="4"/>
  <c r="J5785" i="4"/>
  <c r="J5784" i="4"/>
  <c r="J5783" i="4"/>
  <c r="J5782" i="4"/>
  <c r="J5781" i="4"/>
  <c r="J5780" i="4"/>
  <c r="J5779" i="4"/>
  <c r="J5778" i="4"/>
  <c r="J5777" i="4"/>
  <c r="J5776" i="4"/>
  <c r="J5775" i="4"/>
  <c r="J5774" i="4"/>
  <c r="J5773" i="4"/>
  <c r="J5772" i="4"/>
  <c r="J5771" i="4"/>
  <c r="J5770" i="4"/>
  <c r="J5769" i="4"/>
  <c r="J5768" i="4"/>
  <c r="J5767" i="4"/>
  <c r="J5766" i="4"/>
  <c r="J5765" i="4"/>
  <c r="J5764" i="4"/>
  <c r="J5763" i="4"/>
  <c r="J5762" i="4"/>
  <c r="J5761" i="4"/>
  <c r="J5760" i="4"/>
  <c r="J5759" i="4"/>
  <c r="J5758" i="4"/>
  <c r="J5757" i="4"/>
  <c r="J5756" i="4"/>
  <c r="J5755" i="4"/>
  <c r="J5754" i="4"/>
  <c r="J5753" i="4"/>
  <c r="J5752" i="4"/>
  <c r="J5751" i="4"/>
  <c r="J5750" i="4"/>
  <c r="J5749" i="4"/>
  <c r="J5748" i="4"/>
  <c r="J5747" i="4"/>
  <c r="J5746" i="4"/>
  <c r="J5745" i="4"/>
  <c r="J5744" i="4"/>
  <c r="J5743" i="4"/>
  <c r="J5742" i="4"/>
  <c r="J5741" i="4"/>
  <c r="J5740" i="4"/>
  <c r="J5739" i="4"/>
  <c r="J5738" i="4"/>
  <c r="J5737" i="4"/>
  <c r="J5736" i="4"/>
  <c r="J5735" i="4"/>
  <c r="J5734" i="4"/>
  <c r="J5733" i="4"/>
  <c r="J5732" i="4"/>
  <c r="J5731" i="4"/>
  <c r="J5730" i="4"/>
  <c r="J5729" i="4"/>
  <c r="J5728" i="4"/>
  <c r="J5727" i="4"/>
  <c r="J5726" i="4"/>
  <c r="J5725" i="4"/>
  <c r="J5724" i="4"/>
  <c r="J5723" i="4"/>
  <c r="J5722" i="4"/>
  <c r="J5721" i="4"/>
  <c r="J5720" i="4"/>
  <c r="J5719" i="4"/>
  <c r="J5718" i="4"/>
  <c r="J5717" i="4"/>
  <c r="J5716" i="4"/>
  <c r="J5715" i="4"/>
  <c r="J5714" i="4"/>
  <c r="J5713" i="4"/>
  <c r="J5712" i="4"/>
  <c r="J5711" i="4"/>
  <c r="J5710" i="4"/>
  <c r="J5709" i="4"/>
  <c r="J5708" i="4"/>
  <c r="J5707" i="4"/>
  <c r="J5706" i="4"/>
  <c r="J5705" i="4"/>
  <c r="J5704" i="4"/>
  <c r="J5703" i="4"/>
  <c r="J5702" i="4"/>
  <c r="J5701" i="4"/>
  <c r="J5700" i="4"/>
  <c r="J5699" i="4"/>
  <c r="J5698" i="4"/>
  <c r="J5697" i="4"/>
  <c r="J5696" i="4"/>
  <c r="J5695" i="4"/>
  <c r="J5694" i="4"/>
  <c r="J5693" i="4"/>
  <c r="J5692" i="4"/>
  <c r="J5691" i="4"/>
  <c r="J5690" i="4"/>
  <c r="J5689" i="4"/>
  <c r="J5688" i="4"/>
  <c r="J5687" i="4"/>
  <c r="J5686" i="4"/>
  <c r="J5685" i="4"/>
  <c r="J5684" i="4"/>
  <c r="J5683" i="4"/>
  <c r="J5682" i="4"/>
  <c r="J5681" i="4"/>
  <c r="J5680" i="4"/>
  <c r="J5679" i="4"/>
  <c r="J5678" i="4"/>
  <c r="J5677" i="4"/>
  <c r="J5676" i="4"/>
  <c r="J5675" i="4"/>
  <c r="J5674" i="4"/>
  <c r="J5673" i="4"/>
  <c r="J5672" i="4"/>
  <c r="J5671" i="4"/>
  <c r="J5670" i="4"/>
  <c r="J5669" i="4"/>
  <c r="J5668" i="4"/>
  <c r="J5667" i="4"/>
  <c r="J5666" i="4"/>
  <c r="J5665" i="4"/>
  <c r="J5664" i="4"/>
  <c r="J5663" i="4"/>
  <c r="J5662" i="4"/>
  <c r="J5661" i="4"/>
  <c r="J5660" i="4"/>
  <c r="J5659" i="4"/>
  <c r="J5658" i="4"/>
  <c r="J5657" i="4"/>
  <c r="J5656" i="4"/>
  <c r="J5655" i="4"/>
  <c r="J5654" i="4"/>
  <c r="J5653" i="4"/>
  <c r="J5652" i="4"/>
  <c r="J5651" i="4"/>
  <c r="J5650" i="4"/>
  <c r="J5649" i="4"/>
  <c r="J5648" i="4"/>
  <c r="J5647" i="4"/>
  <c r="J5646" i="4"/>
  <c r="J5645" i="4"/>
  <c r="J5644" i="4"/>
  <c r="J5643" i="4"/>
  <c r="J5642" i="4"/>
  <c r="J5641" i="4"/>
  <c r="J5640" i="4"/>
  <c r="J5639" i="4"/>
  <c r="J5638" i="4"/>
  <c r="J5637" i="4"/>
  <c r="J5636" i="4"/>
  <c r="J5635" i="4"/>
  <c r="J5634" i="4"/>
  <c r="J5633" i="4"/>
  <c r="J5632" i="4"/>
  <c r="J5631" i="4"/>
  <c r="J5630" i="4"/>
  <c r="J5629" i="4"/>
  <c r="J5628" i="4"/>
  <c r="J5627" i="4"/>
  <c r="J5626" i="4"/>
  <c r="J5625" i="4"/>
  <c r="J5624" i="4"/>
  <c r="J5623" i="4"/>
  <c r="J5622" i="4"/>
  <c r="J5621" i="4"/>
  <c r="J5620" i="4"/>
  <c r="J5619" i="4"/>
  <c r="J5618" i="4"/>
  <c r="J5617" i="4"/>
  <c r="J5616" i="4"/>
  <c r="J5615" i="4"/>
  <c r="J5614" i="4"/>
  <c r="J5613" i="4"/>
  <c r="J5612" i="4"/>
  <c r="J5611" i="4"/>
  <c r="J5610" i="4"/>
  <c r="J5609" i="4"/>
  <c r="J5608" i="4"/>
  <c r="J5607" i="4"/>
  <c r="J5606" i="4"/>
  <c r="J5605" i="4"/>
  <c r="J5604" i="4"/>
  <c r="J5603" i="4"/>
  <c r="J5602" i="4"/>
  <c r="J5601" i="4"/>
  <c r="J5600" i="4"/>
  <c r="J5599" i="4"/>
  <c r="J5598" i="4"/>
  <c r="J5597" i="4"/>
  <c r="J5596" i="4"/>
  <c r="J5595" i="4"/>
  <c r="J5594" i="4"/>
  <c r="J5593" i="4"/>
  <c r="J5592" i="4"/>
  <c r="J5591" i="4"/>
  <c r="J5590" i="4"/>
  <c r="J5589" i="4"/>
  <c r="J5588" i="4"/>
  <c r="J5587" i="4"/>
  <c r="J5586" i="4"/>
  <c r="J5585" i="4"/>
  <c r="J5584" i="4"/>
  <c r="J5583" i="4"/>
  <c r="J5582" i="4"/>
  <c r="J5581" i="4"/>
  <c r="J5580" i="4"/>
  <c r="J5579" i="4"/>
  <c r="J5578" i="4"/>
  <c r="J5577" i="4"/>
  <c r="J5576" i="4"/>
  <c r="J5575" i="4"/>
  <c r="J5574" i="4"/>
  <c r="J5573" i="4"/>
  <c r="J5572" i="4"/>
  <c r="J5571" i="4"/>
  <c r="J5570" i="4"/>
  <c r="J5569" i="4"/>
  <c r="J5568" i="4"/>
  <c r="J5567" i="4"/>
  <c r="J5566" i="4"/>
  <c r="J5565" i="4"/>
  <c r="J5564" i="4"/>
  <c r="J5563" i="4"/>
  <c r="J5562" i="4"/>
  <c r="J5561" i="4"/>
  <c r="J5560" i="4"/>
  <c r="J5559" i="4"/>
  <c r="J5558" i="4"/>
  <c r="J5557" i="4"/>
  <c r="J5556" i="4"/>
  <c r="J5555" i="4"/>
  <c r="J5554" i="4"/>
  <c r="J5553" i="4"/>
  <c r="J5552" i="4"/>
  <c r="J5551" i="4"/>
  <c r="J5550" i="4"/>
  <c r="J5549" i="4"/>
  <c r="J5548" i="4"/>
  <c r="J5547" i="4"/>
  <c r="J5546" i="4"/>
  <c r="J5545" i="4"/>
  <c r="J5544" i="4"/>
  <c r="J5543" i="4"/>
  <c r="J5542" i="4"/>
  <c r="J5541" i="4"/>
  <c r="J5540" i="4"/>
  <c r="J5539" i="4"/>
  <c r="J5538" i="4"/>
  <c r="J5537" i="4"/>
  <c r="J5536" i="4"/>
  <c r="J5535" i="4"/>
  <c r="J5534" i="4"/>
  <c r="J5533" i="4"/>
  <c r="J5532" i="4"/>
  <c r="J5531" i="4"/>
  <c r="J5530" i="4"/>
  <c r="J5529" i="4"/>
  <c r="J5528" i="4"/>
  <c r="J5527" i="4"/>
  <c r="J5526" i="4"/>
  <c r="J5525" i="4"/>
  <c r="J5524" i="4"/>
  <c r="J5523" i="4"/>
  <c r="J5522" i="4"/>
  <c r="J5521" i="4"/>
  <c r="J5520" i="4"/>
  <c r="J5519" i="4"/>
  <c r="J5518" i="4"/>
  <c r="J5517" i="4"/>
  <c r="J5516" i="4"/>
  <c r="J5515" i="4"/>
  <c r="J5514" i="4"/>
  <c r="J5513" i="4"/>
  <c r="J5512" i="4"/>
  <c r="J5511" i="4"/>
  <c r="J5510" i="4"/>
  <c r="J5509" i="4"/>
  <c r="J5508" i="4"/>
  <c r="J5507" i="4"/>
  <c r="J5506" i="4"/>
  <c r="J5505" i="4"/>
  <c r="J5504" i="4"/>
  <c r="J5503" i="4"/>
  <c r="J5502" i="4"/>
  <c r="J5501" i="4"/>
  <c r="J5500" i="4"/>
  <c r="J5499" i="4"/>
  <c r="J5498" i="4"/>
  <c r="J5497" i="4"/>
  <c r="J5496" i="4"/>
  <c r="J5495" i="4"/>
  <c r="J5494" i="4"/>
  <c r="J5493" i="4"/>
  <c r="J5492" i="4"/>
  <c r="J5491" i="4"/>
  <c r="J5490" i="4"/>
  <c r="J5489" i="4"/>
  <c r="J5488" i="4"/>
  <c r="J5487" i="4"/>
  <c r="J5486" i="4"/>
  <c r="J5485" i="4"/>
  <c r="J5484" i="4"/>
  <c r="J5483" i="4"/>
  <c r="J5482" i="4"/>
  <c r="J5481" i="4"/>
  <c r="J5480" i="4"/>
  <c r="J5479" i="4"/>
  <c r="J5478" i="4"/>
  <c r="J5477" i="4"/>
  <c r="J5476" i="4"/>
  <c r="J5475" i="4"/>
  <c r="J5474" i="4"/>
  <c r="J5473" i="4"/>
  <c r="J5472" i="4"/>
  <c r="J5471" i="4"/>
  <c r="J5470" i="4"/>
  <c r="J5469" i="4"/>
  <c r="J5468" i="4"/>
  <c r="J5467" i="4"/>
  <c r="J5466" i="4"/>
  <c r="J5465" i="4"/>
  <c r="J5464" i="4"/>
  <c r="J5463" i="4"/>
  <c r="J5462" i="4"/>
  <c r="J5461" i="4"/>
  <c r="J5460" i="4"/>
  <c r="J5459" i="4"/>
  <c r="J5458" i="4"/>
  <c r="J5457" i="4"/>
  <c r="J5456" i="4"/>
  <c r="J5455" i="4"/>
  <c r="J5454" i="4"/>
  <c r="J5453" i="4"/>
  <c r="J5452" i="4"/>
  <c r="J5451" i="4"/>
  <c r="J5450" i="4"/>
  <c r="J5449" i="4"/>
  <c r="J5448" i="4"/>
  <c r="J5447" i="4"/>
  <c r="J5446" i="4"/>
  <c r="J5445" i="4"/>
  <c r="J5444" i="4"/>
  <c r="J5443" i="4"/>
  <c r="J5442" i="4"/>
  <c r="J5441" i="4"/>
  <c r="J5440" i="4"/>
  <c r="J5439" i="4"/>
  <c r="J5438" i="4"/>
  <c r="J5437" i="4"/>
  <c r="J5436" i="4"/>
  <c r="J5435" i="4"/>
  <c r="J5434" i="4"/>
  <c r="J5433" i="4"/>
  <c r="J5432" i="4"/>
  <c r="J5431" i="4"/>
  <c r="J5430" i="4"/>
  <c r="J5429" i="4"/>
  <c r="J5428" i="4"/>
  <c r="J5427" i="4"/>
  <c r="J5426" i="4"/>
  <c r="J5425" i="4"/>
  <c r="J5424" i="4"/>
  <c r="J5423" i="4"/>
  <c r="J5422" i="4"/>
  <c r="J5421" i="4"/>
  <c r="J5420" i="4"/>
  <c r="J5419" i="4"/>
  <c r="J5418" i="4"/>
  <c r="J5417" i="4"/>
  <c r="J5416" i="4"/>
  <c r="J5415" i="4"/>
  <c r="J5414" i="4"/>
  <c r="J5413" i="4"/>
  <c r="J5412" i="4"/>
  <c r="J5411" i="4"/>
  <c r="J5410" i="4"/>
  <c r="J5409" i="4"/>
  <c r="J5408" i="4"/>
  <c r="J5407" i="4"/>
  <c r="J5406" i="4"/>
  <c r="J5405" i="4"/>
  <c r="J5404" i="4"/>
  <c r="J5403" i="4"/>
  <c r="J5402" i="4"/>
  <c r="J5401" i="4"/>
  <c r="J5400" i="4"/>
  <c r="J5399" i="4"/>
  <c r="J5398" i="4"/>
  <c r="J5397" i="4"/>
  <c r="J5396" i="4"/>
  <c r="J5395" i="4"/>
  <c r="J5394" i="4"/>
  <c r="J5393" i="4"/>
  <c r="J5392" i="4"/>
  <c r="J5391" i="4"/>
  <c r="J5390" i="4"/>
  <c r="J5389" i="4"/>
  <c r="J5388" i="4"/>
  <c r="J5387" i="4"/>
  <c r="J5386" i="4"/>
  <c r="J5385" i="4"/>
  <c r="J5384" i="4"/>
  <c r="J5383" i="4"/>
  <c r="J5382" i="4"/>
  <c r="J5381" i="4"/>
  <c r="J5380" i="4"/>
  <c r="J5379" i="4"/>
  <c r="J5378" i="4"/>
  <c r="J5377" i="4"/>
  <c r="J5376" i="4"/>
  <c r="J5375" i="4"/>
  <c r="J5374" i="4"/>
  <c r="J5373" i="4"/>
  <c r="J5372" i="4"/>
  <c r="J5371" i="4"/>
  <c r="J5370" i="4"/>
  <c r="J5369" i="4"/>
  <c r="J5368" i="4"/>
  <c r="J5367" i="4"/>
  <c r="J5366" i="4"/>
  <c r="J5365" i="4"/>
  <c r="J5364" i="4"/>
  <c r="J5363" i="4"/>
  <c r="J5362" i="4"/>
  <c r="J5361" i="4"/>
  <c r="J5360" i="4"/>
  <c r="J5359" i="4"/>
  <c r="J5358" i="4"/>
  <c r="J5357" i="4"/>
  <c r="J5356" i="4"/>
  <c r="J5355" i="4"/>
  <c r="J5354" i="4"/>
  <c r="J5353" i="4"/>
  <c r="J5352" i="4"/>
  <c r="J5351" i="4"/>
  <c r="J5350" i="4"/>
  <c r="J5349" i="4"/>
  <c r="J5348" i="4"/>
  <c r="J5347" i="4"/>
  <c r="J5346" i="4"/>
  <c r="J5345" i="4"/>
  <c r="J5344" i="4"/>
  <c r="J5343" i="4"/>
  <c r="J5342" i="4"/>
  <c r="J5341" i="4"/>
  <c r="J5340" i="4"/>
  <c r="J5339" i="4"/>
  <c r="J5338" i="4"/>
  <c r="J5337" i="4"/>
  <c r="J5336" i="4"/>
  <c r="J5335" i="4"/>
  <c r="J5334" i="4"/>
  <c r="J5333" i="4"/>
  <c r="J5332" i="4"/>
  <c r="J5331" i="4"/>
  <c r="J5330" i="4"/>
  <c r="J5329" i="4"/>
  <c r="J5328" i="4"/>
  <c r="J5327" i="4"/>
  <c r="J5326" i="4"/>
  <c r="J5325" i="4"/>
  <c r="J5324" i="4"/>
  <c r="J5323" i="4"/>
  <c r="J5322" i="4"/>
  <c r="J5321" i="4"/>
  <c r="J5320" i="4"/>
  <c r="J5319" i="4"/>
  <c r="J5318" i="4"/>
  <c r="J5317" i="4"/>
  <c r="J5316" i="4"/>
  <c r="J5315" i="4"/>
  <c r="J5314" i="4"/>
  <c r="J5313" i="4"/>
  <c r="J5312" i="4"/>
  <c r="J5311" i="4"/>
  <c r="J5310" i="4"/>
  <c r="J5309" i="4"/>
  <c r="J5308" i="4"/>
  <c r="J5307" i="4"/>
  <c r="J5306" i="4"/>
  <c r="J5305" i="4"/>
  <c r="J5304" i="4"/>
  <c r="J5303" i="4"/>
  <c r="J5302" i="4"/>
  <c r="J5301" i="4"/>
  <c r="J5300" i="4"/>
  <c r="J5299" i="4"/>
  <c r="J5298" i="4"/>
  <c r="J5297" i="4"/>
  <c r="J5296" i="4"/>
  <c r="J5295" i="4"/>
  <c r="J5294" i="4"/>
  <c r="J5293" i="4"/>
  <c r="J5292" i="4"/>
  <c r="J5291" i="4"/>
  <c r="J5290" i="4"/>
  <c r="J5289" i="4"/>
  <c r="J5288" i="4"/>
  <c r="J5287" i="4"/>
  <c r="J5286" i="4"/>
  <c r="J5285" i="4"/>
  <c r="J5284" i="4"/>
  <c r="J5283" i="4"/>
  <c r="J5282" i="4"/>
  <c r="J5281" i="4"/>
  <c r="J5280" i="4"/>
  <c r="J5279" i="4"/>
  <c r="J5278" i="4"/>
  <c r="J5277" i="4"/>
  <c r="J5276" i="4"/>
  <c r="J5275" i="4"/>
  <c r="J5274" i="4"/>
  <c r="J5273" i="4"/>
  <c r="J5272" i="4"/>
  <c r="J5271" i="4"/>
  <c r="J5270" i="4"/>
  <c r="J5269" i="4"/>
  <c r="J5268" i="4"/>
  <c r="J5267" i="4"/>
  <c r="J5266" i="4"/>
  <c r="J5265" i="4"/>
  <c r="J5264" i="4"/>
  <c r="J5263" i="4"/>
  <c r="J5262" i="4"/>
  <c r="J5261" i="4"/>
  <c r="J5260" i="4"/>
  <c r="J5259" i="4"/>
  <c r="J5258" i="4"/>
  <c r="J5257" i="4"/>
  <c r="J5256" i="4"/>
  <c r="J5255" i="4"/>
  <c r="J5254" i="4"/>
  <c r="J5253" i="4"/>
  <c r="J5252" i="4"/>
  <c r="J5251" i="4"/>
  <c r="J5250" i="4"/>
  <c r="J5249" i="4"/>
  <c r="J5248" i="4"/>
  <c r="J5247" i="4"/>
  <c r="J5246" i="4"/>
  <c r="J5245" i="4"/>
  <c r="J5244" i="4"/>
  <c r="J5243" i="4"/>
  <c r="J5242" i="4"/>
  <c r="J5241" i="4"/>
  <c r="J5240" i="4"/>
  <c r="J5239" i="4"/>
  <c r="J5238" i="4"/>
  <c r="J5237" i="4"/>
  <c r="J5236" i="4"/>
  <c r="J5235" i="4"/>
  <c r="J5234" i="4"/>
  <c r="J5233" i="4"/>
  <c r="J5232" i="4"/>
  <c r="J5231" i="4"/>
  <c r="J5230" i="4"/>
  <c r="J5229" i="4"/>
  <c r="J5228" i="4"/>
  <c r="J5227" i="4"/>
  <c r="J5226" i="4"/>
  <c r="J5225" i="4"/>
  <c r="J5224" i="4"/>
  <c r="J5223" i="4"/>
  <c r="J5222" i="4"/>
  <c r="J5221" i="4"/>
  <c r="J5220" i="4"/>
  <c r="J5219" i="4"/>
  <c r="J5218" i="4"/>
  <c r="J5217" i="4"/>
  <c r="J5216" i="4"/>
  <c r="J5215" i="4"/>
  <c r="J5214" i="4"/>
  <c r="J5213" i="4"/>
  <c r="J5212" i="4"/>
  <c r="J5211" i="4"/>
  <c r="J5210" i="4"/>
  <c r="J5209" i="4"/>
  <c r="J5208" i="4"/>
  <c r="J5207" i="4"/>
  <c r="J5206" i="4"/>
  <c r="J5205" i="4"/>
  <c r="J5204" i="4"/>
  <c r="J5203" i="4"/>
  <c r="J5202" i="4"/>
  <c r="J5201" i="4"/>
  <c r="J5200" i="4"/>
  <c r="J5199" i="4"/>
  <c r="J5198" i="4"/>
  <c r="J5197" i="4"/>
  <c r="J5196" i="4"/>
  <c r="J5195" i="4"/>
  <c r="J5194" i="4"/>
  <c r="J5193" i="4"/>
  <c r="J5192" i="4"/>
  <c r="J5191" i="4"/>
  <c r="J5190" i="4"/>
  <c r="J5189" i="4"/>
  <c r="J5188" i="4"/>
  <c r="J5187" i="4"/>
  <c r="J5186" i="4"/>
  <c r="J5185" i="4"/>
  <c r="J5184" i="4"/>
  <c r="J5183" i="4"/>
  <c r="J5182" i="4"/>
  <c r="J5181" i="4"/>
  <c r="J5180" i="4"/>
  <c r="J5179" i="4"/>
  <c r="J5178" i="4"/>
  <c r="J5177" i="4"/>
  <c r="J5176" i="4"/>
  <c r="J5175" i="4"/>
  <c r="J5174" i="4"/>
  <c r="J5173" i="4"/>
  <c r="J5172" i="4"/>
  <c r="J5171" i="4"/>
  <c r="J5170" i="4"/>
  <c r="J5169" i="4"/>
  <c r="J5168" i="4"/>
  <c r="J5167" i="4"/>
  <c r="J5166" i="4"/>
  <c r="J5165" i="4"/>
  <c r="J5164" i="4"/>
  <c r="J5163" i="4"/>
  <c r="J5162" i="4"/>
  <c r="J5161" i="4"/>
  <c r="J5160" i="4"/>
  <c r="J5159" i="4"/>
  <c r="J5158" i="4"/>
  <c r="J5157" i="4"/>
  <c r="J5156" i="4"/>
  <c r="J5155" i="4"/>
  <c r="J5154" i="4"/>
  <c r="J5153" i="4"/>
  <c r="J5152" i="4"/>
  <c r="J5151" i="4"/>
  <c r="J5150" i="4"/>
  <c r="J5149" i="4"/>
  <c r="J5148" i="4"/>
  <c r="J5147" i="4"/>
  <c r="J5146" i="4"/>
  <c r="J5145" i="4"/>
  <c r="J5144" i="4"/>
  <c r="J5143" i="4"/>
  <c r="J5142" i="4"/>
  <c r="J5141" i="4"/>
  <c r="J5140" i="4"/>
  <c r="J5139" i="4"/>
  <c r="J5138" i="4"/>
  <c r="J5137" i="4"/>
  <c r="J5136" i="4"/>
  <c r="J5135" i="4"/>
  <c r="J5134" i="4"/>
  <c r="J5133" i="4"/>
  <c r="J5132" i="4"/>
  <c r="J5131" i="4"/>
  <c r="J5130" i="4"/>
  <c r="J5129" i="4"/>
  <c r="J5128" i="4"/>
  <c r="J5127" i="4"/>
  <c r="J5126" i="4"/>
  <c r="J5125" i="4"/>
  <c r="J5124" i="4"/>
  <c r="J5123" i="4"/>
  <c r="J5122" i="4"/>
  <c r="J5121" i="4"/>
  <c r="J5120" i="4"/>
  <c r="J5119" i="4"/>
  <c r="J5118" i="4"/>
  <c r="J5117" i="4"/>
  <c r="J5116" i="4"/>
  <c r="J5115" i="4"/>
  <c r="J5114" i="4"/>
  <c r="J5113" i="4"/>
  <c r="J5112" i="4"/>
  <c r="J5111" i="4"/>
  <c r="J5110" i="4"/>
  <c r="J5109" i="4"/>
  <c r="J5108" i="4"/>
  <c r="J5107" i="4"/>
  <c r="J5106" i="4"/>
  <c r="J5105" i="4"/>
  <c r="J5104" i="4"/>
  <c r="J5103" i="4"/>
  <c r="J5102" i="4"/>
  <c r="J5101" i="4"/>
  <c r="J5100" i="4"/>
  <c r="J5099" i="4"/>
  <c r="J5098" i="4"/>
  <c r="J5097" i="4"/>
  <c r="J5096" i="4"/>
  <c r="J5095" i="4"/>
  <c r="J5094" i="4"/>
  <c r="J5093" i="4"/>
  <c r="J5092" i="4"/>
  <c r="J5091" i="4"/>
  <c r="J5090" i="4"/>
  <c r="J5089" i="4"/>
  <c r="J5088" i="4"/>
  <c r="J5087" i="4"/>
  <c r="J5086" i="4"/>
  <c r="J5085" i="4"/>
  <c r="J5084" i="4"/>
  <c r="J5083" i="4"/>
  <c r="J5082" i="4"/>
  <c r="J5081" i="4"/>
  <c r="J5080" i="4"/>
  <c r="J5079" i="4"/>
  <c r="J5078" i="4"/>
  <c r="J5077" i="4"/>
  <c r="J5076" i="4"/>
  <c r="J5075" i="4"/>
  <c r="J5074" i="4"/>
  <c r="J5073" i="4"/>
  <c r="J5072" i="4"/>
  <c r="J5071" i="4"/>
  <c r="J5070" i="4"/>
  <c r="J5069" i="4"/>
  <c r="J5068" i="4"/>
  <c r="J5067" i="4"/>
  <c r="J5066" i="4"/>
  <c r="J5065" i="4"/>
  <c r="J5064" i="4"/>
  <c r="J5063" i="4"/>
  <c r="J5062" i="4"/>
  <c r="J5061" i="4"/>
  <c r="J5060" i="4"/>
  <c r="J5059" i="4"/>
  <c r="J5058" i="4"/>
  <c r="J5057" i="4"/>
  <c r="J5056" i="4"/>
  <c r="J5055" i="4"/>
  <c r="J5054" i="4"/>
  <c r="J5053" i="4"/>
  <c r="J5052" i="4"/>
  <c r="J5051" i="4"/>
  <c r="J5050" i="4"/>
  <c r="J5049" i="4"/>
  <c r="J5048" i="4"/>
  <c r="J5047" i="4"/>
  <c r="J5046" i="4"/>
  <c r="J5045" i="4"/>
  <c r="J5044" i="4"/>
  <c r="J5043" i="4"/>
  <c r="J5042" i="4"/>
  <c r="J5041" i="4"/>
  <c r="J5040" i="4"/>
  <c r="J5039" i="4"/>
  <c r="J5038" i="4"/>
  <c r="J5037" i="4"/>
  <c r="J5036" i="4"/>
  <c r="J5035" i="4"/>
  <c r="J5034" i="4"/>
  <c r="J5033" i="4"/>
  <c r="J5032" i="4"/>
  <c r="J5031" i="4"/>
  <c r="J5030" i="4"/>
  <c r="J5029" i="4"/>
  <c r="J5028" i="4"/>
  <c r="J5027" i="4"/>
  <c r="J5026" i="4"/>
  <c r="J5025" i="4"/>
  <c r="J5024" i="4"/>
  <c r="J5023" i="4"/>
  <c r="J5022" i="4"/>
  <c r="J5021" i="4"/>
  <c r="J5020" i="4"/>
  <c r="J5019" i="4"/>
  <c r="J5018" i="4"/>
  <c r="J5017" i="4"/>
  <c r="J5016" i="4"/>
  <c r="J5015" i="4"/>
  <c r="J5014" i="4"/>
  <c r="J5013" i="4"/>
  <c r="J5012" i="4"/>
  <c r="J5011" i="4"/>
  <c r="J5010" i="4"/>
  <c r="J5009" i="4"/>
  <c r="J5008" i="4"/>
  <c r="J5007" i="4"/>
  <c r="J5006" i="4"/>
  <c r="J5005" i="4"/>
  <c r="J5004" i="4"/>
  <c r="J5003" i="4"/>
  <c r="J5002" i="4"/>
  <c r="J5001" i="4"/>
  <c r="J5000" i="4"/>
  <c r="J4999" i="4"/>
  <c r="J4998" i="4"/>
  <c r="J4997" i="4"/>
  <c r="J4996" i="4"/>
  <c r="J4995" i="4"/>
  <c r="J4994" i="4"/>
  <c r="J4993" i="4"/>
  <c r="J4992" i="4"/>
  <c r="J4991" i="4"/>
  <c r="J4990" i="4"/>
  <c r="J4989" i="4"/>
  <c r="J4988" i="4"/>
  <c r="J4987" i="4"/>
  <c r="J4986" i="4"/>
  <c r="J4985" i="4"/>
  <c r="J4984" i="4"/>
  <c r="J4983" i="4"/>
  <c r="J4982" i="4"/>
  <c r="J4981" i="4"/>
  <c r="J4980" i="4"/>
  <c r="J4979" i="4"/>
  <c r="J4978" i="4"/>
  <c r="J4977" i="4"/>
  <c r="J4976" i="4"/>
  <c r="J4975" i="4"/>
  <c r="J4974" i="4"/>
  <c r="J4973" i="4"/>
  <c r="J4972" i="4"/>
  <c r="J4971" i="4"/>
  <c r="J4970" i="4"/>
  <c r="J4969" i="4"/>
  <c r="J4968" i="4"/>
  <c r="J4967" i="4"/>
  <c r="J4966" i="4"/>
  <c r="J4965" i="4"/>
  <c r="J4964" i="4"/>
  <c r="J4963" i="4"/>
  <c r="J4962" i="4"/>
  <c r="J4961" i="4"/>
  <c r="J4960" i="4"/>
  <c r="J4959" i="4"/>
  <c r="J4958" i="4"/>
  <c r="J4957" i="4"/>
  <c r="J4956" i="4"/>
  <c r="J4955" i="4"/>
  <c r="J4954" i="4"/>
  <c r="J4953" i="4"/>
  <c r="J4952" i="4"/>
  <c r="J4951" i="4"/>
  <c r="J4950" i="4"/>
  <c r="J4949" i="4"/>
  <c r="J4948" i="4"/>
  <c r="J4947" i="4"/>
  <c r="J4946" i="4"/>
  <c r="J4945" i="4"/>
  <c r="J4944" i="4"/>
  <c r="J4943" i="4"/>
  <c r="J4942" i="4"/>
  <c r="J4941" i="4"/>
  <c r="J4940" i="4"/>
  <c r="J4939" i="4"/>
  <c r="J4938" i="4"/>
  <c r="J4937" i="4"/>
  <c r="J4936" i="4"/>
  <c r="J4935" i="4"/>
  <c r="J4934" i="4"/>
  <c r="J4933" i="4"/>
  <c r="J4932" i="4"/>
  <c r="J4931" i="4"/>
  <c r="J4930" i="4"/>
  <c r="J4929" i="4"/>
  <c r="J4928" i="4"/>
  <c r="J4927" i="4"/>
  <c r="J4926" i="4"/>
  <c r="J4925" i="4"/>
  <c r="J4924" i="4"/>
  <c r="J4923" i="4"/>
  <c r="J4922" i="4"/>
  <c r="J4921" i="4"/>
  <c r="J4920" i="4"/>
  <c r="J4919" i="4"/>
  <c r="J4918" i="4"/>
  <c r="J4917" i="4"/>
  <c r="J4916" i="4"/>
  <c r="J4915" i="4"/>
  <c r="J4914" i="4"/>
  <c r="J4913" i="4"/>
  <c r="J4912" i="4"/>
  <c r="J4911" i="4"/>
  <c r="J4910" i="4"/>
  <c r="J4909" i="4"/>
  <c r="J4908" i="4"/>
  <c r="J4907" i="4"/>
  <c r="J4906" i="4"/>
  <c r="J4905" i="4"/>
  <c r="J4904" i="4"/>
  <c r="J4903" i="4"/>
  <c r="J4902" i="4"/>
  <c r="J4901" i="4"/>
  <c r="J4900" i="4"/>
  <c r="J4899" i="4"/>
  <c r="J4898" i="4"/>
  <c r="J4897" i="4"/>
  <c r="J4896" i="4"/>
  <c r="J4895" i="4"/>
  <c r="J4894" i="4"/>
  <c r="J4893" i="4"/>
  <c r="J4892" i="4"/>
  <c r="J4891" i="4"/>
  <c r="J4890" i="4"/>
  <c r="J4889" i="4"/>
  <c r="J4888" i="4"/>
  <c r="J4887" i="4"/>
  <c r="J4886" i="4"/>
  <c r="J4885" i="4"/>
  <c r="J4884" i="4"/>
  <c r="J4883" i="4"/>
  <c r="J4882" i="4"/>
  <c r="J4881" i="4"/>
  <c r="J4880" i="4"/>
  <c r="J4879" i="4"/>
  <c r="J4878" i="4"/>
  <c r="J4877" i="4"/>
  <c r="J4876" i="4"/>
  <c r="J4875" i="4"/>
  <c r="J4874" i="4"/>
  <c r="J4873" i="4"/>
  <c r="J4872" i="4"/>
  <c r="J4871" i="4"/>
  <c r="J4870" i="4"/>
  <c r="J4869" i="4"/>
  <c r="J4868" i="4"/>
  <c r="J4867" i="4"/>
  <c r="J4866" i="4"/>
  <c r="J4865" i="4"/>
  <c r="J4864" i="4"/>
  <c r="J4863" i="4"/>
  <c r="J4862" i="4"/>
  <c r="J4861" i="4"/>
  <c r="J4860" i="4"/>
  <c r="J4859" i="4"/>
  <c r="J4858" i="4"/>
  <c r="J4857" i="4"/>
  <c r="J4856" i="4"/>
  <c r="J4855" i="4"/>
  <c r="J4854" i="4"/>
  <c r="J4853" i="4"/>
  <c r="J4852" i="4"/>
  <c r="J4851" i="4"/>
  <c r="J4850" i="4"/>
  <c r="J4849" i="4"/>
  <c r="J4848" i="4"/>
  <c r="J4847" i="4"/>
  <c r="J4846" i="4"/>
  <c r="J4845" i="4"/>
  <c r="J4844" i="4"/>
  <c r="J4843" i="4"/>
  <c r="J4842" i="4"/>
  <c r="J4841" i="4"/>
  <c r="J4840" i="4"/>
  <c r="J4839" i="4"/>
  <c r="J4838" i="4"/>
  <c r="J4837" i="4"/>
  <c r="J4836" i="4"/>
  <c r="J4835" i="4"/>
  <c r="J4834" i="4"/>
  <c r="J4833" i="4"/>
  <c r="J4832" i="4"/>
  <c r="J4831" i="4"/>
  <c r="J4830" i="4"/>
  <c r="J4829" i="4"/>
  <c r="J4828" i="4"/>
  <c r="J4827" i="4"/>
  <c r="J4826" i="4"/>
  <c r="J4825" i="4"/>
  <c r="J4824" i="4"/>
  <c r="J4823" i="4"/>
  <c r="J4822" i="4"/>
  <c r="J4821" i="4"/>
  <c r="J4820" i="4"/>
  <c r="J4819" i="4"/>
  <c r="J4818" i="4"/>
  <c r="J4817" i="4"/>
  <c r="J4816" i="4"/>
  <c r="J4815" i="4"/>
  <c r="J4814" i="4"/>
  <c r="J4813" i="4"/>
  <c r="J4812" i="4"/>
  <c r="J4811" i="4"/>
  <c r="J4810" i="4"/>
  <c r="J4809" i="4"/>
  <c r="J4808" i="4"/>
  <c r="J4807" i="4"/>
  <c r="J4806" i="4"/>
  <c r="J4805" i="4"/>
  <c r="J4804" i="4"/>
  <c r="J4803" i="4"/>
  <c r="J4802" i="4"/>
  <c r="J4801" i="4"/>
  <c r="J4800" i="4"/>
  <c r="J4799" i="4"/>
  <c r="J4798" i="4"/>
  <c r="J4797" i="4"/>
  <c r="J4796" i="4"/>
  <c r="J4795" i="4"/>
  <c r="J4794" i="4"/>
  <c r="J4793" i="4"/>
  <c r="J4792" i="4"/>
  <c r="J4791" i="4"/>
  <c r="J4790" i="4"/>
  <c r="J4789" i="4"/>
  <c r="J4788" i="4"/>
  <c r="J4787" i="4"/>
  <c r="J4786" i="4"/>
  <c r="J4785" i="4"/>
  <c r="J4784" i="4"/>
  <c r="J4783" i="4"/>
  <c r="J4782" i="4"/>
  <c r="J4781" i="4"/>
  <c r="J4780" i="4"/>
  <c r="J4779" i="4"/>
  <c r="J4778" i="4"/>
  <c r="J4777" i="4"/>
  <c r="J4776" i="4"/>
  <c r="J4775" i="4"/>
  <c r="J4774" i="4"/>
  <c r="J4773" i="4"/>
  <c r="J4772" i="4"/>
  <c r="J4771" i="4"/>
  <c r="J4770" i="4"/>
  <c r="J4769" i="4"/>
  <c r="J4768" i="4"/>
  <c r="J4767" i="4"/>
  <c r="J4766" i="4"/>
  <c r="J4765" i="4"/>
  <c r="J4764" i="4"/>
  <c r="J4763" i="4"/>
  <c r="J4762" i="4"/>
  <c r="J4761" i="4"/>
  <c r="J4760" i="4"/>
  <c r="J4759" i="4"/>
  <c r="J4758" i="4"/>
  <c r="J4757" i="4"/>
  <c r="J4756" i="4"/>
  <c r="J4755" i="4"/>
  <c r="J4754" i="4"/>
  <c r="J4753" i="4"/>
  <c r="J4752" i="4"/>
  <c r="J4751" i="4"/>
  <c r="J4750" i="4"/>
  <c r="J4749" i="4"/>
  <c r="J4748" i="4"/>
  <c r="J4747" i="4"/>
  <c r="J4746" i="4"/>
  <c r="J4745" i="4"/>
  <c r="J4744" i="4"/>
  <c r="J4743" i="4"/>
  <c r="J4742" i="4"/>
  <c r="J4741" i="4"/>
  <c r="J4740" i="4"/>
  <c r="J4739" i="4"/>
  <c r="J4738" i="4"/>
  <c r="J4737" i="4"/>
  <c r="J4736" i="4"/>
  <c r="J4735" i="4"/>
  <c r="J4734" i="4"/>
  <c r="J4733" i="4"/>
  <c r="J4732" i="4"/>
  <c r="J4731" i="4"/>
  <c r="J4730" i="4"/>
  <c r="J4729" i="4"/>
  <c r="J4728" i="4"/>
  <c r="J4727" i="4"/>
  <c r="J4726" i="4"/>
  <c r="J4725" i="4"/>
  <c r="J4724" i="4"/>
  <c r="J4723" i="4"/>
  <c r="J4722" i="4"/>
  <c r="J4721" i="4"/>
  <c r="J4720" i="4"/>
  <c r="J4719" i="4"/>
  <c r="J4718" i="4"/>
  <c r="J4717" i="4"/>
  <c r="J4716" i="4"/>
  <c r="J4715" i="4"/>
  <c r="J4714" i="4"/>
  <c r="J4713" i="4"/>
  <c r="J4712" i="4"/>
  <c r="J4711" i="4"/>
  <c r="J4710" i="4"/>
  <c r="J4709" i="4"/>
  <c r="J4708" i="4"/>
  <c r="J4707" i="4"/>
  <c r="J4706" i="4"/>
  <c r="J4705" i="4"/>
  <c r="J4704" i="4"/>
  <c r="J4703" i="4"/>
  <c r="J4702" i="4"/>
  <c r="J4701" i="4"/>
  <c r="J4700" i="4"/>
  <c r="J4699" i="4"/>
  <c r="J4698" i="4"/>
  <c r="J4697" i="4"/>
  <c r="J4696" i="4"/>
  <c r="J4695" i="4"/>
  <c r="J4694" i="4"/>
  <c r="J4693" i="4"/>
  <c r="J4692" i="4"/>
  <c r="J4691" i="4"/>
  <c r="J4690" i="4"/>
  <c r="J4689" i="4"/>
  <c r="J4688" i="4"/>
  <c r="J4687" i="4"/>
  <c r="J4686" i="4"/>
  <c r="J4685" i="4"/>
  <c r="J4684" i="4"/>
  <c r="J4683" i="4"/>
  <c r="J4682" i="4"/>
  <c r="J4681" i="4"/>
  <c r="J4680" i="4"/>
  <c r="J4679" i="4"/>
  <c r="J4678" i="4"/>
  <c r="J4677" i="4"/>
  <c r="J4676" i="4"/>
  <c r="J4675" i="4"/>
  <c r="J4674" i="4"/>
  <c r="J4673" i="4"/>
  <c r="J4672" i="4"/>
  <c r="J4671" i="4"/>
  <c r="J4670" i="4"/>
  <c r="J4669" i="4"/>
  <c r="J4668" i="4"/>
  <c r="J4667" i="4"/>
  <c r="J4666" i="4"/>
  <c r="J4665" i="4"/>
  <c r="J4664" i="4"/>
  <c r="J4663" i="4"/>
  <c r="J4662" i="4"/>
  <c r="J4661" i="4"/>
  <c r="J4660" i="4"/>
  <c r="J4659" i="4"/>
  <c r="J4658" i="4"/>
  <c r="J4657" i="4"/>
  <c r="J4656" i="4"/>
  <c r="J4655" i="4"/>
  <c r="J4654" i="4"/>
  <c r="J4653" i="4"/>
  <c r="J4652" i="4"/>
  <c r="J4651" i="4"/>
  <c r="J4650" i="4"/>
  <c r="J4649" i="4"/>
  <c r="J4648" i="4"/>
  <c r="J4647" i="4"/>
  <c r="J4646" i="4"/>
  <c r="J4645" i="4"/>
  <c r="J4644" i="4"/>
  <c r="J4643" i="4"/>
  <c r="J4642" i="4"/>
  <c r="J4641" i="4"/>
  <c r="J4640" i="4"/>
  <c r="J4639" i="4"/>
  <c r="J4638" i="4"/>
  <c r="J4637" i="4"/>
  <c r="J4636" i="4"/>
  <c r="J4635" i="4"/>
  <c r="J4634" i="4"/>
  <c r="J4633" i="4"/>
  <c r="J4632" i="4"/>
  <c r="J4631" i="4"/>
  <c r="J4630" i="4"/>
  <c r="J4629" i="4"/>
  <c r="J4628" i="4"/>
  <c r="J4627" i="4"/>
  <c r="J4626" i="4"/>
  <c r="J4625" i="4"/>
  <c r="J4624" i="4"/>
  <c r="J4623" i="4"/>
  <c r="J4622" i="4"/>
  <c r="J4621" i="4"/>
  <c r="J4620" i="4"/>
  <c r="J4619" i="4"/>
  <c r="J4618" i="4"/>
  <c r="J4617" i="4"/>
  <c r="J4616" i="4"/>
  <c r="J4615" i="4"/>
  <c r="J4614" i="4"/>
  <c r="J4613" i="4"/>
  <c r="J4612" i="4"/>
  <c r="J4611" i="4"/>
  <c r="J4610" i="4"/>
  <c r="J4609" i="4"/>
  <c r="J4608" i="4"/>
  <c r="J4607" i="4"/>
  <c r="J4606" i="4"/>
  <c r="J4605" i="4"/>
  <c r="J4604" i="4"/>
  <c r="J4603" i="4"/>
  <c r="J4602" i="4"/>
  <c r="J4601" i="4"/>
  <c r="J4600" i="4"/>
  <c r="J4599" i="4"/>
  <c r="J4598" i="4"/>
  <c r="J4597" i="4"/>
  <c r="J4596" i="4"/>
  <c r="J4595" i="4"/>
  <c r="J4594" i="4"/>
  <c r="J4593" i="4"/>
  <c r="J4592" i="4"/>
  <c r="J4591" i="4"/>
  <c r="J4590" i="4"/>
  <c r="J4589" i="4"/>
  <c r="J4588" i="4"/>
  <c r="J4587" i="4"/>
  <c r="J4586" i="4"/>
  <c r="J4585" i="4"/>
  <c r="J4584" i="4"/>
  <c r="J4583" i="4"/>
  <c r="J4582" i="4"/>
  <c r="J4581" i="4"/>
  <c r="J4580" i="4"/>
  <c r="J4579" i="4"/>
  <c r="J4578" i="4"/>
  <c r="J4577" i="4"/>
  <c r="J4576" i="4"/>
  <c r="J4575" i="4"/>
  <c r="J4574" i="4"/>
  <c r="J4573" i="4"/>
  <c r="J4572" i="4"/>
  <c r="J4571" i="4"/>
  <c r="J4570" i="4"/>
  <c r="J4569" i="4"/>
  <c r="J4568" i="4"/>
  <c r="J4567" i="4"/>
  <c r="J4566" i="4"/>
  <c r="J4565" i="4"/>
  <c r="J4564" i="4"/>
  <c r="J4563" i="4"/>
  <c r="J4562" i="4"/>
  <c r="J4561" i="4"/>
  <c r="J4560" i="4"/>
  <c r="J4559" i="4"/>
  <c r="J4558" i="4"/>
  <c r="J4557" i="4"/>
  <c r="J4556" i="4"/>
  <c r="J4555" i="4"/>
  <c r="J4554" i="4"/>
  <c r="J4553" i="4"/>
  <c r="J4552" i="4"/>
  <c r="J4551" i="4"/>
  <c r="J4550" i="4"/>
  <c r="J4549" i="4"/>
  <c r="J4548" i="4"/>
  <c r="J4547" i="4"/>
  <c r="J4546" i="4"/>
  <c r="J4545" i="4"/>
  <c r="J4544" i="4"/>
  <c r="J4543" i="4"/>
  <c r="J4542" i="4"/>
  <c r="J4541" i="4"/>
  <c r="J4540" i="4"/>
  <c r="J4539" i="4"/>
  <c r="J4538" i="4"/>
  <c r="J4537" i="4"/>
  <c r="J4536" i="4"/>
  <c r="J4535" i="4"/>
  <c r="J4534" i="4"/>
  <c r="J4533" i="4"/>
  <c r="J4532" i="4"/>
  <c r="J4531" i="4"/>
  <c r="J4530" i="4"/>
  <c r="J4529" i="4"/>
  <c r="J4528" i="4"/>
  <c r="J4527" i="4"/>
  <c r="J4526" i="4"/>
  <c r="J4525" i="4"/>
  <c r="J4524" i="4"/>
  <c r="J4523" i="4"/>
  <c r="J4522" i="4"/>
  <c r="J4521" i="4"/>
  <c r="J4520" i="4"/>
  <c r="J4519" i="4"/>
  <c r="J4518" i="4"/>
  <c r="J4517" i="4"/>
  <c r="J4516" i="4"/>
  <c r="J4515" i="4"/>
  <c r="J4514" i="4"/>
  <c r="J4513" i="4"/>
  <c r="J4512" i="4"/>
  <c r="J4511" i="4"/>
  <c r="J4510" i="4"/>
  <c r="J4509" i="4"/>
  <c r="J4508" i="4"/>
  <c r="J4507" i="4"/>
  <c r="J4506" i="4"/>
  <c r="J4505" i="4"/>
  <c r="J4504" i="4"/>
  <c r="J4503" i="4"/>
  <c r="J4502" i="4"/>
  <c r="J4501" i="4"/>
  <c r="J4500" i="4"/>
  <c r="J4499" i="4"/>
  <c r="J4498" i="4"/>
  <c r="J4497" i="4"/>
  <c r="J4496" i="4"/>
  <c r="J4495" i="4"/>
  <c r="J4494" i="4"/>
  <c r="J4493" i="4"/>
  <c r="J4492" i="4"/>
  <c r="J4491" i="4"/>
  <c r="J4490" i="4"/>
  <c r="J4489" i="4"/>
  <c r="J4488" i="4"/>
  <c r="J4487" i="4"/>
  <c r="J4486" i="4"/>
  <c r="J4485" i="4"/>
  <c r="J4484" i="4"/>
  <c r="J4483" i="4"/>
  <c r="J4482" i="4"/>
  <c r="J4481" i="4"/>
  <c r="J4480" i="4"/>
  <c r="J4479" i="4"/>
  <c r="J4478" i="4"/>
  <c r="J4477" i="4"/>
  <c r="J4476" i="4"/>
  <c r="J4475" i="4"/>
  <c r="J4474" i="4"/>
  <c r="J4473" i="4"/>
  <c r="J4472" i="4"/>
  <c r="J4471" i="4"/>
  <c r="J4470" i="4"/>
  <c r="J4469" i="4"/>
  <c r="J4468" i="4"/>
  <c r="J4467" i="4"/>
  <c r="J4466" i="4"/>
  <c r="J4465" i="4"/>
  <c r="J4464" i="4"/>
  <c r="J4463" i="4"/>
  <c r="J4462" i="4"/>
  <c r="J4461" i="4"/>
  <c r="J4460" i="4"/>
  <c r="J4459" i="4"/>
  <c r="J4458" i="4"/>
  <c r="J4457" i="4"/>
  <c r="J4456" i="4"/>
  <c r="J4455" i="4"/>
  <c r="J4454" i="4"/>
  <c r="J4453" i="4"/>
  <c r="J4452" i="4"/>
  <c r="J4451" i="4"/>
  <c r="J4450" i="4"/>
  <c r="J4449" i="4"/>
  <c r="J4448" i="4"/>
  <c r="J4447" i="4"/>
  <c r="J4446" i="4"/>
  <c r="J4445" i="4"/>
  <c r="J4444" i="4"/>
  <c r="J4443" i="4"/>
  <c r="J4442" i="4"/>
  <c r="J4441" i="4"/>
  <c r="J4440" i="4"/>
  <c r="J4439" i="4"/>
  <c r="J4438" i="4"/>
  <c r="J4437" i="4"/>
  <c r="J4436" i="4"/>
  <c r="J4435" i="4"/>
  <c r="J4434" i="4"/>
  <c r="J4433" i="4"/>
  <c r="J4432" i="4"/>
  <c r="J4431" i="4"/>
  <c r="J4430" i="4"/>
  <c r="J4429" i="4"/>
  <c r="J4428" i="4"/>
  <c r="J4427" i="4"/>
  <c r="J4426" i="4"/>
  <c r="J4425" i="4"/>
  <c r="J4424" i="4"/>
  <c r="J4423" i="4"/>
  <c r="J4422" i="4"/>
  <c r="J4421" i="4"/>
  <c r="J4420" i="4"/>
  <c r="J4419" i="4"/>
  <c r="J4418" i="4"/>
  <c r="J4417" i="4"/>
  <c r="J4416" i="4"/>
  <c r="J4415" i="4"/>
  <c r="J4414" i="4"/>
  <c r="J4413" i="4"/>
  <c r="J4412" i="4"/>
  <c r="J4411" i="4"/>
  <c r="J4410" i="4"/>
  <c r="J4409" i="4"/>
  <c r="J4408" i="4"/>
  <c r="J4407" i="4"/>
  <c r="J4406" i="4"/>
  <c r="J4405" i="4"/>
  <c r="J4404" i="4"/>
  <c r="J4403" i="4"/>
  <c r="J4402" i="4"/>
  <c r="J4401" i="4"/>
  <c r="J4400" i="4"/>
  <c r="J4399" i="4"/>
  <c r="J4398" i="4"/>
  <c r="J4397" i="4"/>
  <c r="J4396" i="4"/>
  <c r="J4395" i="4"/>
  <c r="J4394" i="4"/>
  <c r="J4393" i="4"/>
  <c r="J4392" i="4"/>
  <c r="J4391" i="4"/>
  <c r="J4390" i="4"/>
  <c r="J4389" i="4"/>
  <c r="J4388" i="4"/>
  <c r="J4387" i="4"/>
  <c r="J4386" i="4"/>
  <c r="J4385" i="4"/>
  <c r="J4384" i="4"/>
  <c r="J4383" i="4"/>
  <c r="J4382" i="4"/>
  <c r="J4381" i="4"/>
  <c r="J4380" i="4"/>
  <c r="J4379" i="4"/>
  <c r="J4378" i="4"/>
  <c r="J4377" i="4"/>
  <c r="J4376" i="4"/>
  <c r="J4375" i="4"/>
  <c r="J4374" i="4"/>
  <c r="J4373" i="4"/>
  <c r="J4372" i="4"/>
  <c r="J4371" i="4"/>
  <c r="J4370" i="4"/>
  <c r="J4369" i="4"/>
  <c r="J4368" i="4"/>
  <c r="J4367" i="4"/>
  <c r="J4366" i="4"/>
  <c r="J4365" i="4"/>
  <c r="J4364" i="4"/>
  <c r="J4363" i="4"/>
  <c r="J4362" i="4"/>
  <c r="J4361" i="4"/>
  <c r="J4360" i="4"/>
  <c r="J4359" i="4"/>
  <c r="J4358" i="4"/>
  <c r="J4357" i="4"/>
  <c r="J4356" i="4"/>
  <c r="J4355" i="4"/>
  <c r="J4354" i="4"/>
  <c r="J4353" i="4"/>
  <c r="J4352" i="4"/>
  <c r="J4351" i="4"/>
  <c r="J4350" i="4"/>
  <c r="J4349" i="4"/>
  <c r="J4348" i="4"/>
  <c r="J4347" i="4"/>
  <c r="J4346" i="4"/>
  <c r="J4345" i="4"/>
  <c r="J4344" i="4"/>
  <c r="J4343" i="4"/>
  <c r="J4342" i="4"/>
  <c r="J4341" i="4"/>
  <c r="J4340" i="4"/>
  <c r="J4339" i="4"/>
  <c r="J4338" i="4"/>
  <c r="J4337" i="4"/>
  <c r="J4336" i="4"/>
  <c r="J4335" i="4"/>
  <c r="J4334" i="4"/>
  <c r="J4333" i="4"/>
  <c r="J4332" i="4"/>
  <c r="J4331" i="4"/>
  <c r="J4330" i="4"/>
  <c r="J4329" i="4"/>
  <c r="J4328" i="4"/>
  <c r="J4327" i="4"/>
  <c r="J4326" i="4"/>
  <c r="J4325" i="4"/>
  <c r="J4324" i="4"/>
  <c r="J4323" i="4"/>
  <c r="J4322" i="4"/>
  <c r="J4321" i="4"/>
  <c r="J4320" i="4"/>
  <c r="J4319" i="4"/>
  <c r="J4318" i="4"/>
  <c r="J4317" i="4"/>
  <c r="J4316" i="4"/>
  <c r="J4315" i="4"/>
  <c r="J4314" i="4"/>
  <c r="J4313" i="4"/>
  <c r="J4312" i="4"/>
  <c r="J4311" i="4"/>
  <c r="J4310" i="4"/>
  <c r="J4309" i="4"/>
  <c r="J4308" i="4"/>
  <c r="J4307" i="4"/>
  <c r="J4306" i="4"/>
  <c r="J4305" i="4"/>
  <c r="J4304" i="4"/>
  <c r="J4303" i="4"/>
  <c r="J4302" i="4"/>
  <c r="J4301" i="4"/>
  <c r="J4300" i="4"/>
  <c r="J4299" i="4"/>
  <c r="J4298" i="4"/>
  <c r="J4297" i="4"/>
  <c r="J4296" i="4"/>
  <c r="J4295" i="4"/>
  <c r="J4294" i="4"/>
  <c r="J4293" i="4"/>
  <c r="J4292" i="4"/>
  <c r="J4291" i="4"/>
  <c r="J4290" i="4"/>
  <c r="J4289" i="4"/>
  <c r="J4288" i="4"/>
  <c r="J4287" i="4"/>
  <c r="J4286" i="4"/>
  <c r="J4285" i="4"/>
  <c r="J4284" i="4"/>
  <c r="J4283" i="4"/>
  <c r="J4282" i="4"/>
  <c r="J4281" i="4"/>
  <c r="J4280" i="4"/>
  <c r="J4279" i="4"/>
  <c r="J4278" i="4"/>
  <c r="J4277" i="4"/>
  <c r="J4276" i="4"/>
  <c r="J4275" i="4"/>
  <c r="J4274" i="4"/>
  <c r="J4273" i="4"/>
  <c r="J4272" i="4"/>
  <c r="J4271" i="4"/>
  <c r="J4270" i="4"/>
  <c r="J4269" i="4"/>
  <c r="J4268" i="4"/>
  <c r="J4267" i="4"/>
  <c r="J4266" i="4"/>
  <c r="J4265" i="4"/>
  <c r="J4264" i="4"/>
  <c r="J4263" i="4"/>
  <c r="J4262" i="4"/>
  <c r="J4261" i="4"/>
  <c r="J4260" i="4"/>
  <c r="J4259" i="4"/>
  <c r="J4258" i="4"/>
  <c r="J4257" i="4"/>
  <c r="J4256" i="4"/>
  <c r="J4255" i="4"/>
  <c r="J4254" i="4"/>
  <c r="J4253" i="4"/>
  <c r="J4252" i="4"/>
  <c r="J4251" i="4"/>
  <c r="J4250" i="4"/>
  <c r="J4249" i="4"/>
  <c r="J4248" i="4"/>
  <c r="J4247" i="4"/>
  <c r="J4246" i="4"/>
  <c r="J4245" i="4"/>
  <c r="J4244" i="4"/>
  <c r="J4243" i="4"/>
  <c r="J4242" i="4"/>
  <c r="J4241" i="4"/>
  <c r="J4240" i="4"/>
  <c r="J4239" i="4"/>
  <c r="J4238" i="4"/>
  <c r="J4237" i="4"/>
  <c r="J4236" i="4"/>
  <c r="J4235" i="4"/>
  <c r="J4234" i="4"/>
  <c r="J4233" i="4"/>
  <c r="J4232" i="4"/>
  <c r="J4231" i="4"/>
  <c r="J4230" i="4"/>
  <c r="J4229" i="4"/>
  <c r="J4228" i="4"/>
  <c r="J4227" i="4"/>
  <c r="J4226" i="4"/>
  <c r="J4225" i="4"/>
  <c r="J4224" i="4"/>
  <c r="J4223" i="4"/>
  <c r="J4222" i="4"/>
  <c r="J4221" i="4"/>
  <c r="J4220" i="4"/>
  <c r="J4219" i="4"/>
  <c r="J4218" i="4"/>
  <c r="J4217" i="4"/>
  <c r="J4216" i="4"/>
  <c r="J4215" i="4"/>
  <c r="J4214" i="4"/>
  <c r="J4213" i="4"/>
  <c r="J4212" i="4"/>
  <c r="J4211" i="4"/>
  <c r="J4210" i="4"/>
  <c r="J4209" i="4"/>
  <c r="J4208" i="4"/>
  <c r="J4207" i="4"/>
  <c r="J4206" i="4"/>
  <c r="J4205" i="4"/>
  <c r="J4204" i="4"/>
  <c r="J4203" i="4"/>
  <c r="J4202" i="4"/>
  <c r="J4201" i="4"/>
  <c r="J4200" i="4"/>
  <c r="J4199" i="4"/>
  <c r="J4198" i="4"/>
  <c r="J4197" i="4"/>
  <c r="J4196" i="4"/>
  <c r="J4195" i="4"/>
  <c r="J4194" i="4"/>
  <c r="J4193" i="4"/>
  <c r="J4192" i="4"/>
  <c r="J4191" i="4"/>
  <c r="J4190" i="4"/>
  <c r="J4189" i="4"/>
  <c r="J4188" i="4"/>
  <c r="J4187" i="4"/>
  <c r="J4186" i="4"/>
  <c r="J4185" i="4"/>
  <c r="J4184" i="4"/>
  <c r="J4183" i="4"/>
  <c r="J4182" i="4"/>
  <c r="J4181" i="4"/>
  <c r="J4180" i="4"/>
  <c r="J4179" i="4"/>
  <c r="J4178" i="4"/>
  <c r="J4177" i="4"/>
  <c r="J4176" i="4"/>
  <c r="J4175" i="4"/>
  <c r="J4174" i="4"/>
  <c r="J4173" i="4"/>
  <c r="J4172" i="4"/>
  <c r="J4171" i="4"/>
  <c r="J4170" i="4"/>
  <c r="J4169" i="4"/>
  <c r="J4168" i="4"/>
  <c r="J4167" i="4"/>
  <c r="J4166" i="4"/>
  <c r="J4165" i="4"/>
  <c r="J4164" i="4"/>
  <c r="J4163" i="4"/>
  <c r="J4162" i="4"/>
  <c r="J4161" i="4"/>
  <c r="J4160" i="4"/>
  <c r="J4159" i="4"/>
  <c r="J4158" i="4"/>
  <c r="J4157" i="4"/>
  <c r="J4156" i="4"/>
  <c r="J4155" i="4"/>
  <c r="J4154" i="4"/>
  <c r="J4153" i="4"/>
  <c r="J4152" i="4"/>
  <c r="J4151" i="4"/>
  <c r="J4150" i="4"/>
  <c r="J4149" i="4"/>
  <c r="J4148" i="4"/>
  <c r="J4147" i="4"/>
  <c r="J4146" i="4"/>
  <c r="J4145" i="4"/>
  <c r="J4144" i="4"/>
  <c r="J4143" i="4"/>
  <c r="J4142" i="4"/>
  <c r="J4141" i="4"/>
  <c r="J4140" i="4"/>
  <c r="J4139" i="4"/>
  <c r="J4138" i="4"/>
  <c r="J4137" i="4"/>
  <c r="J4136" i="4"/>
  <c r="J4135" i="4"/>
  <c r="J4134" i="4"/>
  <c r="J4133" i="4"/>
  <c r="J4132" i="4"/>
  <c r="J4131" i="4"/>
  <c r="J4130" i="4"/>
  <c r="J4129" i="4"/>
  <c r="J4128" i="4"/>
  <c r="J4127" i="4"/>
  <c r="J4126" i="4"/>
  <c r="J4125" i="4"/>
  <c r="J4124" i="4"/>
  <c r="J4123" i="4"/>
  <c r="J4122" i="4"/>
  <c r="J4121" i="4"/>
  <c r="J4120" i="4"/>
  <c r="J4119" i="4"/>
  <c r="J4118" i="4"/>
  <c r="J4117" i="4"/>
  <c r="J4116" i="4"/>
  <c r="J4115" i="4"/>
  <c r="J4114" i="4"/>
  <c r="J4113" i="4"/>
  <c r="J4112" i="4"/>
  <c r="J4111" i="4"/>
  <c r="J4110" i="4"/>
  <c r="J4109" i="4"/>
  <c r="J4108" i="4"/>
  <c r="J4107" i="4"/>
  <c r="J4106" i="4"/>
  <c r="J4105" i="4"/>
  <c r="J4104" i="4"/>
  <c r="J4103" i="4"/>
  <c r="J4102" i="4"/>
  <c r="J4101" i="4"/>
  <c r="J4100" i="4"/>
  <c r="J4099" i="4"/>
  <c r="J4098" i="4"/>
  <c r="J4097" i="4"/>
  <c r="J4096" i="4"/>
  <c r="J4095" i="4"/>
  <c r="J4094" i="4"/>
  <c r="J4093" i="4"/>
  <c r="J4092" i="4"/>
  <c r="J4091" i="4"/>
  <c r="J4090" i="4"/>
  <c r="J4089" i="4"/>
  <c r="J4088" i="4"/>
  <c r="J4087" i="4"/>
  <c r="J4086" i="4"/>
  <c r="J4085" i="4"/>
  <c r="J4084" i="4"/>
  <c r="J4083" i="4"/>
  <c r="J4082" i="4"/>
  <c r="J4081" i="4"/>
  <c r="J4080" i="4"/>
  <c r="J4079" i="4"/>
  <c r="J4078" i="4"/>
  <c r="J4077" i="4"/>
  <c r="J4076" i="4"/>
  <c r="J4075" i="4"/>
  <c r="J4074" i="4"/>
  <c r="J4073" i="4"/>
  <c r="J4072" i="4"/>
  <c r="J4071" i="4"/>
  <c r="J4070" i="4"/>
  <c r="J4069" i="4"/>
  <c r="J4068" i="4"/>
  <c r="J4067" i="4"/>
  <c r="J4066" i="4"/>
  <c r="J4065" i="4"/>
  <c r="J4064" i="4"/>
  <c r="J4063" i="4"/>
  <c r="J4062" i="4"/>
  <c r="J4061" i="4"/>
  <c r="J4060" i="4"/>
  <c r="J4059" i="4"/>
  <c r="J4058" i="4"/>
  <c r="J4057" i="4"/>
  <c r="J4056" i="4"/>
  <c r="J4055" i="4"/>
  <c r="J4054" i="4"/>
  <c r="J4053" i="4"/>
  <c r="J4052" i="4"/>
  <c r="J4051" i="4"/>
  <c r="J4050" i="4"/>
  <c r="J4049" i="4"/>
  <c r="J4048" i="4"/>
  <c r="J4047" i="4"/>
  <c r="J4046" i="4"/>
  <c r="J4045" i="4"/>
  <c r="J4044" i="4"/>
  <c r="J4043" i="4"/>
  <c r="J4042" i="4"/>
  <c r="J4041" i="4"/>
  <c r="J4040" i="4"/>
  <c r="J4039" i="4"/>
  <c r="J4038" i="4"/>
  <c r="J4037" i="4"/>
  <c r="J4036" i="4"/>
  <c r="J4035" i="4"/>
  <c r="J4034" i="4"/>
  <c r="J4033" i="4"/>
  <c r="J4032" i="4"/>
  <c r="J4031" i="4"/>
  <c r="J4030" i="4"/>
  <c r="J4029" i="4"/>
  <c r="J4028" i="4"/>
  <c r="J4027" i="4"/>
  <c r="J4026" i="4"/>
  <c r="J4025" i="4"/>
  <c r="J4024" i="4"/>
  <c r="J4023" i="4"/>
  <c r="J4022" i="4"/>
  <c r="J4021" i="4"/>
  <c r="J4020" i="4"/>
  <c r="J4019" i="4"/>
  <c r="J4018" i="4"/>
  <c r="J4017" i="4"/>
  <c r="J4016" i="4"/>
  <c r="J4015" i="4"/>
  <c r="J4014" i="4"/>
  <c r="J4013" i="4"/>
  <c r="J4012" i="4"/>
  <c r="J4011" i="4"/>
  <c r="J4010" i="4"/>
  <c r="J4009" i="4"/>
  <c r="J4008" i="4"/>
  <c r="J4007" i="4"/>
  <c r="J4006" i="4"/>
  <c r="J4005" i="4"/>
  <c r="J4004" i="4"/>
  <c r="J4003" i="4"/>
  <c r="J4002" i="4"/>
  <c r="J4001" i="4"/>
  <c r="J4000" i="4"/>
  <c r="J3999" i="4"/>
  <c r="J3998" i="4"/>
  <c r="J3997" i="4"/>
  <c r="J3996" i="4"/>
  <c r="J3995" i="4"/>
  <c r="J3994" i="4"/>
  <c r="J3993" i="4"/>
  <c r="J3992" i="4"/>
  <c r="J3991" i="4"/>
  <c r="J3990" i="4"/>
  <c r="J3989" i="4"/>
  <c r="J3988" i="4"/>
  <c r="J3987" i="4"/>
  <c r="J3986" i="4"/>
  <c r="J3985" i="4"/>
  <c r="J3984" i="4"/>
  <c r="J3983" i="4"/>
  <c r="J3982" i="4"/>
  <c r="J3981" i="4"/>
  <c r="J3980" i="4"/>
  <c r="J3979" i="4"/>
  <c r="J3978" i="4"/>
  <c r="J3977" i="4"/>
  <c r="J3976" i="4"/>
  <c r="J3975" i="4"/>
  <c r="J3974" i="4"/>
  <c r="J3973" i="4"/>
  <c r="J3972" i="4"/>
  <c r="J3971" i="4"/>
  <c r="J3970" i="4"/>
  <c r="J3969" i="4"/>
  <c r="J3968" i="4"/>
  <c r="J3967" i="4"/>
  <c r="J3966" i="4"/>
  <c r="J3965" i="4"/>
  <c r="J3964" i="4"/>
  <c r="J3963" i="4"/>
  <c r="J3962" i="4"/>
  <c r="J3961" i="4"/>
  <c r="J3960" i="4"/>
  <c r="J3959" i="4"/>
  <c r="J3958" i="4"/>
  <c r="J3957" i="4"/>
  <c r="J3956" i="4"/>
  <c r="J3955" i="4"/>
  <c r="J3954" i="4"/>
  <c r="J3953" i="4"/>
  <c r="J3952" i="4"/>
  <c r="J3951" i="4"/>
  <c r="J3950" i="4"/>
  <c r="J3949" i="4"/>
  <c r="J3948" i="4"/>
  <c r="J3947" i="4"/>
  <c r="J3946" i="4"/>
  <c r="J3945" i="4"/>
  <c r="J3944" i="4"/>
  <c r="J3943" i="4"/>
  <c r="J3942" i="4"/>
  <c r="J3941" i="4"/>
  <c r="J3940" i="4"/>
  <c r="J3939" i="4"/>
  <c r="J3938" i="4"/>
  <c r="J3937" i="4"/>
  <c r="J3936" i="4"/>
  <c r="J3935" i="4"/>
  <c r="J3934" i="4"/>
  <c r="J3933" i="4"/>
  <c r="J3932" i="4"/>
  <c r="J3931" i="4"/>
  <c r="J3930" i="4"/>
  <c r="J3929" i="4"/>
  <c r="J3928" i="4"/>
  <c r="J3927" i="4"/>
  <c r="J3926" i="4"/>
  <c r="J3925" i="4"/>
  <c r="J3924" i="4"/>
  <c r="J3923" i="4"/>
  <c r="J3922" i="4"/>
  <c r="J3921" i="4"/>
  <c r="J3920" i="4"/>
  <c r="J3919" i="4"/>
  <c r="J3918" i="4"/>
  <c r="J3917" i="4"/>
  <c r="J3916" i="4"/>
  <c r="J3915" i="4"/>
  <c r="J3914" i="4"/>
  <c r="J3913" i="4"/>
  <c r="J3912" i="4"/>
  <c r="J3911" i="4"/>
  <c r="J3910" i="4"/>
  <c r="J3909" i="4"/>
  <c r="J3908" i="4"/>
  <c r="J3907" i="4"/>
  <c r="J3906" i="4"/>
  <c r="J3905" i="4"/>
  <c r="J3904" i="4"/>
  <c r="J3903" i="4"/>
  <c r="J3902" i="4"/>
  <c r="J3901" i="4"/>
  <c r="J3900" i="4"/>
  <c r="J3899" i="4"/>
  <c r="J3898" i="4"/>
  <c r="J3897" i="4"/>
  <c r="J3896" i="4"/>
  <c r="J3895" i="4"/>
  <c r="J3894" i="4"/>
  <c r="J3893" i="4"/>
  <c r="J3892" i="4"/>
  <c r="J3891" i="4"/>
  <c r="J3890" i="4"/>
  <c r="J3889" i="4"/>
  <c r="J3888" i="4"/>
  <c r="J3887" i="4"/>
  <c r="J3886" i="4"/>
  <c r="J3885" i="4"/>
  <c r="J3884" i="4"/>
  <c r="J3883" i="4"/>
  <c r="J3882" i="4"/>
  <c r="J3881" i="4"/>
  <c r="J3880" i="4"/>
  <c r="J3879" i="4"/>
  <c r="J3878" i="4"/>
  <c r="J3877" i="4"/>
  <c r="J3876" i="4"/>
  <c r="J3875" i="4"/>
  <c r="J3874" i="4"/>
  <c r="J3873" i="4"/>
  <c r="J3872" i="4"/>
  <c r="J3871" i="4"/>
  <c r="J3870" i="4"/>
  <c r="J3869" i="4"/>
  <c r="J3868" i="4"/>
  <c r="J3867" i="4"/>
  <c r="J3866" i="4"/>
  <c r="J3865" i="4"/>
  <c r="J3864" i="4"/>
  <c r="J3863" i="4"/>
  <c r="J2685" i="4"/>
  <c r="J3861" i="4"/>
  <c r="J3860" i="4"/>
  <c r="J3859" i="4"/>
  <c r="J3858" i="4"/>
  <c r="J3857" i="4"/>
  <c r="J3856" i="4"/>
  <c r="J3855" i="4"/>
  <c r="J3854" i="4"/>
  <c r="J3853" i="4"/>
  <c r="J3852" i="4"/>
  <c r="J3851" i="4"/>
  <c r="J3850" i="4"/>
  <c r="J3849" i="4"/>
  <c r="J3848" i="4"/>
  <c r="J3847" i="4"/>
  <c r="J3846" i="4"/>
  <c r="J3845" i="4"/>
  <c r="J3844" i="4"/>
  <c r="J3843" i="4"/>
  <c r="J3842" i="4"/>
  <c r="J3841" i="4"/>
  <c r="J3840" i="4"/>
  <c r="J3839" i="4"/>
  <c r="J3838" i="4"/>
  <c r="J3837" i="4"/>
  <c r="J3836" i="4"/>
  <c r="J3835" i="4"/>
  <c r="J3834" i="4"/>
  <c r="J3833" i="4"/>
  <c r="J3832" i="4"/>
  <c r="J3831" i="4"/>
  <c r="J3830" i="4"/>
  <c r="J3829" i="4"/>
  <c r="J3828" i="4"/>
  <c r="J3827" i="4"/>
  <c r="J3826" i="4"/>
  <c r="J3825" i="4"/>
  <c r="J3824" i="4"/>
  <c r="J3823" i="4"/>
  <c r="J3822" i="4"/>
  <c r="J3821" i="4"/>
  <c r="J3820" i="4"/>
  <c r="J3819" i="4"/>
  <c r="J3818" i="4"/>
  <c r="J3817" i="4"/>
  <c r="J3816" i="4"/>
  <c r="J3815" i="4"/>
  <c r="J3814" i="4"/>
  <c r="J3813" i="4"/>
  <c r="J3812" i="4"/>
  <c r="J3811" i="4"/>
  <c r="J3810" i="4"/>
  <c r="J3809" i="4"/>
  <c r="J3808" i="4"/>
  <c r="J3807" i="4"/>
  <c r="J3806" i="4"/>
  <c r="J3805" i="4"/>
  <c r="J3804" i="4"/>
  <c r="J3803" i="4"/>
  <c r="J3802" i="4"/>
  <c r="J3801" i="4"/>
  <c r="J3800" i="4"/>
  <c r="J3799" i="4"/>
  <c r="J3798" i="4"/>
  <c r="J3797" i="4"/>
  <c r="J3796" i="4"/>
  <c r="J3795" i="4"/>
  <c r="J3794" i="4"/>
  <c r="J3793" i="4"/>
  <c r="J3792" i="4"/>
  <c r="J3791" i="4"/>
  <c r="J3790" i="4"/>
  <c r="J3789" i="4"/>
  <c r="J3788" i="4"/>
  <c r="J3787" i="4"/>
  <c r="J3786" i="4"/>
  <c r="J3785" i="4"/>
  <c r="J3784" i="4"/>
  <c r="J3783" i="4"/>
  <c r="J3782" i="4"/>
  <c r="J3781" i="4"/>
  <c r="J3780" i="4"/>
  <c r="J3779" i="4"/>
  <c r="J3778" i="4"/>
  <c r="J3777" i="4"/>
  <c r="J3776" i="4"/>
  <c r="J3775" i="4"/>
  <c r="J3774" i="4"/>
  <c r="J3773" i="4"/>
  <c r="J3772" i="4"/>
  <c r="J3771" i="4"/>
  <c r="J3770" i="4"/>
  <c r="J3769" i="4"/>
  <c r="J3768" i="4"/>
  <c r="J3767" i="4"/>
  <c r="J3766" i="4"/>
  <c r="J3765" i="4"/>
  <c r="J3764" i="4"/>
  <c r="J3763" i="4"/>
  <c r="J3762" i="4"/>
  <c r="J3761" i="4"/>
  <c r="J3760" i="4"/>
  <c r="J3759" i="4"/>
  <c r="J3758" i="4"/>
  <c r="J3757" i="4"/>
  <c r="J3756" i="4"/>
  <c r="J3755" i="4"/>
  <c r="J3754" i="4"/>
  <c r="J3753" i="4"/>
  <c r="J3752" i="4"/>
  <c r="J3751" i="4"/>
  <c r="J3750" i="4"/>
  <c r="J3749" i="4"/>
  <c r="J3748" i="4"/>
  <c r="J3747" i="4"/>
  <c r="J3746" i="4"/>
  <c r="J3745" i="4"/>
  <c r="J3744" i="4"/>
  <c r="J3743" i="4"/>
  <c r="J3742" i="4"/>
  <c r="J3741" i="4"/>
  <c r="J3740" i="4"/>
  <c r="J3739" i="4"/>
  <c r="J3738" i="4"/>
  <c r="J3737" i="4"/>
  <c r="J3736" i="4"/>
  <c r="J3735" i="4"/>
  <c r="J3734" i="4"/>
  <c r="J3733" i="4"/>
  <c r="J3732" i="4"/>
  <c r="J3731" i="4"/>
  <c r="J3730" i="4"/>
  <c r="J3729" i="4"/>
  <c r="J3728" i="4"/>
  <c r="J3727" i="4"/>
  <c r="J3726" i="4"/>
  <c r="J3725" i="4"/>
  <c r="J3724" i="4"/>
  <c r="J3723" i="4"/>
  <c r="J3722" i="4"/>
  <c r="J3721" i="4"/>
  <c r="J3720" i="4"/>
  <c r="J3719" i="4"/>
  <c r="J3718" i="4"/>
  <c r="J3717" i="4"/>
  <c r="J3716" i="4"/>
  <c r="J3715" i="4"/>
  <c r="J3714" i="4"/>
  <c r="J3713" i="4"/>
  <c r="J3712" i="4"/>
  <c r="J3711" i="4"/>
  <c r="J3710" i="4"/>
  <c r="J3709" i="4"/>
  <c r="J3708" i="4"/>
  <c r="J3707" i="4"/>
  <c r="J3706" i="4"/>
  <c r="J3705" i="4"/>
  <c r="J3704" i="4"/>
  <c r="J3703" i="4"/>
  <c r="J3702" i="4"/>
  <c r="J3701" i="4"/>
  <c r="J3700" i="4"/>
  <c r="J3699" i="4"/>
  <c r="J3698" i="4"/>
  <c r="J3697" i="4"/>
  <c r="J3696" i="4"/>
  <c r="J3695" i="4"/>
  <c r="J3694" i="4"/>
  <c r="J3693" i="4"/>
  <c r="J3692" i="4"/>
  <c r="J3691" i="4"/>
  <c r="J3690" i="4"/>
  <c r="J3689" i="4"/>
  <c r="J3688" i="4"/>
  <c r="J3687" i="4"/>
  <c r="J3686" i="4"/>
  <c r="J3685" i="4"/>
  <c r="J3684" i="4"/>
  <c r="J3683" i="4"/>
  <c r="J3682" i="4"/>
  <c r="J3681" i="4"/>
  <c r="J3680" i="4"/>
  <c r="J3679" i="4"/>
  <c r="J3678" i="4"/>
  <c r="J3677" i="4"/>
  <c r="J3676" i="4"/>
  <c r="J3675" i="4"/>
  <c r="J3674" i="4"/>
  <c r="J3673" i="4"/>
  <c r="J3672" i="4"/>
  <c r="J3671" i="4"/>
  <c r="J3670" i="4"/>
  <c r="J3669" i="4"/>
  <c r="J3668" i="4"/>
  <c r="J3667" i="4"/>
  <c r="J3666" i="4"/>
  <c r="J3665" i="4"/>
  <c r="J3664" i="4"/>
  <c r="J3663" i="4"/>
  <c r="J3662" i="4"/>
  <c r="J3661" i="4"/>
  <c r="J3660" i="4"/>
  <c r="J3659" i="4"/>
  <c r="J3658" i="4"/>
  <c r="J3657" i="4"/>
  <c r="J3656" i="4"/>
  <c r="J3655" i="4"/>
  <c r="J3654" i="4"/>
  <c r="J3653" i="4"/>
  <c r="J3652" i="4"/>
  <c r="J3651" i="4"/>
  <c r="J3650" i="4"/>
  <c r="J3649" i="4"/>
  <c r="J3648" i="4"/>
  <c r="J3647" i="4"/>
  <c r="J3646" i="4"/>
  <c r="J3645" i="4"/>
  <c r="J3644" i="4"/>
  <c r="J3643" i="4"/>
  <c r="J3642" i="4"/>
  <c r="J3641" i="4"/>
  <c r="J3640" i="4"/>
  <c r="J3639" i="4"/>
  <c r="J3638" i="4"/>
  <c r="J3637" i="4"/>
  <c r="J3636" i="4"/>
  <c r="J3635" i="4"/>
  <c r="J3634" i="4"/>
  <c r="J3633" i="4"/>
  <c r="J3632" i="4"/>
  <c r="J3631" i="4"/>
  <c r="J3630" i="4"/>
  <c r="J3629" i="4"/>
  <c r="J3628" i="4"/>
  <c r="J3627" i="4"/>
  <c r="J3626" i="4"/>
  <c r="J3625" i="4"/>
  <c r="J3624" i="4"/>
  <c r="J3623" i="4"/>
  <c r="J3622" i="4"/>
  <c r="J3621" i="4"/>
  <c r="J3620" i="4"/>
  <c r="J3619" i="4"/>
  <c r="J3618" i="4"/>
  <c r="J3617" i="4"/>
  <c r="J3616" i="4"/>
  <c r="J3615" i="4"/>
  <c r="J3614" i="4"/>
  <c r="J3613" i="4"/>
  <c r="J3612" i="4"/>
  <c r="J3611" i="4"/>
  <c r="J3610" i="4"/>
  <c r="J3609" i="4"/>
  <c r="J3608" i="4"/>
  <c r="J3607" i="4"/>
  <c r="J3606" i="4"/>
  <c r="J3605" i="4"/>
  <c r="J3604" i="4"/>
  <c r="J3603" i="4"/>
  <c r="J3602" i="4"/>
  <c r="J3595" i="4"/>
  <c r="J3594" i="4"/>
  <c r="J3593" i="4"/>
  <c r="J3592" i="4"/>
  <c r="J3591" i="4"/>
  <c r="J3590" i="4"/>
  <c r="J3589" i="4"/>
  <c r="J3588" i="4"/>
  <c r="J3587" i="4"/>
  <c r="J3586" i="4"/>
  <c r="J3585" i="4"/>
  <c r="J3584" i="4"/>
  <c r="J3583" i="4"/>
  <c r="J3582" i="4"/>
  <c r="J3581" i="4"/>
  <c r="J3580" i="4"/>
  <c r="J3579" i="4"/>
  <c r="J3578" i="4"/>
  <c r="J3577" i="4"/>
  <c r="J3576" i="4"/>
  <c r="J3575" i="4"/>
  <c r="J3574" i="4"/>
  <c r="J3573" i="4"/>
  <c r="J3572" i="4"/>
  <c r="J3571" i="4"/>
  <c r="J3570" i="4"/>
  <c r="J3569" i="4"/>
  <c r="J3568" i="4"/>
  <c r="J3567" i="4"/>
  <c r="J3566" i="4"/>
  <c r="J3565" i="4"/>
  <c r="J3564" i="4"/>
  <c r="J3563" i="4"/>
  <c r="J3562" i="4"/>
  <c r="J3561" i="4"/>
  <c r="J3560" i="4"/>
  <c r="J3559" i="4"/>
  <c r="J3558" i="4"/>
  <c r="J3557" i="4"/>
  <c r="J3556" i="4"/>
  <c r="J3555" i="4"/>
  <c r="J3554" i="4"/>
  <c r="J3553" i="4"/>
  <c r="J3552" i="4"/>
  <c r="J3551" i="4"/>
  <c r="J3550" i="4"/>
  <c r="J3549" i="4"/>
  <c r="J3548" i="4"/>
  <c r="J3547" i="4"/>
  <c r="J3546" i="4"/>
  <c r="J3545" i="4"/>
  <c r="J3544" i="4"/>
  <c r="J3543" i="4"/>
  <c r="J3542" i="4"/>
  <c r="J3541" i="4"/>
  <c r="J3540" i="4"/>
  <c r="J3539" i="4"/>
  <c r="J3538" i="4"/>
  <c r="J3537" i="4"/>
  <c r="J3536" i="4"/>
  <c r="J3535" i="4"/>
  <c r="J3534" i="4"/>
  <c r="J3533" i="4"/>
  <c r="J3532" i="4"/>
  <c r="J3531" i="4"/>
  <c r="J3530" i="4"/>
  <c r="J3529" i="4"/>
  <c r="J3528" i="4"/>
  <c r="J3527" i="4"/>
  <c r="J3526" i="4"/>
  <c r="J3525" i="4"/>
  <c r="J3524" i="4"/>
  <c r="J3523" i="4"/>
  <c r="J3522" i="4"/>
  <c r="J3521" i="4"/>
  <c r="J3520" i="4"/>
  <c r="J3519" i="4"/>
  <c r="J3518" i="4"/>
  <c r="J3517" i="4"/>
  <c r="J3516" i="4"/>
  <c r="J3515" i="4"/>
  <c r="J3514" i="4"/>
  <c r="J3513" i="4"/>
  <c r="J3512" i="4"/>
  <c r="J3511" i="4"/>
  <c r="J3510" i="4"/>
  <c r="J3509" i="4"/>
  <c r="J3508" i="4"/>
  <c r="J3507" i="4"/>
  <c r="J3506" i="4"/>
  <c r="J3505" i="4"/>
  <c r="J3504" i="4"/>
  <c r="J3503" i="4"/>
  <c r="J3502" i="4"/>
  <c r="J3501" i="4"/>
  <c r="J3500" i="4"/>
  <c r="J3499" i="4"/>
  <c r="J3498" i="4"/>
  <c r="J3497" i="4"/>
  <c r="J3496" i="4"/>
  <c r="J3495" i="4"/>
  <c r="J3494" i="4"/>
  <c r="J3493" i="4"/>
  <c r="J3492" i="4"/>
  <c r="J3491" i="4"/>
  <c r="J3490" i="4"/>
  <c r="J3489" i="4"/>
  <c r="J3488" i="4"/>
  <c r="J3487" i="4"/>
  <c r="J3486" i="4"/>
  <c r="J3485" i="4"/>
  <c r="J3484" i="4"/>
  <c r="J3483" i="4"/>
  <c r="J3482" i="4"/>
  <c r="J3481" i="4"/>
  <c r="J3480" i="4"/>
  <c r="J3479" i="4"/>
  <c r="J3478" i="4"/>
  <c r="J3477" i="4"/>
  <c r="J3476" i="4"/>
  <c r="J3475" i="4"/>
  <c r="J3474" i="4"/>
  <c r="J3473" i="4"/>
  <c r="J3472" i="4"/>
  <c r="J3471" i="4"/>
  <c r="J3470" i="4"/>
  <c r="J3469" i="4"/>
  <c r="J3468" i="4"/>
  <c r="J3467" i="4"/>
  <c r="J3466" i="4"/>
  <c r="J3465" i="4"/>
  <c r="J3464" i="4"/>
  <c r="J3463" i="4"/>
  <c r="J3462" i="4"/>
  <c r="J3461" i="4"/>
  <c r="J3460" i="4"/>
  <c r="J3459" i="4"/>
  <c r="J3458" i="4"/>
  <c r="J3457" i="4"/>
  <c r="J3456" i="4"/>
  <c r="J3455" i="4"/>
  <c r="J3454" i="4"/>
  <c r="J3453" i="4"/>
  <c r="J3452" i="4"/>
  <c r="J3451" i="4"/>
  <c r="J3450" i="4"/>
  <c r="J3449" i="4"/>
  <c r="J3448" i="4"/>
  <c r="J3447" i="4"/>
  <c r="J3446" i="4"/>
  <c r="J3445" i="4"/>
  <c r="J3444" i="4"/>
  <c r="J3443" i="4"/>
  <c r="J3442" i="4"/>
  <c r="J3441" i="4"/>
  <c r="J3440" i="4"/>
  <c r="J3439" i="4"/>
  <c r="J3438" i="4"/>
  <c r="J3437" i="4"/>
  <c r="J3436" i="4"/>
  <c r="J3435" i="4"/>
  <c r="J3434" i="4"/>
  <c r="J3433" i="4"/>
  <c r="J3432" i="4"/>
  <c r="J3431" i="4"/>
  <c r="J3430" i="4"/>
  <c r="J3429" i="4"/>
  <c r="J3428" i="4"/>
  <c r="J3427" i="4"/>
  <c r="J3426" i="4"/>
  <c r="J3425" i="4"/>
  <c r="J3424" i="4"/>
  <c r="J3423" i="4"/>
  <c r="J3422" i="4"/>
  <c r="J3421" i="4"/>
  <c r="J3420" i="4"/>
  <c r="J3419" i="4"/>
  <c r="J3418" i="4"/>
  <c r="J3417" i="4"/>
  <c r="J3416" i="4"/>
  <c r="J3415" i="4"/>
  <c r="J3414" i="4"/>
  <c r="J3413" i="4"/>
  <c r="J3412" i="4"/>
  <c r="J3411" i="4"/>
  <c r="J3410" i="4"/>
  <c r="J3409" i="4"/>
  <c r="J3408" i="4"/>
  <c r="J3407" i="4"/>
  <c r="J3406" i="4"/>
  <c r="J3405" i="4"/>
  <c r="J3404" i="4"/>
  <c r="J3403" i="4"/>
  <c r="J3402" i="4"/>
  <c r="J3401" i="4"/>
  <c r="J3400" i="4"/>
  <c r="J3399" i="4"/>
  <c r="J3398" i="4"/>
  <c r="J3397" i="4"/>
  <c r="J3396" i="4"/>
  <c r="J3395" i="4"/>
  <c r="J3394" i="4"/>
  <c r="J3393" i="4"/>
  <c r="J3392" i="4"/>
  <c r="J3391" i="4"/>
  <c r="J3390" i="4"/>
  <c r="J3389" i="4"/>
  <c r="J3388" i="4"/>
  <c r="J3387" i="4"/>
  <c r="J3386" i="4"/>
  <c r="J3385" i="4"/>
  <c r="J3384" i="4"/>
  <c r="J3383" i="4"/>
  <c r="J3382" i="4"/>
  <c r="J3381" i="4"/>
  <c r="J3380" i="4"/>
  <c r="J3379" i="4"/>
  <c r="J3378" i="4"/>
  <c r="J3377" i="4"/>
  <c r="J3376" i="4"/>
  <c r="J3375" i="4"/>
  <c r="J3374" i="4"/>
  <c r="J3373" i="4"/>
  <c r="J3372" i="4"/>
  <c r="J3371" i="4"/>
  <c r="J3370" i="4"/>
  <c r="J3369" i="4"/>
  <c r="J3368" i="4"/>
  <c r="J3367" i="4"/>
  <c r="J3366" i="4"/>
  <c r="J3365" i="4"/>
  <c r="J3364" i="4"/>
  <c r="J3363" i="4"/>
  <c r="J3362" i="4"/>
  <c r="J3361" i="4"/>
  <c r="J3360" i="4"/>
  <c r="J3359" i="4"/>
  <c r="J3358" i="4"/>
  <c r="J3357" i="4"/>
  <c r="J3356" i="4"/>
  <c r="J3355" i="4"/>
  <c r="J3354" i="4"/>
  <c r="J3353" i="4"/>
  <c r="J3352" i="4"/>
  <c r="J3351" i="4"/>
  <c r="J3350" i="4"/>
  <c r="J3349" i="4"/>
  <c r="J3348" i="4"/>
  <c r="J3347" i="4"/>
  <c r="J3346" i="4"/>
  <c r="J3345" i="4"/>
  <c r="J3344" i="4"/>
  <c r="J3343" i="4"/>
  <c r="J3342" i="4"/>
  <c r="J3341" i="4"/>
  <c r="J3340" i="4"/>
  <c r="J3339" i="4"/>
  <c r="J3338" i="4"/>
  <c r="J3337" i="4"/>
  <c r="J3336" i="4"/>
  <c r="J3335" i="4"/>
  <c r="J3334" i="4"/>
  <c r="J3333" i="4"/>
  <c r="J3332" i="4"/>
  <c r="J3331" i="4"/>
  <c r="J3330" i="4"/>
  <c r="J3329" i="4"/>
  <c r="J3328" i="4"/>
  <c r="J3327" i="4"/>
  <c r="J3326" i="4"/>
  <c r="J3325" i="4"/>
  <c r="J3324" i="4"/>
  <c r="J3323" i="4"/>
  <c r="J3322" i="4"/>
  <c r="J3321" i="4"/>
  <c r="J3320" i="4"/>
  <c r="J3319" i="4"/>
  <c r="J3318" i="4"/>
  <c r="J3317" i="4"/>
  <c r="J3316" i="4"/>
  <c r="J3315" i="4"/>
  <c r="J3314" i="4"/>
  <c r="J3313" i="4"/>
  <c r="J3312" i="4"/>
  <c r="J3311" i="4"/>
  <c r="J3310" i="4"/>
  <c r="J3309" i="4"/>
  <c r="J3308" i="4"/>
  <c r="J3307" i="4"/>
  <c r="J3306" i="4"/>
  <c r="J3305" i="4"/>
  <c r="J3304" i="4"/>
  <c r="J3303" i="4"/>
  <c r="J3302" i="4"/>
  <c r="J3301" i="4"/>
  <c r="J3300" i="4"/>
  <c r="J3299" i="4"/>
  <c r="J3298" i="4"/>
  <c r="J3297" i="4"/>
  <c r="J3296" i="4"/>
  <c r="J3295" i="4"/>
  <c r="J3294" i="4"/>
  <c r="J3293" i="4"/>
  <c r="J3292" i="4"/>
  <c r="J3291" i="4"/>
  <c r="J3290" i="4"/>
  <c r="J3289" i="4"/>
  <c r="J3288" i="4"/>
  <c r="J3287" i="4"/>
  <c r="J3286" i="4"/>
  <c r="J3285" i="4"/>
  <c r="J3284" i="4"/>
  <c r="J3283" i="4"/>
  <c r="J3282" i="4"/>
  <c r="J3281" i="4"/>
  <c r="J3280" i="4"/>
  <c r="J3279" i="4"/>
  <c r="J3278" i="4"/>
  <c r="J3277" i="4"/>
  <c r="J3276" i="4"/>
  <c r="J3275" i="4"/>
  <c r="J3274" i="4"/>
  <c r="J3273" i="4"/>
  <c r="J3272" i="4"/>
  <c r="J3271" i="4"/>
  <c r="J3270" i="4"/>
  <c r="J3269" i="4"/>
  <c r="J3268" i="4"/>
  <c r="J3267" i="4"/>
  <c r="J3266" i="4"/>
  <c r="J3265" i="4"/>
  <c r="J3264" i="4"/>
  <c r="J3263" i="4"/>
  <c r="J3262" i="4"/>
  <c r="J3261" i="4"/>
  <c r="J3260" i="4"/>
  <c r="J3259" i="4"/>
  <c r="J3258" i="4"/>
  <c r="J3257" i="4"/>
  <c r="J3256" i="4"/>
  <c r="J3255" i="4"/>
  <c r="J3254" i="4"/>
  <c r="J3253" i="4"/>
  <c r="J3252" i="4"/>
  <c r="J3251" i="4"/>
  <c r="J3250" i="4"/>
  <c r="J3249" i="4"/>
  <c r="J3248" i="4"/>
  <c r="J3247" i="4"/>
  <c r="J3246" i="4"/>
  <c r="J3244" i="4"/>
  <c r="J3243" i="4"/>
  <c r="J3242" i="4"/>
  <c r="J3241" i="4"/>
  <c r="J3240" i="4"/>
  <c r="J3239" i="4"/>
  <c r="J3238" i="4"/>
  <c r="J3237" i="4"/>
  <c r="J3236" i="4"/>
  <c r="J3235" i="4"/>
  <c r="J3234" i="4"/>
  <c r="J3233" i="4"/>
  <c r="J3232" i="4"/>
  <c r="J3231" i="4"/>
  <c r="J3230" i="4"/>
  <c r="J3229" i="4"/>
  <c r="J3227" i="4"/>
  <c r="J3226" i="4"/>
  <c r="J3224" i="4"/>
  <c r="J3223" i="4"/>
  <c r="J3222" i="4"/>
  <c r="J3221" i="4"/>
  <c r="J3220" i="4"/>
  <c r="J3219" i="4"/>
  <c r="J3217" i="4"/>
  <c r="J3216" i="4"/>
  <c r="J3214" i="4"/>
  <c r="J3213" i="4"/>
  <c r="J3212" i="4"/>
  <c r="J3211" i="4"/>
  <c r="J3210" i="4"/>
  <c r="J3209" i="4"/>
  <c r="J3208" i="4"/>
  <c r="J3207" i="4"/>
  <c r="J3206" i="4"/>
  <c r="J3204" i="4"/>
  <c r="J3203" i="4"/>
  <c r="J3201" i="4"/>
  <c r="J3200" i="4"/>
  <c r="J3198" i="4"/>
  <c r="J3197" i="4"/>
  <c r="J3196" i="4"/>
  <c r="J3195" i="4"/>
  <c r="J3194" i="4"/>
  <c r="J3193" i="4"/>
  <c r="J3192" i="4"/>
  <c r="J3191" i="4"/>
  <c r="J3189" i="4"/>
  <c r="J3188" i="4"/>
  <c r="J3187" i="4"/>
  <c r="J3186" i="4"/>
  <c r="J3185" i="4"/>
  <c r="J3184" i="4"/>
  <c r="J3183" i="4"/>
  <c r="J3182" i="4"/>
  <c r="J3181" i="4"/>
  <c r="J3180" i="4"/>
  <c r="J3179" i="4"/>
  <c r="J3178" i="4"/>
  <c r="J3177" i="4"/>
  <c r="J3176" i="4"/>
  <c r="J3175" i="4"/>
  <c r="J3174" i="4"/>
  <c r="J3173" i="4"/>
  <c r="J3172" i="4"/>
  <c r="J3171" i="4"/>
  <c r="J3170" i="4"/>
  <c r="J3169" i="4"/>
  <c r="J3168" i="4"/>
  <c r="J3167" i="4"/>
  <c r="J3166" i="4"/>
  <c r="J3165" i="4"/>
  <c r="J3163" i="4"/>
  <c r="J3162" i="4"/>
  <c r="J3161" i="4"/>
  <c r="J3160" i="4"/>
  <c r="J3159" i="4"/>
  <c r="J3158" i="4"/>
  <c r="J3157" i="4"/>
  <c r="J3156" i="4"/>
  <c r="J3155" i="4"/>
  <c r="J3154" i="4"/>
  <c r="J3153" i="4"/>
  <c r="J3152" i="4"/>
  <c r="J3150" i="4"/>
  <c r="J3149" i="4"/>
  <c r="J3147" i="4"/>
  <c r="J3146" i="4"/>
  <c r="J3144" i="4"/>
  <c r="J3143" i="4"/>
  <c r="J3142" i="4"/>
  <c r="J3141" i="4"/>
  <c r="J3140" i="4"/>
  <c r="J3139" i="4"/>
  <c r="J3138" i="4"/>
  <c r="J3137" i="4"/>
  <c r="J3136" i="4"/>
  <c r="J3135" i="4"/>
  <c r="J3134" i="4"/>
  <c r="J3133" i="4"/>
  <c r="J3132" i="4"/>
  <c r="J3131" i="4"/>
  <c r="J3130" i="4"/>
  <c r="J3129" i="4"/>
  <c r="J3128" i="4"/>
  <c r="J3127" i="4"/>
  <c r="J3126" i="4"/>
  <c r="J3125" i="4"/>
  <c r="J3124" i="4"/>
  <c r="J3123" i="4"/>
  <c r="J3122" i="4"/>
  <c r="J3121" i="4"/>
  <c r="J3120" i="4"/>
  <c r="J3119" i="4"/>
  <c r="J3118" i="4"/>
  <c r="J3117" i="4"/>
  <c r="J3116" i="4"/>
  <c r="J3115" i="4"/>
  <c r="J3114" i="4"/>
  <c r="J3113" i="4"/>
  <c r="J3112" i="4"/>
  <c r="J3111" i="4"/>
  <c r="J3110" i="4"/>
  <c r="J3109" i="4"/>
  <c r="J3108" i="4"/>
  <c r="J3107" i="4"/>
  <c r="J3106" i="4"/>
  <c r="J3105" i="4"/>
  <c r="J3104" i="4"/>
  <c r="J3103" i="4"/>
  <c r="J3102" i="4"/>
  <c r="J3101" i="4"/>
  <c r="J3100" i="4"/>
  <c r="J3099" i="4"/>
  <c r="J3098" i="4"/>
  <c r="J3097" i="4"/>
  <c r="J3096" i="4"/>
  <c r="J3095" i="4"/>
  <c r="J3094" i="4"/>
  <c r="J3093" i="4"/>
  <c r="J3092" i="4"/>
  <c r="J3091" i="4"/>
  <c r="J3090" i="4"/>
  <c r="J3089" i="4"/>
  <c r="J3088" i="4"/>
  <c r="J3087" i="4"/>
  <c r="J3086" i="4"/>
  <c r="J3085" i="4"/>
  <c r="J3084" i="4"/>
  <c r="J3083" i="4"/>
  <c r="J3082" i="4"/>
  <c r="J3081" i="4"/>
  <c r="J3080" i="4"/>
  <c r="J3079" i="4"/>
  <c r="J3078" i="4"/>
  <c r="J3077" i="4"/>
  <c r="J3076" i="4"/>
  <c r="J3075" i="4"/>
  <c r="J3074" i="4"/>
  <c r="J3073" i="4"/>
  <c r="J3072" i="4"/>
  <c r="J3071" i="4"/>
  <c r="J3070" i="4"/>
  <c r="J3069" i="4"/>
  <c r="J3068" i="4"/>
  <c r="J3067" i="4"/>
  <c r="J3066" i="4"/>
  <c r="J3065" i="4"/>
  <c r="J3064" i="4"/>
  <c r="J3063" i="4"/>
  <c r="J3062" i="4"/>
  <c r="J3061" i="4"/>
  <c r="J3060" i="4"/>
  <c r="J3059" i="4"/>
  <c r="J3058" i="4"/>
  <c r="J3057" i="4"/>
  <c r="J3056" i="4"/>
  <c r="J3055" i="4"/>
  <c r="J3054" i="4"/>
  <c r="J3053" i="4"/>
  <c r="J3052" i="4"/>
  <c r="J3051" i="4"/>
  <c r="J3050" i="4"/>
  <c r="J3049" i="4"/>
  <c r="J3048" i="4"/>
  <c r="J3047" i="4"/>
  <c r="J3046" i="4"/>
  <c r="J3045" i="4"/>
  <c r="J3044" i="4"/>
  <c r="J3043" i="4"/>
  <c r="J3042" i="4"/>
  <c r="J3041" i="4"/>
  <c r="J3040" i="4"/>
  <c r="J3039" i="4"/>
  <c r="J3038" i="4"/>
  <c r="J3037" i="4"/>
  <c r="J3036" i="4"/>
  <c r="J3035" i="4"/>
  <c r="J3034" i="4"/>
  <c r="J3033" i="4"/>
  <c r="J3032" i="4"/>
  <c r="J3031" i="4"/>
  <c r="J3030" i="4"/>
  <c r="J3029" i="4"/>
  <c r="J3028" i="4"/>
  <c r="J3027" i="4"/>
  <c r="J3026" i="4"/>
  <c r="J3025" i="4"/>
  <c r="J3024" i="4"/>
  <c r="J3023" i="4"/>
  <c r="J3022" i="4"/>
  <c r="J3021" i="4"/>
  <c r="J3020" i="4"/>
  <c r="J3019" i="4"/>
  <c r="J3018" i="4"/>
  <c r="J3017" i="4"/>
  <c r="J3016" i="4"/>
  <c r="J3015" i="4"/>
  <c r="J3014" i="4"/>
  <c r="J3013" i="4"/>
  <c r="J3012" i="4"/>
  <c r="J3011" i="4"/>
  <c r="J3010" i="4"/>
  <c r="J3009" i="4"/>
  <c r="J3008" i="4"/>
  <c r="J3007" i="4"/>
  <c r="J3006" i="4"/>
  <c r="J3005" i="4"/>
  <c r="J3004" i="4"/>
  <c r="J3003" i="4"/>
  <c r="J3002" i="4"/>
  <c r="J3001" i="4"/>
  <c r="J3000" i="4"/>
  <c r="J2999" i="4"/>
  <c r="J2998" i="4"/>
  <c r="J2997" i="4"/>
  <c r="J2996" i="4"/>
  <c r="J2995" i="4"/>
  <c r="J2994" i="4"/>
  <c r="J2993" i="4"/>
  <c r="J2992" i="4"/>
  <c r="J2991" i="4"/>
  <c r="J2990" i="4"/>
  <c r="J2989" i="4"/>
  <c r="J2988" i="4"/>
  <c r="J2987" i="4"/>
  <c r="J2986" i="4"/>
  <c r="J2985" i="4"/>
  <c r="J2984" i="4"/>
  <c r="J2983" i="4"/>
  <c r="J2982" i="4"/>
  <c r="J2981" i="4"/>
  <c r="J2980" i="4"/>
  <c r="J2979" i="4"/>
  <c r="J2978" i="4"/>
  <c r="J2977" i="4"/>
  <c r="J2976" i="4"/>
  <c r="J2975" i="4"/>
  <c r="J2974" i="4"/>
  <c r="J2973" i="4"/>
  <c r="J2972" i="4"/>
  <c r="J2971" i="4"/>
  <c r="J2970" i="4"/>
  <c r="J2969" i="4"/>
  <c r="J2968" i="4"/>
  <c r="J2967" i="4"/>
  <c r="J2966" i="4"/>
  <c r="J2965" i="4"/>
  <c r="J2964" i="4"/>
  <c r="J2963" i="4"/>
  <c r="J2962" i="4"/>
  <c r="J2961" i="4"/>
  <c r="J2960" i="4"/>
  <c r="J2959" i="4"/>
  <c r="J2958" i="4"/>
  <c r="J2957" i="4"/>
  <c r="J2956" i="4"/>
  <c r="J2955" i="4"/>
  <c r="J2954" i="4"/>
  <c r="J2953" i="4"/>
  <c r="J2952" i="4"/>
  <c r="J2951" i="4"/>
  <c r="J2950" i="4"/>
  <c r="J2949" i="4"/>
  <c r="J2948" i="4"/>
  <c r="J2947" i="4"/>
  <c r="J2946" i="4"/>
  <c r="J2945" i="4"/>
  <c r="J2944" i="4"/>
  <c r="J2943" i="4"/>
  <c r="J2942" i="4"/>
  <c r="J2941" i="4"/>
  <c r="J2940" i="4"/>
  <c r="J2939" i="4"/>
  <c r="J2938" i="4"/>
  <c r="J2937" i="4"/>
  <c r="J2936" i="4"/>
  <c r="J2935" i="4"/>
  <c r="J2934" i="4"/>
  <c r="J2933" i="4"/>
  <c r="J2932" i="4"/>
  <c r="J2931" i="4"/>
  <c r="J2930" i="4"/>
  <c r="J2929" i="4"/>
  <c r="J2928" i="4"/>
  <c r="J2927" i="4"/>
  <c r="J2926" i="4"/>
  <c r="J2925" i="4"/>
  <c r="J2924" i="4"/>
  <c r="J2923" i="4"/>
  <c r="J2922" i="4"/>
  <c r="J2921" i="4"/>
  <c r="J2920" i="4"/>
  <c r="J2919" i="4"/>
  <c r="J2918" i="4"/>
  <c r="J2917" i="4"/>
  <c r="J2916" i="4"/>
  <c r="J2915" i="4"/>
  <c r="J2914" i="4"/>
  <c r="J2913" i="4"/>
  <c r="J2912" i="4"/>
  <c r="J2911" i="4"/>
  <c r="J2910" i="4"/>
  <c r="J2909" i="4"/>
  <c r="J2908" i="4"/>
  <c r="J2907" i="4"/>
  <c r="J2906" i="4"/>
  <c r="J2905" i="4"/>
  <c r="J2904" i="4"/>
  <c r="J2903" i="4"/>
  <c r="J2902" i="4"/>
  <c r="J2901" i="4"/>
  <c r="J2900" i="4"/>
  <c r="J2899" i="4"/>
  <c r="J2898" i="4"/>
  <c r="J2897" i="4"/>
  <c r="J2896" i="4"/>
  <c r="J2895" i="4"/>
  <c r="J2894" i="4"/>
  <c r="J2893" i="4"/>
  <c r="J2892" i="4"/>
  <c r="J2891" i="4"/>
  <c r="J2890" i="4"/>
  <c r="J2889" i="4"/>
  <c r="J2888" i="4"/>
  <c r="J2887" i="4"/>
  <c r="J2886" i="4"/>
  <c r="J2885" i="4"/>
  <c r="J2884" i="4"/>
  <c r="J2883" i="4"/>
  <c r="J2882" i="4"/>
  <c r="J2881" i="4"/>
  <c r="J2880" i="4"/>
  <c r="J2879" i="4"/>
  <c r="J2878" i="4"/>
  <c r="J2877" i="4"/>
  <c r="J2876" i="4"/>
  <c r="J2875" i="4"/>
  <c r="J2874" i="4"/>
  <c r="J2873" i="4"/>
  <c r="J2872" i="4"/>
  <c r="J2871" i="4"/>
  <c r="J2870" i="4"/>
  <c r="J2869" i="4"/>
  <c r="J2868" i="4"/>
  <c r="J2867" i="4"/>
  <c r="J2866" i="4"/>
  <c r="J2865" i="4"/>
  <c r="J2864" i="4"/>
  <c r="J2863" i="4"/>
  <c r="J2862" i="4"/>
  <c r="J2861" i="4"/>
  <c r="J2860" i="4"/>
  <c r="J2859" i="4"/>
  <c r="J2858" i="4"/>
  <c r="J2857" i="4"/>
  <c r="J2856" i="4"/>
  <c r="J2855" i="4"/>
  <c r="J2854" i="4"/>
  <c r="J2853" i="4"/>
  <c r="J2852" i="4"/>
  <c r="J2851" i="4"/>
  <c r="J2850" i="4"/>
  <c r="J2849" i="4"/>
  <c r="J2848" i="4"/>
  <c r="J2847" i="4"/>
  <c r="J2846" i="4"/>
  <c r="J2845" i="4"/>
  <c r="J2844" i="4"/>
  <c r="J2843" i="4"/>
  <c r="J2842" i="4"/>
  <c r="J2841" i="4"/>
  <c r="J2840" i="4"/>
  <c r="J2839" i="4"/>
  <c r="J2838" i="4"/>
  <c r="J2837" i="4"/>
  <c r="J2836" i="4"/>
  <c r="J2835" i="4"/>
  <c r="J2834" i="4"/>
  <c r="J2833" i="4"/>
  <c r="J2832" i="4"/>
  <c r="J2831" i="4"/>
  <c r="J2830" i="4"/>
  <c r="J2829" i="4"/>
  <c r="J2828" i="4"/>
  <c r="J2827" i="4"/>
  <c r="J2826" i="4"/>
  <c r="J2825" i="4"/>
  <c r="J2824" i="4"/>
  <c r="J2823" i="4"/>
  <c r="J2822" i="4"/>
  <c r="J2821" i="4"/>
  <c r="J2820" i="4"/>
  <c r="J2819" i="4"/>
  <c r="J2818" i="4"/>
  <c r="J2817" i="4"/>
  <c r="J2816" i="4"/>
  <c r="J2815" i="4"/>
  <c r="J2814" i="4"/>
  <c r="J2813" i="4"/>
  <c r="J2812" i="4"/>
  <c r="J2811" i="4"/>
  <c r="J2810" i="4"/>
  <c r="J2809" i="4"/>
  <c r="J2808" i="4"/>
  <c r="J2807" i="4"/>
  <c r="J2806" i="4"/>
  <c r="J2805" i="4"/>
  <c r="J2804" i="4"/>
  <c r="J2803" i="4"/>
  <c r="J2802" i="4"/>
  <c r="J2801" i="4"/>
  <c r="J2800" i="4"/>
  <c r="J2799" i="4"/>
  <c r="J2798" i="4"/>
  <c r="J2797" i="4"/>
  <c r="J2796" i="4"/>
  <c r="J2795" i="4"/>
  <c r="J2794" i="4"/>
  <c r="J2793" i="4"/>
  <c r="J2792" i="4"/>
  <c r="J2791" i="4"/>
  <c r="J2790" i="4"/>
  <c r="J2789" i="4"/>
  <c r="J2788" i="4"/>
  <c r="J2787" i="4"/>
  <c r="J2786" i="4"/>
  <c r="J2785" i="4"/>
  <c r="J2784" i="4"/>
  <c r="J2783" i="4"/>
  <c r="J2782" i="4"/>
  <c r="J2781" i="4"/>
  <c r="J2780" i="4"/>
  <c r="J2779" i="4"/>
  <c r="J2778" i="4"/>
  <c r="J2777" i="4"/>
  <c r="J2776" i="4"/>
  <c r="J2775" i="4"/>
  <c r="J2774" i="4"/>
  <c r="J2773" i="4"/>
  <c r="J2772" i="4"/>
  <c r="J2771" i="4"/>
  <c r="J2770" i="4"/>
  <c r="J2769" i="4"/>
  <c r="J2768" i="4"/>
  <c r="J2767" i="4"/>
  <c r="J2766" i="4"/>
  <c r="J2765" i="4"/>
  <c r="J2764" i="4"/>
  <c r="J2763" i="4"/>
  <c r="J2762" i="4"/>
  <c r="J2761" i="4"/>
  <c r="J2760" i="4"/>
  <c r="J2759" i="4"/>
  <c r="J2758" i="4"/>
  <c r="J2757" i="4"/>
  <c r="J2756" i="4"/>
  <c r="J2755" i="4"/>
  <c r="J2754" i="4"/>
  <c r="J2753" i="4"/>
  <c r="J2752" i="4"/>
  <c r="J2751" i="4"/>
  <c r="J2750" i="4"/>
  <c r="J2749" i="4"/>
  <c r="J2748" i="4"/>
  <c r="J2747" i="4"/>
  <c r="J2746" i="4"/>
  <c r="J2745" i="4"/>
  <c r="J2744" i="4"/>
  <c r="J2743" i="4"/>
  <c r="J2742" i="4"/>
  <c r="J2741" i="4"/>
  <c r="J2740" i="4"/>
  <c r="J2739" i="4"/>
  <c r="J2738" i="4"/>
  <c r="J2737" i="4"/>
  <c r="J2736" i="4"/>
  <c r="J2735" i="4"/>
  <c r="J2734" i="4"/>
  <c r="J2733" i="4"/>
  <c r="J2732" i="4"/>
  <c r="J2731" i="4"/>
  <c r="J2730" i="4"/>
  <c r="J2729" i="4"/>
  <c r="J2728" i="4"/>
  <c r="J2727" i="4"/>
  <c r="J2726" i="4"/>
  <c r="J2725" i="4"/>
  <c r="J2724" i="4"/>
  <c r="J2723" i="4"/>
  <c r="J2722" i="4"/>
  <c r="J2721" i="4"/>
  <c r="J2720" i="4"/>
  <c r="J2719" i="4"/>
  <c r="J2718" i="4"/>
  <c r="J2717" i="4"/>
  <c r="J2716" i="4"/>
  <c r="J2715" i="4"/>
  <c r="J2714" i="4"/>
  <c r="J2713" i="4"/>
  <c r="J2712" i="4"/>
  <c r="J2711" i="4"/>
  <c r="J2710" i="4"/>
  <c r="J2709" i="4"/>
  <c r="J2708" i="4"/>
  <c r="J2707" i="4"/>
  <c r="J2706" i="4"/>
  <c r="J2705" i="4"/>
  <c r="J2704" i="4"/>
  <c r="J2703" i="4"/>
  <c r="J2702" i="4"/>
  <c r="J2701" i="4"/>
  <c r="J2700" i="4"/>
  <c r="J2699" i="4"/>
  <c r="J2698" i="4"/>
  <c r="J2697" i="4"/>
  <c r="J2696" i="4"/>
  <c r="J2695" i="4"/>
  <c r="J2694" i="4"/>
  <c r="J2693" i="4"/>
  <c r="J2692" i="4"/>
  <c r="J2691" i="4"/>
  <c r="J2690" i="4"/>
  <c r="J2689" i="4"/>
  <c r="J2688" i="4"/>
  <c r="J2687" i="4"/>
  <c r="J2015" i="4"/>
  <c r="J2014" i="4"/>
  <c r="J2684" i="4"/>
  <c r="J2683" i="4"/>
  <c r="J2682" i="4"/>
  <c r="J2681" i="4"/>
  <c r="J2680" i="4"/>
  <c r="J2679" i="4"/>
  <c r="J2678" i="4"/>
  <c r="J2677" i="4"/>
  <c r="J2676" i="4"/>
  <c r="J2675" i="4"/>
  <c r="J2674" i="4"/>
  <c r="J2673" i="4"/>
  <c r="J2672" i="4"/>
  <c r="J2671" i="4"/>
  <c r="J2670" i="4"/>
  <c r="J2669" i="4"/>
  <c r="J2668" i="4"/>
  <c r="J2667" i="4"/>
  <c r="J2666" i="4"/>
  <c r="J2665" i="4"/>
  <c r="J2664" i="4"/>
  <c r="J2663" i="4"/>
  <c r="J2662" i="4"/>
  <c r="J2661" i="4"/>
  <c r="J2660" i="4"/>
  <c r="J2659" i="4"/>
  <c r="J2658" i="4"/>
  <c r="J2657" i="4"/>
  <c r="J2656" i="4"/>
  <c r="J2655" i="4"/>
  <c r="J2654" i="4"/>
  <c r="J2653" i="4"/>
  <c r="J2652" i="4"/>
  <c r="J2651" i="4"/>
  <c r="J2650" i="4"/>
  <c r="J2649" i="4"/>
  <c r="J2648" i="4"/>
  <c r="J2647" i="4"/>
  <c r="J2646" i="4"/>
  <c r="J2645" i="4"/>
  <c r="J2644" i="4"/>
  <c r="J2643" i="4"/>
  <c r="J2642" i="4"/>
  <c r="J2641" i="4"/>
  <c r="J2640" i="4"/>
  <c r="J2639" i="4"/>
  <c r="J2638" i="4"/>
  <c r="J2637" i="4"/>
  <c r="J2636" i="4"/>
  <c r="J2635" i="4"/>
  <c r="J2634" i="4"/>
  <c r="J2633" i="4"/>
  <c r="J2632" i="4"/>
  <c r="J2631" i="4"/>
  <c r="J2630" i="4"/>
  <c r="J2629" i="4"/>
  <c r="J2628" i="4"/>
  <c r="J2627" i="4"/>
  <c r="J2626" i="4"/>
  <c r="J2625" i="4"/>
  <c r="J2624" i="4"/>
  <c r="J2623" i="4"/>
  <c r="J2622" i="4"/>
  <c r="J2621" i="4"/>
  <c r="J2620" i="4"/>
  <c r="J2619" i="4"/>
  <c r="J2618" i="4"/>
  <c r="J2617" i="4"/>
  <c r="J2616" i="4"/>
  <c r="J2615" i="4"/>
  <c r="J2614" i="4"/>
  <c r="J2613" i="4"/>
  <c r="J2612" i="4"/>
  <c r="J2611" i="4"/>
  <c r="J2610" i="4"/>
  <c r="J2609" i="4"/>
  <c r="J2608" i="4"/>
  <c r="J2607" i="4"/>
  <c r="J2606" i="4"/>
  <c r="J2605" i="4"/>
  <c r="J2604" i="4"/>
  <c r="J2603" i="4"/>
  <c r="J2602" i="4"/>
  <c r="J2601" i="4"/>
  <c r="J2600" i="4"/>
  <c r="J2599" i="4"/>
  <c r="J2598" i="4"/>
  <c r="J2597" i="4"/>
  <c r="J2596" i="4"/>
  <c r="J2595" i="4"/>
  <c r="J2594" i="4"/>
  <c r="J2593" i="4"/>
  <c r="J2592" i="4"/>
  <c r="J2591" i="4"/>
  <c r="J2590" i="4"/>
  <c r="J2589" i="4"/>
  <c r="J2588" i="4"/>
  <c r="J2587" i="4"/>
  <c r="J2586" i="4"/>
  <c r="J2585" i="4"/>
  <c r="J2584" i="4"/>
  <c r="J2583" i="4"/>
  <c r="J2582" i="4"/>
  <c r="J2581" i="4"/>
  <c r="J2580" i="4"/>
  <c r="J2579" i="4"/>
  <c r="J2578" i="4"/>
  <c r="J2577" i="4"/>
  <c r="J2576" i="4"/>
  <c r="J2575" i="4"/>
  <c r="J2574" i="4"/>
  <c r="J2573" i="4"/>
  <c r="J2572" i="4"/>
  <c r="J2571" i="4"/>
  <c r="J2570" i="4"/>
  <c r="J2569" i="4"/>
  <c r="J2568" i="4"/>
  <c r="J2567" i="4"/>
  <c r="J2566" i="4"/>
  <c r="J2565" i="4"/>
  <c r="J2564" i="4"/>
  <c r="J2563" i="4"/>
  <c r="J2562" i="4"/>
  <c r="J2561" i="4"/>
  <c r="J2560" i="4"/>
  <c r="J2559" i="4"/>
  <c r="J2558" i="4"/>
  <c r="J2557" i="4"/>
  <c r="J2556" i="4"/>
  <c r="J2555" i="4"/>
  <c r="J2554" i="4"/>
  <c r="J2553" i="4"/>
  <c r="J2552" i="4"/>
  <c r="J2551" i="4"/>
  <c r="J2550" i="4"/>
  <c r="J2549" i="4"/>
  <c r="J2548" i="4"/>
  <c r="J2547" i="4"/>
  <c r="J2546" i="4"/>
  <c r="J2545" i="4"/>
  <c r="J2544" i="4"/>
  <c r="J2543" i="4"/>
  <c r="J2542" i="4"/>
  <c r="J2541" i="4"/>
  <c r="J2540" i="4"/>
  <c r="J2539" i="4"/>
  <c r="J2538" i="4"/>
  <c r="J2537" i="4"/>
  <c r="J2536" i="4"/>
  <c r="J2535" i="4"/>
  <c r="J2534" i="4"/>
  <c r="J2533" i="4"/>
  <c r="J2532" i="4"/>
  <c r="J2531" i="4"/>
  <c r="J2530" i="4"/>
  <c r="J2529" i="4"/>
  <c r="J2528" i="4"/>
  <c r="J2527" i="4"/>
  <c r="J2526" i="4"/>
  <c r="J2525" i="4"/>
  <c r="J2524" i="4"/>
  <c r="J2523" i="4"/>
  <c r="J2522" i="4"/>
  <c r="J2521" i="4"/>
  <c r="J2520" i="4"/>
  <c r="J2519" i="4"/>
  <c r="J2518" i="4"/>
  <c r="J2517" i="4"/>
  <c r="J2516" i="4"/>
  <c r="J2515" i="4"/>
  <c r="J2514" i="4"/>
  <c r="J2513" i="4"/>
  <c r="J2512" i="4"/>
  <c r="J2511" i="4"/>
  <c r="J2510" i="4"/>
  <c r="J2509" i="4"/>
  <c r="J2508" i="4"/>
  <c r="J2507" i="4"/>
  <c r="J2506" i="4"/>
  <c r="J2505" i="4"/>
  <c r="J2504" i="4"/>
  <c r="J2503" i="4"/>
  <c r="J2502" i="4"/>
  <c r="J2501" i="4"/>
  <c r="J2500" i="4"/>
  <c r="J2499" i="4"/>
  <c r="J2498" i="4"/>
  <c r="J2497" i="4"/>
  <c r="J2496" i="4"/>
  <c r="J2495" i="4"/>
  <c r="J2494" i="4"/>
  <c r="J2493" i="4"/>
  <c r="J2492" i="4"/>
  <c r="J2491" i="4"/>
  <c r="J2490" i="4"/>
  <c r="J2489" i="4"/>
  <c r="J2488" i="4"/>
  <c r="J2487" i="4"/>
  <c r="J2486" i="4"/>
  <c r="J2485" i="4"/>
  <c r="J2484" i="4"/>
  <c r="J2483" i="4"/>
  <c r="J2482" i="4"/>
  <c r="J2481" i="4"/>
  <c r="J2480" i="4"/>
  <c r="J2479" i="4"/>
  <c r="J2478" i="4"/>
  <c r="J2477" i="4"/>
  <c r="J2476" i="4"/>
  <c r="J2475" i="4"/>
  <c r="J2474" i="4"/>
  <c r="J2473" i="4"/>
  <c r="J2472" i="4"/>
  <c r="J2471" i="4"/>
  <c r="J2470" i="4"/>
  <c r="J2469" i="4"/>
  <c r="J2468" i="4"/>
  <c r="J2467" i="4"/>
  <c r="J2466" i="4"/>
  <c r="J2465" i="4"/>
  <c r="J2464" i="4"/>
  <c r="J2463" i="4"/>
  <c r="J2462" i="4"/>
  <c r="J2461" i="4"/>
  <c r="J2460" i="4"/>
  <c r="J2459" i="4"/>
  <c r="J2458" i="4"/>
  <c r="J2457" i="4"/>
  <c r="J2456" i="4"/>
  <c r="J2455" i="4"/>
  <c r="J2454" i="4"/>
  <c r="J2453" i="4"/>
  <c r="J2452" i="4"/>
  <c r="J2451" i="4"/>
  <c r="J2450" i="4"/>
  <c r="J2449" i="4"/>
  <c r="J2448" i="4"/>
  <c r="J2447" i="4"/>
  <c r="J2446" i="4"/>
  <c r="J2445" i="4"/>
  <c r="J2444" i="4"/>
  <c r="J2443" i="4"/>
  <c r="J2442" i="4"/>
  <c r="J2441" i="4"/>
  <c r="J2440" i="4"/>
  <c r="J2439" i="4"/>
  <c r="J2438" i="4"/>
  <c r="J2437" i="4"/>
  <c r="J2436" i="4"/>
  <c r="J2435" i="4"/>
  <c r="J2434" i="4"/>
  <c r="J2433" i="4"/>
  <c r="J2432" i="4"/>
  <c r="J2431" i="4"/>
  <c r="J2430" i="4"/>
  <c r="J2429" i="4"/>
  <c r="J2428" i="4"/>
  <c r="J2427" i="4"/>
  <c r="J2426" i="4"/>
  <c r="J2425" i="4"/>
  <c r="J2424" i="4"/>
  <c r="J2423" i="4"/>
  <c r="J2422" i="4"/>
  <c r="J2421" i="4"/>
  <c r="J2420" i="4"/>
  <c r="J2419" i="4"/>
  <c r="J2418" i="4"/>
  <c r="J2417" i="4"/>
  <c r="J2416" i="4"/>
  <c r="J2415" i="4"/>
  <c r="J2414" i="4"/>
  <c r="J2413" i="4"/>
  <c r="J2412" i="4"/>
  <c r="J2411" i="4"/>
  <c r="J2410" i="4"/>
  <c r="J2409" i="4"/>
  <c r="J2408" i="4"/>
  <c r="J2407" i="4"/>
  <c r="J2406" i="4"/>
  <c r="J2405" i="4"/>
  <c r="J2404" i="4"/>
  <c r="J2403" i="4"/>
  <c r="J2402" i="4"/>
  <c r="J2401" i="4"/>
  <c r="J2400" i="4"/>
  <c r="J2399" i="4"/>
  <c r="J2398" i="4"/>
  <c r="J2397" i="4"/>
  <c r="J2396" i="4"/>
  <c r="J2395" i="4"/>
  <c r="J2394" i="4"/>
  <c r="J2393" i="4"/>
  <c r="J2392" i="4"/>
  <c r="J2391" i="4"/>
  <c r="J2390" i="4"/>
  <c r="J2389" i="4"/>
  <c r="J2388" i="4"/>
  <c r="J2387" i="4"/>
  <c r="J2386" i="4"/>
  <c r="J2385" i="4"/>
  <c r="J2384" i="4"/>
  <c r="J2383" i="4"/>
  <c r="J2382" i="4"/>
  <c r="J2381" i="4"/>
  <c r="J2380" i="4"/>
  <c r="J2379" i="4"/>
  <c r="J2378" i="4"/>
  <c r="J2377" i="4"/>
  <c r="J2376" i="4"/>
  <c r="J2375" i="4"/>
  <c r="J2374" i="4"/>
  <c r="J2373" i="4"/>
  <c r="J2372" i="4"/>
  <c r="J2371" i="4"/>
  <c r="J2370" i="4"/>
  <c r="J2369" i="4"/>
  <c r="J2368" i="4"/>
  <c r="J2367" i="4"/>
  <c r="J2366" i="4"/>
  <c r="J2365" i="4"/>
  <c r="J2364" i="4"/>
  <c r="J2363" i="4"/>
  <c r="J2362" i="4"/>
  <c r="J2361" i="4"/>
  <c r="J2360" i="4"/>
  <c r="J2359" i="4"/>
  <c r="J2358" i="4"/>
  <c r="J2357" i="4"/>
  <c r="J2356" i="4"/>
  <c r="J2355" i="4"/>
  <c r="J2354" i="4"/>
  <c r="J2353" i="4"/>
  <c r="J2352" i="4"/>
  <c r="J2351" i="4"/>
  <c r="J2350" i="4"/>
  <c r="J2349" i="4"/>
  <c r="J2348" i="4"/>
  <c r="J2347" i="4"/>
  <c r="J2346" i="4"/>
  <c r="J2345" i="4"/>
  <c r="J2344" i="4"/>
  <c r="J2343" i="4"/>
  <c r="J2342" i="4"/>
  <c r="J2341" i="4"/>
  <c r="J2340" i="4"/>
  <c r="J2339" i="4"/>
  <c r="J2338" i="4"/>
  <c r="J2337" i="4"/>
  <c r="J2336" i="4"/>
  <c r="J2335" i="4"/>
  <c r="J2334" i="4"/>
  <c r="J2333" i="4"/>
  <c r="J2332" i="4"/>
  <c r="J2331" i="4"/>
  <c r="J2330" i="4"/>
  <c r="J2329" i="4"/>
  <c r="J2328" i="4"/>
  <c r="J2327" i="4"/>
  <c r="J2326" i="4"/>
  <c r="J2325" i="4"/>
  <c r="J2324" i="4"/>
  <c r="J2323" i="4"/>
  <c r="J2322" i="4"/>
  <c r="J2321" i="4"/>
  <c r="J2320" i="4"/>
  <c r="J2319" i="4"/>
  <c r="J2318" i="4"/>
  <c r="J2317" i="4"/>
  <c r="J2316" i="4"/>
  <c r="J2315" i="4"/>
  <c r="J2314" i="4"/>
  <c r="J2313" i="4"/>
  <c r="J2312" i="4"/>
  <c r="J2311" i="4"/>
  <c r="J2310" i="4"/>
  <c r="J2309" i="4"/>
  <c r="J2308" i="4"/>
  <c r="J2307" i="4"/>
  <c r="J2306" i="4"/>
  <c r="J2305" i="4"/>
  <c r="J2304" i="4"/>
  <c r="J2303" i="4"/>
  <c r="J2302" i="4"/>
  <c r="J2301" i="4"/>
  <c r="J2300" i="4"/>
  <c r="J2299" i="4"/>
  <c r="J2298" i="4"/>
  <c r="J2297" i="4"/>
  <c r="J2296" i="4"/>
  <c r="J2295" i="4"/>
  <c r="J2294" i="4"/>
  <c r="J2293" i="4"/>
  <c r="J2292" i="4"/>
  <c r="J2291" i="4"/>
  <c r="J2290" i="4"/>
  <c r="J2289" i="4"/>
  <c r="J2288" i="4"/>
  <c r="J2287" i="4"/>
  <c r="J2286" i="4"/>
  <c r="J2285" i="4"/>
  <c r="J2284" i="4"/>
  <c r="J2283" i="4"/>
  <c r="J2282" i="4"/>
  <c r="J2281" i="4"/>
  <c r="J2280" i="4"/>
  <c r="J2279" i="4"/>
  <c r="J2278" i="4"/>
  <c r="J2277" i="4"/>
  <c r="J2276" i="4"/>
  <c r="J2275" i="4"/>
  <c r="J2274" i="4"/>
  <c r="J2273" i="4"/>
  <c r="J2272" i="4"/>
  <c r="J2271" i="4"/>
  <c r="J2270" i="4"/>
  <c r="J2269" i="4"/>
  <c r="J2268" i="4"/>
  <c r="J2267" i="4"/>
  <c r="J2266" i="4"/>
  <c r="J2265" i="4"/>
  <c r="J2264" i="4"/>
  <c r="J2263" i="4"/>
  <c r="J2262" i="4"/>
  <c r="J2261" i="4"/>
  <c r="J2260" i="4"/>
  <c r="J2259" i="4"/>
  <c r="J2258" i="4"/>
  <c r="J2257" i="4"/>
  <c r="J2256" i="4"/>
  <c r="J2255" i="4"/>
  <c r="J2254" i="4"/>
  <c r="J2253" i="4"/>
  <c r="J2252" i="4"/>
  <c r="J2251" i="4"/>
  <c r="J2250" i="4"/>
  <c r="J2249" i="4"/>
  <c r="J2248" i="4"/>
  <c r="J2247" i="4"/>
  <c r="J2246" i="4"/>
  <c r="J2245" i="4"/>
  <c r="J2244" i="4"/>
  <c r="J2243" i="4"/>
  <c r="J2242" i="4"/>
  <c r="J2241" i="4"/>
  <c r="J2240" i="4"/>
  <c r="J2239" i="4"/>
  <c r="J2238" i="4"/>
  <c r="J2237" i="4"/>
  <c r="J2236" i="4"/>
  <c r="J2235" i="4"/>
  <c r="J2234" i="4"/>
  <c r="J2233" i="4"/>
  <c r="J2232" i="4"/>
  <c r="J2231" i="4"/>
  <c r="J2230" i="4"/>
  <c r="J2229" i="4"/>
  <c r="J2228" i="4"/>
  <c r="J2227" i="4"/>
  <c r="J2226" i="4"/>
  <c r="J2225" i="4"/>
  <c r="J2224" i="4"/>
  <c r="J2223" i="4"/>
  <c r="J2222" i="4"/>
  <c r="J2221" i="4"/>
  <c r="J2220" i="4"/>
  <c r="J2219" i="4"/>
  <c r="J2218" i="4"/>
  <c r="J2217" i="4"/>
  <c r="J2216" i="4"/>
  <c r="J2215" i="4"/>
  <c r="J2214" i="4"/>
  <c r="J2213" i="4"/>
  <c r="J2212" i="4"/>
  <c r="J2211" i="4"/>
  <c r="J2210" i="4"/>
  <c r="J2209" i="4"/>
  <c r="J2208" i="4"/>
  <c r="J2207" i="4"/>
  <c r="J2206" i="4"/>
  <c r="J2205" i="4"/>
  <c r="J2204" i="4"/>
  <c r="J2203" i="4"/>
  <c r="J2202" i="4"/>
  <c r="J2201" i="4"/>
  <c r="J2200" i="4"/>
  <c r="J2199" i="4"/>
  <c r="J2198" i="4"/>
  <c r="J2197" i="4"/>
  <c r="J2196" i="4"/>
  <c r="J2195" i="4"/>
  <c r="J2194" i="4"/>
  <c r="J2193" i="4"/>
  <c r="J2192" i="4"/>
  <c r="J2191" i="4"/>
  <c r="J2190" i="4"/>
  <c r="J2189" i="4"/>
  <c r="J2188" i="4"/>
  <c r="J2187" i="4"/>
  <c r="J2186" i="4"/>
  <c r="J2185" i="4"/>
  <c r="J2184" i="4"/>
  <c r="J2183" i="4"/>
  <c r="J2182" i="4"/>
  <c r="J2181" i="4"/>
  <c r="J2180" i="4"/>
  <c r="J2179" i="4"/>
  <c r="J2178" i="4"/>
  <c r="J2177" i="4"/>
  <c r="J2176" i="4"/>
  <c r="J2175" i="4"/>
  <c r="J2174" i="4"/>
  <c r="J2173" i="4"/>
  <c r="J2172" i="4"/>
  <c r="J2171" i="4"/>
  <c r="J2170" i="4"/>
  <c r="J2169" i="4"/>
  <c r="J2168" i="4"/>
  <c r="J2167" i="4"/>
  <c r="J2166" i="4"/>
  <c r="J2165" i="4"/>
  <c r="J2164" i="4"/>
  <c r="J2163" i="4"/>
  <c r="J2162" i="4"/>
  <c r="J2161" i="4"/>
  <c r="J2160" i="4"/>
  <c r="J2159" i="4"/>
  <c r="J2158" i="4"/>
  <c r="J2157" i="4"/>
  <c r="J2156" i="4"/>
  <c r="J2155" i="4"/>
  <c r="J2154" i="4"/>
  <c r="J2153" i="4"/>
  <c r="J2152" i="4"/>
  <c r="J2151" i="4"/>
  <c r="J2150" i="4"/>
  <c r="J2149" i="4"/>
  <c r="J2148" i="4"/>
  <c r="J2147" i="4"/>
  <c r="J2146" i="4"/>
  <c r="J2145" i="4"/>
  <c r="J2144" i="4"/>
  <c r="J2143" i="4"/>
  <c r="J2142" i="4"/>
  <c r="J2141" i="4"/>
  <c r="J2140" i="4"/>
  <c r="J2139" i="4"/>
  <c r="J2138" i="4"/>
  <c r="J2137" i="4"/>
  <c r="J2136" i="4"/>
  <c r="J2135" i="4"/>
  <c r="J2134" i="4"/>
  <c r="J2133" i="4"/>
  <c r="J2132" i="4"/>
  <c r="J2131" i="4"/>
  <c r="J2130" i="4"/>
  <c r="J2129" i="4"/>
  <c r="J2128" i="4"/>
  <c r="J2127" i="4"/>
  <c r="J2126" i="4"/>
  <c r="J2125" i="4"/>
  <c r="J2124" i="4"/>
  <c r="J2123" i="4"/>
  <c r="J2122" i="4"/>
  <c r="J2121" i="4"/>
  <c r="J2120" i="4"/>
  <c r="J2119" i="4"/>
  <c r="J2118" i="4"/>
  <c r="J2117" i="4"/>
  <c r="J2116" i="4"/>
  <c r="J2115" i="4"/>
  <c r="J2114" i="4"/>
  <c r="J2113" i="4"/>
  <c r="J2112" i="4"/>
  <c r="J2111" i="4"/>
  <c r="J2110" i="4"/>
  <c r="J2109" i="4"/>
  <c r="J2108" i="4"/>
  <c r="J2107" i="4"/>
  <c r="J2106" i="4"/>
  <c r="J2105" i="4"/>
  <c r="J2104" i="4"/>
  <c r="J2103" i="4"/>
  <c r="J2102" i="4"/>
  <c r="J2101" i="4"/>
  <c r="J2100" i="4"/>
  <c r="J2099" i="4"/>
  <c r="J2098" i="4"/>
  <c r="J2097" i="4"/>
  <c r="J2096" i="4"/>
  <c r="J2095" i="4"/>
  <c r="J2094" i="4"/>
  <c r="J2093" i="4"/>
  <c r="J2092" i="4"/>
  <c r="J2091" i="4"/>
  <c r="J2090" i="4"/>
  <c r="J2089" i="4"/>
  <c r="J2088" i="4"/>
  <c r="J2087" i="4"/>
  <c r="J2086" i="4"/>
  <c r="J2085" i="4"/>
  <c r="J2084" i="4"/>
  <c r="J2083" i="4"/>
  <c r="J2082" i="4"/>
  <c r="J2081" i="4"/>
  <c r="J2080" i="4"/>
  <c r="J2079" i="4"/>
  <c r="J2078" i="4"/>
  <c r="J2077" i="4"/>
  <c r="J2076" i="4"/>
  <c r="J2075" i="4"/>
  <c r="J2074" i="4"/>
  <c r="J2073" i="4"/>
  <c r="J2072" i="4"/>
  <c r="J2071" i="4"/>
  <c r="J2070" i="4"/>
  <c r="J2069" i="4"/>
  <c r="J2068" i="4"/>
  <c r="J2067" i="4"/>
  <c r="J2066" i="4"/>
  <c r="J2065" i="4"/>
  <c r="J2064" i="4"/>
  <c r="J2063" i="4"/>
  <c r="J2062" i="4"/>
  <c r="J2061" i="4"/>
  <c r="J2060" i="4"/>
  <c r="J2059" i="4"/>
  <c r="J2058" i="4"/>
  <c r="J2057" i="4"/>
  <c r="J2056" i="4"/>
  <c r="J2055" i="4"/>
  <c r="J2054" i="4"/>
  <c r="J2053" i="4"/>
  <c r="J2052" i="4"/>
  <c r="J2051" i="4"/>
  <c r="J2050" i="4"/>
  <c r="J2049" i="4"/>
  <c r="J2048" i="4"/>
  <c r="J2047" i="4"/>
  <c r="J2046" i="4"/>
  <c r="J2045" i="4"/>
  <c r="J2044" i="4"/>
  <c r="J2043" i="4"/>
  <c r="J2042" i="4"/>
  <c r="J2041" i="4"/>
  <c r="J2040" i="4"/>
  <c r="J2039" i="4"/>
  <c r="J2038" i="4"/>
  <c r="J2037" i="4"/>
  <c r="J2036" i="4"/>
  <c r="J2035" i="4"/>
  <c r="J2034" i="4"/>
  <c r="J2033" i="4"/>
  <c r="J2032" i="4"/>
  <c r="J2031" i="4"/>
  <c r="J2030" i="4"/>
  <c r="J2029" i="4"/>
  <c r="J2028" i="4"/>
  <c r="J2027" i="4"/>
  <c r="J2026" i="4"/>
  <c r="J2025" i="4"/>
  <c r="J2024" i="4"/>
  <c r="J2023" i="4"/>
  <c r="J2022" i="4"/>
  <c r="J2021" i="4"/>
  <c r="J2020" i="4"/>
  <c r="J2019" i="4"/>
  <c r="J2018" i="4"/>
  <c r="J2017" i="4"/>
  <c r="J2016" i="4"/>
  <c r="J1256" i="4"/>
  <c r="J429" i="4"/>
  <c r="J2013" i="4"/>
  <c r="J2012" i="4"/>
  <c r="J2011" i="4"/>
  <c r="J2010" i="4"/>
  <c r="J2009" i="4"/>
  <c r="J2008" i="4"/>
  <c r="J2007" i="4"/>
  <c r="J2006" i="4"/>
  <c r="J2005" i="4"/>
  <c r="J2004" i="4"/>
  <c r="J2003" i="4"/>
  <c r="J2002" i="4"/>
  <c r="J2001" i="4"/>
  <c r="J2000" i="4"/>
  <c r="J1999" i="4"/>
  <c r="J1998" i="4"/>
  <c r="J1997" i="4"/>
  <c r="J1996" i="4"/>
  <c r="J1995" i="4"/>
  <c r="J1994" i="4"/>
  <c r="J1993" i="4"/>
  <c r="J1992" i="4"/>
  <c r="J1991" i="4"/>
  <c r="J1990" i="4"/>
  <c r="J1989" i="4"/>
  <c r="J1988" i="4"/>
  <c r="J1987" i="4"/>
  <c r="J1986" i="4"/>
  <c r="J1985" i="4"/>
  <c r="J1984" i="4"/>
  <c r="J1983" i="4"/>
  <c r="J1982" i="4"/>
  <c r="J1981" i="4"/>
  <c r="J1980" i="4"/>
  <c r="J1979" i="4"/>
  <c r="J1978" i="4"/>
  <c r="J1977" i="4"/>
  <c r="J1976" i="4"/>
  <c r="J1975" i="4"/>
  <c r="J1974" i="4"/>
  <c r="J1973" i="4"/>
  <c r="J1972" i="4"/>
  <c r="J1971" i="4"/>
  <c r="J1970" i="4"/>
  <c r="J1969" i="4"/>
  <c r="J1968" i="4"/>
  <c r="J1967" i="4"/>
  <c r="J1966" i="4"/>
  <c r="J1965" i="4"/>
  <c r="J1964" i="4"/>
  <c r="J1963" i="4"/>
  <c r="J1962" i="4"/>
  <c r="J1961" i="4"/>
  <c r="J1960" i="4"/>
  <c r="J1959" i="4"/>
  <c r="J1958" i="4"/>
  <c r="J1957" i="4"/>
  <c r="J1956" i="4"/>
  <c r="J1955" i="4"/>
  <c r="J1954" i="4"/>
  <c r="J1953" i="4"/>
  <c r="J1952" i="4"/>
  <c r="J1951" i="4"/>
  <c r="J1950" i="4"/>
  <c r="J1949" i="4"/>
  <c r="J1948" i="4"/>
  <c r="J1947" i="4"/>
  <c r="J1946" i="4"/>
  <c r="J1945" i="4"/>
  <c r="J1944" i="4"/>
  <c r="J1943" i="4"/>
  <c r="J1942" i="4"/>
  <c r="J1941" i="4"/>
  <c r="J1940" i="4"/>
  <c r="J1939" i="4"/>
  <c r="J1938" i="4"/>
  <c r="J1937" i="4"/>
  <c r="J1936" i="4"/>
  <c r="J1935" i="4"/>
  <c r="J1934" i="4"/>
  <c r="J1933" i="4"/>
  <c r="J1932" i="4"/>
  <c r="J1931" i="4"/>
  <c r="J1930" i="4"/>
  <c r="J1929" i="4"/>
  <c r="J1928" i="4"/>
  <c r="J1927" i="4"/>
  <c r="J1926" i="4"/>
  <c r="J1925" i="4"/>
  <c r="J1924" i="4"/>
  <c r="J1923" i="4"/>
  <c r="J1922" i="4"/>
  <c r="J1921" i="4"/>
  <c r="J1920" i="4"/>
  <c r="J1919" i="4"/>
  <c r="J1918" i="4"/>
  <c r="J1917" i="4"/>
  <c r="J1916" i="4"/>
  <c r="J1915" i="4"/>
  <c r="J1914" i="4"/>
  <c r="J1913" i="4"/>
  <c r="J1912" i="4"/>
  <c r="J1911" i="4"/>
  <c r="J1910" i="4"/>
  <c r="J1909" i="4"/>
  <c r="J1908" i="4"/>
  <c r="J1907" i="4"/>
  <c r="J1906" i="4"/>
  <c r="J1905" i="4"/>
  <c r="J1904" i="4"/>
  <c r="J1903" i="4"/>
  <c r="J1902" i="4"/>
  <c r="J1901" i="4"/>
  <c r="J1900" i="4"/>
  <c r="J1899" i="4"/>
  <c r="J1898" i="4"/>
  <c r="J1897" i="4"/>
  <c r="J1896" i="4"/>
  <c r="J1895" i="4"/>
  <c r="J1894" i="4"/>
  <c r="J1893" i="4"/>
  <c r="J1892" i="4"/>
  <c r="J1891" i="4"/>
  <c r="J1890" i="4"/>
  <c r="J1889" i="4"/>
  <c r="J1888" i="4"/>
  <c r="J1887" i="4"/>
  <c r="J1886" i="4"/>
  <c r="J1885" i="4"/>
  <c r="J1884" i="4"/>
  <c r="J1883" i="4"/>
  <c r="J1882" i="4"/>
  <c r="J1881" i="4"/>
  <c r="J1880" i="4"/>
  <c r="J1879" i="4"/>
  <c r="J1878" i="4"/>
  <c r="J1877" i="4"/>
  <c r="J1876" i="4"/>
  <c r="J1875" i="4"/>
  <c r="J1874" i="4"/>
  <c r="J1873" i="4"/>
  <c r="J1872" i="4"/>
  <c r="J1871" i="4"/>
  <c r="J1870" i="4"/>
  <c r="J1869" i="4"/>
  <c r="J1868" i="4"/>
  <c r="J1867" i="4"/>
  <c r="J1866" i="4"/>
  <c r="J1865" i="4"/>
  <c r="J1864" i="4"/>
  <c r="J1863" i="4"/>
  <c r="J1862" i="4"/>
  <c r="J1861" i="4"/>
  <c r="J1860" i="4"/>
  <c r="J1859" i="4"/>
  <c r="J1858" i="4"/>
  <c r="J1857" i="4"/>
  <c r="J1856" i="4"/>
  <c r="J1855" i="4"/>
  <c r="J1854" i="4"/>
  <c r="J1853" i="4"/>
  <c r="J1852" i="4"/>
  <c r="J1851" i="4"/>
  <c r="J1850" i="4"/>
  <c r="J1849" i="4"/>
  <c r="J1848" i="4"/>
  <c r="J1847" i="4"/>
  <c r="J1846" i="4"/>
  <c r="J1845" i="4"/>
  <c r="J1844" i="4"/>
  <c r="J1843" i="4"/>
  <c r="J1842" i="4"/>
  <c r="J1841" i="4"/>
  <c r="J1840" i="4"/>
  <c r="J1839" i="4"/>
  <c r="J1838" i="4"/>
  <c r="J1837" i="4"/>
  <c r="J1836" i="4"/>
  <c r="J1835" i="4"/>
  <c r="J1834" i="4"/>
  <c r="J1833" i="4"/>
  <c r="J1832" i="4"/>
  <c r="J1831" i="4"/>
  <c r="J1830" i="4"/>
  <c r="J1829" i="4"/>
  <c r="J1828" i="4"/>
  <c r="J1827" i="4"/>
  <c r="J1826" i="4"/>
  <c r="J1825" i="4"/>
  <c r="J1824" i="4"/>
  <c r="J1823" i="4"/>
  <c r="J1822" i="4"/>
  <c r="J1821" i="4"/>
  <c r="J1820" i="4"/>
  <c r="J1819" i="4"/>
  <c r="J1818" i="4"/>
  <c r="J1817" i="4"/>
  <c r="J1816" i="4"/>
  <c r="J1815" i="4"/>
  <c r="J1814" i="4"/>
  <c r="J1813" i="4"/>
  <c r="J1812" i="4"/>
  <c r="J1811" i="4"/>
  <c r="J1810" i="4"/>
  <c r="J1809" i="4"/>
  <c r="J1808" i="4"/>
  <c r="J1807" i="4"/>
  <c r="J1806" i="4"/>
  <c r="J1805" i="4"/>
  <c r="J1804" i="4"/>
  <c r="J1803" i="4"/>
  <c r="J1802" i="4"/>
  <c r="J1801" i="4"/>
  <c r="J1800" i="4"/>
  <c r="J1799" i="4"/>
  <c r="J1798" i="4"/>
  <c r="J1797" i="4"/>
  <c r="J1796" i="4"/>
  <c r="J1795" i="4"/>
  <c r="J1794" i="4"/>
  <c r="J1793" i="4"/>
  <c r="J1792" i="4"/>
  <c r="J1791" i="4"/>
  <c r="J1790" i="4"/>
  <c r="J1789" i="4"/>
  <c r="J1788" i="4"/>
  <c r="J1787" i="4"/>
  <c r="J1786" i="4"/>
  <c r="J1785" i="4"/>
  <c r="J1784" i="4"/>
  <c r="J1783" i="4"/>
  <c r="J1782" i="4"/>
  <c r="J1781" i="4"/>
  <c r="J1780" i="4"/>
  <c r="J1779" i="4"/>
  <c r="J1778" i="4"/>
  <c r="J1777" i="4"/>
  <c r="J1776" i="4"/>
  <c r="J1775" i="4"/>
  <c r="J1774" i="4"/>
  <c r="J1773" i="4"/>
  <c r="J1772" i="4"/>
  <c r="J1771" i="4"/>
  <c r="J1770" i="4"/>
  <c r="J1769" i="4"/>
  <c r="J1768" i="4"/>
  <c r="J1767" i="4"/>
  <c r="J1766" i="4"/>
  <c r="J1765" i="4"/>
  <c r="J1764" i="4"/>
  <c r="J1763" i="4"/>
  <c r="J1762" i="4"/>
  <c r="J1761" i="4"/>
  <c r="J1760" i="4"/>
  <c r="J1759" i="4"/>
  <c r="J1758" i="4"/>
  <c r="J1757" i="4"/>
  <c r="J1756" i="4"/>
  <c r="J1755" i="4"/>
  <c r="J1754" i="4"/>
  <c r="J1753" i="4"/>
  <c r="J1752" i="4"/>
  <c r="J1751" i="4"/>
  <c r="J1750" i="4"/>
  <c r="J1749" i="4"/>
  <c r="J1748" i="4"/>
  <c r="J1747" i="4"/>
  <c r="J1746" i="4"/>
  <c r="J1745" i="4"/>
  <c r="J1744" i="4"/>
  <c r="J1743" i="4"/>
  <c r="J1742" i="4"/>
  <c r="J1741" i="4"/>
  <c r="J1740" i="4"/>
  <c r="J1739" i="4"/>
  <c r="J1738" i="4"/>
  <c r="J1737" i="4"/>
  <c r="J1736" i="4"/>
  <c r="J1735" i="4"/>
  <c r="J1734" i="4"/>
  <c r="J1733" i="4"/>
  <c r="J1732" i="4"/>
  <c r="J1731" i="4"/>
  <c r="J1730" i="4"/>
  <c r="J1729" i="4"/>
  <c r="J1728" i="4"/>
  <c r="J1727" i="4"/>
  <c r="J1726" i="4"/>
  <c r="J1725" i="4"/>
  <c r="J1724" i="4"/>
  <c r="J1723" i="4"/>
  <c r="J1722" i="4"/>
  <c r="J1721" i="4"/>
  <c r="J1720" i="4"/>
  <c r="J1719" i="4"/>
  <c r="J1718" i="4"/>
  <c r="J1717" i="4"/>
  <c r="J1716" i="4"/>
  <c r="J1715" i="4"/>
  <c r="J1714" i="4"/>
  <c r="J1713" i="4"/>
  <c r="J1712" i="4"/>
  <c r="J1711" i="4"/>
  <c r="J1710" i="4"/>
  <c r="J1709" i="4"/>
  <c r="J1708" i="4"/>
  <c r="J1707" i="4"/>
  <c r="J1706" i="4"/>
  <c r="J1705" i="4"/>
  <c r="J1704" i="4"/>
  <c r="J1703" i="4"/>
  <c r="J1702" i="4"/>
  <c r="J1701" i="4"/>
  <c r="J1700" i="4"/>
  <c r="J1699" i="4"/>
  <c r="J1698" i="4"/>
  <c r="J1697" i="4"/>
  <c r="J1696" i="4"/>
  <c r="J1695" i="4"/>
  <c r="J1694" i="4"/>
  <c r="J1693" i="4"/>
  <c r="J1692" i="4"/>
  <c r="J1691" i="4"/>
  <c r="J1690" i="4"/>
  <c r="J1689" i="4"/>
  <c r="J1688" i="4"/>
  <c r="J1687" i="4"/>
  <c r="J1686" i="4"/>
  <c r="J1685" i="4"/>
  <c r="J1684" i="4"/>
  <c r="J1683" i="4"/>
  <c r="J1682" i="4"/>
  <c r="J1681" i="4"/>
  <c r="J1680" i="4"/>
  <c r="J1679" i="4"/>
  <c r="J1678" i="4"/>
  <c r="J1677" i="4"/>
  <c r="J1676" i="4"/>
  <c r="J1675" i="4"/>
  <c r="J1674" i="4"/>
  <c r="J1673" i="4"/>
  <c r="J1672" i="4"/>
  <c r="J1671" i="4"/>
  <c r="J1670" i="4"/>
  <c r="J1669" i="4"/>
  <c r="J1668" i="4"/>
  <c r="J1667" i="4"/>
  <c r="J1666" i="4"/>
  <c r="J1665" i="4"/>
  <c r="J1664" i="4"/>
  <c r="J1663" i="4"/>
  <c r="J1662" i="4"/>
  <c r="J1661" i="4"/>
  <c r="J1660" i="4"/>
  <c r="J1659" i="4"/>
  <c r="J1658" i="4"/>
  <c r="J1657" i="4"/>
  <c r="J1656" i="4"/>
  <c r="J1655" i="4"/>
  <c r="J1654" i="4"/>
  <c r="J1653" i="4"/>
  <c r="J1652" i="4"/>
  <c r="J1651" i="4"/>
  <c r="J1650" i="4"/>
  <c r="J1649" i="4"/>
  <c r="J1648" i="4"/>
  <c r="J1647" i="4"/>
  <c r="J1646" i="4"/>
  <c r="J1645" i="4"/>
  <c r="J1644" i="4"/>
  <c r="J1643" i="4"/>
  <c r="J1642" i="4"/>
  <c r="J1641" i="4"/>
  <c r="J1640" i="4"/>
  <c r="J1639" i="4"/>
  <c r="J1638" i="4"/>
  <c r="J1637" i="4"/>
  <c r="J1636" i="4"/>
  <c r="J1635" i="4"/>
  <c r="J1634" i="4"/>
  <c r="J1633" i="4"/>
  <c r="J1632" i="4"/>
  <c r="J1631" i="4"/>
  <c r="J1630" i="4"/>
  <c r="J1629" i="4"/>
  <c r="J1628" i="4"/>
  <c r="J1627" i="4"/>
  <c r="J1626" i="4"/>
  <c r="J1625" i="4"/>
  <c r="J1624" i="4"/>
  <c r="J1623" i="4"/>
  <c r="J1622" i="4"/>
  <c r="J1621" i="4"/>
  <c r="J1620" i="4"/>
  <c r="J1619" i="4"/>
  <c r="J1618" i="4"/>
  <c r="J1617" i="4"/>
  <c r="J1616" i="4"/>
  <c r="J1615" i="4"/>
  <c r="J1614" i="4"/>
  <c r="J1613" i="4"/>
  <c r="J1612" i="4"/>
  <c r="J1611" i="4"/>
  <c r="J1610" i="4"/>
  <c r="J1609" i="4"/>
  <c r="J1608" i="4"/>
  <c r="J1607" i="4"/>
  <c r="J1606" i="4"/>
  <c r="J1605" i="4"/>
  <c r="J1604" i="4"/>
  <c r="J1603" i="4"/>
  <c r="J1602" i="4"/>
  <c r="J1601" i="4"/>
  <c r="J1600" i="4"/>
  <c r="J1599" i="4"/>
  <c r="J1598" i="4"/>
  <c r="J1597" i="4"/>
  <c r="J1596" i="4"/>
  <c r="J1595" i="4"/>
  <c r="J1594" i="4"/>
  <c r="J1593" i="4"/>
  <c r="J1592" i="4"/>
  <c r="J1591" i="4"/>
  <c r="J1590" i="4"/>
  <c r="J1589" i="4"/>
  <c r="J1588" i="4"/>
  <c r="J1587" i="4"/>
  <c r="J1586" i="4"/>
  <c r="J1585" i="4"/>
  <c r="J1584" i="4"/>
  <c r="J1583" i="4"/>
  <c r="J1582" i="4"/>
  <c r="J1581" i="4"/>
  <c r="J1580" i="4"/>
  <c r="J1579" i="4"/>
  <c r="J1578" i="4"/>
  <c r="J1577" i="4"/>
  <c r="J1576" i="4"/>
  <c r="J1575" i="4"/>
  <c r="J1574" i="4"/>
  <c r="J1573" i="4"/>
  <c r="J1572" i="4"/>
  <c r="J1571" i="4"/>
  <c r="J1570" i="4"/>
  <c r="J1569" i="4"/>
  <c r="J1568" i="4"/>
  <c r="J1567" i="4"/>
  <c r="J1566" i="4"/>
  <c r="J1565" i="4"/>
  <c r="J1564" i="4"/>
  <c r="J1563" i="4"/>
  <c r="J1562" i="4"/>
  <c r="J1561" i="4"/>
  <c r="J1560" i="4"/>
  <c r="J1559" i="4"/>
  <c r="J1558" i="4"/>
  <c r="J1557" i="4"/>
  <c r="J1556" i="4"/>
  <c r="J1555" i="4"/>
  <c r="J1554" i="4"/>
  <c r="J1553" i="4"/>
  <c r="J1552" i="4"/>
  <c r="J1551" i="4"/>
  <c r="J1550" i="4"/>
  <c r="J1549" i="4"/>
  <c r="J1548" i="4"/>
  <c r="J1547" i="4"/>
  <c r="J1546" i="4"/>
  <c r="J1545" i="4"/>
  <c r="J1544" i="4"/>
  <c r="J1543" i="4"/>
  <c r="J1542" i="4"/>
  <c r="J1541" i="4"/>
  <c r="J1540" i="4"/>
  <c r="J1539" i="4"/>
  <c r="J1538" i="4"/>
  <c r="J1537" i="4"/>
  <c r="J1536" i="4"/>
  <c r="J1535" i="4"/>
  <c r="J1534" i="4"/>
  <c r="J1533" i="4"/>
  <c r="J1532" i="4"/>
  <c r="J1531" i="4"/>
  <c r="J1530" i="4"/>
  <c r="J1529" i="4"/>
  <c r="J1528" i="4"/>
  <c r="J1527" i="4"/>
  <c r="J1526" i="4"/>
  <c r="J1525" i="4"/>
  <c r="J1524" i="4"/>
  <c r="J1523" i="4"/>
  <c r="J1522" i="4"/>
  <c r="J1521" i="4"/>
  <c r="J1520" i="4"/>
  <c r="J1519" i="4"/>
  <c r="J1518" i="4"/>
  <c r="J1517" i="4"/>
  <c r="J1516" i="4"/>
  <c r="J1515" i="4"/>
  <c r="J1514" i="4"/>
  <c r="J1513" i="4"/>
  <c r="J1512" i="4"/>
  <c r="J1511" i="4"/>
  <c r="J1510" i="4"/>
  <c r="J1509" i="4"/>
  <c r="J1508" i="4"/>
  <c r="J1507" i="4"/>
  <c r="J1506" i="4"/>
  <c r="J1505" i="4"/>
  <c r="J1504" i="4"/>
  <c r="J1503" i="4"/>
  <c r="J1502" i="4"/>
  <c r="J1501" i="4"/>
  <c r="J1500" i="4"/>
  <c r="J1499" i="4"/>
  <c r="J1498" i="4"/>
  <c r="J1497" i="4"/>
  <c r="J1496" i="4"/>
  <c r="J1495" i="4"/>
  <c r="J1494" i="4"/>
  <c r="J1493" i="4"/>
  <c r="J1492" i="4"/>
  <c r="J1491" i="4"/>
  <c r="J1490" i="4"/>
  <c r="J1489" i="4"/>
  <c r="J1488" i="4"/>
  <c r="J1487" i="4"/>
  <c r="J1486" i="4"/>
  <c r="J1485" i="4"/>
  <c r="J1484" i="4"/>
  <c r="J1483" i="4"/>
  <c r="J1482" i="4"/>
  <c r="J1481" i="4"/>
  <c r="J1480" i="4"/>
  <c r="J1479" i="4"/>
  <c r="J1478" i="4"/>
  <c r="J1477" i="4"/>
  <c r="J1476" i="4"/>
  <c r="J1475" i="4"/>
  <c r="J1474" i="4"/>
  <c r="J1473" i="4"/>
  <c r="J1472" i="4"/>
  <c r="J1471" i="4"/>
  <c r="J1470" i="4"/>
  <c r="J1469" i="4"/>
  <c r="J1468" i="4"/>
  <c r="J1467" i="4"/>
  <c r="J1466" i="4"/>
  <c r="J1465" i="4"/>
  <c r="J1464" i="4"/>
  <c r="J1463" i="4"/>
  <c r="J1462" i="4"/>
  <c r="J1461" i="4"/>
  <c r="J1460" i="4"/>
  <c r="J1459" i="4"/>
  <c r="J1458" i="4"/>
  <c r="J1457" i="4"/>
  <c r="J1456" i="4"/>
  <c r="J1455" i="4"/>
  <c r="J1454" i="4"/>
  <c r="J1453" i="4"/>
  <c r="J1452" i="4"/>
  <c r="J1451" i="4"/>
  <c r="J1450" i="4"/>
  <c r="J1449" i="4"/>
  <c r="J1448" i="4"/>
  <c r="J1447" i="4"/>
  <c r="J1446" i="4"/>
  <c r="J1445" i="4"/>
  <c r="J1444" i="4"/>
  <c r="J1443" i="4"/>
  <c r="J1442" i="4"/>
  <c r="J1441" i="4"/>
  <c r="J1440" i="4"/>
  <c r="J1439" i="4"/>
  <c r="J1438" i="4"/>
  <c r="J1437" i="4"/>
  <c r="J1436" i="4"/>
  <c r="J1435" i="4"/>
  <c r="J1434" i="4"/>
  <c r="J1433" i="4"/>
  <c r="J1432" i="4"/>
  <c r="J1431" i="4"/>
  <c r="J1430" i="4"/>
  <c r="J1429" i="4"/>
  <c r="J1428" i="4"/>
  <c r="J1427" i="4"/>
  <c r="J1426" i="4"/>
  <c r="J1425" i="4"/>
  <c r="J1424" i="4"/>
  <c r="J1423" i="4"/>
  <c r="J1422" i="4"/>
  <c r="J1421" i="4"/>
  <c r="J1420" i="4"/>
  <c r="J1419" i="4"/>
  <c r="J1418" i="4"/>
  <c r="J1417" i="4"/>
  <c r="J1416" i="4"/>
  <c r="J1415" i="4"/>
  <c r="J1414" i="4"/>
  <c r="J1413" i="4"/>
  <c r="J1412" i="4"/>
  <c r="J1411" i="4"/>
  <c r="J1410" i="4"/>
  <c r="J1409" i="4"/>
  <c r="J1408" i="4"/>
  <c r="J1407" i="4"/>
  <c r="J1406" i="4"/>
  <c r="J1405" i="4"/>
  <c r="J1404" i="4"/>
  <c r="J1403" i="4"/>
  <c r="J1402" i="4"/>
  <c r="J1401" i="4"/>
  <c r="J1400" i="4"/>
  <c r="J1399" i="4"/>
  <c r="J1398" i="4"/>
  <c r="J1397" i="4"/>
  <c r="J1396" i="4"/>
  <c r="J1395" i="4"/>
  <c r="J1394" i="4"/>
  <c r="J1393" i="4"/>
  <c r="J1392" i="4"/>
  <c r="J1391" i="4"/>
  <c r="J1390" i="4"/>
  <c r="J1389" i="4"/>
  <c r="J1388" i="4"/>
  <c r="J1387" i="4"/>
  <c r="J1386" i="4"/>
  <c r="J1385" i="4"/>
  <c r="J1384" i="4"/>
  <c r="J1383" i="4"/>
  <c r="J1382" i="4"/>
  <c r="J1381" i="4"/>
  <c r="J1380" i="4"/>
  <c r="J1379" i="4"/>
  <c r="J1378" i="4"/>
  <c r="J1377" i="4"/>
  <c r="J1376" i="4"/>
  <c r="J1375" i="4"/>
  <c r="J1374" i="4"/>
  <c r="J1373" i="4"/>
  <c r="J1372" i="4"/>
  <c r="J1371" i="4"/>
  <c r="J1370" i="4"/>
  <c r="J1369" i="4"/>
  <c r="J1368" i="4"/>
  <c r="J1367" i="4"/>
  <c r="J1366" i="4"/>
  <c r="J1365" i="4"/>
  <c r="J1364" i="4"/>
  <c r="J1363" i="4"/>
  <c r="J1362" i="4"/>
  <c r="J1361" i="4"/>
  <c r="J1360" i="4"/>
  <c r="J1359" i="4"/>
  <c r="J1358" i="4"/>
  <c r="J1357" i="4"/>
  <c r="J1356" i="4"/>
  <c r="J1355" i="4"/>
  <c r="J1354" i="4"/>
  <c r="J1353" i="4"/>
  <c r="J1352" i="4"/>
  <c r="J1351" i="4"/>
  <c r="J1350" i="4"/>
  <c r="J1349" i="4"/>
  <c r="J1348" i="4"/>
  <c r="J1347" i="4"/>
  <c r="J1346" i="4"/>
  <c r="J1345" i="4"/>
  <c r="J1344" i="4"/>
  <c r="J1343" i="4"/>
  <c r="J1342" i="4"/>
  <c r="J1341" i="4"/>
  <c r="J1340" i="4"/>
  <c r="J1339" i="4"/>
  <c r="J1338" i="4"/>
  <c r="J1337" i="4"/>
  <c r="J1336" i="4"/>
  <c r="J1335" i="4"/>
  <c r="J1334" i="4"/>
  <c r="J1333" i="4"/>
  <c r="J1332" i="4"/>
  <c r="J1331" i="4"/>
  <c r="J1330" i="4"/>
  <c r="J1329" i="4"/>
  <c r="J1328" i="4"/>
  <c r="J1327" i="4"/>
  <c r="J1326" i="4"/>
  <c r="J1325" i="4"/>
  <c r="J1324" i="4"/>
  <c r="J1323" i="4"/>
  <c r="J1322" i="4"/>
  <c r="J1321" i="4"/>
  <c r="J1320" i="4"/>
  <c r="J1319" i="4"/>
  <c r="J1318" i="4"/>
  <c r="J1317" i="4"/>
  <c r="J1316" i="4"/>
  <c r="J1315" i="4"/>
  <c r="J1314" i="4"/>
  <c r="J1313" i="4"/>
  <c r="J1312" i="4"/>
  <c r="J1311" i="4"/>
  <c r="J1310" i="4"/>
  <c r="J1309" i="4"/>
  <c r="J1308" i="4"/>
  <c r="J1307" i="4"/>
  <c r="J1306" i="4"/>
  <c r="J1305" i="4"/>
  <c r="J1304" i="4"/>
  <c r="J1303" i="4"/>
  <c r="J1302" i="4"/>
  <c r="J1301" i="4"/>
  <c r="J1300" i="4"/>
  <c r="J1299" i="4"/>
  <c r="J1298" i="4"/>
  <c r="J1297" i="4"/>
  <c r="J1296" i="4"/>
  <c r="J1295" i="4"/>
  <c r="J1294" i="4"/>
  <c r="J1293" i="4"/>
  <c r="J1292" i="4"/>
  <c r="J1291" i="4"/>
  <c r="J1290" i="4"/>
  <c r="J1289" i="4"/>
  <c r="J1288" i="4"/>
  <c r="J1287" i="4"/>
  <c r="J1286" i="4"/>
  <c r="J1285" i="4"/>
  <c r="J1284" i="4"/>
  <c r="J1283" i="4"/>
  <c r="J1282" i="4"/>
  <c r="J1281" i="4"/>
  <c r="J1280" i="4"/>
  <c r="J1279" i="4"/>
  <c r="J1278" i="4"/>
  <c r="J1277" i="4"/>
  <c r="J1276" i="4"/>
  <c r="J1275" i="4"/>
  <c r="J1274" i="4"/>
  <c r="J1273" i="4"/>
  <c r="J1272" i="4"/>
  <c r="J1271" i="4"/>
  <c r="J1270" i="4"/>
  <c r="J1269" i="4"/>
  <c r="J1268" i="4"/>
  <c r="J1267" i="4"/>
  <c r="J1266" i="4"/>
  <c r="J1265" i="4"/>
  <c r="J1264" i="4"/>
  <c r="J1263" i="4"/>
  <c r="J1262" i="4"/>
  <c r="J1261" i="4"/>
  <c r="J1260" i="4"/>
  <c r="J1259" i="4"/>
  <c r="J1258" i="4"/>
  <c r="J1257" i="4"/>
  <c r="J5805" i="4"/>
  <c r="J1255" i="4"/>
  <c r="J1254" i="4"/>
  <c r="J1253" i="4"/>
  <c r="J1252" i="4"/>
  <c r="J1251" i="4"/>
  <c r="J1250" i="4"/>
  <c r="J1249" i="4"/>
  <c r="J1248" i="4"/>
  <c r="J1247" i="4"/>
  <c r="J1246" i="4"/>
  <c r="J1245" i="4"/>
  <c r="J1244" i="4"/>
  <c r="J1243" i="4"/>
  <c r="J1242" i="4"/>
  <c r="J1241" i="4"/>
  <c r="J1240" i="4"/>
  <c r="J1239" i="4"/>
  <c r="J1238" i="4"/>
  <c r="J1237" i="4"/>
  <c r="J1236" i="4"/>
  <c r="J1235" i="4"/>
  <c r="J1234" i="4"/>
  <c r="J1233" i="4"/>
  <c r="J1232" i="4"/>
  <c r="J1231" i="4"/>
  <c r="J1230" i="4"/>
  <c r="J1229" i="4"/>
  <c r="J1228" i="4"/>
  <c r="J1227" i="4"/>
  <c r="J1226" i="4"/>
  <c r="J1225" i="4"/>
  <c r="J1224" i="4"/>
  <c r="J1223" i="4"/>
  <c r="J1222" i="4"/>
  <c r="J1221" i="4"/>
  <c r="J1220" i="4"/>
  <c r="J1219" i="4"/>
  <c r="J1218" i="4"/>
  <c r="J1217" i="4"/>
  <c r="J1216" i="4"/>
  <c r="J1215" i="4"/>
  <c r="J1214" i="4"/>
  <c r="J1213" i="4"/>
  <c r="J1212" i="4"/>
  <c r="J1211" i="4"/>
  <c r="J1210" i="4"/>
  <c r="J1209" i="4"/>
  <c r="J1208" i="4"/>
  <c r="J1207" i="4"/>
  <c r="J1206" i="4"/>
  <c r="J1205" i="4"/>
  <c r="J1204" i="4"/>
  <c r="J1203" i="4"/>
  <c r="J1202" i="4"/>
  <c r="J1201" i="4"/>
  <c r="J1200" i="4"/>
  <c r="J1199" i="4"/>
  <c r="J1198" i="4"/>
  <c r="J1197" i="4"/>
  <c r="J1196" i="4"/>
  <c r="J1195" i="4"/>
  <c r="J1194" i="4"/>
  <c r="J1193" i="4"/>
  <c r="J1192" i="4"/>
  <c r="J1191" i="4"/>
  <c r="J1190" i="4"/>
  <c r="J1189" i="4"/>
  <c r="J1188" i="4"/>
  <c r="J1187" i="4"/>
  <c r="J1186" i="4"/>
  <c r="J1185" i="4"/>
  <c r="J1184" i="4"/>
  <c r="J1183" i="4"/>
  <c r="J1182" i="4"/>
  <c r="J1181" i="4"/>
  <c r="J1180" i="4"/>
  <c r="J1179" i="4"/>
  <c r="J1178" i="4"/>
  <c r="J1177" i="4"/>
  <c r="J1176" i="4"/>
  <c r="J1175" i="4"/>
  <c r="J1174" i="4"/>
  <c r="J1173" i="4"/>
  <c r="J1172" i="4"/>
  <c r="J1171" i="4"/>
  <c r="J1170" i="4"/>
  <c r="J1169" i="4"/>
  <c r="J1168" i="4"/>
  <c r="J1167" i="4"/>
  <c r="J1166" i="4"/>
  <c r="J1165" i="4"/>
  <c r="J1164" i="4"/>
  <c r="J1163" i="4"/>
  <c r="J1162" i="4"/>
  <c r="J1161" i="4"/>
  <c r="J1160" i="4"/>
  <c r="J1159" i="4"/>
  <c r="J1158" i="4"/>
  <c r="J1157" i="4"/>
  <c r="J1156" i="4"/>
  <c r="J1155" i="4"/>
  <c r="J1154" i="4"/>
  <c r="J1153" i="4"/>
  <c r="J1152" i="4"/>
  <c r="J1151" i="4"/>
  <c r="J1150" i="4"/>
  <c r="J1149" i="4"/>
  <c r="J1148" i="4"/>
  <c r="J1147" i="4"/>
  <c r="J1146" i="4"/>
  <c r="J1145" i="4"/>
  <c r="J1144" i="4"/>
  <c r="J1143" i="4"/>
  <c r="J1142" i="4"/>
  <c r="J1141" i="4"/>
  <c r="J1140" i="4"/>
  <c r="J1139" i="4"/>
  <c r="J1138" i="4"/>
  <c r="J1137" i="4"/>
  <c r="J1136" i="4"/>
  <c r="J1135" i="4"/>
  <c r="J1134" i="4"/>
  <c r="J1133" i="4"/>
  <c r="J1132" i="4"/>
  <c r="J1131" i="4"/>
  <c r="J1130" i="4"/>
  <c r="J1129" i="4"/>
  <c r="J1128" i="4"/>
  <c r="J1127" i="4"/>
  <c r="J1126" i="4"/>
  <c r="J1125" i="4"/>
  <c r="J1124" i="4"/>
  <c r="J1123" i="4"/>
  <c r="J1122" i="4"/>
  <c r="J1121" i="4"/>
  <c r="J1120" i="4"/>
  <c r="J1119" i="4"/>
  <c r="J1118" i="4"/>
  <c r="J1117" i="4"/>
  <c r="J1116" i="4"/>
  <c r="J1115" i="4"/>
  <c r="J1114" i="4"/>
  <c r="J1113" i="4"/>
  <c r="J1112" i="4"/>
  <c r="J1111" i="4"/>
  <c r="J1110" i="4"/>
  <c r="J1109" i="4"/>
  <c r="J1108" i="4"/>
  <c r="J1107" i="4"/>
  <c r="J1106" i="4"/>
  <c r="J1105" i="4"/>
  <c r="J1104" i="4"/>
  <c r="J1103" i="4"/>
  <c r="J1102" i="4"/>
  <c r="J1101" i="4"/>
  <c r="J1100" i="4"/>
  <c r="J1099" i="4"/>
  <c r="J1098" i="4"/>
  <c r="J1097" i="4"/>
  <c r="J1096" i="4"/>
  <c r="J1095" i="4"/>
  <c r="J1094" i="4"/>
  <c r="J1093" i="4"/>
  <c r="J1092" i="4"/>
  <c r="J1091" i="4"/>
  <c r="J1090" i="4"/>
  <c r="J1089" i="4"/>
  <c r="J1088" i="4"/>
  <c r="J1087" i="4"/>
  <c r="J1086" i="4"/>
  <c r="J1085" i="4"/>
  <c r="J1084" i="4"/>
  <c r="J1083" i="4"/>
  <c r="J1082" i="4"/>
  <c r="J1081" i="4"/>
  <c r="J1080" i="4"/>
  <c r="J1079" i="4"/>
  <c r="J1078" i="4"/>
  <c r="J1077" i="4"/>
  <c r="J1076" i="4"/>
  <c r="J1075" i="4"/>
  <c r="J1074" i="4"/>
  <c r="J1073" i="4"/>
  <c r="J1072" i="4"/>
  <c r="J1071" i="4"/>
  <c r="J1070" i="4"/>
  <c r="J1069" i="4"/>
  <c r="J1068" i="4"/>
  <c r="J1067" i="4"/>
  <c r="J1066" i="4"/>
  <c r="J1065" i="4"/>
  <c r="J1064" i="4"/>
  <c r="J1063" i="4"/>
  <c r="J1062" i="4"/>
  <c r="J1061" i="4"/>
  <c r="J1060" i="4"/>
  <c r="J1059" i="4"/>
  <c r="J1058" i="4"/>
  <c r="J1057" i="4"/>
  <c r="J1056" i="4"/>
  <c r="J1055" i="4"/>
  <c r="J1054" i="4"/>
  <c r="J1053" i="4"/>
  <c r="J1052" i="4"/>
  <c r="J1051" i="4"/>
  <c r="J1050" i="4"/>
  <c r="J1049" i="4"/>
  <c r="J1048" i="4"/>
  <c r="J1047" i="4"/>
  <c r="J1046" i="4"/>
  <c r="J1045" i="4"/>
  <c r="J1044" i="4"/>
  <c r="J1043" i="4"/>
  <c r="J1042" i="4"/>
  <c r="J1041" i="4"/>
  <c r="J1040" i="4"/>
  <c r="J1039" i="4"/>
  <c r="J1038" i="4"/>
  <c r="J1037" i="4"/>
  <c r="J1036" i="4"/>
  <c r="J1035" i="4"/>
  <c r="J1034" i="4"/>
  <c r="J1033" i="4"/>
  <c r="J1032" i="4"/>
  <c r="J1031" i="4"/>
  <c r="J1030" i="4"/>
  <c r="J1029" i="4"/>
  <c r="J1028" i="4"/>
  <c r="J1027" i="4"/>
  <c r="J1026" i="4"/>
  <c r="J1025" i="4"/>
  <c r="J1024" i="4"/>
  <c r="J1023" i="4"/>
  <c r="J1022" i="4"/>
  <c r="J1021" i="4"/>
  <c r="J1020" i="4"/>
  <c r="J1019" i="4"/>
  <c r="J1018" i="4"/>
  <c r="J1017" i="4"/>
  <c r="J1016" i="4"/>
  <c r="J1015" i="4"/>
  <c r="J1014" i="4"/>
  <c r="J1013" i="4"/>
  <c r="J1012" i="4"/>
  <c r="J1011" i="4"/>
  <c r="J1010" i="4"/>
  <c r="J1009" i="4"/>
  <c r="J1008" i="4"/>
  <c r="J1007" i="4"/>
  <c r="J1006" i="4"/>
  <c r="J1005" i="4"/>
  <c r="J1004" i="4"/>
  <c r="J1003" i="4"/>
  <c r="J1002" i="4"/>
  <c r="J1001" i="4"/>
  <c r="J1000" i="4"/>
  <c r="J999" i="4"/>
  <c r="J998" i="4"/>
  <c r="J997" i="4"/>
  <c r="J996" i="4"/>
  <c r="J995" i="4"/>
  <c r="J994" i="4"/>
  <c r="J993" i="4"/>
  <c r="J992" i="4"/>
  <c r="J991" i="4"/>
  <c r="J990" i="4"/>
  <c r="J989" i="4"/>
  <c r="J988" i="4"/>
  <c r="J987" i="4"/>
  <c r="J986" i="4"/>
  <c r="J985" i="4"/>
  <c r="J984" i="4"/>
  <c r="J983" i="4"/>
  <c r="J982" i="4"/>
  <c r="J981" i="4"/>
  <c r="J980" i="4"/>
  <c r="J979" i="4"/>
  <c r="J978" i="4"/>
  <c r="J977" i="4"/>
  <c r="J976" i="4"/>
  <c r="J975" i="4"/>
  <c r="J974" i="4"/>
  <c r="J973" i="4"/>
  <c r="J972" i="4"/>
  <c r="J971" i="4"/>
  <c r="J970" i="4"/>
  <c r="J969" i="4"/>
  <c r="J968" i="4"/>
  <c r="J967" i="4"/>
  <c r="J966" i="4"/>
  <c r="J965" i="4"/>
  <c r="J964" i="4"/>
  <c r="J963" i="4"/>
  <c r="J962" i="4"/>
  <c r="J961" i="4"/>
  <c r="J960" i="4"/>
  <c r="J959" i="4"/>
  <c r="J958" i="4"/>
  <c r="J957" i="4"/>
  <c r="J956" i="4"/>
  <c r="J955" i="4"/>
  <c r="J954" i="4"/>
  <c r="J953" i="4"/>
  <c r="J952" i="4"/>
  <c r="J951" i="4"/>
  <c r="J950" i="4"/>
  <c r="J949" i="4"/>
  <c r="J948" i="4"/>
  <c r="J947" i="4"/>
  <c r="J946" i="4"/>
  <c r="J945" i="4"/>
  <c r="J944" i="4"/>
  <c r="J943" i="4"/>
  <c r="J942" i="4"/>
  <c r="J941" i="4"/>
  <c r="J940" i="4"/>
  <c r="J939" i="4"/>
  <c r="J938" i="4"/>
  <c r="J937" i="4"/>
  <c r="J936" i="4"/>
  <c r="J935" i="4"/>
  <c r="J934" i="4"/>
  <c r="J933" i="4"/>
  <c r="J932" i="4"/>
  <c r="J931" i="4"/>
  <c r="J930" i="4"/>
  <c r="J929" i="4"/>
  <c r="J928" i="4"/>
  <c r="J927" i="4"/>
  <c r="J926" i="4"/>
  <c r="J925" i="4"/>
  <c r="J924" i="4"/>
  <c r="J923" i="4"/>
  <c r="J922" i="4"/>
  <c r="J921" i="4"/>
  <c r="J920" i="4"/>
  <c r="J919" i="4"/>
  <c r="J918" i="4"/>
  <c r="J917" i="4"/>
  <c r="J916" i="4"/>
  <c r="J915" i="4"/>
  <c r="J914" i="4"/>
  <c r="J913" i="4"/>
  <c r="J912" i="4"/>
  <c r="J911" i="4"/>
  <c r="J910" i="4"/>
  <c r="J909" i="4"/>
  <c r="J908" i="4"/>
  <c r="J907" i="4"/>
  <c r="J906" i="4"/>
  <c r="J905" i="4"/>
  <c r="J904" i="4"/>
  <c r="J903" i="4"/>
  <c r="J902" i="4"/>
  <c r="J901" i="4"/>
  <c r="J900" i="4"/>
  <c r="J899" i="4"/>
  <c r="J898" i="4"/>
  <c r="J897" i="4"/>
  <c r="J896" i="4"/>
  <c r="J895" i="4"/>
  <c r="J894" i="4"/>
  <c r="J893" i="4"/>
  <c r="J892" i="4"/>
  <c r="J891" i="4"/>
  <c r="J890" i="4"/>
  <c r="J889" i="4"/>
  <c r="J888" i="4"/>
  <c r="J887" i="4"/>
  <c r="J886" i="4"/>
  <c r="J885" i="4"/>
  <c r="J884" i="4"/>
  <c r="J883" i="4"/>
  <c r="J882" i="4"/>
  <c r="J881" i="4"/>
  <c r="J880" i="4"/>
  <c r="J879" i="4"/>
  <c r="J878" i="4"/>
  <c r="J877" i="4"/>
  <c r="J876" i="4"/>
  <c r="J875" i="4"/>
  <c r="J874" i="4"/>
  <c r="J873" i="4"/>
  <c r="J872" i="4"/>
  <c r="J871" i="4"/>
  <c r="J870" i="4"/>
  <c r="J869" i="4"/>
  <c r="J868" i="4"/>
  <c r="J867" i="4"/>
  <c r="J866" i="4"/>
  <c r="J865" i="4"/>
  <c r="J864" i="4"/>
  <c r="J863" i="4"/>
  <c r="J862" i="4"/>
  <c r="J861" i="4"/>
  <c r="J860" i="4"/>
  <c r="J859" i="4"/>
  <c r="J858" i="4"/>
  <c r="J857" i="4"/>
  <c r="J856" i="4"/>
  <c r="J855" i="4"/>
  <c r="J854" i="4"/>
  <c r="J853" i="4"/>
  <c r="J852" i="4"/>
  <c r="J851" i="4"/>
  <c r="J850" i="4"/>
  <c r="J849" i="4"/>
  <c r="J848" i="4"/>
  <c r="J847" i="4"/>
  <c r="J846" i="4"/>
  <c r="J845" i="4"/>
  <c r="J844" i="4"/>
  <c r="J843" i="4"/>
  <c r="J842" i="4"/>
  <c r="J841" i="4"/>
  <c r="J840" i="4"/>
  <c r="J839" i="4"/>
  <c r="J838" i="4"/>
  <c r="J837" i="4"/>
  <c r="J836" i="4"/>
  <c r="J835" i="4"/>
  <c r="J834" i="4"/>
  <c r="J833" i="4"/>
  <c r="J832" i="4"/>
  <c r="J831" i="4"/>
  <c r="J830" i="4"/>
  <c r="J829" i="4"/>
  <c r="J828" i="4"/>
  <c r="J827" i="4"/>
  <c r="J826" i="4"/>
  <c r="J825" i="4"/>
  <c r="J824" i="4"/>
  <c r="J823" i="4"/>
  <c r="J822" i="4"/>
  <c r="J821" i="4"/>
  <c r="J820" i="4"/>
  <c r="J819" i="4"/>
  <c r="J818" i="4"/>
  <c r="J817" i="4"/>
  <c r="J816" i="4"/>
  <c r="J815" i="4"/>
  <c r="J814" i="4"/>
  <c r="J813" i="4"/>
  <c r="J812" i="4"/>
  <c r="J811" i="4"/>
  <c r="J810" i="4"/>
  <c r="J809" i="4"/>
  <c r="J808" i="4"/>
  <c r="J807" i="4"/>
  <c r="J806" i="4"/>
  <c r="J805" i="4"/>
  <c r="J804" i="4"/>
  <c r="J803" i="4"/>
  <c r="J802" i="4"/>
  <c r="J801" i="4"/>
  <c r="J800" i="4"/>
  <c r="J799" i="4"/>
  <c r="J798" i="4"/>
  <c r="J797" i="4"/>
  <c r="J796" i="4"/>
  <c r="J795" i="4"/>
  <c r="J794" i="4"/>
  <c r="J793" i="4"/>
  <c r="J792" i="4"/>
  <c r="J791" i="4"/>
  <c r="J790" i="4"/>
  <c r="J789" i="4"/>
  <c r="J788" i="4"/>
  <c r="J787" i="4"/>
  <c r="J786" i="4"/>
  <c r="J785" i="4"/>
  <c r="J784" i="4"/>
  <c r="J783" i="4"/>
  <c r="J782" i="4"/>
  <c r="J781" i="4"/>
  <c r="J780" i="4"/>
  <c r="J779" i="4"/>
  <c r="J778" i="4"/>
  <c r="J777" i="4"/>
  <c r="J776" i="4"/>
  <c r="J775" i="4"/>
  <c r="J774" i="4"/>
  <c r="J773" i="4"/>
  <c r="J772" i="4"/>
  <c r="J771" i="4"/>
  <c r="J770" i="4"/>
  <c r="J769" i="4"/>
  <c r="J768" i="4"/>
  <c r="J767" i="4"/>
  <c r="J766" i="4"/>
  <c r="J765" i="4"/>
  <c r="J764" i="4"/>
  <c r="J763" i="4"/>
  <c r="J762" i="4"/>
  <c r="J761" i="4"/>
  <c r="J760" i="4"/>
  <c r="J759" i="4"/>
  <c r="J758" i="4"/>
  <c r="J757" i="4"/>
  <c r="J756" i="4"/>
  <c r="J755" i="4"/>
  <c r="J754" i="4"/>
  <c r="J753" i="4"/>
  <c r="J752" i="4"/>
  <c r="J751" i="4"/>
  <c r="J750" i="4"/>
  <c r="J749" i="4"/>
  <c r="J748" i="4"/>
  <c r="J747" i="4"/>
  <c r="J746" i="4"/>
  <c r="J745" i="4"/>
  <c r="J744" i="4"/>
  <c r="J743" i="4"/>
  <c r="J742" i="4"/>
  <c r="J741" i="4"/>
  <c r="J740" i="4"/>
  <c r="J739" i="4"/>
  <c r="J738" i="4"/>
  <c r="J737" i="4"/>
  <c r="J736" i="4"/>
  <c r="J735" i="4"/>
  <c r="J734" i="4"/>
  <c r="J733" i="4"/>
  <c r="J732" i="4"/>
  <c r="J731" i="4"/>
  <c r="J730" i="4"/>
  <c r="J729" i="4"/>
  <c r="J728" i="4"/>
  <c r="J727" i="4"/>
  <c r="J726" i="4"/>
  <c r="J725" i="4"/>
  <c r="J724" i="4"/>
  <c r="J723" i="4"/>
  <c r="J722" i="4"/>
  <c r="J721" i="4"/>
  <c r="J720" i="4"/>
  <c r="J719" i="4"/>
  <c r="J718" i="4"/>
  <c r="J717" i="4"/>
  <c r="J716" i="4"/>
  <c r="J715" i="4"/>
  <c r="J714" i="4"/>
  <c r="J713" i="4"/>
  <c r="J712" i="4"/>
  <c r="J711" i="4"/>
  <c r="J710" i="4"/>
  <c r="J709" i="4"/>
  <c r="J708" i="4"/>
  <c r="J707" i="4"/>
  <c r="J706" i="4"/>
  <c r="J705" i="4"/>
  <c r="J704" i="4"/>
  <c r="J703" i="4"/>
  <c r="J702" i="4"/>
  <c r="J701" i="4"/>
  <c r="J700" i="4"/>
  <c r="J699" i="4"/>
  <c r="J698" i="4"/>
  <c r="J697" i="4"/>
  <c r="J696" i="4"/>
  <c r="J695" i="4"/>
  <c r="J694" i="4"/>
  <c r="J693" i="4"/>
  <c r="J692" i="4"/>
  <c r="J691" i="4"/>
  <c r="J690" i="4"/>
  <c r="J689" i="4"/>
  <c r="J688" i="4"/>
  <c r="J687" i="4"/>
  <c r="J686" i="4"/>
  <c r="J685" i="4"/>
  <c r="J684" i="4"/>
  <c r="J683" i="4"/>
  <c r="J682" i="4"/>
  <c r="J681" i="4"/>
  <c r="J680" i="4"/>
  <c r="J679" i="4"/>
  <c r="J678" i="4"/>
  <c r="J677" i="4"/>
  <c r="J676" i="4"/>
  <c r="J675" i="4"/>
  <c r="J674" i="4"/>
  <c r="J673" i="4"/>
  <c r="J672" i="4"/>
  <c r="J671" i="4"/>
  <c r="J670" i="4"/>
  <c r="J669" i="4"/>
  <c r="J668" i="4"/>
  <c r="J667" i="4"/>
  <c r="J666" i="4"/>
  <c r="J665" i="4"/>
  <c r="J664" i="4"/>
  <c r="J663" i="4"/>
  <c r="J662" i="4"/>
  <c r="J661" i="4"/>
  <c r="J660" i="4"/>
  <c r="J659" i="4"/>
  <c r="J658" i="4"/>
  <c r="J657" i="4"/>
  <c r="J656" i="4"/>
  <c r="J655" i="4"/>
  <c r="J654" i="4"/>
  <c r="J653" i="4"/>
  <c r="J652" i="4"/>
  <c r="J651" i="4"/>
  <c r="J650" i="4"/>
  <c r="J649" i="4"/>
  <c r="J648" i="4"/>
  <c r="J647" i="4"/>
  <c r="J646" i="4"/>
  <c r="J645" i="4"/>
  <c r="J644" i="4"/>
  <c r="J643" i="4"/>
  <c r="J642" i="4"/>
  <c r="J641" i="4"/>
  <c r="J640" i="4"/>
  <c r="J639" i="4"/>
  <c r="J638" i="4"/>
  <c r="J637" i="4"/>
  <c r="J636" i="4"/>
  <c r="J635" i="4"/>
  <c r="J634" i="4"/>
  <c r="J633" i="4"/>
  <c r="J632" i="4"/>
  <c r="J631" i="4"/>
  <c r="J630" i="4"/>
  <c r="J629" i="4"/>
  <c r="J628" i="4"/>
  <c r="J627" i="4"/>
  <c r="J626" i="4"/>
  <c r="J625" i="4"/>
  <c r="J624" i="4"/>
  <c r="J623" i="4"/>
  <c r="J622" i="4"/>
  <c r="J621" i="4"/>
  <c r="J620" i="4"/>
  <c r="J619" i="4"/>
  <c r="J618" i="4"/>
  <c r="J617" i="4"/>
  <c r="J616" i="4"/>
  <c r="J615" i="4"/>
  <c r="J614" i="4"/>
  <c r="J613" i="4"/>
  <c r="J612" i="4"/>
  <c r="J611" i="4"/>
  <c r="J610" i="4"/>
  <c r="J609" i="4"/>
  <c r="J608" i="4"/>
  <c r="J607" i="4"/>
  <c r="J606" i="4"/>
  <c r="J605" i="4"/>
  <c r="J604" i="4"/>
  <c r="J603" i="4"/>
  <c r="J602" i="4"/>
  <c r="J601" i="4"/>
  <c r="J600" i="4"/>
  <c r="J599" i="4"/>
  <c r="J598" i="4"/>
  <c r="J597" i="4"/>
  <c r="J596" i="4"/>
  <c r="J595" i="4"/>
  <c r="J594" i="4"/>
  <c r="J593" i="4"/>
  <c r="J592" i="4"/>
  <c r="J591" i="4"/>
  <c r="J590" i="4"/>
  <c r="J589" i="4"/>
  <c r="J588" i="4"/>
  <c r="J587" i="4"/>
  <c r="J586" i="4"/>
  <c r="J585" i="4"/>
  <c r="J584" i="4"/>
  <c r="J583" i="4"/>
  <c r="J582" i="4"/>
  <c r="J581" i="4"/>
  <c r="J580" i="4"/>
  <c r="J579" i="4"/>
  <c r="J578" i="4"/>
  <c r="J577" i="4"/>
  <c r="J576" i="4"/>
  <c r="J575" i="4"/>
  <c r="J574" i="4"/>
  <c r="J573" i="4"/>
  <c r="J572" i="4"/>
  <c r="J571" i="4"/>
  <c r="J570" i="4"/>
  <c r="J569" i="4"/>
  <c r="J568" i="4"/>
  <c r="J567" i="4"/>
  <c r="J566" i="4"/>
  <c r="J565" i="4"/>
  <c r="J564" i="4"/>
  <c r="J563" i="4"/>
  <c r="J562" i="4"/>
  <c r="J561" i="4"/>
  <c r="J560" i="4"/>
  <c r="J559" i="4"/>
  <c r="J558" i="4"/>
  <c r="J557" i="4"/>
  <c r="J556" i="4"/>
  <c r="J555" i="4"/>
  <c r="J554" i="4"/>
  <c r="J553" i="4"/>
  <c r="J552" i="4"/>
  <c r="J551" i="4"/>
  <c r="J550" i="4"/>
  <c r="J549" i="4"/>
  <c r="J548" i="4"/>
  <c r="J547" i="4"/>
  <c r="J546" i="4"/>
  <c r="J545" i="4"/>
  <c r="J544" i="4"/>
  <c r="J543" i="4"/>
  <c r="J542" i="4"/>
  <c r="J541" i="4"/>
  <c r="J540" i="4"/>
  <c r="J539" i="4"/>
  <c r="J538" i="4"/>
  <c r="J537" i="4"/>
  <c r="J536" i="4"/>
  <c r="J535" i="4"/>
  <c r="J534" i="4"/>
  <c r="J533" i="4"/>
  <c r="J532" i="4"/>
  <c r="J531" i="4"/>
  <c r="J530" i="4"/>
  <c r="J529" i="4"/>
  <c r="J528" i="4"/>
  <c r="J527" i="4"/>
  <c r="J526" i="4"/>
  <c r="J525" i="4"/>
  <c r="J524" i="4"/>
  <c r="J523" i="4"/>
  <c r="J522" i="4"/>
  <c r="J521" i="4"/>
  <c r="J520" i="4"/>
  <c r="J519" i="4"/>
  <c r="J518" i="4"/>
  <c r="J517" i="4"/>
  <c r="J516" i="4"/>
  <c r="J515" i="4"/>
  <c r="J514" i="4"/>
  <c r="J513" i="4"/>
  <c r="J512" i="4"/>
  <c r="J511" i="4"/>
  <c r="J510" i="4"/>
  <c r="J509" i="4"/>
  <c r="J508" i="4"/>
  <c r="J507" i="4"/>
  <c r="J506" i="4"/>
  <c r="J505" i="4"/>
  <c r="J504" i="4"/>
  <c r="J503" i="4"/>
  <c r="J502" i="4"/>
  <c r="J501" i="4"/>
  <c r="J500" i="4"/>
  <c r="J499" i="4"/>
  <c r="J498" i="4"/>
  <c r="J497" i="4"/>
  <c r="J496" i="4"/>
  <c r="J495" i="4"/>
  <c r="J494" i="4"/>
  <c r="J493" i="4"/>
  <c r="J492" i="4"/>
  <c r="J491" i="4"/>
  <c r="J490" i="4"/>
  <c r="J489" i="4"/>
  <c r="J488" i="4"/>
  <c r="J487" i="4"/>
  <c r="J486" i="4"/>
  <c r="J485" i="4"/>
  <c r="J484" i="4"/>
  <c r="J483" i="4"/>
  <c r="J482" i="4"/>
  <c r="J481" i="4"/>
  <c r="J480" i="4"/>
  <c r="J479" i="4"/>
  <c r="J478" i="4"/>
  <c r="J477" i="4"/>
  <c r="J476" i="4"/>
  <c r="J475" i="4"/>
  <c r="J474" i="4"/>
  <c r="J473" i="4"/>
  <c r="J472" i="4"/>
  <c r="J471" i="4"/>
  <c r="J470" i="4"/>
  <c r="J469" i="4"/>
  <c r="J468" i="4"/>
  <c r="J467" i="4"/>
  <c r="J466" i="4"/>
  <c r="J465" i="4"/>
  <c r="J464" i="4"/>
  <c r="J463" i="4"/>
  <c r="J462" i="4"/>
  <c r="J461" i="4"/>
  <c r="J460" i="4"/>
  <c r="J459" i="4"/>
  <c r="J458" i="4"/>
  <c r="J457" i="4"/>
  <c r="J456" i="4"/>
  <c r="J455" i="4"/>
  <c r="J454" i="4"/>
  <c r="J453" i="4"/>
  <c r="J452" i="4"/>
  <c r="J451" i="4"/>
  <c r="J450" i="4"/>
  <c r="J449" i="4"/>
  <c r="J448" i="4"/>
  <c r="J447" i="4"/>
  <c r="J446" i="4"/>
  <c r="J445" i="4"/>
  <c r="J444" i="4"/>
  <c r="J443" i="4"/>
  <c r="J442" i="4"/>
  <c r="J441" i="4"/>
  <c r="J440" i="4"/>
  <c r="J439" i="4"/>
  <c r="J438" i="4"/>
  <c r="J437" i="4"/>
  <c r="J436" i="4"/>
  <c r="J435" i="4"/>
  <c r="J434" i="4"/>
  <c r="J433" i="4"/>
  <c r="J432" i="4"/>
  <c r="J431" i="4"/>
  <c r="J430" i="4"/>
  <c r="J3862" i="4"/>
  <c r="J428" i="4"/>
  <c r="J2686" i="4"/>
  <c r="J426" i="4"/>
  <c r="J425" i="4"/>
  <c r="J424" i="4"/>
  <c r="J423" i="4"/>
  <c r="J422" i="4"/>
  <c r="J421" i="4"/>
  <c r="J420" i="4"/>
  <c r="J419" i="4"/>
  <c r="J418" i="4"/>
  <c r="J417" i="4"/>
  <c r="J416" i="4"/>
  <c r="J415" i="4"/>
  <c r="J414" i="4"/>
  <c r="J413" i="4"/>
  <c r="J412" i="4"/>
  <c r="J411" i="4"/>
  <c r="J410" i="4"/>
  <c r="J409" i="4"/>
  <c r="J408" i="4"/>
  <c r="J407" i="4"/>
  <c r="J406" i="4"/>
  <c r="J405" i="4"/>
  <c r="J404" i="4"/>
  <c r="J403" i="4"/>
  <c r="J402" i="4"/>
  <c r="J401" i="4"/>
  <c r="J400" i="4"/>
  <c r="J399" i="4"/>
  <c r="J398" i="4"/>
  <c r="J397" i="4"/>
  <c r="J396" i="4"/>
  <c r="J395" i="4"/>
  <c r="J394" i="4"/>
  <c r="J393" i="4"/>
  <c r="J392" i="4"/>
  <c r="J391" i="4"/>
  <c r="J390" i="4"/>
  <c r="J389" i="4"/>
  <c r="J388" i="4"/>
  <c r="J387" i="4"/>
  <c r="J386" i="4"/>
  <c r="J385" i="4"/>
  <c r="J384" i="4"/>
  <c r="J383" i="4"/>
  <c r="J382" i="4"/>
  <c r="J381" i="4"/>
  <c r="J380" i="4"/>
  <c r="J379" i="4"/>
  <c r="J378" i="4"/>
  <c r="J377" i="4"/>
  <c r="J376" i="4"/>
  <c r="J375" i="4"/>
  <c r="J374" i="4"/>
  <c r="J373" i="4"/>
  <c r="J372" i="4"/>
  <c r="J371" i="4"/>
  <c r="J370" i="4"/>
  <c r="J369" i="4"/>
  <c r="J368" i="4"/>
  <c r="J367" i="4"/>
  <c r="J366" i="4"/>
  <c r="J365" i="4"/>
  <c r="J364" i="4"/>
  <c r="J363" i="4"/>
  <c r="J362" i="4"/>
  <c r="J361" i="4"/>
  <c r="J360" i="4"/>
  <c r="J359" i="4"/>
  <c r="J358" i="4"/>
  <c r="J357" i="4"/>
  <c r="J356" i="4"/>
  <c r="J355" i="4"/>
  <c r="J354" i="4"/>
  <c r="J353" i="4"/>
  <c r="J352" i="4"/>
  <c r="J351" i="4"/>
  <c r="J350" i="4"/>
  <c r="J349" i="4"/>
  <c r="J348" i="4"/>
  <c r="J347" i="4"/>
  <c r="J346" i="4"/>
  <c r="J345" i="4"/>
  <c r="J344" i="4"/>
  <c r="J343" i="4"/>
  <c r="J342" i="4"/>
  <c r="J341" i="4"/>
  <c r="J340" i="4"/>
  <c r="J339" i="4"/>
  <c r="J338" i="4"/>
  <c r="J337" i="4"/>
  <c r="J336" i="4"/>
  <c r="J335" i="4"/>
  <c r="J334" i="4"/>
  <c r="J333" i="4"/>
  <c r="J332" i="4"/>
  <c r="J331" i="4"/>
  <c r="J330" i="4"/>
  <c r="J329" i="4"/>
  <c r="J328" i="4"/>
  <c r="J327" i="4"/>
  <c r="J326" i="4"/>
  <c r="J325" i="4"/>
  <c r="J324" i="4"/>
  <c r="J323" i="4"/>
  <c r="J322" i="4"/>
  <c r="J321" i="4"/>
  <c r="J320" i="4"/>
  <c r="J319" i="4"/>
  <c r="J318" i="4"/>
  <c r="J317" i="4"/>
  <c r="J316" i="4"/>
  <c r="J315" i="4"/>
  <c r="J314" i="4"/>
  <c r="J313" i="4"/>
  <c r="J312" i="4"/>
  <c r="J311" i="4"/>
  <c r="J310" i="4"/>
  <c r="J309" i="4"/>
  <c r="J308" i="4"/>
  <c r="J307" i="4"/>
  <c r="J306" i="4"/>
  <c r="J305" i="4"/>
  <c r="J304" i="4"/>
  <c r="J303" i="4"/>
  <c r="J302" i="4"/>
  <c r="J301" i="4"/>
  <c r="J300" i="4"/>
  <c r="J299" i="4"/>
  <c r="J298" i="4"/>
  <c r="J297" i="4"/>
  <c r="J296" i="4"/>
  <c r="J295" i="4"/>
  <c r="J294" i="4"/>
  <c r="J293" i="4"/>
  <c r="J292" i="4"/>
  <c r="J291" i="4"/>
  <c r="J290" i="4"/>
  <c r="J289" i="4"/>
  <c r="J288" i="4"/>
  <c r="J287" i="4"/>
  <c r="J286" i="4"/>
  <c r="J285" i="4"/>
  <c r="J284" i="4"/>
  <c r="J283" i="4"/>
  <c r="J282" i="4"/>
  <c r="J281" i="4"/>
  <c r="J280" i="4"/>
  <c r="J279" i="4"/>
  <c r="J278" i="4"/>
  <c r="J277" i="4"/>
  <c r="J276" i="4"/>
  <c r="J275" i="4"/>
  <c r="J274" i="4"/>
  <c r="J273" i="4"/>
  <c r="J272" i="4"/>
  <c r="J271" i="4"/>
  <c r="J270" i="4"/>
  <c r="J269" i="4"/>
  <c r="J268" i="4"/>
  <c r="J267" i="4"/>
  <c r="J266" i="4"/>
  <c r="J265" i="4"/>
  <c r="J264" i="4"/>
  <c r="J263" i="4"/>
  <c r="J262" i="4"/>
  <c r="J261" i="4"/>
  <c r="J260" i="4"/>
  <c r="J259" i="4"/>
  <c r="J258" i="4"/>
  <c r="J257" i="4"/>
  <c r="J256" i="4"/>
  <c r="J255" i="4"/>
  <c r="J254" i="4"/>
  <c r="J253" i="4"/>
  <c r="J252" i="4"/>
  <c r="J251" i="4"/>
  <c r="J250" i="4"/>
  <c r="J249" i="4"/>
  <c r="J248" i="4"/>
  <c r="J247" i="4"/>
  <c r="J246" i="4"/>
  <c r="J245" i="4"/>
  <c r="J244" i="4"/>
  <c r="J243" i="4"/>
  <c r="J242" i="4"/>
  <c r="J241" i="4"/>
  <c r="J240" i="4"/>
  <c r="J239" i="4"/>
  <c r="J238" i="4"/>
  <c r="J237" i="4"/>
  <c r="J236" i="4"/>
  <c r="J235" i="4"/>
  <c r="J234" i="4"/>
  <c r="J233" i="4"/>
  <c r="J232" i="4"/>
  <c r="J231" i="4"/>
  <c r="J230" i="4"/>
  <c r="J229" i="4"/>
  <c r="J228" i="4"/>
  <c r="J227" i="4"/>
  <c r="J226" i="4"/>
  <c r="J225" i="4"/>
  <c r="J224" i="4"/>
  <c r="J223" i="4"/>
  <c r="J222" i="4"/>
  <c r="J221" i="4"/>
  <c r="J220" i="4"/>
  <c r="J219" i="4"/>
  <c r="J218" i="4"/>
  <c r="J217" i="4"/>
  <c r="J216" i="4"/>
  <c r="J215" i="4"/>
  <c r="J214" i="4"/>
  <c r="J213" i="4"/>
  <c r="J212" i="4"/>
  <c r="J211" i="4"/>
  <c r="J210" i="4"/>
  <c r="J209" i="4"/>
  <c r="J208" i="4"/>
  <c r="J207" i="4"/>
  <c r="J206" i="4"/>
  <c r="J205" i="4"/>
  <c r="J204" i="4"/>
  <c r="J203" i="4"/>
  <c r="J202" i="4"/>
  <c r="J201" i="4"/>
  <c r="J200" i="4"/>
  <c r="J199" i="4"/>
  <c r="J198" i="4"/>
  <c r="J197" i="4"/>
  <c r="J196" i="4"/>
  <c r="J195" i="4"/>
  <c r="J194" i="4"/>
  <c r="J193" i="4"/>
  <c r="J192" i="4"/>
  <c r="J191" i="4"/>
  <c r="J190" i="4"/>
  <c r="J189" i="4"/>
  <c r="J188" i="4"/>
  <c r="J187" i="4"/>
  <c r="J186" i="4"/>
  <c r="J185" i="4"/>
  <c r="J184" i="4"/>
  <c r="J183" i="4"/>
  <c r="J182" i="4"/>
  <c r="J181" i="4"/>
  <c r="J180" i="4"/>
  <c r="J179" i="4"/>
  <c r="J178" i="4"/>
  <c r="J177" i="4"/>
  <c r="J176" i="4"/>
  <c r="J175" i="4"/>
  <c r="J174" i="4"/>
  <c r="J173" i="4"/>
  <c r="J172" i="4"/>
  <c r="J171" i="4"/>
  <c r="J170" i="4"/>
  <c r="J169" i="4"/>
  <c r="J168" i="4"/>
  <c r="J167" i="4"/>
  <c r="J166" i="4"/>
  <c r="J165" i="4"/>
  <c r="J164" i="4"/>
  <c r="J163" i="4"/>
  <c r="J162" i="4"/>
  <c r="J161" i="4"/>
  <c r="J160" i="4"/>
  <c r="J159" i="4"/>
  <c r="J158" i="4"/>
  <c r="J157" i="4"/>
  <c r="J156" i="4"/>
  <c r="J155" i="4"/>
  <c r="J154" i="4"/>
  <c r="J153" i="4"/>
  <c r="J152" i="4"/>
  <c r="J151" i="4"/>
  <c r="J150" i="4"/>
  <c r="J149" i="4"/>
  <c r="J148" i="4"/>
  <c r="J147" i="4"/>
  <c r="J146" i="4"/>
  <c r="J145" i="4"/>
  <c r="J144" i="4"/>
  <c r="J143" i="4"/>
  <c r="J142" i="4"/>
  <c r="J141" i="4"/>
  <c r="J140" i="4"/>
  <c r="J139" i="4"/>
  <c r="J138" i="4"/>
  <c r="J137" i="4"/>
  <c r="J136" i="4"/>
  <c r="J135" i="4"/>
  <c r="J134" i="4"/>
  <c r="J133" i="4"/>
  <c r="J132" i="4"/>
  <c r="J131" i="4"/>
  <c r="J130" i="4"/>
  <c r="J129" i="4"/>
  <c r="J128" i="4"/>
  <c r="J127" i="4"/>
  <c r="J126" i="4"/>
  <c r="J125" i="4"/>
  <c r="J124" i="4"/>
  <c r="J123" i="4"/>
  <c r="J122" i="4"/>
  <c r="J121" i="4"/>
  <c r="J120" i="4"/>
  <c r="J119" i="4"/>
  <c r="J118" i="4"/>
  <c r="J117" i="4"/>
  <c r="J116" i="4"/>
  <c r="J115" i="4"/>
  <c r="J114" i="4"/>
  <c r="J113" i="4"/>
  <c r="J112" i="4"/>
  <c r="J111" i="4"/>
  <c r="J110" i="4"/>
  <c r="J109" i="4"/>
  <c r="J108" i="4"/>
  <c r="J107" i="4"/>
  <c r="J106" i="4"/>
  <c r="J105" i="4"/>
  <c r="J104" i="4"/>
  <c r="J103" i="4"/>
  <c r="J102" i="4"/>
  <c r="J101" i="4"/>
  <c r="J100" i="4"/>
  <c r="J99" i="4"/>
  <c r="J98" i="4"/>
  <c r="J97" i="4"/>
  <c r="J96" i="4"/>
  <c r="J95" i="4"/>
  <c r="J94" i="4"/>
  <c r="J93" i="4"/>
  <c r="J92" i="4"/>
  <c r="J91" i="4"/>
  <c r="J90" i="4"/>
  <c r="J89" i="4"/>
  <c r="J88" i="4"/>
  <c r="J87" i="4"/>
  <c r="J86" i="4"/>
  <c r="J85" i="4"/>
  <c r="J84" i="4"/>
  <c r="J83" i="4"/>
  <c r="J82" i="4"/>
  <c r="J81" i="4"/>
  <c r="J80" i="4"/>
  <c r="J79" i="4"/>
  <c r="J78" i="4"/>
  <c r="J77" i="4"/>
  <c r="J6853" i="4"/>
  <c r="J75" i="4"/>
  <c r="J74" i="4"/>
  <c r="J73" i="4"/>
  <c r="J72" i="4"/>
  <c r="J71" i="4"/>
  <c r="J70" i="4"/>
  <c r="J69" i="4"/>
  <c r="J68" i="4"/>
  <c r="J67" i="4"/>
  <c r="J66" i="4"/>
  <c r="J65" i="4"/>
  <c r="J64" i="4"/>
  <c r="J63" i="4"/>
  <c r="J62" i="4"/>
  <c r="J61" i="4"/>
  <c r="J60" i="4"/>
  <c r="J59" i="4"/>
  <c r="J58" i="4"/>
  <c r="J57" i="4"/>
  <c r="J56" i="4"/>
  <c r="J55" i="4"/>
  <c r="J54" i="4"/>
  <c r="J53" i="4"/>
  <c r="J52" i="4"/>
  <c r="J51" i="4"/>
  <c r="J50" i="4"/>
  <c r="J49" i="4"/>
  <c r="J48" i="4"/>
  <c r="J47" i="4"/>
  <c r="J46" i="4"/>
  <c r="J45" i="4"/>
  <c r="J44" i="4"/>
  <c r="J43" i="4"/>
  <c r="J42" i="4"/>
  <c r="J41" i="4"/>
  <c r="J40" i="4"/>
  <c r="J39" i="4"/>
  <c r="J38" i="4"/>
  <c r="J37" i="4"/>
  <c r="J36" i="4"/>
  <c r="J35" i="4"/>
  <c r="J34" i="4"/>
  <c r="J33" i="4"/>
  <c r="J32" i="4"/>
  <c r="J31" i="4"/>
  <c r="J30" i="4"/>
  <c r="J29" i="4"/>
  <c r="J28" i="4"/>
  <c r="J27" i="4"/>
  <c r="J26" i="4"/>
  <c r="J25" i="4"/>
  <c r="J24" i="4"/>
  <c r="J23" i="4"/>
  <c r="J22" i="4"/>
  <c r="J21" i="4"/>
  <c r="J20" i="4"/>
  <c r="J19" i="4"/>
  <c r="J18" i="4"/>
  <c r="J17" i="4"/>
  <c r="J16" i="4"/>
  <c r="J15" i="4"/>
  <c r="J14" i="4"/>
  <c r="J13" i="4"/>
  <c r="J12" i="4"/>
  <c r="J11" i="4"/>
  <c r="J10" i="4"/>
  <c r="J9" i="4"/>
  <c r="J8" i="4"/>
  <c r="J7" i="4"/>
  <c r="J6" i="4"/>
  <c r="J5" i="4"/>
  <c r="J4" i="4"/>
  <c r="J3" i="4"/>
  <c r="J2" i="4"/>
  <c r="B1300" i="1" l="1"/>
  <c r="B1299" i="1"/>
  <c r="B1286" i="1"/>
  <c r="H1286" i="1" s="1"/>
  <c r="G3" i="1"/>
  <c r="J3" i="1" s="1"/>
  <c r="P3" i="1" s="1"/>
  <c r="G4" i="1"/>
  <c r="J4" i="1" s="1"/>
  <c r="G5" i="1"/>
  <c r="G6" i="1"/>
  <c r="G7" i="1"/>
  <c r="G8" i="1"/>
  <c r="J8" i="1" s="1"/>
  <c r="G9" i="1"/>
  <c r="J9" i="1" s="1"/>
  <c r="G10" i="1"/>
  <c r="J10" i="1" s="1"/>
  <c r="G11" i="1"/>
  <c r="J11" i="1" s="1"/>
  <c r="G12" i="1"/>
  <c r="J12" i="1" s="1"/>
  <c r="G13" i="1"/>
  <c r="J13" i="1" s="1"/>
  <c r="G14" i="1"/>
  <c r="J14" i="1" s="1"/>
  <c r="G15" i="1"/>
  <c r="G16" i="1"/>
  <c r="J16" i="1" s="1"/>
  <c r="G17" i="1"/>
  <c r="J17" i="1" s="1"/>
  <c r="P17" i="1" s="1"/>
  <c r="G18" i="1"/>
  <c r="J18" i="1" s="1"/>
  <c r="G19" i="1"/>
  <c r="J19" i="1" s="1"/>
  <c r="G20" i="1"/>
  <c r="J20" i="1" s="1"/>
  <c r="G21" i="1"/>
  <c r="J21" i="1" s="1"/>
  <c r="G22" i="1"/>
  <c r="J22" i="1" s="1"/>
  <c r="G23" i="1"/>
  <c r="G24" i="1"/>
  <c r="G25" i="1"/>
  <c r="J25" i="1" s="1"/>
  <c r="G26" i="1"/>
  <c r="J26" i="1" s="1"/>
  <c r="G28" i="1"/>
  <c r="J28" i="1" s="1"/>
  <c r="G29" i="1"/>
  <c r="J29" i="1" s="1"/>
  <c r="G30" i="1"/>
  <c r="G31" i="1"/>
  <c r="J31" i="1" s="1"/>
  <c r="G32" i="1"/>
  <c r="G33" i="1"/>
  <c r="G34" i="1"/>
  <c r="J34" i="1" s="1"/>
  <c r="G35" i="1"/>
  <c r="J35" i="1" s="1"/>
  <c r="G36" i="1"/>
  <c r="J36" i="1" s="1"/>
  <c r="G37" i="1"/>
  <c r="J37" i="1" s="1"/>
  <c r="G38" i="1"/>
  <c r="J38" i="1" s="1"/>
  <c r="G39" i="1"/>
  <c r="J39" i="1" s="1"/>
  <c r="G40" i="1"/>
  <c r="G41" i="1"/>
  <c r="G42" i="1"/>
  <c r="J42" i="1" s="1"/>
  <c r="G43" i="1"/>
  <c r="J43" i="1" s="1"/>
  <c r="P43" i="1" s="1"/>
  <c r="G44" i="1"/>
  <c r="J44" i="1" s="1"/>
  <c r="G45" i="1"/>
  <c r="J45" i="1" s="1"/>
  <c r="G46" i="1"/>
  <c r="J46" i="1" s="1"/>
  <c r="G47" i="1"/>
  <c r="J47" i="1" s="1"/>
  <c r="G48" i="1"/>
  <c r="J48" i="1" s="1"/>
  <c r="G49" i="1"/>
  <c r="G50" i="1"/>
  <c r="J50" i="1" s="1"/>
  <c r="G51" i="1"/>
  <c r="J51" i="1" s="1"/>
  <c r="G52" i="1"/>
  <c r="J52" i="1" s="1"/>
  <c r="G53" i="1"/>
  <c r="J53" i="1" s="1"/>
  <c r="P53" i="1" s="1"/>
  <c r="G54" i="1"/>
  <c r="G55" i="1"/>
  <c r="G56" i="1"/>
  <c r="G57" i="1"/>
  <c r="G58" i="1"/>
  <c r="J58" i="1" s="1"/>
  <c r="P58" i="1" s="1"/>
  <c r="G59" i="1"/>
  <c r="J59" i="1" s="1"/>
  <c r="P59" i="1" s="1"/>
  <c r="G60" i="1"/>
  <c r="J60" i="1" s="1"/>
  <c r="P60" i="1" s="1"/>
  <c r="G61" i="1"/>
  <c r="J61" i="1" s="1"/>
  <c r="P61" i="1" s="1"/>
  <c r="G62" i="1"/>
  <c r="J62" i="1" s="1"/>
  <c r="G63" i="1"/>
  <c r="G64" i="1"/>
  <c r="G65" i="1"/>
  <c r="G66" i="1"/>
  <c r="J66" i="1" s="1"/>
  <c r="G67" i="1"/>
  <c r="J67" i="1" s="1"/>
  <c r="P67" i="1" s="1"/>
  <c r="G68" i="1"/>
  <c r="J68" i="1" s="1"/>
  <c r="P68" i="1" s="1"/>
  <c r="G69" i="1"/>
  <c r="J69" i="1" s="1"/>
  <c r="G70" i="1"/>
  <c r="G71" i="1"/>
  <c r="G72" i="1"/>
  <c r="J72" i="1" s="1"/>
  <c r="G73" i="1"/>
  <c r="G74" i="1"/>
  <c r="J74" i="1" s="1"/>
  <c r="G75" i="1"/>
  <c r="J75" i="1" s="1"/>
  <c r="P75" i="1" s="1"/>
  <c r="G76" i="1"/>
  <c r="J76" i="1" s="1"/>
  <c r="G77" i="1"/>
  <c r="J77" i="1" s="1"/>
  <c r="P77" i="1" s="1"/>
  <c r="G78" i="1"/>
  <c r="G79" i="1"/>
  <c r="J79" i="1" s="1"/>
  <c r="G80" i="1"/>
  <c r="G81" i="1"/>
  <c r="G82" i="1"/>
  <c r="G83" i="1"/>
  <c r="P83" i="1" s="1"/>
  <c r="G84" i="1"/>
  <c r="P84" i="1" s="1"/>
  <c r="G85" i="1"/>
  <c r="P85" i="1" s="1"/>
  <c r="G86" i="1"/>
  <c r="G87" i="1"/>
  <c r="G88" i="1"/>
  <c r="G89" i="1"/>
  <c r="G90" i="1"/>
  <c r="G91" i="1"/>
  <c r="J91" i="1" s="1"/>
  <c r="G92" i="1"/>
  <c r="J92" i="1" s="1"/>
  <c r="G93" i="1"/>
  <c r="J93" i="1" s="1"/>
  <c r="G94" i="1"/>
  <c r="G95" i="1"/>
  <c r="J95" i="1" s="1"/>
  <c r="G96" i="1"/>
  <c r="G97" i="1"/>
  <c r="G98" i="1"/>
  <c r="G99" i="1"/>
  <c r="J99" i="1" s="1"/>
  <c r="P99" i="1" s="1"/>
  <c r="G100" i="1"/>
  <c r="G101" i="1"/>
  <c r="J101" i="1" s="1"/>
  <c r="G102" i="1"/>
  <c r="G103" i="1"/>
  <c r="J103" i="1" s="1"/>
  <c r="G104" i="1"/>
  <c r="G105" i="1"/>
  <c r="G106" i="1"/>
  <c r="G107" i="1"/>
  <c r="J107" i="1" s="1"/>
  <c r="G108" i="1"/>
  <c r="J108" i="1" s="1"/>
  <c r="P108" i="1" s="1"/>
  <c r="G109" i="1"/>
  <c r="J109" i="1" s="1"/>
  <c r="G110" i="1"/>
  <c r="G111" i="1"/>
  <c r="J111" i="1" s="1"/>
  <c r="G112" i="1"/>
  <c r="J112" i="1" s="1"/>
  <c r="G113" i="1"/>
  <c r="G114" i="1"/>
  <c r="G115" i="1"/>
  <c r="J115" i="1" s="1"/>
  <c r="P115" i="1" s="1"/>
  <c r="G116" i="1"/>
  <c r="J116" i="1" s="1"/>
  <c r="P116" i="1" s="1"/>
  <c r="G117" i="1"/>
  <c r="J117" i="1" s="1"/>
  <c r="P117" i="1" s="1"/>
  <c r="G118" i="1"/>
  <c r="G119" i="1"/>
  <c r="J119" i="1" s="1"/>
  <c r="G120" i="1"/>
  <c r="G121" i="1"/>
  <c r="J121" i="1" s="1"/>
  <c r="G122" i="1"/>
  <c r="J122" i="1" s="1"/>
  <c r="P122" i="1" s="1"/>
  <c r="G123" i="1"/>
  <c r="J123" i="1" s="1"/>
  <c r="G124" i="1"/>
  <c r="J124" i="1" s="1"/>
  <c r="P124" i="1" s="1"/>
  <c r="G125" i="1"/>
  <c r="J125" i="1" s="1"/>
  <c r="G126" i="1"/>
  <c r="P126" i="1" s="1"/>
  <c r="G127" i="1"/>
  <c r="J127" i="1" s="1"/>
  <c r="G128" i="1"/>
  <c r="J128" i="1" s="1"/>
  <c r="G129" i="1"/>
  <c r="J129" i="1" s="1"/>
  <c r="G130" i="1"/>
  <c r="G131" i="1"/>
  <c r="J131" i="1" s="1"/>
  <c r="P131" i="1" s="1"/>
  <c r="G132" i="1"/>
  <c r="J132" i="1" s="1"/>
  <c r="P132" i="1" s="1"/>
  <c r="G133" i="1"/>
  <c r="J133" i="1" s="1"/>
  <c r="G134" i="1"/>
  <c r="J134" i="1" s="1"/>
  <c r="G135" i="1"/>
  <c r="G136" i="1"/>
  <c r="J136" i="1" s="1"/>
  <c r="G137" i="1"/>
  <c r="J137" i="1" s="1"/>
  <c r="G138" i="1"/>
  <c r="G139" i="1"/>
  <c r="J139" i="1" s="1"/>
  <c r="P139" i="1" s="1"/>
  <c r="G140" i="1"/>
  <c r="J140" i="1" s="1"/>
  <c r="G141" i="1"/>
  <c r="J141" i="1" s="1"/>
  <c r="P141" i="1" s="1"/>
  <c r="G142" i="1"/>
  <c r="G143" i="1"/>
  <c r="G144" i="1"/>
  <c r="G145" i="1"/>
  <c r="G146" i="1"/>
  <c r="G147" i="1"/>
  <c r="J147" i="1" s="1"/>
  <c r="G148" i="1"/>
  <c r="J148" i="1" s="1"/>
  <c r="P148" i="1" s="1"/>
  <c r="G149" i="1"/>
  <c r="G150" i="1"/>
  <c r="J150" i="1" s="1"/>
  <c r="G151" i="1"/>
  <c r="J151" i="1" s="1"/>
  <c r="P151" i="1" s="1"/>
  <c r="G152" i="1"/>
  <c r="G153" i="1"/>
  <c r="J153" i="1" s="1"/>
  <c r="G154" i="1"/>
  <c r="J154" i="1" s="1"/>
  <c r="P154" i="1" s="1"/>
  <c r="G155" i="1"/>
  <c r="J155" i="1" s="1"/>
  <c r="G156" i="1"/>
  <c r="J156" i="1" s="1"/>
  <c r="P156" i="1" s="1"/>
  <c r="G157" i="1"/>
  <c r="J157" i="1" s="1"/>
  <c r="G158" i="1"/>
  <c r="P158" i="1" s="1"/>
  <c r="G159" i="1"/>
  <c r="G160" i="1"/>
  <c r="G161" i="1"/>
  <c r="J161" i="1" s="1"/>
  <c r="G162" i="1"/>
  <c r="J162" i="1" s="1"/>
  <c r="G163" i="1"/>
  <c r="J163" i="1" s="1"/>
  <c r="G164" i="1"/>
  <c r="J164" i="1" s="1"/>
  <c r="G165" i="1"/>
  <c r="J165" i="1" s="1"/>
  <c r="P165" i="1" s="1"/>
  <c r="G166" i="1"/>
  <c r="G167" i="1"/>
  <c r="G168" i="1"/>
  <c r="G169" i="1"/>
  <c r="G170" i="1"/>
  <c r="G171" i="1"/>
  <c r="P171" i="1" s="1"/>
  <c r="G172" i="1"/>
  <c r="J172" i="1" s="1"/>
  <c r="P172" i="1" s="1"/>
  <c r="G173" i="1"/>
  <c r="J173" i="1" s="1"/>
  <c r="P173" i="1" s="1"/>
  <c r="G174" i="1"/>
  <c r="G175" i="1"/>
  <c r="G176" i="1"/>
  <c r="G177" i="1"/>
  <c r="G178" i="1"/>
  <c r="G179" i="1"/>
  <c r="P179" i="1" s="1"/>
  <c r="G180" i="1"/>
  <c r="J180" i="1" s="1"/>
  <c r="P180" i="1" s="1"/>
  <c r="G181" i="1"/>
  <c r="J181" i="1" s="1"/>
  <c r="P181" i="1" s="1"/>
  <c r="G182" i="1"/>
  <c r="G183" i="1"/>
  <c r="J183" i="1" s="1"/>
  <c r="G184" i="1"/>
  <c r="J184" i="1" s="1"/>
  <c r="G185" i="1"/>
  <c r="J185" i="1" s="1"/>
  <c r="G186" i="1"/>
  <c r="J186" i="1" s="1"/>
  <c r="P186" i="1" s="1"/>
  <c r="G187" i="1"/>
  <c r="G188" i="1"/>
  <c r="J188" i="1" s="1"/>
  <c r="G189" i="1"/>
  <c r="J189" i="1" s="1"/>
  <c r="P189" i="1" s="1"/>
  <c r="G190" i="1"/>
  <c r="J190" i="1" s="1"/>
  <c r="G191" i="1"/>
  <c r="J191" i="1" s="1"/>
  <c r="G192" i="1"/>
  <c r="G193" i="1"/>
  <c r="J193" i="1" s="1"/>
  <c r="G194" i="1"/>
  <c r="J194" i="1" s="1"/>
  <c r="G195" i="1"/>
  <c r="J195" i="1" s="1"/>
  <c r="P195" i="1" s="1"/>
  <c r="G196" i="1"/>
  <c r="J196" i="1" s="1"/>
  <c r="P196" i="1" s="1"/>
  <c r="G197" i="1"/>
  <c r="J197" i="1" s="1"/>
  <c r="P197" i="1" s="1"/>
  <c r="G198" i="1"/>
  <c r="G199" i="1"/>
  <c r="J199" i="1" s="1"/>
  <c r="G200" i="1"/>
  <c r="J200" i="1" s="1"/>
  <c r="G201" i="1"/>
  <c r="G202" i="1"/>
  <c r="G203" i="1"/>
  <c r="J203" i="1" s="1"/>
  <c r="G204" i="1"/>
  <c r="J204" i="1" s="1"/>
  <c r="P204" i="1" s="1"/>
  <c r="G205" i="1"/>
  <c r="P205" i="1" s="1"/>
  <c r="G206" i="1"/>
  <c r="J206" i="1" s="1"/>
  <c r="G207" i="1"/>
  <c r="J207" i="1" s="1"/>
  <c r="G208" i="1"/>
  <c r="J208" i="1" s="1"/>
  <c r="P208" i="1" s="1"/>
  <c r="G209" i="1"/>
  <c r="J209" i="1" s="1"/>
  <c r="G210" i="1"/>
  <c r="J210" i="1" s="1"/>
  <c r="P210" i="1" s="1"/>
  <c r="G211" i="1"/>
  <c r="G212" i="1"/>
  <c r="P212" i="1" s="1"/>
  <c r="G213" i="1"/>
  <c r="J213" i="1" s="1"/>
  <c r="G214" i="1"/>
  <c r="G215" i="1"/>
  <c r="G216" i="1"/>
  <c r="J216" i="1" s="1"/>
  <c r="G217" i="1"/>
  <c r="J217" i="1" s="1"/>
  <c r="G218" i="1"/>
  <c r="G219" i="1"/>
  <c r="J219" i="1" s="1"/>
  <c r="P219" i="1" s="1"/>
  <c r="G220" i="1"/>
  <c r="J220" i="1" s="1"/>
  <c r="G221" i="1"/>
  <c r="J221" i="1" s="1"/>
  <c r="P221" i="1" s="1"/>
  <c r="G222" i="1"/>
  <c r="G223" i="1"/>
  <c r="G224" i="1"/>
  <c r="J224" i="1" s="1"/>
  <c r="G225" i="1"/>
  <c r="G226" i="1"/>
  <c r="G228" i="1"/>
  <c r="J228" i="1" s="1"/>
  <c r="G229" i="1"/>
  <c r="J229" i="1" s="1"/>
  <c r="P229" i="1" s="1"/>
  <c r="G230" i="1"/>
  <c r="J230" i="1" s="1"/>
  <c r="G231" i="1"/>
  <c r="G232" i="1"/>
  <c r="G233" i="1"/>
  <c r="G234" i="1"/>
  <c r="J234" i="1" s="1"/>
  <c r="G235" i="1"/>
  <c r="G236" i="1"/>
  <c r="J236" i="1" s="1"/>
  <c r="G237" i="1"/>
  <c r="J237" i="1" s="1"/>
  <c r="G238" i="1"/>
  <c r="J238" i="1" s="1"/>
  <c r="P238" i="1" s="1"/>
  <c r="G239" i="1"/>
  <c r="J239" i="1" s="1"/>
  <c r="G240" i="1"/>
  <c r="G241" i="1"/>
  <c r="J241" i="1" s="1"/>
  <c r="G242" i="1"/>
  <c r="J242" i="1" s="1"/>
  <c r="G243" i="1"/>
  <c r="J243" i="1" s="1"/>
  <c r="G244" i="1"/>
  <c r="J244" i="1" s="1"/>
  <c r="P244" i="1" s="1"/>
  <c r="G245" i="1"/>
  <c r="G246" i="1"/>
  <c r="G247" i="1"/>
  <c r="G248" i="1"/>
  <c r="J248" i="1" s="1"/>
  <c r="G249" i="1"/>
  <c r="G250" i="1"/>
  <c r="G251" i="1"/>
  <c r="G252" i="1"/>
  <c r="G253" i="1"/>
  <c r="J253" i="1" s="1"/>
  <c r="P253" i="1" s="1"/>
  <c r="G254" i="1"/>
  <c r="J254" i="1" s="1"/>
  <c r="G255" i="1"/>
  <c r="J255" i="1" s="1"/>
  <c r="P255" i="1" s="1"/>
  <c r="G256" i="1"/>
  <c r="G257" i="1"/>
  <c r="G258" i="1"/>
  <c r="G259" i="1"/>
  <c r="J259" i="1" s="1"/>
  <c r="G260" i="1"/>
  <c r="G261" i="1"/>
  <c r="J261" i="1" s="1"/>
  <c r="P261" i="1" s="1"/>
  <c r="G262" i="1"/>
  <c r="J262" i="1" s="1"/>
  <c r="P262" i="1" s="1"/>
  <c r="G263" i="1"/>
  <c r="J263" i="1" s="1"/>
  <c r="G264" i="1"/>
  <c r="J264" i="1" s="1"/>
  <c r="G265" i="1"/>
  <c r="G266" i="1"/>
  <c r="G267" i="1"/>
  <c r="G268" i="1"/>
  <c r="J268" i="1" s="1"/>
  <c r="G269" i="1"/>
  <c r="J269" i="1" s="1"/>
  <c r="G270" i="1"/>
  <c r="J270" i="1" s="1"/>
  <c r="G271" i="1"/>
  <c r="P271" i="1" s="1"/>
  <c r="G272" i="1"/>
  <c r="G273" i="1"/>
  <c r="J273" i="1" s="1"/>
  <c r="G274" i="1"/>
  <c r="G275" i="1"/>
  <c r="G276" i="1"/>
  <c r="J276" i="1" s="1"/>
  <c r="G277" i="1"/>
  <c r="J277" i="1" s="1"/>
  <c r="P277" i="1" s="1"/>
  <c r="G278" i="1"/>
  <c r="J278" i="1" s="1"/>
  <c r="G279" i="1"/>
  <c r="J279" i="1" s="1"/>
  <c r="G280" i="1"/>
  <c r="G281" i="1"/>
  <c r="G282" i="1"/>
  <c r="G283" i="1"/>
  <c r="G284" i="1"/>
  <c r="J284" i="1" s="1"/>
  <c r="P284" i="1" s="1"/>
  <c r="G285" i="1"/>
  <c r="J285" i="1" s="1"/>
  <c r="G286" i="1"/>
  <c r="J286" i="1" s="1"/>
  <c r="G287" i="1"/>
  <c r="J287" i="1" s="1"/>
  <c r="G288" i="1"/>
  <c r="J288" i="1" s="1"/>
  <c r="P288" i="1" s="1"/>
  <c r="G289" i="1"/>
  <c r="J289" i="1" s="1"/>
  <c r="G290" i="1"/>
  <c r="G291" i="1"/>
  <c r="P291" i="1" s="1"/>
  <c r="G292" i="1"/>
  <c r="P292" i="1" s="1"/>
  <c r="G293" i="1"/>
  <c r="J293" i="1" s="1"/>
  <c r="G294" i="1"/>
  <c r="J294" i="1" s="1"/>
  <c r="G295" i="1"/>
  <c r="J295" i="1" s="1"/>
  <c r="G296" i="1"/>
  <c r="J296" i="1" s="1"/>
  <c r="P296" i="1" s="1"/>
  <c r="G297" i="1"/>
  <c r="J297" i="1" s="1"/>
  <c r="G298" i="1"/>
  <c r="G299" i="1"/>
  <c r="G300" i="1"/>
  <c r="J300" i="1" s="1"/>
  <c r="G301" i="1"/>
  <c r="J301" i="1" s="1"/>
  <c r="G302" i="1"/>
  <c r="J302" i="1" s="1"/>
  <c r="P302" i="1" s="1"/>
  <c r="G303" i="1"/>
  <c r="G304" i="1"/>
  <c r="J304" i="1" s="1"/>
  <c r="G305" i="1"/>
  <c r="J305" i="1" s="1"/>
  <c r="G306" i="1"/>
  <c r="G307" i="1"/>
  <c r="G308" i="1"/>
  <c r="J308" i="1" s="1"/>
  <c r="G309" i="1"/>
  <c r="G310" i="1"/>
  <c r="J310" i="1" s="1"/>
  <c r="G311" i="1"/>
  <c r="J311" i="1" s="1"/>
  <c r="P311" i="1" s="1"/>
  <c r="G312" i="1"/>
  <c r="G314" i="1"/>
  <c r="J314" i="1" s="1"/>
  <c r="G315" i="1"/>
  <c r="G316" i="1"/>
  <c r="J316" i="1" s="1"/>
  <c r="P316" i="1" s="1"/>
  <c r="G317" i="1"/>
  <c r="J317" i="1" s="1"/>
  <c r="G318" i="1"/>
  <c r="J318" i="1" s="1"/>
  <c r="G319" i="1"/>
  <c r="J319" i="1" s="1"/>
  <c r="P319" i="1" s="1"/>
  <c r="G320" i="1"/>
  <c r="J320" i="1" s="1"/>
  <c r="G321" i="1"/>
  <c r="G322" i="1"/>
  <c r="G323" i="1"/>
  <c r="J323" i="1" s="1"/>
  <c r="G324" i="1"/>
  <c r="J324" i="1" s="1"/>
  <c r="P324" i="1" s="1"/>
  <c r="G325" i="1"/>
  <c r="G326" i="1"/>
  <c r="G327" i="1"/>
  <c r="J327" i="1" s="1"/>
  <c r="G328" i="1"/>
  <c r="J328" i="1" s="1"/>
  <c r="G329" i="1"/>
  <c r="J329" i="1" s="1"/>
  <c r="G330" i="1"/>
  <c r="G331" i="1"/>
  <c r="G332" i="1"/>
  <c r="J332" i="1" s="1"/>
  <c r="P332" i="1" s="1"/>
  <c r="G333" i="1"/>
  <c r="J333" i="1" s="1"/>
  <c r="P333" i="1" s="1"/>
  <c r="G334" i="1"/>
  <c r="J334" i="1" s="1"/>
  <c r="G335" i="1"/>
  <c r="J335" i="1" s="1"/>
  <c r="G336" i="1"/>
  <c r="G337" i="1"/>
  <c r="G338" i="1"/>
  <c r="J338" i="1" s="1"/>
  <c r="G339" i="1"/>
  <c r="G340" i="1"/>
  <c r="G341" i="1"/>
  <c r="J341" i="1" s="1"/>
  <c r="G342" i="1"/>
  <c r="J342" i="1" s="1"/>
  <c r="P342" i="1" s="1"/>
  <c r="G343" i="1"/>
  <c r="G344" i="1"/>
  <c r="J344" i="1" s="1"/>
  <c r="G345" i="1"/>
  <c r="J345" i="1" s="1"/>
  <c r="G346" i="1"/>
  <c r="G347" i="1"/>
  <c r="G348" i="1"/>
  <c r="G349" i="1"/>
  <c r="J349" i="1" s="1"/>
  <c r="P349" i="1" s="1"/>
  <c r="G350" i="1"/>
  <c r="J350" i="1" s="1"/>
  <c r="P350" i="1" s="1"/>
  <c r="G351" i="1"/>
  <c r="J351" i="1" s="1"/>
  <c r="G352" i="1"/>
  <c r="G353" i="1"/>
  <c r="J353" i="1" s="1"/>
  <c r="P353" i="1" s="1"/>
  <c r="G354" i="1"/>
  <c r="G355" i="1"/>
  <c r="G356" i="1"/>
  <c r="J356" i="1" s="1"/>
  <c r="P356" i="1" s="1"/>
  <c r="G357" i="1"/>
  <c r="J357" i="1" s="1"/>
  <c r="G358" i="1"/>
  <c r="J358" i="1" s="1"/>
  <c r="G359" i="1"/>
  <c r="J359" i="1" s="1"/>
  <c r="G360" i="1"/>
  <c r="J360" i="1" s="1"/>
  <c r="G361" i="1"/>
  <c r="J361" i="1" s="1"/>
  <c r="G362" i="1"/>
  <c r="J362" i="1" s="1"/>
  <c r="G363" i="1"/>
  <c r="G364" i="1"/>
  <c r="G365" i="1"/>
  <c r="J365" i="1" s="1"/>
  <c r="G366" i="1"/>
  <c r="J366" i="1" s="1"/>
  <c r="P366" i="1" s="1"/>
  <c r="G367" i="1"/>
  <c r="J367" i="1" s="1"/>
  <c r="P367" i="1" s="1"/>
  <c r="G368" i="1"/>
  <c r="G369" i="1"/>
  <c r="J369" i="1" s="1"/>
  <c r="G370" i="1"/>
  <c r="P370" i="1" s="1"/>
  <c r="G371" i="1"/>
  <c r="G372" i="1"/>
  <c r="G373" i="1"/>
  <c r="J373" i="1" s="1"/>
  <c r="G374" i="1"/>
  <c r="J374" i="1" s="1"/>
  <c r="G375" i="1"/>
  <c r="G376" i="1"/>
  <c r="G377" i="1"/>
  <c r="G378" i="1"/>
  <c r="G379" i="1"/>
  <c r="G380" i="1"/>
  <c r="G381" i="1"/>
  <c r="G382" i="1"/>
  <c r="J382" i="1" s="1"/>
  <c r="P382" i="1" s="1"/>
  <c r="G383" i="1"/>
  <c r="J383" i="1" s="1"/>
  <c r="G384" i="1"/>
  <c r="J384" i="1" s="1"/>
  <c r="G385" i="1"/>
  <c r="J385" i="1" s="1"/>
  <c r="G386" i="1"/>
  <c r="G387" i="1"/>
  <c r="G388" i="1"/>
  <c r="G389" i="1"/>
  <c r="J389" i="1" s="1"/>
  <c r="G390" i="1"/>
  <c r="J390" i="1" s="1"/>
  <c r="G391" i="1"/>
  <c r="J391" i="1" s="1"/>
  <c r="G392" i="1"/>
  <c r="G393" i="1"/>
  <c r="J393" i="1" s="1"/>
  <c r="P393" i="1" s="1"/>
  <c r="G394" i="1"/>
  <c r="G395" i="1"/>
  <c r="J395" i="1" s="1"/>
  <c r="G396" i="1"/>
  <c r="J396" i="1" s="1"/>
  <c r="P396" i="1" s="1"/>
  <c r="G397" i="1"/>
  <c r="J397" i="1" s="1"/>
  <c r="P397" i="1" s="1"/>
  <c r="G398" i="1"/>
  <c r="G399" i="1"/>
  <c r="J399" i="1" s="1"/>
  <c r="G400" i="1"/>
  <c r="P400" i="1" s="1"/>
  <c r="G401" i="1"/>
  <c r="P401" i="1" s="1"/>
  <c r="G402" i="1"/>
  <c r="G403" i="1"/>
  <c r="J403" i="1" s="1"/>
  <c r="G404" i="1"/>
  <c r="J404" i="1" s="1"/>
  <c r="P404" i="1" s="1"/>
  <c r="G405" i="1"/>
  <c r="G406" i="1"/>
  <c r="J406" i="1" s="1"/>
  <c r="G407" i="1"/>
  <c r="J407" i="1" s="1"/>
  <c r="G408" i="1"/>
  <c r="J408" i="1" s="1"/>
  <c r="P408" i="1" s="1"/>
  <c r="G409" i="1"/>
  <c r="J409" i="1" s="1"/>
  <c r="G410" i="1"/>
  <c r="G411" i="1"/>
  <c r="J411" i="1" s="1"/>
  <c r="G412" i="1"/>
  <c r="J412" i="1" s="1"/>
  <c r="G413" i="1"/>
  <c r="J413" i="1" s="1"/>
  <c r="P413" i="1" s="1"/>
  <c r="G414" i="1"/>
  <c r="J414" i="1" s="1"/>
  <c r="G415" i="1"/>
  <c r="J415" i="1" s="1"/>
  <c r="G416" i="1"/>
  <c r="G417" i="1"/>
  <c r="J417" i="1" s="1"/>
  <c r="G418" i="1"/>
  <c r="G419" i="1"/>
  <c r="G420" i="1"/>
  <c r="J420" i="1" s="1"/>
  <c r="G421" i="1"/>
  <c r="J421" i="1" s="1"/>
  <c r="G422" i="1"/>
  <c r="J422" i="1" s="1"/>
  <c r="G423" i="1"/>
  <c r="J423" i="1" s="1"/>
  <c r="G424" i="1"/>
  <c r="J424" i="1" s="1"/>
  <c r="G425" i="1"/>
  <c r="G426" i="1"/>
  <c r="J426" i="1" s="1"/>
  <c r="G427" i="1"/>
  <c r="J427" i="1" s="1"/>
  <c r="G428" i="1"/>
  <c r="J428" i="1" s="1"/>
  <c r="P428" i="1" s="1"/>
  <c r="G429" i="1"/>
  <c r="J429" i="1" s="1"/>
  <c r="G430" i="1"/>
  <c r="J430" i="1" s="1"/>
  <c r="G431" i="1"/>
  <c r="J431" i="1" s="1"/>
  <c r="P431" i="1" s="1"/>
  <c r="G432" i="1"/>
  <c r="J432" i="1" s="1"/>
  <c r="P432" i="1" s="1"/>
  <c r="G433" i="1"/>
  <c r="G434" i="1"/>
  <c r="G435" i="1"/>
  <c r="G436" i="1"/>
  <c r="G437" i="1"/>
  <c r="J437" i="1" s="1"/>
  <c r="P437" i="1" s="1"/>
  <c r="G438" i="1"/>
  <c r="J438" i="1" s="1"/>
  <c r="P438" i="1" s="1"/>
  <c r="G439" i="1"/>
  <c r="J439" i="1" s="1"/>
  <c r="G440" i="1"/>
  <c r="P440" i="1" s="1"/>
  <c r="G441" i="1"/>
  <c r="J441" i="1" s="1"/>
  <c r="G442" i="1"/>
  <c r="P442" i="1" s="1"/>
  <c r="G443" i="1"/>
  <c r="P443" i="1" s="1"/>
  <c r="G444" i="1"/>
  <c r="J444" i="1" s="1"/>
  <c r="G445" i="1"/>
  <c r="J445" i="1" s="1"/>
  <c r="G446" i="1"/>
  <c r="J446" i="1" s="1"/>
  <c r="G447" i="1"/>
  <c r="J447" i="1" s="1"/>
  <c r="G448" i="1"/>
  <c r="J448" i="1" s="1"/>
  <c r="G449" i="1"/>
  <c r="J449" i="1" s="1"/>
  <c r="G450" i="1"/>
  <c r="G451" i="1"/>
  <c r="G452" i="1"/>
  <c r="G453" i="1"/>
  <c r="J453" i="1" s="1"/>
  <c r="G454" i="1"/>
  <c r="J454" i="1" s="1"/>
  <c r="P454" i="1" s="1"/>
  <c r="G455" i="1"/>
  <c r="J455" i="1" s="1"/>
  <c r="G456" i="1"/>
  <c r="J456" i="1" s="1"/>
  <c r="G457" i="1"/>
  <c r="J457" i="1" s="1"/>
  <c r="G458" i="1"/>
  <c r="J458" i="1" s="1"/>
  <c r="G459" i="1"/>
  <c r="J459" i="1" s="1"/>
  <c r="G460" i="1"/>
  <c r="J460" i="1" s="1"/>
  <c r="G461" i="1"/>
  <c r="J461" i="1" s="1"/>
  <c r="G462" i="1"/>
  <c r="J462" i="1" s="1"/>
  <c r="G463" i="1"/>
  <c r="J463" i="1" s="1"/>
  <c r="G464" i="1"/>
  <c r="J464" i="1" s="1"/>
  <c r="P464" i="1" s="1"/>
  <c r="G465" i="1"/>
  <c r="G466" i="1"/>
  <c r="P466" i="1" s="1"/>
  <c r="G467" i="1"/>
  <c r="J467" i="1" s="1"/>
  <c r="G468" i="1"/>
  <c r="J468" i="1" s="1"/>
  <c r="G469" i="1"/>
  <c r="G470" i="1"/>
  <c r="J470" i="1" s="1"/>
  <c r="G471" i="1"/>
  <c r="J471" i="1" s="1"/>
  <c r="G472" i="1"/>
  <c r="G473" i="1"/>
  <c r="J473" i="1" s="1"/>
  <c r="G474" i="1"/>
  <c r="G475" i="1"/>
  <c r="J475" i="1" s="1"/>
  <c r="G476" i="1"/>
  <c r="J476" i="1" s="1"/>
  <c r="G477" i="1"/>
  <c r="J477" i="1" s="1"/>
  <c r="P477" i="1" s="1"/>
  <c r="G478" i="1"/>
  <c r="J478" i="1" s="1"/>
  <c r="G479" i="1"/>
  <c r="J479" i="1" s="1"/>
  <c r="G480" i="1"/>
  <c r="G481" i="1"/>
  <c r="G482" i="1"/>
  <c r="J482" i="1" s="1"/>
  <c r="G483" i="1"/>
  <c r="J483" i="1" s="1"/>
  <c r="G484" i="1"/>
  <c r="J484" i="1" s="1"/>
  <c r="G485" i="1"/>
  <c r="G486" i="1"/>
  <c r="J486" i="1" s="1"/>
  <c r="P486" i="1" s="1"/>
  <c r="G487" i="1"/>
  <c r="J487" i="1" s="1"/>
  <c r="P487" i="1" s="1"/>
  <c r="G488" i="1"/>
  <c r="J488" i="1" s="1"/>
  <c r="G489" i="1"/>
  <c r="J489" i="1" s="1"/>
  <c r="G490" i="1"/>
  <c r="J490" i="1" s="1"/>
  <c r="G491" i="1"/>
  <c r="G492" i="1"/>
  <c r="J492" i="1" s="1"/>
  <c r="P492" i="1" s="1"/>
  <c r="G493" i="1"/>
  <c r="J493" i="1" s="1"/>
  <c r="G494" i="1"/>
  <c r="J494" i="1" s="1"/>
  <c r="G495" i="1"/>
  <c r="G496" i="1"/>
  <c r="G497" i="1"/>
  <c r="J497" i="1" s="1"/>
  <c r="G498" i="1"/>
  <c r="G499" i="1"/>
  <c r="G500" i="1"/>
  <c r="J500" i="1" s="1"/>
  <c r="G501" i="1"/>
  <c r="J501" i="1" s="1"/>
  <c r="G502" i="1"/>
  <c r="J502" i="1" s="1"/>
  <c r="P502" i="1" s="1"/>
  <c r="G503" i="1"/>
  <c r="J503" i="1" s="1"/>
  <c r="G504" i="1"/>
  <c r="J504" i="1" s="1"/>
  <c r="G505" i="1"/>
  <c r="J505" i="1" s="1"/>
  <c r="G506" i="1"/>
  <c r="G507" i="1"/>
  <c r="G508" i="1"/>
  <c r="J508" i="1" s="1"/>
  <c r="G509" i="1"/>
  <c r="J509" i="1" s="1"/>
  <c r="G510" i="1"/>
  <c r="G511" i="1"/>
  <c r="P511" i="1" s="1"/>
  <c r="G512" i="1"/>
  <c r="J512" i="1" s="1"/>
  <c r="E513" i="1"/>
  <c r="F513" i="1"/>
  <c r="E514" i="1"/>
  <c r="G514" i="1" s="1"/>
  <c r="J514" i="1" s="1"/>
  <c r="G515" i="1"/>
  <c r="J515" i="1" s="1"/>
  <c r="E516" i="1"/>
  <c r="F516" i="1"/>
  <c r="E517" i="1"/>
  <c r="G517" i="1" s="1"/>
  <c r="J517" i="1" s="1"/>
  <c r="G518" i="1"/>
  <c r="J518" i="1" s="1"/>
  <c r="G519" i="1"/>
  <c r="J519" i="1" s="1"/>
  <c r="G520" i="1"/>
  <c r="J520" i="1" s="1"/>
  <c r="G521" i="1"/>
  <c r="G522" i="1"/>
  <c r="J522" i="1" s="1"/>
  <c r="G523" i="1"/>
  <c r="J523" i="1" s="1"/>
  <c r="G524" i="1"/>
  <c r="J524" i="1" s="1"/>
  <c r="G525" i="1"/>
  <c r="G526" i="1"/>
  <c r="P526" i="1" s="1"/>
  <c r="G527" i="1"/>
  <c r="J527" i="1" s="1"/>
  <c r="G528" i="1"/>
  <c r="J528" i="1" s="1"/>
  <c r="G529" i="1"/>
  <c r="J529" i="1" s="1"/>
  <c r="G530" i="1"/>
  <c r="J530" i="1" s="1"/>
  <c r="G531" i="1"/>
  <c r="J531" i="1" s="1"/>
  <c r="G532" i="1"/>
  <c r="J532" i="1" s="1"/>
  <c r="G533" i="1"/>
  <c r="J533" i="1" s="1"/>
  <c r="G534" i="1"/>
  <c r="J534" i="1" s="1"/>
  <c r="G535" i="1"/>
  <c r="J535" i="1" s="1"/>
  <c r="G536" i="1"/>
  <c r="G537" i="1"/>
  <c r="J537" i="1" s="1"/>
  <c r="P537" i="1" s="1"/>
  <c r="G538" i="1"/>
  <c r="G539" i="1"/>
  <c r="J539" i="1" s="1"/>
  <c r="G540" i="1"/>
  <c r="G541" i="1"/>
  <c r="J541" i="1" s="1"/>
  <c r="G542" i="1"/>
  <c r="J542" i="1" s="1"/>
  <c r="G543" i="1"/>
  <c r="J543" i="1" s="1"/>
  <c r="G544" i="1"/>
  <c r="G545" i="1"/>
  <c r="J545" i="1" s="1"/>
  <c r="G546" i="1"/>
  <c r="J546" i="1" s="1"/>
  <c r="G547" i="1"/>
  <c r="J547" i="1" s="1"/>
  <c r="G548" i="1"/>
  <c r="G549" i="1"/>
  <c r="J549" i="1" s="1"/>
  <c r="G550" i="1"/>
  <c r="G551" i="1"/>
  <c r="J551" i="1" s="1"/>
  <c r="G552" i="1"/>
  <c r="J552" i="1" s="1"/>
  <c r="G553" i="1"/>
  <c r="J553" i="1" s="1"/>
  <c r="G554" i="1"/>
  <c r="J554" i="1" s="1"/>
  <c r="G555" i="1"/>
  <c r="J555" i="1" s="1"/>
  <c r="G556" i="1"/>
  <c r="J556" i="1" s="1"/>
  <c r="G557" i="1"/>
  <c r="J557" i="1" s="1"/>
  <c r="G558" i="1"/>
  <c r="J558" i="1" s="1"/>
  <c r="G559" i="1"/>
  <c r="J559" i="1" s="1"/>
  <c r="G560" i="1"/>
  <c r="J560" i="1" s="1"/>
  <c r="G561" i="1"/>
  <c r="J561" i="1" s="1"/>
  <c r="G562" i="1"/>
  <c r="J562" i="1" s="1"/>
  <c r="G563" i="1"/>
  <c r="J563" i="1" s="1"/>
  <c r="G564" i="1"/>
  <c r="G565" i="1"/>
  <c r="J565" i="1" s="1"/>
  <c r="G566" i="1"/>
  <c r="J566" i="1" s="1"/>
  <c r="G567" i="1"/>
  <c r="J567" i="1" s="1"/>
  <c r="G568" i="1"/>
  <c r="J568" i="1" s="1"/>
  <c r="G569" i="1"/>
  <c r="J569" i="1" s="1"/>
  <c r="G570" i="1"/>
  <c r="J570" i="1" s="1"/>
  <c r="G571" i="1"/>
  <c r="J571" i="1" s="1"/>
  <c r="G572" i="1"/>
  <c r="J572" i="1" s="1"/>
  <c r="G573" i="1"/>
  <c r="J573" i="1" s="1"/>
  <c r="G574" i="1"/>
  <c r="G575" i="1"/>
  <c r="J575" i="1" s="1"/>
  <c r="G576" i="1"/>
  <c r="J576" i="1" s="1"/>
  <c r="G577" i="1"/>
  <c r="J577" i="1" s="1"/>
  <c r="P577" i="1" s="1"/>
  <c r="G578" i="1"/>
  <c r="J578" i="1" s="1"/>
  <c r="G579" i="1"/>
  <c r="J579" i="1" s="1"/>
  <c r="G580" i="1"/>
  <c r="J580" i="1" s="1"/>
  <c r="G581" i="1"/>
  <c r="J581" i="1" s="1"/>
  <c r="G582" i="1"/>
  <c r="J582" i="1" s="1"/>
  <c r="G583" i="1"/>
  <c r="J583" i="1" s="1"/>
  <c r="G584" i="1"/>
  <c r="J584" i="1" s="1"/>
  <c r="G585" i="1"/>
  <c r="G586" i="1"/>
  <c r="J586" i="1" s="1"/>
  <c r="G587" i="1"/>
  <c r="G588" i="1"/>
  <c r="G589" i="1"/>
  <c r="J589" i="1" s="1"/>
  <c r="G590" i="1"/>
  <c r="J590" i="1" s="1"/>
  <c r="G591" i="1"/>
  <c r="G592" i="1"/>
  <c r="J592" i="1" s="1"/>
  <c r="G593" i="1"/>
  <c r="J593" i="1" s="1"/>
  <c r="G594" i="1"/>
  <c r="J594" i="1" s="1"/>
  <c r="G595" i="1"/>
  <c r="J595" i="1" s="1"/>
  <c r="G596" i="1"/>
  <c r="J596" i="1" s="1"/>
  <c r="G597" i="1"/>
  <c r="J597" i="1" s="1"/>
  <c r="G598" i="1"/>
  <c r="J598" i="1" s="1"/>
  <c r="G599" i="1"/>
  <c r="J599" i="1" s="1"/>
  <c r="G600" i="1"/>
  <c r="J600" i="1" s="1"/>
  <c r="G601" i="1"/>
  <c r="J601" i="1" s="1"/>
  <c r="G602" i="1"/>
  <c r="J602" i="1" s="1"/>
  <c r="G603" i="1"/>
  <c r="J603" i="1" s="1"/>
  <c r="P603" i="1" s="1"/>
  <c r="G604" i="1"/>
  <c r="J604" i="1" s="1"/>
  <c r="G605" i="1"/>
  <c r="J605" i="1" s="1"/>
  <c r="G606" i="1"/>
  <c r="J606" i="1" s="1"/>
  <c r="G607" i="1"/>
  <c r="J607" i="1" s="1"/>
  <c r="G608" i="1"/>
  <c r="J608" i="1" s="1"/>
  <c r="G609" i="1"/>
  <c r="J609" i="1" s="1"/>
  <c r="G610" i="1"/>
  <c r="J610" i="1" s="1"/>
  <c r="G611" i="1"/>
  <c r="J611" i="1" s="1"/>
  <c r="G612" i="1"/>
  <c r="G613" i="1"/>
  <c r="J613" i="1" s="1"/>
  <c r="G614" i="1"/>
  <c r="J614" i="1" s="1"/>
  <c r="G615" i="1"/>
  <c r="J615" i="1" s="1"/>
  <c r="G616" i="1"/>
  <c r="J616" i="1" s="1"/>
  <c r="G617" i="1"/>
  <c r="J617" i="1" s="1"/>
  <c r="G618" i="1"/>
  <c r="J618" i="1" s="1"/>
  <c r="G619" i="1"/>
  <c r="J619" i="1" s="1"/>
  <c r="G620" i="1"/>
  <c r="J620" i="1" s="1"/>
  <c r="G621" i="1"/>
  <c r="J621" i="1" s="1"/>
  <c r="G622" i="1"/>
  <c r="J622" i="1" s="1"/>
  <c r="G623" i="1"/>
  <c r="J623" i="1" s="1"/>
  <c r="G624" i="1"/>
  <c r="J624" i="1" s="1"/>
  <c r="G625" i="1"/>
  <c r="J625" i="1" s="1"/>
  <c r="G626" i="1"/>
  <c r="J626" i="1" s="1"/>
  <c r="G627" i="1"/>
  <c r="J627" i="1" s="1"/>
  <c r="G628" i="1"/>
  <c r="J628" i="1" s="1"/>
  <c r="G629" i="1"/>
  <c r="J629" i="1" s="1"/>
  <c r="G630" i="1"/>
  <c r="J630" i="1" s="1"/>
  <c r="G631" i="1"/>
  <c r="J631" i="1" s="1"/>
  <c r="G632" i="1"/>
  <c r="J632" i="1" s="1"/>
  <c r="G633" i="1"/>
  <c r="J633" i="1" s="1"/>
  <c r="G634" i="1"/>
  <c r="J634" i="1" s="1"/>
  <c r="G635" i="1"/>
  <c r="J635" i="1" s="1"/>
  <c r="G636" i="1"/>
  <c r="J636" i="1" s="1"/>
  <c r="G637" i="1"/>
  <c r="J637" i="1" s="1"/>
  <c r="G638" i="1"/>
  <c r="J638" i="1" s="1"/>
  <c r="G639" i="1"/>
  <c r="J639" i="1" s="1"/>
  <c r="P639" i="1" s="1"/>
  <c r="G640" i="1"/>
  <c r="J640" i="1" s="1"/>
  <c r="G641" i="1"/>
  <c r="J641" i="1" s="1"/>
  <c r="G642" i="1"/>
  <c r="G643" i="1"/>
  <c r="P643" i="1" s="1"/>
  <c r="G644" i="1"/>
  <c r="J644" i="1" s="1"/>
  <c r="G645" i="1"/>
  <c r="J645" i="1" s="1"/>
  <c r="G646" i="1"/>
  <c r="J646" i="1" s="1"/>
  <c r="G647" i="1"/>
  <c r="G648" i="1"/>
  <c r="J648" i="1" s="1"/>
  <c r="G649" i="1"/>
  <c r="G650" i="1"/>
  <c r="J650" i="1" s="1"/>
  <c r="G651" i="1"/>
  <c r="J651" i="1" s="1"/>
  <c r="G652" i="1"/>
  <c r="J652" i="1" s="1"/>
  <c r="G653" i="1"/>
  <c r="J653" i="1" s="1"/>
  <c r="G654" i="1"/>
  <c r="G655" i="1"/>
  <c r="J655" i="1" s="1"/>
  <c r="G656" i="1"/>
  <c r="J656" i="1" s="1"/>
  <c r="P656" i="1" s="1"/>
  <c r="G657" i="1"/>
  <c r="J657" i="1" s="1"/>
  <c r="G658" i="1"/>
  <c r="G659" i="1"/>
  <c r="J659" i="1" s="1"/>
  <c r="G660" i="1"/>
  <c r="J660" i="1" s="1"/>
  <c r="G661" i="1"/>
  <c r="J661" i="1" s="1"/>
  <c r="G662" i="1"/>
  <c r="G663" i="1"/>
  <c r="J663" i="1" s="1"/>
  <c r="G664" i="1"/>
  <c r="P664" i="1" s="1"/>
  <c r="G665" i="1"/>
  <c r="G666" i="1"/>
  <c r="P666" i="1" s="1"/>
  <c r="G667" i="1"/>
  <c r="P667" i="1" s="1"/>
  <c r="G668" i="1"/>
  <c r="J668" i="1" s="1"/>
  <c r="G669" i="1"/>
  <c r="G670" i="1"/>
  <c r="G671" i="1"/>
  <c r="J671" i="1" s="1"/>
  <c r="G672" i="1"/>
  <c r="J672" i="1" s="1"/>
  <c r="G673" i="1"/>
  <c r="J673" i="1" s="1"/>
  <c r="P673" i="1" s="1"/>
  <c r="G674" i="1"/>
  <c r="J674" i="1" s="1"/>
  <c r="G675" i="1"/>
  <c r="J675" i="1" s="1"/>
  <c r="P675" i="1" s="1"/>
  <c r="G676" i="1"/>
  <c r="G677" i="1"/>
  <c r="G678" i="1"/>
  <c r="J678" i="1" s="1"/>
  <c r="G679" i="1"/>
  <c r="J679" i="1" s="1"/>
  <c r="G680" i="1"/>
  <c r="J680" i="1" s="1"/>
  <c r="G681" i="1"/>
  <c r="G682" i="1"/>
  <c r="G683" i="1"/>
  <c r="J683" i="1" s="1"/>
  <c r="G684" i="1"/>
  <c r="J684" i="1" s="1"/>
  <c r="G685" i="1"/>
  <c r="J685" i="1" s="1"/>
  <c r="G686" i="1"/>
  <c r="G687" i="1"/>
  <c r="J687" i="1" s="1"/>
  <c r="G688" i="1"/>
  <c r="J688" i="1" s="1"/>
  <c r="G689" i="1"/>
  <c r="J689" i="1" s="1"/>
  <c r="P689" i="1" s="1"/>
  <c r="G690" i="1"/>
  <c r="G691" i="1"/>
  <c r="J691" i="1" s="1"/>
  <c r="G692" i="1"/>
  <c r="J692" i="1" s="1"/>
  <c r="G693" i="1"/>
  <c r="J693" i="1" s="1"/>
  <c r="G694" i="1"/>
  <c r="J694" i="1" s="1"/>
  <c r="G695" i="1"/>
  <c r="J695" i="1" s="1"/>
  <c r="P695" i="1" s="1"/>
  <c r="G696" i="1"/>
  <c r="J696" i="1" s="1"/>
  <c r="G697" i="1"/>
  <c r="J697" i="1" s="1"/>
  <c r="G698" i="1"/>
  <c r="J698" i="1" s="1"/>
  <c r="G699" i="1"/>
  <c r="G700" i="1"/>
  <c r="J700" i="1" s="1"/>
  <c r="G701" i="1"/>
  <c r="J701" i="1" s="1"/>
  <c r="G702" i="1"/>
  <c r="J702" i="1" s="1"/>
  <c r="G703" i="1"/>
  <c r="J703" i="1" s="1"/>
  <c r="G704" i="1"/>
  <c r="J704" i="1" s="1"/>
  <c r="P704" i="1" s="1"/>
  <c r="G705" i="1"/>
  <c r="J705" i="1" s="1"/>
  <c r="G706" i="1"/>
  <c r="G707" i="1"/>
  <c r="J707" i="1" s="1"/>
  <c r="G708" i="1"/>
  <c r="J708" i="1" s="1"/>
  <c r="G709" i="1"/>
  <c r="J709" i="1" s="1"/>
  <c r="G710" i="1"/>
  <c r="J710" i="1" s="1"/>
  <c r="G711" i="1"/>
  <c r="J711" i="1" s="1"/>
  <c r="G712" i="1"/>
  <c r="J712" i="1" s="1"/>
  <c r="P712" i="1" s="1"/>
  <c r="G713" i="1"/>
  <c r="J713" i="1" s="1"/>
  <c r="P713" i="1" s="1"/>
  <c r="G714" i="1"/>
  <c r="J714" i="1" s="1"/>
  <c r="G715" i="1"/>
  <c r="J715" i="1" s="1"/>
  <c r="G716" i="1"/>
  <c r="J716" i="1" s="1"/>
  <c r="G717" i="1"/>
  <c r="G718" i="1"/>
  <c r="J718" i="1" s="1"/>
  <c r="G719" i="1"/>
  <c r="J719" i="1" s="1"/>
  <c r="G720" i="1"/>
  <c r="J720" i="1" s="1"/>
  <c r="P720" i="1" s="1"/>
  <c r="G721" i="1"/>
  <c r="J721" i="1" s="1"/>
  <c r="G722" i="1"/>
  <c r="J722" i="1" s="1"/>
  <c r="G723" i="1"/>
  <c r="J723" i="1" s="1"/>
  <c r="P723" i="1" s="1"/>
  <c r="G724" i="1"/>
  <c r="J724" i="1" s="1"/>
  <c r="G725" i="1"/>
  <c r="J725" i="1" s="1"/>
  <c r="G726" i="1"/>
  <c r="G727" i="1"/>
  <c r="J727" i="1" s="1"/>
  <c r="G728" i="1"/>
  <c r="J728" i="1" s="1"/>
  <c r="G729" i="1"/>
  <c r="J729" i="1" s="1"/>
  <c r="P729" i="1" s="1"/>
  <c r="G730" i="1"/>
  <c r="G731" i="1"/>
  <c r="J731" i="1" s="1"/>
  <c r="G732" i="1"/>
  <c r="J732" i="1" s="1"/>
  <c r="G733" i="1"/>
  <c r="J733" i="1" s="1"/>
  <c r="G734" i="1"/>
  <c r="J734" i="1" s="1"/>
  <c r="G735" i="1"/>
  <c r="J735" i="1" s="1"/>
  <c r="G736" i="1"/>
  <c r="J736" i="1" s="1"/>
  <c r="G737" i="1"/>
  <c r="J737" i="1" s="1"/>
  <c r="G738" i="1"/>
  <c r="J738" i="1" s="1"/>
  <c r="G739" i="1"/>
  <c r="J739" i="1" s="1"/>
  <c r="G740" i="1"/>
  <c r="J740" i="1" s="1"/>
  <c r="G741" i="1"/>
  <c r="J741" i="1" s="1"/>
  <c r="G742" i="1"/>
  <c r="J742" i="1" s="1"/>
  <c r="G743" i="1"/>
  <c r="J743" i="1" s="1"/>
  <c r="G744" i="1"/>
  <c r="J744" i="1" s="1"/>
  <c r="G745" i="1"/>
  <c r="J745" i="1" s="1"/>
  <c r="G746" i="1"/>
  <c r="J746" i="1" s="1"/>
  <c r="G747" i="1"/>
  <c r="J747" i="1" s="1"/>
  <c r="G748" i="1"/>
  <c r="J748" i="1" s="1"/>
  <c r="G749" i="1"/>
  <c r="G750" i="1"/>
  <c r="J750" i="1" s="1"/>
  <c r="G751" i="1"/>
  <c r="J751" i="1" s="1"/>
  <c r="G752" i="1"/>
  <c r="J752" i="1" s="1"/>
  <c r="G753" i="1"/>
  <c r="J753" i="1" s="1"/>
  <c r="G754" i="1"/>
  <c r="J754" i="1" s="1"/>
  <c r="G755" i="1"/>
  <c r="J755" i="1" s="1"/>
  <c r="G756" i="1"/>
  <c r="J756" i="1" s="1"/>
  <c r="G757" i="1"/>
  <c r="J757" i="1" s="1"/>
  <c r="G758" i="1"/>
  <c r="J758" i="1" s="1"/>
  <c r="G759" i="1"/>
  <c r="J759" i="1" s="1"/>
  <c r="G760" i="1"/>
  <c r="J760" i="1" s="1"/>
  <c r="P760" i="1" s="1"/>
  <c r="G761" i="1"/>
  <c r="J761" i="1" s="1"/>
  <c r="G762" i="1"/>
  <c r="J762" i="1" s="1"/>
  <c r="G763" i="1"/>
  <c r="J763" i="1" s="1"/>
  <c r="G764" i="1"/>
  <c r="J764" i="1" s="1"/>
  <c r="G765" i="1"/>
  <c r="J765" i="1" s="1"/>
  <c r="G766" i="1"/>
  <c r="J766" i="1" s="1"/>
  <c r="G767" i="1"/>
  <c r="J767" i="1" s="1"/>
  <c r="G768" i="1"/>
  <c r="G769" i="1"/>
  <c r="J769" i="1" s="1"/>
  <c r="G770" i="1"/>
  <c r="J770" i="1" s="1"/>
  <c r="G771" i="1"/>
  <c r="J771" i="1" s="1"/>
  <c r="G772" i="1"/>
  <c r="J772" i="1" s="1"/>
  <c r="G773" i="1"/>
  <c r="J773" i="1" s="1"/>
  <c r="G774" i="1"/>
  <c r="J774" i="1" s="1"/>
  <c r="G775" i="1"/>
  <c r="J775" i="1" s="1"/>
  <c r="G776" i="1"/>
  <c r="J776" i="1" s="1"/>
  <c r="G777" i="1"/>
  <c r="J777" i="1" s="1"/>
  <c r="G778" i="1"/>
  <c r="J778" i="1" s="1"/>
  <c r="G779" i="1"/>
  <c r="G780" i="1"/>
  <c r="J780" i="1" s="1"/>
  <c r="G781" i="1"/>
  <c r="G782" i="1"/>
  <c r="J782" i="1" s="1"/>
  <c r="G783" i="1"/>
  <c r="J783" i="1" s="1"/>
  <c r="G784" i="1"/>
  <c r="J784" i="1" s="1"/>
  <c r="G785" i="1"/>
  <c r="J785" i="1" s="1"/>
  <c r="G786" i="1"/>
  <c r="J786" i="1" s="1"/>
  <c r="G787" i="1"/>
  <c r="J787" i="1" s="1"/>
  <c r="G788" i="1"/>
  <c r="J788" i="1" s="1"/>
  <c r="G789" i="1"/>
  <c r="J789" i="1" s="1"/>
  <c r="G790" i="1"/>
  <c r="J790" i="1" s="1"/>
  <c r="G791" i="1"/>
  <c r="J791" i="1" s="1"/>
  <c r="G792" i="1"/>
  <c r="J792" i="1" s="1"/>
  <c r="G793" i="1"/>
  <c r="J793" i="1" s="1"/>
  <c r="G794" i="1"/>
  <c r="J794" i="1" s="1"/>
  <c r="G795" i="1"/>
  <c r="J795" i="1" s="1"/>
  <c r="G796" i="1"/>
  <c r="J796" i="1" s="1"/>
  <c r="G797" i="1"/>
  <c r="G798" i="1"/>
  <c r="J798" i="1" s="1"/>
  <c r="G799" i="1"/>
  <c r="J799" i="1" s="1"/>
  <c r="G800" i="1"/>
  <c r="J800" i="1" s="1"/>
  <c r="G801" i="1"/>
  <c r="J801" i="1" s="1"/>
  <c r="G802" i="1"/>
  <c r="J802" i="1" s="1"/>
  <c r="G803" i="1"/>
  <c r="J803" i="1" s="1"/>
  <c r="G804" i="1"/>
  <c r="J804" i="1" s="1"/>
  <c r="G805" i="1"/>
  <c r="G806" i="1"/>
  <c r="J806" i="1" s="1"/>
  <c r="G807" i="1"/>
  <c r="J807" i="1" s="1"/>
  <c r="G808" i="1"/>
  <c r="J808" i="1" s="1"/>
  <c r="G809" i="1"/>
  <c r="J809" i="1" s="1"/>
  <c r="G810" i="1"/>
  <c r="J810" i="1" s="1"/>
  <c r="G811" i="1"/>
  <c r="J811" i="1" s="1"/>
  <c r="G812" i="1"/>
  <c r="J812" i="1" s="1"/>
  <c r="G813" i="1"/>
  <c r="P813" i="1" s="1"/>
  <c r="G814" i="1"/>
  <c r="G815" i="1"/>
  <c r="J815" i="1" s="1"/>
  <c r="G816" i="1"/>
  <c r="J816" i="1" s="1"/>
  <c r="G817" i="1"/>
  <c r="J817" i="1" s="1"/>
  <c r="G818" i="1"/>
  <c r="J818" i="1" s="1"/>
  <c r="G819" i="1"/>
  <c r="J819" i="1" s="1"/>
  <c r="G820" i="1"/>
  <c r="J820" i="1" s="1"/>
  <c r="G821" i="1"/>
  <c r="J821" i="1" s="1"/>
  <c r="G822" i="1"/>
  <c r="J822" i="1" s="1"/>
  <c r="G823" i="1"/>
  <c r="J823" i="1" s="1"/>
  <c r="G824" i="1"/>
  <c r="J824" i="1" s="1"/>
  <c r="G825" i="1"/>
  <c r="G826" i="1"/>
  <c r="G827" i="1"/>
  <c r="J827" i="1" s="1"/>
  <c r="G828" i="1"/>
  <c r="J828" i="1" s="1"/>
  <c r="G829" i="1"/>
  <c r="J829" i="1" s="1"/>
  <c r="G830" i="1"/>
  <c r="J830" i="1" s="1"/>
  <c r="G831" i="1"/>
  <c r="J831" i="1" s="1"/>
  <c r="G832" i="1"/>
  <c r="J832" i="1" s="1"/>
  <c r="G833" i="1"/>
  <c r="J833" i="1" s="1"/>
  <c r="G834" i="1"/>
  <c r="G835" i="1"/>
  <c r="J835" i="1" s="1"/>
  <c r="G836" i="1"/>
  <c r="J836" i="1" s="1"/>
  <c r="G837" i="1"/>
  <c r="J837" i="1" s="1"/>
  <c r="G838" i="1"/>
  <c r="J838" i="1" s="1"/>
  <c r="G839" i="1"/>
  <c r="J839" i="1" s="1"/>
  <c r="P839" i="1" s="1"/>
  <c r="G840" i="1"/>
  <c r="G841" i="1"/>
  <c r="J841" i="1" s="1"/>
  <c r="G842" i="1"/>
  <c r="J842" i="1" s="1"/>
  <c r="G843" i="1"/>
  <c r="J843" i="1" s="1"/>
  <c r="G844" i="1"/>
  <c r="J844" i="1" s="1"/>
  <c r="G845" i="1"/>
  <c r="J845" i="1" s="1"/>
  <c r="G846" i="1"/>
  <c r="G847" i="1"/>
  <c r="J847" i="1" s="1"/>
  <c r="G848" i="1"/>
  <c r="G849" i="1"/>
  <c r="J849" i="1" s="1"/>
  <c r="G850" i="1"/>
  <c r="J850" i="1" s="1"/>
  <c r="G851" i="1"/>
  <c r="J851" i="1" s="1"/>
  <c r="G852" i="1"/>
  <c r="J852" i="1" s="1"/>
  <c r="G853" i="1"/>
  <c r="J853" i="1" s="1"/>
  <c r="G854" i="1"/>
  <c r="J854" i="1" s="1"/>
  <c r="G855" i="1"/>
  <c r="J855" i="1" s="1"/>
  <c r="G856" i="1"/>
  <c r="J856" i="1" s="1"/>
  <c r="P856" i="1" s="1"/>
  <c r="G857" i="1"/>
  <c r="J857" i="1" s="1"/>
  <c r="G858" i="1"/>
  <c r="J858" i="1" s="1"/>
  <c r="G859" i="1"/>
  <c r="J859" i="1" s="1"/>
  <c r="G860" i="1"/>
  <c r="J860" i="1" s="1"/>
  <c r="G861" i="1"/>
  <c r="J861" i="1" s="1"/>
  <c r="G862" i="1"/>
  <c r="G863" i="1"/>
  <c r="J863" i="1" s="1"/>
  <c r="G864" i="1"/>
  <c r="J864" i="1" s="1"/>
  <c r="P864" i="1" s="1"/>
  <c r="G865" i="1"/>
  <c r="J865" i="1" s="1"/>
  <c r="G866" i="1"/>
  <c r="J866" i="1" s="1"/>
  <c r="G867" i="1"/>
  <c r="G868" i="1"/>
  <c r="J868" i="1" s="1"/>
  <c r="G869" i="1"/>
  <c r="J869" i="1" s="1"/>
  <c r="G870" i="1"/>
  <c r="J870" i="1" s="1"/>
  <c r="G871" i="1"/>
  <c r="J871" i="1" s="1"/>
  <c r="G872" i="1"/>
  <c r="J872" i="1" s="1"/>
  <c r="G873" i="1"/>
  <c r="J873" i="1" s="1"/>
  <c r="G874" i="1"/>
  <c r="J874" i="1" s="1"/>
  <c r="G875" i="1"/>
  <c r="J875" i="1" s="1"/>
  <c r="G876" i="1"/>
  <c r="J876" i="1" s="1"/>
  <c r="G877" i="1"/>
  <c r="J877" i="1" s="1"/>
  <c r="G878" i="1"/>
  <c r="J878" i="1" s="1"/>
  <c r="G879" i="1"/>
  <c r="J879" i="1" s="1"/>
  <c r="P879" i="1" s="1"/>
  <c r="G880" i="1"/>
  <c r="J880" i="1" s="1"/>
  <c r="G881" i="1"/>
  <c r="J881" i="1" s="1"/>
  <c r="G882" i="1"/>
  <c r="J882" i="1" s="1"/>
  <c r="G883" i="1"/>
  <c r="J883" i="1" s="1"/>
  <c r="G884" i="1"/>
  <c r="J884" i="1" s="1"/>
  <c r="G885" i="1"/>
  <c r="J885" i="1" s="1"/>
  <c r="G886" i="1"/>
  <c r="J886" i="1" s="1"/>
  <c r="G887" i="1"/>
  <c r="J887" i="1" s="1"/>
  <c r="P887" i="1" s="1"/>
  <c r="G888" i="1"/>
  <c r="J888" i="1" s="1"/>
  <c r="P888" i="1" s="1"/>
  <c r="G889" i="1"/>
  <c r="J889" i="1" s="1"/>
  <c r="G890" i="1"/>
  <c r="G891" i="1"/>
  <c r="J891" i="1" s="1"/>
  <c r="P891" i="1" s="1"/>
  <c r="G892" i="1"/>
  <c r="G893" i="1"/>
  <c r="J893" i="1" s="1"/>
  <c r="G894" i="1"/>
  <c r="J894" i="1" s="1"/>
  <c r="G895" i="1"/>
  <c r="J895" i="1" s="1"/>
  <c r="P895" i="1" s="1"/>
  <c r="G896" i="1"/>
  <c r="J896" i="1" s="1"/>
  <c r="P896" i="1" s="1"/>
  <c r="G897" i="1"/>
  <c r="J897" i="1" s="1"/>
  <c r="G898" i="1"/>
  <c r="J898" i="1" s="1"/>
  <c r="G899" i="1"/>
  <c r="J899" i="1" s="1"/>
  <c r="G900" i="1"/>
  <c r="G901" i="1"/>
  <c r="J901" i="1" s="1"/>
  <c r="G902" i="1"/>
  <c r="G903" i="1"/>
  <c r="J903" i="1" s="1"/>
  <c r="G904" i="1"/>
  <c r="J904" i="1" s="1"/>
  <c r="P904" i="1" s="1"/>
  <c r="G905" i="1"/>
  <c r="J905" i="1" s="1"/>
  <c r="G906" i="1"/>
  <c r="J906" i="1" s="1"/>
  <c r="G907" i="1"/>
  <c r="J907" i="1" s="1"/>
  <c r="G908" i="1"/>
  <c r="J908" i="1" s="1"/>
  <c r="G909" i="1"/>
  <c r="J909" i="1" s="1"/>
  <c r="G910" i="1"/>
  <c r="G911" i="1"/>
  <c r="J911" i="1" s="1"/>
  <c r="G912" i="1"/>
  <c r="J912" i="1" s="1"/>
  <c r="P912" i="1" s="1"/>
  <c r="G913" i="1"/>
  <c r="J913" i="1" s="1"/>
  <c r="G914" i="1"/>
  <c r="J914" i="1" s="1"/>
  <c r="G915" i="1"/>
  <c r="J915" i="1" s="1"/>
  <c r="G916" i="1"/>
  <c r="G917" i="1"/>
  <c r="J917" i="1" s="1"/>
  <c r="G918" i="1"/>
  <c r="G919" i="1"/>
  <c r="J919" i="1" s="1"/>
  <c r="G920" i="1"/>
  <c r="J920" i="1" s="1"/>
  <c r="G921" i="1"/>
  <c r="J921" i="1" s="1"/>
  <c r="G922" i="1"/>
  <c r="J922" i="1" s="1"/>
  <c r="G923" i="1"/>
  <c r="G924" i="1"/>
  <c r="J924" i="1" s="1"/>
  <c r="G925" i="1"/>
  <c r="G926" i="1"/>
  <c r="G927" i="1"/>
  <c r="J927" i="1" s="1"/>
  <c r="G928" i="1"/>
  <c r="J928" i="1" s="1"/>
  <c r="G929" i="1"/>
  <c r="J929" i="1" s="1"/>
  <c r="G930" i="1"/>
  <c r="J930" i="1" s="1"/>
  <c r="G931" i="1"/>
  <c r="J931" i="1" s="1"/>
  <c r="G932" i="1"/>
  <c r="J932" i="1" s="1"/>
  <c r="G933" i="1"/>
  <c r="J933" i="1" s="1"/>
  <c r="G934" i="1"/>
  <c r="J934" i="1" s="1"/>
  <c r="G935" i="1"/>
  <c r="J935" i="1" s="1"/>
  <c r="G936" i="1"/>
  <c r="J936" i="1" s="1"/>
  <c r="G937" i="1"/>
  <c r="J937" i="1" s="1"/>
  <c r="G938" i="1"/>
  <c r="J938" i="1" s="1"/>
  <c r="G939" i="1"/>
  <c r="J939" i="1" s="1"/>
  <c r="G940" i="1"/>
  <c r="J940" i="1" s="1"/>
  <c r="G941" i="1"/>
  <c r="J941" i="1" s="1"/>
  <c r="G942" i="1"/>
  <c r="J942" i="1" s="1"/>
  <c r="G943" i="1"/>
  <c r="J943" i="1" s="1"/>
  <c r="G944" i="1"/>
  <c r="J944" i="1" s="1"/>
  <c r="G945" i="1"/>
  <c r="G946" i="1"/>
  <c r="J946" i="1" s="1"/>
  <c r="G947" i="1"/>
  <c r="J947" i="1" s="1"/>
  <c r="G948" i="1"/>
  <c r="J948" i="1" s="1"/>
  <c r="G949" i="1"/>
  <c r="J949" i="1" s="1"/>
  <c r="G950" i="1"/>
  <c r="J950" i="1" s="1"/>
  <c r="G951" i="1"/>
  <c r="J951" i="1" s="1"/>
  <c r="G952" i="1"/>
  <c r="J952" i="1" s="1"/>
  <c r="G953" i="1"/>
  <c r="J953" i="1" s="1"/>
  <c r="G954" i="1"/>
  <c r="J954" i="1" s="1"/>
  <c r="G955" i="1"/>
  <c r="J955" i="1" s="1"/>
  <c r="G956" i="1"/>
  <c r="J956" i="1" s="1"/>
  <c r="G957" i="1"/>
  <c r="J957" i="1" s="1"/>
  <c r="G958" i="1"/>
  <c r="J958" i="1" s="1"/>
  <c r="G959" i="1"/>
  <c r="J959" i="1" s="1"/>
  <c r="G960" i="1"/>
  <c r="J960" i="1" s="1"/>
  <c r="G961" i="1"/>
  <c r="G962" i="1"/>
  <c r="J962" i="1" s="1"/>
  <c r="G963" i="1"/>
  <c r="J963" i="1" s="1"/>
  <c r="G964" i="1"/>
  <c r="J964" i="1" s="1"/>
  <c r="G965" i="1"/>
  <c r="G966" i="1"/>
  <c r="J966" i="1" s="1"/>
  <c r="G967" i="1"/>
  <c r="J967" i="1" s="1"/>
  <c r="G968" i="1"/>
  <c r="J968" i="1" s="1"/>
  <c r="G969" i="1"/>
  <c r="G970" i="1"/>
  <c r="G971" i="1"/>
  <c r="J971" i="1" s="1"/>
  <c r="G972" i="1"/>
  <c r="J972" i="1" s="1"/>
  <c r="G973" i="1"/>
  <c r="J973" i="1" s="1"/>
  <c r="G974" i="1"/>
  <c r="J974" i="1" s="1"/>
  <c r="G975" i="1"/>
  <c r="J975" i="1" s="1"/>
  <c r="G976" i="1"/>
  <c r="J976" i="1" s="1"/>
  <c r="G977" i="1"/>
  <c r="J977" i="1" s="1"/>
  <c r="G978" i="1"/>
  <c r="J978" i="1" s="1"/>
  <c r="G979" i="1"/>
  <c r="J979" i="1" s="1"/>
  <c r="G980" i="1"/>
  <c r="J980" i="1" s="1"/>
  <c r="G981" i="1"/>
  <c r="G982" i="1"/>
  <c r="G983" i="1"/>
  <c r="J983" i="1" s="1"/>
  <c r="G984" i="1"/>
  <c r="J984" i="1" s="1"/>
  <c r="G985" i="1"/>
  <c r="G986" i="1"/>
  <c r="J986" i="1" s="1"/>
  <c r="G987" i="1"/>
  <c r="J987" i="1" s="1"/>
  <c r="G988" i="1"/>
  <c r="J988" i="1" s="1"/>
  <c r="G989" i="1"/>
  <c r="G990" i="1"/>
  <c r="J990" i="1" s="1"/>
  <c r="G991" i="1"/>
  <c r="J991" i="1" s="1"/>
  <c r="G992" i="1"/>
  <c r="J992" i="1" s="1"/>
  <c r="G993" i="1"/>
  <c r="J993" i="1" s="1"/>
  <c r="G994" i="1"/>
  <c r="J994" i="1" s="1"/>
  <c r="G995" i="1"/>
  <c r="J995" i="1" s="1"/>
  <c r="G996" i="1"/>
  <c r="G997" i="1"/>
  <c r="G998" i="1"/>
  <c r="J998" i="1" s="1"/>
  <c r="G999" i="1"/>
  <c r="J999" i="1" s="1"/>
  <c r="G1000" i="1"/>
  <c r="J1000" i="1" s="1"/>
  <c r="G1001" i="1"/>
  <c r="J1001" i="1" s="1"/>
  <c r="G1002" i="1"/>
  <c r="J1002" i="1" s="1"/>
  <c r="G1003" i="1"/>
  <c r="J1003" i="1" s="1"/>
  <c r="G1004" i="1"/>
  <c r="J1004" i="1" s="1"/>
  <c r="G1005" i="1"/>
  <c r="J1005" i="1" s="1"/>
  <c r="G1006" i="1"/>
  <c r="J1006" i="1" s="1"/>
  <c r="G1007" i="1"/>
  <c r="J1007" i="1" s="1"/>
  <c r="G1008" i="1"/>
  <c r="J1008" i="1" s="1"/>
  <c r="G1009" i="1"/>
  <c r="J1009" i="1" s="1"/>
  <c r="P1009" i="1" s="1"/>
  <c r="G1010" i="1"/>
  <c r="J1010" i="1" s="1"/>
  <c r="G1011" i="1"/>
  <c r="J1011" i="1" s="1"/>
  <c r="G1012" i="1"/>
  <c r="J1012" i="1" s="1"/>
  <c r="G1013" i="1"/>
  <c r="J1013" i="1" s="1"/>
  <c r="G1014" i="1"/>
  <c r="J1014" i="1" s="1"/>
  <c r="G1015" i="1"/>
  <c r="J1015" i="1" s="1"/>
  <c r="G1016" i="1"/>
  <c r="J1016" i="1" s="1"/>
  <c r="G1017" i="1"/>
  <c r="J1017" i="1" s="1"/>
  <c r="G1018" i="1"/>
  <c r="J1018" i="1" s="1"/>
  <c r="G1019" i="1"/>
  <c r="G1020" i="1"/>
  <c r="J1020" i="1" s="1"/>
  <c r="G1021" i="1"/>
  <c r="J1021" i="1" s="1"/>
  <c r="G1022" i="1"/>
  <c r="J1022" i="1" s="1"/>
  <c r="G1023" i="1"/>
  <c r="J1023" i="1" s="1"/>
  <c r="P1023" i="1" s="1"/>
  <c r="G1024" i="1"/>
  <c r="J1024" i="1" s="1"/>
  <c r="G1025" i="1"/>
  <c r="J1025" i="1" s="1"/>
  <c r="G1026" i="1"/>
  <c r="J1026" i="1" s="1"/>
  <c r="G1027" i="1"/>
  <c r="J1027" i="1" s="1"/>
  <c r="G1028" i="1"/>
  <c r="J1028" i="1" s="1"/>
  <c r="G1029" i="1"/>
  <c r="J1029" i="1" s="1"/>
  <c r="G1030" i="1"/>
  <c r="G1031" i="1"/>
  <c r="J1031" i="1" s="1"/>
  <c r="G1032" i="1"/>
  <c r="J1032" i="1" s="1"/>
  <c r="G1033" i="1"/>
  <c r="J1033" i="1" s="1"/>
  <c r="G1034" i="1"/>
  <c r="J1034" i="1" s="1"/>
  <c r="G1035" i="1"/>
  <c r="J1035" i="1" s="1"/>
  <c r="G1036" i="1"/>
  <c r="J1036" i="1" s="1"/>
  <c r="G1037" i="1"/>
  <c r="J1037" i="1" s="1"/>
  <c r="G1038" i="1"/>
  <c r="J1038" i="1" s="1"/>
  <c r="G1039" i="1"/>
  <c r="J1039" i="1" s="1"/>
  <c r="G1040" i="1"/>
  <c r="J1040" i="1" s="1"/>
  <c r="G1041" i="1"/>
  <c r="J1041" i="1" s="1"/>
  <c r="G1042" i="1"/>
  <c r="J1042" i="1" s="1"/>
  <c r="G1043" i="1"/>
  <c r="G1044" i="1"/>
  <c r="J1044" i="1" s="1"/>
  <c r="G1045" i="1"/>
  <c r="J1045" i="1" s="1"/>
  <c r="G1046" i="1"/>
  <c r="J1046" i="1" s="1"/>
  <c r="G1047" i="1"/>
  <c r="J1047" i="1" s="1"/>
  <c r="G1048" i="1"/>
  <c r="J1048" i="1" s="1"/>
  <c r="G1049" i="1"/>
  <c r="J1049" i="1" s="1"/>
  <c r="G1050" i="1"/>
  <c r="J1050" i="1" s="1"/>
  <c r="G1051" i="1"/>
  <c r="J1051" i="1" s="1"/>
  <c r="G1052" i="1"/>
  <c r="J1052" i="1" s="1"/>
  <c r="G1053" i="1"/>
  <c r="J1053" i="1" s="1"/>
  <c r="G1054" i="1"/>
  <c r="J1054" i="1" s="1"/>
  <c r="G1055" i="1"/>
  <c r="J1055" i="1" s="1"/>
  <c r="G1056" i="1"/>
  <c r="J1056" i="1" s="1"/>
  <c r="G1057" i="1"/>
  <c r="J1057" i="1" s="1"/>
  <c r="G1058" i="1"/>
  <c r="J1058" i="1" s="1"/>
  <c r="G1059" i="1"/>
  <c r="J1059" i="1" s="1"/>
  <c r="G1060" i="1"/>
  <c r="J1060" i="1" s="1"/>
  <c r="G1061" i="1"/>
  <c r="J1061" i="1" s="1"/>
  <c r="G1062" i="1"/>
  <c r="J1062" i="1" s="1"/>
  <c r="G1063" i="1"/>
  <c r="J1063" i="1" s="1"/>
  <c r="G1064" i="1"/>
  <c r="J1064" i="1" s="1"/>
  <c r="G1065" i="1"/>
  <c r="J1065" i="1" s="1"/>
  <c r="G1066" i="1"/>
  <c r="J1066" i="1" s="1"/>
  <c r="G1067" i="1"/>
  <c r="J1067" i="1" s="1"/>
  <c r="G1068" i="1"/>
  <c r="J1068" i="1" s="1"/>
  <c r="G1069" i="1"/>
  <c r="J1069" i="1" s="1"/>
  <c r="G1070" i="1"/>
  <c r="J1070" i="1" s="1"/>
  <c r="G1071" i="1"/>
  <c r="J1071" i="1" s="1"/>
  <c r="G1072" i="1"/>
  <c r="J1072" i="1" s="1"/>
  <c r="P1072" i="1" s="1"/>
  <c r="G1073" i="1"/>
  <c r="J1073" i="1" s="1"/>
  <c r="G1074" i="1"/>
  <c r="J1074" i="1" s="1"/>
  <c r="G1075" i="1"/>
  <c r="J1075" i="1" s="1"/>
  <c r="G1076" i="1"/>
  <c r="J1076" i="1" s="1"/>
  <c r="G1077" i="1"/>
  <c r="J1077" i="1" s="1"/>
  <c r="G1078" i="1"/>
  <c r="G1079" i="1"/>
  <c r="J1079" i="1" s="1"/>
  <c r="G1080" i="1"/>
  <c r="J1080" i="1" s="1"/>
  <c r="G1081" i="1"/>
  <c r="J1081" i="1" s="1"/>
  <c r="G1082" i="1"/>
  <c r="J1082" i="1" s="1"/>
  <c r="G1083" i="1"/>
  <c r="J1083" i="1" s="1"/>
  <c r="G1084" i="1"/>
  <c r="J1084" i="1" s="1"/>
  <c r="G1085" i="1"/>
  <c r="J1085" i="1" s="1"/>
  <c r="G1086" i="1"/>
  <c r="J1086" i="1" s="1"/>
  <c r="G1087" i="1"/>
  <c r="J1087" i="1" s="1"/>
  <c r="G1088" i="1"/>
  <c r="J1088" i="1" s="1"/>
  <c r="G1089" i="1"/>
  <c r="J1089" i="1" s="1"/>
  <c r="G1090" i="1"/>
  <c r="G1091" i="1"/>
  <c r="J1091" i="1" s="1"/>
  <c r="G1092" i="1"/>
  <c r="G1093" i="1"/>
  <c r="J1093" i="1" s="1"/>
  <c r="G1094" i="1"/>
  <c r="J1094" i="1" s="1"/>
  <c r="G1095" i="1"/>
  <c r="J1095" i="1" s="1"/>
  <c r="G1096" i="1"/>
  <c r="J1096" i="1" s="1"/>
  <c r="G1097" i="1"/>
  <c r="J1097" i="1" s="1"/>
  <c r="G1098" i="1"/>
  <c r="J1098" i="1" s="1"/>
  <c r="G1099" i="1"/>
  <c r="J1099" i="1" s="1"/>
  <c r="G1100" i="1"/>
  <c r="G1101" i="1"/>
  <c r="J1101" i="1" s="1"/>
  <c r="G1102" i="1"/>
  <c r="G1103" i="1"/>
  <c r="G1104" i="1"/>
  <c r="J1104" i="1" s="1"/>
  <c r="G1105" i="1"/>
  <c r="G1106" i="1"/>
  <c r="G1107" i="1"/>
  <c r="J1107" i="1" s="1"/>
  <c r="G1108" i="1"/>
  <c r="J1108" i="1" s="1"/>
  <c r="G1109" i="1"/>
  <c r="J1109" i="1" s="1"/>
  <c r="G1110" i="1"/>
  <c r="J1110" i="1" s="1"/>
  <c r="G1111" i="1"/>
  <c r="J1111" i="1" s="1"/>
  <c r="G1112" i="1"/>
  <c r="J1112" i="1" s="1"/>
  <c r="G1113" i="1"/>
  <c r="J1113" i="1" s="1"/>
  <c r="G1114" i="1"/>
  <c r="J1114" i="1" s="1"/>
  <c r="G1115" i="1"/>
  <c r="J1115" i="1" s="1"/>
  <c r="G1116" i="1"/>
  <c r="J1116" i="1" s="1"/>
  <c r="G1117" i="1"/>
  <c r="J1117" i="1" s="1"/>
  <c r="G1118" i="1"/>
  <c r="J1118" i="1" s="1"/>
  <c r="G1119" i="1"/>
  <c r="G1120" i="1"/>
  <c r="J1120" i="1" s="1"/>
  <c r="P1120" i="1" s="1"/>
  <c r="G1121" i="1"/>
  <c r="J1121" i="1" s="1"/>
  <c r="P1121" i="1" s="1"/>
  <c r="G1122" i="1"/>
  <c r="J1122" i="1" s="1"/>
  <c r="G1123" i="1"/>
  <c r="J1123" i="1" s="1"/>
  <c r="G1124" i="1"/>
  <c r="J1124" i="1" s="1"/>
  <c r="G1125" i="1"/>
  <c r="J1125" i="1" s="1"/>
  <c r="G1126" i="1"/>
  <c r="J1126" i="1" s="1"/>
  <c r="G1127" i="1"/>
  <c r="J1127" i="1" s="1"/>
  <c r="G1128" i="1"/>
  <c r="J1128" i="1" s="1"/>
  <c r="G1129" i="1"/>
  <c r="J1129" i="1" s="1"/>
  <c r="G1130" i="1"/>
  <c r="J1130" i="1" s="1"/>
  <c r="G1131" i="1"/>
  <c r="J1131" i="1" s="1"/>
  <c r="G1132" i="1"/>
  <c r="J1132" i="1" s="1"/>
  <c r="G1133" i="1"/>
  <c r="J1133" i="1" s="1"/>
  <c r="G1134" i="1"/>
  <c r="J1134" i="1" s="1"/>
  <c r="G1135" i="1"/>
  <c r="J1135" i="1" s="1"/>
  <c r="G1136" i="1"/>
  <c r="J1136" i="1" s="1"/>
  <c r="G1137" i="1"/>
  <c r="J1137" i="1" s="1"/>
  <c r="G1138" i="1"/>
  <c r="J1138" i="1" s="1"/>
  <c r="G1139" i="1"/>
  <c r="J1139" i="1" s="1"/>
  <c r="G1140" i="1"/>
  <c r="G1141" i="1"/>
  <c r="J1141" i="1" s="1"/>
  <c r="G1142" i="1"/>
  <c r="J1142" i="1" s="1"/>
  <c r="G1143" i="1"/>
  <c r="J1143" i="1" s="1"/>
  <c r="G1144" i="1"/>
  <c r="J1144" i="1" s="1"/>
  <c r="G1145" i="1"/>
  <c r="J1145" i="1" s="1"/>
  <c r="G1146" i="1"/>
  <c r="J1146" i="1" s="1"/>
  <c r="G1147" i="1"/>
  <c r="J1147" i="1" s="1"/>
  <c r="G1148" i="1"/>
  <c r="J1148" i="1" s="1"/>
  <c r="G1149" i="1"/>
  <c r="J1149" i="1" s="1"/>
  <c r="G1150" i="1"/>
  <c r="J1150" i="1" s="1"/>
  <c r="G1151" i="1"/>
  <c r="J1151" i="1" s="1"/>
  <c r="G1152" i="1"/>
  <c r="J1152" i="1" s="1"/>
  <c r="G1153" i="1"/>
  <c r="G1154" i="1"/>
  <c r="J1154" i="1" s="1"/>
  <c r="G1155" i="1"/>
  <c r="J1155" i="1" s="1"/>
  <c r="G1156" i="1"/>
  <c r="J1156" i="1" s="1"/>
  <c r="G1157" i="1"/>
  <c r="J1157" i="1" s="1"/>
  <c r="G1158" i="1"/>
  <c r="J1158" i="1" s="1"/>
  <c r="G1159" i="1"/>
  <c r="J1159" i="1" s="1"/>
  <c r="G1160" i="1"/>
  <c r="J1160" i="1" s="1"/>
  <c r="G1161" i="1"/>
  <c r="J1161" i="1" s="1"/>
  <c r="G1162" i="1"/>
  <c r="J1162" i="1" s="1"/>
  <c r="G1163" i="1"/>
  <c r="J1163" i="1" s="1"/>
  <c r="G1164" i="1"/>
  <c r="J1164" i="1" s="1"/>
  <c r="G1165" i="1"/>
  <c r="J1165" i="1" s="1"/>
  <c r="G1166" i="1"/>
  <c r="J1166" i="1" s="1"/>
  <c r="G1167" i="1"/>
  <c r="J1167" i="1" s="1"/>
  <c r="G1168" i="1"/>
  <c r="J1168" i="1" s="1"/>
  <c r="G1169" i="1"/>
  <c r="J1169" i="1" s="1"/>
  <c r="G1170" i="1"/>
  <c r="J1170" i="1" s="1"/>
  <c r="G1171" i="1"/>
  <c r="J1171" i="1" s="1"/>
  <c r="G1172" i="1"/>
  <c r="J1172" i="1" s="1"/>
  <c r="G1173" i="1"/>
  <c r="G1174" i="1"/>
  <c r="G1175" i="1"/>
  <c r="J1175" i="1" s="1"/>
  <c r="G1176" i="1"/>
  <c r="J1176" i="1" s="1"/>
  <c r="G1177" i="1"/>
  <c r="J1177" i="1" s="1"/>
  <c r="G1178" i="1"/>
  <c r="J1178" i="1" s="1"/>
  <c r="G1179" i="1"/>
  <c r="J1179" i="1" s="1"/>
  <c r="G1180" i="1"/>
  <c r="J1180" i="1" s="1"/>
  <c r="G1181" i="1"/>
  <c r="J1181" i="1" s="1"/>
  <c r="G1182" i="1"/>
  <c r="J1182" i="1" s="1"/>
  <c r="G1183" i="1"/>
  <c r="J1183" i="1" s="1"/>
  <c r="G1184" i="1"/>
  <c r="J1184" i="1" s="1"/>
  <c r="G1185" i="1"/>
  <c r="J1185" i="1" s="1"/>
  <c r="G1186" i="1"/>
  <c r="J1186" i="1" s="1"/>
  <c r="G1187" i="1"/>
  <c r="J1187" i="1" s="1"/>
  <c r="G1188" i="1"/>
  <c r="J1188" i="1" s="1"/>
  <c r="G1189" i="1"/>
  <c r="J1189" i="1" s="1"/>
  <c r="G1190" i="1"/>
  <c r="G1191" i="1"/>
  <c r="J1191" i="1" s="1"/>
  <c r="G1192" i="1"/>
  <c r="J1192" i="1" s="1"/>
  <c r="G1193" i="1"/>
  <c r="J1193" i="1" s="1"/>
  <c r="G1194" i="1"/>
  <c r="J1194" i="1" s="1"/>
  <c r="G1195" i="1"/>
  <c r="J1195" i="1" s="1"/>
  <c r="G1196" i="1"/>
  <c r="J1196" i="1" s="1"/>
  <c r="G1197" i="1"/>
  <c r="J1197" i="1" s="1"/>
  <c r="G1198" i="1"/>
  <c r="J1198" i="1" s="1"/>
  <c r="G1199" i="1"/>
  <c r="J1199" i="1" s="1"/>
  <c r="G1200" i="1"/>
  <c r="J1200" i="1" s="1"/>
  <c r="G1201" i="1"/>
  <c r="J1201" i="1" s="1"/>
  <c r="G1202" i="1"/>
  <c r="J1202" i="1" s="1"/>
  <c r="G1203" i="1"/>
  <c r="J1203" i="1" s="1"/>
  <c r="G1204" i="1"/>
  <c r="J1204" i="1" s="1"/>
  <c r="G1205" i="1"/>
  <c r="J1205" i="1" s="1"/>
  <c r="G1206" i="1"/>
  <c r="J1206" i="1" s="1"/>
  <c r="G1207" i="1"/>
  <c r="J1207" i="1" s="1"/>
  <c r="G1208" i="1"/>
  <c r="J1208" i="1" s="1"/>
  <c r="G1209" i="1"/>
  <c r="J1209" i="1" s="1"/>
  <c r="G1210" i="1"/>
  <c r="J1210" i="1" s="1"/>
  <c r="G1211" i="1"/>
  <c r="J1211" i="1" s="1"/>
  <c r="G1212" i="1"/>
  <c r="J1212" i="1" s="1"/>
  <c r="G1213" i="1"/>
  <c r="J1213" i="1" s="1"/>
  <c r="G1214" i="1"/>
  <c r="J1214" i="1" s="1"/>
  <c r="G1215" i="1"/>
  <c r="J1215" i="1" s="1"/>
  <c r="G1216" i="1"/>
  <c r="J1216" i="1" s="1"/>
  <c r="G1217" i="1"/>
  <c r="J1217" i="1" s="1"/>
  <c r="P1217" i="1" s="1"/>
  <c r="G1218" i="1"/>
  <c r="J1218" i="1" s="1"/>
  <c r="G1219" i="1"/>
  <c r="J1219" i="1" s="1"/>
  <c r="G1220" i="1"/>
  <c r="J1220" i="1" s="1"/>
  <c r="G1221" i="1"/>
  <c r="J1221" i="1" s="1"/>
  <c r="G1222" i="1"/>
  <c r="J1222" i="1" s="1"/>
  <c r="G1223" i="1"/>
  <c r="J1223" i="1" s="1"/>
  <c r="G1224" i="1"/>
  <c r="J1224" i="1" s="1"/>
  <c r="G1225" i="1"/>
  <c r="J1225" i="1" s="1"/>
  <c r="G1226" i="1"/>
  <c r="J1226" i="1" s="1"/>
  <c r="G1227" i="1"/>
  <c r="G1228" i="1"/>
  <c r="J1228" i="1" s="1"/>
  <c r="G1229" i="1"/>
  <c r="G1230" i="1"/>
  <c r="J1230" i="1" s="1"/>
  <c r="G1231" i="1"/>
  <c r="J1231" i="1" s="1"/>
  <c r="G1232" i="1"/>
  <c r="J1232" i="1" s="1"/>
  <c r="G1233" i="1"/>
  <c r="J1233" i="1" s="1"/>
  <c r="G1234" i="1"/>
  <c r="J1234" i="1" s="1"/>
  <c r="G1235" i="1"/>
  <c r="J1235" i="1" s="1"/>
  <c r="G1236" i="1"/>
  <c r="J1236" i="1" s="1"/>
  <c r="G1237" i="1"/>
  <c r="J1237" i="1" s="1"/>
  <c r="G1238" i="1"/>
  <c r="J1238" i="1" s="1"/>
  <c r="G1239" i="1"/>
  <c r="J1239" i="1" s="1"/>
  <c r="G1240" i="1"/>
  <c r="J1240" i="1" s="1"/>
  <c r="G1241" i="1"/>
  <c r="J1241" i="1" s="1"/>
  <c r="G1242" i="1"/>
  <c r="J1242" i="1" s="1"/>
  <c r="G1243" i="1"/>
  <c r="J1243" i="1" s="1"/>
  <c r="G1244" i="1"/>
  <c r="J1244" i="1" s="1"/>
  <c r="G1245" i="1"/>
  <c r="P1245" i="1" s="1"/>
  <c r="G1246" i="1"/>
  <c r="J1246" i="1" s="1"/>
  <c r="G1247" i="1"/>
  <c r="J1247" i="1" s="1"/>
  <c r="G1248" i="1"/>
  <c r="J1248" i="1" s="1"/>
  <c r="G1249" i="1"/>
  <c r="J1249" i="1" s="1"/>
  <c r="G1250" i="1"/>
  <c r="J1250" i="1" s="1"/>
  <c r="G1251" i="1"/>
  <c r="J1251" i="1" s="1"/>
  <c r="G1252" i="1"/>
  <c r="J1252" i="1" s="1"/>
  <c r="G1253" i="1"/>
  <c r="J1253" i="1" s="1"/>
  <c r="G1254" i="1"/>
  <c r="J1254" i="1" s="1"/>
  <c r="G1255" i="1"/>
  <c r="J1255" i="1" s="1"/>
  <c r="G1256" i="1"/>
  <c r="J1256" i="1" s="1"/>
  <c r="G1257" i="1"/>
  <c r="J1257" i="1" s="1"/>
  <c r="G1258" i="1"/>
  <c r="J1258" i="1" s="1"/>
  <c r="G1259" i="1"/>
  <c r="J1259" i="1" s="1"/>
  <c r="G1260" i="1"/>
  <c r="J1260" i="1" s="1"/>
  <c r="G1261" i="1"/>
  <c r="G1262" i="1"/>
  <c r="J1262" i="1" s="1"/>
  <c r="G1263" i="1"/>
  <c r="J1263" i="1" s="1"/>
  <c r="G1264" i="1"/>
  <c r="J1264" i="1" s="1"/>
  <c r="P1264" i="1" s="1"/>
  <c r="G1265" i="1"/>
  <c r="J1265" i="1" s="1"/>
  <c r="G1266" i="1"/>
  <c r="J1266" i="1" s="1"/>
  <c r="G1267" i="1"/>
  <c r="J1267" i="1" s="1"/>
  <c r="G1268" i="1"/>
  <c r="J1268" i="1" s="1"/>
  <c r="G1269" i="1"/>
  <c r="J1269" i="1" s="1"/>
  <c r="G1270" i="1"/>
  <c r="G1271" i="1"/>
  <c r="J1271" i="1" s="1"/>
  <c r="G1272" i="1"/>
  <c r="J1272" i="1" s="1"/>
  <c r="G1273" i="1"/>
  <c r="J1273" i="1" s="1"/>
  <c r="G1274" i="1"/>
  <c r="J1274" i="1" s="1"/>
  <c r="G1275" i="1"/>
  <c r="J1275" i="1" s="1"/>
  <c r="G1276" i="1"/>
  <c r="J1276" i="1" s="1"/>
  <c r="G1277" i="1"/>
  <c r="J1277" i="1" s="1"/>
  <c r="G1278" i="1"/>
  <c r="J1278" i="1" s="1"/>
  <c r="G1279" i="1"/>
  <c r="J1279" i="1" s="1"/>
  <c r="G1280" i="1"/>
  <c r="J1280" i="1" s="1"/>
  <c r="G1281" i="1"/>
  <c r="J1281" i="1" s="1"/>
  <c r="G1282" i="1"/>
  <c r="J1282" i="1" s="1"/>
  <c r="G1283" i="1"/>
  <c r="J1283" i="1" s="1"/>
  <c r="G1284" i="1"/>
  <c r="J1284" i="1" s="1"/>
  <c r="G1285" i="1"/>
  <c r="J1285" i="1" s="1"/>
  <c r="G1286" i="1"/>
  <c r="J1286" i="1" s="1"/>
  <c r="G1287" i="1"/>
  <c r="J1287" i="1" s="1"/>
  <c r="G1288" i="1"/>
  <c r="P1288" i="1" s="1"/>
  <c r="G1289" i="1"/>
  <c r="J1289" i="1" s="1"/>
  <c r="G1290" i="1"/>
  <c r="G1291" i="1"/>
  <c r="P1291" i="1" s="1"/>
  <c r="G1292" i="1"/>
  <c r="G1293" i="1"/>
  <c r="G1294" i="1"/>
  <c r="G1295" i="1"/>
  <c r="G1296" i="1"/>
  <c r="P1296" i="1" s="1"/>
  <c r="G1297" i="1"/>
  <c r="P1297" i="1" s="1"/>
  <c r="G1298" i="1"/>
  <c r="P1298" i="1" s="1"/>
  <c r="G1299" i="1"/>
  <c r="G1300" i="1"/>
  <c r="P1300" i="1" s="1"/>
  <c r="G1301" i="1"/>
  <c r="P1301" i="1" s="1"/>
  <c r="G1302" i="1"/>
  <c r="P1302" i="1" s="1"/>
  <c r="G1303" i="1"/>
  <c r="P1303" i="1" s="1"/>
  <c r="G1304" i="1"/>
  <c r="P1304" i="1" s="1"/>
  <c r="G1305" i="1"/>
  <c r="P1305" i="1" s="1"/>
  <c r="G1306" i="1"/>
  <c r="P1306" i="1" s="1"/>
  <c r="G1307" i="1"/>
  <c r="P1307" i="1" s="1"/>
  <c r="G1308" i="1"/>
  <c r="P1308" i="1" s="1"/>
  <c r="G1309" i="1"/>
  <c r="P1309" i="1" s="1"/>
  <c r="G1310" i="1"/>
  <c r="P1310" i="1" s="1"/>
  <c r="G1311" i="1"/>
  <c r="P1311" i="1" s="1"/>
  <c r="G1312" i="1"/>
  <c r="P1312" i="1" s="1"/>
  <c r="G1313" i="1"/>
  <c r="P1313" i="1" s="1"/>
  <c r="G1314" i="1"/>
  <c r="P1314" i="1" s="1"/>
  <c r="G1315" i="1"/>
  <c r="G1316" i="1"/>
  <c r="P1316" i="1" s="1"/>
  <c r="G1317" i="1"/>
  <c r="P1317" i="1" s="1"/>
  <c r="G1318" i="1"/>
  <c r="P1318" i="1" s="1"/>
  <c r="G1319" i="1"/>
  <c r="P1319" i="1" s="1"/>
  <c r="G1320" i="1"/>
  <c r="P1320" i="1" s="1"/>
  <c r="G1321" i="1"/>
  <c r="P1321" i="1" s="1"/>
  <c r="G1322" i="1"/>
  <c r="P1322" i="1" s="1"/>
  <c r="G1323" i="1"/>
  <c r="P1323" i="1" s="1"/>
  <c r="G1324" i="1"/>
  <c r="P1324" i="1" s="1"/>
  <c r="G1325" i="1"/>
  <c r="P1325" i="1" s="1"/>
  <c r="G1326" i="1"/>
  <c r="P1326" i="1" s="1"/>
  <c r="G1327" i="1"/>
  <c r="P1327" i="1" s="1"/>
  <c r="G1328" i="1"/>
  <c r="P1328" i="1" s="1"/>
  <c r="G1329" i="1"/>
  <c r="P1329" i="1" s="1"/>
  <c r="G1330" i="1"/>
  <c r="P1330" i="1" s="1"/>
  <c r="G1331" i="1"/>
  <c r="P1331" i="1" s="1"/>
  <c r="G1332" i="1"/>
  <c r="P1332" i="1" s="1"/>
  <c r="G1333" i="1"/>
  <c r="P1333" i="1" s="1"/>
  <c r="G1334" i="1"/>
  <c r="P1334" i="1" s="1"/>
  <c r="G1335" i="1"/>
  <c r="P1335" i="1" s="1"/>
  <c r="G1336" i="1"/>
  <c r="P1336" i="1" s="1"/>
  <c r="G1337" i="1"/>
  <c r="G1338" i="1"/>
  <c r="P1338" i="1" s="1"/>
  <c r="G1339" i="1"/>
  <c r="P1339" i="1" s="1"/>
  <c r="G1340" i="1"/>
  <c r="P1340" i="1" s="1"/>
  <c r="G1341" i="1"/>
  <c r="P1341" i="1" s="1"/>
  <c r="G1342" i="1"/>
  <c r="P1342" i="1" s="1"/>
  <c r="G1343" i="1"/>
  <c r="P1343" i="1" s="1"/>
  <c r="G1344" i="1"/>
  <c r="P1344" i="1" s="1"/>
  <c r="G1345" i="1"/>
  <c r="P1345" i="1" s="1"/>
  <c r="G1346" i="1"/>
  <c r="P1346" i="1" s="1"/>
  <c r="G1347" i="1"/>
  <c r="P1347" i="1" s="1"/>
  <c r="G1348" i="1"/>
  <c r="P1348" i="1" s="1"/>
  <c r="G1349" i="1"/>
  <c r="P1349" i="1" s="1"/>
  <c r="G1350" i="1"/>
  <c r="P1350" i="1" s="1"/>
  <c r="G1351" i="1"/>
  <c r="P1351" i="1" s="1"/>
  <c r="G1352" i="1"/>
  <c r="P1352" i="1" s="1"/>
  <c r="G1353" i="1"/>
  <c r="P1353" i="1" s="1"/>
  <c r="G1354" i="1"/>
  <c r="P1354" i="1" s="1"/>
  <c r="G1355" i="1"/>
  <c r="P1355" i="1" s="1"/>
  <c r="G1356" i="1"/>
  <c r="P1356" i="1" s="1"/>
  <c r="G1357" i="1"/>
  <c r="P1357" i="1" s="1"/>
  <c r="G1358" i="1"/>
  <c r="P1358" i="1" s="1"/>
  <c r="G1359" i="1"/>
  <c r="P1359" i="1" s="1"/>
  <c r="G1360" i="1"/>
  <c r="P1360" i="1" s="1"/>
  <c r="G1361" i="1"/>
  <c r="P1361" i="1" s="1"/>
  <c r="G1362" i="1"/>
  <c r="P1362" i="1" s="1"/>
  <c r="G1363" i="1"/>
  <c r="P1363" i="1" s="1"/>
  <c r="G1364" i="1"/>
  <c r="P1364" i="1" s="1"/>
  <c r="G1365" i="1"/>
  <c r="P1365" i="1" s="1"/>
  <c r="G1366" i="1"/>
  <c r="P1366" i="1" s="1"/>
  <c r="G1367" i="1"/>
  <c r="P1367" i="1" s="1"/>
  <c r="G1368" i="1"/>
  <c r="P1368" i="1" s="1"/>
  <c r="G1369" i="1"/>
  <c r="P1369" i="1" s="1"/>
  <c r="G1370" i="1"/>
  <c r="P1370" i="1" s="1"/>
  <c r="G1371" i="1"/>
  <c r="P1371" i="1" s="1"/>
  <c r="G1372" i="1"/>
  <c r="P1372" i="1" s="1"/>
  <c r="G1373" i="1"/>
  <c r="P1373" i="1" s="1"/>
  <c r="G1374" i="1"/>
  <c r="P1374" i="1" s="1"/>
  <c r="G1375" i="1"/>
  <c r="P1375" i="1" s="1"/>
  <c r="G1376" i="1"/>
  <c r="P1376" i="1" s="1"/>
  <c r="G1377" i="1"/>
  <c r="P1377" i="1" s="1"/>
  <c r="G1378" i="1"/>
  <c r="P1378" i="1" s="1"/>
  <c r="G1379" i="1"/>
  <c r="G1380" i="1"/>
  <c r="P1380" i="1" s="1"/>
  <c r="G1381" i="1"/>
  <c r="P1381" i="1" s="1"/>
  <c r="G1382" i="1"/>
  <c r="P1382" i="1" s="1"/>
  <c r="G1383" i="1"/>
  <c r="P1383" i="1" s="1"/>
  <c r="G1384" i="1"/>
  <c r="P1384" i="1" s="1"/>
  <c r="G1385" i="1"/>
  <c r="P1385" i="1" s="1"/>
  <c r="G1386" i="1"/>
  <c r="P1386" i="1" s="1"/>
  <c r="G1387" i="1"/>
  <c r="P1387" i="1" s="1"/>
  <c r="G1388" i="1"/>
  <c r="P1388" i="1" s="1"/>
  <c r="G1389" i="1"/>
  <c r="P1389" i="1" s="1"/>
  <c r="G1390" i="1"/>
  <c r="P1390" i="1" s="1"/>
  <c r="G1391" i="1"/>
  <c r="P1391" i="1" s="1"/>
  <c r="G1392" i="1"/>
  <c r="P1392" i="1" s="1"/>
  <c r="G1393" i="1"/>
  <c r="P1393" i="1" s="1"/>
  <c r="G1394" i="1"/>
  <c r="P1394" i="1" s="1"/>
  <c r="G1395" i="1"/>
  <c r="P1395" i="1" s="1"/>
  <c r="G1396" i="1"/>
  <c r="P1396" i="1" s="1"/>
  <c r="G1397" i="1"/>
  <c r="P1397" i="1" s="1"/>
  <c r="G1398" i="1"/>
  <c r="P1398" i="1" s="1"/>
  <c r="G1399" i="1"/>
  <c r="P1399" i="1" s="1"/>
  <c r="G1400" i="1"/>
  <c r="P1400" i="1" s="1"/>
  <c r="G1401" i="1"/>
  <c r="P1401" i="1" s="1"/>
  <c r="G1402" i="1"/>
  <c r="P1402" i="1" s="1"/>
  <c r="G1403" i="1"/>
  <c r="P1403" i="1" s="1"/>
  <c r="G1404" i="1"/>
  <c r="P1404" i="1" s="1"/>
  <c r="G1405" i="1"/>
  <c r="P1405" i="1" s="1"/>
  <c r="G1406" i="1"/>
  <c r="P1406" i="1" s="1"/>
  <c r="G1407" i="1"/>
  <c r="P1407" i="1" s="1"/>
  <c r="G1408" i="1"/>
  <c r="P1408" i="1" s="1"/>
  <c r="G1409" i="1"/>
  <c r="P1409" i="1" s="1"/>
  <c r="G1410" i="1"/>
  <c r="P1410" i="1" s="1"/>
  <c r="G1411" i="1"/>
  <c r="G1412" i="1"/>
  <c r="P1412" i="1" s="1"/>
  <c r="G1413" i="1"/>
  <c r="P1413" i="1" s="1"/>
  <c r="G1414" i="1"/>
  <c r="P1414" i="1" s="1"/>
  <c r="G1415" i="1"/>
  <c r="P1415" i="1" s="1"/>
  <c r="G1416" i="1"/>
  <c r="P1416" i="1" s="1"/>
  <c r="G1417" i="1"/>
  <c r="P1417" i="1" s="1"/>
  <c r="G1418" i="1"/>
  <c r="P1418" i="1" s="1"/>
  <c r="G1419" i="1"/>
  <c r="P1419" i="1" s="1"/>
  <c r="G1420" i="1"/>
  <c r="P1420" i="1" s="1"/>
  <c r="G1421" i="1"/>
  <c r="P1421" i="1" s="1"/>
  <c r="G1422" i="1"/>
  <c r="P1422" i="1" s="1"/>
  <c r="G1423" i="1"/>
  <c r="P1423" i="1" s="1"/>
  <c r="G1424" i="1"/>
  <c r="P1424" i="1" s="1"/>
  <c r="G1425" i="1"/>
  <c r="P1425" i="1" s="1"/>
  <c r="G1426" i="1"/>
  <c r="P1426" i="1" s="1"/>
  <c r="G1427" i="1"/>
  <c r="P1427" i="1" s="1"/>
  <c r="G1428" i="1"/>
  <c r="G1429" i="1"/>
  <c r="P1429" i="1" s="1"/>
  <c r="G1430" i="1"/>
  <c r="P1430" i="1" s="1"/>
  <c r="G1431" i="1"/>
  <c r="P1431" i="1" s="1"/>
  <c r="G1432" i="1"/>
  <c r="P1432" i="1" s="1"/>
  <c r="G1433" i="1"/>
  <c r="P1433" i="1" s="1"/>
  <c r="G1434" i="1"/>
  <c r="P1434" i="1" s="1"/>
  <c r="G1435" i="1"/>
  <c r="P1435" i="1" s="1"/>
  <c r="G1436" i="1"/>
  <c r="P1436" i="1" s="1"/>
  <c r="G1437" i="1"/>
  <c r="P1437" i="1" s="1"/>
  <c r="G1438" i="1"/>
  <c r="P1438" i="1" s="1"/>
  <c r="G1439" i="1"/>
  <c r="P1439" i="1" s="1"/>
  <c r="G1440" i="1"/>
  <c r="P1440" i="1" s="1"/>
  <c r="G1441" i="1"/>
  <c r="P1441" i="1" s="1"/>
  <c r="G1442" i="1"/>
  <c r="P1442" i="1" s="1"/>
  <c r="G1443" i="1"/>
  <c r="P1443" i="1" s="1"/>
  <c r="G1444" i="1"/>
  <c r="P1444" i="1" s="1"/>
  <c r="G1445" i="1"/>
  <c r="P1445" i="1" s="1"/>
  <c r="G1446" i="1"/>
  <c r="P1446" i="1" s="1"/>
  <c r="G1447" i="1"/>
  <c r="P1447" i="1" s="1"/>
  <c r="G1448" i="1"/>
  <c r="P1448" i="1" s="1"/>
  <c r="G1449" i="1"/>
  <c r="P1449" i="1" s="1"/>
  <c r="G1450" i="1"/>
  <c r="P1450" i="1" s="1"/>
  <c r="G1451" i="1"/>
  <c r="P1451" i="1" s="1"/>
  <c r="G1452" i="1"/>
  <c r="P1452" i="1" s="1"/>
  <c r="G1453" i="1"/>
  <c r="P1453" i="1" s="1"/>
  <c r="G1454" i="1"/>
  <c r="P1454" i="1" s="1"/>
  <c r="G1455" i="1"/>
  <c r="P1455" i="1" s="1"/>
  <c r="G1456" i="1"/>
  <c r="P1456" i="1" s="1"/>
  <c r="G1457" i="1"/>
  <c r="P1457" i="1" s="1"/>
  <c r="G1458" i="1"/>
  <c r="P1458" i="1" s="1"/>
  <c r="G1459" i="1"/>
  <c r="P1459" i="1" s="1"/>
  <c r="G1460" i="1"/>
  <c r="P1460" i="1" s="1"/>
  <c r="G1461" i="1"/>
  <c r="P1461" i="1" s="1"/>
  <c r="G1462" i="1"/>
  <c r="P1462" i="1" s="1"/>
  <c r="G1463" i="1"/>
  <c r="P1463" i="1" s="1"/>
  <c r="G1464" i="1"/>
  <c r="P1464" i="1" s="1"/>
  <c r="G1465" i="1"/>
  <c r="P1465" i="1" s="1"/>
  <c r="G1466" i="1"/>
  <c r="P1466" i="1" s="1"/>
  <c r="G1467" i="1"/>
  <c r="P1467" i="1" s="1"/>
  <c r="G1468" i="1"/>
  <c r="P1468" i="1" s="1"/>
  <c r="G1469" i="1"/>
  <c r="P1469" i="1" s="1"/>
  <c r="G1470" i="1"/>
  <c r="P1470" i="1" s="1"/>
  <c r="G1471" i="1"/>
  <c r="P1471" i="1" s="1"/>
  <c r="G1472" i="1"/>
  <c r="P1472" i="1" s="1"/>
  <c r="G1473" i="1"/>
  <c r="P1473" i="1" s="1"/>
  <c r="G1474" i="1"/>
  <c r="P1474" i="1" s="1"/>
  <c r="G1475" i="1"/>
  <c r="P1475" i="1" s="1"/>
  <c r="G1476" i="1"/>
  <c r="P1476" i="1" s="1"/>
  <c r="G1477" i="1"/>
  <c r="P1477" i="1" s="1"/>
  <c r="G1478" i="1"/>
  <c r="P1478" i="1" s="1"/>
  <c r="G1479" i="1"/>
  <c r="P1479" i="1" s="1"/>
  <c r="G1480" i="1"/>
  <c r="P1480" i="1" s="1"/>
  <c r="G1481" i="1"/>
  <c r="P1481" i="1" s="1"/>
  <c r="G1482" i="1"/>
  <c r="P1482" i="1" s="1"/>
  <c r="G1483" i="1"/>
  <c r="P1483" i="1" s="1"/>
  <c r="G1484" i="1"/>
  <c r="G1485" i="1"/>
  <c r="P1485" i="1" s="1"/>
  <c r="G1486" i="1"/>
  <c r="P1486" i="1" s="1"/>
  <c r="G1487" i="1"/>
  <c r="P1487" i="1" s="1"/>
  <c r="G1488" i="1"/>
  <c r="P1488" i="1" s="1"/>
  <c r="G1489" i="1"/>
  <c r="P1489" i="1" s="1"/>
  <c r="G1490" i="1"/>
  <c r="P1490" i="1" s="1"/>
  <c r="G1491" i="1"/>
  <c r="P1491" i="1" s="1"/>
  <c r="G1492" i="1"/>
  <c r="P1492" i="1" s="1"/>
  <c r="G1493" i="1"/>
  <c r="P1493" i="1" s="1"/>
  <c r="G1494" i="1"/>
  <c r="P1494" i="1" s="1"/>
  <c r="G1495" i="1"/>
  <c r="P1495" i="1" s="1"/>
  <c r="G1496" i="1"/>
  <c r="P1496" i="1" s="1"/>
  <c r="G1497" i="1"/>
  <c r="P1497" i="1" s="1"/>
  <c r="G1498" i="1"/>
  <c r="P1498" i="1" s="1"/>
  <c r="G1499" i="1"/>
  <c r="P1499" i="1" s="1"/>
  <c r="G1500" i="1"/>
  <c r="P1500" i="1" s="1"/>
  <c r="G1501" i="1"/>
  <c r="P1501" i="1" s="1"/>
  <c r="G1502" i="1"/>
  <c r="P1502" i="1" s="1"/>
  <c r="G1503" i="1"/>
  <c r="P1503" i="1" s="1"/>
  <c r="G1504" i="1"/>
  <c r="P1504" i="1" s="1"/>
  <c r="G1505" i="1"/>
  <c r="P1505" i="1" s="1"/>
  <c r="G1506" i="1"/>
  <c r="P1506" i="1" s="1"/>
  <c r="G1507" i="1"/>
  <c r="P1507" i="1" s="1"/>
  <c r="G1508" i="1"/>
  <c r="P1508" i="1" s="1"/>
  <c r="G1509" i="1"/>
  <c r="P1509" i="1" s="1"/>
  <c r="G1510" i="1"/>
  <c r="P1510" i="1" s="1"/>
  <c r="G1511" i="1"/>
  <c r="P1511" i="1" s="1"/>
  <c r="G1512" i="1"/>
  <c r="P1512" i="1" s="1"/>
  <c r="G1513" i="1"/>
  <c r="P1513" i="1" s="1"/>
  <c r="G1514" i="1"/>
  <c r="P1514" i="1" s="1"/>
  <c r="G1515" i="1"/>
  <c r="P1515" i="1" s="1"/>
  <c r="G1516" i="1"/>
  <c r="P1516" i="1" s="1"/>
  <c r="G1517" i="1"/>
  <c r="P1517" i="1" s="1"/>
  <c r="G1518" i="1"/>
  <c r="P1518" i="1" s="1"/>
  <c r="G1519" i="1"/>
  <c r="P1519" i="1" s="1"/>
  <c r="G1520" i="1"/>
  <c r="P1520" i="1" s="1"/>
  <c r="G1521" i="1"/>
  <c r="P1521" i="1" s="1"/>
  <c r="G1522" i="1"/>
  <c r="P1522" i="1" s="1"/>
  <c r="G1523" i="1"/>
  <c r="P1523" i="1" s="1"/>
  <c r="G1524" i="1"/>
  <c r="P1524" i="1" s="1"/>
  <c r="G1525" i="1"/>
  <c r="P1525" i="1" s="1"/>
  <c r="G1526" i="1"/>
  <c r="P1526" i="1" s="1"/>
  <c r="G1527" i="1"/>
  <c r="P1527" i="1" s="1"/>
  <c r="G1528" i="1"/>
  <c r="P1528" i="1" s="1"/>
  <c r="G1529" i="1"/>
  <c r="P1529" i="1" s="1"/>
  <c r="G1530" i="1"/>
  <c r="P1530" i="1" s="1"/>
  <c r="G1531" i="1"/>
  <c r="P1531" i="1" s="1"/>
  <c r="G1532" i="1"/>
  <c r="G1533" i="1"/>
  <c r="P1533" i="1" s="1"/>
  <c r="G1534" i="1"/>
  <c r="P1534" i="1" s="1"/>
  <c r="G1535" i="1"/>
  <c r="P1535" i="1" s="1"/>
  <c r="G1536" i="1"/>
  <c r="P1536" i="1" s="1"/>
  <c r="G1537" i="1"/>
  <c r="P1537" i="1" s="1"/>
  <c r="G1538" i="1"/>
  <c r="P1538" i="1" s="1"/>
  <c r="G1539" i="1"/>
  <c r="P1539" i="1" s="1"/>
  <c r="G1540" i="1"/>
  <c r="P1540" i="1" s="1"/>
  <c r="G1541" i="1"/>
  <c r="P1541" i="1" s="1"/>
  <c r="G1542" i="1"/>
  <c r="P1542" i="1" s="1"/>
  <c r="G1543" i="1"/>
  <c r="P1543" i="1" s="1"/>
  <c r="G1544" i="1"/>
  <c r="P1544" i="1" s="1"/>
  <c r="G1545" i="1"/>
  <c r="P1545" i="1" s="1"/>
  <c r="G1546" i="1"/>
  <c r="P1546" i="1" s="1"/>
  <c r="G1547" i="1"/>
  <c r="P1547" i="1" s="1"/>
  <c r="G1548" i="1"/>
  <c r="P1548" i="1" s="1"/>
  <c r="G1549" i="1"/>
  <c r="P1549" i="1" s="1"/>
  <c r="G1550" i="1"/>
  <c r="P1550" i="1" s="1"/>
  <c r="G1551" i="1"/>
  <c r="P1551" i="1" s="1"/>
  <c r="G1552" i="1"/>
  <c r="P1552" i="1" s="1"/>
  <c r="G1553" i="1"/>
  <c r="P1553" i="1" s="1"/>
  <c r="G1554" i="1"/>
  <c r="G1555" i="1"/>
  <c r="P1555" i="1" s="1"/>
  <c r="G1556" i="1"/>
  <c r="P1556" i="1" s="1"/>
  <c r="G1557" i="1"/>
  <c r="P1557" i="1" s="1"/>
  <c r="G1558" i="1"/>
  <c r="P1558" i="1" s="1"/>
  <c r="G1559" i="1"/>
  <c r="P1559" i="1" s="1"/>
  <c r="G1560" i="1"/>
  <c r="P1560" i="1" s="1"/>
  <c r="G1561" i="1"/>
  <c r="P1561" i="1" s="1"/>
  <c r="G1562" i="1"/>
  <c r="P1562" i="1" s="1"/>
  <c r="G1563" i="1"/>
  <c r="P1563" i="1" s="1"/>
  <c r="G1564" i="1"/>
  <c r="P1564" i="1" s="1"/>
  <c r="G1565" i="1"/>
  <c r="P1565" i="1" s="1"/>
  <c r="G1566" i="1"/>
  <c r="P1566" i="1" s="1"/>
  <c r="G1567" i="1"/>
  <c r="P1567" i="1" s="1"/>
  <c r="G1568" i="1"/>
  <c r="P1568" i="1" s="1"/>
  <c r="G1569" i="1"/>
  <c r="P1569" i="1" s="1"/>
  <c r="G1570" i="1"/>
  <c r="P1570" i="1" s="1"/>
  <c r="G1571" i="1"/>
  <c r="P1571" i="1" s="1"/>
  <c r="G1572" i="1"/>
  <c r="P1572" i="1" s="1"/>
  <c r="G1573" i="1"/>
  <c r="P1573" i="1" s="1"/>
  <c r="G1574" i="1"/>
  <c r="P1574" i="1" s="1"/>
  <c r="G1575" i="1"/>
  <c r="P1575" i="1" s="1"/>
  <c r="G1576" i="1"/>
  <c r="P1576" i="1" s="1"/>
  <c r="G1577" i="1"/>
  <c r="P1577" i="1" s="1"/>
  <c r="G1578" i="1"/>
  <c r="P1578" i="1" s="1"/>
  <c r="G1579" i="1"/>
  <c r="P1579" i="1" s="1"/>
  <c r="G1580" i="1"/>
  <c r="P1580" i="1" s="1"/>
  <c r="G1581" i="1"/>
  <c r="P1581" i="1" s="1"/>
  <c r="G1582" i="1"/>
  <c r="P1582" i="1" s="1"/>
  <c r="G1583" i="1"/>
  <c r="P1583" i="1" s="1"/>
  <c r="G1584" i="1"/>
  <c r="P1584" i="1" s="1"/>
  <c r="G1585" i="1"/>
  <c r="P1585" i="1" s="1"/>
  <c r="G1586" i="1"/>
  <c r="P1586" i="1" s="1"/>
  <c r="G1587" i="1"/>
  <c r="P1587" i="1" s="1"/>
  <c r="G1588" i="1"/>
  <c r="P1588" i="1" s="1"/>
  <c r="G1589" i="1"/>
  <c r="P1589" i="1" s="1"/>
  <c r="G1590" i="1"/>
  <c r="P1590" i="1" s="1"/>
  <c r="G1591" i="1"/>
  <c r="P1591" i="1" s="1"/>
  <c r="G1592" i="1"/>
  <c r="P1592" i="1" s="1"/>
  <c r="G1593" i="1"/>
  <c r="P1593" i="1" s="1"/>
  <c r="G1594" i="1"/>
  <c r="P1594" i="1" s="1"/>
  <c r="G1595" i="1"/>
  <c r="G1596" i="1"/>
  <c r="G1597" i="1"/>
  <c r="P1597" i="1" s="1"/>
  <c r="G1598" i="1"/>
  <c r="P1598" i="1" s="1"/>
  <c r="G1599" i="1"/>
  <c r="P1599" i="1" s="1"/>
  <c r="G1600" i="1"/>
  <c r="P1600" i="1" s="1"/>
  <c r="G1601" i="1"/>
  <c r="P1601" i="1" s="1"/>
  <c r="G1602" i="1"/>
  <c r="P1602" i="1" s="1"/>
  <c r="G1603" i="1"/>
  <c r="P1603" i="1" s="1"/>
  <c r="G1604" i="1"/>
  <c r="P1604" i="1" s="1"/>
  <c r="G1605" i="1"/>
  <c r="P1605" i="1" s="1"/>
  <c r="G1606" i="1"/>
  <c r="P1606" i="1" s="1"/>
  <c r="G1607" i="1"/>
  <c r="P1607" i="1" s="1"/>
  <c r="G1608" i="1"/>
  <c r="P1608" i="1" s="1"/>
  <c r="G1609" i="1"/>
  <c r="P1609" i="1" s="1"/>
  <c r="G1610" i="1"/>
  <c r="G1611" i="1"/>
  <c r="P1611" i="1" s="1"/>
  <c r="G1612" i="1"/>
  <c r="P1612" i="1" s="1"/>
  <c r="G1613" i="1"/>
  <c r="P1613" i="1" s="1"/>
  <c r="G1614" i="1"/>
  <c r="P1614" i="1" s="1"/>
  <c r="G1615" i="1"/>
  <c r="P1615" i="1" s="1"/>
  <c r="G1616" i="1"/>
  <c r="P1616" i="1" s="1"/>
  <c r="G1617" i="1"/>
  <c r="P1617" i="1" s="1"/>
  <c r="G1618" i="1"/>
  <c r="P1618" i="1" s="1"/>
  <c r="G1619" i="1"/>
  <c r="P1619" i="1" s="1"/>
  <c r="G1620" i="1"/>
  <c r="G1621" i="1"/>
  <c r="P1621" i="1" s="1"/>
  <c r="G1622" i="1"/>
  <c r="P1622" i="1" s="1"/>
  <c r="G1623" i="1"/>
  <c r="P1623" i="1" s="1"/>
  <c r="G1624" i="1"/>
  <c r="P1624" i="1" s="1"/>
  <c r="G1625" i="1"/>
  <c r="P1625" i="1" s="1"/>
  <c r="G1626" i="1"/>
  <c r="P1626" i="1" s="1"/>
  <c r="G1627" i="1"/>
  <c r="G1628" i="1"/>
  <c r="P1628" i="1" s="1"/>
  <c r="G1629" i="1"/>
  <c r="P1629" i="1" s="1"/>
  <c r="G1630" i="1"/>
  <c r="P1630" i="1" s="1"/>
  <c r="G1631" i="1"/>
  <c r="P1631" i="1" s="1"/>
  <c r="G1632" i="1"/>
  <c r="P1632" i="1" s="1"/>
  <c r="G1633" i="1"/>
  <c r="P1633" i="1" s="1"/>
  <c r="G1634" i="1"/>
  <c r="P1634" i="1" s="1"/>
  <c r="G1635" i="1"/>
  <c r="P1635" i="1" s="1"/>
  <c r="G1636" i="1"/>
  <c r="P1636" i="1" s="1"/>
  <c r="G1637" i="1"/>
  <c r="P1637" i="1" s="1"/>
  <c r="G1638" i="1"/>
  <c r="P1638" i="1" s="1"/>
  <c r="G1639" i="1"/>
  <c r="P1639" i="1" s="1"/>
  <c r="G1640" i="1"/>
  <c r="P1640" i="1" s="1"/>
  <c r="G1641" i="1"/>
  <c r="P1641" i="1" s="1"/>
  <c r="G1642" i="1"/>
  <c r="P1642" i="1" s="1"/>
  <c r="G1643" i="1"/>
  <c r="P1643" i="1" s="1"/>
  <c r="G1644" i="1"/>
  <c r="P1644" i="1" s="1"/>
  <c r="G1645" i="1"/>
  <c r="P1645" i="1" s="1"/>
  <c r="G1646" i="1"/>
  <c r="P1646" i="1" s="1"/>
  <c r="G1647" i="1"/>
  <c r="P1647" i="1" s="1"/>
  <c r="G1648" i="1"/>
  <c r="P1648" i="1" s="1"/>
  <c r="G1649" i="1"/>
  <c r="P1649" i="1" s="1"/>
  <c r="G1650" i="1"/>
  <c r="P1650" i="1" s="1"/>
  <c r="G1651" i="1"/>
  <c r="P1651" i="1" s="1"/>
  <c r="G1652" i="1"/>
  <c r="P1652" i="1" s="1"/>
  <c r="G1653" i="1"/>
  <c r="P1653" i="1" s="1"/>
  <c r="G1654" i="1"/>
  <c r="P1654" i="1" s="1"/>
  <c r="G1655" i="1"/>
  <c r="P1655" i="1" s="1"/>
  <c r="G1656" i="1"/>
  <c r="P1656" i="1" s="1"/>
  <c r="G1657" i="1"/>
  <c r="P1657" i="1" s="1"/>
  <c r="G1658" i="1"/>
  <c r="P1658" i="1" s="1"/>
  <c r="G1659" i="1"/>
  <c r="P1659" i="1" s="1"/>
  <c r="G1660" i="1"/>
  <c r="P1660" i="1" s="1"/>
  <c r="G1661" i="1"/>
  <c r="P1661" i="1" s="1"/>
  <c r="G1662" i="1"/>
  <c r="P1662" i="1" s="1"/>
  <c r="G1663" i="1"/>
  <c r="P1663" i="1" s="1"/>
  <c r="G1664" i="1"/>
  <c r="P1664" i="1" s="1"/>
  <c r="G1665" i="1"/>
  <c r="P1665" i="1" s="1"/>
  <c r="G1666" i="1"/>
  <c r="P1666" i="1" s="1"/>
  <c r="G1667" i="1"/>
  <c r="P1667" i="1" s="1"/>
  <c r="G1668" i="1"/>
  <c r="P1668" i="1" s="1"/>
  <c r="G1669" i="1"/>
  <c r="P1669" i="1" s="1"/>
  <c r="G1670" i="1"/>
  <c r="P1670" i="1" s="1"/>
  <c r="G1671" i="1"/>
  <c r="P1671" i="1" s="1"/>
  <c r="G1672" i="1"/>
  <c r="P1672" i="1" s="1"/>
  <c r="G1673" i="1"/>
  <c r="P1673" i="1" s="1"/>
  <c r="G1674" i="1"/>
  <c r="G1675" i="1"/>
  <c r="P1675" i="1" s="1"/>
  <c r="G1676" i="1"/>
  <c r="G1677" i="1"/>
  <c r="P1677" i="1" s="1"/>
  <c r="G1678" i="1"/>
  <c r="P1678" i="1" s="1"/>
  <c r="G1679" i="1"/>
  <c r="P1679" i="1" s="1"/>
  <c r="G1680" i="1"/>
  <c r="P1680" i="1" s="1"/>
  <c r="G1681" i="1"/>
  <c r="P1681" i="1" s="1"/>
  <c r="G1682" i="1"/>
  <c r="P1682" i="1" s="1"/>
  <c r="G1683" i="1"/>
  <c r="G1684" i="1"/>
  <c r="P1684" i="1" s="1"/>
  <c r="G1685" i="1"/>
  <c r="P1685" i="1" s="1"/>
  <c r="G1686" i="1"/>
  <c r="P1686" i="1" s="1"/>
  <c r="G1687" i="1"/>
  <c r="P1687" i="1" s="1"/>
  <c r="G1688" i="1"/>
  <c r="P1688" i="1" s="1"/>
  <c r="G1689" i="1"/>
  <c r="P1689" i="1" s="1"/>
  <c r="G1690" i="1"/>
  <c r="P1690" i="1" s="1"/>
  <c r="G1691" i="1"/>
  <c r="P1691" i="1" s="1"/>
  <c r="G1692" i="1"/>
  <c r="P1692" i="1" s="1"/>
  <c r="G1693" i="1"/>
  <c r="P1693" i="1" s="1"/>
  <c r="G1694" i="1"/>
  <c r="P1694" i="1" s="1"/>
  <c r="G1695" i="1"/>
  <c r="P1695" i="1" s="1"/>
  <c r="G1696" i="1"/>
  <c r="P1696" i="1" s="1"/>
  <c r="G1697" i="1"/>
  <c r="P1697" i="1" s="1"/>
  <c r="G1698" i="1"/>
  <c r="P1698" i="1" s="1"/>
  <c r="G1699" i="1"/>
  <c r="P1699" i="1" s="1"/>
  <c r="G1700" i="1"/>
  <c r="P1700" i="1" s="1"/>
  <c r="G1701" i="1"/>
  <c r="P1701" i="1" s="1"/>
  <c r="G1702" i="1"/>
  <c r="P1702" i="1" s="1"/>
  <c r="G1703" i="1"/>
  <c r="P1703" i="1" s="1"/>
  <c r="G1704" i="1"/>
  <c r="P1704" i="1" s="1"/>
  <c r="G1705" i="1"/>
  <c r="P1705" i="1" s="1"/>
  <c r="G1706" i="1"/>
  <c r="P1706" i="1" s="1"/>
  <c r="G1707" i="1"/>
  <c r="P1707" i="1" s="1"/>
  <c r="G1708" i="1"/>
  <c r="P1708" i="1" s="1"/>
  <c r="G1709" i="1"/>
  <c r="P1709" i="1" s="1"/>
  <c r="G1710" i="1"/>
  <c r="P1710" i="1" s="1"/>
  <c r="G1711" i="1"/>
  <c r="P1711" i="1" s="1"/>
  <c r="G1712" i="1"/>
  <c r="P1712" i="1" s="1"/>
  <c r="G1713" i="1"/>
  <c r="P1713" i="1" s="1"/>
  <c r="G1714" i="1"/>
  <c r="P1714" i="1" s="1"/>
  <c r="G1715" i="1"/>
  <c r="P1715" i="1" s="1"/>
  <c r="G1716" i="1"/>
  <c r="G1717" i="1"/>
  <c r="P1717" i="1" s="1"/>
  <c r="G1718" i="1"/>
  <c r="P1718" i="1" s="1"/>
  <c r="G1719" i="1"/>
  <c r="P1719" i="1" s="1"/>
  <c r="G1720" i="1"/>
  <c r="P1720" i="1" s="1"/>
  <c r="G1721" i="1"/>
  <c r="P1721" i="1" s="1"/>
  <c r="G1722" i="1"/>
  <c r="P1722" i="1" s="1"/>
  <c r="G1723" i="1"/>
  <c r="P1723" i="1" s="1"/>
  <c r="G1724" i="1"/>
  <c r="P1724" i="1" s="1"/>
  <c r="G1725" i="1"/>
  <c r="P1725" i="1" s="1"/>
  <c r="G1726" i="1"/>
  <c r="P1726" i="1" s="1"/>
  <c r="G1727" i="1"/>
  <c r="P1727" i="1" s="1"/>
  <c r="G1728" i="1"/>
  <c r="P1728" i="1" s="1"/>
  <c r="G1729" i="1"/>
  <c r="P1729" i="1" s="1"/>
  <c r="G1730" i="1"/>
  <c r="P1730" i="1" s="1"/>
  <c r="G1731" i="1"/>
  <c r="P1731" i="1" s="1"/>
  <c r="G1732" i="1"/>
  <c r="P1732" i="1" s="1"/>
  <c r="G1733" i="1"/>
  <c r="P1733" i="1" s="1"/>
  <c r="G1734" i="1"/>
  <c r="P1734" i="1" s="1"/>
  <c r="G1735" i="1"/>
  <c r="P1735" i="1" s="1"/>
  <c r="G1736" i="1"/>
  <c r="P1736" i="1" s="1"/>
  <c r="G1737" i="1"/>
  <c r="P1737" i="1" s="1"/>
  <c r="G1738" i="1"/>
  <c r="P1738" i="1" s="1"/>
  <c r="G1739" i="1"/>
  <c r="P1739" i="1" s="1"/>
  <c r="G1740" i="1"/>
  <c r="G1741" i="1"/>
  <c r="P1741" i="1" s="1"/>
  <c r="G1742" i="1"/>
  <c r="P1742" i="1" s="1"/>
  <c r="G1743" i="1"/>
  <c r="P1743" i="1" s="1"/>
  <c r="G1744" i="1"/>
  <c r="P1744" i="1" s="1"/>
  <c r="G1745" i="1"/>
  <c r="P1745" i="1" s="1"/>
  <c r="G1746" i="1"/>
  <c r="P1746" i="1" s="1"/>
  <c r="G1747" i="1"/>
  <c r="P1747" i="1" s="1"/>
  <c r="G1748" i="1"/>
  <c r="G1749" i="1"/>
  <c r="P1749" i="1" s="1"/>
  <c r="G1750" i="1"/>
  <c r="P1750" i="1" s="1"/>
  <c r="G1751" i="1"/>
  <c r="P1751" i="1" s="1"/>
  <c r="G1752" i="1"/>
  <c r="P1752" i="1" s="1"/>
  <c r="G1753" i="1"/>
  <c r="P1753" i="1" s="1"/>
  <c r="G1754" i="1"/>
  <c r="P1754" i="1" s="1"/>
  <c r="G1755" i="1"/>
  <c r="P1755" i="1" s="1"/>
  <c r="G1756" i="1"/>
  <c r="P1756" i="1" s="1"/>
  <c r="G1757" i="1"/>
  <c r="P1757" i="1" s="1"/>
  <c r="G1758" i="1"/>
  <c r="P1758" i="1" s="1"/>
  <c r="G1759" i="1"/>
  <c r="P1759" i="1" s="1"/>
  <c r="G1760" i="1"/>
  <c r="P1760" i="1" s="1"/>
  <c r="G1761" i="1"/>
  <c r="P1761" i="1" s="1"/>
  <c r="G1762" i="1"/>
  <c r="P1762" i="1" s="1"/>
  <c r="G1763" i="1"/>
  <c r="P1763" i="1" s="1"/>
  <c r="G1764" i="1"/>
  <c r="P1764" i="1" s="1"/>
  <c r="G1765" i="1"/>
  <c r="P1765" i="1" s="1"/>
  <c r="G1766" i="1"/>
  <c r="P1766" i="1" s="1"/>
  <c r="G1767" i="1"/>
  <c r="P1767" i="1" s="1"/>
  <c r="G1768" i="1"/>
  <c r="P1768" i="1" s="1"/>
  <c r="G1769" i="1"/>
  <c r="P1769" i="1" s="1"/>
  <c r="G1770" i="1"/>
  <c r="P1770" i="1" s="1"/>
  <c r="G1771" i="1"/>
  <c r="P1771" i="1" s="1"/>
  <c r="G1772" i="1"/>
  <c r="P1772" i="1" s="1"/>
  <c r="G1773" i="1"/>
  <c r="P1773" i="1" s="1"/>
  <c r="G1774" i="1"/>
  <c r="P1774" i="1" s="1"/>
  <c r="G1775" i="1"/>
  <c r="P1775" i="1" s="1"/>
  <c r="G1776" i="1"/>
  <c r="P1776" i="1" s="1"/>
  <c r="G1777" i="1"/>
  <c r="P1777" i="1" s="1"/>
  <c r="G1778" i="1"/>
  <c r="P1778" i="1" s="1"/>
  <c r="G1779" i="1"/>
  <c r="P1779" i="1" s="1"/>
  <c r="G1780" i="1"/>
  <c r="P1780" i="1" s="1"/>
  <c r="G1781" i="1"/>
  <c r="P1781" i="1" s="1"/>
  <c r="G1782" i="1"/>
  <c r="P1782" i="1" s="1"/>
  <c r="G1783" i="1"/>
  <c r="P1783" i="1" s="1"/>
  <c r="G1784" i="1"/>
  <c r="P1784" i="1" s="1"/>
  <c r="G1785" i="1"/>
  <c r="P1785" i="1" s="1"/>
  <c r="G1786" i="1"/>
  <c r="P1786" i="1" s="1"/>
  <c r="G1787" i="1"/>
  <c r="P1787" i="1" s="1"/>
  <c r="G1788" i="1"/>
  <c r="P1788" i="1" s="1"/>
  <c r="G1789" i="1"/>
  <c r="P1789" i="1" s="1"/>
  <c r="G1790" i="1"/>
  <c r="P1790" i="1" s="1"/>
  <c r="G1791" i="1"/>
  <c r="P1791" i="1" s="1"/>
  <c r="G1792" i="1"/>
  <c r="P1792" i="1" s="1"/>
  <c r="G1793" i="1"/>
  <c r="P1793" i="1" s="1"/>
  <c r="G1794" i="1"/>
  <c r="P1794" i="1" s="1"/>
  <c r="G1795" i="1"/>
  <c r="P1795" i="1" s="1"/>
  <c r="G1796" i="1"/>
  <c r="G1797" i="1"/>
  <c r="P1797" i="1" s="1"/>
  <c r="G1798" i="1"/>
  <c r="P1798" i="1" s="1"/>
  <c r="G1799" i="1"/>
  <c r="P1799" i="1" s="1"/>
  <c r="G1800" i="1"/>
  <c r="P1800" i="1" s="1"/>
  <c r="G1801" i="1"/>
  <c r="P1801" i="1" s="1"/>
  <c r="G1802" i="1"/>
  <c r="P1802" i="1" s="1"/>
  <c r="G1803" i="1"/>
  <c r="P1803" i="1" s="1"/>
  <c r="G1804" i="1"/>
  <c r="P1804" i="1" s="1"/>
  <c r="G1805" i="1"/>
  <c r="P1805" i="1" s="1"/>
  <c r="G1806" i="1"/>
  <c r="P1806" i="1" s="1"/>
  <c r="G1807" i="1"/>
  <c r="P1807" i="1" s="1"/>
  <c r="G1808" i="1"/>
  <c r="P1808" i="1" s="1"/>
  <c r="G1809" i="1"/>
  <c r="P1809" i="1" s="1"/>
  <c r="G1810" i="1"/>
  <c r="P1810" i="1" s="1"/>
  <c r="G1811" i="1"/>
  <c r="P1811" i="1" s="1"/>
  <c r="G1812" i="1"/>
  <c r="P1812" i="1" s="1"/>
  <c r="G1813" i="1"/>
  <c r="P1813" i="1" s="1"/>
  <c r="G1814" i="1"/>
  <c r="P1814" i="1" s="1"/>
  <c r="G1815" i="1"/>
  <c r="P1815" i="1" s="1"/>
  <c r="G1816" i="1"/>
  <c r="P1816" i="1" s="1"/>
  <c r="G1817" i="1"/>
  <c r="J1817" i="1" s="1"/>
  <c r="P1817" i="1" s="1"/>
  <c r="J27" i="1"/>
  <c r="P27" i="1" s="1"/>
  <c r="J227" i="1"/>
  <c r="P227" i="1" s="1"/>
  <c r="J313" i="1"/>
  <c r="P1822" i="1"/>
  <c r="P1825" i="1"/>
  <c r="P1821" i="1"/>
  <c r="P1824" i="1"/>
  <c r="P1820" i="1"/>
  <c r="H5" i="1"/>
  <c r="H7" i="1"/>
  <c r="H9" i="1"/>
  <c r="H10" i="1"/>
  <c r="H11" i="1"/>
  <c r="H12" i="1" a="1"/>
  <c r="H12" i="1" s="1"/>
  <c r="H13" i="1" a="1"/>
  <c r="H13" i="1" s="1"/>
  <c r="H14" i="1" a="1"/>
  <c r="H14" i="1" s="1"/>
  <c r="H15" i="1"/>
  <c r="H16" i="1"/>
  <c r="H18" i="1"/>
  <c r="H19" i="1"/>
  <c r="H20" i="1"/>
  <c r="H21" i="1"/>
  <c r="H22" i="1"/>
  <c r="H23" i="1"/>
  <c r="H24" i="1"/>
  <c r="H26" i="1"/>
  <c r="H29" i="1"/>
  <c r="H30" i="1"/>
  <c r="H31" i="1"/>
  <c r="H32" i="1"/>
  <c r="H33" i="1"/>
  <c r="H34" i="1"/>
  <c r="H35" i="1"/>
  <c r="H36" i="1"/>
  <c r="H37" i="1"/>
  <c r="H38" i="1"/>
  <c r="H39" i="1"/>
  <c r="H40" i="1"/>
  <c r="H41" i="1"/>
  <c r="H42" i="1"/>
  <c r="H46" i="1"/>
  <c r="H48" i="1"/>
  <c r="H49" i="1"/>
  <c r="H50" i="1"/>
  <c r="H51" i="1"/>
  <c r="H280" i="1"/>
  <c r="B414" i="1"/>
  <c r="H414" i="1" s="1"/>
  <c r="B415" i="1"/>
  <c r="H415" i="1" s="1"/>
  <c r="B417" i="1"/>
  <c r="H417" i="1" s="1"/>
  <c r="B420" i="1"/>
  <c r="H420" i="1" s="1"/>
  <c r="B421" i="1"/>
  <c r="H421" i="1" s="1"/>
  <c r="B422" i="1"/>
  <c r="H422" i="1" s="1"/>
  <c r="B423" i="1"/>
  <c r="H423" i="1" s="1"/>
  <c r="B424" i="1"/>
  <c r="H424" i="1" s="1"/>
  <c r="B426" i="1"/>
  <c r="H426" i="1" s="1"/>
  <c r="B427" i="1"/>
  <c r="H427" i="1" s="1"/>
  <c r="B429" i="1"/>
  <c r="H429" i="1" s="1"/>
  <c r="B430" i="1"/>
  <c r="H430" i="1" s="1"/>
  <c r="B434" i="1"/>
  <c r="H434" i="1" s="1"/>
  <c r="B439" i="1"/>
  <c r="H439" i="1" s="1"/>
  <c r="B444" i="1"/>
  <c r="H444" i="1" s="1"/>
  <c r="B445" i="1"/>
  <c r="H445" i="1" s="1"/>
  <c r="B446" i="1"/>
  <c r="H446" i="1" s="1"/>
  <c r="B447" i="1"/>
  <c r="H447" i="1" s="1"/>
  <c r="B449" i="1"/>
  <c r="H449" i="1" s="1"/>
  <c r="B452" i="1"/>
  <c r="H452" i="1" s="1"/>
  <c r="B453" i="1"/>
  <c r="H453" i="1" s="1"/>
  <c r="B455" i="1"/>
  <c r="H455" i="1" s="1"/>
  <c r="B456" i="1"/>
  <c r="H456" i="1" s="1"/>
  <c r="B457" i="1"/>
  <c r="H457" i="1" s="1"/>
  <c r="B458" i="1"/>
  <c r="H458" i="1" s="1"/>
  <c r="B459" i="1"/>
  <c r="H459" i="1" s="1"/>
  <c r="B460" i="1"/>
  <c r="H460" i="1" s="1"/>
  <c r="B468" i="1"/>
  <c r="H468" i="1" s="1"/>
  <c r="B469" i="1"/>
  <c r="H469" i="1" s="1"/>
  <c r="B470" i="1"/>
  <c r="H470" i="1" s="1"/>
  <c r="B473" i="1"/>
  <c r="H473" i="1" s="1"/>
  <c r="B475" i="1"/>
  <c r="H475" i="1" s="1"/>
  <c r="B476" i="1"/>
  <c r="H476" i="1" s="1"/>
  <c r="B482" i="1"/>
  <c r="H482" i="1" s="1"/>
  <c r="B483" i="1"/>
  <c r="H483" i="1" s="1"/>
  <c r="B484" i="1"/>
  <c r="H484" i="1" s="1"/>
  <c r="B488" i="1"/>
  <c r="H488" i="1" s="1"/>
  <c r="B489" i="1"/>
  <c r="H489" i="1" s="1"/>
  <c r="B493" i="1"/>
  <c r="H493" i="1" s="1"/>
  <c r="B497" i="1"/>
  <c r="H497" i="1" s="1"/>
  <c r="B498" i="1"/>
  <c r="H498" i="1" s="1"/>
  <c r="B499" i="1"/>
  <c r="H499" i="1" s="1"/>
  <c r="B500" i="1"/>
  <c r="H500" i="1" s="1"/>
  <c r="B503" i="1"/>
  <c r="H503" i="1" s="1"/>
  <c r="B505" i="1"/>
  <c r="H505" i="1" s="1"/>
  <c r="B508" i="1"/>
  <c r="H508" i="1" s="1"/>
  <c r="B512" i="1"/>
  <c r="H512" i="1" s="1"/>
  <c r="B513" i="1"/>
  <c r="H513" i="1" s="1"/>
  <c r="B514" i="1"/>
  <c r="H514" i="1" s="1"/>
  <c r="B515" i="1"/>
  <c r="H515" i="1" s="1"/>
  <c r="B516" i="1"/>
  <c r="H516" i="1" s="1"/>
  <c r="B517" i="1"/>
  <c r="H517" i="1" s="1"/>
  <c r="B518" i="1"/>
  <c r="H518" i="1" s="1"/>
  <c r="B519" i="1"/>
  <c r="H519" i="1" s="1"/>
  <c r="B523" i="1"/>
  <c r="H523" i="1" s="1"/>
  <c r="B524" i="1"/>
  <c r="H524" i="1" s="1"/>
  <c r="B527" i="1"/>
  <c r="H527" i="1" s="1"/>
  <c r="B528" i="1"/>
  <c r="H528" i="1" s="1"/>
  <c r="B529" i="1"/>
  <c r="H529" i="1" s="1"/>
  <c r="B530" i="1"/>
  <c r="H530" i="1" s="1"/>
  <c r="B531" i="1"/>
  <c r="H531" i="1" s="1"/>
  <c r="B532" i="1"/>
  <c r="H532" i="1" s="1"/>
  <c r="B539" i="1"/>
  <c r="H539" i="1" s="1"/>
  <c r="B541" i="1"/>
  <c r="H541" i="1" s="1"/>
  <c r="B542" i="1"/>
  <c r="H542" i="1" s="1"/>
  <c r="B543" i="1"/>
  <c r="H543" i="1" s="1"/>
  <c r="B545" i="1"/>
  <c r="H545" i="1" s="1"/>
  <c r="B546" i="1"/>
  <c r="H546" i="1" s="1"/>
  <c r="B547" i="1"/>
  <c r="H547" i="1" s="1"/>
  <c r="B549" i="1"/>
  <c r="H549" i="1" s="1"/>
  <c r="B552" i="1"/>
  <c r="H552" i="1" s="1"/>
  <c r="B553" i="1"/>
  <c r="H553" i="1" s="1"/>
  <c r="B554" i="1"/>
  <c r="H554" i="1" s="1"/>
  <c r="B555" i="1"/>
  <c r="H555" i="1" s="1"/>
  <c r="B556" i="1"/>
  <c r="H556" i="1" s="1"/>
  <c r="B557" i="1"/>
  <c r="H557" i="1" s="1"/>
  <c r="B558" i="1"/>
  <c r="H558" i="1" s="1"/>
  <c r="B559" i="1"/>
  <c r="H559" i="1" s="1"/>
  <c r="H560" i="1"/>
  <c r="B561" i="1"/>
  <c r="H561" i="1" s="1"/>
  <c r="B562" i="1"/>
  <c r="H562" i="1" s="1"/>
  <c r="B563" i="1"/>
  <c r="H563" i="1" s="1"/>
  <c r="B565" i="1"/>
  <c r="H565" i="1" s="1"/>
  <c r="B566" i="1"/>
  <c r="H566" i="1" s="1"/>
  <c r="B567" i="1"/>
  <c r="H567" i="1" s="1"/>
  <c r="B568" i="1"/>
  <c r="H568" i="1" s="1"/>
  <c r="B569" i="1"/>
  <c r="H569" i="1" s="1"/>
  <c r="B570" i="1"/>
  <c r="H570" i="1" s="1"/>
  <c r="B573" i="1"/>
  <c r="H573" i="1" s="1"/>
  <c r="B575" i="1"/>
  <c r="H575" i="1" s="1"/>
  <c r="B576" i="1"/>
  <c r="H576" i="1" s="1"/>
  <c r="B578" i="1"/>
  <c r="H578" i="1" s="1"/>
  <c r="B579" i="1"/>
  <c r="H579" i="1" s="1"/>
  <c r="B580" i="1"/>
  <c r="H580" i="1" s="1"/>
  <c r="B581" i="1"/>
  <c r="H581" i="1" s="1"/>
  <c r="B582" i="1"/>
  <c r="H582" i="1" s="1"/>
  <c r="B583" i="1"/>
  <c r="H583" i="1" s="1"/>
  <c r="B584" i="1"/>
  <c r="H584" i="1" s="1"/>
  <c r="B586" i="1"/>
  <c r="H586" i="1" s="1"/>
  <c r="B590" i="1"/>
  <c r="H590" i="1" s="1"/>
  <c r="B592" i="1"/>
  <c r="H592" i="1" s="1"/>
  <c r="B593" i="1"/>
  <c r="H593" i="1" s="1"/>
  <c r="B594" i="1"/>
  <c r="H594" i="1" s="1"/>
  <c r="B596" i="1"/>
  <c r="H596" i="1" s="1"/>
  <c r="B602" i="1"/>
  <c r="H602" i="1" s="1"/>
  <c r="B604" i="1"/>
  <c r="H604" i="1" s="1"/>
  <c r="B605" i="1"/>
  <c r="H605" i="1" s="1"/>
  <c r="B606" i="1"/>
  <c r="H606" i="1" s="1"/>
  <c r="B607" i="1"/>
  <c r="H607" i="1" s="1"/>
  <c r="B608" i="1"/>
  <c r="H608" i="1" s="1"/>
  <c r="B609" i="1"/>
  <c r="H609" i="1" s="1"/>
  <c r="B610" i="1"/>
  <c r="H610" i="1" s="1"/>
  <c r="B611" i="1"/>
  <c r="H611" i="1" s="1"/>
  <c r="B612" i="1"/>
  <c r="H612" i="1" s="1"/>
  <c r="B613" i="1"/>
  <c r="H613" i="1" s="1"/>
  <c r="B614" i="1"/>
  <c r="H614" i="1" s="1"/>
  <c r="B615" i="1"/>
  <c r="H615" i="1" s="1"/>
  <c r="B616" i="1"/>
  <c r="H616" i="1" s="1"/>
  <c r="B617" i="1"/>
  <c r="H617" i="1" s="1"/>
  <c r="B618" i="1"/>
  <c r="H618" i="1" s="1"/>
  <c r="B619" i="1"/>
  <c r="H619" i="1" s="1"/>
  <c r="B620" i="1"/>
  <c r="H620" i="1" s="1"/>
  <c r="B621" i="1"/>
  <c r="H621" i="1" s="1"/>
  <c r="B622" i="1"/>
  <c r="H622" i="1" s="1"/>
  <c r="B623" i="1"/>
  <c r="H623" i="1" s="1"/>
  <c r="B624" i="1"/>
  <c r="H624" i="1" s="1"/>
  <c r="B625" i="1"/>
  <c r="H625" i="1" s="1"/>
  <c r="B626" i="1"/>
  <c r="H626" i="1" s="1"/>
  <c r="B627" i="1"/>
  <c r="H627" i="1" s="1"/>
  <c r="B628" i="1"/>
  <c r="H628" i="1" s="1"/>
  <c r="B629" i="1"/>
  <c r="H629" i="1" s="1"/>
  <c r="B630" i="1"/>
  <c r="H630" i="1" s="1"/>
  <c r="B632" i="1"/>
  <c r="H632" i="1" s="1"/>
  <c r="B633" i="1"/>
  <c r="H633" i="1" s="1"/>
  <c r="B634" i="1"/>
  <c r="H634" i="1" s="1"/>
  <c r="B635" i="1"/>
  <c r="H635" i="1" s="1"/>
  <c r="B636" i="1"/>
  <c r="H636" i="1" s="1"/>
  <c r="B637" i="1"/>
  <c r="H637" i="1" s="1"/>
  <c r="B638" i="1"/>
  <c r="H638" i="1" s="1"/>
  <c r="B640" i="1"/>
  <c r="H640" i="1" s="1"/>
  <c r="B641" i="1"/>
  <c r="H641" i="1" s="1"/>
  <c r="B644" i="1"/>
  <c r="H644" i="1" s="1"/>
  <c r="B646" i="1"/>
  <c r="H646" i="1" s="1"/>
  <c r="B648" i="1"/>
  <c r="H648" i="1" s="1"/>
  <c r="B650" i="1"/>
  <c r="H650" i="1" s="1"/>
  <c r="B651" i="1"/>
  <c r="H651" i="1" s="1"/>
  <c r="B652" i="1"/>
  <c r="H652" i="1" s="1"/>
  <c r="B655" i="1"/>
  <c r="H655" i="1" s="1"/>
  <c r="B657" i="1"/>
  <c r="H657" i="1" s="1"/>
  <c r="B659" i="1"/>
  <c r="H659" i="1" s="1"/>
  <c r="B661" i="1"/>
  <c r="H661" i="1" s="1"/>
  <c r="B662" i="1"/>
  <c r="H662" i="1" s="1"/>
  <c r="B668" i="1"/>
  <c r="H668" i="1" s="1"/>
  <c r="B671" i="1"/>
  <c r="H671" i="1" s="1"/>
  <c r="B672" i="1"/>
  <c r="H672" i="1" s="1"/>
  <c r="B674" i="1"/>
  <c r="H674" i="1" s="1"/>
  <c r="B677" i="1"/>
  <c r="H677" i="1" s="1"/>
  <c r="B678" i="1"/>
  <c r="H678" i="1" s="1"/>
  <c r="B679" i="1"/>
  <c r="H679" i="1" s="1"/>
  <c r="B680" i="1"/>
  <c r="H680" i="1" s="1"/>
  <c r="B683" i="1"/>
  <c r="H683" i="1" s="1"/>
  <c r="B684" i="1"/>
  <c r="H684" i="1" s="1"/>
  <c r="B685" i="1"/>
  <c r="H685" i="1" s="1"/>
  <c r="B687" i="1"/>
  <c r="H687" i="1" s="1"/>
  <c r="B692" i="1"/>
  <c r="H692" i="1" s="1"/>
  <c r="B693" i="1"/>
  <c r="H693" i="1" s="1"/>
  <c r="B696" i="1"/>
  <c r="H696" i="1" s="1"/>
  <c r="B698" i="1"/>
  <c r="H698" i="1" s="1"/>
  <c r="B700" i="1"/>
  <c r="H700" i="1" s="1"/>
  <c r="B701" i="1"/>
  <c r="H701" i="1" s="1"/>
  <c r="B702" i="1"/>
  <c r="H702" i="1" s="1"/>
  <c r="B703" i="1"/>
  <c r="H703" i="1" s="1"/>
  <c r="B707" i="1"/>
  <c r="H707" i="1" s="1"/>
  <c r="B708" i="1"/>
  <c r="H708" i="1" s="1"/>
  <c r="B709" i="1"/>
  <c r="H709" i="1" s="1"/>
  <c r="B710" i="1"/>
  <c r="H710" i="1" s="1"/>
  <c r="B711" i="1"/>
  <c r="H711" i="1" s="1"/>
  <c r="B714" i="1"/>
  <c r="H714" i="1" s="1"/>
  <c r="B715" i="1"/>
  <c r="H715" i="1" s="1"/>
  <c r="B716" i="1"/>
  <c r="H716" i="1" s="1"/>
  <c r="B717" i="1"/>
  <c r="H717" i="1" s="1"/>
  <c r="B718" i="1"/>
  <c r="H718" i="1" s="1"/>
  <c r="B719" i="1"/>
  <c r="H719" i="1" s="1"/>
  <c r="B721" i="1"/>
  <c r="H721" i="1" s="1"/>
  <c r="B722" i="1"/>
  <c r="H722" i="1" s="1"/>
  <c r="B726" i="1"/>
  <c r="H726" i="1" s="1"/>
  <c r="B727" i="1"/>
  <c r="H727" i="1" s="1"/>
  <c r="B728" i="1"/>
  <c r="H728" i="1" s="1"/>
  <c r="B731" i="1"/>
  <c r="H731" i="1" s="1"/>
  <c r="B732" i="1"/>
  <c r="H732" i="1" s="1"/>
  <c r="B733" i="1"/>
  <c r="H733" i="1" s="1"/>
  <c r="B734" i="1"/>
  <c r="H734" i="1" s="1"/>
  <c r="B735" i="1"/>
  <c r="H735" i="1" s="1"/>
  <c r="B736" i="1"/>
  <c r="H736" i="1" s="1"/>
  <c r="B737" i="1"/>
  <c r="H737" i="1" s="1"/>
  <c r="B738" i="1"/>
  <c r="H738" i="1" s="1"/>
  <c r="B739" i="1"/>
  <c r="H739" i="1" s="1"/>
  <c r="B740" i="1"/>
  <c r="H740" i="1" s="1"/>
  <c r="B741" i="1"/>
  <c r="H741" i="1" s="1"/>
  <c r="B742" i="1"/>
  <c r="H742" i="1" s="1"/>
  <c r="B743" i="1"/>
  <c r="H743" i="1" s="1"/>
  <c r="B744" i="1"/>
  <c r="H744" i="1" s="1"/>
  <c r="B745" i="1"/>
  <c r="H745" i="1" s="1"/>
  <c r="B746" i="1"/>
  <c r="H746" i="1" s="1"/>
  <c r="B747" i="1"/>
  <c r="H747" i="1" s="1"/>
  <c r="B748" i="1"/>
  <c r="H748" i="1" s="1"/>
  <c r="B749" i="1"/>
  <c r="H749" i="1" s="1"/>
  <c r="B750" i="1"/>
  <c r="H750" i="1" s="1"/>
  <c r="B751" i="1"/>
  <c r="H751" i="1" s="1"/>
  <c r="B752" i="1"/>
  <c r="H752" i="1" s="1"/>
  <c r="B753" i="1"/>
  <c r="H753" i="1" s="1"/>
  <c r="B754" i="1"/>
  <c r="H754" i="1" s="1"/>
  <c r="B755" i="1"/>
  <c r="H755" i="1" s="1"/>
  <c r="B757" i="1"/>
  <c r="H757" i="1" s="1"/>
  <c r="B758" i="1"/>
  <c r="H758" i="1" s="1"/>
  <c r="B759" i="1"/>
  <c r="H759" i="1" s="1"/>
  <c r="B761" i="1"/>
  <c r="H761" i="1" s="1"/>
  <c r="B762" i="1"/>
  <c r="H762" i="1" s="1"/>
  <c r="B763" i="1"/>
  <c r="H763" i="1" s="1"/>
  <c r="B764" i="1"/>
  <c r="H764" i="1" s="1"/>
  <c r="B765" i="1"/>
  <c r="H765" i="1" s="1"/>
  <c r="B766" i="1"/>
  <c r="H766" i="1" s="1"/>
  <c r="B767" i="1"/>
  <c r="H767" i="1" s="1"/>
  <c r="B769" i="1"/>
  <c r="H769" i="1" s="1"/>
  <c r="B770" i="1"/>
  <c r="H770" i="1" s="1"/>
  <c r="B772" i="1"/>
  <c r="H772" i="1" s="1"/>
  <c r="B773" i="1"/>
  <c r="H773" i="1" s="1"/>
  <c r="B774" i="1"/>
  <c r="H774" i="1" s="1"/>
  <c r="B775" i="1"/>
  <c r="H775" i="1" s="1"/>
  <c r="B776" i="1"/>
  <c r="H776" i="1" s="1"/>
  <c r="B777" i="1"/>
  <c r="H777" i="1" s="1"/>
  <c r="B778" i="1"/>
  <c r="H778" i="1" s="1"/>
  <c r="B780" i="1"/>
  <c r="H780" i="1" s="1"/>
  <c r="B781" i="1"/>
  <c r="H781" i="1" s="1"/>
  <c r="B782" i="1"/>
  <c r="H782" i="1" s="1"/>
  <c r="B783" i="1"/>
  <c r="H783" i="1" s="1"/>
  <c r="B784" i="1"/>
  <c r="H784" i="1" s="1"/>
  <c r="B785" i="1"/>
  <c r="H785" i="1" s="1"/>
  <c r="B786" i="1"/>
  <c r="H786" i="1" s="1"/>
  <c r="B788" i="1"/>
  <c r="H788" i="1" s="1"/>
  <c r="B789" i="1"/>
  <c r="H789" i="1" s="1"/>
  <c r="B790" i="1"/>
  <c r="H790" i="1" s="1"/>
  <c r="B791" i="1"/>
  <c r="H791" i="1" s="1"/>
  <c r="B792" i="1"/>
  <c r="H792" i="1" s="1"/>
  <c r="B793" i="1"/>
  <c r="H793" i="1" s="1"/>
  <c r="B794" i="1"/>
  <c r="H794" i="1" s="1"/>
  <c r="B795" i="1"/>
  <c r="H795" i="1" s="1"/>
  <c r="B796" i="1"/>
  <c r="H796" i="1" s="1"/>
  <c r="B798" i="1"/>
  <c r="H798" i="1" s="1"/>
  <c r="B799" i="1"/>
  <c r="H799" i="1" s="1"/>
  <c r="B800" i="1"/>
  <c r="H800" i="1" s="1"/>
  <c r="B801" i="1"/>
  <c r="H801" i="1" s="1"/>
  <c r="B802" i="1"/>
  <c r="H802" i="1" s="1"/>
  <c r="B803" i="1"/>
  <c r="H803" i="1" s="1"/>
  <c r="B804" i="1"/>
  <c r="H804" i="1" s="1"/>
  <c r="B805" i="1"/>
  <c r="H805" i="1" s="1"/>
  <c r="B808" i="1"/>
  <c r="H808" i="1" s="1"/>
  <c r="B809" i="1"/>
  <c r="H809" i="1" s="1"/>
  <c r="B810" i="1"/>
  <c r="H810" i="1" s="1"/>
  <c r="B812" i="1"/>
  <c r="H812" i="1" s="1"/>
  <c r="B814" i="1"/>
  <c r="H814" i="1" s="1"/>
  <c r="B815" i="1"/>
  <c r="H815" i="1" s="1"/>
  <c r="B816" i="1"/>
  <c r="H816" i="1" s="1"/>
  <c r="B817" i="1"/>
  <c r="H817" i="1" s="1"/>
  <c r="B818" i="1"/>
  <c r="H818" i="1" s="1"/>
  <c r="B819" i="1"/>
  <c r="H819" i="1" s="1"/>
  <c r="B820" i="1"/>
  <c r="H820" i="1" s="1"/>
  <c r="B821" i="1"/>
  <c r="H821" i="1" s="1"/>
  <c r="B822" i="1"/>
  <c r="H822" i="1" s="1"/>
  <c r="B824" i="1"/>
  <c r="H824" i="1" s="1"/>
  <c r="B827" i="1"/>
  <c r="H827" i="1" s="1"/>
  <c r="B829" i="1"/>
  <c r="H829" i="1" s="1"/>
  <c r="B830" i="1"/>
  <c r="H830" i="1" s="1"/>
  <c r="B831" i="1"/>
  <c r="H831" i="1" s="1"/>
  <c r="B832" i="1"/>
  <c r="H832" i="1" s="1"/>
  <c r="B833" i="1"/>
  <c r="H833" i="1" s="1"/>
  <c r="B835" i="1"/>
  <c r="H835" i="1" s="1"/>
  <c r="B836" i="1"/>
  <c r="H836" i="1" s="1"/>
  <c r="B837" i="1"/>
  <c r="H837" i="1" s="1"/>
  <c r="B838" i="1"/>
  <c r="H838" i="1" s="1"/>
  <c r="B841" i="1"/>
  <c r="H841" i="1" s="1"/>
  <c r="B842" i="1"/>
  <c r="H842" i="1" s="1"/>
  <c r="B843" i="1"/>
  <c r="H843" i="1" s="1"/>
  <c r="B844" i="1"/>
  <c r="H844" i="1" s="1"/>
  <c r="B847" i="1"/>
  <c r="H847" i="1" s="1"/>
  <c r="B849" i="1"/>
  <c r="H849" i="1" s="1"/>
  <c r="B850" i="1"/>
  <c r="H850" i="1" s="1"/>
  <c r="B851" i="1"/>
  <c r="H851" i="1" s="1"/>
  <c r="B852" i="1"/>
  <c r="H852" i="1" s="1"/>
  <c r="B854" i="1"/>
  <c r="H854" i="1" s="1"/>
  <c r="B855" i="1"/>
  <c r="H855" i="1" s="1"/>
  <c r="B857" i="1"/>
  <c r="H857" i="1" s="1"/>
  <c r="B858" i="1"/>
  <c r="H858" i="1" s="1"/>
  <c r="B859" i="1"/>
  <c r="H859" i="1" s="1"/>
  <c r="B860" i="1"/>
  <c r="H860" i="1" s="1"/>
  <c r="B861" i="1"/>
  <c r="H861" i="1" s="1"/>
  <c r="B862" i="1"/>
  <c r="H862" i="1" s="1"/>
  <c r="B863" i="1"/>
  <c r="H863" i="1" s="1"/>
  <c r="B865" i="1"/>
  <c r="H865" i="1" s="1"/>
  <c r="B866" i="1"/>
  <c r="H866" i="1" s="1"/>
  <c r="B868" i="1"/>
  <c r="H868" i="1" s="1"/>
  <c r="B869" i="1"/>
  <c r="H869" i="1" s="1"/>
  <c r="B870" i="1"/>
  <c r="H870" i="1" s="1"/>
  <c r="B871" i="1"/>
  <c r="H871" i="1" s="1"/>
  <c r="B872" i="1"/>
  <c r="H872" i="1" s="1"/>
  <c r="B873" i="1"/>
  <c r="H873" i="1" s="1"/>
  <c r="B874" i="1"/>
  <c r="H874" i="1" s="1"/>
  <c r="B875" i="1"/>
  <c r="H875" i="1" s="1"/>
  <c r="B876" i="1"/>
  <c r="H876" i="1" s="1"/>
  <c r="B877" i="1"/>
  <c r="H877" i="1" s="1"/>
  <c r="B878" i="1"/>
  <c r="H878" i="1" s="1"/>
  <c r="B880" i="1"/>
  <c r="H880" i="1" s="1"/>
  <c r="B881" i="1"/>
  <c r="H881" i="1" s="1"/>
  <c r="B882" i="1"/>
  <c r="H882" i="1" s="1"/>
  <c r="B883" i="1"/>
  <c r="H883" i="1" s="1"/>
  <c r="B884" i="1"/>
  <c r="H884" i="1" s="1"/>
  <c r="B885" i="1"/>
  <c r="H885" i="1" s="1"/>
  <c r="B886" i="1"/>
  <c r="H886" i="1" s="1"/>
  <c r="B889" i="1"/>
  <c r="H889" i="1" s="1"/>
  <c r="B893" i="1"/>
  <c r="H893" i="1" s="1"/>
  <c r="B894" i="1"/>
  <c r="H894" i="1" s="1"/>
  <c r="B897" i="1"/>
  <c r="H897" i="1" s="1"/>
  <c r="B898" i="1"/>
  <c r="H898" i="1" s="1"/>
  <c r="B899" i="1"/>
  <c r="H899" i="1" s="1"/>
  <c r="B902" i="1"/>
  <c r="H902" i="1" s="1"/>
  <c r="B903" i="1"/>
  <c r="H903" i="1" s="1"/>
  <c r="B905" i="1"/>
  <c r="H905" i="1" s="1"/>
  <c r="B906" i="1"/>
  <c r="H906" i="1" s="1"/>
  <c r="B907" i="1"/>
  <c r="H907" i="1" s="1"/>
  <c r="B908" i="1"/>
  <c r="H908" i="1" s="1"/>
  <c r="B909" i="1"/>
  <c r="H909" i="1" s="1"/>
  <c r="B910" i="1"/>
  <c r="H910" i="1" s="1"/>
  <c r="B911" i="1"/>
  <c r="H911" i="1" s="1"/>
  <c r="B913" i="1"/>
  <c r="H913" i="1" s="1"/>
  <c r="B914" i="1"/>
  <c r="H914" i="1" s="1"/>
  <c r="B915" i="1"/>
  <c r="H915" i="1" s="1"/>
  <c r="B917" i="1"/>
  <c r="H917" i="1" s="1"/>
  <c r="B918" i="1"/>
  <c r="H918" i="1" s="1"/>
  <c r="B919" i="1"/>
  <c r="H919" i="1" s="1"/>
  <c r="B920" i="1"/>
  <c r="H920" i="1" s="1"/>
  <c r="B921" i="1"/>
  <c r="H921" i="1" s="1"/>
  <c r="B922" i="1"/>
  <c r="H922" i="1" s="1"/>
  <c r="B924" i="1"/>
  <c r="H924" i="1" s="1"/>
  <c r="B925" i="1"/>
  <c r="H925" i="1" s="1"/>
  <c r="B926" i="1"/>
  <c r="H926" i="1" s="1"/>
  <c r="B927" i="1"/>
  <c r="H927" i="1" s="1"/>
  <c r="B928" i="1"/>
  <c r="H928" i="1" s="1"/>
  <c r="B929" i="1"/>
  <c r="H929" i="1" s="1"/>
  <c r="B930" i="1"/>
  <c r="H930" i="1" s="1"/>
  <c r="B931" i="1"/>
  <c r="H931" i="1" s="1"/>
  <c r="B933" i="1"/>
  <c r="H933" i="1" s="1"/>
  <c r="B934" i="1"/>
  <c r="H934" i="1" s="1"/>
  <c r="B935" i="1"/>
  <c r="H935" i="1" s="1"/>
  <c r="B936" i="1"/>
  <c r="H936" i="1" s="1"/>
  <c r="B937" i="1"/>
  <c r="H937" i="1" s="1"/>
  <c r="B938" i="1"/>
  <c r="H938" i="1" s="1"/>
  <c r="B939" i="1"/>
  <c r="H939" i="1" s="1"/>
  <c r="B940" i="1"/>
  <c r="H940" i="1" s="1"/>
  <c r="B941" i="1"/>
  <c r="H941" i="1" s="1"/>
  <c r="B942" i="1"/>
  <c r="H942" i="1" s="1"/>
  <c r="B943" i="1"/>
  <c r="H943" i="1" s="1"/>
  <c r="B944" i="1"/>
  <c r="H944" i="1" s="1"/>
  <c r="B946" i="1"/>
  <c r="H946" i="1" s="1"/>
  <c r="B947" i="1"/>
  <c r="H947" i="1" s="1"/>
  <c r="B948" i="1"/>
  <c r="H948" i="1" s="1"/>
  <c r="B949" i="1"/>
  <c r="H949" i="1" s="1"/>
  <c r="B950" i="1"/>
  <c r="H950" i="1" s="1"/>
  <c r="B951" i="1"/>
  <c r="H951" i="1" s="1"/>
  <c r="B952" i="1"/>
  <c r="H952" i="1" s="1"/>
  <c r="B953" i="1"/>
  <c r="H953" i="1" s="1"/>
  <c r="B954" i="1"/>
  <c r="H954" i="1" s="1"/>
  <c r="B955" i="1"/>
  <c r="H955" i="1" s="1"/>
  <c r="B956" i="1"/>
  <c r="H956" i="1" s="1"/>
  <c r="B957" i="1"/>
  <c r="H957" i="1" s="1"/>
  <c r="B958" i="1"/>
  <c r="H958" i="1" s="1"/>
  <c r="B959" i="1"/>
  <c r="H959" i="1" s="1"/>
  <c r="B960" i="1"/>
  <c r="H960" i="1" s="1"/>
  <c r="B962" i="1"/>
  <c r="H962" i="1" s="1"/>
  <c r="B963" i="1"/>
  <c r="H963" i="1" s="1"/>
  <c r="B964" i="1"/>
  <c r="H964" i="1" s="1"/>
  <c r="B966" i="1"/>
  <c r="H966" i="1" s="1"/>
  <c r="B967" i="1"/>
  <c r="H967" i="1" s="1"/>
  <c r="B968" i="1"/>
  <c r="H968" i="1" s="1"/>
  <c r="B971" i="1"/>
  <c r="H971" i="1" s="1"/>
  <c r="B972" i="1"/>
  <c r="H972" i="1" s="1"/>
  <c r="B973" i="1"/>
  <c r="H973" i="1" s="1"/>
  <c r="B974" i="1"/>
  <c r="H974" i="1" s="1"/>
  <c r="B975" i="1"/>
  <c r="H975" i="1" s="1"/>
  <c r="B976" i="1"/>
  <c r="H976" i="1" s="1"/>
  <c r="B977" i="1"/>
  <c r="H977" i="1" s="1"/>
  <c r="B978" i="1"/>
  <c r="H978" i="1" s="1"/>
  <c r="B979" i="1"/>
  <c r="H979" i="1" s="1"/>
  <c r="B980" i="1"/>
  <c r="H980" i="1" s="1"/>
  <c r="B981" i="1"/>
  <c r="H981" i="1" s="1"/>
  <c r="B982" i="1"/>
  <c r="H982" i="1" s="1"/>
  <c r="B983" i="1"/>
  <c r="H983" i="1" s="1"/>
  <c r="B984" i="1"/>
  <c r="H984" i="1" s="1"/>
  <c r="B986" i="1"/>
  <c r="H986" i="1" s="1"/>
  <c r="B987" i="1"/>
  <c r="H987" i="1" s="1"/>
  <c r="B988" i="1"/>
  <c r="H988" i="1" s="1"/>
  <c r="B989" i="1"/>
  <c r="H989" i="1" s="1"/>
  <c r="B990" i="1"/>
  <c r="H990" i="1" s="1"/>
  <c r="B991" i="1"/>
  <c r="H991" i="1" s="1"/>
  <c r="B992" i="1"/>
  <c r="H992" i="1" s="1"/>
  <c r="B993" i="1"/>
  <c r="H993" i="1" s="1"/>
  <c r="B995" i="1"/>
  <c r="H995" i="1" s="1"/>
  <c r="B997" i="1"/>
  <c r="H997" i="1" s="1"/>
  <c r="B998" i="1"/>
  <c r="H998" i="1" s="1"/>
  <c r="B999" i="1"/>
  <c r="H999" i="1" s="1"/>
  <c r="B1000" i="1"/>
  <c r="H1000" i="1" s="1"/>
  <c r="B1001" i="1"/>
  <c r="H1001" i="1" s="1"/>
  <c r="B1002" i="1"/>
  <c r="H1002" i="1" s="1"/>
  <c r="B1003" i="1"/>
  <c r="H1003" i="1" s="1"/>
  <c r="B1004" i="1"/>
  <c r="H1004" i="1" s="1"/>
  <c r="B1005" i="1"/>
  <c r="H1005" i="1" s="1"/>
  <c r="B1006" i="1"/>
  <c r="H1006" i="1" s="1"/>
  <c r="B1007" i="1"/>
  <c r="H1007" i="1" s="1"/>
  <c r="B1008" i="1"/>
  <c r="H1008" i="1" s="1"/>
  <c r="B1010" i="1"/>
  <c r="H1010" i="1" s="1"/>
  <c r="B1011" i="1"/>
  <c r="H1011" i="1" s="1"/>
  <c r="B1012" i="1"/>
  <c r="H1012" i="1" s="1"/>
  <c r="B1013" i="1"/>
  <c r="H1013" i="1" s="1"/>
  <c r="B1014" i="1"/>
  <c r="H1014" i="1" s="1"/>
  <c r="B1015" i="1"/>
  <c r="H1015" i="1" s="1"/>
  <c r="B1016" i="1"/>
  <c r="H1016" i="1" s="1"/>
  <c r="B1017" i="1"/>
  <c r="H1017" i="1" s="1"/>
  <c r="B1018" i="1"/>
  <c r="H1018" i="1" s="1"/>
  <c r="B1020" i="1"/>
  <c r="H1020" i="1" s="1"/>
  <c r="B1022" i="1"/>
  <c r="H1022" i="1" s="1"/>
  <c r="B1024" i="1"/>
  <c r="H1024" i="1" s="1"/>
  <c r="B1025" i="1"/>
  <c r="H1025" i="1" s="1"/>
  <c r="B1026" i="1"/>
  <c r="H1026" i="1" s="1"/>
  <c r="B1027" i="1"/>
  <c r="H1027" i="1" s="1"/>
  <c r="B1028" i="1"/>
  <c r="H1028" i="1" s="1"/>
  <c r="B1029" i="1"/>
  <c r="H1029" i="1" s="1"/>
  <c r="B1030" i="1"/>
  <c r="H1030" i="1" s="1"/>
  <c r="B1032" i="1"/>
  <c r="H1032" i="1" s="1"/>
  <c r="B1033" i="1"/>
  <c r="H1033" i="1" s="1"/>
  <c r="B1034" i="1"/>
  <c r="H1034" i="1" s="1"/>
  <c r="B1035" i="1"/>
  <c r="H1035" i="1" s="1"/>
  <c r="B1036" i="1"/>
  <c r="H1036" i="1" s="1"/>
  <c r="B1037" i="1"/>
  <c r="H1037" i="1" s="1"/>
  <c r="B1038" i="1"/>
  <c r="H1038" i="1" s="1"/>
  <c r="B1039" i="1"/>
  <c r="H1039" i="1" s="1"/>
  <c r="B1040" i="1"/>
  <c r="H1040" i="1" s="1"/>
  <c r="B1042" i="1"/>
  <c r="H1042" i="1" s="1"/>
  <c r="B1044" i="1"/>
  <c r="H1044" i="1" s="1"/>
  <c r="B1045" i="1"/>
  <c r="H1045" i="1" s="1"/>
  <c r="B1046" i="1"/>
  <c r="H1046" i="1" s="1"/>
  <c r="B1047" i="1"/>
  <c r="H1047" i="1" s="1"/>
  <c r="B1048" i="1"/>
  <c r="H1048" i="1" s="1"/>
  <c r="B1049" i="1"/>
  <c r="H1049" i="1" s="1"/>
  <c r="B1050" i="1"/>
  <c r="H1050" i="1" s="1"/>
  <c r="B1051" i="1"/>
  <c r="H1051" i="1" s="1"/>
  <c r="B1052" i="1"/>
  <c r="H1052" i="1" s="1"/>
  <c r="B1053" i="1"/>
  <c r="H1053" i="1" s="1"/>
  <c r="B1054" i="1"/>
  <c r="H1054" i="1" s="1"/>
  <c r="B1055" i="1"/>
  <c r="H1055" i="1" s="1"/>
  <c r="B1056" i="1"/>
  <c r="H1056" i="1" s="1"/>
  <c r="B1057" i="1"/>
  <c r="H1057" i="1" s="1"/>
  <c r="B1058" i="1"/>
  <c r="H1058" i="1" s="1"/>
  <c r="B1059" i="1"/>
  <c r="H1059" i="1" s="1"/>
  <c r="B1060" i="1"/>
  <c r="H1060" i="1" s="1"/>
  <c r="B1061" i="1"/>
  <c r="H1061" i="1" s="1"/>
  <c r="B1062" i="1"/>
  <c r="H1062" i="1" s="1"/>
  <c r="B1063" i="1"/>
  <c r="H1063" i="1" s="1"/>
  <c r="B1064" i="1"/>
  <c r="H1064" i="1" s="1"/>
  <c r="B1065" i="1"/>
  <c r="H1065" i="1" s="1"/>
  <c r="B1066" i="1"/>
  <c r="H1066" i="1" s="1"/>
  <c r="B1067" i="1"/>
  <c r="H1067" i="1" s="1"/>
  <c r="B1068" i="1"/>
  <c r="H1068" i="1" s="1"/>
  <c r="B1069" i="1"/>
  <c r="H1069" i="1" s="1"/>
  <c r="B1070" i="1"/>
  <c r="H1070" i="1" s="1"/>
  <c r="B1071" i="1"/>
  <c r="H1071" i="1" s="1"/>
  <c r="B1073" i="1"/>
  <c r="H1073" i="1" s="1"/>
  <c r="B1074" i="1"/>
  <c r="H1074" i="1" s="1"/>
  <c r="B1075" i="1"/>
  <c r="H1075" i="1" s="1"/>
  <c r="B1076" i="1"/>
  <c r="H1076" i="1" s="1"/>
  <c r="B1077" i="1"/>
  <c r="H1077" i="1" s="1"/>
  <c r="B1078" i="1"/>
  <c r="H1078" i="1" s="1"/>
  <c r="B1079" i="1"/>
  <c r="H1079" i="1" s="1"/>
  <c r="B1080" i="1"/>
  <c r="H1080" i="1" s="1"/>
  <c r="B1081" i="1"/>
  <c r="H1081" i="1" s="1"/>
  <c r="B1082" i="1"/>
  <c r="H1082" i="1" s="1"/>
  <c r="B1083" i="1"/>
  <c r="H1083" i="1" s="1"/>
  <c r="B1084" i="1"/>
  <c r="H1084" i="1" s="1"/>
  <c r="B1085" i="1"/>
  <c r="H1085" i="1" s="1"/>
  <c r="B1086" i="1"/>
  <c r="H1086" i="1" s="1"/>
  <c r="B1087" i="1"/>
  <c r="H1087" i="1" s="1"/>
  <c r="B1088" i="1"/>
  <c r="H1088" i="1" s="1"/>
  <c r="B1089" i="1"/>
  <c r="H1089" i="1" s="1"/>
  <c r="B1091" i="1"/>
  <c r="H1091" i="1" s="1"/>
  <c r="B1093" i="1"/>
  <c r="H1093" i="1" s="1"/>
  <c r="B1094" i="1"/>
  <c r="H1094" i="1" s="1"/>
  <c r="B1095" i="1"/>
  <c r="H1095" i="1" s="1"/>
  <c r="B1096" i="1"/>
  <c r="H1096" i="1" s="1"/>
  <c r="B1097" i="1"/>
  <c r="H1097" i="1" s="1"/>
  <c r="B1099" i="1"/>
  <c r="H1099" i="1" s="1"/>
  <c r="B1101" i="1"/>
  <c r="H1101" i="1" s="1"/>
  <c r="B1102" i="1"/>
  <c r="H1102" i="1" s="1"/>
  <c r="B1104" i="1"/>
  <c r="H1104" i="1" s="1"/>
  <c r="B1107" i="1"/>
  <c r="H1107" i="1" s="1"/>
  <c r="B1108" i="1"/>
  <c r="H1108" i="1" s="1"/>
  <c r="B1109" i="1"/>
  <c r="H1109" i="1" s="1"/>
  <c r="B1110" i="1"/>
  <c r="H1110" i="1" s="1"/>
  <c r="B1111" i="1"/>
  <c r="H1111" i="1" s="1"/>
  <c r="B1112" i="1"/>
  <c r="H1112" i="1" s="1"/>
  <c r="B1113" i="1"/>
  <c r="H1113" i="1" s="1"/>
  <c r="B1114" i="1"/>
  <c r="H1114" i="1" s="1"/>
  <c r="B1115" i="1"/>
  <c r="H1115" i="1" s="1"/>
  <c r="B1116" i="1"/>
  <c r="H1116" i="1" s="1"/>
  <c r="B1118" i="1"/>
  <c r="H1118" i="1" s="1"/>
  <c r="B1122" i="1"/>
  <c r="H1122" i="1" s="1"/>
  <c r="B1124" i="1"/>
  <c r="H1124" i="1" s="1"/>
  <c r="B1125" i="1"/>
  <c r="H1125" i="1" s="1"/>
  <c r="B1126" i="1"/>
  <c r="H1126" i="1" s="1"/>
  <c r="B1130" i="1"/>
  <c r="H1130" i="1" s="1"/>
  <c r="B1132" i="1"/>
  <c r="H1132" i="1" s="1"/>
  <c r="B1133" i="1"/>
  <c r="H1133" i="1" s="1"/>
  <c r="B1134" i="1"/>
  <c r="H1134" i="1" s="1"/>
  <c r="B1136" i="1"/>
  <c r="H1136" i="1" s="1"/>
  <c r="B1137" i="1"/>
  <c r="H1137" i="1" s="1"/>
  <c r="B1138" i="1"/>
  <c r="H1138" i="1" s="1"/>
  <c r="B1139" i="1"/>
  <c r="H1139" i="1" s="1"/>
  <c r="B1141" i="1"/>
  <c r="H1141" i="1" s="1"/>
  <c r="B1142" i="1"/>
  <c r="H1142" i="1" s="1"/>
  <c r="B1143" i="1"/>
  <c r="H1143" i="1" s="1"/>
  <c r="B1144" i="1"/>
  <c r="H1144" i="1" s="1"/>
  <c r="B1145" i="1"/>
  <c r="H1145" i="1" s="1"/>
  <c r="B1146" i="1"/>
  <c r="H1146" i="1" s="1"/>
  <c r="B1147" i="1"/>
  <c r="H1147" i="1" s="1"/>
  <c r="B1148" i="1"/>
  <c r="H1148" i="1" s="1"/>
  <c r="B1149" i="1"/>
  <c r="H1149" i="1" s="1"/>
  <c r="B1151" i="1"/>
  <c r="H1151" i="1" s="1"/>
  <c r="B1152" i="1"/>
  <c r="H1152" i="1" s="1"/>
  <c r="B1154" i="1"/>
  <c r="H1154" i="1" s="1"/>
  <c r="B1155" i="1"/>
  <c r="H1155" i="1" s="1"/>
  <c r="B1156" i="1"/>
  <c r="H1156" i="1" s="1"/>
  <c r="B1157" i="1"/>
  <c r="H1157" i="1" s="1"/>
  <c r="B1158" i="1"/>
  <c r="H1158" i="1" s="1"/>
  <c r="B1159" i="1"/>
  <c r="H1159" i="1" s="1"/>
  <c r="B1160" i="1"/>
  <c r="H1160" i="1" s="1"/>
  <c r="B1161" i="1"/>
  <c r="H1161" i="1" s="1"/>
  <c r="B1162" i="1"/>
  <c r="H1162" i="1" s="1"/>
  <c r="B1164" i="1"/>
  <c r="H1164" i="1" s="1"/>
  <c r="B1165" i="1"/>
  <c r="H1165" i="1" s="1"/>
  <c r="B1166" i="1"/>
  <c r="H1166" i="1" s="1"/>
  <c r="B1167" i="1"/>
  <c r="H1167" i="1" s="1"/>
  <c r="B1168" i="1"/>
  <c r="H1168" i="1" s="1"/>
  <c r="B1169" i="1"/>
  <c r="H1169" i="1" s="1"/>
  <c r="B1171" i="1"/>
  <c r="H1171" i="1" s="1"/>
  <c r="B1173" i="1"/>
  <c r="H1173" i="1" s="1"/>
  <c r="B1174" i="1"/>
  <c r="H1174" i="1" s="1"/>
  <c r="B1175" i="1"/>
  <c r="H1175" i="1" s="1"/>
  <c r="B1176" i="1"/>
  <c r="H1176" i="1" s="1"/>
  <c r="B1177" i="1"/>
  <c r="H1177" i="1" s="1"/>
  <c r="B1178" i="1"/>
  <c r="H1178" i="1" s="1"/>
  <c r="B1179" i="1"/>
  <c r="H1179" i="1" s="1"/>
  <c r="B1180" i="1"/>
  <c r="H1180" i="1" s="1"/>
  <c r="B1181" i="1"/>
  <c r="H1181" i="1" s="1"/>
  <c r="B1182" i="1"/>
  <c r="H1182" i="1" s="1"/>
  <c r="B1183" i="1"/>
  <c r="H1183" i="1" s="1"/>
  <c r="B1184" i="1"/>
  <c r="H1184" i="1" s="1"/>
  <c r="B1186" i="1"/>
  <c r="H1186" i="1" s="1"/>
  <c r="B1187" i="1"/>
  <c r="H1187" i="1" s="1"/>
  <c r="B1188" i="1"/>
  <c r="H1188" i="1" s="1"/>
  <c r="B1189" i="1"/>
  <c r="H1189" i="1" s="1"/>
  <c r="B1190" i="1"/>
  <c r="H1190" i="1" s="1"/>
  <c r="B1191" i="1"/>
  <c r="H1191" i="1" s="1"/>
  <c r="B1192" i="1"/>
  <c r="H1192" i="1" s="1"/>
  <c r="B1193" i="1"/>
  <c r="H1193" i="1" s="1"/>
  <c r="B1194" i="1"/>
  <c r="H1194" i="1" s="1"/>
  <c r="B1195" i="1"/>
  <c r="H1195" i="1" s="1"/>
  <c r="B1196" i="1"/>
  <c r="H1196" i="1" s="1"/>
  <c r="B1197" i="1"/>
  <c r="H1197" i="1" s="1"/>
  <c r="B1198" i="1"/>
  <c r="H1198" i="1" s="1"/>
  <c r="B1199" i="1"/>
  <c r="H1199" i="1" s="1"/>
  <c r="B1200" i="1"/>
  <c r="H1200" i="1" s="1"/>
  <c r="B1201" i="1"/>
  <c r="H1201" i="1" s="1"/>
  <c r="B1202" i="1"/>
  <c r="H1202" i="1" s="1"/>
  <c r="B1203" i="1"/>
  <c r="H1203" i="1" s="1"/>
  <c r="B1204" i="1"/>
  <c r="H1204" i="1" s="1"/>
  <c r="B1205" i="1"/>
  <c r="H1205" i="1" s="1"/>
  <c r="B1206" i="1"/>
  <c r="H1206" i="1" s="1"/>
  <c r="B1207" i="1"/>
  <c r="H1207" i="1" s="1"/>
  <c r="B1208" i="1"/>
  <c r="H1208" i="1" s="1"/>
  <c r="B1209" i="1"/>
  <c r="H1209" i="1" s="1"/>
  <c r="B1210" i="1"/>
  <c r="H1210" i="1" s="1"/>
  <c r="B1211" i="1"/>
  <c r="H1211" i="1" s="1"/>
  <c r="B1212" i="1"/>
  <c r="H1212" i="1" s="1"/>
  <c r="B1213" i="1"/>
  <c r="H1213" i="1" s="1"/>
  <c r="B1214" i="1"/>
  <c r="H1214" i="1" s="1"/>
  <c r="B1215" i="1"/>
  <c r="H1215" i="1" s="1"/>
  <c r="B1216" i="1"/>
  <c r="H1216" i="1" s="1"/>
  <c r="B1218" i="1"/>
  <c r="H1218" i="1" s="1"/>
  <c r="B1219" i="1"/>
  <c r="H1219" i="1" s="1"/>
  <c r="B1220" i="1"/>
  <c r="H1220" i="1" s="1"/>
  <c r="B1221" i="1"/>
  <c r="H1221" i="1" s="1"/>
  <c r="B1222" i="1"/>
  <c r="H1222" i="1" s="1"/>
  <c r="B1223" i="1"/>
  <c r="H1223" i="1" s="1"/>
  <c r="B1224" i="1"/>
  <c r="H1224" i="1" s="1"/>
  <c r="B1225" i="1"/>
  <c r="H1225" i="1" s="1"/>
  <c r="B1226" i="1"/>
  <c r="H1226" i="1" s="1"/>
  <c r="B1228" i="1"/>
  <c r="H1228" i="1" s="1"/>
  <c r="B1229" i="1"/>
  <c r="H1229" i="1" s="1"/>
  <c r="B1230" i="1"/>
  <c r="H1230" i="1" s="1"/>
  <c r="B1232" i="1"/>
  <c r="H1232" i="1" s="1"/>
  <c r="B1233" i="1"/>
  <c r="H1233" i="1" s="1"/>
  <c r="B1234" i="1"/>
  <c r="H1234" i="1" s="1"/>
  <c r="B1235" i="1"/>
  <c r="H1235" i="1" s="1"/>
  <c r="B1236" i="1"/>
  <c r="H1236" i="1" s="1"/>
  <c r="B1237" i="1"/>
  <c r="H1237" i="1" s="1"/>
  <c r="B1239" i="1"/>
  <c r="H1239" i="1" s="1"/>
  <c r="B1240" i="1"/>
  <c r="H1240" i="1" s="1"/>
  <c r="B1241" i="1"/>
  <c r="H1241" i="1" s="1"/>
  <c r="B1242" i="1"/>
  <c r="H1242" i="1" s="1"/>
  <c r="B1243" i="1"/>
  <c r="H1243" i="1" s="1"/>
  <c r="B1244" i="1"/>
  <c r="H1244" i="1" s="1"/>
  <c r="B1246" i="1"/>
  <c r="H1246" i="1" s="1"/>
  <c r="B1247" i="1"/>
  <c r="H1247" i="1" s="1"/>
  <c r="B1248" i="1"/>
  <c r="H1248" i="1" s="1"/>
  <c r="B1249" i="1"/>
  <c r="H1249" i="1" s="1"/>
  <c r="B1250" i="1"/>
  <c r="H1250" i="1" s="1"/>
  <c r="B1251" i="1"/>
  <c r="H1251" i="1" s="1"/>
  <c r="B1252" i="1"/>
  <c r="H1252" i="1" s="1"/>
  <c r="B1253" i="1"/>
  <c r="H1253" i="1" s="1"/>
  <c r="B1254" i="1"/>
  <c r="H1254" i="1" s="1"/>
  <c r="B1255" i="1"/>
  <c r="H1255" i="1" s="1"/>
  <c r="B1256" i="1"/>
  <c r="H1256" i="1" s="1"/>
  <c r="B1257" i="1"/>
  <c r="H1257" i="1" s="1"/>
  <c r="B1258" i="1"/>
  <c r="H1258" i="1" s="1"/>
  <c r="B1259" i="1"/>
  <c r="H1259" i="1" s="1"/>
  <c r="B1260" i="1"/>
  <c r="H1260" i="1" s="1"/>
  <c r="B1261" i="1"/>
  <c r="H1261" i="1" s="1"/>
  <c r="B1262" i="1"/>
  <c r="H1262" i="1" s="1"/>
  <c r="B1263" i="1"/>
  <c r="H1263" i="1" s="1"/>
  <c r="B1265" i="1"/>
  <c r="H1265" i="1" s="1"/>
  <c r="B1266" i="1"/>
  <c r="H1266" i="1" s="1"/>
  <c r="B1267" i="1"/>
  <c r="H1267" i="1" s="1"/>
  <c r="B1268" i="1"/>
  <c r="H1268" i="1" s="1"/>
  <c r="B1269" i="1"/>
  <c r="H1269" i="1" s="1"/>
  <c r="B1270" i="1"/>
  <c r="H1270" i="1" s="1"/>
  <c r="B1271" i="1"/>
  <c r="H1271" i="1" s="1"/>
  <c r="B1272" i="1"/>
  <c r="H1272" i="1" s="1"/>
  <c r="B1273" i="1"/>
  <c r="H1273" i="1" s="1"/>
  <c r="B1274" i="1"/>
  <c r="H1274" i="1" s="1"/>
  <c r="B1275" i="1"/>
  <c r="H1275" i="1" s="1"/>
  <c r="B1276" i="1"/>
  <c r="H1276" i="1" s="1"/>
  <c r="B1277" i="1"/>
  <c r="H1277" i="1" s="1"/>
  <c r="B1278" i="1"/>
  <c r="H1278" i="1" s="1"/>
  <c r="B1279" i="1"/>
  <c r="H1279" i="1" s="1"/>
  <c r="B1280" i="1"/>
  <c r="H1280" i="1" s="1"/>
  <c r="B1281" i="1"/>
  <c r="H1281" i="1" s="1"/>
  <c r="B1282" i="1"/>
  <c r="H1282" i="1" s="1"/>
  <c r="B1283" i="1"/>
  <c r="H1283" i="1" s="1"/>
  <c r="B1284" i="1"/>
  <c r="H1284" i="1" s="1"/>
  <c r="B1285" i="1"/>
  <c r="H1285" i="1" s="1"/>
  <c r="B1287" i="1"/>
  <c r="H1287" i="1" s="1"/>
  <c r="H1289"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P231" i="1" s="1"/>
  <c r="N232" i="1"/>
  <c r="N233" i="1"/>
  <c r="N234" i="1"/>
  <c r="N235" i="1"/>
  <c r="N236" i="1"/>
  <c r="N237" i="1"/>
  <c r="N238" i="1"/>
  <c r="N239" i="1"/>
  <c r="N240" i="1"/>
  <c r="N241" i="1"/>
  <c r="N242" i="1"/>
  <c r="N243" i="1"/>
  <c r="N244" i="1"/>
  <c r="N245" i="1"/>
  <c r="P245" i="1" s="1"/>
  <c r="N246" i="1"/>
  <c r="N247" i="1"/>
  <c r="N248" i="1"/>
  <c r="N249" i="1"/>
  <c r="N250" i="1"/>
  <c r="N251" i="1"/>
  <c r="N252" i="1"/>
  <c r="N253" i="1"/>
  <c r="N254" i="1"/>
  <c r="N255" i="1"/>
  <c r="N256" i="1"/>
  <c r="N257" i="1"/>
  <c r="N258" i="1"/>
  <c r="N259" i="1"/>
  <c r="N260" i="1"/>
  <c r="P260" i="1" s="1"/>
  <c r="N261" i="1"/>
  <c r="N262" i="1"/>
  <c r="N263" i="1"/>
  <c r="N264" i="1"/>
  <c r="N265" i="1"/>
  <c r="N266" i="1"/>
  <c r="N267" i="1"/>
  <c r="N268" i="1"/>
  <c r="N269" i="1"/>
  <c r="N270" i="1"/>
  <c r="N271" i="1"/>
  <c r="N272" i="1"/>
  <c r="P272" i="1" s="1"/>
  <c r="N273" i="1"/>
  <c r="N274" i="1"/>
  <c r="N275" i="1"/>
  <c r="N276" i="1"/>
  <c r="N277" i="1"/>
  <c r="N278" i="1"/>
  <c r="N279" i="1"/>
  <c r="P279" i="1" s="1"/>
  <c r="N280" i="1"/>
  <c r="N281" i="1"/>
  <c r="N282" i="1"/>
  <c r="N283" i="1"/>
  <c r="N284" i="1"/>
  <c r="N285" i="1"/>
  <c r="N286" i="1"/>
  <c r="N287" i="1"/>
  <c r="N288" i="1"/>
  <c r="N289" i="1"/>
  <c r="N290" i="1"/>
  <c r="N291" i="1"/>
  <c r="N292" i="1"/>
  <c r="N293" i="1"/>
  <c r="N294" i="1"/>
  <c r="P294" i="1" s="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P326" i="1" s="1"/>
  <c r="N327" i="1"/>
  <c r="N328" i="1"/>
  <c r="N329" i="1"/>
  <c r="N330" i="1"/>
  <c r="N331" i="1"/>
  <c r="N332" i="1"/>
  <c r="N333" i="1"/>
  <c r="N334" i="1"/>
  <c r="N335" i="1"/>
  <c r="N336" i="1"/>
  <c r="N337" i="1"/>
  <c r="N338" i="1"/>
  <c r="N339" i="1"/>
  <c r="N340" i="1"/>
  <c r="N341" i="1"/>
  <c r="N342" i="1"/>
  <c r="N343" i="1"/>
  <c r="P343" i="1" s="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P412" i="1" s="1"/>
  <c r="N413" i="1"/>
  <c r="N414" i="1"/>
  <c r="N415" i="1"/>
  <c r="N416" i="1"/>
  <c r="N417" i="1"/>
  <c r="N418" i="1"/>
  <c r="N419" i="1"/>
  <c r="N420" i="1"/>
  <c r="N421" i="1"/>
  <c r="N422" i="1"/>
  <c r="N423" i="1"/>
  <c r="N424" i="1"/>
  <c r="N425" i="1"/>
  <c r="N426" i="1"/>
  <c r="N427" i="1"/>
  <c r="N428" i="1"/>
  <c r="N429" i="1"/>
  <c r="N430" i="1"/>
  <c r="N431" i="1"/>
  <c r="N432" i="1"/>
  <c r="N433" i="1"/>
  <c r="P433" i="1" s="1"/>
  <c r="N434" i="1"/>
  <c r="N435" i="1"/>
  <c r="N436" i="1"/>
  <c r="N437" i="1"/>
  <c r="N438" i="1"/>
  <c r="N439" i="1"/>
  <c r="N440" i="1"/>
  <c r="N441" i="1"/>
  <c r="N442" i="1"/>
  <c r="N443" i="1"/>
  <c r="N444" i="1"/>
  <c r="N445" i="1"/>
  <c r="N446" i="1"/>
  <c r="N447" i="1"/>
  <c r="N448" i="1"/>
  <c r="N449" i="1"/>
  <c r="N450" i="1"/>
  <c r="N451" i="1"/>
  <c r="P451" i="1" s="1"/>
  <c r="N452" i="1"/>
  <c r="N453" i="1"/>
  <c r="N454" i="1"/>
  <c r="N455" i="1"/>
  <c r="N456" i="1"/>
  <c r="N457" i="1"/>
  <c r="N458" i="1"/>
  <c r="N459" i="1"/>
  <c r="N460" i="1"/>
  <c r="N461" i="1"/>
  <c r="N462" i="1"/>
  <c r="N463" i="1"/>
  <c r="N464" i="1"/>
  <c r="N465" i="1"/>
  <c r="N466" i="1"/>
  <c r="N467" i="1"/>
  <c r="N468" i="1"/>
  <c r="N469" i="1"/>
  <c r="N470" i="1"/>
  <c r="N471" i="1"/>
  <c r="N472" i="1"/>
  <c r="P472" i="1" s="1"/>
  <c r="N473" i="1"/>
  <c r="N474" i="1"/>
  <c r="N475" i="1"/>
  <c r="N476" i="1"/>
  <c r="N477" i="1"/>
  <c r="N478" i="1"/>
  <c r="N479" i="1"/>
  <c r="N480" i="1"/>
  <c r="N481" i="1"/>
  <c r="N482" i="1"/>
  <c r="N483" i="1"/>
  <c r="N484" i="1"/>
  <c r="N485" i="1"/>
  <c r="N486" i="1"/>
  <c r="N487" i="1"/>
  <c r="N488" i="1"/>
  <c r="N489" i="1"/>
  <c r="N490" i="1"/>
  <c r="N491" i="1"/>
  <c r="N492" i="1"/>
  <c r="N493" i="1"/>
  <c r="N494" i="1"/>
  <c r="N495" i="1"/>
  <c r="P495" i="1" s="1"/>
  <c r="N496" i="1"/>
  <c r="N497" i="1"/>
  <c r="N498" i="1"/>
  <c r="N499" i="1"/>
  <c r="N500" i="1"/>
  <c r="N501" i="1"/>
  <c r="N502" i="1"/>
  <c r="N503" i="1"/>
  <c r="N504" i="1"/>
  <c r="N505" i="1"/>
  <c r="N506" i="1"/>
  <c r="N507" i="1"/>
  <c r="N508" i="1"/>
  <c r="N509" i="1"/>
  <c r="N510" i="1"/>
  <c r="P510" i="1" s="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P538" i="1" s="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P564" i="1" s="1"/>
  <c r="N565" i="1"/>
  <c r="N566" i="1"/>
  <c r="N567" i="1"/>
  <c r="N568" i="1"/>
  <c r="N569" i="1"/>
  <c r="N570" i="1"/>
  <c r="N571" i="1"/>
  <c r="N572" i="1"/>
  <c r="N573" i="1"/>
  <c r="N574" i="1"/>
  <c r="N575" i="1"/>
  <c r="N576" i="1"/>
  <c r="N577" i="1"/>
  <c r="N578" i="1"/>
  <c r="N579" i="1"/>
  <c r="N580" i="1"/>
  <c r="N581" i="1"/>
  <c r="N582" i="1"/>
  <c r="N583" i="1"/>
  <c r="N584" i="1"/>
  <c r="N585" i="1"/>
  <c r="N586" i="1"/>
  <c r="N587" i="1"/>
  <c r="P587" i="1" s="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P631" i="1" s="1"/>
  <c r="N632" i="1"/>
  <c r="N633" i="1"/>
  <c r="N634" i="1"/>
  <c r="N635" i="1"/>
  <c r="N636" i="1"/>
  <c r="N637" i="1"/>
  <c r="N638" i="1"/>
  <c r="N639" i="1"/>
  <c r="N640" i="1"/>
  <c r="N641" i="1"/>
  <c r="N642" i="1"/>
  <c r="P642" i="1" s="1"/>
  <c r="N643" i="1"/>
  <c r="N644" i="1"/>
  <c r="N645" i="1"/>
  <c r="N646" i="1"/>
  <c r="N647" i="1"/>
  <c r="N648" i="1"/>
  <c r="N649" i="1"/>
  <c r="N650" i="1"/>
  <c r="N651" i="1"/>
  <c r="N652" i="1"/>
  <c r="N653" i="1"/>
  <c r="N654" i="1"/>
  <c r="P654" i="1" s="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P682" i="1" s="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P923" i="1" s="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P1127" i="1" s="1"/>
  <c r="N1128" i="1"/>
  <c r="P1128" i="1" s="1"/>
  <c r="N1129" i="1"/>
  <c r="P1129" i="1" s="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P1292" i="1" s="1"/>
  <c r="N1293" i="1"/>
  <c r="P1293" i="1" s="1"/>
  <c r="N1294" i="1"/>
  <c r="P1294" i="1" s="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P44" i="1"/>
  <c r="L63" i="1"/>
  <c r="L78" i="1"/>
  <c r="L80" i="1"/>
  <c r="L89" i="1"/>
  <c r="P92" i="1"/>
  <c r="L100" i="1"/>
  <c r="P140" i="1"/>
  <c r="L149" i="1"/>
  <c r="P164" i="1"/>
  <c r="P188" i="1"/>
  <c r="P209" i="1"/>
  <c r="L213" i="1"/>
  <c r="L218" i="1"/>
  <c r="P234" i="1"/>
  <c r="P285" i="1"/>
  <c r="L290" i="1"/>
  <c r="L299" i="1"/>
  <c r="P309" i="1"/>
  <c r="P334" i="1"/>
  <c r="P374" i="1"/>
  <c r="L380" i="1"/>
  <c r="L398" i="1"/>
  <c r="P461" i="1"/>
  <c r="P478" i="1"/>
  <c r="I578" i="1"/>
  <c r="I579" i="1"/>
  <c r="I580" i="1"/>
  <c r="P595" i="1"/>
  <c r="L601" i="1"/>
  <c r="L665" i="1"/>
  <c r="P828" i="1"/>
  <c r="P900" i="1"/>
  <c r="P1163" i="1"/>
  <c r="L1290" i="1"/>
  <c r="I1295" i="1"/>
  <c r="P1299" i="1"/>
  <c r="P1315" i="1"/>
  <c r="P1337" i="1"/>
  <c r="P1379" i="1"/>
  <c r="P1411" i="1"/>
  <c r="P1428" i="1"/>
  <c r="P1484" i="1"/>
  <c r="P1532" i="1"/>
  <c r="P1554" i="1"/>
  <c r="P1595" i="1"/>
  <c r="P1596" i="1"/>
  <c r="P1610" i="1"/>
  <c r="P1620" i="1"/>
  <c r="P1627" i="1"/>
  <c r="P1674" i="1"/>
  <c r="P1676" i="1"/>
  <c r="P1683" i="1"/>
  <c r="P1716" i="1"/>
  <c r="P1740" i="1"/>
  <c r="P1748" i="1"/>
  <c r="P1796" i="1"/>
  <c r="M1818" i="1"/>
  <c r="K1818" i="1"/>
  <c r="D1818" i="1"/>
  <c r="B1288" i="1"/>
  <c r="B1264" i="1"/>
  <c r="B1238" i="1"/>
  <c r="B1231" i="1"/>
  <c r="B1227" i="1"/>
  <c r="B1217" i="1"/>
  <c r="B1185" i="1"/>
  <c r="B1172" i="1"/>
  <c r="B1163" i="1"/>
  <c r="B1153" i="1"/>
  <c r="B1150" i="1"/>
  <c r="B1140" i="1"/>
  <c r="B1135" i="1"/>
  <c r="B1131" i="1"/>
  <c r="B1123" i="1"/>
  <c r="B1121" i="1"/>
  <c r="B1120" i="1"/>
  <c r="B1119" i="1"/>
  <c r="B1117" i="1"/>
  <c r="B1106" i="1"/>
  <c r="B1105" i="1"/>
  <c r="B1103" i="1"/>
  <c r="B1100" i="1"/>
  <c r="B1098" i="1"/>
  <c r="B1092" i="1"/>
  <c r="B1090" i="1"/>
  <c r="B1072" i="1"/>
  <c r="B1043" i="1"/>
  <c r="B1041" i="1"/>
  <c r="B1031" i="1"/>
  <c r="B1023" i="1"/>
  <c r="B1021" i="1"/>
  <c r="B1019" i="1"/>
  <c r="B1009" i="1"/>
  <c r="B996" i="1"/>
  <c r="B994" i="1"/>
  <c r="B985" i="1"/>
  <c r="B970" i="1"/>
  <c r="B969" i="1"/>
  <c r="B965" i="1"/>
  <c r="B961" i="1"/>
  <c r="B945" i="1"/>
  <c r="B932" i="1"/>
  <c r="B916" i="1"/>
  <c r="B912" i="1"/>
  <c r="B904" i="1"/>
  <c r="B901" i="1"/>
  <c r="B900" i="1"/>
  <c r="B896" i="1"/>
  <c r="B895" i="1"/>
  <c r="B892" i="1"/>
  <c r="B891" i="1"/>
  <c r="B890" i="1"/>
  <c r="B888" i="1"/>
  <c r="B887" i="1"/>
  <c r="B879" i="1"/>
  <c r="B867" i="1"/>
  <c r="B864" i="1"/>
  <c r="B856" i="1"/>
  <c r="B853" i="1"/>
  <c r="B848" i="1"/>
  <c r="B846" i="1"/>
  <c r="B845" i="1"/>
  <c r="B840" i="1"/>
  <c r="B839" i="1"/>
  <c r="B834" i="1"/>
  <c r="B828" i="1"/>
  <c r="B826" i="1"/>
  <c r="B825" i="1"/>
  <c r="B823" i="1"/>
  <c r="B811" i="1"/>
  <c r="B807" i="1"/>
  <c r="B806" i="1"/>
  <c r="B797" i="1"/>
  <c r="B787" i="1"/>
  <c r="B779" i="1"/>
  <c r="B771" i="1"/>
  <c r="B760" i="1"/>
  <c r="B756" i="1"/>
  <c r="B730" i="1"/>
  <c r="B729" i="1"/>
  <c r="B725" i="1"/>
  <c r="B724" i="1"/>
  <c r="B723" i="1"/>
  <c r="B720" i="1"/>
  <c r="B713" i="1"/>
  <c r="B712" i="1"/>
  <c r="B706" i="1"/>
  <c r="B705" i="1"/>
  <c r="B704" i="1"/>
  <c r="B699" i="1"/>
  <c r="B697" i="1"/>
  <c r="B695" i="1"/>
  <c r="B694" i="1"/>
  <c r="B691" i="1"/>
  <c r="B690" i="1"/>
  <c r="B689" i="1"/>
  <c r="B688" i="1"/>
  <c r="B686" i="1"/>
  <c r="B681" i="1"/>
  <c r="B676" i="1"/>
  <c r="B675" i="1"/>
  <c r="B673" i="1"/>
  <c r="B670" i="1"/>
  <c r="B669" i="1"/>
  <c r="B667" i="1"/>
  <c r="B663" i="1"/>
  <c r="B660" i="1"/>
  <c r="B658" i="1"/>
  <c r="B656" i="1"/>
  <c r="B653" i="1"/>
  <c r="B649" i="1"/>
  <c r="B647" i="1"/>
  <c r="B645" i="1"/>
  <c r="B643" i="1"/>
  <c r="B639" i="1"/>
  <c r="B603" i="1"/>
  <c r="B597" i="1"/>
  <c r="B595" i="1"/>
  <c r="B591" i="1"/>
  <c r="B589" i="1"/>
  <c r="B588" i="1"/>
  <c r="B585" i="1"/>
  <c r="B577" i="1"/>
  <c r="B574" i="1"/>
  <c r="B572" i="1"/>
  <c r="B571" i="1"/>
  <c r="B560" i="1"/>
  <c r="B551" i="1"/>
  <c r="B550" i="1"/>
  <c r="B548" i="1"/>
  <c r="B544" i="1"/>
  <c r="B540" i="1"/>
  <c r="B537" i="1"/>
  <c r="B536" i="1"/>
  <c r="B535" i="1"/>
  <c r="B534" i="1"/>
  <c r="B533" i="1"/>
  <c r="B525" i="1"/>
  <c r="B522" i="1"/>
  <c r="B521" i="1"/>
  <c r="B520" i="1"/>
  <c r="B511" i="1"/>
  <c r="B509" i="1"/>
  <c r="B507" i="1"/>
  <c r="B506" i="1"/>
  <c r="B504" i="1"/>
  <c r="B502" i="1"/>
  <c r="B501" i="1"/>
  <c r="B496" i="1"/>
  <c r="B494" i="1"/>
  <c r="B492" i="1"/>
  <c r="B491" i="1"/>
  <c r="B490" i="1"/>
  <c r="B487" i="1"/>
  <c r="B486" i="1"/>
  <c r="B485" i="1"/>
  <c r="B481" i="1"/>
  <c r="B480" i="1"/>
  <c r="B479" i="1"/>
  <c r="B478" i="1"/>
  <c r="B477" i="1"/>
  <c r="B474" i="1"/>
  <c r="B471" i="1"/>
  <c r="B467" i="1"/>
  <c r="B466" i="1"/>
  <c r="B465" i="1"/>
  <c r="B464" i="1"/>
  <c r="B463" i="1"/>
  <c r="B462" i="1"/>
  <c r="B461" i="1"/>
  <c r="B454" i="1"/>
  <c r="B450" i="1"/>
  <c r="B448" i="1"/>
  <c r="B441" i="1"/>
  <c r="B438" i="1"/>
  <c r="B437" i="1"/>
  <c r="B436" i="1"/>
  <c r="B435" i="1"/>
  <c r="B432" i="1"/>
  <c r="B431" i="1"/>
  <c r="B428" i="1"/>
  <c r="B425" i="1"/>
  <c r="B419" i="1"/>
  <c r="B418" i="1"/>
  <c r="B416" i="1"/>
  <c r="B413" i="1"/>
  <c r="N203" i="1"/>
  <c r="N202" i="1"/>
  <c r="N201" i="1"/>
  <c r="N200" i="1"/>
  <c r="N199" i="1"/>
  <c r="N198" i="1"/>
  <c r="N197" i="1"/>
  <c r="N196" i="1"/>
  <c r="N195" i="1"/>
  <c r="N194" i="1"/>
  <c r="N193" i="1"/>
  <c r="N192" i="1"/>
  <c r="N191" i="1"/>
  <c r="N190" i="1"/>
  <c r="N189" i="1"/>
  <c r="N188" i="1"/>
  <c r="N187" i="1"/>
  <c r="N186" i="1"/>
  <c r="N185" i="1"/>
  <c r="N184" i="1"/>
  <c r="N183" i="1"/>
  <c r="N182" i="1"/>
  <c r="N181" i="1"/>
  <c r="N180" i="1"/>
  <c r="N179" i="1"/>
  <c r="N178" i="1"/>
  <c r="N177" i="1"/>
  <c r="N176" i="1"/>
  <c r="N175" i="1"/>
  <c r="N174" i="1"/>
  <c r="N173" i="1"/>
  <c r="N172" i="1"/>
  <c r="N171" i="1"/>
  <c r="N170" i="1"/>
  <c r="N169" i="1"/>
  <c r="N168" i="1"/>
  <c r="N167" i="1"/>
  <c r="N166" i="1"/>
  <c r="N165" i="1"/>
  <c r="N164" i="1"/>
  <c r="N163" i="1"/>
  <c r="N162" i="1"/>
  <c r="N161" i="1"/>
  <c r="N160" i="1"/>
  <c r="N159" i="1"/>
  <c r="N158" i="1"/>
  <c r="N157" i="1"/>
  <c r="N156" i="1"/>
  <c r="N155" i="1"/>
  <c r="N154" i="1"/>
  <c r="N153" i="1"/>
  <c r="N152" i="1"/>
  <c r="N151" i="1"/>
  <c r="N150" i="1"/>
  <c r="N149" i="1"/>
  <c r="N148" i="1"/>
  <c r="N147" i="1"/>
  <c r="N146" i="1"/>
  <c r="N145" i="1"/>
  <c r="N144" i="1"/>
  <c r="N143" i="1"/>
  <c r="N142" i="1"/>
  <c r="N141" i="1"/>
  <c r="N140" i="1"/>
  <c r="N139" i="1"/>
  <c r="N138" i="1"/>
  <c r="N137" i="1"/>
  <c r="N136" i="1"/>
  <c r="N135" i="1"/>
  <c r="N134" i="1"/>
  <c r="N133" i="1"/>
  <c r="N132" i="1"/>
  <c r="N131" i="1"/>
  <c r="N130" i="1"/>
  <c r="N129" i="1"/>
  <c r="N128" i="1"/>
  <c r="N127" i="1"/>
  <c r="N126" i="1"/>
  <c r="N125" i="1"/>
  <c r="N124" i="1"/>
  <c r="N123" i="1"/>
  <c r="N122" i="1"/>
  <c r="N121" i="1"/>
  <c r="N120" i="1"/>
  <c r="N119" i="1"/>
  <c r="N118" i="1"/>
  <c r="N117" i="1"/>
  <c r="N116" i="1"/>
  <c r="N115" i="1"/>
  <c r="N114" i="1"/>
  <c r="N113" i="1"/>
  <c r="N112" i="1"/>
  <c r="N111" i="1"/>
  <c r="N110" i="1"/>
  <c r="N109" i="1"/>
  <c r="N108" i="1"/>
  <c r="N107" i="1"/>
  <c r="N106" i="1"/>
  <c r="N105" i="1"/>
  <c r="N104" i="1"/>
  <c r="N103" i="1"/>
  <c r="N102" i="1"/>
  <c r="N101" i="1"/>
  <c r="N100" i="1"/>
  <c r="N99" i="1"/>
  <c r="N98" i="1"/>
  <c r="N97" i="1"/>
  <c r="N96" i="1"/>
  <c r="N95" i="1"/>
  <c r="N94" i="1"/>
  <c r="N93" i="1"/>
  <c r="N92" i="1"/>
  <c r="N91" i="1"/>
  <c r="N90" i="1"/>
  <c r="N89" i="1"/>
  <c r="N88" i="1"/>
  <c r="N87" i="1"/>
  <c r="N86" i="1"/>
  <c r="N85" i="1"/>
  <c r="N84" i="1"/>
  <c r="N83" i="1"/>
  <c r="N82" i="1"/>
  <c r="N81" i="1"/>
  <c r="N80" i="1"/>
  <c r="N79" i="1"/>
  <c r="N78" i="1"/>
  <c r="N77" i="1"/>
  <c r="N76" i="1"/>
  <c r="N75" i="1"/>
  <c r="N74" i="1"/>
  <c r="N73" i="1"/>
  <c r="N72" i="1"/>
  <c r="N71" i="1"/>
  <c r="N70" i="1"/>
  <c r="N69" i="1"/>
  <c r="N68" i="1"/>
  <c r="N67" i="1"/>
  <c r="N66" i="1"/>
  <c r="N65" i="1"/>
  <c r="N64" i="1"/>
  <c r="N63" i="1"/>
  <c r="N62" i="1"/>
  <c r="N61" i="1"/>
  <c r="N60" i="1"/>
  <c r="N59" i="1"/>
  <c r="N58" i="1"/>
  <c r="N57" i="1"/>
  <c r="N56" i="1"/>
  <c r="N55" i="1"/>
  <c r="N54" i="1"/>
  <c r="N53" i="1"/>
  <c r="N52" i="1"/>
  <c r="N51" i="1"/>
  <c r="N50" i="1"/>
  <c r="N49" i="1"/>
  <c r="N48" i="1"/>
  <c r="N47" i="1"/>
  <c r="N46" i="1"/>
  <c r="N45" i="1"/>
  <c r="N44" i="1"/>
  <c r="N43" i="1"/>
  <c r="N42" i="1"/>
  <c r="N41" i="1"/>
  <c r="N40" i="1"/>
  <c r="N39" i="1"/>
  <c r="N38" i="1"/>
  <c r="N37" i="1"/>
  <c r="N36" i="1"/>
  <c r="N35" i="1"/>
  <c r="N34" i="1"/>
  <c r="N33" i="1"/>
  <c r="N32" i="1"/>
  <c r="N31" i="1"/>
  <c r="N30" i="1"/>
  <c r="N29" i="1"/>
  <c r="N28" i="1"/>
  <c r="N27" i="1"/>
  <c r="N26" i="1"/>
  <c r="N25" i="1"/>
  <c r="N24" i="1"/>
  <c r="N23" i="1"/>
  <c r="N22" i="1"/>
  <c r="N21" i="1"/>
  <c r="N20" i="1"/>
  <c r="N19" i="1"/>
  <c r="N18" i="1"/>
  <c r="N17" i="1"/>
  <c r="N16" i="1"/>
  <c r="N15" i="1"/>
  <c r="N14" i="1"/>
  <c r="N13" i="1"/>
  <c r="N12" i="1"/>
  <c r="N11" i="1"/>
  <c r="N10" i="1"/>
  <c r="N9" i="1"/>
  <c r="N8" i="1"/>
  <c r="N7" i="1"/>
  <c r="N6" i="1"/>
  <c r="N5" i="1"/>
  <c r="N4" i="1"/>
  <c r="N3" i="1"/>
  <c r="P430" i="1" l="1"/>
  <c r="P901" i="1"/>
  <c r="P133" i="1"/>
  <c r="P206" i="1"/>
  <c r="P1146" i="1"/>
  <c r="P962" i="1"/>
  <c r="P882" i="1"/>
  <c r="P842" i="1"/>
  <c r="P762" i="1"/>
  <c r="P714" i="1"/>
  <c r="P1185" i="1"/>
  <c r="P522" i="1"/>
  <c r="P162" i="1"/>
  <c r="P25" i="1"/>
  <c r="P1170" i="1"/>
  <c r="P194" i="1"/>
  <c r="P69" i="1"/>
  <c r="P1145" i="1"/>
  <c r="P1122" i="1"/>
  <c r="P1097" i="1"/>
  <c r="P881" i="1"/>
  <c r="P841" i="1"/>
  <c r="P818" i="1"/>
  <c r="P770" i="1"/>
  <c r="P100" i="1"/>
  <c r="P932" i="1"/>
  <c r="P691" i="1"/>
  <c r="P501" i="1"/>
  <c r="P406" i="1"/>
  <c r="P365" i="1"/>
  <c r="P301" i="1"/>
  <c r="P276" i="1"/>
  <c r="P123" i="1"/>
  <c r="P76" i="1"/>
  <c r="P1244" i="1"/>
  <c r="P908" i="1"/>
  <c r="P684" i="1"/>
  <c r="P612" i="1"/>
  <c r="P494" i="1"/>
  <c r="P398" i="1"/>
  <c r="P358" i="1"/>
  <c r="P237" i="1"/>
  <c r="P107" i="1"/>
  <c r="P462" i="1"/>
  <c r="P269" i="1"/>
  <c r="P28" i="1"/>
  <c r="P994" i="1"/>
  <c r="P293" i="1"/>
  <c r="P220" i="1"/>
  <c r="P1156" i="1"/>
  <c r="P772" i="1"/>
  <c r="P604" i="1"/>
  <c r="P390" i="1"/>
  <c r="P318" i="1"/>
  <c r="P52" i="1"/>
  <c r="P1234" i="1"/>
  <c r="P771" i="1"/>
  <c r="P571" i="1"/>
  <c r="P407" i="1"/>
  <c r="P359" i="1"/>
  <c r="P93" i="1"/>
  <c r="P551" i="1"/>
  <c r="P1131" i="1"/>
  <c r="P399" i="1"/>
  <c r="P149" i="1"/>
  <c r="P853" i="1"/>
  <c r="P320" i="1"/>
  <c r="P289" i="1"/>
  <c r="P109" i="1"/>
  <c r="P463" i="1"/>
  <c r="P383" i="1"/>
  <c r="P287" i="1"/>
  <c r="P1238" i="1"/>
  <c r="P1135" i="1"/>
  <c r="P806" i="1"/>
  <c r="P286" i="1"/>
  <c r="P101" i="1"/>
  <c r="P12" i="1"/>
  <c r="P439" i="1"/>
  <c r="P650" i="1"/>
  <c r="G516" i="1"/>
  <c r="J516" i="1" s="1"/>
  <c r="P11" i="1"/>
  <c r="P697" i="1"/>
  <c r="P403" i="1"/>
  <c r="P373" i="1"/>
  <c r="P236" i="1"/>
  <c r="P137" i="1"/>
  <c r="P1137" i="1"/>
  <c r="P953" i="1"/>
  <c r="P897" i="1"/>
  <c r="P873" i="1"/>
  <c r="P809" i="1"/>
  <c r="P555" i="1"/>
  <c r="P427" i="1"/>
  <c r="P467" i="1"/>
  <c r="P317" i="1"/>
  <c r="P228" i="1"/>
  <c r="P203" i="1"/>
  <c r="P163" i="1"/>
  <c r="P1259" i="1"/>
  <c r="P1035" i="1"/>
  <c r="P979" i="1"/>
  <c r="P915" i="1"/>
  <c r="P851" i="1"/>
  <c r="P445" i="1"/>
  <c r="P509" i="1"/>
  <c r="P389" i="1"/>
  <c r="P357" i="1"/>
  <c r="P155" i="1"/>
  <c r="P91" i="1"/>
  <c r="P1123" i="1"/>
  <c r="P787" i="1"/>
  <c r="P341" i="1"/>
  <c r="P147" i="1"/>
  <c r="P42" i="1"/>
  <c r="P34" i="1"/>
  <c r="J970" i="1"/>
  <c r="P970" i="1" s="1"/>
  <c r="J826" i="1"/>
  <c r="P826" i="1" s="1"/>
  <c r="J706" i="1"/>
  <c r="P706" i="1" s="1"/>
  <c r="J658" i="1"/>
  <c r="P658" i="1" s="1"/>
  <c r="J436" i="1"/>
  <c r="P436" i="1" s="1"/>
  <c r="J388" i="1"/>
  <c r="P388" i="1" s="1"/>
  <c r="J372" i="1"/>
  <c r="P372" i="1" s="1"/>
  <c r="J307" i="1"/>
  <c r="P307" i="1" s="1"/>
  <c r="J226" i="1"/>
  <c r="P226" i="1" s="1"/>
  <c r="J202" i="1"/>
  <c r="P202" i="1" s="1"/>
  <c r="J178" i="1"/>
  <c r="P178" i="1" s="1"/>
  <c r="J170" i="1"/>
  <c r="P170" i="1" s="1"/>
  <c r="J146" i="1"/>
  <c r="P146" i="1" s="1"/>
  <c r="J138" i="1"/>
  <c r="P138" i="1" s="1"/>
  <c r="J130" i="1"/>
  <c r="P130" i="1" s="1"/>
  <c r="J114" i="1"/>
  <c r="P114" i="1" s="1"/>
  <c r="J106" i="1"/>
  <c r="P106" i="1" s="1"/>
  <c r="J82" i="1"/>
  <c r="P82" i="1" s="1"/>
  <c r="P1098" i="1"/>
  <c r="J1153" i="1"/>
  <c r="P1153" i="1" s="1"/>
  <c r="J1105" i="1"/>
  <c r="P1105" i="1" s="1"/>
  <c r="J969" i="1"/>
  <c r="P969" i="1" s="1"/>
  <c r="J961" i="1"/>
  <c r="P961" i="1" s="1"/>
  <c r="J825" i="1"/>
  <c r="P825" i="1" s="1"/>
  <c r="J681" i="1"/>
  <c r="P681" i="1" s="1"/>
  <c r="J649" i="1"/>
  <c r="P649" i="1" s="1"/>
  <c r="J585" i="1"/>
  <c r="P585" i="1" s="1"/>
  <c r="J521" i="1"/>
  <c r="P521" i="1" s="1"/>
  <c r="J266" i="1"/>
  <c r="P266" i="1" s="1"/>
  <c r="J258" i="1"/>
  <c r="P258" i="1" s="1"/>
  <c r="J225" i="1"/>
  <c r="P225" i="1" s="1"/>
  <c r="J201" i="1"/>
  <c r="P201" i="1" s="1"/>
  <c r="J105" i="1"/>
  <c r="P105" i="1" s="1"/>
  <c r="J57" i="1"/>
  <c r="P57" i="1" s="1"/>
  <c r="P1233" i="1"/>
  <c r="P1162" i="1"/>
  <c r="P721" i="1"/>
  <c r="P698" i="1"/>
  <c r="P626" i="1"/>
  <c r="P610" i="1"/>
  <c r="P20" i="1"/>
  <c r="P18" i="1"/>
  <c r="P1242" i="1"/>
  <c r="P1154" i="1"/>
  <c r="P1026" i="1"/>
  <c r="P906" i="1"/>
  <c r="P1282" i="1"/>
  <c r="P1042" i="1"/>
  <c r="P1033" i="1"/>
  <c r="P986" i="1"/>
  <c r="P977" i="1"/>
  <c r="P849" i="1"/>
  <c r="P633" i="1"/>
  <c r="P593" i="1"/>
  <c r="P1178" i="1"/>
  <c r="P1130" i="1"/>
  <c r="P1066" i="1"/>
  <c r="P993" i="1"/>
  <c r="P930" i="1"/>
  <c r="P921" i="1"/>
  <c r="P858" i="1"/>
  <c r="P802" i="1"/>
  <c r="P793" i="1"/>
  <c r="P657" i="1"/>
  <c r="P218" i="1"/>
  <c r="P1210" i="1"/>
  <c r="P1202" i="1"/>
  <c r="P1194" i="1"/>
  <c r="P1186" i="1"/>
  <c r="P1177" i="1"/>
  <c r="P1113" i="1"/>
  <c r="P1082" i="1"/>
  <c r="P1074" i="1"/>
  <c r="P1065" i="1"/>
  <c r="P1057" i="1"/>
  <c r="P1049" i="1"/>
  <c r="P1002" i="1"/>
  <c r="P929" i="1"/>
  <c r="P866" i="1"/>
  <c r="P801" i="1"/>
  <c r="P754" i="1"/>
  <c r="P746" i="1"/>
  <c r="P674" i="1"/>
  <c r="P530" i="1"/>
  <c r="P468" i="1"/>
  <c r="P452" i="1"/>
  <c r="P1257" i="1"/>
  <c r="P665" i="1"/>
  <c r="P1281" i="1"/>
  <c r="P1114" i="1"/>
  <c r="P1058" i="1"/>
  <c r="P1050" i="1"/>
  <c r="P380" i="1"/>
  <c r="P1209" i="1"/>
  <c r="P29" i="1"/>
  <c r="P560" i="1"/>
  <c r="P1295" i="1"/>
  <c r="P823" i="1"/>
  <c r="P599" i="1"/>
  <c r="J768" i="1"/>
  <c r="P768" i="1" s="1"/>
  <c r="J1119" i="1"/>
  <c r="P1119" i="1" s="1"/>
  <c r="P991" i="1"/>
  <c r="J247" i="1"/>
  <c r="P247" i="1" s="1"/>
  <c r="J214" i="1"/>
  <c r="P214" i="1" s="1"/>
  <c r="J174" i="1"/>
  <c r="P174" i="1" s="1"/>
  <c r="P239" i="1"/>
  <c r="P1144" i="1"/>
  <c r="P1015" i="1"/>
  <c r="P959" i="1"/>
  <c r="P951" i="1"/>
  <c r="P871" i="1"/>
  <c r="P778" i="1"/>
  <c r="P759" i="1"/>
  <c r="P750" i="1"/>
  <c r="P391" i="1"/>
  <c r="P278" i="1"/>
  <c r="J840" i="1"/>
  <c r="P840" i="1" s="1"/>
  <c r="J544" i="1"/>
  <c r="P544" i="1" s="1"/>
  <c r="J536" i="1"/>
  <c r="P536" i="1" s="1"/>
  <c r="P520" i="1"/>
  <c r="J354" i="1"/>
  <c r="P354" i="1" s="1"/>
  <c r="J120" i="1"/>
  <c r="P120" i="1" s="1"/>
  <c r="J1103" i="1"/>
  <c r="P1103" i="1" s="1"/>
  <c r="J591" i="1"/>
  <c r="P591" i="1" s="1"/>
  <c r="J425" i="1"/>
  <c r="P425" i="1" s="1"/>
  <c r="J215" i="1"/>
  <c r="P215" i="1" s="1"/>
  <c r="J175" i="1"/>
  <c r="P175" i="1" s="1"/>
  <c r="J159" i="1"/>
  <c r="P159" i="1" s="1"/>
  <c r="J135" i="1"/>
  <c r="P135" i="1" s="1"/>
  <c r="J71" i="1"/>
  <c r="P71" i="1" s="1"/>
  <c r="P297" i="1"/>
  <c r="J550" i="1"/>
  <c r="P550" i="1" s="1"/>
  <c r="J416" i="1"/>
  <c r="P416" i="1" s="1"/>
  <c r="P1231" i="1"/>
  <c r="P535" i="1"/>
  <c r="P295" i="1"/>
  <c r="P1223" i="1"/>
  <c r="P679" i="1"/>
  <c r="P967" i="1"/>
  <c r="P903" i="1"/>
  <c r="P815" i="1"/>
  <c r="P678" i="1"/>
  <c r="P38" i="1"/>
  <c r="J647" i="1"/>
  <c r="P647" i="1" s="1"/>
  <c r="P663" i="1"/>
  <c r="P559" i="1"/>
  <c r="P519" i="1"/>
  <c r="J848" i="1"/>
  <c r="P848" i="1" s="1"/>
  <c r="P600" i="1"/>
  <c r="J321" i="1"/>
  <c r="P321" i="1" s="1"/>
  <c r="P119" i="1"/>
  <c r="P490" i="1"/>
  <c r="J392" i="1"/>
  <c r="P392" i="1" s="1"/>
  <c r="J352" i="1"/>
  <c r="P352" i="1" s="1"/>
  <c r="J303" i="1"/>
  <c r="P303" i="1" s="1"/>
  <c r="J198" i="1"/>
  <c r="P198" i="1" s="1"/>
  <c r="J70" i="1"/>
  <c r="P70" i="1" s="1"/>
  <c r="P534" i="1"/>
  <c r="P1095" i="1"/>
  <c r="P719" i="1"/>
  <c r="P694" i="1"/>
  <c r="P1240" i="1"/>
  <c r="P1151" i="1"/>
  <c r="P1031" i="1"/>
  <c r="P807" i="1"/>
  <c r="P688" i="1"/>
  <c r="P263" i="1"/>
  <c r="P1159" i="1"/>
  <c r="P911" i="1"/>
  <c r="P775" i="1"/>
  <c r="P653" i="1"/>
  <c r="P335" i="1"/>
  <c r="P310" i="1"/>
  <c r="P125" i="1"/>
  <c r="P1272" i="1"/>
  <c r="P1255" i="1"/>
  <c r="P1247" i="1"/>
  <c r="P1167" i="1"/>
  <c r="P1039" i="1"/>
  <c r="P992" i="1"/>
  <c r="P975" i="1"/>
  <c r="P783" i="1"/>
  <c r="P774" i="1"/>
  <c r="P703" i="1"/>
  <c r="P687" i="1"/>
  <c r="P655" i="1"/>
  <c r="P546" i="1"/>
  <c r="P503" i="1"/>
  <c r="J375" i="1"/>
  <c r="P375" i="1" s="1"/>
  <c r="J246" i="1"/>
  <c r="P246" i="1" s="1"/>
  <c r="P1256" i="1"/>
  <c r="P1248" i="1"/>
  <c r="P984" i="1"/>
  <c r="P847" i="1"/>
  <c r="P623" i="1"/>
  <c r="P567" i="1"/>
  <c r="P589" i="1"/>
  <c r="P479" i="1"/>
  <c r="P254" i="1"/>
  <c r="P1271" i="1"/>
  <c r="P1262" i="1"/>
  <c r="P1254" i="1"/>
  <c r="P1184" i="1"/>
  <c r="P919" i="1"/>
  <c r="P855" i="1"/>
  <c r="P832" i="1"/>
  <c r="P791" i="1"/>
  <c r="P727" i="1"/>
  <c r="P1239" i="1"/>
  <c r="P607" i="1"/>
  <c r="P327" i="1"/>
  <c r="P230" i="1"/>
  <c r="P213" i="1"/>
  <c r="P157" i="1"/>
  <c r="P4" i="1"/>
  <c r="P1278" i="1"/>
  <c r="P1208" i="1"/>
  <c r="P1192" i="1"/>
  <c r="P1183" i="1"/>
  <c r="P1111" i="1"/>
  <c r="P1080" i="1"/>
  <c r="P1071" i="1"/>
  <c r="P1055" i="1"/>
  <c r="P1047" i="1"/>
  <c r="P936" i="1"/>
  <c r="P927" i="1"/>
  <c r="P863" i="1"/>
  <c r="P831" i="1"/>
  <c r="P799" i="1"/>
  <c r="P671" i="1"/>
  <c r="P584" i="1"/>
  <c r="P575" i="1"/>
  <c r="P543" i="1"/>
  <c r="P415" i="1"/>
  <c r="P976" i="1"/>
  <c r="P966" i="1"/>
  <c r="P471" i="1"/>
  <c r="P351" i="1"/>
  <c r="P270" i="1"/>
  <c r="P45" i="1"/>
  <c r="P1215" i="1"/>
  <c r="P1207" i="1"/>
  <c r="P1079" i="1"/>
  <c r="P952" i="1"/>
  <c r="P751" i="1"/>
  <c r="P743" i="1"/>
  <c r="P711" i="1"/>
  <c r="P583" i="1"/>
  <c r="P13" i="1"/>
  <c r="P1224" i="1"/>
  <c r="P960" i="1"/>
  <c r="P808" i="1"/>
  <c r="P817" i="1"/>
  <c r="P680" i="1"/>
  <c r="J485" i="1"/>
  <c r="P485" i="1" s="1"/>
  <c r="J405" i="1"/>
  <c r="P405" i="1" s="1"/>
  <c r="J381" i="1"/>
  <c r="P381" i="1" s="1"/>
  <c r="J325" i="1"/>
  <c r="P325" i="1" s="1"/>
  <c r="P308" i="1"/>
  <c r="P268" i="1"/>
  <c r="J252" i="1"/>
  <c r="P252" i="1" s="1"/>
  <c r="J211" i="1"/>
  <c r="P211" i="1" s="1"/>
  <c r="J187" i="1"/>
  <c r="P187" i="1" s="1"/>
  <c r="P1280" i="1"/>
  <c r="P1216" i="1"/>
  <c r="P736" i="1"/>
  <c r="P515" i="1"/>
  <c r="P447" i="1"/>
  <c r="P1041" i="1"/>
  <c r="P937" i="1"/>
  <c r="P705" i="1"/>
  <c r="P1290" i="1"/>
  <c r="J1106" i="1"/>
  <c r="P1106" i="1" s="1"/>
  <c r="J1090" i="1"/>
  <c r="P1090" i="1" s="1"/>
  <c r="J890" i="1"/>
  <c r="P890" i="1" s="1"/>
  <c r="J834" i="1"/>
  <c r="P834" i="1" s="1"/>
  <c r="J730" i="1"/>
  <c r="P730" i="1" s="1"/>
  <c r="J690" i="1"/>
  <c r="P690" i="1" s="1"/>
  <c r="J364" i="1"/>
  <c r="P364" i="1" s="1"/>
  <c r="J348" i="1"/>
  <c r="P348" i="1" s="1"/>
  <c r="J340" i="1"/>
  <c r="P340" i="1" s="1"/>
  <c r="J299" i="1"/>
  <c r="P299" i="1" s="1"/>
  <c r="J98" i="1"/>
  <c r="P98" i="1" s="1"/>
  <c r="J90" i="1"/>
  <c r="P90" i="1" s="1"/>
  <c r="P1160" i="1"/>
  <c r="P1024" i="1"/>
  <c r="P824" i="1"/>
  <c r="P776" i="1"/>
  <c r="P624" i="1"/>
  <c r="P608" i="1"/>
  <c r="J985" i="1"/>
  <c r="P985" i="1" s="1"/>
  <c r="J945" i="1"/>
  <c r="P945" i="1" s="1"/>
  <c r="P1161" i="1"/>
  <c r="P1152" i="1"/>
  <c r="P1034" i="1"/>
  <c r="P978" i="1"/>
  <c r="P968" i="1"/>
  <c r="P850" i="1"/>
  <c r="P816" i="1"/>
  <c r="P634" i="1"/>
  <c r="P625" i="1"/>
  <c r="P493" i="1"/>
  <c r="P444" i="1"/>
  <c r="P50" i="1"/>
  <c r="P592" i="1"/>
  <c r="P469" i="1"/>
  <c r="P453" i="1"/>
  <c r="P421" i="1"/>
  <c r="P36" i="1"/>
  <c r="P601" i="1"/>
  <c r="P1289" i="1"/>
  <c r="P1226" i="1"/>
  <c r="P1218" i="1"/>
  <c r="P1193" i="1"/>
  <c r="P1176" i="1"/>
  <c r="P1138" i="1"/>
  <c r="P1112" i="1"/>
  <c r="P1081" i="1"/>
  <c r="P1073" i="1"/>
  <c r="P1048" i="1"/>
  <c r="P1018" i="1"/>
  <c r="P1010" i="1"/>
  <c r="P954" i="1"/>
  <c r="P928" i="1"/>
  <c r="P898" i="1"/>
  <c r="P874" i="1"/>
  <c r="P810" i="1"/>
  <c r="P753" i="1"/>
  <c r="P745" i="1"/>
  <c r="P737" i="1"/>
  <c r="P672" i="1"/>
  <c r="P500" i="1"/>
  <c r="P460" i="1"/>
  <c r="P51" i="1"/>
  <c r="P9" i="1"/>
  <c r="F1818" i="1"/>
  <c r="P183" i="1"/>
  <c r="P103" i="1"/>
  <c r="P63" i="1"/>
  <c r="P37" i="1"/>
  <c r="P26" i="1"/>
  <c r="P10" i="1"/>
  <c r="P833" i="1"/>
  <c r="P570" i="1"/>
  <c r="P1265" i="1"/>
  <c r="P484" i="1"/>
  <c r="P361" i="1"/>
  <c r="P305" i="1"/>
  <c r="P191" i="1"/>
  <c r="P79" i="1"/>
  <c r="P48" i="1"/>
  <c r="P31" i="1"/>
  <c r="P14" i="1"/>
  <c r="P1172" i="1"/>
  <c r="J1140" i="1"/>
  <c r="P1140" i="1" s="1"/>
  <c r="J1100" i="1"/>
  <c r="P1100" i="1" s="1"/>
  <c r="J1092" i="1"/>
  <c r="P1092" i="1" s="1"/>
  <c r="J996" i="1"/>
  <c r="P996" i="1" s="1"/>
  <c r="J916" i="1"/>
  <c r="P916" i="1" s="1"/>
  <c r="J892" i="1"/>
  <c r="P892" i="1" s="1"/>
  <c r="P724" i="1"/>
  <c r="J588" i="1"/>
  <c r="P588" i="1" s="1"/>
  <c r="J540" i="1"/>
  <c r="P540" i="1" s="1"/>
  <c r="J496" i="1"/>
  <c r="P496" i="1" s="1"/>
  <c r="J480" i="1"/>
  <c r="P480" i="1" s="1"/>
  <c r="J376" i="1"/>
  <c r="P376" i="1" s="1"/>
  <c r="J368" i="1"/>
  <c r="P368" i="1" s="1"/>
  <c r="J336" i="1"/>
  <c r="P336" i="1" s="1"/>
  <c r="J222" i="1"/>
  <c r="P222" i="1" s="1"/>
  <c r="J182" i="1"/>
  <c r="P182" i="1" s="1"/>
  <c r="J166" i="1"/>
  <c r="P166" i="1" s="1"/>
  <c r="J94" i="1"/>
  <c r="P94" i="1" s="1"/>
  <c r="J86" i="1"/>
  <c r="P86" i="1" s="1"/>
  <c r="J78" i="1"/>
  <c r="P78" i="1" s="1"/>
  <c r="J54" i="1"/>
  <c r="P54" i="1" s="1"/>
  <c r="J30" i="1"/>
  <c r="P30" i="1" s="1"/>
  <c r="P845" i="1"/>
  <c r="P533" i="1"/>
  <c r="P504" i="1"/>
  <c r="P360" i="1"/>
  <c r="P304" i="1"/>
  <c r="P224" i="1"/>
  <c r="P190" i="1"/>
  <c r="P62" i="1"/>
  <c r="P47" i="1"/>
  <c r="P1269" i="1"/>
  <c r="P1191" i="1"/>
  <c r="P1036" i="1"/>
  <c r="P1007" i="1"/>
  <c r="P972" i="1"/>
  <c r="P852" i="1"/>
  <c r="J1227" i="1"/>
  <c r="P1227" i="1" s="1"/>
  <c r="J1043" i="1"/>
  <c r="P1043" i="1" s="1"/>
  <c r="J1019" i="1"/>
  <c r="P1019" i="1" s="1"/>
  <c r="J867" i="1"/>
  <c r="P867" i="1" s="1"/>
  <c r="P811" i="1"/>
  <c r="J779" i="1"/>
  <c r="P779" i="1" s="1"/>
  <c r="J699" i="1"/>
  <c r="P699" i="1" s="1"/>
  <c r="P1276" i="1"/>
  <c r="P1096" i="1"/>
  <c r="P988" i="1"/>
  <c r="P880" i="1"/>
  <c r="P861" i="1"/>
  <c r="P796" i="1"/>
  <c r="P788" i="1"/>
  <c r="P769" i="1"/>
  <c r="J548" i="1"/>
  <c r="P548" i="1" s="1"/>
  <c r="J965" i="1"/>
  <c r="P965" i="1" s="1"/>
  <c r="J377" i="1"/>
  <c r="P377" i="1" s="1"/>
  <c r="J337" i="1"/>
  <c r="P337" i="1" s="1"/>
  <c r="J312" i="1"/>
  <c r="P312" i="1" s="1"/>
  <c r="J280" i="1"/>
  <c r="P280" i="1" s="1"/>
  <c r="J256" i="1"/>
  <c r="P256" i="1" s="1"/>
  <c r="J240" i="1"/>
  <c r="P240" i="1" s="1"/>
  <c r="J232" i="1"/>
  <c r="P232" i="1" s="1"/>
  <c r="J223" i="1"/>
  <c r="P223" i="1" s="1"/>
  <c r="J167" i="1"/>
  <c r="P167" i="1" s="1"/>
  <c r="J143" i="1"/>
  <c r="P143" i="1" s="1"/>
  <c r="P95" i="1"/>
  <c r="J87" i="1"/>
  <c r="P87" i="1" s="1"/>
  <c r="J55" i="1"/>
  <c r="P55" i="1" s="1"/>
  <c r="J6" i="1"/>
  <c r="P6" i="1" s="1"/>
  <c r="P1253" i="1"/>
  <c r="P628" i="1"/>
  <c r="P885" i="1"/>
  <c r="P127" i="1"/>
  <c r="P1141" i="1"/>
  <c r="P384" i="1"/>
  <c r="P329" i="1"/>
  <c r="P150" i="1"/>
  <c r="P1180" i="1"/>
  <c r="P1116" i="1"/>
  <c r="P1068" i="1"/>
  <c r="P1052" i="1"/>
  <c r="P924" i="1"/>
  <c r="J676" i="1"/>
  <c r="P676" i="1" s="1"/>
  <c r="J346" i="1"/>
  <c r="P346" i="1" s="1"/>
  <c r="J257" i="1"/>
  <c r="P257" i="1" s="1"/>
  <c r="J233" i="1"/>
  <c r="P233" i="1" s="1"/>
  <c r="J192" i="1"/>
  <c r="P192" i="1" s="1"/>
  <c r="J104" i="1"/>
  <c r="P104" i="1" s="1"/>
  <c r="J96" i="1"/>
  <c r="P96" i="1" s="1"/>
  <c r="J40" i="1"/>
  <c r="P40" i="1" s="1"/>
  <c r="P362" i="1"/>
  <c r="J677" i="1"/>
  <c r="P677" i="1" s="1"/>
  <c r="G513" i="1"/>
  <c r="J513" i="1" s="1"/>
  <c r="J481" i="1"/>
  <c r="P481" i="1" s="1"/>
  <c r="J465" i="1"/>
  <c r="P465" i="1" s="1"/>
  <c r="P409" i="1"/>
  <c r="P1088" i="1"/>
  <c r="P385" i="1"/>
  <c r="P1268" i="1"/>
  <c r="E1818" i="1"/>
  <c r="P1117" i="1"/>
  <c r="P1021" i="1"/>
  <c r="P701" i="1"/>
  <c r="P660" i="1"/>
  <c r="P597" i="1"/>
  <c r="P448" i="1"/>
  <c r="P345" i="1"/>
  <c r="P200" i="1"/>
  <c r="P111" i="1"/>
  <c r="P756" i="1"/>
  <c r="P572" i="1"/>
  <c r="P441" i="1"/>
  <c r="P369" i="1"/>
  <c r="P344" i="1"/>
  <c r="P328" i="1"/>
  <c r="P264" i="1"/>
  <c r="P248" i="1"/>
  <c r="P216" i="1"/>
  <c r="P207" i="1"/>
  <c r="P199" i="1"/>
  <c r="P39" i="1"/>
  <c r="P1266" i="1"/>
  <c r="P1249" i="1"/>
  <c r="P1212" i="1"/>
  <c r="P1204" i="1"/>
  <c r="P1196" i="1"/>
  <c r="P1179" i="1"/>
  <c r="P1169" i="1"/>
  <c r="P1132" i="1"/>
  <c r="P1107" i="1"/>
  <c r="P1084" i="1"/>
  <c r="P1076" i="1"/>
  <c r="P1067" i="1"/>
  <c r="P1059" i="1"/>
  <c r="P1051" i="1"/>
  <c r="P1004" i="1"/>
  <c r="P995" i="1"/>
  <c r="P940" i="1"/>
  <c r="P931" i="1"/>
  <c r="P913" i="1"/>
  <c r="P859" i="1"/>
  <c r="P836" i="1"/>
  <c r="P803" i="1"/>
  <c r="P785" i="1"/>
  <c r="P740" i="1"/>
  <c r="P732" i="1"/>
  <c r="P708" i="1"/>
  <c r="P693" i="1"/>
  <c r="P644" i="1"/>
  <c r="P616" i="1"/>
  <c r="P580" i="1"/>
  <c r="P532" i="1"/>
  <c r="P508" i="1"/>
  <c r="P489" i="1"/>
  <c r="P470" i="1"/>
  <c r="P455" i="1"/>
  <c r="P1220" i="1"/>
  <c r="P1211" i="1"/>
  <c r="P1195" i="1"/>
  <c r="P1187" i="1"/>
  <c r="P1168" i="1"/>
  <c r="P1104" i="1"/>
  <c r="P1083" i="1"/>
  <c r="P1040" i="1"/>
  <c r="P1032" i="1"/>
  <c r="P1012" i="1"/>
  <c r="P1003" i="1"/>
  <c r="P956" i="1"/>
  <c r="P948" i="1"/>
  <c r="P939" i="1"/>
  <c r="P876" i="1"/>
  <c r="P835" i="1"/>
  <c r="P784" i="1"/>
  <c r="P755" i="1"/>
  <c r="P747" i="1"/>
  <c r="P739" i="1"/>
  <c r="P731" i="1"/>
  <c r="P707" i="1"/>
  <c r="P692" i="1"/>
  <c r="P632" i="1"/>
  <c r="P547" i="1"/>
  <c r="P531" i="1"/>
  <c r="P505" i="1"/>
  <c r="P488" i="1"/>
  <c r="L1818" i="1"/>
  <c r="P1237" i="1"/>
  <c r="P1228" i="1"/>
  <c r="P1219" i="1"/>
  <c r="P1148" i="1"/>
  <c r="P1139" i="1"/>
  <c r="P1091" i="1"/>
  <c r="P1011" i="1"/>
  <c r="P983" i="1"/>
  <c r="P964" i="1"/>
  <c r="P955" i="1"/>
  <c r="P947" i="1"/>
  <c r="P938" i="1"/>
  <c r="P920" i="1"/>
  <c r="P899" i="1"/>
  <c r="P884" i="1"/>
  <c r="P875" i="1"/>
  <c r="P857" i="1"/>
  <c r="P844" i="1"/>
  <c r="P728" i="1"/>
  <c r="P716" i="1"/>
  <c r="P1279" i="1"/>
  <c r="P1236" i="1"/>
  <c r="P1201" i="1"/>
  <c r="P1147" i="1"/>
  <c r="P1064" i="1"/>
  <c r="P963" i="1"/>
  <c r="P883" i="1"/>
  <c r="P843" i="1"/>
  <c r="P820" i="1"/>
  <c r="P800" i="1"/>
  <c r="P763" i="1"/>
  <c r="P715" i="1"/>
  <c r="P652" i="1"/>
  <c r="P629" i="1"/>
  <c r="P586" i="1"/>
  <c r="P556" i="1"/>
  <c r="P529" i="1"/>
  <c r="P449" i="1"/>
  <c r="P429" i="1"/>
  <c r="P417" i="1"/>
  <c r="P46" i="1"/>
  <c r="P35" i="1"/>
  <c r="P668" i="1"/>
  <c r="P636" i="1"/>
  <c r="P619" i="1"/>
  <c r="P611" i="1"/>
  <c r="P602" i="1"/>
  <c r="P446" i="1"/>
  <c r="P22" i="1"/>
  <c r="P648" i="1"/>
  <c r="P618" i="1"/>
  <c r="P596" i="1"/>
  <c r="P561" i="1"/>
  <c r="P553" i="1"/>
  <c r="P541" i="1"/>
  <c r="P524" i="1"/>
  <c r="P497" i="1"/>
  <c r="P457" i="1"/>
  <c r="P424" i="1"/>
  <c r="P21" i="1"/>
  <c r="P609" i="1"/>
  <c r="P569" i="1"/>
  <c r="P552" i="1"/>
  <c r="P523" i="1"/>
  <c r="P473" i="1"/>
  <c r="P456" i="1"/>
  <c r="P423" i="1"/>
  <c r="P242" i="1"/>
  <c r="P185" i="1"/>
  <c r="P973" i="1"/>
  <c r="P1063" i="1"/>
  <c r="P562" i="1"/>
  <c r="P1175" i="1"/>
  <c r="P990" i="1"/>
  <c r="P854" i="1"/>
  <c r="P554" i="1"/>
  <c r="P1287" i="1"/>
  <c r="P1225" i="1"/>
  <c r="P999" i="1"/>
  <c r="P1017" i="1"/>
  <c r="P935" i="1"/>
  <c r="P411" i="1"/>
  <c r="P622" i="1"/>
  <c r="P614" i="1"/>
  <c r="P475" i="1"/>
  <c r="J1261" i="1"/>
  <c r="P1261" i="1" s="1"/>
  <c r="J1229" i="1"/>
  <c r="P1229" i="1" s="1"/>
  <c r="J1173" i="1"/>
  <c r="P1173" i="1" s="1"/>
  <c r="P1029" i="1"/>
  <c r="J997" i="1"/>
  <c r="P997" i="1" s="1"/>
  <c r="J989" i="1"/>
  <c r="P989" i="1" s="1"/>
  <c r="J981" i="1"/>
  <c r="P981" i="1" s="1"/>
  <c r="J925" i="1"/>
  <c r="P925" i="1" s="1"/>
  <c r="P829" i="1"/>
  <c r="J805" i="1"/>
  <c r="P805" i="1" s="1"/>
  <c r="J797" i="1"/>
  <c r="P797" i="1" s="1"/>
  <c r="J781" i="1"/>
  <c r="P781" i="1" s="1"/>
  <c r="J749" i="1"/>
  <c r="P749" i="1" s="1"/>
  <c r="J717" i="1"/>
  <c r="P717" i="1" s="1"/>
  <c r="J669" i="1"/>
  <c r="P669" i="1" s="1"/>
  <c r="J525" i="1"/>
  <c r="P525" i="1" s="1"/>
  <c r="J506" i="1"/>
  <c r="P506" i="1" s="1"/>
  <c r="J498" i="1"/>
  <c r="P498" i="1" s="1"/>
  <c r="J474" i="1"/>
  <c r="P474" i="1" s="1"/>
  <c r="J450" i="1"/>
  <c r="P450" i="1" s="1"/>
  <c r="J434" i="1"/>
  <c r="P434" i="1" s="1"/>
  <c r="J418" i="1"/>
  <c r="P418" i="1" s="1"/>
  <c r="J410" i="1"/>
  <c r="P410" i="1" s="1"/>
  <c r="J402" i="1"/>
  <c r="P402" i="1" s="1"/>
  <c r="J394" i="1"/>
  <c r="P394" i="1" s="1"/>
  <c r="J386" i="1"/>
  <c r="P386" i="1" s="1"/>
  <c r="J378" i="1"/>
  <c r="P378" i="1" s="1"/>
  <c r="J330" i="1"/>
  <c r="P330" i="1" s="1"/>
  <c r="J322" i="1"/>
  <c r="P322" i="1" s="1"/>
  <c r="J281" i="1"/>
  <c r="P281" i="1" s="1"/>
  <c r="P273" i="1"/>
  <c r="J265" i="1"/>
  <c r="P265" i="1" s="1"/>
  <c r="J249" i="1"/>
  <c r="P249" i="1" s="1"/>
  <c r="P241" i="1"/>
  <c r="J176" i="1"/>
  <c r="P176" i="1" s="1"/>
  <c r="J168" i="1"/>
  <c r="P168" i="1" s="1"/>
  <c r="J160" i="1"/>
  <c r="P160" i="1" s="1"/>
  <c r="J152" i="1"/>
  <c r="P152" i="1" s="1"/>
  <c r="J144" i="1"/>
  <c r="P144" i="1" s="1"/>
  <c r="P136" i="1"/>
  <c r="J88" i="1"/>
  <c r="P88" i="1" s="1"/>
  <c r="J80" i="1"/>
  <c r="P80" i="1" s="1"/>
  <c r="J64" i="1"/>
  <c r="P64" i="1" s="1"/>
  <c r="J56" i="1"/>
  <c r="P56" i="1" s="1"/>
  <c r="J32" i="1"/>
  <c r="P32" i="1" s="1"/>
  <c r="J23" i="1"/>
  <c r="P23" i="1" s="1"/>
  <c r="J15" i="1"/>
  <c r="P15" i="1" s="1"/>
  <c r="J7" i="1"/>
  <c r="P7" i="1" s="1"/>
  <c r="P1149" i="1"/>
  <c r="P1109" i="1"/>
  <c r="P1093" i="1"/>
  <c r="P1061" i="1"/>
  <c r="P1037" i="1"/>
  <c r="P998" i="1"/>
  <c r="P821" i="1"/>
  <c r="P790" i="1"/>
  <c r="P765" i="1"/>
  <c r="P725" i="1"/>
  <c r="P702" i="1"/>
  <c r="P661" i="1"/>
  <c r="P645" i="1"/>
  <c r="P121" i="1"/>
  <c r="P112" i="1"/>
  <c r="P637" i="1"/>
  <c r="P621" i="1"/>
  <c r="P613" i="1"/>
  <c r="P1828" i="1"/>
  <c r="I1818" i="1"/>
  <c r="J814" i="1"/>
  <c r="P814" i="1" s="1"/>
  <c r="J726" i="1"/>
  <c r="P726" i="1" s="1"/>
  <c r="J670" i="1"/>
  <c r="P670" i="1" s="1"/>
  <c r="J491" i="1"/>
  <c r="P491" i="1" s="1"/>
  <c r="J419" i="1"/>
  <c r="P419" i="1" s="1"/>
  <c r="J387" i="1"/>
  <c r="P387" i="1" s="1"/>
  <c r="J371" i="1"/>
  <c r="P371" i="1" s="1"/>
  <c r="J363" i="1"/>
  <c r="P363" i="1" s="1"/>
  <c r="J347" i="1"/>
  <c r="P347" i="1" s="1"/>
  <c r="J339" i="1"/>
  <c r="P339" i="1" s="1"/>
  <c r="J315" i="1"/>
  <c r="P315" i="1" s="1"/>
  <c r="J306" i="1"/>
  <c r="P306" i="1" s="1"/>
  <c r="J282" i="1"/>
  <c r="P282" i="1" s="1"/>
  <c r="J274" i="1"/>
  <c r="P274" i="1" s="1"/>
  <c r="J250" i="1"/>
  <c r="P250" i="1" s="1"/>
  <c r="J177" i="1"/>
  <c r="P177" i="1" s="1"/>
  <c r="J169" i="1"/>
  <c r="P169" i="1" s="1"/>
  <c r="J145" i="1"/>
  <c r="P145" i="1" s="1"/>
  <c r="P89" i="1"/>
  <c r="J81" i="1"/>
  <c r="P81" i="1" s="1"/>
  <c r="J73" i="1"/>
  <c r="P73" i="1" s="1"/>
  <c r="J65" i="1"/>
  <c r="P65" i="1" s="1"/>
  <c r="J41" i="1"/>
  <c r="P41" i="1" s="1"/>
  <c r="J33" i="1"/>
  <c r="P33" i="1" s="1"/>
  <c r="P1166" i="1"/>
  <c r="P1198" i="1"/>
  <c r="P1181" i="1"/>
  <c r="P1086" i="1"/>
  <c r="P1053" i="1"/>
  <c r="P838" i="1"/>
  <c r="P742" i="1"/>
  <c r="P734" i="1"/>
  <c r="P710" i="1"/>
  <c r="P605" i="1"/>
  <c r="P579" i="1"/>
  <c r="P549" i="1"/>
  <c r="J1102" i="1"/>
  <c r="P1102" i="1" s="1"/>
  <c r="J910" i="1"/>
  <c r="P910" i="1" s="1"/>
  <c r="J97" i="1"/>
  <c r="P97" i="1" s="1"/>
  <c r="J49" i="1"/>
  <c r="P49" i="1" s="1"/>
  <c r="J1270" i="1"/>
  <c r="P1270" i="1" s="1"/>
  <c r="J1190" i="1"/>
  <c r="P1190" i="1" s="1"/>
  <c r="J1030" i="1"/>
  <c r="P1030" i="1" s="1"/>
  <c r="J926" i="1"/>
  <c r="P926" i="1" s="1"/>
  <c r="J902" i="1"/>
  <c r="P902" i="1" s="1"/>
  <c r="J846" i="1"/>
  <c r="P846" i="1" s="1"/>
  <c r="J574" i="1"/>
  <c r="P574" i="1" s="1"/>
  <c r="J507" i="1"/>
  <c r="P507" i="1" s="1"/>
  <c r="J499" i="1"/>
  <c r="P499" i="1" s="1"/>
  <c r="J435" i="1"/>
  <c r="P435" i="1" s="1"/>
  <c r="J379" i="1"/>
  <c r="P379" i="1" s="1"/>
  <c r="J355" i="1"/>
  <c r="P355" i="1" s="1"/>
  <c r="J331" i="1"/>
  <c r="P331" i="1" s="1"/>
  <c r="J290" i="1"/>
  <c r="P290" i="1" s="1"/>
  <c r="J24" i="1"/>
  <c r="P24" i="1" s="1"/>
  <c r="P1251" i="1"/>
  <c r="P1214" i="1"/>
  <c r="P1134" i="1"/>
  <c r="P1069" i="1"/>
  <c r="P971" i="1"/>
  <c r="P934" i="1"/>
  <c r="P1285" i="1"/>
  <c r="P1165" i="1"/>
  <c r="P184" i="1"/>
  <c r="P161" i="1"/>
  <c r="P129" i="1"/>
  <c r="P72" i="1"/>
  <c r="J113" i="1"/>
  <c r="P113" i="1" s="1"/>
  <c r="J1078" i="1"/>
  <c r="P1078" i="1" s="1"/>
  <c r="J982" i="1"/>
  <c r="P982" i="1" s="1"/>
  <c r="J918" i="1"/>
  <c r="P918" i="1" s="1"/>
  <c r="J862" i="1"/>
  <c r="P862" i="1" s="1"/>
  <c r="P830" i="1"/>
  <c r="J686" i="1"/>
  <c r="P686" i="1" s="1"/>
  <c r="J662" i="1"/>
  <c r="P662" i="1" s="1"/>
  <c r="P395" i="1"/>
  <c r="P323" i="1"/>
  <c r="J298" i="1"/>
  <c r="P298" i="1" s="1"/>
  <c r="P1150" i="1"/>
  <c r="P1110" i="1"/>
  <c r="P822" i="1"/>
  <c r="P16" i="1"/>
  <c r="P942" i="1"/>
  <c r="P153" i="1"/>
  <c r="P1284" i="1"/>
  <c r="P1206" i="1"/>
  <c r="P1118" i="1"/>
  <c r="P1045" i="1"/>
  <c r="P1006" i="1"/>
  <c r="P893" i="1"/>
  <c r="P1246" i="1"/>
  <c r="P1022" i="1"/>
  <c r="P598" i="1"/>
  <c r="P458" i="1"/>
  <c r="P338" i="1"/>
  <c r="P314" i="1"/>
  <c r="P217" i="1"/>
  <c r="P193" i="1"/>
  <c r="P128" i="1"/>
  <c r="P8" i="1"/>
  <c r="N1818" i="1"/>
  <c r="J1174" i="1"/>
  <c r="P1174" i="1" s="1"/>
  <c r="P1274" i="1"/>
  <c r="P1230" i="1"/>
  <c r="P1221" i="1"/>
  <c r="P1188" i="1"/>
  <c r="P1142" i="1"/>
  <c r="P1115" i="1"/>
  <c r="P1094" i="1"/>
  <c r="P1013" i="1"/>
  <c r="P957" i="1"/>
  <c r="P949" i="1"/>
  <c r="P922" i="1"/>
  <c r="P886" i="1"/>
  <c r="P877" i="1"/>
  <c r="P869" i="1"/>
  <c r="P794" i="1"/>
  <c r="P766" i="1"/>
  <c r="P757" i="1"/>
  <c r="P748" i="1"/>
  <c r="P718" i="1"/>
  <c r="P578" i="1"/>
  <c r="P566" i="1"/>
  <c r="P558" i="1"/>
  <c r="P518" i="1"/>
  <c r="P1273" i="1"/>
  <c r="P1203" i="1"/>
  <c r="P1075" i="1"/>
  <c r="P868" i="1"/>
  <c r="P576" i="1"/>
  <c r="P565" i="1"/>
  <c r="P557" i="1"/>
  <c r="P517" i="1"/>
  <c r="P422" i="1"/>
  <c r="P1263" i="1"/>
  <c r="P1158" i="1"/>
  <c r="P1126" i="1"/>
  <c r="P1020" i="1"/>
  <c r="P617" i="1"/>
  <c r="P545" i="1"/>
  <c r="P1157" i="1"/>
  <c r="P1125" i="1"/>
  <c r="P1101" i="1"/>
  <c r="P1089" i="1"/>
  <c r="P1056" i="1"/>
  <c r="P1038" i="1"/>
  <c r="P1001" i="1"/>
  <c r="P974" i="1"/>
  <c r="P946" i="1"/>
  <c r="P909" i="1"/>
  <c r="P865" i="1"/>
  <c r="P782" i="1"/>
  <c r="P773" i="1"/>
  <c r="P685" i="1"/>
  <c r="P512" i="1"/>
  <c r="P426" i="1"/>
  <c r="J283" i="1"/>
  <c r="P283" i="1" s="1"/>
  <c r="J275" i="1"/>
  <c r="P275" i="1" s="1"/>
  <c r="J267" i="1"/>
  <c r="P267" i="1" s="1"/>
  <c r="P259" i="1"/>
  <c r="P243" i="1"/>
  <c r="J235" i="1"/>
  <c r="P235" i="1" s="1"/>
  <c r="P74" i="1"/>
  <c r="P66" i="1"/>
  <c r="P483" i="1"/>
  <c r="P19" i="1"/>
  <c r="P1829" i="1"/>
  <c r="P134" i="1"/>
  <c r="J118" i="1"/>
  <c r="P118" i="1" s="1"/>
  <c r="J110" i="1"/>
  <c r="P110" i="1" s="1"/>
  <c r="J102" i="1"/>
  <c r="P102" i="1" s="1"/>
  <c r="J5" i="1"/>
  <c r="P1235" i="1"/>
  <c r="P1200" i="1"/>
  <c r="P1124" i="1"/>
  <c r="P1099" i="1"/>
  <c r="P1028" i="1"/>
  <c r="P1008" i="1"/>
  <c r="P1000" i="1"/>
  <c r="P944" i="1"/>
  <c r="P819" i="1"/>
  <c r="P752" i="1"/>
  <c r="P744" i="1"/>
  <c r="P641" i="1"/>
  <c r="P482" i="1"/>
  <c r="P459" i="1"/>
  <c r="J251" i="1"/>
  <c r="P251" i="1" s="1"/>
  <c r="P1277" i="1"/>
  <c r="P1260" i="1"/>
  <c r="P1252" i="1"/>
  <c r="P1243" i="1"/>
  <c r="P1199" i="1"/>
  <c r="P1182" i="1"/>
  <c r="P1164" i="1"/>
  <c r="P1155" i="1"/>
  <c r="P1136" i="1"/>
  <c r="P1087" i="1"/>
  <c r="P1070" i="1"/>
  <c r="P1062" i="1"/>
  <c r="P1054" i="1"/>
  <c r="P1046" i="1"/>
  <c r="P1027" i="1"/>
  <c r="P1016" i="1"/>
  <c r="P980" i="1"/>
  <c r="P943" i="1"/>
  <c r="P917" i="1"/>
  <c r="P907" i="1"/>
  <c r="P894" i="1"/>
  <c r="P872" i="1"/>
  <c r="P798" i="1"/>
  <c r="P789" i="1"/>
  <c r="P780" i="1"/>
  <c r="P761" i="1"/>
  <c r="P735" i="1"/>
  <c r="P722" i="1"/>
  <c r="P700" i="1"/>
  <c r="P683" i="1"/>
  <c r="P640" i="1"/>
  <c r="P630" i="1"/>
  <c r="P581" i="1"/>
  <c r="P542" i="1"/>
  <c r="P527" i="1"/>
  <c r="J142" i="1"/>
  <c r="P142" i="1" s="1"/>
  <c r="P1283" i="1"/>
  <c r="P1275" i="1"/>
  <c r="P1267" i="1"/>
  <c r="P1258" i="1"/>
  <c r="P1250" i="1"/>
  <c r="P1241" i="1"/>
  <c r="P1232" i="1"/>
  <c r="P1222" i="1"/>
  <c r="P1213" i="1"/>
  <c r="P1205" i="1"/>
  <c r="P1197" i="1"/>
  <c r="P1189" i="1"/>
  <c r="P1171" i="1"/>
  <c r="P1143" i="1"/>
  <c r="P1133" i="1"/>
  <c r="P1108" i="1"/>
  <c r="P1085" i="1"/>
  <c r="P1077" i="1"/>
  <c r="P1060" i="1"/>
  <c r="P1044" i="1"/>
  <c r="P1025" i="1"/>
  <c r="P1014" i="1"/>
  <c r="P1005" i="1"/>
  <c r="P987" i="1"/>
  <c r="P958" i="1"/>
  <c r="P950" i="1"/>
  <c r="P941" i="1"/>
  <c r="P933" i="1"/>
  <c r="P914" i="1"/>
  <c r="P905" i="1"/>
  <c r="P889" i="1"/>
  <c r="P878" i="1"/>
  <c r="P870" i="1"/>
  <c r="P860" i="1"/>
  <c r="P837" i="1"/>
  <c r="P827" i="1"/>
  <c r="P804" i="1"/>
  <c r="P795" i="1"/>
  <c r="P786" i="1"/>
  <c r="P777" i="1"/>
  <c r="P767" i="1"/>
  <c r="P758" i="1"/>
  <c r="P741" i="1"/>
  <c r="P733" i="1"/>
  <c r="P709" i="1"/>
  <c r="P696" i="1"/>
  <c r="P651" i="1"/>
  <c r="P638" i="1"/>
  <c r="P615" i="1"/>
  <c r="P594" i="1"/>
  <c r="P582" i="1"/>
  <c r="P573" i="1"/>
  <c r="P563" i="1"/>
  <c r="P528" i="1"/>
  <c r="P812" i="1"/>
  <c r="P792" i="1"/>
  <c r="P764" i="1"/>
  <c r="P738" i="1"/>
  <c r="P659" i="1"/>
  <c r="P646" i="1"/>
  <c r="P635" i="1"/>
  <c r="P627" i="1"/>
  <c r="P620" i="1"/>
  <c r="P606" i="1"/>
  <c r="P590" i="1"/>
  <c r="P568" i="1"/>
  <c r="P539" i="1"/>
  <c r="P514" i="1"/>
  <c r="P476" i="1"/>
  <c r="P420" i="1"/>
  <c r="P1286" i="1"/>
  <c r="P414" i="1"/>
  <c r="H1818" i="1"/>
  <c r="P516" i="1" l="1"/>
  <c r="G1818" i="1"/>
  <c r="L1820" i="1"/>
  <c r="P513" i="1"/>
  <c r="J1818" i="1"/>
  <c r="P5" i="1"/>
  <c r="P1818" i="1" s="1"/>
  <c r="K1823" i="1" l="1"/>
  <c r="K1825" i="1"/>
  <c r="K1824" i="1"/>
  <c r="P1826" i="1"/>
  <c r="P1830"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Ironstove</author>
  </authors>
  <commentList>
    <comment ref="A6783" authorId="0" shapeId="0" xr:uid="{00000000-0006-0000-0200-000001000000}">
      <text>
        <r>
          <rPr>
            <b/>
            <sz val="9"/>
            <color indexed="81"/>
            <rFont val="Tahoma"/>
            <family val="2"/>
          </rPr>
          <t>Ironstove:</t>
        </r>
        <r>
          <rPr>
            <sz val="9"/>
            <color indexed="81"/>
            <rFont val="Tahoma"/>
            <family val="2"/>
          </rPr>
          <t xml:space="preserve">
Ironstove:
updated the photo to make si2 the main image
updated the MSRP down to 24.99 from 47
updated the title to remove the &amp;
updated the keywords</t>
        </r>
      </text>
    </comment>
  </commentList>
</comments>
</file>

<file path=xl/sharedStrings.xml><?xml version="1.0" encoding="utf-8"?>
<sst xmlns="http://schemas.openxmlformats.org/spreadsheetml/2006/main" count="62749" uniqueCount="19130">
  <si>
    <t>SKU</t>
  </si>
  <si>
    <t>Item Number</t>
  </si>
  <si>
    <t># of Units Sold</t>
  </si>
  <si>
    <t>Shipping</t>
  </si>
  <si>
    <t>Unit Cost</t>
  </si>
  <si>
    <t>Shipping Cost</t>
  </si>
  <si>
    <t>Amazon Fee</t>
  </si>
  <si>
    <t>Parking Fee</t>
  </si>
  <si>
    <t>HW00243S</t>
  </si>
  <si>
    <t>Paid By</t>
  </si>
  <si>
    <t>Bamdad</t>
  </si>
  <si>
    <t>Ali</t>
  </si>
  <si>
    <t>GCH1274</t>
  </si>
  <si>
    <t>37BR</t>
  </si>
  <si>
    <t>24B</t>
  </si>
  <si>
    <t>HBG100434BR</t>
  </si>
  <si>
    <t>HBG100551</t>
  </si>
  <si>
    <t>GCB1310</t>
  </si>
  <si>
    <t>HBG100611B</t>
  </si>
  <si>
    <t>EXPENSES</t>
  </si>
  <si>
    <t>SALES DATA</t>
  </si>
  <si>
    <t xml:space="preserve">ITEM INFORMATION </t>
  </si>
  <si>
    <t>3BL</t>
  </si>
  <si>
    <t>Total Payment Received Before Fees</t>
  </si>
  <si>
    <t xml:space="preserve"> Date of Sale</t>
  </si>
  <si>
    <t>Notes</t>
  </si>
  <si>
    <t>2B</t>
  </si>
  <si>
    <t>3B</t>
  </si>
  <si>
    <t>13S</t>
  </si>
  <si>
    <t>HBG100471S</t>
  </si>
  <si>
    <t>HBG100471G</t>
  </si>
  <si>
    <t>HBG100471BL</t>
  </si>
  <si>
    <t>HBG100471B</t>
  </si>
  <si>
    <t>HBG100471BEI</t>
  </si>
  <si>
    <t>HBG100471FU</t>
  </si>
  <si>
    <t>HBG100584S</t>
  </si>
  <si>
    <t>HBG100584B</t>
  </si>
  <si>
    <t>HBG100733BR</t>
  </si>
  <si>
    <t>799872129161</t>
  </si>
  <si>
    <t>73BR</t>
  </si>
  <si>
    <t>HBG100733BL</t>
  </si>
  <si>
    <t>799872129154</t>
  </si>
  <si>
    <t>73BL</t>
  </si>
  <si>
    <t>HBG100733B</t>
  </si>
  <si>
    <t>799872129123</t>
  </si>
  <si>
    <t>73B</t>
  </si>
  <si>
    <t>HBG100733R</t>
  </si>
  <si>
    <t>799872129086</t>
  </si>
  <si>
    <t>73R</t>
  </si>
  <si>
    <t>Faux Leather Drawstring Cross Body &amp; Backpack Interchangeable</t>
  </si>
  <si>
    <t>Metal Round Compact Mirror Embossed with Filigree Pattern (Gold)</t>
  </si>
  <si>
    <t>GM39G</t>
  </si>
  <si>
    <t>799872129116</t>
  </si>
  <si>
    <t>799872129109</t>
  </si>
  <si>
    <t>Zebra Business Card / Credit Card / ID Card Holder Case with Multiple Sleeves / Zebra Design Wallet</t>
  </si>
  <si>
    <t>GCH1305 (Zebra)</t>
  </si>
  <si>
    <t>799872129093</t>
  </si>
  <si>
    <t>GCH1289PN</t>
  </si>
  <si>
    <t>OUT OF STOCK</t>
  </si>
  <si>
    <t>GCH303S</t>
  </si>
  <si>
    <t>72S</t>
  </si>
  <si>
    <t>GCH303G</t>
  </si>
  <si>
    <t>72G</t>
  </si>
  <si>
    <t>GCH1301B</t>
  </si>
  <si>
    <t>799872129079</t>
  </si>
  <si>
    <t>Diamond Design Zebra iPhone Hard Case Cover with Rhinestone Crystals (iphone 4 / iphone 4s)</t>
  </si>
  <si>
    <t>799872129062</t>
  </si>
  <si>
    <t>Diamond Stone Design Checkered iPhone Hard Case Encrusted with Rhinestone Crystal (iPhone 4 / iPhone 4s)</t>
  </si>
  <si>
    <t>799872129055</t>
  </si>
  <si>
    <t>799872129048</t>
  </si>
  <si>
    <t>799872129031</t>
  </si>
  <si>
    <t>Rhinestone iPhone case - iPhone 4 / iPhone 4s (Black &amp; Silver)</t>
  </si>
  <si>
    <t>799872129024</t>
  </si>
  <si>
    <t>Floral Rhinestone iPhone Case (iphone 4 / iPhone 4s)</t>
  </si>
  <si>
    <t>799872129017</t>
  </si>
  <si>
    <t>HBG100462BEI</t>
  </si>
  <si>
    <t>799872129000</t>
  </si>
  <si>
    <t>64BEI</t>
  </si>
  <si>
    <t>HBG100462G</t>
  </si>
  <si>
    <t>799872128997</t>
  </si>
  <si>
    <t>64G</t>
  </si>
  <si>
    <t>HBG100462B</t>
  </si>
  <si>
    <t>799872128980</t>
  </si>
  <si>
    <t>64B</t>
  </si>
  <si>
    <t>HBG100462BL</t>
  </si>
  <si>
    <t>799872128973</t>
  </si>
  <si>
    <t>64BL</t>
  </si>
  <si>
    <t>HBG100462P</t>
  </si>
  <si>
    <t>799872128966</t>
  </si>
  <si>
    <t>64P</t>
  </si>
  <si>
    <t>Satin Evening Clutch Bag Encrusted with Rhinestones/Satin Clutch Rhinestone</t>
  </si>
  <si>
    <t>HX00072S</t>
  </si>
  <si>
    <t>63S</t>
  </si>
  <si>
    <t>HX00072BR</t>
  </si>
  <si>
    <t>799872128959</t>
  </si>
  <si>
    <t>63BR</t>
  </si>
  <si>
    <t>HX00072B</t>
  </si>
  <si>
    <t>799872128942</t>
  </si>
  <si>
    <t>63B</t>
  </si>
  <si>
    <t>Glitter Zebra Design iPhone Case - iPhone 4 case / iPhone 4s case</t>
  </si>
  <si>
    <t>HBG100482S</t>
  </si>
  <si>
    <t>799872128928</t>
  </si>
  <si>
    <t>61S</t>
  </si>
  <si>
    <t>HBG100482G</t>
  </si>
  <si>
    <t>799872128911</t>
  </si>
  <si>
    <t>61G</t>
  </si>
  <si>
    <t>HBG100482B</t>
  </si>
  <si>
    <t>799872128904</t>
  </si>
  <si>
    <t>61B</t>
  </si>
  <si>
    <t>Satin Clutch Bag Encrusted with Rhinestones/Satin Evening Bag</t>
  </si>
  <si>
    <t>HBG100632S</t>
  </si>
  <si>
    <t>799872129130</t>
  </si>
  <si>
    <t>60S</t>
  </si>
  <si>
    <t>HBG100632G</t>
  </si>
  <si>
    <t>799872128898</t>
  </si>
  <si>
    <t>60G</t>
  </si>
  <si>
    <t>HBG100632B</t>
  </si>
  <si>
    <t>60B</t>
  </si>
  <si>
    <t>Crimped Evening Clutch Bag Adorned with a Rhinestone Encrusted Flower</t>
  </si>
  <si>
    <t>HBG100633B</t>
  </si>
  <si>
    <t>799872128850</t>
  </si>
  <si>
    <t>58B</t>
  </si>
  <si>
    <t>HBG100633G</t>
  </si>
  <si>
    <t>58G</t>
  </si>
  <si>
    <t>HBG100633S</t>
  </si>
  <si>
    <t>58S</t>
  </si>
  <si>
    <t>Crimped Evening Bag Accented with Rhinestone Flower Design/rhinestone Clutch Handbag</t>
  </si>
  <si>
    <t>HBG100483S</t>
  </si>
  <si>
    <t>57S</t>
  </si>
  <si>
    <t>HBG100483G</t>
  </si>
  <si>
    <t>799872128843</t>
  </si>
  <si>
    <t>57G</t>
  </si>
  <si>
    <t>HBG100483B</t>
  </si>
  <si>
    <t>799872128836</t>
  </si>
  <si>
    <t>57B</t>
  </si>
  <si>
    <t>Satin Crimped Evening Bag with Crystal Encrusted Jewel /charming Satin Clutch/scarleto Satin Flap Clutch</t>
  </si>
  <si>
    <t>HW00239W</t>
  </si>
  <si>
    <t>799872128829</t>
  </si>
  <si>
    <t>56W</t>
  </si>
  <si>
    <t>HW00239BR</t>
  </si>
  <si>
    <t>799872128812</t>
  </si>
  <si>
    <t>56BR</t>
  </si>
  <si>
    <t>HW00239BL</t>
  </si>
  <si>
    <t>799872128805</t>
  </si>
  <si>
    <t>56BL</t>
  </si>
  <si>
    <t>HW00239B</t>
  </si>
  <si>
    <t>799872128799</t>
  </si>
  <si>
    <t>56B</t>
  </si>
  <si>
    <t>HW00239YL</t>
  </si>
  <si>
    <t>56YL</t>
  </si>
  <si>
    <t>NEEDS TO BE POSTED</t>
  </si>
  <si>
    <t>HBG100569S</t>
  </si>
  <si>
    <t>799872128782</t>
  </si>
  <si>
    <t>55S</t>
  </si>
  <si>
    <t>HBG100569G</t>
  </si>
  <si>
    <t>LOW STOCK</t>
  </si>
  <si>
    <t>55G</t>
  </si>
  <si>
    <t>HBG100569B</t>
  </si>
  <si>
    <t>799872128775</t>
  </si>
  <si>
    <t>55B</t>
  </si>
  <si>
    <t>Rhinestone Design Envelope Structured Evening Handbag / Purse with Pearl Trimming and Detachable Chain</t>
  </si>
  <si>
    <t>DR147</t>
  </si>
  <si>
    <t>DR241</t>
  </si>
  <si>
    <t>NEW Silver 3 Tier Jewelry Display T-Bar Tower for Bracelets / Necklaces / Headbands</t>
  </si>
  <si>
    <t>DR247</t>
  </si>
  <si>
    <t>799872129147</t>
  </si>
  <si>
    <t>3 Tier Jewelry T-Bar Necklace &amp; Bracelet Display Stand White</t>
  </si>
  <si>
    <t>DR195W</t>
  </si>
  <si>
    <t>799872128676</t>
  </si>
  <si>
    <t>2 Tier Metal T-Bar Bracelet &amp; Necklace Jewelry Display Stand</t>
  </si>
  <si>
    <t>DR070</t>
  </si>
  <si>
    <t>799872128683</t>
  </si>
  <si>
    <t>Round Zebra Design Jewel Compact Mirror (Black/white)</t>
  </si>
  <si>
    <t>GM1315Z</t>
  </si>
  <si>
    <t>799872128713</t>
  </si>
  <si>
    <t>GM1301B</t>
  </si>
  <si>
    <t>799872128706</t>
  </si>
  <si>
    <t>Black Glitter Floral Design Round Compact Mirror</t>
  </si>
  <si>
    <t>GM1316B</t>
  </si>
  <si>
    <t>799872128690</t>
  </si>
  <si>
    <t>GCB1009R</t>
  </si>
  <si>
    <t>799872128669</t>
  </si>
  <si>
    <t>46R</t>
  </si>
  <si>
    <t>GCB1009G</t>
  </si>
  <si>
    <t>799872128652</t>
  </si>
  <si>
    <t>46G</t>
  </si>
  <si>
    <t>Chrome ID Card Case Holder and Wallet with Engraved Vine Pattern</t>
  </si>
  <si>
    <t>GCB1301B</t>
  </si>
  <si>
    <t>HBG100613S</t>
  </si>
  <si>
    <t>44S</t>
  </si>
  <si>
    <t>HBG100613G</t>
  </si>
  <si>
    <t>44G</t>
  </si>
  <si>
    <t>HBG100509W</t>
  </si>
  <si>
    <t>799872128621</t>
  </si>
  <si>
    <t>HBG100509OR</t>
  </si>
  <si>
    <t>799872128638</t>
  </si>
  <si>
    <t>42OR</t>
  </si>
  <si>
    <t>HBG100509BL</t>
  </si>
  <si>
    <t>799872128645</t>
  </si>
  <si>
    <t>42BL</t>
  </si>
  <si>
    <t>HBG100509FU</t>
  </si>
  <si>
    <t>799872128614</t>
  </si>
  <si>
    <t>42FU</t>
  </si>
  <si>
    <t>HBG100509B</t>
  </si>
  <si>
    <t>799872128607</t>
  </si>
  <si>
    <t>42B</t>
  </si>
  <si>
    <t>Womens Faux Leather Shoulder Handbag Purse Colorful Flowers</t>
  </si>
  <si>
    <t>799872128591</t>
  </si>
  <si>
    <t>HBG100461</t>
  </si>
  <si>
    <t>799872128584</t>
  </si>
  <si>
    <t>39R</t>
  </si>
  <si>
    <t>39FU</t>
  </si>
  <si>
    <t>39BL</t>
  </si>
  <si>
    <t>HBG100493B</t>
  </si>
  <si>
    <t>38B</t>
  </si>
  <si>
    <t>HBG100493BL</t>
  </si>
  <si>
    <t>799872128560</t>
  </si>
  <si>
    <t>38BL</t>
  </si>
  <si>
    <t>HBG100493BR</t>
  </si>
  <si>
    <t>799872128577</t>
  </si>
  <si>
    <t>38BR</t>
  </si>
  <si>
    <t>HBG100493R</t>
  </si>
  <si>
    <t>38R</t>
  </si>
  <si>
    <t>HBG100493FU</t>
  </si>
  <si>
    <t>799872128553</t>
  </si>
  <si>
    <t>38FU</t>
  </si>
  <si>
    <t>HBG100493TL</t>
  </si>
  <si>
    <t>799872128546</t>
  </si>
  <si>
    <t>38TL</t>
  </si>
  <si>
    <t>Crimped Satin Evening Clutch Handag with Crystal Encrusted Pendant</t>
  </si>
  <si>
    <t>HBG100434R</t>
  </si>
  <si>
    <t>799872128515</t>
  </si>
  <si>
    <t>37R</t>
  </si>
  <si>
    <t>HBG100434PU</t>
  </si>
  <si>
    <t>799872128539</t>
  </si>
  <si>
    <t>37PU</t>
  </si>
  <si>
    <t>HBG100434GY</t>
  </si>
  <si>
    <t>37GY</t>
  </si>
  <si>
    <t>HBG100434GR</t>
  </si>
  <si>
    <t>37GR</t>
  </si>
  <si>
    <t>799872128522</t>
  </si>
  <si>
    <t>HBG100434BL</t>
  </si>
  <si>
    <t>37BL</t>
  </si>
  <si>
    <t>HBG100434BEI</t>
  </si>
  <si>
    <t>37BEI</t>
  </si>
  <si>
    <t>HBG100434B</t>
  </si>
  <si>
    <t>799872128508</t>
  </si>
  <si>
    <t>37B</t>
  </si>
  <si>
    <t>HBG100485S</t>
  </si>
  <si>
    <t>799872128485</t>
  </si>
  <si>
    <t>36S</t>
  </si>
  <si>
    <t>HBG100485G</t>
  </si>
  <si>
    <t>36G</t>
  </si>
  <si>
    <t>HBG100485B</t>
  </si>
  <si>
    <t>799872128492</t>
  </si>
  <si>
    <t>36B</t>
  </si>
  <si>
    <t>Faux Leather Evening Envelope Purse Handbag Clutch with Rhinestones</t>
  </si>
  <si>
    <t>3-in-1 Leopard Pattern Cosmetic Makeup Bag Set</t>
  </si>
  <si>
    <t>HM00106</t>
  </si>
  <si>
    <t>799872129772</t>
  </si>
  <si>
    <t>3-in-1 Zebra Pattern Cosmetic Makeup Bag Set</t>
  </si>
  <si>
    <t>HM00105</t>
  </si>
  <si>
    <t>799872129789</t>
  </si>
  <si>
    <t>3-in-1 Polka Dotted Cosmetic Makeup Bag Set</t>
  </si>
  <si>
    <t>HM00104</t>
  </si>
  <si>
    <t>799872129796</t>
  </si>
  <si>
    <t>Rhinestone Cheetah Print Business Credit Id Card Case Holder</t>
  </si>
  <si>
    <t>799872128478</t>
  </si>
  <si>
    <t>Rhinestone Zebra Print Business Credit ID Card Case Holder</t>
  </si>
  <si>
    <t>GCH1275</t>
  </si>
  <si>
    <t>799872128461</t>
  </si>
  <si>
    <t>HBG100614B</t>
  </si>
  <si>
    <t>799872128454</t>
  </si>
  <si>
    <t>30B</t>
  </si>
  <si>
    <t>HBG100614G</t>
  </si>
  <si>
    <t>799872128447</t>
  </si>
  <si>
    <t>30G</t>
  </si>
  <si>
    <t>Rhinestone Evening Bag with High Polish Trim</t>
  </si>
  <si>
    <t>Gray</t>
  </si>
  <si>
    <t>HBG100566GY</t>
  </si>
  <si>
    <t>799872128430</t>
  </si>
  <si>
    <t>25GY</t>
  </si>
  <si>
    <t>Blue</t>
  </si>
  <si>
    <t>HBG100566BL</t>
  </si>
  <si>
    <t>799872128423</t>
  </si>
  <si>
    <t>25BL</t>
  </si>
  <si>
    <t>Black</t>
  </si>
  <si>
    <t>HBG100566B</t>
  </si>
  <si>
    <t>799872128416</t>
  </si>
  <si>
    <t>25B</t>
  </si>
  <si>
    <t>Crimped Satin Evening Clutch Bag Encrusted with Faux Stone</t>
  </si>
  <si>
    <t>Gold</t>
  </si>
  <si>
    <t>HBG100611G</t>
  </si>
  <si>
    <t>799872129802</t>
  </si>
  <si>
    <t>24G</t>
  </si>
  <si>
    <t>White</t>
  </si>
  <si>
    <t>HBG100611W</t>
  </si>
  <si>
    <t>799872129819</t>
  </si>
  <si>
    <t>24W</t>
  </si>
  <si>
    <t>Silver</t>
  </si>
  <si>
    <t>HBG100611S</t>
  </si>
  <si>
    <t>799872129826</t>
  </si>
  <si>
    <t>24S</t>
  </si>
  <si>
    <t>Champaigne</t>
  </si>
  <si>
    <t>HBG100611CH</t>
  </si>
  <si>
    <t>799872129840</t>
  </si>
  <si>
    <t>24CH</t>
  </si>
  <si>
    <t>799872129833</t>
  </si>
  <si>
    <t>HBG100626S</t>
  </si>
  <si>
    <t>799872128409</t>
  </si>
  <si>
    <t>23S</t>
  </si>
  <si>
    <t>HBG100626W</t>
  </si>
  <si>
    <t>799872128362</t>
  </si>
  <si>
    <t>23W</t>
  </si>
  <si>
    <t>HBG100626G</t>
  </si>
  <si>
    <t>799872128386</t>
  </si>
  <si>
    <t>23G</t>
  </si>
  <si>
    <t>HBG100626B</t>
  </si>
  <si>
    <t>799872128379</t>
  </si>
  <si>
    <t>23B</t>
  </si>
  <si>
    <t>Pewter</t>
  </si>
  <si>
    <t>HBG100626P</t>
  </si>
  <si>
    <t>799872128393</t>
  </si>
  <si>
    <t>23P</t>
  </si>
  <si>
    <t>Red</t>
  </si>
  <si>
    <t>HBG100647R</t>
  </si>
  <si>
    <t>799872128300</t>
  </si>
  <si>
    <t>29R</t>
  </si>
  <si>
    <t>Brown</t>
  </si>
  <si>
    <t>HBG100647BR</t>
  </si>
  <si>
    <t>799872128324</t>
  </si>
  <si>
    <t>29BR</t>
  </si>
  <si>
    <t>Ruse Orange</t>
  </si>
  <si>
    <t>HBG100647RU</t>
  </si>
  <si>
    <t>799872128317</t>
  </si>
  <si>
    <t>29RU</t>
  </si>
  <si>
    <t>HBG100647BL</t>
  </si>
  <si>
    <t>799872128287</t>
  </si>
  <si>
    <t>29BL</t>
  </si>
  <si>
    <t>HBG100647B</t>
  </si>
  <si>
    <t>799872128294</t>
  </si>
  <si>
    <t>29B</t>
  </si>
  <si>
    <t>Womens Faux Leather Lady Tote Shoulder Handbag Purse Bag</t>
  </si>
  <si>
    <t>799872128225</t>
  </si>
  <si>
    <t>27G</t>
  </si>
  <si>
    <t>Pink</t>
  </si>
  <si>
    <t>799872128218</t>
  </si>
  <si>
    <t>27PN</t>
  </si>
  <si>
    <t>GBX002BL</t>
  </si>
  <si>
    <t>799872128188</t>
  </si>
  <si>
    <t>27BL</t>
  </si>
  <si>
    <t>GBX001S</t>
  </si>
  <si>
    <t>799872128195</t>
  </si>
  <si>
    <t>27S</t>
  </si>
  <si>
    <t>GBX001B</t>
  </si>
  <si>
    <t>799872128201</t>
  </si>
  <si>
    <t>27B</t>
  </si>
  <si>
    <t>Jewelry Box with Rhinestones and Mirror Jewelry Stand for Earrings Necklaces and Bracelets Organizer</t>
  </si>
  <si>
    <t>Beige</t>
  </si>
  <si>
    <t>HW00245BEI</t>
  </si>
  <si>
    <t>799872128256</t>
  </si>
  <si>
    <t>28BEI</t>
  </si>
  <si>
    <t>HW00245GY</t>
  </si>
  <si>
    <t>799872128270</t>
  </si>
  <si>
    <t>28GY</t>
  </si>
  <si>
    <t>Fuschia</t>
  </si>
  <si>
    <t>HW00245FU</t>
  </si>
  <si>
    <t>799872128232</t>
  </si>
  <si>
    <t>28FU</t>
  </si>
  <si>
    <t>Orange</t>
  </si>
  <si>
    <t>HW00245OR</t>
  </si>
  <si>
    <t>799872128263</t>
  </si>
  <si>
    <t>28OR</t>
  </si>
  <si>
    <t>Green</t>
  </si>
  <si>
    <t>HW00245GR</t>
  </si>
  <si>
    <t>799872128249</t>
  </si>
  <si>
    <t>28GR</t>
  </si>
  <si>
    <t>Faux Reptile Print Zip Around Wallet Wristlet Clutch</t>
  </si>
  <si>
    <t>799872128171</t>
  </si>
  <si>
    <t>HW00243P</t>
  </si>
  <si>
    <t>799872128157</t>
  </si>
  <si>
    <t>Bronze</t>
  </si>
  <si>
    <t>HW00243BZ</t>
  </si>
  <si>
    <t>799872128133</t>
  </si>
  <si>
    <t>HW00243B</t>
  </si>
  <si>
    <t>799872128140</t>
  </si>
  <si>
    <t>HW00243G</t>
  </si>
  <si>
    <t>799872128164</t>
  </si>
  <si>
    <t>LC00012PU</t>
  </si>
  <si>
    <t>22PU</t>
  </si>
  <si>
    <t>LC00016FU</t>
  </si>
  <si>
    <t>22FU</t>
  </si>
  <si>
    <t>LC00016BL</t>
  </si>
  <si>
    <t>22BL</t>
  </si>
  <si>
    <t>LC00007B</t>
  </si>
  <si>
    <t>22B</t>
  </si>
  <si>
    <t>LC00007HM</t>
  </si>
  <si>
    <t>22HM</t>
  </si>
  <si>
    <t>Rhinestone Encrusted Large Shell Sunglasses Case</t>
  </si>
  <si>
    <t>LC00022</t>
  </si>
  <si>
    <t>21C</t>
  </si>
  <si>
    <t>LC00025</t>
  </si>
  <si>
    <t>21G</t>
  </si>
  <si>
    <t>Animal print rhinestone crystal eyeglass sunglasses large protective case</t>
  </si>
  <si>
    <t>Stainless Steel Metal Compact Mirror Embossed with Filigree Pattern (Silver)</t>
  </si>
  <si>
    <t>GM39R</t>
  </si>
  <si>
    <t>799872128355</t>
  </si>
  <si>
    <t>Black Rhinestone ID / Credit / Business Card Holder Case</t>
  </si>
  <si>
    <t>GCB1309B</t>
  </si>
  <si>
    <t>799872127983</t>
  </si>
  <si>
    <t>Rhinestone Business Card Id Card Holder</t>
  </si>
  <si>
    <t>GCB1308</t>
  </si>
  <si>
    <t>Crystal Studded Business Card Id Card Holder Case</t>
  </si>
  <si>
    <t>GCB1311</t>
  </si>
  <si>
    <t>GCH1304G</t>
  </si>
  <si>
    <t>15G</t>
  </si>
  <si>
    <t>GCH1304B</t>
  </si>
  <si>
    <t>799872127952</t>
  </si>
  <si>
    <t>15B</t>
  </si>
  <si>
    <t>Faux Crocodile Leather Business / ID / Credit Card Holder Case</t>
  </si>
  <si>
    <t>HBG100494TL</t>
  </si>
  <si>
    <t>14TL</t>
  </si>
  <si>
    <t>HBG100494PN</t>
  </si>
  <si>
    <t>799872128126</t>
  </si>
  <si>
    <t>14PN</t>
  </si>
  <si>
    <t>HBG100494G</t>
  </si>
  <si>
    <t>799872128119</t>
  </si>
  <si>
    <t>14G</t>
  </si>
  <si>
    <t>HBG100494S</t>
  </si>
  <si>
    <t>799872128102</t>
  </si>
  <si>
    <t>14S</t>
  </si>
  <si>
    <t>HBG100494W</t>
  </si>
  <si>
    <t>14W</t>
  </si>
  <si>
    <t>HBG100494R</t>
  </si>
  <si>
    <t>799872128096</t>
  </si>
  <si>
    <t>14R</t>
  </si>
  <si>
    <t>Crimped Satin Evening Clutch with Rhinestones</t>
  </si>
  <si>
    <t>HBG100564S</t>
  </si>
  <si>
    <t>799872128089</t>
  </si>
  <si>
    <t>HBG100564G</t>
  </si>
  <si>
    <t>799872128072</t>
  </si>
  <si>
    <t>13G</t>
  </si>
  <si>
    <t xml:space="preserve">Black </t>
  </si>
  <si>
    <t>HBG100564B</t>
  </si>
  <si>
    <t>799872128065</t>
  </si>
  <si>
    <t>13B</t>
  </si>
  <si>
    <t>HBG100570TL</t>
  </si>
  <si>
    <t>12TL</t>
  </si>
  <si>
    <t>HBG100570FU</t>
  </si>
  <si>
    <t>799872128058</t>
  </si>
  <si>
    <t>12FU</t>
  </si>
  <si>
    <t>HBG100570B</t>
  </si>
  <si>
    <t>799872128041</t>
  </si>
  <si>
    <t>12B</t>
  </si>
  <si>
    <t>Satin Evening Wristlet Clutch Handbag Day Bag</t>
  </si>
  <si>
    <t>HBG100472S</t>
  </si>
  <si>
    <t>799872128348</t>
  </si>
  <si>
    <t>HBG100472P</t>
  </si>
  <si>
    <t>799872128737</t>
  </si>
  <si>
    <t>HBG100472B</t>
  </si>
  <si>
    <t>799872128768</t>
  </si>
  <si>
    <t>HBG100472BL</t>
  </si>
  <si>
    <t>799872128751</t>
  </si>
  <si>
    <t>HBG100472G</t>
  </si>
  <si>
    <t>799872128331</t>
  </si>
  <si>
    <t>Faux Leather Studded Minaudiere Clutch Handbag</t>
  </si>
  <si>
    <t>HBG100504B</t>
  </si>
  <si>
    <t>799872127938</t>
  </si>
  <si>
    <t>10B</t>
  </si>
  <si>
    <t>HBG100504G</t>
  </si>
  <si>
    <t>HBG100504S</t>
  </si>
  <si>
    <t>799872127921</t>
  </si>
  <si>
    <t>10S</t>
  </si>
  <si>
    <t>HBG100404S</t>
  </si>
  <si>
    <t>799872127976</t>
  </si>
  <si>
    <t>9S</t>
  </si>
  <si>
    <t>HBG100404G</t>
  </si>
  <si>
    <t>799872127969</t>
  </si>
  <si>
    <t>9G</t>
  </si>
  <si>
    <t>Satin Clutch Handbag</t>
  </si>
  <si>
    <t>HBG100372G</t>
  </si>
  <si>
    <t>799872128034</t>
  </si>
  <si>
    <t>HBG100372B</t>
  </si>
  <si>
    <t>799872128027</t>
  </si>
  <si>
    <t>HBG100372BR</t>
  </si>
  <si>
    <t>799872128010</t>
  </si>
  <si>
    <t>Sequin Handbag with Adjustable Shoulder Strap and Snakeskin Trim</t>
  </si>
  <si>
    <t>HBG100371BR</t>
  </si>
  <si>
    <t>799872128003</t>
  </si>
  <si>
    <t>7BR</t>
  </si>
  <si>
    <t>HBG100371B</t>
  </si>
  <si>
    <t>799872127990</t>
  </si>
  <si>
    <t>7B</t>
  </si>
  <si>
    <t>Faux Leather Stitched Handbag with Stud Pattern Design</t>
  </si>
  <si>
    <t>Woven Chinle Pattern Tote</t>
  </si>
  <si>
    <t>HBG100539</t>
  </si>
  <si>
    <t>799872127945</t>
  </si>
  <si>
    <t>HBG100177B</t>
  </si>
  <si>
    <t>HBG100177FU</t>
  </si>
  <si>
    <t>799872127877</t>
  </si>
  <si>
    <t>Textured Satin Evening Bag Crimped with Crystals</t>
  </si>
  <si>
    <t>HBG100508W</t>
  </si>
  <si>
    <t>3W</t>
  </si>
  <si>
    <t>HBG100508BL</t>
  </si>
  <si>
    <t>799872127914</t>
  </si>
  <si>
    <t>HBG100508B</t>
  </si>
  <si>
    <t>799872127907</t>
  </si>
  <si>
    <t>HBG100508G</t>
  </si>
  <si>
    <t>799872127891</t>
  </si>
  <si>
    <t>3G</t>
  </si>
  <si>
    <t>HBG100508FU</t>
  </si>
  <si>
    <t>799872127884</t>
  </si>
  <si>
    <t>3FU</t>
  </si>
  <si>
    <t>HBG100301R</t>
  </si>
  <si>
    <t>700358387487</t>
  </si>
  <si>
    <t>HBG100301PN</t>
  </si>
  <si>
    <t>700358387494</t>
  </si>
  <si>
    <t>HBG100301BL</t>
  </si>
  <si>
    <t>700358387470</t>
  </si>
  <si>
    <t>HBG100489B</t>
  </si>
  <si>
    <t>799872127860</t>
  </si>
  <si>
    <t>HBG100489BR</t>
  </si>
  <si>
    <t>799872127853</t>
  </si>
  <si>
    <t>2BR</t>
  </si>
  <si>
    <t>HBG100154B</t>
  </si>
  <si>
    <t>Title</t>
  </si>
  <si>
    <t>UPC</t>
  </si>
  <si>
    <t>Amazon Monthly Fees</t>
  </si>
  <si>
    <t xml:space="preserve">Amazon Monthly Fee Reimbursement </t>
  </si>
  <si>
    <t>REVENUES / PROFITS</t>
  </si>
  <si>
    <t>UPC Barcodes</t>
  </si>
  <si>
    <t>799491862494</t>
  </si>
  <si>
    <t>799491862487</t>
  </si>
  <si>
    <t>799491862470</t>
  </si>
  <si>
    <t>799491862463</t>
  </si>
  <si>
    <t>799491862456</t>
  </si>
  <si>
    <t>799491862449</t>
  </si>
  <si>
    <t>799491862432</t>
  </si>
  <si>
    <t>799491862425</t>
  </si>
  <si>
    <t>799491862418</t>
  </si>
  <si>
    <t>799491862401</t>
  </si>
  <si>
    <t>799491862395</t>
  </si>
  <si>
    <t>799491862388</t>
  </si>
  <si>
    <t>799491862371</t>
  </si>
  <si>
    <t>799491862364</t>
  </si>
  <si>
    <t>799491862357</t>
  </si>
  <si>
    <t>799491862340</t>
  </si>
  <si>
    <t>799491862333</t>
  </si>
  <si>
    <t>799491862326</t>
  </si>
  <si>
    <t>799491862319</t>
  </si>
  <si>
    <t>799491862302</t>
  </si>
  <si>
    <t>799491862296</t>
  </si>
  <si>
    <t>799491862289</t>
  </si>
  <si>
    <t>799491862272</t>
  </si>
  <si>
    <t>799491862265</t>
  </si>
  <si>
    <t>799491862258</t>
  </si>
  <si>
    <t>799491862241</t>
  </si>
  <si>
    <t>799491862234</t>
  </si>
  <si>
    <t>799491862227</t>
  </si>
  <si>
    <t>799491862210</t>
  </si>
  <si>
    <t>799491862203</t>
  </si>
  <si>
    <t>799491862197</t>
  </si>
  <si>
    <t>799491862180</t>
  </si>
  <si>
    <t>799491862173</t>
  </si>
  <si>
    <t>799491862166</t>
  </si>
  <si>
    <t>799491862159</t>
  </si>
  <si>
    <t>799491862142</t>
  </si>
  <si>
    <t>799491862135</t>
  </si>
  <si>
    <t>799491862128</t>
  </si>
  <si>
    <t>799491862111</t>
  </si>
  <si>
    <t>799491862104</t>
  </si>
  <si>
    <t>799491862098</t>
  </si>
  <si>
    <t>799491862081</t>
  </si>
  <si>
    <t>799491862074</t>
  </si>
  <si>
    <t>799491862067</t>
  </si>
  <si>
    <t>799491862050</t>
  </si>
  <si>
    <t>799491862043</t>
  </si>
  <si>
    <t>799491862036</t>
  </si>
  <si>
    <t>799491862029</t>
  </si>
  <si>
    <t>799491862012</t>
  </si>
  <si>
    <t>799491862005</t>
  </si>
  <si>
    <t>799491861992</t>
  </si>
  <si>
    <t>799491861985</t>
  </si>
  <si>
    <t>799491861978</t>
  </si>
  <si>
    <t>799491861961</t>
  </si>
  <si>
    <t>799491861954</t>
  </si>
  <si>
    <t>799491861947</t>
  </si>
  <si>
    <t>799491861930</t>
  </si>
  <si>
    <t>799491861923</t>
  </si>
  <si>
    <t>799491861916</t>
  </si>
  <si>
    <t>799491861909</t>
  </si>
  <si>
    <t>799491861893</t>
  </si>
  <si>
    <t>799491861886</t>
  </si>
  <si>
    <t>799491861879</t>
  </si>
  <si>
    <t>799491861862</t>
  </si>
  <si>
    <t>799491861855</t>
  </si>
  <si>
    <t>799491861848</t>
  </si>
  <si>
    <t>799491861831</t>
  </si>
  <si>
    <t>799491861824</t>
  </si>
  <si>
    <t>799491861817</t>
  </si>
  <si>
    <t>799491861800</t>
  </si>
  <si>
    <t>799491861794</t>
  </si>
  <si>
    <t>799491861787</t>
  </si>
  <si>
    <t>799491861770</t>
  </si>
  <si>
    <t>799491861763</t>
  </si>
  <si>
    <t>799491861756</t>
  </si>
  <si>
    <t>799491861749</t>
  </si>
  <si>
    <t>799491861732</t>
  </si>
  <si>
    <t>799491861725</t>
  </si>
  <si>
    <t>799491861718</t>
  </si>
  <si>
    <t>799491861701</t>
  </si>
  <si>
    <t>799491861695</t>
  </si>
  <si>
    <t>799491861688</t>
  </si>
  <si>
    <t>799491861671</t>
  </si>
  <si>
    <t>799491861664</t>
  </si>
  <si>
    <t>799491861657</t>
  </si>
  <si>
    <t>799491861640</t>
  </si>
  <si>
    <t>799491861633</t>
  </si>
  <si>
    <t>799491861626</t>
  </si>
  <si>
    <t>799491861619</t>
  </si>
  <si>
    <t>799491861602</t>
  </si>
  <si>
    <t>799491861596</t>
  </si>
  <si>
    <t>799491861589</t>
  </si>
  <si>
    <t>799491861572</t>
  </si>
  <si>
    <t>799491861565</t>
  </si>
  <si>
    <t>799491861558</t>
  </si>
  <si>
    <t>799491861541</t>
  </si>
  <si>
    <t>799491861534</t>
  </si>
  <si>
    <t>799491861527</t>
  </si>
  <si>
    <t>799491861510</t>
  </si>
  <si>
    <t>799491861503</t>
  </si>
  <si>
    <t>799491861497</t>
  </si>
  <si>
    <t>799491861480</t>
  </si>
  <si>
    <t>799491861473</t>
  </si>
  <si>
    <t>799491861466</t>
  </si>
  <si>
    <t>799491861459</t>
  </si>
  <si>
    <t>799491861442</t>
  </si>
  <si>
    <t>799491861435</t>
  </si>
  <si>
    <t>799491861428</t>
  </si>
  <si>
    <t>799491861411</t>
  </si>
  <si>
    <t>799491861404</t>
  </si>
  <si>
    <t>799491861398</t>
  </si>
  <si>
    <t>799491861381</t>
  </si>
  <si>
    <t>799491861374</t>
  </si>
  <si>
    <t>799491861367</t>
  </si>
  <si>
    <t>799491861350</t>
  </si>
  <si>
    <t>799491861343</t>
  </si>
  <si>
    <t>799491861336</t>
  </si>
  <si>
    <t>799491861329</t>
  </si>
  <si>
    <t>799491861312</t>
  </si>
  <si>
    <t>799491861305</t>
  </si>
  <si>
    <t>799491861299</t>
  </si>
  <si>
    <t>799491861282</t>
  </si>
  <si>
    <t>799491861275</t>
  </si>
  <si>
    <t>799491861268</t>
  </si>
  <si>
    <t>799491861251</t>
  </si>
  <si>
    <t>799491861244</t>
  </si>
  <si>
    <t>799491861237</t>
  </si>
  <si>
    <t>799491861220</t>
  </si>
  <si>
    <t>799491861213</t>
  </si>
  <si>
    <t>799491861206</t>
  </si>
  <si>
    <t>799491861190</t>
  </si>
  <si>
    <t>799491861183</t>
  </si>
  <si>
    <t>799491861176</t>
  </si>
  <si>
    <t>799491861169</t>
  </si>
  <si>
    <t>799491861152</t>
  </si>
  <si>
    <t>799491861145</t>
  </si>
  <si>
    <t>799491861138</t>
  </si>
  <si>
    <t>799491861121</t>
  </si>
  <si>
    <t>799491861114</t>
  </si>
  <si>
    <t>799491861107</t>
  </si>
  <si>
    <t>799491861091</t>
  </si>
  <si>
    <t>799491861084</t>
  </si>
  <si>
    <t>799491861077</t>
  </si>
  <si>
    <t>799491861060</t>
  </si>
  <si>
    <t>799491861053</t>
  </si>
  <si>
    <t>799491861046</t>
  </si>
  <si>
    <t>799491861039</t>
  </si>
  <si>
    <t>799491861022</t>
  </si>
  <si>
    <t>799491861015</t>
  </si>
  <si>
    <t>799491861008</t>
  </si>
  <si>
    <t>799491860995</t>
  </si>
  <si>
    <t>799491860988</t>
  </si>
  <si>
    <t>799491860971</t>
  </si>
  <si>
    <t>799491860964</t>
  </si>
  <si>
    <t>799491860957</t>
  </si>
  <si>
    <t>799491860940</t>
  </si>
  <si>
    <t>799491860933</t>
  </si>
  <si>
    <t>799491860926</t>
  </si>
  <si>
    <t>799491860919</t>
  </si>
  <si>
    <t>799491860902</t>
  </si>
  <si>
    <t>799491860896</t>
  </si>
  <si>
    <t>799491860889</t>
  </si>
  <si>
    <t>799491860872</t>
  </si>
  <si>
    <t>799491860865</t>
  </si>
  <si>
    <t>799491860858</t>
  </si>
  <si>
    <t>799491860841</t>
  </si>
  <si>
    <t>799491860834</t>
  </si>
  <si>
    <t>799491860827</t>
  </si>
  <si>
    <t>799491860810</t>
  </si>
  <si>
    <t>799491860803</t>
  </si>
  <si>
    <t>799491860797</t>
  </si>
  <si>
    <t>799491860780</t>
  </si>
  <si>
    <t>799491860773</t>
  </si>
  <si>
    <t>799491860766</t>
  </si>
  <si>
    <t>799491860759</t>
  </si>
  <si>
    <t>799491860742</t>
  </si>
  <si>
    <t>799491860735</t>
  </si>
  <si>
    <t>799491860728</t>
  </si>
  <si>
    <t>799491860711</t>
  </si>
  <si>
    <t>799491860704</t>
  </si>
  <si>
    <t>799491860698</t>
  </si>
  <si>
    <t>799491860681</t>
  </si>
  <si>
    <t>799491860674</t>
  </si>
  <si>
    <t>799491860667</t>
  </si>
  <si>
    <t>799491860650</t>
  </si>
  <si>
    <t>799491860643</t>
  </si>
  <si>
    <t>799491860636</t>
  </si>
  <si>
    <t>799491860629</t>
  </si>
  <si>
    <t>799491860612</t>
  </si>
  <si>
    <t>799491860605</t>
  </si>
  <si>
    <t>799491860599</t>
  </si>
  <si>
    <t>799491860582</t>
  </si>
  <si>
    <t>799491860575</t>
  </si>
  <si>
    <t>799491860568</t>
  </si>
  <si>
    <t>799491860551</t>
  </si>
  <si>
    <t>799491860544</t>
  </si>
  <si>
    <t>799491860537</t>
  </si>
  <si>
    <t>799491860520</t>
  </si>
  <si>
    <t>799491860513</t>
  </si>
  <si>
    <t>799491860506</t>
  </si>
  <si>
    <t>Yes</t>
  </si>
  <si>
    <t>799872129765</t>
  </si>
  <si>
    <t>799872129758</t>
  </si>
  <si>
    <t>799872129741</t>
  </si>
  <si>
    <t>799872129734</t>
  </si>
  <si>
    <t>799872129727</t>
  </si>
  <si>
    <t>799872129710</t>
  </si>
  <si>
    <t>799872129703</t>
  </si>
  <si>
    <t>799872129697</t>
  </si>
  <si>
    <t>799872129680</t>
  </si>
  <si>
    <t>799872129673</t>
  </si>
  <si>
    <t>799872129666</t>
  </si>
  <si>
    <t>799872129659</t>
  </si>
  <si>
    <t>799872129642</t>
  </si>
  <si>
    <t>799872129635</t>
  </si>
  <si>
    <t>799872129628</t>
  </si>
  <si>
    <t>799872129611</t>
  </si>
  <si>
    <t>799872129604</t>
  </si>
  <si>
    <t>799872129598</t>
  </si>
  <si>
    <t>799872129581</t>
  </si>
  <si>
    <t>799872129574</t>
  </si>
  <si>
    <t>799872129567</t>
  </si>
  <si>
    <t>799872129550</t>
  </si>
  <si>
    <t>799872129543</t>
  </si>
  <si>
    <t>799872129536</t>
  </si>
  <si>
    <t>799872129529</t>
  </si>
  <si>
    <t>799872129512</t>
  </si>
  <si>
    <t>799872129505</t>
  </si>
  <si>
    <t>799872129499</t>
  </si>
  <si>
    <t>799872129482</t>
  </si>
  <si>
    <t>799872129475</t>
  </si>
  <si>
    <t>799872129468</t>
  </si>
  <si>
    <t>799872129451</t>
  </si>
  <si>
    <t>799872129444</t>
  </si>
  <si>
    <t>799872129437</t>
  </si>
  <si>
    <t>799872129420</t>
  </si>
  <si>
    <t>799872129413</t>
  </si>
  <si>
    <t>799872129406</t>
  </si>
  <si>
    <t>799872129390</t>
  </si>
  <si>
    <t>799872129383</t>
  </si>
  <si>
    <t>799872129376</t>
  </si>
  <si>
    <t>799872129369</t>
  </si>
  <si>
    <t>799872129352</t>
  </si>
  <si>
    <t>799872129345</t>
  </si>
  <si>
    <t>799872129338</t>
  </si>
  <si>
    <t>799872129321</t>
  </si>
  <si>
    <t>799872129314</t>
  </si>
  <si>
    <t>799872129307</t>
  </si>
  <si>
    <t>799872129291</t>
  </si>
  <si>
    <t>799872129284</t>
  </si>
  <si>
    <t>799872129277</t>
  </si>
  <si>
    <t>799872129260</t>
  </si>
  <si>
    <t>799872129253</t>
  </si>
  <si>
    <t>799872129246</t>
  </si>
  <si>
    <t>799872129239</t>
  </si>
  <si>
    <t>799872129222</t>
  </si>
  <si>
    <t>799872129215</t>
  </si>
  <si>
    <t>799872129208</t>
  </si>
  <si>
    <t>799872129192</t>
  </si>
  <si>
    <t>799872129185</t>
  </si>
  <si>
    <t>799872129178</t>
  </si>
  <si>
    <t>799872128935</t>
  </si>
  <si>
    <t>799872128881</t>
  </si>
  <si>
    <t>799872128874</t>
  </si>
  <si>
    <t>799872128867</t>
  </si>
  <si>
    <t>799872128744</t>
  </si>
  <si>
    <t>799872128720</t>
  </si>
  <si>
    <t>Used</t>
  </si>
  <si>
    <t>Barcode Number</t>
  </si>
  <si>
    <t>Ali / Bamdad</t>
  </si>
  <si>
    <t>TOTAL UNTS SOLD</t>
  </si>
  <si>
    <t>TOTAL REVENUES FROM UNITS SOLD</t>
  </si>
  <si>
    <t>TOTAL REVENUES FROM SHIPPING CHARGES</t>
  </si>
  <si>
    <t>TOTAL REVENUES FROM SALES</t>
  </si>
  <si>
    <t>Price / Unit</t>
  </si>
  <si>
    <t>TOTAL UNIT COSTS</t>
  </si>
  <si>
    <t>TOTAL SHIPPING COSTS</t>
  </si>
  <si>
    <t>TOTAL AMAZON FEES</t>
  </si>
  <si>
    <t>TOTAL PARKING FEES</t>
  </si>
  <si>
    <t>TOTAL MISC COSTS</t>
  </si>
  <si>
    <t>TOTAL COSTS</t>
  </si>
  <si>
    <t>Net Earnings / Unit</t>
  </si>
  <si>
    <t>Shipping Materials</t>
  </si>
  <si>
    <t>AMOUNT EXPENDED BY BAMDAD</t>
  </si>
  <si>
    <t>AMOUNT EXPENDED BY ALI</t>
  </si>
  <si>
    <t>AMOUNT RECOVERED BY BAMDAD</t>
  </si>
  <si>
    <t>AMOUNT RECOVERED BY ALI</t>
  </si>
  <si>
    <t>AMOUNT OWED BAMDAD</t>
  </si>
  <si>
    <t>AMOUNT OWED ALI</t>
  </si>
  <si>
    <t>AMOUNT EXPENDED BY BEN</t>
  </si>
  <si>
    <t>AMOUNT RECOVERED BY BEN</t>
  </si>
  <si>
    <t>AMOUNT OWED BEN</t>
  </si>
  <si>
    <t>80B</t>
  </si>
  <si>
    <t>81B</t>
  </si>
  <si>
    <t>81S</t>
  </si>
  <si>
    <t>82FU</t>
  </si>
  <si>
    <t>82BEI</t>
  </si>
  <si>
    <t>82B</t>
  </si>
  <si>
    <t>82BL</t>
  </si>
  <si>
    <t>82G</t>
  </si>
  <si>
    <t>82S</t>
  </si>
  <si>
    <t>TOTAL PROFITS (LOSS)</t>
  </si>
  <si>
    <t>43G</t>
  </si>
  <si>
    <t>43B</t>
  </si>
  <si>
    <t>43BD</t>
  </si>
  <si>
    <t>43CL</t>
  </si>
  <si>
    <t>HBG100568G</t>
  </si>
  <si>
    <t>HBG100568B</t>
  </si>
  <si>
    <t>HBG100568BD</t>
  </si>
  <si>
    <t>HBG100568CL</t>
  </si>
  <si>
    <t>GCH1318FU</t>
  </si>
  <si>
    <t>GCH1318BR</t>
  </si>
  <si>
    <t>GCH1318S</t>
  </si>
  <si>
    <t>GCH1318W</t>
  </si>
  <si>
    <t>59BL</t>
  </si>
  <si>
    <t>59FU</t>
  </si>
  <si>
    <t>59BR</t>
  </si>
  <si>
    <t>59S</t>
  </si>
  <si>
    <t>59W</t>
  </si>
  <si>
    <t>HC24625B</t>
  </si>
  <si>
    <t>HC24625HM</t>
  </si>
  <si>
    <t>HC24625S</t>
  </si>
  <si>
    <t>62B</t>
  </si>
  <si>
    <t>62HM</t>
  </si>
  <si>
    <t>62S</t>
  </si>
  <si>
    <t>HC24454TP</t>
  </si>
  <si>
    <t>HC24454HM</t>
  </si>
  <si>
    <t>83TP</t>
  </si>
  <si>
    <t>83HM</t>
  </si>
  <si>
    <t>84BR</t>
  </si>
  <si>
    <t>84B</t>
  </si>
  <si>
    <t>HBG100398BR</t>
  </si>
  <si>
    <t>HBG100398B</t>
  </si>
  <si>
    <t>85B</t>
  </si>
  <si>
    <t>85BR</t>
  </si>
  <si>
    <t>86W</t>
  </si>
  <si>
    <t>86B</t>
  </si>
  <si>
    <t>87HM</t>
  </si>
  <si>
    <t>87R</t>
  </si>
  <si>
    <t>87CL</t>
  </si>
  <si>
    <t>HBG100619W</t>
  </si>
  <si>
    <t>HBG100619B</t>
  </si>
  <si>
    <t>GK1281HM</t>
  </si>
  <si>
    <t>GK1281R</t>
  </si>
  <si>
    <t>GK1281CL</t>
  </si>
  <si>
    <t>HC24626S</t>
  </si>
  <si>
    <t>GCH1315</t>
  </si>
  <si>
    <t>VS-0304BR</t>
  </si>
  <si>
    <t>VS-0305B</t>
  </si>
  <si>
    <t>VS-0202FU</t>
  </si>
  <si>
    <t>VS-0294FU</t>
  </si>
  <si>
    <t>VS-0203TL</t>
  </si>
  <si>
    <t>VS-0186B</t>
  </si>
  <si>
    <t>VS-0187B</t>
  </si>
  <si>
    <t>VS-0269B</t>
  </si>
  <si>
    <t>VS-0341B</t>
  </si>
  <si>
    <t>VS-0211S</t>
  </si>
  <si>
    <t>VS-0287B</t>
  </si>
  <si>
    <t>VS-0302R</t>
  </si>
  <si>
    <t>VS-0220R</t>
  </si>
  <si>
    <t>VS-0228GY</t>
  </si>
  <si>
    <t>VS-0205BR</t>
  </si>
  <si>
    <t>VS-0233OR</t>
  </si>
  <si>
    <t>VS-0261B</t>
  </si>
  <si>
    <t>VS-0277BL</t>
  </si>
  <si>
    <t>VS-0195TR</t>
  </si>
  <si>
    <t>VS-0243B</t>
  </si>
  <si>
    <t>VS-0300BL</t>
  </si>
  <si>
    <t>VS-0198BL</t>
  </si>
  <si>
    <t>VS-0285BR</t>
  </si>
  <si>
    <t>22NA</t>
  </si>
  <si>
    <t>LC00017</t>
  </si>
  <si>
    <t>Ben / Ali</t>
  </si>
  <si>
    <t>Satin Clutch Adorned with Rhinestones</t>
  </si>
  <si>
    <t>Fashion Woven Bag / Handbag with Leather Straps</t>
  </si>
  <si>
    <t>Lucky Fifty7 Women's Floral Paisley Pettern Long Scarf -70"L x 18"W Beige</t>
  </si>
  <si>
    <t>Lucky Fifty7 Women's Fashion Floral Paisley Pattern Long Scarf -70"L x 18"W Burgundy</t>
  </si>
  <si>
    <t>Lucky Fifty7 Women's Floral Pettern Long Fringe Scarf -70"L x 18"W Black</t>
  </si>
  <si>
    <t>Lucky Fifty7 Women's Long Zebra Pattern Scarf -70"L x 18"W Brown</t>
  </si>
  <si>
    <t>Glitter and Rhinestone Encrusted Minaudiere Hard Case Handbag Clutch w/Chain Strap - IMAGES FIXED</t>
  </si>
  <si>
    <t>Pleated High Polish Evening Clutch with Rhinestones - IMAGES FIXED</t>
  </si>
  <si>
    <t>Glitter Zip Around Wallet Wristlet - IMAGES FIXED</t>
  </si>
  <si>
    <t>Beaded Victorian Style Rose Design Evening Purse / Handbag Accented with Sequin and Rhinestones w/ Detachable Chain Shoulder &amp; Hand Straps  (Different Colors Available) - IMAGES FIXED</t>
  </si>
  <si>
    <t>Nadia Envelope Suede Clutch Handbag Women's Classy Purse - IMAGES FIXED</t>
  </si>
  <si>
    <t>Large Clear Tote Bag with Removable Zebra Print Insert - IMAGES FIXED</t>
  </si>
  <si>
    <t>HBG100568R</t>
  </si>
  <si>
    <t>43R</t>
  </si>
  <si>
    <t>Rhinestone Encrusted Designer Inspired Evening Clutch Handbag Featuring Vibrant Colors</t>
  </si>
  <si>
    <t>Scale</t>
  </si>
  <si>
    <t>Labels</t>
  </si>
  <si>
    <t>Bubble Wrap</t>
  </si>
  <si>
    <t>Column1</t>
  </si>
  <si>
    <t>HBG100508PU</t>
  </si>
  <si>
    <t>HBG100508TL</t>
  </si>
  <si>
    <t>HBG100508R</t>
  </si>
  <si>
    <t>Purple</t>
  </si>
  <si>
    <t>Teal</t>
  </si>
  <si>
    <t>3TL</t>
  </si>
  <si>
    <t>3R</t>
  </si>
  <si>
    <t>4FU</t>
  </si>
  <si>
    <t>4B</t>
  </si>
  <si>
    <t>10BZ</t>
  </si>
  <si>
    <t>10P</t>
  </si>
  <si>
    <t>10G</t>
  </si>
  <si>
    <t>HBG100504BZ</t>
  </si>
  <si>
    <t>HBG100504P</t>
  </si>
  <si>
    <t>11R</t>
  </si>
  <si>
    <t>11FU</t>
  </si>
  <si>
    <t>11G</t>
  </si>
  <si>
    <t>11BL</t>
  </si>
  <si>
    <t>11B</t>
  </si>
  <si>
    <t>11P</t>
  </si>
  <si>
    <t>11S</t>
  </si>
  <si>
    <t>8BR</t>
  </si>
  <si>
    <t>8B</t>
  </si>
  <si>
    <t>8G</t>
  </si>
  <si>
    <t>HBG100472R</t>
  </si>
  <si>
    <t>HBG100472FU</t>
  </si>
  <si>
    <t>HBG100570BL</t>
  </si>
  <si>
    <t>HBG100570G</t>
  </si>
  <si>
    <t>HBG100570PU</t>
  </si>
  <si>
    <t>HBG100570R</t>
  </si>
  <si>
    <t>12BL</t>
  </si>
  <si>
    <t>12G</t>
  </si>
  <si>
    <t>12PU</t>
  </si>
  <si>
    <t>12R</t>
  </si>
  <si>
    <t>14BL</t>
  </si>
  <si>
    <t>HBG100494BL</t>
  </si>
  <si>
    <t>28BL</t>
  </si>
  <si>
    <t>28BR</t>
  </si>
  <si>
    <t>HW00245BL</t>
  </si>
  <si>
    <t>HW00245BR</t>
  </si>
  <si>
    <t>HBG100626NVY</t>
  </si>
  <si>
    <t>HBG100626BR</t>
  </si>
  <si>
    <t>23NVY</t>
  </si>
  <si>
    <t>23BR</t>
  </si>
  <si>
    <t>Navy</t>
  </si>
  <si>
    <t>HBG100611BUR</t>
  </si>
  <si>
    <t>HBG100611BR</t>
  </si>
  <si>
    <t>HBG100611NVY</t>
  </si>
  <si>
    <t>Burgundy</t>
  </si>
  <si>
    <t>24NVY</t>
  </si>
  <si>
    <t>24BR</t>
  </si>
  <si>
    <t>24BUR</t>
  </si>
  <si>
    <t>HBG100566BR</t>
  </si>
  <si>
    <t>HBG100566G</t>
  </si>
  <si>
    <t>HBG100566PU</t>
  </si>
  <si>
    <t>HBG100566TL</t>
  </si>
  <si>
    <t>25BR</t>
  </si>
  <si>
    <t>25G</t>
  </si>
  <si>
    <t>25PU</t>
  </si>
  <si>
    <t>25TL</t>
  </si>
  <si>
    <t>30S</t>
  </si>
  <si>
    <t>HBG100614S</t>
  </si>
  <si>
    <t>HBG100509R</t>
  </si>
  <si>
    <t>HBG100509YL</t>
  </si>
  <si>
    <t>42R</t>
  </si>
  <si>
    <t>42YL</t>
  </si>
  <si>
    <t>Yellow</t>
  </si>
  <si>
    <t>HBG100568BR</t>
  </si>
  <si>
    <t>HBG100568HM</t>
  </si>
  <si>
    <t>HBG100568PU</t>
  </si>
  <si>
    <t>43BR</t>
  </si>
  <si>
    <t>43HM</t>
  </si>
  <si>
    <t>43PU</t>
  </si>
  <si>
    <t>44B</t>
  </si>
  <si>
    <t>HBG100613B</t>
  </si>
  <si>
    <t>HW00239FU</t>
  </si>
  <si>
    <t>HW00239GR</t>
  </si>
  <si>
    <t>HW00239R</t>
  </si>
  <si>
    <t>56FU</t>
  </si>
  <si>
    <t>56GR</t>
  </si>
  <si>
    <t>56R</t>
  </si>
  <si>
    <t>GCH1318BUR</t>
  </si>
  <si>
    <t>GCH1318B</t>
  </si>
  <si>
    <t>GCH1318PU</t>
  </si>
  <si>
    <t>59BUR</t>
  </si>
  <si>
    <t>59B</t>
  </si>
  <si>
    <t>59PU</t>
  </si>
  <si>
    <t>HBG100462FU</t>
  </si>
  <si>
    <t>HBG100462R</t>
  </si>
  <si>
    <t>HBG100462TL</t>
  </si>
  <si>
    <t>64FU</t>
  </si>
  <si>
    <t>64R</t>
  </si>
  <si>
    <t>64TL</t>
  </si>
  <si>
    <t xml:space="preserve">NEEDS TO BE POSTED </t>
  </si>
  <si>
    <t>HBG100733FU</t>
  </si>
  <si>
    <t>HBG100733GR</t>
  </si>
  <si>
    <t>HBG100733MU</t>
  </si>
  <si>
    <t>HBG100733PU</t>
  </si>
  <si>
    <t>73FU</t>
  </si>
  <si>
    <t>73GR</t>
  </si>
  <si>
    <t>73MU</t>
  </si>
  <si>
    <t>73PU</t>
  </si>
  <si>
    <t>42W</t>
  </si>
  <si>
    <t xml:space="preserve">Leopard Business Card / Credit Card / ID Card Holder Case with Multiple Sleeves / Leopard Design Wallet </t>
  </si>
  <si>
    <t>???</t>
  </si>
  <si>
    <t>Fashion Headband with a Rhinestone Encrusted Rose</t>
  </si>
  <si>
    <t>Reptile Leather Business Card / ID / Credit Card Holder Wallet</t>
  </si>
  <si>
    <t>GCH1318LM</t>
  </si>
  <si>
    <t>VS-0192B</t>
  </si>
  <si>
    <t>Casual Women's Scarf</t>
  </si>
  <si>
    <t>VS-0192BEI</t>
  </si>
  <si>
    <t>VS-0192BL</t>
  </si>
  <si>
    <t>VS-0192BR</t>
  </si>
  <si>
    <t>VS-0192BUR</t>
  </si>
  <si>
    <t>VS-0192CA</t>
  </si>
  <si>
    <t>VS-0192FU</t>
  </si>
  <si>
    <t>VS-0192GY</t>
  </si>
  <si>
    <t>VS-0192LM</t>
  </si>
  <si>
    <t>VS-0192NVY</t>
  </si>
  <si>
    <t>VS-0192PN</t>
  </si>
  <si>
    <t>VS-0192PU</t>
  </si>
  <si>
    <t>VS-0192R</t>
  </si>
  <si>
    <t>VS-0192RU</t>
  </si>
  <si>
    <t>VS-0192TR</t>
  </si>
  <si>
    <t>VS-0192W</t>
  </si>
  <si>
    <t>PARENT</t>
  </si>
  <si>
    <t>GBX001BL</t>
  </si>
  <si>
    <t>GBX001PN</t>
  </si>
  <si>
    <t>GBX001G</t>
  </si>
  <si>
    <t>VS-0279B</t>
  </si>
  <si>
    <t>VS-0279BR</t>
  </si>
  <si>
    <t>VS-0279BEI</t>
  </si>
  <si>
    <t>VS-0279FU</t>
  </si>
  <si>
    <t>VS-0279MA</t>
  </si>
  <si>
    <t>VS-0279GY</t>
  </si>
  <si>
    <t>VS-0279PU</t>
  </si>
  <si>
    <t>VS-0279TL</t>
  </si>
  <si>
    <t>VS-0279R</t>
  </si>
  <si>
    <t>VS-0279W</t>
  </si>
  <si>
    <t>VS-0307B</t>
  </si>
  <si>
    <t>VS-0307BEI</t>
  </si>
  <si>
    <t>VS-0307BL</t>
  </si>
  <si>
    <t>VS-0307BR</t>
  </si>
  <si>
    <t>VS-0307GY</t>
  </si>
  <si>
    <t>VS-0307PU</t>
  </si>
  <si>
    <t>VS-0307RU</t>
  </si>
  <si>
    <t>VS-0307R</t>
  </si>
  <si>
    <t>VS-0309B</t>
  </si>
  <si>
    <t>VS-0309BEI</t>
  </si>
  <si>
    <t>VS-0309BR</t>
  </si>
  <si>
    <t>VS-0309BL</t>
  </si>
  <si>
    <t>VS-0309GR</t>
  </si>
  <si>
    <t>VS-0309RU</t>
  </si>
  <si>
    <t>VS-0309GY</t>
  </si>
  <si>
    <t>VS-0310B</t>
  </si>
  <si>
    <t>VS-0310BL</t>
  </si>
  <si>
    <t>VS-0310BEI</t>
  </si>
  <si>
    <t>VS-0310FU</t>
  </si>
  <si>
    <t>VS-0310GY</t>
  </si>
  <si>
    <t>VS-0310PU</t>
  </si>
  <si>
    <t>VS-0310R</t>
  </si>
  <si>
    <t>VS-0316B</t>
  </si>
  <si>
    <t>VS-0316BEI</t>
  </si>
  <si>
    <t>VS-0316BL</t>
  </si>
  <si>
    <t>VS-0316GR</t>
  </si>
  <si>
    <t>VS-0316BR</t>
  </si>
  <si>
    <t>VS-0316GY</t>
  </si>
  <si>
    <t>VS-0316R</t>
  </si>
  <si>
    <t>VS-0316PU</t>
  </si>
  <si>
    <t>VS-0317BEI</t>
  </si>
  <si>
    <t>VS-0317BR</t>
  </si>
  <si>
    <t>VS-0317GR</t>
  </si>
  <si>
    <t>VS-0317GY</t>
  </si>
  <si>
    <t>VS-0317RU</t>
  </si>
  <si>
    <t>VS-0319B</t>
  </si>
  <si>
    <t>VS-0319BEI</t>
  </si>
  <si>
    <t>VS-0319BL</t>
  </si>
  <si>
    <t>VS-0319GY</t>
  </si>
  <si>
    <t>VS-0319PU</t>
  </si>
  <si>
    <t>VS-0319R</t>
  </si>
  <si>
    <t>VS-0319RU</t>
  </si>
  <si>
    <t>VS-0319W</t>
  </si>
  <si>
    <t>VS-0320B</t>
  </si>
  <si>
    <t>VS-0320BEI</t>
  </si>
  <si>
    <t>VS-0320BL</t>
  </si>
  <si>
    <t>VS-0320GY</t>
  </si>
  <si>
    <t>VS-0320R</t>
  </si>
  <si>
    <t>VS-0320PU</t>
  </si>
  <si>
    <t>VS-0320RU</t>
  </si>
  <si>
    <t>VS-0320W</t>
  </si>
  <si>
    <t>VS-0322B</t>
  </si>
  <si>
    <t>VS-0322BEI</t>
  </si>
  <si>
    <t>VS-0322BR</t>
  </si>
  <si>
    <t>VS-0322GY</t>
  </si>
  <si>
    <t>VS-0322PU</t>
  </si>
  <si>
    <t>VS-0322R</t>
  </si>
  <si>
    <t>VS-0322RU</t>
  </si>
  <si>
    <t>VS-0322W</t>
  </si>
  <si>
    <t>VS-0324B</t>
  </si>
  <si>
    <t>VS-0324BL</t>
  </si>
  <si>
    <t>VS-0324BR</t>
  </si>
  <si>
    <t>VS-0324RU</t>
  </si>
  <si>
    <t>VS-0325B</t>
  </si>
  <si>
    <t>VS-0325BR</t>
  </si>
  <si>
    <t>VS-0326B</t>
  </si>
  <si>
    <t>VS-0326BEI</t>
  </si>
  <si>
    <t>VS-0326BL</t>
  </si>
  <si>
    <t>VS-0326BUR</t>
  </si>
  <si>
    <t>VS-0326BR</t>
  </si>
  <si>
    <t>VS-0326GY</t>
  </si>
  <si>
    <t>VS-0326PU</t>
  </si>
  <si>
    <t>VS-0326RU</t>
  </si>
  <si>
    <t>VS-0328B</t>
  </si>
  <si>
    <t>VS-0328BEI</t>
  </si>
  <si>
    <t>VS-0328BR</t>
  </si>
  <si>
    <t>VS-0328GY</t>
  </si>
  <si>
    <t>VS-0329B</t>
  </si>
  <si>
    <t>VS-0329BEI</t>
  </si>
  <si>
    <t>VS-0329BR</t>
  </si>
  <si>
    <t>VS-0329GY</t>
  </si>
  <si>
    <t>VS-0329FU</t>
  </si>
  <si>
    <t>VS-0329PU</t>
  </si>
  <si>
    <t>VS-0329R</t>
  </si>
  <si>
    <t>VS-0334B</t>
  </si>
  <si>
    <t>VS-0334BL</t>
  </si>
  <si>
    <t>VS-0334BR</t>
  </si>
  <si>
    <t>VS-0334FU</t>
  </si>
  <si>
    <t>VS-0334GR</t>
  </si>
  <si>
    <t>VS-0334RU</t>
  </si>
  <si>
    <t>VS-0335B</t>
  </si>
  <si>
    <t>VS-0335BEI</t>
  </si>
  <si>
    <t>VS-0335BL</t>
  </si>
  <si>
    <t>VS-0335BR</t>
  </si>
  <si>
    <t>VS-0335GR</t>
  </si>
  <si>
    <t>VS-0339B</t>
  </si>
  <si>
    <t>VS-0339BR</t>
  </si>
  <si>
    <t>VS-0340B</t>
  </si>
  <si>
    <t>VS-0340BR</t>
  </si>
  <si>
    <t>VS-0340FU</t>
  </si>
  <si>
    <t>VS-0340PU</t>
  </si>
  <si>
    <t>VS-0342</t>
  </si>
  <si>
    <t>VS-0343B</t>
  </si>
  <si>
    <t>VS-0343BEI</t>
  </si>
  <si>
    <t>VS-0343BL</t>
  </si>
  <si>
    <t>VS-0343BR</t>
  </si>
  <si>
    <t>VS-0343GR</t>
  </si>
  <si>
    <t>VS-0343GY</t>
  </si>
  <si>
    <t>VS-0344BR</t>
  </si>
  <si>
    <t>VS-0344GY</t>
  </si>
  <si>
    <t>VS-0196BEI</t>
  </si>
  <si>
    <t>VS-0224BR</t>
  </si>
  <si>
    <t>VS-0226OR</t>
  </si>
  <si>
    <t>10002BEI</t>
  </si>
  <si>
    <t>10002BL</t>
  </si>
  <si>
    <t>10002BR</t>
  </si>
  <si>
    <t>10002BUR</t>
  </si>
  <si>
    <t>10002CA</t>
  </si>
  <si>
    <t>10002FU</t>
  </si>
  <si>
    <t>10002GY</t>
  </si>
  <si>
    <t>10002LM</t>
  </si>
  <si>
    <t>10002NVY</t>
  </si>
  <si>
    <t>10002PN</t>
  </si>
  <si>
    <t>10002PU</t>
  </si>
  <si>
    <t>10002R</t>
  </si>
  <si>
    <t>10002RU</t>
  </si>
  <si>
    <t>10002TR</t>
  </si>
  <si>
    <t>10002W</t>
  </si>
  <si>
    <t>10005B</t>
  </si>
  <si>
    <t>Women's Fashion Faux Fur Circle Scarf Various Colors</t>
  </si>
  <si>
    <t>10005BEI</t>
  </si>
  <si>
    <t>10005BL</t>
  </si>
  <si>
    <t>10005FU</t>
  </si>
  <si>
    <t>10005GY</t>
  </si>
  <si>
    <t>10005PU</t>
  </si>
  <si>
    <t>10005R</t>
  </si>
  <si>
    <t>10006B</t>
  </si>
  <si>
    <t>Women's Fashion Scarf Large Hole Design</t>
  </si>
  <si>
    <t>10006BEI</t>
  </si>
  <si>
    <t>10006BR</t>
  </si>
  <si>
    <t>10006GY</t>
  </si>
  <si>
    <t>10007B</t>
  </si>
  <si>
    <t>Women's Fashion Poly Viscose Crimp Scarf</t>
  </si>
  <si>
    <t>10007BEI</t>
  </si>
  <si>
    <t>10007BR</t>
  </si>
  <si>
    <t>10007FU</t>
  </si>
  <si>
    <t>10007GY</t>
  </si>
  <si>
    <t>10007PU</t>
  </si>
  <si>
    <t>10007R</t>
  </si>
  <si>
    <t>10008B</t>
  </si>
  <si>
    <t>Women's Fashion Glitter Encrusted Knit Scarf</t>
  </si>
  <si>
    <t>10008BEI</t>
  </si>
  <si>
    <t>10008BL</t>
  </si>
  <si>
    <t>10008BR</t>
  </si>
  <si>
    <t>10008BUR</t>
  </si>
  <si>
    <t>10008GY</t>
  </si>
  <si>
    <t>10008PU</t>
  </si>
  <si>
    <t>10008RU</t>
  </si>
  <si>
    <t>10009B</t>
  </si>
  <si>
    <t>Women's Fashion Striped Faux Pancho Scarf</t>
  </si>
  <si>
    <t>10009BL</t>
  </si>
  <si>
    <t>10009BR</t>
  </si>
  <si>
    <t>10009RU</t>
  </si>
  <si>
    <t>10010B</t>
  </si>
  <si>
    <t>Women's Fashion Faux Fur Leopard Print Scarf</t>
  </si>
  <si>
    <t>10010BR</t>
  </si>
  <si>
    <t>10011B</t>
  </si>
  <si>
    <t>Women's Faux Flower Embedded Scarf Floral Trim</t>
  </si>
  <si>
    <t>10011BEI</t>
  </si>
  <si>
    <t>10011BR</t>
  </si>
  <si>
    <t>10011GY</t>
  </si>
  <si>
    <t>10011PU</t>
  </si>
  <si>
    <t>10011R</t>
  </si>
  <si>
    <t>10011RU</t>
  </si>
  <si>
    <t>10011W</t>
  </si>
  <si>
    <t>10012B</t>
  </si>
  <si>
    <t>Women's Fashion Sequin Encrusted Scarf Soft Winter Style</t>
  </si>
  <si>
    <t>10012BEI</t>
  </si>
  <si>
    <t>10012BL</t>
  </si>
  <si>
    <t>10012GY</t>
  </si>
  <si>
    <t>10012PU</t>
  </si>
  <si>
    <t>10012R</t>
  </si>
  <si>
    <t>10012RU</t>
  </si>
  <si>
    <t>10012W</t>
  </si>
  <si>
    <t>10013B</t>
  </si>
  <si>
    <t>Women's Fashion Sequin Encrusted Scarf City Pattern</t>
  </si>
  <si>
    <t>10013BEI</t>
  </si>
  <si>
    <t>10013BL</t>
  </si>
  <si>
    <t>10013GY</t>
  </si>
  <si>
    <t>10013PU</t>
  </si>
  <si>
    <t>10013R</t>
  </si>
  <si>
    <t>10013RU</t>
  </si>
  <si>
    <t>10013W</t>
  </si>
  <si>
    <t>10014B</t>
  </si>
  <si>
    <t>Women's Ruffled Long Faux Fur Scarf</t>
  </si>
  <si>
    <t>10014BEI</t>
  </si>
  <si>
    <t>10014BL</t>
  </si>
  <si>
    <t>10014BR</t>
  </si>
  <si>
    <t>10014GR</t>
  </si>
  <si>
    <t>10014GY</t>
  </si>
  <si>
    <t>10014PU</t>
  </si>
  <si>
    <t>10014R</t>
  </si>
  <si>
    <t>10015BEI</t>
  </si>
  <si>
    <t>Women's Tiger and Zebra Patterned Scarf Various Colors</t>
  </si>
  <si>
    <t>10015BR</t>
  </si>
  <si>
    <t>10015GR</t>
  </si>
  <si>
    <t>10015GY</t>
  </si>
  <si>
    <t>10015RU</t>
  </si>
  <si>
    <t>10016B</t>
  </si>
  <si>
    <t>10016BEI</t>
  </si>
  <si>
    <t>10016BL</t>
  </si>
  <si>
    <t>10016BR</t>
  </si>
  <si>
    <t>10016GR</t>
  </si>
  <si>
    <t>10016GY</t>
  </si>
  <si>
    <t>10017B</t>
  </si>
  <si>
    <t>Women's Fashion Multi Tone Poly Scarf Urban Chic</t>
  </si>
  <si>
    <t>10017BL</t>
  </si>
  <si>
    <t>10017BR</t>
  </si>
  <si>
    <t>10017FU</t>
  </si>
  <si>
    <t>10017PU</t>
  </si>
  <si>
    <t>10018B</t>
  </si>
  <si>
    <t>Women's Blended Multi Color Scarf Urban Fashion</t>
  </si>
  <si>
    <t>10018BL</t>
  </si>
  <si>
    <t>10018BR</t>
  </si>
  <si>
    <t>10018FU</t>
  </si>
  <si>
    <t>10018GR</t>
  </si>
  <si>
    <t>10018RU</t>
  </si>
  <si>
    <t>10019BR</t>
  </si>
  <si>
    <t xml:space="preserve">Women's Crumpled European Leopard Print Viscose Scarf </t>
  </si>
  <si>
    <t>10019GY</t>
  </si>
  <si>
    <t>10020B</t>
  </si>
  <si>
    <t>Women's Urban European Fashion Crumpled Fall Scarf</t>
  </si>
  <si>
    <t>10020BR</t>
  </si>
  <si>
    <t>10021B</t>
  </si>
  <si>
    <t xml:space="preserve">Adorable Cute Japanese Pom Pom Knit Scarf Various Colors </t>
  </si>
  <si>
    <t>10021BEI</t>
  </si>
  <si>
    <t>10021BL</t>
  </si>
  <si>
    <t>10021BR</t>
  </si>
  <si>
    <t>10021GR</t>
  </si>
  <si>
    <t>10021GY</t>
  </si>
  <si>
    <t>10021RU</t>
  </si>
  <si>
    <t>HC24508B</t>
  </si>
  <si>
    <t>10022B</t>
  </si>
  <si>
    <t>10022BEI</t>
  </si>
  <si>
    <t>10022BL</t>
  </si>
  <si>
    <t>10022BR</t>
  </si>
  <si>
    <t>10022GR</t>
  </si>
  <si>
    <t>118G</t>
  </si>
  <si>
    <t>118S</t>
  </si>
  <si>
    <t>118B</t>
  </si>
  <si>
    <t> 799491862210</t>
  </si>
  <si>
    <t>HBG100706B</t>
  </si>
  <si>
    <t>HBG100706G</t>
  </si>
  <si>
    <t>HBG100706S</t>
  </si>
  <si>
    <t>HBG100699</t>
  </si>
  <si>
    <t>Leather Clutch Bag / Wallet with Studded Peace Sign</t>
  </si>
  <si>
    <t>Leather Envelope Clutch Bag/Handbag with Jewels</t>
  </si>
  <si>
    <t>HBG100687</t>
  </si>
  <si>
    <t>Zebra Zippered Clutch / Wallet</t>
  </si>
  <si>
    <t>HBG100317BD</t>
  </si>
  <si>
    <t>HBG100317CL</t>
  </si>
  <si>
    <t>HBG100317G</t>
  </si>
  <si>
    <t>HBG100317HM</t>
  </si>
  <si>
    <t>HBG100317JT</t>
  </si>
  <si>
    <t>HBG100317PU</t>
  </si>
  <si>
    <t>HBG100317R</t>
  </si>
  <si>
    <t>20000BD</t>
  </si>
  <si>
    <t>Rhinestone Flap Evening Clutch Handbag Various Colors</t>
  </si>
  <si>
    <t>20000CL</t>
  </si>
  <si>
    <t>20000G</t>
  </si>
  <si>
    <t>20000HM</t>
  </si>
  <si>
    <t>20000JT</t>
  </si>
  <si>
    <t>20000PU</t>
  </si>
  <si>
    <t>20000R</t>
  </si>
  <si>
    <t>Rhinestone Crystal Heart Key Chain Compact Mirror Keychain</t>
  </si>
  <si>
    <t>Beaded Evening Vintage Victorian Style Purse/ Handbag Accented w/ Rhinestones and Sequins </t>
  </si>
  <si>
    <t>Evening Clutch Bag Accented with Jewels and Rhinestones</t>
  </si>
  <si>
    <t>Fashion Leather Zip Around Flower Wallet</t>
  </si>
  <si>
    <t>Taupe</t>
  </si>
  <si>
    <t>Hematite</t>
  </si>
  <si>
    <t>Rhinestone Flower Headband</t>
  </si>
  <si>
    <t>Floral Design Woven Fashion Handbag</t>
  </si>
  <si>
    <t>Pearl &amp; Rhinestone Clutch Minaudiere Bag</t>
  </si>
  <si>
    <t>95B</t>
  </si>
  <si>
    <t>9BZ</t>
  </si>
  <si>
    <t>95G</t>
  </si>
  <si>
    <t>95GY</t>
  </si>
  <si>
    <t>HW00238B</t>
  </si>
  <si>
    <t>HW00238BZ</t>
  </si>
  <si>
    <t>HW00238G</t>
  </si>
  <si>
    <t>HW00238GY</t>
  </si>
  <si>
    <t>Reptile Zip Around Wallet with Sequins</t>
  </si>
  <si>
    <t>10004B</t>
  </si>
  <si>
    <t>10004BEI</t>
  </si>
  <si>
    <t>10004BL</t>
  </si>
  <si>
    <t>10004BR</t>
  </si>
  <si>
    <t>10004GY</t>
  </si>
  <si>
    <t>10004PU</t>
  </si>
  <si>
    <t>10004RU</t>
  </si>
  <si>
    <t>10004R</t>
  </si>
  <si>
    <t>Womens Fashion Woven Frill Scarf Designer Inspired Various Colors</t>
  </si>
  <si>
    <t>HBG100680B</t>
  </si>
  <si>
    <t>HBG100680TL</t>
  </si>
  <si>
    <t>HBG100680FU</t>
  </si>
  <si>
    <t>HBG100719B</t>
  </si>
  <si>
    <t>HBG100719BR</t>
  </si>
  <si>
    <t>HBG100719BEI</t>
  </si>
  <si>
    <t>HBG100719GY</t>
  </si>
  <si>
    <t>HBG100719MU</t>
  </si>
  <si>
    <t>HW00246B</t>
  </si>
  <si>
    <t>HW00246BR</t>
  </si>
  <si>
    <t>96B</t>
  </si>
  <si>
    <t>96BR</t>
  </si>
  <si>
    <t>Faux Reptile Wallet With Leopard Design</t>
  </si>
  <si>
    <t>HBG100414</t>
  </si>
  <si>
    <t>HBG100414B</t>
  </si>
  <si>
    <t>HBG100414BEI</t>
  </si>
  <si>
    <t>HBG100414BR</t>
  </si>
  <si>
    <t>HBG100414CA</t>
  </si>
  <si>
    <t>HBG100338</t>
  </si>
  <si>
    <t>HBG100338B</t>
  </si>
  <si>
    <t>HBG100338BR</t>
  </si>
  <si>
    <t>HBG100433B</t>
  </si>
  <si>
    <t>HBG100433BEI</t>
  </si>
  <si>
    <t>HBG100433BL</t>
  </si>
  <si>
    <t>HBG100433BR</t>
  </si>
  <si>
    <t>HBG100433GR</t>
  </si>
  <si>
    <t>HBG100433GY</t>
  </si>
  <si>
    <t>HBG100433PU</t>
  </si>
  <si>
    <t>HBG100433R</t>
  </si>
  <si>
    <t>HBG100433RU</t>
  </si>
  <si>
    <t>HBG100435B</t>
  </si>
  <si>
    <t>HBG100435BEI</t>
  </si>
  <si>
    <t>HBG100435BL</t>
  </si>
  <si>
    <t>HBG100435BR</t>
  </si>
  <si>
    <t>HBG100435GR</t>
  </si>
  <si>
    <t>HBG100435PU</t>
  </si>
  <si>
    <t>HBG100435RU</t>
  </si>
  <si>
    <t>HBG100287B</t>
  </si>
  <si>
    <t>HBG100287GR</t>
  </si>
  <si>
    <t>HBG100287GY</t>
  </si>
  <si>
    <t>HBG100287RU</t>
  </si>
  <si>
    <t>HBG100291B</t>
  </si>
  <si>
    <t>HBG100291BR</t>
  </si>
  <si>
    <t>HBG100291PU</t>
  </si>
  <si>
    <t>HBG100291R</t>
  </si>
  <si>
    <t>HBG100303B</t>
  </si>
  <si>
    <t>HBG100303S</t>
  </si>
  <si>
    <t>HBG100303W</t>
  </si>
  <si>
    <t>HBG100308BEI</t>
  </si>
  <si>
    <t>HBG100308OR</t>
  </si>
  <si>
    <t>HBG100308W</t>
  </si>
  <si>
    <t>HBG100320B</t>
  </si>
  <si>
    <t>HBG100320CA</t>
  </si>
  <si>
    <t>HBG100320GR</t>
  </si>
  <si>
    <t>HBG100320GY</t>
  </si>
  <si>
    <t>HBG100359BEI</t>
  </si>
  <si>
    <t>HBG100359BR</t>
  </si>
  <si>
    <t>HBG100397B</t>
  </si>
  <si>
    <t>HBG100397BEI</t>
  </si>
  <si>
    <t>HBG100397BR</t>
  </si>
  <si>
    <t>HBG100397GY</t>
  </si>
  <si>
    <t>HBG100397OR</t>
  </si>
  <si>
    <t>HBG100432B</t>
  </si>
  <si>
    <t>HBG100432GR</t>
  </si>
  <si>
    <t>HBG100432PU</t>
  </si>
  <si>
    <t>HBG100432RU</t>
  </si>
  <si>
    <t>HBG100453B</t>
  </si>
  <si>
    <t>HBG100453BEI</t>
  </si>
  <si>
    <t>HBG100453CA</t>
  </si>
  <si>
    <t>HBG100453GY</t>
  </si>
  <si>
    <t>HBG100453OR</t>
  </si>
  <si>
    <t>HBG100453S</t>
  </si>
  <si>
    <t>HBG100510B</t>
  </si>
  <si>
    <t>HBG100510BEI</t>
  </si>
  <si>
    <t>HBG100510BL</t>
  </si>
  <si>
    <t>HBG100510G</t>
  </si>
  <si>
    <t>HBG100510GY</t>
  </si>
  <si>
    <t>HBG100510R</t>
  </si>
  <si>
    <t>HBG100510S</t>
  </si>
  <si>
    <t>HBG100510W</t>
  </si>
  <si>
    <t>HBG100560B</t>
  </si>
  <si>
    <t>HBG100560BL</t>
  </si>
  <si>
    <t>HBG100560BR</t>
  </si>
  <si>
    <t>HBG100560FU</t>
  </si>
  <si>
    <t>HBG100560GY</t>
  </si>
  <si>
    <t>HBG100560S</t>
  </si>
  <si>
    <t>HBG100571B</t>
  </si>
  <si>
    <t>HBG100571FU</t>
  </si>
  <si>
    <t>HBG100571G</t>
  </si>
  <si>
    <t>HBG100571R</t>
  </si>
  <si>
    <t>HBG100571S</t>
  </si>
  <si>
    <t>HBG100571W</t>
  </si>
  <si>
    <t>HBG100658B</t>
  </si>
  <si>
    <t>HBG100658FU</t>
  </si>
  <si>
    <t>HBG100680G</t>
  </si>
  <si>
    <t>HBG100680GY</t>
  </si>
  <si>
    <t>HBG100680PU</t>
  </si>
  <si>
    <t>HBG100680R</t>
  </si>
  <si>
    <t>HBG100680S</t>
  </si>
  <si>
    <t>HW00240B</t>
  </si>
  <si>
    <t>HW00240BL</t>
  </si>
  <si>
    <t>HW00240FU</t>
  </si>
  <si>
    <t>HW00240GR</t>
  </si>
  <si>
    <t>HW00240PU</t>
  </si>
  <si>
    <t>HW00240R</t>
  </si>
  <si>
    <t>HBG100735B</t>
  </si>
  <si>
    <t>HBG100735BL</t>
  </si>
  <si>
    <t>HBG100735BR</t>
  </si>
  <si>
    <t>HBG100735FU</t>
  </si>
  <si>
    <t>HBG100735GR</t>
  </si>
  <si>
    <t>HBG100735GY</t>
  </si>
  <si>
    <t>HBG100735MU</t>
  </si>
  <si>
    <t>HBG100735PU</t>
  </si>
  <si>
    <t>20001B</t>
  </si>
  <si>
    <t>Nadia Envelope Faux Leather Clutch Handbag Women's Classy Purse</t>
  </si>
  <si>
    <t>20001GR</t>
  </si>
  <si>
    <t>20001GY</t>
  </si>
  <si>
    <t>20001RU</t>
  </si>
  <si>
    <t>20002B</t>
  </si>
  <si>
    <t>Animal Print Faux Leather Leopard Clutch Handbag Classy Fashion Purse</t>
  </si>
  <si>
    <t>20002BR</t>
  </si>
  <si>
    <t>20002PU</t>
  </si>
  <si>
    <t>20002R</t>
  </si>
  <si>
    <t>20003B</t>
  </si>
  <si>
    <t>Cross Body iPad / Tablet Purse Tote Carrying Case (Various Colors)</t>
  </si>
  <si>
    <t>20003S</t>
  </si>
  <si>
    <t>20003W</t>
  </si>
  <si>
    <t>20004BEI</t>
  </si>
  <si>
    <t>Polk A Dot Casual Fashion Shoulder Tote Bag Carrying Purse (Various Colors)</t>
  </si>
  <si>
    <t>20004OR</t>
  </si>
  <si>
    <t>20004W</t>
  </si>
  <si>
    <t>20005B</t>
  </si>
  <si>
    <t>Nadia Envelope Suede Clutch Handbag Women's Classy Purse</t>
  </si>
  <si>
    <t>20005CA</t>
  </si>
  <si>
    <t>20005GR</t>
  </si>
  <si>
    <t>20005GY</t>
  </si>
  <si>
    <t>20006BEI</t>
  </si>
  <si>
    <t>Designer Inspired Satin Evening Purse Bag Adorned with Faux Jewels</t>
  </si>
  <si>
    <t>20006BR</t>
  </si>
  <si>
    <t>20007B</t>
  </si>
  <si>
    <t>Velvet Decorated Shoulder Tote Top Handle Purse Bag Designer Inspired</t>
  </si>
  <si>
    <t>20007BEI</t>
  </si>
  <si>
    <t>20007BR</t>
  </si>
  <si>
    <t>20007GY</t>
  </si>
  <si>
    <t>20007OR</t>
  </si>
  <si>
    <t>20008B</t>
  </si>
  <si>
    <t>Malena Envelope Suede Clutch Handbag Women's Classy Purse</t>
  </si>
  <si>
    <t>20008GR</t>
  </si>
  <si>
    <t>20008PU</t>
  </si>
  <si>
    <t>20008RU</t>
  </si>
  <si>
    <t>20009B</t>
  </si>
  <si>
    <t>Anastasia Envelope Suede Clutch Handbag Women's Classy Purse Twist Lock</t>
  </si>
  <si>
    <t>20009BEI</t>
  </si>
  <si>
    <t>20009BL</t>
  </si>
  <si>
    <t>20009BR</t>
  </si>
  <si>
    <t>20009GR</t>
  </si>
  <si>
    <t>20009GY</t>
  </si>
  <si>
    <t>20009PU</t>
  </si>
  <si>
    <t>20009R</t>
  </si>
  <si>
    <t>20009RU</t>
  </si>
  <si>
    <t>20010B</t>
  </si>
  <si>
    <t>Ava Envelope Suede Clutch Handbag Women's Classy Purse Strap Lock</t>
  </si>
  <si>
    <t>20010BEI</t>
  </si>
  <si>
    <t>20010BL</t>
  </si>
  <si>
    <t>20010BR</t>
  </si>
  <si>
    <t>20010GR</t>
  </si>
  <si>
    <t>20010PU</t>
  </si>
  <si>
    <t>20010RU</t>
  </si>
  <si>
    <t>20011B</t>
  </si>
  <si>
    <t>Lace Clutch Handbag Purse Adorned with Floral Stitching</t>
  </si>
  <si>
    <t>20011BEI</t>
  </si>
  <si>
    <t>20011CA</t>
  </si>
  <si>
    <t>20011GY</t>
  </si>
  <si>
    <t>20011OR</t>
  </si>
  <si>
    <t>20011S</t>
  </si>
  <si>
    <t>20012B</t>
  </si>
  <si>
    <t>Elegant Satin Wristlet Accented with Vibrant Rhinestones</t>
  </si>
  <si>
    <t>20012FU</t>
  </si>
  <si>
    <t>20012G</t>
  </si>
  <si>
    <t>20012R</t>
  </si>
  <si>
    <t>20012S</t>
  </si>
  <si>
    <t>20012W</t>
  </si>
  <si>
    <t>Women's Large Tote Bag Shoulder Purse Trimmed with Floral Fabric</t>
  </si>
  <si>
    <t>20013B</t>
  </si>
  <si>
    <t>20013BEI</t>
  </si>
  <si>
    <t>20013BR</t>
  </si>
  <si>
    <t>20013CA</t>
  </si>
  <si>
    <t>Women's Cheetah Print Extended Clutch Handbag Purse Wallet Accompanied with Faux Pattern</t>
  </si>
  <si>
    <t>20014B</t>
  </si>
  <si>
    <t>20014BR</t>
  </si>
  <si>
    <t>20024B</t>
  </si>
  <si>
    <t>Faux Leather Day Bag / Backpack Shoulder Purse Multi-Way Various Colors</t>
  </si>
  <si>
    <t>20024BR</t>
  </si>
  <si>
    <t>20024BEI</t>
  </si>
  <si>
    <t>20024GY</t>
  </si>
  <si>
    <t>20024MU</t>
  </si>
  <si>
    <t>20025B</t>
  </si>
  <si>
    <t>Crimped Satin Evening Clutch Purse Accented with Rhinestone Encrusted Pendant</t>
  </si>
  <si>
    <t>20025BEI</t>
  </si>
  <si>
    <t>20025BL</t>
  </si>
  <si>
    <t>20025G</t>
  </si>
  <si>
    <t>20025GY</t>
  </si>
  <si>
    <t>20025R</t>
  </si>
  <si>
    <t>20025S</t>
  </si>
  <si>
    <t>20025W</t>
  </si>
  <si>
    <t>20026B</t>
  </si>
  <si>
    <t>Pleated Satin Evening Clutch Purse with Rhinestone &amp; Faux Jewel Accents</t>
  </si>
  <si>
    <t>20026BL</t>
  </si>
  <si>
    <t>20026BR</t>
  </si>
  <si>
    <t>20026FU</t>
  </si>
  <si>
    <t>20026GY</t>
  </si>
  <si>
    <t>20026S</t>
  </si>
  <si>
    <t>20027B</t>
  </si>
  <si>
    <t>Crimped Satin Evening Clutch Bag Encrusted with Faux Jewels</t>
  </si>
  <si>
    <t>20027FU</t>
  </si>
  <si>
    <t>20027G</t>
  </si>
  <si>
    <t>20027GY</t>
  </si>
  <si>
    <t>20027PU</t>
  </si>
  <si>
    <t>20027R</t>
  </si>
  <si>
    <t>20027S</t>
  </si>
  <si>
    <t>20027TL</t>
  </si>
  <si>
    <t>20028B</t>
  </si>
  <si>
    <t xml:space="preserve">Women's Faux Leather Flap Clutch Wallet </t>
  </si>
  <si>
    <t>20028BL</t>
  </si>
  <si>
    <t>20028FU</t>
  </si>
  <si>
    <t>20028GR</t>
  </si>
  <si>
    <t>20028PU</t>
  </si>
  <si>
    <t>20028R</t>
  </si>
  <si>
    <t>20029B</t>
  </si>
  <si>
    <t>Women's Large Faux Leather Tote Shoulder Bag Purse Accented with Rhinestones</t>
  </si>
  <si>
    <t>20029BL</t>
  </si>
  <si>
    <t>20029BR</t>
  </si>
  <si>
    <t>20029FU</t>
  </si>
  <si>
    <t>20029GR</t>
  </si>
  <si>
    <t>20029GY</t>
  </si>
  <si>
    <t>20029MU</t>
  </si>
  <si>
    <t>20029PU</t>
  </si>
  <si>
    <t>20022B</t>
  </si>
  <si>
    <t>20022FU</t>
  </si>
  <si>
    <t>Ben</t>
  </si>
  <si>
    <t>Ali / Ben</t>
  </si>
  <si>
    <t>36GY</t>
  </si>
  <si>
    <t>Shipping Bags</t>
  </si>
  <si>
    <t>HW00279R</t>
  </si>
  <si>
    <t>HW00279B</t>
  </si>
  <si>
    <t>HW00279BR</t>
  </si>
  <si>
    <t>HW00279S</t>
  </si>
  <si>
    <t>HW00279PU</t>
  </si>
  <si>
    <t>20042B</t>
  </si>
  <si>
    <t>Women's Fashion Faux Reptile Wallet Various Colors European Chic</t>
  </si>
  <si>
    <t>20042BR</t>
  </si>
  <si>
    <t>20042PU</t>
  </si>
  <si>
    <t>20042R</t>
  </si>
  <si>
    <t>20042S</t>
  </si>
  <si>
    <t>HBG100690</t>
  </si>
  <si>
    <t>HBG100690B</t>
  </si>
  <si>
    <t>HBG100690S</t>
  </si>
  <si>
    <t>HBG100682</t>
  </si>
  <si>
    <t>HBG100682B</t>
  </si>
  <si>
    <t>HBG100682FU</t>
  </si>
  <si>
    <t>HBG100682G</t>
  </si>
  <si>
    <t>HBG100682PU</t>
  </si>
  <si>
    <t>HBG100682R</t>
  </si>
  <si>
    <t>HBG100682S</t>
  </si>
  <si>
    <t>HBG100682TL</t>
  </si>
  <si>
    <t>HBG100676</t>
  </si>
  <si>
    <t>HBG100676B</t>
  </si>
  <si>
    <t>HBG100676BL</t>
  </si>
  <si>
    <t>HBG100676FU</t>
  </si>
  <si>
    <t>HBG100676G</t>
  </si>
  <si>
    <t>HBG100676GY</t>
  </si>
  <si>
    <t>HBG100676PU</t>
  </si>
  <si>
    <t>HBG100676R</t>
  </si>
  <si>
    <t>HBG100676S</t>
  </si>
  <si>
    <t>HBG100676TL</t>
  </si>
  <si>
    <t>HBG100664</t>
  </si>
  <si>
    <t>HBG100664B</t>
  </si>
  <si>
    <t>HBG100664G</t>
  </si>
  <si>
    <t>HBG100664S</t>
  </si>
  <si>
    <t>HBG100662</t>
  </si>
  <si>
    <t>HBG100662B</t>
  </si>
  <si>
    <t>HBG100662BZ</t>
  </si>
  <si>
    <t>HBG100662G</t>
  </si>
  <si>
    <t>HBG100662P</t>
  </si>
  <si>
    <t>HBG100662S</t>
  </si>
  <si>
    <t>HBG100661</t>
  </si>
  <si>
    <t>HBG100661B</t>
  </si>
  <si>
    <t>HBG100659</t>
  </si>
  <si>
    <t>HBG100659B</t>
  </si>
  <si>
    <t>HBG100659BL</t>
  </si>
  <si>
    <t>HBG100659BUR</t>
  </si>
  <si>
    <t>HBG100659FU</t>
  </si>
  <si>
    <t>HBG100659G</t>
  </si>
  <si>
    <t>HBG100659GR</t>
  </si>
  <si>
    <t>HBG100659OR</t>
  </si>
  <si>
    <t>HBG100659P</t>
  </si>
  <si>
    <t>HBG100659PU</t>
  </si>
  <si>
    <t>HBG100659R</t>
  </si>
  <si>
    <t>HBG100659S</t>
  </si>
  <si>
    <t>HBG100659TL</t>
  </si>
  <si>
    <t>HBG100659YL</t>
  </si>
  <si>
    <t>HD00075</t>
  </si>
  <si>
    <t>HD00075B</t>
  </si>
  <si>
    <t>HD00075G</t>
  </si>
  <si>
    <t>HD00075P</t>
  </si>
  <si>
    <t>HD00074</t>
  </si>
  <si>
    <t>HD00074B</t>
  </si>
  <si>
    <t>HD00074BZ</t>
  </si>
  <si>
    <t>HD00074G</t>
  </si>
  <si>
    <t>HD00074P</t>
  </si>
  <si>
    <t>HD00074S</t>
  </si>
  <si>
    <t>HBG100703</t>
  </si>
  <si>
    <t>HBG100703B</t>
  </si>
  <si>
    <t>HBG100703G</t>
  </si>
  <si>
    <t>HBG100703P</t>
  </si>
  <si>
    <t>HBG100703S</t>
  </si>
  <si>
    <t>HW00284</t>
  </si>
  <si>
    <t>HW00284B</t>
  </si>
  <si>
    <t>HW00284BR</t>
  </si>
  <si>
    <t>HW00281</t>
  </si>
  <si>
    <t>HW00281B</t>
  </si>
  <si>
    <t>HW00281G</t>
  </si>
  <si>
    <t>HW00281S</t>
  </si>
  <si>
    <t>HW00279</t>
  </si>
  <si>
    <t>HM00130</t>
  </si>
  <si>
    <t>HM00130B</t>
  </si>
  <si>
    <t>HM00130S</t>
  </si>
  <si>
    <t>HBG100725</t>
  </si>
  <si>
    <t>HBG100725B</t>
  </si>
  <si>
    <t>HBG100725BL</t>
  </si>
  <si>
    <t>HBG100725BR</t>
  </si>
  <si>
    <t>HBG100725FU</t>
  </si>
  <si>
    <t>HBG100725GR</t>
  </si>
  <si>
    <t>HBG100725GY</t>
  </si>
  <si>
    <t>HBG100725MU</t>
  </si>
  <si>
    <t>HBG100725PU</t>
  </si>
  <si>
    <t>HBG100725R</t>
  </si>
  <si>
    <t>HBG100565</t>
  </si>
  <si>
    <t>HBG100565B</t>
  </si>
  <si>
    <t>HBG100565CL</t>
  </si>
  <si>
    <t>HBG100512</t>
  </si>
  <si>
    <t>HBG100512B</t>
  </si>
  <si>
    <t>HBG100512G</t>
  </si>
  <si>
    <t>HBG100512P</t>
  </si>
  <si>
    <t>HBG100512S</t>
  </si>
  <si>
    <t>HBG100511</t>
  </si>
  <si>
    <t>HBG100511B</t>
  </si>
  <si>
    <t>HBG100511G</t>
  </si>
  <si>
    <t>HBG100511P</t>
  </si>
  <si>
    <t>HBG100511S</t>
  </si>
  <si>
    <t>HBG100492</t>
  </si>
  <si>
    <t>HBG100492B</t>
  </si>
  <si>
    <t>HBG100492G</t>
  </si>
  <si>
    <t>HBG100492S</t>
  </si>
  <si>
    <t>HBG100458</t>
  </si>
  <si>
    <t>HBG100458B</t>
  </si>
  <si>
    <t>HBG100458G</t>
  </si>
  <si>
    <t>HBG100458GUN</t>
  </si>
  <si>
    <t>HBG100458S</t>
  </si>
  <si>
    <t>HBG100401</t>
  </si>
  <si>
    <t>HBG100401G</t>
  </si>
  <si>
    <t>HBG100401S</t>
  </si>
  <si>
    <t>HBG100634</t>
  </si>
  <si>
    <t>HBG100634B</t>
  </si>
  <si>
    <t>HBG100634G</t>
  </si>
  <si>
    <t>HBG100634S</t>
  </si>
  <si>
    <t>HBG100563</t>
  </si>
  <si>
    <t>HBG100563B</t>
  </si>
  <si>
    <t>HBG100563S</t>
  </si>
  <si>
    <t>HBG100561</t>
  </si>
  <si>
    <t>HBG100561B</t>
  </si>
  <si>
    <t>HBG100495</t>
  </si>
  <si>
    <t>HBG100495B</t>
  </si>
  <si>
    <t>HBG100495G</t>
  </si>
  <si>
    <t>HBG100495S</t>
  </si>
  <si>
    <t>HBG100541</t>
  </si>
  <si>
    <t>HBG100541GR</t>
  </si>
  <si>
    <t>HBG100541R</t>
  </si>
  <si>
    <t>HBG100542</t>
  </si>
  <si>
    <t>HBG100542BEI</t>
  </si>
  <si>
    <t>HBG100542BL</t>
  </si>
  <si>
    <t>HBG100542FU</t>
  </si>
  <si>
    <t>HBG100542GR</t>
  </si>
  <si>
    <t>HBG100542YL</t>
  </si>
  <si>
    <t>HBG100153</t>
  </si>
  <si>
    <t>HBG100153B</t>
  </si>
  <si>
    <t>HBG100153W</t>
  </si>
  <si>
    <t>HBG100722</t>
  </si>
  <si>
    <t>HBG100722B</t>
  </si>
  <si>
    <t>HBG100722BR</t>
  </si>
  <si>
    <t>HBG100722GY</t>
  </si>
  <si>
    <t>HBG100722R</t>
  </si>
  <si>
    <t>HBG100722MU</t>
  </si>
  <si>
    <t>HBG100722FU</t>
  </si>
  <si>
    <t>HBG100722GR</t>
  </si>
  <si>
    <t>HBG100722BL</t>
  </si>
  <si>
    <t>HBG100697</t>
  </si>
  <si>
    <t>HBG100673</t>
  </si>
  <si>
    <t>HBG100673B</t>
  </si>
  <si>
    <t>HBG100673S</t>
  </si>
  <si>
    <t>HBG100673G</t>
  </si>
  <si>
    <t>HBG100652</t>
  </si>
  <si>
    <t>HBG100652B</t>
  </si>
  <si>
    <t>HBG100652BR</t>
  </si>
  <si>
    <t>HBG100652GY</t>
  </si>
  <si>
    <t>HBG100652R</t>
  </si>
  <si>
    <t>HBG100652BL</t>
  </si>
  <si>
    <t>HBG100638</t>
  </si>
  <si>
    <t>HBG100638B</t>
  </si>
  <si>
    <t>HBG100651</t>
  </si>
  <si>
    <t>HBG100651B</t>
  </si>
  <si>
    <t>HBG100651MU</t>
  </si>
  <si>
    <t>HBG100651BR</t>
  </si>
  <si>
    <t>HBG100642</t>
  </si>
  <si>
    <t>HBG100642FU</t>
  </si>
  <si>
    <t>HBG100642BR</t>
  </si>
  <si>
    <t>HBG100643</t>
  </si>
  <si>
    <t>HBG100643B</t>
  </si>
  <si>
    <t>HBG100643BR</t>
  </si>
  <si>
    <t>HBG100643FU</t>
  </si>
  <si>
    <t>HBG100644</t>
  </si>
  <si>
    <t>HBG100644B</t>
  </si>
  <si>
    <t>HBG100644MU</t>
  </si>
  <si>
    <t>HBG100672</t>
  </si>
  <si>
    <t>HBG100672FU</t>
  </si>
  <si>
    <t>HBG100672PU</t>
  </si>
  <si>
    <t>HBG100672TL</t>
  </si>
  <si>
    <t>HBG100672YL</t>
  </si>
  <si>
    <t>HBG100672GR</t>
  </si>
  <si>
    <t>HBG100672OR</t>
  </si>
  <si>
    <t>HBG100710</t>
  </si>
  <si>
    <t>HBG100710B</t>
  </si>
  <si>
    <t>HBG100710BR</t>
  </si>
  <si>
    <t>HBG100710GY</t>
  </si>
  <si>
    <t>HBG100710R</t>
  </si>
  <si>
    <t>HBG100710TL</t>
  </si>
  <si>
    <t>HBG100710PU</t>
  </si>
  <si>
    <t>HBG100698</t>
  </si>
  <si>
    <t>HBG100698BR</t>
  </si>
  <si>
    <t>HBG100698B</t>
  </si>
  <si>
    <t>HBG100698GY</t>
  </si>
  <si>
    <t>HBG100698R</t>
  </si>
  <si>
    <t>HBG100646</t>
  </si>
  <si>
    <t>HBG100646MU</t>
  </si>
  <si>
    <t>HBG100646BR</t>
  </si>
  <si>
    <t>HBG100646B</t>
  </si>
  <si>
    <t>HBG100598</t>
  </si>
  <si>
    <t>HBG100595</t>
  </si>
  <si>
    <t>HBG100525</t>
  </si>
  <si>
    <t>HBG100525B</t>
  </si>
  <si>
    <t>HBG100525BZ</t>
  </si>
  <si>
    <t>HBG100525G</t>
  </si>
  <si>
    <t>HBG100525S</t>
  </si>
  <si>
    <t>HBG100518</t>
  </si>
  <si>
    <t>HBG100518B</t>
  </si>
  <si>
    <t>HBG100518S</t>
  </si>
  <si>
    <t>HBG100616</t>
  </si>
  <si>
    <t>HBG100616P</t>
  </si>
  <si>
    <t>HBG100616R</t>
  </si>
  <si>
    <t>HBG100616W</t>
  </si>
  <si>
    <t>HBG100616BL</t>
  </si>
  <si>
    <t>HBG100616PU</t>
  </si>
  <si>
    <t>HBG100616TL</t>
  </si>
  <si>
    <t>HBG100616B</t>
  </si>
  <si>
    <t>HBG100528</t>
  </si>
  <si>
    <t>HBG100528BL</t>
  </si>
  <si>
    <t>HBG100528GR</t>
  </si>
  <si>
    <t>HBG100528YL</t>
  </si>
  <si>
    <t>HBG100535</t>
  </si>
  <si>
    <t>HBG100535B</t>
  </si>
  <si>
    <t>HBG100535G</t>
  </si>
  <si>
    <t>HBG100535S</t>
  </si>
  <si>
    <t>HBG100496</t>
  </si>
  <si>
    <t>HBG100496B</t>
  </si>
  <si>
    <t>HBG100496S</t>
  </si>
  <si>
    <t>HBG100496G</t>
  </si>
  <si>
    <t>HBG100496FU</t>
  </si>
  <si>
    <t>HBG100496R</t>
  </si>
  <si>
    <t>HBG100496BL</t>
  </si>
  <si>
    <t>HBG100529G</t>
  </si>
  <si>
    <t>HBG100529S</t>
  </si>
  <si>
    <t>HBG100529B</t>
  </si>
  <si>
    <t>HBG100529P</t>
  </si>
  <si>
    <t>HBG100618</t>
  </si>
  <si>
    <t>HBG100618B</t>
  </si>
  <si>
    <t>HBG100618S</t>
  </si>
  <si>
    <t>HBG100618G</t>
  </si>
  <si>
    <t>HBG100618P</t>
  </si>
  <si>
    <t>HBG100615</t>
  </si>
  <si>
    <t>HBG100615B</t>
  </si>
  <si>
    <t>HBG100615S</t>
  </si>
  <si>
    <t>HBG100615G</t>
  </si>
  <si>
    <t>HBG100572</t>
  </si>
  <si>
    <t>HBG100572B</t>
  </si>
  <si>
    <t>HBG100572CL</t>
  </si>
  <si>
    <t>HBG100526</t>
  </si>
  <si>
    <t>HBG100526B</t>
  </si>
  <si>
    <t>HBG100526BZ</t>
  </si>
  <si>
    <t>HBG100526G</t>
  </si>
  <si>
    <t>HBG100526S</t>
  </si>
  <si>
    <t>HBG100484</t>
  </si>
  <si>
    <t>HBG100484B</t>
  </si>
  <si>
    <t>HBG100714</t>
  </si>
  <si>
    <t>HBG100714B</t>
  </si>
  <si>
    <t>HBG100714G</t>
  </si>
  <si>
    <t>HBG100714S</t>
  </si>
  <si>
    <t>HBG100713</t>
  </si>
  <si>
    <t>HBG100713B</t>
  </si>
  <si>
    <t>HBG100713G</t>
  </si>
  <si>
    <t>HBG100713S</t>
  </si>
  <si>
    <t>HBG100709</t>
  </si>
  <si>
    <t>HBG100709B</t>
  </si>
  <si>
    <t>HBG100709G</t>
  </si>
  <si>
    <t>HBG100709S</t>
  </si>
  <si>
    <t>HBG100708</t>
  </si>
  <si>
    <t>HBG100708B</t>
  </si>
  <si>
    <t>HBG100708R</t>
  </si>
  <si>
    <t>HBG100708FU</t>
  </si>
  <si>
    <t>HBG100708BL</t>
  </si>
  <si>
    <t>HBG100708PU</t>
  </si>
  <si>
    <t>HBG100708GR</t>
  </si>
  <si>
    <t>HBG100708OR</t>
  </si>
  <si>
    <t>HBG100708YL</t>
  </si>
  <si>
    <t>HBG100705</t>
  </si>
  <si>
    <t>HBG100705B</t>
  </si>
  <si>
    <t>HBG100705S</t>
  </si>
  <si>
    <t>HBG100705G</t>
  </si>
  <si>
    <t>Scalloped Edge Evening Bag High Style Korean Fashion Shoulder Handbag</t>
  </si>
  <si>
    <t>20030B</t>
  </si>
  <si>
    <t>20030S</t>
  </si>
  <si>
    <t>Crimped Satin Evening Bag Adorned With Rhinestones Italian Fashion</t>
  </si>
  <si>
    <t>20031B</t>
  </si>
  <si>
    <t>20031FU</t>
  </si>
  <si>
    <t>20031G</t>
  </si>
  <si>
    <t>20031PU</t>
  </si>
  <si>
    <t>20031R</t>
  </si>
  <si>
    <t>20031S</t>
  </si>
  <si>
    <t>20031TL</t>
  </si>
  <si>
    <t>Faux Ocean Jewel Adorned Satin Bag Studded Rhinestones</t>
  </si>
  <si>
    <t>20032B</t>
  </si>
  <si>
    <t>20032BL</t>
  </si>
  <si>
    <t>20032FU</t>
  </si>
  <si>
    <t>20032G</t>
  </si>
  <si>
    <t>20032GY</t>
  </si>
  <si>
    <t>20032PU</t>
  </si>
  <si>
    <t>20032R</t>
  </si>
  <si>
    <t>20032S</t>
  </si>
  <si>
    <t>20032TL</t>
  </si>
  <si>
    <t>Faux Leather Hardcase Evening Bag Gem Studded</t>
  </si>
  <si>
    <t>20033B</t>
  </si>
  <si>
    <t>20033G</t>
  </si>
  <si>
    <t>20033S</t>
  </si>
  <si>
    <t>Livewire Stitched Faux Leather Jewel Encrusted Evening Bag</t>
  </si>
  <si>
    <t>20034B</t>
  </si>
  <si>
    <t>20034BZ</t>
  </si>
  <si>
    <t>20034G</t>
  </si>
  <si>
    <t>20034P</t>
  </si>
  <si>
    <t>20034S</t>
  </si>
  <si>
    <t>Nadia Glitter Envelope Clutch Handbag Women's Fashion</t>
  </si>
  <si>
    <t>20035B</t>
  </si>
  <si>
    <t>Pleated Satin Evening Bag Encrusted With Rhinestones Various Colors</t>
  </si>
  <si>
    <t>20036B</t>
  </si>
  <si>
    <t>20036BL</t>
  </si>
  <si>
    <t>20036BUR</t>
  </si>
  <si>
    <t>20036FU</t>
  </si>
  <si>
    <t>20036G</t>
  </si>
  <si>
    <t>20036GR</t>
  </si>
  <si>
    <t>20036OR</t>
  </si>
  <si>
    <t>20036P</t>
  </si>
  <si>
    <t>20036PU</t>
  </si>
  <si>
    <t>20036R</t>
  </si>
  <si>
    <t>20036S</t>
  </si>
  <si>
    <t>20036TL</t>
  </si>
  <si>
    <t>20036YL</t>
  </si>
  <si>
    <t xml:space="preserve">Sequin Reptile and Snakeskin Patterned Coin Purse </t>
  </si>
  <si>
    <t>20037B</t>
  </si>
  <si>
    <t>20037G</t>
  </si>
  <si>
    <t>20037P</t>
  </si>
  <si>
    <t>Glitter Glamour Fashion Coin Purse</t>
  </si>
  <si>
    <t>20038B</t>
  </si>
  <si>
    <t>20038BZ</t>
  </si>
  <si>
    <t>20038G</t>
  </si>
  <si>
    <t>20038P</t>
  </si>
  <si>
    <t>20038S</t>
  </si>
  <si>
    <t>Studded Faux Leather Cross-Body Jeweled Trim Women's Fashion</t>
  </si>
  <si>
    <t>20039B</t>
  </si>
  <si>
    <t>20039G</t>
  </si>
  <si>
    <t>20039P</t>
  </si>
  <si>
    <t>20039S</t>
  </si>
  <si>
    <t>Glamourous Rhinestone Studded Wallet Falsetto Clutch</t>
  </si>
  <si>
    <t>20040B</t>
  </si>
  <si>
    <t>20040BR</t>
  </si>
  <si>
    <t>Metallic Faux Reptile Wallet With Wristlet</t>
  </si>
  <si>
    <t>20041B</t>
  </si>
  <si>
    <t>20041G</t>
  </si>
  <si>
    <t>20041S</t>
  </si>
  <si>
    <t>Glitter Encrusted Zip-Around Cosmetic Handbag Various Colors</t>
  </si>
  <si>
    <t>20043B</t>
  </si>
  <si>
    <t>20043S</t>
  </si>
  <si>
    <t>Faux Leather Embellished Handbag With Metal Eyelets and Studded Jewels Various Colors</t>
  </si>
  <si>
    <t>20044B</t>
  </si>
  <si>
    <t>20044BL</t>
  </si>
  <si>
    <t>20044BR</t>
  </si>
  <si>
    <t>20044FU</t>
  </si>
  <si>
    <t>20044GR</t>
  </si>
  <si>
    <t>20044GY</t>
  </si>
  <si>
    <t>20044MU</t>
  </si>
  <si>
    <t>20044PU</t>
  </si>
  <si>
    <t>20044R</t>
  </si>
  <si>
    <t>Rhinestone Satin Evening Bag Adorned with Faux Jeweled Leaf</t>
  </si>
  <si>
    <t>20045B</t>
  </si>
  <si>
    <t>20045CL</t>
  </si>
  <si>
    <t>Hard Case Evening Two Toned Rhinestone Patterned Minaudiere Various Colors</t>
  </si>
  <si>
    <t>20046B</t>
  </si>
  <si>
    <t>20046G</t>
  </si>
  <si>
    <t>20046P</t>
  </si>
  <si>
    <t>20046S</t>
  </si>
  <si>
    <t>20047B</t>
  </si>
  <si>
    <t>20047G</t>
  </si>
  <si>
    <t>20047P</t>
  </si>
  <si>
    <t>20047S</t>
  </si>
  <si>
    <t>Women's Fashion Rhinestone and Faux Pearl Evening Bag Clutch</t>
  </si>
  <si>
    <t>20048B</t>
  </si>
  <si>
    <t>20048G</t>
  </si>
  <si>
    <t>20048S</t>
  </si>
  <si>
    <t>Rhinestone Adorned Women's Fashion Mesh Lined Evening Bag Clutch</t>
  </si>
  <si>
    <t>20049B</t>
  </si>
  <si>
    <t>20049G</t>
  </si>
  <si>
    <t>20049GUN</t>
  </si>
  <si>
    <t>20049S</t>
  </si>
  <si>
    <t>Women's Fashion Metallic Woven Tote Bag</t>
  </si>
  <si>
    <t>20050G</t>
  </si>
  <si>
    <t>20050S</t>
  </si>
  <si>
    <t>Women's Fashion Crimped Evening Bag Clutch With Faux Rhinestone Adorned Jewels</t>
  </si>
  <si>
    <t>20051B</t>
  </si>
  <si>
    <t>20051G</t>
  </si>
  <si>
    <t>20051S</t>
  </si>
  <si>
    <t>Women's Fashion Metal Mesh Evening Bag Clutch Adorned With Rhinestones</t>
  </si>
  <si>
    <t>20052B</t>
  </si>
  <si>
    <t>20052S</t>
  </si>
  <si>
    <t>Designer Inspired Rhinestone Evening Clutch Purse Handbag | Weddings Party Holiday</t>
  </si>
  <si>
    <t>20053B</t>
  </si>
  <si>
    <t>Women's Fashion Wristlet with Rhinestone Encrusted Heart Pendant</t>
  </si>
  <si>
    <t>20054B</t>
  </si>
  <si>
    <t>20054G</t>
  </si>
  <si>
    <t>20054S</t>
  </si>
  <si>
    <t xml:space="preserve">Lightweight Floral Cross Body Featuring Beaded Multi-Cord Strap </t>
  </si>
  <si>
    <t>20055GR</t>
  </si>
  <si>
    <t>20055R</t>
  </si>
  <si>
    <t>Lightweight Woven Raffia Weekender Tote Featuring Three Fabric Flowers Large</t>
  </si>
  <si>
    <t>20056BEI</t>
  </si>
  <si>
    <t>20056BL</t>
  </si>
  <si>
    <t>20056FU</t>
  </si>
  <si>
    <t>20056GR</t>
  </si>
  <si>
    <t>20056YL</t>
  </si>
  <si>
    <t>Women Transparent Polk A Dot Printed Beach Casual Shoulder Tote Bag</t>
  </si>
  <si>
    <t>20057B</t>
  </si>
  <si>
    <t>20057W</t>
  </si>
  <si>
    <t>Leather Crossbody Handbag with a Pyramid Studded Design &amp; Removable Shoulder Strap</t>
  </si>
  <si>
    <t>20058B</t>
  </si>
  <si>
    <t>20058BR</t>
  </si>
  <si>
    <t>20058GY</t>
  </si>
  <si>
    <t>20058R</t>
  </si>
  <si>
    <t>20058MU</t>
  </si>
  <si>
    <t>20058FU</t>
  </si>
  <si>
    <t>20058GR</t>
  </si>
  <si>
    <t>20058BL</t>
  </si>
  <si>
    <t>Leather India Design Fashion Bag / Handbag</t>
  </si>
  <si>
    <t>Leather Crossbody Handbag w/ Silver Plated Ringlets &amp; Embedded with Jewels</t>
  </si>
  <si>
    <t>20060B</t>
  </si>
  <si>
    <t>20060S</t>
  </si>
  <si>
    <t>20060G</t>
  </si>
  <si>
    <t>Reptile Leather Fashion Handbag Accented w/ Leather Tassels</t>
  </si>
  <si>
    <t>20061B</t>
  </si>
  <si>
    <t>20061BR</t>
  </si>
  <si>
    <t>20061GY</t>
  </si>
  <si>
    <t>20061R</t>
  </si>
  <si>
    <t>20061BL</t>
  </si>
  <si>
    <t>Leather Studded Metallic Clutch Evening Handbag</t>
  </si>
  <si>
    <t>20062B</t>
  </si>
  <si>
    <t>Leather Buckle Day Bag / Handbag</t>
  </si>
  <si>
    <t>20063B</t>
  </si>
  <si>
    <t>20063MU</t>
  </si>
  <si>
    <t>20063BR</t>
  </si>
  <si>
    <t>Leather Clutch Bag w/ High Polish Clasp Closure and 2 Removable Straps</t>
  </si>
  <si>
    <t>20064FU</t>
  </si>
  <si>
    <t>20064BR</t>
  </si>
  <si>
    <t>Studded Leather Cross Body Bag with 2 Removable Straps</t>
  </si>
  <si>
    <t>20065B</t>
  </si>
  <si>
    <t>20065BR</t>
  </si>
  <si>
    <t>20065FU</t>
  </si>
  <si>
    <t>Leather Day Bag w/ Removable Adjustable Cross Body Strap</t>
  </si>
  <si>
    <t>20066B</t>
  </si>
  <si>
    <t>20066MU</t>
  </si>
  <si>
    <t>Satin Evening Clutch Bag Encrusted with Rhinestones</t>
  </si>
  <si>
    <t>20067FU</t>
  </si>
  <si>
    <t>20067PU</t>
  </si>
  <si>
    <t>20067TL</t>
  </si>
  <si>
    <t>20067YL</t>
  </si>
  <si>
    <t>20067GR</t>
  </si>
  <si>
    <t>20067OR</t>
  </si>
  <si>
    <t>Reptile Textured Leather Clutch Bag w/ Removable Leather Shoulder Strap</t>
  </si>
  <si>
    <t>20068B</t>
  </si>
  <si>
    <t>20068BR</t>
  </si>
  <si>
    <t>20068GY</t>
  </si>
  <si>
    <t>20068R</t>
  </si>
  <si>
    <t>20068TL</t>
  </si>
  <si>
    <t>20068PU</t>
  </si>
  <si>
    <t>Reptile Design Leather Handbag w/ Removable Adjustable Shoulder Strap</t>
  </si>
  <si>
    <t>20069BR</t>
  </si>
  <si>
    <t>20069B</t>
  </si>
  <si>
    <t>20069GY</t>
  </si>
  <si>
    <t>20069R</t>
  </si>
  <si>
    <t xml:space="preserve">Leather Shoulder Bag Accented w/ Round Studs </t>
  </si>
  <si>
    <t>20071MU</t>
  </si>
  <si>
    <t>20071BR</t>
  </si>
  <si>
    <t>20071B</t>
  </si>
  <si>
    <t>Rhinestone Encrusted Clutch Minaudiere Bag w/ Leather Back</t>
  </si>
  <si>
    <t>Rhinestone Encrusted Clutch Evening Minaudiere Bag w/ Leather Back</t>
  </si>
  <si>
    <t>Prism Minaudiere Clutch Bag w/ a Rhinestone Encrusted Front and Leather Back</t>
  </si>
  <si>
    <t>20075B</t>
  </si>
  <si>
    <t>20075BZ</t>
  </si>
  <si>
    <t>20075G</t>
  </si>
  <si>
    <t>20075S</t>
  </si>
  <si>
    <t>Rhinestone &amp; Pearl Clutch Minaudiere Bag w/ Removable Chain Shoulder Strap &amp; Leather Back</t>
  </si>
  <si>
    <t>20076B</t>
  </si>
  <si>
    <t>20076S</t>
  </si>
  <si>
    <t>Satin Wristlet Clutch Bag Accented with Rhinestones / Satin Clutch Bag</t>
  </si>
  <si>
    <t>20077P</t>
  </si>
  <si>
    <t>20077R</t>
  </si>
  <si>
    <t>20077W</t>
  </si>
  <si>
    <t>20077BL</t>
  </si>
  <si>
    <t>20077PU</t>
  </si>
  <si>
    <t>20077TL</t>
  </si>
  <si>
    <t>20077B</t>
  </si>
  <si>
    <t>Transparent Clutch Bag w/ Perspex Panels &amp; Removable Shoulder Strap</t>
  </si>
  <si>
    <t>20078BL</t>
  </si>
  <si>
    <t>20078GR</t>
  </si>
  <si>
    <t>20078YL</t>
  </si>
  <si>
    <t>Evening Clutch Bag Encrusted with Rhinestones and Jewels</t>
  </si>
  <si>
    <t>20079B</t>
  </si>
  <si>
    <t>20079G</t>
  </si>
  <si>
    <t>20079S</t>
  </si>
  <si>
    <t>Satin Evening Clutch Bag with a Rhinestone Encrusted Pendant</t>
  </si>
  <si>
    <t>20080B</t>
  </si>
  <si>
    <t>20080S</t>
  </si>
  <si>
    <t>20080G</t>
  </si>
  <si>
    <t>20080FU</t>
  </si>
  <si>
    <t>20080R</t>
  </si>
  <si>
    <t>20080BL</t>
  </si>
  <si>
    <t>Reptile Textured Leather Clutch Minaudiere Bag w/ Removable Hard Case</t>
  </si>
  <si>
    <t>20082G</t>
  </si>
  <si>
    <t>20082S</t>
  </si>
  <si>
    <t>20082B</t>
  </si>
  <si>
    <t>20082P</t>
  </si>
  <si>
    <t>Rectangular Minaudiere Clutch Bag with a Rhinestone Encrusted Flower</t>
  </si>
  <si>
    <t>20084B</t>
  </si>
  <si>
    <t>20084S</t>
  </si>
  <si>
    <t>20084G</t>
  </si>
  <si>
    <t>20084P</t>
  </si>
  <si>
    <t>Crimped Folder Over Evening Clutch Bag Accented with Rhinestones</t>
  </si>
  <si>
    <t>20085B</t>
  </si>
  <si>
    <t>20085S</t>
  </si>
  <si>
    <t>20085G</t>
  </si>
  <si>
    <t xml:space="preserve">Evening Clutch Bag Encrusted with Jewels </t>
  </si>
  <si>
    <t>20086B</t>
  </si>
  <si>
    <t>Evening Clutch Bag Encrusted with Jewels</t>
  </si>
  <si>
    <t>20086CL</t>
  </si>
  <si>
    <t>Leather Clutch Minaudiere Bag Accented with a Rhinestone Encrusted Panel</t>
  </si>
  <si>
    <t>20087B</t>
  </si>
  <si>
    <t>20087BZ</t>
  </si>
  <si>
    <t>20087G</t>
  </si>
  <si>
    <t>20087S</t>
  </si>
  <si>
    <t>Evening Clutch Bag w/ a Rhinestone Encrusted Clasp and Removable Shoulder Strap</t>
  </si>
  <si>
    <t>20088B</t>
  </si>
  <si>
    <t>Satin Evening Clutch Bag Adorned with Jewels / Satin Clutch Handbag</t>
  </si>
  <si>
    <t>20089B</t>
  </si>
  <si>
    <t>20089G</t>
  </si>
  <si>
    <t>20089S</t>
  </si>
  <si>
    <t>Studded Clutch Leather Bag with Removable Shoulder Strap</t>
  </si>
  <si>
    <t>20090B</t>
  </si>
  <si>
    <t>20090G</t>
  </si>
  <si>
    <t>20090S</t>
  </si>
  <si>
    <t>Crimped Evening Clutch Bag Adorned with a Rhinestone and Jewel Encrusted Panel</t>
  </si>
  <si>
    <t>20091B</t>
  </si>
  <si>
    <t>20091G</t>
  </si>
  <si>
    <t>20091S</t>
  </si>
  <si>
    <t>Textured Satin Evening Clutch Bag Accented with a Panel of Rhinestones and Jewels</t>
  </si>
  <si>
    <t>20092B</t>
  </si>
  <si>
    <t>20092R</t>
  </si>
  <si>
    <t>20092FU</t>
  </si>
  <si>
    <t>20092BL</t>
  </si>
  <si>
    <t>20092PU</t>
  </si>
  <si>
    <t>20092GR</t>
  </si>
  <si>
    <t>20092OR</t>
  </si>
  <si>
    <t>20092YL</t>
  </si>
  <si>
    <t>Studded Leather Envelope Clutch Bag with Removable Shoulder Strap</t>
  </si>
  <si>
    <t>20093B</t>
  </si>
  <si>
    <t>20093S</t>
  </si>
  <si>
    <t>20093G</t>
  </si>
  <si>
    <t>59BU</t>
  </si>
  <si>
    <t>GCH1318BU</t>
  </si>
  <si>
    <t>3 Boxes, Foam Pads</t>
  </si>
  <si>
    <t>HW00282B</t>
  </si>
  <si>
    <t>HW00282BL</t>
  </si>
  <si>
    <t>HW00282CL</t>
  </si>
  <si>
    <t>HW00282FU</t>
  </si>
  <si>
    <t>HW00282G</t>
  </si>
  <si>
    <t>HW00282HM</t>
  </si>
  <si>
    <t>HW00282R</t>
  </si>
  <si>
    <t>39B</t>
  </si>
  <si>
    <t>39CL</t>
  </si>
  <si>
    <t>39G</t>
  </si>
  <si>
    <t>39HM</t>
  </si>
  <si>
    <t>HW00285B</t>
  </si>
  <si>
    <t>HW00285BZ</t>
  </si>
  <si>
    <t>HW00285G</t>
  </si>
  <si>
    <t>HW00285S</t>
  </si>
  <si>
    <t>80BZ</t>
  </si>
  <si>
    <t>80G</t>
  </si>
  <si>
    <t>80S</t>
  </si>
  <si>
    <t> 852669057501</t>
  </si>
  <si>
    <t>HW00283LEP</t>
  </si>
  <si>
    <t>20028YL</t>
  </si>
  <si>
    <t>20028OR</t>
  </si>
  <si>
    <t>HW00240YL</t>
  </si>
  <si>
    <t>HW00240OR</t>
  </si>
  <si>
    <t>HW00244B</t>
  </si>
  <si>
    <t>HW00244BEI</t>
  </si>
  <si>
    <t>HW00244BL</t>
  </si>
  <si>
    <t>HW00244OR</t>
  </si>
  <si>
    <t>HW00244W</t>
  </si>
  <si>
    <t>91B</t>
  </si>
  <si>
    <t>91BEI</t>
  </si>
  <si>
    <t>91BL</t>
  </si>
  <si>
    <t>91OR</t>
  </si>
  <si>
    <t>91W</t>
  </si>
  <si>
    <t>IC0004B</t>
  </si>
  <si>
    <t>IC0004BR</t>
  </si>
  <si>
    <t>GCH1317</t>
  </si>
  <si>
    <t>GCH1276</t>
  </si>
  <si>
    <t>GCH1276PN</t>
  </si>
  <si>
    <t>GCH1298</t>
  </si>
  <si>
    <t>GCH1301</t>
  </si>
  <si>
    <t>GCH1302</t>
  </si>
  <si>
    <t>GCH1303</t>
  </si>
  <si>
    <t>GCB1275Z</t>
  </si>
  <si>
    <t>GCB1303</t>
  </si>
  <si>
    <t>GCB8314</t>
  </si>
  <si>
    <t>GCB8314G</t>
  </si>
  <si>
    <t>GCB8314R</t>
  </si>
  <si>
    <t>GCB1302</t>
  </si>
  <si>
    <t>Floral Printed Business and Credit Card Holder</t>
  </si>
  <si>
    <t>30000B</t>
  </si>
  <si>
    <t>Floral Rhinestone Adorned Business and Credit Card Holder</t>
  </si>
  <si>
    <t>30001PN</t>
  </si>
  <si>
    <t>Striped Pattern Rhinestone Embedded Business and Credit Card Holder</t>
  </si>
  <si>
    <t>30002B</t>
  </si>
  <si>
    <t>Faux Crocodile Reptile Patterned Business and Credit Card Holder</t>
  </si>
  <si>
    <t>30003B</t>
  </si>
  <si>
    <t>Faux Leather Rhinestone Cross Woven Pattern Business and Credit Card Holder</t>
  </si>
  <si>
    <t>30004B</t>
  </si>
  <si>
    <t>Faux Leather Rhinestone Wave Pattern Business and Credit Card Holder</t>
  </si>
  <si>
    <t>30005B</t>
  </si>
  <si>
    <t>Rhinestone Zebra Print ID Case and Holder</t>
  </si>
  <si>
    <t>30006B</t>
  </si>
  <si>
    <t>Faux Leather Rhinestone Wave Pattern ID Case and Holder</t>
  </si>
  <si>
    <t>30007B</t>
  </si>
  <si>
    <t>Embossed Metalic Filigree Snap Closure ID Case and Holder</t>
  </si>
  <si>
    <t>30008G</t>
  </si>
  <si>
    <t>30008R</t>
  </si>
  <si>
    <t>Faux Leather Rhinestone Cross Woven Pattern ID Case and Holder</t>
  </si>
  <si>
    <t>30009B</t>
  </si>
  <si>
    <t>14 X 19.5 Bags, Bubble Wrap 175 ft</t>
  </si>
  <si>
    <t>Miscellaneous / Overhead</t>
  </si>
  <si>
    <t>6 X 9 Bags, 12 X 15.5 Bags</t>
  </si>
  <si>
    <t>FREE (PROMOTION)</t>
  </si>
  <si>
    <t>GCH1195</t>
  </si>
  <si>
    <t>GCH1195B</t>
  </si>
  <si>
    <t>GCH1195BL</t>
  </si>
  <si>
    <t>GCH1195PU</t>
  </si>
  <si>
    <t>GCH1195V</t>
  </si>
  <si>
    <t>GCH1195YL</t>
  </si>
  <si>
    <t>GCH1164</t>
  </si>
  <si>
    <t>GCH1164G</t>
  </si>
  <si>
    <t>GCH1164B</t>
  </si>
  <si>
    <t>GCH1324</t>
  </si>
  <si>
    <t>GCH1324GY</t>
  </si>
  <si>
    <t>GCH1324BR</t>
  </si>
  <si>
    <t>GCH1324W</t>
  </si>
  <si>
    <t>GCH1324G</t>
  </si>
  <si>
    <t>GCH1324B</t>
  </si>
  <si>
    <t>GCH1323</t>
  </si>
  <si>
    <t>GCH1323B</t>
  </si>
  <si>
    <t>GCH1323BL</t>
  </si>
  <si>
    <t>GCH1323BR</t>
  </si>
  <si>
    <t>GCH1323FU</t>
  </si>
  <si>
    <t>GCH1323GY</t>
  </si>
  <si>
    <t>GCH1323PU</t>
  </si>
  <si>
    <t>GCH1323R</t>
  </si>
  <si>
    <t>GCH1194</t>
  </si>
  <si>
    <t>GCH1194FU</t>
  </si>
  <si>
    <t>GCH1194V</t>
  </si>
  <si>
    <t>GCH1194YL</t>
  </si>
  <si>
    <t>GCH1290</t>
  </si>
  <si>
    <t>GCH1290PN</t>
  </si>
  <si>
    <t>GCH1283</t>
  </si>
  <si>
    <t>GCH1283B</t>
  </si>
  <si>
    <t>GCH1282</t>
  </si>
  <si>
    <t>GCH1282BR</t>
  </si>
  <si>
    <t>GCH1273</t>
  </si>
  <si>
    <t>GCH1273B</t>
  </si>
  <si>
    <t>GCH1260</t>
  </si>
  <si>
    <t>GCH1260B</t>
  </si>
  <si>
    <t>GCH1248</t>
  </si>
  <si>
    <t>GCH1239</t>
  </si>
  <si>
    <t>GCH1239BR</t>
  </si>
  <si>
    <t>GCB1324</t>
  </si>
  <si>
    <t>GCB1324B</t>
  </si>
  <si>
    <t>GCB1324BR</t>
  </si>
  <si>
    <t>GCB1324G</t>
  </si>
  <si>
    <t>GCB1324GY</t>
  </si>
  <si>
    <t>GCB1324R</t>
  </si>
  <si>
    <t>GCB1324S</t>
  </si>
  <si>
    <t>GCB1324W</t>
  </si>
  <si>
    <t>GCB1298</t>
  </si>
  <si>
    <t>GCB1297</t>
  </si>
  <si>
    <t>GCB1296</t>
  </si>
  <si>
    <t>GCB1295</t>
  </si>
  <si>
    <t>GCB9820</t>
  </si>
  <si>
    <t>GCB9820-CBR</t>
  </si>
  <si>
    <t>GCB1288</t>
  </si>
  <si>
    <t>GCB1258</t>
  </si>
  <si>
    <t>GCB1258B</t>
  </si>
  <si>
    <t>GCB1210</t>
  </si>
  <si>
    <t>GCB1210-L</t>
  </si>
  <si>
    <t>GCB1210-AP</t>
  </si>
  <si>
    <t>GCB1175</t>
  </si>
  <si>
    <t>GCB1170</t>
  </si>
  <si>
    <t>GCB1160</t>
  </si>
  <si>
    <t>GCB1157</t>
  </si>
  <si>
    <t>GCB1155</t>
  </si>
  <si>
    <t>GCB1154</t>
  </si>
  <si>
    <t>GCB1153</t>
  </si>
  <si>
    <t>GCB1127</t>
  </si>
  <si>
    <t xml:space="preserve">Metal Business Card Holder Case w/ a Rhinestone Encrusted Kitty </t>
  </si>
  <si>
    <t>30010B</t>
  </si>
  <si>
    <t>30010BL</t>
  </si>
  <si>
    <t>30010PU</t>
  </si>
  <si>
    <t>30010V</t>
  </si>
  <si>
    <t>30010YL</t>
  </si>
  <si>
    <t>Dragon Design Metal Business Card Holder Case</t>
  </si>
  <si>
    <t>30011G</t>
  </si>
  <si>
    <t>30011B</t>
  </si>
  <si>
    <t xml:space="preserve">Faux Crocodile Leather &amp; Metal Business Card Holder Case </t>
  </si>
  <si>
    <t>30012GY</t>
  </si>
  <si>
    <t>30012BR</t>
  </si>
  <si>
    <t>30012W</t>
  </si>
  <si>
    <t>30012G</t>
  </si>
  <si>
    <t>30012B</t>
  </si>
  <si>
    <t>Textured Faux Leather Business Card Holder Case</t>
  </si>
  <si>
    <t>30013B</t>
  </si>
  <si>
    <t>30013BL</t>
  </si>
  <si>
    <t>30013BR</t>
  </si>
  <si>
    <t>30013FU</t>
  </si>
  <si>
    <t>30013GY</t>
  </si>
  <si>
    <t>30013PU</t>
  </si>
  <si>
    <t>30013R</t>
  </si>
  <si>
    <t>Metal Business Card Holder Case w/ a Rhinestone Encrusted Puppy</t>
  </si>
  <si>
    <t>30014FU</t>
  </si>
  <si>
    <t>30014V</t>
  </si>
  <si>
    <t>30014YL</t>
  </si>
  <si>
    <t>Cross Design Business Card Holder Case with Faux Pearl Trim</t>
  </si>
  <si>
    <t>30015PN</t>
  </si>
  <si>
    <t>Faux Leather Business Card Holder Case w/ Crystal Stone Designed Wing and Crown (Black)</t>
  </si>
  <si>
    <t>30016B</t>
  </si>
  <si>
    <t>Fleur De Lis Design Faux Leather Business Card Holder Case w/ Crystal Stone Wings (Brown)</t>
  </si>
  <si>
    <t>30017BR</t>
  </si>
  <si>
    <t>Studded Faux Leather Metal Bsuiness Card Holder Case</t>
  </si>
  <si>
    <t>30018B</t>
  </si>
  <si>
    <t>Metal Business Card Holder Case Encrusted w/ a Star (Black)</t>
  </si>
  <si>
    <t>30019B</t>
  </si>
  <si>
    <t>Chrome Metal Business Card Holder with Rose/Love Design (Chrome/Pink)</t>
  </si>
  <si>
    <t>30020PN</t>
  </si>
  <si>
    <t>Faux Crocodile Leather Business Card Holder Encrusted with a Metal Heart  (Brown)</t>
  </si>
  <si>
    <t>30021BR</t>
  </si>
  <si>
    <t>Chrome Metal Business Card Holder with Flower Print Design (Chrome/Pink)</t>
  </si>
  <si>
    <t>30022B</t>
  </si>
  <si>
    <t xml:space="preserve">Faux Crocodile Leather &amp; Metal Business Card / ID Card / Credit Card Holder Case </t>
  </si>
  <si>
    <t>30022BR</t>
  </si>
  <si>
    <t>30022G</t>
  </si>
  <si>
    <t>30022GY</t>
  </si>
  <si>
    <t>30022R</t>
  </si>
  <si>
    <t>30022S</t>
  </si>
  <si>
    <t>30022W</t>
  </si>
  <si>
    <t>Zebra Design Rhinestone ID Card / Business Card / Credit Card Holder Case</t>
  </si>
  <si>
    <t>30024M</t>
  </si>
  <si>
    <t>Metal Credit Card / ID Card / Business Card Holder Case with Bud Hemp Leaves Design</t>
  </si>
  <si>
    <t>30025M</t>
  </si>
  <si>
    <t>Metal Credit Card / ID Card / Business Card Holder Case with Peace Sign Design</t>
  </si>
  <si>
    <t>30026M</t>
  </si>
  <si>
    <t>Metal Credit Card / ID Card / Business Card Holder Case with a Skull Design</t>
  </si>
  <si>
    <t>30027M</t>
  </si>
  <si>
    <t>Metal Credit Card / ID Card / Business Card Holder Case with Faux Pearl Trim and a Cross Design</t>
  </si>
  <si>
    <t>30028CBR</t>
  </si>
  <si>
    <t>Faux Leather Metal ID Card / Business Card / Credit Card Holder Case and Wallet (Brown)</t>
  </si>
  <si>
    <t>Black Rhinestone ID Card / Business Card / Credit Card Holder Case with a White Rhinestone Wing</t>
  </si>
  <si>
    <t>30029B</t>
  </si>
  <si>
    <t>Black Metal ID Card / Credit Card / Business Card Holder Case Encrusted w/ a Rhinestone Cross</t>
  </si>
  <si>
    <t>30030B</t>
  </si>
  <si>
    <t>30031L</t>
  </si>
  <si>
    <t>Japanese Anime Metal Business Card / Credit Card / ID Card Case Holder w/ a Lady Portrait Design</t>
  </si>
  <si>
    <t>30032-AP</t>
  </si>
  <si>
    <t>Metal Business Card / Credit Card / ID Card Case Holder w/ a Ying Yang Design (White)</t>
  </si>
  <si>
    <t>30033B</t>
  </si>
  <si>
    <t xml:space="preserve">Camouflage Print Design Metal Business Card / Credit Card / ID Card Case Holder </t>
  </si>
  <si>
    <t>30034CM</t>
  </si>
  <si>
    <t>Metal Business Card / Credit Card / ID Card Case Holder w/ a Star Bust Engraved Design</t>
  </si>
  <si>
    <t>30035M</t>
  </si>
  <si>
    <t>Metal Business Card / Credit Card / ID Card Case Holder w/ a Floral Rose Design</t>
  </si>
  <si>
    <t>30037PN</t>
  </si>
  <si>
    <t xml:space="preserve">Printed Design Metal Business Card / Credit Card / ID Card Case Holder </t>
  </si>
  <si>
    <t>30038BL</t>
  </si>
  <si>
    <t>Metal Business Card / Credit Card / ID Card Case Holder w/ a Printed Front Design</t>
  </si>
  <si>
    <t>30039PU</t>
  </si>
  <si>
    <t xml:space="preserve">Checkered Design Metal Business Card / Credit Card / ID Card Case Holder </t>
  </si>
  <si>
    <t>30040CH</t>
  </si>
  <si>
    <t xml:space="preserve">Striped Metal Business Card / Credit Card / ID Card Case Holder </t>
  </si>
  <si>
    <t>30041RN</t>
  </si>
  <si>
    <t>HBG100434FU</t>
  </si>
  <si>
    <t>HBG100434CL</t>
  </si>
  <si>
    <t>Tape + Item Purchase from 7Z ACC</t>
  </si>
  <si>
    <t>No</t>
  </si>
  <si>
    <t>10003B</t>
  </si>
  <si>
    <t>10003BR</t>
  </si>
  <si>
    <t>10003BEI</t>
  </si>
  <si>
    <t>10003FU</t>
  </si>
  <si>
    <t>10003MA</t>
  </si>
  <si>
    <t>10003GY</t>
  </si>
  <si>
    <t>10003PU</t>
  </si>
  <si>
    <t>10003R</t>
  </si>
  <si>
    <t>10003W</t>
  </si>
  <si>
    <t>10002B</t>
  </si>
  <si>
    <t>10003TL</t>
  </si>
  <si>
    <t xml:space="preserve"> </t>
  </si>
  <si>
    <t>GK1342</t>
  </si>
  <si>
    <t>GK1342B</t>
  </si>
  <si>
    <t>GK1342BEI</t>
  </si>
  <si>
    <t>GK1342BL</t>
  </si>
  <si>
    <t>GK1342BR</t>
  </si>
  <si>
    <t>GK1342PN</t>
  </si>
  <si>
    <t>GK1342W</t>
  </si>
  <si>
    <t>GK1400</t>
  </si>
  <si>
    <t>GK1399</t>
  </si>
  <si>
    <t>GK1398</t>
  </si>
  <si>
    <t>GK1343</t>
  </si>
  <si>
    <t>GK1343B</t>
  </si>
  <si>
    <t>GK1343W</t>
  </si>
  <si>
    <t>GK1101</t>
  </si>
  <si>
    <t>GK1101B</t>
  </si>
  <si>
    <t>GK1101R</t>
  </si>
  <si>
    <t>GK1101W</t>
  </si>
  <si>
    <t>GK1271</t>
  </si>
  <si>
    <t>GK1271B</t>
  </si>
  <si>
    <t>GK1279</t>
  </si>
  <si>
    <t>GK1282</t>
  </si>
  <si>
    <t>GK1282HM</t>
  </si>
  <si>
    <t>GK1282PN</t>
  </si>
  <si>
    <t>GK1282W</t>
  </si>
  <si>
    <t>GK1285</t>
  </si>
  <si>
    <t>GK1288</t>
  </si>
  <si>
    <t>GK1300</t>
  </si>
  <si>
    <t>GK1317</t>
  </si>
  <si>
    <t>GK1317W</t>
  </si>
  <si>
    <t>Panther Jaguar Leopard Faux Jewel Studded Metalic Keychain Various Colors</t>
  </si>
  <si>
    <t>10025B</t>
  </si>
  <si>
    <t>10025BEI</t>
  </si>
  <si>
    <t>10025BL</t>
  </si>
  <si>
    <t>10025BR</t>
  </si>
  <si>
    <t>10025PN</t>
  </si>
  <si>
    <t>10025W</t>
  </si>
  <si>
    <t>Faux Leather Jewel Studded Pouch Keychain</t>
  </si>
  <si>
    <t>10026B</t>
  </si>
  <si>
    <t>Faux Leather Jewel Studded Cross Design Pouch Keychain</t>
  </si>
  <si>
    <t>10027B</t>
  </si>
  <si>
    <t>Faux Leather Studded Rhinestone Studded Keychain</t>
  </si>
  <si>
    <t>10028B</t>
  </si>
  <si>
    <t>Jeweled Frog Decoration Fashion Keychain</t>
  </si>
  <si>
    <t>10029B</t>
  </si>
  <si>
    <t>10029W</t>
  </si>
  <si>
    <t>Jeweled Stiletto Heel Keychain Various Colors</t>
  </si>
  <si>
    <t>10030B</t>
  </si>
  <si>
    <t>10030R</t>
  </si>
  <si>
    <t>10030W</t>
  </si>
  <si>
    <t>Soft Cute Fluff Ball Keychain</t>
  </si>
  <si>
    <t>10031B</t>
  </si>
  <si>
    <t>Turquoise Hamsa Keychain</t>
  </si>
  <si>
    <t>10032TR</t>
  </si>
  <si>
    <t>Rhinestone Embedded Flower Design Compact Mirror Keychain</t>
  </si>
  <si>
    <t>10033HM</t>
  </si>
  <si>
    <t>10033PN</t>
  </si>
  <si>
    <t>10033W</t>
  </si>
  <si>
    <t>Rhinestone Embedded Leopard Pattern Compact Mirror Keychain</t>
  </si>
  <si>
    <t>10034LP</t>
  </si>
  <si>
    <t>Rhinestone Edged Jesus Our Savior Portrait Compact Mirror Keychain</t>
  </si>
  <si>
    <t>10035CL</t>
  </si>
  <si>
    <t xml:space="preserve">Rhinestone Encrusted Heel Stiletto Keychain </t>
  </si>
  <si>
    <t>10036B</t>
  </si>
  <si>
    <t xml:space="preserve">Radiant White Faux Jeweled Tassel Keychain </t>
  </si>
  <si>
    <t>10037W</t>
  </si>
  <si>
    <t>20023B</t>
  </si>
  <si>
    <t>20023TL</t>
  </si>
  <si>
    <t>20023FU</t>
  </si>
  <si>
    <t>HBG100680</t>
  </si>
  <si>
    <t>HBG100571P</t>
  </si>
  <si>
    <t>GB1295</t>
  </si>
  <si>
    <t>GB1296</t>
  </si>
  <si>
    <t>GB1296B</t>
  </si>
  <si>
    <t>GB1296BL</t>
  </si>
  <si>
    <t>GB1296BR</t>
  </si>
  <si>
    <t>GB1296CL</t>
  </si>
  <si>
    <t>GB1296PU</t>
  </si>
  <si>
    <t>GB1296R</t>
  </si>
  <si>
    <t>GB478</t>
  </si>
  <si>
    <t>GB1257</t>
  </si>
  <si>
    <t>GB466</t>
  </si>
  <si>
    <t>GB466B</t>
  </si>
  <si>
    <t>GB466W</t>
  </si>
  <si>
    <t>GB454</t>
  </si>
  <si>
    <t>GB454B</t>
  </si>
  <si>
    <t>GB464</t>
  </si>
  <si>
    <t>GB462</t>
  </si>
  <si>
    <t>GB453</t>
  </si>
  <si>
    <t>GB432</t>
  </si>
  <si>
    <t>GB432W</t>
  </si>
  <si>
    <t>GB425</t>
  </si>
  <si>
    <t>GB424</t>
  </si>
  <si>
    <t>Leopard Design Handbag Purse Holder with Faux Jewel Edging</t>
  </si>
  <si>
    <t>10038B</t>
  </si>
  <si>
    <t>Rhinestone Centered Faux Jewel Edged Chrome Finish Handbag Purse Holder</t>
  </si>
  <si>
    <t>10039B</t>
  </si>
  <si>
    <t>10039BL</t>
  </si>
  <si>
    <t>10039BR</t>
  </si>
  <si>
    <t>10039CL</t>
  </si>
  <si>
    <t>10039PU</t>
  </si>
  <si>
    <t>10039R</t>
  </si>
  <si>
    <t>Holy Cross Design Metalic Finish Women's Handbag Purse Holder</t>
  </si>
  <si>
    <t>10040B</t>
  </si>
  <si>
    <t>Zebra Stripe Design Women's Handbag Purse Holder Metallic Chrome Finish</t>
  </si>
  <si>
    <t>10041B</t>
  </si>
  <si>
    <t>Fleur De Lis Designer Inspired Handbag Hook Various Colors</t>
  </si>
  <si>
    <t>10042B</t>
  </si>
  <si>
    <t>10042W</t>
  </si>
  <si>
    <t>Gold Iron Cross Design Women's Handbag Purse Hanger Holder</t>
  </si>
  <si>
    <t>10043B</t>
  </si>
  <si>
    <t>Purple Hat and Heart Handbag Purse Hook Hanger Holder</t>
  </si>
  <si>
    <t>10044B</t>
  </si>
  <si>
    <t>Pink Flower Designer Inspired Handbag Purse Hook</t>
  </si>
  <si>
    <t>10045B</t>
  </si>
  <si>
    <t>Glamorous Faux Jewel Star Design Purse Handbag Hook</t>
  </si>
  <si>
    <t>10046B</t>
  </si>
  <si>
    <t>Kitty Cat Design Handbag Hook Hanger</t>
  </si>
  <si>
    <t>10047W</t>
  </si>
  <si>
    <t>Faux Jewel Stone Adorned Butterfly Design Handbag Hook</t>
  </si>
  <si>
    <t>10048B</t>
  </si>
  <si>
    <t>Women's Fashion Red Heart Design Handbag Hook Adorned With Jewel Stones</t>
  </si>
  <si>
    <t>10049B</t>
  </si>
  <si>
    <t xml:space="preserve">Ali / Ben </t>
  </si>
  <si>
    <t>Amazon Monthly Fee</t>
  </si>
  <si>
    <t>HBG100744</t>
  </si>
  <si>
    <t>HBG100744B</t>
  </si>
  <si>
    <t>HBG100744M</t>
  </si>
  <si>
    <t>HBG100744R</t>
  </si>
  <si>
    <t>HBG100665</t>
  </si>
  <si>
    <t>HBG100665B</t>
  </si>
  <si>
    <t>HBG100665G</t>
  </si>
  <si>
    <t>HBG100665S</t>
  </si>
  <si>
    <t>HBG100656</t>
  </si>
  <si>
    <t>HBG100656BL</t>
  </si>
  <si>
    <t>HBG100656FU</t>
  </si>
  <si>
    <t>HBG100656GR</t>
  </si>
  <si>
    <t>HBG100656S</t>
  </si>
  <si>
    <t>HBG100641</t>
  </si>
  <si>
    <t>HBG100641B</t>
  </si>
  <si>
    <t>HBG100641BR</t>
  </si>
  <si>
    <t>HBG100641FU</t>
  </si>
  <si>
    <t>HBG100761</t>
  </si>
  <si>
    <t>HBG100761B</t>
  </si>
  <si>
    <t>HBG100761GR</t>
  </si>
  <si>
    <t>HBG100761R</t>
  </si>
  <si>
    <t>HBG100761S</t>
  </si>
  <si>
    <t>HBG100575</t>
  </si>
  <si>
    <t>HBG100575B</t>
  </si>
  <si>
    <t>HBG100754</t>
  </si>
  <si>
    <t>HBG100754G</t>
  </si>
  <si>
    <t>HBG100754S</t>
  </si>
  <si>
    <t>HBG100738</t>
  </si>
  <si>
    <t>HBG100738BL</t>
  </si>
  <si>
    <t>HBG100738BR</t>
  </si>
  <si>
    <t>HBG100738GR</t>
  </si>
  <si>
    <t>HBG100738R</t>
  </si>
  <si>
    <t>HBG100657</t>
  </si>
  <si>
    <t>HBG100657B</t>
  </si>
  <si>
    <t>HBG100657BL</t>
  </si>
  <si>
    <t>HBG100657BUR</t>
  </si>
  <si>
    <t>HBG100657FU</t>
  </si>
  <si>
    <t>HBG100657G</t>
  </si>
  <si>
    <t>HBG100657OR</t>
  </si>
  <si>
    <t>HBG100657P</t>
  </si>
  <si>
    <t>HBG100657R</t>
  </si>
  <si>
    <t>HBG100657S</t>
  </si>
  <si>
    <t>HBG100657TL</t>
  </si>
  <si>
    <t>HM00125</t>
  </si>
  <si>
    <t>HM00124</t>
  </si>
  <si>
    <t>HBG100724</t>
  </si>
  <si>
    <t>HBG100724B</t>
  </si>
  <si>
    <t>HBG100724BL</t>
  </si>
  <si>
    <t>HBG100724BR</t>
  </si>
  <si>
    <t>HBG100724FU</t>
  </si>
  <si>
    <t>HBG100724GR</t>
  </si>
  <si>
    <t>HBG100724GY</t>
  </si>
  <si>
    <t>HBG100724MU</t>
  </si>
  <si>
    <t>HBG100724PU</t>
  </si>
  <si>
    <t>HBG100724R</t>
  </si>
  <si>
    <t>HBG100723</t>
  </si>
  <si>
    <t>HBG100723B</t>
  </si>
  <si>
    <t>HBG100723BL</t>
  </si>
  <si>
    <t>HBG100723BR</t>
  </si>
  <si>
    <t>HBG100723GY</t>
  </si>
  <si>
    <t>HBG100723MU</t>
  </si>
  <si>
    <t>HBG100723R</t>
  </si>
  <si>
    <t>HBG100623</t>
  </si>
  <si>
    <t>HBG100623G</t>
  </si>
  <si>
    <t>HBG100623S</t>
  </si>
  <si>
    <t xml:space="preserve">Beautiful Disco Fashion Iridescent Metal Mesh Zipper Clutch Various Colors </t>
  </si>
  <si>
    <t>20094B</t>
  </si>
  <si>
    <t>20094M</t>
  </si>
  <si>
    <t>20094R</t>
  </si>
  <si>
    <t>Chic Faux Studded Leather Clutch Handbag With Removable Wristlet Snap Closure Various Colors</t>
  </si>
  <si>
    <t>20096B</t>
  </si>
  <si>
    <t>20096G</t>
  </si>
  <si>
    <t>20096S</t>
  </si>
  <si>
    <t>Fashionable Chic Cross Body Handbag Zipper Snap Closure With Removable Strap</t>
  </si>
  <si>
    <t>20097BL</t>
  </si>
  <si>
    <t>20097FU</t>
  </si>
  <si>
    <t>20097GR</t>
  </si>
  <si>
    <t>20097S</t>
  </si>
  <si>
    <t>Top Quality Studded Faux Leather Shoulder Handbag Tote Various Colors</t>
  </si>
  <si>
    <t>20098B</t>
  </si>
  <si>
    <t>20098BR</t>
  </si>
  <si>
    <t>20098FU</t>
  </si>
  <si>
    <t>3 Tone Chevron Clutch Evening Handbag With Removable Chain Strap Various Colors</t>
  </si>
  <si>
    <t>20099B</t>
  </si>
  <si>
    <t>20099GR</t>
  </si>
  <si>
    <t>20099R</t>
  </si>
  <si>
    <t>20099S</t>
  </si>
  <si>
    <t xml:space="preserve">Chic Designer Inspired Faux Rhinestone Studded Leather Shoulder Handbag </t>
  </si>
  <si>
    <t>20100B</t>
  </si>
  <si>
    <t>Stunningly Brilliant Glittering Sequined Minaudiere With Matching Removable Chain Strap</t>
  </si>
  <si>
    <t>20101G</t>
  </si>
  <si>
    <t>20101S</t>
  </si>
  <si>
    <t>Metalic Reptile Snakeskin Patterned Minaudiere With Removable Chain Shoulder Strap Various Colors</t>
  </si>
  <si>
    <t>20102BL</t>
  </si>
  <si>
    <t>20102BR</t>
  </si>
  <si>
    <t>20102GR</t>
  </si>
  <si>
    <t>20102R</t>
  </si>
  <si>
    <t>Soft Satin Evening Bag Adorned with Jewels and Rhinestones With A Removable Strap Various Colors</t>
  </si>
  <si>
    <t>20103B</t>
  </si>
  <si>
    <t>20103BL</t>
  </si>
  <si>
    <t>20103BUR</t>
  </si>
  <si>
    <t>20103FU</t>
  </si>
  <si>
    <t>20103G</t>
  </si>
  <si>
    <t>20103OR</t>
  </si>
  <si>
    <t>20103P</t>
  </si>
  <si>
    <t>20103R</t>
  </si>
  <si>
    <t>20103S</t>
  </si>
  <si>
    <t>20103TL</t>
  </si>
  <si>
    <t>Designer Inspired Tiger Print Cosmetic Makeup Bag Set</t>
  </si>
  <si>
    <t>20104TG</t>
  </si>
  <si>
    <t>20105LP</t>
  </si>
  <si>
    <t>Faux Leather Ringlet And Jewelry Embedded Handbag With Tassels Various Colors</t>
  </si>
  <si>
    <t>20106B</t>
  </si>
  <si>
    <t>20106BL</t>
  </si>
  <si>
    <t>20106BR</t>
  </si>
  <si>
    <t>20106FU</t>
  </si>
  <si>
    <t>20106GR</t>
  </si>
  <si>
    <t>20106GY</t>
  </si>
  <si>
    <t>20106MU</t>
  </si>
  <si>
    <t>20106PU</t>
  </si>
  <si>
    <t>20106R</t>
  </si>
  <si>
    <t>Faux Leather East Coast Fashion Boston Bag With Studded Trim Zipper Closure Various Colors</t>
  </si>
  <si>
    <t>20107B</t>
  </si>
  <si>
    <t>20107BL</t>
  </si>
  <si>
    <t>20107BR</t>
  </si>
  <si>
    <t>20107GY</t>
  </si>
  <si>
    <t>20107MU</t>
  </si>
  <si>
    <t>20107R</t>
  </si>
  <si>
    <t>Faux Metalic Trim Transparent Duffel Tote Handbag</t>
  </si>
  <si>
    <t>20108G</t>
  </si>
  <si>
    <t>Faux Metalic Trim Transparent Duffel Tote Handbag Gold</t>
  </si>
  <si>
    <t>20108S</t>
  </si>
  <si>
    <t>Faux Metalic Trim Transparent Duffel Tote Handbag Silver</t>
  </si>
  <si>
    <t xml:space="preserve"> FREE (PROMOTION) </t>
  </si>
  <si>
    <t>Returned</t>
  </si>
  <si>
    <t xml:space="preserve">Cancelled </t>
  </si>
  <si>
    <t>CAP00139</t>
  </si>
  <si>
    <t>CAP-00086</t>
  </si>
  <si>
    <t>CAP-00086BR</t>
  </si>
  <si>
    <t>CAP-00086GY</t>
  </si>
  <si>
    <t>CAP00142</t>
  </si>
  <si>
    <t>CAP00142B</t>
  </si>
  <si>
    <t>CAP00142BEI</t>
  </si>
  <si>
    <t>CAP00142BL</t>
  </si>
  <si>
    <t>CAP00142FU</t>
  </si>
  <si>
    <t>CAP00142GR</t>
  </si>
  <si>
    <t>CAP00142R</t>
  </si>
  <si>
    <t>CAP00142W</t>
  </si>
  <si>
    <t>CAP00142YL</t>
  </si>
  <si>
    <t>CAP00143</t>
  </si>
  <si>
    <t>CAP00143BEI</t>
  </si>
  <si>
    <t>CAP00143GY</t>
  </si>
  <si>
    <t>CAP00143MA</t>
  </si>
  <si>
    <t>CAP00143W</t>
  </si>
  <si>
    <t>CAP00146</t>
  </si>
  <si>
    <t>CAP00146B</t>
  </si>
  <si>
    <t>CAP00146BEI</t>
  </si>
  <si>
    <t>CAP00146BL</t>
  </si>
  <si>
    <t>CAP00146FU</t>
  </si>
  <si>
    <t>CAP00146R</t>
  </si>
  <si>
    <t>CAP00146YL</t>
  </si>
  <si>
    <t>CAP00145</t>
  </si>
  <si>
    <t>CAP00145B</t>
  </si>
  <si>
    <t>CAP00145BEI</t>
  </si>
  <si>
    <t>CAP00145BL</t>
  </si>
  <si>
    <t>CAP00145FU</t>
  </si>
  <si>
    <t>CAP00145GR</t>
  </si>
  <si>
    <t>CAP00145R</t>
  </si>
  <si>
    <t>CAP00145W</t>
  </si>
  <si>
    <t>CAP00145YL</t>
  </si>
  <si>
    <t>CAP00141</t>
  </si>
  <si>
    <t>CAP00141B</t>
  </si>
  <si>
    <t>CAP00141BEI</t>
  </si>
  <si>
    <t>CAP00141BL</t>
  </si>
  <si>
    <t>CAP00141FU</t>
  </si>
  <si>
    <t>CAP00141GR</t>
  </si>
  <si>
    <t>CAP00141R</t>
  </si>
  <si>
    <t>CAP00141W</t>
  </si>
  <si>
    <t>CAP00141YL</t>
  </si>
  <si>
    <t>CAP00137</t>
  </si>
  <si>
    <t>CAP00137B</t>
  </si>
  <si>
    <t>CAP00137BL</t>
  </si>
  <si>
    <t>CAP00137BR</t>
  </si>
  <si>
    <t>CAP00137PU</t>
  </si>
  <si>
    <t>CAP00137R</t>
  </si>
  <si>
    <t>CAP00136</t>
  </si>
  <si>
    <t>CAP00136PU</t>
  </si>
  <si>
    <t>CAP00138</t>
  </si>
  <si>
    <t>CAP00138B</t>
  </si>
  <si>
    <t>CAP00138BEI</t>
  </si>
  <si>
    <t>CAP00138GY</t>
  </si>
  <si>
    <t>CAP-00091</t>
  </si>
  <si>
    <t>CAP-00091PN</t>
  </si>
  <si>
    <t>CAP-00091W</t>
  </si>
  <si>
    <t>CAP-00087</t>
  </si>
  <si>
    <t>CAP-00090</t>
  </si>
  <si>
    <t>CAP-00090B</t>
  </si>
  <si>
    <t>CAP-00090BR</t>
  </si>
  <si>
    <t>CAP-00099</t>
  </si>
  <si>
    <t>CAP-00099B</t>
  </si>
  <si>
    <t>CAP-00098</t>
  </si>
  <si>
    <t>CAP-00098B</t>
  </si>
  <si>
    <t>CAP-00097</t>
  </si>
  <si>
    <t>CAP-00096</t>
  </si>
  <si>
    <t>CAP-00095</t>
  </si>
  <si>
    <t>CAP-00094</t>
  </si>
  <si>
    <t>CAP-00100</t>
  </si>
  <si>
    <t>CAP-00100B</t>
  </si>
  <si>
    <t>CAP-00093</t>
  </si>
  <si>
    <t>CAP-00093B</t>
  </si>
  <si>
    <t>CAP-00093BEI</t>
  </si>
  <si>
    <t>CAP-00093BL</t>
  </si>
  <si>
    <t>CAP-00093FU</t>
  </si>
  <si>
    <t>CAP-00093GR</t>
  </si>
  <si>
    <t>CAP-00093R</t>
  </si>
  <si>
    <t>CAP-00093W</t>
  </si>
  <si>
    <t>CAP-00093YL</t>
  </si>
  <si>
    <t>CAP-00070</t>
  </si>
  <si>
    <t>CAP-00066</t>
  </si>
  <si>
    <t>CAP-00066FU</t>
  </si>
  <si>
    <t>CAP-00060</t>
  </si>
  <si>
    <t>CAP-00073</t>
  </si>
  <si>
    <t>CAP-00073B</t>
  </si>
  <si>
    <t>CAP-00073BEI</t>
  </si>
  <si>
    <t>CAP-00073W</t>
  </si>
  <si>
    <t>CAP-00073PU</t>
  </si>
  <si>
    <t xml:space="preserve">DENIM CAP WITH PEARL STONES </t>
  </si>
  <si>
    <t>40000BL</t>
  </si>
  <si>
    <t>STUDDED WOVEN FEDORA HAT</t>
  </si>
  <si>
    <t>40002BR</t>
  </si>
  <si>
    <t>40002GY</t>
  </si>
  <si>
    <t>CHROME STUDDED Fashion CAP / HAT</t>
  </si>
  <si>
    <t>40003B</t>
  </si>
  <si>
    <t>40003BEI</t>
  </si>
  <si>
    <t>40003BL</t>
  </si>
  <si>
    <t>40003FU</t>
  </si>
  <si>
    <t>40003GR</t>
  </si>
  <si>
    <t>40003R</t>
  </si>
  <si>
    <t>40003W</t>
  </si>
  <si>
    <t>40003YL</t>
  </si>
  <si>
    <t>Woven Fashion Cap / Hat With Faux Jewels</t>
  </si>
  <si>
    <t>40004BEI</t>
  </si>
  <si>
    <t>40004GY</t>
  </si>
  <si>
    <t>40004MA</t>
  </si>
  <si>
    <t>40004W</t>
  </si>
  <si>
    <t>40005B</t>
  </si>
  <si>
    <t>40005BEI</t>
  </si>
  <si>
    <t>40005BL</t>
  </si>
  <si>
    <t>40005FU</t>
  </si>
  <si>
    <t>40005R</t>
  </si>
  <si>
    <t>40005YL</t>
  </si>
  <si>
    <t>Military Style Fashion Cap with Pyramid Studs</t>
  </si>
  <si>
    <t>40006B</t>
  </si>
  <si>
    <t>40006BEI</t>
  </si>
  <si>
    <t>40006BL</t>
  </si>
  <si>
    <t>40006FU</t>
  </si>
  <si>
    <t>40006GR</t>
  </si>
  <si>
    <t>40006R</t>
  </si>
  <si>
    <t>40006W</t>
  </si>
  <si>
    <t>40006YL</t>
  </si>
  <si>
    <t>Military Style Fashion Cap Encrusted with Jewels</t>
  </si>
  <si>
    <t>40007B</t>
  </si>
  <si>
    <t>40007BEI</t>
  </si>
  <si>
    <t>40007BL</t>
  </si>
  <si>
    <t>40007FU</t>
  </si>
  <si>
    <t>40007GR</t>
  </si>
  <si>
    <t>40007R</t>
  </si>
  <si>
    <t>40007W</t>
  </si>
  <si>
    <t>40007YL</t>
  </si>
  <si>
    <t>Gradient Pattern Tweed Newsboy Style Cap / Hat</t>
  </si>
  <si>
    <t>40008B</t>
  </si>
  <si>
    <t>40008BL</t>
  </si>
  <si>
    <t>40008BR</t>
  </si>
  <si>
    <t>40008PU</t>
  </si>
  <si>
    <t>40008R</t>
  </si>
  <si>
    <t>Tweed Fashion Newsboy Style Cap / Hat</t>
  </si>
  <si>
    <t>40009PU</t>
  </si>
  <si>
    <t>Woven Fashion Cap / Hat Encrusted with Fuax Pearl Stones</t>
  </si>
  <si>
    <t>40010B</t>
  </si>
  <si>
    <t>40010BEI</t>
  </si>
  <si>
    <t>40010GY</t>
  </si>
  <si>
    <t>Woven Floppy Hat with Leopard Print Design</t>
  </si>
  <si>
    <t>40011PN</t>
  </si>
  <si>
    <t>40011W</t>
  </si>
  <si>
    <t>Straw Fedora Fashion Hat</t>
  </si>
  <si>
    <t>40012BR</t>
  </si>
  <si>
    <t>Fashion Fedora Hat with Floral Design</t>
  </si>
  <si>
    <t>40013B</t>
  </si>
  <si>
    <t>40013BR</t>
  </si>
  <si>
    <t>Black Fedora Hat With Rhinestone Roses</t>
  </si>
  <si>
    <t>40014B</t>
  </si>
  <si>
    <t>Military Style Cap With Rhinestone Roses</t>
  </si>
  <si>
    <t>40015B</t>
  </si>
  <si>
    <t>Black Fedora Hat with a Rhinestone Flower</t>
  </si>
  <si>
    <t>40016B</t>
  </si>
  <si>
    <t>40017B</t>
  </si>
  <si>
    <t>Military Style Cap / Hat with a Rhinestone Flower</t>
  </si>
  <si>
    <t>40018B</t>
  </si>
  <si>
    <t>40019B</t>
  </si>
  <si>
    <t>Black Fedora Hat Featuring a Rhinestone Encrusted Trimming</t>
  </si>
  <si>
    <t>40020B</t>
  </si>
  <si>
    <t>Military Style Cap / Hat Featuring a Spike Studded Front and Brim</t>
  </si>
  <si>
    <t>40021B</t>
  </si>
  <si>
    <t>40021BEI</t>
  </si>
  <si>
    <t>40021BL</t>
  </si>
  <si>
    <t>40021FU</t>
  </si>
  <si>
    <t>40021GR</t>
  </si>
  <si>
    <t>40021R</t>
  </si>
  <si>
    <t>40021W</t>
  </si>
  <si>
    <t>40021YL</t>
  </si>
  <si>
    <t>Military Style Cap Ornamented with Rhinestones and Sequins</t>
  </si>
  <si>
    <t>40022B</t>
  </si>
  <si>
    <t>Rhinestone Embellished Military Style Cap / Hat</t>
  </si>
  <si>
    <t>40023FU</t>
  </si>
  <si>
    <t>Black Fedora Hat Accented with Rhinestones</t>
  </si>
  <si>
    <t>40024B</t>
  </si>
  <si>
    <t>40025B</t>
  </si>
  <si>
    <t>40025BEI</t>
  </si>
  <si>
    <t>40025W</t>
  </si>
  <si>
    <t>40025PU</t>
  </si>
  <si>
    <t>Mileage</t>
  </si>
  <si>
    <t>Mileage (Camry)</t>
  </si>
  <si>
    <t>Mileage (Infiniti)</t>
  </si>
  <si>
    <t>Mileage Reimbursement</t>
  </si>
  <si>
    <t>Return Pending</t>
  </si>
  <si>
    <t>Return Pending (Restocking Fee)</t>
  </si>
  <si>
    <t>Bags - 100 7.5 x 10.5 &amp; 100 12 x 15.5</t>
  </si>
  <si>
    <t>Returned (Restocking Fee)</t>
  </si>
  <si>
    <t xml:space="preserve">Returned </t>
  </si>
  <si>
    <t>TOTAL MILES</t>
  </si>
  <si>
    <t>TOTAL MILEAGE COSTS</t>
  </si>
  <si>
    <t>Test UPC Barcode Purchase</t>
  </si>
  <si>
    <t xml:space="preserve">Mileage </t>
  </si>
  <si>
    <t>HC24653</t>
  </si>
  <si>
    <t>HC24653BD</t>
  </si>
  <si>
    <t>HC24653CL</t>
  </si>
  <si>
    <t>HC24653G</t>
  </si>
  <si>
    <t>HC24652</t>
  </si>
  <si>
    <t>HC24652BD</t>
  </si>
  <si>
    <t>HC24652CL</t>
  </si>
  <si>
    <t>HC24652G</t>
  </si>
  <si>
    <t>HC24651</t>
  </si>
  <si>
    <t>HC24651B</t>
  </si>
  <si>
    <t>HC24651HM</t>
  </si>
  <si>
    <t>HC24651S</t>
  </si>
  <si>
    <t>HC24647</t>
  </si>
  <si>
    <t>HC24647B</t>
  </si>
  <si>
    <t>HC24647BR</t>
  </si>
  <si>
    <t>HC24649</t>
  </si>
  <si>
    <t>HC24649G</t>
  </si>
  <si>
    <t>HC24649S</t>
  </si>
  <si>
    <t>HC24598B</t>
  </si>
  <si>
    <t>HC24598BEI</t>
  </si>
  <si>
    <t>HC24626</t>
  </si>
  <si>
    <t>HC24626B</t>
  </si>
  <si>
    <t>HC24626HM</t>
  </si>
  <si>
    <t>HC24635</t>
  </si>
  <si>
    <t>HC24635CL</t>
  </si>
  <si>
    <t>HC24635HM</t>
  </si>
  <si>
    <t>HC24638</t>
  </si>
  <si>
    <t>HC24638B</t>
  </si>
  <si>
    <t>HC24638HM</t>
  </si>
  <si>
    <t>HC24638S</t>
  </si>
  <si>
    <t>HC24629</t>
  </si>
  <si>
    <t>HC24629B</t>
  </si>
  <si>
    <t>HC24629BR</t>
  </si>
  <si>
    <t>HC24629GY</t>
  </si>
  <si>
    <t>HC24617</t>
  </si>
  <si>
    <t>HC24654</t>
  </si>
  <si>
    <t>HC24654BD</t>
  </si>
  <si>
    <t>HC24654CL</t>
  </si>
  <si>
    <t>HC24654G</t>
  </si>
  <si>
    <t>HC24646</t>
  </si>
  <si>
    <t>HC24646B</t>
  </si>
  <si>
    <t>HC24646CL</t>
  </si>
  <si>
    <t>HC24650</t>
  </si>
  <si>
    <t>HC24650B</t>
  </si>
  <si>
    <t>HC24650BL</t>
  </si>
  <si>
    <t>HC24650BR</t>
  </si>
  <si>
    <t>HC24650FU</t>
  </si>
  <si>
    <t>HC24650G</t>
  </si>
  <si>
    <t>HC24650HM</t>
  </si>
  <si>
    <t>HC24650PU</t>
  </si>
  <si>
    <t>HC24650R</t>
  </si>
  <si>
    <t>HC24656</t>
  </si>
  <si>
    <t>HC24656BD</t>
  </si>
  <si>
    <t>HC24656CL</t>
  </si>
  <si>
    <t>HC24656TP</t>
  </si>
  <si>
    <t>HC24655</t>
  </si>
  <si>
    <t>HC24655BD</t>
  </si>
  <si>
    <t>HC24655G</t>
  </si>
  <si>
    <t>HC24648</t>
  </si>
  <si>
    <t>HC24648G</t>
  </si>
  <si>
    <t>HC24648S</t>
  </si>
  <si>
    <t>HC24572</t>
  </si>
  <si>
    <t>HC24636</t>
  </si>
  <si>
    <t>HC24636B</t>
  </si>
  <si>
    <t>HC24636HM</t>
  </si>
  <si>
    <t>HC24636S</t>
  </si>
  <si>
    <t>HC24624</t>
  </si>
  <si>
    <t>HC24624B</t>
  </si>
  <si>
    <t>HC24624HM</t>
  </si>
  <si>
    <t>HC24624S</t>
  </si>
  <si>
    <t>HC24642</t>
  </si>
  <si>
    <t>HC24642HM</t>
  </si>
  <si>
    <t>HC24642S</t>
  </si>
  <si>
    <t>HC24644</t>
  </si>
  <si>
    <t>HC24644B</t>
  </si>
  <si>
    <t>HC24644HM</t>
  </si>
  <si>
    <t>HC24644S</t>
  </si>
  <si>
    <t>HC24643</t>
  </si>
  <si>
    <t>HC24643B</t>
  </si>
  <si>
    <t>HC24643HM</t>
  </si>
  <si>
    <t>HC24643S</t>
  </si>
  <si>
    <t>HC24633</t>
  </si>
  <si>
    <t>HC24631</t>
  </si>
  <si>
    <t>HC24630</t>
  </si>
  <si>
    <t>HC24630B</t>
  </si>
  <si>
    <t>HC24630BR</t>
  </si>
  <si>
    <t>HC24630GY</t>
  </si>
  <si>
    <t>HC24640</t>
  </si>
  <si>
    <t>HC24640B</t>
  </si>
  <si>
    <t>HC24640HM</t>
  </si>
  <si>
    <t>HC24640S</t>
  </si>
  <si>
    <t>HC24639</t>
  </si>
  <si>
    <t>HC24639B</t>
  </si>
  <si>
    <t>HC24639HM</t>
  </si>
  <si>
    <t>HC24639S</t>
  </si>
  <si>
    <t>HC24641</t>
  </si>
  <si>
    <t>HC24641B</t>
  </si>
  <si>
    <t>HC24641HM</t>
  </si>
  <si>
    <t>HC24641S</t>
  </si>
  <si>
    <t>HC24645</t>
  </si>
  <si>
    <t>HC24645B</t>
  </si>
  <si>
    <t>HC24645HM</t>
  </si>
  <si>
    <t>HC24645S</t>
  </si>
  <si>
    <t>HC24637</t>
  </si>
  <si>
    <t>HC24637B</t>
  </si>
  <si>
    <t>HC24637HM</t>
  </si>
  <si>
    <t>HC24637S</t>
  </si>
  <si>
    <t>HC24622</t>
  </si>
  <si>
    <t>HC24621</t>
  </si>
  <si>
    <t>HC24620</t>
  </si>
  <si>
    <t>HC24619</t>
  </si>
  <si>
    <t>HC24618</t>
  </si>
  <si>
    <t>HC24615</t>
  </si>
  <si>
    <t>HC24613</t>
  </si>
  <si>
    <t>HC24595</t>
  </si>
  <si>
    <t>HC24522</t>
  </si>
  <si>
    <t>HC24472</t>
  </si>
  <si>
    <t>HC24521</t>
  </si>
  <si>
    <t>HC24459</t>
  </si>
  <si>
    <t xml:space="preserve">Fashion Headband / Hairband Adorned with Faux Jewels </t>
  </si>
  <si>
    <t>40026BD</t>
  </si>
  <si>
    <t>40026CL</t>
  </si>
  <si>
    <t>40026G</t>
  </si>
  <si>
    <t xml:space="preserve">Faux Jewel Headband / Hairband </t>
  </si>
  <si>
    <t>40027BD</t>
  </si>
  <si>
    <t>40027CL</t>
  </si>
  <si>
    <t>40027G</t>
  </si>
  <si>
    <t>Fashion Headband / Hairband Encrusted with Multifaceted Beads</t>
  </si>
  <si>
    <t>40028B</t>
  </si>
  <si>
    <t>40028HM</t>
  </si>
  <si>
    <t>40028S</t>
  </si>
  <si>
    <t>Double Bow Headband / Hair Band with a Rhinestone Encrusted Center</t>
  </si>
  <si>
    <t>40029B</t>
  </si>
  <si>
    <t>40029BR</t>
  </si>
  <si>
    <t xml:space="preserve">Rhinestone Bow Headband / Hairband </t>
  </si>
  <si>
    <t>40030G</t>
  </si>
  <si>
    <t>40030S</t>
  </si>
  <si>
    <t xml:space="preserve">Beaded Headband / Hairband </t>
  </si>
  <si>
    <t>40031B</t>
  </si>
  <si>
    <t>40031BEI</t>
  </si>
  <si>
    <t>40031HM</t>
  </si>
  <si>
    <t>Fashion Headband / Hairband Encrusted with a Rhinestone Bow</t>
  </si>
  <si>
    <t>40032B</t>
  </si>
  <si>
    <t>40032HM</t>
  </si>
  <si>
    <t>40032S</t>
  </si>
  <si>
    <t>Rhinestone Encrusted Fashion Headband / Hairband</t>
  </si>
  <si>
    <t>40033CL</t>
  </si>
  <si>
    <t>40033HM</t>
  </si>
  <si>
    <t xml:space="preserve">Rhinestone Encrusted Headband / Hairband with Zig Zag Pattern Design </t>
  </si>
  <si>
    <t>40034B</t>
  </si>
  <si>
    <t>40034HM</t>
  </si>
  <si>
    <t>40034S</t>
  </si>
  <si>
    <t>Spike Studded Elastic Headband / Hairband</t>
  </si>
  <si>
    <t>40035B</t>
  </si>
  <si>
    <t>40035BR</t>
  </si>
  <si>
    <t>40035GY</t>
  </si>
  <si>
    <t>Barrette Hairclip Adorned with Faux Pearls and Rhinestones</t>
  </si>
  <si>
    <t>40036S</t>
  </si>
  <si>
    <t>Floral Jewel Headband / Hairband</t>
  </si>
  <si>
    <t>40038BD</t>
  </si>
  <si>
    <t>40038CL</t>
  </si>
  <si>
    <t>40038G</t>
  </si>
  <si>
    <t>40039B</t>
  </si>
  <si>
    <t>40039CL</t>
  </si>
  <si>
    <t>Beaded Bow Headband / Hairband</t>
  </si>
  <si>
    <t>40040B</t>
  </si>
  <si>
    <t>40040BL</t>
  </si>
  <si>
    <t>40040BR</t>
  </si>
  <si>
    <t>40040FU</t>
  </si>
  <si>
    <t>40040G</t>
  </si>
  <si>
    <t>40040HM</t>
  </si>
  <si>
    <t>40040PU</t>
  </si>
  <si>
    <t>40040R</t>
  </si>
  <si>
    <t>Faux Jewel Fashion Headband / Hairband</t>
  </si>
  <si>
    <t>40041BD</t>
  </si>
  <si>
    <t>40041CL</t>
  </si>
  <si>
    <t>40041TP</t>
  </si>
  <si>
    <t>Faux Jeweled Flower Headband / Hairband</t>
  </si>
  <si>
    <t>40042BD</t>
  </si>
  <si>
    <t>40042G</t>
  </si>
  <si>
    <t>Rhinestone Bow Fashion Headband / Hairband</t>
  </si>
  <si>
    <t>40043G</t>
  </si>
  <si>
    <t>40043S</t>
  </si>
  <si>
    <t>Claw Hair Clip with Faux Jewel and Rhinestones</t>
  </si>
  <si>
    <t>40044B</t>
  </si>
  <si>
    <t>Beaded Rose Headband / Hairband</t>
  </si>
  <si>
    <t>40045B</t>
  </si>
  <si>
    <t>40045HM</t>
  </si>
  <si>
    <t>40045S</t>
  </si>
  <si>
    <t>Beaded Floral Headband / Hairband</t>
  </si>
  <si>
    <t>40046B</t>
  </si>
  <si>
    <t>40046HM</t>
  </si>
  <si>
    <t>40046S</t>
  </si>
  <si>
    <t>Rhinestone Heart Headband / Hairclip</t>
  </si>
  <si>
    <t>40047HM</t>
  </si>
  <si>
    <t>40047S</t>
  </si>
  <si>
    <t>Rhinestone Oval Headband / Hairband</t>
  </si>
  <si>
    <t>40048B</t>
  </si>
  <si>
    <t>40048HM</t>
  </si>
  <si>
    <t>40048S</t>
  </si>
  <si>
    <t xml:space="preserve">Rhinestone Encrusted Headband / Hairband </t>
  </si>
  <si>
    <t>40049B</t>
  </si>
  <si>
    <t>40049HM</t>
  </si>
  <si>
    <t>40049S</t>
  </si>
  <si>
    <t>Lace Headband / Hairband Accented with Rhinestones</t>
  </si>
  <si>
    <t>40051B</t>
  </si>
  <si>
    <t>Floral Lace Headband / Hairband Accented with Rhinestones</t>
  </si>
  <si>
    <t>40052B</t>
  </si>
  <si>
    <t>40053B</t>
  </si>
  <si>
    <t>Pyramid Studded Elastic Headband / Hairband</t>
  </si>
  <si>
    <t>40054B</t>
  </si>
  <si>
    <t>40054BR</t>
  </si>
  <si>
    <t>40054GY</t>
  </si>
  <si>
    <t>Rhinestone Encrusted 3-Oval Headband / Hairband</t>
  </si>
  <si>
    <t>40055B</t>
  </si>
  <si>
    <t>40055HM</t>
  </si>
  <si>
    <t>40055S</t>
  </si>
  <si>
    <t>Rhinestone Encrusted 3-Rectangule Headband / Hairband</t>
  </si>
  <si>
    <t>40056B</t>
  </si>
  <si>
    <t>40056HM</t>
  </si>
  <si>
    <t>40056S</t>
  </si>
  <si>
    <t>Headband / Hairband Accented with Three Rhinestone Encrusted Hearts</t>
  </si>
  <si>
    <t>40057B</t>
  </si>
  <si>
    <t>40057HM</t>
  </si>
  <si>
    <t>40057S</t>
  </si>
  <si>
    <t>Three Rose Rhinestone Headband / Hairband</t>
  </si>
  <si>
    <t>40058B</t>
  </si>
  <si>
    <t>40058HM</t>
  </si>
  <si>
    <t>40058S</t>
  </si>
  <si>
    <t>Alligator Hairclip Encrusted with a Rhinestone Rose</t>
  </si>
  <si>
    <t>40059B</t>
  </si>
  <si>
    <t>40059HM</t>
  </si>
  <si>
    <t>40059S</t>
  </si>
  <si>
    <t>Rhinestone Hair Pin Set (Set of 2)</t>
  </si>
  <si>
    <t>40060PU</t>
  </si>
  <si>
    <t>40061PN</t>
  </si>
  <si>
    <t>Hair Pins Set Accented with Rhinestones (Set of 2)</t>
  </si>
  <si>
    <t>Rhinestone Butterfly Hair Pins (Set of 2)</t>
  </si>
  <si>
    <t>40062PU</t>
  </si>
  <si>
    <t>Hair Pins with a Faux Pearl Flower and Rhinestones (Set of 2)</t>
  </si>
  <si>
    <t>40063S</t>
  </si>
  <si>
    <t>Rhinestone Hair Pin with a Faux Pearl Flower (Set of 2)</t>
  </si>
  <si>
    <t>40064S</t>
  </si>
  <si>
    <t>Bow Barrette Hair Clip Adorned Rhinestones and Faux Pearls (Set of 2)</t>
  </si>
  <si>
    <t>40065S</t>
  </si>
  <si>
    <t>Rhinestone Bow Barrette Hair Clip</t>
  </si>
  <si>
    <t>40066S</t>
  </si>
  <si>
    <t>Flower Bow Rhinestone Headband / Hair Clip</t>
  </si>
  <si>
    <t>40067B</t>
  </si>
  <si>
    <t>Rhinestone Twist Patter Design Headband / Hairband</t>
  </si>
  <si>
    <t>40069B</t>
  </si>
  <si>
    <t>Fashion Headband / Hairband Adorned with Faux Iridescent Jewels</t>
  </si>
  <si>
    <t>40070B</t>
  </si>
  <si>
    <t>Fashion Headband / Hairband Adorned with Rhinestone Encrusted Leaves</t>
  </si>
  <si>
    <t>40071B</t>
  </si>
  <si>
    <t>Headband / Hairband Adorned with Multicolored Faux Quail Feathers</t>
  </si>
  <si>
    <t>40072BR</t>
  </si>
  <si>
    <t>UPS BOX - 1 YEAR</t>
  </si>
  <si>
    <t>Light Box</t>
  </si>
  <si>
    <t>10 Boxes</t>
  </si>
  <si>
    <t>GM1321</t>
  </si>
  <si>
    <t>GM1321B</t>
  </si>
  <si>
    <t>GM1321BL</t>
  </si>
  <si>
    <t>GM1321BR</t>
  </si>
  <si>
    <t>GM1321CL</t>
  </si>
  <si>
    <t>GM1321HM</t>
  </si>
  <si>
    <t>GM1321PU</t>
  </si>
  <si>
    <t>GM1321R</t>
  </si>
  <si>
    <t>GM1320</t>
  </si>
  <si>
    <t>GM1313</t>
  </si>
  <si>
    <t>GM1313B</t>
  </si>
  <si>
    <t>GM1313BL</t>
  </si>
  <si>
    <t>GM1313BR</t>
  </si>
  <si>
    <t>GM1313CL</t>
  </si>
  <si>
    <t>GM1313GR</t>
  </si>
  <si>
    <t>GM1313OR</t>
  </si>
  <si>
    <t>GM1313PU</t>
  </si>
  <si>
    <t>GM1313YL</t>
  </si>
  <si>
    <t>GM1322</t>
  </si>
  <si>
    <t>GM1322B</t>
  </si>
  <si>
    <t>GM1322CL</t>
  </si>
  <si>
    <t>GM1322HM</t>
  </si>
  <si>
    <t>GM1306</t>
  </si>
  <si>
    <t>GM1319</t>
  </si>
  <si>
    <t>GM1319S</t>
  </si>
  <si>
    <t>GM1318</t>
  </si>
  <si>
    <t>GM1318G</t>
  </si>
  <si>
    <t>GM1318S</t>
  </si>
  <si>
    <t>GM1317</t>
  </si>
  <si>
    <t>GM1317G</t>
  </si>
  <si>
    <t>GM1317S</t>
  </si>
  <si>
    <t>GM1314</t>
  </si>
  <si>
    <t>GM1311</t>
  </si>
  <si>
    <t>GM1275</t>
  </si>
  <si>
    <t>GM1275Z</t>
  </si>
  <si>
    <t>GM1302</t>
  </si>
  <si>
    <t>GM1324</t>
  </si>
  <si>
    <t>GM1324B</t>
  </si>
  <si>
    <t>GM1305</t>
  </si>
  <si>
    <t>GM1305B</t>
  </si>
  <si>
    <t>GM1310</t>
  </si>
  <si>
    <t>GM1309</t>
  </si>
  <si>
    <t>GM1308</t>
  </si>
  <si>
    <t>GM1307</t>
  </si>
  <si>
    <t>GM1274</t>
  </si>
  <si>
    <t>GM1274LEP</t>
  </si>
  <si>
    <t>GM1282</t>
  </si>
  <si>
    <t>GM1282BR</t>
  </si>
  <si>
    <t>GM1235</t>
  </si>
  <si>
    <t>GM1224</t>
  </si>
  <si>
    <t>GM1213</t>
  </si>
  <si>
    <t>GM1213YL</t>
  </si>
  <si>
    <t>GM1195</t>
  </si>
  <si>
    <t>GM1195BL</t>
  </si>
  <si>
    <t>GM1195PU</t>
  </si>
  <si>
    <t>GM1195V</t>
  </si>
  <si>
    <t>GM1195YL</t>
  </si>
  <si>
    <t>GM1175</t>
  </si>
  <si>
    <t>GM1153</t>
  </si>
  <si>
    <t>Rhinestone Encrusted Round Compact Mirror</t>
  </si>
  <si>
    <t>50000B</t>
  </si>
  <si>
    <t>50000BL</t>
  </si>
  <si>
    <t>50000BR</t>
  </si>
  <si>
    <t>50000CL</t>
  </si>
  <si>
    <t>50000HM</t>
  </si>
  <si>
    <t>50000PU</t>
  </si>
  <si>
    <t>50000R</t>
  </si>
  <si>
    <t>Elegant Round Compact Mirror Featuring Cutout Designs Accented with Rhinestones</t>
  </si>
  <si>
    <t>50001B</t>
  </si>
  <si>
    <t>Faux Jewel Rectangular Compact Mirror</t>
  </si>
  <si>
    <t>50002B</t>
  </si>
  <si>
    <t>50002BL</t>
  </si>
  <si>
    <t>50002BR</t>
  </si>
  <si>
    <t>50002CL</t>
  </si>
  <si>
    <t>50002GR</t>
  </si>
  <si>
    <t>50002OR</t>
  </si>
  <si>
    <t>50002PU</t>
  </si>
  <si>
    <t>50002YL</t>
  </si>
  <si>
    <t>Beaded Round Compact Mirror Accented with Rhinestones</t>
  </si>
  <si>
    <t>50003B</t>
  </si>
  <si>
    <t>50003CL</t>
  </si>
  <si>
    <t>50003HM</t>
  </si>
  <si>
    <t>Round Compact Mirror Encrusted with Faux Pearls and Rhinestones</t>
  </si>
  <si>
    <t>50004W</t>
  </si>
  <si>
    <t>Rectangular Rhinestone Compact Mirror with Zebra Pattern Design</t>
  </si>
  <si>
    <t>50005S</t>
  </si>
  <si>
    <t>Leopard Design Round Compact Mirror Encrusted with Rhinestones</t>
  </si>
  <si>
    <t>50006G</t>
  </si>
  <si>
    <t>50006S</t>
  </si>
  <si>
    <t>Zebra Pattern Design Round Compact Mirror Encrusted with Rhinestones</t>
  </si>
  <si>
    <t>50007G</t>
  </si>
  <si>
    <t>50007S</t>
  </si>
  <si>
    <t>Faux Jewel Round Compact Mirror with Leopard Design</t>
  </si>
  <si>
    <t>50008LP</t>
  </si>
  <si>
    <t>500092T</t>
  </si>
  <si>
    <t>3 Toned Round Rhinestone Compact Mirror</t>
  </si>
  <si>
    <t>Round Compact Mirror Encrusted with Zebra Pattern Rhinestones</t>
  </si>
  <si>
    <t>50010Z</t>
  </si>
  <si>
    <t>Round Compact Mirror with Faux Leather Top  Accented with Rhinestones</t>
  </si>
  <si>
    <t>50011CL</t>
  </si>
  <si>
    <t>Faux Crocodile Leather Round Compact Mirror</t>
  </si>
  <si>
    <t>50013B</t>
  </si>
  <si>
    <t>Round Compact Mirror Encrusted with Black and Clear Rhinestones</t>
  </si>
  <si>
    <t>50014B</t>
  </si>
  <si>
    <t>Round Compact Mirror Encrusted with Gun Metal Rhinestones</t>
  </si>
  <si>
    <t>50015HM</t>
  </si>
  <si>
    <t>Round Compact Mirror Encrusted with Jet Black Rhinestones</t>
  </si>
  <si>
    <t>50016B</t>
  </si>
  <si>
    <t>50017S</t>
  </si>
  <si>
    <t>3 Toned Round Rhinestone Compact Mirror (Silver and Clear)</t>
  </si>
  <si>
    <t>Two Toned Rectangular Rhinestone Compact Mirror (Black and Clear Fax Stones)</t>
  </si>
  <si>
    <t>50018W</t>
  </si>
  <si>
    <t>50019LEP</t>
  </si>
  <si>
    <t>Faux Leather Compact Mirror Encrusted with a Rhinestone Fleur De Lys</t>
  </si>
  <si>
    <t>50020BR</t>
  </si>
  <si>
    <t>Round Metal Compact Mirror with a Puppy Design</t>
  </si>
  <si>
    <t>50023W</t>
  </si>
  <si>
    <t>Round Metal Compact Mirror with Multi Colored Dot Design</t>
  </si>
  <si>
    <t>50024W</t>
  </si>
  <si>
    <t>Round Metal Compact Mirror with a Flower Print Design</t>
  </si>
  <si>
    <t>50025YL</t>
  </si>
  <si>
    <t>Round Metal Compact Mirror Encrusted with a Rhinestone Kitty</t>
  </si>
  <si>
    <t>50026BL</t>
  </si>
  <si>
    <t>50026PU</t>
  </si>
  <si>
    <t>50026V</t>
  </si>
  <si>
    <t>50026YL</t>
  </si>
  <si>
    <t>Round Metal Compact Mirror with a Ying Yang Design</t>
  </si>
  <si>
    <t>50027W</t>
  </si>
  <si>
    <t>Checkered Design Round Metal Compact Mirror</t>
  </si>
  <si>
    <t>50028M</t>
  </si>
  <si>
    <t>DR297</t>
  </si>
  <si>
    <t>DR302</t>
  </si>
  <si>
    <t>DR296</t>
  </si>
  <si>
    <t>DR294</t>
  </si>
  <si>
    <t>DR301</t>
  </si>
  <si>
    <t>DR299</t>
  </si>
  <si>
    <t>DR295</t>
  </si>
  <si>
    <t>DR300</t>
  </si>
  <si>
    <t>DR298</t>
  </si>
  <si>
    <t>DR246</t>
  </si>
  <si>
    <t>DR245</t>
  </si>
  <si>
    <t>DR242</t>
  </si>
  <si>
    <t>DR234</t>
  </si>
  <si>
    <t>DR229</t>
  </si>
  <si>
    <t>DR235</t>
  </si>
  <si>
    <t>DR233</t>
  </si>
  <si>
    <t>DR218</t>
  </si>
  <si>
    <t>DR217</t>
  </si>
  <si>
    <t>DR192</t>
  </si>
  <si>
    <t>DR181</t>
  </si>
  <si>
    <t>DR169</t>
  </si>
  <si>
    <t>DR206</t>
  </si>
  <si>
    <t>DR206BR</t>
  </si>
  <si>
    <t>DR204</t>
  </si>
  <si>
    <t>DR084</t>
  </si>
  <si>
    <t>DR084B</t>
  </si>
  <si>
    <t>DR171</t>
  </si>
  <si>
    <t>DR170</t>
  </si>
  <si>
    <t>DR167</t>
  </si>
  <si>
    <t>DR100</t>
  </si>
  <si>
    <t>DR152</t>
  </si>
  <si>
    <t>DR266G</t>
  </si>
  <si>
    <t>DR266S</t>
  </si>
  <si>
    <t>DR250</t>
  </si>
  <si>
    <t>DR264</t>
  </si>
  <si>
    <t>PF10010</t>
  </si>
  <si>
    <t>PF10009</t>
  </si>
  <si>
    <t>PF10008</t>
  </si>
  <si>
    <t>PF10003</t>
  </si>
  <si>
    <t>PF10003CL</t>
  </si>
  <si>
    <t>PF10002</t>
  </si>
  <si>
    <t>PF10002Z</t>
  </si>
  <si>
    <t>GPB1312</t>
  </si>
  <si>
    <t>GPB1312B</t>
  </si>
  <si>
    <t>GPB1274</t>
  </si>
  <si>
    <t>GPB1274LEP</t>
  </si>
  <si>
    <t>GPB1275</t>
  </si>
  <si>
    <t>GPB1275Z</t>
  </si>
  <si>
    <t>GPB1294</t>
  </si>
  <si>
    <t>GPB1294G</t>
  </si>
  <si>
    <t>GPB1298</t>
  </si>
  <si>
    <t>GPB1301</t>
  </si>
  <si>
    <t>GPB1301B</t>
  </si>
  <si>
    <t>GPB1324</t>
  </si>
  <si>
    <t>GPB1324BR</t>
  </si>
  <si>
    <t>GPB1324G</t>
  </si>
  <si>
    <t>GPB1310</t>
  </si>
  <si>
    <t>GPB1309</t>
  </si>
  <si>
    <t>GPB1308</t>
  </si>
  <si>
    <t>GPB1170</t>
  </si>
  <si>
    <t>GPB1237</t>
  </si>
  <si>
    <t>Mannequin Necklace / Jewelry Display Stand with a Mermaid Gown Adorned with Black Fabric Flower</t>
  </si>
  <si>
    <t>60000B</t>
  </si>
  <si>
    <t>Mannequin Necklace Display Stand with a Short Cocktail Dress</t>
  </si>
  <si>
    <t>60001GY</t>
  </si>
  <si>
    <t>Mannequin Necklace / Jewelry Display Stand with a Leopard Design Mermaid Gown</t>
  </si>
  <si>
    <t>60002LP</t>
  </si>
  <si>
    <t>8 Hook Necklace / Jewelry Display Stand Featuring a Mannequin with a Sequin Mermaid Gown Accented with a Glitter Bow</t>
  </si>
  <si>
    <t>60003GY</t>
  </si>
  <si>
    <t>Sequin and Rhinestone Mannequin Necklace Display Stand</t>
  </si>
  <si>
    <t>60004GY</t>
  </si>
  <si>
    <t>Mannequin Jewelry / Necklace Display Stand with a Long Leopard Gown</t>
  </si>
  <si>
    <t>60005LP</t>
  </si>
  <si>
    <t>Doll / Mannequin Necklace Display Stand with Elegant Gown</t>
  </si>
  <si>
    <t>60006G</t>
  </si>
  <si>
    <t>Doll / Mannequin Necklace Display Stand with Elegant Blue Sequin Gown</t>
  </si>
  <si>
    <t>60007BL</t>
  </si>
  <si>
    <t>Doll / Mannequin Necklace Display Stand with Black Gown</t>
  </si>
  <si>
    <t>60008BL</t>
  </si>
  <si>
    <t>Silver / Gray Bracelet / Jewelry Display Stand</t>
  </si>
  <si>
    <t>60010SL</t>
  </si>
  <si>
    <t>3 Tier Metal Jewelry Display Stand for Bracelets, Necklaces and Watches</t>
  </si>
  <si>
    <t>60011SL</t>
  </si>
  <si>
    <t>Black Velvet Necklace Display Stand</t>
  </si>
  <si>
    <t>60012B</t>
  </si>
  <si>
    <t>Black Earring Display Stand with Faux Stone Flower Design</t>
  </si>
  <si>
    <t>60013B</t>
  </si>
  <si>
    <t>Black Earring / Necklace / Bracelet Display Stand with Faux Stone Flower Design</t>
  </si>
  <si>
    <t>60014B</t>
  </si>
  <si>
    <t>Black Earring Display Stand with Faux Stones and Heart Shaped Design</t>
  </si>
  <si>
    <t>60016B</t>
  </si>
  <si>
    <t>Black Earring Display Stand with Faux Rhinestones and Floral / Leaf Design</t>
  </si>
  <si>
    <t>60017B</t>
  </si>
  <si>
    <t>Mask Design Jewelry Display Stand with Multiple Hooks</t>
  </si>
  <si>
    <t>60019B</t>
  </si>
  <si>
    <t>60020B</t>
  </si>
  <si>
    <t>Silver Slatwall Necklace Display Hook</t>
  </si>
  <si>
    <t>60021SL</t>
  </si>
  <si>
    <t>New Metal Earring / Jewelry Display Stand</t>
  </si>
  <si>
    <t>60022SL</t>
  </si>
  <si>
    <t>Silver Necklace / Bracelet Jewelry Display Bracket</t>
  </si>
  <si>
    <t>60023SL</t>
  </si>
  <si>
    <t>Mask Design Jewelry Display Stand with Multiple Hooks for Bracelets, Earrings and Necklaces</t>
  </si>
  <si>
    <t>60024BR</t>
  </si>
  <si>
    <t>Silver Necklace Jewelry Display Stand</t>
  </si>
  <si>
    <t>60025SL</t>
  </si>
  <si>
    <t>3-Tier Metal Handbag / Display Stand</t>
  </si>
  <si>
    <t>60027B</t>
  </si>
  <si>
    <t>Slatwall Single Hat Display Hook</t>
  </si>
  <si>
    <t>60028SL</t>
  </si>
  <si>
    <t>Metal Handbag Display Stand with Adjustable Height</t>
  </si>
  <si>
    <t>60029SL</t>
  </si>
  <si>
    <t>Metal Slatwall Bracelet / Headband Display Hook / Bracket</t>
  </si>
  <si>
    <t>60030SL</t>
  </si>
  <si>
    <t>Metal Jewelry Display Stand with Flower Design - Bracelets, Necklaces and Earrings</t>
  </si>
  <si>
    <t>60031SL</t>
  </si>
  <si>
    <t>Metal Tree / Leaf Design Jewelry Display Stand</t>
  </si>
  <si>
    <t>60034SL</t>
  </si>
  <si>
    <t>Black Metal Slatwall Headband / Bracelet / Watch / Necklace Jewelry Display Stand</t>
  </si>
  <si>
    <t>60035B</t>
  </si>
  <si>
    <t>Double Metal 1-Tier Handbag Display Stand</t>
  </si>
  <si>
    <t>60036G</t>
  </si>
  <si>
    <t>60036S</t>
  </si>
  <si>
    <t>4-Hook Iron Merchandise / Handbag Display Stand</t>
  </si>
  <si>
    <t>60037SL</t>
  </si>
  <si>
    <t>NEW Slatwall Item Display Wall Hook / Panel Starter Hook Storage</t>
  </si>
  <si>
    <t>60039SL</t>
  </si>
  <si>
    <t>Bamdad / Ali</t>
  </si>
  <si>
    <t>LLC Name Reservation + Articles</t>
  </si>
  <si>
    <t>Heart Shaped Picture Frame with Pearls</t>
  </si>
  <si>
    <t>60033W</t>
  </si>
  <si>
    <t>Oval Shaped Picture Frame with Pearls</t>
  </si>
  <si>
    <t>60034W</t>
  </si>
  <si>
    <t>Rectangular Pearl Picture Frame</t>
  </si>
  <si>
    <t>60035W</t>
  </si>
  <si>
    <t>Rectangular Picture Frame with Clear Faux Crystal Stones</t>
  </si>
  <si>
    <t>60037CL</t>
  </si>
  <si>
    <t>Rectangular Picture Frame with Zebra Pattern Design Faux Stones</t>
  </si>
  <si>
    <t>60038Z</t>
  </si>
  <si>
    <t>Glitter Flower Print Design Pill Box w/ 2 Compartments</t>
  </si>
  <si>
    <t>52000B</t>
  </si>
  <si>
    <t>Leopard Pattern Design Rhinestone Pill Box</t>
  </si>
  <si>
    <t>52001LEP</t>
  </si>
  <si>
    <t>Zebra Pattern Design Rhinestone Pill Box</t>
  </si>
  <si>
    <t>52002Z</t>
  </si>
  <si>
    <t>Embossed Filigree Etched Pill Box w/ 3 Compartments</t>
  </si>
  <si>
    <t>52003G</t>
  </si>
  <si>
    <t>Pill Box Adorned with Zebra Patterned Rhinestones</t>
  </si>
  <si>
    <t>52004B</t>
  </si>
  <si>
    <t>Faux Crocodile Leather Pill Box with 2 Compartments</t>
  </si>
  <si>
    <t>52005B</t>
  </si>
  <si>
    <t xml:space="preserve">Faux Crocodile Leather Pill Box </t>
  </si>
  <si>
    <t>52006BR</t>
  </si>
  <si>
    <t>52006G</t>
  </si>
  <si>
    <t>Metal Pill Box with Gun Metal Faux Stones</t>
  </si>
  <si>
    <t>52007HM</t>
  </si>
  <si>
    <t>Metal Pill Box with Jet Black Faux Stones</t>
  </si>
  <si>
    <t>52008B</t>
  </si>
  <si>
    <t>2 Toned Metal Pill Box with Gray and Clear Faux Stones</t>
  </si>
  <si>
    <t>52009S</t>
  </si>
  <si>
    <t>Camouflage Design Metal Pill Box</t>
  </si>
  <si>
    <t>52010M</t>
  </si>
  <si>
    <t>Zebra Shoe Design Round Pill Box</t>
  </si>
  <si>
    <t>52011Z</t>
  </si>
  <si>
    <t>Designer Inspired Fashion Cap / Hat w/ Various Creative Styles</t>
  </si>
  <si>
    <t>LC00001</t>
  </si>
  <si>
    <t>LC00001HM</t>
  </si>
  <si>
    <t>LC00004</t>
  </si>
  <si>
    <t>LC00004BR</t>
  </si>
  <si>
    <t>LC00004CL</t>
  </si>
  <si>
    <t>LC00005</t>
  </si>
  <si>
    <t>LC00005S</t>
  </si>
  <si>
    <t>LC00007</t>
  </si>
  <si>
    <t>LC00007CL</t>
  </si>
  <si>
    <t>LC00007R</t>
  </si>
  <si>
    <t>LC00056</t>
  </si>
  <si>
    <t>LC00056B</t>
  </si>
  <si>
    <t>LC00056G</t>
  </si>
  <si>
    <t>LC00056P</t>
  </si>
  <si>
    <t>LC00056S</t>
  </si>
  <si>
    <t>LC00057</t>
  </si>
  <si>
    <t>LC00057B</t>
  </si>
  <si>
    <t>LC00057BR</t>
  </si>
  <si>
    <t>LC00058</t>
  </si>
  <si>
    <t>LC00058FU</t>
  </si>
  <si>
    <t>LC00058GR</t>
  </si>
  <si>
    <t>LC00058PU</t>
  </si>
  <si>
    <t>LC00058S</t>
  </si>
  <si>
    <t>LC00059</t>
  </si>
  <si>
    <t>LC00059B</t>
  </si>
  <si>
    <t>LC00059BR</t>
  </si>
  <si>
    <t>CAP-00065</t>
  </si>
  <si>
    <t>CAP-00065B</t>
  </si>
  <si>
    <t>CAP-00065BEI</t>
  </si>
  <si>
    <t>CAP-00065GY</t>
  </si>
  <si>
    <t>CAP-00065W</t>
  </si>
  <si>
    <t>CAP-00067</t>
  </si>
  <si>
    <t>CAP-00067B</t>
  </si>
  <si>
    <t>CAP-00067FU</t>
  </si>
  <si>
    <t>CAP-00067PU</t>
  </si>
  <si>
    <t>CAP-00067W</t>
  </si>
  <si>
    <t>CAP-00074</t>
  </si>
  <si>
    <t>CAP-00074BEI</t>
  </si>
  <si>
    <t>CAP-00074PU</t>
  </si>
  <si>
    <t>CAP-00074W</t>
  </si>
  <si>
    <t>CAP-00075</t>
  </si>
  <si>
    <t>CAP-00075BEI</t>
  </si>
  <si>
    <t>CAP-00075FU</t>
  </si>
  <si>
    <t>CAP-00075W</t>
  </si>
  <si>
    <t>CAP-00091BEI</t>
  </si>
  <si>
    <t>CAP00144</t>
  </si>
  <si>
    <t>CAP00144BL</t>
  </si>
  <si>
    <t>CAP00144GR</t>
  </si>
  <si>
    <t>CAP00146W</t>
  </si>
  <si>
    <t>Designer Inspired Fashion Sunglass Case w/ Various Styles</t>
  </si>
  <si>
    <t>40130HM</t>
  </si>
  <si>
    <t>40131BR</t>
  </si>
  <si>
    <t>40131CL</t>
  </si>
  <si>
    <t>40132S</t>
  </si>
  <si>
    <t>40133CL</t>
  </si>
  <si>
    <t>40133R</t>
  </si>
  <si>
    <t>40134B</t>
  </si>
  <si>
    <t>40134G</t>
  </si>
  <si>
    <t>40134P</t>
  </si>
  <si>
    <t>40134S</t>
  </si>
  <si>
    <t>40135B</t>
  </si>
  <si>
    <t>40135BR</t>
  </si>
  <si>
    <t>40136FU</t>
  </si>
  <si>
    <t>40136GR</t>
  </si>
  <si>
    <t>40136PU</t>
  </si>
  <si>
    <t>40136S</t>
  </si>
  <si>
    <t>40137B</t>
  </si>
  <si>
    <t>40137BR</t>
  </si>
  <si>
    <t>40138B</t>
  </si>
  <si>
    <t>40138BEI</t>
  </si>
  <si>
    <t>40138GY</t>
  </si>
  <si>
    <t>40138W</t>
  </si>
  <si>
    <t>40139B</t>
  </si>
  <si>
    <t>40139FU</t>
  </si>
  <si>
    <t>40139PU</t>
  </si>
  <si>
    <t>40139W</t>
  </si>
  <si>
    <t>40140BEI</t>
  </si>
  <si>
    <t>40140PU</t>
  </si>
  <si>
    <t>40140W</t>
  </si>
  <si>
    <t>40141BEI</t>
  </si>
  <si>
    <t>40141FU</t>
  </si>
  <si>
    <t>40141W</t>
  </si>
  <si>
    <t>40142BEI</t>
  </si>
  <si>
    <t>40143BL</t>
  </si>
  <si>
    <t>40143GR</t>
  </si>
  <si>
    <t>40144W</t>
  </si>
  <si>
    <t>HBG100015</t>
  </si>
  <si>
    <t>HBG100015PU</t>
  </si>
  <si>
    <t>HBG100016</t>
  </si>
  <si>
    <t>HBG100016FU</t>
  </si>
  <si>
    <t>HBG100026</t>
  </si>
  <si>
    <t>HBG100026B</t>
  </si>
  <si>
    <t>HBG100026BEI</t>
  </si>
  <si>
    <t>HBG100026GY</t>
  </si>
  <si>
    <t>HBG100028</t>
  </si>
  <si>
    <t>HBG100028CL</t>
  </si>
  <si>
    <t>HBG100029</t>
  </si>
  <si>
    <t>HBG100029BD</t>
  </si>
  <si>
    <t>HBG100029CL</t>
  </si>
  <si>
    <t>HBG100029JT</t>
  </si>
  <si>
    <t>HBG100047</t>
  </si>
  <si>
    <t>HBG100047FU</t>
  </si>
  <si>
    <t>HBG100154</t>
  </si>
  <si>
    <t>HBG100154W</t>
  </si>
  <si>
    <t>HBG100162</t>
  </si>
  <si>
    <t>HBG100162BR</t>
  </si>
  <si>
    <t>HBG100172</t>
  </si>
  <si>
    <t>HBG100172B</t>
  </si>
  <si>
    <t>HBG100172FU</t>
  </si>
  <si>
    <t>HBG100172GY</t>
  </si>
  <si>
    <t>HBG100172PN</t>
  </si>
  <si>
    <t>HBG100172PU</t>
  </si>
  <si>
    <t>HBG100174</t>
  </si>
  <si>
    <t>HBG100174PN</t>
  </si>
  <si>
    <t>HBG100182</t>
  </si>
  <si>
    <t>HBG100182B</t>
  </si>
  <si>
    <t>HBG100186</t>
  </si>
  <si>
    <t>HBG100186BL</t>
  </si>
  <si>
    <t>HBG100186PN</t>
  </si>
  <si>
    <t>HBG100186S</t>
  </si>
  <si>
    <t>HBG100187</t>
  </si>
  <si>
    <t>HBG100187B</t>
  </si>
  <si>
    <t>HBG100187BL</t>
  </si>
  <si>
    <t>HBG100187S</t>
  </si>
  <si>
    <t>HBG100211</t>
  </si>
  <si>
    <t>HBG100211BL</t>
  </si>
  <si>
    <t>HBG100211CA</t>
  </si>
  <si>
    <t>HBG100212</t>
  </si>
  <si>
    <t>HBG100212B</t>
  </si>
  <si>
    <t>HBG100212BR</t>
  </si>
  <si>
    <t>HBG100212CA</t>
  </si>
  <si>
    <t>HBG100212OR</t>
  </si>
  <si>
    <t>HBG100216</t>
  </si>
  <si>
    <t>HBG100216B</t>
  </si>
  <si>
    <t>HBG100222</t>
  </si>
  <si>
    <t>HBG100222B</t>
  </si>
  <si>
    <t>HBG100222BEI</t>
  </si>
  <si>
    <t>HBG100224</t>
  </si>
  <si>
    <t>HBG100224BEI</t>
  </si>
  <si>
    <t>HBG100224PU</t>
  </si>
  <si>
    <t>HBG100239</t>
  </si>
  <si>
    <t>HBG100239PN</t>
  </si>
  <si>
    <t>HBG100274</t>
  </si>
  <si>
    <t>HBG100274B</t>
  </si>
  <si>
    <t>HBG100274PU</t>
  </si>
  <si>
    <t>HBG100276</t>
  </si>
  <si>
    <t>HBG100276G</t>
  </si>
  <si>
    <t>HBG100300</t>
  </si>
  <si>
    <t>HBG100300BL</t>
  </si>
  <si>
    <t>HBG100300PN</t>
  </si>
  <si>
    <t>HBG100345</t>
  </si>
  <si>
    <t>HBG100345B</t>
  </si>
  <si>
    <t>HBG100346</t>
  </si>
  <si>
    <t>HBG100346B</t>
  </si>
  <si>
    <t>HBG100346S</t>
  </si>
  <si>
    <t>HBG100353</t>
  </si>
  <si>
    <t>HBG100353B</t>
  </si>
  <si>
    <t>HBG100354</t>
  </si>
  <si>
    <t>HBG100354B</t>
  </si>
  <si>
    <t>HBG100354S</t>
  </si>
  <si>
    <t>HBG100459</t>
  </si>
  <si>
    <t>HBG100459BEI</t>
  </si>
  <si>
    <t>HBG100459R</t>
  </si>
  <si>
    <t>HBG100460</t>
  </si>
  <si>
    <t>HBG100460GR</t>
  </si>
  <si>
    <t>HBG100460PU</t>
  </si>
  <si>
    <t>HBG100462</t>
  </si>
  <si>
    <t>HBG100462S</t>
  </si>
  <si>
    <t>HBG100465</t>
  </si>
  <si>
    <t>HBG100465B</t>
  </si>
  <si>
    <t>HBG100466</t>
  </si>
  <si>
    <t>HBG100466B</t>
  </si>
  <si>
    <t>HBG100469</t>
  </si>
  <si>
    <t>HBG100469B</t>
  </si>
  <si>
    <t>HBG100470</t>
  </si>
  <si>
    <t>HBG100470S</t>
  </si>
  <si>
    <t>HBG100471</t>
  </si>
  <si>
    <t>HBG100471P</t>
  </si>
  <si>
    <t>HBG100471TL</t>
  </si>
  <si>
    <t>HBG100473</t>
  </si>
  <si>
    <t>HBG100473B</t>
  </si>
  <si>
    <t>HBG100473BL</t>
  </si>
  <si>
    <t>HBG100473FU</t>
  </si>
  <si>
    <t>HBG100473P</t>
  </si>
  <si>
    <t>HBG100473S</t>
  </si>
  <si>
    <t>HBG100474</t>
  </si>
  <si>
    <t>HBG100474B</t>
  </si>
  <si>
    <t>HBG100474BL</t>
  </si>
  <si>
    <t>HBG100474G</t>
  </si>
  <si>
    <t>HBG100474R</t>
  </si>
  <si>
    <t>HBG100478</t>
  </si>
  <si>
    <t>HBG100478B</t>
  </si>
  <si>
    <t>HBG100478FU</t>
  </si>
  <si>
    <t>HBG100478G</t>
  </si>
  <si>
    <t>HBG100478PN</t>
  </si>
  <si>
    <t>HBG100478S</t>
  </si>
  <si>
    <t>HBG100480</t>
  </si>
  <si>
    <t>HBG100480G</t>
  </si>
  <si>
    <t>HBG100480S</t>
  </si>
  <si>
    <t>HBG100491</t>
  </si>
  <si>
    <t>HBG100491S</t>
  </si>
  <si>
    <t>HBG100493</t>
  </si>
  <si>
    <t>HBG100493PN</t>
  </si>
  <si>
    <t>HBG100496BR</t>
  </si>
  <si>
    <t>HBG100496GY</t>
  </si>
  <si>
    <t>HBG100496PN</t>
  </si>
  <si>
    <t>HBG100499</t>
  </si>
  <si>
    <t>HBG100499B</t>
  </si>
  <si>
    <t>HBG100500</t>
  </si>
  <si>
    <t>HBG100500B</t>
  </si>
  <si>
    <t>HBG100502</t>
  </si>
  <si>
    <t>HBG100502B</t>
  </si>
  <si>
    <t>HBG100502G</t>
  </si>
  <si>
    <t>HBG100502P</t>
  </si>
  <si>
    <t>HBG100502S</t>
  </si>
  <si>
    <t>HBG100503</t>
  </si>
  <si>
    <t>HBG100503B</t>
  </si>
  <si>
    <t>HBG100503P</t>
  </si>
  <si>
    <t>HBG100503S</t>
  </si>
  <si>
    <t>HBG100505</t>
  </si>
  <si>
    <t>HBG100505B</t>
  </si>
  <si>
    <t>HBG100505G</t>
  </si>
  <si>
    <t>HBG100505S</t>
  </si>
  <si>
    <t>HBG100506</t>
  </si>
  <si>
    <t>HBG100506G</t>
  </si>
  <si>
    <t>HBG100506S</t>
  </si>
  <si>
    <t>HBG100508</t>
  </si>
  <si>
    <t>HBG100508BR</t>
  </si>
  <si>
    <t>HBG100508MA</t>
  </si>
  <si>
    <t>HBG100508PN</t>
  </si>
  <si>
    <t>HBG100508S</t>
  </si>
  <si>
    <t>HBG100510</t>
  </si>
  <si>
    <t>HBG100510FU</t>
  </si>
  <si>
    <t>HBG100516</t>
  </si>
  <si>
    <t>HBG100516G</t>
  </si>
  <si>
    <t>HBG100516S</t>
  </si>
  <si>
    <t>HBG100521</t>
  </si>
  <si>
    <t>HBG100521BL</t>
  </si>
  <si>
    <t>HBG100521CL</t>
  </si>
  <si>
    <t>HBG100521G</t>
  </si>
  <si>
    <t>HBG100521GUN</t>
  </si>
  <si>
    <t>HBG100521S</t>
  </si>
  <si>
    <t>HBG100522</t>
  </si>
  <si>
    <t>HBG100522S</t>
  </si>
  <si>
    <t>HBG100523</t>
  </si>
  <si>
    <t>HBG100523B</t>
  </si>
  <si>
    <t>HBG100524</t>
  </si>
  <si>
    <t>HBG100524G</t>
  </si>
  <si>
    <t>HBG100524GUN</t>
  </si>
  <si>
    <t>HBG100524S</t>
  </si>
  <si>
    <t>HBG100527</t>
  </si>
  <si>
    <t>HBG100527B</t>
  </si>
  <si>
    <t>HBG100527G</t>
  </si>
  <si>
    <t>HBG100527S</t>
  </si>
  <si>
    <t>HBG100530</t>
  </si>
  <si>
    <t>HBG100530FU</t>
  </si>
  <si>
    <t>HBG100533</t>
  </si>
  <si>
    <t>HBG100533B</t>
  </si>
  <si>
    <t>HBG100534</t>
  </si>
  <si>
    <t>HBG100534B</t>
  </si>
  <si>
    <t>HBG100534S</t>
  </si>
  <si>
    <t>HBG100555</t>
  </si>
  <si>
    <t>HBG100555B</t>
  </si>
  <si>
    <t>HBG100555W</t>
  </si>
  <si>
    <t>HBG100559</t>
  </si>
  <si>
    <t>HBG100559B</t>
  </si>
  <si>
    <t>HBG100559G</t>
  </si>
  <si>
    <t>HBG100559S</t>
  </si>
  <si>
    <t>HBG100560</t>
  </si>
  <si>
    <t>HBG100560G</t>
  </si>
  <si>
    <t>HBG100560PU</t>
  </si>
  <si>
    <t>HBG100560R</t>
  </si>
  <si>
    <t>HBG100561G</t>
  </si>
  <si>
    <t>HBG100561S</t>
  </si>
  <si>
    <t>HBG100562</t>
  </si>
  <si>
    <t>HBG100562B</t>
  </si>
  <si>
    <t>HBG100562G</t>
  </si>
  <si>
    <t>HBG100562S</t>
  </si>
  <si>
    <t>HBG100563G</t>
  </si>
  <si>
    <t>HBG100566</t>
  </si>
  <si>
    <t>HBG100566FU</t>
  </si>
  <si>
    <t>HBG100566S</t>
  </si>
  <si>
    <t>HBG100566W</t>
  </si>
  <si>
    <t>HBG100567</t>
  </si>
  <si>
    <t>HBG100567B</t>
  </si>
  <si>
    <t>HBG100570</t>
  </si>
  <si>
    <t>HBG100570S</t>
  </si>
  <si>
    <t>HBG100573</t>
  </si>
  <si>
    <t>HBG100573S</t>
  </si>
  <si>
    <t>HBG100574</t>
  </si>
  <si>
    <t>HBG100574G</t>
  </si>
  <si>
    <t>HBG100574GUN</t>
  </si>
  <si>
    <t>HBG100574S</t>
  </si>
  <si>
    <t>HBG100587</t>
  </si>
  <si>
    <t>HBG100587HM</t>
  </si>
  <si>
    <t>HBG100599</t>
  </si>
  <si>
    <t>HBG100599S</t>
  </si>
  <si>
    <t>HBG100612</t>
  </si>
  <si>
    <t>HBG100612B</t>
  </si>
  <si>
    <t>HBG100616BEI</t>
  </si>
  <si>
    <t>HBG100616G</t>
  </si>
  <si>
    <t>HBG100616S</t>
  </si>
  <si>
    <t>HBG100617</t>
  </si>
  <si>
    <t>HBG100617B</t>
  </si>
  <si>
    <t>HBG100617P</t>
  </si>
  <si>
    <t>HBG100617S</t>
  </si>
  <si>
    <t>HBG100620</t>
  </si>
  <si>
    <t>HBG100620W</t>
  </si>
  <si>
    <t>HBG100621</t>
  </si>
  <si>
    <t>HBG100621B</t>
  </si>
  <si>
    <t>HBG100621W</t>
  </si>
  <si>
    <t>HBG100622</t>
  </si>
  <si>
    <t>HBG100622B</t>
  </si>
  <si>
    <t>HBG100622W</t>
  </si>
  <si>
    <t>HBG100625</t>
  </si>
  <si>
    <t>HBG100625B</t>
  </si>
  <si>
    <t>HBG100625W</t>
  </si>
  <si>
    <t>HBG100627</t>
  </si>
  <si>
    <t>HBG100627CL</t>
  </si>
  <si>
    <t>HBG100627HM</t>
  </si>
  <si>
    <t>HBG100628</t>
  </si>
  <si>
    <t>HBG100628HM</t>
  </si>
  <si>
    <t>HBG100638S</t>
  </si>
  <si>
    <t>HBG100639</t>
  </si>
  <si>
    <t>HBG100639B</t>
  </si>
  <si>
    <t>HBG100639G</t>
  </si>
  <si>
    <t>HBG100639P</t>
  </si>
  <si>
    <t>HBG100639S</t>
  </si>
  <si>
    <t>HBG100641W</t>
  </si>
  <si>
    <t>HBG100642R</t>
  </si>
  <si>
    <t>HBG100645</t>
  </si>
  <si>
    <t>HBG100645BL</t>
  </si>
  <si>
    <t>HBG100645BR</t>
  </si>
  <si>
    <t>HBG100645MU</t>
  </si>
  <si>
    <t>HBG100649</t>
  </si>
  <si>
    <t>HBG100649B</t>
  </si>
  <si>
    <t>HBG100649BR</t>
  </si>
  <si>
    <t>HBG100649MU</t>
  </si>
  <si>
    <t>HBG100650</t>
  </si>
  <si>
    <t>HBG100650B</t>
  </si>
  <si>
    <t>HBG100650BR</t>
  </si>
  <si>
    <t>HBG100667</t>
  </si>
  <si>
    <t>HBG100667B</t>
  </si>
  <si>
    <t>HBG100667G</t>
  </si>
  <si>
    <t>HBG100667S</t>
  </si>
  <si>
    <t>HBG100668</t>
  </si>
  <si>
    <t>HBG100668BL</t>
  </si>
  <si>
    <t>HBG100668BUR</t>
  </si>
  <si>
    <t>HBG100668FU</t>
  </si>
  <si>
    <t>HBG100668G</t>
  </si>
  <si>
    <t>HBG100668PU</t>
  </si>
  <si>
    <t>HBG100674</t>
  </si>
  <si>
    <t>HBG100674B</t>
  </si>
  <si>
    <t>HBG100675</t>
  </si>
  <si>
    <t>HBG100675B</t>
  </si>
  <si>
    <t>HBG100675G</t>
  </si>
  <si>
    <t>HBG100675S</t>
  </si>
  <si>
    <t>HBG100677</t>
  </si>
  <si>
    <t>HBG100677B</t>
  </si>
  <si>
    <t>HBG100684</t>
  </si>
  <si>
    <t>HBG100684BD</t>
  </si>
  <si>
    <t>HBG100684HM</t>
  </si>
  <si>
    <t>HBG100695</t>
  </si>
  <si>
    <t>HBG100695B</t>
  </si>
  <si>
    <t>HBG100695BL</t>
  </si>
  <si>
    <t>HBG100695BR</t>
  </si>
  <si>
    <t>HBG100695MU</t>
  </si>
  <si>
    <t>HBG100695PU</t>
  </si>
  <si>
    <t>HBG100695R</t>
  </si>
  <si>
    <t>HBG100696</t>
  </si>
  <si>
    <t>HBG100696B</t>
  </si>
  <si>
    <t>HBG100696BR</t>
  </si>
  <si>
    <t>HBG100704</t>
  </si>
  <si>
    <t>HBG100704B</t>
  </si>
  <si>
    <t>HBG100707</t>
  </si>
  <si>
    <t>HBG100707B</t>
  </si>
  <si>
    <t>HBG100707BL</t>
  </si>
  <si>
    <t>HBG100707FU</t>
  </si>
  <si>
    <t>HBG100707G</t>
  </si>
  <si>
    <t>HBG100707GR</t>
  </si>
  <si>
    <t>HBG100707GY</t>
  </si>
  <si>
    <t>HBG100707PU</t>
  </si>
  <si>
    <t>HBG100707R</t>
  </si>
  <si>
    <t>HBG100707S</t>
  </si>
  <si>
    <t>HBG100707TL</t>
  </si>
  <si>
    <t>HBG100708G</t>
  </si>
  <si>
    <t>HBG100708S</t>
  </si>
  <si>
    <t>HBG100710BEI</t>
  </si>
  <si>
    <t>HBG100712</t>
  </si>
  <si>
    <t>HBG100712B</t>
  </si>
  <si>
    <t>HBG100712G</t>
  </si>
  <si>
    <t>HBG100712S</t>
  </si>
  <si>
    <t>HBG100715</t>
  </si>
  <si>
    <t>HBG100715B</t>
  </si>
  <si>
    <t>HBG100715BEI</t>
  </si>
  <si>
    <t>HBG100715BL</t>
  </si>
  <si>
    <t>HBG100715BR</t>
  </si>
  <si>
    <t>HBG100715FU</t>
  </si>
  <si>
    <t>HBG100715GR</t>
  </si>
  <si>
    <t>HBG100715GY</t>
  </si>
  <si>
    <t>HBG100715MU</t>
  </si>
  <si>
    <t>HBG100715PU</t>
  </si>
  <si>
    <t>HBG100715R</t>
  </si>
  <si>
    <t>HBG100716</t>
  </si>
  <si>
    <t>HBG100716B</t>
  </si>
  <si>
    <t>HBG100716BEI</t>
  </si>
  <si>
    <t>HBG100716BL</t>
  </si>
  <si>
    <t>HBG100716BR</t>
  </si>
  <si>
    <t>HBG100716FU</t>
  </si>
  <si>
    <t>HBG100716GR</t>
  </si>
  <si>
    <t>HBG100716GY</t>
  </si>
  <si>
    <t>HBG100716PU</t>
  </si>
  <si>
    <t>HBG100716R</t>
  </si>
  <si>
    <t>HBG100717</t>
  </si>
  <si>
    <t>HBG100717B</t>
  </si>
  <si>
    <t>HBG100717S</t>
  </si>
  <si>
    <t>HBG100718</t>
  </si>
  <si>
    <t>HBG100718B</t>
  </si>
  <si>
    <t>HBG100718S</t>
  </si>
  <si>
    <t>HBG100720</t>
  </si>
  <si>
    <t>HBG100720B</t>
  </si>
  <si>
    <t>HBG100720BL</t>
  </si>
  <si>
    <t>HBG100720BR</t>
  </si>
  <si>
    <t>HBG100720GY</t>
  </si>
  <si>
    <t>HBG100720R</t>
  </si>
  <si>
    <t>HBG100721</t>
  </si>
  <si>
    <t>HBG100721B</t>
  </si>
  <si>
    <t>HBG100721BL</t>
  </si>
  <si>
    <t>HBG100721BR</t>
  </si>
  <si>
    <t>HBG100721GY</t>
  </si>
  <si>
    <t>HBG100721MU</t>
  </si>
  <si>
    <t>HBG100721R</t>
  </si>
  <si>
    <t>HBG100726</t>
  </si>
  <si>
    <t>HBG100726B</t>
  </si>
  <si>
    <t>HBG100726BR</t>
  </si>
  <si>
    <t>HBG100726GR</t>
  </si>
  <si>
    <t>HBG100726PU</t>
  </si>
  <si>
    <t>HBG100726R</t>
  </si>
  <si>
    <t>HBG100728</t>
  </si>
  <si>
    <t>HBG100728B</t>
  </si>
  <si>
    <t>HBG100728BR</t>
  </si>
  <si>
    <t>HBG100729</t>
  </si>
  <si>
    <t>HBG100729B</t>
  </si>
  <si>
    <t>HBG100729BR</t>
  </si>
  <si>
    <t>HBG100730</t>
  </si>
  <si>
    <t>HBG100730B</t>
  </si>
  <si>
    <t>HBG100730BR</t>
  </si>
  <si>
    <t>HBG100733</t>
  </si>
  <si>
    <t>HBG100733GY</t>
  </si>
  <si>
    <t>HBG100736</t>
  </si>
  <si>
    <t>HBG100736B</t>
  </si>
  <si>
    <t>HBG100736BL</t>
  </si>
  <si>
    <t>HBG100736BR</t>
  </si>
  <si>
    <t>HBG100736FU</t>
  </si>
  <si>
    <t>HBG100736GR</t>
  </si>
  <si>
    <t>HBG100736GY</t>
  </si>
  <si>
    <t>HBG100736MU</t>
  </si>
  <si>
    <t>HBG100736PU</t>
  </si>
  <si>
    <t>HBG100737</t>
  </si>
  <si>
    <t>HBG100737B</t>
  </si>
  <si>
    <t>HBG100737BL</t>
  </si>
  <si>
    <t>HBG100737BR</t>
  </si>
  <si>
    <t>HBG100737MU</t>
  </si>
  <si>
    <t>HBG100737PU</t>
  </si>
  <si>
    <t>HBG100737R</t>
  </si>
  <si>
    <t>HBG100747</t>
  </si>
  <si>
    <t>HBG100747B</t>
  </si>
  <si>
    <t>HBG100747S</t>
  </si>
  <si>
    <t>HBG100752</t>
  </si>
  <si>
    <t>HBG100752B</t>
  </si>
  <si>
    <t>HBG100752P</t>
  </si>
  <si>
    <t>HBG100752S</t>
  </si>
  <si>
    <t>HBG100755</t>
  </si>
  <si>
    <t>HBG100755B</t>
  </si>
  <si>
    <t>HBG100755BR</t>
  </si>
  <si>
    <t>HBG100759</t>
  </si>
  <si>
    <t>HBG100759B</t>
  </si>
  <si>
    <t>HBG100759BL</t>
  </si>
  <si>
    <t>HBG100759BR</t>
  </si>
  <si>
    <t>HBG100759FU</t>
  </si>
  <si>
    <t>HBG100759GY</t>
  </si>
  <si>
    <t>HBG100759R</t>
  </si>
  <si>
    <t>HBG100760</t>
  </si>
  <si>
    <t>HBG100760B</t>
  </si>
  <si>
    <t>HBG100760S</t>
  </si>
  <si>
    <t>HBG100762</t>
  </si>
  <si>
    <t>HBG100762B</t>
  </si>
  <si>
    <t>HBG100762S</t>
  </si>
  <si>
    <t>HBG100763</t>
  </si>
  <si>
    <t>HBG100763CL</t>
  </si>
  <si>
    <t>HBG92005</t>
  </si>
  <si>
    <t>HBG92005B</t>
  </si>
  <si>
    <t>HBG92005G</t>
  </si>
  <si>
    <t>HBG92005S</t>
  </si>
  <si>
    <t>HBG92007</t>
  </si>
  <si>
    <t>HBG92007G</t>
  </si>
  <si>
    <t>HBG92155</t>
  </si>
  <si>
    <t>HBG92155B</t>
  </si>
  <si>
    <t>HBG92156</t>
  </si>
  <si>
    <t>HBG92156B</t>
  </si>
  <si>
    <t>HBG92438</t>
  </si>
  <si>
    <t>HBG92438CL</t>
  </si>
  <si>
    <t>HBG92438JT</t>
  </si>
  <si>
    <t>HBG92464</t>
  </si>
  <si>
    <t>HBG92464B</t>
  </si>
  <si>
    <t>HBG92464G</t>
  </si>
  <si>
    <t>HBG92514</t>
  </si>
  <si>
    <t>HBG92514B</t>
  </si>
  <si>
    <t>HBG92514GY</t>
  </si>
  <si>
    <t>HBG92514W</t>
  </si>
  <si>
    <t>HM00126</t>
  </si>
  <si>
    <t>HM00126B</t>
  </si>
  <si>
    <t>HM00126FU</t>
  </si>
  <si>
    <t>HM00126PU</t>
  </si>
  <si>
    <t>HM00130G</t>
  </si>
  <si>
    <t>HM00131B</t>
  </si>
  <si>
    <t>HM00131G</t>
  </si>
  <si>
    <t>HM00131P</t>
  </si>
  <si>
    <t>HM00132</t>
  </si>
  <si>
    <t>HM00132B</t>
  </si>
  <si>
    <t>HM00132S</t>
  </si>
  <si>
    <t>HW00218</t>
  </si>
  <si>
    <t>HW00218B</t>
  </si>
  <si>
    <t>HW00220</t>
  </si>
  <si>
    <t>HW00220BEI</t>
  </si>
  <si>
    <t>HW00220BL</t>
  </si>
  <si>
    <t>HW00245</t>
  </si>
  <si>
    <t>HW00245B</t>
  </si>
  <si>
    <t>HW00245PU</t>
  </si>
  <si>
    <t>HW00245R</t>
  </si>
  <si>
    <t>HW00275</t>
  </si>
  <si>
    <t>HW00275B</t>
  </si>
  <si>
    <t>HW00275G</t>
  </si>
  <si>
    <t>HW00275P</t>
  </si>
  <si>
    <t>HW00275S</t>
  </si>
  <si>
    <t>HW00277</t>
  </si>
  <si>
    <t>HW00277B</t>
  </si>
  <si>
    <t>HW00277BEI</t>
  </si>
  <si>
    <t>HW00277BR</t>
  </si>
  <si>
    <t>HW00278</t>
  </si>
  <si>
    <t>HW00278BR</t>
  </si>
  <si>
    <t>HW00278G</t>
  </si>
  <si>
    <t>HW00278S</t>
  </si>
  <si>
    <t>HW00280</t>
  </si>
  <si>
    <t>HW00280G</t>
  </si>
  <si>
    <t>HW00280S</t>
  </si>
  <si>
    <t>HX00056</t>
  </si>
  <si>
    <t>HX00056S</t>
  </si>
  <si>
    <t>HX00059</t>
  </si>
  <si>
    <t>HX00059BR</t>
  </si>
  <si>
    <t>HX00069</t>
  </si>
  <si>
    <t>HX00069B</t>
  </si>
  <si>
    <t>HX00069BR</t>
  </si>
  <si>
    <t>HX00070</t>
  </si>
  <si>
    <t>HX00070S</t>
  </si>
  <si>
    <t>HX00082</t>
  </si>
  <si>
    <t>HX00082B</t>
  </si>
  <si>
    <t>HX00082S</t>
  </si>
  <si>
    <t>HX00082W</t>
  </si>
  <si>
    <t>HX00083</t>
  </si>
  <si>
    <t>HX00083S</t>
  </si>
  <si>
    <t>HX00084</t>
  </si>
  <si>
    <t>HX00084P</t>
  </si>
  <si>
    <t>HX00084S</t>
  </si>
  <si>
    <t>HX00136</t>
  </si>
  <si>
    <t>HX00136G</t>
  </si>
  <si>
    <t>HX00136S</t>
  </si>
  <si>
    <t>HX00141</t>
  </si>
  <si>
    <t>HX00141B</t>
  </si>
  <si>
    <t>HX00141P</t>
  </si>
  <si>
    <t>HX00141S</t>
  </si>
  <si>
    <t>HX00142</t>
  </si>
  <si>
    <t>HX00142B</t>
  </si>
  <si>
    <t>HX00142G</t>
  </si>
  <si>
    <t>HX00142P</t>
  </si>
  <si>
    <t>HX00142S</t>
  </si>
  <si>
    <t>HX00143</t>
  </si>
  <si>
    <t>HX00143B</t>
  </si>
  <si>
    <t>HX00143G</t>
  </si>
  <si>
    <t>HX00143P</t>
  </si>
  <si>
    <t>HX00143S</t>
  </si>
  <si>
    <t>HX00144</t>
  </si>
  <si>
    <t>HX00144B</t>
  </si>
  <si>
    <t>HX00144G</t>
  </si>
  <si>
    <t>HX00144P</t>
  </si>
  <si>
    <t>HX00144S</t>
  </si>
  <si>
    <t>HX00145</t>
  </si>
  <si>
    <t>HX00145B</t>
  </si>
  <si>
    <t>HX00145BL</t>
  </si>
  <si>
    <t>HX00145G</t>
  </si>
  <si>
    <t>HX00145GR</t>
  </si>
  <si>
    <t>HX00145OR</t>
  </si>
  <si>
    <t>HX00145W</t>
  </si>
  <si>
    <t>HX00146</t>
  </si>
  <si>
    <t>HX00146B</t>
  </si>
  <si>
    <t>HX00146G</t>
  </si>
  <si>
    <t>HX00146S</t>
  </si>
  <si>
    <t>HX00147</t>
  </si>
  <si>
    <t>HX00147B</t>
  </si>
  <si>
    <t>HX00147G</t>
  </si>
  <si>
    <t>HX00147P</t>
  </si>
  <si>
    <t>HX00147S</t>
  </si>
  <si>
    <t>HX00148</t>
  </si>
  <si>
    <t>HX00148B</t>
  </si>
  <si>
    <t>HX00148BL</t>
  </si>
  <si>
    <t>HX00148PN</t>
  </si>
  <si>
    <t>HX00148S</t>
  </si>
  <si>
    <t>HX00149</t>
  </si>
  <si>
    <t>HX00149B</t>
  </si>
  <si>
    <t>HX00149BL</t>
  </si>
  <si>
    <t>HX00149GY</t>
  </si>
  <si>
    <t>HX00149YL</t>
  </si>
  <si>
    <t>HX00150</t>
  </si>
  <si>
    <t>HX00150G</t>
  </si>
  <si>
    <t>HX00150P</t>
  </si>
  <si>
    <t>HX00202</t>
  </si>
  <si>
    <t>HX00202BEI</t>
  </si>
  <si>
    <t>HX00202BR</t>
  </si>
  <si>
    <t>HX00202FU</t>
  </si>
  <si>
    <t>HX00202GY</t>
  </si>
  <si>
    <t>HX00202OR</t>
  </si>
  <si>
    <t>HX00221</t>
  </si>
  <si>
    <t>HX00221B</t>
  </si>
  <si>
    <t>HX00221G</t>
  </si>
  <si>
    <t>HX00221P</t>
  </si>
  <si>
    <t>HX00221S</t>
  </si>
  <si>
    <t>HX00222</t>
  </si>
  <si>
    <t>HX00222B</t>
  </si>
  <si>
    <t>HX00222G</t>
  </si>
  <si>
    <t>HX00222P</t>
  </si>
  <si>
    <t>HX00222S</t>
  </si>
  <si>
    <t>HX00223</t>
  </si>
  <si>
    <t>HX00223B</t>
  </si>
  <si>
    <t>HX00223G</t>
  </si>
  <si>
    <t>HX00223S</t>
  </si>
  <si>
    <t>HX00224</t>
  </si>
  <si>
    <t>HX00224B</t>
  </si>
  <si>
    <t>HX00224G</t>
  </si>
  <si>
    <t>HX00224P</t>
  </si>
  <si>
    <t>HX00224S</t>
  </si>
  <si>
    <t>HX00225</t>
  </si>
  <si>
    <t>HX00225G</t>
  </si>
  <si>
    <t>HX00225P</t>
  </si>
  <si>
    <t>HX00225S</t>
  </si>
  <si>
    <t>HX00226</t>
  </si>
  <si>
    <t>HX00226B</t>
  </si>
  <si>
    <t>HX00226G</t>
  </si>
  <si>
    <t>HX00226S</t>
  </si>
  <si>
    <t>HX00227</t>
  </si>
  <si>
    <t>HX00227B</t>
  </si>
  <si>
    <t>HX00227G</t>
  </si>
  <si>
    <t>HX00227S</t>
  </si>
  <si>
    <t>700600581427</t>
  </si>
  <si>
    <t>700600581434</t>
  </si>
  <si>
    <t>700600581441</t>
  </si>
  <si>
    <t>700600581458</t>
  </si>
  <si>
    <t>700600581465</t>
  </si>
  <si>
    <t>700600581472</t>
  </si>
  <si>
    <t>700600581489</t>
  </si>
  <si>
    <t>700600581496</t>
  </si>
  <si>
    <t>700600581502</t>
  </si>
  <si>
    <t>700600581519</t>
  </si>
  <si>
    <t>700600581526</t>
  </si>
  <si>
    <t>700600581533</t>
  </si>
  <si>
    <t>700600581540</t>
  </si>
  <si>
    <t>700600581557</t>
  </si>
  <si>
    <t>700600581564</t>
  </si>
  <si>
    <t>700600581571</t>
  </si>
  <si>
    <t>700600581588</t>
  </si>
  <si>
    <t>700600581595</t>
  </si>
  <si>
    <t>700600581601</t>
  </si>
  <si>
    <t>700600581618</t>
  </si>
  <si>
    <t>700600581625</t>
  </si>
  <si>
    <t>700600581632</t>
  </si>
  <si>
    <t>700600581649</t>
  </si>
  <si>
    <t>700600581656</t>
  </si>
  <si>
    <t>700600581663</t>
  </si>
  <si>
    <t>700600581670</t>
  </si>
  <si>
    <t>700600581687</t>
  </si>
  <si>
    <t>700600581694</t>
  </si>
  <si>
    <t>700600581700</t>
  </si>
  <si>
    <t>700600581717</t>
  </si>
  <si>
    <t>700600581724</t>
  </si>
  <si>
    <t>700600581731</t>
  </si>
  <si>
    <t>700600581748</t>
  </si>
  <si>
    <t>700600581755</t>
  </si>
  <si>
    <t>700600581762</t>
  </si>
  <si>
    <t>700600581779</t>
  </si>
  <si>
    <t>700600581786</t>
  </si>
  <si>
    <t>700600581793</t>
  </si>
  <si>
    <t>700600581809</t>
  </si>
  <si>
    <t>700600581816</t>
  </si>
  <si>
    <t>700600581823</t>
  </si>
  <si>
    <t>700600581830</t>
  </si>
  <si>
    <t>700600581847</t>
  </si>
  <si>
    <t>700600581854</t>
  </si>
  <si>
    <t>700600581861</t>
  </si>
  <si>
    <t>700600581878</t>
  </si>
  <si>
    <t>700600581885</t>
  </si>
  <si>
    <t>700600581892</t>
  </si>
  <si>
    <t>700600581908</t>
  </si>
  <si>
    <t>700600581915</t>
  </si>
  <si>
    <t>700600581922</t>
  </si>
  <si>
    <t>700600581939</t>
  </si>
  <si>
    <t>700600581946</t>
  </si>
  <si>
    <t>700600581953</t>
  </si>
  <si>
    <t>700600581960</t>
  </si>
  <si>
    <t>700600581977</t>
  </si>
  <si>
    <t>700600581984</t>
  </si>
  <si>
    <t>700600581991</t>
  </si>
  <si>
    <t>700600582004</t>
  </si>
  <si>
    <t>700600582011</t>
  </si>
  <si>
    <t>700600582028</t>
  </si>
  <si>
    <t>700600582035</t>
  </si>
  <si>
    <t>700600582042</t>
  </si>
  <si>
    <t>700600582059</t>
  </si>
  <si>
    <t>700600582066</t>
  </si>
  <si>
    <t>700600582073</t>
  </si>
  <si>
    <t>700600582080</t>
  </si>
  <si>
    <t>700600582097</t>
  </si>
  <si>
    <t>700600582103</t>
  </si>
  <si>
    <t>700600582110</t>
  </si>
  <si>
    <t>700600582127</t>
  </si>
  <si>
    <t>700600582134</t>
  </si>
  <si>
    <t>700600582141</t>
  </si>
  <si>
    <t>700600582158</t>
  </si>
  <si>
    <t>700600582165</t>
  </si>
  <si>
    <t>700600582172</t>
  </si>
  <si>
    <t>700600582189</t>
  </si>
  <si>
    <t>700600582196</t>
  </si>
  <si>
    <t>700600582202</t>
  </si>
  <si>
    <t>700600582219</t>
  </si>
  <si>
    <t>700600582226</t>
  </si>
  <si>
    <t>700600582233</t>
  </si>
  <si>
    <t>700600582240</t>
  </si>
  <si>
    <t>700600582257</t>
  </si>
  <si>
    <t>700600582264</t>
  </si>
  <si>
    <t>700600582271</t>
  </si>
  <si>
    <t>700600582288</t>
  </si>
  <si>
    <t>700600582295</t>
  </si>
  <si>
    <t>700600582301</t>
  </si>
  <si>
    <t>700600582318</t>
  </si>
  <si>
    <t>700600582325</t>
  </si>
  <si>
    <t>700600582332</t>
  </si>
  <si>
    <t>700600582349</t>
  </si>
  <si>
    <t>700600582356</t>
  </si>
  <si>
    <t>700600582363</t>
  </si>
  <si>
    <t>700600582370</t>
  </si>
  <si>
    <t>700600582387</t>
  </si>
  <si>
    <t>700600582394</t>
  </si>
  <si>
    <t>700600582400</t>
  </si>
  <si>
    <t>700600582417</t>
  </si>
  <si>
    <t>700600582424</t>
  </si>
  <si>
    <t>700600582431</t>
  </si>
  <si>
    <t>700600582448</t>
  </si>
  <si>
    <t>700600582455</t>
  </si>
  <si>
    <t>700600582462</t>
  </si>
  <si>
    <t>700600582479</t>
  </si>
  <si>
    <t>700600582486</t>
  </si>
  <si>
    <t>700600582493</t>
  </si>
  <si>
    <t>700600582509</t>
  </si>
  <si>
    <t>700600582516</t>
  </si>
  <si>
    <t>700600582523</t>
  </si>
  <si>
    <t>700600582530</t>
  </si>
  <si>
    <t>700600582547</t>
  </si>
  <si>
    <t>700600582554</t>
  </si>
  <si>
    <t>700600582561</t>
  </si>
  <si>
    <t>700600582578</t>
  </si>
  <si>
    <t>700600582585</t>
  </si>
  <si>
    <t>700600582592</t>
  </si>
  <si>
    <t>700600582608</t>
  </si>
  <si>
    <t>700600582615</t>
  </si>
  <si>
    <t>700600582622</t>
  </si>
  <si>
    <t>700600582639</t>
  </si>
  <si>
    <t>700600582646</t>
  </si>
  <si>
    <t>700600582653</t>
  </si>
  <si>
    <t>700600582660</t>
  </si>
  <si>
    <t>700600582677</t>
  </si>
  <si>
    <t>700600582684</t>
  </si>
  <si>
    <t>700600582691</t>
  </si>
  <si>
    <t>700600582707</t>
  </si>
  <si>
    <t>700600582714</t>
  </si>
  <si>
    <t>700600582721</t>
  </si>
  <si>
    <t>700600582738</t>
  </si>
  <si>
    <t>700600582745</t>
  </si>
  <si>
    <t>700600582752</t>
  </si>
  <si>
    <t>700600582769</t>
  </si>
  <si>
    <t>700600582776</t>
  </si>
  <si>
    <t>700600582783</t>
  </si>
  <si>
    <t>700600582790</t>
  </si>
  <si>
    <t>700600582806</t>
  </si>
  <si>
    <t>700600582813</t>
  </si>
  <si>
    <t>700600582820</t>
  </si>
  <si>
    <t>700600582837</t>
  </si>
  <si>
    <t>700600582844</t>
  </si>
  <si>
    <t>700600582851</t>
  </si>
  <si>
    <t>700600582868</t>
  </si>
  <si>
    <t>700600582875</t>
  </si>
  <si>
    <t>700600582882</t>
  </si>
  <si>
    <t>700600582899</t>
  </si>
  <si>
    <t>700600582905</t>
  </si>
  <si>
    <t>700600582912</t>
  </si>
  <si>
    <t>700600582929</t>
  </si>
  <si>
    <t>700600582936</t>
  </si>
  <si>
    <t>700600582943</t>
  </si>
  <si>
    <t>700600582950</t>
  </si>
  <si>
    <t>700600582967</t>
  </si>
  <si>
    <t>700600582974</t>
  </si>
  <si>
    <t>700600582981</t>
  </si>
  <si>
    <t>700600582998</t>
  </si>
  <si>
    <t>700600583001</t>
  </si>
  <si>
    <t>700600583018</t>
  </si>
  <si>
    <t>700600583025</t>
  </si>
  <si>
    <t>700600583032</t>
  </si>
  <si>
    <t>700600583049</t>
  </si>
  <si>
    <t>700600583056</t>
  </si>
  <si>
    <t>700600583063</t>
  </si>
  <si>
    <t>700600583070</t>
  </si>
  <si>
    <t>700600583087</t>
  </si>
  <si>
    <t>700600583094</t>
  </si>
  <si>
    <t>700600583100</t>
  </si>
  <si>
    <t>700600583117</t>
  </si>
  <si>
    <t>700600583124</t>
  </si>
  <si>
    <t>700600583131</t>
  </si>
  <si>
    <t>700600583148</t>
  </si>
  <si>
    <t>700600583155</t>
  </si>
  <si>
    <t>700600583162</t>
  </si>
  <si>
    <t>700600583179</t>
  </si>
  <si>
    <t>700600583186</t>
  </si>
  <si>
    <t>700600583193</t>
  </si>
  <si>
    <t>700600583209</t>
  </si>
  <si>
    <t>700600583216</t>
  </si>
  <si>
    <t>700600583223</t>
  </si>
  <si>
    <t>700600583230</t>
  </si>
  <si>
    <t>700600583247</t>
  </si>
  <si>
    <t>700600583254</t>
  </si>
  <si>
    <t>700600583261</t>
  </si>
  <si>
    <t>700600583278</t>
  </si>
  <si>
    <t>700600583285</t>
  </si>
  <si>
    <t>700600583292</t>
  </si>
  <si>
    <t>700600583308</t>
  </si>
  <si>
    <t>700600583315</t>
  </si>
  <si>
    <t>700600583322</t>
  </si>
  <si>
    <t>700600583339</t>
  </si>
  <si>
    <t>700600583346</t>
  </si>
  <si>
    <t>700600583353</t>
  </si>
  <si>
    <t>700600583360</t>
  </si>
  <si>
    <t>700600583377</t>
  </si>
  <si>
    <t>700600583384</t>
  </si>
  <si>
    <t>700600583391</t>
  </si>
  <si>
    <t>700600583407</t>
  </si>
  <si>
    <t>700600583414</t>
  </si>
  <si>
    <t>700600583421</t>
  </si>
  <si>
    <t>700600583438</t>
  </si>
  <si>
    <t>700600583445</t>
  </si>
  <si>
    <t>700600583452</t>
  </si>
  <si>
    <t>700600583469</t>
  </si>
  <si>
    <t>700600583476</t>
  </si>
  <si>
    <t>700600583483</t>
  </si>
  <si>
    <t>700600583490</t>
  </si>
  <si>
    <t>700600583506</t>
  </si>
  <si>
    <t>700600583513</t>
  </si>
  <si>
    <t>700600583520</t>
  </si>
  <si>
    <t>700600583537</t>
  </si>
  <si>
    <t>700600583544</t>
  </si>
  <si>
    <t>700600583551</t>
  </si>
  <si>
    <t>700600583568</t>
  </si>
  <si>
    <t>700600583575</t>
  </si>
  <si>
    <t>700600583582</t>
  </si>
  <si>
    <t>700600583599</t>
  </si>
  <si>
    <t>700600583605</t>
  </si>
  <si>
    <t>700600583612</t>
  </si>
  <si>
    <t>700600583629</t>
  </si>
  <si>
    <t>700600583636</t>
  </si>
  <si>
    <t>700600583643</t>
  </si>
  <si>
    <t>700600583650</t>
  </si>
  <si>
    <t>700600583667</t>
  </si>
  <si>
    <t>700600583674</t>
  </si>
  <si>
    <t>700600583681</t>
  </si>
  <si>
    <t>700600583698</t>
  </si>
  <si>
    <t>700600583704</t>
  </si>
  <si>
    <t>700600583711</t>
  </si>
  <si>
    <t>700600583728</t>
  </si>
  <si>
    <t>700600583735</t>
  </si>
  <si>
    <t>700600583742</t>
  </si>
  <si>
    <t>700600583759</t>
  </si>
  <si>
    <t>700600583766</t>
  </si>
  <si>
    <t>700600583773</t>
  </si>
  <si>
    <t>700600583780</t>
  </si>
  <si>
    <t>700600583797</t>
  </si>
  <si>
    <t>700600583803</t>
  </si>
  <si>
    <t>700600583810</t>
  </si>
  <si>
    <t>700600583827</t>
  </si>
  <si>
    <t>700600583834</t>
  </si>
  <si>
    <t>700600583841</t>
  </si>
  <si>
    <t>700600583858</t>
  </si>
  <si>
    <t>700600583865</t>
  </si>
  <si>
    <t>700600583872</t>
  </si>
  <si>
    <t>700600583889</t>
  </si>
  <si>
    <t>700600583896</t>
  </si>
  <si>
    <t>700600583902</t>
  </si>
  <si>
    <t>700600583919</t>
  </si>
  <si>
    <t>700600583926</t>
  </si>
  <si>
    <t>700600583933</t>
  </si>
  <si>
    <t>700600583940</t>
  </si>
  <si>
    <t>700600583957</t>
  </si>
  <si>
    <t>700600583964</t>
  </si>
  <si>
    <t>700600583971</t>
  </si>
  <si>
    <t>700600583988</t>
  </si>
  <si>
    <t>700600583995</t>
  </si>
  <si>
    <t>700600584008</t>
  </si>
  <si>
    <t>700600584015</t>
  </si>
  <si>
    <t>700600584022</t>
  </si>
  <si>
    <t>700600584039</t>
  </si>
  <si>
    <t>700600584046</t>
  </si>
  <si>
    <t>700600584053</t>
  </si>
  <si>
    <t>700600584060</t>
  </si>
  <si>
    <t>700600584077</t>
  </si>
  <si>
    <t>700600584084</t>
  </si>
  <si>
    <t>700600584091</t>
  </si>
  <si>
    <t>700600584107</t>
  </si>
  <si>
    <t>700600584114</t>
  </si>
  <si>
    <t>700600584121</t>
  </si>
  <si>
    <t>700600584138</t>
  </si>
  <si>
    <t>700600584145</t>
  </si>
  <si>
    <t>700600584152</t>
  </si>
  <si>
    <t>700600584169</t>
  </si>
  <si>
    <t>700600584176</t>
  </si>
  <si>
    <t>700600584183</t>
  </si>
  <si>
    <t>700600584190</t>
  </si>
  <si>
    <t>700600584206</t>
  </si>
  <si>
    <t>700600584213</t>
  </si>
  <si>
    <t>700600584220</t>
  </si>
  <si>
    <t>700600584237</t>
  </si>
  <si>
    <t>700600584244</t>
  </si>
  <si>
    <t>700600584251</t>
  </si>
  <si>
    <t>700600584268</t>
  </si>
  <si>
    <t>700600584275</t>
  </si>
  <si>
    <t>700600584282</t>
  </si>
  <si>
    <t>700600584299</t>
  </si>
  <si>
    <t>700600584305</t>
  </si>
  <si>
    <t>700600584312</t>
  </si>
  <si>
    <t>700600584329</t>
  </si>
  <si>
    <t>700600584336</t>
  </si>
  <si>
    <t>700600584343</t>
  </si>
  <si>
    <t>700600584350</t>
  </si>
  <si>
    <t>700600584367</t>
  </si>
  <si>
    <t>700600584374</t>
  </si>
  <si>
    <t>700600584381</t>
  </si>
  <si>
    <t>700600584398</t>
  </si>
  <si>
    <t>700600584404</t>
  </si>
  <si>
    <t>700600584411</t>
  </si>
  <si>
    <t>700600584428</t>
  </si>
  <si>
    <t>700600584435</t>
  </si>
  <si>
    <t>700600584442</t>
  </si>
  <si>
    <t>700600584459</t>
  </si>
  <si>
    <t>700600584466</t>
  </si>
  <si>
    <t>700600584473</t>
  </si>
  <si>
    <t>700600584480</t>
  </si>
  <si>
    <t>700600584497</t>
  </si>
  <si>
    <t>700600584503</t>
  </si>
  <si>
    <t>700600584510</t>
  </si>
  <si>
    <t>700600584527</t>
  </si>
  <si>
    <t>700600584534</t>
  </si>
  <si>
    <t>700600584541</t>
  </si>
  <si>
    <t>700600584558</t>
  </si>
  <si>
    <t>700600584565</t>
  </si>
  <si>
    <t>700600584572</t>
  </si>
  <si>
    <t>700600584589</t>
  </si>
  <si>
    <t>700600584596</t>
  </si>
  <si>
    <t>700600584602</t>
  </si>
  <si>
    <t>700600584619</t>
  </si>
  <si>
    <t>700600584626</t>
  </si>
  <si>
    <t>700600584633</t>
  </si>
  <si>
    <t>700600584640</t>
  </si>
  <si>
    <t>700600584657</t>
  </si>
  <si>
    <t>700600584664</t>
  </si>
  <si>
    <t>700600584671</t>
  </si>
  <si>
    <t>700600584688</t>
  </si>
  <si>
    <t>700600584695</t>
  </si>
  <si>
    <t>700600584701</t>
  </si>
  <si>
    <t>700600584718</t>
  </si>
  <si>
    <t>700600584725</t>
  </si>
  <si>
    <t>700600584732</t>
  </si>
  <si>
    <t>700600584749</t>
  </si>
  <si>
    <t>700600584756</t>
  </si>
  <si>
    <t>700600584763</t>
  </si>
  <si>
    <t>700600584770</t>
  </si>
  <si>
    <t>700600584787</t>
  </si>
  <si>
    <t>700600584794</t>
  </si>
  <si>
    <t>700600584800</t>
  </si>
  <si>
    <t>700600584817</t>
  </si>
  <si>
    <t>700600584824</t>
  </si>
  <si>
    <t>700600584831</t>
  </si>
  <si>
    <t>700600584848</t>
  </si>
  <si>
    <t>700600584855</t>
  </si>
  <si>
    <t>700600584862</t>
  </si>
  <si>
    <t>700600584879</t>
  </si>
  <si>
    <t>700600584886</t>
  </si>
  <si>
    <t>700600584893</t>
  </si>
  <si>
    <t>700600584909</t>
  </si>
  <si>
    <t>700600584916</t>
  </si>
  <si>
    <t>700600584923</t>
  </si>
  <si>
    <t>700600584930</t>
  </si>
  <si>
    <t>700600584947</t>
  </si>
  <si>
    <t>700600584954</t>
  </si>
  <si>
    <t>700600584961</t>
  </si>
  <si>
    <t>700600584978</t>
  </si>
  <si>
    <t>700600584985</t>
  </si>
  <si>
    <t>700600584992</t>
  </si>
  <si>
    <t>700600585005</t>
  </si>
  <si>
    <t>700600585012</t>
  </si>
  <si>
    <t>700600585029</t>
  </si>
  <si>
    <t>700600585036</t>
  </si>
  <si>
    <t>700600585043</t>
  </si>
  <si>
    <t>700600585050</t>
  </si>
  <si>
    <t>700600585067</t>
  </si>
  <si>
    <t>700600585074</t>
  </si>
  <si>
    <t>700600585081</t>
  </si>
  <si>
    <t>700600585098</t>
  </si>
  <si>
    <t>700600585104</t>
  </si>
  <si>
    <t>700600585111</t>
  </si>
  <si>
    <t>700600585128</t>
  </si>
  <si>
    <t>700600585135</t>
  </si>
  <si>
    <t>700600585142</t>
  </si>
  <si>
    <t>700600585159</t>
  </si>
  <si>
    <t>700600585166</t>
  </si>
  <si>
    <t>700600585173</t>
  </si>
  <si>
    <t>700600585180</t>
  </si>
  <si>
    <t>700600585197</t>
  </si>
  <si>
    <t>700600585203</t>
  </si>
  <si>
    <t>700600585210</t>
  </si>
  <si>
    <t>700600585227</t>
  </si>
  <si>
    <t>700600585234</t>
  </si>
  <si>
    <t>700600585241</t>
  </si>
  <si>
    <t>700600585258</t>
  </si>
  <si>
    <t>700600585265</t>
  </si>
  <si>
    <t>700600585272</t>
  </si>
  <si>
    <t>700600585289</t>
  </si>
  <si>
    <t>700600585296</t>
  </si>
  <si>
    <t>700600585302</t>
  </si>
  <si>
    <t>700600585319</t>
  </si>
  <si>
    <t>700600585326</t>
  </si>
  <si>
    <t>700600585333</t>
  </si>
  <si>
    <t>700600585340</t>
  </si>
  <si>
    <t>700600585357</t>
  </si>
  <si>
    <t>700600585364</t>
  </si>
  <si>
    <t>700600585371</t>
  </si>
  <si>
    <t>700600585388</t>
  </si>
  <si>
    <t>700600585395</t>
  </si>
  <si>
    <t>700600585401</t>
  </si>
  <si>
    <t>700600585418</t>
  </si>
  <si>
    <t>700600585425</t>
  </si>
  <si>
    <t>700600585432</t>
  </si>
  <si>
    <t>700600585449</t>
  </si>
  <si>
    <t>700600585456</t>
  </si>
  <si>
    <t>700600585463</t>
  </si>
  <si>
    <t>700600585470</t>
  </si>
  <si>
    <t>700600585487</t>
  </si>
  <si>
    <t>700600585494</t>
  </si>
  <si>
    <t>700600585500</t>
  </si>
  <si>
    <t>700600585517</t>
  </si>
  <si>
    <t>700600585524</t>
  </si>
  <si>
    <t>700600585531</t>
  </si>
  <si>
    <t>700600585548</t>
  </si>
  <si>
    <t>700600585555</t>
  </si>
  <si>
    <t>700600585562</t>
  </si>
  <si>
    <t>700600585579</t>
  </si>
  <si>
    <t>700600585586</t>
  </si>
  <si>
    <t>700600585593</t>
  </si>
  <si>
    <t>700600585609</t>
  </si>
  <si>
    <t>700600585616</t>
  </si>
  <si>
    <t>700600585623</t>
  </si>
  <si>
    <t>700600585630</t>
  </si>
  <si>
    <t>700600585647</t>
  </si>
  <si>
    <t>700600585654</t>
  </si>
  <si>
    <t>700600585661</t>
  </si>
  <si>
    <t>700600585678</t>
  </si>
  <si>
    <t>700600585685</t>
  </si>
  <si>
    <t>700600585692</t>
  </si>
  <si>
    <t>700600585708</t>
  </si>
  <si>
    <t>700600585715</t>
  </si>
  <si>
    <t>700600585722</t>
  </si>
  <si>
    <t>700600585739</t>
  </si>
  <si>
    <t>700600585746</t>
  </si>
  <si>
    <t>700600585753</t>
  </si>
  <si>
    <t>700600585760</t>
  </si>
  <si>
    <t>700600585777</t>
  </si>
  <si>
    <t>700600585784</t>
  </si>
  <si>
    <t>700600585791</t>
  </si>
  <si>
    <t>700600585807</t>
  </si>
  <si>
    <t>700600585814</t>
  </si>
  <si>
    <t>700600585821</t>
  </si>
  <si>
    <t>700600585838</t>
  </si>
  <si>
    <t>700600585845</t>
  </si>
  <si>
    <t>700600585852</t>
  </si>
  <si>
    <t>700600585869</t>
  </si>
  <si>
    <t>700600585876</t>
  </si>
  <si>
    <t>700600585883</t>
  </si>
  <si>
    <t>700600585890</t>
  </si>
  <si>
    <t>700600585906</t>
  </si>
  <si>
    <t>700600585913</t>
  </si>
  <si>
    <t>700600585920</t>
  </si>
  <si>
    <t>700600585937</t>
  </si>
  <si>
    <t>700600585944</t>
  </si>
  <si>
    <t>700600585951</t>
  </si>
  <si>
    <t>700600585968</t>
  </si>
  <si>
    <t>700600585975</t>
  </si>
  <si>
    <t>700600585982</t>
  </si>
  <si>
    <t>700600585999</t>
  </si>
  <si>
    <t>700600586002</t>
  </si>
  <si>
    <t>700600586019</t>
  </si>
  <si>
    <t>700600586026</t>
  </si>
  <si>
    <t>700600586033</t>
  </si>
  <si>
    <t>700600586040</t>
  </si>
  <si>
    <t>700600586057</t>
  </si>
  <si>
    <t>700600586064</t>
  </si>
  <si>
    <t>700600586071</t>
  </si>
  <si>
    <t>700600586088</t>
  </si>
  <si>
    <t>700600586095</t>
  </si>
  <si>
    <t>700600586101</t>
  </si>
  <si>
    <t>700600586118</t>
  </si>
  <si>
    <t>700600586125</t>
  </si>
  <si>
    <t>700600586132</t>
  </si>
  <si>
    <t>700600586149</t>
  </si>
  <si>
    <t>700600586156</t>
  </si>
  <si>
    <t>700600586163</t>
  </si>
  <si>
    <t>700600586170</t>
  </si>
  <si>
    <t>700600586187</t>
  </si>
  <si>
    <t>700600586194</t>
  </si>
  <si>
    <t>700600586200</t>
  </si>
  <si>
    <t>700600586217</t>
  </si>
  <si>
    <t>700600586224</t>
  </si>
  <si>
    <t>700600586231</t>
  </si>
  <si>
    <t>700600586248</t>
  </si>
  <si>
    <t>700600586255</t>
  </si>
  <si>
    <t>700600586262</t>
  </si>
  <si>
    <t>700600586279</t>
  </si>
  <si>
    <t>700600586286</t>
  </si>
  <si>
    <t>700600586293</t>
  </si>
  <si>
    <t>700600586309</t>
  </si>
  <si>
    <t>700600586316</t>
  </si>
  <si>
    <t>700600586323</t>
  </si>
  <si>
    <t>700600586330</t>
  </si>
  <si>
    <t>700600586347</t>
  </si>
  <si>
    <t>700600586354</t>
  </si>
  <si>
    <t>700600586361</t>
  </si>
  <si>
    <t>700600586378</t>
  </si>
  <si>
    <t>700600586385</t>
  </si>
  <si>
    <t>700600586392</t>
  </si>
  <si>
    <t>700600586408</t>
  </si>
  <si>
    <t>700600586415</t>
  </si>
  <si>
    <t>700600586422</t>
  </si>
  <si>
    <t>700600586439</t>
  </si>
  <si>
    <t>700600586446</t>
  </si>
  <si>
    <t>700600586453</t>
  </si>
  <si>
    <t>700600586460</t>
  </si>
  <si>
    <t>700600586477</t>
  </si>
  <si>
    <t>700600586484</t>
  </si>
  <si>
    <t>700600586491</t>
  </si>
  <si>
    <t>700600586507</t>
  </si>
  <si>
    <t>700600586514</t>
  </si>
  <si>
    <t>700600586521</t>
  </si>
  <si>
    <t>700600586538</t>
  </si>
  <si>
    <t>700600586545</t>
  </si>
  <si>
    <t>700600586552</t>
  </si>
  <si>
    <t>700600586569</t>
  </si>
  <si>
    <t>700600586576</t>
  </si>
  <si>
    <t>700600586583</t>
  </si>
  <si>
    <t>700600586590</t>
  </si>
  <si>
    <t>700600586606</t>
  </si>
  <si>
    <t>700600586613</t>
  </si>
  <si>
    <t>700600586620</t>
  </si>
  <si>
    <t>700600586637</t>
  </si>
  <si>
    <t>700600586644</t>
  </si>
  <si>
    <t>700600586651</t>
  </si>
  <si>
    <t>700600586668</t>
  </si>
  <si>
    <t>700600586675</t>
  </si>
  <si>
    <t>700600586682</t>
  </si>
  <si>
    <t>700600586699</t>
  </si>
  <si>
    <t>700600586705</t>
  </si>
  <si>
    <t>700600586712</t>
  </si>
  <si>
    <t>700600586729</t>
  </si>
  <si>
    <t>700600586736</t>
  </si>
  <si>
    <t>700600586743</t>
  </si>
  <si>
    <t>700600586750</t>
  </si>
  <si>
    <t>700600586767</t>
  </si>
  <si>
    <t>700600586774</t>
  </si>
  <si>
    <t>700600586781</t>
  </si>
  <si>
    <t>700600586798</t>
  </si>
  <si>
    <t>700600586804</t>
  </si>
  <si>
    <t>700600586811</t>
  </si>
  <si>
    <t>700600586828</t>
  </si>
  <si>
    <t>700600586835</t>
  </si>
  <si>
    <t>700600586842</t>
  </si>
  <si>
    <t>700600586859</t>
  </si>
  <si>
    <t>700600586866</t>
  </si>
  <si>
    <t>700600586873</t>
  </si>
  <si>
    <t>700600586880</t>
  </si>
  <si>
    <t>700600586897</t>
  </si>
  <si>
    <t>700600586903</t>
  </si>
  <si>
    <t>700600586910</t>
  </si>
  <si>
    <t>700600586927</t>
  </si>
  <si>
    <t>700600586934</t>
  </si>
  <si>
    <t>700600586941</t>
  </si>
  <si>
    <t>700600586958</t>
  </si>
  <si>
    <t>700600586965</t>
  </si>
  <si>
    <t>700600586972</t>
  </si>
  <si>
    <t>700600586989</t>
  </si>
  <si>
    <t>700600586996</t>
  </si>
  <si>
    <t>700600587009</t>
  </si>
  <si>
    <t>700600587016</t>
  </si>
  <si>
    <t>700600587023</t>
  </si>
  <si>
    <t>700600587030</t>
  </si>
  <si>
    <t>700600587047</t>
  </si>
  <si>
    <t>700600587054</t>
  </si>
  <si>
    <t>700600587061</t>
  </si>
  <si>
    <t>700600587078</t>
  </si>
  <si>
    <t>700600587085</t>
  </si>
  <si>
    <t>700600587092</t>
  </si>
  <si>
    <t>700600587108</t>
  </si>
  <si>
    <t>700600587115</t>
  </si>
  <si>
    <t>700600587122</t>
  </si>
  <si>
    <t>700600587139</t>
  </si>
  <si>
    <t>700600587146</t>
  </si>
  <si>
    <t>700600587153</t>
  </si>
  <si>
    <t>700600587160</t>
  </si>
  <si>
    <t>700600587177</t>
  </si>
  <si>
    <t>700600587184</t>
  </si>
  <si>
    <t>700600587191</t>
  </si>
  <si>
    <t>700600587207</t>
  </si>
  <si>
    <t>700600587214</t>
  </si>
  <si>
    <t>700600587221</t>
  </si>
  <si>
    <t>700600587238</t>
  </si>
  <si>
    <t>700600587245</t>
  </si>
  <si>
    <t>700600587252</t>
  </si>
  <si>
    <t>700600587269</t>
  </si>
  <si>
    <t>700600587276</t>
  </si>
  <si>
    <t>700600587283</t>
  </si>
  <si>
    <t>700600587290</t>
  </si>
  <si>
    <t>700600587306</t>
  </si>
  <si>
    <t>700600587313</t>
  </si>
  <si>
    <t>700600587320</t>
  </si>
  <si>
    <t>700600587337</t>
  </si>
  <si>
    <t>700600587344</t>
  </si>
  <si>
    <t>700600587351</t>
  </si>
  <si>
    <t>700600587368</t>
  </si>
  <si>
    <t>700600587375</t>
  </si>
  <si>
    <t>700600587382</t>
  </si>
  <si>
    <t>700600587399</t>
  </si>
  <si>
    <t>700600587405</t>
  </si>
  <si>
    <t>700600587412</t>
  </si>
  <si>
    <t>700600587429</t>
  </si>
  <si>
    <t>700600587436</t>
  </si>
  <si>
    <t>700600587443</t>
  </si>
  <si>
    <t>700600587450</t>
  </si>
  <si>
    <t>700600587467</t>
  </si>
  <si>
    <t>700600587474</t>
  </si>
  <si>
    <t>700600587481</t>
  </si>
  <si>
    <t>700600587498</t>
  </si>
  <si>
    <t>700600587504</t>
  </si>
  <si>
    <t>700600587511</t>
  </si>
  <si>
    <t>700600587528</t>
  </si>
  <si>
    <t>700600587535</t>
  </si>
  <si>
    <t>700600587542</t>
  </si>
  <si>
    <t>700600587559</t>
  </si>
  <si>
    <t>700600587566</t>
  </si>
  <si>
    <t>700600587573</t>
  </si>
  <si>
    <t>700600587580</t>
  </si>
  <si>
    <t>700600587597</t>
  </si>
  <si>
    <t>700600587603</t>
  </si>
  <si>
    <t>700600587610</t>
  </si>
  <si>
    <t>700600587627</t>
  </si>
  <si>
    <t>700600587634</t>
  </si>
  <si>
    <t>700600587641</t>
  </si>
  <si>
    <t>700600587658</t>
  </si>
  <si>
    <t>700600587665</t>
  </si>
  <si>
    <t>700600587672</t>
  </si>
  <si>
    <t>700600587689</t>
  </si>
  <si>
    <t>700600587696</t>
  </si>
  <si>
    <t>700600587702</t>
  </si>
  <si>
    <t>700600587719</t>
  </si>
  <si>
    <t>700600587726</t>
  </si>
  <si>
    <t>700600587733</t>
  </si>
  <si>
    <t>700600587740</t>
  </si>
  <si>
    <t>700600587757</t>
  </si>
  <si>
    <t>700600587764</t>
  </si>
  <si>
    <t>700600587771</t>
  </si>
  <si>
    <t>700600587788</t>
  </si>
  <si>
    <t>700600587795</t>
  </si>
  <si>
    <t>700600587801</t>
  </si>
  <si>
    <t>700600587818</t>
  </si>
  <si>
    <t>700600587825</t>
  </si>
  <si>
    <t>700600587832</t>
  </si>
  <si>
    <t>700600587849</t>
  </si>
  <si>
    <t>700600587856</t>
  </si>
  <si>
    <t>700600587863</t>
  </si>
  <si>
    <t>700600587870</t>
  </si>
  <si>
    <t>700600587887</t>
  </si>
  <si>
    <t>700600587894</t>
  </si>
  <si>
    <t>700600587900</t>
  </si>
  <si>
    <t>700600587917</t>
  </si>
  <si>
    <t>700600587924</t>
  </si>
  <si>
    <t>700600587931</t>
  </si>
  <si>
    <t>700600587948</t>
  </si>
  <si>
    <t>700600587955</t>
  </si>
  <si>
    <t>700600587962</t>
  </si>
  <si>
    <t>700600587979</t>
  </si>
  <si>
    <t>700600587986</t>
  </si>
  <si>
    <t>700600587993</t>
  </si>
  <si>
    <t>700600588006</t>
  </si>
  <si>
    <t>700600588013</t>
  </si>
  <si>
    <t>700600588020</t>
  </si>
  <si>
    <t>700600588037</t>
  </si>
  <si>
    <t>700600588044</t>
  </si>
  <si>
    <t>700600588051</t>
  </si>
  <si>
    <t>700600588068</t>
  </si>
  <si>
    <t>700600588075</t>
  </si>
  <si>
    <t>700600588082</t>
  </si>
  <si>
    <t>700600588099</t>
  </si>
  <si>
    <t>700600588105</t>
  </si>
  <si>
    <t>700600588112</t>
  </si>
  <si>
    <t>700600588129</t>
  </si>
  <si>
    <t>700600588136</t>
  </si>
  <si>
    <t>700600588143</t>
  </si>
  <si>
    <t>700600588150</t>
  </si>
  <si>
    <t>700600588167</t>
  </si>
  <si>
    <t>700600588174</t>
  </si>
  <si>
    <t>700600588181</t>
  </si>
  <si>
    <t>700600588198</t>
  </si>
  <si>
    <t>700600588204</t>
  </si>
  <si>
    <t>700600588211</t>
  </si>
  <si>
    <t>700600588228</t>
  </si>
  <si>
    <t>700600588235</t>
  </si>
  <si>
    <t>700600588242</t>
  </si>
  <si>
    <t>700600588259</t>
  </si>
  <si>
    <t>700600588266</t>
  </si>
  <si>
    <t>700600588273</t>
  </si>
  <si>
    <t>700600588280</t>
  </si>
  <si>
    <t>700600588297</t>
  </si>
  <si>
    <t>700600588303</t>
  </si>
  <si>
    <t>700600588310</t>
  </si>
  <si>
    <t>700600588327</t>
  </si>
  <si>
    <t>700600588334</t>
  </si>
  <si>
    <t>700600588341</t>
  </si>
  <si>
    <t>700600588358</t>
  </si>
  <si>
    <t>700600588365</t>
  </si>
  <si>
    <t>700600588372</t>
  </si>
  <si>
    <t>700600588389</t>
  </si>
  <si>
    <t>700600588396</t>
  </si>
  <si>
    <t>700600588402</t>
  </si>
  <si>
    <t>700600588419</t>
  </si>
  <si>
    <t>700600588426</t>
  </si>
  <si>
    <t>700600588433</t>
  </si>
  <si>
    <t>700600588440</t>
  </si>
  <si>
    <t>700600588457</t>
  </si>
  <si>
    <t>700600588464</t>
  </si>
  <si>
    <t>700600588471</t>
  </si>
  <si>
    <t>700600588488</t>
  </si>
  <si>
    <t>700600588495</t>
  </si>
  <si>
    <t>700600588501</t>
  </si>
  <si>
    <t>700600588518</t>
  </si>
  <si>
    <t>700600588525</t>
  </si>
  <si>
    <t>700600588532</t>
  </si>
  <si>
    <t>700600588549</t>
  </si>
  <si>
    <t>700600588556</t>
  </si>
  <si>
    <t>700600588563</t>
  </si>
  <si>
    <t>700600588570</t>
  </si>
  <si>
    <t>700600588587</t>
  </si>
  <si>
    <t>700600588594</t>
  </si>
  <si>
    <t>700600588600</t>
  </si>
  <si>
    <t>700600588617</t>
  </si>
  <si>
    <t>700600588624</t>
  </si>
  <si>
    <t>700600588631</t>
  </si>
  <si>
    <t>700600588648</t>
  </si>
  <si>
    <t>700600588655</t>
  </si>
  <si>
    <t>700600588662</t>
  </si>
  <si>
    <t>700600588679</t>
  </si>
  <si>
    <t>700600588686</t>
  </si>
  <si>
    <t>700600588693</t>
  </si>
  <si>
    <t>700600588709</t>
  </si>
  <si>
    <t>700600588716</t>
  </si>
  <si>
    <t>700600588723</t>
  </si>
  <si>
    <t>700600588730</t>
  </si>
  <si>
    <t>700600588747</t>
  </si>
  <si>
    <t>700600588754</t>
  </si>
  <si>
    <t>700600588761</t>
  </si>
  <si>
    <t>700600588778</t>
  </si>
  <si>
    <t>700600588785</t>
  </si>
  <si>
    <t>700600588792</t>
  </si>
  <si>
    <t>700600588808</t>
  </si>
  <si>
    <t>700600588815</t>
  </si>
  <si>
    <t>700600588822</t>
  </si>
  <si>
    <t>700600588839</t>
  </si>
  <si>
    <t>700600588846</t>
  </si>
  <si>
    <t>700600588853</t>
  </si>
  <si>
    <t>700600588860</t>
  </si>
  <si>
    <t>700600588877</t>
  </si>
  <si>
    <t>700600588884</t>
  </si>
  <si>
    <t>700600588891</t>
  </si>
  <si>
    <t>700600588907</t>
  </si>
  <si>
    <t>700600588914</t>
  </si>
  <si>
    <t>700600588921</t>
  </si>
  <si>
    <t>700600588938</t>
  </si>
  <si>
    <t>700600588945</t>
  </si>
  <si>
    <t>700600588952</t>
  </si>
  <si>
    <t>700600588969</t>
  </si>
  <si>
    <t>700600588976</t>
  </si>
  <si>
    <t>700600588983</t>
  </si>
  <si>
    <t>700600588990</t>
  </si>
  <si>
    <t>700600589003</t>
  </si>
  <si>
    <t>700600589010</t>
  </si>
  <si>
    <t>700600589027</t>
  </si>
  <si>
    <t>700600589034</t>
  </si>
  <si>
    <t>700600589041</t>
  </si>
  <si>
    <t>700600589058</t>
  </si>
  <si>
    <t>700600589065</t>
  </si>
  <si>
    <t>700600589072</t>
  </si>
  <si>
    <t>700600589089</t>
  </si>
  <si>
    <t>700600589096</t>
  </si>
  <si>
    <t>700600589102</t>
  </si>
  <si>
    <t>700600589119</t>
  </si>
  <si>
    <t>700600589126</t>
  </si>
  <si>
    <t>700600589133</t>
  </si>
  <si>
    <t>700600589140</t>
  </si>
  <si>
    <t>700600589157</t>
  </si>
  <si>
    <t>700600589164</t>
  </si>
  <si>
    <t>700600589171</t>
  </si>
  <si>
    <t>700600589188</t>
  </si>
  <si>
    <t>700600589195</t>
  </si>
  <si>
    <t>700600589201</t>
  </si>
  <si>
    <t>700600589218</t>
  </si>
  <si>
    <t>700600589225</t>
  </si>
  <si>
    <t>700600589232</t>
  </si>
  <si>
    <t>700600589249</t>
  </si>
  <si>
    <t>700600589256</t>
  </si>
  <si>
    <t>700600589263</t>
  </si>
  <si>
    <t>700600589270</t>
  </si>
  <si>
    <t>700600589287</t>
  </si>
  <si>
    <t>700600589294</t>
  </si>
  <si>
    <t>700600589300</t>
  </si>
  <si>
    <t>700600589317</t>
  </si>
  <si>
    <t>700600589324</t>
  </si>
  <si>
    <t>700600589331</t>
  </si>
  <si>
    <t>700600589348</t>
  </si>
  <si>
    <t>700600589355</t>
  </si>
  <si>
    <t>700600589362</t>
  </si>
  <si>
    <t>700600589379</t>
  </si>
  <si>
    <t>700600589386</t>
  </si>
  <si>
    <t>700600589393</t>
  </si>
  <si>
    <t>700600589409</t>
  </si>
  <si>
    <t>700600589416</t>
  </si>
  <si>
    <t>700600589423</t>
  </si>
  <si>
    <t>700600589430</t>
  </si>
  <si>
    <t>700600589447</t>
  </si>
  <si>
    <t>700600589454</t>
  </si>
  <si>
    <t>700600589461</t>
  </si>
  <si>
    <t>700600589478</t>
  </si>
  <si>
    <t>700600589485</t>
  </si>
  <si>
    <t>700600589492</t>
  </si>
  <si>
    <t>700600589508</t>
  </si>
  <si>
    <t>700600589515</t>
  </si>
  <si>
    <t>700600589522</t>
  </si>
  <si>
    <t>700600589539</t>
  </si>
  <si>
    <t>700600589546</t>
  </si>
  <si>
    <t>700600589553</t>
  </si>
  <si>
    <t>700600589560</t>
  </si>
  <si>
    <t>700600589577</t>
  </si>
  <si>
    <t>700600589584</t>
  </si>
  <si>
    <t>700600589591</t>
  </si>
  <si>
    <t>700600589607</t>
  </si>
  <si>
    <t>700600589614</t>
  </si>
  <si>
    <t>700600589621</t>
  </si>
  <si>
    <t>700600589638</t>
  </si>
  <si>
    <t>700600589645</t>
  </si>
  <si>
    <t>700600589652</t>
  </si>
  <si>
    <t>700600589669</t>
  </si>
  <si>
    <t>700600589676</t>
  </si>
  <si>
    <t>700600589683</t>
  </si>
  <si>
    <t>700600589690</t>
  </si>
  <si>
    <t>700600589706</t>
  </si>
  <si>
    <t>700600589713</t>
  </si>
  <si>
    <t>700600589720</t>
  </si>
  <si>
    <t>700600589737</t>
  </si>
  <si>
    <t>700600589744</t>
  </si>
  <si>
    <t>700600589751</t>
  </si>
  <si>
    <t>700600589768</t>
  </si>
  <si>
    <t>700600589775</t>
  </si>
  <si>
    <t>700600589782</t>
  </si>
  <si>
    <t>700600589799</t>
  </si>
  <si>
    <t>700600589805</t>
  </si>
  <si>
    <t>700600589812</t>
  </si>
  <si>
    <t>700600589829</t>
  </si>
  <si>
    <t>700600589836</t>
  </si>
  <si>
    <t>700600589843</t>
  </si>
  <si>
    <t>700600589850</t>
  </si>
  <si>
    <t>700600589867</t>
  </si>
  <si>
    <t>700600589874</t>
  </si>
  <si>
    <t>700600589881</t>
  </si>
  <si>
    <t>700600589898</t>
  </si>
  <si>
    <t>700600589904</t>
  </si>
  <si>
    <t>700600589911</t>
  </si>
  <si>
    <t>700600589928</t>
  </si>
  <si>
    <t>700600589935</t>
  </si>
  <si>
    <t>700600589942</t>
  </si>
  <si>
    <t>700600589959</t>
  </si>
  <si>
    <t>700600589966</t>
  </si>
  <si>
    <t>700600589973</t>
  </si>
  <si>
    <t>700600589980</t>
  </si>
  <si>
    <t>700600589997</t>
  </si>
  <si>
    <t>700600590009</t>
  </si>
  <si>
    <t>700600590016</t>
  </si>
  <si>
    <t>700600590023</t>
  </si>
  <si>
    <t>700600590030</t>
  </si>
  <si>
    <t>700600590047</t>
  </si>
  <si>
    <t>700600590054</t>
  </si>
  <si>
    <t>700600590061</t>
  </si>
  <si>
    <t>700600590078</t>
  </si>
  <si>
    <t>700600590085</t>
  </si>
  <si>
    <t>700600590092</t>
  </si>
  <si>
    <t>700600590108</t>
  </si>
  <si>
    <t>700600590115</t>
  </si>
  <si>
    <t>700600590122</t>
  </si>
  <si>
    <t>700600590139</t>
  </si>
  <si>
    <t>700600590146</t>
  </si>
  <si>
    <t>700600590153</t>
  </si>
  <si>
    <t>700600590160</t>
  </si>
  <si>
    <t>700600590177</t>
  </si>
  <si>
    <t>700600590184</t>
  </si>
  <si>
    <t>700600590191</t>
  </si>
  <si>
    <t>700600590207</t>
  </si>
  <si>
    <t>700600590214</t>
  </si>
  <si>
    <t>700600590221</t>
  </si>
  <si>
    <t>700600590238</t>
  </si>
  <si>
    <t>700600590245</t>
  </si>
  <si>
    <t>700600590252</t>
  </si>
  <si>
    <t>700600590269</t>
  </si>
  <si>
    <t>700600590276</t>
  </si>
  <si>
    <t>700600590283</t>
  </si>
  <si>
    <t>700600590290</t>
  </si>
  <si>
    <t>700600590306</t>
  </si>
  <si>
    <t>700600590313</t>
  </si>
  <si>
    <t>700600590320</t>
  </si>
  <si>
    <t>700600590337</t>
  </si>
  <si>
    <t>700600590344</t>
  </si>
  <si>
    <t>700600590351</t>
  </si>
  <si>
    <t>700600590368</t>
  </si>
  <si>
    <t>700600590375</t>
  </si>
  <si>
    <t>700600590382</t>
  </si>
  <si>
    <t>700600590399</t>
  </si>
  <si>
    <t>700600590405</t>
  </si>
  <si>
    <t>700600590412</t>
  </si>
  <si>
    <t>700600590429</t>
  </si>
  <si>
    <t>700600590436</t>
  </si>
  <si>
    <t>700600590443</t>
  </si>
  <si>
    <t>700600590450</t>
  </si>
  <si>
    <t>700600590467</t>
  </si>
  <si>
    <t>700600590474</t>
  </si>
  <si>
    <t>700600590481</t>
  </si>
  <si>
    <t>700600590498</t>
  </si>
  <si>
    <t>700600590504</t>
  </si>
  <si>
    <t>700600590511</t>
  </si>
  <si>
    <t>700600590528</t>
  </si>
  <si>
    <t>700600590535</t>
  </si>
  <si>
    <t>700600590542</t>
  </si>
  <si>
    <t>700600590559</t>
  </si>
  <si>
    <t>700600590566</t>
  </si>
  <si>
    <t>700600590573</t>
  </si>
  <si>
    <t>700600590580</t>
  </si>
  <si>
    <t>700600590597</t>
  </si>
  <si>
    <t>700600590603</t>
  </si>
  <si>
    <t>700600590610</t>
  </si>
  <si>
    <t>700600590627</t>
  </si>
  <si>
    <t>700600590634</t>
  </si>
  <si>
    <t>700600590641</t>
  </si>
  <si>
    <t>700600590658</t>
  </si>
  <si>
    <t>700600590665</t>
  </si>
  <si>
    <t>700600590672</t>
  </si>
  <si>
    <t>700600590689</t>
  </si>
  <si>
    <t>700600590696</t>
  </si>
  <si>
    <t>700600590702</t>
  </si>
  <si>
    <t>700600590719</t>
  </si>
  <si>
    <t>700600590726</t>
  </si>
  <si>
    <t>700600590733</t>
  </si>
  <si>
    <t>700600590740</t>
  </si>
  <si>
    <t>700600590757</t>
  </si>
  <si>
    <t>700600590764</t>
  </si>
  <si>
    <t>700600590771</t>
  </si>
  <si>
    <t>700600590788</t>
  </si>
  <si>
    <t>700600590795</t>
  </si>
  <si>
    <t>700600590801</t>
  </si>
  <si>
    <t>700600590818</t>
  </si>
  <si>
    <t>700600590825</t>
  </si>
  <si>
    <t>700600590832</t>
  </si>
  <si>
    <t>700600590849</t>
  </si>
  <si>
    <t>700600590856</t>
  </si>
  <si>
    <t>700600590863</t>
  </si>
  <si>
    <t>700600590870</t>
  </si>
  <si>
    <t>700600590887</t>
  </si>
  <si>
    <t>700600590894</t>
  </si>
  <si>
    <t>700600590900</t>
  </si>
  <si>
    <t>700600590917</t>
  </si>
  <si>
    <t>700600590924</t>
  </si>
  <si>
    <t>700600590931</t>
  </si>
  <si>
    <t>700600590948</t>
  </si>
  <si>
    <t>700600590955</t>
  </si>
  <si>
    <t>700600590962</t>
  </si>
  <si>
    <t>700600590979</t>
  </si>
  <si>
    <t>700600590986</t>
  </si>
  <si>
    <t>700600590993</t>
  </si>
  <si>
    <t>700600591006</t>
  </si>
  <si>
    <t>700600591013</t>
  </si>
  <si>
    <t>700600591020</t>
  </si>
  <si>
    <t>700600591037</t>
  </si>
  <si>
    <t>700600591044</t>
  </si>
  <si>
    <t>700600591051</t>
  </si>
  <si>
    <t>700600591068</t>
  </si>
  <si>
    <t>700600591075</t>
  </si>
  <si>
    <t>700600591082</t>
  </si>
  <si>
    <t>700600591099</t>
  </si>
  <si>
    <t>700600591105</t>
  </si>
  <si>
    <t>700600591112</t>
  </si>
  <si>
    <t>700600591129</t>
  </si>
  <si>
    <t>700600591136</t>
  </si>
  <si>
    <t>700600591143</t>
  </si>
  <si>
    <t>700600591150</t>
  </si>
  <si>
    <t>700600591167</t>
  </si>
  <si>
    <t>700600591174</t>
  </si>
  <si>
    <t>700600591181</t>
  </si>
  <si>
    <t>700600591198</t>
  </si>
  <si>
    <t>700600591204</t>
  </si>
  <si>
    <t>700600591211</t>
  </si>
  <si>
    <t>700600591228</t>
  </si>
  <si>
    <t>700600591235</t>
  </si>
  <si>
    <t>700600591242</t>
  </si>
  <si>
    <t>700600591259</t>
  </si>
  <si>
    <t>700600591266</t>
  </si>
  <si>
    <t>700600591273</t>
  </si>
  <si>
    <t>700600591280</t>
  </si>
  <si>
    <t>700600591297</t>
  </si>
  <si>
    <t>700600591303</t>
  </si>
  <si>
    <t>700600591310</t>
  </si>
  <si>
    <t>700600591327</t>
  </si>
  <si>
    <t>700600591334</t>
  </si>
  <si>
    <t>700600591341</t>
  </si>
  <si>
    <t>700600591358</t>
  </si>
  <si>
    <t>700600591365</t>
  </si>
  <si>
    <t>700600591372</t>
  </si>
  <si>
    <t>700600591389</t>
  </si>
  <si>
    <t>700600591396</t>
  </si>
  <si>
    <t>700600591402</t>
  </si>
  <si>
    <t>700600591419</t>
  </si>
  <si>
    <t>700600591426</t>
  </si>
  <si>
    <t>700600591433</t>
  </si>
  <si>
    <t>700600591440</t>
  </si>
  <si>
    <t>700600591457</t>
  </si>
  <si>
    <t>700600591464</t>
  </si>
  <si>
    <t>700600591471</t>
  </si>
  <si>
    <t>700600591488</t>
  </si>
  <si>
    <t>700600591495</t>
  </si>
  <si>
    <t>700600591501</t>
  </si>
  <si>
    <t>700600591518</t>
  </si>
  <si>
    <t>700600591525</t>
  </si>
  <si>
    <t>700600591532</t>
  </si>
  <si>
    <t>700600591549</t>
  </si>
  <si>
    <t>700600591556</t>
  </si>
  <si>
    <t>700600591563</t>
  </si>
  <si>
    <t>700600591570</t>
  </si>
  <si>
    <t>700600591587</t>
  </si>
  <si>
    <t>700600591594</t>
  </si>
  <si>
    <t>700600591600</t>
  </si>
  <si>
    <t>700600591617</t>
  </si>
  <si>
    <t>700600591624</t>
  </si>
  <si>
    <t>700600591631</t>
  </si>
  <si>
    <t>700600591648</t>
  </si>
  <si>
    <t>700600591655</t>
  </si>
  <si>
    <t>700600591662</t>
  </si>
  <si>
    <t>700600591679</t>
  </si>
  <si>
    <t>700600591686</t>
  </si>
  <si>
    <t>700600591693</t>
  </si>
  <si>
    <t>700600591709</t>
  </si>
  <si>
    <t>700600591716</t>
  </si>
  <si>
    <t>700600591723</t>
  </si>
  <si>
    <t>700600591730</t>
  </si>
  <si>
    <t>700600591747</t>
  </si>
  <si>
    <t>700600591754</t>
  </si>
  <si>
    <t>700600591761</t>
  </si>
  <si>
    <t>700600591778</t>
  </si>
  <si>
    <t>700600591785</t>
  </si>
  <si>
    <t>700600591792</t>
  </si>
  <si>
    <t>700600591808</t>
  </si>
  <si>
    <t>700600591815</t>
  </si>
  <si>
    <t>700600591822</t>
  </si>
  <si>
    <t>700600591839</t>
  </si>
  <si>
    <t>700600591846</t>
  </si>
  <si>
    <t>700600591853</t>
  </si>
  <si>
    <t>700600591860</t>
  </si>
  <si>
    <t>700600591877</t>
  </si>
  <si>
    <t>700600591884</t>
  </si>
  <si>
    <t>700600591891</t>
  </si>
  <si>
    <t>700600591907</t>
  </si>
  <si>
    <t>700600591914</t>
  </si>
  <si>
    <t>700600591921</t>
  </si>
  <si>
    <t>700600591938</t>
  </si>
  <si>
    <t>700600591945</t>
  </si>
  <si>
    <t>700600591952</t>
  </si>
  <si>
    <t>700600591969</t>
  </si>
  <si>
    <t>700600591976</t>
  </si>
  <si>
    <t>700600591983</t>
  </si>
  <si>
    <t>700600591990</t>
  </si>
  <si>
    <t>700600592003</t>
  </si>
  <si>
    <t>700600592010</t>
  </si>
  <si>
    <t>700600592027</t>
  </si>
  <si>
    <t>700600592034</t>
  </si>
  <si>
    <t>700600592041</t>
  </si>
  <si>
    <t>700600592058</t>
  </si>
  <si>
    <t>700600592065</t>
  </si>
  <si>
    <t>700600592072</t>
  </si>
  <si>
    <t>700600592089</t>
  </si>
  <si>
    <t>700600592096</t>
  </si>
  <si>
    <t>700600592102</t>
  </si>
  <si>
    <t>700600592119</t>
  </si>
  <si>
    <t>700600592126</t>
  </si>
  <si>
    <t>700600592133</t>
  </si>
  <si>
    <t>700600592140</t>
  </si>
  <si>
    <t>700600592157</t>
  </si>
  <si>
    <t>700600592164</t>
  </si>
  <si>
    <t>700600592171</t>
  </si>
  <si>
    <t>700600592188</t>
  </si>
  <si>
    <t>700600592195</t>
  </si>
  <si>
    <t>700600592201</t>
  </si>
  <si>
    <t>700600592218</t>
  </si>
  <si>
    <t>700600592225</t>
  </si>
  <si>
    <t>700600592232</t>
  </si>
  <si>
    <t>700600592249</t>
  </si>
  <si>
    <t>700600592256</t>
  </si>
  <si>
    <t>700600592263</t>
  </si>
  <si>
    <t>700600592270</t>
  </si>
  <si>
    <t>700600592287</t>
  </si>
  <si>
    <t>700600592294</t>
  </si>
  <si>
    <t>700600592300</t>
  </si>
  <si>
    <t>700600592317</t>
  </si>
  <si>
    <t>700600592324</t>
  </si>
  <si>
    <t>700600592331</t>
  </si>
  <si>
    <t>700600592348</t>
  </si>
  <si>
    <t>700600592355</t>
  </si>
  <si>
    <t>700600592362</t>
  </si>
  <si>
    <t>700600592379</t>
  </si>
  <si>
    <t>700600592386</t>
  </si>
  <si>
    <t>700600592393</t>
  </si>
  <si>
    <t>700600592409</t>
  </si>
  <si>
    <t>700600592416</t>
  </si>
  <si>
    <t>700600592423</t>
  </si>
  <si>
    <t>700600592430</t>
  </si>
  <si>
    <t>700600592447</t>
  </si>
  <si>
    <t>700600592454</t>
  </si>
  <si>
    <t>700600592461</t>
  </si>
  <si>
    <t>700600592478</t>
  </si>
  <si>
    <t>700600592485</t>
  </si>
  <si>
    <t>700600592492</t>
  </si>
  <si>
    <t>700600592508</t>
  </si>
  <si>
    <t>700600592515</t>
  </si>
  <si>
    <t>700600592522</t>
  </si>
  <si>
    <t>700600592539</t>
  </si>
  <si>
    <t>700600592546</t>
  </si>
  <si>
    <t>700600592553</t>
  </si>
  <si>
    <t>700600592560</t>
  </si>
  <si>
    <t>700600592577</t>
  </si>
  <si>
    <t>700600592584</t>
  </si>
  <si>
    <t>700600592591</t>
  </si>
  <si>
    <t>700600592607</t>
  </si>
  <si>
    <t>700600592614</t>
  </si>
  <si>
    <t>700600592621</t>
  </si>
  <si>
    <t>700600592638</t>
  </si>
  <si>
    <t>700600592645</t>
  </si>
  <si>
    <t>700600592652</t>
  </si>
  <si>
    <t>700600592669</t>
  </si>
  <si>
    <t>700600592676</t>
  </si>
  <si>
    <t>700600592683</t>
  </si>
  <si>
    <t>700600592690</t>
  </si>
  <si>
    <t>700600592706</t>
  </si>
  <si>
    <t>700600592713</t>
  </si>
  <si>
    <t>700600592720</t>
  </si>
  <si>
    <t>700600592737</t>
  </si>
  <si>
    <t>700600592744</t>
  </si>
  <si>
    <t>700600592751</t>
  </si>
  <si>
    <t>700600592768</t>
  </si>
  <si>
    <t>700600592775</t>
  </si>
  <si>
    <t>700600592782</t>
  </si>
  <si>
    <t>700600592799</t>
  </si>
  <si>
    <t>700600592805</t>
  </si>
  <si>
    <t>700600592812</t>
  </si>
  <si>
    <t>700600592829</t>
  </si>
  <si>
    <t>700600592836</t>
  </si>
  <si>
    <t>700600592843</t>
  </si>
  <si>
    <t>700600592850</t>
  </si>
  <si>
    <t>700600592867</t>
  </si>
  <si>
    <t>700600592874</t>
  </si>
  <si>
    <t>700600592881</t>
  </si>
  <si>
    <t>700600592898</t>
  </si>
  <si>
    <t>700600592904</t>
  </si>
  <si>
    <t>700600592911</t>
  </si>
  <si>
    <t>700600592928</t>
  </si>
  <si>
    <t>700600592935</t>
  </si>
  <si>
    <t>700600592942</t>
  </si>
  <si>
    <t>700600592959</t>
  </si>
  <si>
    <t>700600592966</t>
  </si>
  <si>
    <t>700600592973</t>
  </si>
  <si>
    <t>700600592980</t>
  </si>
  <si>
    <t>700600592997</t>
  </si>
  <si>
    <t>700600593000</t>
  </si>
  <si>
    <t>700600593017</t>
  </si>
  <si>
    <t>700600593024</t>
  </si>
  <si>
    <t>700600593031</t>
  </si>
  <si>
    <t>700600593048</t>
  </si>
  <si>
    <t>700600593055</t>
  </si>
  <si>
    <t>700600593062</t>
  </si>
  <si>
    <t>700600593079</t>
  </si>
  <si>
    <t>700600593086</t>
  </si>
  <si>
    <t>700600593093</t>
  </si>
  <si>
    <t>700600593109</t>
  </si>
  <si>
    <t>700600593116</t>
  </si>
  <si>
    <t>700600593123</t>
  </si>
  <si>
    <t>700600593130</t>
  </si>
  <si>
    <t>700600593147</t>
  </si>
  <si>
    <t>700600593154</t>
  </si>
  <si>
    <t>700600593161</t>
  </si>
  <si>
    <t>700600593178</t>
  </si>
  <si>
    <t>700600593185</t>
  </si>
  <si>
    <t>700600593192</t>
  </si>
  <si>
    <t>700600593208</t>
  </si>
  <si>
    <t>700600593215</t>
  </si>
  <si>
    <t>700600593222</t>
  </si>
  <si>
    <t>700600593239</t>
  </si>
  <si>
    <t>700600593246</t>
  </si>
  <si>
    <t>700600593253</t>
  </si>
  <si>
    <t>700600593260</t>
  </si>
  <si>
    <t>700600593277</t>
  </si>
  <si>
    <t>700600593284</t>
  </si>
  <si>
    <t>700600593291</t>
  </si>
  <si>
    <t>700600593307</t>
  </si>
  <si>
    <t>700600593314</t>
  </si>
  <si>
    <t>700600593321</t>
  </si>
  <si>
    <t>700600593338</t>
  </si>
  <si>
    <t>700600593345</t>
  </si>
  <si>
    <t>700600593352</t>
  </si>
  <si>
    <t>700600593369</t>
  </si>
  <si>
    <t>700600593376</t>
  </si>
  <si>
    <t>700600593383</t>
  </si>
  <si>
    <t>700600593390</t>
  </si>
  <si>
    <t>700600593406</t>
  </si>
  <si>
    <t>700600593413</t>
  </si>
  <si>
    <t>700600593420</t>
  </si>
  <si>
    <t>700600593437</t>
  </si>
  <si>
    <t>700600593444</t>
  </si>
  <si>
    <t>700600593451</t>
  </si>
  <si>
    <t>700600593468</t>
  </si>
  <si>
    <t>700600593475</t>
  </si>
  <si>
    <t>700600593482</t>
  </si>
  <si>
    <t>700600593499</t>
  </si>
  <si>
    <t>700600593505</t>
  </si>
  <si>
    <t>700600593512</t>
  </si>
  <si>
    <t>700600593529</t>
  </si>
  <si>
    <t>700600593536</t>
  </si>
  <si>
    <t>700600593543</t>
  </si>
  <si>
    <t>700600593550</t>
  </si>
  <si>
    <t>700600593567</t>
  </si>
  <si>
    <t>700600593574</t>
  </si>
  <si>
    <t>700600593581</t>
  </si>
  <si>
    <t>700600593598</t>
  </si>
  <si>
    <t>700600593604</t>
  </si>
  <si>
    <t>700600593611</t>
  </si>
  <si>
    <t>700600593628</t>
  </si>
  <si>
    <t>700600593635</t>
  </si>
  <si>
    <t>700600593642</t>
  </si>
  <si>
    <t>700600593659</t>
  </si>
  <si>
    <t>700600593666</t>
  </si>
  <si>
    <t>700600593673</t>
  </si>
  <si>
    <t>700600593680</t>
  </si>
  <si>
    <t>700600593697</t>
  </si>
  <si>
    <t>700600593703</t>
  </si>
  <si>
    <t>700600593710</t>
  </si>
  <si>
    <t>700600593727</t>
  </si>
  <si>
    <t>700600593734</t>
  </si>
  <si>
    <t>700600593741</t>
  </si>
  <si>
    <t>700600593758</t>
  </si>
  <si>
    <t>700600593765</t>
  </si>
  <si>
    <t>700600593772</t>
  </si>
  <si>
    <t>700600593789</t>
  </si>
  <si>
    <t>700600593796</t>
  </si>
  <si>
    <t>700600593802</t>
  </si>
  <si>
    <t>700600593819</t>
  </si>
  <si>
    <t>700600593826</t>
  </si>
  <si>
    <t>700600593833</t>
  </si>
  <si>
    <t>700600593840</t>
  </si>
  <si>
    <t>700600593857</t>
  </si>
  <si>
    <t>700600593864</t>
  </si>
  <si>
    <t>700600593871</t>
  </si>
  <si>
    <t>700600593888</t>
  </si>
  <si>
    <t>700600593895</t>
  </si>
  <si>
    <t>700600593901</t>
  </si>
  <si>
    <t>700600593918</t>
  </si>
  <si>
    <t>700600593925</t>
  </si>
  <si>
    <t>700600593932</t>
  </si>
  <si>
    <t>700600593949</t>
  </si>
  <si>
    <t>700600593956</t>
  </si>
  <si>
    <t>700600593963</t>
  </si>
  <si>
    <t>700600593970</t>
  </si>
  <si>
    <t>700600593987</t>
  </si>
  <si>
    <t>700600593994</t>
  </si>
  <si>
    <t>700600594007</t>
  </si>
  <si>
    <t>700600594014</t>
  </si>
  <si>
    <t>700600594021</t>
  </si>
  <si>
    <t>700600594038</t>
  </si>
  <si>
    <t>700600594045</t>
  </si>
  <si>
    <t>700600594052</t>
  </si>
  <si>
    <t>700600594069</t>
  </si>
  <si>
    <t>700600594076</t>
  </si>
  <si>
    <t>700600594083</t>
  </si>
  <si>
    <t>700600594090</t>
  </si>
  <si>
    <t>700600594106</t>
  </si>
  <si>
    <t>700600594113</t>
  </si>
  <si>
    <t>700600594120</t>
  </si>
  <si>
    <t>700600594137</t>
  </si>
  <si>
    <t>700600594144</t>
  </si>
  <si>
    <t>700600594151</t>
  </si>
  <si>
    <t>700600594168</t>
  </si>
  <si>
    <t>700600594175</t>
  </si>
  <si>
    <t>700600594182</t>
  </si>
  <si>
    <t>700600594199</t>
  </si>
  <si>
    <t>700600594205</t>
  </si>
  <si>
    <t>700600594212</t>
  </si>
  <si>
    <t>700600594229</t>
  </si>
  <si>
    <t>700600594236</t>
  </si>
  <si>
    <t>700600594243</t>
  </si>
  <si>
    <t>700600594250</t>
  </si>
  <si>
    <t>700600594267</t>
  </si>
  <si>
    <t>700600594274</t>
  </si>
  <si>
    <t>700600594281</t>
  </si>
  <si>
    <t>700600594298</t>
  </si>
  <si>
    <t>700600594304</t>
  </si>
  <si>
    <t>700600594311</t>
  </si>
  <si>
    <t>700600594328</t>
  </si>
  <si>
    <t>700600594335</t>
  </si>
  <si>
    <t>700600594342</t>
  </si>
  <si>
    <t>700600594359</t>
  </si>
  <si>
    <t>700600594366</t>
  </si>
  <si>
    <t>700600594373</t>
  </si>
  <si>
    <t>700600594380</t>
  </si>
  <si>
    <t>700600594397</t>
  </si>
  <si>
    <t>700600594403</t>
  </si>
  <si>
    <t>700600594410</t>
  </si>
  <si>
    <t>700600594427</t>
  </si>
  <si>
    <t>700600594434</t>
  </si>
  <si>
    <t>700600594441</t>
  </si>
  <si>
    <t>700600594458</t>
  </si>
  <si>
    <t>700600594465</t>
  </si>
  <si>
    <t>700600594472</t>
  </si>
  <si>
    <t>700600594489</t>
  </si>
  <si>
    <t>700600594496</t>
  </si>
  <si>
    <t>700600594502</t>
  </si>
  <si>
    <t>700600594519</t>
  </si>
  <si>
    <t>700600594526</t>
  </si>
  <si>
    <t>700600594533</t>
  </si>
  <si>
    <t>700600594540</t>
  </si>
  <si>
    <t>700600594557</t>
  </si>
  <si>
    <t>700600594564</t>
  </si>
  <si>
    <t>700600594571</t>
  </si>
  <si>
    <t>700600594588</t>
  </si>
  <si>
    <t>700600594595</t>
  </si>
  <si>
    <t>700600594601</t>
  </si>
  <si>
    <t>700600594618</t>
  </si>
  <si>
    <t>700600594625</t>
  </si>
  <si>
    <t>700600594632</t>
  </si>
  <si>
    <t>700600594649</t>
  </si>
  <si>
    <t>700600594656</t>
  </si>
  <si>
    <t>700600594663</t>
  </si>
  <si>
    <t>700600594670</t>
  </si>
  <si>
    <t>700600594687</t>
  </si>
  <si>
    <t>700600594694</t>
  </si>
  <si>
    <t>700600594700</t>
  </si>
  <si>
    <t>700600594717</t>
  </si>
  <si>
    <t>700600594724</t>
  </si>
  <si>
    <t>700600594731</t>
  </si>
  <si>
    <t>700600594748</t>
  </si>
  <si>
    <t>700600594755</t>
  </si>
  <si>
    <t>700600594762</t>
  </si>
  <si>
    <t>700600594779</t>
  </si>
  <si>
    <t>700600594786</t>
  </si>
  <si>
    <t>700600594793</t>
  </si>
  <si>
    <t>700600594809</t>
  </si>
  <si>
    <t>700600594816</t>
  </si>
  <si>
    <t>700600594823</t>
  </si>
  <si>
    <t>700600594830</t>
  </si>
  <si>
    <t>700600594847</t>
  </si>
  <si>
    <t>700600594854</t>
  </si>
  <si>
    <t>700600594861</t>
  </si>
  <si>
    <t>700600594878</t>
  </si>
  <si>
    <t>700600594885</t>
  </si>
  <si>
    <t>700600594892</t>
  </si>
  <si>
    <t>700600594908</t>
  </si>
  <si>
    <t>700600594915</t>
  </si>
  <si>
    <t>700600594922</t>
  </si>
  <si>
    <t>700600594939</t>
  </si>
  <si>
    <t>700600594946</t>
  </si>
  <si>
    <t>700600594953</t>
  </si>
  <si>
    <t>700600594960</t>
  </si>
  <si>
    <t>700600594977</t>
  </si>
  <si>
    <t>700600594984</t>
  </si>
  <si>
    <t>700600594991</t>
  </si>
  <si>
    <t>700600595004</t>
  </si>
  <si>
    <t>700600595011</t>
  </si>
  <si>
    <t>700600595028</t>
  </si>
  <si>
    <t>700600595035</t>
  </si>
  <si>
    <t>700600595042</t>
  </si>
  <si>
    <t>700600595059</t>
  </si>
  <si>
    <t>700600595066</t>
  </si>
  <si>
    <t>700600595073</t>
  </si>
  <si>
    <t>700600595080</t>
  </si>
  <si>
    <t>700600595097</t>
  </si>
  <si>
    <t>700600595103</t>
  </si>
  <si>
    <t>700600595110</t>
  </si>
  <si>
    <t>700600595127</t>
  </si>
  <si>
    <t>700600595134</t>
  </si>
  <si>
    <t>700600595141</t>
  </si>
  <si>
    <t>700600595158</t>
  </si>
  <si>
    <t>700600595165</t>
  </si>
  <si>
    <t>700600595172</t>
  </si>
  <si>
    <t>700600595189</t>
  </si>
  <si>
    <t>700600595196</t>
  </si>
  <si>
    <t>700600595202</t>
  </si>
  <si>
    <t>700600595219</t>
  </si>
  <si>
    <t>700600595226</t>
  </si>
  <si>
    <t>700600595233</t>
  </si>
  <si>
    <t>700600595240</t>
  </si>
  <si>
    <t>700600595257</t>
  </si>
  <si>
    <t>700600595264</t>
  </si>
  <si>
    <t>700600595271</t>
  </si>
  <si>
    <t>700600595288</t>
  </si>
  <si>
    <t>700600595295</t>
  </si>
  <si>
    <t>700600595301</t>
  </si>
  <si>
    <t>700600595318</t>
  </si>
  <si>
    <t>700600595325</t>
  </si>
  <si>
    <t>700600595332</t>
  </si>
  <si>
    <t>700600595349</t>
  </si>
  <si>
    <t>700600595356</t>
  </si>
  <si>
    <t>700600595363</t>
  </si>
  <si>
    <t>700600595370</t>
  </si>
  <si>
    <t>700600595387</t>
  </si>
  <si>
    <t>700600595394</t>
  </si>
  <si>
    <t>700600595400</t>
  </si>
  <si>
    <t>700600595417</t>
  </si>
  <si>
    <t>700600595424</t>
  </si>
  <si>
    <t>700600595431</t>
  </si>
  <si>
    <t>700600595448</t>
  </si>
  <si>
    <t>700600595455</t>
  </si>
  <si>
    <t>700600595462</t>
  </si>
  <si>
    <t>700600595479</t>
  </si>
  <si>
    <t>700600595486</t>
  </si>
  <si>
    <t>700600595493</t>
  </si>
  <si>
    <t>700600595509</t>
  </si>
  <si>
    <t>700600595516</t>
  </si>
  <si>
    <t>700600595523</t>
  </si>
  <si>
    <t>700600595530</t>
  </si>
  <si>
    <t>700600595547</t>
  </si>
  <si>
    <t>700600595554</t>
  </si>
  <si>
    <t>700600595561</t>
  </si>
  <si>
    <t>700600595578</t>
  </si>
  <si>
    <t>700600595585</t>
  </si>
  <si>
    <t>700600595592</t>
  </si>
  <si>
    <t>700600595608</t>
  </si>
  <si>
    <t>700600595615</t>
  </si>
  <si>
    <t>700600595622</t>
  </si>
  <si>
    <t>700600595639</t>
  </si>
  <si>
    <t>700600595646</t>
  </si>
  <si>
    <t>700600595653</t>
  </si>
  <si>
    <t>700600595660</t>
  </si>
  <si>
    <t>700600595677</t>
  </si>
  <si>
    <t>700600595684</t>
  </si>
  <si>
    <t>700600595691</t>
  </si>
  <si>
    <t>700600595707</t>
  </si>
  <si>
    <t>700600595714</t>
  </si>
  <si>
    <t>700600595721</t>
  </si>
  <si>
    <t>700600595738</t>
  </si>
  <si>
    <t>700600595745</t>
  </si>
  <si>
    <t>700600595752</t>
  </si>
  <si>
    <t>700600595769</t>
  </si>
  <si>
    <t>700600595776</t>
  </si>
  <si>
    <t>700600595783</t>
  </si>
  <si>
    <t>700600595790</t>
  </si>
  <si>
    <t>700600595806</t>
  </si>
  <si>
    <t>700600595813</t>
  </si>
  <si>
    <t>700600595820</t>
  </si>
  <si>
    <t>700600595837</t>
  </si>
  <si>
    <t>700600595844</t>
  </si>
  <si>
    <t>700600595851</t>
  </si>
  <si>
    <t>700600595868</t>
  </si>
  <si>
    <t>700600595875</t>
  </si>
  <si>
    <t>700600595882</t>
  </si>
  <si>
    <t>700600595899</t>
  </si>
  <si>
    <t>700600595905</t>
  </si>
  <si>
    <t>700600595912</t>
  </si>
  <si>
    <t>700600595929</t>
  </si>
  <si>
    <t>700600595936</t>
  </si>
  <si>
    <t>700600595943</t>
  </si>
  <si>
    <t>700600595950</t>
  </si>
  <si>
    <t>700600595967</t>
  </si>
  <si>
    <t>700600595974</t>
  </si>
  <si>
    <t>700600595981</t>
  </si>
  <si>
    <t>700600595998</t>
  </si>
  <si>
    <t>700600596001</t>
  </si>
  <si>
    <t>700600596018</t>
  </si>
  <si>
    <t>700600596025</t>
  </si>
  <si>
    <t>700600596032</t>
  </si>
  <si>
    <t>700600596049</t>
  </si>
  <si>
    <t>700600596056</t>
  </si>
  <si>
    <t>700600596063</t>
  </si>
  <si>
    <t>700600596070</t>
  </si>
  <si>
    <t>700600596087</t>
  </si>
  <si>
    <t>700600596094</t>
  </si>
  <si>
    <t>700600596100</t>
  </si>
  <si>
    <t>700600596117</t>
  </si>
  <si>
    <t>700600596124</t>
  </si>
  <si>
    <t>700600596131</t>
  </si>
  <si>
    <t>700600596148</t>
  </si>
  <si>
    <t>700600596155</t>
  </si>
  <si>
    <t>700600596162</t>
  </si>
  <si>
    <t>700600596179</t>
  </si>
  <si>
    <t>700600596186</t>
  </si>
  <si>
    <t>700600596193</t>
  </si>
  <si>
    <t>700600596209</t>
  </si>
  <si>
    <t>700600596216</t>
  </si>
  <si>
    <t>700600596223</t>
  </si>
  <si>
    <t>700600596230</t>
  </si>
  <si>
    <t>700600596247</t>
  </si>
  <si>
    <t>700600596254</t>
  </si>
  <si>
    <t>700600596261</t>
  </si>
  <si>
    <t>700600596278</t>
  </si>
  <si>
    <t>700600596285</t>
  </si>
  <si>
    <t>700600596292</t>
  </si>
  <si>
    <t>700600596308</t>
  </si>
  <si>
    <t>700600596315</t>
  </si>
  <si>
    <t>700600596322</t>
  </si>
  <si>
    <t>700600596339</t>
  </si>
  <si>
    <t>700600596346</t>
  </si>
  <si>
    <t>700600596353</t>
  </si>
  <si>
    <t>700600596360</t>
  </si>
  <si>
    <t>700600596377</t>
  </si>
  <si>
    <t>700600596384</t>
  </si>
  <si>
    <t>700600596391</t>
  </si>
  <si>
    <t>700600596407</t>
  </si>
  <si>
    <t>700600596414</t>
  </si>
  <si>
    <t>HM00131</t>
  </si>
  <si>
    <t>Designer Inspired Fashion Handbag / Clutch / Wristlet / Purse Various Designs</t>
  </si>
  <si>
    <t>20109PU</t>
  </si>
  <si>
    <t>20110FU</t>
  </si>
  <si>
    <t>20111B</t>
  </si>
  <si>
    <t>20111BEI</t>
  </si>
  <si>
    <t>20111GY</t>
  </si>
  <si>
    <t>20112CL</t>
  </si>
  <si>
    <t>20113BD</t>
  </si>
  <si>
    <t>20113CL</t>
  </si>
  <si>
    <t>20113JT</t>
  </si>
  <si>
    <t>20114FU</t>
  </si>
  <si>
    <t>20115W</t>
  </si>
  <si>
    <t>20116BR</t>
  </si>
  <si>
    <t>20117B</t>
  </si>
  <si>
    <t>20117FU</t>
  </si>
  <si>
    <t>20117GY</t>
  </si>
  <si>
    <t>20117PN</t>
  </si>
  <si>
    <t>20117PU</t>
  </si>
  <si>
    <t>20118PN</t>
  </si>
  <si>
    <t>20119B</t>
  </si>
  <si>
    <t>20120BL</t>
  </si>
  <si>
    <t>20120PN</t>
  </si>
  <si>
    <t>20120S</t>
  </si>
  <si>
    <t>20121B</t>
  </si>
  <si>
    <t>20121BL</t>
  </si>
  <si>
    <t>20121S</t>
  </si>
  <si>
    <t>20122BL</t>
  </si>
  <si>
    <t>20122CA</t>
  </si>
  <si>
    <t>20123B</t>
  </si>
  <si>
    <t>20123BR</t>
  </si>
  <si>
    <t>20123CA</t>
  </si>
  <si>
    <t>20123OR</t>
  </si>
  <si>
    <t>20124B</t>
  </si>
  <si>
    <t>20125B</t>
  </si>
  <si>
    <t>20125BEI</t>
  </si>
  <si>
    <t>20126BEI</t>
  </si>
  <si>
    <t>20126PU</t>
  </si>
  <si>
    <t>20127PN</t>
  </si>
  <si>
    <t>20128B</t>
  </si>
  <si>
    <t>20128PU</t>
  </si>
  <si>
    <t>20129G</t>
  </si>
  <si>
    <t>20130BL</t>
  </si>
  <si>
    <t>20130PN</t>
  </si>
  <si>
    <t>20131B</t>
  </si>
  <si>
    <t>20132B</t>
  </si>
  <si>
    <t>20132S</t>
  </si>
  <si>
    <t>20133B</t>
  </si>
  <si>
    <t>20134B</t>
  </si>
  <si>
    <t>20134S</t>
  </si>
  <si>
    <t>20135BEI</t>
  </si>
  <si>
    <t>20135R</t>
  </si>
  <si>
    <t>20136GR</t>
  </si>
  <si>
    <t>20136PU</t>
  </si>
  <si>
    <t>20137S</t>
  </si>
  <si>
    <t>20138B</t>
  </si>
  <si>
    <t>20139B</t>
  </si>
  <si>
    <t>20140B</t>
  </si>
  <si>
    <t>20141S</t>
  </si>
  <si>
    <t>20142P</t>
  </si>
  <si>
    <t>20142TL</t>
  </si>
  <si>
    <t>20143B</t>
  </si>
  <si>
    <t>20143BL</t>
  </si>
  <si>
    <t>20143FU</t>
  </si>
  <si>
    <t>20143P</t>
  </si>
  <si>
    <t>20143S</t>
  </si>
  <si>
    <t>20144B</t>
  </si>
  <si>
    <t>20144BL</t>
  </si>
  <si>
    <t>20144G</t>
  </si>
  <si>
    <t>20144R</t>
  </si>
  <si>
    <t>20145B</t>
  </si>
  <si>
    <t>20145FU</t>
  </si>
  <si>
    <t>20145G</t>
  </si>
  <si>
    <t>20145PN</t>
  </si>
  <si>
    <t>20145S</t>
  </si>
  <si>
    <t>20146G</t>
  </si>
  <si>
    <t>20146S</t>
  </si>
  <si>
    <t>20147S</t>
  </si>
  <si>
    <t>20148PN</t>
  </si>
  <si>
    <t>20149BR</t>
  </si>
  <si>
    <t>20149GY</t>
  </si>
  <si>
    <t>20149PN</t>
  </si>
  <si>
    <t>20150B</t>
  </si>
  <si>
    <t>20151B</t>
  </si>
  <si>
    <t>20152B</t>
  </si>
  <si>
    <t>20152G</t>
  </si>
  <si>
    <t>20152P</t>
  </si>
  <si>
    <t>20152S</t>
  </si>
  <si>
    <t>20153B</t>
  </si>
  <si>
    <t>20153P</t>
  </si>
  <si>
    <t>20153S</t>
  </si>
  <si>
    <t>20154B</t>
  </si>
  <si>
    <t>20154G</t>
  </si>
  <si>
    <t>20154S</t>
  </si>
  <si>
    <t>20155G</t>
  </si>
  <si>
    <t>20155S</t>
  </si>
  <si>
    <t>20156BR</t>
  </si>
  <si>
    <t>20156MA</t>
  </si>
  <si>
    <t>20156PN</t>
  </si>
  <si>
    <t>20156S</t>
  </si>
  <si>
    <t>20157FU</t>
  </si>
  <si>
    <t>20158G</t>
  </si>
  <si>
    <t>20158S</t>
  </si>
  <si>
    <t>20159BL</t>
  </si>
  <si>
    <t>20159CL</t>
  </si>
  <si>
    <t>20159G</t>
  </si>
  <si>
    <t>20159GUN</t>
  </si>
  <si>
    <t>20159S</t>
  </si>
  <si>
    <t>20160S</t>
  </si>
  <si>
    <t>20161B</t>
  </si>
  <si>
    <t>20162G</t>
  </si>
  <si>
    <t>20162GUN</t>
  </si>
  <si>
    <t>20162S</t>
  </si>
  <si>
    <t>20163B</t>
  </si>
  <si>
    <t>20163G</t>
  </si>
  <si>
    <t>20163S</t>
  </si>
  <si>
    <t>20164FU</t>
  </si>
  <si>
    <t>20165B</t>
  </si>
  <si>
    <t>20166B</t>
  </si>
  <si>
    <t>20166S</t>
  </si>
  <si>
    <t>20167B</t>
  </si>
  <si>
    <t>20167W</t>
  </si>
  <si>
    <t>20168B</t>
  </si>
  <si>
    <t>20168G</t>
  </si>
  <si>
    <t>20168S</t>
  </si>
  <si>
    <t>20169G</t>
  </si>
  <si>
    <t>20169PU</t>
  </si>
  <si>
    <t>20169R</t>
  </si>
  <si>
    <t>20170G</t>
  </si>
  <si>
    <t>20170S</t>
  </si>
  <si>
    <t>20171B</t>
  </si>
  <si>
    <t>20171G</t>
  </si>
  <si>
    <t>20171S</t>
  </si>
  <si>
    <t>20172G</t>
  </si>
  <si>
    <t>20173FU</t>
  </si>
  <si>
    <t>20173S</t>
  </si>
  <si>
    <t>20173W</t>
  </si>
  <si>
    <t>20174B</t>
  </si>
  <si>
    <t>20175S</t>
  </si>
  <si>
    <t>20176S</t>
  </si>
  <si>
    <t>20177G</t>
  </si>
  <si>
    <t>20177GUN</t>
  </si>
  <si>
    <t>20177S</t>
  </si>
  <si>
    <t>20178HM</t>
  </si>
  <si>
    <t>20179S</t>
  </si>
  <si>
    <t>20180B</t>
  </si>
  <si>
    <t>20181BEI</t>
  </si>
  <si>
    <t>20181G</t>
  </si>
  <si>
    <t>20181S</t>
  </si>
  <si>
    <t>20182B</t>
  </si>
  <si>
    <t>20182P</t>
  </si>
  <si>
    <t>20182S</t>
  </si>
  <si>
    <t>20183W</t>
  </si>
  <si>
    <t>20184B</t>
  </si>
  <si>
    <t>20184W</t>
  </si>
  <si>
    <t>20185B</t>
  </si>
  <si>
    <t>20185W</t>
  </si>
  <si>
    <t>20186B</t>
  </si>
  <si>
    <t>20186W</t>
  </si>
  <si>
    <t>20187CL</t>
  </si>
  <si>
    <t>20187HM</t>
  </si>
  <si>
    <t>20188HM</t>
  </si>
  <si>
    <t>20189S</t>
  </si>
  <si>
    <t>20190B</t>
  </si>
  <si>
    <t>20190G</t>
  </si>
  <si>
    <t>20190P</t>
  </si>
  <si>
    <t>20190S</t>
  </si>
  <si>
    <t>20191W</t>
  </si>
  <si>
    <t>20192R</t>
  </si>
  <si>
    <t>20193BL</t>
  </si>
  <si>
    <t>20193BR</t>
  </si>
  <si>
    <t>20193MU</t>
  </si>
  <si>
    <t>20194B</t>
  </si>
  <si>
    <t>20194BR</t>
  </si>
  <si>
    <t>20194MU</t>
  </si>
  <si>
    <t>20195B</t>
  </si>
  <si>
    <t>20195BR</t>
  </si>
  <si>
    <t>20196B</t>
  </si>
  <si>
    <t>20196G</t>
  </si>
  <si>
    <t>20196S</t>
  </si>
  <si>
    <t>20197BL</t>
  </si>
  <si>
    <t>20197BUR</t>
  </si>
  <si>
    <t>20197FU</t>
  </si>
  <si>
    <t>20197G</t>
  </si>
  <si>
    <t>20197PU</t>
  </si>
  <si>
    <t>20198B</t>
  </si>
  <si>
    <t>20199B</t>
  </si>
  <si>
    <t>20199G</t>
  </si>
  <si>
    <t>20199S</t>
  </si>
  <si>
    <t>20200B</t>
  </si>
  <si>
    <t>20201BD</t>
  </si>
  <si>
    <t>20201HM</t>
  </si>
  <si>
    <t>20202B</t>
  </si>
  <si>
    <t>20202BL</t>
  </si>
  <si>
    <t>20202BR</t>
  </si>
  <si>
    <t>20202MU</t>
  </si>
  <si>
    <t>20202PU</t>
  </si>
  <si>
    <t>20202R</t>
  </si>
  <si>
    <t>20203B</t>
  </si>
  <si>
    <t>20203BR</t>
  </si>
  <si>
    <t>20204B</t>
  </si>
  <si>
    <t>20205B</t>
  </si>
  <si>
    <t>20205BL</t>
  </si>
  <si>
    <t>20205FU</t>
  </si>
  <si>
    <t>20205G</t>
  </si>
  <si>
    <t>20205GR</t>
  </si>
  <si>
    <t>20205GY</t>
  </si>
  <si>
    <t>20205PU</t>
  </si>
  <si>
    <t>20205R</t>
  </si>
  <si>
    <t>20205S</t>
  </si>
  <si>
    <t>20205TL</t>
  </si>
  <si>
    <t>20206G</t>
  </si>
  <si>
    <t>20206S</t>
  </si>
  <si>
    <t>20207BEI</t>
  </si>
  <si>
    <t>20208B</t>
  </si>
  <si>
    <t>20208G</t>
  </si>
  <si>
    <t>20208S</t>
  </si>
  <si>
    <t>20209B</t>
  </si>
  <si>
    <t>20209BEI</t>
  </si>
  <si>
    <t>20209BL</t>
  </si>
  <si>
    <t>20209BR</t>
  </si>
  <si>
    <t>20209FU</t>
  </si>
  <si>
    <t>20209GR</t>
  </si>
  <si>
    <t>20209GY</t>
  </si>
  <si>
    <t>20209MU</t>
  </si>
  <si>
    <t>20209PU</t>
  </si>
  <si>
    <t>20209R</t>
  </si>
  <si>
    <t>20210B</t>
  </si>
  <si>
    <t>20210BEI</t>
  </si>
  <si>
    <t>20210BL</t>
  </si>
  <si>
    <t>20210BR</t>
  </si>
  <si>
    <t>20210FU</t>
  </si>
  <si>
    <t>20210GR</t>
  </si>
  <si>
    <t>20210GY</t>
  </si>
  <si>
    <t>20210PU</t>
  </si>
  <si>
    <t>20210R</t>
  </si>
  <si>
    <t>20211B</t>
  </si>
  <si>
    <t>20211S</t>
  </si>
  <si>
    <t>20212B</t>
  </si>
  <si>
    <t>20213S</t>
  </si>
  <si>
    <t>20214B</t>
  </si>
  <si>
    <t>20214BL</t>
  </si>
  <si>
    <t>20214BR</t>
  </si>
  <si>
    <t>20214GY</t>
  </si>
  <si>
    <t>20214R</t>
  </si>
  <si>
    <t>20215B</t>
  </si>
  <si>
    <t>20215BL</t>
  </si>
  <si>
    <t>20215BR</t>
  </si>
  <si>
    <t>20215GY</t>
  </si>
  <si>
    <t>20215MU</t>
  </si>
  <si>
    <t>20215R</t>
  </si>
  <si>
    <t>20216B</t>
  </si>
  <si>
    <t>20216BR</t>
  </si>
  <si>
    <t>20216GR</t>
  </si>
  <si>
    <t>20216PU</t>
  </si>
  <si>
    <t>20216R</t>
  </si>
  <si>
    <t>20217B</t>
  </si>
  <si>
    <t>20217BR</t>
  </si>
  <si>
    <t>20218B</t>
  </si>
  <si>
    <t>20218BR</t>
  </si>
  <si>
    <t>20219B</t>
  </si>
  <si>
    <t>20219BR</t>
  </si>
  <si>
    <t>20220GY</t>
  </si>
  <si>
    <t>20221B</t>
  </si>
  <si>
    <t>20221BL</t>
  </si>
  <si>
    <t>20221BR</t>
  </si>
  <si>
    <t>20221FU</t>
  </si>
  <si>
    <t>20221GR</t>
  </si>
  <si>
    <t>20221GY</t>
  </si>
  <si>
    <t>20221MU</t>
  </si>
  <si>
    <t>20221PU</t>
  </si>
  <si>
    <t>20222B</t>
  </si>
  <si>
    <t>20222BL</t>
  </si>
  <si>
    <t>20222BR</t>
  </si>
  <si>
    <t>20222MU</t>
  </si>
  <si>
    <t>20222PU</t>
  </si>
  <si>
    <t>20222R</t>
  </si>
  <si>
    <t>20223B</t>
  </si>
  <si>
    <t>20223S</t>
  </si>
  <si>
    <t>20224B</t>
  </si>
  <si>
    <t>20224P</t>
  </si>
  <si>
    <t>20224S</t>
  </si>
  <si>
    <t>20225B</t>
  </si>
  <si>
    <t>20225BR</t>
  </si>
  <si>
    <t>20226B</t>
  </si>
  <si>
    <t>20226BL</t>
  </si>
  <si>
    <t>20226BR</t>
  </si>
  <si>
    <t>20226FU</t>
  </si>
  <si>
    <t>20226GY</t>
  </si>
  <si>
    <t>20226R</t>
  </si>
  <si>
    <t>20227B</t>
  </si>
  <si>
    <t>20227S</t>
  </si>
  <si>
    <t>20228B</t>
  </si>
  <si>
    <t>20228S</t>
  </si>
  <si>
    <t>20229CL</t>
  </si>
  <si>
    <t>20230B</t>
  </si>
  <si>
    <t>20230G</t>
  </si>
  <si>
    <t>20230S</t>
  </si>
  <si>
    <t>20231G</t>
  </si>
  <si>
    <t>20232B</t>
  </si>
  <si>
    <t>20233B</t>
  </si>
  <si>
    <t>20234CL</t>
  </si>
  <si>
    <t>20234JT</t>
  </si>
  <si>
    <t>20235B</t>
  </si>
  <si>
    <t>20235G</t>
  </si>
  <si>
    <t>20236B</t>
  </si>
  <si>
    <t>20236GY</t>
  </si>
  <si>
    <t>20236W</t>
  </si>
  <si>
    <t>20237B</t>
  </si>
  <si>
    <t>20237FU</t>
  </si>
  <si>
    <t>20237PU</t>
  </si>
  <si>
    <t>20238G</t>
  </si>
  <si>
    <t>20239B</t>
  </si>
  <si>
    <t>20239G</t>
  </si>
  <si>
    <t>20239P</t>
  </si>
  <si>
    <t>20240B</t>
  </si>
  <si>
    <t>20240S</t>
  </si>
  <si>
    <t>20241B</t>
  </si>
  <si>
    <t>20242BEI</t>
  </si>
  <si>
    <t>20242BL</t>
  </si>
  <si>
    <t>20243B</t>
  </si>
  <si>
    <t>20243PU</t>
  </si>
  <si>
    <t>20243R</t>
  </si>
  <si>
    <t>20244B</t>
  </si>
  <si>
    <t>20244G</t>
  </si>
  <si>
    <t>20244P</t>
  </si>
  <si>
    <t>20244S</t>
  </si>
  <si>
    <t>20245B</t>
  </si>
  <si>
    <t>20245BEI</t>
  </si>
  <si>
    <t>20245BR</t>
  </si>
  <si>
    <t>20246BR</t>
  </si>
  <si>
    <t>20246G</t>
  </si>
  <si>
    <t>20246S</t>
  </si>
  <si>
    <t>20247G</t>
  </si>
  <si>
    <t>20247S</t>
  </si>
  <si>
    <t>20248S</t>
  </si>
  <si>
    <t>20249BR</t>
  </si>
  <si>
    <t>20250B</t>
  </si>
  <si>
    <t>20250BR</t>
  </si>
  <si>
    <t>20251S</t>
  </si>
  <si>
    <t>20252B</t>
  </si>
  <si>
    <t>20252S</t>
  </si>
  <si>
    <t>20252W</t>
  </si>
  <si>
    <t>20253S</t>
  </si>
  <si>
    <t>20254P</t>
  </si>
  <si>
    <t>20254S</t>
  </si>
  <si>
    <t>20255G</t>
  </si>
  <si>
    <t>20255S</t>
  </si>
  <si>
    <t>20256B</t>
  </si>
  <si>
    <t>20256P</t>
  </si>
  <si>
    <t>20256S</t>
  </si>
  <si>
    <t>20257B</t>
  </si>
  <si>
    <t>20257G</t>
  </si>
  <si>
    <t>20257P</t>
  </si>
  <si>
    <t>20257S</t>
  </si>
  <si>
    <t>20258B</t>
  </si>
  <si>
    <t>20258G</t>
  </si>
  <si>
    <t>20258P</t>
  </si>
  <si>
    <t>20258S</t>
  </si>
  <si>
    <t>20259B</t>
  </si>
  <si>
    <t>20259G</t>
  </si>
  <si>
    <t>20259P</t>
  </si>
  <si>
    <t>20259S</t>
  </si>
  <si>
    <t>20260B</t>
  </si>
  <si>
    <t>20260BL</t>
  </si>
  <si>
    <t>20260G</t>
  </si>
  <si>
    <t>20260GR</t>
  </si>
  <si>
    <t>20260OR</t>
  </si>
  <si>
    <t>20260W</t>
  </si>
  <si>
    <t>20261B</t>
  </si>
  <si>
    <t>20261G</t>
  </si>
  <si>
    <t>20261S</t>
  </si>
  <si>
    <t>20262B</t>
  </si>
  <si>
    <t>20262G</t>
  </si>
  <si>
    <t>20262P</t>
  </si>
  <si>
    <t>20262S</t>
  </si>
  <si>
    <t>20263B</t>
  </si>
  <si>
    <t>20263BL</t>
  </si>
  <si>
    <t>20263PN</t>
  </si>
  <si>
    <t>20263S</t>
  </si>
  <si>
    <t>20264B</t>
  </si>
  <si>
    <t>20264BL</t>
  </si>
  <si>
    <t>20264GY</t>
  </si>
  <si>
    <t>20264YL</t>
  </si>
  <si>
    <t>20265G</t>
  </si>
  <si>
    <t>20265P</t>
  </si>
  <si>
    <t>20266BEI</t>
  </si>
  <si>
    <t>20266BR</t>
  </si>
  <si>
    <t>20266FU</t>
  </si>
  <si>
    <t>20266GY</t>
  </si>
  <si>
    <t>20266OR</t>
  </si>
  <si>
    <t>20267B</t>
  </si>
  <si>
    <t>20267G</t>
  </si>
  <si>
    <t>20267P</t>
  </si>
  <si>
    <t>20267S</t>
  </si>
  <si>
    <t>20268B</t>
  </si>
  <si>
    <t>20268G</t>
  </si>
  <si>
    <t>20268P</t>
  </si>
  <si>
    <t>20268S</t>
  </si>
  <si>
    <t>20269B</t>
  </si>
  <si>
    <t>20269G</t>
  </si>
  <si>
    <t>20269S</t>
  </si>
  <si>
    <t>20270B</t>
  </si>
  <si>
    <t>20270G</t>
  </si>
  <si>
    <t>20270P</t>
  </si>
  <si>
    <t>20270S</t>
  </si>
  <si>
    <t>20271G</t>
  </si>
  <si>
    <t>20271P</t>
  </si>
  <si>
    <t>20271S</t>
  </si>
  <si>
    <t>20272B</t>
  </si>
  <si>
    <t>20272G</t>
  </si>
  <si>
    <t>20272S</t>
  </si>
  <si>
    <t>20273B</t>
  </si>
  <si>
    <t>20273G</t>
  </si>
  <si>
    <t>20273S</t>
  </si>
  <si>
    <t>HBG100153BL</t>
  </si>
  <si>
    <t>HBG100153LBL</t>
  </si>
  <si>
    <t>HBG100153OR</t>
  </si>
  <si>
    <t>HBG100153PN</t>
  </si>
  <si>
    <t>HBG100153PU</t>
  </si>
  <si>
    <t>HBG100153R</t>
  </si>
  <si>
    <t>HBG100153YL</t>
  </si>
  <si>
    <t>HBG100871B</t>
  </si>
  <si>
    <t>HBG100871BL.</t>
  </si>
  <si>
    <t>HBG100871GR</t>
  </si>
  <si>
    <t>HBG100871R</t>
  </si>
  <si>
    <t>HBG100871YL</t>
  </si>
  <si>
    <t>HBG100903BL</t>
  </si>
  <si>
    <t>HBG100903FU</t>
  </si>
  <si>
    <t>HBG100903YL</t>
  </si>
  <si>
    <t>HBG100904B</t>
  </si>
  <si>
    <t>HBG100904BL</t>
  </si>
  <si>
    <t>HBG100904FU</t>
  </si>
  <si>
    <t>HBG100904PU</t>
  </si>
  <si>
    <t>HBG100904R</t>
  </si>
  <si>
    <t>HBG100904YL</t>
  </si>
  <si>
    <t>HBG100905BL</t>
  </si>
  <si>
    <t>HBG100905FU</t>
  </si>
  <si>
    <t>HBG100905GR</t>
  </si>
  <si>
    <t>HBG100905R</t>
  </si>
  <si>
    <t>HBG100905YL</t>
  </si>
  <si>
    <t>Clear Transparent Small Tote Bag Various Colors</t>
  </si>
  <si>
    <t>20274BL</t>
  </si>
  <si>
    <t>20274GN</t>
  </si>
  <si>
    <t>20274LBL</t>
  </si>
  <si>
    <t>20274OR</t>
  </si>
  <si>
    <t>20274PN</t>
  </si>
  <si>
    <t>20274PU</t>
  </si>
  <si>
    <t>20274R</t>
  </si>
  <si>
    <t>20274YL</t>
  </si>
  <si>
    <t>20275B</t>
  </si>
  <si>
    <t>20275GR</t>
  </si>
  <si>
    <t>20275R</t>
  </si>
  <si>
    <t>20275YL</t>
  </si>
  <si>
    <t>20276B</t>
  </si>
  <si>
    <t>20276BL</t>
  </si>
  <si>
    <t>20276FU</t>
  </si>
  <si>
    <t>20276GR</t>
  </si>
  <si>
    <t>20276PU</t>
  </si>
  <si>
    <t>20276R</t>
  </si>
  <si>
    <t>20276YL</t>
  </si>
  <si>
    <t>20277B</t>
  </si>
  <si>
    <t>20277BL</t>
  </si>
  <si>
    <t>20277FU</t>
  </si>
  <si>
    <t>20277PU</t>
  </si>
  <si>
    <t>20277R</t>
  </si>
  <si>
    <t>20277YL</t>
  </si>
  <si>
    <t>20278B</t>
  </si>
  <si>
    <t>20278BL</t>
  </si>
  <si>
    <t>20278FU</t>
  </si>
  <si>
    <t>20278GR</t>
  </si>
  <si>
    <t>20278PU</t>
  </si>
  <si>
    <t>20278R</t>
  </si>
  <si>
    <t>20278YL</t>
  </si>
  <si>
    <t>HBG100153GR</t>
  </si>
  <si>
    <t>Mileage (Alhambra -&gt; Cerritos)</t>
  </si>
  <si>
    <t>Boxes</t>
  </si>
  <si>
    <t>Shipping Table</t>
  </si>
  <si>
    <t>Box City</t>
  </si>
  <si>
    <t>Order from 7Zacc + Amazon Order+Postage</t>
  </si>
  <si>
    <t>MONTANA</t>
  </si>
  <si>
    <t>HC24426GY</t>
  </si>
  <si>
    <t>HC24435</t>
  </si>
  <si>
    <t>HC24436</t>
  </si>
  <si>
    <t>HC24443</t>
  </si>
  <si>
    <t>HC24448TP</t>
  </si>
  <si>
    <t>HC24452HM</t>
  </si>
  <si>
    <t>HC24453HM</t>
  </si>
  <si>
    <t>HC24456HM</t>
  </si>
  <si>
    <t>HC24462</t>
  </si>
  <si>
    <t>HC24464</t>
  </si>
  <si>
    <t>HC24467B</t>
  </si>
  <si>
    <t>HC24468</t>
  </si>
  <si>
    <t>HC24475</t>
  </si>
  <si>
    <t>HC24477</t>
  </si>
  <si>
    <t>HC24481</t>
  </si>
  <si>
    <t>HC24492R</t>
  </si>
  <si>
    <t>HC24493B</t>
  </si>
  <si>
    <t>HC24494B</t>
  </si>
  <si>
    <t>HC24495B</t>
  </si>
  <si>
    <t>HC24499</t>
  </si>
  <si>
    <t>HC24501</t>
  </si>
  <si>
    <t>HC24513HM</t>
  </si>
  <si>
    <t>HC24516JT</t>
  </si>
  <si>
    <t>HC24518HM</t>
  </si>
  <si>
    <t>HC24519CL</t>
  </si>
  <si>
    <t>HC24520</t>
  </si>
  <si>
    <t>HC24523B</t>
  </si>
  <si>
    <t>HC24525</t>
  </si>
  <si>
    <t>HC24526</t>
  </si>
  <si>
    <t>HC24527</t>
  </si>
  <si>
    <t>HC24529</t>
  </si>
  <si>
    <t>HC24531</t>
  </si>
  <si>
    <t>HC24546BR</t>
  </si>
  <si>
    <t>HC24547</t>
  </si>
  <si>
    <t>HC24548BEI</t>
  </si>
  <si>
    <t>HC24550HM</t>
  </si>
  <si>
    <t>HC24555</t>
  </si>
  <si>
    <t>HC24569</t>
  </si>
  <si>
    <t>HC24570</t>
  </si>
  <si>
    <t>HC24571</t>
  </si>
  <si>
    <t>HC24576</t>
  </si>
  <si>
    <t>HC24577</t>
  </si>
  <si>
    <t>HC24578</t>
  </si>
  <si>
    <t>HC24579HM</t>
  </si>
  <si>
    <t>HC24580HM</t>
  </si>
  <si>
    <t>HC24582TP</t>
  </si>
  <si>
    <t>HC24583JT</t>
  </si>
  <si>
    <t>HC24584TP</t>
  </si>
  <si>
    <t>HC24589</t>
  </si>
  <si>
    <t>HC24590HM</t>
  </si>
  <si>
    <t>HC24591</t>
  </si>
  <si>
    <t>HC24596</t>
  </si>
  <si>
    <t>HC24600</t>
  </si>
  <si>
    <t>HC24601</t>
  </si>
  <si>
    <t>HC24602BR</t>
  </si>
  <si>
    <t>HC24610</t>
  </si>
  <si>
    <t>HC24611</t>
  </si>
  <si>
    <t>HC24623</t>
  </si>
  <si>
    <t>HC24661B</t>
  </si>
  <si>
    <t>HC24661BEI</t>
  </si>
  <si>
    <t>HC24661BL</t>
  </si>
  <si>
    <t>HC24661OR</t>
  </si>
  <si>
    <t>HC24661PC</t>
  </si>
  <si>
    <t>HC24661RU</t>
  </si>
  <si>
    <t>HC24662BEI</t>
  </si>
  <si>
    <t>HC24662GR</t>
  </si>
  <si>
    <t>HC24662PN</t>
  </si>
  <si>
    <t>HC24671</t>
  </si>
  <si>
    <t>HC24672</t>
  </si>
  <si>
    <t>HC24675BD</t>
  </si>
  <si>
    <t>HC24675BL</t>
  </si>
  <si>
    <t>HC24675CL</t>
  </si>
  <si>
    <t>HC24675PC</t>
  </si>
  <si>
    <t>HC24675TP</t>
  </si>
  <si>
    <t>HC24677B</t>
  </si>
  <si>
    <t>HC24677BL</t>
  </si>
  <si>
    <t>HC24677OR</t>
  </si>
  <si>
    <t>HC24677PN</t>
  </si>
  <si>
    <t>HC24677PU</t>
  </si>
  <si>
    <t>Sara's Purchase (Bamdad Reimbursed)</t>
  </si>
  <si>
    <t>Item Not In Stock - Replacement Sent ()</t>
  </si>
  <si>
    <t>Item Not In Stock - Replacement Pending</t>
  </si>
  <si>
    <t>Staples (Paper + Mileage Books)</t>
  </si>
  <si>
    <t xml:space="preserve">Bluehost Registration 3 Years </t>
  </si>
  <si>
    <t>Nextiva Fax</t>
  </si>
  <si>
    <t>Supplies (Box City, Office Depot, Tape, Bags)</t>
  </si>
  <si>
    <t>Mileage (Pasadena -&gt;  Cerritos)</t>
  </si>
  <si>
    <t>Mileage (LB -&gt; Cerritos)</t>
  </si>
  <si>
    <t>Returned (Plus Return Shipping)</t>
  </si>
  <si>
    <t>Replacement Item Sent</t>
  </si>
  <si>
    <t>Ink</t>
  </si>
  <si>
    <t>20279B</t>
  </si>
  <si>
    <t>20279W</t>
  </si>
  <si>
    <t xml:space="preserve">Bamdad </t>
  </si>
  <si>
    <t>Replacement Item (Ashley Tucker)</t>
  </si>
  <si>
    <t>Box City + Office Depot + Ebay Ink</t>
  </si>
  <si>
    <t>Mileage (Alhambra -&gt; LA)</t>
  </si>
  <si>
    <t>Mileage (Alhambra -&gt; Cerritos) x 3</t>
  </si>
  <si>
    <t>Mileage (Pasadena -&gt;  Cerritos) x 2</t>
  </si>
  <si>
    <t>Mlieage (LB -&gt; Cerritos)</t>
  </si>
  <si>
    <t>Carrier Overcharge (Internet)</t>
  </si>
  <si>
    <t>30042G</t>
  </si>
  <si>
    <t>ITEM REMOVED</t>
  </si>
  <si>
    <t>Bamdad Bought Extra Bag</t>
  </si>
  <si>
    <t>HC24661</t>
  </si>
  <si>
    <t>HC24662</t>
  </si>
  <si>
    <t>HC24602</t>
  </si>
  <si>
    <t>HC24590</t>
  </si>
  <si>
    <t>HC24579</t>
  </si>
  <si>
    <t>HC24583</t>
  </si>
  <si>
    <t>HC24584</t>
  </si>
  <si>
    <t>HC24582</t>
  </si>
  <si>
    <t>HC24580</t>
  </si>
  <si>
    <t>HC24523</t>
  </si>
  <si>
    <t>HC24548</t>
  </si>
  <si>
    <t>HC24546</t>
  </si>
  <si>
    <t>HC24519</t>
  </si>
  <si>
    <t>HC24518</t>
  </si>
  <si>
    <t>HC24513</t>
  </si>
  <si>
    <t>HC24513PU</t>
  </si>
  <si>
    <t>HC24492</t>
  </si>
  <si>
    <t>HC24495</t>
  </si>
  <si>
    <t>HC24494</t>
  </si>
  <si>
    <t>HC24493</t>
  </si>
  <si>
    <t>HC24453</t>
  </si>
  <si>
    <t>HC24452</t>
  </si>
  <si>
    <t>HC24448</t>
  </si>
  <si>
    <t>HC24426</t>
  </si>
  <si>
    <t>HC24627</t>
  </si>
  <si>
    <t>HC24616</t>
  </si>
  <si>
    <t>HC24603</t>
  </si>
  <si>
    <t>HC24603GY</t>
  </si>
  <si>
    <t>HC24597</t>
  </si>
  <si>
    <t>HC24559</t>
  </si>
  <si>
    <t>HC24588</t>
  </si>
  <si>
    <t>HC24588BZ</t>
  </si>
  <si>
    <t>HC24551</t>
  </si>
  <si>
    <t>HC24551BZ</t>
  </si>
  <si>
    <t>HC24593</t>
  </si>
  <si>
    <t>HC24574</t>
  </si>
  <si>
    <t>HC24550</t>
  </si>
  <si>
    <t>HC24517</t>
  </si>
  <si>
    <t>HC24517PU</t>
  </si>
  <si>
    <t>HC24516</t>
  </si>
  <si>
    <t>HC24515</t>
  </si>
  <si>
    <t>HC24516BL</t>
  </si>
  <si>
    <t>HC24515CL</t>
  </si>
  <si>
    <t>HC24488</t>
  </si>
  <si>
    <t>HC24488FU</t>
  </si>
  <si>
    <t>HC24486</t>
  </si>
  <si>
    <t>HC24486PU</t>
  </si>
  <si>
    <t>HC24467</t>
  </si>
  <si>
    <t>HC24456</t>
  </si>
  <si>
    <t>HC24455</t>
  </si>
  <si>
    <t>HC24455HEM</t>
  </si>
  <si>
    <t>HC24451</t>
  </si>
  <si>
    <t>HC24451HEM</t>
  </si>
  <si>
    <t>HC24677</t>
  </si>
  <si>
    <t>HC24675</t>
  </si>
  <si>
    <t>12 Scoth Tapes - Ebay</t>
  </si>
  <si>
    <t>Mileage (Round Trip Monrovia - Cebu DTLA)</t>
  </si>
  <si>
    <t>Mileage (Monrovia-Cerritos)</t>
  </si>
  <si>
    <t>Mileage (Cerritos - CEBU DTLA)</t>
  </si>
  <si>
    <t>Mileage (CEBU DTLA - Monrovia)</t>
  </si>
  <si>
    <t>State</t>
  </si>
  <si>
    <t>Abbrev</t>
  </si>
  <si>
    <t>ALABAMA</t>
  </si>
  <si>
    <t>AL</t>
  </si>
  <si>
    <t>ALASKA</t>
  </si>
  <si>
    <t>AK</t>
  </si>
  <si>
    <t>AMERICAN SAMOA</t>
  </si>
  <si>
    <t>AS</t>
  </si>
  <si>
    <t>ARIZONA</t>
  </si>
  <si>
    <t>AZ</t>
  </si>
  <si>
    <t>ARKANSAS</t>
  </si>
  <si>
    <t>AR</t>
  </si>
  <si>
    <t>CALIFORNIA</t>
  </si>
  <si>
    <t>CA</t>
  </si>
  <si>
    <t>COLORADO</t>
  </si>
  <si>
    <t>CO</t>
  </si>
  <si>
    <t>CONNECTICUT</t>
  </si>
  <si>
    <t>CT</t>
  </si>
  <si>
    <t>DELAWARE</t>
  </si>
  <si>
    <t>DE</t>
  </si>
  <si>
    <t>DISTRICT OF COLUMBIA</t>
  </si>
  <si>
    <t>DC</t>
  </si>
  <si>
    <t>FEDERATED STATES OF MICRONESIA</t>
  </si>
  <si>
    <t>FM</t>
  </si>
  <si>
    <t>FLORIDA</t>
  </si>
  <si>
    <t>FL</t>
  </si>
  <si>
    <t>GEORGIA</t>
  </si>
  <si>
    <t>GA</t>
  </si>
  <si>
    <t>GUAM GU</t>
  </si>
  <si>
    <t>GU</t>
  </si>
  <si>
    <t>HAWAII</t>
  </si>
  <si>
    <t>HI</t>
  </si>
  <si>
    <t>IDAHO</t>
  </si>
  <si>
    <t>ID</t>
  </si>
  <si>
    <t>ILLINOIS</t>
  </si>
  <si>
    <t>IL</t>
  </si>
  <si>
    <t>INDIANA</t>
  </si>
  <si>
    <t>IN</t>
  </si>
  <si>
    <t>IOWA</t>
  </si>
  <si>
    <t>IA</t>
  </si>
  <si>
    <t>KANSAS</t>
  </si>
  <si>
    <t>KS</t>
  </si>
  <si>
    <t>KENTUCKY</t>
  </si>
  <si>
    <t>KY</t>
  </si>
  <si>
    <t>LOUISIANA</t>
  </si>
  <si>
    <t>LA</t>
  </si>
  <si>
    <t>MAINE</t>
  </si>
  <si>
    <t>ME</t>
  </si>
  <si>
    <t>MARSHALL ISLANDS</t>
  </si>
  <si>
    <t>MH</t>
  </si>
  <si>
    <t>MARYLAND</t>
  </si>
  <si>
    <t>MD</t>
  </si>
  <si>
    <t>MASSACHUSETTS</t>
  </si>
  <si>
    <t>MA</t>
  </si>
  <si>
    <t>MICHIGAN</t>
  </si>
  <si>
    <t>MI</t>
  </si>
  <si>
    <t>MINNESOTA</t>
  </si>
  <si>
    <t>MN</t>
  </si>
  <si>
    <t>MISSISSIPPI</t>
  </si>
  <si>
    <t>MS</t>
  </si>
  <si>
    <t>MISSOURI</t>
  </si>
  <si>
    <t>MO</t>
  </si>
  <si>
    <t>MT</t>
  </si>
  <si>
    <t>NEBRASKA</t>
  </si>
  <si>
    <t>NE</t>
  </si>
  <si>
    <t>NEVADA</t>
  </si>
  <si>
    <t>NV</t>
  </si>
  <si>
    <t>NEW HAMPSHIRE</t>
  </si>
  <si>
    <t>NH</t>
  </si>
  <si>
    <t>NEW JERSEY</t>
  </si>
  <si>
    <t>NJ</t>
  </si>
  <si>
    <t>NEW MEXICO</t>
  </si>
  <si>
    <t>NM</t>
  </si>
  <si>
    <t>NEW YORK</t>
  </si>
  <si>
    <t>NY</t>
  </si>
  <si>
    <t>NORTH CAROLINA</t>
  </si>
  <si>
    <t>NC</t>
  </si>
  <si>
    <t>NORTH DAKOTA</t>
  </si>
  <si>
    <t>ND</t>
  </si>
  <si>
    <t>NORTHERN MARIANA ISLANDS</t>
  </si>
  <si>
    <t>MP</t>
  </si>
  <si>
    <t>OHIO</t>
  </si>
  <si>
    <t>OH</t>
  </si>
  <si>
    <t>OKLAHOMA</t>
  </si>
  <si>
    <t>OK</t>
  </si>
  <si>
    <t>OREGON</t>
  </si>
  <si>
    <t>OR</t>
  </si>
  <si>
    <t>PALAU</t>
  </si>
  <si>
    <t>PW</t>
  </si>
  <si>
    <t>PENNSYLVANIA</t>
  </si>
  <si>
    <t>PA</t>
  </si>
  <si>
    <t>PUERTO RICO</t>
  </si>
  <si>
    <t>PR</t>
  </si>
  <si>
    <t>RHODE ISLAND</t>
  </si>
  <si>
    <t>RI</t>
  </si>
  <si>
    <t>SOUTH CAROLINA</t>
  </si>
  <si>
    <t>SC</t>
  </si>
  <si>
    <t>SOUTH DAKOTA</t>
  </si>
  <si>
    <t>SD</t>
  </si>
  <si>
    <t>TENNESSEE</t>
  </si>
  <si>
    <t>TN</t>
  </si>
  <si>
    <t>TEXAS</t>
  </si>
  <si>
    <t>TX</t>
  </si>
  <si>
    <t>UTAH</t>
  </si>
  <si>
    <t>UT</t>
  </si>
  <si>
    <t>VERMONT</t>
  </si>
  <si>
    <t>VT</t>
  </si>
  <si>
    <t>VIRGIN ISLANDS</t>
  </si>
  <si>
    <t>VI</t>
  </si>
  <si>
    <t>VIRGINIA</t>
  </si>
  <si>
    <t>VA</t>
  </si>
  <si>
    <t>WASHINGTON</t>
  </si>
  <si>
    <t>WA</t>
  </si>
  <si>
    <t>WEST VIRGINIA</t>
  </si>
  <si>
    <t>WV</t>
  </si>
  <si>
    <t>WISCONSIN</t>
  </si>
  <si>
    <t>WI</t>
  </si>
  <si>
    <t>WYOMING</t>
  </si>
  <si>
    <t>WY</t>
  </si>
  <si>
    <t>AE</t>
  </si>
  <si>
    <t>AA</t>
  </si>
  <si>
    <t>AP</t>
  </si>
  <si>
    <t>ARMED FORCES AFRICA</t>
  </si>
  <si>
    <t>ARMED FORCES CANADA</t>
  </si>
  <si>
    <t>ARMED FORCES EUROPE</t>
  </si>
  <si>
    <t>ARMED FORCES MIDDLE EAST</t>
  </si>
  <si>
    <t>ARMED FORCES PACIFIC</t>
  </si>
  <si>
    <t>ARMED FORCES AMERICAS (EXCEPT CANADA)</t>
  </si>
  <si>
    <t>HX00080</t>
  </si>
  <si>
    <t>HX00075</t>
  </si>
  <si>
    <t>HX00123</t>
  </si>
  <si>
    <t>HX00094</t>
  </si>
  <si>
    <t>HX00105</t>
  </si>
  <si>
    <t>HX00107</t>
  </si>
  <si>
    <t>GCH1305</t>
  </si>
  <si>
    <t>GCH1306</t>
  </si>
  <si>
    <t>GCH1316</t>
  </si>
  <si>
    <t>GK1221</t>
  </si>
  <si>
    <t>GCH1313</t>
  </si>
  <si>
    <t>VS-0311</t>
  </si>
  <si>
    <t>VS-0318</t>
  </si>
  <si>
    <t>VS-0328</t>
  </si>
  <si>
    <t>VS-0312</t>
  </si>
  <si>
    <t>VS-0333</t>
  </si>
  <si>
    <t>5BL</t>
  </si>
  <si>
    <t>5PN</t>
  </si>
  <si>
    <t>5R</t>
  </si>
  <si>
    <t>3PU</t>
  </si>
  <si>
    <t>VS0456YL</t>
  </si>
  <si>
    <t>VS0456PN</t>
  </si>
  <si>
    <t>VS0456BL</t>
  </si>
  <si>
    <t>VS0455</t>
  </si>
  <si>
    <t>VS0454YL</t>
  </si>
  <si>
    <t>VS0454TR</t>
  </si>
  <si>
    <t>VS0454OR</t>
  </si>
  <si>
    <t>VS0454BR</t>
  </si>
  <si>
    <t>VS0453YL</t>
  </si>
  <si>
    <t>VS0453TL</t>
  </si>
  <si>
    <t>VS0453CO</t>
  </si>
  <si>
    <t>VS0452OR</t>
  </si>
  <si>
    <t>VS0452GR</t>
  </si>
  <si>
    <t>VS0452FU</t>
  </si>
  <si>
    <t>VS0452BEI</t>
  </si>
  <si>
    <t>VS0451</t>
  </si>
  <si>
    <t>VS0450</t>
  </si>
  <si>
    <t>VS0449PU</t>
  </si>
  <si>
    <t>VS0449GR</t>
  </si>
  <si>
    <t>VS0449BL</t>
  </si>
  <si>
    <t>VS0448</t>
  </si>
  <si>
    <t>VS0447</t>
  </si>
  <si>
    <t>VS0446YL</t>
  </si>
  <si>
    <t>VS0446R</t>
  </si>
  <si>
    <t>VS0446BL</t>
  </si>
  <si>
    <t>VS0445R</t>
  </si>
  <si>
    <t>VS0445GY</t>
  </si>
  <si>
    <t>VS0444</t>
  </si>
  <si>
    <t>VS0443</t>
  </si>
  <si>
    <t>VS0442</t>
  </si>
  <si>
    <t>VS0441OR</t>
  </si>
  <si>
    <t>VS0441FU</t>
  </si>
  <si>
    <t>VS0440OR</t>
  </si>
  <si>
    <t>VS0440BL</t>
  </si>
  <si>
    <t>VS0439</t>
  </si>
  <si>
    <t>VS0438TR</t>
  </si>
  <si>
    <t>VS0438PU</t>
  </si>
  <si>
    <t>VS0438OR</t>
  </si>
  <si>
    <t>VS0437YL</t>
  </si>
  <si>
    <t>VS0437PU</t>
  </si>
  <si>
    <t>VS0437OR</t>
  </si>
  <si>
    <t>VS0437FU</t>
  </si>
  <si>
    <t>VS0437B</t>
  </si>
  <si>
    <t>VS0436YL</t>
  </si>
  <si>
    <t>VS0436PU</t>
  </si>
  <si>
    <t>VS0436GR</t>
  </si>
  <si>
    <t>VS0436FU</t>
  </si>
  <si>
    <t>VS0435PU</t>
  </si>
  <si>
    <t>VS0435OR</t>
  </si>
  <si>
    <t>VS0435ML</t>
  </si>
  <si>
    <t>VS0435BL</t>
  </si>
  <si>
    <t>VS0434PU</t>
  </si>
  <si>
    <t>VS0434GR</t>
  </si>
  <si>
    <t>VS0433</t>
  </si>
  <si>
    <t>VS0432PU</t>
  </si>
  <si>
    <t>VS0432OR</t>
  </si>
  <si>
    <t>VS0432BL</t>
  </si>
  <si>
    <t>VS0431YL</t>
  </si>
  <si>
    <t>VS0431TR</t>
  </si>
  <si>
    <t>VS0431OR</t>
  </si>
  <si>
    <t>VS0431GR</t>
  </si>
  <si>
    <t>VS0431FU</t>
  </si>
  <si>
    <t>VS0430</t>
  </si>
  <si>
    <t>VS0428OR</t>
  </si>
  <si>
    <t>VS0428GR</t>
  </si>
  <si>
    <t>VS0428FU</t>
  </si>
  <si>
    <t>VS0428BL</t>
  </si>
  <si>
    <t>VS0427</t>
  </si>
  <si>
    <t>VS0423GY</t>
  </si>
  <si>
    <t>VS0423GR</t>
  </si>
  <si>
    <t>VS0423BL</t>
  </si>
  <si>
    <t>VS0423BEI</t>
  </si>
  <si>
    <t>VS0420</t>
  </si>
  <si>
    <t>VS0419YL</t>
  </si>
  <si>
    <t>VS0419PN</t>
  </si>
  <si>
    <t>VS0419MIN</t>
  </si>
  <si>
    <t>VS0419BEI</t>
  </si>
  <si>
    <t>VS0419B</t>
  </si>
  <si>
    <t>VS0414YL</t>
  </si>
  <si>
    <t>VS0414TUR</t>
  </si>
  <si>
    <t>VS0414PN</t>
  </si>
  <si>
    <t>VS0410PC</t>
  </si>
  <si>
    <t>VS0410MIN</t>
  </si>
  <si>
    <t>VS0410LI</t>
  </si>
  <si>
    <t>VS0410GY</t>
  </si>
  <si>
    <t>VS0408OR</t>
  </si>
  <si>
    <t>VS0408GR</t>
  </si>
  <si>
    <t>VS0391S</t>
  </si>
  <si>
    <t>VS0391G</t>
  </si>
  <si>
    <t>VS0385GY</t>
  </si>
  <si>
    <t>VS0385B</t>
  </si>
  <si>
    <t>VS0384GY</t>
  </si>
  <si>
    <t>VS0384BEI</t>
  </si>
  <si>
    <t>VS0384B</t>
  </si>
  <si>
    <t>VS0383W</t>
  </si>
  <si>
    <t>VS0383R</t>
  </si>
  <si>
    <t>VS0383FU</t>
  </si>
  <si>
    <t>VS0383BR</t>
  </si>
  <si>
    <t>VS0383BL</t>
  </si>
  <si>
    <t>VS0383B</t>
  </si>
  <si>
    <t>VS-0340BL</t>
  </si>
  <si>
    <t>UM00005YL</t>
  </si>
  <si>
    <t>UM00005W</t>
  </si>
  <si>
    <t>UM00005PN</t>
  </si>
  <si>
    <t>UM00005GR</t>
  </si>
  <si>
    <t>UM00005BL</t>
  </si>
  <si>
    <t>UM00005B</t>
  </si>
  <si>
    <t>UM00004</t>
  </si>
  <si>
    <t>UM00003</t>
  </si>
  <si>
    <t>UM00001YL</t>
  </si>
  <si>
    <t>UM00001W</t>
  </si>
  <si>
    <t>UM00001PN</t>
  </si>
  <si>
    <t>UM00001FU</t>
  </si>
  <si>
    <t>UM00001BL</t>
  </si>
  <si>
    <t>UM00001B</t>
  </si>
  <si>
    <t>SG0006BUR</t>
  </si>
  <si>
    <t>SG0006BR</t>
  </si>
  <si>
    <t>SG0006B</t>
  </si>
  <si>
    <t>SG0005R</t>
  </si>
  <si>
    <t>SG0005GR</t>
  </si>
  <si>
    <t>SG0005G</t>
  </si>
  <si>
    <t>SG0005BL</t>
  </si>
  <si>
    <t>SG0004YL</t>
  </si>
  <si>
    <t>SG0004W</t>
  </si>
  <si>
    <t>SG0004R</t>
  </si>
  <si>
    <t>SG0004BL</t>
  </si>
  <si>
    <t>SG0004B</t>
  </si>
  <si>
    <t>SG0002GR</t>
  </si>
  <si>
    <t>SG0002G</t>
  </si>
  <si>
    <t>SG0002BR</t>
  </si>
  <si>
    <t>SG0002B</t>
  </si>
  <si>
    <t>SG0001GR</t>
  </si>
  <si>
    <t>SG0001G</t>
  </si>
  <si>
    <t>SG0001BR</t>
  </si>
  <si>
    <t>SG0001B</t>
  </si>
  <si>
    <t>LC00065PU</t>
  </si>
  <si>
    <t>LC00065OR</t>
  </si>
  <si>
    <t>LC00065GR</t>
  </si>
  <si>
    <t>LC00065BR</t>
  </si>
  <si>
    <t>LC00065BL</t>
  </si>
  <si>
    <t>LC00062YL</t>
  </si>
  <si>
    <t>LC00062OR</t>
  </si>
  <si>
    <t>LC00062GR</t>
  </si>
  <si>
    <t>LC00062BL</t>
  </si>
  <si>
    <t>LC00062BEI</t>
  </si>
  <si>
    <t>LC00062B</t>
  </si>
  <si>
    <t>HC24602B</t>
  </si>
  <si>
    <t>HC24590B</t>
  </si>
  <si>
    <t>HC24588HM</t>
  </si>
  <si>
    <t>HC24588B</t>
  </si>
  <si>
    <t>HC24584HM</t>
  </si>
  <si>
    <t>HC24583TP</t>
  </si>
  <si>
    <t>HC24582JT</t>
  </si>
  <si>
    <t>HC24580B</t>
  </si>
  <si>
    <t>HC24579B</t>
  </si>
  <si>
    <t>HC24548GY</t>
  </si>
  <si>
    <t>HC24548B</t>
  </si>
  <si>
    <t>HC24546GY</t>
  </si>
  <si>
    <t>HC24546B</t>
  </si>
  <si>
    <t>HC24544GY</t>
  </si>
  <si>
    <t>HC24544B</t>
  </si>
  <si>
    <t>HC24543</t>
  </si>
  <si>
    <t>HC24542</t>
  </si>
  <si>
    <t>HC24541BR</t>
  </si>
  <si>
    <t>HC24541B</t>
  </si>
  <si>
    <t>HC24530</t>
  </si>
  <si>
    <t>HC24528</t>
  </si>
  <si>
    <t>HC24488CL</t>
  </si>
  <si>
    <t>HC24471</t>
  </si>
  <si>
    <t>HC24413PN</t>
  </si>
  <si>
    <t>HBG101061R</t>
  </si>
  <si>
    <t>HBG101061GR</t>
  </si>
  <si>
    <t>HBG101061BR</t>
  </si>
  <si>
    <t>HBG101061BL</t>
  </si>
  <si>
    <t>HBG101061B</t>
  </si>
  <si>
    <t>HBG101060GY</t>
  </si>
  <si>
    <t>HBG101060CA</t>
  </si>
  <si>
    <t>HBG101060BR</t>
  </si>
  <si>
    <t>HBG101060B</t>
  </si>
  <si>
    <t>HBG101059GY</t>
  </si>
  <si>
    <t>HBG101059CA</t>
  </si>
  <si>
    <t>HBG101059B</t>
  </si>
  <si>
    <t>HBG101058S</t>
  </si>
  <si>
    <t>HBG101058R</t>
  </si>
  <si>
    <t>HBG101058GY</t>
  </si>
  <si>
    <t>HBG101058G</t>
  </si>
  <si>
    <t>HBG101058BR</t>
  </si>
  <si>
    <t>HBG101058BL</t>
  </si>
  <si>
    <t>HBG101058B</t>
  </si>
  <si>
    <t>HBG101055GR</t>
  </si>
  <si>
    <t>HBG101055BR</t>
  </si>
  <si>
    <t>HBG101016BEI</t>
  </si>
  <si>
    <t>HBG101016B</t>
  </si>
  <si>
    <t>HBG101009B</t>
  </si>
  <si>
    <t>HBG101001</t>
  </si>
  <si>
    <t>HBG101000</t>
  </si>
  <si>
    <t>HBG100999</t>
  </si>
  <si>
    <t>HBG100998</t>
  </si>
  <si>
    <t>HBG100997</t>
  </si>
  <si>
    <t>HBG100994</t>
  </si>
  <si>
    <t>HBG100989</t>
  </si>
  <si>
    <t>HBG100988</t>
  </si>
  <si>
    <t>HBG100986</t>
  </si>
  <si>
    <t>HBG100985</t>
  </si>
  <si>
    <t>HBG100972</t>
  </si>
  <si>
    <t>HBG100967BEI</t>
  </si>
  <si>
    <t>HBG100967B</t>
  </si>
  <si>
    <t>HBG100966</t>
  </si>
  <si>
    <t>HBG100965</t>
  </si>
  <si>
    <t>HBG100964</t>
  </si>
  <si>
    <t>HBG100963</t>
  </si>
  <si>
    <t>HBG100962</t>
  </si>
  <si>
    <t>HBG100959</t>
  </si>
  <si>
    <t>HBG100886GR</t>
  </si>
  <si>
    <t>HBG100886FU</t>
  </si>
  <si>
    <t>HBG100700</t>
  </si>
  <si>
    <t>HBG100690G</t>
  </si>
  <si>
    <t>HBG100689</t>
  </si>
  <si>
    <t>HBG100636</t>
  </si>
  <si>
    <t>HBG100571TL</t>
  </si>
  <si>
    <t>HBG100571PU</t>
  </si>
  <si>
    <t>HBG100556</t>
  </si>
  <si>
    <t>HBG100510LBL</t>
  </si>
  <si>
    <t>HBG100493LBL</t>
  </si>
  <si>
    <t>HBG100487B</t>
  </si>
  <si>
    <t>HBG100461B</t>
  </si>
  <si>
    <t>HBG100454BR</t>
  </si>
  <si>
    <t>HBG100454BEI</t>
  </si>
  <si>
    <t>HBG100454B</t>
  </si>
  <si>
    <t>HBG100450S</t>
  </si>
  <si>
    <t>HBG100450G</t>
  </si>
  <si>
    <t>HBG100448GY</t>
  </si>
  <si>
    <t>HBG100448BR</t>
  </si>
  <si>
    <t>HBG100448B</t>
  </si>
  <si>
    <t>HBG100446R</t>
  </si>
  <si>
    <t>HBG100446PU</t>
  </si>
  <si>
    <t>HBG100446OL</t>
  </si>
  <si>
    <t>HBG100446FU</t>
  </si>
  <si>
    <t>HBG100446B</t>
  </si>
  <si>
    <t>HBG100445BR</t>
  </si>
  <si>
    <t>HBG100445B</t>
  </si>
  <si>
    <t>HBG100444BR</t>
  </si>
  <si>
    <t>HBG100444B</t>
  </si>
  <si>
    <t>HBG100443RU</t>
  </si>
  <si>
    <t>HBG100443FU</t>
  </si>
  <si>
    <t>HBG100443BR</t>
  </si>
  <si>
    <t>HBG100443B</t>
  </si>
  <si>
    <t>HBG100442TL</t>
  </si>
  <si>
    <t>HBG100442RU</t>
  </si>
  <si>
    <t>HBG100442BR</t>
  </si>
  <si>
    <t>HBG100442B</t>
  </si>
  <si>
    <t>HBG100439B</t>
  </si>
  <si>
    <t>HBG100438S</t>
  </si>
  <si>
    <t>HBG100438G</t>
  </si>
  <si>
    <t>HBG100437G</t>
  </si>
  <si>
    <t>HBG100425B</t>
  </si>
  <si>
    <t>HBG100418GY</t>
  </si>
  <si>
    <t>HBG100418BR</t>
  </si>
  <si>
    <t>HBG100418BEI</t>
  </si>
  <si>
    <t>HBG100418B</t>
  </si>
  <si>
    <t>HBG100412S</t>
  </si>
  <si>
    <t>HBG100412G</t>
  </si>
  <si>
    <t>HBG100408S</t>
  </si>
  <si>
    <t>HBG100408G</t>
  </si>
  <si>
    <t>HBG100403S</t>
  </si>
  <si>
    <t>HBG100403B</t>
  </si>
  <si>
    <t>HBG100391BZ</t>
  </si>
  <si>
    <t>HBG100391B</t>
  </si>
  <si>
    <t>HBG100390BZ</t>
  </si>
  <si>
    <t>HBG100386W</t>
  </si>
  <si>
    <t>HBG100386S</t>
  </si>
  <si>
    <t>HBG100386R</t>
  </si>
  <si>
    <t>HBG100386P</t>
  </si>
  <si>
    <t>HBG100386BR</t>
  </si>
  <si>
    <t>HBG100386BL</t>
  </si>
  <si>
    <t>HBG100386BEI</t>
  </si>
  <si>
    <t>HBG100386B</t>
  </si>
  <si>
    <t>HBG100384S</t>
  </si>
  <si>
    <t>HBG100384GY</t>
  </si>
  <si>
    <t>HBG100384G</t>
  </si>
  <si>
    <t>HBG100384BR</t>
  </si>
  <si>
    <t>HBG100384BEI</t>
  </si>
  <si>
    <t>HBG100384B</t>
  </si>
  <si>
    <t>HBG100375G</t>
  </si>
  <si>
    <t>HBG100375BR</t>
  </si>
  <si>
    <t>HBG100375B</t>
  </si>
  <si>
    <t>HBG100365S</t>
  </si>
  <si>
    <t>HBG100365R</t>
  </si>
  <si>
    <t>HBG100365BR</t>
  </si>
  <si>
    <t>HBG100365BEI</t>
  </si>
  <si>
    <t>HBG100365B</t>
  </si>
  <si>
    <t>HBG100364RU</t>
  </si>
  <si>
    <t>HBG100364PU</t>
  </si>
  <si>
    <t>HBG100364P</t>
  </si>
  <si>
    <t>HBG100364GR</t>
  </si>
  <si>
    <t>HBG100364BR</t>
  </si>
  <si>
    <t>HBG100364BL</t>
  </si>
  <si>
    <t>HBG100364BEI</t>
  </si>
  <si>
    <t>HBG100364B</t>
  </si>
  <si>
    <t>HBG100363S</t>
  </si>
  <si>
    <t>HBG100363P</t>
  </si>
  <si>
    <t>HBG100363G</t>
  </si>
  <si>
    <t>HBG100363BZ</t>
  </si>
  <si>
    <t>HBG100363B</t>
  </si>
  <si>
    <t>HBG100361S</t>
  </si>
  <si>
    <t>HBG100361G</t>
  </si>
  <si>
    <t>HBG100361B</t>
  </si>
  <si>
    <t>HBG100351FU</t>
  </si>
  <si>
    <t>HBG100350PU</t>
  </si>
  <si>
    <t>HBG100350B</t>
  </si>
  <si>
    <t>HBG100348RU</t>
  </si>
  <si>
    <t>HBG100348R</t>
  </si>
  <si>
    <t>HBG100348GY</t>
  </si>
  <si>
    <t>HBG100348FU</t>
  </si>
  <si>
    <t>HBG100348BEI</t>
  </si>
  <si>
    <t>HBG100348B</t>
  </si>
  <si>
    <t>HBG100347GY</t>
  </si>
  <si>
    <t>HBG100347BL</t>
  </si>
  <si>
    <t>HBG100347B</t>
  </si>
  <si>
    <t>HBG100342S</t>
  </si>
  <si>
    <t>HBG100342G</t>
  </si>
  <si>
    <t>HBG100335RU</t>
  </si>
  <si>
    <t>HBG100335R</t>
  </si>
  <si>
    <t>HBG100335PU</t>
  </si>
  <si>
    <t>HBG100335MU</t>
  </si>
  <si>
    <t>HBG100335GY</t>
  </si>
  <si>
    <t>HBG100335GR</t>
  </si>
  <si>
    <t>HBG100335FU</t>
  </si>
  <si>
    <t>HBG100335BR</t>
  </si>
  <si>
    <t>HBG100335BL</t>
  </si>
  <si>
    <t>HBG100335B</t>
  </si>
  <si>
    <t>HBG100333G</t>
  </si>
  <si>
    <t>HBG100333B</t>
  </si>
  <si>
    <t>HBG100331S</t>
  </si>
  <si>
    <t>HBG100331B</t>
  </si>
  <si>
    <t>HBG100326GY</t>
  </si>
  <si>
    <t>HBG100322R</t>
  </si>
  <si>
    <t>HBG100322PU</t>
  </si>
  <si>
    <t>HBG100322OR</t>
  </si>
  <si>
    <t>HBG100322GY</t>
  </si>
  <si>
    <t>HBG100322GR</t>
  </si>
  <si>
    <t>HBG100322CA</t>
  </si>
  <si>
    <t>HBG100322BUR</t>
  </si>
  <si>
    <t>HBG100322BR</t>
  </si>
  <si>
    <t>HBG100322BL</t>
  </si>
  <si>
    <t>HBG100322B</t>
  </si>
  <si>
    <t>HBG100321S</t>
  </si>
  <si>
    <t>HBG100321GY</t>
  </si>
  <si>
    <t>HBG100321FU</t>
  </si>
  <si>
    <t>HBG100319S</t>
  </si>
  <si>
    <t>HBG100319R</t>
  </si>
  <si>
    <t>HBG100319PU</t>
  </si>
  <si>
    <t>HBG100319GY</t>
  </si>
  <si>
    <t>HBG100319GR</t>
  </si>
  <si>
    <t>HBG100319FU</t>
  </si>
  <si>
    <t>HBG100319CA</t>
  </si>
  <si>
    <t>HBG100319BR</t>
  </si>
  <si>
    <t>HBG100319B</t>
  </si>
  <si>
    <t>HBG100318R</t>
  </si>
  <si>
    <t>HBG100318GY</t>
  </si>
  <si>
    <t>HBG100318BR</t>
  </si>
  <si>
    <t>HBG100318BL</t>
  </si>
  <si>
    <t>HBG100318BEI</t>
  </si>
  <si>
    <t>HBG100318B</t>
  </si>
  <si>
    <t>HBG100314W</t>
  </si>
  <si>
    <t>HBG100314PU</t>
  </si>
  <si>
    <t>HBG100314GR</t>
  </si>
  <si>
    <t>HBG100314FU</t>
  </si>
  <si>
    <t>HBG100314BR</t>
  </si>
  <si>
    <t>HBG100314BL</t>
  </si>
  <si>
    <t>HBG100314B</t>
  </si>
  <si>
    <t>HBG100311GY</t>
  </si>
  <si>
    <t>HBG100311CA</t>
  </si>
  <si>
    <t>HBG100310RU</t>
  </si>
  <si>
    <t>HBG100310GY</t>
  </si>
  <si>
    <t>HBG100310GR</t>
  </si>
  <si>
    <t>HBG100310G</t>
  </si>
  <si>
    <t>HBG100310FU</t>
  </si>
  <si>
    <t>HBG100310BR</t>
  </si>
  <si>
    <t>HBG100310BEI</t>
  </si>
  <si>
    <t>HBG100310B</t>
  </si>
  <si>
    <t>HBG100309R</t>
  </si>
  <si>
    <t>HBG100309PU</t>
  </si>
  <si>
    <t>HBG100309GY</t>
  </si>
  <si>
    <t>HBG100309BR</t>
  </si>
  <si>
    <t>HBG100307GY</t>
  </si>
  <si>
    <t>HBG100306MU</t>
  </si>
  <si>
    <t>HBG100306CO</t>
  </si>
  <si>
    <t>HBG100306BR</t>
  </si>
  <si>
    <t>HBG100306BL</t>
  </si>
  <si>
    <t>HBG100305PU</t>
  </si>
  <si>
    <t>HBG100305GY</t>
  </si>
  <si>
    <t>HBG100305CO</t>
  </si>
  <si>
    <t>HBG100305BR</t>
  </si>
  <si>
    <t>HBG100305B</t>
  </si>
  <si>
    <t>HBG100304GY</t>
  </si>
  <si>
    <t>HBG100304GR</t>
  </si>
  <si>
    <t>HBG100304B</t>
  </si>
  <si>
    <t>HBG100299W</t>
  </si>
  <si>
    <t>HBG100299RU</t>
  </si>
  <si>
    <t>HBG100299R</t>
  </si>
  <si>
    <t>HBG100299GY</t>
  </si>
  <si>
    <t>HBG100299BR</t>
  </si>
  <si>
    <t>HBG100299BEI</t>
  </si>
  <si>
    <t>HBG100299B</t>
  </si>
  <si>
    <t>HBG100297TL</t>
  </si>
  <si>
    <t>HBG100297R</t>
  </si>
  <si>
    <t>HBG100297BR</t>
  </si>
  <si>
    <t>HBG100297B</t>
  </si>
  <si>
    <t>HBG100296GY</t>
  </si>
  <si>
    <t>HBG100296BR</t>
  </si>
  <si>
    <t>HBG100296BEI</t>
  </si>
  <si>
    <t>HBG100296B</t>
  </si>
  <si>
    <t>HBG100295BR</t>
  </si>
  <si>
    <t>HBG100295B</t>
  </si>
  <si>
    <t>HBG100292PL</t>
  </si>
  <si>
    <t>HBG100289RU</t>
  </si>
  <si>
    <t>HBG100289R</t>
  </si>
  <si>
    <t>HBG100289PU</t>
  </si>
  <si>
    <t>HBG100289PL</t>
  </si>
  <si>
    <t>HBG100289GY</t>
  </si>
  <si>
    <t>HBG100289GR</t>
  </si>
  <si>
    <t>HBG100289BL</t>
  </si>
  <si>
    <t>HBG100289B</t>
  </si>
  <si>
    <t>HBG100288S</t>
  </si>
  <si>
    <t>HBG100288RU</t>
  </si>
  <si>
    <t>HBG100288R</t>
  </si>
  <si>
    <t>HBG100288PL</t>
  </si>
  <si>
    <t>HBG100288GY</t>
  </si>
  <si>
    <t>HBG100288GR</t>
  </si>
  <si>
    <t>HBG100288FU</t>
  </si>
  <si>
    <t>HBG100288BR</t>
  </si>
  <si>
    <t>HBG100288BL</t>
  </si>
  <si>
    <t>HBG100288B</t>
  </si>
  <si>
    <t>HBG100286TL</t>
  </si>
  <si>
    <t>HBG100286PL</t>
  </si>
  <si>
    <t>HBG100283B</t>
  </si>
  <si>
    <t>HBG100282W</t>
  </si>
  <si>
    <t>HBG100282S</t>
  </si>
  <si>
    <t>HBG100282P</t>
  </si>
  <si>
    <t>HBG100282CH</t>
  </si>
  <si>
    <t>HBG100282BR</t>
  </si>
  <si>
    <t>HBG100282B</t>
  </si>
  <si>
    <t>HBG100282AG</t>
  </si>
  <si>
    <t>HBG100154YL</t>
  </si>
  <si>
    <t>HBG100154R</t>
  </si>
  <si>
    <t>HBG100154PU</t>
  </si>
  <si>
    <t>HBG100154PN</t>
  </si>
  <si>
    <t>HBG100154OR</t>
  </si>
  <si>
    <t>HBG100154LBL</t>
  </si>
  <si>
    <t>HBG100154GR</t>
  </si>
  <si>
    <t>HBG100154FU</t>
  </si>
  <si>
    <t>HBG100154BL</t>
  </si>
  <si>
    <t>GBX046</t>
  </si>
  <si>
    <t>GBX045</t>
  </si>
  <si>
    <t>GBX044</t>
  </si>
  <si>
    <t>GBX043</t>
  </si>
  <si>
    <t>GBX042</t>
  </si>
  <si>
    <t>GBX040PN</t>
  </si>
  <si>
    <t>GBX040OR</t>
  </si>
  <si>
    <t>GBX040N</t>
  </si>
  <si>
    <t>GBX040GY</t>
  </si>
  <si>
    <t>GBX040BL</t>
  </si>
  <si>
    <t>GBX039</t>
  </si>
  <si>
    <t>GBX038</t>
  </si>
  <si>
    <t>GBX037</t>
  </si>
  <si>
    <t>GBX036</t>
  </si>
  <si>
    <t>GBX035</t>
  </si>
  <si>
    <t>GBX034PN</t>
  </si>
  <si>
    <t>GBX034IV</t>
  </si>
  <si>
    <t>GBX034GY</t>
  </si>
  <si>
    <t>GBX034GR</t>
  </si>
  <si>
    <t>GBX034BL</t>
  </si>
  <si>
    <t>GBX028</t>
  </si>
  <si>
    <t>GBX016</t>
  </si>
  <si>
    <t>GBX014</t>
  </si>
  <si>
    <t>CAP00158FU</t>
  </si>
  <si>
    <t>CAP00158BL</t>
  </si>
  <si>
    <t>CAP00158B</t>
  </si>
  <si>
    <t>CAP00157OR</t>
  </si>
  <si>
    <t>CAP00157LM</t>
  </si>
  <si>
    <t>CAP00157BL</t>
  </si>
  <si>
    <t>CAP00156W</t>
  </si>
  <si>
    <t>CAP00156FU</t>
  </si>
  <si>
    <t>CAP00156BL</t>
  </si>
  <si>
    <t>CAP00156B</t>
  </si>
  <si>
    <t>CAP00155BEI</t>
  </si>
  <si>
    <t>CAP00152YL</t>
  </si>
  <si>
    <t>CAP00152OR</t>
  </si>
  <si>
    <t>CAP00152GR</t>
  </si>
  <si>
    <t>CAP00152FU</t>
  </si>
  <si>
    <t>CAP00150OR</t>
  </si>
  <si>
    <t>CAP00150FU</t>
  </si>
  <si>
    <t>CAP00150B</t>
  </si>
  <si>
    <t>CAP00149FU</t>
  </si>
  <si>
    <t>CAP00149BL</t>
  </si>
  <si>
    <t>CAP00149BEI</t>
  </si>
  <si>
    <t>CAP00148FU</t>
  </si>
  <si>
    <t>CAP00147BL</t>
  </si>
  <si>
    <t>CAP-00089</t>
  </si>
  <si>
    <t>CAP-00082BEI</t>
  </si>
  <si>
    <t>CAP-00077R</t>
  </si>
  <si>
    <t>CAP-00077PU</t>
  </si>
  <si>
    <t>CAP-00077FU</t>
  </si>
  <si>
    <t>CAP-00077BZ</t>
  </si>
  <si>
    <t>CAP-00077BL</t>
  </si>
  <si>
    <t>CAP-00077B</t>
  </si>
  <si>
    <t>CAP-00056GR</t>
  </si>
  <si>
    <t>CAP-00050B</t>
  </si>
  <si>
    <t>CAP-00041B</t>
  </si>
  <si>
    <t>CAP-00035PU</t>
  </si>
  <si>
    <t>CAP-00035GR</t>
  </si>
  <si>
    <t>CAP-00035FU</t>
  </si>
  <si>
    <t>CAP-00035BR</t>
  </si>
  <si>
    <t>CAP-00035BEI</t>
  </si>
  <si>
    <t>CAP-00035B</t>
  </si>
  <si>
    <t>CAP-00033GR</t>
  </si>
  <si>
    <t>CAP-00033FU</t>
  </si>
  <si>
    <t>CAP-00033BR</t>
  </si>
  <si>
    <t>CAP-00033BL</t>
  </si>
  <si>
    <t>CAP-00033BEI</t>
  </si>
  <si>
    <t>CAP-00033B</t>
  </si>
  <si>
    <t>CAP-00031BL</t>
  </si>
  <si>
    <t>CAP-00031BEI</t>
  </si>
  <si>
    <t>CAP-00031B</t>
  </si>
  <si>
    <t>Great Gatsy Inspired Flapper Inspired Fashion Polk a Dot Design Bow Headband / Hairband</t>
  </si>
  <si>
    <t>40145B</t>
  </si>
  <si>
    <t>Great Gatsy  Flapper Inspired Fashion Polk a Dot Design Bow Headband / Hairband</t>
  </si>
  <si>
    <t>40145BEI</t>
  </si>
  <si>
    <t>40145BL</t>
  </si>
  <si>
    <t>40145OR</t>
  </si>
  <si>
    <t>40145PC</t>
  </si>
  <si>
    <t>40145RU</t>
  </si>
  <si>
    <t>Great Gatsy Flapper Inspired Fashion Hair Clip Encrusted with Pearls and a Stone Flower</t>
  </si>
  <si>
    <t>40146BEI</t>
  </si>
  <si>
    <t>40146GR</t>
  </si>
  <si>
    <t>40146PN</t>
  </si>
  <si>
    <t>Great Gatsy Flapper Inspired  Crystal Encrusted Bow Headband</t>
  </si>
  <si>
    <t>40147B</t>
  </si>
  <si>
    <t>Great Gatsy Flapper Inspired  Crystal Encrusted Leaf Design Fashion Hair Clip</t>
  </si>
  <si>
    <t>40148B</t>
  </si>
  <si>
    <t>Great Gatsy Flapper Inspired Flower Crystal Hair Pin</t>
  </si>
  <si>
    <t>40149B</t>
  </si>
  <si>
    <t>Great Gatsy Flapper Inspired Crystal Stone Design Fashion Hairband / Headband</t>
  </si>
  <si>
    <t>40150B</t>
  </si>
  <si>
    <t>Great Gatsy Flapper Inspired Fashion Headband / Hairband with a Jewel Flower Design</t>
  </si>
  <si>
    <t>40151BR</t>
  </si>
  <si>
    <t>Great Gatsy Flapper Inspired Fashion Headband / Hairband with Patterned Rhinestone / Bling Design</t>
  </si>
  <si>
    <t>40152B</t>
  </si>
  <si>
    <t xml:space="preserve">Great Gatsy Flapper Inspired Fashion Headband / Hairband with Beaded Design </t>
  </si>
  <si>
    <t>40153B</t>
  </si>
  <si>
    <t>Great Gatsy Flapper Inspired Fashion Headband / Hairband with Elegant Multi-Bow Rhinestone Design</t>
  </si>
  <si>
    <t>40154B</t>
  </si>
  <si>
    <t>Great Gatsy Flapper Inspired Fashion Headband / Hairband with a Rhinestone / Crystal / Bling Flower Design</t>
  </si>
  <si>
    <t>40155B</t>
  </si>
  <si>
    <t>Great Gatsy Flapper Inspired Fashion Headband / Hairband with a Faux Jewel and Rhinestones</t>
  </si>
  <si>
    <t>40156HM</t>
  </si>
  <si>
    <t>Great Gatsy Flapper Inspired Black Beaded Fashion Headband / Hairband</t>
  </si>
  <si>
    <t>40157B</t>
  </si>
  <si>
    <t>Great Gatsy Flapper Inspired Fashion Headband / Hairband Encrusted with Crystal / Bling Stones and Rhinestones</t>
  </si>
  <si>
    <t>40158HM</t>
  </si>
  <si>
    <t>Great Gatsy Flapper Inspired Fashion Headband / Hairband wityh Square Beads and Bling Rhinestones</t>
  </si>
  <si>
    <t>40159B</t>
  </si>
  <si>
    <t>40160B</t>
  </si>
  <si>
    <t>Great Gatsy Flapper Inspired Fashion Headband / Hairband with a Rhinestone Encrusted Bow</t>
  </si>
  <si>
    <t>40161JT</t>
  </si>
  <si>
    <t>Great Gatsy Flapper Inspired Fashion Headband / Hairband with a Rhinestone Encrusted Elegant Bow</t>
  </si>
  <si>
    <t>40162TP</t>
  </si>
  <si>
    <t>Great Gatsy Flapper Inspired Fashion Headband / Hairband Encrusted with Faux Jewels</t>
  </si>
  <si>
    <t>40164HM</t>
  </si>
  <si>
    <t>Great Gatsy Flapper Inspired Fashion Headband / Hairband with a Rhinestone Twist Design</t>
  </si>
  <si>
    <t>40165B</t>
  </si>
  <si>
    <t>Great Gatsy Flapper Inspired Fashion Headband / Hairband Encrusted with Faux Jewels and Rhinestones / Bling</t>
  </si>
  <si>
    <t>40166B</t>
  </si>
  <si>
    <t>Great Gatsy Flapper Inspired Fashion Headband / Hairband with a Rhinestone Encrusted Leaf Design</t>
  </si>
  <si>
    <t>40167B</t>
  </si>
  <si>
    <t>Great Gatsy Flapper Inspired Fashion Headband / Hairband Encrusted with Bling Rhinestones</t>
  </si>
  <si>
    <t>40168B</t>
  </si>
  <si>
    <t>Great Gatsy Flapper Inspired Fashion Headband / Hairband Encrusted with Black Rhinestones in a Floral Design</t>
  </si>
  <si>
    <t>40169B</t>
  </si>
  <si>
    <t>40170B</t>
  </si>
  <si>
    <t>Great Gatsy Flapper Inspired Fabric Fashion Headband / Hairband with Faux Stones</t>
  </si>
  <si>
    <t>40171BEI</t>
  </si>
  <si>
    <t>40172BR</t>
  </si>
  <si>
    <t>Great Gatsy Flapper Inspired Fashion Headband / Hairband with a Striped Design Encrusted with Rhinestones</t>
  </si>
  <si>
    <t>40173B</t>
  </si>
  <si>
    <t>Great Gatsy Flapper Inspired Fashion Hairclip with a Rhinestone Encrusted Butterfly Design</t>
  </si>
  <si>
    <t>40174B</t>
  </si>
  <si>
    <t>Great Gatsy Flapper Inspired Fashion Headband / Hairband Encrusted with Faux Jewels and Rhinestones</t>
  </si>
  <si>
    <t>40175B</t>
  </si>
  <si>
    <t>Great Gatsy Flapper Inspired Fashion Headband / Hairband with a Black Faux Stone Encrusted Flower Design</t>
  </si>
  <si>
    <t>40176B</t>
  </si>
  <si>
    <t>Great Gatsy Flapper Inspired Fashion Headband / Hairband with a Black Flower Encrusted with Rhinestones</t>
  </si>
  <si>
    <t>40177B</t>
  </si>
  <si>
    <t>Great Gatsy Flapper Inspired Fashion Headband / Hairband with a Rhinestone Encrusted Butterfly</t>
  </si>
  <si>
    <t>40179CL</t>
  </si>
  <si>
    <t>Great Gatsy Flapper Inspired Fashion Headband / Hairband with Two Small Rhinestone Encrusted Flowers</t>
  </si>
  <si>
    <t>40180HM</t>
  </si>
  <si>
    <t>Great Gatsy Flapper Inspired Fashion Headband / Hairband with a Rhinestone Encrusted Flower</t>
  </si>
  <si>
    <t>40181HM</t>
  </si>
  <si>
    <t>Great Gatsy Flapper Inspired Fashion Headband / Hairband with Faux Jewels and Rhinestones</t>
  </si>
  <si>
    <t>40182R</t>
  </si>
  <si>
    <t xml:space="preserve">Great Gatsy Flapper Inspired Fashion Headband / Hairband with Faux Jewels </t>
  </si>
  <si>
    <t>40183B</t>
  </si>
  <si>
    <t>Great Gatsy Flapper Inspired Fashion Headband / Hairband with a Flower Encrusted with Pearls and a Faux Jewel</t>
  </si>
  <si>
    <t>40184B</t>
  </si>
  <si>
    <t>Great Gatsy Flapper Inspired Fashion Headband / Hairband with a Faux Jewel Encrusted Bow Design</t>
  </si>
  <si>
    <t>40185B</t>
  </si>
  <si>
    <t>Great Gatsy Flapper Inspired Fashion Headband / Hairband Encrusted with Faux Stones / Jewels</t>
  </si>
  <si>
    <t>40186B</t>
  </si>
  <si>
    <t>Great Gatsy Flapper Inspired Fashion Headband / Hairband Encrusted with Rhinestones</t>
  </si>
  <si>
    <t>40187B</t>
  </si>
  <si>
    <t>40188HM</t>
  </si>
  <si>
    <t>40189HM</t>
  </si>
  <si>
    <t>40190TP</t>
  </si>
  <si>
    <t>40191B</t>
  </si>
  <si>
    <t>Great Gatsy Flapper Inspired Fashion Headband / Hairband with a Rhinestone Encrusted Elegant Flower</t>
  </si>
  <si>
    <t>40192B</t>
  </si>
  <si>
    <t>40193B</t>
  </si>
  <si>
    <t>Great Gatsy Flapper Inspired Fashion Headband / Hairband with a Sequin Encrusted Flower Design</t>
  </si>
  <si>
    <t>40194GY</t>
  </si>
  <si>
    <t>Great Gatsy Flapper Inspired Multi-Colored Striped Fashion Headband / Hairband</t>
  </si>
  <si>
    <t>40223OR</t>
  </si>
  <si>
    <t>40223B</t>
  </si>
  <si>
    <t>40223BL</t>
  </si>
  <si>
    <t>40223PU</t>
  </si>
  <si>
    <t>40223PN</t>
  </si>
  <si>
    <t>Great Gatsy Flapper Inspired Fashion Hair Barette with Faux Pearls and a Bling Stone Flower</t>
  </si>
  <si>
    <t>40224BD</t>
  </si>
  <si>
    <t>40224BL</t>
  </si>
  <si>
    <t>40224TP</t>
  </si>
  <si>
    <t>40224CL</t>
  </si>
  <si>
    <t>40224PC</t>
  </si>
  <si>
    <t>Item Cost Adjustment</t>
  </si>
  <si>
    <t>Miscelleanous Costs (Totals - Refer to Emails)</t>
  </si>
  <si>
    <t>FTB Annual Fee</t>
  </si>
  <si>
    <t>Total Shipping (Refer to Emails)</t>
  </si>
  <si>
    <t>Total Mileage (Refer to Emails)</t>
  </si>
  <si>
    <t>Amazon + Webstore Fee 2 months</t>
  </si>
  <si>
    <t>Parking City Hall</t>
  </si>
  <si>
    <t>Returns</t>
  </si>
  <si>
    <t>Sale Fee Credits</t>
  </si>
  <si>
    <t>20274B</t>
  </si>
  <si>
    <t>LC00062</t>
  </si>
  <si>
    <t>LC00065</t>
  </si>
  <si>
    <t>SG0001</t>
  </si>
  <si>
    <t>SG0002</t>
  </si>
  <si>
    <t>SG0004</t>
  </si>
  <si>
    <t>SG0005</t>
  </si>
  <si>
    <t>SG0006</t>
  </si>
  <si>
    <t>UM00001</t>
  </si>
  <si>
    <t>UM00003M</t>
  </si>
  <si>
    <t>UM00004Z</t>
  </si>
  <si>
    <t>UM00005</t>
  </si>
  <si>
    <t>VS0408</t>
  </si>
  <si>
    <t>VS0414</t>
  </si>
  <si>
    <t>VS0423</t>
  </si>
  <si>
    <t>VS0428</t>
  </si>
  <si>
    <t>Solid Color Faux Leather Hard Case Sunglass / Eyeglass Holder</t>
  </si>
  <si>
    <t>20300B</t>
  </si>
  <si>
    <t>20300BEI</t>
  </si>
  <si>
    <t>20300BL</t>
  </si>
  <si>
    <t>20300GR</t>
  </si>
  <si>
    <t>20300OR</t>
  </si>
  <si>
    <t>20300YL</t>
  </si>
  <si>
    <t>Striped Blended / Streaked Multi Color Banded Hard Case Sunglass / Eyeglass Holder</t>
  </si>
  <si>
    <t>20301BL</t>
  </si>
  <si>
    <t>20301BR</t>
  </si>
  <si>
    <t>20301GR</t>
  </si>
  <si>
    <t>20301OR</t>
  </si>
  <si>
    <t>20301PU</t>
  </si>
  <si>
    <t>Classic Aviator Sunglasses / Eyeglasses/ Eyewear (Various Colors)</t>
  </si>
  <si>
    <t>20302B</t>
  </si>
  <si>
    <t>20302BR</t>
  </si>
  <si>
    <t>20302G</t>
  </si>
  <si>
    <t>20302GR</t>
  </si>
  <si>
    <t>20303B</t>
  </si>
  <si>
    <t>20303BR</t>
  </si>
  <si>
    <t>20303G</t>
  </si>
  <si>
    <t>20303GR</t>
  </si>
  <si>
    <t>Classic Wayfarer Sunglasses / Eyeglasses/ Eyewear (Various Colors)</t>
  </si>
  <si>
    <t>20304B</t>
  </si>
  <si>
    <t>20304BL</t>
  </si>
  <si>
    <t>20304R</t>
  </si>
  <si>
    <t>20304W</t>
  </si>
  <si>
    <t>20304YL</t>
  </si>
  <si>
    <t>20305BL</t>
  </si>
  <si>
    <t>20305G</t>
  </si>
  <si>
    <t>20305GR</t>
  </si>
  <si>
    <t>20305R</t>
  </si>
  <si>
    <t>Classic Cat Eye Large Oversized Sunglasses / Eyeglasses / Eyewear (Various Colors)</t>
  </si>
  <si>
    <t>20306B</t>
  </si>
  <si>
    <t>20306BR</t>
  </si>
  <si>
    <t>20306BUR</t>
  </si>
  <si>
    <t>Spring Fashion Floral / Flower Pattern Designed Clear Transparent Umbrella / Parasol (Various Colors)</t>
  </si>
  <si>
    <t>20307B</t>
  </si>
  <si>
    <t>20307BL</t>
  </si>
  <si>
    <t>20307FU</t>
  </si>
  <si>
    <t>20307PN</t>
  </si>
  <si>
    <t>20307W</t>
  </si>
  <si>
    <t>20307YL</t>
  </si>
  <si>
    <t xml:space="preserve">Spring Fashion Polk A Dot Transparent Clear Umbrella / Parasol </t>
  </si>
  <si>
    <t>20308M</t>
  </si>
  <si>
    <t>Spring Fashion Zebra Pattern Striped Clear Transparent Umbrella / Parasol</t>
  </si>
  <si>
    <t>20309Z</t>
  </si>
  <si>
    <t>Spring Fashion Clear Transparent Umbrella / Parasol (Various Colors)</t>
  </si>
  <si>
    <t>20310B</t>
  </si>
  <si>
    <t>20310BL</t>
  </si>
  <si>
    <t>20310GR</t>
  </si>
  <si>
    <t>20310PN</t>
  </si>
  <si>
    <t>20310W</t>
  </si>
  <si>
    <t>20310YL</t>
  </si>
  <si>
    <t>Long Spring Fashion Light Weight Koi / Goldfish Patterned Scarf / Shawl / Wrap</t>
  </si>
  <si>
    <t>20311GR</t>
  </si>
  <si>
    <t>20311OR</t>
  </si>
  <si>
    <t>Long Spring Light Weight Leopard / Cheetah Pattern Print Scarf / Shawl / Wrap</t>
  </si>
  <si>
    <t>20312PN</t>
  </si>
  <si>
    <t>20312TUR</t>
  </si>
  <si>
    <t>20312YL</t>
  </si>
  <si>
    <t>Long Spring Fashion Horse / Mustang Design Patterned Scarf / Shawl / Wrap (Various Colors)</t>
  </si>
  <si>
    <t>20313BEI</t>
  </si>
  <si>
    <t>20313BL</t>
  </si>
  <si>
    <t>20313GR</t>
  </si>
  <si>
    <t>20313GY</t>
  </si>
  <si>
    <t>Long Spring Fashion Chevron Pattern Designed Scarf / Shawl / Wrap (Various Colors)</t>
  </si>
  <si>
    <t>20314BL</t>
  </si>
  <si>
    <t>20314FU</t>
  </si>
  <si>
    <t>20314GR</t>
  </si>
  <si>
    <t>20314OR</t>
  </si>
  <si>
    <t>20276BL.</t>
  </si>
  <si>
    <t>GBX047</t>
  </si>
  <si>
    <t>GBX048</t>
  </si>
  <si>
    <t>HBG101003BR</t>
  </si>
  <si>
    <t>HBG101003GR</t>
  </si>
  <si>
    <t>HBG101003GY</t>
  </si>
  <si>
    <t>HBG101003PU</t>
  </si>
  <si>
    <t>HBG101003R</t>
  </si>
  <si>
    <t>HBG101003TUR</t>
  </si>
  <si>
    <t>HBG101005B</t>
  </si>
  <si>
    <t>HBG101025B</t>
  </si>
  <si>
    <t>HBG101025BEI</t>
  </si>
  <si>
    <t>HBG101025BR</t>
  </si>
  <si>
    <t>HBG101025GR</t>
  </si>
  <si>
    <t>HBG101025R</t>
  </si>
  <si>
    <t>HBG101025W</t>
  </si>
  <si>
    <t>HBG101026B</t>
  </si>
  <si>
    <t>HBG101026BEI</t>
  </si>
  <si>
    <t>HBG101026BL</t>
  </si>
  <si>
    <t>HBG101026BR</t>
  </si>
  <si>
    <t>HBG101026GR</t>
  </si>
  <si>
    <t>HBG101026GY</t>
  </si>
  <si>
    <t>HBG101026R</t>
  </si>
  <si>
    <t>HBG101027B</t>
  </si>
  <si>
    <t>HBG101027BEI</t>
  </si>
  <si>
    <t>HBG101027BL</t>
  </si>
  <si>
    <t>HBG101027BR</t>
  </si>
  <si>
    <t>HBG101027R</t>
  </si>
  <si>
    <t>HBG101028B</t>
  </si>
  <si>
    <t>HBG101028BEI</t>
  </si>
  <si>
    <t>HBG101028BL</t>
  </si>
  <si>
    <t>HBG101028BR</t>
  </si>
  <si>
    <t>HBG101028GR</t>
  </si>
  <si>
    <t>HBG101028GY</t>
  </si>
  <si>
    <t>HBG101028R</t>
  </si>
  <si>
    <t>HBG101029B</t>
  </si>
  <si>
    <t>HBG101029BR</t>
  </si>
  <si>
    <t>HBG101029GY</t>
  </si>
  <si>
    <t>HBG101029S</t>
  </si>
  <si>
    <t>HBG101030B</t>
  </si>
  <si>
    <t>HBG101030BR</t>
  </si>
  <si>
    <t>HBG101030GY</t>
  </si>
  <si>
    <t>HBG101032S</t>
  </si>
  <si>
    <t>HBG101033B</t>
  </si>
  <si>
    <t>HBG101035G</t>
  </si>
  <si>
    <t>HBG101035PU</t>
  </si>
  <si>
    <t>HBG101040B</t>
  </si>
  <si>
    <t>HBG101040BEI</t>
  </si>
  <si>
    <t>HBG101040BR</t>
  </si>
  <si>
    <t>HBG101040BUR</t>
  </si>
  <si>
    <t>HBG101040G</t>
  </si>
  <si>
    <t>HBG101040GR</t>
  </si>
  <si>
    <t>HBG101040GY</t>
  </si>
  <si>
    <t>HBG101040S</t>
  </si>
  <si>
    <t>HBG101041GR</t>
  </si>
  <si>
    <t>HBG101042BUR</t>
  </si>
  <si>
    <t>HBG101042S</t>
  </si>
  <si>
    <t>HBG101052BR</t>
  </si>
  <si>
    <t>HBG101054W</t>
  </si>
  <si>
    <t>HBG101074B</t>
  </si>
  <si>
    <t>HBG101087GR</t>
  </si>
  <si>
    <t>HBG101088B</t>
  </si>
  <si>
    <t>HBG101089BR</t>
  </si>
  <si>
    <t>HBG101090B</t>
  </si>
  <si>
    <t>HBG101090GR</t>
  </si>
  <si>
    <t>HBG101090PN</t>
  </si>
  <si>
    <t>HBG101091B</t>
  </si>
  <si>
    <t>HBG101091BL</t>
  </si>
  <si>
    <t>HBG101091BUR</t>
  </si>
  <si>
    <t>HBG101091GR</t>
  </si>
  <si>
    <t>HBG101092B</t>
  </si>
  <si>
    <t>HBG101092GR</t>
  </si>
  <si>
    <t>HBG101093B</t>
  </si>
  <si>
    <t>HBG101093BL</t>
  </si>
  <si>
    <t>HBG101093MU</t>
  </si>
  <si>
    <t>HBG101095OR</t>
  </si>
  <si>
    <t>HBG101095PU</t>
  </si>
  <si>
    <t>HBG101096B</t>
  </si>
  <si>
    <t>HBG101096BR</t>
  </si>
  <si>
    <t>HBG101096G</t>
  </si>
  <si>
    <t>HBG101096S</t>
  </si>
  <si>
    <t>HBG101097B</t>
  </si>
  <si>
    <t>HBG101097BR</t>
  </si>
  <si>
    <t>HBG101097G</t>
  </si>
  <si>
    <t>HBG101097S</t>
  </si>
  <si>
    <t>HBG101098B</t>
  </si>
  <si>
    <t>HBG101099B</t>
  </si>
  <si>
    <t>HBG101099BR</t>
  </si>
  <si>
    <t>HBG101112B</t>
  </si>
  <si>
    <t>HBG101112G</t>
  </si>
  <si>
    <t>HBG101112S</t>
  </si>
  <si>
    <t>HBG101113B</t>
  </si>
  <si>
    <t>HBG101140BR</t>
  </si>
  <si>
    <t>HBG101179B</t>
  </si>
  <si>
    <t>HBG101179BL</t>
  </si>
  <si>
    <t>HBG101179BR</t>
  </si>
  <si>
    <t>HBG101179GR</t>
  </si>
  <si>
    <t>HBG101179GY</t>
  </si>
  <si>
    <t>HBG101180B</t>
  </si>
  <si>
    <t>HBG101180CO</t>
  </si>
  <si>
    <t>HBG101182</t>
  </si>
  <si>
    <t>HBG101183GR</t>
  </si>
  <si>
    <t>HBG101185</t>
  </si>
  <si>
    <t>HBG101188R</t>
  </si>
  <si>
    <t>HBG101192</t>
  </si>
  <si>
    <t>HBG101193GR</t>
  </si>
  <si>
    <t>HBG101193R</t>
  </si>
  <si>
    <t>HBG101194</t>
  </si>
  <si>
    <t>HBG101195</t>
  </si>
  <si>
    <t>HBG101196B</t>
  </si>
  <si>
    <t>HBG101196BL</t>
  </si>
  <si>
    <t>HBG101202</t>
  </si>
  <si>
    <t>HBG101203GR</t>
  </si>
  <si>
    <t>HBG101204</t>
  </si>
  <si>
    <t>HBG101206B</t>
  </si>
  <si>
    <t>HBG101207</t>
  </si>
  <si>
    <t>HBG101208GR</t>
  </si>
  <si>
    <t>HBG101209</t>
  </si>
  <si>
    <t>HBG101211B</t>
  </si>
  <si>
    <t>HBG101211BL</t>
  </si>
  <si>
    <t>HBG101228</t>
  </si>
  <si>
    <t>HBG101229</t>
  </si>
  <si>
    <t>HBG101230</t>
  </si>
  <si>
    <t>HBG101231</t>
  </si>
  <si>
    <t>HBG101232</t>
  </si>
  <si>
    <t>HBG101233</t>
  </si>
  <si>
    <t>HBG101234</t>
  </si>
  <si>
    <t>HBG101235</t>
  </si>
  <si>
    <t>HBG101255B</t>
  </si>
  <si>
    <t>HBG101255TUR</t>
  </si>
  <si>
    <t>HC24697B</t>
  </si>
  <si>
    <t>HC24697BR</t>
  </si>
  <si>
    <t>HC24704G</t>
  </si>
  <si>
    <t>HC24704S</t>
  </si>
  <si>
    <t>HC24705B</t>
  </si>
  <si>
    <t>HC24705BL</t>
  </si>
  <si>
    <t>HC24705OR</t>
  </si>
  <si>
    <t>HC24705PU</t>
  </si>
  <si>
    <t>HC24706BEI</t>
  </si>
  <si>
    <t>HC24706BL</t>
  </si>
  <si>
    <t>HC24706GR</t>
  </si>
  <si>
    <t>HC24706OR</t>
  </si>
  <si>
    <t>HC24707B</t>
  </si>
  <si>
    <t>HC24707BL</t>
  </si>
  <si>
    <t>HC24707GR</t>
  </si>
  <si>
    <t>HC24709</t>
  </si>
  <si>
    <t>HC24710</t>
  </si>
  <si>
    <t>HC24711B</t>
  </si>
  <si>
    <t>HC24711FU</t>
  </si>
  <si>
    <t>HC24711G</t>
  </si>
  <si>
    <t>HC24711OR</t>
  </si>
  <si>
    <t>HC24711S</t>
  </si>
  <si>
    <t>HC24712B</t>
  </si>
  <si>
    <t>HC24712BEI</t>
  </si>
  <si>
    <t>HC24712BL</t>
  </si>
  <si>
    <t>HC24712BZ</t>
  </si>
  <si>
    <t>HC24712FU</t>
  </si>
  <si>
    <t>HC24712P</t>
  </si>
  <si>
    <t>HC24712PU</t>
  </si>
  <si>
    <t>HC24712R</t>
  </si>
  <si>
    <t>HC24713BL</t>
  </si>
  <si>
    <t>HC24713FU</t>
  </si>
  <si>
    <t>HC24713GR</t>
  </si>
  <si>
    <t>HC24714B</t>
  </si>
  <si>
    <t>HC24714BD</t>
  </si>
  <si>
    <t>HC24714BR</t>
  </si>
  <si>
    <t>HC24714CL</t>
  </si>
  <si>
    <t>HC24715</t>
  </si>
  <si>
    <t>HC24716</t>
  </si>
  <si>
    <t>HC24717</t>
  </si>
  <si>
    <t>HC24718</t>
  </si>
  <si>
    <t>HC24719</t>
  </si>
  <si>
    <t>HC24721</t>
  </si>
  <si>
    <t>HC24725B</t>
  </si>
  <si>
    <t>HC24725W</t>
  </si>
  <si>
    <t>HC24726B</t>
  </si>
  <si>
    <t>HC24726W</t>
  </si>
  <si>
    <t>HC24727B</t>
  </si>
  <si>
    <t>HC24727G</t>
  </si>
  <si>
    <t>HC24727S</t>
  </si>
  <si>
    <t>HC24728B</t>
  </si>
  <si>
    <t>HC24728G</t>
  </si>
  <si>
    <t>HC24728S</t>
  </si>
  <si>
    <t>HC24729B</t>
  </si>
  <si>
    <t>HC24729BR</t>
  </si>
  <si>
    <t>HC24729FU</t>
  </si>
  <si>
    <t>HC24729MUL</t>
  </si>
  <si>
    <t>HC24730B</t>
  </si>
  <si>
    <t>20275BL.</t>
  </si>
  <si>
    <t>HC24544</t>
  </si>
  <si>
    <t>HC24528B</t>
  </si>
  <si>
    <t>HC24697</t>
  </si>
  <si>
    <t>HC24541</t>
  </si>
  <si>
    <t>HC24569B</t>
  </si>
  <si>
    <t>Great Gatsby / Flapper Inspired Handmade Fashion Headband / Hairband w Rhinestone Bow</t>
  </si>
  <si>
    <t>40300CL</t>
  </si>
  <si>
    <t>40301JT</t>
  </si>
  <si>
    <t>Great Gatsby / Flapper Inspired Handmade Fashion Headband / Hairband w Rhinestones</t>
  </si>
  <si>
    <t>40302B</t>
  </si>
  <si>
    <t>40302GY</t>
  </si>
  <si>
    <t>Great Gatsby / Flapper Inspired Handmade Fashion Headband / Hairband w Rhinestone Sequin Flower</t>
  </si>
  <si>
    <t>40303B</t>
  </si>
  <si>
    <t>40303GY</t>
  </si>
  <si>
    <t>40304B</t>
  </si>
  <si>
    <t>Great Gatsby / Flapper Inspired Handmade Fashion Headband / Hairband w Rhinestone Scales</t>
  </si>
  <si>
    <t>40305B</t>
  </si>
  <si>
    <t>Great Gatsby / Flapper Inspired Handmade Fashion Headband / Hairband w Rhinestone Flower</t>
  </si>
  <si>
    <t>40306B</t>
  </si>
  <si>
    <t>40307B</t>
  </si>
  <si>
    <t>Great Gatsby / Flapper Inspired Handmade Fashion Headband / Hairband w Rhinestones &amp; Faux Jewels Animal Print</t>
  </si>
  <si>
    <t>40308B</t>
  </si>
  <si>
    <t>Great Gatsby / Flapper Inspired Handmade Fashion Headband / Hairband w Twist Pattern Rhinestones</t>
  </si>
  <si>
    <t>40309BR</t>
  </si>
  <si>
    <t>40309B</t>
  </si>
  <si>
    <t>40310B</t>
  </si>
  <si>
    <t>40310BR</t>
  </si>
  <si>
    <t>40311B</t>
  </si>
  <si>
    <t>40311GY</t>
  </si>
  <si>
    <t>Great Gatsby / Flapper Inspired Handmade Fashion Headband / Hairband w Faux Jewels</t>
  </si>
  <si>
    <t>40312HM</t>
  </si>
  <si>
    <t>40312B</t>
  </si>
  <si>
    <t>Great Gatsby Flapper Inspired Handmade Fashion Headband / Hairband with a Faux Jewel and Rhinestones</t>
  </si>
  <si>
    <t>40312TP</t>
  </si>
  <si>
    <t>Great Gatsby Flapper Inspired Handmade Fashion Headband / Hairband with a Rhinestone Encrusted Bow</t>
  </si>
  <si>
    <t>Great Gatsby Flapper Inspired Handmade Fashion Headband / Hairband with a Rhinestone Encrusted Elegant Bow</t>
  </si>
  <si>
    <t>Great Gatsby Flapper Inspired Handmade Fashion Headband / Hairband Encrusted with Crystal / Bling Stones and Rhinestones</t>
  </si>
  <si>
    <t>Great Gatsby Flapper Inspired Handmade Fashion Headband / Hairband Encrusted with Faux Jewels</t>
  </si>
  <si>
    <t>Great Gatsby Flapper Inspired Fashion Alligator Hairclip Encrusted with Rhinestones</t>
  </si>
  <si>
    <t>40313B</t>
  </si>
  <si>
    <t>CAP-00033</t>
  </si>
  <si>
    <t>CAP-00035</t>
  </si>
  <si>
    <t>CAP-00031</t>
  </si>
  <si>
    <t>CAP-00031OL</t>
  </si>
  <si>
    <t>CAP-00041</t>
  </si>
  <si>
    <t>CAP-00082</t>
  </si>
  <si>
    <t>CAP-00050</t>
  </si>
  <si>
    <t>CAP-00056</t>
  </si>
  <si>
    <t>CAP-00077</t>
  </si>
  <si>
    <t>Princess Crown Rhinestone Adorned Newsboy Jay Gatsby Hat Cap</t>
  </si>
  <si>
    <t>38000B</t>
  </si>
  <si>
    <t>38000GR</t>
  </si>
  <si>
    <t>38000BEI</t>
  </si>
  <si>
    <t>38000BL</t>
  </si>
  <si>
    <t>38000BR</t>
  </si>
  <si>
    <t>38000FU</t>
  </si>
  <si>
    <t>Rhinestone Adorned Holy Cross Fashion Newsboy Jay Gatsby Hat Cap</t>
  </si>
  <si>
    <t>38001FU</t>
  </si>
  <si>
    <t>38001BEI</t>
  </si>
  <si>
    <t>38001B</t>
  </si>
  <si>
    <t>38001GR</t>
  </si>
  <si>
    <t>38001BR</t>
  </si>
  <si>
    <t>38001PU</t>
  </si>
  <si>
    <t>Destroyed Country Style Fashion Hat Cap Designer Inspired - Velcro Back</t>
  </si>
  <si>
    <t>38002OL</t>
  </si>
  <si>
    <t>38002BEI</t>
  </si>
  <si>
    <t>38002BL</t>
  </si>
  <si>
    <t>38002B</t>
  </si>
  <si>
    <t>Jay Gatsby Rhinestone &amp; Faux Jewel Newsboy Fashion Hat Cap</t>
  </si>
  <si>
    <t>38003B</t>
  </si>
  <si>
    <t>Venici Winter Knit Fall / Winter Beanie Cap Hat with Rhinestone Adorned Flower</t>
  </si>
  <si>
    <t>38004BEI</t>
  </si>
  <si>
    <t>Jay Gatsby Fashion Newsboy Cap Fall / Winter Hat</t>
  </si>
  <si>
    <t>38005B</t>
  </si>
  <si>
    <t>Jay Gatsby Rhinestone Adorned Military Style Fashion Hat / Cap</t>
  </si>
  <si>
    <t>38006GR</t>
  </si>
  <si>
    <t>Venici Fashionista Sequin Adorned Disco Fedora Hat / Cap</t>
  </si>
  <si>
    <t>38007BZ</t>
  </si>
  <si>
    <t>38007FU</t>
  </si>
  <si>
    <t>38007R</t>
  </si>
  <si>
    <t>38007B</t>
  </si>
  <si>
    <t>38007BL</t>
  </si>
  <si>
    <t>38007PU</t>
  </si>
  <si>
    <t>HC24714</t>
  </si>
  <si>
    <t>HC24725</t>
  </si>
  <si>
    <t>HC24726</t>
  </si>
  <si>
    <t>HC24727</t>
  </si>
  <si>
    <t>HC24728</t>
  </si>
  <si>
    <t>HC24729</t>
  </si>
  <si>
    <t>Great Gatsby / Flapper Inspired Fashion Headband / Hairband with Rhinestones</t>
  </si>
  <si>
    <t>40400B</t>
  </si>
  <si>
    <t>Great Gatsby / Flapper Inspired Fashion Headband / Hairband with Rhinestones &amp; Faux Jewels</t>
  </si>
  <si>
    <t>40401B</t>
  </si>
  <si>
    <t>40402BD</t>
  </si>
  <si>
    <t>40402B</t>
  </si>
  <si>
    <t>40402BR</t>
  </si>
  <si>
    <t>40402CL</t>
  </si>
  <si>
    <t>Great Gatsby / Flapper Inspired Fashion Headband / Hairband with Rhinestones &amp; Faux Pearls</t>
  </si>
  <si>
    <t>40403B</t>
  </si>
  <si>
    <t>Great Gatsby / Flapper Inspired Fashion Headband / Hairband with Jewels &amp; Faux Pearls</t>
  </si>
  <si>
    <t>40404B</t>
  </si>
  <si>
    <t>Great Gatsby / Flapper Inspired Fashion Headband / Hairband with Faux Pearls &amp; Rhinestones</t>
  </si>
  <si>
    <t>40405B</t>
  </si>
  <si>
    <t>Great Gatsby / Flapper Inspired Fashion Headband / Hairband Flower Design with Faux Pearls &amp; Rhinestones</t>
  </si>
  <si>
    <t>40406B</t>
  </si>
  <si>
    <t>40407B</t>
  </si>
  <si>
    <t>Great Gatsby / Flapper Inspired Fashion Headband / Hairband with Faux Jewels &amp; Rhinestones</t>
  </si>
  <si>
    <t>40408B</t>
  </si>
  <si>
    <t>40409B</t>
  </si>
  <si>
    <t>40409W</t>
  </si>
  <si>
    <t>40410B</t>
  </si>
  <si>
    <t>40410W</t>
  </si>
  <si>
    <t>40411B</t>
  </si>
  <si>
    <t>40411G</t>
  </si>
  <si>
    <t>40411S</t>
  </si>
  <si>
    <t>40412G</t>
  </si>
  <si>
    <t>40412S</t>
  </si>
  <si>
    <t>40412B</t>
  </si>
  <si>
    <t>Great Gatsby / Flapper Inspired Fashion Headband / Hairband with Pattern Stitched Design</t>
  </si>
  <si>
    <t>40413MUL</t>
  </si>
  <si>
    <t>40413BR</t>
  </si>
  <si>
    <t>40413FU</t>
  </si>
  <si>
    <t>40413B</t>
  </si>
  <si>
    <t>HBG100282</t>
  </si>
  <si>
    <t>HBG100283</t>
  </si>
  <si>
    <t>HBG100286</t>
  </si>
  <si>
    <t>HBG100288</t>
  </si>
  <si>
    <t>HBG100289</t>
  </si>
  <si>
    <t>HBG100292</t>
  </si>
  <si>
    <t>HBG100295</t>
  </si>
  <si>
    <t>HBG100296</t>
  </si>
  <si>
    <t>HBG100297</t>
  </si>
  <si>
    <t>HBG100299</t>
  </si>
  <si>
    <t>HBG100304</t>
  </si>
  <si>
    <t>HBG100305</t>
  </si>
  <si>
    <t>HBG100306</t>
  </si>
  <si>
    <t>HBG100307</t>
  </si>
  <si>
    <t>HBG100309</t>
  </si>
  <si>
    <t>HBG100310</t>
  </si>
  <si>
    <t>HBG100311</t>
  </si>
  <si>
    <t>HBG100314</t>
  </si>
  <si>
    <t>HBG100318</t>
  </si>
  <si>
    <t>HBG100319</t>
  </si>
  <si>
    <t>HBG100321</t>
  </si>
  <si>
    <t>HBG100322</t>
  </si>
  <si>
    <t>HBG100326</t>
  </si>
  <si>
    <t>HBG100331</t>
  </si>
  <si>
    <t>HBG100333</t>
  </si>
  <si>
    <t>HBG100335</t>
  </si>
  <si>
    <t>HBG100342</t>
  </si>
  <si>
    <t>HBG100347</t>
  </si>
  <si>
    <t>HBG100348</t>
  </si>
  <si>
    <t>HBG100350</t>
  </si>
  <si>
    <t>HBG100351</t>
  </si>
  <si>
    <t>HBG100361</t>
  </si>
  <si>
    <t>HBG100363</t>
  </si>
  <si>
    <t>HBG100364</t>
  </si>
  <si>
    <t>HBG100365</t>
  </si>
  <si>
    <t>HBG100375</t>
  </si>
  <si>
    <t>HBG100384</t>
  </si>
  <si>
    <t>HBG100386</t>
  </si>
  <si>
    <t>HBG100390</t>
  </si>
  <si>
    <t>HBG100391</t>
  </si>
  <si>
    <t>HBG100403</t>
  </si>
  <si>
    <t>HBG100408</t>
  </si>
  <si>
    <t>HBG100412</t>
  </si>
  <si>
    <t>HBG100418</t>
  </si>
  <si>
    <t>HBG100425</t>
  </si>
  <si>
    <t>HBG100437</t>
  </si>
  <si>
    <t>HBG100438</t>
  </si>
  <si>
    <t>HBG100439</t>
  </si>
  <si>
    <t>HBG100442</t>
  </si>
  <si>
    <t>HBG100443</t>
  </si>
  <si>
    <t>HBG100444</t>
  </si>
  <si>
    <t>HBG100445</t>
  </si>
  <si>
    <t>HBG100446</t>
  </si>
  <si>
    <t>HBG100448</t>
  </si>
  <si>
    <t>HBG100450</t>
  </si>
  <si>
    <t>HBG100454</t>
  </si>
  <si>
    <t>HBG100487</t>
  </si>
  <si>
    <t>HBG100577</t>
  </si>
  <si>
    <t>HBG100578</t>
  </si>
  <si>
    <t>HBG100581</t>
  </si>
  <si>
    <t>HBG100886</t>
  </si>
  <si>
    <t>HBG100967</t>
  </si>
  <si>
    <t>HBG101003</t>
  </si>
  <si>
    <t>HBG101005</t>
  </si>
  <si>
    <t>HBG101009</t>
  </si>
  <si>
    <t>HBG101016</t>
  </si>
  <si>
    <t>HBG101025</t>
  </si>
  <si>
    <t>HBG101026</t>
  </si>
  <si>
    <t>HBG101027</t>
  </si>
  <si>
    <t>HBG101028</t>
  </si>
  <si>
    <t>HBG101029</t>
  </si>
  <si>
    <t>HBG101030</t>
  </si>
  <si>
    <t>HBG101032</t>
  </si>
  <si>
    <t>HBG101033</t>
  </si>
  <si>
    <t>HBG101035</t>
  </si>
  <si>
    <t>HBG101040</t>
  </si>
  <si>
    <t>HBG101041</t>
  </si>
  <si>
    <t>HBG101042</t>
  </si>
  <si>
    <t>HBG101052</t>
  </si>
  <si>
    <t>HBG101054</t>
  </si>
  <si>
    <t>HBG101055</t>
  </si>
  <si>
    <t>HBG101058</t>
  </si>
  <si>
    <t>HBG101059</t>
  </si>
  <si>
    <t>HBG101060</t>
  </si>
  <si>
    <t>HBG101061</t>
  </si>
  <si>
    <t>HBG101074</t>
  </si>
  <si>
    <t>HBG101087</t>
  </si>
  <si>
    <t>HBG101088</t>
  </si>
  <si>
    <t>HBG101089</t>
  </si>
  <si>
    <t>HBG101090</t>
  </si>
  <si>
    <t>HBG101091</t>
  </si>
  <si>
    <t>HBG101092</t>
  </si>
  <si>
    <t>HBG101093</t>
  </si>
  <si>
    <t>HBG101095</t>
  </si>
  <si>
    <t>HBG101096</t>
  </si>
  <si>
    <t>HBG101097</t>
  </si>
  <si>
    <t>HBG101098</t>
  </si>
  <si>
    <t>HBG101099</t>
  </si>
  <si>
    <t>HBG101112</t>
  </si>
  <si>
    <t>HBG101113</t>
  </si>
  <si>
    <t>HBG101140</t>
  </si>
  <si>
    <t>HBG101179</t>
  </si>
  <si>
    <t>HBG101180</t>
  </si>
  <si>
    <t>HBG101183</t>
  </si>
  <si>
    <t>HBG101188</t>
  </si>
  <si>
    <t>HBG101193</t>
  </si>
  <si>
    <t>HBG101196</t>
  </si>
  <si>
    <t>HBG101203</t>
  </si>
  <si>
    <t>HBG101206</t>
  </si>
  <si>
    <t>HBG101208</t>
  </si>
  <si>
    <t>HBG101211</t>
  </si>
  <si>
    <t>HBG101255</t>
  </si>
  <si>
    <t>Victorian Inspired Beaded Purse Evening Clutch Bag w/ Detachable Chain Strap</t>
  </si>
  <si>
    <t>20400AG</t>
  </si>
  <si>
    <t>20400B</t>
  </si>
  <si>
    <t>20400BR</t>
  </si>
  <si>
    <t>20400CH</t>
  </si>
  <si>
    <t>20400P</t>
  </si>
  <si>
    <t>20400S</t>
  </si>
  <si>
    <t>20400W</t>
  </si>
  <si>
    <t>Faux Crystal Studded Evening Clutch Handbag</t>
  </si>
  <si>
    <t>20401B</t>
  </si>
  <si>
    <t>Faux Leather Envelope Clutch w/ Twist Lock Closure</t>
  </si>
  <si>
    <t>20402TL</t>
  </si>
  <si>
    <t>20402PL</t>
  </si>
  <si>
    <t>Snap Closure Clutch with Laser-cut Floral Design</t>
  </si>
  <si>
    <t>20403B</t>
  </si>
  <si>
    <t>20403BL</t>
  </si>
  <si>
    <t>20403BR</t>
  </si>
  <si>
    <t>20403FU</t>
  </si>
  <si>
    <t>20403GR</t>
  </si>
  <si>
    <t>20403GY</t>
  </si>
  <si>
    <t>20403PL</t>
  </si>
  <si>
    <t>20403R</t>
  </si>
  <si>
    <t>20403RU</t>
  </si>
  <si>
    <t>20403S</t>
  </si>
  <si>
    <t>Studded Patent PU Clutch w/ Twist Lock Closure</t>
  </si>
  <si>
    <t>20404B</t>
  </si>
  <si>
    <t>20404BL</t>
  </si>
  <si>
    <t>20404GR</t>
  </si>
  <si>
    <t>20404GY</t>
  </si>
  <si>
    <t>20404PL</t>
  </si>
  <si>
    <t>20404PU</t>
  </si>
  <si>
    <t>20404R</t>
  </si>
  <si>
    <t>20404RU</t>
  </si>
  <si>
    <t>Glam Patent PU Tote Bag with Matching Coin Purse</t>
  </si>
  <si>
    <t>20405PL</t>
  </si>
  <si>
    <t>Faux Leather Woven Envelope Clutch w/ Twist Lock Closure</t>
  </si>
  <si>
    <t>20406B</t>
  </si>
  <si>
    <t>20406BR</t>
  </si>
  <si>
    <t>Floral Embossed Faux Leather Clutch w/ Twist Lock Closure</t>
  </si>
  <si>
    <t>20407B</t>
  </si>
  <si>
    <t>20407BEI</t>
  </si>
  <si>
    <t>20407BR</t>
  </si>
  <si>
    <t>20407GY</t>
  </si>
  <si>
    <t>Leopard Print Faux Alligator Envelope Clutch</t>
  </si>
  <si>
    <t>20408B</t>
  </si>
  <si>
    <t>20408BR</t>
  </si>
  <si>
    <t>20408R</t>
  </si>
  <si>
    <t>20408TL</t>
  </si>
  <si>
    <t>Faux Ostrich Envelope Evening Clutch Bag w/ Twist Lock Closure</t>
  </si>
  <si>
    <t>20409B</t>
  </si>
  <si>
    <t>20409BEI</t>
  </si>
  <si>
    <t>20409BR</t>
  </si>
  <si>
    <t>20409GY</t>
  </si>
  <si>
    <t>20409R</t>
  </si>
  <si>
    <t>20409RU</t>
  </si>
  <si>
    <t>20409W</t>
  </si>
  <si>
    <t>Beautiful Envelope Clutch w/ Floral Laser-cut Design and Twist Lock Closure</t>
  </si>
  <si>
    <t>20410B</t>
  </si>
  <si>
    <t>20410GR</t>
  </si>
  <si>
    <t>20410GY</t>
  </si>
  <si>
    <t>Beautiful Belted Clutch w/ Floral Laser-cut Design</t>
  </si>
  <si>
    <t>20411B</t>
  </si>
  <si>
    <t>20411BR</t>
  </si>
  <si>
    <t>20411CO</t>
  </si>
  <si>
    <t>20411GY</t>
  </si>
  <si>
    <t>20411PU</t>
  </si>
  <si>
    <t>Floral Laser-cut Draped Evening Clutch w/ Snap Closure</t>
  </si>
  <si>
    <t>20412BL</t>
  </si>
  <si>
    <t>20412BR</t>
  </si>
  <si>
    <t>20412CO</t>
  </si>
  <si>
    <t>20412MU</t>
  </si>
  <si>
    <t>Floral Laser-cut Fold Over Evening Clutch w/ Twist Lock Closure</t>
  </si>
  <si>
    <t>20413GY</t>
  </si>
  <si>
    <t>Floral Laser-cut Tote Bag w/ Matching Coin Purse</t>
  </si>
  <si>
    <t>20414BR</t>
  </si>
  <si>
    <t>20414GY</t>
  </si>
  <si>
    <t>20414PU</t>
  </si>
  <si>
    <t>20414R</t>
  </si>
  <si>
    <t>Glossy Faux Crocodile Envelope Clutch w/ Metal Detail and Twist Lock Closure</t>
  </si>
  <si>
    <t>20415B</t>
  </si>
  <si>
    <t>20415BEI</t>
  </si>
  <si>
    <t>20415BR</t>
  </si>
  <si>
    <t>20415FU</t>
  </si>
  <si>
    <t>20415G</t>
  </si>
  <si>
    <t>20415GR</t>
  </si>
  <si>
    <t>20415GY</t>
  </si>
  <si>
    <t>20415RU</t>
  </si>
  <si>
    <t>Matte Faux Crocodile Envelope Clutch w/ Metal Buckle Closure</t>
  </si>
  <si>
    <t>20416CA</t>
  </si>
  <si>
    <t>20416GY</t>
  </si>
  <si>
    <t>Faux Snakeskin Envelope Clutch with Black Trim and Matching Wrist Strap</t>
  </si>
  <si>
    <t>20417B</t>
  </si>
  <si>
    <t>20417BL</t>
  </si>
  <si>
    <t>20417BR</t>
  </si>
  <si>
    <t>20417FU</t>
  </si>
  <si>
    <t>20417GR</t>
  </si>
  <si>
    <t>20417PU</t>
  </si>
  <si>
    <t>20417W</t>
  </si>
  <si>
    <t>Woven Clutch w/ Faux Ostrich Trim and Twist Lock Closure</t>
  </si>
  <si>
    <t>20418B</t>
  </si>
  <si>
    <t>20418BEI</t>
  </si>
  <si>
    <t>20418BL</t>
  </si>
  <si>
    <t>20418BR</t>
  </si>
  <si>
    <t>20418GY</t>
  </si>
  <si>
    <t>20418R</t>
  </si>
  <si>
    <t>Faux Leather Envelope Clutch with Woven Flap and Twist Lock Closure</t>
  </si>
  <si>
    <t>20419B</t>
  </si>
  <si>
    <t>20419BR</t>
  </si>
  <si>
    <t>20419CA</t>
  </si>
  <si>
    <t>20419FU</t>
  </si>
  <si>
    <t>20419GR</t>
  </si>
  <si>
    <t>20419GY</t>
  </si>
  <si>
    <t>20419PU</t>
  </si>
  <si>
    <t>20419R</t>
  </si>
  <si>
    <t>20419S</t>
  </si>
  <si>
    <t xml:space="preserve">Elegant Envelope Clutch w/ Floral Embossed Flap  </t>
  </si>
  <si>
    <t>20420FU</t>
  </si>
  <si>
    <t>20420GY</t>
  </si>
  <si>
    <t>20420S</t>
  </si>
  <si>
    <t xml:space="preserve">Contrast Woven Envelope Clutch </t>
  </si>
  <si>
    <t>20421B</t>
  </si>
  <si>
    <t>20421BL</t>
  </si>
  <si>
    <t>20421BR</t>
  </si>
  <si>
    <t>20421BUR</t>
  </si>
  <si>
    <t>20421CA</t>
  </si>
  <si>
    <t>20421GR</t>
  </si>
  <si>
    <t>20421GY</t>
  </si>
  <si>
    <t>20421OR</t>
  </si>
  <si>
    <t>20421PU</t>
  </si>
  <si>
    <t>20421R</t>
  </si>
  <si>
    <t>Faux Leather Envelope Clutch with Faux Crocodile Flap</t>
  </si>
  <si>
    <t>20422GY</t>
  </si>
  <si>
    <t>Ball Mesh Evening Bag</t>
  </si>
  <si>
    <t>20423B</t>
  </si>
  <si>
    <t>20423S</t>
  </si>
  <si>
    <t>Elegant Evening Clutch w/ Rhinestone Detailing</t>
  </si>
  <si>
    <t>20424B</t>
  </si>
  <si>
    <t>20424G</t>
  </si>
  <si>
    <t>Faux Ostrich Envelope Clutch w/ Zipper Accents</t>
  </si>
  <si>
    <t>20425B</t>
  </si>
  <si>
    <t>20425BL</t>
  </si>
  <si>
    <t>20425BR</t>
  </si>
  <si>
    <t>20425FU</t>
  </si>
  <si>
    <t>20425GR</t>
  </si>
  <si>
    <t>20425GY</t>
  </si>
  <si>
    <t>20425MU</t>
  </si>
  <si>
    <t>20425PU</t>
  </si>
  <si>
    <t>20425R</t>
  </si>
  <si>
    <t>20425RU</t>
  </si>
  <si>
    <t>Glammy Shimmer Zebra Print Envelope Clutch</t>
  </si>
  <si>
    <t>20426G</t>
  </si>
  <si>
    <t>20426S</t>
  </si>
  <si>
    <t>Glossy Crocodile Clutch w/ Twist Lock Closure</t>
  </si>
  <si>
    <t>20427B</t>
  </si>
  <si>
    <t>20427BL</t>
  </si>
  <si>
    <t>20427GY</t>
  </si>
  <si>
    <t>Slit Patterned Clutch w/Twist Lock Closure</t>
  </si>
  <si>
    <t>20428B</t>
  </si>
  <si>
    <t>20428BEI</t>
  </si>
  <si>
    <t>20428FU</t>
  </si>
  <si>
    <t>20428GY</t>
  </si>
  <si>
    <t>20428R</t>
  </si>
  <si>
    <t>20428RU</t>
  </si>
  <si>
    <t>Glossy Snakeskin Clutch</t>
  </si>
  <si>
    <t>20429B</t>
  </si>
  <si>
    <t>20429PU</t>
  </si>
  <si>
    <t>Glossy Snakeskin Clutch with Metallic Undertones</t>
  </si>
  <si>
    <t>20430FU</t>
  </si>
  <si>
    <t>Soft Faux Leather Pleated Clutch w/ Rinestone Detailing</t>
  </si>
  <si>
    <t>20431B</t>
  </si>
  <si>
    <t>20431G</t>
  </si>
  <si>
    <t>20431S</t>
  </si>
  <si>
    <t>Faux Alligator Clutch w/ Glitter Flap</t>
  </si>
  <si>
    <t>20432B</t>
  </si>
  <si>
    <t>20432BZ</t>
  </si>
  <si>
    <t>20432G</t>
  </si>
  <si>
    <t>20432P</t>
  </si>
  <si>
    <t>20432S</t>
  </si>
  <si>
    <t>Faux Leather Clutch w/ Laser-cut Flap</t>
  </si>
  <si>
    <t>20433B</t>
  </si>
  <si>
    <t>20433BEI</t>
  </si>
  <si>
    <t>20433BL</t>
  </si>
  <si>
    <t>20433BR</t>
  </si>
  <si>
    <t>20433GR</t>
  </si>
  <si>
    <t>20433P</t>
  </si>
  <si>
    <t>20433PU</t>
  </si>
  <si>
    <t>20433RU</t>
  </si>
  <si>
    <t>Woven Snap Closure Clutch w/ Removable Chain Strap</t>
  </si>
  <si>
    <t>20434B</t>
  </si>
  <si>
    <t>20434BEI</t>
  </si>
  <si>
    <t>20434BR</t>
  </si>
  <si>
    <t>20434R</t>
  </si>
  <si>
    <t>20434S</t>
  </si>
  <si>
    <t>Shiny Striped Clutch w/Twist Lock Closure</t>
  </si>
  <si>
    <t>20435B</t>
  </si>
  <si>
    <t>20435BR</t>
  </si>
  <si>
    <t>20435G</t>
  </si>
  <si>
    <t>Faux Leather Clutch w/ Woven Flap and Pearl Trim</t>
  </si>
  <si>
    <t>20436B</t>
  </si>
  <si>
    <t>20436BEI</t>
  </si>
  <si>
    <t>20436BR</t>
  </si>
  <si>
    <t>20436G</t>
  </si>
  <si>
    <t>20436GY</t>
  </si>
  <si>
    <t>20436S</t>
  </si>
  <si>
    <t>Round Stud Studded Clutch</t>
  </si>
  <si>
    <t>20437B</t>
  </si>
  <si>
    <t>20437BEI</t>
  </si>
  <si>
    <t>20437BL</t>
  </si>
  <si>
    <t>20437BR</t>
  </si>
  <si>
    <t>20437P</t>
  </si>
  <si>
    <t>20437R</t>
  </si>
  <si>
    <t>20437S</t>
  </si>
  <si>
    <t>20437W</t>
  </si>
  <si>
    <t>Framed Evening Bag w/ Rhinestone Detailing and Snap Closure</t>
  </si>
  <si>
    <t>20438BZ</t>
  </si>
  <si>
    <t>Soft Fabric Slouch Evening Bag w/ Snap Closure</t>
  </si>
  <si>
    <t>20439B</t>
  </si>
  <si>
    <t>20439BZ</t>
  </si>
  <si>
    <t>Metallic Clutch w/ Matching Wrist Strap</t>
  </si>
  <si>
    <t>20440B</t>
  </si>
  <si>
    <t>20440S</t>
  </si>
  <si>
    <t>Leopard Print Metallic Mesh Evening Bag</t>
  </si>
  <si>
    <t>20441G</t>
  </si>
  <si>
    <t>20441S</t>
  </si>
  <si>
    <t>Metallic Mesh Crossbody Bag</t>
  </si>
  <si>
    <t>20442G</t>
  </si>
  <si>
    <t>20442S</t>
  </si>
  <si>
    <t>Clutch with Metallic Snakeskin Pattern Flap</t>
  </si>
  <si>
    <t>20443B</t>
  </si>
  <si>
    <t>20443BEI</t>
  </si>
  <si>
    <t>20443BR</t>
  </si>
  <si>
    <t>20443GY</t>
  </si>
  <si>
    <t>All-over Metallic Snakeskin Patterned Clutch</t>
  </si>
  <si>
    <t>20444B</t>
  </si>
  <si>
    <t>Rhinestone Mesh Purse w/ Chain Strap</t>
  </si>
  <si>
    <t>20445G</t>
  </si>
  <si>
    <t>Metallic Mesh Leopard Clutch</t>
  </si>
  <si>
    <t>20446G</t>
  </si>
  <si>
    <t>20446S</t>
  </si>
  <si>
    <t>Shiny Mesh Clutch w/ Rhinestone Detailing and Removable Chain Strap</t>
  </si>
  <si>
    <t>20447B</t>
  </si>
  <si>
    <t>Faux Suede Envelope Clutch w/ Beautiful Multi-colored Stripe Detailing</t>
  </si>
  <si>
    <t>20448B</t>
  </si>
  <si>
    <t>20448BR</t>
  </si>
  <si>
    <t>20448RU</t>
  </si>
  <si>
    <t>20448TL</t>
  </si>
  <si>
    <t>Faux Suede Clutch w/ Beautiful Multi-colored Stripe Detailing</t>
  </si>
  <si>
    <t>20449B</t>
  </si>
  <si>
    <t>20449BR</t>
  </si>
  <si>
    <t>20449FU</t>
  </si>
  <si>
    <t>20449RU</t>
  </si>
  <si>
    <t>Snakeskin Envelope Clutch w/ Sequined Sides</t>
  </si>
  <si>
    <t>20450B</t>
  </si>
  <si>
    <t>20450BR</t>
  </si>
  <si>
    <t>Shiny Sequined Clutch w/ Snakeskin Flap</t>
  </si>
  <si>
    <t>20451B</t>
  </si>
  <si>
    <t>20451BR</t>
  </si>
  <si>
    <t>Beaded Envelope Evening Clutch Bag w/ Gradient Stone Detailing</t>
  </si>
  <si>
    <t>20452B</t>
  </si>
  <si>
    <t>20452FU</t>
  </si>
  <si>
    <t>20452OL</t>
  </si>
  <si>
    <t>20452PU</t>
  </si>
  <si>
    <t>20452R</t>
  </si>
  <si>
    <t>Nadia Faux Leather Evening Clutch w High Polish Hardware</t>
  </si>
  <si>
    <t>20453B</t>
  </si>
  <si>
    <t>20453BR</t>
  </si>
  <si>
    <t>20453GY</t>
  </si>
  <si>
    <t>Nadia Mesh Envelope Clutch Twist Lock Closure</t>
  </si>
  <si>
    <t>20454G</t>
  </si>
  <si>
    <t>20454S</t>
  </si>
  <si>
    <t>Vintage Metal Studded Fall Fashion Clutch Handbag Purse</t>
  </si>
  <si>
    <t>20455B</t>
  </si>
  <si>
    <t>20455BEI</t>
  </si>
  <si>
    <t>20455BR</t>
  </si>
  <si>
    <t>Large Floral Printed Fall Tote Purse Handbag</t>
  </si>
  <si>
    <t>20456B</t>
  </si>
  <si>
    <t>Clasisc Sequin and Rhinestone Handbag Faus Leather Purse</t>
  </si>
  <si>
    <t>20458B</t>
  </si>
  <si>
    <t>20459MT</t>
  </si>
  <si>
    <t>Large Vintage Rhinestone Intricate Pattern Handbag Top Handle Purse</t>
  </si>
  <si>
    <t>20460B</t>
  </si>
  <si>
    <t>Large Vintage Rhinestone Floral Pattern Handbag Top Handle Purse</t>
  </si>
  <si>
    <t>20461B</t>
  </si>
  <si>
    <t>20462B</t>
  </si>
  <si>
    <t>Adorable Floral Print Cross Body Handbag Purse</t>
  </si>
  <si>
    <t>20463MT</t>
  </si>
  <si>
    <t>Wild Animal Leopard / Cheetah Print Cosmetic Clutch Bag Purse</t>
  </si>
  <si>
    <t>20466LP</t>
  </si>
  <si>
    <t>Large Floral Print Weekender Tote Handbag Purse with Floral Design</t>
  </si>
  <si>
    <t>20467B</t>
  </si>
  <si>
    <t>Large Chevron Tote Handbag with Faux Leather Straps</t>
  </si>
  <si>
    <t>20468FU</t>
  </si>
  <si>
    <t>20468GR</t>
  </si>
  <si>
    <t>Tribal Print Canvas Handbag Weekender Fall Fashion</t>
  </si>
  <si>
    <t>20469MT</t>
  </si>
  <si>
    <t>Large Tribal Print Canvas Handbag Weekender Tote Fall Fashion</t>
  </si>
  <si>
    <t>20470MT</t>
  </si>
  <si>
    <t>Embroidered India Fashion Handbag Cross Body Purse</t>
  </si>
  <si>
    <t>20471W</t>
  </si>
  <si>
    <t>Embroidered Patchwork Cross Body Imported, India Purse Handbag</t>
  </si>
  <si>
    <t>20472R</t>
  </si>
  <si>
    <t>Embroidered Floral Patchwork Cross Body Imported, India Purse Handbag</t>
  </si>
  <si>
    <t>20473MT</t>
  </si>
  <si>
    <t>Embroidered Tassel Design Floral Patchwork Handbag Vintage</t>
  </si>
  <si>
    <t>20474MT</t>
  </si>
  <si>
    <t>Vintage Patchwork Cross Body Purse (patchwork will vary)</t>
  </si>
  <si>
    <t>20475B</t>
  </si>
  <si>
    <t>20475BEI</t>
  </si>
  <si>
    <t>Vintage Floral Print Fashion Handbag Backpack Drawstring Fall Winter Fashion</t>
  </si>
  <si>
    <t>20476MT</t>
  </si>
  <si>
    <t>Vintage Floral Stitched Top Handle Fall Fashion Handbag Purse</t>
  </si>
  <si>
    <t>20477B</t>
  </si>
  <si>
    <t>Tribal Print Fall Fashion Cross Body Purse</t>
  </si>
  <si>
    <t>20478W</t>
  </si>
  <si>
    <t>Patchwork Stitched Design Cross Body Handbag, Imported</t>
  </si>
  <si>
    <t>20479MT</t>
  </si>
  <si>
    <t>Large Embroidered Floral Stitch Design Top Handle Purse Exclusively Imported</t>
  </si>
  <si>
    <t>20480B</t>
  </si>
  <si>
    <t>Vibrantly Embroidered Tote with Metallic Sequin Accents, Large (Patterns May Vary)</t>
  </si>
  <si>
    <t>20481MT</t>
  </si>
  <si>
    <t>Patchwork Vintage Design Fall Winter Cross Body Handbag Purse, Large (Patterns May Vary)</t>
  </si>
  <si>
    <t>20483MT</t>
  </si>
  <si>
    <t>Vintage Hippie Stitched Design Fall Fashion Handbag Cross Body</t>
  </si>
  <si>
    <t>20484MT</t>
  </si>
  <si>
    <t>Vintage Lux Stitched Fashion Handbag Top Handle Purse</t>
  </si>
  <si>
    <t>20485MT</t>
  </si>
  <si>
    <t>Patchwork Vintage Design Fall Winter Cross Body Handbag Purse (Patterns May Vary)</t>
  </si>
  <si>
    <t>20486MT</t>
  </si>
  <si>
    <t>Patchwork Vintage Design Fall Winter Handbag Top Handle Purse, Large (Patterns May Vary)</t>
  </si>
  <si>
    <t>20487MT</t>
  </si>
  <si>
    <t>Nadia Faux Leather Envelope Clutch Twist Lock w High Polish Hardware Fall / Winter Fashion</t>
  </si>
  <si>
    <t>20488BR</t>
  </si>
  <si>
    <t>20488GR</t>
  </si>
  <si>
    <t>20488GY</t>
  </si>
  <si>
    <t>20488PU</t>
  </si>
  <si>
    <t>20488R</t>
  </si>
  <si>
    <t>20488TUR</t>
  </si>
  <si>
    <t>Vintage Animal Print Faux Leather Top Handle Purse Handbag Fall Fashion</t>
  </si>
  <si>
    <t>20489B</t>
  </si>
  <si>
    <t>Fall Winter Fashion Multicolor Tote Handbag Dual Strap Chain Link</t>
  </si>
  <si>
    <t>20490B</t>
  </si>
  <si>
    <t>Faux Leather Floral Print Women’s Fashion Tote Handbag Large</t>
  </si>
  <si>
    <t>20491B</t>
  </si>
  <si>
    <t>20491BEI</t>
  </si>
  <si>
    <t>Nadia Snakeskin Pattern Envelope Clutch w/ Twist Lock Closure</t>
  </si>
  <si>
    <t>20492B</t>
  </si>
  <si>
    <t>20492BEI</t>
  </si>
  <si>
    <t>20492BR</t>
  </si>
  <si>
    <t>20492GR</t>
  </si>
  <si>
    <t>20492R</t>
  </si>
  <si>
    <t>20492W</t>
  </si>
  <si>
    <t>Nadia Faux Leather Fold Over Flap Twist Lock Clutch w/ Zipper Wallet 2-in-1</t>
  </si>
  <si>
    <t>20493B</t>
  </si>
  <si>
    <t>20493BEI</t>
  </si>
  <si>
    <t>20493BL</t>
  </si>
  <si>
    <t>20493BR</t>
  </si>
  <si>
    <t>20493GR</t>
  </si>
  <si>
    <t>20493GY</t>
  </si>
  <si>
    <t>20493R</t>
  </si>
  <si>
    <t>Nadia Faux Leather Animal Print Design Envelope Clutch Design w 2-in-1 Wallet</t>
  </si>
  <si>
    <t>20494B</t>
  </si>
  <si>
    <t>20494BEI</t>
  </si>
  <si>
    <t>20494BL</t>
  </si>
  <si>
    <t>20494BR</t>
  </si>
  <si>
    <t>20494R</t>
  </si>
  <si>
    <t>Nadia Faux Leather Animal Print Design Foldover Clutch Design w 2-in-1 Wallet</t>
  </si>
  <si>
    <t>20495B</t>
  </si>
  <si>
    <t>20495BEI</t>
  </si>
  <si>
    <t>20495BL</t>
  </si>
  <si>
    <t>20495BR</t>
  </si>
  <si>
    <t>20495GR</t>
  </si>
  <si>
    <t>20495GY</t>
  </si>
  <si>
    <t>20495R</t>
  </si>
  <si>
    <t>Vintage Laser Cutout Design Clutch Fold Over Flap w Twist Lock Closure</t>
  </si>
  <si>
    <t>20496B</t>
  </si>
  <si>
    <t>20496BR</t>
  </si>
  <si>
    <t>20496GY</t>
  </si>
  <si>
    <t>20496S</t>
  </si>
  <si>
    <t>Vintage Laser Cutout Design Clutch Fold Over Flap w Magnetic Closure</t>
  </si>
  <si>
    <t>20497B</t>
  </si>
  <si>
    <t>20497BR</t>
  </si>
  <si>
    <t>20497GY</t>
  </si>
  <si>
    <t>Nadia Faux Leather Fold Over Clutch w Twist Lock Closure &amp; High Polish Hardware</t>
  </si>
  <si>
    <t>20498S</t>
  </si>
  <si>
    <t>Modern Chic Fall Winter Fashion Clutch, Laser Cut with Metal Ringlet Design Fold Over Purse Bag</t>
  </si>
  <si>
    <t>20499B</t>
  </si>
  <si>
    <t>Large Wild Animal Print Top Handle Purse Tote Fall Fashion</t>
  </si>
  <si>
    <t>20500G</t>
  </si>
  <si>
    <t>20500PU</t>
  </si>
  <si>
    <t>Nadia Faux Leather Clutch Handbag Fold Over Flap Twist Lock Closure</t>
  </si>
  <si>
    <t>20501B</t>
  </si>
  <si>
    <t>20501BEI</t>
  </si>
  <si>
    <t>20501BR</t>
  </si>
  <si>
    <t>20501BUR</t>
  </si>
  <si>
    <t>20501G</t>
  </si>
  <si>
    <t>20501GR</t>
  </si>
  <si>
    <t>20501GY</t>
  </si>
  <si>
    <t>20501S</t>
  </si>
  <si>
    <t>Shimery Fall Winter Clutch / Wallet 2-in-1 Handbag w Zipper Closure</t>
  </si>
  <si>
    <t>20502GR</t>
  </si>
  <si>
    <t>Reptile Animal Print Faux Leather Clutch / Wallet Purse Women’s Fall Winter</t>
  </si>
  <si>
    <t>20503BUR</t>
  </si>
  <si>
    <t>20503S</t>
  </si>
  <si>
    <t>Oversized Floral Print Top Handle Handbag Tote Purse</t>
  </si>
  <si>
    <t>20504BR</t>
  </si>
  <si>
    <t>Oversized Polk A Dot Top Handle Handbag Tote Purse</t>
  </si>
  <si>
    <t>20505W</t>
  </si>
  <si>
    <t>Stunning Woven Faux Leather Nadia Envelope Clutch Handbag Purse w High Polish Hardware</t>
  </si>
  <si>
    <t>20506BR</t>
  </si>
  <si>
    <t>20506GR</t>
  </si>
  <si>
    <t>Nadia Faux Leather Cutout Design Clutch Hand Bag Fold Over Flap Twist Lock</t>
  </si>
  <si>
    <t>20507B</t>
  </si>
  <si>
    <t>20507BL</t>
  </si>
  <si>
    <t>20507BR</t>
  </si>
  <si>
    <t>20507G</t>
  </si>
  <si>
    <t>20507GY</t>
  </si>
  <si>
    <t>20507R</t>
  </si>
  <si>
    <t>20507S</t>
  </si>
  <si>
    <t>Fall Winter Fashion Women’s Nadia Clutch Purse Shoulder Bag with Bling</t>
  </si>
  <si>
    <t>20508B</t>
  </si>
  <si>
    <t>20508CA</t>
  </si>
  <si>
    <t>20508GY</t>
  </si>
  <si>
    <t>Nadia Vintage Faux Leather Textured Fold Over Clutch Purse Handbag Shoulder Bag</t>
  </si>
  <si>
    <t>20509B</t>
  </si>
  <si>
    <t>20509BR</t>
  </si>
  <si>
    <t>20509CA</t>
  </si>
  <si>
    <t>20509GY</t>
  </si>
  <si>
    <t>Nadia Faux Leather Fold Over Flap Clutch with High Polish Hardware Designer Inspired Fall Winter Fashion</t>
  </si>
  <si>
    <t>20510B</t>
  </si>
  <si>
    <t>20510BL</t>
  </si>
  <si>
    <t>20510BR</t>
  </si>
  <si>
    <t>20510GR</t>
  </si>
  <si>
    <t>20510R</t>
  </si>
  <si>
    <t>Nadia Clutch Adorned with Rhinestones &amp; Faux Jewels - Fall Winter Collection</t>
  </si>
  <si>
    <t>20513B</t>
  </si>
  <si>
    <t>Faux Leather Clutch Handbag &amp; Wallet 2-in-1 Twist Lock Fold Over</t>
  </si>
  <si>
    <t>20515GR</t>
  </si>
  <si>
    <t>Stripped Faux Leather Clutch Bag w/ Twist Lock Closure</t>
  </si>
  <si>
    <t>20516B</t>
  </si>
  <si>
    <t>Animal Print Design Faux Leather Fold Over Clutch Bag w/ Twist Lock Closure and Removable Chain Strap</t>
  </si>
  <si>
    <t>20517BR</t>
  </si>
  <si>
    <t>Faux Reptile Snake Skin Cut Out Envelope Clutch Bag w/ Removable Chain Strap</t>
  </si>
  <si>
    <t>20518B</t>
  </si>
  <si>
    <t>20518GR</t>
  </si>
  <si>
    <t>20518PN</t>
  </si>
  <si>
    <t>Vintage Cutout Design Faux Leather Clutch Cross Body Handbag Purse w/ Removable Chain Strap</t>
  </si>
  <si>
    <t>20519B</t>
  </si>
  <si>
    <t>20519BL</t>
  </si>
  <si>
    <t>20519BUR</t>
  </si>
  <si>
    <t>20519GR</t>
  </si>
  <si>
    <t xml:space="preserve">Polyester Clutch Handbag w/ Kiss Lock Closure including a Removable Chain Strap </t>
  </si>
  <si>
    <t>20520B</t>
  </si>
  <si>
    <t>20520GR</t>
  </si>
  <si>
    <t>Nadia Laser Cut Fall / Winter Women’s Clutch Purse Shoulder Bag Twist Lock Closure</t>
  </si>
  <si>
    <t>20521B</t>
  </si>
  <si>
    <t>20521BL</t>
  </si>
  <si>
    <t>20521MU</t>
  </si>
  <si>
    <t>Faux Reptile Envelope Clutch w Foldover Flap, 2-in-1 Wallet &amp; Twist Lock Closure</t>
  </si>
  <si>
    <t>20522OR</t>
  </si>
  <si>
    <t>20522PU</t>
  </si>
  <si>
    <t>Designer Inspired Faux Leather Clutch Purse Fall / Winter w 2 Removable Straps (Wristlet &amp; Shoulder)</t>
  </si>
  <si>
    <t>20523B</t>
  </si>
  <si>
    <t>20523BR</t>
  </si>
  <si>
    <t>20523G</t>
  </si>
  <si>
    <t>20523S</t>
  </si>
  <si>
    <t>Fall / Winter Faux Reptile Fold Over Clutch with Rhinestones &amp; Metal Ringlets</t>
  </si>
  <si>
    <t>20524B</t>
  </si>
  <si>
    <t>20524BR</t>
  </si>
  <si>
    <t>20524G</t>
  </si>
  <si>
    <t>20524S</t>
  </si>
  <si>
    <t>Nadia Fold Over Envelope Clutch Laser Cut Design &amp; High Polish Hardware New Arrival Fall / Winter</t>
  </si>
  <si>
    <t>20525B</t>
  </si>
  <si>
    <t>20526B</t>
  </si>
  <si>
    <t>20526BR</t>
  </si>
  <si>
    <t>Fall / Winter Collection Envelope Clutch Fold Over Flap Adorned with Rhinestones &amp; Faux Jewels</t>
  </si>
  <si>
    <t>20527B</t>
  </si>
  <si>
    <t>20527G</t>
  </si>
  <si>
    <t>20527S</t>
  </si>
  <si>
    <t>Classic Vintage Faux Leather Fold Over Evening Clutch Purse Handbag w Rhinestones &amp; Faux Jewels</t>
  </si>
  <si>
    <t>20528B</t>
  </si>
  <si>
    <t>Studded Denim Clutch Handbag / Classy Purse</t>
  </si>
  <si>
    <t>20529BR</t>
  </si>
  <si>
    <t>Faux Reptile Top Handle Handbag Purse Clutch - Large</t>
  </si>
  <si>
    <t>20531B</t>
  </si>
  <si>
    <t>20531BL</t>
  </si>
  <si>
    <t>20531BR</t>
  </si>
  <si>
    <t>20531GR</t>
  </si>
  <si>
    <t>20531GY</t>
  </si>
  <si>
    <t>Fold-Over Clutch Handbag Adorned with Gold Sequincs</t>
  </si>
  <si>
    <t>20532B</t>
  </si>
  <si>
    <t>20532CO</t>
  </si>
  <si>
    <t>Chilean / Indian Tribal Ethnic Pattern Design Fashion Tote Handbag</t>
  </si>
  <si>
    <t>20533R</t>
  </si>
  <si>
    <t>Jacquard Blanket Design Fashion Tote Handbag</t>
  </si>
  <si>
    <t>20534GR</t>
  </si>
  <si>
    <t>Mix Pattern Design Fashion Tote Bag</t>
  </si>
  <si>
    <t>20536R</t>
  </si>
  <si>
    <t>Tribal Design Aztec Satchel Bag w/ Dual Leatherette Handles</t>
  </si>
  <si>
    <t>20538R</t>
  </si>
  <si>
    <t>Aztec Design Fashion Backpack Fall Winter Collection Faux Leather Trimmings</t>
  </si>
  <si>
    <t>20539R</t>
  </si>
  <si>
    <t>20540GR</t>
  </si>
  <si>
    <t>20540R</t>
  </si>
  <si>
    <t>20541MT</t>
  </si>
  <si>
    <t>Hipster Vintage Design Backpack Fall Winter Collection Faux Leather Trimmings</t>
  </si>
  <si>
    <t>20542B</t>
  </si>
  <si>
    <t>Aztec Hipster Design Fashion Backpack Fall Winter Collection Faux Leather Trimmings</t>
  </si>
  <si>
    <t>20543B</t>
  </si>
  <si>
    <t>20543BL</t>
  </si>
  <si>
    <t>Aztec Inspired Fall Winter Tote Bag Handbag Top Handle Purse</t>
  </si>
  <si>
    <t>20545FU</t>
  </si>
  <si>
    <t>Aztec Printed Jacquard Fashion Tote Bag</t>
  </si>
  <si>
    <t>20546GR</t>
  </si>
  <si>
    <t>Jacquard Pattern Design Fashion Tote Handbag</t>
  </si>
  <si>
    <t>20547BR</t>
  </si>
  <si>
    <t>Tribal Jacquard Pattern Design Fashion Tote Handbag</t>
  </si>
  <si>
    <t>20548B</t>
  </si>
  <si>
    <t>Aztec Inspired Fall Winter Tote Bag Handbag Top Handle Purse with Faux Leather Accent</t>
  </si>
  <si>
    <t>20549R</t>
  </si>
  <si>
    <t>20550GR</t>
  </si>
  <si>
    <t xml:space="preserve">Striped Fabric Tote Fall Bag with Faux Leather Trim and Double Handles </t>
  </si>
  <si>
    <t>20551BR</t>
  </si>
  <si>
    <t xml:space="preserve">Tribal Fashion Fabric Tote Fall Bag with Faux Leather Trim and Double Handles </t>
  </si>
  <si>
    <t>20552B</t>
  </si>
  <si>
    <t>20552BL</t>
  </si>
  <si>
    <t>Aztec Tribal Pattern Design Fabric Tote Fashion Handbag w/ Double Leatherette Handles and Zipper Closure</t>
  </si>
  <si>
    <t>20555MT</t>
  </si>
  <si>
    <t>20556MT</t>
  </si>
  <si>
    <t>20557MT</t>
  </si>
  <si>
    <t>20558MT</t>
  </si>
  <si>
    <t>20559MT</t>
  </si>
  <si>
    <t>20560GY</t>
  </si>
  <si>
    <t>20561W</t>
  </si>
  <si>
    <t>20562MT</t>
  </si>
  <si>
    <t>Patterned Hard Shell Clutch Bag w/ Removable Chain Shoulder Straps</t>
  </si>
  <si>
    <t>20567B</t>
  </si>
  <si>
    <t>20567TUR</t>
  </si>
  <si>
    <t>20578LBL</t>
  </si>
  <si>
    <t>20580LBL</t>
  </si>
  <si>
    <t>20582PU</t>
  </si>
  <si>
    <t>20582TL</t>
  </si>
  <si>
    <t>20586G</t>
  </si>
  <si>
    <t>Scalloped Edge Satin &amp; Rhinestone Crystal Evening Clutch Bag High Style Fashion Shoulder Handbag</t>
  </si>
  <si>
    <t>VS-0340</t>
  </si>
  <si>
    <t>VS0383</t>
  </si>
  <si>
    <t>VS0384</t>
  </si>
  <si>
    <t>VS0385</t>
  </si>
  <si>
    <t>VS0391</t>
  </si>
  <si>
    <t>VS0410</t>
  </si>
  <si>
    <t>VS0419</t>
  </si>
  <si>
    <t>VS0431</t>
  </si>
  <si>
    <t>VS0432</t>
  </si>
  <si>
    <t>VS0434</t>
  </si>
  <si>
    <t>VS0435</t>
  </si>
  <si>
    <t>VS0436</t>
  </si>
  <si>
    <t>VS0437</t>
  </si>
  <si>
    <t>VS0438</t>
  </si>
  <si>
    <t>VS0440</t>
  </si>
  <si>
    <t>VS0441</t>
  </si>
  <si>
    <t>VS0445</t>
  </si>
  <si>
    <t>VS0446</t>
  </si>
  <si>
    <t>VS0449</t>
  </si>
  <si>
    <t>VS0452</t>
  </si>
  <si>
    <t>VS0453</t>
  </si>
  <si>
    <t>VS0454</t>
  </si>
  <si>
    <t>VS0456</t>
  </si>
  <si>
    <t>Women's Fashion Multi Tone Poly Long Scarf / Muffler / Neck Wrap Urban Chic</t>
  </si>
  <si>
    <t>10100BL</t>
  </si>
  <si>
    <t>Spike Studded Lightweight Woven Fashion Scarf / Shawl</t>
  </si>
  <si>
    <t>10101B</t>
  </si>
  <si>
    <t>10101BL</t>
  </si>
  <si>
    <t>10101BR</t>
  </si>
  <si>
    <t>10101FU</t>
  </si>
  <si>
    <t>10101R</t>
  </si>
  <si>
    <t>10101W</t>
  </si>
  <si>
    <t>Lightweight Woven Fashion Scarf Encrusted with Grommets</t>
  </si>
  <si>
    <t>10102B</t>
  </si>
  <si>
    <t>10102BEI</t>
  </si>
  <si>
    <t>10102GY</t>
  </si>
  <si>
    <t>Knitted Fashion Scarf Encrusted with Pearls</t>
  </si>
  <si>
    <t>10103B</t>
  </si>
  <si>
    <t>10103GY</t>
  </si>
  <si>
    <t>Metallic Lightweight Fashion Scarf</t>
  </si>
  <si>
    <t>10104G</t>
  </si>
  <si>
    <t>10104S</t>
  </si>
  <si>
    <t>Fashion Infinity Scarf with Chevron Design</t>
  </si>
  <si>
    <t>10105GY</t>
  </si>
  <si>
    <t>10105LI</t>
  </si>
  <si>
    <t>10105MIN</t>
  </si>
  <si>
    <t>10105PC</t>
  </si>
  <si>
    <t>Lightweight Spring Fashion Scarf with Cross Print Design</t>
  </si>
  <si>
    <t>10106B</t>
  </si>
  <si>
    <t>10106BEI</t>
  </si>
  <si>
    <t>10106MIN</t>
  </si>
  <si>
    <t>10106PN</t>
  </si>
  <si>
    <t>10106YL</t>
  </si>
  <si>
    <t>Lightweight Fall Fashion Multi Colored Scarf</t>
  </si>
  <si>
    <t>10107SIN</t>
  </si>
  <si>
    <t>Elegant Floral / Flower Print Design Lightweight Fall Fashion Scarf</t>
  </si>
  <si>
    <t>10108SIN</t>
  </si>
  <si>
    <t>Multi-Colored Lightweight Fall Fashion Scarf</t>
  </si>
  <si>
    <t>10109SIN</t>
  </si>
  <si>
    <t xml:space="preserve">Lightweight Silk Feel Fall Fashion Scarf </t>
  </si>
  <si>
    <t>10110FU</t>
  </si>
  <si>
    <t>10110GR</t>
  </si>
  <si>
    <t>10110OR</t>
  </si>
  <si>
    <t>10110TR</t>
  </si>
  <si>
    <t>10110YL</t>
  </si>
  <si>
    <t>10111BL</t>
  </si>
  <si>
    <t>10111OR</t>
  </si>
  <si>
    <t>10111PU</t>
  </si>
  <si>
    <t xml:space="preserve">Multi-Colored Lightweight Floral / Flower Pattern Design Fall Fashion Scarf </t>
  </si>
  <si>
    <t>10112SIN</t>
  </si>
  <si>
    <t>Lightweight Muti Color Elegant Fashion Scarf</t>
  </si>
  <si>
    <t>10113GR</t>
  </si>
  <si>
    <t>10113PU</t>
  </si>
  <si>
    <t>Incredible India Inspired Design Multi Color Fashion Scarf</t>
  </si>
  <si>
    <t>10114BL</t>
  </si>
  <si>
    <t>10114ML</t>
  </si>
  <si>
    <t>10114OR</t>
  </si>
  <si>
    <t>10114PU</t>
  </si>
  <si>
    <t>Indian Tribal Pattern Print Lightweight Fashion Scarf</t>
  </si>
  <si>
    <t>10115FU</t>
  </si>
  <si>
    <t>10115GR</t>
  </si>
  <si>
    <t>10115PU</t>
  </si>
  <si>
    <t>10115YL</t>
  </si>
  <si>
    <t>Floral Patterned Elegant Fall Fashion Scarf</t>
  </si>
  <si>
    <t>10116B</t>
  </si>
  <si>
    <t>10116FU</t>
  </si>
  <si>
    <t>10116OR</t>
  </si>
  <si>
    <t>10116PU</t>
  </si>
  <si>
    <t>10116YL</t>
  </si>
  <si>
    <t>Incredible India Inspired Floral Leaf Design Lightweight Scarf</t>
  </si>
  <si>
    <t>10117OR</t>
  </si>
  <si>
    <t>10117PU</t>
  </si>
  <si>
    <t>10117TR</t>
  </si>
  <si>
    <t xml:space="preserve">Jamaican Style Multi Color Fashion Scarf </t>
  </si>
  <si>
    <t>10118SIN</t>
  </si>
  <si>
    <t>Large Flower and Leaf Pattern Design Multi Color Lightweight Fashion Scarf</t>
  </si>
  <si>
    <t>10119BL</t>
  </si>
  <si>
    <t>10119OR</t>
  </si>
  <si>
    <t>Elegant Lightweight Incredible India Inspired Fall Fashion Scarf with Vertical Streaks</t>
  </si>
  <si>
    <t>10120FU</t>
  </si>
  <si>
    <t>10120OR</t>
  </si>
  <si>
    <t xml:space="preserve">Multi Color Lightweight Fashion Scarf </t>
  </si>
  <si>
    <t>10121SIN</t>
  </si>
  <si>
    <t>Tribal Pattern Multi-Color Lightweight Fall Fashion Scarf</t>
  </si>
  <si>
    <t>10122SIN</t>
  </si>
  <si>
    <t>Lightweight Fashion Scarf with Intricate Tribal Design</t>
  </si>
  <si>
    <t>10123SIN</t>
  </si>
  <si>
    <t>Indian Tribal Inspired Fall Fashion Lightweight Scarf</t>
  </si>
  <si>
    <t>10124GY</t>
  </si>
  <si>
    <t>10124R</t>
  </si>
  <si>
    <t>Lightweight Tribal Pattern Design Fashion Scarf</t>
  </si>
  <si>
    <t>10125BL</t>
  </si>
  <si>
    <t>10125R</t>
  </si>
  <si>
    <t>10125YL</t>
  </si>
  <si>
    <t>Floral Multi-Colored Tribal Pattern Design Lightweight Fashion Scarf</t>
  </si>
  <si>
    <t>10126SIN</t>
  </si>
  <si>
    <t>Indian Tribal Pattern Design Lightweight Fashion Scarf</t>
  </si>
  <si>
    <t>10127SIN</t>
  </si>
  <si>
    <t>Incredible India Inspired Tribal Design Lightweight Fashion Scarf with Vertical Streak Pattern</t>
  </si>
  <si>
    <t>10128BL</t>
  </si>
  <si>
    <t>10128GR</t>
  </si>
  <si>
    <t>10128PU</t>
  </si>
  <si>
    <t xml:space="preserve">Incredible India Inspired Floral Tribal Pattern Design Fashion Scarf </t>
  </si>
  <si>
    <t>10129SIN</t>
  </si>
  <si>
    <t xml:space="preserve">Incredible India Tribal Pattern Designed Lightweight Fashion Scarf </t>
  </si>
  <si>
    <t>10130SIN</t>
  </si>
  <si>
    <t>Incredible India Inspired Lightweight Fashion Scarf</t>
  </si>
  <si>
    <t>10131BEI</t>
  </si>
  <si>
    <t>10131FU</t>
  </si>
  <si>
    <t>10131GR</t>
  </si>
  <si>
    <t>10131OR</t>
  </si>
  <si>
    <t>Incredible India Inspired Lightweight Dual Colored Fashion Scarf with Horizontal Line Pattern Design</t>
  </si>
  <si>
    <t>10132CO</t>
  </si>
  <si>
    <t>10132TL</t>
  </si>
  <si>
    <t>10132YL</t>
  </si>
  <si>
    <t>Incredible India Inspired Lightweight Fashion Scarf with Vertical Streak Pattern Design</t>
  </si>
  <si>
    <t>10133BR</t>
  </si>
  <si>
    <t>10133OR</t>
  </si>
  <si>
    <t>10133TR</t>
  </si>
  <si>
    <t>10133YL</t>
  </si>
  <si>
    <t>Fashion Scarf with Incredible India Tribal Pattern Design</t>
  </si>
  <si>
    <t>10134SIN</t>
  </si>
  <si>
    <t>Incredible India Design Long Fashion Scarf</t>
  </si>
  <si>
    <t>10135BL</t>
  </si>
  <si>
    <t>10135PN</t>
  </si>
  <si>
    <t>10135YL</t>
  </si>
  <si>
    <t>35000SIN</t>
  </si>
  <si>
    <t>35001SIN</t>
  </si>
  <si>
    <t>35002SIN</t>
  </si>
  <si>
    <t>35003BL</t>
  </si>
  <si>
    <t>35003GR</t>
  </si>
  <si>
    <t>35003GY</t>
  </si>
  <si>
    <t>35003IV</t>
  </si>
  <si>
    <t>35003PN</t>
  </si>
  <si>
    <t>35004SIN</t>
  </si>
  <si>
    <t>35005SIN</t>
  </si>
  <si>
    <t>35006SIN</t>
  </si>
  <si>
    <t>35007SIN</t>
  </si>
  <si>
    <t>35008SIN</t>
  </si>
  <si>
    <t>35009BL</t>
  </si>
  <si>
    <t>35009GY</t>
  </si>
  <si>
    <t>35009N</t>
  </si>
  <si>
    <t>35009OR</t>
  </si>
  <si>
    <t>35009PN</t>
  </si>
  <si>
    <t>35010SIN</t>
  </si>
  <si>
    <t>35011SIN</t>
  </si>
  <si>
    <t>35012SIN</t>
  </si>
  <si>
    <t>35013SIN</t>
  </si>
  <si>
    <t>35014SIN</t>
  </si>
  <si>
    <t>35015SIN</t>
  </si>
  <si>
    <t>35016SIN</t>
  </si>
  <si>
    <t>GBX034</t>
  </si>
  <si>
    <t>GBX040</t>
  </si>
  <si>
    <t>Flower and Butterfly Print Design 3 Tier Drawer Jewelry Box</t>
  </si>
  <si>
    <t>Flower Print Postcard Design Jewelry box</t>
  </si>
  <si>
    <t>Elegant Floral Design Embroidered Jewelry Box</t>
  </si>
  <si>
    <t>Layered Faux Wood Square Jewelry Box</t>
  </si>
  <si>
    <t>Fashionable Faux Wood Square Jewelry Box</t>
  </si>
  <si>
    <t>Incredible India Inspired Design Studded Jewelry Box</t>
  </si>
  <si>
    <t>Striped Faux Marble Design Fashion Jewelry Box</t>
  </si>
  <si>
    <t>Faux Wood Cracked Design Jewelry Box</t>
  </si>
  <si>
    <t>Faux Marble Layered Jewelry Box</t>
  </si>
  <si>
    <t>Treasure Chest Jewelry Box with Gold Trim and Closure</t>
  </si>
  <si>
    <t>Treasure Chest Jewelry Box with Gold Floral Trim Design</t>
  </si>
  <si>
    <t>Faux Wood Treasure Chest Jewelry Box with Gold Trim</t>
  </si>
  <si>
    <t>Faux Wood Treasure Chest Jewelry Box with Gold Trim and Sword Design Top</t>
  </si>
  <si>
    <t>Faux Wood Treasure Chest Jewelry Box with Gold Floral Trim Design</t>
  </si>
  <si>
    <t>Faux Wood Treasure Chest Jewelry Box with Gold Tribal Design Trim</t>
  </si>
  <si>
    <t>Spot Pattern Fabric Bed Deign Jewelry Box</t>
  </si>
  <si>
    <t>Spot Pattern Dresser Design Jewelry Box</t>
  </si>
  <si>
    <t>CAP00147</t>
  </si>
  <si>
    <t>CAP00148</t>
  </si>
  <si>
    <t>CAP00149</t>
  </si>
  <si>
    <t>CAP00150</t>
  </si>
  <si>
    <t>CAP00152</t>
  </si>
  <si>
    <t>CAP00155</t>
  </si>
  <si>
    <t>CAP00156</t>
  </si>
  <si>
    <t>CAP00157</t>
  </si>
  <si>
    <t>CAP00158</t>
  </si>
  <si>
    <t>Beige Fashion Fedora Hat with Flower Cut Outs</t>
  </si>
  <si>
    <t>45000SIN</t>
  </si>
  <si>
    <t>Chevron Zig Zag Design Zig Zag Pattern Fashion Fedora Hat</t>
  </si>
  <si>
    <t>45001BL</t>
  </si>
  <si>
    <t>Multi Color Striped Fashion Fedora Hat with Black Trim</t>
  </si>
  <si>
    <t>45002FU</t>
  </si>
  <si>
    <t>Multi Color Chevron Pattern Design Fashion Fedora Hat / Cap</t>
  </si>
  <si>
    <t>45003BEI</t>
  </si>
  <si>
    <t>45003BL</t>
  </si>
  <si>
    <t>45003FU</t>
  </si>
  <si>
    <t>Polka Dot Design Fashion Fedora Hat with Black Trim</t>
  </si>
  <si>
    <t>45004B</t>
  </si>
  <si>
    <t>45004FU</t>
  </si>
  <si>
    <t>45004OR</t>
  </si>
  <si>
    <t xml:space="preserve">Boardwalk Empire Inspired Fashion Florescent Fedora Hat / Cap </t>
  </si>
  <si>
    <t>45005FU</t>
  </si>
  <si>
    <t>45005GR</t>
  </si>
  <si>
    <t>45005OR</t>
  </si>
  <si>
    <t>45005YL</t>
  </si>
  <si>
    <t>Rhinestone Encrusted Fashion Cap / Hat with Velcro Back</t>
  </si>
  <si>
    <t>45006BEI</t>
  </si>
  <si>
    <t>Flower Print Design Fashion Military Cap / Hat with Velcro Back</t>
  </si>
  <si>
    <t>45007B</t>
  </si>
  <si>
    <t>45007BL</t>
  </si>
  <si>
    <t>45007FU</t>
  </si>
  <si>
    <t>45007W</t>
  </si>
  <si>
    <t>Polka Dot Print Design Fashion Cap / Hat with Velcro Back</t>
  </si>
  <si>
    <t>45008BL</t>
  </si>
  <si>
    <t>45008LM</t>
  </si>
  <si>
    <t>45008OR</t>
  </si>
  <si>
    <t>Chevron Print Zig Zag Design Fashion Cap / Hat with Velcro Back</t>
  </si>
  <si>
    <t>45009B</t>
  </si>
  <si>
    <t>45009BL</t>
  </si>
  <si>
    <t>45009FU</t>
  </si>
  <si>
    <t>s</t>
  </si>
  <si>
    <t>20115BL</t>
  </si>
  <si>
    <t>Women Transparent Hibiscus / Flower Printed Casual Shoulder Tote Beach Bag</t>
  </si>
  <si>
    <t>20115FU</t>
  </si>
  <si>
    <t>20115GR</t>
  </si>
  <si>
    <t>20115LBL</t>
  </si>
  <si>
    <t>20115OR</t>
  </si>
  <si>
    <t>20115PN</t>
  </si>
  <si>
    <t>20115PU</t>
  </si>
  <si>
    <t>20115R</t>
  </si>
  <si>
    <t>20115YL</t>
  </si>
  <si>
    <t>20009GY_SELLER</t>
  </si>
  <si>
    <t>20014B_SELLER</t>
  </si>
  <si>
    <t>20014BR_SELLER</t>
  </si>
  <si>
    <t>20050G_SELLER</t>
  </si>
  <si>
    <t>20050S_SELLER</t>
  </si>
  <si>
    <t>20057W_SELLER</t>
  </si>
  <si>
    <t>20115W_SELLER</t>
  </si>
  <si>
    <t>20219B_SELLER</t>
  </si>
  <si>
    <t>20219BR_SELLER</t>
  </si>
  <si>
    <t>20274B_SELLER</t>
  </si>
  <si>
    <t>20274BL_SELLER</t>
  </si>
  <si>
    <t>20274GN_SELLER</t>
  </si>
  <si>
    <t>20274LBL_SELLER</t>
  </si>
  <si>
    <t>20274OR_SELLER</t>
  </si>
  <si>
    <t>20274PN_SELLER</t>
  </si>
  <si>
    <t>20274PU_SELLER</t>
  </si>
  <si>
    <t>20274R_SELLER</t>
  </si>
  <si>
    <t>20274YL_SELLER</t>
  </si>
  <si>
    <t>20275B_SELLER</t>
  </si>
  <si>
    <t>20275BL._SELLER</t>
  </si>
  <si>
    <t>20275GR_SELLER</t>
  </si>
  <si>
    <t>20275R_SELLER</t>
  </si>
  <si>
    <t>20275YL_SELLER</t>
  </si>
  <si>
    <t>20276B_SELLER</t>
  </si>
  <si>
    <t>20276BL_SELLER</t>
  </si>
  <si>
    <t>20276FU_SELLER</t>
  </si>
  <si>
    <t>20276GR_SELLER</t>
  </si>
  <si>
    <t>20276PU_SELLER</t>
  </si>
  <si>
    <t>20276R_SELLER</t>
  </si>
  <si>
    <t>20276YL_SELLER</t>
  </si>
  <si>
    <t>20277B_SELLER</t>
  </si>
  <si>
    <t>20277BL_SELLER</t>
  </si>
  <si>
    <t>20277FU_SELLER</t>
  </si>
  <si>
    <t>20277PU_SELLER</t>
  </si>
  <si>
    <t>20277R_SELLER</t>
  </si>
  <si>
    <t>20277YL_SELLER</t>
  </si>
  <si>
    <t>20278B_SELLER</t>
  </si>
  <si>
    <t>20278BL_SELLER</t>
  </si>
  <si>
    <t>20278FU_SELLER</t>
  </si>
  <si>
    <t>20278GR_SELLER</t>
  </si>
  <si>
    <t>20278PU_SELLER</t>
  </si>
  <si>
    <t>20278R_SELLER</t>
  </si>
  <si>
    <t>20278YL_SELLER</t>
  </si>
  <si>
    <t>37B_SELLER</t>
  </si>
  <si>
    <t>37BEI_SELLER</t>
  </si>
  <si>
    <t>37BL_SELLER</t>
  </si>
  <si>
    <t>37BR_SELLER</t>
  </si>
  <si>
    <t>37GR_SELLER</t>
  </si>
  <si>
    <t>37GY_SELLER</t>
  </si>
  <si>
    <t>37PU_SELLER</t>
  </si>
  <si>
    <t>37R_SELLER</t>
  </si>
  <si>
    <t>40008B_SELLER</t>
  </si>
  <si>
    <t>40008BL_SELLER</t>
  </si>
  <si>
    <t>40008BR_SELLER</t>
  </si>
  <si>
    <t>40008PU_SELLER</t>
  </si>
  <si>
    <t>40008R_SELLER</t>
  </si>
  <si>
    <t>40031BEI_SELLER</t>
  </si>
  <si>
    <t>40031HM_SELLER</t>
  </si>
  <si>
    <t>40034B_SELLER</t>
  </si>
  <si>
    <t>40034HM_SELLER</t>
  </si>
  <si>
    <t>40034S_SELLER</t>
  </si>
  <si>
    <t>40053B_SELLER</t>
  </si>
  <si>
    <t>40069B_SELLER</t>
  </si>
  <si>
    <t>40071B_SELLER</t>
  </si>
  <si>
    <t>40148B_SELLER</t>
  </si>
  <si>
    <t>40150B_SELLER</t>
  </si>
  <si>
    <t>40154B_SELLER</t>
  </si>
  <si>
    <t>40155B_SELLER</t>
  </si>
  <si>
    <t>40156HM_SELLER</t>
  </si>
  <si>
    <t>40158HM_SELLER</t>
  </si>
  <si>
    <t>40161JT_SELLER</t>
  </si>
  <si>
    <t>40162TP_SELLER</t>
  </si>
  <si>
    <t>40165B_SELLER</t>
  </si>
  <si>
    <t>40167B_SELLER</t>
  </si>
  <si>
    <t>40168B_SELLER</t>
  </si>
  <si>
    <t>40169B_SELLER</t>
  </si>
  <si>
    <t>40182R_SELLER</t>
  </si>
  <si>
    <t>40223B_SELLER</t>
  </si>
  <si>
    <t>40223BL_SELLER</t>
  </si>
  <si>
    <t>40223OR_SELLER</t>
  </si>
  <si>
    <t>40223PN_SELLER</t>
  </si>
  <si>
    <t>40223PU_SELLER</t>
  </si>
  <si>
    <t>HW00243B_SELLER</t>
  </si>
  <si>
    <t>HC24704</t>
  </si>
  <si>
    <t>HC24705</t>
  </si>
  <si>
    <t>HC24706</t>
  </si>
  <si>
    <t>HC24707</t>
  </si>
  <si>
    <t>HC24711</t>
  </si>
  <si>
    <t>HC24712</t>
  </si>
  <si>
    <t>HC24713</t>
  </si>
  <si>
    <t>HC24730</t>
  </si>
  <si>
    <t xml:space="preserve">Faux Pearl Beaded Floral Hairband Music / Dance Festival Hair Accessory </t>
  </si>
  <si>
    <t>40500SIN</t>
  </si>
  <si>
    <t>Fashion Music / Dance Festival Chain Linked Headband / Hair Band Accessory</t>
  </si>
  <si>
    <t>40501G</t>
  </si>
  <si>
    <t>40501S</t>
  </si>
  <si>
    <t>Hippie Music / Dance Festival Love Fashion Vintage Headband / Hair Band Accessory - Striped</t>
  </si>
  <si>
    <t>40502B</t>
  </si>
  <si>
    <t>40502BL</t>
  </si>
  <si>
    <t>40502OR</t>
  </si>
  <si>
    <t>40502PU</t>
  </si>
  <si>
    <t>40503BEI</t>
  </si>
  <si>
    <t>40503BL</t>
  </si>
  <si>
    <t>40503OR</t>
  </si>
  <si>
    <t>40503GR</t>
  </si>
  <si>
    <t>40504B</t>
  </si>
  <si>
    <t>40504BL</t>
  </si>
  <si>
    <t>40504GR</t>
  </si>
  <si>
    <t>40505SIN</t>
  </si>
  <si>
    <t>40506SIN</t>
  </si>
  <si>
    <t>Music / Dance Festival Goddess Fashion Hippie Vintage Headband / Hair Band Accessory</t>
  </si>
  <si>
    <t>40507B</t>
  </si>
  <si>
    <t>40507FU</t>
  </si>
  <si>
    <t>40507G</t>
  </si>
  <si>
    <t>40507OR</t>
  </si>
  <si>
    <t>40507S</t>
  </si>
  <si>
    <t>Sequin Design Music / Dance Festival Goddess Fashion Hippie Vintage Headband / Hair Band Accessory</t>
  </si>
  <si>
    <t>40508BEI</t>
  </si>
  <si>
    <t>40508B</t>
  </si>
  <si>
    <t>40508BL</t>
  </si>
  <si>
    <t>40508BZ</t>
  </si>
  <si>
    <t>40508FU</t>
  </si>
  <si>
    <t>40508P</t>
  </si>
  <si>
    <t>40508PU</t>
  </si>
  <si>
    <t>40508R</t>
  </si>
  <si>
    <t>Woven Hippie Fashion Music / Dance Festival Love Vintage Headband / Hair Band Accessory</t>
  </si>
  <si>
    <t>40509BL</t>
  </si>
  <si>
    <t>40509FU</t>
  </si>
  <si>
    <t>40509GR</t>
  </si>
  <si>
    <t>Women's Fashion Rhinestone Adorned Hair Clip Brand New Designer Inspired</t>
  </si>
  <si>
    <t>40510B</t>
  </si>
  <si>
    <t>40014B2</t>
  </si>
  <si>
    <t>59B_SELLER</t>
  </si>
  <si>
    <t>59BR_SELLER</t>
  </si>
  <si>
    <t>59PU_SELLER</t>
  </si>
  <si>
    <t>40405B_SELLER</t>
  </si>
  <si>
    <t>40406B_SELLER</t>
  </si>
  <si>
    <t>40407B_SELLER</t>
  </si>
  <si>
    <t>Vendor</t>
  </si>
  <si>
    <t>NIMA</t>
  </si>
  <si>
    <t>Stock</t>
  </si>
  <si>
    <t>JH-0096</t>
  </si>
  <si>
    <t>JH-0096TQ</t>
  </si>
  <si>
    <t>JH-0096TQCO</t>
  </si>
  <si>
    <t>JH-0009</t>
  </si>
  <si>
    <t>JH-0009GM</t>
  </si>
  <si>
    <t>JH-0054</t>
  </si>
  <si>
    <t>JH-0054BRM</t>
  </si>
  <si>
    <t>JH-0054MM</t>
  </si>
  <si>
    <t>JH-0095</t>
  </si>
  <si>
    <t>JH-0095BR</t>
  </si>
  <si>
    <t>JH-0095TQCO</t>
  </si>
  <si>
    <t>JH-0031</t>
  </si>
  <si>
    <t>JH-0031VM</t>
  </si>
  <si>
    <t>OH-0364</t>
  </si>
  <si>
    <t>OH-0364BRN</t>
  </si>
  <si>
    <t>JH-0105</t>
  </si>
  <si>
    <t>JH-0105TQ</t>
  </si>
  <si>
    <t>JH-0034</t>
  </si>
  <si>
    <t>JH-0034PE</t>
  </si>
  <si>
    <t>FCH-0027</t>
  </si>
  <si>
    <t>FCH-0027IV</t>
  </si>
  <si>
    <t>HS125X-050</t>
  </si>
  <si>
    <t>OH-0257</t>
  </si>
  <si>
    <t>OH-0257BML</t>
  </si>
  <si>
    <t>YJH-130</t>
  </si>
  <si>
    <t>YJH-130MT</t>
  </si>
  <si>
    <t>41402002MT</t>
  </si>
  <si>
    <t>41401002PN</t>
  </si>
  <si>
    <t>HS199X-109</t>
  </si>
  <si>
    <t>HS199X-109A</t>
  </si>
  <si>
    <t>CPHB-0073</t>
  </si>
  <si>
    <t>CPHB-0073W</t>
  </si>
  <si>
    <t>CPHB-0073PN</t>
  </si>
  <si>
    <t>41438005W</t>
  </si>
  <si>
    <t>OH-0060</t>
  </si>
  <si>
    <t>OH-0060PRL</t>
  </si>
  <si>
    <t>OH-0301</t>
  </si>
  <si>
    <t>OH-0301PRL</t>
  </si>
  <si>
    <t>71304VMJT</t>
  </si>
  <si>
    <t>HTE-0357</t>
  </si>
  <si>
    <t>HTE-0357MT</t>
  </si>
  <si>
    <t>YJ-20</t>
  </si>
  <si>
    <t>YJ-20BR</t>
  </si>
  <si>
    <t>YJ-20BL</t>
  </si>
  <si>
    <t>YJ-20PN</t>
  </si>
  <si>
    <t>ELBN-0004</t>
  </si>
  <si>
    <t>ELBN-0004B</t>
  </si>
  <si>
    <t>YHB-1815</t>
  </si>
  <si>
    <t>YHB-1815B</t>
  </si>
  <si>
    <t>YHB-1815BR</t>
  </si>
  <si>
    <t>HBD-2296</t>
  </si>
  <si>
    <t>HBD-2296W</t>
  </si>
  <si>
    <t>HBD-2296B</t>
  </si>
  <si>
    <t>CH-3993</t>
  </si>
  <si>
    <t>CH-3993MT</t>
  </si>
  <si>
    <t>CH-3993CL</t>
  </si>
  <si>
    <t>CH-3993B</t>
  </si>
  <si>
    <t>CH-3993G</t>
  </si>
  <si>
    <t>HB-4257</t>
  </si>
  <si>
    <t>IHW-212</t>
  </si>
  <si>
    <t>IHW-212W</t>
  </si>
  <si>
    <t>IHW-212BL</t>
  </si>
  <si>
    <t>IHW-212R</t>
  </si>
  <si>
    <t>IHW-212PU</t>
  </si>
  <si>
    <t>MH-60311</t>
  </si>
  <si>
    <t>MH-60311GR</t>
  </si>
  <si>
    <t>MH-60311PN</t>
  </si>
  <si>
    <t>MH-60311B</t>
  </si>
  <si>
    <t>MH-60311BL</t>
  </si>
  <si>
    <t>NHS-1065</t>
  </si>
  <si>
    <t>NHS-1065BL</t>
  </si>
  <si>
    <t>NHS-1065OR</t>
  </si>
  <si>
    <t>NHS-1065YL</t>
  </si>
  <si>
    <t>NHS-1065TL</t>
  </si>
  <si>
    <t>CH-3542</t>
  </si>
  <si>
    <t>CH-3542GR</t>
  </si>
  <si>
    <t>CH-3542B</t>
  </si>
  <si>
    <t>CH-3542PN</t>
  </si>
  <si>
    <t>CH-3542LM</t>
  </si>
  <si>
    <t>CH-3542PU</t>
  </si>
  <si>
    <t>CH-3542GY</t>
  </si>
  <si>
    <t>CH-3524</t>
  </si>
  <si>
    <t>CH-3524PU</t>
  </si>
  <si>
    <t>CH-3524YL</t>
  </si>
  <si>
    <t>CH-3524BL</t>
  </si>
  <si>
    <t>CH-3524PN</t>
  </si>
  <si>
    <t>CH-3524W</t>
  </si>
  <si>
    <t>CH-3524MT</t>
  </si>
  <si>
    <t>HHB-143001</t>
  </si>
  <si>
    <t>HHB-143001YL</t>
  </si>
  <si>
    <t>HHB-143001W</t>
  </si>
  <si>
    <t>HHB-143001PN</t>
  </si>
  <si>
    <t>HHB-143001OR</t>
  </si>
  <si>
    <t>HHB-143001BL</t>
  </si>
  <si>
    <t>HHB-143001PU</t>
  </si>
  <si>
    <t>GH-3988</t>
  </si>
  <si>
    <t>GH-3988W</t>
  </si>
  <si>
    <t>GH-3988PU</t>
  </si>
  <si>
    <t>GH-3988YL</t>
  </si>
  <si>
    <t>GH-3988OR</t>
  </si>
  <si>
    <t>HT-10204</t>
  </si>
  <si>
    <t>HT-10204BEI</t>
  </si>
  <si>
    <t>HT-10204PU</t>
  </si>
  <si>
    <t>HT-10204PN</t>
  </si>
  <si>
    <t>HT-10204OR</t>
  </si>
  <si>
    <t>HT-10204FU</t>
  </si>
  <si>
    <t>HT-10204LBL</t>
  </si>
  <si>
    <t>HB-4653</t>
  </si>
  <si>
    <t>HB-4653MT1</t>
  </si>
  <si>
    <t>HB-4653MT2</t>
  </si>
  <si>
    <t>HB-4653MT3</t>
  </si>
  <si>
    <t>JO-140000</t>
  </si>
  <si>
    <t>Hippie Love Fashion Headband Dance / Music Festival Beaded Hipster Headband Hair Band</t>
  </si>
  <si>
    <t>JOIA</t>
  </si>
  <si>
    <t>JO-140000TQ</t>
  </si>
  <si>
    <t>JO-140000TQCO</t>
  </si>
  <si>
    <t>JO-140001</t>
  </si>
  <si>
    <t>JO-140001GM</t>
  </si>
  <si>
    <t>JO-140002</t>
  </si>
  <si>
    <t>Hippie Love Fashion Headband Dance / Music Festival Beaded Hipster Headband Hair Band w/ Rhinestones</t>
  </si>
  <si>
    <t>JO-140002BRM</t>
  </si>
  <si>
    <t>JO-140002MM</t>
  </si>
  <si>
    <t>JO-140003</t>
  </si>
  <si>
    <t>JO-140003BR</t>
  </si>
  <si>
    <t>JO-140003TQCO</t>
  </si>
  <si>
    <t>JO-140004</t>
  </si>
  <si>
    <t>JO-140004VM</t>
  </si>
  <si>
    <t>JO-140005</t>
  </si>
  <si>
    <t>Music / Dance Festival Goddess Fashion Hippie Vintage Headband / Hair Band Accessory Twist Design Beaded</t>
  </si>
  <si>
    <t>JO-140005BRN</t>
  </si>
  <si>
    <t>JO-140006</t>
  </si>
  <si>
    <t>JO-140006TQ</t>
  </si>
  <si>
    <t>JO-140007</t>
  </si>
  <si>
    <t>JO-140007PE</t>
  </si>
  <si>
    <t>JO-140008</t>
  </si>
  <si>
    <t>JO-140008IV</t>
  </si>
  <si>
    <t>JO-140009SIN</t>
  </si>
  <si>
    <t>JO-140010</t>
  </si>
  <si>
    <t>JO-140010BML</t>
  </si>
  <si>
    <t>JO-140011</t>
  </si>
  <si>
    <t>Hippie Love Fashion Headband Dance / Music Festival Woven Hipster Headband Hair Band</t>
  </si>
  <si>
    <t>JO-140011MT</t>
  </si>
  <si>
    <t>JO-140012</t>
  </si>
  <si>
    <t>JO-140012MT</t>
  </si>
  <si>
    <t>JO-140013</t>
  </si>
  <si>
    <t>JO-140013PN</t>
  </si>
  <si>
    <t>JO-140014</t>
  </si>
  <si>
    <t>JO-140014A</t>
  </si>
  <si>
    <t>JO-140015</t>
  </si>
  <si>
    <t>Hippie Love Fashion Headband Dance / Music Festival Woven Hipster Floral Headband Hair Band</t>
  </si>
  <si>
    <t>JO-140015W</t>
  </si>
  <si>
    <t>JO-140015PN</t>
  </si>
  <si>
    <t>JO-140016</t>
  </si>
  <si>
    <t>JO-140016W</t>
  </si>
  <si>
    <t>JO-140017</t>
  </si>
  <si>
    <t>Great Gatsby / Flapper Inspired Fashion Headband / Hairband Flower Design with Faux Pearls &amp; Beads</t>
  </si>
  <si>
    <t>JO-140017PRL</t>
  </si>
  <si>
    <t>JO-140018</t>
  </si>
  <si>
    <t>Great Gatsby / Flapper Inspired Fashion Headband / Hairband Flower Design with Faux Pearls, Beads &amp; Rhinestones</t>
  </si>
  <si>
    <t>JO-140018PRL</t>
  </si>
  <si>
    <t>JO-140019</t>
  </si>
  <si>
    <t>JO-140019VMJT</t>
  </si>
  <si>
    <t>JO-140020</t>
  </si>
  <si>
    <t>JO-140020MT</t>
  </si>
  <si>
    <t>JO-140021</t>
  </si>
  <si>
    <t>Glimmering Rhinestone Knitted Headwrap Headband Ear Warmer Hair Muffs Winter Band</t>
  </si>
  <si>
    <t>JO-140021BR</t>
  </si>
  <si>
    <t>JO-140021BL</t>
  </si>
  <si>
    <t>JO-140021PN</t>
  </si>
  <si>
    <t>JO-140022</t>
  </si>
  <si>
    <t>JO-140022B</t>
  </si>
  <si>
    <t>JO-140023</t>
  </si>
  <si>
    <t>JO-140023B</t>
  </si>
  <si>
    <t>JO-140023BR</t>
  </si>
  <si>
    <t>JO-140024</t>
  </si>
  <si>
    <t>Great Gatsby / Flapper Inspired Fashion Headband / Hairband with Faux Pearls and Ribbon Bow Tie</t>
  </si>
  <si>
    <t>JO-140024W</t>
  </si>
  <si>
    <t>JO-140024B</t>
  </si>
  <si>
    <t>JO-140025</t>
  </si>
  <si>
    <t>Great Gatsby / Flapper Inspired Fashion Headband / Hairband with Faux Pearls and Rhinestones</t>
  </si>
  <si>
    <t>JO-140025MT</t>
  </si>
  <si>
    <t>JO-140025CL</t>
  </si>
  <si>
    <t>JO-140025B</t>
  </si>
  <si>
    <t>JO-140025G</t>
  </si>
  <si>
    <t>Patriotic USA Headband Hair Band w Elastic Band Stars &amp; Stripes Design</t>
  </si>
  <si>
    <t>JO-140026SIN</t>
  </si>
  <si>
    <t>JO-140027</t>
  </si>
  <si>
    <t>Music / Dance Festival Goddess Fashion Hippie Vintage Headband / Hair Band Accessory Twist Woven Design</t>
  </si>
  <si>
    <t>JO-140027W</t>
  </si>
  <si>
    <t>JO-140027BL</t>
  </si>
  <si>
    <t>JO-140027R</t>
  </si>
  <si>
    <t>JO-140027PU</t>
  </si>
  <si>
    <t>JO-140028</t>
  </si>
  <si>
    <t>Music / Dance Festival Goddess Fashion Hippie Vintage Headband / Hair Band Accessory Floral Design</t>
  </si>
  <si>
    <t>JO-140028GR</t>
  </si>
  <si>
    <t>JO-140028PN</t>
  </si>
  <si>
    <t>JO-140028B</t>
  </si>
  <si>
    <t>JO-140028BL</t>
  </si>
  <si>
    <t>JO-140029</t>
  </si>
  <si>
    <t>JO-140029BL</t>
  </si>
  <si>
    <t>JO-140029OR</t>
  </si>
  <si>
    <t>JO-140029YL</t>
  </si>
  <si>
    <t>JO-140029TL</t>
  </si>
  <si>
    <t>JO-140030</t>
  </si>
  <si>
    <t>JO-140030GR</t>
  </si>
  <si>
    <t>JO-140030B</t>
  </si>
  <si>
    <t>JO-140030PN</t>
  </si>
  <si>
    <t>JO-140030LM</t>
  </si>
  <si>
    <t>JO-140030PU</t>
  </si>
  <si>
    <t>JO-140030GY</t>
  </si>
  <si>
    <t>JO-140031</t>
  </si>
  <si>
    <t>JO-140031PU</t>
  </si>
  <si>
    <t>JO-140031YL</t>
  </si>
  <si>
    <t>JO-140031BL</t>
  </si>
  <si>
    <t>JO-140031PN</t>
  </si>
  <si>
    <t>JO-140031W</t>
  </si>
  <si>
    <t>JO-140031MT</t>
  </si>
  <si>
    <t>JO-140032</t>
  </si>
  <si>
    <t>JO-140032YL</t>
  </si>
  <si>
    <t>JO-140032W</t>
  </si>
  <si>
    <t>JO-140032PN</t>
  </si>
  <si>
    <t>JO-140032OR</t>
  </si>
  <si>
    <t>JO-140032BL</t>
  </si>
  <si>
    <t>JO-140032PU</t>
  </si>
  <si>
    <t>JO-140033</t>
  </si>
  <si>
    <t>Glimmering Knitted Headwrap Headband Ear Warmer Hair Muffs Winter Band</t>
  </si>
  <si>
    <t>JO-140033W</t>
  </si>
  <si>
    <t>JO-140033PU</t>
  </si>
  <si>
    <t>JO-140033YL</t>
  </si>
  <si>
    <t>JO-140033OR</t>
  </si>
  <si>
    <t>JO-140034</t>
  </si>
  <si>
    <t>Baby Girl's &amp; Child Size Fashion Headband Adorable Lace Design Comfort Head Band</t>
  </si>
  <si>
    <t>JO-140034BEI</t>
  </si>
  <si>
    <t>JO-140034PU</t>
  </si>
  <si>
    <t>JO-140034PN</t>
  </si>
  <si>
    <t>JO-140034OR</t>
  </si>
  <si>
    <t>JO-140034FU</t>
  </si>
  <si>
    <t>JO-140034LBL</t>
  </si>
  <si>
    <t>JO-140035</t>
  </si>
  <si>
    <t>Baby Girl's &amp; Child Size Fashion Headband Adorable Design Comfort Multi Pack of 3 Colors!</t>
  </si>
  <si>
    <t>JO-140035MT1</t>
  </si>
  <si>
    <t>JO-140035MT2</t>
  </si>
  <si>
    <t>JO-140035MT3</t>
  </si>
  <si>
    <t>JO-140036</t>
  </si>
  <si>
    <t>Kentucky Derby Feather Great Gatsby Headband  - White</t>
  </si>
  <si>
    <t>JO-140036W</t>
  </si>
  <si>
    <t>BA-395</t>
  </si>
  <si>
    <t>BA-395R</t>
  </si>
  <si>
    <t>BA-396</t>
  </si>
  <si>
    <t>BA-396B</t>
  </si>
  <si>
    <t>BA-436</t>
  </si>
  <si>
    <t>BA-436W</t>
  </si>
  <si>
    <t>BA-267</t>
  </si>
  <si>
    <t>BA-267CL</t>
  </si>
  <si>
    <t>BA-360</t>
  </si>
  <si>
    <t>BA-360BL</t>
  </si>
  <si>
    <t>BA-012</t>
  </si>
  <si>
    <t>BA-012R</t>
  </si>
  <si>
    <t>BA-012BL</t>
  </si>
  <si>
    <t>BA-012PN</t>
  </si>
  <si>
    <t>BA-367</t>
  </si>
  <si>
    <t>BA-367R</t>
  </si>
  <si>
    <t>BA-367PN</t>
  </si>
  <si>
    <t>BA-367CL</t>
  </si>
  <si>
    <t>BB-252</t>
  </si>
  <si>
    <t>BB-252S</t>
  </si>
  <si>
    <t>BB-126</t>
  </si>
  <si>
    <t>BB-126S</t>
  </si>
  <si>
    <t>BB-258</t>
  </si>
  <si>
    <t>BB-258R</t>
  </si>
  <si>
    <t>BB-189</t>
  </si>
  <si>
    <t>BB-189R</t>
  </si>
  <si>
    <t>BB-189LBL</t>
  </si>
  <si>
    <t>BB-189B</t>
  </si>
  <si>
    <t>EY-055</t>
  </si>
  <si>
    <t>EY-055BL</t>
  </si>
  <si>
    <t>EY-055B</t>
  </si>
  <si>
    <t>EY-055GR</t>
  </si>
  <si>
    <t>EY-055LBL</t>
  </si>
  <si>
    <t>EY-055CL</t>
  </si>
  <si>
    <t>EY-055R</t>
  </si>
  <si>
    <t>APM-210000</t>
  </si>
  <si>
    <t>LF7 Crystal Heart Love Ferido Pave Belly Button Ring - Bling</t>
  </si>
  <si>
    <t>APM</t>
  </si>
  <si>
    <t>APM-210000R</t>
  </si>
  <si>
    <t>APM-210001</t>
  </si>
  <si>
    <t>LF7 Crystal Smiley / Happy Face Ferido Pave Belly Button Ring - Bling</t>
  </si>
  <si>
    <t>APM-210001B</t>
  </si>
  <si>
    <t>APM-210002</t>
  </si>
  <si>
    <t>LF7 Crystal Fleur De Lis Ferido Pave Belly Button Ring - Bling</t>
  </si>
  <si>
    <t>APM-210002W</t>
  </si>
  <si>
    <t>APM-210003</t>
  </si>
  <si>
    <t>LF7 Crystal Gothic Cross Pave Belly Button Ring - Bling</t>
  </si>
  <si>
    <t>APM-210003CL</t>
  </si>
  <si>
    <t>APM-210004</t>
  </si>
  <si>
    <t>LF7 Crystal Guitar Dangle Belly Button Ring - Bling</t>
  </si>
  <si>
    <t>APM-210004BL</t>
  </si>
  <si>
    <t>APM-210005</t>
  </si>
  <si>
    <t>LF7 Slave Gen Stone Dangling Belly Button Ring</t>
  </si>
  <si>
    <t>APM-210005R</t>
  </si>
  <si>
    <t>APM-210005BL</t>
  </si>
  <si>
    <t>APM-210005PN</t>
  </si>
  <si>
    <t>APM-210006</t>
  </si>
  <si>
    <t>LF7 Double Crystal High Shine Belly Button Ring 14 Guage - Bling</t>
  </si>
  <si>
    <t>APM-210006R</t>
  </si>
  <si>
    <t>APM-210006PN</t>
  </si>
  <si>
    <t>APM-210006CL</t>
  </si>
  <si>
    <t>APM-210007</t>
  </si>
  <si>
    <t>LF7 Stainless Steel Snake Eyes Tongue Ring 16 Guage</t>
  </si>
  <si>
    <t>APM-210007S</t>
  </si>
  <si>
    <t>APM-210008</t>
  </si>
  <si>
    <t>Surgical Steel LF7 T - Spinner Barbell Tongue Ring 14 Guage</t>
  </si>
  <si>
    <t>APM-210008S</t>
  </si>
  <si>
    <t>APM-210009</t>
  </si>
  <si>
    <t>Rolling Stone Inspired Tongue Ring 14 Guage</t>
  </si>
  <si>
    <t>APM-210009R</t>
  </si>
  <si>
    <t>APM-210010</t>
  </si>
  <si>
    <t>Crystal Globe LF7 Eyebrow Ring 16 Guage - Bling</t>
  </si>
  <si>
    <t>APM-210010R</t>
  </si>
  <si>
    <t>APM-210010LBL</t>
  </si>
  <si>
    <t>APM-210010B</t>
  </si>
  <si>
    <t>APM-210011</t>
  </si>
  <si>
    <t xml:space="preserve">Press Fit LF7 Eyebrow Ring, Double Crystal 16 Guage </t>
  </si>
  <si>
    <t>APM-210011BL</t>
  </si>
  <si>
    <t>APM-210011B</t>
  </si>
  <si>
    <t>APM-210011GR</t>
  </si>
  <si>
    <t>APM-210011LBL</t>
  </si>
  <si>
    <t>APM-210011CL</t>
  </si>
  <si>
    <t>APM-210011R</t>
  </si>
  <si>
    <t>20115BL_SELLER</t>
  </si>
  <si>
    <t>20115GR_SELLER</t>
  </si>
  <si>
    <t>20115LBL_SELLER</t>
  </si>
  <si>
    <t>20115OR_SELLER</t>
  </si>
  <si>
    <t>20115PN_SELLER</t>
  </si>
  <si>
    <t>20115PU_SELLER</t>
  </si>
  <si>
    <t>20115R_SELLER</t>
  </si>
  <si>
    <t>20115YL_SELLER</t>
  </si>
  <si>
    <t>20478W_SELLER</t>
  </si>
  <si>
    <t>30011B_SELLER</t>
  </si>
  <si>
    <t>30011G_SELLER</t>
  </si>
  <si>
    <t>30027M_SELLER</t>
  </si>
  <si>
    <t>30041RN_SELLER</t>
  </si>
  <si>
    <t>40130HM_SELLER</t>
  </si>
  <si>
    <t>40153B_SELLER</t>
  </si>
  <si>
    <t>40171BEI_SELLER</t>
  </si>
  <si>
    <t>40188HM_SELLER</t>
  </si>
  <si>
    <t>40311B_SELLER</t>
  </si>
  <si>
    <t>40311GY_SELLER</t>
  </si>
  <si>
    <t>40404B_SELLER</t>
  </si>
  <si>
    <t>40409B_SELLER</t>
  </si>
  <si>
    <t>40409W_SELLER</t>
  </si>
  <si>
    <t>40501G_SELLER</t>
  </si>
  <si>
    <t>40501S_SELLER</t>
  </si>
  <si>
    <t>40507B_SELLER</t>
  </si>
  <si>
    <t>40507G_SELLER</t>
  </si>
  <si>
    <t>40507OR_SELLER</t>
  </si>
  <si>
    <t>40509BL_SELLER</t>
  </si>
  <si>
    <t>40509FU_SELLER</t>
  </si>
  <si>
    <t>40509GR_SELLER</t>
  </si>
  <si>
    <t>46G_SELLER</t>
  </si>
  <si>
    <t>46R_SELLER</t>
  </si>
  <si>
    <t>59BUR_SELLER</t>
  </si>
  <si>
    <t>RM8226</t>
  </si>
  <si>
    <t>RM8226CL</t>
  </si>
  <si>
    <t>RM8226PN</t>
  </si>
  <si>
    <t>RM863</t>
  </si>
  <si>
    <t>RM863PN</t>
  </si>
  <si>
    <t>RM863R</t>
  </si>
  <si>
    <t>RM002</t>
  </si>
  <si>
    <t>RM002PN</t>
  </si>
  <si>
    <t>RM002BEI</t>
  </si>
  <si>
    <t>RM179</t>
  </si>
  <si>
    <t>RM179PN</t>
  </si>
  <si>
    <t>RM179BL</t>
  </si>
  <si>
    <t>RM8200</t>
  </si>
  <si>
    <t>RM8200CL</t>
  </si>
  <si>
    <t>3436CL</t>
  </si>
  <si>
    <t>RM8190</t>
  </si>
  <si>
    <t>RM8190CL</t>
  </si>
  <si>
    <t>RM8222</t>
  </si>
  <si>
    <t>RM8222CL</t>
  </si>
  <si>
    <t>RM865</t>
  </si>
  <si>
    <t>RM865BL</t>
  </si>
  <si>
    <t>RM865PN</t>
  </si>
  <si>
    <t>RM865CL</t>
  </si>
  <si>
    <t>CJ8118</t>
  </si>
  <si>
    <t>CJ8118BL</t>
  </si>
  <si>
    <t>CJ8118PN</t>
  </si>
  <si>
    <t>CJ8114</t>
  </si>
  <si>
    <t>CJ8114CL</t>
  </si>
  <si>
    <t>CJ8138</t>
  </si>
  <si>
    <t>CJ8138CL</t>
  </si>
  <si>
    <t>RHM-90000</t>
  </si>
  <si>
    <t>VF Bridal Wedding Princess Tiara Rhinestone Adornment</t>
  </si>
  <si>
    <t>RHM</t>
  </si>
  <si>
    <t>RHM-90000CL</t>
  </si>
  <si>
    <t>RHM-90000PN</t>
  </si>
  <si>
    <t>RHM-90001</t>
  </si>
  <si>
    <t>VF Bridal Wedding Princess Pageant Princess Tiara Crown - Rhinestone &amp; Faux Pearls</t>
  </si>
  <si>
    <t>RHM-90001PN</t>
  </si>
  <si>
    <t>RHM-90001R</t>
  </si>
  <si>
    <t>RHM-90002</t>
  </si>
  <si>
    <t>RHM-90002PN</t>
  </si>
  <si>
    <t>RHM-90002BEI</t>
  </si>
  <si>
    <t>RHM-90003</t>
  </si>
  <si>
    <t>VF Bridal Wedding Princess Tiara Rhinestone Adornment SMALL</t>
  </si>
  <si>
    <t>RHM-90003PN</t>
  </si>
  <si>
    <t>RHM-90003BL</t>
  </si>
  <si>
    <t>RHM-90004</t>
  </si>
  <si>
    <t>RHM-90004CL</t>
  </si>
  <si>
    <t>RHM-90005</t>
  </si>
  <si>
    <t>RHM-90005CL</t>
  </si>
  <si>
    <t>RHM-90006</t>
  </si>
  <si>
    <t>VF Quinceanera 15 Tiara Rhinestone Adornment SMALL</t>
  </si>
  <si>
    <t>RHM-90006CL</t>
  </si>
  <si>
    <t>RHM-90007</t>
  </si>
  <si>
    <t>RHM-90007CL</t>
  </si>
  <si>
    <t>RHM-90008</t>
  </si>
  <si>
    <t>RHM-90008BL</t>
  </si>
  <si>
    <t>RHM-90008PN</t>
  </si>
  <si>
    <t>RHM-90008CL</t>
  </si>
  <si>
    <t>RHM-90009</t>
  </si>
  <si>
    <t xml:space="preserve">VF Bridal Wedding Princess Full Crown Pageant Tiara Rhinestone Adornment </t>
  </si>
  <si>
    <t>RHM-90009BL</t>
  </si>
  <si>
    <t>RHM-90009PN</t>
  </si>
  <si>
    <t>RHM-90010</t>
  </si>
  <si>
    <t>RHM-90010CL</t>
  </si>
  <si>
    <t>RHM-90011</t>
  </si>
  <si>
    <t>VF Bridal Wedding Princess Full Crown Pageant Tiara Rhinestone Adornment - Extra Tall</t>
  </si>
  <si>
    <t>RHM-90011CL</t>
  </si>
  <si>
    <t>HBG101288</t>
  </si>
  <si>
    <t>HBG101288B</t>
  </si>
  <si>
    <t>HBG101288BEI</t>
  </si>
  <si>
    <t>HBG101288BL</t>
  </si>
  <si>
    <t>HBG101288FU</t>
  </si>
  <si>
    <t>HBG101288G</t>
  </si>
  <si>
    <t>HBG101288TL</t>
  </si>
  <si>
    <t>HBG101298</t>
  </si>
  <si>
    <t>HBG101299</t>
  </si>
  <si>
    <t>HBG101299B</t>
  </si>
  <si>
    <t>HBG101299BL</t>
  </si>
  <si>
    <t>HBG101299FU</t>
  </si>
  <si>
    <t>HBG101299R</t>
  </si>
  <si>
    <t>HBG101299W</t>
  </si>
  <si>
    <t>HBG101299YL</t>
  </si>
  <si>
    <t>HBG101300</t>
  </si>
  <si>
    <t>HBG101300BL</t>
  </si>
  <si>
    <t>HBG101300PN</t>
  </si>
  <si>
    <t>HBG101300W</t>
  </si>
  <si>
    <t>HBG101307</t>
  </si>
  <si>
    <t>HBG101309</t>
  </si>
  <si>
    <t>HBG101309B</t>
  </si>
  <si>
    <t>HBG101309BL</t>
  </si>
  <si>
    <t>HBG101309R</t>
  </si>
  <si>
    <t>HBG101310</t>
  </si>
  <si>
    <t>HBG101310R</t>
  </si>
  <si>
    <t>HBG101311</t>
  </si>
  <si>
    <t>HBG101323</t>
  </si>
  <si>
    <t>HBG101324</t>
  </si>
  <si>
    <t>HBG101330</t>
  </si>
  <si>
    <t>HBG101332</t>
  </si>
  <si>
    <t>HBG101333</t>
  </si>
  <si>
    <t>HBG101333BEI</t>
  </si>
  <si>
    <t>HBG101333BR</t>
  </si>
  <si>
    <t>HBG101335</t>
  </si>
  <si>
    <t>HBG101335B</t>
  </si>
  <si>
    <t>HBG101336</t>
  </si>
  <si>
    <t>HBG101338</t>
  </si>
  <si>
    <t>HBG101339</t>
  </si>
  <si>
    <t>HBG101339BEI</t>
  </si>
  <si>
    <t>HBG101340</t>
  </si>
  <si>
    <t>HBG101348</t>
  </si>
  <si>
    <t>HBG101348B</t>
  </si>
  <si>
    <t>HBG101348GR</t>
  </si>
  <si>
    <t>HBG101348W</t>
  </si>
  <si>
    <t>HBG101348YL</t>
  </si>
  <si>
    <t>HBG101349</t>
  </si>
  <si>
    <t>HBG101349BL</t>
  </si>
  <si>
    <t>HBG101349GR</t>
  </si>
  <si>
    <t>HBG101350</t>
  </si>
  <si>
    <t>HBG101350BL</t>
  </si>
  <si>
    <t>HBG101350BR</t>
  </si>
  <si>
    <t>HBG101350GR</t>
  </si>
  <si>
    <t>HBG101351</t>
  </si>
  <si>
    <t>HBG101351BR</t>
  </si>
  <si>
    <t>HBG101351GR</t>
  </si>
  <si>
    <t>HBG101416</t>
  </si>
  <si>
    <t>HBG101416B</t>
  </si>
  <si>
    <t>HBG101416W</t>
  </si>
  <si>
    <t>HBG101431</t>
  </si>
  <si>
    <t>HBG101431B</t>
  </si>
  <si>
    <t>HBG101431GR</t>
  </si>
  <si>
    <t>HBG101431TN</t>
  </si>
  <si>
    <t>HBG101432</t>
  </si>
  <si>
    <t>HBG101432B</t>
  </si>
  <si>
    <t>HBG101432GR</t>
  </si>
  <si>
    <t>HBG101432TN</t>
  </si>
  <si>
    <t>HBG101441</t>
  </si>
  <si>
    <t>HBG101441B</t>
  </si>
  <si>
    <t>HBG101441BR</t>
  </si>
  <si>
    <t>HBG101442</t>
  </si>
  <si>
    <t>HBG101442B</t>
  </si>
  <si>
    <t>HBG101442BR</t>
  </si>
  <si>
    <t>HBG101444</t>
  </si>
  <si>
    <t>HBG101444G</t>
  </si>
  <si>
    <t>HBG101444S</t>
  </si>
  <si>
    <t>HBG101450</t>
  </si>
  <si>
    <t>HBG101450LBL</t>
  </si>
  <si>
    <t>HBG101506</t>
  </si>
  <si>
    <t>HBG101508</t>
  </si>
  <si>
    <t>HBG101509</t>
  </si>
  <si>
    <t>HBG101510</t>
  </si>
  <si>
    <t>HBG101511</t>
  </si>
  <si>
    <t>HBG101512</t>
  </si>
  <si>
    <t>HBG101513</t>
  </si>
  <si>
    <t>HBG101514</t>
  </si>
  <si>
    <t>HBG101515</t>
  </si>
  <si>
    <t>HBG101516</t>
  </si>
  <si>
    <t>HBG101517</t>
  </si>
  <si>
    <t>HBG101518</t>
  </si>
  <si>
    <t>HBG101521</t>
  </si>
  <si>
    <t>HBG101537</t>
  </si>
  <si>
    <t>HBG101537B</t>
  </si>
  <si>
    <t>HBG101537BEI</t>
  </si>
  <si>
    <t>HBG101537BR</t>
  </si>
  <si>
    <t>HBG101537GR</t>
  </si>
  <si>
    <t>HBG101537PU</t>
  </si>
  <si>
    <t>HBG101537W</t>
  </si>
  <si>
    <t>Women's Fashion Gala Cutout Tote Shoulder Bag Handbag Purse</t>
  </si>
  <si>
    <t>20580B</t>
  </si>
  <si>
    <t>20580BEI</t>
  </si>
  <si>
    <t>20580BL</t>
  </si>
  <si>
    <t>20580FU</t>
  </si>
  <si>
    <t>20580G</t>
  </si>
  <si>
    <t>20580TL</t>
  </si>
  <si>
    <t>Women's Fashion Paisley Floral Printed Oversized Tote Handbag Purse</t>
  </si>
  <si>
    <t>20581MUL</t>
  </si>
  <si>
    <t>Large Women's Fashion Faux Leather Tote Handbag Purse</t>
  </si>
  <si>
    <t>20582B</t>
  </si>
  <si>
    <t>20582BL</t>
  </si>
  <si>
    <t>20582FU</t>
  </si>
  <si>
    <t>20582R</t>
  </si>
  <si>
    <t>20582W</t>
  </si>
  <si>
    <t>20582YL</t>
  </si>
  <si>
    <t>Women's Studded Fashion Hobo Weekender Tote Purse Handbag Hipster</t>
  </si>
  <si>
    <t>20583BL</t>
  </si>
  <si>
    <t>20583PN</t>
  </si>
  <si>
    <t>20583W</t>
  </si>
  <si>
    <t>Women's Textured Faux Stone Evening Formal Wedding Bridesmaid Clutch Purse Handbag</t>
  </si>
  <si>
    <t>20584CL</t>
  </si>
  <si>
    <t>Canvas Striped Woven Tote Purse Beach Handbag Hobo</t>
  </si>
  <si>
    <t>20585B</t>
  </si>
  <si>
    <t>20585BL</t>
  </si>
  <si>
    <t>20585R</t>
  </si>
  <si>
    <t>Canvas Striped Tribal Hipster Fashion Backpack Bag</t>
  </si>
  <si>
    <t>20586R</t>
  </si>
  <si>
    <t>Studded Denim Fashion Hipster Gala Back Pack Backpack Bag</t>
  </si>
  <si>
    <t>20587MUL</t>
  </si>
  <si>
    <t>Women's Woven Pattern Tote Handbag Beach Purse Bag</t>
  </si>
  <si>
    <t>20588MUL</t>
  </si>
  <si>
    <t>Women's Woven Pattern Tote Handbag Beach Purse Bag Multi Color</t>
  </si>
  <si>
    <t>20589MUL</t>
  </si>
  <si>
    <t>Women's Floral Hibiscus Clutch Purse Bag Cosmetic</t>
  </si>
  <si>
    <t>20590MUL</t>
  </si>
  <si>
    <t>Women's Canvas Butterfly Clutch Bag Cosmetic</t>
  </si>
  <si>
    <t>20591MUL</t>
  </si>
  <si>
    <t>Women's Canvas Elephant Clutch Bag Cosmetic</t>
  </si>
  <si>
    <t>20592BEI</t>
  </si>
  <si>
    <t>20592BR</t>
  </si>
  <si>
    <t>Women's Canvas Stars Clutch Bag Cosmetic Star</t>
  </si>
  <si>
    <t>20593B</t>
  </si>
  <si>
    <t xml:space="preserve">Women's Canvas Kiss Lips Clutch Bag Cosmetic </t>
  </si>
  <si>
    <t>20594MUL</t>
  </si>
  <si>
    <t xml:space="preserve">Women's Canvas Eyes Print Clutch Bag Cosmetic </t>
  </si>
  <si>
    <t>20595MUL</t>
  </si>
  <si>
    <t xml:space="preserve">Women's Canvas Bird Print Clutch Bag Cosmetic </t>
  </si>
  <si>
    <t>20596BEI</t>
  </si>
  <si>
    <t>20597MUL</t>
  </si>
  <si>
    <t>Large Women's Fashion Faux Leather Tote Handbag Purse Satchel</t>
  </si>
  <si>
    <t>20598B</t>
  </si>
  <si>
    <t>20598GR</t>
  </si>
  <si>
    <t>20598W</t>
  </si>
  <si>
    <t>20598YL</t>
  </si>
  <si>
    <t>Denim Satchel Tote Purse with Rhinestones Hipster Gala</t>
  </si>
  <si>
    <t>20599BL</t>
  </si>
  <si>
    <t>20599GR</t>
  </si>
  <si>
    <t>Denim Satchel Top Handle Purse with Rhinestones Hipster Gala</t>
  </si>
  <si>
    <t>20600BL</t>
  </si>
  <si>
    <t>20600BR</t>
  </si>
  <si>
    <t>20600GR</t>
  </si>
  <si>
    <t>20601BR</t>
  </si>
  <si>
    <t>20601GR</t>
  </si>
  <si>
    <t xml:space="preserve">Women's Canvas Flip Flop Summer Print Clutch Bag Cosmetic </t>
  </si>
  <si>
    <t>20602B</t>
  </si>
  <si>
    <t>20602W</t>
  </si>
  <si>
    <t>Large Women's Fashion Eiffel Tower Paris Faux Leather Tote Handbag Purse Satchel</t>
  </si>
  <si>
    <t>20603B</t>
  </si>
  <si>
    <t>20603GR</t>
  </si>
  <si>
    <t>20603TN</t>
  </si>
  <si>
    <t>Large Women's Fashion Cross Faux Leather Tote Handbag Purse Satchel</t>
  </si>
  <si>
    <t>20604B</t>
  </si>
  <si>
    <t>20604GR</t>
  </si>
  <si>
    <t>20604TN</t>
  </si>
  <si>
    <t>Women's Gala Wooden Flap Festival VIntage Cross Body Handbag Purse</t>
  </si>
  <si>
    <t>20605B</t>
  </si>
  <si>
    <t>20605BR</t>
  </si>
  <si>
    <t>Women's Gala Wooden Accent Festival VIntage Tote Handbag Purse</t>
  </si>
  <si>
    <t>20606B</t>
  </si>
  <si>
    <t>20606BR</t>
  </si>
  <si>
    <t>Women's Gala Two Tone Accent Festival VIntage Tote Handbag Purse</t>
  </si>
  <si>
    <t>20607G</t>
  </si>
  <si>
    <t>20607S</t>
  </si>
  <si>
    <t>Women's Semi Clear / Transparent Backpack Bag</t>
  </si>
  <si>
    <t>20608LBL</t>
  </si>
  <si>
    <t>Women's Butterfly Print Duffle Bag Purse Gym Sack</t>
  </si>
  <si>
    <t>20609MUL</t>
  </si>
  <si>
    <t>Women's Printed Duffle Bag Purse Gym Sack</t>
  </si>
  <si>
    <t>20610MUL</t>
  </si>
  <si>
    <t>Women's Bird Printed Duffle Bag Purse Gym Sack</t>
  </si>
  <si>
    <t>20611MUL</t>
  </si>
  <si>
    <t>Women's Floral Flower Printed Duffle Bag Purse Gym Sack</t>
  </si>
  <si>
    <t>20612MUL</t>
  </si>
  <si>
    <t>Women's Elephant Printed Duffle Bag Purse Gym Sack</t>
  </si>
  <si>
    <t>20613MUL</t>
  </si>
  <si>
    <t>Women's Hot Flamingo Printed Duffle Bag Purse Gym Sack</t>
  </si>
  <si>
    <t>20614MUL</t>
  </si>
  <si>
    <t>Women's Butterfly Print Duffle Bag Purse Satchel</t>
  </si>
  <si>
    <t>20615MUL</t>
  </si>
  <si>
    <t>Women's Bird Print Duffle Bag Purse Satchel</t>
  </si>
  <si>
    <t>20616MUL</t>
  </si>
  <si>
    <t>Women's Canvas Printed Duffle Bag Purse Satchel</t>
  </si>
  <si>
    <t>20617MUL</t>
  </si>
  <si>
    <t>20618MUL</t>
  </si>
  <si>
    <t>Women's Canvas Floral Printed Duffle Bag Purse Satchel</t>
  </si>
  <si>
    <t>20619MUL</t>
  </si>
  <si>
    <t>Women's Canvas Elephant Printed Duffle Bag Purse Satchel</t>
  </si>
  <si>
    <t>20620MUL</t>
  </si>
  <si>
    <t>Women's anvas Hot Flamingo Printed Duffle Bag Purse Gym Sack</t>
  </si>
  <si>
    <t>20621MUL</t>
  </si>
  <si>
    <t>Croc Printed Women's Clutch Purse Handbag Sturctured Case</t>
  </si>
  <si>
    <t>20622B</t>
  </si>
  <si>
    <t>20622BEI</t>
  </si>
  <si>
    <t>20622BR</t>
  </si>
  <si>
    <t>20622GR</t>
  </si>
  <si>
    <t>20622PU</t>
  </si>
  <si>
    <t>20622W</t>
  </si>
  <si>
    <t>45010B</t>
  </si>
  <si>
    <t>45011B</t>
  </si>
  <si>
    <t>45012B</t>
  </si>
  <si>
    <t>45012BEI</t>
  </si>
  <si>
    <t>45012FU</t>
  </si>
  <si>
    <t>45012OR</t>
  </si>
  <si>
    <t>45012PU</t>
  </si>
  <si>
    <t>45012R</t>
  </si>
  <si>
    <t>45013B</t>
  </si>
  <si>
    <t>45013R</t>
  </si>
  <si>
    <t>45014BL</t>
  </si>
  <si>
    <t>45014R</t>
  </si>
  <si>
    <t>45015B</t>
  </si>
  <si>
    <t>45016BEI</t>
  </si>
  <si>
    <t>45016BL</t>
  </si>
  <si>
    <t>45016FU</t>
  </si>
  <si>
    <t>45016R</t>
  </si>
  <si>
    <t>45017BL</t>
  </si>
  <si>
    <t>45018B</t>
  </si>
  <si>
    <t>45019BEI</t>
  </si>
  <si>
    <t>45019BL</t>
  </si>
  <si>
    <t>45020G</t>
  </si>
  <si>
    <t>45021G</t>
  </si>
  <si>
    <t>45022MUL</t>
  </si>
  <si>
    <t>Floral Stitched Women's Fashion Cap Hat Bling w Faux Jewels Hipster</t>
  </si>
  <si>
    <t>Women's Bling Rhinestone Cap Hat Rivet VIP and Faux Jewels</t>
  </si>
  <si>
    <t>Women's Bling Rhinestone Cap Hat Rivet Star and Faux Pearls</t>
  </si>
  <si>
    <t>Women's Bling Rhinestone Cap Hat Rivet Hip Hop w Faux Pearls</t>
  </si>
  <si>
    <t>Women's Bling Rhinestone Cap Hat Rivet Eiffel Tower Design Hip Hop</t>
  </si>
  <si>
    <t>Women's Bling Rhinestone Cap Hat Rivet Cross Design Hip Hop</t>
  </si>
  <si>
    <t>Women's Bling Rhinestone Denim Cap Hat Rivet Cross Design Hip Hop</t>
  </si>
  <si>
    <t>Women's Bling Rhinestone Cap Hat Rivet HOT and Faux Jewels</t>
  </si>
  <si>
    <t>Women's Bling Rhinestone Cap Hat Rivet Hip Hop Glitz</t>
  </si>
  <si>
    <t>Women's Bling Rhinestone Cap Hat Rivet Hip Hop Gold Color Glitz</t>
  </si>
  <si>
    <t>Women's Bling Faux Jewel Cap Hat Rivet Hip Hop Glitz</t>
  </si>
  <si>
    <t>CAP00173</t>
  </si>
  <si>
    <t>CAP00186</t>
  </si>
  <si>
    <t>CAP00186B</t>
  </si>
  <si>
    <t>CAP00194</t>
  </si>
  <si>
    <t>CAP00194B</t>
  </si>
  <si>
    <t>CAP00194BEI</t>
  </si>
  <si>
    <t>CAP00194FU</t>
  </si>
  <si>
    <t>CAP00194OR</t>
  </si>
  <si>
    <t>CAP00194PU</t>
  </si>
  <si>
    <t>CAP00194R</t>
  </si>
  <si>
    <t>CAP00197</t>
  </si>
  <si>
    <t>CAP00197B</t>
  </si>
  <si>
    <t>CAP00197R</t>
  </si>
  <si>
    <t>CAP00209</t>
  </si>
  <si>
    <t>CAP00209BL</t>
  </si>
  <si>
    <t>CAP00209R</t>
  </si>
  <si>
    <t>CAP00211</t>
  </si>
  <si>
    <t>CAP00213</t>
  </si>
  <si>
    <t>CAP00213BEI</t>
  </si>
  <si>
    <t>CAP00213BL</t>
  </si>
  <si>
    <t>CAP00213FU</t>
  </si>
  <si>
    <t>CAP00213R</t>
  </si>
  <si>
    <t>CAP00214</t>
  </si>
  <si>
    <t>CAP00215</t>
  </si>
  <si>
    <t>CAP00229</t>
  </si>
  <si>
    <t>CAP00229BEI</t>
  </si>
  <si>
    <t>CAP00229BL</t>
  </si>
  <si>
    <t>CAP00256</t>
  </si>
  <si>
    <t>CAP00257</t>
  </si>
  <si>
    <t>CAP00258</t>
  </si>
  <si>
    <t>HW00372</t>
  </si>
  <si>
    <t>HW00372B</t>
  </si>
  <si>
    <t>HW00372BEI</t>
  </si>
  <si>
    <t>HW00372BL</t>
  </si>
  <si>
    <t>HW00372FU</t>
  </si>
  <si>
    <t>HW00372R</t>
  </si>
  <si>
    <t>HW00372TL</t>
  </si>
  <si>
    <t>HW00372YL</t>
  </si>
  <si>
    <t>HW00373</t>
  </si>
  <si>
    <t>HW00373BEI</t>
  </si>
  <si>
    <t>HW00373BL</t>
  </si>
  <si>
    <t>HW00373GR</t>
  </si>
  <si>
    <t>HW00373PU</t>
  </si>
  <si>
    <t>HW00374</t>
  </si>
  <si>
    <t>HW00374B</t>
  </si>
  <si>
    <t>HW00374BL</t>
  </si>
  <si>
    <t>HW00374FU</t>
  </si>
  <si>
    <t>HW00374GR</t>
  </si>
  <si>
    <t>HW00374R</t>
  </si>
  <si>
    <t>HW00374YL</t>
  </si>
  <si>
    <t>HW00379</t>
  </si>
  <si>
    <t>HW00379B</t>
  </si>
  <si>
    <t>HW00379BL</t>
  </si>
  <si>
    <t>HW00379R</t>
  </si>
  <si>
    <t>HW00381</t>
  </si>
  <si>
    <t>HW00381B</t>
  </si>
  <si>
    <t>HW00381BEI</t>
  </si>
  <si>
    <t>HW00381BL</t>
  </si>
  <si>
    <t>HW00381FU</t>
  </si>
  <si>
    <t>HW00381OR</t>
  </si>
  <si>
    <t>HW00382</t>
  </si>
  <si>
    <t>HW00382BL</t>
  </si>
  <si>
    <t>HW00382PC</t>
  </si>
  <si>
    <t>HW00382W</t>
  </si>
  <si>
    <t>HW00388</t>
  </si>
  <si>
    <t>HW00393</t>
  </si>
  <si>
    <t>HW00394</t>
  </si>
  <si>
    <t>HW00395</t>
  </si>
  <si>
    <t>HW00395B</t>
  </si>
  <si>
    <t>HW00396</t>
  </si>
  <si>
    <t>HW00396BR</t>
  </si>
  <si>
    <t>HW00397</t>
  </si>
  <si>
    <t>HW00400</t>
  </si>
  <si>
    <t>HW00403</t>
  </si>
  <si>
    <t>HW00405</t>
  </si>
  <si>
    <t>HW00416</t>
  </si>
  <si>
    <t>HW00416B</t>
  </si>
  <si>
    <t>HW00416W</t>
  </si>
  <si>
    <t>Women's Two Toned Striped Pattern Wallet Purse Clutch Bag</t>
  </si>
  <si>
    <t>20623B</t>
  </si>
  <si>
    <t>20623BEI</t>
  </si>
  <si>
    <t>20623BL</t>
  </si>
  <si>
    <t>20623FU</t>
  </si>
  <si>
    <t>20623R</t>
  </si>
  <si>
    <t>20623TL</t>
  </si>
  <si>
    <t>20623YL</t>
  </si>
  <si>
    <t>Women's Multi Color Croc Pattern Print Wallet Purse Clutch Bag Card Holder</t>
  </si>
  <si>
    <t>20624BEI</t>
  </si>
  <si>
    <t>20624BL</t>
  </si>
  <si>
    <t>20624GR</t>
  </si>
  <si>
    <t>20624PU</t>
  </si>
  <si>
    <t>Women's Floral Fower Embroidered Pattern Wallet Purse Clutch Card Holder</t>
  </si>
  <si>
    <t>20625B</t>
  </si>
  <si>
    <t>20625BL</t>
  </si>
  <si>
    <t>20625FU</t>
  </si>
  <si>
    <t>20625GR</t>
  </si>
  <si>
    <t>20625R</t>
  </si>
  <si>
    <t>20625YL</t>
  </si>
  <si>
    <t>Women's Polk A Dot Printed Wallet Purse Clutch Card Holder</t>
  </si>
  <si>
    <t>20626B</t>
  </si>
  <si>
    <t>20626BL</t>
  </si>
  <si>
    <t>20626R</t>
  </si>
  <si>
    <t>Womens Croc &amp; Flower Print Wallet Clutch Purse Bag Card Holder</t>
  </si>
  <si>
    <t>20627B</t>
  </si>
  <si>
    <t>20627BEI</t>
  </si>
  <si>
    <t>20627BL</t>
  </si>
  <si>
    <t>20627FU</t>
  </si>
  <si>
    <t>20627OR</t>
  </si>
  <si>
    <t>Womens Textured &amp; Patterned Heart Print Wallet Clutch Purse Card Holder</t>
  </si>
  <si>
    <t>20628BL</t>
  </si>
  <si>
    <t>20628PC</t>
  </si>
  <si>
    <t>20628W</t>
  </si>
  <si>
    <t>Women's Butterfly and Flower Printed Zip Around Wallet Clutch Purse Bag Card Holder</t>
  </si>
  <si>
    <t>20629MUL</t>
  </si>
  <si>
    <t>Women's Floral Hibiscus Print Zip Around Wallet Clutch Purse Bag Card Holder</t>
  </si>
  <si>
    <t>20630MUL</t>
  </si>
  <si>
    <t>Women's Flamingo Print Zip Around Wallet Clutch Purse Bag Card Holder</t>
  </si>
  <si>
    <t>20631MUL</t>
  </si>
  <si>
    <t>Women's Canvas Star Print Wallet Clutch Purse Bag Card Holder</t>
  </si>
  <si>
    <t>20632B</t>
  </si>
  <si>
    <t>Women's Canvas Elephant Print Wallet Clutch Purse Bag Card Holder</t>
  </si>
  <si>
    <t>20633BR</t>
  </si>
  <si>
    <t>Women's Canvas Butterfly Print Wallet Clutch Purse Bag Card Holder</t>
  </si>
  <si>
    <t>20634MUL</t>
  </si>
  <si>
    <t>Women's Hipster Festival Printed Canvas Wallet Clutch Purse Card Holder</t>
  </si>
  <si>
    <t>20635MUL</t>
  </si>
  <si>
    <t>20636MUL</t>
  </si>
  <si>
    <t>Women's Cotton Bird Print Wallet Clutch Purse Bag Card Holder</t>
  </si>
  <si>
    <t>20637MUL</t>
  </si>
  <si>
    <t>Women's Sandal Printed Canvas Wallet Clutch Purse Bag Card Holder</t>
  </si>
  <si>
    <t>20638B</t>
  </si>
  <si>
    <t>20638W</t>
  </si>
  <si>
    <t>QH-0279</t>
  </si>
  <si>
    <t>QH-0279G</t>
  </si>
  <si>
    <t>JH-1015</t>
  </si>
  <si>
    <t>JH-1015G</t>
  </si>
  <si>
    <t>JKHC-18</t>
  </si>
  <si>
    <t>JKHC-18G</t>
  </si>
  <si>
    <t>FH-9704</t>
  </si>
  <si>
    <t>FH-9704PN</t>
  </si>
  <si>
    <t>FH-9704W</t>
  </si>
  <si>
    <t>FH-9704BEI</t>
  </si>
  <si>
    <t>FH-9704TP</t>
  </si>
  <si>
    <t>FH-9704GY</t>
  </si>
  <si>
    <t>FH-9704BR</t>
  </si>
  <si>
    <t>QH-0433</t>
  </si>
  <si>
    <t>QH-0433G</t>
  </si>
  <si>
    <t>QH-0433S</t>
  </si>
  <si>
    <t>RHP-1014</t>
  </si>
  <si>
    <t>RHP-1014G</t>
  </si>
  <si>
    <t>CH-3790</t>
  </si>
  <si>
    <t>CH-3790B</t>
  </si>
  <si>
    <t>CH-3790PN</t>
  </si>
  <si>
    <t>CH-3790BR</t>
  </si>
  <si>
    <t>CH-3790BEI</t>
  </si>
  <si>
    <t>JO-140037</t>
  </si>
  <si>
    <t>Women's Goddess / Princess Music Festival Metal Leaf Fashion Headband Hairband</t>
  </si>
  <si>
    <t>JO-140037G</t>
  </si>
  <si>
    <t>JO-140038</t>
  </si>
  <si>
    <t>Women Princess / Goddess Dangle Metal Chain Link Festival Hedband Hair Band Gatsby</t>
  </si>
  <si>
    <t>JO-140038G</t>
  </si>
  <si>
    <t>JO-140039</t>
  </si>
  <si>
    <t>Women Princess Faux Jewel Euro Dangle Metal Chain Link Festival Hedband Hair Band Gatsby</t>
  </si>
  <si>
    <t>JO-140039G</t>
  </si>
  <si>
    <t>JO-140040</t>
  </si>
  <si>
    <t>Women's Bow Fashion Princess Gala Headband Hair Band Double Bow Gatsby</t>
  </si>
  <si>
    <t>JO-140040PN</t>
  </si>
  <si>
    <t>JO-140040W</t>
  </si>
  <si>
    <t>JO-140040BEI</t>
  </si>
  <si>
    <t>JO-140040TP</t>
  </si>
  <si>
    <t>JO-140040GY</t>
  </si>
  <si>
    <t>JO-140040BR</t>
  </si>
  <si>
    <t>JO-140041</t>
  </si>
  <si>
    <t>Women Fashion Hand Link Metallic Retro Flapper Gala Headband Hair Clip Elastic</t>
  </si>
  <si>
    <t>JO-140041G</t>
  </si>
  <si>
    <t>JO-140041S</t>
  </si>
  <si>
    <t>JO-140042</t>
  </si>
  <si>
    <t>Women's Princess / Goddess Music Festival Metal Leaf Fashion Headband Hairband</t>
  </si>
  <si>
    <t>JO-140042G</t>
  </si>
  <si>
    <t>JO-140043</t>
  </si>
  <si>
    <t>Women Princess Hipster Music Festival Fashion Headband Hair Band Accessory with Stone Design Elastic</t>
  </si>
  <si>
    <t>JO-140043B</t>
  </si>
  <si>
    <t>JO-140043PN</t>
  </si>
  <si>
    <t>JO-140043BR</t>
  </si>
  <si>
    <t>JO-140043BEI</t>
  </si>
  <si>
    <t>HC24731</t>
  </si>
  <si>
    <t>HC24731BR</t>
  </si>
  <si>
    <t>HC24731R</t>
  </si>
  <si>
    <t>HC24739</t>
  </si>
  <si>
    <t>HC24747</t>
  </si>
  <si>
    <t>HC24749</t>
  </si>
  <si>
    <t>HC24750</t>
  </si>
  <si>
    <t>HC24751</t>
  </si>
  <si>
    <t>HC24752</t>
  </si>
  <si>
    <t>HC24753</t>
  </si>
  <si>
    <t>HC24754</t>
  </si>
  <si>
    <t>HC24755</t>
  </si>
  <si>
    <t>HC24756</t>
  </si>
  <si>
    <t>HC24765</t>
  </si>
  <si>
    <t>HC24757</t>
  </si>
  <si>
    <t>HC24757B</t>
  </si>
  <si>
    <t>HC24757G</t>
  </si>
  <si>
    <t>HC24757S</t>
  </si>
  <si>
    <t>HC24758</t>
  </si>
  <si>
    <t>HC24758G</t>
  </si>
  <si>
    <t>HC24758S</t>
  </si>
  <si>
    <t>HC24759</t>
  </si>
  <si>
    <t>HC24759B</t>
  </si>
  <si>
    <t>HC24759BL</t>
  </si>
  <si>
    <t>HC24759FU</t>
  </si>
  <si>
    <t>HC24759OR</t>
  </si>
  <si>
    <t>HC24759PU</t>
  </si>
  <si>
    <t>HC24759TL</t>
  </si>
  <si>
    <t>HC24759W</t>
  </si>
  <si>
    <t>HC24759YL</t>
  </si>
  <si>
    <t>HC24760</t>
  </si>
  <si>
    <t>HC24760B</t>
  </si>
  <si>
    <t>HC24760BL</t>
  </si>
  <si>
    <t>HC24760FU</t>
  </si>
  <si>
    <t>HC24760OR</t>
  </si>
  <si>
    <t>HC24760PN</t>
  </si>
  <si>
    <t>HC24760PU</t>
  </si>
  <si>
    <t>HC24760TL</t>
  </si>
  <si>
    <t>HC24760W</t>
  </si>
  <si>
    <t>HC24760YL</t>
  </si>
  <si>
    <t>HC24761</t>
  </si>
  <si>
    <t>Women's Great Gatsby Flapper Gala Fashion Hair Clip Tie Claw</t>
  </si>
  <si>
    <t>40511BR</t>
  </si>
  <si>
    <t>40511R</t>
  </si>
  <si>
    <t>Women's Great Gatsby Flapper Gala Fashion Faux Pearl Hair Clip Tie Claw</t>
  </si>
  <si>
    <t>40512SIN</t>
  </si>
  <si>
    <t>Women's Great Gatsby Flapper Gala Fashion Hair Clip Tie Claww Rhinestones and Faux Pearls</t>
  </si>
  <si>
    <t>40513SIN</t>
  </si>
  <si>
    <t>Women's Fashion Metal Rhinestone Head Chain Jewelry Headband Head Band Hair Band Tassel</t>
  </si>
  <si>
    <t>40514SIN</t>
  </si>
  <si>
    <t>40515SIN</t>
  </si>
  <si>
    <t>40516SIN</t>
  </si>
  <si>
    <t>40517SIN</t>
  </si>
  <si>
    <t>40518SIN</t>
  </si>
  <si>
    <t>Women's Princess Gatsby Rhinestone Headband Head Band Hair Jewelry Infinity</t>
  </si>
  <si>
    <t>40519SIN</t>
  </si>
  <si>
    <t>40520SIN</t>
  </si>
  <si>
    <t>Women's Princess Gatsby Rhinestone Headband Head Band Hair Jewelry Bow</t>
  </si>
  <si>
    <t>40521SIN</t>
  </si>
  <si>
    <t>Great Gatsby/Flapper Inspired Handmade Lace Headband / Hairband w Rhinestones</t>
  </si>
  <si>
    <t>40522SIN</t>
  </si>
  <si>
    <t>40523B</t>
  </si>
  <si>
    <t>40523G</t>
  </si>
  <si>
    <t>40523S</t>
  </si>
  <si>
    <t>40524G</t>
  </si>
  <si>
    <t>40524S</t>
  </si>
  <si>
    <t>Music / Dance Festival Princess Fashion Hippie Rhinestone Headband / Hair Band Accessory</t>
  </si>
  <si>
    <t>40525B</t>
  </si>
  <si>
    <t>40525BL</t>
  </si>
  <si>
    <t>40525FU</t>
  </si>
  <si>
    <t>40525OR</t>
  </si>
  <si>
    <t>40525PU</t>
  </si>
  <si>
    <t>40525TL</t>
  </si>
  <si>
    <t>40525W</t>
  </si>
  <si>
    <t>40525YL</t>
  </si>
  <si>
    <t>Music / Dance Festival Princess Fashion Hippie Woven Headband / Hair Band Accessory</t>
  </si>
  <si>
    <t>40526B</t>
  </si>
  <si>
    <t>40526BL</t>
  </si>
  <si>
    <t>40526FU</t>
  </si>
  <si>
    <t>40526OR</t>
  </si>
  <si>
    <t>40526PN</t>
  </si>
  <si>
    <t>40526PU</t>
  </si>
  <si>
    <t>40526TL</t>
  </si>
  <si>
    <t>40526W</t>
  </si>
  <si>
    <t>40526YL</t>
  </si>
  <si>
    <t>Great Gatsby/Flapper Inspired Handmade Faux Pearl Headband / Hairband w Rhinestones</t>
  </si>
  <si>
    <t>40527W</t>
  </si>
  <si>
    <t>TESTING NEW ITEM</t>
  </si>
  <si>
    <t>BJEA-227</t>
  </si>
  <si>
    <t>8D-F7Y9-SZLP</t>
  </si>
  <si>
    <t>LC00009B</t>
  </si>
  <si>
    <t>LC00018B</t>
  </si>
  <si>
    <t>40130MT</t>
  </si>
  <si>
    <t>40130MT1</t>
  </si>
  <si>
    <t>22MT1</t>
  </si>
  <si>
    <t>22MT2</t>
  </si>
  <si>
    <t>22MT3</t>
  </si>
  <si>
    <t>22MT4</t>
  </si>
  <si>
    <t>22MT5</t>
  </si>
  <si>
    <t>LC00019</t>
  </si>
  <si>
    <t>LC00020</t>
  </si>
  <si>
    <t>LC00021</t>
  </si>
  <si>
    <t>LC00023</t>
  </si>
  <si>
    <t>LC00024</t>
  </si>
  <si>
    <t>E30644</t>
  </si>
  <si>
    <t>E30644G</t>
  </si>
  <si>
    <t>E30646</t>
  </si>
  <si>
    <t>E30646S</t>
  </si>
  <si>
    <t>E30646G</t>
  </si>
  <si>
    <t>E30649</t>
  </si>
  <si>
    <t>E30649S</t>
  </si>
  <si>
    <t>E30651</t>
  </si>
  <si>
    <t>E30651G</t>
  </si>
  <si>
    <t>E30651S</t>
  </si>
  <si>
    <t>E30652</t>
  </si>
  <si>
    <t>E30652S</t>
  </si>
  <si>
    <t>E30656</t>
  </si>
  <si>
    <t>E30656S</t>
  </si>
  <si>
    <t>E30656G</t>
  </si>
  <si>
    <t>E30657</t>
  </si>
  <si>
    <t>E30657G</t>
  </si>
  <si>
    <t>E30657S</t>
  </si>
  <si>
    <t>E30662</t>
  </si>
  <si>
    <t>E30662G</t>
  </si>
  <si>
    <t>E30662S</t>
  </si>
  <si>
    <t>E30665</t>
  </si>
  <si>
    <t>E30665G</t>
  </si>
  <si>
    <t>E30665S</t>
  </si>
  <si>
    <t>E30666</t>
  </si>
  <si>
    <t>E30666G</t>
  </si>
  <si>
    <t>E30666S</t>
  </si>
  <si>
    <t>E30667</t>
  </si>
  <si>
    <t>E30667G</t>
  </si>
  <si>
    <t>E30667S</t>
  </si>
  <si>
    <t>E30668</t>
  </si>
  <si>
    <t>E30668G</t>
  </si>
  <si>
    <t>E30668S</t>
  </si>
  <si>
    <t>E30669</t>
  </si>
  <si>
    <t>E30669G</t>
  </si>
  <si>
    <t>E30669S</t>
  </si>
  <si>
    <t>E30670</t>
  </si>
  <si>
    <t>E30670G</t>
  </si>
  <si>
    <t>E30670S</t>
  </si>
  <si>
    <t>E30672</t>
  </si>
  <si>
    <t>E30672G</t>
  </si>
  <si>
    <t>E30672S</t>
  </si>
  <si>
    <t>E30673</t>
  </si>
  <si>
    <t>E30673G</t>
  </si>
  <si>
    <t>E30673S</t>
  </si>
  <si>
    <t>NI-70000</t>
  </si>
  <si>
    <t>Princess Goddess Love Heart Ear Cuff Jeweled Rhienstone Earrings</t>
  </si>
  <si>
    <t>NI-70000G</t>
  </si>
  <si>
    <t>NI-70001</t>
  </si>
  <si>
    <t>Princess Wind Goddess Jeweled Wing Ear Cuff Earrings</t>
  </si>
  <si>
    <t>NI-70001S</t>
  </si>
  <si>
    <t>NI-70001G</t>
  </si>
  <si>
    <t>NI-70002</t>
  </si>
  <si>
    <t>Princess Goddess Jeweled Rhinestone Leaf Ear Cuff Earrings</t>
  </si>
  <si>
    <t>NI-70002S</t>
  </si>
  <si>
    <t>NI-70003</t>
  </si>
  <si>
    <t>Princess Goddess Jeweled 3-Bar Ear Cuff Earrings</t>
  </si>
  <si>
    <t>NI-70003G</t>
  </si>
  <si>
    <t>NI-70003S</t>
  </si>
  <si>
    <t>NI-70004</t>
  </si>
  <si>
    <t>NI-70004S</t>
  </si>
  <si>
    <t>NI-70005</t>
  </si>
  <si>
    <t>Princess Goddess Dangle Hook Rhinestone Encrusted Chandelier Earrings</t>
  </si>
  <si>
    <t>NI-70005S</t>
  </si>
  <si>
    <t>NI-70005G</t>
  </si>
  <si>
    <t>NI-70006</t>
  </si>
  <si>
    <t>NI-70006G</t>
  </si>
  <si>
    <t>NI-70006S</t>
  </si>
  <si>
    <t>NI-70007</t>
  </si>
  <si>
    <t>NI-70007G</t>
  </si>
  <si>
    <t>NI-70007S</t>
  </si>
  <si>
    <t>NI-70008</t>
  </si>
  <si>
    <t>NI-70008G</t>
  </si>
  <si>
    <t>NI-70008S</t>
  </si>
  <si>
    <t>NI-70009</t>
  </si>
  <si>
    <t>NI-70009G</t>
  </si>
  <si>
    <t>NI-70009S</t>
  </si>
  <si>
    <t>NI-70010</t>
  </si>
  <si>
    <t>Princess Goddess Dangle Hook Rhinestone Encrusted Tassel Earrings</t>
  </si>
  <si>
    <t>NI-70010G</t>
  </si>
  <si>
    <t>NI-70010S</t>
  </si>
  <si>
    <t>NI-70011</t>
  </si>
  <si>
    <t>NI-70011G</t>
  </si>
  <si>
    <t>NI-70011S</t>
  </si>
  <si>
    <t>NI-70012</t>
  </si>
  <si>
    <t>NI-70012G</t>
  </si>
  <si>
    <t>NI-70012S</t>
  </si>
  <si>
    <t>NI-70013</t>
  </si>
  <si>
    <t>NI-70013G</t>
  </si>
  <si>
    <t>NI-70013S</t>
  </si>
  <si>
    <t>NI-70014</t>
  </si>
  <si>
    <t>NI-70014G</t>
  </si>
  <si>
    <t>NI-70014S</t>
  </si>
  <si>
    <t>NI-70015</t>
  </si>
  <si>
    <t>NI-70015G</t>
  </si>
  <si>
    <t>NI-70015S</t>
  </si>
  <si>
    <t>HBG101146</t>
  </si>
  <si>
    <t>HBG101146B</t>
  </si>
  <si>
    <t>HBG101146G</t>
  </si>
  <si>
    <t>HBG101146S</t>
  </si>
  <si>
    <t>HBG101147</t>
  </si>
  <si>
    <t>HBG101147B</t>
  </si>
  <si>
    <t>HBG101147G</t>
  </si>
  <si>
    <t>HBG101147S</t>
  </si>
  <si>
    <t>HBG101294</t>
  </si>
  <si>
    <t>HBG101297</t>
  </si>
  <si>
    <t>HBG101305</t>
  </si>
  <si>
    <t>HBG101305BL</t>
  </si>
  <si>
    <t>HBG101305FU</t>
  </si>
  <si>
    <t>HBG101305GR</t>
  </si>
  <si>
    <t>HBG101305OR</t>
  </si>
  <si>
    <t>HBG101305PN</t>
  </si>
  <si>
    <t>HBG101305PU</t>
  </si>
  <si>
    <t>HBG101305R</t>
  </si>
  <si>
    <t>HBG101305YL</t>
  </si>
  <si>
    <t>HBG101310B</t>
  </si>
  <si>
    <t>HBG101310BL</t>
  </si>
  <si>
    <t>HBG101320</t>
  </si>
  <si>
    <t>HBG101320B</t>
  </si>
  <si>
    <t>HBG101320BL</t>
  </si>
  <si>
    <t>HBG101320BR</t>
  </si>
  <si>
    <t>HBG101320FU</t>
  </si>
  <si>
    <t>HBG101321</t>
  </si>
  <si>
    <t>HBG101322</t>
  </si>
  <si>
    <t>HBG101347</t>
  </si>
  <si>
    <t>HBG101347FU</t>
  </si>
  <si>
    <t>HBG101347GR</t>
  </si>
  <si>
    <t>HBG101347PU</t>
  </si>
  <si>
    <t>HBG101347R</t>
  </si>
  <si>
    <t>HBG101347YL</t>
  </si>
  <si>
    <t>HBG101352</t>
  </si>
  <si>
    <t>HBG101352B</t>
  </si>
  <si>
    <t>HBG101352BEI</t>
  </si>
  <si>
    <t>HBG101352GY</t>
  </si>
  <si>
    <t>HBG101353</t>
  </si>
  <si>
    <t>HBG101353B</t>
  </si>
  <si>
    <t>HBG101353BEI</t>
  </si>
  <si>
    <t>HBG101353BL</t>
  </si>
  <si>
    <t>HBG101353BR</t>
  </si>
  <si>
    <t>HBG101355</t>
  </si>
  <si>
    <t>HBG101355B</t>
  </si>
  <si>
    <t>HBG101355S</t>
  </si>
  <si>
    <t>HBG101357</t>
  </si>
  <si>
    <t>HBG101357B</t>
  </si>
  <si>
    <t>HBG101357BEI</t>
  </si>
  <si>
    <t>HBG101357BL</t>
  </si>
  <si>
    <t>HBG101357CO</t>
  </si>
  <si>
    <t>HBG101357FU</t>
  </si>
  <si>
    <t>HBG101357G</t>
  </si>
  <si>
    <t>HBG101357GR</t>
  </si>
  <si>
    <t>HBG101357NVY</t>
  </si>
  <si>
    <t>HBG101357OR</t>
  </si>
  <si>
    <t>HBG101357PU</t>
  </si>
  <si>
    <t>HBG101357R</t>
  </si>
  <si>
    <t>HBG101357S</t>
  </si>
  <si>
    <t>HBG101357TL</t>
  </si>
  <si>
    <t>HBG101357W</t>
  </si>
  <si>
    <t>HBG101357YL</t>
  </si>
  <si>
    <t>HBG101358</t>
  </si>
  <si>
    <t>HBG101358B</t>
  </si>
  <si>
    <t>HBG101358BEI</t>
  </si>
  <si>
    <t>HBG101358BL</t>
  </si>
  <si>
    <t>HBG101358CO</t>
  </si>
  <si>
    <t>HBG101358FU</t>
  </si>
  <si>
    <t>HBG101358G</t>
  </si>
  <si>
    <t>HBG101358GR</t>
  </si>
  <si>
    <t>HBG101358NVY</t>
  </si>
  <si>
    <t>HBG101358OR</t>
  </si>
  <si>
    <t>HBG101358PU</t>
  </si>
  <si>
    <t>HBG101358R</t>
  </si>
  <si>
    <t>HBG101358S</t>
  </si>
  <si>
    <t>HBG101358TL</t>
  </si>
  <si>
    <t>HBG101358W</t>
  </si>
  <si>
    <t>HBG101358YL</t>
  </si>
  <si>
    <t>HBG101360</t>
  </si>
  <si>
    <t>HBG101360B</t>
  </si>
  <si>
    <t>HBG101360BEI</t>
  </si>
  <si>
    <t>HBG101360BL</t>
  </si>
  <si>
    <t>HBG101360CO</t>
  </si>
  <si>
    <t>HBG101360FU</t>
  </si>
  <si>
    <t>HBG101360G</t>
  </si>
  <si>
    <t>HBG101360GR</t>
  </si>
  <si>
    <t>HBG101360NVY</t>
  </si>
  <si>
    <t>HBG101360OR</t>
  </si>
  <si>
    <t>HBG101360PU</t>
  </si>
  <si>
    <t>HBG101360R</t>
  </si>
  <si>
    <t>HBG101360S</t>
  </si>
  <si>
    <t>HBG101360TL</t>
  </si>
  <si>
    <t>HBG101360W</t>
  </si>
  <si>
    <t>HBG101360YL</t>
  </si>
  <si>
    <t>HBG101361</t>
  </si>
  <si>
    <t>HBG101361B</t>
  </si>
  <si>
    <t>HBG101361S</t>
  </si>
  <si>
    <t>HBG101376</t>
  </si>
  <si>
    <t>HBG101376B</t>
  </si>
  <si>
    <t>HBG101376BEI</t>
  </si>
  <si>
    <t>HBG101376BL</t>
  </si>
  <si>
    <t>HBG101376CO</t>
  </si>
  <si>
    <t>HBG101376FU</t>
  </si>
  <si>
    <t>HBG101376G</t>
  </si>
  <si>
    <t>HBG101376GR</t>
  </si>
  <si>
    <t>HBG101376NVY</t>
  </si>
  <si>
    <t>HBG101376OR</t>
  </si>
  <si>
    <t>HBG101376PU</t>
  </si>
  <si>
    <t>HBG101376R</t>
  </si>
  <si>
    <t>HBG101376S</t>
  </si>
  <si>
    <t>HBG101376TL</t>
  </si>
  <si>
    <t>HBG101376W</t>
  </si>
  <si>
    <t>HBG101376YL</t>
  </si>
  <si>
    <t>HBG101377</t>
  </si>
  <si>
    <t>HBG101377B</t>
  </si>
  <si>
    <t>HBG101377BEI</t>
  </si>
  <si>
    <t>HBG101377BL</t>
  </si>
  <si>
    <t>HBG101377CO</t>
  </si>
  <si>
    <t>HBG101377FU</t>
  </si>
  <si>
    <t>HBG101377G</t>
  </si>
  <si>
    <t>HBG101377GR</t>
  </si>
  <si>
    <t>HBG101377NVY</t>
  </si>
  <si>
    <t>HBG101377OR</t>
  </si>
  <si>
    <t>HBG101377PU</t>
  </si>
  <si>
    <t>HBG101377R</t>
  </si>
  <si>
    <t>HBG101377S</t>
  </si>
  <si>
    <t>HBG101377TL</t>
  </si>
  <si>
    <t>HBG101377W</t>
  </si>
  <si>
    <t>HBG101377YL</t>
  </si>
  <si>
    <t>HBG101378</t>
  </si>
  <si>
    <t>HBG101378B</t>
  </si>
  <si>
    <t>HBG101378BEI</t>
  </si>
  <si>
    <t>HBG101378BL</t>
  </si>
  <si>
    <t>HBG101378CO</t>
  </si>
  <si>
    <t>HBG101378FU</t>
  </si>
  <si>
    <t>HBG101378G</t>
  </si>
  <si>
    <t>HBG101378GR</t>
  </si>
  <si>
    <t>HBG101378NVY</t>
  </si>
  <si>
    <t>HBG101378OR</t>
  </si>
  <si>
    <t>HBG101378PU</t>
  </si>
  <si>
    <t>HBG101378R</t>
  </si>
  <si>
    <t>HBG101378S</t>
  </si>
  <si>
    <t>HBG101378TL</t>
  </si>
  <si>
    <t>HBG101378W</t>
  </si>
  <si>
    <t>HBG101378YL</t>
  </si>
  <si>
    <t>HBG101382</t>
  </si>
  <si>
    <t>HBG101382B</t>
  </si>
  <si>
    <t>HBG101382G</t>
  </si>
  <si>
    <t>HBG101382S</t>
  </si>
  <si>
    <t>HBG101384</t>
  </si>
  <si>
    <t>HBG101384B</t>
  </si>
  <si>
    <t>HBG101384G</t>
  </si>
  <si>
    <t>HBG101384S</t>
  </si>
  <si>
    <t>HBG101394</t>
  </si>
  <si>
    <t>HBG101394B</t>
  </si>
  <si>
    <t>HBG101394S</t>
  </si>
  <si>
    <t>HBG101395</t>
  </si>
  <si>
    <t>HBG101395B</t>
  </si>
  <si>
    <t>HBG101395S</t>
  </si>
  <si>
    <t>HBG101402</t>
  </si>
  <si>
    <t>HBG101402B</t>
  </si>
  <si>
    <t>HBG101402BL</t>
  </si>
  <si>
    <t>HBG101402G</t>
  </si>
  <si>
    <t>HBG101402R</t>
  </si>
  <si>
    <t>HBG101402S</t>
  </si>
  <si>
    <t>HBG101402TL</t>
  </si>
  <si>
    <t>HBG101403</t>
  </si>
  <si>
    <t>HBG101403B</t>
  </si>
  <si>
    <t>HBG101403BL</t>
  </si>
  <si>
    <t>HBG101403R</t>
  </si>
  <si>
    <t>HBG101404</t>
  </si>
  <si>
    <t>HBG101407</t>
  </si>
  <si>
    <t>HBG101408</t>
  </si>
  <si>
    <t>HBG101410</t>
  </si>
  <si>
    <t>HBG101412</t>
  </si>
  <si>
    <t>HBG101413</t>
  </si>
  <si>
    <t>HBG101414</t>
  </si>
  <si>
    <t>HBG101415</t>
  </si>
  <si>
    <t>HBG101417</t>
  </si>
  <si>
    <t>HBG101417B</t>
  </si>
  <si>
    <t>HBG101417BL</t>
  </si>
  <si>
    <t>HBG101417BR</t>
  </si>
  <si>
    <t>HBG101417FU</t>
  </si>
  <si>
    <t>HBG101417GR</t>
  </si>
  <si>
    <t>HBG101417R</t>
  </si>
  <si>
    <t>HBG101417TL</t>
  </si>
  <si>
    <t>HBG101428</t>
  </si>
  <si>
    <t>HBG101430</t>
  </si>
  <si>
    <t>HBG101443</t>
  </si>
  <si>
    <t>NI-20639</t>
  </si>
  <si>
    <t>LF7 Collection Rhinestone Cross Body Handbag Fashion Purse</t>
  </si>
  <si>
    <t>NI-20639B</t>
  </si>
  <si>
    <t>NI-20639G</t>
  </si>
  <si>
    <t>NI-20639S</t>
  </si>
  <si>
    <t>NI-20676</t>
  </si>
  <si>
    <t>NI-20676B</t>
  </si>
  <si>
    <t>NI-20676G</t>
  </si>
  <si>
    <t>NI-20676S</t>
  </si>
  <si>
    <t>LF7 London Print European Style Canvas Tote Purse Bag</t>
  </si>
  <si>
    <t>NI-20640SIN</t>
  </si>
  <si>
    <t>LF7 London Statue of Liberty French Print European Style Canvas Tote Purse Bag</t>
  </si>
  <si>
    <t>NI-20641SIN</t>
  </si>
  <si>
    <t>NI-20642</t>
  </si>
  <si>
    <t xml:space="preserve">Clear Transparent Fashion Tote Handbag Purse </t>
  </si>
  <si>
    <t>NI-20642BL</t>
  </si>
  <si>
    <t>NI-20642FU</t>
  </si>
  <si>
    <t>NI-20642GR</t>
  </si>
  <si>
    <t>NI-20642OR</t>
  </si>
  <si>
    <t>NI-20642PN</t>
  </si>
  <si>
    <t>NI-20642PU</t>
  </si>
  <si>
    <t>NI-20642R</t>
  </si>
  <si>
    <t>NI-20642YL</t>
  </si>
  <si>
    <t>NI-20643</t>
  </si>
  <si>
    <t>Striped Canvas Fashion Backpack Back Pack Bag</t>
  </si>
  <si>
    <t>NI-20643B</t>
  </si>
  <si>
    <t>NI-20643BL</t>
  </si>
  <si>
    <t>NI-20644</t>
  </si>
  <si>
    <t>Women's Cheetah Wild Animal Print Fashion Tote Purse Bag Handbag</t>
  </si>
  <si>
    <t>NI-20644B</t>
  </si>
  <si>
    <t>NI-20644BL</t>
  </si>
  <si>
    <t>NI-20644BR</t>
  </si>
  <si>
    <t>NI-20644FU</t>
  </si>
  <si>
    <t>Flower Child Backpack Back Pack with Palm Tree's and Woven Accents</t>
  </si>
  <si>
    <t>NI-20645SIN</t>
  </si>
  <si>
    <t>Cute Teddy Bear Fashion Kiddy Backpack Back Pack</t>
  </si>
  <si>
    <t>NI-20646SIN</t>
  </si>
  <si>
    <t>NI-20647</t>
  </si>
  <si>
    <t>NI-20647FU</t>
  </si>
  <si>
    <t>NI-20647GR</t>
  </si>
  <si>
    <t>NI-20647PU</t>
  </si>
  <si>
    <t>NI-20647R</t>
  </si>
  <si>
    <t>NI-20647YL</t>
  </si>
  <si>
    <t>NI-20648</t>
  </si>
  <si>
    <t>Vegan Leather Tote Purse Women's Fashion Handbag</t>
  </si>
  <si>
    <t>NI-20648B</t>
  </si>
  <si>
    <t>NI-20648BEI</t>
  </si>
  <si>
    <t>NI-20648GY</t>
  </si>
  <si>
    <t>NI-20649</t>
  </si>
  <si>
    <t xml:space="preserve">Vegan Leather Tote Fashion Purse w / Chain Straps &amp; Top Handle Women's </t>
  </si>
  <si>
    <t>NI-20649B</t>
  </si>
  <si>
    <t>NI-20649BEI</t>
  </si>
  <si>
    <t>NI-20649BL</t>
  </si>
  <si>
    <t>NI-20649BR</t>
  </si>
  <si>
    <t>NI-20650</t>
  </si>
  <si>
    <t>Women's Pleated Satin Clutch Purse Handbag Adorned with Rhinestones</t>
  </si>
  <si>
    <t>NI-20650B</t>
  </si>
  <si>
    <t>NI-20650S</t>
  </si>
  <si>
    <t>NI-20651</t>
  </si>
  <si>
    <t>NI-20651B</t>
  </si>
  <si>
    <t>NI-20651BEI</t>
  </si>
  <si>
    <t>NI-20651BL</t>
  </si>
  <si>
    <t>NI-20651CO</t>
  </si>
  <si>
    <t>NI-20651FU</t>
  </si>
  <si>
    <t>NI-20651G</t>
  </si>
  <si>
    <t>NI-20651GR</t>
  </si>
  <si>
    <t>NI-20651NVY</t>
  </si>
  <si>
    <t>NI-20651OR</t>
  </si>
  <si>
    <t>NI-20651PU</t>
  </si>
  <si>
    <t>NI-20651R</t>
  </si>
  <si>
    <t>NI-20651S</t>
  </si>
  <si>
    <t>NI-20651TL</t>
  </si>
  <si>
    <t>NI-20651W</t>
  </si>
  <si>
    <t>NI-20651YL</t>
  </si>
  <si>
    <t>NI-20653</t>
  </si>
  <si>
    <t>NI-20653B</t>
  </si>
  <si>
    <t>NI-20653BEI</t>
  </si>
  <si>
    <t>NI-20653BL</t>
  </si>
  <si>
    <t>NI-20653CO</t>
  </si>
  <si>
    <t>NI-20653FU</t>
  </si>
  <si>
    <t>NI-20653G</t>
  </si>
  <si>
    <t>NI-20653GR</t>
  </si>
  <si>
    <t>NI-20653NVY</t>
  </si>
  <si>
    <t>NI-20653OR</t>
  </si>
  <si>
    <t>NI-20653PU</t>
  </si>
  <si>
    <t>NI-20653R</t>
  </si>
  <si>
    <t>NI-20653S</t>
  </si>
  <si>
    <t>NI-20653TL</t>
  </si>
  <si>
    <t>NI-20653W</t>
  </si>
  <si>
    <t>NI-20653YL</t>
  </si>
  <si>
    <t>NI-20654</t>
  </si>
  <si>
    <t>Women's Designer Satin Clutch Purse Handbag Adorned with Rhinestones</t>
  </si>
  <si>
    <t>NI-20654B</t>
  </si>
  <si>
    <t>NI-20654S</t>
  </si>
  <si>
    <t>NI-20655</t>
  </si>
  <si>
    <t>Women's Fashion Pleated Satin Structured Clutch Purse Bag Handbag</t>
  </si>
  <si>
    <t>NI-20655B</t>
  </si>
  <si>
    <t>NI-20655BEI</t>
  </si>
  <si>
    <t>NI-20655BL</t>
  </si>
  <si>
    <t>NI-20655CO</t>
  </si>
  <si>
    <t>NI-20655FU</t>
  </si>
  <si>
    <t>NI-20655G</t>
  </si>
  <si>
    <t>NI-20655GR</t>
  </si>
  <si>
    <t>NI-20655NVY</t>
  </si>
  <si>
    <t>NI-20655OR</t>
  </si>
  <si>
    <t>NI-20655PU</t>
  </si>
  <si>
    <t>NI-20655R</t>
  </si>
  <si>
    <t>NI-20655S</t>
  </si>
  <si>
    <t>NI-20655TL</t>
  </si>
  <si>
    <t>NI-20655W</t>
  </si>
  <si>
    <t>NI-20655YL</t>
  </si>
  <si>
    <t>NI-20656</t>
  </si>
  <si>
    <t>NI-20656B</t>
  </si>
  <si>
    <t>NI-20656BEI</t>
  </si>
  <si>
    <t>NI-20656BL</t>
  </si>
  <si>
    <t>NI-20656CO</t>
  </si>
  <si>
    <t>NI-20656FU</t>
  </si>
  <si>
    <t>NI-20656G</t>
  </si>
  <si>
    <t>NI-20656GR</t>
  </si>
  <si>
    <t>NI-20656NVY</t>
  </si>
  <si>
    <t>NI-20656OR</t>
  </si>
  <si>
    <t>NI-20656PU</t>
  </si>
  <si>
    <t>NI-20656R</t>
  </si>
  <si>
    <t>NI-20656S</t>
  </si>
  <si>
    <t>NI-20656TL</t>
  </si>
  <si>
    <t>NI-20656W</t>
  </si>
  <si>
    <t>NI-20656YL</t>
  </si>
  <si>
    <t>NI-20657</t>
  </si>
  <si>
    <t>LF7 Pleated Evening Clutch Purse Handbag Women's Designer Fashion</t>
  </si>
  <si>
    <t>NI-20657B</t>
  </si>
  <si>
    <t>NI-20657BEI</t>
  </si>
  <si>
    <t>NI-20657BL</t>
  </si>
  <si>
    <t>NI-20657CO</t>
  </si>
  <si>
    <t>NI-20657FU</t>
  </si>
  <si>
    <t>NI-20657G</t>
  </si>
  <si>
    <t>NI-20657GR</t>
  </si>
  <si>
    <t>NI-20657NVY</t>
  </si>
  <si>
    <t>NI-20657OR</t>
  </si>
  <si>
    <t>NI-20657PU</t>
  </si>
  <si>
    <t>NI-20657R</t>
  </si>
  <si>
    <t>NI-20657S</t>
  </si>
  <si>
    <t>NI-20657TL</t>
  </si>
  <si>
    <t>NI-20657W</t>
  </si>
  <si>
    <t>NI-20657YL</t>
  </si>
  <si>
    <t>NI-20658</t>
  </si>
  <si>
    <t>LF7 Pleated Glitter Textured Evening Clutch Purse Handbag Women's Designer Fashion</t>
  </si>
  <si>
    <t>NI-20658B</t>
  </si>
  <si>
    <t>NI-20658G</t>
  </si>
  <si>
    <t>NI-20658S</t>
  </si>
  <si>
    <t>NI-20659</t>
  </si>
  <si>
    <t>LF7 Pleated Rhinestone Textured Evening Clutch Purse Handbag Women's Wristlet</t>
  </si>
  <si>
    <t>NI-20659B</t>
  </si>
  <si>
    <t>NI-20659G</t>
  </si>
  <si>
    <t>NI-20659S</t>
  </si>
  <si>
    <t>NI-20660</t>
  </si>
  <si>
    <t>LF7 Rhinestone Trimmed Fold Over Women's Fashion Clutch Purse Handbag</t>
  </si>
  <si>
    <t>NI-20660B</t>
  </si>
  <si>
    <t>NI-20660S</t>
  </si>
  <si>
    <t>NI-20661</t>
  </si>
  <si>
    <t>NI-20661B</t>
  </si>
  <si>
    <t>NI-20661S</t>
  </si>
  <si>
    <t>NI-20662</t>
  </si>
  <si>
    <t>LF7 Circlar Globe Women's Fashion Clutch Bag Shoulder Purse</t>
  </si>
  <si>
    <t>NI-20662B</t>
  </si>
  <si>
    <t>NI-20662BL</t>
  </si>
  <si>
    <t>NI-20662G</t>
  </si>
  <si>
    <t>NI-20662R</t>
  </si>
  <si>
    <t>NI-20662S</t>
  </si>
  <si>
    <t>NI-20662TL</t>
  </si>
  <si>
    <t>NI-20663</t>
  </si>
  <si>
    <t>Womens Canvas Striped Tote Purse Beach Handbag Hobo</t>
  </si>
  <si>
    <t>NI-20663B</t>
  </si>
  <si>
    <t>NI-20663BL</t>
  </si>
  <si>
    <t>NI-20663R</t>
  </si>
  <si>
    <t>Womens Canvas Multi Color Striped Tote Purse Beach Handbag Hobo</t>
  </si>
  <si>
    <t>NI-20664SIN</t>
  </si>
  <si>
    <t>Womens Butterfly Print Tote Purse Beach Handbag Hobo</t>
  </si>
  <si>
    <t>NI-20665SIN</t>
  </si>
  <si>
    <t>Womens Heart Print Tote Purse Beach Handbag Hobo</t>
  </si>
  <si>
    <t>NI-20666SIN</t>
  </si>
  <si>
    <t>Womens Sandal Fli Flop Print Tote Purse Beach Handbag Hobo</t>
  </si>
  <si>
    <t>NI-20667SIN</t>
  </si>
  <si>
    <t>Womens Kiss Lips Print Tote Purse Beach Handbag Hobo</t>
  </si>
  <si>
    <t>NI-20668SIN</t>
  </si>
  <si>
    <t>Women Transparent Butterfly Printed Casual Shoulder Tote Beach Bag</t>
  </si>
  <si>
    <t>NI-20669SIN</t>
  </si>
  <si>
    <t>Women Transparent Sandal Flip Flop Printed Casual Shoulder Tote Beach Bag</t>
  </si>
  <si>
    <t>NI-20670SIN</t>
  </si>
  <si>
    <t>Women Transparent Scooter Printed Casual Shoulder Tote Beach Bag</t>
  </si>
  <si>
    <t>NI-20671SIN</t>
  </si>
  <si>
    <t>NI-20672</t>
  </si>
  <si>
    <t xml:space="preserve">Vegan Leather Tote Fashion Purse w / Coin Purse &amp; Top Handle Women's </t>
  </si>
  <si>
    <t>NI-20672B</t>
  </si>
  <si>
    <t>NI-20672BL</t>
  </si>
  <si>
    <t>NI-20672BR</t>
  </si>
  <si>
    <t>NI-20672FU</t>
  </si>
  <si>
    <t>NI-20672GR</t>
  </si>
  <si>
    <t>NI-20672R</t>
  </si>
  <si>
    <t>NI-20672TL</t>
  </si>
  <si>
    <t>Women's Canvas Elephant Print Top Handle Clutch Purse Bag Tote Hobo Weekender</t>
  </si>
  <si>
    <t>NI-20673SIN</t>
  </si>
  <si>
    <t xml:space="preserve">Tribal Design Aztec Satchel Tote Purse Top Handle Hobo Weeknder Beach Bag </t>
  </si>
  <si>
    <t>NI-20674SIN</t>
  </si>
  <si>
    <t>Women Sandal Flip Flop Printed Casual Shoulder Tote Beach Bag</t>
  </si>
  <si>
    <t>NI-20675SIN</t>
  </si>
  <si>
    <t>E30313</t>
  </si>
  <si>
    <t>E30314</t>
  </si>
  <si>
    <t>E30316</t>
  </si>
  <si>
    <t>E30317</t>
  </si>
  <si>
    <t>E30317S</t>
  </si>
  <si>
    <t>E30320</t>
  </si>
  <si>
    <t>E30320S</t>
  </si>
  <si>
    <t>E30437</t>
  </si>
  <si>
    <t>E30437B</t>
  </si>
  <si>
    <t>E30439</t>
  </si>
  <si>
    <t>E30439G</t>
  </si>
  <si>
    <t>E30439GUN</t>
  </si>
  <si>
    <t>E30439S</t>
  </si>
  <si>
    <t>E30448</t>
  </si>
  <si>
    <t>E30449</t>
  </si>
  <si>
    <t>E30452</t>
  </si>
  <si>
    <t>E30455</t>
  </si>
  <si>
    <t>E30455B</t>
  </si>
  <si>
    <t>E30456</t>
  </si>
  <si>
    <t>E30456B</t>
  </si>
  <si>
    <t>E30456OR</t>
  </si>
  <si>
    <t>E30456YL</t>
  </si>
  <si>
    <t>E30457</t>
  </si>
  <si>
    <t>E30457B</t>
  </si>
  <si>
    <t>E30457BL</t>
  </si>
  <si>
    <t>E30457IV</t>
  </si>
  <si>
    <t>E30457TR</t>
  </si>
  <si>
    <t>E30458</t>
  </si>
  <si>
    <t>E30458FU</t>
  </si>
  <si>
    <t>E30463</t>
  </si>
  <si>
    <t>E30465</t>
  </si>
  <si>
    <t>E30465IV</t>
  </si>
  <si>
    <t>E30465TR</t>
  </si>
  <si>
    <t>E30479</t>
  </si>
  <si>
    <t>E30486</t>
  </si>
  <si>
    <t>E30486GR</t>
  </si>
  <si>
    <t>E30496</t>
  </si>
  <si>
    <t>E30497</t>
  </si>
  <si>
    <t>E30500</t>
  </si>
  <si>
    <t>E30503</t>
  </si>
  <si>
    <t>E30524</t>
  </si>
  <si>
    <t>E30524B</t>
  </si>
  <si>
    <t>E30529</t>
  </si>
  <si>
    <t>E30529B</t>
  </si>
  <si>
    <t>E30530</t>
  </si>
  <si>
    <t>E30530G</t>
  </si>
  <si>
    <t>E30530S</t>
  </si>
  <si>
    <t>E30531</t>
  </si>
  <si>
    <t>E30531G</t>
  </si>
  <si>
    <t>E30533</t>
  </si>
  <si>
    <t>E30533G</t>
  </si>
  <si>
    <t>E30533S</t>
  </si>
  <si>
    <t>E30572</t>
  </si>
  <si>
    <t>E30572S</t>
  </si>
  <si>
    <t>E30573</t>
  </si>
  <si>
    <t>E30573G</t>
  </si>
  <si>
    <t>E30573S</t>
  </si>
  <si>
    <t>E30574</t>
  </si>
  <si>
    <t>E30574S</t>
  </si>
  <si>
    <t>E30575</t>
  </si>
  <si>
    <t>E30575G</t>
  </si>
  <si>
    <t>E30575S</t>
  </si>
  <si>
    <t>E30576</t>
  </si>
  <si>
    <t>E30576S</t>
  </si>
  <si>
    <t>E30577</t>
  </si>
  <si>
    <t>E30577G</t>
  </si>
  <si>
    <t>E30578</t>
  </si>
  <si>
    <t>E30578S</t>
  </si>
  <si>
    <t>E30582</t>
  </si>
  <si>
    <t>E30582G</t>
  </si>
  <si>
    <t>E30584</t>
  </si>
  <si>
    <t>E30584G</t>
  </si>
  <si>
    <t>E30584S</t>
  </si>
  <si>
    <t>E30590</t>
  </si>
  <si>
    <t>E30590G</t>
  </si>
  <si>
    <t>E30590S</t>
  </si>
  <si>
    <t>E30591</t>
  </si>
  <si>
    <t>E30591G</t>
  </si>
  <si>
    <t>E30591S</t>
  </si>
  <si>
    <t>E30592</t>
  </si>
  <si>
    <t>E30592G</t>
  </si>
  <si>
    <t>E30592S</t>
  </si>
  <si>
    <t>E30593</t>
  </si>
  <si>
    <t>E30593G</t>
  </si>
  <si>
    <t>E30593S</t>
  </si>
  <si>
    <t>E30597</t>
  </si>
  <si>
    <t>E30598</t>
  </si>
  <si>
    <t>E30599</t>
  </si>
  <si>
    <t>E30599G</t>
  </si>
  <si>
    <t>E30600</t>
  </si>
  <si>
    <t>E30600G</t>
  </si>
  <si>
    <t>E30601</t>
  </si>
  <si>
    <t>E30604</t>
  </si>
  <si>
    <t>E30604S</t>
  </si>
  <si>
    <t>E30606</t>
  </si>
  <si>
    <t>E30606S</t>
  </si>
  <si>
    <t>E30607</t>
  </si>
  <si>
    <t>E30607S</t>
  </si>
  <si>
    <t>E30608</t>
  </si>
  <si>
    <t>E30608G</t>
  </si>
  <si>
    <t>E30608S</t>
  </si>
  <si>
    <t>E30610</t>
  </si>
  <si>
    <t>E30610G</t>
  </si>
  <si>
    <t>E30610S</t>
  </si>
  <si>
    <t>E30613</t>
  </si>
  <si>
    <t>E30613G</t>
  </si>
  <si>
    <t>E30613S</t>
  </si>
  <si>
    <t>E30614</t>
  </si>
  <si>
    <t>E30614S</t>
  </si>
  <si>
    <t>E30615</t>
  </si>
  <si>
    <t>E30615G</t>
  </si>
  <si>
    <t>E30615S</t>
  </si>
  <si>
    <t>E30617</t>
  </si>
  <si>
    <t>E30617G</t>
  </si>
  <si>
    <t>E30617S</t>
  </si>
  <si>
    <t>E30618</t>
  </si>
  <si>
    <t>E30618G</t>
  </si>
  <si>
    <t>E30618S</t>
  </si>
  <si>
    <t>E30619</t>
  </si>
  <si>
    <t>E30619G</t>
  </si>
  <si>
    <t>E30619S</t>
  </si>
  <si>
    <t>E30620</t>
  </si>
  <si>
    <t>E30620S</t>
  </si>
  <si>
    <t>E30622</t>
  </si>
  <si>
    <t>E30622S</t>
  </si>
  <si>
    <t>E30626</t>
  </si>
  <si>
    <t>E30626S</t>
  </si>
  <si>
    <t>E30628</t>
  </si>
  <si>
    <t>E30628S</t>
  </si>
  <si>
    <t>E30629</t>
  </si>
  <si>
    <t>E30629S</t>
  </si>
  <si>
    <t>E30635</t>
  </si>
  <si>
    <t>E30635S</t>
  </si>
  <si>
    <t>E30636</t>
  </si>
  <si>
    <t>E30636S</t>
  </si>
  <si>
    <t>E30642</t>
  </si>
  <si>
    <t>E30642S</t>
  </si>
  <si>
    <t>E30644S</t>
  </si>
  <si>
    <t>E30645</t>
  </si>
  <si>
    <t>E30645S</t>
  </si>
  <si>
    <t>E30653</t>
  </si>
  <si>
    <t>E30653G</t>
  </si>
  <si>
    <t>E30653S</t>
  </si>
  <si>
    <t>E30655</t>
  </si>
  <si>
    <t>E30655G</t>
  </si>
  <si>
    <t>E30655S</t>
  </si>
  <si>
    <t>E30660</t>
  </si>
  <si>
    <t>E30660G</t>
  </si>
  <si>
    <t>E30660S</t>
  </si>
  <si>
    <t>E30661</t>
  </si>
  <si>
    <t>E30661G</t>
  </si>
  <si>
    <t>E30661S</t>
  </si>
  <si>
    <t>E30671</t>
  </si>
  <si>
    <t>E30671G</t>
  </si>
  <si>
    <t>E30671S</t>
  </si>
  <si>
    <t>E30674</t>
  </si>
  <si>
    <t>E30674G</t>
  </si>
  <si>
    <t>E30674S</t>
  </si>
  <si>
    <t>LF7 Women Round Studded Lady Hangning Dangle Drop Earrings</t>
  </si>
  <si>
    <t>NI-70016SIN</t>
  </si>
  <si>
    <t>NI-70017SIN</t>
  </si>
  <si>
    <t>NI-70018SIN</t>
  </si>
  <si>
    <t>LF7 Women Studded Lady Hangning Dangle Drop Earrings</t>
  </si>
  <si>
    <t>NI-70019</t>
  </si>
  <si>
    <t>NI-70019S</t>
  </si>
  <si>
    <t>NI-70020</t>
  </si>
  <si>
    <t>LF7 Women Leaf Design Studded Lady Hangning Dangle Drop Earrings</t>
  </si>
  <si>
    <t>NI-70020S</t>
  </si>
  <si>
    <t>NI-70021</t>
  </si>
  <si>
    <t>LF7 Women Rhinestone / Beaded Design Tribal Lady Hangning Dangle Tear Drop Earrings</t>
  </si>
  <si>
    <t>NI-70021B</t>
  </si>
  <si>
    <t>NI-70022</t>
  </si>
  <si>
    <t>LF7 Women Rhinestone Fringe Design Lady Hangning Dangle Drop Earrings</t>
  </si>
  <si>
    <t>NI-70022G</t>
  </si>
  <si>
    <t>NI-70022GUN</t>
  </si>
  <si>
    <t>NI-70022S</t>
  </si>
  <si>
    <t>LF7 Women Hoop Design Lady Hangning Dangle Drop Earrings</t>
  </si>
  <si>
    <t>NI-70023SIN</t>
  </si>
  <si>
    <t>NI-70024SIN</t>
  </si>
  <si>
    <t>NI-70025SIN</t>
  </si>
  <si>
    <t>NI-70026</t>
  </si>
  <si>
    <t>LF7 Womens Double Tear Drop Fashion Aztec Tribal Vintage Design Dangle Earrings</t>
  </si>
  <si>
    <t>NI-70026B</t>
  </si>
  <si>
    <t>NI-70027</t>
  </si>
  <si>
    <t>LF7 Womens Tear Drop &amp; Rhinestone Fashion Aztec Tribal Vintage Design Dangle Earrings</t>
  </si>
  <si>
    <t>NI-70027B</t>
  </si>
  <si>
    <t>NI-70027OR</t>
  </si>
  <si>
    <t>NI-70027YL</t>
  </si>
  <si>
    <t>NI-70028</t>
  </si>
  <si>
    <t>LF7 Womens Tear Drop &amp; Beaded Fashion Aztec Tribal Vintage Design Dangle Earrings</t>
  </si>
  <si>
    <t>NI-70028B</t>
  </si>
  <si>
    <t>NI-70028BL</t>
  </si>
  <si>
    <t>NI-70028IV</t>
  </si>
  <si>
    <t>NI-70028TR</t>
  </si>
  <si>
    <t>NI-70029</t>
  </si>
  <si>
    <t>LF7 Womens Double Hoop Drop &amp; Beaded Fashion Aztec Tribal Vintage Design Dangle Earrings</t>
  </si>
  <si>
    <t>NI-70029FU</t>
  </si>
  <si>
    <t>LF7 Womens Textured Hoop Drop Fashion Design Dangle Earrings</t>
  </si>
  <si>
    <t>NI-70030SIN</t>
  </si>
  <si>
    <t>NI-70031</t>
  </si>
  <si>
    <t>NI-70031IV</t>
  </si>
  <si>
    <t>NI-70031TR</t>
  </si>
  <si>
    <t>LF7 Womens Tear Drop Rhinestone Studded Dangle Fashion Earrings</t>
  </si>
  <si>
    <t>NI-70032SIN</t>
  </si>
  <si>
    <t>NI-70033</t>
  </si>
  <si>
    <t>LF7 Womens Rhinestone &amp; Tassel Bling Dangle Fashion Drop Earrings</t>
  </si>
  <si>
    <t>NI-70033GR</t>
  </si>
  <si>
    <t>LF7 Womens Pendant Rhinestone Studded Flower Floral Design Fashion Earrings</t>
  </si>
  <si>
    <t>NI-70034SIN</t>
  </si>
  <si>
    <t>LF7 Womens Curved Rhinestone Studded Design Fashion Earrings</t>
  </si>
  <si>
    <t>NI-70035SIN</t>
  </si>
  <si>
    <t>NI-70036SIN</t>
  </si>
  <si>
    <t>NI-70037SIN</t>
  </si>
  <si>
    <t>NI-70038</t>
  </si>
  <si>
    <t>LF7 Womens Stone Design Fashion Earrings w/ Dangle Tassel Design</t>
  </si>
  <si>
    <t>NI-70038B</t>
  </si>
  <si>
    <t>NI-70039</t>
  </si>
  <si>
    <t>LF7 Women Double Hoop Design Lady Hangning Dangle Drop Earrings</t>
  </si>
  <si>
    <t>NI-70039B</t>
  </si>
  <si>
    <t>NI-70040</t>
  </si>
  <si>
    <t>LF7 Womens Paris Eiffel Tower Bling Rhinestone Dangle Fashion Earrings</t>
  </si>
  <si>
    <t>NI-70040G</t>
  </si>
  <si>
    <t>NI-70040S</t>
  </si>
  <si>
    <t>NI-70041</t>
  </si>
  <si>
    <t>LF7 Womens Guitar Music Bling Rhinestone Dangle Fashion Earrings</t>
  </si>
  <si>
    <t>NI-70041G</t>
  </si>
  <si>
    <t>NI-70042</t>
  </si>
  <si>
    <t>LF7 Womens Love &amp; Heart Music Bling Rhinestone Dangle Fashion Earrings</t>
  </si>
  <si>
    <t>NI-70042G</t>
  </si>
  <si>
    <t>NI-70042S</t>
  </si>
  <si>
    <t>NI-70043</t>
  </si>
  <si>
    <t>LF7 Womens Faux Pearl Bling Rhinestone Dangle Fashion Earrings</t>
  </si>
  <si>
    <t>NI-70043S</t>
  </si>
  <si>
    <t>NI-70044</t>
  </si>
  <si>
    <t>LF7 Womens Rhinestone Pendant Fashion Drop Earrings</t>
  </si>
  <si>
    <t>NI-70044G</t>
  </si>
  <si>
    <t>NI-70044S</t>
  </si>
  <si>
    <t>NI-70045</t>
  </si>
  <si>
    <t>NI-70045S</t>
  </si>
  <si>
    <t>NI-70046</t>
  </si>
  <si>
    <t>LF7 Womens Rhinestone Heart Pendant Fashion Drop Earrings</t>
  </si>
  <si>
    <t>NI-70046G</t>
  </si>
  <si>
    <t>NI-70046S</t>
  </si>
  <si>
    <t>NI-70047</t>
  </si>
  <si>
    <t>NI-70047S</t>
  </si>
  <si>
    <t>NI-70048</t>
  </si>
  <si>
    <t>NI-70048G</t>
  </si>
  <si>
    <t>NI-70049</t>
  </si>
  <si>
    <t>NI-70049S</t>
  </si>
  <si>
    <t>NI-70050</t>
  </si>
  <si>
    <t>NI-70050G</t>
  </si>
  <si>
    <t>NI-70051</t>
  </si>
  <si>
    <t>LF7 Womens Faux Pearl Bling Rhinestone Star Dangle Fashion Earrings</t>
  </si>
  <si>
    <t>NI-70051G</t>
  </si>
  <si>
    <t>NI-70051S</t>
  </si>
  <si>
    <t>NI-70053</t>
  </si>
  <si>
    <t>LF7 Womens Hoop &amp; Rhinestone Design Lady Hangning Dangle Earrings</t>
  </si>
  <si>
    <t>NI-70053G</t>
  </si>
  <si>
    <t>NI-70053S</t>
  </si>
  <si>
    <t>NI-70054</t>
  </si>
  <si>
    <t>NI-70054G</t>
  </si>
  <si>
    <t>NI-70054S</t>
  </si>
  <si>
    <t>NI-70055</t>
  </si>
  <si>
    <t>NI-70055G</t>
  </si>
  <si>
    <t>NI-70055S</t>
  </si>
  <si>
    <t>NI-70056</t>
  </si>
  <si>
    <t>NI-70056G</t>
  </si>
  <si>
    <t>NI-70056S</t>
  </si>
  <si>
    <t>NI-70057SIN</t>
  </si>
  <si>
    <t>NI-70058SIN</t>
  </si>
  <si>
    <t>NI-70059</t>
  </si>
  <si>
    <t>LF7 Womens Twisted Hoop Design Lady Hangning Dangle Earrings</t>
  </si>
  <si>
    <t>NI-70059G</t>
  </si>
  <si>
    <t>NI-70060</t>
  </si>
  <si>
    <t>LF7 Womens Triple Hoop &amp; Bling Design Lady Hangning Dangle Earrings</t>
  </si>
  <si>
    <t>NI-70060G</t>
  </si>
  <si>
    <t>NI-70061SIN</t>
  </si>
  <si>
    <t>NI-70062</t>
  </si>
  <si>
    <t>LF7 Womens Rectangle Hoop Design Lady Hangning Dangle Earrings</t>
  </si>
  <si>
    <t>NI-70062S</t>
  </si>
  <si>
    <t>NI-70063</t>
  </si>
  <si>
    <t>LF7 Womens Pleated Hoop Design Lady Hangning Dangle Earrings</t>
  </si>
  <si>
    <t>NI-70063S</t>
  </si>
  <si>
    <t>NI-70064</t>
  </si>
  <si>
    <t>NI-70064S</t>
  </si>
  <si>
    <t>NI-70065</t>
  </si>
  <si>
    <t>LF7 Womens Solid Hoop Design Lady Hangning Dangle Earrings</t>
  </si>
  <si>
    <t>NI-70065G</t>
  </si>
  <si>
    <t>NI-70065S</t>
  </si>
  <si>
    <t>NI-70066</t>
  </si>
  <si>
    <t>LF7 Womens Square Hoop Design Lady Hangning Dangle Earrings</t>
  </si>
  <si>
    <t>NI-70066G</t>
  </si>
  <si>
    <t>NI-70066S</t>
  </si>
  <si>
    <t>NI-70067</t>
  </si>
  <si>
    <t>NI-70067G</t>
  </si>
  <si>
    <t>NI-70067S</t>
  </si>
  <si>
    <t>NI-70068</t>
  </si>
  <si>
    <t>LF7 Womens Triple Hoop Design Lady Hangning Dangle Earrings</t>
  </si>
  <si>
    <t>NI-70068S</t>
  </si>
  <si>
    <t>NI-70069</t>
  </si>
  <si>
    <t>NI-70069G</t>
  </si>
  <si>
    <t>NI-70069S</t>
  </si>
  <si>
    <t>NI-70070</t>
  </si>
  <si>
    <t>NI-70070G</t>
  </si>
  <si>
    <t>NI-70070S</t>
  </si>
  <si>
    <t>NI-70071</t>
  </si>
  <si>
    <t>NI-70071G</t>
  </si>
  <si>
    <t>NI-70071S</t>
  </si>
  <si>
    <t>NI-70072</t>
  </si>
  <si>
    <t>NI-70072G</t>
  </si>
  <si>
    <t>NI-70072S</t>
  </si>
  <si>
    <t>NI-70073</t>
  </si>
  <si>
    <t>NI-70073S</t>
  </si>
  <si>
    <t>NI-70074</t>
  </si>
  <si>
    <t>NI-70074S</t>
  </si>
  <si>
    <t>NI-70075</t>
  </si>
  <si>
    <t>NI-70075S</t>
  </si>
  <si>
    <t>NI-70076</t>
  </si>
  <si>
    <t>LF7 Womens Textured Hoop Design Lady Hangning Dangle Earrings</t>
  </si>
  <si>
    <t>NI-70076S</t>
  </si>
  <si>
    <t>NI-70077</t>
  </si>
  <si>
    <t>NI-70077S</t>
  </si>
  <si>
    <t>NI-70078</t>
  </si>
  <si>
    <t>NI-70078S</t>
  </si>
  <si>
    <t>NI-70079</t>
  </si>
  <si>
    <t>LF7 Womens Hoop Design Lady Hangning Dangle Earrings</t>
  </si>
  <si>
    <t>NI-70079S</t>
  </si>
  <si>
    <t>NI-70080</t>
  </si>
  <si>
    <t>LF7 Womens Waves Hoop Design Lady Hangning Dangle Earrings</t>
  </si>
  <si>
    <t>NI-70080S</t>
  </si>
  <si>
    <t>NI-70081</t>
  </si>
  <si>
    <t>LF7 Womens Love Heart Shape Design Ear Cuff Earrings</t>
  </si>
  <si>
    <t>NI-70081S</t>
  </si>
  <si>
    <t>NI-70082</t>
  </si>
  <si>
    <t>LF7 Womens Crown Princess Shape Design Ear Cuff Earrings</t>
  </si>
  <si>
    <t>NI-70082S</t>
  </si>
  <si>
    <t>NI-70083</t>
  </si>
  <si>
    <t>NI-70083G</t>
  </si>
  <si>
    <t>NI-70083S</t>
  </si>
  <si>
    <t>NI-70084</t>
  </si>
  <si>
    <t>LF7 Women Tear Drop Design Lady Hangning Dangle Drop Earrings</t>
  </si>
  <si>
    <t>NI-70084G</t>
  </si>
  <si>
    <t>NI-70084S</t>
  </si>
  <si>
    <t>NI-70085</t>
  </si>
  <si>
    <t>NI-70085G</t>
  </si>
  <si>
    <t>NI-70085S</t>
  </si>
  <si>
    <t>NI-70086</t>
  </si>
  <si>
    <t>NI-70086G</t>
  </si>
  <si>
    <t>NI-70086S</t>
  </si>
  <si>
    <t>NI-70087</t>
  </si>
  <si>
    <t>NI-70087G</t>
  </si>
  <si>
    <t>NI-70087S</t>
  </si>
  <si>
    <t>NI-70088</t>
  </si>
  <si>
    <t>NI-70088G</t>
  </si>
  <si>
    <t>NI-70088S</t>
  </si>
  <si>
    <t>NI-20677</t>
  </si>
  <si>
    <t>NI-20677B</t>
  </si>
  <si>
    <t>NI-20677BEI</t>
  </si>
  <si>
    <t>NI-20677BL</t>
  </si>
  <si>
    <t>NI-20677CO</t>
  </si>
  <si>
    <t>NI-20677FU</t>
  </si>
  <si>
    <t>NI-20677G</t>
  </si>
  <si>
    <t>NI-20677GR</t>
  </si>
  <si>
    <t>NI-20677NVY</t>
  </si>
  <si>
    <t>NI-20677OR</t>
  </si>
  <si>
    <t>NI-20677PU</t>
  </si>
  <si>
    <t>NI-20677R</t>
  </si>
  <si>
    <t>NI-20677S</t>
  </si>
  <si>
    <t>NI-20677TL</t>
  </si>
  <si>
    <t>NI-20677W</t>
  </si>
  <si>
    <t>NI-20677YL</t>
  </si>
  <si>
    <t>ItemNum</t>
  </si>
  <si>
    <t>WholesalePrice</t>
  </si>
  <si>
    <t>SalePrice</t>
  </si>
  <si>
    <t>ItemAdded</t>
  </si>
  <si>
    <t>ProfitEst</t>
  </si>
  <si>
    <t>SoldOut</t>
  </si>
  <si>
    <t>Weight</t>
  </si>
  <si>
    <t>Dimensions</t>
  </si>
  <si>
    <t>Description</t>
  </si>
  <si>
    <t>Relationship</t>
  </si>
  <si>
    <t>Bullet1</t>
  </si>
  <si>
    <t>Bullet2</t>
  </si>
  <si>
    <t>Bullet3</t>
  </si>
  <si>
    <t>Bullet4</t>
  </si>
  <si>
    <t>Bullet5</t>
  </si>
  <si>
    <t>Keywords1</t>
  </si>
  <si>
    <t>Keywords2</t>
  </si>
  <si>
    <t>Keywords3</t>
  </si>
  <si>
    <t>Keywords4</t>
  </si>
  <si>
    <t>Keywords5</t>
  </si>
  <si>
    <t>PKeywords1</t>
  </si>
  <si>
    <t>PKeywords2</t>
  </si>
  <si>
    <t>PKeywords3</t>
  </si>
  <si>
    <t>PKeywords4</t>
  </si>
  <si>
    <t>PKeywords5</t>
  </si>
  <si>
    <t>Img1</t>
  </si>
  <si>
    <t>Img2</t>
  </si>
  <si>
    <t>Img3</t>
  </si>
  <si>
    <t>Img4</t>
  </si>
  <si>
    <t>Img5</t>
  </si>
  <si>
    <t>Img6</t>
  </si>
  <si>
    <t>Img7</t>
  </si>
  <si>
    <t>Img8</t>
  </si>
  <si>
    <t>WeightUnit</t>
  </si>
  <si>
    <t>Color</t>
  </si>
  <si>
    <t>ItemSize</t>
  </si>
  <si>
    <t>Manufacturer</t>
  </si>
  <si>
    <t>Gender</t>
  </si>
  <si>
    <t>MinimumAge</t>
  </si>
  <si>
    <t>HBG100175</t>
  </si>
  <si>
    <t>HBG100175W</t>
  </si>
  <si>
    <t>HBG100180</t>
  </si>
  <si>
    <t>HBG100180B</t>
  </si>
  <si>
    <t>HBG100180PN</t>
  </si>
  <si>
    <t>HBG100273</t>
  </si>
  <si>
    <t>HBG100273B</t>
  </si>
  <si>
    <t>HBG100273W</t>
  </si>
  <si>
    <t>NI-20678</t>
  </si>
  <si>
    <t>Women's Fashion Day / Evening Clutch Purse Handbag Adorned with Rhinestones &amp; Faux Pearls</t>
  </si>
  <si>
    <t>NI-20678W</t>
  </si>
  <si>
    <t>NI-20679</t>
  </si>
  <si>
    <t>Women's Fashion Day / Evening Clutch Purse Handbag Adorned with Flower Design &amp; Rhinestones</t>
  </si>
  <si>
    <t>NI-20679B</t>
  </si>
  <si>
    <t>NI-20679PN</t>
  </si>
  <si>
    <t>NI-20680</t>
  </si>
  <si>
    <t>NI-20680B</t>
  </si>
  <si>
    <t>NI-20680W</t>
  </si>
  <si>
    <t>HBG101375</t>
  </si>
  <si>
    <t>HBG101375B</t>
  </si>
  <si>
    <t>HBG101375BEI</t>
  </si>
  <si>
    <t>HBG101375BL</t>
  </si>
  <si>
    <t>HBG101375CO</t>
  </si>
  <si>
    <t>HBG101375FU</t>
  </si>
  <si>
    <t>HBG101375G</t>
  </si>
  <si>
    <t>HBG101375GR</t>
  </si>
  <si>
    <t>HBG101375NVY</t>
  </si>
  <si>
    <t>HBG101375OR</t>
  </si>
  <si>
    <t>HBG101375PU</t>
  </si>
  <si>
    <t>HBG101375R</t>
  </si>
  <si>
    <t>HBG101375S</t>
  </si>
  <si>
    <t>HBG101375TL</t>
  </si>
  <si>
    <t>HBG101375W</t>
  </si>
  <si>
    <t>HBG101375YL</t>
  </si>
  <si>
    <t>HBG101379</t>
  </si>
  <si>
    <t>HBG101379B</t>
  </si>
  <si>
    <t>HBG101379G</t>
  </si>
  <si>
    <t>HBG101379S</t>
  </si>
  <si>
    <t>HBG101380</t>
  </si>
  <si>
    <t>HBG101380B</t>
  </si>
  <si>
    <t>HBG101380G</t>
  </si>
  <si>
    <t>HBG101380S</t>
  </si>
  <si>
    <t>HBG101381</t>
  </si>
  <si>
    <t>HBG101381B</t>
  </si>
  <si>
    <t>HBG101381G</t>
  </si>
  <si>
    <t>HBG101381S</t>
  </si>
  <si>
    <t>HBG101383</t>
  </si>
  <si>
    <t>HBG101383B</t>
  </si>
  <si>
    <t>HBG101383BEI</t>
  </si>
  <si>
    <t>HBG101383BL</t>
  </si>
  <si>
    <t>HBG101383CO</t>
  </si>
  <si>
    <t>HBG101383FU</t>
  </si>
  <si>
    <t>HBG101383G</t>
  </si>
  <si>
    <t>HBG101383GR</t>
  </si>
  <si>
    <t>HBG101383NVY</t>
  </si>
  <si>
    <t>HBG101383OR</t>
  </si>
  <si>
    <t>HBG101383PU</t>
  </si>
  <si>
    <t>HBG101383R</t>
  </si>
  <si>
    <t>HBG101383S</t>
  </si>
  <si>
    <t>HBG101383TL</t>
  </si>
  <si>
    <t>HBG101383W</t>
  </si>
  <si>
    <t>HBG101383YL</t>
  </si>
  <si>
    <t>HBG101385</t>
  </si>
  <si>
    <t>HBG101385B</t>
  </si>
  <si>
    <t>HBG101385G</t>
  </si>
  <si>
    <t>HBG101385S</t>
  </si>
  <si>
    <t>HBG101386</t>
  </si>
  <si>
    <t>HBG101386B</t>
  </si>
  <si>
    <t>HBG101386G</t>
  </si>
  <si>
    <t>HBG101386S</t>
  </si>
  <si>
    <t>HBG101387</t>
  </si>
  <si>
    <t>HBG101387B</t>
  </si>
  <si>
    <t>HBG101387BEI</t>
  </si>
  <si>
    <t>HBG101387BL</t>
  </si>
  <si>
    <t>HBG101387CO</t>
  </si>
  <si>
    <t>HBG101387FU</t>
  </si>
  <si>
    <t>HBG101387G</t>
  </si>
  <si>
    <t>HBG101387GR</t>
  </si>
  <si>
    <t>HBG101387NVY</t>
  </si>
  <si>
    <t>HBG101387OR</t>
  </si>
  <si>
    <t>HBG101387PU</t>
  </si>
  <si>
    <t>HBG101387R</t>
  </si>
  <si>
    <t>HBG101387S</t>
  </si>
  <si>
    <t>HBG101387TL</t>
  </si>
  <si>
    <t>HBG101387W</t>
  </si>
  <si>
    <t>HBG101387YL</t>
  </si>
  <si>
    <t>HBG101388</t>
  </si>
  <si>
    <t>HBG101388B</t>
  </si>
  <si>
    <t>HBG101388BEI</t>
  </si>
  <si>
    <t>HBG101388BL</t>
  </si>
  <si>
    <t>HBG101388CO</t>
  </si>
  <si>
    <t>HBG101388FU</t>
  </si>
  <si>
    <t>HBG101388GR</t>
  </si>
  <si>
    <t>HBG101388NVY</t>
  </si>
  <si>
    <t>HBG101388OR</t>
  </si>
  <si>
    <t>HBG101388PU</t>
  </si>
  <si>
    <t>HBG101388R</t>
  </si>
  <si>
    <t>HBG101388S</t>
  </si>
  <si>
    <t>HBG101388TL</t>
  </si>
  <si>
    <t>HBG101388W</t>
  </si>
  <si>
    <t>HBG101388YL</t>
  </si>
  <si>
    <t>HBG101389</t>
  </si>
  <si>
    <t>HBG101389B</t>
  </si>
  <si>
    <t>HBG101389BEI</t>
  </si>
  <si>
    <t>HBG101389BL</t>
  </si>
  <si>
    <t>HBG101389CO</t>
  </si>
  <si>
    <t>HBG101389FU</t>
  </si>
  <si>
    <t>HBG101389G</t>
  </si>
  <si>
    <t>HBG101389GR</t>
  </si>
  <si>
    <t>HBG101389NVY</t>
  </si>
  <si>
    <t>HBG101389OR</t>
  </si>
  <si>
    <t>HBG101389PU</t>
  </si>
  <si>
    <t>HBG101389R</t>
  </si>
  <si>
    <t>HBG101389S</t>
  </si>
  <si>
    <t>HBG101389TL</t>
  </si>
  <si>
    <t>HBG101389W</t>
  </si>
  <si>
    <t>HBG101389YL</t>
  </si>
  <si>
    <t>HBG101390</t>
  </si>
  <si>
    <t>HBG101391</t>
  </si>
  <si>
    <t>HBG101392</t>
  </si>
  <si>
    <t>HBG101393</t>
  </si>
  <si>
    <t>HBG101396</t>
  </si>
  <si>
    <t>HBG101396B</t>
  </si>
  <si>
    <t>HBG101396G</t>
  </si>
  <si>
    <t>HBG101396S</t>
  </si>
  <si>
    <t>HBG101397</t>
  </si>
  <si>
    <t>HBG101397B</t>
  </si>
  <si>
    <t>HBG101397G</t>
  </si>
  <si>
    <t>HBG101397S</t>
  </si>
  <si>
    <t>HBG101398</t>
  </si>
  <si>
    <t>HBG101398B</t>
  </si>
  <si>
    <t>HBG101398G</t>
  </si>
  <si>
    <t>HBG101398S</t>
  </si>
  <si>
    <t>HBG101400</t>
  </si>
  <si>
    <t>HBG101400B</t>
  </si>
  <si>
    <t>HBG101400G</t>
  </si>
  <si>
    <t>HBG101400S</t>
  </si>
  <si>
    <t>HBG101406</t>
  </si>
  <si>
    <t>HBG101411</t>
  </si>
  <si>
    <t>HBG101411B</t>
  </si>
  <si>
    <t>HBG101419</t>
  </si>
  <si>
    <t>HBG100183</t>
  </si>
  <si>
    <t>HBG100183B</t>
  </si>
  <si>
    <t>HBG100185</t>
  </si>
  <si>
    <t>HBG100185B</t>
  </si>
  <si>
    <t>HBG100188</t>
  </si>
  <si>
    <t>HBG100188B</t>
  </si>
  <si>
    <t>HBG100188S</t>
  </si>
  <si>
    <t>HBG100213</t>
  </si>
  <si>
    <t>HBG100213FU</t>
  </si>
  <si>
    <t>HBG100222GY</t>
  </si>
  <si>
    <t>HBG100238</t>
  </si>
  <si>
    <t>HBG100238B</t>
  </si>
  <si>
    <t>HBG100243</t>
  </si>
  <si>
    <t>HBG100243B</t>
  </si>
  <si>
    <t>HBG100282BUR</t>
  </si>
  <si>
    <t>HBG100282NVY</t>
  </si>
  <si>
    <t>HBG100404</t>
  </si>
  <si>
    <t>HBG100404B</t>
  </si>
  <si>
    <t>HBG100447</t>
  </si>
  <si>
    <t>HBG100447B</t>
  </si>
  <si>
    <t>HBG100447BR</t>
  </si>
  <si>
    <t>HBG100447GY</t>
  </si>
  <si>
    <t>HBG100688</t>
  </si>
  <si>
    <t>HBG101289</t>
  </si>
  <si>
    <t>HBG101289BEI</t>
  </si>
  <si>
    <t>HBG101289FU</t>
  </si>
  <si>
    <t>HBG101289OR</t>
  </si>
  <si>
    <t>HBG101290</t>
  </si>
  <si>
    <t>HBG101291</t>
  </si>
  <si>
    <t>HBG101292</t>
  </si>
  <si>
    <t>HBG101295</t>
  </si>
  <si>
    <t>HBG101301</t>
  </si>
  <si>
    <t>HBG101302</t>
  </si>
  <si>
    <t>HBG101303</t>
  </si>
  <si>
    <t>HBG101304</t>
  </si>
  <si>
    <t>HBG101341</t>
  </si>
  <si>
    <t>HBG101342</t>
  </si>
  <si>
    <t>HBG101343</t>
  </si>
  <si>
    <t>HBG101344</t>
  </si>
  <si>
    <t>HBG101345</t>
  </si>
  <si>
    <t>HBG101348R</t>
  </si>
  <si>
    <t>HBG101354</t>
  </si>
  <si>
    <t>HBG101354B</t>
  </si>
  <si>
    <t>HBG101354BEI</t>
  </si>
  <si>
    <t>HBG101356</t>
  </si>
  <si>
    <t>HBG101356B</t>
  </si>
  <si>
    <t>HBG101356BEI</t>
  </si>
  <si>
    <t>HBG101356CO</t>
  </si>
  <si>
    <t>HBG101356FU</t>
  </si>
  <si>
    <t>HBG101356G</t>
  </si>
  <si>
    <t>HBG101356GR</t>
  </si>
  <si>
    <t>HBG101356NVY</t>
  </si>
  <si>
    <t>HBG101356OR</t>
  </si>
  <si>
    <t>HBG101356PU</t>
  </si>
  <si>
    <t>HBG101356R</t>
  </si>
  <si>
    <t>HBG101356S</t>
  </si>
  <si>
    <t>HBG101356TL</t>
  </si>
  <si>
    <t>HBG101356W</t>
  </si>
  <si>
    <t>HBG101356YL</t>
  </si>
  <si>
    <t>HBG101359</t>
  </si>
  <si>
    <t>HBG101359B</t>
  </si>
  <si>
    <t>HBG101359BEI</t>
  </si>
  <si>
    <t>HBG101359BL</t>
  </si>
  <si>
    <t>HBG101359CO</t>
  </si>
  <si>
    <t>HBG101359FU</t>
  </si>
  <si>
    <t>HBG101359G</t>
  </si>
  <si>
    <t>HBG101359GR</t>
  </si>
  <si>
    <t>HBG101359NVY</t>
  </si>
  <si>
    <t>HBG101359OR</t>
  </si>
  <si>
    <t>HBG101359PU</t>
  </si>
  <si>
    <t>HBG101359R</t>
  </si>
  <si>
    <t>HBG101359S</t>
  </si>
  <si>
    <t>HBG101359TL</t>
  </si>
  <si>
    <t>HBG101359W</t>
  </si>
  <si>
    <t>HBG101359YL</t>
  </si>
  <si>
    <t>HBG101362</t>
  </si>
  <si>
    <t>HBG101362G</t>
  </si>
  <si>
    <t>HBG101362S</t>
  </si>
  <si>
    <t>HBG101363</t>
  </si>
  <si>
    <t>HBG101363B</t>
  </si>
  <si>
    <t>HBG101363G</t>
  </si>
  <si>
    <t>HBG101363S</t>
  </si>
  <si>
    <t>HBG101364</t>
  </si>
  <si>
    <t>HBG101364B</t>
  </si>
  <si>
    <t>HBG101364G</t>
  </si>
  <si>
    <t>HBG101364S</t>
  </si>
  <si>
    <t>HBG101365</t>
  </si>
  <si>
    <t>HBG101365B</t>
  </si>
  <si>
    <t>HBG101365BEI</t>
  </si>
  <si>
    <t>HBG101365BL</t>
  </si>
  <si>
    <t>HBG101365G</t>
  </si>
  <si>
    <t>HBG101365OR</t>
  </si>
  <si>
    <t>HBG101365S</t>
  </si>
  <si>
    <t>HBG101366</t>
  </si>
  <si>
    <t>HBG101366B</t>
  </si>
  <si>
    <t>HBG101366BEI</t>
  </si>
  <si>
    <t>HBG101366BL</t>
  </si>
  <si>
    <t>HBG101366CO</t>
  </si>
  <si>
    <t>HBG101366FU</t>
  </si>
  <si>
    <t>HBG101366G</t>
  </si>
  <si>
    <t>HBG101366GR</t>
  </si>
  <si>
    <t>HBG101366NVY</t>
  </si>
  <si>
    <t>HBG101366PU</t>
  </si>
  <si>
    <t>HBG101366R</t>
  </si>
  <si>
    <t>HBG101366S</t>
  </si>
  <si>
    <t>HBG101366TL</t>
  </si>
  <si>
    <t>HBG101366W</t>
  </si>
  <si>
    <t>HBG101368</t>
  </si>
  <si>
    <t>HBG101368B</t>
  </si>
  <si>
    <t>HBG101368BEI</t>
  </si>
  <si>
    <t>HBG101368BL</t>
  </si>
  <si>
    <t>HBG101368CO</t>
  </si>
  <si>
    <t>HBG101368FU</t>
  </si>
  <si>
    <t>HBG101368G</t>
  </si>
  <si>
    <t>HBG101368GR</t>
  </si>
  <si>
    <t>HBG101368OR</t>
  </si>
  <si>
    <t>HBG101368PU</t>
  </si>
  <si>
    <t>HBG101368R</t>
  </si>
  <si>
    <t>HBG101368S</t>
  </si>
  <si>
    <t>HBG101368TL</t>
  </si>
  <si>
    <t>HBG101368W</t>
  </si>
  <si>
    <t>HBG101368YL</t>
  </si>
  <si>
    <t>HBG101369</t>
  </si>
  <si>
    <t>HBG101369B</t>
  </si>
  <si>
    <t>HBG101369BEI</t>
  </si>
  <si>
    <t>HBG101369BL</t>
  </si>
  <si>
    <t>HBG101369CO</t>
  </si>
  <si>
    <t>HBG101369FU</t>
  </si>
  <si>
    <t>HBG101369G</t>
  </si>
  <si>
    <t>HBG101369GR</t>
  </si>
  <si>
    <t>HBG101369NVY</t>
  </si>
  <si>
    <t>HBG101369OR</t>
  </si>
  <si>
    <t>HBG101369PU</t>
  </si>
  <si>
    <t>HBG101369R</t>
  </si>
  <si>
    <t>HBG101369S</t>
  </si>
  <si>
    <t>HBG101369TL</t>
  </si>
  <si>
    <t>HBG101369W</t>
  </si>
  <si>
    <t>HBG101369YL</t>
  </si>
  <si>
    <t>HBG101370</t>
  </si>
  <si>
    <t>HBG101370B</t>
  </si>
  <si>
    <t>HBG101370G</t>
  </si>
  <si>
    <t>HBG101370S</t>
  </si>
  <si>
    <t>HBG101371</t>
  </si>
  <si>
    <t>HBG101371B</t>
  </si>
  <si>
    <t>HBG101371G</t>
  </si>
  <si>
    <t>HBG101371S</t>
  </si>
  <si>
    <t>HBG101372</t>
  </si>
  <si>
    <t>HBG101372B</t>
  </si>
  <si>
    <t>HBG101372G</t>
  </si>
  <si>
    <t>HBG101372S</t>
  </si>
  <si>
    <t>HBG101373</t>
  </si>
  <si>
    <t>HBG101373B</t>
  </si>
  <si>
    <t>HBG101373G</t>
  </si>
  <si>
    <t>HBG101373S</t>
  </si>
  <si>
    <t>HBG101374</t>
  </si>
  <si>
    <t>HBG101374B</t>
  </si>
  <si>
    <t>HBG101374G</t>
  </si>
  <si>
    <t>HBG101374S</t>
  </si>
  <si>
    <t>HBG101399</t>
  </si>
  <si>
    <t>HBG101399B</t>
  </si>
  <si>
    <t>HBG101399G</t>
  </si>
  <si>
    <t>HBG101399S</t>
  </si>
  <si>
    <t>HBG101418</t>
  </si>
  <si>
    <t>HBG101421</t>
  </si>
  <si>
    <t>HBG101433</t>
  </si>
  <si>
    <t>HBG101433B</t>
  </si>
  <si>
    <t>HBG101433S</t>
  </si>
  <si>
    <t>HBG101437</t>
  </si>
  <si>
    <t>HBG101437B</t>
  </si>
  <si>
    <t>HBG101438</t>
  </si>
  <si>
    <t>HBG101438B</t>
  </si>
  <si>
    <t>HBG101438BEI</t>
  </si>
  <si>
    <t>HBG101439</t>
  </si>
  <si>
    <t>HBG101439B</t>
  </si>
  <si>
    <t>HBG101439BEI</t>
  </si>
  <si>
    <t>HBG101439R</t>
  </si>
  <si>
    <t>HBG101446</t>
  </si>
  <si>
    <t>HBG101446FU</t>
  </si>
  <si>
    <t>HBG101447</t>
  </si>
  <si>
    <t>HBG101447B</t>
  </si>
  <si>
    <t>HBG101448</t>
  </si>
  <si>
    <t>HBG101448B</t>
  </si>
  <si>
    <t>HBG101448BEI</t>
  </si>
  <si>
    <t>HBG101448BR</t>
  </si>
  <si>
    <t>HBG101448MA</t>
  </si>
  <si>
    <t>HBG101448MI</t>
  </si>
  <si>
    <t>HBG101448R</t>
  </si>
  <si>
    <t>HBG101452</t>
  </si>
  <si>
    <t>HBG101453</t>
  </si>
  <si>
    <t>HBG101463</t>
  </si>
  <si>
    <t>HBG101478</t>
  </si>
  <si>
    <t>HBG101485</t>
  </si>
  <si>
    <t>HBG101488</t>
  </si>
  <si>
    <t>HBG101492</t>
  </si>
  <si>
    <t>HBG101503</t>
  </si>
  <si>
    <t>HBG101507</t>
  </si>
  <si>
    <t>HBG101519</t>
  </si>
  <si>
    <t>HBG101520</t>
  </si>
  <si>
    <t>HBG101523</t>
  </si>
  <si>
    <t>HBG101525</t>
  </si>
  <si>
    <t>HBG101526</t>
  </si>
  <si>
    <t>HBG101533</t>
  </si>
  <si>
    <t>HBG101534</t>
  </si>
  <si>
    <t>HBG101535</t>
  </si>
  <si>
    <t>HBG101535B</t>
  </si>
  <si>
    <t>HBG101535G</t>
  </si>
  <si>
    <t>HBG101535W</t>
  </si>
  <si>
    <t>HBG101547</t>
  </si>
  <si>
    <t>HBG101547B</t>
  </si>
  <si>
    <t>HBG101547BEI</t>
  </si>
  <si>
    <t>HBG101547OR</t>
  </si>
  <si>
    <t>HBG101547W</t>
  </si>
  <si>
    <t>HBG101548</t>
  </si>
  <si>
    <t>HBG101548B</t>
  </si>
  <si>
    <t>HBG101548BEI</t>
  </si>
  <si>
    <t>HBG101548BL</t>
  </si>
  <si>
    <t>HBG101548OR</t>
  </si>
  <si>
    <t>HBG101548W</t>
  </si>
  <si>
    <t>HBG101548YL</t>
  </si>
  <si>
    <t>HBG90955</t>
  </si>
  <si>
    <t>HBG90955BL</t>
  </si>
  <si>
    <t>HBG92265</t>
  </si>
  <si>
    <t>HBG92265BR</t>
  </si>
  <si>
    <t>HBG92265R</t>
  </si>
  <si>
    <t>HBG92337</t>
  </si>
  <si>
    <t>HBG92337B</t>
  </si>
  <si>
    <t>HBG92528</t>
  </si>
  <si>
    <t>HBG92528W</t>
  </si>
  <si>
    <t>HBG92548</t>
  </si>
  <si>
    <t>HBG92548FU</t>
  </si>
  <si>
    <t>Paris French European Canvas Tote Bag Purse</t>
  </si>
  <si>
    <t>London UK European Canvas Tote Bag Purse</t>
  </si>
  <si>
    <t>New York USA European Canvas Tote Bag Purse</t>
  </si>
  <si>
    <t>London French European Canvas Tote Bag Purse</t>
  </si>
  <si>
    <t>Vegan Leather Satchel Tote Handbag Purse</t>
  </si>
  <si>
    <t>Vegan Leather Satchel Tote Handbag Purse Reptile Print</t>
  </si>
  <si>
    <t>Pleated Satin Rhinestone Evening Clutch Handbag Purse</t>
  </si>
  <si>
    <t>Pleated Mesh Woven Rhinestone Evening Clutch Handbag Purse</t>
  </si>
  <si>
    <t>Glitter Mesh Woven Rhinestone Evening Clutch Handbag Purse</t>
  </si>
  <si>
    <t>Hard Case Sparkle Clutch Handbag with removable chian strap</t>
  </si>
  <si>
    <t>Hard Case Clear Transparent Box Style Handbag with Removable shoulder strap</t>
  </si>
  <si>
    <t>Sequin Encrusted Floral Hard Case Clutch Evening Bag</t>
  </si>
  <si>
    <t>Faux Rhinestone and Crystal Studded Hardcase Clutch Bag</t>
  </si>
  <si>
    <t>Vegan Leather Clutch Bag with Mettalic Trim</t>
  </si>
  <si>
    <t>Patent Leather Satchel Bag with Floral Encrusted Sequins</t>
  </si>
  <si>
    <t>Sequin Encrusted Floral Satchel Clutch Handbag</t>
  </si>
  <si>
    <t>Box Shaped Vegan Leather Satchal Handbag</t>
  </si>
  <si>
    <t>Flower Print Fashion Clutch Handbag</t>
  </si>
  <si>
    <t>Vegan Leather Classy Clutch Bag with Zipper Closure and a Bow</t>
  </si>
  <si>
    <t xml:space="preserve">Denim  Clutch Handbag Encrusted with a Rhinestone Studded "Love" </t>
  </si>
  <si>
    <t>Denim Clutch Handbag with a Rhinestone Cross and Removable Shoulder Strap</t>
  </si>
  <si>
    <t>Polyester  Clutch Bag with Square Print Design</t>
  </si>
  <si>
    <t>Butterfly Design Clutch Bag</t>
  </si>
  <si>
    <t>Flamingo Design Clutch Bag with Vegan Leather Strap</t>
  </si>
  <si>
    <t>Butterfly design Clutch Bag with Vegan Leather Strap</t>
  </si>
  <si>
    <t>Butterfly Envelope Clutch Handbag</t>
  </si>
  <si>
    <t>Kiss Lips Beach Tote Handbag</t>
  </si>
  <si>
    <t>Bird Print Design Canvas Duffle Bag with Vegan Leather Straps</t>
  </si>
  <si>
    <t xml:space="preserve">Hardcase Butterfly Print Clutch / Wallet with Vegan Leather Strap and Trim </t>
  </si>
  <si>
    <t>Butterfly Print Envelope Clutch Handbag</t>
  </si>
  <si>
    <t>Butterfly Print Fold Over clutch handbag with Zipper Closure and Optional Chain Shoulder Strap</t>
  </si>
  <si>
    <t>Flamingo Print Fold Over Clutch handbag with zipper closure</t>
  </si>
  <si>
    <t>Vegan Leather Clutch Handbag encrsuted with a rhinestone studded elephant</t>
  </si>
  <si>
    <t>Vegan leather tote handbag encrusted with a studded rhinestone elephant</t>
  </si>
  <si>
    <t>Double Sided Cross Body Handbag with zipper pockets</t>
  </si>
  <si>
    <t>Vegan leather zip around reptile design clutch / wallet</t>
  </si>
  <si>
    <t>Vegan leather snake skin hard case clutch handbag with detachable shoulder straps</t>
  </si>
  <si>
    <t>Sequin Fold Over Clutch Handbag</t>
  </si>
  <si>
    <t>Faux Fur Day Handbag with Chain Shoulder Strap</t>
  </si>
  <si>
    <t>NI-20774</t>
  </si>
  <si>
    <t>Rhinestone Studded Bow Shaped Evening Clutch Bag</t>
  </si>
  <si>
    <t>NI-20774B</t>
  </si>
  <si>
    <t>NI-20775</t>
  </si>
  <si>
    <t>Satin Evening Lace Handbag with Flower Design and Removabel Shoulder Strap</t>
  </si>
  <si>
    <t>NI-20775W</t>
  </si>
  <si>
    <t>NI-20776</t>
  </si>
  <si>
    <t>Satin Evening Clutch Handbag Encrusted with Rhinestones</t>
  </si>
  <si>
    <t>NI-20776FU</t>
  </si>
  <si>
    <t>yes</t>
  </si>
  <si>
    <t>CAP-00031FU</t>
  </si>
  <si>
    <t>CAP-00035BL</t>
  </si>
  <si>
    <t>CAP-00036</t>
  </si>
  <si>
    <t>CAP-00036FU</t>
  </si>
  <si>
    <t>CAP-00053</t>
  </si>
  <si>
    <t>CAP-00053BEI</t>
  </si>
  <si>
    <t>CAP-00077P</t>
  </si>
  <si>
    <t>CAP-00080</t>
  </si>
  <si>
    <t>CAP-00080GY</t>
  </si>
  <si>
    <t>CAP-00085</t>
  </si>
  <si>
    <t>CAP-00085GY</t>
  </si>
  <si>
    <t>CAP00146GR</t>
  </si>
  <si>
    <t>CAP00187</t>
  </si>
  <si>
    <t>CAP00187B</t>
  </si>
  <si>
    <t>CAP00187BL</t>
  </si>
  <si>
    <t>CAP00187OR</t>
  </si>
  <si>
    <t>CAP00187PU</t>
  </si>
  <si>
    <t>CAP00188</t>
  </si>
  <si>
    <t>CAP00188B</t>
  </si>
  <si>
    <t>CAP00188BEI</t>
  </si>
  <si>
    <t>CAP00188FU</t>
  </si>
  <si>
    <t>CAP00194BL</t>
  </si>
  <si>
    <t>CAP00196</t>
  </si>
  <si>
    <t>CAP00196B</t>
  </si>
  <si>
    <t>CAP00196BEI</t>
  </si>
  <si>
    <t>CAP00196BL</t>
  </si>
  <si>
    <t>CAP00196OR</t>
  </si>
  <si>
    <t>CAP00196PU</t>
  </si>
  <si>
    <t>CAP00196R</t>
  </si>
  <si>
    <t>CAP00197BL</t>
  </si>
  <si>
    <t>CAP00197FU</t>
  </si>
  <si>
    <t>CAP00197OR</t>
  </si>
  <si>
    <t>CAP00197PU</t>
  </si>
  <si>
    <t>CAP00200</t>
  </si>
  <si>
    <t>CAP00200B</t>
  </si>
  <si>
    <t>CAP00200BEI</t>
  </si>
  <si>
    <t>CAP00200BL</t>
  </si>
  <si>
    <t>CAP00200FU</t>
  </si>
  <si>
    <t>CAP00200OR</t>
  </si>
  <si>
    <t>CAP00200PU</t>
  </si>
  <si>
    <t>CAP00200R</t>
  </si>
  <si>
    <t>CAP00202</t>
  </si>
  <si>
    <t>CAP00206</t>
  </si>
  <si>
    <t>CAP00209B</t>
  </si>
  <si>
    <t>CAP00209BEI</t>
  </si>
  <si>
    <t>CAP00209FU</t>
  </si>
  <si>
    <t>CAP00210</t>
  </si>
  <si>
    <t>CAP00212</t>
  </si>
  <si>
    <t>CAP00213B</t>
  </si>
  <si>
    <t>CAP00216</t>
  </si>
  <si>
    <t>CAP00229B</t>
  </si>
  <si>
    <t>CAP00229FU</t>
  </si>
  <si>
    <t>CAP00232</t>
  </si>
  <si>
    <t>CAP00232B</t>
  </si>
  <si>
    <t>CAP00232BL</t>
  </si>
  <si>
    <t>CAP00232R</t>
  </si>
  <si>
    <t>CAP00234</t>
  </si>
  <si>
    <t>CAP00235</t>
  </si>
  <si>
    <t>CAP00236</t>
  </si>
  <si>
    <t>CAP00238</t>
  </si>
  <si>
    <t>CAP00239</t>
  </si>
  <si>
    <t>CAP00240</t>
  </si>
  <si>
    <t>CAP00241</t>
  </si>
  <si>
    <t>CAP00243</t>
  </si>
  <si>
    <t>CAP00243B</t>
  </si>
  <si>
    <t>CAP00243BEI</t>
  </si>
  <si>
    <t>CAP00243BL</t>
  </si>
  <si>
    <t>CAP00243FU</t>
  </si>
  <si>
    <t>CAP00243R</t>
  </si>
  <si>
    <t>CAP00243W</t>
  </si>
  <si>
    <t>CAP00244</t>
  </si>
  <si>
    <t>CAP00244B</t>
  </si>
  <si>
    <t>CAP00244BEI</t>
  </si>
  <si>
    <t>CAP00244BL</t>
  </si>
  <si>
    <t>CAP00244FU</t>
  </si>
  <si>
    <t>CAP00244R</t>
  </si>
  <si>
    <t>CAP00244W</t>
  </si>
  <si>
    <t>CAP00245</t>
  </si>
  <si>
    <t>CAP00245CL</t>
  </si>
  <si>
    <t>CAP00246</t>
  </si>
  <si>
    <t>CAP00246BEI</t>
  </si>
  <si>
    <t>CAP00246BL</t>
  </si>
  <si>
    <t>CAP00246FU</t>
  </si>
  <si>
    <t>CAP00246R</t>
  </si>
  <si>
    <t>CAP00247</t>
  </si>
  <si>
    <t>CAP00247B</t>
  </si>
  <si>
    <t>CAP00247BEI</t>
  </si>
  <si>
    <t>CAP00247BL</t>
  </si>
  <si>
    <t>CAP00247FU</t>
  </si>
  <si>
    <t>CAP00247R</t>
  </si>
  <si>
    <t>CAP00247W</t>
  </si>
  <si>
    <t>CAP00250</t>
  </si>
  <si>
    <t>CAP00251</t>
  </si>
  <si>
    <t>CAP00252</t>
  </si>
  <si>
    <t>CAP00253</t>
  </si>
  <si>
    <t>CAP00254</t>
  </si>
  <si>
    <t>CAP00259</t>
  </si>
  <si>
    <t>CAP00260</t>
  </si>
  <si>
    <t>NI-45023</t>
  </si>
  <si>
    <t xml:space="preserve">Frayed Patch Cap / Hat with Adjustable Fitting </t>
  </si>
  <si>
    <t>NI-45023FU</t>
  </si>
  <si>
    <t>NI-45024</t>
  </si>
  <si>
    <t>Holy Cross Newsboy Style Hat / Cap with Rhinestones</t>
  </si>
  <si>
    <t>NI-45024BL</t>
  </si>
  <si>
    <t>NI-45025</t>
  </si>
  <si>
    <t>Fleur De Lis Cap / Cap</t>
  </si>
  <si>
    <t>NI-45025FU</t>
  </si>
  <si>
    <t>NI-45026</t>
  </si>
  <si>
    <t>Polyester Flower Design Cap / Hat</t>
  </si>
  <si>
    <t>NI-45026BEI</t>
  </si>
  <si>
    <t>NI-45027</t>
  </si>
  <si>
    <t>Sequin Fedora Cap / Hat</t>
  </si>
  <si>
    <t>NI-45027P</t>
  </si>
  <si>
    <t>NI-45028</t>
  </si>
  <si>
    <t>Faux Stone Studded Fedora Cap / Hat</t>
  </si>
  <si>
    <t>NI-45028GY</t>
  </si>
  <si>
    <t>NI-45029</t>
  </si>
  <si>
    <t>Rhinestone Encrusted Criss Cross Pattern Fedora Hat</t>
  </si>
  <si>
    <t>NI-45029GY</t>
  </si>
  <si>
    <t>NI-45030</t>
  </si>
  <si>
    <t>Spike Studded Military Cap</t>
  </si>
  <si>
    <t>NI-45030GR</t>
  </si>
  <si>
    <t>NI-45037</t>
  </si>
  <si>
    <t>LOVE / HEART Denim Cap / Hat Encrusted with Rhinestones and Faux Jewels</t>
  </si>
  <si>
    <t>NI-45037B</t>
  </si>
  <si>
    <t>NI-45037BL</t>
  </si>
  <si>
    <t>NI-45037OR</t>
  </si>
  <si>
    <t>NI-45037PU</t>
  </si>
  <si>
    <t>NI-45038</t>
  </si>
  <si>
    <t>Fleur De Lis Cap / Hat Encrusted with Faux Stones and jewels</t>
  </si>
  <si>
    <t>NI-45038B</t>
  </si>
  <si>
    <t>NI-45038BEI</t>
  </si>
  <si>
    <t>NI-45038FU</t>
  </si>
  <si>
    <t>NI-45039</t>
  </si>
  <si>
    <t>Star Cap / Hat Encrusted with Pearls and Rhinestones</t>
  </si>
  <si>
    <t>NI-45039BL</t>
  </si>
  <si>
    <t>NI-45040</t>
  </si>
  <si>
    <t>Cap / Hat Encrusted with Faux Pearls and Rhinestones</t>
  </si>
  <si>
    <t>NI-45040B</t>
  </si>
  <si>
    <t>NI-45040BEI</t>
  </si>
  <si>
    <t>NI-45040BL</t>
  </si>
  <si>
    <t>NI-45040OR</t>
  </si>
  <si>
    <t>NI-45040PU</t>
  </si>
  <si>
    <t>NI-45040R</t>
  </si>
  <si>
    <t>NI-45041</t>
  </si>
  <si>
    <t>Fashion Cap / Hat Intricately Encrusted with Faux Pearls and Stones</t>
  </si>
  <si>
    <t>NI-45041BL</t>
  </si>
  <si>
    <t>NI-45041FU</t>
  </si>
  <si>
    <t>NI-45041OR</t>
  </si>
  <si>
    <t>NI-45041PU</t>
  </si>
  <si>
    <t>NI-45042</t>
  </si>
  <si>
    <t>Fashion "LOVE" Cap / Hat Encrusted with Rhinestones</t>
  </si>
  <si>
    <t>NI-45042B</t>
  </si>
  <si>
    <t>NI-45042BEI</t>
  </si>
  <si>
    <t>NI-45042BL</t>
  </si>
  <si>
    <t>NI-45042FU</t>
  </si>
  <si>
    <t>NI-45042OR</t>
  </si>
  <si>
    <t>NI-45042PU</t>
  </si>
  <si>
    <t>NI-45042R</t>
  </si>
  <si>
    <t>VIP Denim Cap / Hat Encrusted with Rhinestones and Faux Jewels and a "LOVE"HEART Design</t>
  </si>
  <si>
    <t>NI-45043SIN</t>
  </si>
  <si>
    <t>Fleur De Lis Denim Cap Encrusted with Rhinestones and Jewels</t>
  </si>
  <si>
    <t>NI-45045SIN</t>
  </si>
  <si>
    <t>NI-45046</t>
  </si>
  <si>
    <t>PARIS / EIFEL TOWER Cap / Hat w/ Vegan Leather Adjustable Strap</t>
  </si>
  <si>
    <t>NI-45046B</t>
  </si>
  <si>
    <t>NI-45046BEI</t>
  </si>
  <si>
    <t>NI-45046FU</t>
  </si>
  <si>
    <t>PARIS / EIFEL TOWER Denim Cap / Hat with Vegan Leather Adjustable Strap</t>
  </si>
  <si>
    <t>NI-45047SIN</t>
  </si>
  <si>
    <t>Patonce Cross Denim Cap / Hat Encrusted with Rhinestones</t>
  </si>
  <si>
    <t>NI-45048SIN</t>
  </si>
  <si>
    <t>NI-45049</t>
  </si>
  <si>
    <t>Rhinestone Encrusted Holy Cross Cap / Hat with Adjustable Strap</t>
  </si>
  <si>
    <t>NI-45049B</t>
  </si>
  <si>
    <t>"Rock" Hat / Cap Encrusted with Embellished Rhinestone letters</t>
  </si>
  <si>
    <t>NI-45050SIN</t>
  </si>
  <si>
    <t>NI-45051</t>
  </si>
  <si>
    <t xml:space="preserve">Cap / Hat Encrusted with Polished Stones </t>
  </si>
  <si>
    <t>NI-45051B</t>
  </si>
  <si>
    <t>NI-45051FU</t>
  </si>
  <si>
    <t>NI-45052</t>
  </si>
  <si>
    <t>Cap / Hat Embellished with Stones and Pearls</t>
  </si>
  <si>
    <t>NI-45052B</t>
  </si>
  <si>
    <t>NI-45052BL</t>
  </si>
  <si>
    <t>NI-45052R</t>
  </si>
  <si>
    <t>Multi-Colored Fedora Hat with Scrambled Letters Spelling" Love" and Peace Signs</t>
  </si>
  <si>
    <t>NI-45053SIN</t>
  </si>
  <si>
    <t>Multi-Colored Fedora Hat with Unique Food Print Pattern</t>
  </si>
  <si>
    <t>NI-45054SIN</t>
  </si>
  <si>
    <t>Multi-Colored Heart Fedora Hat</t>
  </si>
  <si>
    <t>NI-45055SIN</t>
  </si>
  <si>
    <t>Kiss Lips Print Fedora Hat</t>
  </si>
  <si>
    <t>NI-45056SIN</t>
  </si>
  <si>
    <t>Patriotic American Flag / Star Spangled Design Fedora Hat</t>
  </si>
  <si>
    <t>NI-45057SIN</t>
  </si>
  <si>
    <t>Rose and Skull Print Fedora Hat</t>
  </si>
  <si>
    <t>NI-45058SIN</t>
  </si>
  <si>
    <t>Multi-Colored Tribal Print Fedora Hat</t>
  </si>
  <si>
    <t>NI-45059SIN</t>
  </si>
  <si>
    <t>NI-45060</t>
  </si>
  <si>
    <t>Baseball Cap with Rhinestones and Multi-Colored Faux Jewels</t>
  </si>
  <si>
    <t>NI-45060B</t>
  </si>
  <si>
    <t>NI-45060BEI</t>
  </si>
  <si>
    <t>NI-45060BL</t>
  </si>
  <si>
    <t>NI-45060FU</t>
  </si>
  <si>
    <t>NI-45060R</t>
  </si>
  <si>
    <t>NI-45060W</t>
  </si>
  <si>
    <t>NI-45061</t>
  </si>
  <si>
    <t>Rhinestone and Jewel Embellished Cap / Hat with Adjustable Strap</t>
  </si>
  <si>
    <t>NI-45061B</t>
  </si>
  <si>
    <t>NI-45061BEI</t>
  </si>
  <si>
    <t>NI-45061BL</t>
  </si>
  <si>
    <t>NI-45061FU</t>
  </si>
  <si>
    <t>NI-45061R</t>
  </si>
  <si>
    <t>NI-45061W</t>
  </si>
  <si>
    <t>NI-45062</t>
  </si>
  <si>
    <t>Denim Cap / Hat Encrusted with Faux Stones and Jewels</t>
  </si>
  <si>
    <t>NI-45062CL</t>
  </si>
  <si>
    <t>NI-45063</t>
  </si>
  <si>
    <t>Cap / Hat with Polished Stones and Multi-Colored Faux Jewels</t>
  </si>
  <si>
    <t>NI-45063BEI</t>
  </si>
  <si>
    <t>NI-45063BL</t>
  </si>
  <si>
    <t>NI-45063FU</t>
  </si>
  <si>
    <t>NI-45063R</t>
  </si>
  <si>
    <t>NI-45064</t>
  </si>
  <si>
    <t>Cap / Hat with Polished Stones and  Faux Jewels</t>
  </si>
  <si>
    <t>NI-45064B</t>
  </si>
  <si>
    <t>NI-45064BEI</t>
  </si>
  <si>
    <t>NI-45064BL</t>
  </si>
  <si>
    <t>NI-45064FU</t>
  </si>
  <si>
    <t>NI-45064R</t>
  </si>
  <si>
    <t>NI-45064W</t>
  </si>
  <si>
    <t>Multi-Colored Heart Print Cap / Hat with Adjustable Velcro Fitting</t>
  </si>
  <si>
    <t>NI-45065SIN</t>
  </si>
  <si>
    <t>Kiss Lips Print Cap / Hat with Adjustable Velcro Fitting</t>
  </si>
  <si>
    <t>NI-45066SIN</t>
  </si>
  <si>
    <t>Rose and Skull Design Cap / Hat with Velcro Backing and Curved Bill</t>
  </si>
  <si>
    <t>NI-45067SIN</t>
  </si>
  <si>
    <t>Multi-Colored Cap / Hat with Scrambled Letters Spelling "Love" and Peace Signs</t>
  </si>
  <si>
    <t>NI-45068SIN</t>
  </si>
  <si>
    <t>Multi-Colored Cap / Hat with Unique Food Print Pattern</t>
  </si>
  <si>
    <t>NI-45069SIN</t>
  </si>
  <si>
    <t>NI-45070SIN</t>
  </si>
  <si>
    <t>NI-45071SIN</t>
  </si>
  <si>
    <t>used to be HC24632</t>
  </si>
  <si>
    <t>HC24762</t>
  </si>
  <si>
    <t>CAP00148BL</t>
  </si>
  <si>
    <t>CAP00148GR</t>
  </si>
  <si>
    <t>CAP00148OR</t>
  </si>
  <si>
    <t>CAP00148PU</t>
  </si>
  <si>
    <t>CAP00149GR</t>
  </si>
  <si>
    <t>CAP00153</t>
  </si>
  <si>
    <t>CAP00153B</t>
  </si>
  <si>
    <t>CAP00153BL</t>
  </si>
  <si>
    <t>CAP00153FU</t>
  </si>
  <si>
    <t>CAP00154</t>
  </si>
  <si>
    <t>CAP00155GR</t>
  </si>
  <si>
    <t>CAP00155OR</t>
  </si>
  <si>
    <t>CAP00155R</t>
  </si>
  <si>
    <t>CAP00155YL</t>
  </si>
  <si>
    <t>CAP00188PU</t>
  </si>
  <si>
    <t>CAP00198</t>
  </si>
  <si>
    <t>CAP00242</t>
  </si>
  <si>
    <t>CAP00242CL</t>
  </si>
  <si>
    <t>CAP00242MUL</t>
  </si>
  <si>
    <t>CAP00245MUL</t>
  </si>
  <si>
    <t>CAP00261</t>
  </si>
  <si>
    <t>CAP00262</t>
  </si>
  <si>
    <t>CAP00264</t>
  </si>
  <si>
    <t>CAP00265</t>
  </si>
  <si>
    <t>CAP00274</t>
  </si>
  <si>
    <t>CAP00275</t>
  </si>
  <si>
    <t>CAP00276</t>
  </si>
  <si>
    <t>CAP00278</t>
  </si>
  <si>
    <t>CAP00279</t>
  </si>
  <si>
    <t>CAP00280</t>
  </si>
  <si>
    <t>CAP00281</t>
  </si>
  <si>
    <t>CAP00283</t>
  </si>
  <si>
    <t>CAP00284</t>
  </si>
  <si>
    <t>CAP00286</t>
  </si>
  <si>
    <t>CAP00288</t>
  </si>
  <si>
    <t>CAP00290</t>
  </si>
  <si>
    <t>CAP00292</t>
  </si>
  <si>
    <t>CAP00294</t>
  </si>
  <si>
    <t>CAP00295</t>
  </si>
  <si>
    <t>CAP00298</t>
  </si>
  <si>
    <t>CAP00302</t>
  </si>
  <si>
    <t>CAP00303</t>
  </si>
  <si>
    <t>CAP00310</t>
  </si>
  <si>
    <t>CAP00311</t>
  </si>
  <si>
    <t>CAP00312</t>
  </si>
  <si>
    <t>CAP00316</t>
  </si>
  <si>
    <t>CAP00317</t>
  </si>
  <si>
    <t>CAP00318</t>
  </si>
  <si>
    <t>CAP00321</t>
  </si>
  <si>
    <t>CAP00322</t>
  </si>
  <si>
    <t>CAP00323</t>
  </si>
  <si>
    <t>CAP00324</t>
  </si>
  <si>
    <t>CAP00325</t>
  </si>
  <si>
    <t>CAP00326</t>
  </si>
  <si>
    <t>CAP00327</t>
  </si>
  <si>
    <t>CAP00330</t>
  </si>
  <si>
    <t>CAP00331</t>
  </si>
  <si>
    <t>CAP00314</t>
  </si>
  <si>
    <t>CAP00315</t>
  </si>
  <si>
    <t>CAP00332</t>
  </si>
  <si>
    <t>CAP00334</t>
  </si>
  <si>
    <t>CAP00335</t>
  </si>
  <si>
    <t>CAP00336</t>
  </si>
  <si>
    <t>CAP00337</t>
  </si>
  <si>
    <t>CAP00337B</t>
  </si>
  <si>
    <t>CAP00337G</t>
  </si>
  <si>
    <t>CAP00337S</t>
  </si>
  <si>
    <t>CAP00304</t>
  </si>
  <si>
    <t>CAP00304AB</t>
  </si>
  <si>
    <t>CAP00304CL</t>
  </si>
  <si>
    <t>CAP00305</t>
  </si>
  <si>
    <t>CAP00305AB</t>
  </si>
  <si>
    <t>CAP00305B</t>
  </si>
  <si>
    <t>CAP00305CL</t>
  </si>
  <si>
    <t>CAP00305GUN</t>
  </si>
  <si>
    <t>CAP00306</t>
  </si>
  <si>
    <t>CAP00306AB</t>
  </si>
  <si>
    <t>CAP00306CL</t>
  </si>
  <si>
    <t>CAP00306GUN</t>
  </si>
  <si>
    <t>CAP00307</t>
  </si>
  <si>
    <t>CAP00307AB</t>
  </si>
  <si>
    <t>CAP00307B</t>
  </si>
  <si>
    <t>CAP00307CL</t>
  </si>
  <si>
    <t>CAP00307GUN</t>
  </si>
  <si>
    <t>CAP00308</t>
  </si>
  <si>
    <t>CAP00308AB</t>
  </si>
  <si>
    <t>CAP00308B</t>
  </si>
  <si>
    <t>CAP00308CL</t>
  </si>
  <si>
    <t>CAP00308GUN</t>
  </si>
  <si>
    <t>CAP00309</t>
  </si>
  <si>
    <t>CAP00309B</t>
  </si>
  <si>
    <t>CAP00309CL</t>
  </si>
  <si>
    <t>CAP00309GUN</t>
  </si>
  <si>
    <t>Unisex Chevron Pattern Fashion Rockabilly Gangster Flapper Gala Fedora Hat Cap</t>
  </si>
  <si>
    <t>Unisex Bling Rhinestone &amp; Faux Pearl Studded Bedazzled Baseball Style Fashion Cap Hat</t>
  </si>
  <si>
    <t>Women Military Style Fashion Hat Cap Chain Link Design</t>
  </si>
  <si>
    <t>Unisex Bling Rhinestone Studded Bedazzled Baseball Style Fashion Cap Hat</t>
  </si>
  <si>
    <t>Fleur De Lis Rhinestone Bling Baseball Cap Hat</t>
  </si>
  <si>
    <t>Unisex Bling Love Rhinestone Studded Bedazzled Denim Baseball Style Fashion Cap Hat</t>
  </si>
  <si>
    <t>Unisex Bling Faux Jewel Studded Bedazzled Denim Baseball Style Fashion Cap Hat</t>
  </si>
  <si>
    <t>Unisex Bling USA Rhinestone Studded Bedazzled Denim Baseball Style Fashion Cap Hat</t>
  </si>
  <si>
    <t>Unisex Bling Rhinestone Studded Bedazzled Denim Baseball Style Fashion Cap Hat</t>
  </si>
  <si>
    <t>Unisex Bling Rhinestone STAR Studded Bedazzled Denim Baseball Style Fashion Cap Hat</t>
  </si>
  <si>
    <t>Unisex Rhinestone Flower Studded Bedazzled Denim Baseball Style Fashion Cap Hat</t>
  </si>
  <si>
    <t>Unisex Rhinestone Cross Studded Bedazzled Denim Baseball Style Fashion Cap Hat</t>
  </si>
  <si>
    <t>Unisex Rhinestone Cross Studded Bedazzled Baseball Style Fashion Cap Hat</t>
  </si>
  <si>
    <t>Unisex Bling Rhinestone ROCK Studded Bedazzled Denim Baseball Style Fashion Cap Hat</t>
  </si>
  <si>
    <t>Unisex Bling Rhinestone USA Studded Bedazzled Denim Baseball Style Fashion Cap Hat</t>
  </si>
  <si>
    <t>Unisex Bling Rhinestone VIP Studded Bedazzled Denim Baseball Style Fashion Cap Hat</t>
  </si>
  <si>
    <t>Unisex Bling Rhinestone Flower Studded Beanie Fashion Cap Hat</t>
  </si>
  <si>
    <t>Unisex Bling Faux Jewel Studded Bedazzled Baseball Style Fashion Cap Hat</t>
  </si>
  <si>
    <t>Unisex Bling Rhinestone Fleur De Lis Studded Beanie Fashion Cap Hat</t>
  </si>
  <si>
    <t>Unisex Bling Rhinestone CROSS Studded Beanie Fashion Cap Hat</t>
  </si>
  <si>
    <t>Fleur De Lis Bling Faux Jewel Studded Bedazzled Denim Baseball Style Fashion Cap Hat</t>
  </si>
  <si>
    <t>Fleur De Lis Bling Faux Jewel Studded Bedazzled Baseball Style Fashion Cap Hat</t>
  </si>
  <si>
    <t>Love Bling Faux Jewel Studded Bedazzled Baseball Style Fashion Cap Hat</t>
  </si>
  <si>
    <t>Cross Bling Faux Jewel Studded Bedazzled Denim Baseball Style Fashion Cap Hat</t>
  </si>
  <si>
    <t>Bling Faux Jewel Studded Bedazzled Faux Leather Baseball Style Fashion Cap Hat</t>
  </si>
  <si>
    <t>NI-45074</t>
  </si>
  <si>
    <t>NI-45074BL</t>
  </si>
  <si>
    <t>NI-45074GR</t>
  </si>
  <si>
    <t>NI-45074OR</t>
  </si>
  <si>
    <t>NI-45074PU</t>
  </si>
  <si>
    <t>NI-45076</t>
  </si>
  <si>
    <t>NI-45076FU</t>
  </si>
  <si>
    <t>NI-45076GR</t>
  </si>
  <si>
    <t>NI-45077</t>
  </si>
  <si>
    <t>NI-45077B</t>
  </si>
  <si>
    <t>NI-45077BL</t>
  </si>
  <si>
    <t>NI-45077FU</t>
  </si>
  <si>
    <t>NI-45078SIN</t>
  </si>
  <si>
    <t>NI-45079</t>
  </si>
  <si>
    <t>NI-45079GR</t>
  </si>
  <si>
    <t>NI-45079OR</t>
  </si>
  <si>
    <t>NI-45079R</t>
  </si>
  <si>
    <t>NI-45079YL</t>
  </si>
  <si>
    <t>NI-45100</t>
  </si>
  <si>
    <t>NI-45100PU</t>
  </si>
  <si>
    <t>NI-45101SIN</t>
  </si>
  <si>
    <t>NI-45102</t>
  </si>
  <si>
    <t>NI-45102CL</t>
  </si>
  <si>
    <t>NI-45102MUL</t>
  </si>
  <si>
    <t>NI-45103</t>
  </si>
  <si>
    <t>NI-45103MUL</t>
  </si>
  <si>
    <t>NI-45104SIN</t>
  </si>
  <si>
    <t>NI-45105SIN</t>
  </si>
  <si>
    <t>NI-45106SIN</t>
  </si>
  <si>
    <t>NI-45107SIN</t>
  </si>
  <si>
    <t>NI-45108SIN</t>
  </si>
  <si>
    <t>NI-45109SIN</t>
  </si>
  <si>
    <t>NI-45110SIN</t>
  </si>
  <si>
    <t>NI-45111SIN</t>
  </si>
  <si>
    <t>NI-45112SIN</t>
  </si>
  <si>
    <t>NI-45113SIN</t>
  </si>
  <si>
    <t>NI-45114SIN</t>
  </si>
  <si>
    <t>NI-45115SIN</t>
  </si>
  <si>
    <t>NI-45116SIN</t>
  </si>
  <si>
    <t>NI-45117SIN</t>
  </si>
  <si>
    <t>NI-45118SIN</t>
  </si>
  <si>
    <t>NI-45119SIN</t>
  </si>
  <si>
    <t>NI-45120SIN</t>
  </si>
  <si>
    <t>NI-45121SIN</t>
  </si>
  <si>
    <t>NI-45122SIN</t>
  </si>
  <si>
    <t>NI-45123SIN</t>
  </si>
  <si>
    <t>NI-45124SIN</t>
  </si>
  <si>
    <t>NI-45125SIN</t>
  </si>
  <si>
    <t>NI-45126SIN</t>
  </si>
  <si>
    <t>NI-45127SIN</t>
  </si>
  <si>
    <t>NI-45128SIN</t>
  </si>
  <si>
    <t>NI-45129SIN</t>
  </si>
  <si>
    <t>NI-45130SIN</t>
  </si>
  <si>
    <t>NI-45131SIN</t>
  </si>
  <si>
    <t>NI-45132SIN</t>
  </si>
  <si>
    <t>NI-45133SIN</t>
  </si>
  <si>
    <t>NI-45134SIN</t>
  </si>
  <si>
    <t>NI-45135SIN</t>
  </si>
  <si>
    <t>NI-45136SIN</t>
  </si>
  <si>
    <t>NI-45137SIN</t>
  </si>
  <si>
    <t>NI-45138SIN</t>
  </si>
  <si>
    <t>NI-45139SIN</t>
  </si>
  <si>
    <t>NI-45140SIN</t>
  </si>
  <si>
    <t>NI-45141SIN</t>
  </si>
  <si>
    <t>NI-45142SIN</t>
  </si>
  <si>
    <t>NI-45143SIN</t>
  </si>
  <si>
    <t>NI-45144SIN</t>
  </si>
  <si>
    <t>NI-45145SIN</t>
  </si>
  <si>
    <t>NI-45146SIN</t>
  </si>
  <si>
    <t>NI-45147</t>
  </si>
  <si>
    <t>NI-45147B</t>
  </si>
  <si>
    <t>NI-45147G</t>
  </si>
  <si>
    <t>NI-45147S</t>
  </si>
  <si>
    <t>NI-45148</t>
  </si>
  <si>
    <t>NI-45148AB</t>
  </si>
  <si>
    <t>NI-45148CL</t>
  </si>
  <si>
    <t>NI-45149</t>
  </si>
  <si>
    <t>NI-45149AB</t>
  </si>
  <si>
    <t>NI-45149B</t>
  </si>
  <si>
    <t>NI-45149CL</t>
  </si>
  <si>
    <t>NI-45149GUN</t>
  </si>
  <si>
    <t>NI-45150</t>
  </si>
  <si>
    <t>NI-45150AB</t>
  </si>
  <si>
    <t>NI-45150CL</t>
  </si>
  <si>
    <t>NI-45150GUN</t>
  </si>
  <si>
    <t>NI-45151</t>
  </si>
  <si>
    <t>NI-45151AB</t>
  </si>
  <si>
    <t>NI-45151B</t>
  </si>
  <si>
    <t>NI-45151CL</t>
  </si>
  <si>
    <t>NI-45151GUN</t>
  </si>
  <si>
    <t>NI-45152</t>
  </si>
  <si>
    <t>NI-45152AB</t>
  </si>
  <si>
    <t>NI-45152B</t>
  </si>
  <si>
    <t>NI-45152CL</t>
  </si>
  <si>
    <t>NI-45152GUN</t>
  </si>
  <si>
    <t>NI-45153</t>
  </si>
  <si>
    <t>NI-45153B</t>
  </si>
  <si>
    <t>NI-45153CL</t>
  </si>
  <si>
    <t>NI-45153GUN</t>
  </si>
  <si>
    <t>HBG100109</t>
  </si>
  <si>
    <t>HBG100109B</t>
  </si>
  <si>
    <t>HBG100199</t>
  </si>
  <si>
    <t>HBG100199B</t>
  </si>
  <si>
    <t>HBG100275</t>
  </si>
  <si>
    <t>HBG100275B</t>
  </si>
  <si>
    <t>HBG100434</t>
  </si>
  <si>
    <t>HBG100434RU</t>
  </si>
  <si>
    <t>HBG100639BZ</t>
  </si>
  <si>
    <t>HBG101293</t>
  </si>
  <si>
    <t>HBG101296</t>
  </si>
  <si>
    <t>HBG101313</t>
  </si>
  <si>
    <t>HBG101314</t>
  </si>
  <si>
    <t>HBG101319</t>
  </si>
  <si>
    <t>HBG101319B</t>
  </si>
  <si>
    <t>HBG101331</t>
  </si>
  <si>
    <t>HBG101339B</t>
  </si>
  <si>
    <t>HBG101394G</t>
  </si>
  <si>
    <t>HBG101395G</t>
  </si>
  <si>
    <t>HBG101454</t>
  </si>
  <si>
    <t>HBG101554</t>
  </si>
  <si>
    <t>HBG101554G</t>
  </si>
  <si>
    <t>HBG101554S</t>
  </si>
  <si>
    <t>HBG101556</t>
  </si>
  <si>
    <t>HBG101556S</t>
  </si>
  <si>
    <t>HBG101563B</t>
  </si>
  <si>
    <t>HBG101563S</t>
  </si>
  <si>
    <t>HBG101565</t>
  </si>
  <si>
    <t>HBG101565BL</t>
  </si>
  <si>
    <t>HBG101565S</t>
  </si>
  <si>
    <t>HBG101566</t>
  </si>
  <si>
    <t>HBG101566B</t>
  </si>
  <si>
    <t>HBG101566BR</t>
  </si>
  <si>
    <t>HBG101566CA</t>
  </si>
  <si>
    <t>HBG101566TL</t>
  </si>
  <si>
    <t>HBG101567</t>
  </si>
  <si>
    <t>HBG101567BL</t>
  </si>
  <si>
    <t>HBG101567BUR</t>
  </si>
  <si>
    <t>HBG101567FU</t>
  </si>
  <si>
    <t>HBG101567R</t>
  </si>
  <si>
    <t>HBG101568</t>
  </si>
  <si>
    <t>HBG101568B</t>
  </si>
  <si>
    <t>HBG101568G</t>
  </si>
  <si>
    <t>HBG101568R</t>
  </si>
  <si>
    <t>HBG101568S</t>
  </si>
  <si>
    <t>HBG101569</t>
  </si>
  <si>
    <t>HBG101569B</t>
  </si>
  <si>
    <t>HBG101569BL</t>
  </si>
  <si>
    <t>HBG101569BR</t>
  </si>
  <si>
    <t>HBG101569R</t>
  </si>
  <si>
    <t>HBG101569TL</t>
  </si>
  <si>
    <t>HBG101570</t>
  </si>
  <si>
    <t>HBG101570B</t>
  </si>
  <si>
    <t>HBG101570BR</t>
  </si>
  <si>
    <t>HBG101572</t>
  </si>
  <si>
    <t>HBG101572B</t>
  </si>
  <si>
    <t>HBG101573</t>
  </si>
  <si>
    <t>HBG101573B</t>
  </si>
  <si>
    <t>HBG101574</t>
  </si>
  <si>
    <t>HBG101574B</t>
  </si>
  <si>
    <t>HBG101575</t>
  </si>
  <si>
    <t>HBG101577</t>
  </si>
  <si>
    <t>HBG101585</t>
  </si>
  <si>
    <t>HBG101585B</t>
  </si>
  <si>
    <t>HBG101587</t>
  </si>
  <si>
    <t>HBG101587FU</t>
  </si>
  <si>
    <t>HBG101587S</t>
  </si>
  <si>
    <t>HBG101589</t>
  </si>
  <si>
    <t>HBG101590</t>
  </si>
  <si>
    <t>HBG101592</t>
  </si>
  <si>
    <t>HBG101595</t>
  </si>
  <si>
    <t>HBG101595B</t>
  </si>
  <si>
    <t>HBG101608</t>
  </si>
  <si>
    <t>HBG101608B</t>
  </si>
  <si>
    <t>HBG101608GY</t>
  </si>
  <si>
    <t>HBG101609B</t>
  </si>
  <si>
    <t>HBG101609BR</t>
  </si>
  <si>
    <t>HBG101609R</t>
  </si>
  <si>
    <t>HBG101611</t>
  </si>
  <si>
    <t>HBG101611B</t>
  </si>
  <si>
    <t>HBG101614</t>
  </si>
  <si>
    <t>HBG101616</t>
  </si>
  <si>
    <t>HBG101616B</t>
  </si>
  <si>
    <t>HBG101621</t>
  </si>
  <si>
    <t>HBG101623</t>
  </si>
  <si>
    <t>HBG101623B</t>
  </si>
  <si>
    <t>HBG101623S</t>
  </si>
  <si>
    <t>HBG101625</t>
  </si>
  <si>
    <t>HBG101625BEI</t>
  </si>
  <si>
    <t>HBG101625GY</t>
  </si>
  <si>
    <t>HBG101625W</t>
  </si>
  <si>
    <t>HBG101627</t>
  </si>
  <si>
    <t>HBG101627BL</t>
  </si>
  <si>
    <t>HBG101630</t>
  </si>
  <si>
    <t>HBG101630B</t>
  </si>
  <si>
    <t>HBG101630G</t>
  </si>
  <si>
    <t>HBG101631</t>
  </si>
  <si>
    <t>HBG101631B</t>
  </si>
  <si>
    <t>HBG101631G</t>
  </si>
  <si>
    <t>HBG101632</t>
  </si>
  <si>
    <t>HBG101632B</t>
  </si>
  <si>
    <t>HBG101632G</t>
  </si>
  <si>
    <t>HBG101632P</t>
  </si>
  <si>
    <t>HBG101632S</t>
  </si>
  <si>
    <t>HBG101633</t>
  </si>
  <si>
    <t>HBG101633B</t>
  </si>
  <si>
    <t>HBG101633G</t>
  </si>
  <si>
    <t>HBG101633P</t>
  </si>
  <si>
    <t>HBG101633S</t>
  </si>
  <si>
    <t>HBG101634</t>
  </si>
  <si>
    <t>HBG101635</t>
  </si>
  <si>
    <t>HBG101636</t>
  </si>
  <si>
    <t>HBG101636B</t>
  </si>
  <si>
    <t>HBG101636G</t>
  </si>
  <si>
    <t>HBG101636P</t>
  </si>
  <si>
    <t>HBG101636S</t>
  </si>
  <si>
    <t>HBG101637</t>
  </si>
  <si>
    <t>HBG101637G</t>
  </si>
  <si>
    <t>HBG101637P</t>
  </si>
  <si>
    <t>HBG101637S</t>
  </si>
  <si>
    <t>HBG101638</t>
  </si>
  <si>
    <t>HBG101638B</t>
  </si>
  <si>
    <t>HBG101638BL</t>
  </si>
  <si>
    <t>HBG101638BUR</t>
  </si>
  <si>
    <t>HBG101638FU</t>
  </si>
  <si>
    <t>HBG101638G</t>
  </si>
  <si>
    <t>HBG101638P</t>
  </si>
  <si>
    <t>HBG101638PU</t>
  </si>
  <si>
    <t>HBG101638R</t>
  </si>
  <si>
    <t>HBG101638S</t>
  </si>
  <si>
    <t>HBG101638TL</t>
  </si>
  <si>
    <t>HBG101639</t>
  </si>
  <si>
    <t>HBG101639B</t>
  </si>
  <si>
    <t>HBG101639G</t>
  </si>
  <si>
    <t>HBG101639P</t>
  </si>
  <si>
    <t>HBG101639S</t>
  </si>
  <si>
    <t>HBG101640</t>
  </si>
  <si>
    <t>HBG101640B</t>
  </si>
  <si>
    <t>HBG101640CH</t>
  </si>
  <si>
    <t>HBG101640G</t>
  </si>
  <si>
    <t>HBG101640P</t>
  </si>
  <si>
    <t>HBG101640S</t>
  </si>
  <si>
    <t>HBG101641</t>
  </si>
  <si>
    <t>HBG101641B</t>
  </si>
  <si>
    <t>HBG101641CH</t>
  </si>
  <si>
    <t>HBG101641G</t>
  </si>
  <si>
    <t>HBG101641P</t>
  </si>
  <si>
    <t>HBG101641S</t>
  </si>
  <si>
    <t>HBG101642</t>
  </si>
  <si>
    <t>HBG101642B</t>
  </si>
  <si>
    <t>HBG101642CH</t>
  </si>
  <si>
    <t>HBG101642G</t>
  </si>
  <si>
    <t>HBG101642P</t>
  </si>
  <si>
    <t>HBG101642S</t>
  </si>
  <si>
    <t>HBG101643</t>
  </si>
  <si>
    <t>HBG101643CH</t>
  </si>
  <si>
    <t>HBG101643G</t>
  </si>
  <si>
    <t>HBG101643P</t>
  </si>
  <si>
    <t>HBG101643S</t>
  </si>
  <si>
    <t>HBG101644</t>
  </si>
  <si>
    <t>HBG101644B</t>
  </si>
  <si>
    <t>HBG101644CH</t>
  </si>
  <si>
    <t>HBG101644G</t>
  </si>
  <si>
    <t>HBG101644P</t>
  </si>
  <si>
    <t>HBG101644S</t>
  </si>
  <si>
    <t>HBG101645</t>
  </si>
  <si>
    <t>HBG101645CH</t>
  </si>
  <si>
    <t>HBG101645G</t>
  </si>
  <si>
    <t>HBG101645P</t>
  </si>
  <si>
    <t>HBG101645S</t>
  </si>
  <si>
    <t>HBG101646</t>
  </si>
  <si>
    <t>HBG101646B</t>
  </si>
  <si>
    <t>HBG101646CH</t>
  </si>
  <si>
    <t>HBG101646G</t>
  </si>
  <si>
    <t>HBG101646P</t>
  </si>
  <si>
    <t>HBG101646S</t>
  </si>
  <si>
    <t>HBG101647</t>
  </si>
  <si>
    <t>HBG101647B</t>
  </si>
  <si>
    <t>HBG101647CH</t>
  </si>
  <si>
    <t>HBG101647G</t>
  </si>
  <si>
    <t>HBG101647P</t>
  </si>
  <si>
    <t>HBG101647S</t>
  </si>
  <si>
    <t>HBG101648</t>
  </si>
  <si>
    <t>HBG101648B</t>
  </si>
  <si>
    <t>HBG101648BL</t>
  </si>
  <si>
    <t>HBG101648BUR</t>
  </si>
  <si>
    <t>HBG101648FU</t>
  </si>
  <si>
    <t>HBG101648G</t>
  </si>
  <si>
    <t>HBG101648P</t>
  </si>
  <si>
    <t>HBG101648PU</t>
  </si>
  <si>
    <t>HBG101648R</t>
  </si>
  <si>
    <t>HBG101648S</t>
  </si>
  <si>
    <t>HBG101648TL</t>
  </si>
  <si>
    <t>HBG101649</t>
  </si>
  <si>
    <t>HBG101649B</t>
  </si>
  <si>
    <t>HBG101649BL</t>
  </si>
  <si>
    <t>HBG101649BUR</t>
  </si>
  <si>
    <t>HBG101649FU</t>
  </si>
  <si>
    <t>HBG101649G</t>
  </si>
  <si>
    <t>HBG101649P</t>
  </si>
  <si>
    <t>HBG101649PU</t>
  </si>
  <si>
    <t>HBG101649R</t>
  </si>
  <si>
    <t>HBG101649S</t>
  </si>
  <si>
    <t>HBG101649TL</t>
  </si>
  <si>
    <t>HBG101650</t>
  </si>
  <si>
    <t>HBG101650B</t>
  </si>
  <si>
    <t>HBG101650G</t>
  </si>
  <si>
    <t>HBG101650P</t>
  </si>
  <si>
    <t>HBG101650S</t>
  </si>
  <si>
    <t>HBG101651</t>
  </si>
  <si>
    <t>HBG101651B</t>
  </si>
  <si>
    <t>HBG101651G</t>
  </si>
  <si>
    <t>HBG101651P</t>
  </si>
  <si>
    <t>HBG101651S</t>
  </si>
  <si>
    <t>HBG101652</t>
  </si>
  <si>
    <t>HBG101652B</t>
  </si>
  <si>
    <t>HBG101652G</t>
  </si>
  <si>
    <t>HBG101652P</t>
  </si>
  <si>
    <t>HBG101652S</t>
  </si>
  <si>
    <t>HBG101653</t>
  </si>
  <si>
    <t>HBG101653B</t>
  </si>
  <si>
    <t>HBG101653G</t>
  </si>
  <si>
    <t>HBG101653P</t>
  </si>
  <si>
    <t>HBG101653S</t>
  </si>
  <si>
    <t>HBG101654</t>
  </si>
  <si>
    <t>HBG101654B</t>
  </si>
  <si>
    <t>HBG101654G</t>
  </si>
  <si>
    <t>HBG101654P</t>
  </si>
  <si>
    <t>HBG101654S</t>
  </si>
  <si>
    <t>HBG101655</t>
  </si>
  <si>
    <t>HBG101655B</t>
  </si>
  <si>
    <t>HBG101655CH</t>
  </si>
  <si>
    <t>HBG101655G</t>
  </si>
  <si>
    <t>HBG101655MUL</t>
  </si>
  <si>
    <t>HBG101655P</t>
  </si>
  <si>
    <t>HBG101655S</t>
  </si>
  <si>
    <t>HBG101656</t>
  </si>
  <si>
    <t>HBG101660</t>
  </si>
  <si>
    <t>HBG101660B</t>
  </si>
  <si>
    <t>HBG101660BEI</t>
  </si>
  <si>
    <t>HBG101661</t>
  </si>
  <si>
    <t>HBG101661B</t>
  </si>
  <si>
    <t>HBG101663</t>
  </si>
  <si>
    <t>HBG101663B</t>
  </si>
  <si>
    <t>HBG101663R</t>
  </si>
  <si>
    <t>HBG101664</t>
  </si>
  <si>
    <t>HBG101664B</t>
  </si>
  <si>
    <t>HBG101664BEI</t>
  </si>
  <si>
    <t>HBG101664BL</t>
  </si>
  <si>
    <t>HBG101664BR</t>
  </si>
  <si>
    <t>HBG101664GR</t>
  </si>
  <si>
    <t>HBG101664GY</t>
  </si>
  <si>
    <t>HBG101664R</t>
  </si>
  <si>
    <t>HBG101666</t>
  </si>
  <si>
    <t>HBG101666B</t>
  </si>
  <si>
    <t>HBG101666BR</t>
  </si>
  <si>
    <t>HBG101666CA</t>
  </si>
  <si>
    <t>HBG101666GY</t>
  </si>
  <si>
    <t>HBG101674</t>
  </si>
  <si>
    <t>HBG101674B</t>
  </si>
  <si>
    <t>HBG101674G</t>
  </si>
  <si>
    <t>HBG101674S</t>
  </si>
  <si>
    <t>HBG101687</t>
  </si>
  <si>
    <t>HBG101687B</t>
  </si>
  <si>
    <t>HBG101687G</t>
  </si>
  <si>
    <t>HBG101687S</t>
  </si>
  <si>
    <t>HBG101688</t>
  </si>
  <si>
    <t>HBG101688B</t>
  </si>
  <si>
    <t>HBG101688G</t>
  </si>
  <si>
    <t>HBG101689</t>
  </si>
  <si>
    <t>HBG101689B</t>
  </si>
  <si>
    <t>HBG101690</t>
  </si>
  <si>
    <t>HBG101690B</t>
  </si>
  <si>
    <t>HBG101691</t>
  </si>
  <si>
    <t>HBG101691B</t>
  </si>
  <si>
    <t>HBG101691G</t>
  </si>
  <si>
    <t>HBG101692</t>
  </si>
  <si>
    <t>HBG101692B</t>
  </si>
  <si>
    <t>HBG101692BL</t>
  </si>
  <si>
    <t>HBG101692BR</t>
  </si>
  <si>
    <t>HBG101692GY</t>
  </si>
  <si>
    <t>HBG101692R</t>
  </si>
  <si>
    <t>HBG101693</t>
  </si>
  <si>
    <t>HBG101693B</t>
  </si>
  <si>
    <t>HBG101693BL</t>
  </si>
  <si>
    <t>HBG101693BR</t>
  </si>
  <si>
    <t>HBG101693GY</t>
  </si>
  <si>
    <t>HBG101693R</t>
  </si>
  <si>
    <t>HBG101694</t>
  </si>
  <si>
    <t>HBG101694B</t>
  </si>
  <si>
    <t>HBG101694G</t>
  </si>
  <si>
    <t>HBG101694S</t>
  </si>
  <si>
    <t>HBG101696</t>
  </si>
  <si>
    <t>HBG101696BL</t>
  </si>
  <si>
    <t>HBG101696BR</t>
  </si>
  <si>
    <t>HBG101696G</t>
  </si>
  <si>
    <t>HBG101696GR</t>
  </si>
  <si>
    <t>HBG101696R</t>
  </si>
  <si>
    <t>HBG101699</t>
  </si>
  <si>
    <t>HBG101699B</t>
  </si>
  <si>
    <t>HBG101699BL</t>
  </si>
  <si>
    <t>HBG101699BR</t>
  </si>
  <si>
    <t>HBG101699GY</t>
  </si>
  <si>
    <t>HBG101701</t>
  </si>
  <si>
    <t>HBG101701B</t>
  </si>
  <si>
    <t>HBG101701BEI</t>
  </si>
  <si>
    <t>HBG101701GY</t>
  </si>
  <si>
    <t>HBG101701R</t>
  </si>
  <si>
    <t>HBG101701TL</t>
  </si>
  <si>
    <t>HBG101702</t>
  </si>
  <si>
    <t>HBG101702BL</t>
  </si>
  <si>
    <t>HBG101702R</t>
  </si>
  <si>
    <t>HBG101707B</t>
  </si>
  <si>
    <t>HBG101707BL</t>
  </si>
  <si>
    <t>HBG101707S</t>
  </si>
  <si>
    <t>Studded Vegan Leather Women's Handbag Purse with Rhinestones and a Flame Design</t>
  </si>
  <si>
    <t>Hard Case Evening Clutch Handbag Encrusted with Faux Pearls</t>
  </si>
  <si>
    <t>NI-20775B</t>
  </si>
  <si>
    <t>Rhinestone Encrusted Cross Body Handbag / Purse</t>
  </si>
  <si>
    <t>NI-20776B</t>
  </si>
  <si>
    <t>NI-20777</t>
  </si>
  <si>
    <t>NI-20777RU</t>
  </si>
  <si>
    <t>NI-20778</t>
  </si>
  <si>
    <t>NI-20778BZ</t>
  </si>
  <si>
    <t>Patriotic USA / New York/ Statute of Liberty Design Canvas Tote Handbag / Purse</t>
  </si>
  <si>
    <t>NI-20779SIN</t>
  </si>
  <si>
    <t>New York New York Fashion Canvas Tote Bag</t>
  </si>
  <si>
    <t>NI-20780SIN</t>
  </si>
  <si>
    <t xml:space="preserve">Women's Denim Backpack with Vegan Leather Trim and Floral Cutout Design </t>
  </si>
  <si>
    <t>NI-20781SIN</t>
  </si>
  <si>
    <t>Floral Print Design Backpack with Vegan Leather Trim and Adjustable Straps</t>
  </si>
  <si>
    <t>NI-20782SIN</t>
  </si>
  <si>
    <t>NI-20783</t>
  </si>
  <si>
    <t>Polk a Dot Print Design Tote Bag</t>
  </si>
  <si>
    <t>NI-20783B</t>
  </si>
  <si>
    <t>Black Canvas Multi-Colored Butterfly Print Clutch/Cosmetic Bag</t>
  </si>
  <si>
    <t>NI-20784SIN</t>
  </si>
  <si>
    <t>NI-20785</t>
  </si>
  <si>
    <t>NI-20785B</t>
  </si>
  <si>
    <t>NI-20786</t>
  </si>
  <si>
    <t>NI-20786G</t>
  </si>
  <si>
    <t>NI-20787</t>
  </si>
  <si>
    <t>Multi-Shaped Stone Pattern Evening Clutch Bag</t>
  </si>
  <si>
    <t>NI-20787G</t>
  </si>
  <si>
    <t>Women's Denim Fold Over Clutch Bag Encrusted with a Rhinestone Cross</t>
  </si>
  <si>
    <t>NI-20788SIN</t>
  </si>
  <si>
    <t>NI-20789</t>
  </si>
  <si>
    <t>Women's Faux Leather Hard Case Clutch Bag Encrusted with Rhinestones</t>
  </si>
  <si>
    <t>NI-20789G</t>
  </si>
  <si>
    <t>NI-20789S</t>
  </si>
  <si>
    <t>Women's Hard Case Clutch Bag with Faux Jewels and Rhinestones</t>
  </si>
  <si>
    <t>NI-20790S</t>
  </si>
  <si>
    <t>NI-20862</t>
  </si>
  <si>
    <t>NI-20862B</t>
  </si>
  <si>
    <t>NI-20862S</t>
  </si>
  <si>
    <t>NI-20791</t>
  </si>
  <si>
    <t>Faux Leather Cross Body / Clutch Handbag Purse with Zipper Closure and Detachable Shoulder Strap</t>
  </si>
  <si>
    <t>NI-20791BL</t>
  </si>
  <si>
    <t>NI-20791S</t>
  </si>
  <si>
    <t>NI-20792</t>
  </si>
  <si>
    <t>Women's Two-Toned Satchel Handbag  with Faux Leather Handles</t>
  </si>
  <si>
    <t>NI-20792B</t>
  </si>
  <si>
    <t>NI-20792BR</t>
  </si>
  <si>
    <t>NI-20792CA</t>
  </si>
  <si>
    <t>NI-20792TL</t>
  </si>
  <si>
    <t>NI-20793</t>
  </si>
  <si>
    <t>Vegan Leather Clutch Bag with Magnetic Closure and Optional Shoulder Strap</t>
  </si>
  <si>
    <t>NI-20793BL</t>
  </si>
  <si>
    <t>NI-20793BUR</t>
  </si>
  <si>
    <t>NI-20793FU</t>
  </si>
  <si>
    <t>NI-20793R</t>
  </si>
  <si>
    <t>NI-20794</t>
  </si>
  <si>
    <t>Vegan Leather Multi-Purpose Cross Body Handbag with Optional Shoulder Strap</t>
  </si>
  <si>
    <t>NI-20794B</t>
  </si>
  <si>
    <t>NI-20794G</t>
  </si>
  <si>
    <t>NI-20794R</t>
  </si>
  <si>
    <t>NI-20794S</t>
  </si>
  <si>
    <t>NI-20795</t>
  </si>
  <si>
    <t>Vegan Leather Backpack with Gun Metal Studs</t>
  </si>
  <si>
    <t>NI-20795B</t>
  </si>
  <si>
    <t>NI-20795BL</t>
  </si>
  <si>
    <t>NI-20795BR</t>
  </si>
  <si>
    <t>NI-20795R</t>
  </si>
  <si>
    <t>NI-20795TL</t>
  </si>
  <si>
    <t>NI-20796</t>
  </si>
  <si>
    <t>Faux Leather Snakeskin Backpack with Gun Metal Studs and Ipad Compartment</t>
  </si>
  <si>
    <t>NI-20796B</t>
  </si>
  <si>
    <t>NI-20796BR</t>
  </si>
  <si>
    <t>NI-20797</t>
  </si>
  <si>
    <t xml:space="preserve">Stylish Polyester Backpack with Faux Leather Trim </t>
  </si>
  <si>
    <t>NI-20797B</t>
  </si>
  <si>
    <t>NI-20798</t>
  </si>
  <si>
    <t xml:space="preserve">Canvas Backpack with Vegan Leather Trim </t>
  </si>
  <si>
    <t>NI-20798B</t>
  </si>
  <si>
    <t>NI-20799</t>
  </si>
  <si>
    <t>Stylish Vegan Leather Backpack with Adjustable Shoulder Straps</t>
  </si>
  <si>
    <t>NI-20799B</t>
  </si>
  <si>
    <t>Women's Paris Eifel Tower Tote Bag</t>
  </si>
  <si>
    <t>NI-20800SIN</t>
  </si>
  <si>
    <t>Canvas Tote Bag with Paris Eifel Tower Print Design</t>
  </si>
  <si>
    <t>NI-20801SIN</t>
  </si>
  <si>
    <t>NI-20802</t>
  </si>
  <si>
    <t>Women's Vegan Leather Cross Body Bag with Snap Closure</t>
  </si>
  <si>
    <t>NI-20802B</t>
  </si>
  <si>
    <t>NI-20803</t>
  </si>
  <si>
    <t xml:space="preserve">Women's Faux Leather Studded Cross Body Handbag with Detachable Strap </t>
  </si>
  <si>
    <t>NI-20803FU</t>
  </si>
  <si>
    <t>NI-20803S</t>
  </si>
  <si>
    <t>"Music Loving" Vegan Leather Shoulder Bag / Purse with Polished Stone Trim</t>
  </si>
  <si>
    <t>NI-20804SIN</t>
  </si>
  <si>
    <t>Fashonista Vegan Leather Cross Body Bag / Purse</t>
  </si>
  <si>
    <t>NI-20805SIN</t>
  </si>
  <si>
    <t>Women's Vegan Leather Studded Cross Body Handbag with Fashionista Print</t>
  </si>
  <si>
    <t>NI-20806SIN</t>
  </si>
  <si>
    <t>NI-20807</t>
  </si>
  <si>
    <t>Faux Leather Backpack with Adjustable Straps and Twist Lock Closure</t>
  </si>
  <si>
    <t>NI-20807B</t>
  </si>
  <si>
    <t>Vegan Leather Cross Body Bag with Twist Lock Closure</t>
  </si>
  <si>
    <t>NI-20808B</t>
  </si>
  <si>
    <t>NI-20808GY</t>
  </si>
  <si>
    <t>NI-20863</t>
  </si>
  <si>
    <t>NI-20863B</t>
  </si>
  <si>
    <t>NI-20863BR</t>
  </si>
  <si>
    <t>NI-20863R</t>
  </si>
  <si>
    <t>NI-20809</t>
  </si>
  <si>
    <t xml:space="preserve">Women's Vegan Leather Satchel Handbag Purse </t>
  </si>
  <si>
    <t>NI-20809B</t>
  </si>
  <si>
    <t>Women's Vegan Leather Cross Body Bag with Metal Trim</t>
  </si>
  <si>
    <t>NI-20810SIN</t>
  </si>
  <si>
    <t>NI-20811</t>
  </si>
  <si>
    <t>Women's Vegan Leather Day Bag Purse with Metal Trim</t>
  </si>
  <si>
    <t>NI-20811B</t>
  </si>
  <si>
    <t>Women's Two-Toned Day Bag with Rhinestones and Faux Jewels</t>
  </si>
  <si>
    <t>NI-20812SIN</t>
  </si>
  <si>
    <t>NI-20813</t>
  </si>
  <si>
    <t xml:space="preserve">Metallic Vegan Leather 2 Piece Day Bag with Large Storage Space </t>
  </si>
  <si>
    <t>NI-20813B</t>
  </si>
  <si>
    <t>NI-20813S</t>
  </si>
  <si>
    <t>NI-20814</t>
  </si>
  <si>
    <t xml:space="preserve">Faux Leather Drawstring Shoulder Bag </t>
  </si>
  <si>
    <t>NI-20814BEI</t>
  </si>
  <si>
    <t>NI-20814GY</t>
  </si>
  <si>
    <t>NI-20814W</t>
  </si>
  <si>
    <t>NI-20815</t>
  </si>
  <si>
    <t>Women's Vegan Leather Satchel Handbag Purse with Metallic Trim</t>
  </si>
  <si>
    <t>NI-20815BL</t>
  </si>
  <si>
    <t>NI-20816</t>
  </si>
  <si>
    <t>Women's Hard Case Modern Faux Leather Bag</t>
  </si>
  <si>
    <t>NI-20816B</t>
  </si>
  <si>
    <t>NI-20816G</t>
  </si>
  <si>
    <t>NI-20817</t>
  </si>
  <si>
    <t>Women's Hard Case Vegan Leather Clutch Bag Encrusted with Stones</t>
  </si>
  <si>
    <t>NI-20817B</t>
  </si>
  <si>
    <t>NI-20817G</t>
  </si>
  <si>
    <t>NI-20818</t>
  </si>
  <si>
    <t>Women's Hard Case Clutch Bag with Metal Trim</t>
  </si>
  <si>
    <t>NI-20818B</t>
  </si>
  <si>
    <t>NI-20818G</t>
  </si>
  <si>
    <t>NI-20818P</t>
  </si>
  <si>
    <t>NI-20818S</t>
  </si>
  <si>
    <t>NI-20819</t>
  </si>
  <si>
    <t>Women's Vegan Leather Fold Over Clutch Bag Encrusted with Rhinestones</t>
  </si>
  <si>
    <t>NI-20819B</t>
  </si>
  <si>
    <t>NI-20819G</t>
  </si>
  <si>
    <t>NI-20819P</t>
  </si>
  <si>
    <t>NI-20819S</t>
  </si>
  <si>
    <t>Women's Polyester Envelope Clutch Evening Bag with Studs</t>
  </si>
  <si>
    <t>NI-20820SIN</t>
  </si>
  <si>
    <t>Women's Studded Hard Case Vegan Leather Clutch Purse</t>
  </si>
  <si>
    <t>NI-20821SIN</t>
  </si>
  <si>
    <t>NI-20822</t>
  </si>
  <si>
    <t>Women's Fold Over Vegan Leather Clutch Bag Encrusted with Rhinestones</t>
  </si>
  <si>
    <t>NI-20822B</t>
  </si>
  <si>
    <t>NI-20822G</t>
  </si>
  <si>
    <t>NI-20822P</t>
  </si>
  <si>
    <t>NI-20822S</t>
  </si>
  <si>
    <t>NI-20823</t>
  </si>
  <si>
    <t>Women's Hard Case Fold Over Clutch Bag Encrusted with Faux Jewels and Rhinestones</t>
  </si>
  <si>
    <t>NI-20823G</t>
  </si>
  <si>
    <t>NI-20823P</t>
  </si>
  <si>
    <t>NI-20823S</t>
  </si>
  <si>
    <t>NI-20824</t>
  </si>
  <si>
    <t>Women's Fold Over Polyester Evening Clutch Handbag with Rhinestones</t>
  </si>
  <si>
    <t>NI-20824B</t>
  </si>
  <si>
    <t>NI-20824BL</t>
  </si>
  <si>
    <t>NI-20824BUR</t>
  </si>
  <si>
    <t>NI-20824FU</t>
  </si>
  <si>
    <t>NI-20824G</t>
  </si>
  <si>
    <t>NI-20824P</t>
  </si>
  <si>
    <t>NI-20824PU</t>
  </si>
  <si>
    <t>NI-20824R</t>
  </si>
  <si>
    <t>NI-20824S</t>
  </si>
  <si>
    <t>NI-20824TL</t>
  </si>
  <si>
    <t>NI-20825</t>
  </si>
  <si>
    <t>Women's Fold Over Clutch Evening Bag with Metal Trim</t>
  </si>
  <si>
    <t>NI-20825B</t>
  </si>
  <si>
    <t>NI-20825G</t>
  </si>
  <si>
    <t>NI-20825P</t>
  </si>
  <si>
    <t>NI-20825S</t>
  </si>
  <si>
    <t>NI-20826</t>
  </si>
  <si>
    <t xml:space="preserve">Women's Fold Over Evening Clutch Handbag / Purse </t>
  </si>
  <si>
    <t>NI-20826B</t>
  </si>
  <si>
    <t>NI-20826CH</t>
  </si>
  <si>
    <t>NI-20826G</t>
  </si>
  <si>
    <t>NI-20826P</t>
  </si>
  <si>
    <t>NI-20826S</t>
  </si>
  <si>
    <t>NI-20827</t>
  </si>
  <si>
    <t>Women's Hard Case Fold Over Evening Bag</t>
  </si>
  <si>
    <t>NI-20827B</t>
  </si>
  <si>
    <t>NI-20827CH</t>
  </si>
  <si>
    <t>NI-20827G</t>
  </si>
  <si>
    <t>NI-20827P</t>
  </si>
  <si>
    <t>NI-20827S</t>
  </si>
  <si>
    <t>NI-20828</t>
  </si>
  <si>
    <t>Women's Fold Over Clutch Bag / Purse Encrusted with Rhinestones</t>
  </si>
  <si>
    <t>NI-20828B</t>
  </si>
  <si>
    <t>NI-20828CH</t>
  </si>
  <si>
    <t>NI-20828G</t>
  </si>
  <si>
    <t>NI-20828P</t>
  </si>
  <si>
    <t>NI-20828S</t>
  </si>
  <si>
    <t>NI-20829</t>
  </si>
  <si>
    <t>Women's Hard Case Fold Over Clutch Bag with Zig Zag Pattern</t>
  </si>
  <si>
    <t>NI-20829CH</t>
  </si>
  <si>
    <t>NI-20829G</t>
  </si>
  <si>
    <t>NI-20829P</t>
  </si>
  <si>
    <t>NI-20829S</t>
  </si>
  <si>
    <t>NI-20830</t>
  </si>
  <si>
    <t>Women's Hard Case Fold Over Clutch Bag with Diagonal Patterns</t>
  </si>
  <si>
    <t>NI-20830B</t>
  </si>
  <si>
    <t>NI-20830CH</t>
  </si>
  <si>
    <t>NI-20830G</t>
  </si>
  <si>
    <t>NI-20830P</t>
  </si>
  <si>
    <t>NI-20830S</t>
  </si>
  <si>
    <t>NI-20831</t>
  </si>
  <si>
    <t>Women's Envelope Fold Over Evening Clutch Bag</t>
  </si>
  <si>
    <t>NI-20831CH</t>
  </si>
  <si>
    <t>NI-20831G</t>
  </si>
  <si>
    <t>NI-20831P</t>
  </si>
  <si>
    <t>NI-20831S</t>
  </si>
  <si>
    <t>NI-20832</t>
  </si>
  <si>
    <t>Women's Hard Case Fold Over Clutch Bag</t>
  </si>
  <si>
    <t>NI-20832B</t>
  </si>
  <si>
    <t>NI-20832CH</t>
  </si>
  <si>
    <t>NI-20832G</t>
  </si>
  <si>
    <t>NI-20832P</t>
  </si>
  <si>
    <t>NI-20832S</t>
  </si>
  <si>
    <t>NI-20833</t>
  </si>
  <si>
    <t>Women's Hard Case Fold Over Clutch Bag with Vertical Patterns</t>
  </si>
  <si>
    <t>NI-20833B</t>
  </si>
  <si>
    <t>NI-20833CH</t>
  </si>
  <si>
    <t>NI-20833G</t>
  </si>
  <si>
    <t>NI-20833P</t>
  </si>
  <si>
    <t>NI-20833S</t>
  </si>
  <si>
    <t>NI-20834</t>
  </si>
  <si>
    <t>Women's Fold Over Clutch Bag with Faux Jewels and Rhinestones</t>
  </si>
  <si>
    <t>NI-20834B</t>
  </si>
  <si>
    <t>NI-20834BL</t>
  </si>
  <si>
    <t>NI-20834BUR</t>
  </si>
  <si>
    <t>NI-20834FU</t>
  </si>
  <si>
    <t>NI-20834G</t>
  </si>
  <si>
    <t>NI-20834P</t>
  </si>
  <si>
    <t>NI-20834PU</t>
  </si>
  <si>
    <t>NI-20834R</t>
  </si>
  <si>
    <t>NI-20834S</t>
  </si>
  <si>
    <t>NI-20834TL</t>
  </si>
  <si>
    <t>NI-20835</t>
  </si>
  <si>
    <t>Women's Fold Over Clutch Handbag Encrusted with Rhinestones</t>
  </si>
  <si>
    <t>NI-20835B</t>
  </si>
  <si>
    <t>NI-20835BL</t>
  </si>
  <si>
    <t>NI-20835BUR</t>
  </si>
  <si>
    <t>NI-20835FU</t>
  </si>
  <si>
    <t>NI-20835G</t>
  </si>
  <si>
    <t>NI-20835P</t>
  </si>
  <si>
    <t>NI-20835PU</t>
  </si>
  <si>
    <t>NI-20835R</t>
  </si>
  <si>
    <t>NI-20835S</t>
  </si>
  <si>
    <t>NI-20835TL</t>
  </si>
  <si>
    <t>NI-20836</t>
  </si>
  <si>
    <t>Women's Hard Case Fold Over Evening Clutch</t>
  </si>
  <si>
    <t>NI-20836B</t>
  </si>
  <si>
    <t>NI-20836G</t>
  </si>
  <si>
    <t>NI-20836P</t>
  </si>
  <si>
    <t>NI-20836S</t>
  </si>
  <si>
    <t>NI-20837</t>
  </si>
  <si>
    <t>Women's Hard Case Fold Over Clutch Evening Bag with Cracked Pattern</t>
  </si>
  <si>
    <t>NI-20837B</t>
  </si>
  <si>
    <t>NI-20837G</t>
  </si>
  <si>
    <t>NI-20837P</t>
  </si>
  <si>
    <t>NI-20837S</t>
  </si>
  <si>
    <t>NI-20838</t>
  </si>
  <si>
    <t>Women's Fold Over Hard Case Clutch Bag</t>
  </si>
  <si>
    <t>NI-20838B</t>
  </si>
  <si>
    <t>NI-20838G</t>
  </si>
  <si>
    <t>NI-20838P</t>
  </si>
  <si>
    <t>NI-20838S</t>
  </si>
  <si>
    <t>NI-20839</t>
  </si>
  <si>
    <t>Women's Rectangular Fold Over Evening Clutch Bag / Purse</t>
  </si>
  <si>
    <t>NI-20839B</t>
  </si>
  <si>
    <t>NI-20839G</t>
  </si>
  <si>
    <t>NI-20839P</t>
  </si>
  <si>
    <t>NI-20839S</t>
  </si>
  <si>
    <t>NI-20840</t>
  </si>
  <si>
    <t>Women's Envelope Fold Over Evening Clutch Bag with Metal Trim and Shiny Glitter</t>
  </si>
  <si>
    <t>NI-20840B</t>
  </si>
  <si>
    <t>NI-20840G</t>
  </si>
  <si>
    <t>NI-20840P</t>
  </si>
  <si>
    <t>NI-20840S</t>
  </si>
  <si>
    <t>NI-20841</t>
  </si>
  <si>
    <t>Women's Hard Case Fold Over Evening Clutch Bag</t>
  </si>
  <si>
    <t>NI-20841B</t>
  </si>
  <si>
    <t>NI-20841CH</t>
  </si>
  <si>
    <t>NI-20841G</t>
  </si>
  <si>
    <t>NI-20841MUL</t>
  </si>
  <si>
    <t>NI-20841P</t>
  </si>
  <si>
    <t>NI-20841S</t>
  </si>
  <si>
    <t>Women's Vegan Leather Satchel Handbag with Cut Out Design</t>
  </si>
  <si>
    <t>NI-20842SIN</t>
  </si>
  <si>
    <t>NI-20843</t>
  </si>
  <si>
    <t>Fringe Vegan Leather Backpack with Adjustable Drawstring Strap</t>
  </si>
  <si>
    <t>NI-20843B</t>
  </si>
  <si>
    <t>NI-20843BEI</t>
  </si>
  <si>
    <t>NI-20844</t>
  </si>
  <si>
    <t>Fringe Vegan Leather Day Handbag / Purse with Adjustable Strap</t>
  </si>
  <si>
    <t>NI-20844B</t>
  </si>
  <si>
    <t>NI-20845</t>
  </si>
  <si>
    <t>Women's Vegan Leather Satchel Handbag Purse Studded with Clear Stones</t>
  </si>
  <si>
    <t>NI-20845B</t>
  </si>
  <si>
    <t>NI-20845R</t>
  </si>
  <si>
    <t>NI-20846</t>
  </si>
  <si>
    <t>Women's Long Faux Leather Satchel Bag / Purse</t>
  </si>
  <si>
    <t>NI-20846B</t>
  </si>
  <si>
    <t>NI-20846BEI</t>
  </si>
  <si>
    <t>NI-20846BL</t>
  </si>
  <si>
    <t>NI-20846BR</t>
  </si>
  <si>
    <t>NI-20846GR</t>
  </si>
  <si>
    <t>NI-20846GY</t>
  </si>
  <si>
    <t>NI-20846R</t>
  </si>
  <si>
    <t>NI-20847</t>
  </si>
  <si>
    <t>Women's Vegan Leather Day Bag with a Woven Handle and Metallic Tassel</t>
  </si>
  <si>
    <t>NI-20847B</t>
  </si>
  <si>
    <t>NI-20847BR</t>
  </si>
  <si>
    <t>NI-20847CA</t>
  </si>
  <si>
    <t>NI-20847GY</t>
  </si>
  <si>
    <t>NI-20848</t>
  </si>
  <si>
    <t>Women's Hard Case Clutch Bag Encrusted with Rhinestones</t>
  </si>
  <si>
    <t>NI-20848B</t>
  </si>
  <si>
    <t>NI-20848G</t>
  </si>
  <si>
    <t>NI-20848S</t>
  </si>
  <si>
    <t>NI-20849</t>
  </si>
  <si>
    <t>Faux Satin Hard Case Clutch Evening Bag Encrusted with Polished Rhinestones</t>
  </si>
  <si>
    <t>NI-20849B</t>
  </si>
  <si>
    <t>NI-20849G</t>
  </si>
  <si>
    <t>NI-20849S</t>
  </si>
  <si>
    <t>NI-20850</t>
  </si>
  <si>
    <t>Women's Hard Case Fold Over Clutch Evening Bag with Rhinestones</t>
  </si>
  <si>
    <t>NI-20850B</t>
  </si>
  <si>
    <t>NI-20850G</t>
  </si>
  <si>
    <t>NI-20851</t>
  </si>
  <si>
    <t>Women's Fold Over Clutch Bag / Purse with a Rhinestone Pattern</t>
  </si>
  <si>
    <t>NI-20851B</t>
  </si>
  <si>
    <t>NI-20852</t>
  </si>
  <si>
    <t>Women's Faux Leather Fold Over Clutch Bag Encrusted with Rhinestones</t>
  </si>
  <si>
    <t>NI-20852B</t>
  </si>
  <si>
    <t>NI-20853</t>
  </si>
  <si>
    <t>Women's Fold Over Evening Clutch Bag with Two-Toned Rhinestones</t>
  </si>
  <si>
    <t>NI-20853B</t>
  </si>
  <si>
    <t>NI-20853G</t>
  </si>
  <si>
    <t>NI-20854</t>
  </si>
  <si>
    <t>Women's Vegan Leather Fold Over Clutch Bag</t>
  </si>
  <si>
    <t>NI-20854B</t>
  </si>
  <si>
    <t>NI-20854BL</t>
  </si>
  <si>
    <t>NI-20854BR</t>
  </si>
  <si>
    <t>NI-20854GY</t>
  </si>
  <si>
    <t>NI-20854R</t>
  </si>
  <si>
    <t>NI-20855</t>
  </si>
  <si>
    <t>Women's Vegan Leather Evening Bag Featuring a Tassel Zipper</t>
  </si>
  <si>
    <t>NI-20855B</t>
  </si>
  <si>
    <t>NI-20855BL</t>
  </si>
  <si>
    <t>NI-20855BR</t>
  </si>
  <si>
    <t>NI-20855GY</t>
  </si>
  <si>
    <t>NI-20855R</t>
  </si>
  <si>
    <t>NI-20856</t>
  </si>
  <si>
    <t>Women's Hard Case Evening Clutch Bag with Dangling Chain Fringe</t>
  </si>
  <si>
    <t>NI-20856B</t>
  </si>
  <si>
    <t>NI-20856G</t>
  </si>
  <si>
    <t>NI-20856S</t>
  </si>
  <si>
    <t>NI-20857</t>
  </si>
  <si>
    <t>Women's Faux Leather Two-Toned Fold Over Cross Body Bag / Purse</t>
  </si>
  <si>
    <t>NI-20857BL</t>
  </si>
  <si>
    <t>NI-20857BR</t>
  </si>
  <si>
    <t>NI-20857G</t>
  </si>
  <si>
    <t>NI-20857GR</t>
  </si>
  <si>
    <t>NI-20857R</t>
  </si>
  <si>
    <t>NI-20858</t>
  </si>
  <si>
    <t>Women's Two-Toned Vegan Leather Clutch Bag with Metal Trim</t>
  </si>
  <si>
    <t>NI-20858B</t>
  </si>
  <si>
    <t>NI-20858BL</t>
  </si>
  <si>
    <t>NI-20858BR</t>
  </si>
  <si>
    <t>NI-20858GY</t>
  </si>
  <si>
    <t>NI-20859</t>
  </si>
  <si>
    <t>Women's Two-Toned Fold Over Faux Leather Clutch Handbag</t>
  </si>
  <si>
    <t>NI-20859B</t>
  </si>
  <si>
    <t>NI-20859BEI</t>
  </si>
  <si>
    <t>NI-20859GY</t>
  </si>
  <si>
    <t>NI-20859R</t>
  </si>
  <si>
    <t>NI-20859TL</t>
  </si>
  <si>
    <t xml:space="preserve">Women's Two-Tone Vegan Leather Folder Over Clutch Bag </t>
  </si>
  <si>
    <t>NI-20860BL</t>
  </si>
  <si>
    <t>NI-20860R</t>
  </si>
  <si>
    <t>NI-20861</t>
  </si>
  <si>
    <t>NI-20861B</t>
  </si>
  <si>
    <t>NI-20861BL</t>
  </si>
  <si>
    <t>NI-20861S</t>
  </si>
  <si>
    <t>HW00104</t>
  </si>
  <si>
    <t>HW00104BR</t>
  </si>
  <si>
    <t>HW00120</t>
  </si>
  <si>
    <t>HW00120B</t>
  </si>
  <si>
    <t>HW00152</t>
  </si>
  <si>
    <t>HW00152BEI</t>
  </si>
  <si>
    <t>HW00195</t>
  </si>
  <si>
    <t>HW00195BL</t>
  </si>
  <si>
    <t>HW00226</t>
  </si>
  <si>
    <t>HW00226S</t>
  </si>
  <si>
    <t>HW00378</t>
  </si>
  <si>
    <t>HW00380</t>
  </si>
  <si>
    <t>HW00380S</t>
  </si>
  <si>
    <t>HW00383</t>
  </si>
  <si>
    <t>HW00384</t>
  </si>
  <si>
    <t>HW00385</t>
  </si>
  <si>
    <t>HW00386</t>
  </si>
  <si>
    <t>HW00387</t>
  </si>
  <si>
    <t>HW00387GR</t>
  </si>
  <si>
    <t>HW00387PU</t>
  </si>
  <si>
    <t>HW00389</t>
  </si>
  <si>
    <t>HW00389BEI</t>
  </si>
  <si>
    <t>HW00390</t>
  </si>
  <si>
    <t>HW00390B</t>
  </si>
  <si>
    <t>HW00390BEI</t>
  </si>
  <si>
    <t>HW00390R</t>
  </si>
  <si>
    <t>HW00391</t>
  </si>
  <si>
    <t>HW00392</t>
  </si>
  <si>
    <t>HW00396BEI</t>
  </si>
  <si>
    <t>HW00399</t>
  </si>
  <si>
    <t>HW00401</t>
  </si>
  <si>
    <t>HW00404</t>
  </si>
  <si>
    <t>HW00404B</t>
  </si>
  <si>
    <t>HW00404BEI</t>
  </si>
  <si>
    <t>HW00407</t>
  </si>
  <si>
    <t>HW00407B</t>
  </si>
  <si>
    <t>HW00407BEI</t>
  </si>
  <si>
    <t>HW00409</t>
  </si>
  <si>
    <t>HW00410</t>
  </si>
  <si>
    <t>HW00411</t>
  </si>
  <si>
    <t>HW00412</t>
  </si>
  <si>
    <t>HW00424</t>
  </si>
  <si>
    <t>HW00425</t>
  </si>
  <si>
    <t>HW00426</t>
  </si>
  <si>
    <t>HW00427</t>
  </si>
  <si>
    <t>HW00428</t>
  </si>
  <si>
    <t>HW00429</t>
  </si>
  <si>
    <t>HW00429BL</t>
  </si>
  <si>
    <t>HW00429FU</t>
  </si>
  <si>
    <t>HW00429G</t>
  </si>
  <si>
    <t>HW00429R</t>
  </si>
  <si>
    <t>HW00429S</t>
  </si>
  <si>
    <t>HW00433</t>
  </si>
  <si>
    <t>HW00433BL</t>
  </si>
  <si>
    <t>HW00433BR</t>
  </si>
  <si>
    <t>HW00433GR</t>
  </si>
  <si>
    <t>HW00439</t>
  </si>
  <si>
    <t>HW00439BL</t>
  </si>
  <si>
    <t>HW00439TL</t>
  </si>
  <si>
    <t>HW00440</t>
  </si>
  <si>
    <t>HW00440S</t>
  </si>
  <si>
    <t>HW00446</t>
  </si>
  <si>
    <t>HW00450</t>
  </si>
  <si>
    <t>HW00452</t>
  </si>
  <si>
    <t>HW00460</t>
  </si>
  <si>
    <t>HW00460B</t>
  </si>
  <si>
    <t>HW00460BL</t>
  </si>
  <si>
    <t>HW00460BR</t>
  </si>
  <si>
    <t>HW00460BUR</t>
  </si>
  <si>
    <t>HW00460G</t>
  </si>
  <si>
    <t>HW00460S</t>
  </si>
  <si>
    <t>HW00461</t>
  </si>
  <si>
    <t>HW00461B</t>
  </si>
  <si>
    <t>HW00461BEI</t>
  </si>
  <si>
    <t>HW00461BL</t>
  </si>
  <si>
    <t>HW00461GY</t>
  </si>
  <si>
    <t>HW00461OL</t>
  </si>
  <si>
    <t>HW00461R</t>
  </si>
  <si>
    <t>HW00461TL</t>
  </si>
  <si>
    <t>HW00462</t>
  </si>
  <si>
    <t>HW00462B</t>
  </si>
  <si>
    <t>HW00462BEI</t>
  </si>
  <si>
    <t>HW00462CA</t>
  </si>
  <si>
    <t>HW00462R</t>
  </si>
  <si>
    <t>HW00463</t>
  </si>
  <si>
    <t>HW00463BL</t>
  </si>
  <si>
    <t>HW00463BR</t>
  </si>
  <si>
    <t>HW00464</t>
  </si>
  <si>
    <t>HW00464BEI</t>
  </si>
  <si>
    <t>HW00464BL</t>
  </si>
  <si>
    <t>HW00464R</t>
  </si>
  <si>
    <t>HW00464TL</t>
  </si>
  <si>
    <t>HW00465</t>
  </si>
  <si>
    <t>HW00465B</t>
  </si>
  <si>
    <t>HW00465BEI</t>
  </si>
  <si>
    <t>HW00465BR</t>
  </si>
  <si>
    <t>HW00465R</t>
  </si>
  <si>
    <t>HW00467</t>
  </si>
  <si>
    <t>HW00468</t>
  </si>
  <si>
    <t>HW00469</t>
  </si>
  <si>
    <t>HW00472</t>
  </si>
  <si>
    <t>HW00472B</t>
  </si>
  <si>
    <t>HW00472BEI</t>
  </si>
  <si>
    <t>HW00472BL</t>
  </si>
  <si>
    <t>HW00472BR</t>
  </si>
  <si>
    <t>HW00472GY</t>
  </si>
  <si>
    <t>HW00472R</t>
  </si>
  <si>
    <t>HW00473</t>
  </si>
  <si>
    <t>HW00473B</t>
  </si>
  <si>
    <t>HW00473G</t>
  </si>
  <si>
    <t>HW00473GR</t>
  </si>
  <si>
    <t>HW00473GY</t>
  </si>
  <si>
    <t>HW00473R</t>
  </si>
  <si>
    <t>HW00475</t>
  </si>
  <si>
    <t>HW00475B</t>
  </si>
  <si>
    <t>HW00475BEI</t>
  </si>
  <si>
    <t>HW00475BL</t>
  </si>
  <si>
    <t>HW00475GY</t>
  </si>
  <si>
    <t>HW00475R</t>
  </si>
  <si>
    <t>NI-20864</t>
  </si>
  <si>
    <t>Women's Floral Printed Wallet Clutch Purse Bag Card Holder</t>
  </si>
  <si>
    <t>NI-20864BR</t>
  </si>
  <si>
    <t>NI-20865</t>
  </si>
  <si>
    <t>Women's Rhinestone Bling Wallet Clutch Purse Bag Card Holder</t>
  </si>
  <si>
    <t>NI-20865B</t>
  </si>
  <si>
    <t>NI-20866</t>
  </si>
  <si>
    <t>Women's Woven Wallet Clutch Purse Bag Card Holder</t>
  </si>
  <si>
    <t>NI-20866BEI</t>
  </si>
  <si>
    <t>NI-20867</t>
  </si>
  <si>
    <t>Women's Denim Studded Wallet Clutch Purse Bag Card Holder</t>
  </si>
  <si>
    <t>NI-20867BL</t>
  </si>
  <si>
    <t>NI-20868</t>
  </si>
  <si>
    <t>Women's Reptile Print Wallet Clutch Purse Bag Card Holder Wristlet</t>
  </si>
  <si>
    <t>NI-20868S</t>
  </si>
  <si>
    <t>Women's Charm Design Wallet Clutch Purse Bag Card Holder Wristlet</t>
  </si>
  <si>
    <t>NI-20869SIN</t>
  </si>
  <si>
    <t>NI-20870</t>
  </si>
  <si>
    <t>Women's Eyes Print Wallet Clutch Purse Bag Card Holder Wristlet</t>
  </si>
  <si>
    <t>NI-20870S</t>
  </si>
  <si>
    <t>Women's Owl Print Wallet Clutch Purse Bag Card Holder Wristlet</t>
  </si>
  <si>
    <t>NI-20871SIN</t>
  </si>
  <si>
    <t>Women's Flamingo Print Wallet Clutch Purse Bag Card Holder Wristlet</t>
  </si>
  <si>
    <t>NI-20872SIN</t>
  </si>
  <si>
    <t>Women's Butterfly Print Wallet Clutch Purse Bag Card Holder Wristlet</t>
  </si>
  <si>
    <t>NI-20873SIN</t>
  </si>
  <si>
    <t>Women's London European Print Wallet Clutch Purse Bag Card Holder Wristlet</t>
  </si>
  <si>
    <t>NI-20874SIN</t>
  </si>
  <si>
    <t>NI-20875</t>
  </si>
  <si>
    <t>Women's Floral Paint Print Faux Leather Wallet Clutch Purse Bag Card Holder Wristlet</t>
  </si>
  <si>
    <t>NI-20875GR</t>
  </si>
  <si>
    <t>NI-20875PU</t>
  </si>
  <si>
    <t>NI-20876</t>
  </si>
  <si>
    <t>Women's Double Zip European Print Wallet Clutch Purse Bag Card Holder Wristlet</t>
  </si>
  <si>
    <t>NI-20876BEI</t>
  </si>
  <si>
    <t>NI-20877</t>
  </si>
  <si>
    <t>Women's Double Zip Owl Print Wallet Clutch Purse Bag Card Holder Wristlet</t>
  </si>
  <si>
    <t>NI-20877B</t>
  </si>
  <si>
    <t>NI-20877BEI</t>
  </si>
  <si>
    <t>NI-20877R</t>
  </si>
  <si>
    <t>Women's Paisley Print Wallet Clutch Purse Bag Card Holder</t>
  </si>
  <si>
    <t>NI-20878SIN</t>
  </si>
  <si>
    <t>Women's Floral Print Wallet Clutch Purse Bag Card Holder</t>
  </si>
  <si>
    <t>NI-20879SIN</t>
  </si>
  <si>
    <t>NI-20880</t>
  </si>
  <si>
    <t>Women's Elephant Print Wallet Clutch Purse Bag Card Holder</t>
  </si>
  <si>
    <t>NI-20880BEI</t>
  </si>
  <si>
    <t>Women's Butterfly Print Wallet Clutch Purse Bag Card Holder</t>
  </si>
  <si>
    <t>NI-20881SIN</t>
  </si>
  <si>
    <t>Women's Kiss Lips Print Wallet Clutch Purse Bag Card Holder</t>
  </si>
  <si>
    <t>NI-20882SIN</t>
  </si>
  <si>
    <t>NI-20883</t>
  </si>
  <si>
    <t>Women's Canvas Bird Print Wallet Clutch Purse Bag Card Holder</t>
  </si>
  <si>
    <t>NI-20883B</t>
  </si>
  <si>
    <t>NI-20883BEI</t>
  </si>
  <si>
    <t>NI-20884</t>
  </si>
  <si>
    <t>Women's Canvas Floral Print Wallet Clutch Purse Bag Card Holder</t>
  </si>
  <si>
    <t>NI-20884B</t>
  </si>
  <si>
    <t>NI-20884BEI</t>
  </si>
  <si>
    <t>Women's European Print Wallet Clutch Purse Bag Card Holder</t>
  </si>
  <si>
    <t>NI-20885SIN</t>
  </si>
  <si>
    <t>NI-20886SIN</t>
  </si>
  <si>
    <t>Women's Fashion Print Wallet Clutch Purse Bag Card Holder</t>
  </si>
  <si>
    <t>NI-20887SIN</t>
  </si>
  <si>
    <t>NI-20888SIN</t>
  </si>
  <si>
    <t>Women's Chevron Print Triple Zipper Wallet Clutch Purse Bag Card Holder</t>
  </si>
  <si>
    <t>NI-20890SIN</t>
  </si>
  <si>
    <t>Women's  Animal Print Triple Zipper Wallet Clutch Purse Bag Card Holder</t>
  </si>
  <si>
    <t>NI-20913</t>
  </si>
  <si>
    <t>NI-20913SIN</t>
  </si>
  <si>
    <t>Women's  Printed Triple Zipper Wallet Clutch Purse Bag Card Holder</t>
  </si>
  <si>
    <t>NI-20914SIN</t>
  </si>
  <si>
    <t>NI-20915SIN</t>
  </si>
  <si>
    <t>NI-20894</t>
  </si>
  <si>
    <t>Women's Chic Faux Leather Wallet Clutch Purse Bag Card Holder Wristlet</t>
  </si>
  <si>
    <t>NI-20894BL</t>
  </si>
  <si>
    <t>NI-20894FU</t>
  </si>
  <si>
    <t>NI-20894G</t>
  </si>
  <si>
    <t>NI-20894R</t>
  </si>
  <si>
    <t>NI-20894S</t>
  </si>
  <si>
    <t>NI-20895</t>
  </si>
  <si>
    <t>Women's Army Camo Faux Leather Wallet Clutch Purse Bag Card Holder Wristlet</t>
  </si>
  <si>
    <t>NI-20895BL</t>
  </si>
  <si>
    <t>NI-20895BR</t>
  </si>
  <si>
    <t>NI-20895GR</t>
  </si>
  <si>
    <t>NI-20896</t>
  </si>
  <si>
    <t>Women's Reptile Print Faux Leather Wallet Clutch Purse Bag Card Holder Wristlet</t>
  </si>
  <si>
    <t>NI-20896BL</t>
  </si>
  <si>
    <t>NI-20896TL</t>
  </si>
  <si>
    <t>NI-20897</t>
  </si>
  <si>
    <t>Women's High Gloss Faux Leather Wallet Clutch Purse Bag Card Holder</t>
  </si>
  <si>
    <t>NI-20897S</t>
  </si>
  <si>
    <t>Women's French Paris Wallet Clutch Purse Bag Card Holder</t>
  </si>
  <si>
    <t>NI-20898SIN</t>
  </si>
  <si>
    <t>Women's New York Wallet Clutch Purse Bag Card Holder</t>
  </si>
  <si>
    <t>NI-20899SIN</t>
  </si>
  <si>
    <t>Women's French Paris Double Zipper Wallet Clutch Purse Bag Card Holder</t>
  </si>
  <si>
    <t>NI-20900SIN</t>
  </si>
  <si>
    <t>NI-20901</t>
  </si>
  <si>
    <t>NI-20901B</t>
  </si>
  <si>
    <t>NI-20901BL</t>
  </si>
  <si>
    <t>NI-20901BR</t>
  </si>
  <si>
    <t>NI-20901BUR</t>
  </si>
  <si>
    <t>NI-20901G</t>
  </si>
  <si>
    <t>NI-20901S</t>
  </si>
  <si>
    <t>NI-20902</t>
  </si>
  <si>
    <t>NI-20902B</t>
  </si>
  <si>
    <t>NI-20902BEI</t>
  </si>
  <si>
    <t>NI-20902BL</t>
  </si>
  <si>
    <t>NI-20902GY</t>
  </si>
  <si>
    <t>NI-20902OL</t>
  </si>
  <si>
    <t>NI-20902R</t>
  </si>
  <si>
    <t>NI-20902TL</t>
  </si>
  <si>
    <t>NI-20903</t>
  </si>
  <si>
    <t>NI-20903B</t>
  </si>
  <si>
    <t>NI-20903BEI</t>
  </si>
  <si>
    <t>NI-20903CA</t>
  </si>
  <si>
    <t>NI-20903R</t>
  </si>
  <si>
    <t>NI-20904</t>
  </si>
  <si>
    <t>NI-20904BL</t>
  </si>
  <si>
    <t>NI-20904BR</t>
  </si>
  <si>
    <t>NI-20905</t>
  </si>
  <si>
    <t>NI-20905BEI</t>
  </si>
  <si>
    <t>NI-20905BL</t>
  </si>
  <si>
    <t>NI-20905R</t>
  </si>
  <si>
    <t>NI-20905TL</t>
  </si>
  <si>
    <t>NI-20906</t>
  </si>
  <si>
    <t>Women's Printed Faux Leather Wallet Clutch Purse Bag Card Holder Wristlet</t>
  </si>
  <si>
    <t>NI-20906B</t>
  </si>
  <si>
    <t>NI-20906BEI</t>
  </si>
  <si>
    <t>NI-20906BR</t>
  </si>
  <si>
    <t>NI-20906R</t>
  </si>
  <si>
    <t>Women's French Paris Bling Wallet Clutch Purse Bag Card Holder</t>
  </si>
  <si>
    <t>NI-20907SIN</t>
  </si>
  <si>
    <t>Women's Fashion Bling Printed Wallet Clutch Purse Bag Card Holder</t>
  </si>
  <si>
    <t>NI-20908SIN</t>
  </si>
  <si>
    <t>Women's London Paris Bling Wallet Clutch Purse Bag Card Holder</t>
  </si>
  <si>
    <t>NI-20909SIN</t>
  </si>
  <si>
    <t>NI-20910</t>
  </si>
  <si>
    <t>Women's Buckled Two Tone Wallet Clutch Purse Bag Card Holder</t>
  </si>
  <si>
    <t>NI-20910B</t>
  </si>
  <si>
    <t>NI-20910BEI</t>
  </si>
  <si>
    <t>NI-20910BL</t>
  </si>
  <si>
    <t>NI-20910BR</t>
  </si>
  <si>
    <t>NI-20910GY</t>
  </si>
  <si>
    <t>NI-20910R</t>
  </si>
  <si>
    <t>NI-20911</t>
  </si>
  <si>
    <t>NI-20911B</t>
  </si>
  <si>
    <t>NI-20911G</t>
  </si>
  <si>
    <t>NI-20911GR</t>
  </si>
  <si>
    <t>NI-20911GY</t>
  </si>
  <si>
    <t>NI-20911R</t>
  </si>
  <si>
    <t>NI-20912</t>
  </si>
  <si>
    <t>Women's Chic Multi Way Faux Leather Wallet Clutch Purse Bag Card Holder Wristlet</t>
  </si>
  <si>
    <t>NI-20912B</t>
  </si>
  <si>
    <t>NI-20912BEI</t>
  </si>
  <si>
    <t>NI-20912BL</t>
  </si>
  <si>
    <t>NI-20912GY</t>
  </si>
  <si>
    <t>NI-20912R</t>
  </si>
  <si>
    <t>HC24426B</t>
  </si>
  <si>
    <t>HC24455TP</t>
  </si>
  <si>
    <t>HC24465</t>
  </si>
  <si>
    <t>HC24469</t>
  </si>
  <si>
    <t>HC24764</t>
  </si>
  <si>
    <t>HC24777</t>
  </si>
  <si>
    <t>HC24778</t>
  </si>
  <si>
    <t>HC24779</t>
  </si>
  <si>
    <t>HC24780</t>
  </si>
  <si>
    <t>HC24781</t>
  </si>
  <si>
    <t>HC24781B</t>
  </si>
  <si>
    <t>HC24781MB</t>
  </si>
  <si>
    <t>HC24781MBR</t>
  </si>
  <si>
    <t>HC24782</t>
  </si>
  <si>
    <t>HC24782B</t>
  </si>
  <si>
    <t>HC24782MBR</t>
  </si>
  <si>
    <t>HC24783</t>
  </si>
  <si>
    <t>HC24783B</t>
  </si>
  <si>
    <t>HC24783MB</t>
  </si>
  <si>
    <t>HC24783MBR</t>
  </si>
  <si>
    <t>HC24784</t>
  </si>
  <si>
    <t>HC24784B</t>
  </si>
  <si>
    <t>HC24784MB</t>
  </si>
  <si>
    <t>HC24784MBR</t>
  </si>
  <si>
    <t>HC24785</t>
  </si>
  <si>
    <t>HC24785B</t>
  </si>
  <si>
    <t>HC24785MB</t>
  </si>
  <si>
    <t>HC24785MBR</t>
  </si>
  <si>
    <t>HC24786</t>
  </si>
  <si>
    <t>HC24786B</t>
  </si>
  <si>
    <t>HC24786MB</t>
  </si>
  <si>
    <t>HC24786MBR</t>
  </si>
  <si>
    <t>HC24787</t>
  </si>
  <si>
    <t>HC24787B</t>
  </si>
  <si>
    <t>HC24787MB</t>
  </si>
  <si>
    <t>HC24787MBR</t>
  </si>
  <si>
    <t>HC24788</t>
  </si>
  <si>
    <t>HC24788B</t>
  </si>
  <si>
    <t>HC24788MB</t>
  </si>
  <si>
    <t>HC24788MBR</t>
  </si>
  <si>
    <t>HC24789</t>
  </si>
  <si>
    <t>HC24789B</t>
  </si>
  <si>
    <t>HC24789MB</t>
  </si>
  <si>
    <t>HC24789MBR</t>
  </si>
  <si>
    <t>HC24790</t>
  </si>
  <si>
    <t>HC24790B</t>
  </si>
  <si>
    <t>HC24790MB</t>
  </si>
  <si>
    <t>HC24790MBR</t>
  </si>
  <si>
    <t>HC24791</t>
  </si>
  <si>
    <t>HC24791B</t>
  </si>
  <si>
    <t>HC24791MB</t>
  </si>
  <si>
    <t>HC24791MBR</t>
  </si>
  <si>
    <t>HC24809</t>
  </si>
  <si>
    <t>HC24809B</t>
  </si>
  <si>
    <t>HC24809BR</t>
  </si>
  <si>
    <t>HC24809BUR</t>
  </si>
  <si>
    <t>HC24809R</t>
  </si>
  <si>
    <t>HC24809TL</t>
  </si>
  <si>
    <t>HC24826</t>
  </si>
  <si>
    <t>HC24827</t>
  </si>
  <si>
    <t>HC24828</t>
  </si>
  <si>
    <t>HC24829</t>
  </si>
  <si>
    <t>HC24830</t>
  </si>
  <si>
    <t>HC24831</t>
  </si>
  <si>
    <t>HC24832</t>
  </si>
  <si>
    <t>HC24833</t>
  </si>
  <si>
    <t>HC24834</t>
  </si>
  <si>
    <t>HC24835</t>
  </si>
  <si>
    <t>HC24836</t>
  </si>
  <si>
    <t>NI-40528</t>
  </si>
  <si>
    <t>Great Gatsby Flapper Inspired Handmade Fashion Headband / Hairband with a Sequin Encrusted Flower Design</t>
  </si>
  <si>
    <t>NI-40528B</t>
  </si>
  <si>
    <t>NI-40529</t>
  </si>
  <si>
    <t>Great Gatsby Flapper Inspired Handmade Fashion Headband / Hairband with a Rhinestone Encrusted Flower Design</t>
  </si>
  <si>
    <t>NI-40529TP</t>
  </si>
  <si>
    <t>NI-40530SIN</t>
  </si>
  <si>
    <t>Great Gatsby Flapper Inspired Handmade Sequin and Feather Deisgn Headband Hairband Accessory</t>
  </si>
  <si>
    <t>NI-40531SIN</t>
  </si>
  <si>
    <t>Great Gatsby Flapper Inspired Handmade Rhinestone Flower Deisgn Headband Hairband Accessory</t>
  </si>
  <si>
    <t>NI-40532SIN</t>
  </si>
  <si>
    <t>Bridal Collection Rhinestone Encrusted Hair Clip Claw Accessory Bridesmaid</t>
  </si>
  <si>
    <t>NI-40533SIN</t>
  </si>
  <si>
    <t>NI-40534SIN</t>
  </si>
  <si>
    <t>NI-40535SIN</t>
  </si>
  <si>
    <t>NI-40536SIN</t>
  </si>
  <si>
    <t>NI-40537</t>
  </si>
  <si>
    <t>Bridal Collection Hair Clip Claw Accessory Bridesmaid</t>
  </si>
  <si>
    <t>NI-40537B</t>
  </si>
  <si>
    <t>NI-40537MB</t>
  </si>
  <si>
    <t>NI-40537MBR</t>
  </si>
  <si>
    <t>NI-40538</t>
  </si>
  <si>
    <t>NI-40538B</t>
  </si>
  <si>
    <t>NI-40538MBR</t>
  </si>
  <si>
    <t>NI-40539</t>
  </si>
  <si>
    <t>NI-40539B</t>
  </si>
  <si>
    <t>NI-40539MB</t>
  </si>
  <si>
    <t>NI-40539MBR</t>
  </si>
  <si>
    <t>NI-40540</t>
  </si>
  <si>
    <t>NI-40540B</t>
  </si>
  <si>
    <t>NI-40540MB</t>
  </si>
  <si>
    <t>NI-40540MBR</t>
  </si>
  <si>
    <t>NI-40541</t>
  </si>
  <si>
    <t>NI-40541B</t>
  </si>
  <si>
    <t>NI-40541MB</t>
  </si>
  <si>
    <t>NI-40541MBR</t>
  </si>
  <si>
    <t>NI-40542</t>
  </si>
  <si>
    <t>NI-40542B</t>
  </si>
  <si>
    <t>NI-40542MB</t>
  </si>
  <si>
    <t>NI-40542MBR</t>
  </si>
  <si>
    <t>NI-40543</t>
  </si>
  <si>
    <t>NI-40543B</t>
  </si>
  <si>
    <t>NI-40543MB</t>
  </si>
  <si>
    <t>NI-40543MBR</t>
  </si>
  <si>
    <t>NI-40544</t>
  </si>
  <si>
    <t>NI-40544B</t>
  </si>
  <si>
    <t>NI-40544MB</t>
  </si>
  <si>
    <t>NI-40544MBR</t>
  </si>
  <si>
    <t>NI-40545</t>
  </si>
  <si>
    <t>NI-40545B</t>
  </si>
  <si>
    <t>NI-40545MB</t>
  </si>
  <si>
    <t>NI-40545MBR</t>
  </si>
  <si>
    <t>NI-40546</t>
  </si>
  <si>
    <t>NI-40546B</t>
  </si>
  <si>
    <t>NI-40546MB</t>
  </si>
  <si>
    <t>NI-40546MBR</t>
  </si>
  <si>
    <t>NI-40547</t>
  </si>
  <si>
    <t>NI-40547B</t>
  </si>
  <si>
    <t>NI-40547MB</t>
  </si>
  <si>
    <t>NI-40547MBR</t>
  </si>
  <si>
    <t>NI-40548</t>
  </si>
  <si>
    <t>Knitted Headband Head Wrap Accessory - Rhinestones &amp; Bow Design</t>
  </si>
  <si>
    <t>NI-40548B</t>
  </si>
  <si>
    <t>NI-40548BR</t>
  </si>
  <si>
    <t>NI-40548BUR</t>
  </si>
  <si>
    <t>NI-40548R</t>
  </si>
  <si>
    <t>NI-40548TL</t>
  </si>
  <si>
    <t>NI-40549SIN</t>
  </si>
  <si>
    <t>NI-40550SIN</t>
  </si>
  <si>
    <t>NI-40551SIN</t>
  </si>
  <si>
    <t>NI-40552SIN</t>
  </si>
  <si>
    <t>NI-40553SIN</t>
  </si>
  <si>
    <t>NI-40554SIN</t>
  </si>
  <si>
    <t>NI-40555SIN</t>
  </si>
  <si>
    <t>NI-40556SIN</t>
  </si>
  <si>
    <t>NI-40557SIN</t>
  </si>
  <si>
    <t>NI-40558SIN</t>
  </si>
  <si>
    <t>NI-40559SIN</t>
  </si>
  <si>
    <t>NI20681</t>
  </si>
  <si>
    <t>NI20681B</t>
  </si>
  <si>
    <t>NI20681BEI</t>
  </si>
  <si>
    <t>NI20681BL</t>
  </si>
  <si>
    <t>NI20681CO</t>
  </si>
  <si>
    <t>NI20681FU</t>
  </si>
  <si>
    <t>NI20681G</t>
  </si>
  <si>
    <t>NI20681GR</t>
  </si>
  <si>
    <t>NI20681NVY</t>
  </si>
  <si>
    <t>NI20681OR</t>
  </si>
  <si>
    <t>NI20681PU</t>
  </si>
  <si>
    <t>NI20681R</t>
  </si>
  <si>
    <t>NI20681S</t>
  </si>
  <si>
    <t>NI20681TL</t>
  </si>
  <si>
    <t>NI20681W</t>
  </si>
  <si>
    <t>NI20681YL</t>
  </si>
  <si>
    <t>NI20682</t>
  </si>
  <si>
    <t>NI20682B</t>
  </si>
  <si>
    <t>NI20682G</t>
  </si>
  <si>
    <t>NI20682S</t>
  </si>
  <si>
    <t>NI20683</t>
  </si>
  <si>
    <t>NI20683B</t>
  </si>
  <si>
    <t>NI20683G</t>
  </si>
  <si>
    <t>NI20683S</t>
  </si>
  <si>
    <t>NI20684</t>
  </si>
  <si>
    <t>NI20684B</t>
  </si>
  <si>
    <t>NI20684G</t>
  </si>
  <si>
    <t>NI20684S</t>
  </si>
  <si>
    <t>NI20685</t>
  </si>
  <si>
    <t>NI20685B</t>
  </si>
  <si>
    <t>NI20685BEI</t>
  </si>
  <si>
    <t>NI20685BL</t>
  </si>
  <si>
    <t>NI20685CO</t>
  </si>
  <si>
    <t>NI20685FU</t>
  </si>
  <si>
    <t>NI20685G</t>
  </si>
  <si>
    <t>NI20685GR</t>
  </si>
  <si>
    <t>NI20685NVY</t>
  </si>
  <si>
    <t>NI20685OR</t>
  </si>
  <si>
    <t>NI20685PU</t>
  </si>
  <si>
    <t>NI20685R</t>
  </si>
  <si>
    <t>NI20685S</t>
  </si>
  <si>
    <t>NI20685TL</t>
  </si>
  <si>
    <t>NI20685W</t>
  </si>
  <si>
    <t>NI20685YL</t>
  </si>
  <si>
    <t>NI20686</t>
  </si>
  <si>
    <t>NI20686B</t>
  </si>
  <si>
    <t>NI20686G</t>
  </si>
  <si>
    <t>NI20686S</t>
  </si>
  <si>
    <t>NI20687</t>
  </si>
  <si>
    <t>NI20687B</t>
  </si>
  <si>
    <t>NI20687G</t>
  </si>
  <si>
    <t>NI20687S</t>
  </si>
  <si>
    <t>NI20688</t>
  </si>
  <si>
    <t>NI20688B</t>
  </si>
  <si>
    <t>NI20688BEI</t>
  </si>
  <si>
    <t>NI20688BL</t>
  </si>
  <si>
    <t>NI20688CO</t>
  </si>
  <si>
    <t>NI20688FU</t>
  </si>
  <si>
    <t>NI20688G</t>
  </si>
  <si>
    <t>NI20688GR</t>
  </si>
  <si>
    <t>NI20688NVY</t>
  </si>
  <si>
    <t>NI20688OR</t>
  </si>
  <si>
    <t>NI20688PU</t>
  </si>
  <si>
    <t>NI20688R</t>
  </si>
  <si>
    <t>NI20688S</t>
  </si>
  <si>
    <t>NI20688TL</t>
  </si>
  <si>
    <t>NI20688W</t>
  </si>
  <si>
    <t>NI20688YL</t>
  </si>
  <si>
    <t>NI20689</t>
  </si>
  <si>
    <t>NI20689B</t>
  </si>
  <si>
    <t>NI20689BEI</t>
  </si>
  <si>
    <t>NI20689BL</t>
  </si>
  <si>
    <t>NI20689CO</t>
  </si>
  <si>
    <t>NI20689FU</t>
  </si>
  <si>
    <t>NI20689GR</t>
  </si>
  <si>
    <t>NI20689NVY</t>
  </si>
  <si>
    <t>NI20689OR</t>
  </si>
  <si>
    <t>NI20689PU</t>
  </si>
  <si>
    <t>NI20689R</t>
  </si>
  <si>
    <t>NI20689S</t>
  </si>
  <si>
    <t>NI20689TL</t>
  </si>
  <si>
    <t>NI20689W</t>
  </si>
  <si>
    <t>NI20689YL</t>
  </si>
  <si>
    <t>NI20690</t>
  </si>
  <si>
    <t>NI20690B</t>
  </si>
  <si>
    <t>NI20690BEI</t>
  </si>
  <si>
    <t>NI20690BL</t>
  </si>
  <si>
    <t>NI20690CO</t>
  </si>
  <si>
    <t>NI20690FU</t>
  </si>
  <si>
    <t>NI20690G</t>
  </si>
  <si>
    <t>NI20690GR</t>
  </si>
  <si>
    <t>NI20690NVY</t>
  </si>
  <si>
    <t>NI20690OR</t>
  </si>
  <si>
    <t>NI20690PU</t>
  </si>
  <si>
    <t>NI20690R</t>
  </si>
  <si>
    <t>NI20690S</t>
  </si>
  <si>
    <t>NI20690TL</t>
  </si>
  <si>
    <t>NI20690W</t>
  </si>
  <si>
    <t>NI20690YL</t>
  </si>
  <si>
    <t>NI20691</t>
  </si>
  <si>
    <t>NI20691SIN</t>
  </si>
  <si>
    <t>NI20692</t>
  </si>
  <si>
    <t>NI20692SIN</t>
  </si>
  <si>
    <t>NI20693</t>
  </si>
  <si>
    <t>NI20693SIN</t>
  </si>
  <si>
    <t>NI20694</t>
  </si>
  <si>
    <t>NI20694SIN</t>
  </si>
  <si>
    <t>NI20695</t>
  </si>
  <si>
    <t>NI20695B</t>
  </si>
  <si>
    <t>NI20695G</t>
  </si>
  <si>
    <t>NI20695S</t>
  </si>
  <si>
    <t>NI20696</t>
  </si>
  <si>
    <t>NI20696B</t>
  </si>
  <si>
    <t>NI20696G</t>
  </si>
  <si>
    <t>NI20696S</t>
  </si>
  <si>
    <t>NI20697</t>
  </si>
  <si>
    <t>NI20697B</t>
  </si>
  <si>
    <t>NI20697G</t>
  </si>
  <si>
    <t>NI20697S</t>
  </si>
  <si>
    <t>NI20698</t>
  </si>
  <si>
    <t>NI20698B</t>
  </si>
  <si>
    <t>NI20698G</t>
  </si>
  <si>
    <t>NI20698S</t>
  </si>
  <si>
    <t>NI20699</t>
  </si>
  <si>
    <t>NI20699SIN</t>
  </si>
  <si>
    <t>NI20700</t>
  </si>
  <si>
    <t>NI20700B</t>
  </si>
  <si>
    <t>NI20701</t>
  </si>
  <si>
    <t>NI20701SIN</t>
  </si>
  <si>
    <t>NI20702</t>
  </si>
  <si>
    <t>NI20702B</t>
  </si>
  <si>
    <t>NI20703</t>
  </si>
  <si>
    <t>NI20703B</t>
  </si>
  <si>
    <t>NI20704</t>
  </si>
  <si>
    <t>NI20704B</t>
  </si>
  <si>
    <t>NI20704S</t>
  </si>
  <si>
    <t>NI20705</t>
  </si>
  <si>
    <t>NI20705FU</t>
  </si>
  <si>
    <t>NI20706</t>
  </si>
  <si>
    <t>NI20706GY</t>
  </si>
  <si>
    <t>NI20707</t>
  </si>
  <si>
    <t>NI20707B</t>
  </si>
  <si>
    <t>NI20708</t>
  </si>
  <si>
    <t>NI20708B</t>
  </si>
  <si>
    <t>NI20709</t>
  </si>
  <si>
    <t>NI20709BUR</t>
  </si>
  <si>
    <t>NI20709NVY</t>
  </si>
  <si>
    <t>NI20710</t>
  </si>
  <si>
    <t>NI20710B</t>
  </si>
  <si>
    <t>NI20711</t>
  </si>
  <si>
    <t>NI20711B</t>
  </si>
  <si>
    <t>NI20711BR</t>
  </si>
  <si>
    <t>NI20711GY</t>
  </si>
  <si>
    <t>NI20712</t>
  </si>
  <si>
    <t>NI20712SIN</t>
  </si>
  <si>
    <t>NI20713</t>
  </si>
  <si>
    <t>NI20713BEI</t>
  </si>
  <si>
    <t>NI20713FU</t>
  </si>
  <si>
    <t>NI20713OR</t>
  </si>
  <si>
    <t>NI20714</t>
  </si>
  <si>
    <t>NI20714SIN</t>
  </si>
  <si>
    <t>NI20715</t>
  </si>
  <si>
    <t>NI20715SIN</t>
  </si>
  <si>
    <t>NI20716</t>
  </si>
  <si>
    <t>NI20716SIN</t>
  </si>
  <si>
    <t>NI20717</t>
  </si>
  <si>
    <t>NI20717SIN</t>
  </si>
  <si>
    <t>NI20718SIN</t>
  </si>
  <si>
    <t>NI20719</t>
  </si>
  <si>
    <t>NI20719SIN</t>
  </si>
  <si>
    <t>NI20720</t>
  </si>
  <si>
    <t>NI20720SIN</t>
  </si>
  <si>
    <t>NI20721</t>
  </si>
  <si>
    <t>NI20721SIN</t>
  </si>
  <si>
    <t>NI20722SIN</t>
  </si>
  <si>
    <t>NI20723SIN</t>
  </si>
  <si>
    <t>NI20724SIN</t>
  </si>
  <si>
    <t>NI20725SIN</t>
  </si>
  <si>
    <t>NI20726SIN</t>
  </si>
  <si>
    <t>NI20727</t>
  </si>
  <si>
    <t>NI20727R</t>
  </si>
  <si>
    <t>NI20728</t>
  </si>
  <si>
    <t>NI20728B</t>
  </si>
  <si>
    <t>NI20728BEI</t>
  </si>
  <si>
    <t>NI20729</t>
  </si>
  <si>
    <t>NI20729B</t>
  </si>
  <si>
    <t>NI20729BEI</t>
  </si>
  <si>
    <t>NI20729CO</t>
  </si>
  <si>
    <t>NI20729FU</t>
  </si>
  <si>
    <t>NI20729G</t>
  </si>
  <si>
    <t>NI20729GR</t>
  </si>
  <si>
    <t>NI20729NVY</t>
  </si>
  <si>
    <t>NI20729OR</t>
  </si>
  <si>
    <t>NI20729PU</t>
  </si>
  <si>
    <t>NI20729R</t>
  </si>
  <si>
    <t>NI20729S</t>
  </si>
  <si>
    <t>NI20729TL</t>
  </si>
  <si>
    <t>NI20729W</t>
  </si>
  <si>
    <t>NI20729YL</t>
  </si>
  <si>
    <t>NI20730</t>
  </si>
  <si>
    <t>NI20730B</t>
  </si>
  <si>
    <t>NI20730BEI</t>
  </si>
  <si>
    <t>NI20730BL</t>
  </si>
  <si>
    <t>NI20730CO</t>
  </si>
  <si>
    <t>NI20730FU</t>
  </si>
  <si>
    <t>NI20730G</t>
  </si>
  <si>
    <t>NI20730GR</t>
  </si>
  <si>
    <t>NI20730NVY</t>
  </si>
  <si>
    <t>NI20730OR</t>
  </si>
  <si>
    <t>NI20730PU</t>
  </si>
  <si>
    <t>NI20730R</t>
  </si>
  <si>
    <t>NI20730S</t>
  </si>
  <si>
    <t>NI20730TL</t>
  </si>
  <si>
    <t>NI20730W</t>
  </si>
  <si>
    <t>NI20730YL</t>
  </si>
  <si>
    <t>NI20731</t>
  </si>
  <si>
    <t>NI20731G</t>
  </si>
  <si>
    <t>NI20731S</t>
  </si>
  <si>
    <t>NI20732</t>
  </si>
  <si>
    <t>NI20732B</t>
  </si>
  <si>
    <t>NI20732G</t>
  </si>
  <si>
    <t>NI20732S</t>
  </si>
  <si>
    <t>NI20733</t>
  </si>
  <si>
    <t>NI20733B</t>
  </si>
  <si>
    <t>NI20733G</t>
  </si>
  <si>
    <t>NI20733S</t>
  </si>
  <si>
    <t>NI20734</t>
  </si>
  <si>
    <t>NI20734B</t>
  </si>
  <si>
    <t>NI20734BEI</t>
  </si>
  <si>
    <t>NI20734BL</t>
  </si>
  <si>
    <t>NI20734G</t>
  </si>
  <si>
    <t>NI20734OR</t>
  </si>
  <si>
    <t>NI20734S</t>
  </si>
  <si>
    <t>NI20735</t>
  </si>
  <si>
    <t>NI20735B</t>
  </si>
  <si>
    <t>NI20735BEI</t>
  </si>
  <si>
    <t>NI20735BL</t>
  </si>
  <si>
    <t>NI20735CO</t>
  </si>
  <si>
    <t>NI20735FU</t>
  </si>
  <si>
    <t>NI20735G</t>
  </si>
  <si>
    <t>NI20735GR</t>
  </si>
  <si>
    <t>NI20735NVY</t>
  </si>
  <si>
    <t>NI20735PU</t>
  </si>
  <si>
    <t>NI20735R</t>
  </si>
  <si>
    <t>NI20735S</t>
  </si>
  <si>
    <t>NI20735TL</t>
  </si>
  <si>
    <t>NI20735W</t>
  </si>
  <si>
    <t>NI20736</t>
  </si>
  <si>
    <t>NI20736B</t>
  </si>
  <si>
    <t>NI20736BEI</t>
  </si>
  <si>
    <t>NI20736BL</t>
  </si>
  <si>
    <t>NI20736CO</t>
  </si>
  <si>
    <t>NI20736FU</t>
  </si>
  <si>
    <t>NI20736G</t>
  </si>
  <si>
    <t>NI20736GR</t>
  </si>
  <si>
    <t>NI20736OR</t>
  </si>
  <si>
    <t>NI20736PU</t>
  </si>
  <si>
    <t>NI20736R</t>
  </si>
  <si>
    <t>NI20736S</t>
  </si>
  <si>
    <t>NI20736TL</t>
  </si>
  <si>
    <t>NI20736W</t>
  </si>
  <si>
    <t>NI20736YL</t>
  </si>
  <si>
    <t>NI20737</t>
  </si>
  <si>
    <t>NI20737B</t>
  </si>
  <si>
    <t>NI20737BEI</t>
  </si>
  <si>
    <t>NI20737BL</t>
  </si>
  <si>
    <t>NI20737CO</t>
  </si>
  <si>
    <t>NI20737FU</t>
  </si>
  <si>
    <t>NI20737G</t>
  </si>
  <si>
    <t>NI20737GR</t>
  </si>
  <si>
    <t>NI20737NVY</t>
  </si>
  <si>
    <t>NI20737OR</t>
  </si>
  <si>
    <t>NI20737PU</t>
  </si>
  <si>
    <t>NI20737R</t>
  </si>
  <si>
    <t>NI20737S</t>
  </si>
  <si>
    <t>NI20737TL</t>
  </si>
  <si>
    <t>NI20737W</t>
  </si>
  <si>
    <t>NI20737YL</t>
  </si>
  <si>
    <t>NI20738</t>
  </si>
  <si>
    <t>NI20738B</t>
  </si>
  <si>
    <t>NI20738G</t>
  </si>
  <si>
    <t>NI20738S</t>
  </si>
  <si>
    <t>NI20739</t>
  </si>
  <si>
    <t>NI20739B</t>
  </si>
  <si>
    <t>NI20739G</t>
  </si>
  <si>
    <t>NI20739S</t>
  </si>
  <si>
    <t>NI20740</t>
  </si>
  <si>
    <t>NI20740B</t>
  </si>
  <si>
    <t>NI20740G</t>
  </si>
  <si>
    <t>NI20740S</t>
  </si>
  <si>
    <t>NI20741</t>
  </si>
  <si>
    <t>NI20741B</t>
  </si>
  <si>
    <t>NI20741G</t>
  </si>
  <si>
    <t>NI20741S</t>
  </si>
  <si>
    <t>NI20742</t>
  </si>
  <si>
    <t>NI20742B</t>
  </si>
  <si>
    <t>NI20742G</t>
  </si>
  <si>
    <t>NI20742S</t>
  </si>
  <si>
    <t>NI20743</t>
  </si>
  <si>
    <t>NI20743B</t>
  </si>
  <si>
    <t>NI20743G</t>
  </si>
  <si>
    <t>NI20743S</t>
  </si>
  <si>
    <t>NI20744SIN</t>
  </si>
  <si>
    <t>NI20745SIN</t>
  </si>
  <si>
    <t>NI20746</t>
  </si>
  <si>
    <t>NI20746B</t>
  </si>
  <si>
    <t>NI20746S</t>
  </si>
  <si>
    <t>NI20747</t>
  </si>
  <si>
    <t>NI20747B</t>
  </si>
  <si>
    <t>NI20748</t>
  </si>
  <si>
    <t>NI20748B</t>
  </si>
  <si>
    <t>NI20748BEI</t>
  </si>
  <si>
    <t>NI20749</t>
  </si>
  <si>
    <t>NI20749B</t>
  </si>
  <si>
    <t>NI20749BEI</t>
  </si>
  <si>
    <t>NI20749R</t>
  </si>
  <si>
    <t>NI20750</t>
  </si>
  <si>
    <t>NI20750FU</t>
  </si>
  <si>
    <t>NI20751</t>
  </si>
  <si>
    <t>NI20751B</t>
  </si>
  <si>
    <t>NI20752</t>
  </si>
  <si>
    <t>NI20752B</t>
  </si>
  <si>
    <t>NI20752BEI</t>
  </si>
  <si>
    <t>NI20752BR</t>
  </si>
  <si>
    <t>NI20752MA</t>
  </si>
  <si>
    <t>NI20752MI</t>
  </si>
  <si>
    <t>NI20752R</t>
  </si>
  <si>
    <t>NI20753SIN</t>
  </si>
  <si>
    <t>NI20754SIN</t>
  </si>
  <si>
    <t>NI20755SIN</t>
  </si>
  <si>
    <t>NI20756SIN</t>
  </si>
  <si>
    <t>NI20757SIN</t>
  </si>
  <si>
    <t>NI20758SIN</t>
  </si>
  <si>
    <t>NI20759SIN</t>
  </si>
  <si>
    <t>NI20760SIN</t>
  </si>
  <si>
    <t>NI20761SIN</t>
  </si>
  <si>
    <t>NI20762SIN</t>
  </si>
  <si>
    <t>NI20763SIN</t>
  </si>
  <si>
    <t>NI20764SIN</t>
  </si>
  <si>
    <t>NI20765SIN</t>
  </si>
  <si>
    <t>NI20766SIN</t>
  </si>
  <si>
    <t>NI20767SIN</t>
  </si>
  <si>
    <t>NI20768SIN</t>
  </si>
  <si>
    <t>NI20769</t>
  </si>
  <si>
    <t>NI20769B</t>
  </si>
  <si>
    <t>NI20769G</t>
  </si>
  <si>
    <t>NI20769W</t>
  </si>
  <si>
    <t>NI20770</t>
  </si>
  <si>
    <t>NI20770B</t>
  </si>
  <si>
    <t>NI20770BEI</t>
  </si>
  <si>
    <t>NI20770OR</t>
  </si>
  <si>
    <t>NI20770W</t>
  </si>
  <si>
    <t>NI20771</t>
  </si>
  <si>
    <t>NI20771B</t>
  </si>
  <si>
    <t>NI20771BEI</t>
  </si>
  <si>
    <t>NI20771BL</t>
  </si>
  <si>
    <t>NI20771OR</t>
  </si>
  <si>
    <t>NI20771W</t>
  </si>
  <si>
    <t>NI20771YL</t>
  </si>
  <si>
    <t>NI20772</t>
  </si>
  <si>
    <t>NI20772BL</t>
  </si>
  <si>
    <t>NI20773</t>
  </si>
  <si>
    <t>NI20773BR</t>
  </si>
  <si>
    <t>NI20773R</t>
  </si>
  <si>
    <t>ItemType</t>
  </si>
  <si>
    <t>GCB1279</t>
  </si>
  <si>
    <t>GCB1279BEI</t>
  </si>
  <si>
    <t>GCB1293</t>
  </si>
  <si>
    <t>GCB1309</t>
  </si>
  <si>
    <t>GCB1312</t>
  </si>
  <si>
    <t>GCB1349</t>
  </si>
  <si>
    <t>GCB1351</t>
  </si>
  <si>
    <t>GCB1352</t>
  </si>
  <si>
    <t>GCB1355</t>
  </si>
  <si>
    <t>GCB9820-AP</t>
  </si>
  <si>
    <t>GCH1318</t>
  </si>
  <si>
    <t>GCH1318R</t>
  </si>
  <si>
    <t>GCH1321</t>
  </si>
  <si>
    <t>GCH1321BR</t>
  </si>
  <si>
    <t>GCH1343</t>
  </si>
  <si>
    <t>GCH1344</t>
  </si>
  <si>
    <t>GCH1348</t>
  </si>
  <si>
    <t>GCH1351</t>
  </si>
  <si>
    <t>GCH1352</t>
  </si>
  <si>
    <t>GCH1353</t>
  </si>
  <si>
    <t>GCH303</t>
  </si>
  <si>
    <t>GCH303R</t>
  </si>
  <si>
    <t>GCH1163</t>
  </si>
  <si>
    <t>GCH1163-K</t>
  </si>
  <si>
    <t>GCH1281</t>
  </si>
  <si>
    <t>GCH1281BR</t>
  </si>
  <si>
    <t>GCH1283BR</t>
  </si>
  <si>
    <t>NI-30049</t>
  </si>
  <si>
    <t>Woven Design 2 in 1 Compact Mirror &amp; Business / ID / Cigarette / Credit Card Holder Case Money Clip</t>
  </si>
  <si>
    <t>NI-30049BEI</t>
  </si>
  <si>
    <t>NI-30050SIN</t>
  </si>
  <si>
    <t>Jesus Christ Printed Card Holder / Storage Case / Business / Credit / ID / Wallet Case</t>
  </si>
  <si>
    <t>NI-30051SIN</t>
  </si>
  <si>
    <t>Rhinestone Business Card Id Card Holder / Cigarette Case</t>
  </si>
  <si>
    <t>NI-30052SIN</t>
  </si>
  <si>
    <t>Flower / Floral Print Business Card Id Card Holder / Cigarette Case</t>
  </si>
  <si>
    <t>NI-30053SIN</t>
  </si>
  <si>
    <t>Kiss Lips Design Business Card Id Card Holder / Cigarette Case</t>
  </si>
  <si>
    <t>NI-30054SIN</t>
  </si>
  <si>
    <t>Butterfly Printed Business Card Id Card Holder / Cigarette Case</t>
  </si>
  <si>
    <t>NI-30055SIN</t>
  </si>
  <si>
    <t>Trendy Fashionista Printed Business Card Id Card Holder / Cigarette Case</t>
  </si>
  <si>
    <t>NI-30056SIN</t>
  </si>
  <si>
    <t>French European Printed Business Card Id Card Holder / Cigarette Case</t>
  </si>
  <si>
    <t>NI-30057SIN</t>
  </si>
  <si>
    <t>Wild Cheetah Furry Top Business Card Id Card Holder / Cigarette Case</t>
  </si>
  <si>
    <t>NI-30058</t>
  </si>
  <si>
    <t>Reptile Croc Print Business Card Id Card Holder / Money Clip Wallet</t>
  </si>
  <si>
    <t>NI-30058R</t>
  </si>
  <si>
    <t>NI-30059</t>
  </si>
  <si>
    <t>Reptile Croc Print Business Card Id Card Holder / Money Wallet</t>
  </si>
  <si>
    <t>NI-30059BR</t>
  </si>
  <si>
    <t>NI-30060SIN</t>
  </si>
  <si>
    <t>Polk A Dot Daisy Flower Print Card Id Card Holder / Money Wallet</t>
  </si>
  <si>
    <t>NI-30061SIN</t>
  </si>
  <si>
    <t>Reptile Print Card Holder ID Case / Wallet Money Organizer</t>
  </si>
  <si>
    <t>NI-30062SIN</t>
  </si>
  <si>
    <t>Owl Printed Chrome Business Card Id Card Holder / Money Wallet</t>
  </si>
  <si>
    <t>NI-30063SIN</t>
  </si>
  <si>
    <t>Butterfly Printed Chrome Business Card Id Card Holder / Money Wallet</t>
  </si>
  <si>
    <t>NI-30064SIN</t>
  </si>
  <si>
    <t>European Printed Chrome Business Card Id Card Holder / Money Wallet</t>
  </si>
  <si>
    <t>NI-30065SIN</t>
  </si>
  <si>
    <t>NI-30066</t>
  </si>
  <si>
    <t>Delux Chrome Id Card Case Holder with Engraved Vine Pattern</t>
  </si>
  <si>
    <t>NI-30066R</t>
  </si>
  <si>
    <t>NI-30067</t>
  </si>
  <si>
    <t>Delux Chrome Id Card Case Holder with King Pattern</t>
  </si>
  <si>
    <t>NI-30067-K</t>
  </si>
  <si>
    <t>NI-30068</t>
  </si>
  <si>
    <t>Delux Chrome Id Card Case Holder with Cross Design</t>
  </si>
  <si>
    <t>NI-30068BR</t>
  </si>
  <si>
    <t>NI-30069</t>
  </si>
  <si>
    <t>Delux Chrome Id Card Case Holder with Crown Design</t>
  </si>
  <si>
    <t>NI-30069BR</t>
  </si>
  <si>
    <t>Tuned</t>
  </si>
  <si>
    <t>Views in 30 Dys</t>
  </si>
  <si>
    <t>CAP00211B</t>
  </si>
  <si>
    <t>N30094</t>
  </si>
  <si>
    <t>N30094AS</t>
  </si>
  <si>
    <t>N30096</t>
  </si>
  <si>
    <t>N30096R</t>
  </si>
  <si>
    <t>N30118</t>
  </si>
  <si>
    <t>N30118M</t>
  </si>
  <si>
    <t>N30128</t>
  </si>
  <si>
    <t>N30128G</t>
  </si>
  <si>
    <t>N30128R</t>
  </si>
  <si>
    <t>N30129</t>
  </si>
  <si>
    <t>N30129R</t>
  </si>
  <si>
    <t>N30192</t>
  </si>
  <si>
    <t>N30234</t>
  </si>
  <si>
    <t>N30234TP</t>
  </si>
  <si>
    <t>N30247</t>
  </si>
  <si>
    <t>N30247B</t>
  </si>
  <si>
    <t>N30247CL</t>
  </si>
  <si>
    <t>N30262</t>
  </si>
  <si>
    <t>N30573</t>
  </si>
  <si>
    <t>NI-75000</t>
  </si>
  <si>
    <t>LF7 Vintage Design Chain Link Fashion Necklace</t>
  </si>
  <si>
    <t>NI-75000AS</t>
  </si>
  <si>
    <t>NI-75001</t>
  </si>
  <si>
    <t>LF7 Princess / Goddess Design Chain Link Fashion Necklace</t>
  </si>
  <si>
    <t>NI-75001R</t>
  </si>
  <si>
    <t>NI-75002</t>
  </si>
  <si>
    <t>LF7 Princess / Goddess Vintage Design Chain Link Fashion Necklace</t>
  </si>
  <si>
    <t>NI-75002M</t>
  </si>
  <si>
    <t>NI-75003</t>
  </si>
  <si>
    <t>LF7 Rhinestone Floral Design Chain Link Fashion Necklace</t>
  </si>
  <si>
    <t>NI-75003G</t>
  </si>
  <si>
    <t>NI-75003R</t>
  </si>
  <si>
    <t>NI-75004</t>
  </si>
  <si>
    <t>NI-75004R</t>
  </si>
  <si>
    <t>LF7 Rhinestone Hoop Design Fashion Necklace</t>
  </si>
  <si>
    <t>NI-75005SIN</t>
  </si>
  <si>
    <t>NI-75007</t>
  </si>
  <si>
    <t>LF7 Facet Beaded Design Gatsby Fashion Necklace</t>
  </si>
  <si>
    <t>NI-75007TP</t>
  </si>
  <si>
    <t>NI-75008</t>
  </si>
  <si>
    <t>NI-75008B</t>
  </si>
  <si>
    <t>NI-75008CL</t>
  </si>
  <si>
    <t>LF7 Rhinestone Cross Chain Link Fashion Necklace</t>
  </si>
  <si>
    <t>NI-75009SIN</t>
  </si>
  <si>
    <t>LF7 Rhinestone Evil Eye Fashion Necklace</t>
  </si>
  <si>
    <t>NI-75010SIN</t>
  </si>
  <si>
    <t>B30204</t>
  </si>
  <si>
    <t>B30204AS</t>
  </si>
  <si>
    <t>B30205</t>
  </si>
  <si>
    <t>B30205AS</t>
  </si>
  <si>
    <t>B30206</t>
  </si>
  <si>
    <t>B30206AS</t>
  </si>
  <si>
    <t>B30242</t>
  </si>
  <si>
    <t>B30243</t>
  </si>
  <si>
    <t>B30247</t>
  </si>
  <si>
    <t>B30267</t>
  </si>
  <si>
    <t>B30267W</t>
  </si>
  <si>
    <t>B30268</t>
  </si>
  <si>
    <t>B30268B</t>
  </si>
  <si>
    <t>B30268BL</t>
  </si>
  <si>
    <t>B30268PU</t>
  </si>
  <si>
    <t>B30268R</t>
  </si>
  <si>
    <t>B30268W</t>
  </si>
  <si>
    <t>B30271</t>
  </si>
  <si>
    <t>B30271W</t>
  </si>
  <si>
    <t>B30309</t>
  </si>
  <si>
    <t>B30309W</t>
  </si>
  <si>
    <t>B30354</t>
  </si>
  <si>
    <t>B30354B</t>
  </si>
  <si>
    <t>B30354BR</t>
  </si>
  <si>
    <t>B30354GR</t>
  </si>
  <si>
    <t>B30354GY</t>
  </si>
  <si>
    <t>B30354R</t>
  </si>
  <si>
    <t>B30356</t>
  </si>
  <si>
    <t>B30356B</t>
  </si>
  <si>
    <t>B30356BEI</t>
  </si>
  <si>
    <t>B30356BR</t>
  </si>
  <si>
    <t>B30356GY</t>
  </si>
  <si>
    <t>B30356R</t>
  </si>
  <si>
    <t>B30356TL</t>
  </si>
  <si>
    <t>B30357</t>
  </si>
  <si>
    <t>B30357B</t>
  </si>
  <si>
    <t>B30357BEI</t>
  </si>
  <si>
    <t>B30357BR</t>
  </si>
  <si>
    <t>B30357PU</t>
  </si>
  <si>
    <t>B30357TL</t>
  </si>
  <si>
    <t>B30358</t>
  </si>
  <si>
    <t>B30358B</t>
  </si>
  <si>
    <t>B30358BEI</t>
  </si>
  <si>
    <t>B30358BR</t>
  </si>
  <si>
    <t>B30358W</t>
  </si>
  <si>
    <t>B30359</t>
  </si>
  <si>
    <t>B30359B</t>
  </si>
  <si>
    <t>B30359BEI</t>
  </si>
  <si>
    <t>B30359BR</t>
  </si>
  <si>
    <t>B30359PU</t>
  </si>
  <si>
    <t>B30359TL</t>
  </si>
  <si>
    <t>B30372</t>
  </si>
  <si>
    <t>B30372B</t>
  </si>
  <si>
    <t>B30372BL</t>
  </si>
  <si>
    <t>B30372BR</t>
  </si>
  <si>
    <t>B30372BUR</t>
  </si>
  <si>
    <t>B30376</t>
  </si>
  <si>
    <t>B30376B</t>
  </si>
  <si>
    <t>B30380</t>
  </si>
  <si>
    <t>B30380B</t>
  </si>
  <si>
    <t>B30517</t>
  </si>
  <si>
    <t>B30517W</t>
  </si>
  <si>
    <t>B30584</t>
  </si>
  <si>
    <t>B30584B</t>
  </si>
  <si>
    <t>B30587</t>
  </si>
  <si>
    <t>B30587G</t>
  </si>
  <si>
    <t>B30594</t>
  </si>
  <si>
    <t>B30594B</t>
  </si>
  <si>
    <t>B30594G</t>
  </si>
  <si>
    <t>B30594S</t>
  </si>
  <si>
    <t>B30661</t>
  </si>
  <si>
    <t>B30661HM</t>
  </si>
  <si>
    <t>B30676</t>
  </si>
  <si>
    <t>B30676B</t>
  </si>
  <si>
    <t>B30751</t>
  </si>
  <si>
    <t>B30751B</t>
  </si>
  <si>
    <t>B30751W</t>
  </si>
  <si>
    <t>B30752</t>
  </si>
  <si>
    <t>B30752B</t>
  </si>
  <si>
    <t>B30752W</t>
  </si>
  <si>
    <t>B30753</t>
  </si>
  <si>
    <t>B30753B</t>
  </si>
  <si>
    <t>B30753W</t>
  </si>
  <si>
    <t>B30755</t>
  </si>
  <si>
    <t>B30755B</t>
  </si>
  <si>
    <t>B30776</t>
  </si>
  <si>
    <t>B30776-2T</t>
  </si>
  <si>
    <t>B30776B</t>
  </si>
  <si>
    <t>B30820</t>
  </si>
  <si>
    <t>B30820HM</t>
  </si>
  <si>
    <t>B30821</t>
  </si>
  <si>
    <t>B30873</t>
  </si>
  <si>
    <t>B30873G</t>
  </si>
  <si>
    <t>B30873R</t>
  </si>
  <si>
    <t>B30889</t>
  </si>
  <si>
    <t>B30889B</t>
  </si>
  <si>
    <t>B30890</t>
  </si>
  <si>
    <t>B30890B</t>
  </si>
  <si>
    <t>B30896</t>
  </si>
  <si>
    <t>B30896-2T</t>
  </si>
  <si>
    <t>B30897</t>
  </si>
  <si>
    <t>B30897GUN</t>
  </si>
  <si>
    <t>B30897S</t>
  </si>
  <si>
    <t>B30933</t>
  </si>
  <si>
    <t>B30933G</t>
  </si>
  <si>
    <t>B30933S</t>
  </si>
  <si>
    <t>B30934</t>
  </si>
  <si>
    <t>B30934G</t>
  </si>
  <si>
    <t>B30934S</t>
  </si>
  <si>
    <t>B30935</t>
  </si>
  <si>
    <t>B30935G</t>
  </si>
  <si>
    <t>B30935S</t>
  </si>
  <si>
    <t>B30939</t>
  </si>
  <si>
    <t>B30951</t>
  </si>
  <si>
    <t>B31038</t>
  </si>
  <si>
    <t>B31038B</t>
  </si>
  <si>
    <t>B31038R</t>
  </si>
  <si>
    <t>B31039</t>
  </si>
  <si>
    <t>B31039OR</t>
  </si>
  <si>
    <t>B31041</t>
  </si>
  <si>
    <t>B31041YL</t>
  </si>
  <si>
    <t>B31043</t>
  </si>
  <si>
    <t>B31043BL</t>
  </si>
  <si>
    <t>B31043GR</t>
  </si>
  <si>
    <t>B31043OR</t>
  </si>
  <si>
    <t>B31043PU</t>
  </si>
  <si>
    <t>B31043YL</t>
  </si>
  <si>
    <t>B31047</t>
  </si>
  <si>
    <t>B31049</t>
  </si>
  <si>
    <t>B31056</t>
  </si>
  <si>
    <t>B31056BL</t>
  </si>
  <si>
    <t>B31057</t>
  </si>
  <si>
    <t>B31057GR</t>
  </si>
  <si>
    <t>B31057OR</t>
  </si>
  <si>
    <t>B31058</t>
  </si>
  <si>
    <t>B31058BL</t>
  </si>
  <si>
    <t>B31058GR</t>
  </si>
  <si>
    <t>B31058OR</t>
  </si>
  <si>
    <t>B31058R</t>
  </si>
  <si>
    <t>B31059</t>
  </si>
  <si>
    <t>B31060</t>
  </si>
  <si>
    <t>B31061</t>
  </si>
  <si>
    <t>B31063</t>
  </si>
  <si>
    <t>B31066</t>
  </si>
  <si>
    <t>B31066FU</t>
  </si>
  <si>
    <t>B31066GR</t>
  </si>
  <si>
    <t>B31066OR</t>
  </si>
  <si>
    <t>B31074</t>
  </si>
  <si>
    <t>B31074CA</t>
  </si>
  <si>
    <t>B31094</t>
  </si>
  <si>
    <t>B31094FU</t>
  </si>
  <si>
    <t>B31094R</t>
  </si>
  <si>
    <t>B31094RU</t>
  </si>
  <si>
    <t>B31097</t>
  </si>
  <si>
    <t>B31098</t>
  </si>
  <si>
    <t>B31099</t>
  </si>
  <si>
    <t>B31139</t>
  </si>
  <si>
    <t>B31139B</t>
  </si>
  <si>
    <t>B31139BEI</t>
  </si>
  <si>
    <t>B31139PC</t>
  </si>
  <si>
    <t>B31139TUR</t>
  </si>
  <si>
    <t>NI-77500</t>
  </si>
  <si>
    <t>Mesh Bangle Bracelet with Cut Out Dots and Metal Trim</t>
  </si>
  <si>
    <t>NI-77500AS</t>
  </si>
  <si>
    <t>NI-77501</t>
  </si>
  <si>
    <t>Mesh Bangle Bracelet Encrusted with Metal Hearts</t>
  </si>
  <si>
    <t>NI-77501AS</t>
  </si>
  <si>
    <t>NI-77502</t>
  </si>
  <si>
    <t xml:space="preserve">Mesh Bangle Bracelet Encrusted with Metal Flowers </t>
  </si>
  <si>
    <t>NI-77502AS</t>
  </si>
  <si>
    <t>Chrome Bangle Fashion Bracelet Encrusted with Clear Stones</t>
  </si>
  <si>
    <t>NI-77503SIN</t>
  </si>
  <si>
    <t>Metal Bangle Bracelet Encrusted with Rhinestone Flower</t>
  </si>
  <si>
    <t>NI-77504SIN</t>
  </si>
  <si>
    <t>Fashion Bangle Bracelet Encrusted with Rhinestones</t>
  </si>
  <si>
    <t>NI-77505SIN</t>
  </si>
  <si>
    <t>NI-77506</t>
  </si>
  <si>
    <t>Faux Crystal Stone Accented Bangle Bracelet</t>
  </si>
  <si>
    <t>NI-77506W</t>
  </si>
  <si>
    <t>NI-77507</t>
  </si>
  <si>
    <t>Striped Rose Flower Bangle Bracelet Encrusted with Rhinestones</t>
  </si>
  <si>
    <t>NI-77507B</t>
  </si>
  <si>
    <t>NI-77507BL</t>
  </si>
  <si>
    <t>NI-77507PU</t>
  </si>
  <si>
    <t>NI-77507R</t>
  </si>
  <si>
    <t>NI-77507W</t>
  </si>
  <si>
    <t>NI-77508</t>
  </si>
  <si>
    <t>Snakeskin Patterned Hard Bangle Bracelet with Crystal Stones</t>
  </si>
  <si>
    <t>NI-77508W</t>
  </si>
  <si>
    <t>NI-77509</t>
  </si>
  <si>
    <t xml:space="preserve">Studded Hard Plastic Bangle Bracelet </t>
  </si>
  <si>
    <t>NI-77509W</t>
  </si>
  <si>
    <t>NI-77510</t>
  </si>
  <si>
    <t>Women's Bangle Bracelet Encrusted with Rhinestones</t>
  </si>
  <si>
    <t>NI-77510B</t>
  </si>
  <si>
    <t>NI-77510BR</t>
  </si>
  <si>
    <t>NI-77510GR</t>
  </si>
  <si>
    <t>NI-77510GY</t>
  </si>
  <si>
    <t>NI-77510R</t>
  </si>
  <si>
    <t>NI-77511</t>
  </si>
  <si>
    <t>Fabric Bangle Bracelet Accented with a Rhinestone Encrusted Flower</t>
  </si>
  <si>
    <t>NI-77511B</t>
  </si>
  <si>
    <t>NI-77511BEI</t>
  </si>
  <si>
    <t>NI-77511BR</t>
  </si>
  <si>
    <t>NI-77511GY</t>
  </si>
  <si>
    <t>NI-77511R</t>
  </si>
  <si>
    <t>NI-77511TL</t>
  </si>
  <si>
    <t>NI-77512</t>
  </si>
  <si>
    <t>Women's Multi Colored Fabric Bangle Bracelet with 3 Flowers</t>
  </si>
  <si>
    <t>NI-77512B</t>
  </si>
  <si>
    <t>NI-77512BEI</t>
  </si>
  <si>
    <t>NI-77512BR</t>
  </si>
  <si>
    <t>NI-77512PU</t>
  </si>
  <si>
    <t>NI-77512TL</t>
  </si>
  <si>
    <t>NI-77513</t>
  </si>
  <si>
    <t>Zebra Pattern Bangle Bracelet with a Rhinestone Encrusted Bow</t>
  </si>
  <si>
    <t>NI-77513B</t>
  </si>
  <si>
    <t>NI-77513BEI</t>
  </si>
  <si>
    <t>NI-77513BR</t>
  </si>
  <si>
    <t>NI-77513W</t>
  </si>
  <si>
    <t>NI-77514</t>
  </si>
  <si>
    <t>Women's Elegant Fabric Bangle Bracelet with a Spotted Flower Design</t>
  </si>
  <si>
    <t>NI-77514B</t>
  </si>
  <si>
    <t>NI-77514BEI</t>
  </si>
  <si>
    <t>NI-77514BR</t>
  </si>
  <si>
    <t>NI-77514PU</t>
  </si>
  <si>
    <t>NI-77514TL</t>
  </si>
  <si>
    <t>NI-77515</t>
  </si>
  <si>
    <t>Multi Patterned Circular Bangle Bracelet</t>
  </si>
  <si>
    <t>NI-77515B</t>
  </si>
  <si>
    <t>NI-77515BL</t>
  </si>
  <si>
    <t>NI-77515BR</t>
  </si>
  <si>
    <t>NI-77515BUR</t>
  </si>
  <si>
    <t>NI-77516</t>
  </si>
  <si>
    <t>Women's Faux Jeweled Oval Shaped Stretchable Bracelet</t>
  </si>
  <si>
    <t>NI-77516B</t>
  </si>
  <si>
    <t>NI-77517</t>
  </si>
  <si>
    <t>Elegant Stretchable Fabric Bracelet Encrusted with Rhinestones and Faux Crystals</t>
  </si>
  <si>
    <t>NI-77517B</t>
  </si>
  <si>
    <t>NI-77518</t>
  </si>
  <si>
    <t>Vegan Leather Cuff Bracelet Encrusted with Rhinestones</t>
  </si>
  <si>
    <t>NI-77518W</t>
  </si>
  <si>
    <t>NI-77519</t>
  </si>
  <si>
    <t>Vegan Leather Multi Cut Leopard Print Cuff Bracelet with Rhinestones</t>
  </si>
  <si>
    <t>NI-77519B</t>
  </si>
  <si>
    <t>NI-77520</t>
  </si>
  <si>
    <t>Women's Sliced Design Cuff Bracelet Encrusted with Rhinestones</t>
  </si>
  <si>
    <t>NI-77520G</t>
  </si>
  <si>
    <t>NI-77521</t>
  </si>
  <si>
    <t>Women's Fashion Cuff Bracelet Encrusted with Rhinestone Flowers</t>
  </si>
  <si>
    <t>NI-77521B</t>
  </si>
  <si>
    <t>NI-77521G</t>
  </si>
  <si>
    <t>NI-77521S</t>
  </si>
  <si>
    <t>NI-77522</t>
  </si>
  <si>
    <t>Metal Bangle Bracelet Encrusted with Beads and Rhinestones</t>
  </si>
  <si>
    <t>NI-77522HM</t>
  </si>
  <si>
    <t>NI-77523</t>
  </si>
  <si>
    <t>Women's Metallic hinge Bangle Bracelet with Faux Stones</t>
  </si>
  <si>
    <t>NI-77523B</t>
  </si>
  <si>
    <t>NI-77524</t>
  </si>
  <si>
    <t>Women's Vegan Leather Two Level Flower Cuff Bracelet with Rhinestones</t>
  </si>
  <si>
    <t>NI-77524B</t>
  </si>
  <si>
    <t>NI-77524W</t>
  </si>
  <si>
    <t>NI-77525</t>
  </si>
  <si>
    <t>Women's Faux Leather Cuff Bracelet with Oval Cut Outs and Rhinestones</t>
  </si>
  <si>
    <t>NI-77525B</t>
  </si>
  <si>
    <t>NI-77525W</t>
  </si>
  <si>
    <t>NI-77526</t>
  </si>
  <si>
    <t>Women's Vegan Leather Cuff Bracelet Accented with Faux Rhinestones</t>
  </si>
  <si>
    <t>NI-77526B</t>
  </si>
  <si>
    <t>NI-77526W</t>
  </si>
  <si>
    <t>NI-77527</t>
  </si>
  <si>
    <t>Women's Faux Leather Floral Wrap Around Bracelet with Crystal Stones</t>
  </si>
  <si>
    <t>NI-77527B</t>
  </si>
  <si>
    <t>NI-77528</t>
  </si>
  <si>
    <t>Women's Metal Coil Bracelet with Chrome Ends</t>
  </si>
  <si>
    <t>NI-77528-2T</t>
  </si>
  <si>
    <t>NI-77528B</t>
  </si>
  <si>
    <t>NI-77529</t>
  </si>
  <si>
    <t>Women's Wide Hinge Bangle Bracelet with Rhinestones</t>
  </si>
  <si>
    <t>NI-77529HM</t>
  </si>
  <si>
    <t>Women's hinge Fashion Bangle Bracelet Accented with Rhinestones</t>
  </si>
  <si>
    <t>NI-77530SIN</t>
  </si>
  <si>
    <t>NI-77531</t>
  </si>
  <si>
    <t>Women's Braided Stretch Fashion Bracelet</t>
  </si>
  <si>
    <t>NI-77531G</t>
  </si>
  <si>
    <t>NI-77531R</t>
  </si>
  <si>
    <t>NI-77532</t>
  </si>
  <si>
    <t>Elegant Snakeskin Pattern Metal hinge Cuff Bracelet Accented with Rhinestones</t>
  </si>
  <si>
    <t>NI-77532B</t>
  </si>
  <si>
    <t>NI-77533</t>
  </si>
  <si>
    <t>Elegant Leopard Pattern hinge Cuff Bracelet Encrusted with Rhinestones</t>
  </si>
  <si>
    <t>NI-77533B</t>
  </si>
  <si>
    <t>NI-77534</t>
  </si>
  <si>
    <t>Spike and Rhinestone Studded Saucer Shaped Bangle Bracelet</t>
  </si>
  <si>
    <t>NI-77534-2T</t>
  </si>
  <si>
    <t>NI-77535</t>
  </si>
  <si>
    <t>Spike Studded Tow-Tone Hard Bangle Bracelet</t>
  </si>
  <si>
    <t>NI-77535GUN</t>
  </si>
  <si>
    <t>NI-77535S</t>
  </si>
  <si>
    <t>NI-77536</t>
  </si>
  <si>
    <t>Vegan Leather Stretch Bracelet Encrusted with a Flower and Rhinestone Center</t>
  </si>
  <si>
    <t>NI-77536G</t>
  </si>
  <si>
    <t>NI-77536S</t>
  </si>
  <si>
    <t>NI-77537</t>
  </si>
  <si>
    <t xml:space="preserve">Women's Two-Tone Vegan Leather Loop and Tie Bracelet </t>
  </si>
  <si>
    <t>NI-77537G</t>
  </si>
  <si>
    <t>NI-77537S</t>
  </si>
  <si>
    <t>NI-77538</t>
  </si>
  <si>
    <t>Women's Vegan Leather Cuff Bracelet with Large Square Studs</t>
  </si>
  <si>
    <t>NI-77538G</t>
  </si>
  <si>
    <t>NI-77538S</t>
  </si>
  <si>
    <t>Women's Beaded Fashion Bracelet Encrusted with Crystal Stone Spikes</t>
  </si>
  <si>
    <t>NI-77539SIN</t>
  </si>
  <si>
    <t>Women's Vegan Leather Cuff Bracelet Encrusted with Metal and Rhinestone Skulls</t>
  </si>
  <si>
    <t>NI-77540SIN</t>
  </si>
  <si>
    <t>NI-77541</t>
  </si>
  <si>
    <t>Beaded Multi-Color Tribal Stretch Bracelet</t>
  </si>
  <si>
    <t>NI-77541B</t>
  </si>
  <si>
    <t>NI-77541R</t>
  </si>
  <si>
    <t>NI-77542</t>
  </si>
  <si>
    <t>Women's Beaded Wide Cuff Bracelet with Metal Lining (Stretchable)</t>
  </si>
  <si>
    <t>NI-77542OR</t>
  </si>
  <si>
    <t>NI-77543</t>
  </si>
  <si>
    <t>Women's Beaded Multi Colored Tribal Bangle Bracelet (Stretchable)</t>
  </si>
  <si>
    <t>NI-77543YL</t>
  </si>
  <si>
    <t>NI-77544</t>
  </si>
  <si>
    <t>Women's Circular Bangle Bracelet with Round Metal Spots</t>
  </si>
  <si>
    <t>NI-77544BL</t>
  </si>
  <si>
    <t>NI-77544GR</t>
  </si>
  <si>
    <t>NI-77544OR</t>
  </si>
  <si>
    <t>NI-77544PU</t>
  </si>
  <si>
    <t>NI-77544YL</t>
  </si>
  <si>
    <t>Wooden Bangle Bracelet Encrusted with Multi-Colored Stones</t>
  </si>
  <si>
    <t>NI-77545SIN</t>
  </si>
  <si>
    <t>NI-77546SIN</t>
  </si>
  <si>
    <t>NI-77547</t>
  </si>
  <si>
    <t>Women's Metal Bangle Bracelet with a Tribal Vertical Pattern Design</t>
  </si>
  <si>
    <t>NI-77547BL</t>
  </si>
  <si>
    <t>NI-77548</t>
  </si>
  <si>
    <t>Women's Tribal Bangle Bracelet with Metal Trim</t>
  </si>
  <si>
    <t>NI-77548GR</t>
  </si>
  <si>
    <t>NI-77548OR</t>
  </si>
  <si>
    <t>NI-77549</t>
  </si>
  <si>
    <t>Women's Multi Color Tribal Bangle Bracelet</t>
  </si>
  <si>
    <t>NI-77549BL</t>
  </si>
  <si>
    <t>NI-77549GR</t>
  </si>
  <si>
    <t>NI-77549OR</t>
  </si>
  <si>
    <t>NI-77549R</t>
  </si>
  <si>
    <t>Women's Wooden Bangle Bracelet with Indian Tribal Pattern</t>
  </si>
  <si>
    <t>NI-77550SIN</t>
  </si>
  <si>
    <t>Women's Wooden Bangle Bracelet with Cross Hatched Tribal Pattern</t>
  </si>
  <si>
    <t>NI-77551SIN</t>
  </si>
  <si>
    <t>Women's Wooden Bangle Bracelet with Triangular Tribal Pattern</t>
  </si>
  <si>
    <t>NI-77552SIN</t>
  </si>
  <si>
    <t>Women's Wooden Bangle Bracelet with a Criss Cross Pattern Design</t>
  </si>
  <si>
    <t>NI-77553SIN</t>
  </si>
  <si>
    <t>NI-77554</t>
  </si>
  <si>
    <t>Wooden Saucer Bangle Bracelet Designed with Cut Outs</t>
  </si>
  <si>
    <t>NI-77554FU</t>
  </si>
  <si>
    <t>NI-77554GR</t>
  </si>
  <si>
    <t>NI-77554OR</t>
  </si>
  <si>
    <t>NI-77555</t>
  </si>
  <si>
    <t xml:space="preserve">Women's Rhinestone Buckle Strap Bracelet </t>
  </si>
  <si>
    <t>NI-77555CA</t>
  </si>
  <si>
    <t>NI-77556</t>
  </si>
  <si>
    <t>Studded Vegan Leather Cuff Bracelet with Rhinestones (Adjustable Size)</t>
  </si>
  <si>
    <t>NI-77556FU</t>
  </si>
  <si>
    <t>NI-77556R</t>
  </si>
  <si>
    <t>NI-77556RU</t>
  </si>
  <si>
    <t>Embroidered Tribal Design Multi Color Cuff Bracelet Encrusted with Faux Jewels</t>
  </si>
  <si>
    <t>NI-77557SIN</t>
  </si>
  <si>
    <t>NI-77558SIN</t>
  </si>
  <si>
    <t>Women's Tribal Multi-Colored Cuff Bracelet with Faux Jewels</t>
  </si>
  <si>
    <t>NI-77559SIN</t>
  </si>
  <si>
    <t>NI-77560</t>
  </si>
  <si>
    <t>Women's Saucer Shaped Stretchable Bangle Bracelet with Rhinestones</t>
  </si>
  <si>
    <t>NI-77560B</t>
  </si>
  <si>
    <t>NI-77560BEI</t>
  </si>
  <si>
    <t>NI-77560PC</t>
  </si>
  <si>
    <t>NI-77560TUR</t>
  </si>
  <si>
    <t>HM00046</t>
  </si>
  <si>
    <t>HM00046BEI</t>
  </si>
  <si>
    <t>HM00056</t>
  </si>
  <si>
    <t>HM00056BEI</t>
  </si>
  <si>
    <t>HM00194</t>
  </si>
  <si>
    <t>HM00194B</t>
  </si>
  <si>
    <t>HM00194R</t>
  </si>
  <si>
    <t>HM00194BL</t>
  </si>
  <si>
    <t>HM00194TL</t>
  </si>
  <si>
    <t>HM00195</t>
  </si>
  <si>
    <t>HM00195B</t>
  </si>
  <si>
    <t>HM00195BL</t>
  </si>
  <si>
    <t>HM00195PN</t>
  </si>
  <si>
    <t>HM00195R</t>
  </si>
  <si>
    <t>HM00195TL</t>
  </si>
  <si>
    <t>HM00196</t>
  </si>
  <si>
    <t>HM00133</t>
  </si>
  <si>
    <t>HM00133B</t>
  </si>
  <si>
    <t>HM00133CL</t>
  </si>
  <si>
    <t>HM00153</t>
  </si>
  <si>
    <t>HM00153BL</t>
  </si>
  <si>
    <t>HM00155</t>
  </si>
  <si>
    <t>HM00155FU</t>
  </si>
  <si>
    <t>HM00155G</t>
  </si>
  <si>
    <t>HM00155PN</t>
  </si>
  <si>
    <t>HM00155S</t>
  </si>
  <si>
    <t>HM00179</t>
  </si>
  <si>
    <t>HM00179B</t>
  </si>
  <si>
    <t>HM00179BR</t>
  </si>
  <si>
    <t>HM00179FU</t>
  </si>
  <si>
    <t>HM00179PU</t>
  </si>
  <si>
    <t>HM00179TUR</t>
  </si>
  <si>
    <t>HM00180</t>
  </si>
  <si>
    <t>HM00180B</t>
  </si>
  <si>
    <t>HM00180BR</t>
  </si>
  <si>
    <t>HM00180FU</t>
  </si>
  <si>
    <t>HM00176</t>
  </si>
  <si>
    <t>HM00178</t>
  </si>
  <si>
    <t>HM00182</t>
  </si>
  <si>
    <t>HM00182BL</t>
  </si>
  <si>
    <t>HM00182G</t>
  </si>
  <si>
    <t>HM00182PU</t>
  </si>
  <si>
    <t>HM00182B</t>
  </si>
  <si>
    <t>HM00182R</t>
  </si>
  <si>
    <t>HM00181</t>
  </si>
  <si>
    <t>HM00181BL</t>
  </si>
  <si>
    <t>HM00181PU</t>
  </si>
  <si>
    <t>HM00181BR</t>
  </si>
  <si>
    <t>HM00181R</t>
  </si>
  <si>
    <t>HM00181B</t>
  </si>
  <si>
    <t>Womens Striped Semi Clear Cosmetic Handbag Purse Clutch Bag</t>
  </si>
  <si>
    <t>NI-20920BL</t>
  </si>
  <si>
    <t>NI-20920TL</t>
  </si>
  <si>
    <t>NI-20921B</t>
  </si>
  <si>
    <t>3-in-1 Womens Fashion Clear Transparent Printed Cosmetic Bag Purse Clutch Zippered</t>
  </si>
  <si>
    <t>NI-20922SIN</t>
  </si>
  <si>
    <t>NI-20923</t>
  </si>
  <si>
    <t>Womens Clear Transparent Cosmetic Handbag Purse Clutch Bag</t>
  </si>
  <si>
    <t>NI-20923B</t>
  </si>
  <si>
    <t>NI-20923CL</t>
  </si>
  <si>
    <t>NI-20924</t>
  </si>
  <si>
    <t>Womens Woven Double Zipper Cosmetic Handbag Clutch Purse Bag</t>
  </si>
  <si>
    <t>NI-20924BEI</t>
  </si>
  <si>
    <t>Womens Zebra Print Cosmetic Clutch Purse Bag Zippered</t>
  </si>
  <si>
    <t>NI-20925</t>
  </si>
  <si>
    <t>NI-20925BEI</t>
  </si>
  <si>
    <t>NI-20926</t>
  </si>
  <si>
    <t>Womens Semi Transparent Mesh Cosmetic Clutch Purse Bag</t>
  </si>
  <si>
    <t>NI-20926BL</t>
  </si>
  <si>
    <t>NI-20927</t>
  </si>
  <si>
    <t>Women Cheetah Printed Cosmetic Clutch Handbag Purse</t>
  </si>
  <si>
    <t>NI-20927FU</t>
  </si>
  <si>
    <t>NI-20927G</t>
  </si>
  <si>
    <t>NI-20927PN</t>
  </si>
  <si>
    <t>NI-20927S</t>
  </si>
  <si>
    <t>NI-20934</t>
  </si>
  <si>
    <t>Women Cheetah Print Mesh Semi Transparent Cosmetic Clutch Purse Handbag</t>
  </si>
  <si>
    <t>NI-20934B</t>
  </si>
  <si>
    <t>NI-20934BR</t>
  </si>
  <si>
    <t>NI-20934FU</t>
  </si>
  <si>
    <t>NI-20934PU</t>
  </si>
  <si>
    <t>NI-20934TUR</t>
  </si>
  <si>
    <t>NI-20935</t>
  </si>
  <si>
    <t>NI-20935B</t>
  </si>
  <si>
    <t>NI-20935BR</t>
  </si>
  <si>
    <t>NI-20935FU</t>
  </si>
  <si>
    <t>Women Expandable Paisley Printed Cosmetic / Jewelry Carrying Clutch Purse Bag w Hanger</t>
  </si>
  <si>
    <t>NI-20936SIN</t>
  </si>
  <si>
    <t>Women Expandable Chevron Printed Jewelry / Cosmetic Carrying Clutch Purse Bag w Hanger</t>
  </si>
  <si>
    <t>NI-20937SIN</t>
  </si>
  <si>
    <t>NI-20938</t>
  </si>
  <si>
    <t>Women 3 in 1 Floral Printed Mesh Cosmetic Bag Set Purse Clutch Handbag</t>
  </si>
  <si>
    <t>NI-20938BL</t>
  </si>
  <si>
    <t>NI-20938G</t>
  </si>
  <si>
    <t>NI-20938PU</t>
  </si>
  <si>
    <t>NI-20938B</t>
  </si>
  <si>
    <t>NI-20938R</t>
  </si>
  <si>
    <t>NI-20939</t>
  </si>
  <si>
    <t>Women Floral Printed Mesh Cosmetic Bag Set Purse Clutch Handbag</t>
  </si>
  <si>
    <t>NI-20939BL</t>
  </si>
  <si>
    <t>NI-20939PU</t>
  </si>
  <si>
    <t>NI-20939BR</t>
  </si>
  <si>
    <t>NI-20939R</t>
  </si>
  <si>
    <t>NI-20939B</t>
  </si>
  <si>
    <t>NI-20940</t>
  </si>
  <si>
    <t>Women Transparent Printed Casual Cosmetic Clutch Purse Handbag</t>
  </si>
  <si>
    <t>NI-20940R</t>
  </si>
  <si>
    <t>NI-20940B</t>
  </si>
  <si>
    <t>NI-20941</t>
  </si>
  <si>
    <t>NI-20941BL</t>
  </si>
  <si>
    <t>NI-20941TL</t>
  </si>
  <si>
    <t>NI-20941R</t>
  </si>
  <si>
    <t>NI-20941PN</t>
  </si>
  <si>
    <t>E30225</t>
  </si>
  <si>
    <t>E30225R</t>
  </si>
  <si>
    <t>E30227</t>
  </si>
  <si>
    <t>E30227R</t>
  </si>
  <si>
    <t>E30230</t>
  </si>
  <si>
    <t>E30230R</t>
  </si>
  <si>
    <t>E30247</t>
  </si>
  <si>
    <t>E30247R</t>
  </si>
  <si>
    <t>E30318</t>
  </si>
  <si>
    <t>E30318S</t>
  </si>
  <si>
    <t>E30450</t>
  </si>
  <si>
    <t>E30645G</t>
  </si>
  <si>
    <t>E30647</t>
  </si>
  <si>
    <t>E30647G</t>
  </si>
  <si>
    <t>E30647S</t>
  </si>
  <si>
    <t>E30648</t>
  </si>
  <si>
    <t>E30648G</t>
  </si>
  <si>
    <t>E30648S</t>
  </si>
  <si>
    <t>NI-70089</t>
  </si>
  <si>
    <t>LF7 Womens Rhinestone Bling Rhinestone Fashion Dangle Earrings</t>
  </si>
  <si>
    <t>NI-70089R</t>
  </si>
  <si>
    <t>NI-70090</t>
  </si>
  <si>
    <t>NI-70090R</t>
  </si>
  <si>
    <t>NI-70091</t>
  </si>
  <si>
    <t>NI-70091R</t>
  </si>
  <si>
    <t>NI-70092</t>
  </si>
  <si>
    <t>LF7 Womens Faux Pearl Bling Rhinestone Fashion Floral Dangle Earrings</t>
  </si>
  <si>
    <t>NI-70092R</t>
  </si>
  <si>
    <t>NI-70093</t>
  </si>
  <si>
    <t>LF7 Womens Aztec Tribal Fashion Dangle Earrings</t>
  </si>
  <si>
    <t>NI-70093S</t>
  </si>
  <si>
    <t>LF7 Womens Fashion Hoop Earrings</t>
  </si>
  <si>
    <t>NI-70094SIN</t>
  </si>
  <si>
    <t>NI-70095</t>
  </si>
  <si>
    <t>LF7 Womens Fashion Rhinestone Ear Cuff Earrings</t>
  </si>
  <si>
    <t>NI-70095G</t>
  </si>
  <si>
    <t>NI-70096</t>
  </si>
  <si>
    <t>LF7 Womens Fashion Rhinestone STAR Ear Cuff Earrings</t>
  </si>
  <si>
    <t>NI-70096G</t>
  </si>
  <si>
    <t>NI-70096S</t>
  </si>
  <si>
    <t>NI-70097</t>
  </si>
  <si>
    <t>NI-70097G</t>
  </si>
  <si>
    <t>NI-70097S</t>
  </si>
  <si>
    <t>HCXQ001B</t>
  </si>
  <si>
    <t>HCXQ001BEI</t>
  </si>
  <si>
    <t>HCXQ001DBL</t>
  </si>
  <si>
    <t>HCXQ001</t>
  </si>
  <si>
    <t>HCYDL-003</t>
  </si>
  <si>
    <t>HBG100773</t>
  </si>
  <si>
    <t>HBG100773B</t>
  </si>
  <si>
    <t>HBG100773W</t>
  </si>
  <si>
    <t>HBG100795</t>
  </si>
  <si>
    <t>HBG100795OR</t>
  </si>
  <si>
    <t>HBG100826</t>
  </si>
  <si>
    <t>HBG100826FU</t>
  </si>
  <si>
    <t>HBG100857</t>
  </si>
  <si>
    <t>HBG100857B</t>
  </si>
  <si>
    <t>HBG100857YL</t>
  </si>
  <si>
    <t>HBG100859</t>
  </si>
  <si>
    <t>HBG100859B</t>
  </si>
  <si>
    <t>HBG100861</t>
  </si>
  <si>
    <t>HBG100861B</t>
  </si>
  <si>
    <t>HBG100873</t>
  </si>
  <si>
    <t>HBG100873B</t>
  </si>
  <si>
    <t>HBG100873BL</t>
  </si>
  <si>
    <t>HBG100873FU</t>
  </si>
  <si>
    <t>HBG100873R</t>
  </si>
  <si>
    <t>HBG100874</t>
  </si>
  <si>
    <t>HBG100874B</t>
  </si>
  <si>
    <t>HBG100874BR</t>
  </si>
  <si>
    <t>HBG100874OR</t>
  </si>
  <si>
    <t>HBG100874R</t>
  </si>
  <si>
    <t>HBG100874YL</t>
  </si>
  <si>
    <t>HBG100890</t>
  </si>
  <si>
    <t>HBG100890BEI</t>
  </si>
  <si>
    <t>HBG100890FU</t>
  </si>
  <si>
    <t>HBG100893</t>
  </si>
  <si>
    <t>HBG100897</t>
  </si>
  <si>
    <t>HBG100897LBL</t>
  </si>
  <si>
    <t>HBG100899</t>
  </si>
  <si>
    <t>HBG100909</t>
  </si>
  <si>
    <t>HBG100909B</t>
  </si>
  <si>
    <t>HBG100909GR</t>
  </si>
  <si>
    <t>HBG100909W</t>
  </si>
  <si>
    <t>HBG100930</t>
  </si>
  <si>
    <t>HBG101062</t>
  </si>
  <si>
    <t>HBG101062B</t>
  </si>
  <si>
    <t>HBG101062BL</t>
  </si>
  <si>
    <t>HBG101062BR</t>
  </si>
  <si>
    <t>HBG101062FU</t>
  </si>
  <si>
    <t>HBG101062GR</t>
  </si>
  <si>
    <t>HBG101063</t>
  </si>
  <si>
    <t>HBG101063B</t>
  </si>
  <si>
    <t>HBG101063BR</t>
  </si>
  <si>
    <t>HBG101063FU</t>
  </si>
  <si>
    <t>HBG101063GY</t>
  </si>
  <si>
    <t>HBG101063MA</t>
  </si>
  <si>
    <t>HBG101063PU</t>
  </si>
  <si>
    <t>HBG101065</t>
  </si>
  <si>
    <t>HBG101065B</t>
  </si>
  <si>
    <t>HBG101065BR</t>
  </si>
  <si>
    <t>HBG101065FU</t>
  </si>
  <si>
    <t>HBG101065GR</t>
  </si>
  <si>
    <t>HBG101065GY</t>
  </si>
  <si>
    <t>HBG101065PU</t>
  </si>
  <si>
    <t>HBG101065R</t>
  </si>
  <si>
    <t>HBG101065W</t>
  </si>
  <si>
    <t>HBG101065YL</t>
  </si>
  <si>
    <t>HBG101066</t>
  </si>
  <si>
    <t>HBG101066B</t>
  </si>
  <si>
    <t>HBG101066BEI</t>
  </si>
  <si>
    <t>HBG101066BL</t>
  </si>
  <si>
    <t>HBG101066BR</t>
  </si>
  <si>
    <t>HBG101066FU</t>
  </si>
  <si>
    <t>HBG101066G</t>
  </si>
  <si>
    <t>HBG101066GY</t>
  </si>
  <si>
    <t>HBG101066LGR</t>
  </si>
  <si>
    <t>HBG101066MA</t>
  </si>
  <si>
    <t>HBG101066OR</t>
  </si>
  <si>
    <t>HBG101066PU</t>
  </si>
  <si>
    <t>HBG101066R</t>
  </si>
  <si>
    <t>HBG101066S</t>
  </si>
  <si>
    <t>HBG101066W</t>
  </si>
  <si>
    <t>HBG101066YL</t>
  </si>
  <si>
    <t>HBG101069</t>
  </si>
  <si>
    <t>HBG101069BR</t>
  </si>
  <si>
    <t>HBG101069FU</t>
  </si>
  <si>
    <t>HBG101069GR</t>
  </si>
  <si>
    <t>HBG101069GY</t>
  </si>
  <si>
    <t>HBG101069LGR</t>
  </si>
  <si>
    <t>HBG101069MA</t>
  </si>
  <si>
    <t>HBG101069OR</t>
  </si>
  <si>
    <t>HBG101069PU</t>
  </si>
  <si>
    <t>HBG101069R</t>
  </si>
  <si>
    <t>HBG101070</t>
  </si>
  <si>
    <t>HBG101070FU</t>
  </si>
  <si>
    <t>HBG101070GR</t>
  </si>
  <si>
    <t>HBG101070LGR</t>
  </si>
  <si>
    <t>HBG101070PU</t>
  </si>
  <si>
    <t>HBG101070R</t>
  </si>
  <si>
    <t>HBG101070YL</t>
  </si>
  <si>
    <t>HBG101071</t>
  </si>
  <si>
    <t>HBG101071BR</t>
  </si>
  <si>
    <t>HBG101072</t>
  </si>
  <si>
    <t>HBG101072BR</t>
  </si>
  <si>
    <t>HBG101072FU</t>
  </si>
  <si>
    <t>HBG101072GR</t>
  </si>
  <si>
    <t>HBG101072GY</t>
  </si>
  <si>
    <t>HBG101072LGR</t>
  </si>
  <si>
    <t>HBG101072MA</t>
  </si>
  <si>
    <t>HBG101072OR</t>
  </si>
  <si>
    <t>HBG101072S</t>
  </si>
  <si>
    <t>HBG101072YL</t>
  </si>
  <si>
    <t>HBG101075</t>
  </si>
  <si>
    <t>HBG101075B</t>
  </si>
  <si>
    <t>HBG101075S</t>
  </si>
  <si>
    <t>HBG101076</t>
  </si>
  <si>
    <t>HBG101076B</t>
  </si>
  <si>
    <t>HBG101077</t>
  </si>
  <si>
    <t>HBG101077B</t>
  </si>
  <si>
    <t>HBG101077G</t>
  </si>
  <si>
    <t>HBG101080</t>
  </si>
  <si>
    <t>HBG101080B</t>
  </si>
  <si>
    <t>HBG101080S</t>
  </si>
  <si>
    <t>HBG101094</t>
  </si>
  <si>
    <t>HBG101094B</t>
  </si>
  <si>
    <t>HBG101095B</t>
  </si>
  <si>
    <t>HBG101098BR</t>
  </si>
  <si>
    <t>HBG101115</t>
  </si>
  <si>
    <t>HBG101115B</t>
  </si>
  <si>
    <t>HBG101115G</t>
  </si>
  <si>
    <t>HBG101115S</t>
  </si>
  <si>
    <t>HBG101116</t>
  </si>
  <si>
    <t>HBG101116B</t>
  </si>
  <si>
    <t>HBG101181</t>
  </si>
  <si>
    <t>HBG101181B</t>
  </si>
  <si>
    <t>HBG101210</t>
  </si>
  <si>
    <t>HBG101212</t>
  </si>
  <si>
    <t>HBG101213</t>
  </si>
  <si>
    <t>HBG101213GR</t>
  </si>
  <si>
    <t>HBG101213R</t>
  </si>
  <si>
    <t>HBG101216</t>
  </si>
  <si>
    <t>HBG101216BL</t>
  </si>
  <si>
    <t>HBG101433G</t>
  </si>
  <si>
    <t>NI-20942</t>
  </si>
  <si>
    <t>Women's Vegan Leather Studded Leopard Print Envelope Clutch Purse Handbag</t>
  </si>
  <si>
    <t>NI-20942B</t>
  </si>
  <si>
    <t>NI-20942W</t>
  </si>
  <si>
    <t>NI-20943</t>
  </si>
  <si>
    <t>Women's Satin Evening Clutch Purse Handbag w Rhinestones &amp; Faux Jewels</t>
  </si>
  <si>
    <t>NI-20943OR</t>
  </si>
  <si>
    <t>NI-20944</t>
  </si>
  <si>
    <t>Vegan Leather Laser Cut Fashion Top Handle Tote Purse Handbag Boho Style</t>
  </si>
  <si>
    <t>NI-20944FU</t>
  </si>
  <si>
    <t>NI-20945</t>
  </si>
  <si>
    <t>Womens Clear See Through Juicy Spring &amp; Summer Beach Tote Bag</t>
  </si>
  <si>
    <t>NI-20945B</t>
  </si>
  <si>
    <t>NI-20945YL</t>
  </si>
  <si>
    <t>NI-20946</t>
  </si>
  <si>
    <t>Clear Transparent Juicy Spring &amp; Summer Design Large Beach Tote Bag</t>
  </si>
  <si>
    <t>NI-20946B</t>
  </si>
  <si>
    <t>NI-20947</t>
  </si>
  <si>
    <t>Juicy Spring &amp; Summer Floral Design Large Beach Tote Bag Hibiscus Print</t>
  </si>
  <si>
    <t>NI-20947B</t>
  </si>
  <si>
    <t>NI-20948</t>
  </si>
  <si>
    <t>Semi Clear Transparent Leopard Print Juicy Spring &amp; Summer Beach Tote Bag</t>
  </si>
  <si>
    <t>NI-20948B</t>
  </si>
  <si>
    <t>NI-20948BL</t>
  </si>
  <si>
    <t>NI-20948FU</t>
  </si>
  <si>
    <t>NI-20948R</t>
  </si>
  <si>
    <t>NI-20949</t>
  </si>
  <si>
    <t>Semi Clear Transparent Leopard Print Juicy Spring &amp; Summer Large Beach Tote Bag</t>
  </si>
  <si>
    <t>NI-20949B</t>
  </si>
  <si>
    <t>NI-20949BR</t>
  </si>
  <si>
    <t>NI-20949OR</t>
  </si>
  <si>
    <t>NI-20949R</t>
  </si>
  <si>
    <t>NI-20949YL</t>
  </si>
  <si>
    <t>NI-20950</t>
  </si>
  <si>
    <t>Womens Floral Woven Lightweight Handbag Shoulder Bag Cross Body</t>
  </si>
  <si>
    <t>NI-20950BEI</t>
  </si>
  <si>
    <t>NI-20950FU</t>
  </si>
  <si>
    <t>Womens Embroidery Tribal Aztec Indian Design Handmade Tote Bag Purse</t>
  </si>
  <si>
    <t>NI-20951SIN</t>
  </si>
  <si>
    <t>NI-20952</t>
  </si>
  <si>
    <t>Womens Stitsched Floral Design Lightweight Large Juicy Spring &amp; Summer Purse Bag Tote</t>
  </si>
  <si>
    <t>NI-20952LBL</t>
  </si>
  <si>
    <t>NI-20953SIN</t>
  </si>
  <si>
    <t>NI-20954</t>
  </si>
  <si>
    <t>Small Box Shell Jelly Glitter Stile Handbag Top Handle Purse</t>
  </si>
  <si>
    <t>NI-20954B</t>
  </si>
  <si>
    <t>NI-20954GR</t>
  </si>
  <si>
    <t>NI-20954W</t>
  </si>
  <si>
    <t>Womens Canvas Aztec Tribal Indian Printed Duffle Bag Gym Sack Purse</t>
  </si>
  <si>
    <t>NI-20955SIN</t>
  </si>
  <si>
    <t>NI-20956</t>
  </si>
  <si>
    <t>Womens Satin Rhinestone Adorned Clutch Purse Handbag Removable Chain Strap</t>
  </si>
  <si>
    <t>NI-20956B</t>
  </si>
  <si>
    <t>NI-20956BL</t>
  </si>
  <si>
    <t>NI-20956BR</t>
  </si>
  <si>
    <t>NI-20956FU</t>
  </si>
  <si>
    <t>NI-20956GR</t>
  </si>
  <si>
    <t>NI-20957</t>
  </si>
  <si>
    <t>NI-20957B</t>
  </si>
  <si>
    <t>NI-20957BR</t>
  </si>
  <si>
    <t>NI-20957FU</t>
  </si>
  <si>
    <t>NI-20957GY</t>
  </si>
  <si>
    <t>NI-20957MA</t>
  </si>
  <si>
    <t>NI-20957PU</t>
  </si>
  <si>
    <t>NI-20958</t>
  </si>
  <si>
    <t>Womens Satin Crystal Rhinestone Adorned Clutch Purse Handbag Removable Chain Strap</t>
  </si>
  <si>
    <t>NI-20958B</t>
  </si>
  <si>
    <t>NI-20958BR</t>
  </si>
  <si>
    <t>NI-20958FU</t>
  </si>
  <si>
    <t>NI-20958GR</t>
  </si>
  <si>
    <t>NI-20958GY</t>
  </si>
  <si>
    <t>NI-20958PU</t>
  </si>
  <si>
    <t>NI-20958R</t>
  </si>
  <si>
    <t>NI-20958W</t>
  </si>
  <si>
    <t>NI-20958YL</t>
  </si>
  <si>
    <t>NI-20959</t>
  </si>
  <si>
    <t>NI-20959B</t>
  </si>
  <si>
    <t>NI-20959BEI</t>
  </si>
  <si>
    <t>NI-20959BL</t>
  </si>
  <si>
    <t>NI-20959BR</t>
  </si>
  <si>
    <t>NI-20959FU</t>
  </si>
  <si>
    <t>NI-20959G</t>
  </si>
  <si>
    <t>NI-20959GY</t>
  </si>
  <si>
    <t>NI-20959LGR</t>
  </si>
  <si>
    <t>NI-20959MA</t>
  </si>
  <si>
    <t>NI-20959OR</t>
  </si>
  <si>
    <t>NI-20959PU</t>
  </si>
  <si>
    <t>NI-20959R</t>
  </si>
  <si>
    <t>NI-20959S</t>
  </si>
  <si>
    <t>NI-20959W</t>
  </si>
  <si>
    <t>NI-20959YL</t>
  </si>
  <si>
    <t>NI-20960</t>
  </si>
  <si>
    <t>NI-20960BR</t>
  </si>
  <si>
    <t>NI-20960FU</t>
  </si>
  <si>
    <t>NI-20960GR</t>
  </si>
  <si>
    <t>NI-20960GY</t>
  </si>
  <si>
    <t>NI-20960LGR</t>
  </si>
  <si>
    <t>NI-20960MA</t>
  </si>
  <si>
    <t>NI-20960OR</t>
  </si>
  <si>
    <t>NI-20960PU</t>
  </si>
  <si>
    <t>NI-20960R</t>
  </si>
  <si>
    <t>NI-20961</t>
  </si>
  <si>
    <t>NI-20961FU</t>
  </si>
  <si>
    <t>NI-20961GR</t>
  </si>
  <si>
    <t>NI-20961LGR</t>
  </si>
  <si>
    <t>NI-20961PU</t>
  </si>
  <si>
    <t>NI-20961R</t>
  </si>
  <si>
    <t>NI-20961YL</t>
  </si>
  <si>
    <t>NI-20962</t>
  </si>
  <si>
    <t>NI-20962BR</t>
  </si>
  <si>
    <t>NI-20963</t>
  </si>
  <si>
    <t>Womens Satin Crystal Rhinestone Adorned Clutch Wristlet Purse Handbag SMALL</t>
  </si>
  <si>
    <t>NI-20963BR</t>
  </si>
  <si>
    <t>NI-20963FU</t>
  </si>
  <si>
    <t>NI-20963GR</t>
  </si>
  <si>
    <t>NI-20963GY</t>
  </si>
  <si>
    <t>NI-20963LGR</t>
  </si>
  <si>
    <t>NI-20963MA</t>
  </si>
  <si>
    <t>NI-20963OR</t>
  </si>
  <si>
    <t>NI-20963S</t>
  </si>
  <si>
    <t>NI-20963YL</t>
  </si>
  <si>
    <t>NI-20964</t>
  </si>
  <si>
    <t xml:space="preserve">Womens Canvas Crystal Rhinestone Adorned Clutch Wristlet Purse Handbag </t>
  </si>
  <si>
    <t>NI-20964B</t>
  </si>
  <si>
    <t>NI-20964S</t>
  </si>
  <si>
    <t>NI-20965</t>
  </si>
  <si>
    <t>NI-20965B</t>
  </si>
  <si>
    <t>NI-20966</t>
  </si>
  <si>
    <t>NI-20966B</t>
  </si>
  <si>
    <t>NI-20966G</t>
  </si>
  <si>
    <t>NI-20967</t>
  </si>
  <si>
    <t>Women's Envelope Woven Clutch w Fold Over Flap &amp; Twist Lock Closure</t>
  </si>
  <si>
    <t>NI-20967B</t>
  </si>
  <si>
    <t>NI-20967S</t>
  </si>
  <si>
    <t>NI-20968</t>
  </si>
  <si>
    <t>Womens Sexy Faux Leather Leopard Print Flap Clutch Purse Handbag</t>
  </si>
  <si>
    <t>NI-20968B</t>
  </si>
  <si>
    <t>NI-20969</t>
  </si>
  <si>
    <t>Wmen's Thin Envelope Reptile Print Vegan Leather Clutch Handbag Purse - Long</t>
  </si>
  <si>
    <t>NI-20969B</t>
  </si>
  <si>
    <t>NI-20970</t>
  </si>
  <si>
    <t>Women's Reptile / Snake Skin Print Envelope Clutch Purse Bag - High Polish Trim</t>
  </si>
  <si>
    <t>NI-20970BR</t>
  </si>
  <si>
    <t>NI-20971</t>
  </si>
  <si>
    <t>Eiffel Tower Paris French Vegan Leather &amp; Crystal Rhinestone Fashion Crossbody Tote Purse Bag</t>
  </si>
  <si>
    <t>NI-20971B</t>
  </si>
  <si>
    <t>NI-20971G</t>
  </si>
  <si>
    <t>NI-20971S</t>
  </si>
  <si>
    <t>NI-20972</t>
  </si>
  <si>
    <t>Womens Holy Cross Vegan Leather &amp; Crystal Rhinestone Fashion Crossbody Tote Purse Bag</t>
  </si>
  <si>
    <t>NI-20972B</t>
  </si>
  <si>
    <t>NI-20973</t>
  </si>
  <si>
    <t>Womens Tibal Aztec Indian Design Soft Clutch Purse Handbag Wood Trim</t>
  </si>
  <si>
    <t>NI-20973B</t>
  </si>
  <si>
    <t>Womens Vegan Leather Flower Print Canvas Handbag Purse Tote</t>
  </si>
  <si>
    <t>NI-20975SIN</t>
  </si>
  <si>
    <t>Womens Tibal Aztec Indian DesignCross Body Purs Handbag Spring &amp; Summer</t>
  </si>
  <si>
    <t>NI-20976SIN</t>
  </si>
  <si>
    <t>NI-20977</t>
  </si>
  <si>
    <t>NI-20977GR</t>
  </si>
  <si>
    <t>NI-20977R</t>
  </si>
  <si>
    <t>NI-20978</t>
  </si>
  <si>
    <t>NI-20978BL</t>
  </si>
  <si>
    <t>NI-20979</t>
  </si>
  <si>
    <t>LF7 Satin Structured Clutch Handbag Purse w Rhinestones</t>
  </si>
  <si>
    <t>NI-20979G</t>
  </si>
  <si>
    <t>S30027</t>
  </si>
  <si>
    <t>S30027S</t>
  </si>
  <si>
    <t>S30078</t>
  </si>
  <si>
    <t>S30078G</t>
  </si>
  <si>
    <t>S30085</t>
  </si>
  <si>
    <t>S30085R</t>
  </si>
  <si>
    <t>S30090</t>
  </si>
  <si>
    <t>S30090GUN</t>
  </si>
  <si>
    <t>S30091</t>
  </si>
  <si>
    <t>S30091R</t>
  </si>
  <si>
    <t>S30092</t>
  </si>
  <si>
    <t>S30092R</t>
  </si>
  <si>
    <t>S30187</t>
  </si>
  <si>
    <t>S30187B</t>
  </si>
  <si>
    <t>S30194</t>
  </si>
  <si>
    <t>S30194B</t>
  </si>
  <si>
    <t>S30216</t>
  </si>
  <si>
    <t>S30216G</t>
  </si>
  <si>
    <t>S30216S</t>
  </si>
  <si>
    <t>S30218</t>
  </si>
  <si>
    <t>S30218G</t>
  </si>
  <si>
    <t>S30218S</t>
  </si>
  <si>
    <t>S30219</t>
  </si>
  <si>
    <t>S30219B</t>
  </si>
  <si>
    <t>S30219BL</t>
  </si>
  <si>
    <t>S30219R</t>
  </si>
  <si>
    <t>S30223</t>
  </si>
  <si>
    <t>S30230</t>
  </si>
  <si>
    <t>S30242</t>
  </si>
  <si>
    <t>S30242G</t>
  </si>
  <si>
    <t>S30246</t>
  </si>
  <si>
    <t>S30246B</t>
  </si>
  <si>
    <t>S30250</t>
  </si>
  <si>
    <t>S30250B</t>
  </si>
  <si>
    <t>S30250BL</t>
  </si>
  <si>
    <t>S30250G</t>
  </si>
  <si>
    <t>S30250PC</t>
  </si>
  <si>
    <t>S30250S</t>
  </si>
  <si>
    <t>S30251</t>
  </si>
  <si>
    <t>S30251G</t>
  </si>
  <si>
    <t>S30251GY</t>
  </si>
  <si>
    <t>S30252</t>
  </si>
  <si>
    <t>S30252B</t>
  </si>
  <si>
    <t>S30252BEI</t>
  </si>
  <si>
    <t>S30252BL</t>
  </si>
  <si>
    <t>S30252MUL</t>
  </si>
  <si>
    <t>S30252TUR</t>
  </si>
  <si>
    <t>S30253</t>
  </si>
  <si>
    <t>S30253B</t>
  </si>
  <si>
    <t>S30253BEI</t>
  </si>
  <si>
    <t>S30256</t>
  </si>
  <si>
    <t>S30256S</t>
  </si>
  <si>
    <t>S30259</t>
  </si>
  <si>
    <t>S30259BEI</t>
  </si>
  <si>
    <t>S30259BL</t>
  </si>
  <si>
    <t>S30259GR</t>
  </si>
  <si>
    <t>S30260</t>
  </si>
  <si>
    <t>S30260B</t>
  </si>
  <si>
    <t>S30260BL</t>
  </si>
  <si>
    <t>S30260GR</t>
  </si>
  <si>
    <t>S30260PN</t>
  </si>
  <si>
    <t>S30260W</t>
  </si>
  <si>
    <t>S30261</t>
  </si>
  <si>
    <t>S30261B</t>
  </si>
  <si>
    <t>S30261BL</t>
  </si>
  <si>
    <t>S30261GR</t>
  </si>
  <si>
    <t>S30261PN</t>
  </si>
  <si>
    <t>S30261W</t>
  </si>
  <si>
    <t>S30262</t>
  </si>
  <si>
    <t>S30262GR</t>
  </si>
  <si>
    <t>S30263</t>
  </si>
  <si>
    <t>S30263B</t>
  </si>
  <si>
    <t>S30263BL</t>
  </si>
  <si>
    <t>S30263GR</t>
  </si>
  <si>
    <t>S30263PN</t>
  </si>
  <si>
    <t>S30263W</t>
  </si>
  <si>
    <t>N30434</t>
  </si>
  <si>
    <t>N30434B</t>
  </si>
  <si>
    <t>N30434FU</t>
  </si>
  <si>
    <t>N30434R</t>
  </si>
  <si>
    <t>N30438</t>
  </si>
  <si>
    <t>N30438TR</t>
  </si>
  <si>
    <t>N30441</t>
  </si>
  <si>
    <t>N30442</t>
  </si>
  <si>
    <t>N30447</t>
  </si>
  <si>
    <t>N30447B</t>
  </si>
  <si>
    <t>N30451</t>
  </si>
  <si>
    <t>N30451BL</t>
  </si>
  <si>
    <t>N30453</t>
  </si>
  <si>
    <t>N30453OR</t>
  </si>
  <si>
    <t>N30464</t>
  </si>
  <si>
    <t>N30464B</t>
  </si>
  <si>
    <t>N30464CO</t>
  </si>
  <si>
    <t>N30468</t>
  </si>
  <si>
    <t>N30468CO</t>
  </si>
  <si>
    <t>N30468FU</t>
  </si>
  <si>
    <t>N30468TR</t>
  </si>
  <si>
    <t>N30471</t>
  </si>
  <si>
    <t>N30471G</t>
  </si>
  <si>
    <t>N30472</t>
  </si>
  <si>
    <t>N30472FU</t>
  </si>
  <si>
    <t>N30474</t>
  </si>
  <si>
    <t>N30474ML</t>
  </si>
  <si>
    <t>N30481</t>
  </si>
  <si>
    <t>N30481TR</t>
  </si>
  <si>
    <t>N30529</t>
  </si>
  <si>
    <t>N30529B</t>
  </si>
  <si>
    <t>NI-75011</t>
  </si>
  <si>
    <t>LF7 Goddess Large Infinity Chain Link Design Fashion Necklace &amp; Earring Set</t>
  </si>
  <si>
    <t>NI-75011S</t>
  </si>
  <si>
    <t>NI-75012</t>
  </si>
  <si>
    <t>LF7 Beautiful Bohemian Style Faux Jewel Necklace &amp; Earring Set</t>
  </si>
  <si>
    <t>NI-75012G</t>
  </si>
  <si>
    <t>NI-75013</t>
  </si>
  <si>
    <t>Women's Fringe Tassel Bohemian Earring &amp; Necklace Set</t>
  </si>
  <si>
    <t>NI-75013R</t>
  </si>
  <si>
    <t>NI-75014</t>
  </si>
  <si>
    <t>Women's Tribal Bohemia Faux Jewel Chain Link Necklace &amp; Earring Set</t>
  </si>
  <si>
    <t>NI-75014GUN</t>
  </si>
  <si>
    <t>NI-75015</t>
  </si>
  <si>
    <t>Women's Multilayer Floral Boho Vintage Gatsby Style Necklace &amp; Earring Set</t>
  </si>
  <si>
    <t>NI-75015R</t>
  </si>
  <si>
    <t>NI-75016</t>
  </si>
  <si>
    <t>Women's Chain Link Floral Boho Vintage Gatsby Necklace &amp; Earring Set</t>
  </si>
  <si>
    <t>NI-75016R</t>
  </si>
  <si>
    <t>NI-75017</t>
  </si>
  <si>
    <t>Women's Floral Gatsby Faux Jewel Necklace &amp; Earring Set</t>
  </si>
  <si>
    <t>NI-75017B</t>
  </si>
  <si>
    <t>NI-75018</t>
  </si>
  <si>
    <t>LF7 Women's Multi Layer Faux Jewel Choker Necklace Earring Set</t>
  </si>
  <si>
    <t>NI-75018B</t>
  </si>
  <si>
    <t>NI-75019</t>
  </si>
  <si>
    <t>LF7 Women's Bridal Wedding Collection Tear Drop Dangle Faux Jewel Necklace Earrings Set</t>
  </si>
  <si>
    <t>NI-75019G</t>
  </si>
  <si>
    <t>NI-75019S</t>
  </si>
  <si>
    <t>NI-75020</t>
  </si>
  <si>
    <t>LF7 Women's Bridal Wedding Collection Dangle Faux Jewel Necklace Earrings Set</t>
  </si>
  <si>
    <t>NI-75020G</t>
  </si>
  <si>
    <t>NI-75020S</t>
  </si>
  <si>
    <t>NI-75021</t>
  </si>
  <si>
    <t>LF7 Women's Bridal Wedding Collection Choker Faux Jewel Necklace Earrings Set</t>
  </si>
  <si>
    <t>NI-75021B</t>
  </si>
  <si>
    <t>NI-75021BL</t>
  </si>
  <si>
    <t>NI-75021R</t>
  </si>
  <si>
    <t>LF7 Women's Multilayer Tribal Vintage Necklace Earring Set</t>
  </si>
  <si>
    <t>NI-75022SIN</t>
  </si>
  <si>
    <t>LF7 Womens Multilayer Dangle Faux Pearl Necklace Earring Set</t>
  </si>
  <si>
    <t>NI-75023SIN</t>
  </si>
  <si>
    <t>NI-75024</t>
  </si>
  <si>
    <t>LF7 Womens Faux Pearl Goddess Multi Layer Choker Necklace Earring Set</t>
  </si>
  <si>
    <t>NI-75024G</t>
  </si>
  <si>
    <t>NI-75025</t>
  </si>
  <si>
    <t>Women's Tribal Aztec Elegant Beaded Multi Layer Choker Necklace Earrings Set</t>
  </si>
  <si>
    <t>NI-75025B</t>
  </si>
  <si>
    <t>NI-75026</t>
  </si>
  <si>
    <t>NI-75026B</t>
  </si>
  <si>
    <t>NI-75026BL</t>
  </si>
  <si>
    <t>NI-75026G</t>
  </si>
  <si>
    <t>NI-75026PC</t>
  </si>
  <si>
    <t>NI-75026S</t>
  </si>
  <si>
    <t>NI-75027</t>
  </si>
  <si>
    <t>Women's Bridal Wedding Collection Faux Pearl Goddess Necklace Earrings Set</t>
  </si>
  <si>
    <t>NI-75027G</t>
  </si>
  <si>
    <t>NI-75027GY</t>
  </si>
  <si>
    <t>NI-75028</t>
  </si>
  <si>
    <t>Women's Tribal Aztec Elegant Vintage Design Necklace Earrings Set</t>
  </si>
  <si>
    <t>NI-75028B</t>
  </si>
  <si>
    <t>NI-75028BEI</t>
  </si>
  <si>
    <t>NI-75028BL</t>
  </si>
  <si>
    <t>NI-75028MUL</t>
  </si>
  <si>
    <t>NI-75028TUR</t>
  </si>
  <si>
    <t>NI-75029</t>
  </si>
  <si>
    <t>NI-75029B</t>
  </si>
  <si>
    <t>NI-75029BEI</t>
  </si>
  <si>
    <t>NI-75030</t>
  </si>
  <si>
    <t>Women's Fashion Twist Woven Bohemian Goddess Necklace Earrings Set</t>
  </si>
  <si>
    <t>NI-75030S</t>
  </si>
  <si>
    <t>NI-75031</t>
  </si>
  <si>
    <t>LF7 Women's Vintage Tribal Faux Stone Boho Neclace Earrings Set</t>
  </si>
  <si>
    <t>NI-75031BEI</t>
  </si>
  <si>
    <t>NI-75031BL</t>
  </si>
  <si>
    <t>NI-75031GR</t>
  </si>
  <si>
    <t>NI-75032</t>
  </si>
  <si>
    <t>Women's Bohemian Style Faux Jewel Dangle Necklace Earrings Set</t>
  </si>
  <si>
    <t>NI-75032B</t>
  </si>
  <si>
    <t>NI-75032BL</t>
  </si>
  <si>
    <t>NI-75032GR</t>
  </si>
  <si>
    <t>NI-75032PN</t>
  </si>
  <si>
    <t>NI-75032W</t>
  </si>
  <si>
    <t>NI-75033</t>
  </si>
  <si>
    <t>Women's Vintage Bohemian Style Faux Jewel Dangle Necklace Earrings Set</t>
  </si>
  <si>
    <t>NI-75033B</t>
  </si>
  <si>
    <t>NI-75033BL</t>
  </si>
  <si>
    <t>NI-75033GR</t>
  </si>
  <si>
    <t>NI-75033PN</t>
  </si>
  <si>
    <t>NI-75033W</t>
  </si>
  <si>
    <t>NI-75034</t>
  </si>
  <si>
    <t>NI-75034GR</t>
  </si>
  <si>
    <t>NI-75035</t>
  </si>
  <si>
    <t>Women's Vintage Bohemian Style Faux Stone Dangle Necklace Earrings Set</t>
  </si>
  <si>
    <t>NI-75035B</t>
  </si>
  <si>
    <t>NI-75035BL</t>
  </si>
  <si>
    <t>NI-75035GR</t>
  </si>
  <si>
    <t>NI-75035PN</t>
  </si>
  <si>
    <t>NI-75035W</t>
  </si>
  <si>
    <t>NI-75036</t>
  </si>
  <si>
    <t>LF7 Womens Fashion Rhinestone Crystal Bohemia Necklace</t>
  </si>
  <si>
    <t>NI-75036B</t>
  </si>
  <si>
    <t>NI-75036FU</t>
  </si>
  <si>
    <t>NI-75036R</t>
  </si>
  <si>
    <t>NI-75037</t>
  </si>
  <si>
    <t>LF7 Vintage Collection Goddess Tribal Aztec Indian Chain Link Fashion Necklace</t>
  </si>
  <si>
    <t>NI-75037TR</t>
  </si>
  <si>
    <t>LF7 Vintage Collection Goddess Tribal Aztec Indian Fashion Necklace</t>
  </si>
  <si>
    <t>NI-75038SIN</t>
  </si>
  <si>
    <t>NI-75039SIN</t>
  </si>
  <si>
    <t>NI-75040</t>
  </si>
  <si>
    <t>LF7 Handmade Vintage Collection Beaded Bohemia Tribal Aztec Indian Fashion Necklace</t>
  </si>
  <si>
    <t>NI-75040B</t>
  </si>
  <si>
    <t>NI-75041</t>
  </si>
  <si>
    <t>LF7 Vintage Collection Handmade Bohemia Tribal Aztec Indian Fashion Necklace</t>
  </si>
  <si>
    <t>NI-75041BL</t>
  </si>
  <si>
    <t>NI-75042</t>
  </si>
  <si>
    <t>NI-75042OR</t>
  </si>
  <si>
    <t>NI-75043</t>
  </si>
  <si>
    <t>NI-75043B</t>
  </si>
  <si>
    <t>NI-75043CO</t>
  </si>
  <si>
    <t>NI-75044</t>
  </si>
  <si>
    <t>NI-75044CO</t>
  </si>
  <si>
    <t>NI-75044FU</t>
  </si>
  <si>
    <t>NI-75044TR</t>
  </si>
  <si>
    <t>NI-75045</t>
  </si>
  <si>
    <t>LF7 Womens Bohemia Metal Petal Dangle Chain Link Tribal Fashion Necklace</t>
  </si>
  <si>
    <t>NI-75045G</t>
  </si>
  <si>
    <t>NI-75046</t>
  </si>
  <si>
    <t>LF7 Womens Bohemia Tribal Aztec Dangle Fashion Necklace</t>
  </si>
  <si>
    <t>NI-75046FU</t>
  </si>
  <si>
    <t>NI-75047</t>
  </si>
  <si>
    <t>NI-75047ML</t>
  </si>
  <si>
    <t>NI-75048</t>
  </si>
  <si>
    <t>NI-75048TR</t>
  </si>
  <si>
    <t>NI-75049</t>
  </si>
  <si>
    <t>LF7 Collection Rhinestone Fashion Necklace Bohemia Tribal Inspired</t>
  </si>
  <si>
    <t>NI-75049B</t>
  </si>
  <si>
    <t>E30464</t>
  </si>
  <si>
    <t>E30464B</t>
  </si>
  <si>
    <t>E30464TR</t>
  </si>
  <si>
    <t>E30466</t>
  </si>
  <si>
    <t>E30466B</t>
  </si>
  <si>
    <t>E30485</t>
  </si>
  <si>
    <t>E30485B</t>
  </si>
  <si>
    <t>E30485BL</t>
  </si>
  <si>
    <t>E30485FU</t>
  </si>
  <si>
    <t>E30485GR</t>
  </si>
  <si>
    <t>E30485OR</t>
  </si>
  <si>
    <t>E30485YL</t>
  </si>
  <si>
    <t>E30517</t>
  </si>
  <si>
    <t>E30517PN</t>
  </si>
  <si>
    <t>E30523</t>
  </si>
  <si>
    <t>E30523B</t>
  </si>
  <si>
    <t>E30531S</t>
  </si>
  <si>
    <t>E30532</t>
  </si>
  <si>
    <t>E30532G</t>
  </si>
  <si>
    <t>E30535</t>
  </si>
  <si>
    <t>E30535G</t>
  </si>
  <si>
    <t>E30535S</t>
  </si>
  <si>
    <t>E30536</t>
  </si>
  <si>
    <t>E30536G</t>
  </si>
  <si>
    <t>E30536S</t>
  </si>
  <si>
    <t>E30537</t>
  </si>
  <si>
    <t>E30537G</t>
  </si>
  <si>
    <t>E30537S</t>
  </si>
  <si>
    <t>E30538</t>
  </si>
  <si>
    <t>E30538G</t>
  </si>
  <si>
    <t>E30541</t>
  </si>
  <si>
    <t>E30541G</t>
  </si>
  <si>
    <t>E30541S</t>
  </si>
  <si>
    <t>NI-70098</t>
  </si>
  <si>
    <t>LF7 Womens Rhinestone Fashion Aztec Tribal Bohemia Indian Vintage Design Dangle Earrings</t>
  </si>
  <si>
    <t>NI-70098B</t>
  </si>
  <si>
    <t>NI-70098TR</t>
  </si>
  <si>
    <t>NI-70099</t>
  </si>
  <si>
    <t>NI-70099B</t>
  </si>
  <si>
    <t>NI-70100</t>
  </si>
  <si>
    <t>LF7 Womens Faux Jewel Fring Fashion Aztec Tribal Bohemia Indian Vintage Design Dangle Earrings</t>
  </si>
  <si>
    <t>NI-70100B</t>
  </si>
  <si>
    <t>NI-70100BL</t>
  </si>
  <si>
    <t>NI-70100FU</t>
  </si>
  <si>
    <t>NI-70100GR</t>
  </si>
  <si>
    <t>NI-70100OR</t>
  </si>
  <si>
    <t>NI-70100YL</t>
  </si>
  <si>
    <t>NI-70101</t>
  </si>
  <si>
    <t>LF7 Womens Elegant Faux Jewel Dangle Fashion Earrings Bohemia</t>
  </si>
  <si>
    <t>NI-70101PN</t>
  </si>
  <si>
    <t>NI-70102</t>
  </si>
  <si>
    <t>NI-70102B</t>
  </si>
  <si>
    <t>NI-70103</t>
  </si>
  <si>
    <t>LF7 Womens Fashion Rhinestone Guitar Dangle Earrings</t>
  </si>
  <si>
    <t>NI-70103S</t>
  </si>
  <si>
    <t>NI-70104</t>
  </si>
  <si>
    <t>LF7 Womens Fashion Rhinestone Fairy Dangle Earrings</t>
  </si>
  <si>
    <t>NI-70104G</t>
  </si>
  <si>
    <t>NI-70105</t>
  </si>
  <si>
    <t>LF7 Womens Fashion Rhinestone Butterfly Dangle Earrings</t>
  </si>
  <si>
    <t>NI-70105G</t>
  </si>
  <si>
    <t>NI-70105S</t>
  </si>
  <si>
    <t>NI-70106</t>
  </si>
  <si>
    <t>LF7 Womens Unique Lock &amp; Key Rhinestone Fashion Dangle Earrings</t>
  </si>
  <si>
    <t>NI-70106G</t>
  </si>
  <si>
    <t>NI-70106S</t>
  </si>
  <si>
    <t>NI-70107</t>
  </si>
  <si>
    <t>LF7 Womens Cross Design Juicy Rhinestone Fashion Dangle Earrings</t>
  </si>
  <si>
    <t>NI-70107G</t>
  </si>
  <si>
    <t>NI-70107S</t>
  </si>
  <si>
    <t>NI-70108</t>
  </si>
  <si>
    <t>LF7 Womens Bow Design Juicy Rhinestone Fashion Dangle Earrings</t>
  </si>
  <si>
    <t>NI-70108G</t>
  </si>
  <si>
    <t>NI-70109</t>
  </si>
  <si>
    <t>NI-70109G</t>
  </si>
  <si>
    <t>NI-70109S</t>
  </si>
  <si>
    <t>CAP-00092</t>
  </si>
  <si>
    <t>CAP-00092B</t>
  </si>
  <si>
    <t>CAP00153R</t>
  </si>
  <si>
    <t>CAP00160</t>
  </si>
  <si>
    <t>CAP00161</t>
  </si>
  <si>
    <t>CAP00163</t>
  </si>
  <si>
    <t>CAP00165</t>
  </si>
  <si>
    <t>CAP00166</t>
  </si>
  <si>
    <t>CAP00166BEI</t>
  </si>
  <si>
    <t>CAP00166RU</t>
  </si>
  <si>
    <t>CAP00168</t>
  </si>
  <si>
    <t>CAP00169</t>
  </si>
  <si>
    <t>CAP00173B</t>
  </si>
  <si>
    <t>CAP00176</t>
  </si>
  <si>
    <t>CAP00177</t>
  </si>
  <si>
    <t>CAP00178</t>
  </si>
  <si>
    <t>CAP00179</t>
  </si>
  <si>
    <t>CAP00186BEI</t>
  </si>
  <si>
    <t>CAP00186BL</t>
  </si>
  <si>
    <t>CAP00186OR</t>
  </si>
  <si>
    <t>CAP00186PU</t>
  </si>
  <si>
    <t>CAP00186R</t>
  </si>
  <si>
    <t>CAP00188BL</t>
  </si>
  <si>
    <t>CAP00188OR</t>
  </si>
  <si>
    <t>CAP00188R</t>
  </si>
  <si>
    <t>CAP00199</t>
  </si>
  <si>
    <t>CAP00201</t>
  </si>
  <si>
    <t>CAP00205</t>
  </si>
  <si>
    <t>CAP00209GR</t>
  </si>
  <si>
    <t>CAP00209W</t>
  </si>
  <si>
    <t>CAP00211W</t>
  </si>
  <si>
    <t>CAP00213GR</t>
  </si>
  <si>
    <t>CAP00213W</t>
  </si>
  <si>
    <t>CAP00229OR</t>
  </si>
  <si>
    <t>CAP00229YL</t>
  </si>
  <si>
    <t>CAP00268</t>
  </si>
  <si>
    <t>CAP00271</t>
  </si>
  <si>
    <t>CAP00272</t>
  </si>
  <si>
    <t>CAP00167</t>
  </si>
  <si>
    <t>CAP00167B</t>
  </si>
  <si>
    <t>Womens Tribal Aztec Bohemia Baseball Fashion Hat Cap</t>
  </si>
  <si>
    <t>Womens Paisley Aztec Bohemia Baseball Fashion Hat Cap</t>
  </si>
  <si>
    <t>Womens Military Style Fashion Hat Cap w Rhinestones Cross Design</t>
  </si>
  <si>
    <t>Womens Rhinestone &amp; Emroidered Rose Fashion Hat Cap</t>
  </si>
  <si>
    <t>Womens Rhinestone &amp; Emroidered Flower Fashion Hat Cap</t>
  </si>
  <si>
    <t>Womens Floral Tribal Aztec Bohemia Baseball Fashion Hat Cap</t>
  </si>
  <si>
    <t>Womens Rhinestone / Faux Gem Adorned Military Style Fashion Hat Cap</t>
  </si>
  <si>
    <t>Womens Rhinestone / Faux Gem Floral Style Fashion Hat Cap</t>
  </si>
  <si>
    <t>Womens Rhinestone / Faux Gem Star Style Fashion Hat Cap</t>
  </si>
  <si>
    <t>Unisex Bling Rhinestone VIP Studded Bedazzled Baseball Style Fashion Cap Hat</t>
  </si>
  <si>
    <t>Unisex Patriotic Rhinestone USA Studded Bedazzled Denim Baseball Style Fashion Cap Hat</t>
  </si>
  <si>
    <t>Patriotic Rhinestone USA Studded Bedazzled Denim Baseball Style Fashion Cap Hat</t>
  </si>
  <si>
    <t>Womens Love Rhinestone Studded Bedazzled Denim Baseball Style Fashion Cap Hat</t>
  </si>
  <si>
    <t>Womens Paris French Eiffel Tower Rhinestone Fashion Hat Cap Baseball</t>
  </si>
  <si>
    <t>Womens Crystal Rhinestone Cross Fashion Hat Cap Baseball</t>
  </si>
  <si>
    <t>Fashion Hat Cap w Crystal Rhinestones Bedazzled Party Style</t>
  </si>
  <si>
    <t>BOSS Crystal Rhinestone Denim Fashion Hat Cap Baseball Party Style</t>
  </si>
  <si>
    <t>Crystal Rhinestone Denim Fashion Hat Cap Baseball Party Style</t>
  </si>
  <si>
    <t>Crystal Rhinestone Spring Summer Juicy Denim Fashion Hat Cap Baseball Party Style</t>
  </si>
  <si>
    <t>Crystal Rhinestone Bling Fashion Beanie Cap Hat Pull Over</t>
  </si>
  <si>
    <t>GCB1112</t>
  </si>
  <si>
    <t>GCB1112W</t>
  </si>
  <si>
    <t>GCB1258PU</t>
  </si>
  <si>
    <t>GCB1259</t>
  </si>
  <si>
    <t>GCB1259FU</t>
  </si>
  <si>
    <t>GCB1260</t>
  </si>
  <si>
    <t>GCB1260B</t>
  </si>
  <si>
    <t>GCB1261</t>
  </si>
  <si>
    <t>GCB1261PU</t>
  </si>
  <si>
    <t>GCB1266</t>
  </si>
  <si>
    <t>GCB1266BR</t>
  </si>
  <si>
    <t>GCB1267</t>
  </si>
  <si>
    <t>GCB1267R</t>
  </si>
  <si>
    <t>GCB1334</t>
  </si>
  <si>
    <t>GCB1334CL</t>
  </si>
  <si>
    <t>GCB1334JT</t>
  </si>
  <si>
    <t>GCB1339</t>
  </si>
  <si>
    <t>GCB1353</t>
  </si>
  <si>
    <t>GCH1164R</t>
  </si>
  <si>
    <t>GCH1258</t>
  </si>
  <si>
    <t>GCH1258B</t>
  </si>
  <si>
    <t>GCH1340</t>
  </si>
  <si>
    <t>Cross Design Metal Cigarette Case Business / ID / Credit Card Holder Case Money Clip</t>
  </si>
  <si>
    <t>Asian Dragon Design Soft Top Metal Business ID Credit Card Holder</t>
  </si>
  <si>
    <t>Rhinestone Holy Cross Metal Business ID Credit Card Holder</t>
  </si>
  <si>
    <t>Fashion Marble Color Plastic Card Holder Wallet Case Accordion Style</t>
  </si>
  <si>
    <t>HW00119</t>
  </si>
  <si>
    <t>HW00119B</t>
  </si>
  <si>
    <t>HW00342</t>
  </si>
  <si>
    <t>HW00342FU</t>
  </si>
  <si>
    <t>HW00347</t>
  </si>
  <si>
    <t>HW00347BEI</t>
  </si>
  <si>
    <t>HW00357</t>
  </si>
  <si>
    <t>HW00369</t>
  </si>
  <si>
    <t>HW00370</t>
  </si>
  <si>
    <t>HW00371</t>
  </si>
  <si>
    <t>HW00389BL</t>
  </si>
  <si>
    <t>HW00390BL</t>
  </si>
  <si>
    <t>HW00395BL</t>
  </si>
  <si>
    <t>HW00464GY</t>
  </si>
  <si>
    <t>HW00312</t>
  </si>
  <si>
    <t>HW00316</t>
  </si>
  <si>
    <t>HW00362</t>
  </si>
  <si>
    <t xml:space="preserve">Womens Vegan Leather Snap Closure Wallet Clutch Purse Card Holder </t>
  </si>
  <si>
    <t>Womens Fashion Chevron Print Canvas Print Zip Around Wallet Clutch Purse Bag Card Holder</t>
  </si>
  <si>
    <t>Womens Fashion Paisley Print Canvas Print Zip Around Wallet Clutch Purse Bag Card Holder</t>
  </si>
  <si>
    <t>Womens Fashion Embroidered Floral Zip Around Wallet Clutch Purse Bag Card Holder</t>
  </si>
  <si>
    <t>Womens Tribal Aztec Bohemia Zip Around Wallet Clutch Purse Bag Card Holder</t>
  </si>
  <si>
    <t>Womens Fashion Hipster Boho Style Moped Canvas Zip Around Clutch Purse Bag Card Holder</t>
  </si>
  <si>
    <t>Womens Fashion Owl Print Double Zip Around Clutch Purse Bag Card Holder</t>
  </si>
  <si>
    <t>Womens Fashion Patriotic USA Stars Print Canvas Zip Around Clutch Purse Bag Card Holder</t>
  </si>
  <si>
    <t>Womens Fashion Vegan Leather Bohemia Envelope Clutch Purse Bag Card Holder</t>
  </si>
  <si>
    <t>Womens Fashion London European Print Clutch Purse Bag Wallet Card Holder</t>
  </si>
  <si>
    <t>Womens Fashion Paris Eiffel Tower European Print Clutch Purse Bag Wallet Card Holder</t>
  </si>
  <si>
    <t>Womens Fashion New York USA Print Clutch Purse Bag Wallet Card Holder</t>
  </si>
  <si>
    <t>GK1190</t>
  </si>
  <si>
    <t>GK1196</t>
  </si>
  <si>
    <t>GK1196CL</t>
  </si>
  <si>
    <t>GK1258</t>
  </si>
  <si>
    <t>GK1260</t>
  </si>
  <si>
    <t>GK1272</t>
  </si>
  <si>
    <t>GK1283</t>
  </si>
  <si>
    <t>GK1286</t>
  </si>
  <si>
    <t>GK1287</t>
  </si>
  <si>
    <t>GK1289</t>
  </si>
  <si>
    <t>GK1295</t>
  </si>
  <si>
    <t>GK1303</t>
  </si>
  <si>
    <t>GK1305</t>
  </si>
  <si>
    <t>GK1319</t>
  </si>
  <si>
    <t>GK1320</t>
  </si>
  <si>
    <t>GK1321</t>
  </si>
  <si>
    <t>GK1323</t>
  </si>
  <si>
    <t>GK1324</t>
  </si>
  <si>
    <t>GK1324B</t>
  </si>
  <si>
    <t>GK1324BR</t>
  </si>
  <si>
    <t>GK1324W</t>
  </si>
  <si>
    <t>GK1325</t>
  </si>
  <si>
    <t>GK1325B</t>
  </si>
  <si>
    <t>GK1325CL</t>
  </si>
  <si>
    <t>GK1326</t>
  </si>
  <si>
    <t>GK1327</t>
  </si>
  <si>
    <t>GK1336</t>
  </si>
  <si>
    <t>GK1336HM</t>
  </si>
  <si>
    <t>GK1393</t>
  </si>
  <si>
    <t>GK1393B</t>
  </si>
  <si>
    <t>GK1393MU</t>
  </si>
  <si>
    <t>GK1402</t>
  </si>
  <si>
    <t>GK1402G</t>
  </si>
  <si>
    <t>GK1403</t>
  </si>
  <si>
    <t>GK1403BL</t>
  </si>
  <si>
    <t>GK1405</t>
  </si>
  <si>
    <t>GK1405B</t>
  </si>
  <si>
    <t>GK1405BL</t>
  </si>
  <si>
    <t>GK1405PN</t>
  </si>
  <si>
    <t>GK1406</t>
  </si>
  <si>
    <t>GK1406B</t>
  </si>
  <si>
    <t>GK1406BL</t>
  </si>
  <si>
    <t>GK1406FU</t>
  </si>
  <si>
    <t>GK1406GR</t>
  </si>
  <si>
    <t>GK1406YL</t>
  </si>
  <si>
    <t>GK1407</t>
  </si>
  <si>
    <t>GK1408</t>
  </si>
  <si>
    <t>GK1411</t>
  </si>
  <si>
    <t>GK1412</t>
  </si>
  <si>
    <t>GK1414</t>
  </si>
  <si>
    <t>GK1418</t>
  </si>
  <si>
    <t>GK1462</t>
  </si>
  <si>
    <t>GK1463</t>
  </si>
  <si>
    <t>GK1463W</t>
  </si>
  <si>
    <t>GK1468</t>
  </si>
  <si>
    <t>GK1469</t>
  </si>
  <si>
    <t>GK1486</t>
  </si>
  <si>
    <t>GK1487</t>
  </si>
  <si>
    <t>GK1488</t>
  </si>
  <si>
    <t>GK1491</t>
  </si>
  <si>
    <t>GK1492</t>
  </si>
  <si>
    <t>GK1493</t>
  </si>
  <si>
    <t>GK1494</t>
  </si>
  <si>
    <t>GK1495</t>
  </si>
  <si>
    <t>GK1496</t>
  </si>
  <si>
    <t>GK1497</t>
  </si>
  <si>
    <t>GK1498</t>
  </si>
  <si>
    <t>GK1501</t>
  </si>
  <si>
    <t>GK1501B</t>
  </si>
  <si>
    <t>GK1501BL</t>
  </si>
  <si>
    <t>GK1501BR</t>
  </si>
  <si>
    <t>GK1501GY</t>
  </si>
  <si>
    <t>GK1501R</t>
  </si>
  <si>
    <t>GK1503</t>
  </si>
  <si>
    <t>GK1503BL</t>
  </si>
  <si>
    <t>GK1505</t>
  </si>
  <si>
    <t>GK1506</t>
  </si>
  <si>
    <t>GK1506BL</t>
  </si>
  <si>
    <t>GK1509</t>
  </si>
  <si>
    <t>GK1510</t>
  </si>
  <si>
    <t>GK1511</t>
  </si>
  <si>
    <t>GK1512</t>
  </si>
  <si>
    <t>GK1514</t>
  </si>
  <si>
    <t>NI-10050SIN</t>
  </si>
  <si>
    <t>Antique Silver Cross / Jesus Keychain</t>
  </si>
  <si>
    <t>NI-10051</t>
  </si>
  <si>
    <t>Embossed Rose Keychain with Rhonestones</t>
  </si>
  <si>
    <t>NI-10051CL</t>
  </si>
  <si>
    <t>NI-10052SIN</t>
  </si>
  <si>
    <t>Heart Shaped Mirror Keychain Encrusted with a Rhinestone Flower Design</t>
  </si>
  <si>
    <t>NI-10053SIN</t>
  </si>
  <si>
    <t>Flower Shaped Mirror Keychain Encrusted with a Rhinestone Butterfly</t>
  </si>
  <si>
    <t>NI-10054SIN</t>
  </si>
  <si>
    <t>Crocodile / Alligator Keychain Encrusted with Stones</t>
  </si>
  <si>
    <t>NI-10055SIN</t>
  </si>
  <si>
    <t>Rhinestone Mirror Keychain Encrusted with a Pink Bow</t>
  </si>
  <si>
    <t>NI-10056SIN</t>
  </si>
  <si>
    <t>Kiss Lips Oval Mirror Keychain with Rhinestones</t>
  </si>
  <si>
    <t>NI-10057SIN</t>
  </si>
  <si>
    <t>Heart Shaped Mirror and Keychain Encrusted with Leaves and Rhinestones</t>
  </si>
  <si>
    <t>NI-10058SIN</t>
  </si>
  <si>
    <t>Mona Lisa Keychain and Mirror Encrusted with Rhinestones</t>
  </si>
  <si>
    <t>NI-10059SIN</t>
  </si>
  <si>
    <t>Silver Lucky Charm Keychain Encrusted with Stones</t>
  </si>
  <si>
    <t>NI-10060SIN</t>
  </si>
  <si>
    <t>Rhinestone Cross Keychain and Mirror</t>
  </si>
  <si>
    <t>NI-10061SIN</t>
  </si>
  <si>
    <t xml:space="preserve">Fashion Rhinestone Keychain and Mirror </t>
  </si>
  <si>
    <t>NI-10062SIN</t>
  </si>
  <si>
    <t>Fashion Keychain with Cords and Butterfly Charms</t>
  </si>
  <si>
    <t>NI-10063SIN</t>
  </si>
  <si>
    <t>Fashion Keychain with Hanging Flower Charm Cords</t>
  </si>
  <si>
    <t>NI-10064SIN</t>
  </si>
  <si>
    <t>Leaf Charm Keychain with Cords</t>
  </si>
  <si>
    <t>NI-10065SIN</t>
  </si>
  <si>
    <t>Keychain with Multi Style Charms and Cords</t>
  </si>
  <si>
    <t>NI-10066</t>
  </si>
  <si>
    <t xml:space="preserve">Bow and Tassle Keychain Encrusted with Rhinesotnes </t>
  </si>
  <si>
    <t>NI-10066B</t>
  </si>
  <si>
    <t>NI-10066BR</t>
  </si>
  <si>
    <t>NI-10066W</t>
  </si>
  <si>
    <t>NI-10067</t>
  </si>
  <si>
    <t xml:space="preserve">Tassel Keychain with Faux Stones </t>
  </si>
  <si>
    <t>NI-10067B</t>
  </si>
  <si>
    <t>NI-10067CL</t>
  </si>
  <si>
    <t>NI-10068SIN</t>
  </si>
  <si>
    <t>Tassel Keychain with Wings</t>
  </si>
  <si>
    <t>NI-10069SIN</t>
  </si>
  <si>
    <t>Elegant Flower Keychain with Tassel</t>
  </si>
  <si>
    <t>NI-10070</t>
  </si>
  <si>
    <t>Beaded Keychain with Faux Jewel Charms</t>
  </si>
  <si>
    <t>NI-10070HM</t>
  </si>
  <si>
    <t>NI-10071</t>
  </si>
  <si>
    <t>Coin Purse Keychain with Clasp Closure</t>
  </si>
  <si>
    <t>NI-10071B</t>
  </si>
  <si>
    <t>NI-10071MU</t>
  </si>
  <si>
    <t>NI-10072</t>
  </si>
  <si>
    <t>Zebra Print Keychain Coin Purse with Tassel</t>
  </si>
  <si>
    <t>NI-10072G</t>
  </si>
  <si>
    <t>NI-10073</t>
  </si>
  <si>
    <t>Polka Dot Coin Bag Key Chain</t>
  </si>
  <si>
    <t>NI-10073BL</t>
  </si>
  <si>
    <t>NI-10074</t>
  </si>
  <si>
    <t xml:space="preserve">Keychain with a Floral Print Transparent Bag </t>
  </si>
  <si>
    <t>NI-10074B</t>
  </si>
  <si>
    <t>NI-10074BL</t>
  </si>
  <si>
    <t>NI-10074PN</t>
  </si>
  <si>
    <t>NI-10075</t>
  </si>
  <si>
    <t>Keychain with a Polka Dot Transparent Coin Pouch</t>
  </si>
  <si>
    <t>NI-10075B</t>
  </si>
  <si>
    <t>NI-10075BL</t>
  </si>
  <si>
    <t>NI-10075FU</t>
  </si>
  <si>
    <t>NI-10075GR</t>
  </si>
  <si>
    <t>NI-10075YL</t>
  </si>
  <si>
    <t>NI-10076SIN</t>
  </si>
  <si>
    <t>Leopard Print Handbag Keychian with Lobster Casp Closure</t>
  </si>
  <si>
    <t>NI-10077SIN</t>
  </si>
  <si>
    <t>Floral Print Handbag Keychain</t>
  </si>
  <si>
    <t>NI-10078SIN</t>
  </si>
  <si>
    <t>High Heel / Shoe Keychain Encrusted with Rhinestones</t>
  </si>
  <si>
    <t>NI-10079SIN</t>
  </si>
  <si>
    <t>Guitar Keychain Encrusted with Rhinestones and Faux Jewels</t>
  </si>
  <si>
    <t>NI-10080SIN</t>
  </si>
  <si>
    <t>Round Metal Keychain with an Elephant Cut Out</t>
  </si>
  <si>
    <t>NI-10081SIN</t>
  </si>
  <si>
    <t>Elephant Keychain with Fauc Jewles and Stones</t>
  </si>
  <si>
    <t>NI-10082SIN</t>
  </si>
  <si>
    <t>Elephant and Heart Keychain with Rhinestones</t>
  </si>
  <si>
    <t>NI-10083</t>
  </si>
  <si>
    <t>Shoe Keychain with a Rhinestone Encrusted Bow</t>
  </si>
  <si>
    <t>NI-10083W</t>
  </si>
  <si>
    <t>NI-10084SIN</t>
  </si>
  <si>
    <t>Show Keychain Encrusted with Rhinestone Flowers</t>
  </si>
  <si>
    <t>NI-10085SIN</t>
  </si>
  <si>
    <t>Lip Keychain with a Rhinestone Lipstick</t>
  </si>
  <si>
    <t>NI-10086SIN</t>
  </si>
  <si>
    <t>Peacock Keychain with Multi Colored Faux Stones</t>
  </si>
  <si>
    <t>NI-10087SIN</t>
  </si>
  <si>
    <t>Elephant Keychain Encrusted with Faux Stones and Jewels</t>
  </si>
  <si>
    <t>NI-10088SIN</t>
  </si>
  <si>
    <t>Turtle Keychain with Faux Rhinestones</t>
  </si>
  <si>
    <t>NI-10089SIN</t>
  </si>
  <si>
    <t>Multi Colored Indian Elephant Rhinestone Keychain</t>
  </si>
  <si>
    <t>NI-10090SIN</t>
  </si>
  <si>
    <t>Elephant Head Keyhcian with Rhinestones and a Faux Jewel</t>
  </si>
  <si>
    <t>NI-10091SIN</t>
  </si>
  <si>
    <t>Paris / Eifel Tower Keychain with Rhinestones</t>
  </si>
  <si>
    <t>NI-10092SIN</t>
  </si>
  <si>
    <t>Bear Keychain wih Rhinestones and a Swivel Head</t>
  </si>
  <si>
    <t>NI-10093SIN</t>
  </si>
  <si>
    <t>Talisman / Evil Eye Keychain with a Tassel</t>
  </si>
  <si>
    <t>NI-10094SIN</t>
  </si>
  <si>
    <t>Elephant Keychain qith Faux Jewles</t>
  </si>
  <si>
    <t>NI-10095SIN</t>
  </si>
  <si>
    <t>Hour Glass Keychain with Faux Jewels</t>
  </si>
  <si>
    <t>NI-10096SIN</t>
  </si>
  <si>
    <t>Double Heart and Arrow Keychain with Rhinestones</t>
  </si>
  <si>
    <t>NI-10097</t>
  </si>
  <si>
    <t>Multi Tassel Keychain</t>
  </si>
  <si>
    <t>NI-10097B</t>
  </si>
  <si>
    <t>NI-10097BL</t>
  </si>
  <si>
    <t>NI-10097BR</t>
  </si>
  <si>
    <t>NI-10097GY</t>
  </si>
  <si>
    <t>NI-10097R</t>
  </si>
  <si>
    <t>NI-10098</t>
  </si>
  <si>
    <t>Tassel Keychain with a Metal Tip</t>
  </si>
  <si>
    <t>NI-10098BL</t>
  </si>
  <si>
    <t>NI-10099SIN</t>
  </si>
  <si>
    <t>Umbrella Keychain with a Pearl</t>
  </si>
  <si>
    <t>NI-10100</t>
  </si>
  <si>
    <t xml:space="preserve">Boot / Shoe Keychain with Rhinestones </t>
  </si>
  <si>
    <t>NI-10100BL</t>
  </si>
  <si>
    <t>NI-10101SIN</t>
  </si>
  <si>
    <t>Owl Keychain with Rhinestones</t>
  </si>
  <si>
    <t>NI-10102SIN</t>
  </si>
  <si>
    <t>Elephant Keychain with Rhinestones</t>
  </si>
  <si>
    <t>NI-10103SIN</t>
  </si>
  <si>
    <t>Owl Keychian with Multi Colored Rhinestones</t>
  </si>
  <si>
    <t>NI-10104SIN</t>
  </si>
  <si>
    <t>Jeweled Beatle Bug Keychain</t>
  </si>
  <si>
    <t>NI-10105SIN</t>
  </si>
  <si>
    <t>Deer / Antelope Keychain with Rhinestones</t>
  </si>
  <si>
    <t>HC0689</t>
  </si>
  <si>
    <t>HC0690</t>
  </si>
  <si>
    <t>HC0691</t>
  </si>
  <si>
    <t>HC0781X</t>
  </si>
  <si>
    <t>HC0782</t>
  </si>
  <si>
    <t>HC24452TP</t>
  </si>
  <si>
    <t>HC24453TP</t>
  </si>
  <si>
    <t>HC24650S</t>
  </si>
  <si>
    <t>HC24679</t>
  </si>
  <si>
    <t>HC24679BEI</t>
  </si>
  <si>
    <t>HC24679BL</t>
  </si>
  <si>
    <t>HC24679CO</t>
  </si>
  <si>
    <t>HC24679PN</t>
  </si>
  <si>
    <t>HC24690</t>
  </si>
  <si>
    <t>HC24690GR</t>
  </si>
  <si>
    <t>HC24690YL</t>
  </si>
  <si>
    <t>HC24724</t>
  </si>
  <si>
    <t>HC24733</t>
  </si>
  <si>
    <t>HC24733B</t>
  </si>
  <si>
    <t>HC24733BR</t>
  </si>
  <si>
    <t>HC24733R</t>
  </si>
  <si>
    <t>HC24736</t>
  </si>
  <si>
    <t>HC24741</t>
  </si>
  <si>
    <t>HC24741S</t>
  </si>
  <si>
    <t>HC24742</t>
  </si>
  <si>
    <t>HC24742S</t>
  </si>
  <si>
    <t>HC24746</t>
  </si>
  <si>
    <t>HC24748</t>
  </si>
  <si>
    <t>HC24759PN</t>
  </si>
  <si>
    <t>HC24810</t>
  </si>
  <si>
    <t>HC24810TL</t>
  </si>
  <si>
    <t>HC3990</t>
  </si>
  <si>
    <t>HC3995</t>
  </si>
  <si>
    <t>Womens Elephant Bohemia Tribal Hair Clip Hair Tie Vintage</t>
  </si>
  <si>
    <t>NI-40560SIN</t>
  </si>
  <si>
    <t>Womens Beatle Bohemia Tribal Hair Clip Hair Tie Vintage</t>
  </si>
  <si>
    <t>NI-40561SIN</t>
  </si>
  <si>
    <t>Womens Spider Bohemia Tribal Hair Clip Hair Tie Vintage</t>
  </si>
  <si>
    <t>NI-40562SIN</t>
  </si>
  <si>
    <t>Womens Assorted Beatle Jewel Bohemia Tribal Hair Clip Hair Tie Vintage</t>
  </si>
  <si>
    <t>NI-40563SIN</t>
  </si>
  <si>
    <t>Womens Assorted Lady Bug Jewel Bohemia Tribal Hair Clip Hair Tie Vintage</t>
  </si>
  <si>
    <t>NI-40564SIN</t>
  </si>
  <si>
    <t>NI-40565</t>
  </si>
  <si>
    <t>Handmade Fashion Rhinestone Headband Hair Band w Bow</t>
  </si>
  <si>
    <t>NI-40565TP</t>
  </si>
  <si>
    <t>NI-40566</t>
  </si>
  <si>
    <t>Handmade Fashion Rhinestone Floral Headband Hair Band</t>
  </si>
  <si>
    <t>NI-40566TP</t>
  </si>
  <si>
    <t>NI-40567</t>
  </si>
  <si>
    <t>Handmade Beaded Bohemia Flapper Style Fashion Headband Hair Band</t>
  </si>
  <si>
    <t>NI-40567S</t>
  </si>
  <si>
    <t>NI-40568</t>
  </si>
  <si>
    <t>Beautiful Handmade Boho Flapper Cheetah Bow Headband Hair Band</t>
  </si>
  <si>
    <t>NI-40568BEI</t>
  </si>
  <si>
    <t>NI-40568BL</t>
  </si>
  <si>
    <t>NI-40568CO</t>
  </si>
  <si>
    <t>NI-40568PN</t>
  </si>
  <si>
    <t>NI-40569</t>
  </si>
  <si>
    <t>Sassy Hippie Floral Print Elastic Headband Hair Band Bohemia</t>
  </si>
  <si>
    <t>NI-40569GR</t>
  </si>
  <si>
    <t>NI-40569YL</t>
  </si>
  <si>
    <t>Handmade Crystal Rhinestone Faux Pearl Bohemia Elastic Headband Hair Band Bridal</t>
  </si>
  <si>
    <t>NI-40570SIN</t>
  </si>
  <si>
    <t>NI-40571</t>
  </si>
  <si>
    <t>Handmade Bohemia Tribal Faux Gem &amp; Rhinestone Hair Clip Hair Tie</t>
  </si>
  <si>
    <t>NI-40571B</t>
  </si>
  <si>
    <t>NI-40571BR</t>
  </si>
  <si>
    <t>NI-40571R</t>
  </si>
  <si>
    <t>NI-40572SIN</t>
  </si>
  <si>
    <t>NI-40573</t>
  </si>
  <si>
    <t>Handmade Great Gatsby Flapper Bohemia Crystal Rhinestone Flower Headband Hair Band</t>
  </si>
  <si>
    <t>NI-40573S</t>
  </si>
  <si>
    <t>NI-40574</t>
  </si>
  <si>
    <t>NI-40574S</t>
  </si>
  <si>
    <t>Handmade Bohemia Tribal Faux Pearl &amp; Rhinestone Hair Clip Hair Tie</t>
  </si>
  <si>
    <t>NI-40575SIN</t>
  </si>
  <si>
    <t>NI-40576SIN</t>
  </si>
  <si>
    <t>NI-40577</t>
  </si>
  <si>
    <t>Handmade Bohemia Princess Gatsby Flapper Elastic Fashion Headband Hair Band</t>
  </si>
  <si>
    <t>NI-40577PN</t>
  </si>
  <si>
    <t>NI-40578</t>
  </si>
  <si>
    <t>Handmade Knitted Fashion Headband Head Wrap w Faux Jewel Floral Pendant</t>
  </si>
  <si>
    <t>NI-40578TL</t>
  </si>
  <si>
    <t>Twin Jeweled Mini Beatle Hair Clips (set of 2)</t>
  </si>
  <si>
    <t>NI-40579SIN</t>
  </si>
  <si>
    <t>Twin Jeweled Mini Bug Hair Clips (set of 2)</t>
  </si>
  <si>
    <t>NI-40580SIN</t>
  </si>
  <si>
    <t>HCQQ1505</t>
  </si>
  <si>
    <t>HCYKA001</t>
  </si>
  <si>
    <t>HCYKA002</t>
  </si>
  <si>
    <t>HCYKA003</t>
  </si>
  <si>
    <t>HCXQ003</t>
  </si>
  <si>
    <t>HCQQ1507</t>
  </si>
  <si>
    <t>HCXQ002</t>
  </si>
  <si>
    <t>HCLL-001</t>
  </si>
  <si>
    <t>HCLL-002</t>
  </si>
  <si>
    <t>HCJSD-001</t>
  </si>
  <si>
    <t>HCAQE-001</t>
  </si>
  <si>
    <t>HCJSD-006</t>
  </si>
  <si>
    <t>HCJSD-002</t>
  </si>
  <si>
    <t>HCJSD-005</t>
  </si>
  <si>
    <t>HCAQE-003</t>
  </si>
  <si>
    <t>HCAQE-004</t>
  </si>
  <si>
    <t>HCAQE-002</t>
  </si>
  <si>
    <t>HCLL-003</t>
  </si>
  <si>
    <t>HCKLY-001</t>
  </si>
  <si>
    <t>HCKLY-001CL</t>
  </si>
  <si>
    <t>HCKLY-001G</t>
  </si>
  <si>
    <t>HCJFN1501</t>
  </si>
  <si>
    <t>HCJFN1501B</t>
  </si>
  <si>
    <t>HCJFN1501CH</t>
  </si>
  <si>
    <t>HCJFN1501HM</t>
  </si>
  <si>
    <t>HCJFN1501PN</t>
  </si>
  <si>
    <t>HCJFN1501PU</t>
  </si>
  <si>
    <t>HCJFN1502</t>
  </si>
  <si>
    <t>HCJFN1502B</t>
  </si>
  <si>
    <t>HCJFN1502CH</t>
  </si>
  <si>
    <t>HCJFN1502HM</t>
  </si>
  <si>
    <t>HCKLY-002</t>
  </si>
  <si>
    <t>HCKLY-002CL</t>
  </si>
  <si>
    <t>HCAN1505</t>
  </si>
  <si>
    <t>HCAN1506</t>
  </si>
  <si>
    <t>HCAN1503</t>
  </si>
  <si>
    <t>HCAN1501</t>
  </si>
  <si>
    <t>HCAN1504</t>
  </si>
  <si>
    <t>Women's Handmade Rhinestone &amp; Faux Pearl Fashion Headband Great Gatsby / Flaper Inspired</t>
  </si>
  <si>
    <t>VENICI</t>
  </si>
  <si>
    <t>VF-795000SIN</t>
  </si>
  <si>
    <t>Women's Handmade Great Gatsby Flapper Inspired Headband Hair Band w Crystal Rhinestones</t>
  </si>
  <si>
    <t>VF-795001SIN</t>
  </si>
  <si>
    <t>VF-795002SIN</t>
  </si>
  <si>
    <t>VF-795003SIN</t>
  </si>
  <si>
    <t>Women's Rhinestone &amp; Faux Pearl Fashion Headband Great Gatsby / Flaper Inspired</t>
  </si>
  <si>
    <t>VF-795004SIN</t>
  </si>
  <si>
    <t>VF-795005SIN</t>
  </si>
  <si>
    <t>Women's Handmade Beaded Fashion Floral Leaf Retro Great Gatsby Flapper Headband Hair Band</t>
  </si>
  <si>
    <t>VF-795006SIN</t>
  </si>
  <si>
    <t>Women's Handmade Crystal Rhinestone Flower Headband Hair Band Retro Boho</t>
  </si>
  <si>
    <t>VF-795007SIN</t>
  </si>
  <si>
    <t>VF-795008SIN</t>
  </si>
  <si>
    <t>VF-795009SIN</t>
  </si>
  <si>
    <t xml:space="preserve">Women's Handmade Rhinestone &amp; Faux Pearl Leaf Design Headband Hair Band Great Gatsby Flapper Inspired Boho </t>
  </si>
  <si>
    <t>VF-795010SIN</t>
  </si>
  <si>
    <t>VF-795011SIN</t>
  </si>
  <si>
    <t>Women's Handmade Crystal Rhinestone Butterfly Headband Hair Band Retro Boho</t>
  </si>
  <si>
    <t>VF-795012SIN</t>
  </si>
  <si>
    <t>Women's Handmade Crystal Rhinestone Leaf Headband Hair Band Retro Boho</t>
  </si>
  <si>
    <t>VF-795013SIN</t>
  </si>
  <si>
    <t>Women's Handmade Princess Boho Style Gatsby Headband Hair Band w Crystal Rhinestones</t>
  </si>
  <si>
    <t>VF-795014SIN</t>
  </si>
  <si>
    <t>Women's Handmade Princess Boho Style Rhinestone &amp; Pearl Gatsby Headband Hair Band</t>
  </si>
  <si>
    <t>VF-795015SIN</t>
  </si>
  <si>
    <t>Women's Handmade Bridal Boho Style Gatsby Headband Hair Band w Crystal Rhinestones</t>
  </si>
  <si>
    <t>VF-795016SIN</t>
  </si>
  <si>
    <t>Women's Handmade Crystal Rhinestone Bridal Bohemia Fashion Hair Band Headband</t>
  </si>
  <si>
    <t>VF-795017SIN</t>
  </si>
  <si>
    <t>VF-795018</t>
  </si>
  <si>
    <t>Women's Handmade Great Gatsby Flapper Bohemia Crystal Rhinestone Headband Hair Band</t>
  </si>
  <si>
    <t>VF-795018CL</t>
  </si>
  <si>
    <t>VF-795018G</t>
  </si>
  <si>
    <t>VF-795019</t>
  </si>
  <si>
    <t>Handmade Gatsby Flapper Bohemia Fashion Beaded Headband Hair Band</t>
  </si>
  <si>
    <t>VF-795019B</t>
  </si>
  <si>
    <t>VF-795019HM</t>
  </si>
  <si>
    <t>VF-795019PN</t>
  </si>
  <si>
    <t>VF-795019PU</t>
  </si>
  <si>
    <t>VF-795020</t>
  </si>
  <si>
    <t>VF-795020B</t>
  </si>
  <si>
    <t>VF-795020HM</t>
  </si>
  <si>
    <t>VF-795021</t>
  </si>
  <si>
    <t>Women's Handmade Gatsby Flapper Bohemia Crystal Rhinestone Fashion Headband Hair Band</t>
  </si>
  <si>
    <t>VF-795021CL</t>
  </si>
  <si>
    <t>VF-795022SIN</t>
  </si>
  <si>
    <t>VF-795023SIN</t>
  </si>
  <si>
    <t>Handmade Crystal Rhinestone Bohemia Elastic Headband Hair Band Bridal</t>
  </si>
  <si>
    <t>VF-795024SIN</t>
  </si>
  <si>
    <t>VF-795025SIN</t>
  </si>
  <si>
    <t>VF-795026SIN</t>
  </si>
  <si>
    <t>HCJFN1501BEI</t>
  </si>
  <si>
    <t>HCJFN1502BEI</t>
  </si>
  <si>
    <t>VF-795019BEI</t>
  </si>
  <si>
    <t>VF-795020BEI</t>
  </si>
  <si>
    <t>VSAS-001</t>
  </si>
  <si>
    <t>VSAS-001BEI</t>
  </si>
  <si>
    <t>VSAS-001B</t>
  </si>
  <si>
    <t>VSAS-001BL</t>
  </si>
  <si>
    <t>VSAS-001NVY</t>
  </si>
  <si>
    <t>VSAS-001PC</t>
  </si>
  <si>
    <t>VSAS-001PN</t>
  </si>
  <si>
    <t>VSAS-001IV</t>
  </si>
  <si>
    <t>VSAS-001YL</t>
  </si>
  <si>
    <t>VSSKL-001</t>
  </si>
  <si>
    <t>VSSKL-001B</t>
  </si>
  <si>
    <t>VSSKL-001BL</t>
  </si>
  <si>
    <t>VSSKL-001W</t>
  </si>
  <si>
    <t>VF-785000</t>
  </si>
  <si>
    <t>Venici Jersey Cotton Floral Printed Hijab Head Scarf Rectangle</t>
  </si>
  <si>
    <t>VF-785000BEI</t>
  </si>
  <si>
    <t>VF-785000B</t>
  </si>
  <si>
    <t>VF-785000BL</t>
  </si>
  <si>
    <t>VF-785000NVY</t>
  </si>
  <si>
    <t>VF-785000PC</t>
  </si>
  <si>
    <t>VF-785000PN</t>
  </si>
  <si>
    <t>VF-785000IV</t>
  </si>
  <si>
    <t>VF-785000YL</t>
  </si>
  <si>
    <t>VF-785001</t>
  </si>
  <si>
    <t>VF-785001B</t>
  </si>
  <si>
    <t>VF-785001BL</t>
  </si>
  <si>
    <t>VF-785001W</t>
  </si>
  <si>
    <t>VF-785002</t>
  </si>
  <si>
    <t>Venici Jersey Cotton Floral Printed Glitter Hijab Head Scarf Rectangle</t>
  </si>
  <si>
    <t>VF-785002BEI</t>
  </si>
  <si>
    <t>VF-785002B</t>
  </si>
  <si>
    <t>VF-785002BL</t>
  </si>
  <si>
    <t>VF-785002NVY</t>
  </si>
  <si>
    <t>VF-785002PC</t>
  </si>
  <si>
    <t>VF-785002PN</t>
  </si>
  <si>
    <t>VF-785002IV</t>
  </si>
  <si>
    <t>VF-785002YL</t>
  </si>
  <si>
    <t>VF-785003</t>
  </si>
  <si>
    <t>VF-785003B</t>
  </si>
  <si>
    <t>VF-785003BL</t>
  </si>
  <si>
    <t>VF-785003W</t>
  </si>
  <si>
    <t>VF-785004</t>
  </si>
  <si>
    <t>Collection of Super-Fine Jersey, Printed-Fashion Scarves / Hijabs / Head Scarves</t>
  </si>
  <si>
    <t>VF-785004BEI</t>
  </si>
  <si>
    <t>VF-785004B</t>
  </si>
  <si>
    <t>VF-785004BL</t>
  </si>
  <si>
    <t>VF-785004NVY</t>
  </si>
  <si>
    <t>VF-785004PC</t>
  </si>
  <si>
    <t>VF-785004PN</t>
  </si>
  <si>
    <t>VF-785004IV</t>
  </si>
  <si>
    <t>VF-785004YL</t>
  </si>
  <si>
    <t>VF-7850041BA</t>
  </si>
  <si>
    <t>VF-7850041BLA</t>
  </si>
  <si>
    <t>VF-7850041W</t>
  </si>
  <si>
    <t>VF-785004BEIA</t>
  </si>
  <si>
    <t>VF-785004BB</t>
  </si>
  <si>
    <t>VF-785004NVYA</t>
  </si>
  <si>
    <t>VF-785004PCA</t>
  </si>
  <si>
    <t>VF-785004PNA</t>
  </si>
  <si>
    <t>VF-785004IVA</t>
  </si>
  <si>
    <t>VF-785004YLA</t>
  </si>
  <si>
    <t>VF-7850041BB</t>
  </si>
  <si>
    <t>VF-7850041BLB</t>
  </si>
  <si>
    <t>VF-7850041WA</t>
  </si>
  <si>
    <t>VF-785005</t>
  </si>
  <si>
    <t>VF-785005BEI</t>
  </si>
  <si>
    <t>VF-785006</t>
  </si>
  <si>
    <t>VF-785006B</t>
  </si>
  <si>
    <t>VF-785007</t>
  </si>
  <si>
    <t>VF-785007BL</t>
  </si>
  <si>
    <t>VF-785008</t>
  </si>
  <si>
    <t>VF-785008NVY</t>
  </si>
  <si>
    <t>VF-785009</t>
  </si>
  <si>
    <t>VF-785009PC</t>
  </si>
  <si>
    <t>VF-785010</t>
  </si>
  <si>
    <t>VF-785010PN</t>
  </si>
  <si>
    <t>VF-785011</t>
  </si>
  <si>
    <t>VF-785011IV</t>
  </si>
  <si>
    <t>VF-785012</t>
  </si>
  <si>
    <t>VF-785012YL</t>
  </si>
  <si>
    <t>VF-785013</t>
  </si>
  <si>
    <t>VF-785013B</t>
  </si>
  <si>
    <t>VF-785014</t>
  </si>
  <si>
    <t>VF-785014BL</t>
  </si>
  <si>
    <t>VF-785015</t>
  </si>
  <si>
    <t>VF-785015W</t>
  </si>
  <si>
    <t>VF-785016</t>
  </si>
  <si>
    <t>VF-785016BEI</t>
  </si>
  <si>
    <t>VF-785017</t>
  </si>
  <si>
    <t>VF-785017B</t>
  </si>
  <si>
    <t>VF-785018</t>
  </si>
  <si>
    <t>VF-785018BL</t>
  </si>
  <si>
    <t>VF-785019</t>
  </si>
  <si>
    <t>VF-785019NVY</t>
  </si>
  <si>
    <t>VF-785020</t>
  </si>
  <si>
    <t>VF-785021</t>
  </si>
  <si>
    <t>NI-20995</t>
  </si>
  <si>
    <t>NI-20995B</t>
  </si>
  <si>
    <t>NI-20996</t>
  </si>
  <si>
    <t>NI-20996FU</t>
  </si>
  <si>
    <t>NI-20997</t>
  </si>
  <si>
    <t>NI-20997BEI</t>
  </si>
  <si>
    <t>NI-20998SIN</t>
  </si>
  <si>
    <t>NI-20999SIN</t>
  </si>
  <si>
    <t>NI-21000SIN</t>
  </si>
  <si>
    <t>NI-21001SIN</t>
  </si>
  <si>
    <t>NI-21002</t>
  </si>
  <si>
    <t>NI-21002BL</t>
  </si>
  <si>
    <t>NI-21003</t>
  </si>
  <si>
    <t>NI-21003BL</t>
  </si>
  <si>
    <t>NI-21004</t>
  </si>
  <si>
    <t>NI-21004BL</t>
  </si>
  <si>
    <t>NI-21006</t>
  </si>
  <si>
    <t>NI-21006GY</t>
  </si>
  <si>
    <t>NI-21007SIN</t>
  </si>
  <si>
    <t>NI-21008SIN</t>
  </si>
  <si>
    <t>NI-21009SIN</t>
  </si>
  <si>
    <t>NI-45181</t>
  </si>
  <si>
    <t>NI-45181B</t>
  </si>
  <si>
    <t>NI-45182</t>
  </si>
  <si>
    <t>NI-45182R</t>
  </si>
  <si>
    <t>NI-45183SIN</t>
  </si>
  <si>
    <t>NI-45184SIN</t>
  </si>
  <si>
    <t>NI-45185SIN</t>
  </si>
  <si>
    <t>NI-45186SIN</t>
  </si>
  <si>
    <t>NI-45187</t>
  </si>
  <si>
    <t>NI-45187BEI</t>
  </si>
  <si>
    <t>NI-45187RU</t>
  </si>
  <si>
    <t>NI-45188SIN</t>
  </si>
  <si>
    <t>NI-45189SIN</t>
  </si>
  <si>
    <t>NI-45190</t>
  </si>
  <si>
    <t>NI-45190B</t>
  </si>
  <si>
    <t>NI-45191SIN</t>
  </si>
  <si>
    <t>NI-45192SIN</t>
  </si>
  <si>
    <t>NI-45193SIN</t>
  </si>
  <si>
    <t>NI-45194SIN</t>
  </si>
  <si>
    <t>NI-45195</t>
  </si>
  <si>
    <t>NI-45195BEI</t>
  </si>
  <si>
    <t>NI-45195BL</t>
  </si>
  <si>
    <t>NI-45195OR</t>
  </si>
  <si>
    <t>NI-45195PU</t>
  </si>
  <si>
    <t>NI-45195R</t>
  </si>
  <si>
    <t>NI-45196</t>
  </si>
  <si>
    <t>NI-45196BL</t>
  </si>
  <si>
    <t>NI-45196OR</t>
  </si>
  <si>
    <t>NI-45196R</t>
  </si>
  <si>
    <t>NI-45197SIN</t>
  </si>
  <si>
    <t>NI-45198SIN</t>
  </si>
  <si>
    <t>NI-45199SIN</t>
  </si>
  <si>
    <t>NI-45200</t>
  </si>
  <si>
    <t>NI-45200GR</t>
  </si>
  <si>
    <t>NI-45200W</t>
  </si>
  <si>
    <t>NI-45201</t>
  </si>
  <si>
    <t>NI-45201W</t>
  </si>
  <si>
    <t>NI-45202</t>
  </si>
  <si>
    <t>NI-45202GR</t>
  </si>
  <si>
    <t>NI-45202W</t>
  </si>
  <si>
    <t>NI-45203</t>
  </si>
  <si>
    <t>NI-45203OR</t>
  </si>
  <si>
    <t>NI-45203YL</t>
  </si>
  <si>
    <t>NI-45204SIN</t>
  </si>
  <si>
    <t>NI-45205SIN</t>
  </si>
  <si>
    <t>NI-45206SIN</t>
  </si>
  <si>
    <t>NI-45207</t>
  </si>
  <si>
    <t>NI-45207B</t>
  </si>
  <si>
    <t>NI-30083</t>
  </si>
  <si>
    <t>Polk A Dot Fashion Card Holder Compact Mirror / Money Clip / Cigarrette Case</t>
  </si>
  <si>
    <t>NI-30083W</t>
  </si>
  <si>
    <t>NI-30084</t>
  </si>
  <si>
    <t>NI-30084PU</t>
  </si>
  <si>
    <t>NI-30085</t>
  </si>
  <si>
    <t>Fleur De Lis Womens Cigarette Case Business / ID / Credit Card Holder Case Money Clip</t>
  </si>
  <si>
    <t>NI-30085FU</t>
  </si>
  <si>
    <t>NI-30086</t>
  </si>
  <si>
    <t>Star Bling Womens Cigarette Case Business / ID / Credit Card Holder Case Money Clip</t>
  </si>
  <si>
    <t>NI-30086B</t>
  </si>
  <si>
    <t>NI-30087</t>
  </si>
  <si>
    <t>Crown Rhinestone Womens Cigarette Case Business / ID / Credit Card Holder Case Money Clip</t>
  </si>
  <si>
    <t>NI-30087PU</t>
  </si>
  <si>
    <t>NI-30088</t>
  </si>
  <si>
    <t>Star Design Vegan Leather &amp; Metal Womens Cigarette Case Business / Credit Card Holder Case Money Clip</t>
  </si>
  <si>
    <t>NI-30088BR</t>
  </si>
  <si>
    <t>NI-30089</t>
  </si>
  <si>
    <t>Crown Design Vegan Leather &amp; Metal Womens Cigarette Case Business / Credit Card Holder Case Money Clip</t>
  </si>
  <si>
    <t>NI-30089R</t>
  </si>
  <si>
    <t>NI-30090</t>
  </si>
  <si>
    <t>Rhinestone Womens Cigarette Case Business / ID / Credit Card Holder Case Money Clip</t>
  </si>
  <si>
    <t>NI-30090CL</t>
  </si>
  <si>
    <t>NI-30090JT</t>
  </si>
  <si>
    <t>Womens Painting Design Cigarette Case Business / ID / Credit Card Holder Case Money Clip</t>
  </si>
  <si>
    <t>NI-30091SIN</t>
  </si>
  <si>
    <t>NI-30092SIN</t>
  </si>
  <si>
    <t>NI-30093</t>
  </si>
  <si>
    <t>NI-30093R</t>
  </si>
  <si>
    <t>NI-30094</t>
  </si>
  <si>
    <t>NI-30094B</t>
  </si>
  <si>
    <t>NI-30095</t>
  </si>
  <si>
    <t>CAPAF001</t>
  </si>
  <si>
    <t>CAPAF001B</t>
  </si>
  <si>
    <t>CAPAF001BL</t>
  </si>
  <si>
    <t>CAPAF001R</t>
  </si>
  <si>
    <t>CAPAF002</t>
  </si>
  <si>
    <t>CAPAF002B</t>
  </si>
  <si>
    <t>CAPAF002BL</t>
  </si>
  <si>
    <t>CAPAF002BEI</t>
  </si>
  <si>
    <t>CAPAF002R</t>
  </si>
  <si>
    <t>VF-775000</t>
  </si>
  <si>
    <t>Women's Great Gatsby Inspired Wool Felt Cloche Fedora Bucket Hat</t>
  </si>
  <si>
    <t>VF-775000B</t>
  </si>
  <si>
    <t>VF-775000BL</t>
  </si>
  <si>
    <t>VF-775000R</t>
  </si>
  <si>
    <t>VF-775001</t>
  </si>
  <si>
    <t>Faux Pearl &amp; Wool Felt Round Fedora Sun Hat Cap Stetson</t>
  </si>
  <si>
    <t>VF-775001B</t>
  </si>
  <si>
    <t>VF-775001BL</t>
  </si>
  <si>
    <t>VF-775001BEI</t>
  </si>
  <si>
    <t>VF-775001R</t>
  </si>
  <si>
    <t>VF-7850041BL</t>
  </si>
  <si>
    <t>VF-7850041B</t>
  </si>
  <si>
    <t>VF-785004BLB</t>
  </si>
  <si>
    <t>VF-795028</t>
  </si>
  <si>
    <t>VF-795028SINA</t>
  </si>
  <si>
    <t>VF-795028SINB</t>
  </si>
  <si>
    <t>VF-795028SINC</t>
  </si>
  <si>
    <t>VF-795028SIND</t>
  </si>
  <si>
    <t>VF-795028SINE</t>
  </si>
  <si>
    <t>Operations</t>
  </si>
  <si>
    <t>Business Tools</t>
  </si>
  <si>
    <t>Dev/Analysis</t>
  </si>
  <si>
    <t>Warehouse</t>
  </si>
  <si>
    <t>FBA</t>
  </si>
  <si>
    <t>795018CL</t>
  </si>
  <si>
    <t>795018G</t>
  </si>
  <si>
    <t>HC24802</t>
  </si>
  <si>
    <t>HC24803</t>
  </si>
  <si>
    <t>HC24804</t>
  </si>
  <si>
    <t>HC24805</t>
  </si>
  <si>
    <t>HC24806</t>
  </si>
  <si>
    <t>HC24807</t>
  </si>
  <si>
    <t>HC24808</t>
  </si>
  <si>
    <t>FAKE</t>
  </si>
  <si>
    <t>HC100-100</t>
  </si>
  <si>
    <t>HC100-100A</t>
  </si>
  <si>
    <t>HC100-35</t>
  </si>
  <si>
    <t>HC100-36</t>
  </si>
  <si>
    <t>HC100-72A</t>
  </si>
  <si>
    <t>HC100-74</t>
  </si>
  <si>
    <t>HC100-74A</t>
  </si>
  <si>
    <t>HC100-75</t>
  </si>
  <si>
    <t>HC100-81A</t>
  </si>
  <si>
    <t>HC100-84A</t>
  </si>
  <si>
    <t>HC100-85</t>
  </si>
  <si>
    <t>HC100-86A</t>
  </si>
  <si>
    <t>HC100-86AB</t>
  </si>
  <si>
    <t>HC100-87A</t>
  </si>
  <si>
    <t>HC100-90</t>
  </si>
  <si>
    <t>HC99-029A</t>
  </si>
  <si>
    <t>HC99-1038W</t>
  </si>
  <si>
    <t>HC99-1059W</t>
  </si>
  <si>
    <t>HC99-1068W</t>
  </si>
  <si>
    <t>HC99-2101</t>
  </si>
  <si>
    <t>HC99-97ROD</t>
  </si>
  <si>
    <t>HC99-98H</t>
  </si>
  <si>
    <t>795018B</t>
  </si>
  <si>
    <t>HCTT001</t>
  </si>
  <si>
    <t>CAPXT002W</t>
  </si>
  <si>
    <t>20278W</t>
  </si>
  <si>
    <t>HBGKD002W</t>
  </si>
  <si>
    <t>20278B_VAR</t>
  </si>
  <si>
    <t>HBGKD003B</t>
  </si>
  <si>
    <t>20278BL_VAR</t>
  </si>
  <si>
    <t>HBGKD003BL</t>
  </si>
  <si>
    <t>20278PN_VAR</t>
  </si>
  <si>
    <t>HBGKD003PN</t>
  </si>
  <si>
    <t>20278PU_VAR</t>
  </si>
  <si>
    <t>HBGKD003PU</t>
  </si>
  <si>
    <t>20278R_VAR</t>
  </si>
  <si>
    <t>HBGKD003R</t>
  </si>
  <si>
    <t>HBGKD002B</t>
  </si>
  <si>
    <t>HBGKD002PU</t>
  </si>
  <si>
    <t>3K-F8N0-4LUV</t>
  </si>
  <si>
    <t>ELEPHANT1</t>
  </si>
  <si>
    <t>ELEPHANT2</t>
  </si>
  <si>
    <t>ELEPHANT_UP</t>
  </si>
  <si>
    <t>ELEPHANT_DOWN</t>
  </si>
  <si>
    <t>EH-VCR6-L8YP</t>
  </si>
  <si>
    <t>PIPE1</t>
  </si>
  <si>
    <t>PIPE2</t>
  </si>
  <si>
    <t>20276W</t>
  </si>
  <si>
    <t>HBGKD001W</t>
  </si>
  <si>
    <t>HBGKD001R</t>
  </si>
  <si>
    <t>HBGKD001B</t>
  </si>
  <si>
    <t>HBGKD001PU</t>
  </si>
  <si>
    <t>CAPXT001B</t>
  </si>
  <si>
    <t>CAPXT001W</t>
  </si>
  <si>
    <t>CAPXT002B</t>
  </si>
  <si>
    <t>CAPXT003B</t>
  </si>
  <si>
    <t>CAPXT003W</t>
  </si>
  <si>
    <t>CAPXT004W</t>
  </si>
  <si>
    <t>140043BA</t>
  </si>
  <si>
    <t>Kentucky Derby Inspired Feather Great Gatsby Head Piece</t>
  </si>
  <si>
    <t>140043WA</t>
  </si>
  <si>
    <t>140043BB</t>
  </si>
  <si>
    <t>140043BC</t>
  </si>
  <si>
    <t>140043WC</t>
  </si>
  <si>
    <t>140043WD</t>
  </si>
  <si>
    <t>HC24811</t>
  </si>
  <si>
    <t>HC24811S</t>
  </si>
  <si>
    <t>HC24815</t>
  </si>
  <si>
    <t>HC24818</t>
  </si>
  <si>
    <t>HC24819</t>
  </si>
  <si>
    <t>HC5063975A</t>
  </si>
  <si>
    <t>HC24839</t>
  </si>
  <si>
    <t>HC24839B</t>
  </si>
  <si>
    <t>HC24839BL</t>
  </si>
  <si>
    <t>HC24839W</t>
  </si>
  <si>
    <t>HC24810B</t>
  </si>
  <si>
    <t>HC24810BUR</t>
  </si>
  <si>
    <t>NI-40581</t>
  </si>
  <si>
    <t>Womens &amp; Girls Great Gatsby Inspired Thin Rhinestone Glitter Headband</t>
  </si>
  <si>
    <t>NI-40581S</t>
  </si>
  <si>
    <t>Great Gatsby Flapper Inspired 1920's Rhinestone Hair Pins - set of 2</t>
  </si>
  <si>
    <t>NI-40583SIN</t>
  </si>
  <si>
    <t>NI-40583SINA</t>
  </si>
  <si>
    <t>NI-40583SINB</t>
  </si>
  <si>
    <t>Womens Girls Cute Butterfly Rhinestone Hair Pin Set of 2</t>
  </si>
  <si>
    <t>NI-40584SIN</t>
  </si>
  <si>
    <t>NI-40585</t>
  </si>
  <si>
    <t xml:space="preserve">Womens Knit Head Wrap Headband with Rhinestones - Thick </t>
  </si>
  <si>
    <t>NI-40585B</t>
  </si>
  <si>
    <t>NI-40585BL</t>
  </si>
  <si>
    <t>NI-40585W</t>
  </si>
  <si>
    <t>NI-40586</t>
  </si>
  <si>
    <t xml:space="preserve">Womens Knit Head Wrap Headband with Center Flower - Thick </t>
  </si>
  <si>
    <t>NI-40586B</t>
  </si>
  <si>
    <t>NI-40586BUR</t>
  </si>
  <si>
    <t>Quantity</t>
  </si>
  <si>
    <t>Date Ordered</t>
  </si>
  <si>
    <t>Price</t>
  </si>
  <si>
    <t>Date Received</t>
  </si>
  <si>
    <t>Received?</t>
  </si>
  <si>
    <t>VSSZW001</t>
  </si>
  <si>
    <t>VSSZW001BEI</t>
  </si>
  <si>
    <t>VSSZW001BL</t>
  </si>
  <si>
    <t>VSSZW001GR</t>
  </si>
  <si>
    <t>VSSZW001YL</t>
  </si>
  <si>
    <t>VSSZW002BEI</t>
  </si>
  <si>
    <t>VSSZW002BL</t>
  </si>
  <si>
    <t>VSSZW002R</t>
  </si>
  <si>
    <t>VSSZW002YL</t>
  </si>
  <si>
    <t>VSSZW003</t>
  </si>
  <si>
    <t>VSSZW003B</t>
  </si>
  <si>
    <t>VSSZW003BL</t>
  </si>
  <si>
    <t>VSSZW003PN</t>
  </si>
  <si>
    <t>VSSZW004</t>
  </si>
  <si>
    <t>VSSZW004GY</t>
  </si>
  <si>
    <t>VSSZW004R</t>
  </si>
  <si>
    <t>VSSZW004OR</t>
  </si>
  <si>
    <t>VSSZW006</t>
  </si>
  <si>
    <t>VSSZW006W</t>
  </si>
  <si>
    <t>VSSZW006GR</t>
  </si>
  <si>
    <t>VSSZW006R</t>
  </si>
  <si>
    <t>VSSZW006YL</t>
  </si>
  <si>
    <t>Venici Jersey Cotton Tribal Printed Hijab Head Scarf Shawl - Square</t>
  </si>
  <si>
    <t>VF-785021BEI</t>
  </si>
  <si>
    <t>VF-785021BL</t>
  </si>
  <si>
    <t>VF-785021GR</t>
  </si>
  <si>
    <t>VF-785021YL</t>
  </si>
  <si>
    <t>VF-785021BEIA</t>
  </si>
  <si>
    <t>VF-785021BLA</t>
  </si>
  <si>
    <t>VF-785021RA</t>
  </si>
  <si>
    <t>VF-785021YLA</t>
  </si>
  <si>
    <t>Venici Jersey Cotton Cheetah &amp; Flower Printed Hijab Head Scarf Shawl - Square</t>
  </si>
  <si>
    <t>VF-785017BL</t>
  </si>
  <si>
    <t>VF-785017PN</t>
  </si>
  <si>
    <t>Venici Jersey Cotton Cheetah Printed Hijab Head Scarf Shawl - Rectangle</t>
  </si>
  <si>
    <t>VF-785018GY</t>
  </si>
  <si>
    <t>VF-785018R</t>
  </si>
  <si>
    <t>VF-785018OR</t>
  </si>
  <si>
    <t>Venici Jersey Cotton Tribal Printed Hijab Head Scarf Shawl - Rectangle</t>
  </si>
  <si>
    <t>VF-785019B</t>
  </si>
  <si>
    <t>VF-785019GR</t>
  </si>
  <si>
    <t>VF-785019R</t>
  </si>
  <si>
    <t>VF-785019YL</t>
  </si>
  <si>
    <t>VF-785020RA</t>
  </si>
  <si>
    <t>VF-785020GR</t>
  </si>
  <si>
    <t>VS-0228</t>
  </si>
  <si>
    <t>VS-0228B</t>
  </si>
  <si>
    <t>VS-0228BR</t>
  </si>
  <si>
    <t>VS-0231</t>
  </si>
  <si>
    <t>VS-0231BEI</t>
  </si>
  <si>
    <t>VS-0263</t>
  </si>
  <si>
    <t>VS-0263B</t>
  </si>
  <si>
    <t>VS-0268</t>
  </si>
  <si>
    <t>VS-0268B</t>
  </si>
  <si>
    <t>VS-0272</t>
  </si>
  <si>
    <t>VS-0272B</t>
  </si>
  <si>
    <t>VS-0272BEI</t>
  </si>
  <si>
    <t>VS-0285</t>
  </si>
  <si>
    <t>VS-0285B</t>
  </si>
  <si>
    <t>VS0489</t>
  </si>
  <si>
    <t>VS0489B</t>
  </si>
  <si>
    <t>VS0489BL</t>
  </si>
  <si>
    <t>VS0489BR</t>
  </si>
  <si>
    <t>NI-10500</t>
  </si>
  <si>
    <t>Lucky Fifty7 Blended Polyester Scarf with Floral Design</t>
  </si>
  <si>
    <t>NI-10500B</t>
  </si>
  <si>
    <t>NI-10500BR</t>
  </si>
  <si>
    <t>NI-10501</t>
  </si>
  <si>
    <t>Lucky Fifty7 Blended Wear-Over Poncho Scarf with Cute Pom Poms</t>
  </si>
  <si>
    <t>NI-10501BEI</t>
  </si>
  <si>
    <t>NI-10502</t>
  </si>
  <si>
    <t>Lucky Fifty7 Flapper/Roaring 20s Faux Fur Polyester Blended Fall Fashion Scarf</t>
  </si>
  <si>
    <t>NI-10502B</t>
  </si>
  <si>
    <t>NI-10503</t>
  </si>
  <si>
    <t>NI-10503B</t>
  </si>
  <si>
    <t>NI-10504</t>
  </si>
  <si>
    <t>Lucky Fifty7 Flapper/Roaring 20s Frilled Faux Fur Scarf</t>
  </si>
  <si>
    <t>NI-10504B</t>
  </si>
  <si>
    <t>NI-10504BEI</t>
  </si>
  <si>
    <t>NI-10505</t>
  </si>
  <si>
    <t>Lucky Fifty7 Winter Fashion Floral/Flower Decorated Woven Scarf</t>
  </si>
  <si>
    <t>NI-10505B</t>
  </si>
  <si>
    <t>NI-10506</t>
  </si>
  <si>
    <t>Lucky Fifty7 Warm Winter Cardigan Wear-Over Scarf</t>
  </si>
  <si>
    <t>NI-10506B</t>
  </si>
  <si>
    <t>NI-10506BL</t>
  </si>
  <si>
    <t>NI-10506BR</t>
  </si>
  <si>
    <t>A beautiful purse that makes a strong fashion statement, yet suitable for any occasion. Perfect for the day, evening most other outings!</t>
  </si>
  <si>
    <t>Approx: 14 L x 15 H Inches</t>
  </si>
  <si>
    <t>canvas leather handbag</t>
  </si>
  <si>
    <t>clearance handbags</t>
  </si>
  <si>
    <t>Lay down in a field of flowers with this beautiful water paint printed bag. With an array of vibrant colors this display gives a different look on your usual canvas tote bag. It features three insole pockets not to mention two side snap closures in the top corners to provide additional storage space to the already spacious tote.</t>
  </si>
  <si>
    <t>NI20718</t>
  </si>
  <si>
    <t>Approx: 16 L x 11 H Inches</t>
  </si>
  <si>
    <t>LB</t>
  </si>
  <si>
    <t>Strolling down the streets of Venice on this beautiful water paint printed bag. It has an array of vibrant colors and stunning images. It features three insole pockets not to mention two side snap closures in the top corners to provide additional storage space to the already spacious tote.</t>
  </si>
  <si>
    <t>Come on down to Louisiana with this beautiful and timeless water paint print display. This bag features three insole pockets, an optional shoulder strap and faux leather handles. With vibrant hues and classic images this bag may prompt you to start packing your bags for a trip.</t>
  </si>
  <si>
    <t>Approx: 11 L x 9 H Inches</t>
  </si>
  <si>
    <t>Get a feel for the old country with this old town inspired canvas tote bag. This bag features three insole pockets, an optional shoulder strap and faux leather handles.</t>
  </si>
  <si>
    <t>A beautiful purse that makes a strong fashion statement, yet suitable for any occasion. Perfect for the beach, gym, work and most other outings!</t>
  </si>
  <si>
    <t>NI20724</t>
  </si>
  <si>
    <t>Beautiful tote with new york design</t>
  </si>
  <si>
    <t>canvas denim new york hipster tote</t>
  </si>
  <si>
    <t>NI20725</t>
  </si>
  <si>
    <t>Beautiful tote with london design</t>
  </si>
  <si>
    <t>canvas denim london hipster tote</t>
  </si>
  <si>
    <t>http://venicifashion.com/wordpress/wp-content/uploads/productimages_raw/HBG101295.JPG</t>
  </si>
  <si>
    <t>http://venicifashion.com/wordpress/wp-content/uploads/productimages_raw/HBG101295si.JPG</t>
  </si>
  <si>
    <t>http://venicifashion.com/wordpress/wp-content/uploads/productimages_raw/HBG101303s.JPG</t>
  </si>
  <si>
    <t>http://venicifashion.com/wordpress/wp-content/uploads/productimages_raw/HBG101303st.JPG</t>
  </si>
  <si>
    <t>http://venicifashion.com/wordpress/wp-content/uploads/productimages_crop/HBG101301in.JPG</t>
  </si>
  <si>
    <t>http://venicifashion.com/wordpress/wp-content/uploads/productimages_raw/HBG101302-a.JPG</t>
  </si>
  <si>
    <t>http://venicifashion.com/wordpress/wp-content/uploads/productimages_raw/HBG101302.JPG</t>
  </si>
  <si>
    <t>http://venicifashion.com/wordpress/wp-content/uploads/productimages_raw/HBG101302in.JPG</t>
  </si>
  <si>
    <t>http://venicifashion.com/wordpress/wp-content/uploads/productimages_raw/HBG101302si.JPG</t>
  </si>
  <si>
    <t>http://venicifashion.com/wordpress/wp-content/uploads/productimages_raw/HBG101303.JPG</t>
  </si>
  <si>
    <t>http://venicifashion.com/wordpress/wp-content/uploads/productimages_raw/HBG101303in.JPG</t>
  </si>
  <si>
    <t>http://venicifashion.com/wordpress/wp-content/uploads/productimages_raw/HBG101304.JPG</t>
  </si>
  <si>
    <t>http://venicifashion.com/wordpress/wp-content/uploads/productimages_raw/HBG101304in.JPG</t>
  </si>
  <si>
    <t>http://venicifashion.com/wordpress/wp-content/uploads/productimages_raw/HBG101304si1.JPG</t>
  </si>
  <si>
    <t>http://venicifashion.com/wordpress/wp-content/uploads/productimages_raw/HBG101304st.JPG</t>
  </si>
  <si>
    <t>http://venicifashion.com/wordpress/wp-content/uploads/productimages_raw/HBG101343ba.JPG</t>
  </si>
  <si>
    <t>http://venicifashion.com/wordpress/wp-content/uploads/productimages_raw/HBG101343si.JPG</t>
  </si>
  <si>
    <t>http://venicifashion.com/wordpress/wp-content/uploads/productimages_raw/HBG101343si1.JPG</t>
  </si>
  <si>
    <t>http://venicifashion.com/wordpress/wp-content/uploads/productimages_raw/HBG101344si.JPG</t>
  </si>
  <si>
    <t>http://venicifashion.com/wordpress/wp-content/uploads/productimages_raw/HBG101344si1.JPG</t>
  </si>
  <si>
    <t>Beautiful european print</t>
  </si>
  <si>
    <t>canvas american european tote purse</t>
  </si>
  <si>
    <t>canvas designer purse tote handbag tote</t>
  </si>
  <si>
    <t>canvas european french summer tote purse bag</t>
  </si>
  <si>
    <t>casual womens canvas beach tote bag purse</t>
  </si>
  <si>
    <t>handbags on sale</t>
  </si>
  <si>
    <t>juicy courture handbags</t>
  </si>
  <si>
    <t>jennifer lopez handbags</t>
  </si>
  <si>
    <t>designer handbags</t>
  </si>
  <si>
    <t>Beautiful floral print</t>
  </si>
  <si>
    <t>canvas floral summer tote purse</t>
  </si>
  <si>
    <t>canvas european floral summer tote purse bag</t>
  </si>
  <si>
    <t>Beautiful venice print</t>
  </si>
  <si>
    <t>canvas venice summer tote purse</t>
  </si>
  <si>
    <t>Beautiful Louisiana print</t>
  </si>
  <si>
    <t>canvas american summer tote purse bag</t>
  </si>
  <si>
    <t>Beautiful Olt Town print</t>
  </si>
  <si>
    <t>Perfect for any occasion</t>
  </si>
  <si>
    <t>denim hipster tote purse handbag</t>
  </si>
  <si>
    <t>women fashion canvas new york tote shoulder bag</t>
  </si>
  <si>
    <t>casual beach shoulder bag tote</t>
  </si>
  <si>
    <t>london tote Bag</t>
  </si>
  <si>
    <t>women fashion canvas london tote shoulder bag</t>
  </si>
  <si>
    <t>Womens Fashion European American Print Canvas Tote Handbag Shoulder Bag</t>
  </si>
  <si>
    <t>Women Fashion Floral Water Paint Printed Tote Bag Purse</t>
  </si>
  <si>
    <t>Women Venice European Printed Tote Bag Purse</t>
  </si>
  <si>
    <t>Womens Louisiana Inspired Printed Shoulder Tote Purse Top Handle Bag</t>
  </si>
  <si>
    <t>Womens Olt Town Hipster Inspired Printed Shoulder Tote Purse Top Handle Bag</t>
  </si>
  <si>
    <t>Womens Fashion Woven Frill Long Scarf / Muffler / Neck Wrap Designer Inspired Various Colors</t>
  </si>
  <si>
    <t>Soft to the touch</t>
  </si>
  <si>
    <t>A thoughtful present</t>
  </si>
  <si>
    <t>Dimension: 39.4*39.4 Inches</t>
  </si>
  <si>
    <t>scarf scarves wrap shawl european fashion style</t>
  </si>
  <si>
    <t>scarf scarves wrap shawl hipster indy fashion</t>
  </si>
  <si>
    <t>scarf scarves wrap shawl mature business</t>
  </si>
  <si>
    <t>scarf scarves wrap shawl winter fall</t>
  </si>
  <si>
    <t>scarf scarves wrap shawl fur glitter</t>
  </si>
  <si>
    <t>scarves on sale</t>
  </si>
  <si>
    <t>discount scarves</t>
  </si>
  <si>
    <t>scarf sale</t>
  </si>
  <si>
    <t>Women's Fashion Faux Fur Circle Long Scarf / Muffler / Neck Wrap Various Colors</t>
  </si>
  <si>
    <t>Dimensions: 23.6*11.8 Inches</t>
  </si>
  <si>
    <t>Women's Faux Flower Embedded Long Scarf / Muffler / Neck Wrap Floral Trim</t>
  </si>
  <si>
    <t>Dimension: 16.9*65 Inches</t>
  </si>
  <si>
    <t>Women's Fashion Sequin Encrusted Long Scarf / Muffler / Neck Wrap Soft Winter Style</t>
  </si>
  <si>
    <t>Dimension: 70*18 Inches</t>
  </si>
  <si>
    <t>Women's Fashion Sequin Encrusted Long Scarf / Muffler / Neck Wrap City Pattern</t>
  </si>
  <si>
    <t>Women's Ruffled Long Faux Fur Long Scarf / Muffler / Neck Wrap</t>
  </si>
  <si>
    <t>Dimension: 7.9*55.1 Inches</t>
  </si>
  <si>
    <t>Women's Soft Braided Knit Long Scarf / Muffler / Neck Wrap Various Colors</t>
  </si>
  <si>
    <t>Dimension: 4.7*66.9 Inches</t>
  </si>
  <si>
    <t>Elegant Soft Knit Viscose Long Scarf / Muffler / Neck Wrap Adorned With Flower Various Colors</t>
  </si>
  <si>
    <t>Dimension: 5.5*63 Inches</t>
  </si>
  <si>
    <t>Durable Material</t>
  </si>
  <si>
    <t>Be Fashionably Organized</t>
  </si>
  <si>
    <t>Chrismas Present</t>
  </si>
  <si>
    <t>Holiday Gift</t>
  </si>
  <si>
    <t>Halloween Costume</t>
  </si>
  <si>
    <t>Sexy Scarf</t>
  </si>
  <si>
    <t>Key Chain</t>
  </si>
  <si>
    <t>Rhinestone Encrusted Heel Stiletto Keychain</t>
  </si>
  <si>
    <t>High polish hardware, stunning finish</t>
  </si>
  <si>
    <t>Non-scratch bottom</t>
  </si>
  <si>
    <t>Handbag Holder Hanger Hook</t>
  </si>
  <si>
    <t>Purse Clutch Shoulder Tote Organizer</t>
  </si>
  <si>
    <t>wayfarer frat sunglass sunglasses</t>
  </si>
  <si>
    <t>classic ray sunglass glasses</t>
  </si>
  <si>
    <t>discount aviator sunglass</t>
  </si>
  <si>
    <t>cheap wayfarer sunglasses</t>
  </si>
  <si>
    <t>girls frat aviator sunglass</t>
  </si>
  <si>
    <t>oversized designer sunglass sunglasses</t>
  </si>
  <si>
    <t>classic juicy sunglass glasses</t>
  </si>
  <si>
    <t>discount fashion girls sunglass</t>
  </si>
  <si>
    <t>cheap aviator sunglasses</t>
  </si>
  <si>
    <t>A beautiful wallet with a design that makes a strong fashion statement yet suitable for any occasion.</t>
  </si>
  <si>
    <t>Approx: 7.5 L x 3.5 H Inches</t>
  </si>
  <si>
    <t>Fold over flap closure to designed to secure your belongings</t>
  </si>
  <si>
    <t>Includes 2 secure pockets</t>
  </si>
  <si>
    <t>4-8 card slots</t>
  </si>
  <si>
    <t>Easy and comfortable to carry</t>
  </si>
  <si>
    <t>womens fold over wallet</t>
  </si>
  <si>
    <t>printed fashion snap wallet clutch purse</t>
  </si>
  <si>
    <t>fosil printed juicy printed wallet</t>
  </si>
  <si>
    <t>womens kate wallet card holder</t>
  </si>
  <si>
    <t>women's card cash holder billfold</t>
  </si>
  <si>
    <t>Animal Print Rhinestone Crystal Eyeglass Sunglasses Large Protective Case (Gold Cheetah)</t>
  </si>
  <si>
    <t>Hard protective case provides ultimate protection</t>
  </si>
  <si>
    <t>Accommodates large sunglasses!</t>
  </si>
  <si>
    <t>Pick your favorite print!</t>
  </si>
  <si>
    <t>sunglasses hard case</t>
  </si>
  <si>
    <t>crystal sunglasses eye glass care protect</t>
  </si>
  <si>
    <t>sunglasses eyeglass eye glass case</t>
  </si>
  <si>
    <t>animal print sunglass eye glass case</t>
  </si>
  <si>
    <t>animal print rhinestone sunglasses case eye glass</t>
  </si>
  <si>
    <t>fashion sunglass case crystal shiny gem clamshell</t>
  </si>
  <si>
    <t>animal print rhinestone sunglasses eye glasses hard case</t>
  </si>
  <si>
    <t>sunglasses eye glass eyeglasses hard case hipster fancy fashionable</t>
  </si>
  <si>
    <t>rhinestone sunglasses case clam shell sea shell snap flapper retro</t>
  </si>
  <si>
    <t>sunglasses eyeglass eye glass case rhinestone print animal sun glass case</t>
  </si>
  <si>
    <t>Animal Print Rhinestone Crystal Eyeglass Sunglasses Large Protective Case (Black Giraffe)</t>
  </si>
  <si>
    <t>Rhinestone Encrusted Large Hard Shell Sunglasses Case (Multi-Color 1)</t>
  </si>
  <si>
    <t>Large Rhinestone Crystal embossed Clam shell sunglasses case with hard frame to protect sunglasses in a fashionable way. Ideal for larger sunglasses and is appropriate for all ages. Makes a perfect gift for any occasion. Approximately: 6&amp;quot;L x 2.5&amp;quot;W x 2&amp;quot;H</t>
  </si>
  <si>
    <t>B1-9O22-HT3A</t>
  </si>
  <si>
    <t>Rhinestone Encrusted</t>
  </si>
  <si>
    <t>Hard Clam Shell case</t>
  </si>
  <si>
    <t>Protective</t>
  </si>
  <si>
    <t>Accommodates Large Sunglasses as well!</t>
  </si>
  <si>
    <t>Approximately: 6"L x 2.5"W x 2"H (Inches)</t>
  </si>
  <si>
    <t>sunglasses case</t>
  </si>
  <si>
    <t>hard shell sunglasses case</t>
  </si>
  <si>
    <t>rhinestone print sunglass case</t>
  </si>
  <si>
    <t>fashion summer sunglass eye glass case holder</t>
  </si>
  <si>
    <t>printed sunglasses eyeglass case</t>
  </si>
  <si>
    <t>fashion sunglasses case holder</t>
  </si>
  <si>
    <t>hipster sunglass case</t>
  </si>
  <si>
    <t>hippe sunglass case holder</t>
  </si>
  <si>
    <t>juicy fashion glitzy bling sunglass case</t>
  </si>
  <si>
    <t>animal print zebra sunglass case holder</t>
  </si>
  <si>
    <t>Rhinestone Encrusted Large Hard Shell Sunglasses Case (Multi-Color 2)</t>
  </si>
  <si>
    <t>designer sunglasses case</t>
  </si>
  <si>
    <t>Rhinestone Encrusted Large Hard Shell Sunglasses Case (Multi-Color 3)</t>
  </si>
  <si>
    <t>Rhinestone Encrusted Large Hard Shell Sunglasses Case (Multi-Color 5)</t>
  </si>
  <si>
    <t>Jewelry Box with Rhinestones and Mirror Jewelry Stand for Earrings Necklaces and Bracelets Organizer (Black)</t>
  </si>
  <si>
    <t>Features Mirror surface on top and bottom of interior</t>
  </si>
  <si>
    <t>Perfect gift idea for all!</t>
  </si>
  <si>
    <t>Dimensions:3.25"L x 3.25"W x 2.25"H (Inches)</t>
  </si>
  <si>
    <t>earring necklace bracelet jewelry gift box</t>
  </si>
  <si>
    <t>jewelry storage box container</t>
  </si>
  <si>
    <t>compact mirror</t>
  </si>
  <si>
    <t>jewelry storage organizer</t>
  </si>
  <si>
    <t>holiday jewelry box gift organizer</t>
  </si>
  <si>
    <t>Jewelry Box with Rhinestones and Mirror Jewelry Stand for Earrings Necklaces and Bracelets Organizer (Gold)</t>
  </si>
  <si>
    <t>Jewelry Box with Rhinestones and Mirror Jewelry Stand for Earrings Necklaces and Bracelets Organizer (Pink)</t>
  </si>
  <si>
    <t>ounces</t>
  </si>
  <si>
    <t>Well made, sleek design</t>
  </si>
  <si>
    <t>Perfect Gift Idea</t>
  </si>
  <si>
    <t>2.25"L x 3.75"W x 0.35?H (Inches)</t>
  </si>
  <si>
    <t>Business Card Holder</t>
  </si>
  <si>
    <t>Compact Business Card Holder</t>
  </si>
  <si>
    <t>Credit Card Holder</t>
  </si>
  <si>
    <t>Wallet ID Metal Flower</t>
  </si>
  <si>
    <t>Organizer Card Identification</t>
  </si>
  <si>
    <t>card holder for men</t>
  </si>
  <si>
    <t>card holder for women</t>
  </si>
  <si>
    <t>card holder for kids</t>
  </si>
  <si>
    <t>card holder on sale</t>
  </si>
  <si>
    <t>card organizer</t>
  </si>
  <si>
    <t>Features internal mirror for your convenience</t>
  </si>
  <si>
    <t>2.25"L x 3.75"W x 0.35"H</t>
  </si>
  <si>
    <t>High polish hardware</t>
  </si>
  <si>
    <t>3"L X 4"W X 0.5"H</t>
  </si>
  <si>
    <t>Features internal clip for added security</t>
  </si>
  <si>
    <t>Metal Business Card Holder Case w/ a Rhinestone Encrusted Kitty</t>
  </si>
  <si>
    <t>3.75"L X 2.5"H X .25"W</t>
  </si>
  <si>
    <t>A beautiful dragon design card holder for with sleek design. Holds approximately 20 cards or 5 credit/ID cards. Makes a perfect gift for you or a friend!</t>
  </si>
  <si>
    <t>Beautiful Dragon Design</t>
  </si>
  <si>
    <t>Fashionable Organizer</t>
  </si>
  <si>
    <t>Secures Cards</t>
  </si>
  <si>
    <t>2.5"L X 3.5"H X 0.5"W</t>
  </si>
  <si>
    <t>Faux Crocodile Leather &amp; Metal Business Card Holder Case</t>
  </si>
  <si>
    <t>Secures cards easily</t>
  </si>
  <si>
    <t>3.75"L X 2.25"H X .3"W</t>
  </si>
  <si>
    <t>3.75"L X 2.5"H X 0.25"W</t>
  </si>
  <si>
    <t>3.5"L X 2."H X .25"W</t>
  </si>
  <si>
    <t>Faux Crocodile Leather Business Card Holder Encrusted with a Metal Heart (Brown)</t>
  </si>
  <si>
    <t>3.75"L X 2.25"H X .25"W</t>
  </si>
  <si>
    <t>4"L X 3"H X .5"W</t>
  </si>
  <si>
    <t>Spacious and fashionable holder</t>
  </si>
  <si>
    <t>Secures Belongings</t>
  </si>
  <si>
    <t>This is an elegant card holder with an intricate skull design. A button opens this hodler where your cards are held between two metal clips. Ideal for carrying about 30 business cards or 10 credit cards or mixing and matching with cash as well! Perfect for gift giving as well.</t>
  </si>
  <si>
    <t>Intricate skull design along center top of holder</t>
  </si>
  <si>
    <t>Can also be used as a cigarette holder</t>
  </si>
  <si>
    <t>"3.5""L X 4""H X .5""W"</t>
  </si>
  <si>
    <t>Metal Business Card / Credit Card / ID Card Case Holder w/ a Lady Portrait Design</t>
  </si>
  <si>
    <t>5"L X 2.75"H X .5"W</t>
  </si>
  <si>
    <t>Metal Business Card / Credit Card / ID Card Case Holder w/ Cheetah Animal Print Design</t>
  </si>
  <si>
    <t>Camouflage Print Design Metal Business Card / Credit Card / ID Card Case Holder</t>
  </si>
  <si>
    <t>Printed Design Metal Business Card / Credit Card / ID Card Case Holder</t>
  </si>
  <si>
    <t>Checkered Design Metal Business Card / Credit Card / ID Card Case Holder</t>
  </si>
  <si>
    <t>Striped Metal Business Card / Credit Card / ID Card Case Holder</t>
  </si>
  <si>
    <t>Featuring a fashionable striped design card holder that is perfect for you and a friend.</t>
  </si>
  <si>
    <t>Striped design</t>
  </si>
  <si>
    <t>Wedding head band clip accessory</t>
  </si>
  <si>
    <t>fashion bride bridesmaid head band clip</t>
  </si>
  <si>
    <t>fashion head band hair clip rhinestone glitter</t>
  </si>
  <si>
    <t>anniversary birthday present gift fashion</t>
  </si>
  <si>
    <t>hipster retro hair head band accessory</t>
  </si>
  <si>
    <t>cheap hats</t>
  </si>
  <si>
    <t>hats on sale</t>
  </si>
  <si>
    <t>girl hats</t>
  </si>
  <si>
    <t>hats for women</t>
  </si>
  <si>
    <t>hats for girls</t>
  </si>
  <si>
    <t>Velcroback Metal Studded Spiked Rivet Hedgehog Punk Rock Fashion Cap / Hat</t>
  </si>
  <si>
    <t>Fashionably stand out.</t>
  </si>
  <si>
    <t>Unique Style</t>
  </si>
  <si>
    <t>Adjustable Size</t>
  </si>
  <si>
    <t>Holiday Sale Fashion Clothes Hat Cap Headwear</t>
  </si>
  <si>
    <t>hat cap fashion style design</t>
  </si>
  <si>
    <t>hat cap style costume</t>
  </si>
  <si>
    <t>hat cap headwear fashion creative</t>
  </si>
  <si>
    <t>hat cap headwear jewel metal</t>
  </si>
  <si>
    <t>Military Velcroback Metal Studded Spiked Rivet Hedgehog Punk Rock Cap / Hat</t>
  </si>
  <si>
    <t>Brim Width: 2.25" Diameter: 7.25" - (One Size Fits Most)</t>
  </si>
  <si>
    <t>Adjustable -One Size Fits Most</t>
  </si>
  <si>
    <t>Great Gatsby/Flapper Inspired Handmade Alligator Hairclip with a Rhinestone Rose</t>
  </si>
  <si>
    <t>Easy and comfortable to wear</t>
  </si>
  <si>
    <t>Perfect gift idea</t>
  </si>
  <si>
    <t>One Size Fits Most (5.5" Diameter and Flexible W)</t>
  </si>
  <si>
    <t>headband on sale</t>
  </si>
  <si>
    <t>cheap headbands</t>
  </si>
  <si>
    <t>discount headbands</t>
  </si>
  <si>
    <t>Designer Inspired Fashion Sunglass Case with Rhinestones w/ Various Styles</t>
  </si>
  <si>
    <t>Secures belongings</t>
  </si>
  <si>
    <t>Approximately: 6"L x 2.5"W x 1.5"H</t>
  </si>
  <si>
    <t>sunglass case sun glass holder zebra glitter</t>
  </si>
  <si>
    <t>sunglass case sun glass holder fashionable</t>
  </si>
  <si>
    <t>sunglass case sun glass holder eyeglass eye</t>
  </si>
  <si>
    <t>sunglass case sun glass holder crystal jewel</t>
  </si>
  <si>
    <t>sunglass case sun glass holder gem print</t>
  </si>
  <si>
    <t>Designer Inspired Rhinestone Crystal Fashion Sunglass Case w/ Various Styles</t>
  </si>
  <si>
    <t>sunglass case sun glass holder rhinestone glitter</t>
  </si>
  <si>
    <t>Large Bright Iridescent Clamshell Sunglass Case w/ Various Styles</t>
  </si>
  <si>
    <t>Approximately: 6.5"L x 2.25"W x 3"H</t>
  </si>
  <si>
    <t>Striped Glitter Zebra Design Patterned Clamshell Sunglass Case w/ Various Styles</t>
  </si>
  <si>
    <t>?Approximately: 6.5"L x 2.5"W x 2"H</t>
  </si>
  <si>
    <t>A gorgeous infinity design headband set with a delicate rhinestone design. Black band allows for all the attention on the beautiful rhinestones. Perfect for gala, parties, work and just about any occasion!</t>
  </si>
  <si>
    <t>Approx: 5.5 Inches Diameter Flexible and 2.5 Inch Width</t>
  </si>
  <si>
    <t>Beautiful lace design</t>
  </si>
  <si>
    <t>Easy and comfortable design with a thick band</t>
  </si>
  <si>
    <t>Matches any outfit very easily and perfect for any season</t>
  </si>
  <si>
    <t>Wedding lace head band clip accessory</t>
  </si>
  <si>
    <t>flower lace racy sexy crystal headband accessory</t>
  </si>
  <si>
    <t>A beautiful and fashionable headband suitable for any special event and everyday use! Popular item for music festival goers and dance festival enthusiasts looking to spice up their outfit with a unique and eye catching design not easily found elsewhere.</t>
  </si>
  <si>
    <t>Elastic band</t>
  </si>
  <si>
    <t>one size fits most</t>
  </si>
  <si>
    <t>Beautiful Rhinestone design</t>
  </si>
  <si>
    <t>Elastic band allows for a custom fit</t>
  </si>
  <si>
    <t>Wedding head band rhinestone accessory</t>
  </si>
  <si>
    <t>coachella flower crown gala hair band headband</t>
  </si>
  <si>
    <t>womens flower crown hippie headband hair band</t>
  </si>
  <si>
    <t>fashion rhinestone princess headband hair band</t>
  </si>
  <si>
    <t>Beautiful chain link twist design</t>
  </si>
  <si>
    <t>Headware that makes a strong fashion statement yet suitable for any occasion. Absolutely gorgeous bling design with VIP written on the front with rhinestones and faux jewels. Perfect for parties, music and dance festivals and just about any other outing this season!</t>
  </si>
  <si>
    <t>One Size fits most</t>
  </si>
  <si>
    <t>VIP Design hat sure to turn heads!</t>
  </si>
  <si>
    <t>Baseball style cap perfect for parties and festivals</t>
  </si>
  <si>
    <t>Rhinestone and faux jewel decoration</t>
  </si>
  <si>
    <t>Just the right amount of bling</t>
  </si>
  <si>
    <t>fashion bling hat cap rhinestone</t>
  </si>
  <si>
    <t>great gatsby gala boardwalk empire hat cap</t>
  </si>
  <si>
    <t>punk rock hipster party fashion bling hat cap</t>
  </si>
  <si>
    <t>hip hop b boy bling fashion rivet hat cap</t>
  </si>
  <si>
    <t>party bling hippie bling crystal juicy hat cap</t>
  </si>
  <si>
    <t>Headware that makes a strong fashion statement yet suitable for any occasion. Absolutely gorgeous bling design with rhinestones and faux pearls. Perfect for parties, music and dance festivals and just about any other outing this season!</t>
  </si>
  <si>
    <t>Bling Design hat sure to turn heads!</t>
  </si>
  <si>
    <t>Rhinestone and faux pearl decoration</t>
  </si>
  <si>
    <t>Headware that makes a strong fashion statement yet suitable for any occasion. Absolutely gorgeous bling design with rhinestones and faux Jewels Perfect for parties, music and dance festivals and just about any other outing this season!</t>
  </si>
  <si>
    <t>Eiffel Tower Bling Design hat sure to turn heads!</t>
  </si>
  <si>
    <t>Cross Bling Design hat sure to turn heads!</t>
  </si>
  <si>
    <t>Headware that makes a strong fashion statement yet suitable for any occasion. Absolutely gorgeous bling design with rhinestones. Perfect for parties, music and dance festivals and just about any other outing this season!</t>
  </si>
  <si>
    <t>Hot Bling Design hat sure to turn heads!</t>
  </si>
  <si>
    <t>Rhinestone glitz decoration</t>
  </si>
  <si>
    <t>fashion bling denim hat cap rhinestone</t>
  </si>
  <si>
    <t>Chrome Id Card Case Holder and Wallet with Engraved Vine Pattern (Gold)</t>
  </si>
  <si>
    <t>This beautiful ID case is ideal for everyday use and storing all your cards including: credit cards, ID cards, business cards and cash! The unique vine engraved pattern and solid design make this a versatile and fashionable item. Perfect for use for any occasion from casual to professional and even special occasions. Makes an ideal gift as well!</t>
  </si>
  <si>
    <t>Perfect for ID cards, credit cards, cash, business cards and can be used as a wallet</t>
  </si>
  <si>
    <t>Features clip which allows it to be used as a money clip</t>
  </si>
  <si>
    <t>Beautiful engraved vine design</t>
  </si>
  <si>
    <t>Secure snap closure for confidence</t>
  </si>
  <si>
    <t>Approx. l: 4" w: 3" h: 0.5" (Inches)</t>
  </si>
  <si>
    <t>chome id card case business wallet money clip</t>
  </si>
  <si>
    <t>deluxe id case business card holder wallet</t>
  </si>
  <si>
    <t>deluxe stainless steel metal business card holder</t>
  </si>
  <si>
    <t>stainless steel business card holder case</t>
  </si>
  <si>
    <t>blomus stainless steel business card holder</t>
  </si>
  <si>
    <t>Chrome Id Card Case Holder and Wallet with Engraved Vine Pattern (Silver)</t>
  </si>
  <si>
    <t>Appropriate for any situation, and subtle appearance</t>
  </si>
  <si>
    <t>1.75"L x 1.75"W x 0.5"H</t>
  </si>
  <si>
    <t>fashion pill box case</t>
  </si>
  <si>
    <t>pill box</t>
  </si>
  <si>
    <t>cute fun pill box case</t>
  </si>
  <si>
    <t>animal printed designer pill case box</t>
  </si>
  <si>
    <t>pill holder medicine case</t>
  </si>
  <si>
    <t>Crocodile Design Faux Leather Pill Box</t>
  </si>
  <si>
    <t>2.25"L x 1.7"W x 0.5"H</t>
  </si>
  <si>
    <t>2.5"L x 1.75"W x 0.75"H</t>
  </si>
  <si>
    <t>1.75"L x 1.75"W x 0.25"H</t>
  </si>
  <si>
    <t>Perfect for showing off belongings</t>
  </si>
  <si>
    <t>Appropriate for personal or business use</t>
  </si>
  <si>
    <t>4.7" W X 13" H</t>
  </si>
  <si>
    <t>jewelry display stand</t>
  </si>
  <si>
    <t>princess gala jewelry display holder stand</t>
  </si>
  <si>
    <t>jewelry display holder</t>
  </si>
  <si>
    <t>necklace jewelry display stand doll</t>
  </si>
  <si>
    <t>jewelry display box stand hook</t>
  </si>
  <si>
    <t>jewelry display stand necklace belt handbag item hook organizer t-bar t bar velvet metal</t>
  </si>
  <si>
    <t>jewelry display stand necklace belt handbag item hook steel alloy fashion set mount</t>
  </si>
  <si>
    <t>jewelry display stand necklace belt handbag item hook wall fancy leather business show</t>
  </si>
  <si>
    <t>jewelry display stand necklace belt handbag item hook store front show fashion</t>
  </si>
  <si>
    <t>jewelry display stand necklace belt handbag item hook promotion sale high quality simple design</t>
  </si>
  <si>
    <t>7"W X 9.8"H</t>
  </si>
  <si>
    <t>13.6"W X 14.4"H</t>
  </si>
  <si>
    <t>14.2"W X 15"H</t>
  </si>
  <si>
    <t>10.6"W X 13.8"H</t>
  </si>
  <si>
    <t>14.4"W X 15.7"H</t>
  </si>
  <si>
    <t>11.5"H X 3.5"W</t>
  </si>
  <si>
    <t>11.6"L X 6"W</t>
  </si>
  <si>
    <t>15.4"L X 7.5"W</t>
  </si>
  <si>
    <t>10"H X 3"W X 6"L</t>
  </si>
  <si>
    <t>Handbag display stand</t>
  </si>
  <si>
    <t>fashion bag purse display stand hook</t>
  </si>
  <si>
    <t>multi tier display stand purse bag</t>
  </si>
  <si>
    <t>purse bag display stand metal wholesale</t>
  </si>
  <si>
    <t>princess gala storefront bag display stand</t>
  </si>
  <si>
    <t>16"H</t>
  </si>
  <si>
    <t>adjustable metal handbag display</t>
  </si>
  <si>
    <t>handbag bag purse display stand</t>
  </si>
  <si>
    <t>metal handbag purse clutch display hook</t>
  </si>
  <si>
    <t>handbag purse display storage</t>
  </si>
  <si>
    <t>tote holder display piece gala princess</t>
  </si>
  <si>
    <t>6"L X 3.5"H</t>
  </si>
  <si>
    <t>metal slatwall display stand</t>
  </si>
  <si>
    <t>bracelet display stand hook</t>
  </si>
  <si>
    <t>princess personal wall bracelet display stand</t>
  </si>
  <si>
    <t>metal bracelet display bracket</t>
  </si>
  <si>
    <t>vintage bracelet jewelry display bracket stand</t>
  </si>
  <si>
    <t>5.5"H X 19"L</t>
  </si>
  <si>
    <t>headbnd display stand hook</t>
  </si>
  <si>
    <t>princess personal wall headband display stand</t>
  </si>
  <si>
    <t>metal headband display bracket</t>
  </si>
  <si>
    <t>vintage headband jewelry display bracket stand</t>
  </si>
  <si>
    <t>6.5L X 2.75H</t>
  </si>
  <si>
    <t>hat display stand</t>
  </si>
  <si>
    <t>wall store hat display</t>
  </si>
  <si>
    <t>slat wall slatwall display stand</t>
  </si>
  <si>
    <t>metal hat display hook</t>
  </si>
  <si>
    <t>silver metal hat cap display stand hook</t>
  </si>
  <si>
    <t>6" Inch Slat Wall Panel Item Display Hook</t>
  </si>
  <si>
    <t>Buy more than 1 and save on shipping!</t>
  </si>
  <si>
    <t>6"L</t>
  </si>
  <si>
    <t>metal wall hook display</t>
  </si>
  <si>
    <t>wall bracket</t>
  </si>
  <si>
    <t>panel hook display</t>
  </si>
  <si>
    <t>metal slat hook</t>
  </si>
  <si>
    <t>hanging display hook</t>
  </si>
  <si>
    <t>Glitter Zebra Design iPhone Case iPhone 4 case / iPhone 4s case (Black)</t>
  </si>
  <si>
    <t>Available in Black and Brown</t>
  </si>
  <si>
    <t>Not too bulky, just perfect for a fashionable look</t>
  </si>
  <si>
    <t>iPhone 4 case</t>
  </si>
  <si>
    <t>iphone 4s case</t>
  </si>
  <si>
    <t>zebra phone case</t>
  </si>
  <si>
    <t>zebra iPhone 4 case</t>
  </si>
  <si>
    <t>zebra iphone 4s case</t>
  </si>
  <si>
    <t>Glitter Zebra Design iPhone Case iPhone 4 case / iPhone 4s case (Brown)</t>
  </si>
  <si>
    <t>bedazzled iphone case</t>
  </si>
  <si>
    <t>Smart design, gives you total access to all functionality and buttons</t>
  </si>
  <si>
    <t>Helps Protect your Phone Against Damage</t>
  </si>
  <si>
    <t>Fashionable and Stylish Look - Easily Snaps On</t>
  </si>
  <si>
    <t>apple bedazzled iphone case</t>
  </si>
  <si>
    <t>iphone Skin Hard Back Case Cover</t>
  </si>
  <si>
    <t>iphone 4 case</t>
  </si>
  <si>
    <t>iphone cover</t>
  </si>
  <si>
    <t>Iphone Hard Case Cover with Rhinestone Encrusted Design (Iphone 4 / Iphone 4s)</t>
  </si>
  <si>
    <t>Protects your Phone Against Damage</t>
  </si>
  <si>
    <t>apple iphone case</t>
  </si>
  <si>
    <t>stylish iphone 4 case</t>
  </si>
  <si>
    <t>iphone 4 sleeve</t>
  </si>
  <si>
    <t>Diamond Stone Design Rhinestone Crystal Chrome Case for Apple Iphone 4 / 4s</t>
  </si>
  <si>
    <t>Stylish Crystal Diamond Design</t>
  </si>
  <si>
    <t>Easy Snap On - Full Functionality of All Buttons</t>
  </si>
  <si>
    <t>Compatible with Iphone 4 and Iphone 4s</t>
  </si>
  <si>
    <t>Diamond iphone case</t>
  </si>
  <si>
    <t>crystal diamond iphone case</t>
  </si>
  <si>
    <t>chrome iphone sleeve cover case</t>
  </si>
  <si>
    <t>rhinestone iphone 4 skin</t>
  </si>
  <si>
    <t>iphone 4s hard case</t>
  </si>
  <si>
    <t>Protects your Phone Against Damage and Scratches</t>
  </si>
  <si>
    <t>apple iphone protective case</t>
  </si>
  <si>
    <t>zebra iphone 4 case</t>
  </si>
  <si>
    <t>rhinestone iphone 4 case</t>
  </si>
  <si>
    <t>zebra rhinestone iphone 4 case</t>
  </si>
  <si>
    <t>Snake Skin Design Credit Card / ID / Business Card Holder Case Wallet</t>
  </si>
  <si>
    <t>Expandable Card Inserts</t>
  </si>
  <si>
    <t>Stores Business Cards, IDs and Credit Cards</t>
  </si>
  <si>
    <t>Measures: 3"W x 4.25"L</t>
  </si>
  <si>
    <t>snake skin business card holder case</t>
  </si>
  <si>
    <t>snake skin wallet</t>
  </si>
  <si>
    <t>snake skin credit card holder</t>
  </si>
  <si>
    <t>snake skin id card holder</t>
  </si>
  <si>
    <t>expandable business card holder case</t>
  </si>
  <si>
    <t>A comfy, outerwear accessory designed to fully function in providing protection from the weather while attracting the right kind of admiration and attention of bystanders.</t>
  </si>
  <si>
    <t>Size: One Size</t>
  </si>
  <si>
    <t>Fast Fashion Scarf for Chic Wear</t>
  </si>
  <si>
    <t>Appropriate for fall/winter</t>
  </si>
  <si>
    <t>Latest designer inspired fashion</t>
  </si>
  <si>
    <t>Imported</t>
  </si>
  <si>
    <t>"scarf" "winter" shawl "winter shawl" "woven scarf" fashion scarf</t>
  </si>
  <si>
    <t>Size: 12 x 63 inches</t>
  </si>
  <si>
    <t>Size: 8 x 67 inches</t>
  </si>
  <si>
    <t>A classy card holder with a unique design that stands out and makes carrying your belongings easy and fun. Perfect size and utility make this cards holder a great gift for any occasion, at the office or at home.</t>
  </si>
  <si>
    <t>Approximately 4*3*0.75 . All measurements in inches</t>
  </si>
  <si>
    <t>Beautiful card holder with woven Design</t>
  </si>
  <si>
    <t>Perfect for carrying your credit cards, business cards, ID's, money and more!</t>
  </si>
  <si>
    <t>Easy and comfortable to carry and makes a great gift!</t>
  </si>
  <si>
    <t>Fits easily in your pocket or bag</t>
  </si>
  <si>
    <t>metal woven compact mirror card holder</t>
  </si>
  <si>
    <t>Material1 woven card holder</t>
  </si>
  <si>
    <t>compact mirror card holder business gift</t>
  </si>
  <si>
    <t>metal woven card holder clutch purse wristlet bag</t>
  </si>
  <si>
    <t>NI-30050</t>
  </si>
  <si>
    <t>Approximately 4 x 3 x .5 . All measurements in inches</t>
  </si>
  <si>
    <t>Beautiful card holder with jesus christ Design</t>
  </si>
  <si>
    <t>metal jesus christ holy card holder</t>
  </si>
  <si>
    <t>Material1 jesus christ card holder</t>
  </si>
  <si>
    <t>holy card holder business gift</t>
  </si>
  <si>
    <t>metal jesus christ card holder clutch purse wristlet bag</t>
  </si>
  <si>
    <t>NI-30052</t>
  </si>
  <si>
    <t>Beautiful card holder with flower Design</t>
  </si>
  <si>
    <t>metal flower rose card holder</t>
  </si>
  <si>
    <t>Material1 flower card holder</t>
  </si>
  <si>
    <t>rose card holder business gift</t>
  </si>
  <si>
    <t>metal flower card holder clutch purse wristlet bag</t>
  </si>
  <si>
    <t>NI-30055</t>
  </si>
  <si>
    <t>Beautiful card holder with printed Design</t>
  </si>
  <si>
    <t>metal printed paisley card holder</t>
  </si>
  <si>
    <t>Material1 printed card holder</t>
  </si>
  <si>
    <t>paisley card holder business gift</t>
  </si>
  <si>
    <t>metal printed card holder clutch purse wristlet bag</t>
  </si>
  <si>
    <t>NI-30057</t>
  </si>
  <si>
    <t>Approximately 4 x 3.5 x 5 . All measurements in inches</t>
  </si>
  <si>
    <t>Beautiful card holder with cheetah Design</t>
  </si>
  <si>
    <t>metal cheetah sexy card holder</t>
  </si>
  <si>
    <t>Material1 cheetah card holder</t>
  </si>
  <si>
    <t>sexy card holder business gift</t>
  </si>
  <si>
    <t>metal cheetah card holder clutch purse wristlet bag</t>
  </si>
  <si>
    <t>NI-30062</t>
  </si>
  <si>
    <t>Approximately 3.75 x 2.5 . All measurements in inches</t>
  </si>
  <si>
    <t>Beautiful card holder with owl Design</t>
  </si>
  <si>
    <t>chrome owl flower card holder</t>
  </si>
  <si>
    <t>Material1 owl card holder</t>
  </si>
  <si>
    <t>flower card holder business gift</t>
  </si>
  <si>
    <t>chrome owl card holder clutch purse wristlet bag</t>
  </si>
  <si>
    <t>Beautiful card holder with King Design</t>
  </si>
  <si>
    <t>chrome King rhinestone card holder</t>
  </si>
  <si>
    <t>Material1 King card holder</t>
  </si>
  <si>
    <t>rhinestone card holder business gift</t>
  </si>
  <si>
    <t>chrome King card holder clutch purse wristlet bag</t>
  </si>
  <si>
    <t>Beautiful card holder with Cross Design</t>
  </si>
  <si>
    <t>chrome Cross rhinestone card holder</t>
  </si>
  <si>
    <t>Material1 Cross card holder</t>
  </si>
  <si>
    <t>chrome Cross card holder clutch purse wristlet bag</t>
  </si>
  <si>
    <t>Beautiful card holder with Crown Design</t>
  </si>
  <si>
    <t>chrome Crown rhinestone card holder</t>
  </si>
  <si>
    <t>Material1 Crown card holder</t>
  </si>
  <si>
    <t>chrome Crown card holder clutch purse wristlet bag</t>
  </si>
  <si>
    <t>Approximately 5 L x 2.75 W x .5 H . All measurements in inches</t>
  </si>
  <si>
    <t>Beautiful card holder with polk a dot Design</t>
  </si>
  <si>
    <t>metal polk a dot rhinestone card holder</t>
  </si>
  <si>
    <t>metal polk a dot card holder</t>
  </si>
  <si>
    <t>metal polk a dot card holder clutch purse bag</t>
  </si>
  <si>
    <t>Approximately One Size . All measurements in inches</t>
  </si>
  <si>
    <t>Beautiful card holder with rhinestone Design</t>
  </si>
  <si>
    <t>metal rhinestone holy cross card holder</t>
  </si>
  <si>
    <t>metal rhinestone card holder</t>
  </si>
  <si>
    <t>holy cross card holder business gift</t>
  </si>
  <si>
    <t>metal rhinestone christmas card holder</t>
  </si>
  <si>
    <t>christmas card holder business gift</t>
  </si>
  <si>
    <t>NI-30091</t>
  </si>
  <si>
    <t>Approximately 4 L x 3 H . All measurements in inches</t>
  </si>
  <si>
    <t>Beautiful card holder with fashion Design</t>
  </si>
  <si>
    <t>metal fashion christmas card holder</t>
  </si>
  <si>
    <t>metal fashion card holder</t>
  </si>
  <si>
    <t>NI-30092</t>
  </si>
  <si>
    <t>Approximately 2.5 L x 3.5 W x .5 H . All measurements in inches</t>
  </si>
  <si>
    <t>Beautiful card holder with dragon Design</t>
  </si>
  <si>
    <t>dragon handmade card holder</t>
  </si>
  <si>
    <t>dragon card holder</t>
  </si>
  <si>
    <t>handmade card holder business gift</t>
  </si>
  <si>
    <t>A beautiful hair accessory that makes a strong fashion statement, yet suitable for any occasion. Glimmering deisgn that catches the eye and sets you apart. This hair accessory makes for a perfect gift for any occasion and is perfect for group events, parties and bridal events.</t>
  </si>
  <si>
    <t>NI-40560</t>
  </si>
  <si>
    <t>One Size Fits Most . All measurements in inches</t>
  </si>
  <si>
    <t>Beautiful headband with elephant Design</t>
  </si>
  <si>
    <t>Perfect for gala, parties, work and more!</t>
  </si>
  <si>
    <t>elephant rhinestone headband</t>
  </si>
  <si>
    <t>elephant headband</t>
  </si>
  <si>
    <t>rhinestone headband gala</t>
  </si>
  <si>
    <t>elephant headband flapper 1920's</t>
  </si>
  <si>
    <t>princess goddess hipster flower crown headband</t>
  </si>
  <si>
    <t>NI-40561</t>
  </si>
  <si>
    <t>Beautiful headband with beatle Design</t>
  </si>
  <si>
    <t>beatle rhinestone headband</t>
  </si>
  <si>
    <t>beatle headband</t>
  </si>
  <si>
    <t>beatle headband flapper 1920's</t>
  </si>
  <si>
    <t>NI-40562</t>
  </si>
  <si>
    <t>Beautiful headband with spider Design</t>
  </si>
  <si>
    <t>spider rhinestone headband</t>
  </si>
  <si>
    <t>spider headband</t>
  </si>
  <si>
    <t>spider headband flapper 1920's</t>
  </si>
  <si>
    <t>NI-40563</t>
  </si>
  <si>
    <t>NI-40564</t>
  </si>
  <si>
    <t>Beautiful headband with lady bug Design</t>
  </si>
  <si>
    <t>lady bug rhinestone headband</t>
  </si>
  <si>
    <t>lady bug headband</t>
  </si>
  <si>
    <t>lady bug headband flapper 1920's</t>
  </si>
  <si>
    <t>Beautiful headband with bow Design</t>
  </si>
  <si>
    <t>bow rhinestone headband</t>
  </si>
  <si>
    <t>bow headband</t>
  </si>
  <si>
    <t>bow headband flapper 1920's</t>
  </si>
  <si>
    <t>Beautiful headband with flower Design</t>
  </si>
  <si>
    <t>flower rhinestone headband</t>
  </si>
  <si>
    <t>flower headband</t>
  </si>
  <si>
    <t>flower headband flapper 1920's</t>
  </si>
  <si>
    <t>Beautiful headband with beaded Design</t>
  </si>
  <si>
    <t>beaded rhinestone headband</t>
  </si>
  <si>
    <t>beaded headband</t>
  </si>
  <si>
    <t>beaded headband flapper 1920's</t>
  </si>
  <si>
    <t>Beautiful headband with cheetah Design</t>
  </si>
  <si>
    <t>cheetah rhinestone headband</t>
  </si>
  <si>
    <t>cheetah headband</t>
  </si>
  <si>
    <t>cheetah headband flapper 1920's</t>
  </si>
  <si>
    <t>NI-40570</t>
  </si>
  <si>
    <t>One Size Fits Most - Flexible . All measurements in inches</t>
  </si>
  <si>
    <t>Beautiful headband with rhinestone Design</t>
  </si>
  <si>
    <t>rhinestone wedding headband</t>
  </si>
  <si>
    <t>rhinestone headband</t>
  </si>
  <si>
    <t>wedding headband gala</t>
  </si>
  <si>
    <t>rhinestone headband flapper 1920's</t>
  </si>
  <si>
    <t>Beautiful headband with handmade Design</t>
  </si>
  <si>
    <t>handmade rhinestone headband</t>
  </si>
  <si>
    <t>handmade headband</t>
  </si>
  <si>
    <t>handmade headband flapper 1920's</t>
  </si>
  <si>
    <t>NI-40575</t>
  </si>
  <si>
    <t>One Size Fits Most - Elastic . All measurements in inches</t>
  </si>
  <si>
    <t>NI-40579</t>
  </si>
  <si>
    <t>NI-40580</t>
  </si>
  <si>
    <t>Beautiful headband with bug Design</t>
  </si>
  <si>
    <t>bug rhinestone headband</t>
  </si>
  <si>
    <t>bug headband</t>
  </si>
  <si>
    <t>bug headband flapper 1920's</t>
  </si>
  <si>
    <t>Frayed Patch Cap / Hat with Adjustable Fitting</t>
  </si>
  <si>
    <t>A trendy handmade hat with a sophisticated, detailed and intricate design. Perfect as a gift and even better as an addition to your personal decor. This designer inspired fashionable hat is sure to spice up your look.</t>
  </si>
  <si>
    <t>Trendy cap</t>
  </si>
  <si>
    <t>Soft cotton material</t>
  </si>
  <si>
    <t>Designed in America</t>
  </si>
  <si>
    <t>Adjustable (3" BRIM 7" DIAMETER)</t>
  </si>
  <si>
    <t>Polyester Patch Adjustable Fitting</t>
  </si>
  <si>
    <t>Polyester cap</t>
  </si>
  <si>
    <t>cap</t>
  </si>
  <si>
    <t>Patch cap</t>
  </si>
  <si>
    <t>Adjustable Fitting cap</t>
  </si>
  <si>
    <t>One Size</t>
  </si>
  <si>
    <t>Polyester cross rhinestone</t>
  </si>
  <si>
    <t>cross cap</t>
  </si>
  <si>
    <t>rhinestone cap</t>
  </si>
  <si>
    <t>Polyester fleur de lis</t>
  </si>
  <si>
    <t>fleur de lis cap</t>
  </si>
  <si>
    <t>Polyester Fleur De Lis Faux Jewels</t>
  </si>
  <si>
    <t>Fleur De Lis cap</t>
  </si>
  <si>
    <t>Faux Jewels cap</t>
  </si>
  <si>
    <t>Polyester rhinestones Heart / Love</t>
  </si>
  <si>
    <t>rhinestones cap</t>
  </si>
  <si>
    <t>Heart / Love cap</t>
  </si>
  <si>
    <t>Denim Vegan / Leather Rhinestones Paris / Eifel Tower</t>
  </si>
  <si>
    <t>Denim cap</t>
  </si>
  <si>
    <t>Vegan / Leather cap</t>
  </si>
  <si>
    <t>Rhinestones cap</t>
  </si>
  <si>
    <t>Paris / Eifel Tower cap</t>
  </si>
  <si>
    <t>NI-45055</t>
  </si>
  <si>
    <t>Trendy fedora</t>
  </si>
  <si>
    <t>One Size (1-1/2" BRIM 7" DIAMETER)</t>
  </si>
  <si>
    <t>Polyester Heart / Love multi color</t>
  </si>
  <si>
    <t>Polyester fedora</t>
  </si>
  <si>
    <t>fedora</t>
  </si>
  <si>
    <t>Heart / Love fedora</t>
  </si>
  <si>
    <t>multi color fedora</t>
  </si>
  <si>
    <t>NI-45056</t>
  </si>
  <si>
    <t>Polyester Kiss Lips multi color</t>
  </si>
  <si>
    <t>Kiss Lips fedora</t>
  </si>
  <si>
    <t>NI-45057</t>
  </si>
  <si>
    <t>Polyester American Flag Star</t>
  </si>
  <si>
    <t>American Flag fedora</t>
  </si>
  <si>
    <t>Star fedora</t>
  </si>
  <si>
    <t>NI-45059</t>
  </si>
  <si>
    <t>Polyester multi color Aztec / tribal / Indian</t>
  </si>
  <si>
    <t>Aztec / tribal / Indian fedora</t>
  </si>
  <si>
    <t>Polyester faux jewels rhinestones</t>
  </si>
  <si>
    <t>faux jewels cap</t>
  </si>
  <si>
    <t>Denim Cap / Hat Embellished with a Rhinestone Holy Cross</t>
  </si>
  <si>
    <t>NI-45070</t>
  </si>
  <si>
    <t>Denim Vegan / Leather Holy Cross Rhinestones</t>
  </si>
  <si>
    <t>Holy Cross cap</t>
  </si>
  <si>
    <t>Beautiful fedora with striped Design</t>
  </si>
  <si>
    <t>Easy and comfortable to wear and makes a great gift!</t>
  </si>
  <si>
    <t>8' DIAM 1.75' BRIM . All measurements in inches</t>
  </si>
  <si>
    <t>Polyester striped gangster Hat</t>
  </si>
  <si>
    <t>Hipster fedora</t>
  </si>
  <si>
    <t>striped gangster fedora</t>
  </si>
  <si>
    <t>Cotton fedora</t>
  </si>
  <si>
    <t>Beautiful fedora with chevron print Design</t>
  </si>
  <si>
    <t>chevron print boardwalk empire Hat</t>
  </si>
  <si>
    <t>chevron print boardwalk empire fedora</t>
  </si>
  <si>
    <t>NI-45122</t>
  </si>
  <si>
    <t>Beautiful cap with rhinestone VIP Design</t>
  </si>
  <si>
    <t>One size fits most - adjustable velcroback . All measurements in inches</t>
  </si>
  <si>
    <t>rhinestone VIP bling Hat</t>
  </si>
  <si>
    <t>Hipster cap</t>
  </si>
  <si>
    <t>rhinestone VIP bling cap</t>
  </si>
  <si>
    <t>Cotton cap</t>
  </si>
  <si>
    <t>NI-45123</t>
  </si>
  <si>
    <t>Beautiful cap with rhinestone Design</t>
  </si>
  <si>
    <t>One size fits most</t>
  </si>
  <si>
    <t>rhinestone bling Hat</t>
  </si>
  <si>
    <t>rhinestone bling cap</t>
  </si>
  <si>
    <t>NI-45132</t>
  </si>
  <si>
    <t>Beautiful cap with fleur de lis Design</t>
  </si>
  <si>
    <t>fleur de lis rhinestone Hat</t>
  </si>
  <si>
    <t>fleur de lis rhinestone cap</t>
  </si>
  <si>
    <t>NI-45137</t>
  </si>
  <si>
    <t>Beautiful cap with faux jewel Design</t>
  </si>
  <si>
    <t>faux jewel bling Hat</t>
  </si>
  <si>
    <t>faux jewel bling cap</t>
  </si>
  <si>
    <t>NI-45138</t>
  </si>
  <si>
    <t>NI-45140</t>
  </si>
  <si>
    <t>NI-45145</t>
  </si>
  <si>
    <t>NI-45183</t>
  </si>
  <si>
    <t>Approximately One size fits most - adjustable velcroback . All measurements in inches</t>
  </si>
  <si>
    <t>Beautiful cap with aztec Design</t>
  </si>
  <si>
    <t>Perfect for all occasions, easy to match with</t>
  </si>
  <si>
    <t>aztec bling Hat</t>
  </si>
  <si>
    <t>womens fashion rhinestone crystal cotton hat cap fedora</t>
  </si>
  <si>
    <t>boho bohemian hipster vintage cap hat fedora</t>
  </si>
  <si>
    <t>aztec bling cap</t>
  </si>
  <si>
    <t>women wool vintage fedora cloche cap hat felt</t>
  </si>
  <si>
    <t>NI-45184</t>
  </si>
  <si>
    <t>NI-45186</t>
  </si>
  <si>
    <t>Beautiful cap with paisley Design</t>
  </si>
  <si>
    <t>paisley bling Hat</t>
  </si>
  <si>
    <t>paisley bling cap</t>
  </si>
  <si>
    <t>NI-45188</t>
  </si>
  <si>
    <t>rhinestone holy cross Hat</t>
  </si>
  <si>
    <t>rhinestone holy cross cap</t>
  </si>
  <si>
    <t>NI-45189</t>
  </si>
  <si>
    <t>rhinestone rose Hat</t>
  </si>
  <si>
    <t>rhinestone rose cap</t>
  </si>
  <si>
    <t>NI-45191</t>
  </si>
  <si>
    <t>NI-45194</t>
  </si>
  <si>
    <t>rhinestone starfish Hat</t>
  </si>
  <si>
    <t>rhinestone starfish cap</t>
  </si>
  <si>
    <t>Beautiful cap with paris Design</t>
  </si>
  <si>
    <t>paris rhinestone Hat</t>
  </si>
  <si>
    <t>paris rhinestone cap</t>
  </si>
  <si>
    <t>Beautiful cap with cross Design</t>
  </si>
  <si>
    <t>cross rhinestone Hat</t>
  </si>
  <si>
    <t>cross rhinestone cap</t>
  </si>
  <si>
    <t>One Size Fits Most - 5.5" Flexible . All measurements in inches</t>
  </si>
  <si>
    <t>Beautiful flapper headband that's the perfect 1920's accessory!</t>
  </si>
  <si>
    <t>Elegant design that is suited for wedding hair accessories as well</t>
  </si>
  <si>
    <t>Rhinestone adornment reflects just the right amount of light</t>
  </si>
  <si>
    <t>Perfect for gala, parties, work and even weddings!</t>
  </si>
  <si>
    <t>boho jewelry</t>
  </si>
  <si>
    <t>Handmade Crystal Rhinestone Boho Festival/Bridal Elastic Headband Hair Band</t>
  </si>
  <si>
    <t>great gatsby headband</t>
  </si>
  <si>
    <t>http://venicifashion.com/wordpress/wp-content/uploads/productimages_raw/VS-0307B.JPG</t>
  </si>
  <si>
    <t>http://venicifashion.com/wordpress/wp-content/uploads/productimages_raw/VS-0343BL.JPG</t>
  </si>
  <si>
    <t>http://venicifashion.com/wordpress/wp-content/uploads/productimages_raw/VS-0343GR.JPG</t>
  </si>
  <si>
    <t>http://venicifashion.com/wordpress/wp-content/uploads/productimages_raw/VS-0335B.JPG</t>
  </si>
  <si>
    <t>http://venicifashion.com/wordpress/wp-content/uploads/productimages_raw/GK1400fr_BK.jpg</t>
  </si>
  <si>
    <t>http://venicifashion.com/wordpress/wp-content/uploads/productimages_raw/GK1400ba_BK.JPG</t>
  </si>
  <si>
    <t>http://venicifashion.com/wordpress/wp-content/uploads/productimages_raw/GK1400ba_BK.jpg</t>
  </si>
  <si>
    <t>http://venicifashion.com/wordpress/wp-content/uploads/productimages_raw/GK1399fr_BK.jpg</t>
  </si>
  <si>
    <t>http://venicifashion.com/wordpress/wp-content/uploads/productimages_raw/GK1399ba_BK.JPG</t>
  </si>
  <si>
    <t>http://venicifashion.com/wordpress/wp-content/uploads/productimages_raw/GK1399ba_BK.jpg</t>
  </si>
  <si>
    <t>http://venicifashion.com/wordpress/wp-content/uploads/productimages_raw/GK1398fr_BK.jpg</t>
  </si>
  <si>
    <t>http://venicifashion.com/wordpress/wp-content/uploads/productimages_raw/GK1398ba_BK.JPG</t>
  </si>
  <si>
    <t>http://venicifashion.com/wordpress/wp-content/uploads/productimages_raw/GK1398ba_BK.jpg</t>
  </si>
  <si>
    <t>http://venicifashion.com/wordpress/wp-content/uploads/productimages_raw/GK1343Bfr_BK.jpg</t>
  </si>
  <si>
    <t>http://venicifashion.com/wordpress/wp-content/uploads/productimages_raw/GK1101Wfr_WH.jpg</t>
  </si>
  <si>
    <t>http://venicifashion.com/wordpress/wp-content/uploads/productimages_raw/GK1282HMfr_HM.jpg</t>
  </si>
  <si>
    <t>http://venicifashion.com/wordpress/wp-content/uploads/productimages_raw/GK1282PNfr_PN.jpg</t>
  </si>
  <si>
    <t>http://venicifashion.com/wordpress/wp-content/uploads/productimages_raw/GK1282PNop_PN.jpg</t>
  </si>
  <si>
    <t>http://venicifashion.com/wordpress/wp-content/uploads/productimages_raw/GK1282Wfr_WH.jpg</t>
  </si>
  <si>
    <t>http://venicifashion.com/wordpress/wp-content/uploads/productimages_crop/SG0004Bfr_BK.jpg</t>
  </si>
  <si>
    <t>http://venicifashion.com/wordpress/wp-content/uploads/productimages_crop/SG0004Rfr_RD.jpg</t>
  </si>
  <si>
    <t>http://venicifashion.com/wordpress/wp-content/uploads/productimages_crop/SG0004Rba_RD.jpg</t>
  </si>
  <si>
    <t>http://venicifashion.com/wordpress/wp-content/uploads/productimages_crop/SG0004Rsi_RD.jpg</t>
  </si>
  <si>
    <t>http://venicifashion.com/wordpress/wp-content/uploads/productimages_crop/SG0006Bfr_BK.jpg</t>
  </si>
  <si>
    <t>http://venicifashion.com/wordpress/wp-content/uploads/productimages_crop/HW00381ORfr.JPG</t>
  </si>
  <si>
    <t>http://venicifashion.com/wordpress/wp-content/uploads/productimages_crop/LC00019fr.JPG</t>
  </si>
  <si>
    <t>http://venicifashion.com/wordpress/wp-content/uploads/productimages_crop/LC00019si1.JPG</t>
  </si>
  <si>
    <t>http://venicifashion.com/wordpress/wp-content/uploads/productimages_crop/LC00019si2.JPG</t>
  </si>
  <si>
    <t>http://venicifashion.com/wordpress/wp-content/uploads/productimages_crop/LC00020fr.JPG</t>
  </si>
  <si>
    <t>http://venicifashion.com/wordpress/wp-content/uploads/productimages_crop/LC00020si1.JPG</t>
  </si>
  <si>
    <t>http://venicifashion.com/wordpress/wp-content/uploads/productimages_crop/LC00020si2.JPG</t>
  </si>
  <si>
    <t>http://venicifashion.com/wordpress/wp-content/uploads/productimages_crop/LC00021fr.JPG</t>
  </si>
  <si>
    <t>http://venicifashion.com/wordpress/wp-content/uploads/productimages_crop/LC00021si1.JPG</t>
  </si>
  <si>
    <t>http://venicifashion.com/wordpress/wp-content/uploads/productimages_crop/LC00021si2.JPG</t>
  </si>
  <si>
    <t>http://venicifashion.com/wordpress/wp-content/uploads/productimages_crop/LC00024fr.JPG</t>
  </si>
  <si>
    <t>http://venicifashion.com/wordpress/wp-content/uploads/productimages_crop/LC00024si1.JPG</t>
  </si>
  <si>
    <t>http://venicifashion.com/wordpress/wp-content/uploads/productimages_crop/LC00024si2.JPG</t>
  </si>
  <si>
    <t>http://venicifashion.com/wordpress/wp-content/uploads/productimages_raw/GBX001Bfr_BK.jpg</t>
  </si>
  <si>
    <t>http://venicifashion.com/wordpress/wp-content/uploads/productimages_raw/GBX001B.JPG</t>
  </si>
  <si>
    <t>http://venicifashion.com/wordpress/wp-content/uploads/productimages_raw/GBX001Gfr_GD.jpg</t>
  </si>
  <si>
    <t>http://venicifashion.com/wordpress/wp-content/uploads/productimages_raw/GBX001PNfr_PN.jpg</t>
  </si>
  <si>
    <t>http://venicifashion.com/wordpress/wp-content/uploads/productimages_raw/GBX001PNba_PN.jpg</t>
  </si>
  <si>
    <t>http://venicifashion.com/wordpress/wp-content/uploads/productimages_raw/GBX001PNop_PN.jpg</t>
  </si>
  <si>
    <t>http://venicifashion.com/wordpress/wp-content/uploads/productimages_raw/GCH1302.JPG</t>
  </si>
  <si>
    <t>http://venicifashion.com/wordpress/wp-content/uploads/productimages_raw/GCH1302.jpg</t>
  </si>
  <si>
    <t>http://venicifashion.com/wordpress/wp-content/uploads/productimages_raw/GCH1303.JPG</t>
  </si>
  <si>
    <t>http://venicifashion.com/wordpress/wp-content/uploads/productimages_raw/GCH1303.jpg</t>
  </si>
  <si>
    <t>http://venicifashion.com/wordpress/wp-content/uploads/productimages_raw/GCB1275Z(A).JPG</t>
  </si>
  <si>
    <t>http://venicifashion.com/wordpress/wp-content/uploads/productimages_raw/GCB1275Z(B).JPG</t>
  </si>
  <si>
    <t>http://venicifashion.com/wordpress/wp-content/uploads/productimages_raw/GCB1275Z.JPG</t>
  </si>
  <si>
    <t>http://venicifashion.com/wordpress/wp-content/uploads/productimages_raw/GCB1275Zsi.JPG</t>
  </si>
  <si>
    <t>http://venicifashion.com/wordpress/wp-content/uploads/productimages_raw/GCB1275Zsi2.JPG</t>
  </si>
  <si>
    <t>http://venicifashion.com/wordpress/wp-content/uploads/productimages_raw/GCB1303.JPG</t>
  </si>
  <si>
    <t>http://venicifashion.com/wordpress/wp-content/uploads/productimages_raw/GCB1303.jpg</t>
  </si>
  <si>
    <t>http://venicifashion.com/wordpress/wp-content/uploads/productimages_raw/GCH1324BRfr_BR.jpg</t>
  </si>
  <si>
    <t>http://venicifashion.com/wordpress/wp-content/uploads/productimages_raw/GCH1324BR.JPG</t>
  </si>
  <si>
    <t>http://venicifashion.com/wordpress/wp-content/uploads/productimages_raw/GCH1324Gfr_GD.jpg</t>
  </si>
  <si>
    <t>http://venicifashion.com/wordpress/wp-content/uploads/productimages_raw/GCH1324G.JPG</t>
  </si>
  <si>
    <t>http://venicifashion.com/wordpress/wp-content/uploads/productimages_raw/GCH1324GYfr_GY.jpg</t>
  </si>
  <si>
    <t>http://venicifashion.com/wordpress/wp-content/uploads/productimages_raw/GCH1324GY.JPG</t>
  </si>
  <si>
    <t>http://venicifashion.com/wordpress/wp-content/uploads/productimages_raw/GCH1324GY_S.JPG</t>
  </si>
  <si>
    <t>http://venicifashion.com/wordpress/wp-content/uploads/productimages_raw/GCH1324Wfr_WH.jpg</t>
  </si>
  <si>
    <t>http://venicifashion.com/wordpress/wp-content/uploads/productimages_raw/GCH1324W.JPG</t>
  </si>
  <si>
    <t>http://venicifashion.com/wordpress/wp-content/uploads/productimages_crop/GCB1295fr.JPG</t>
  </si>
  <si>
    <t>http://venicifashion.com/wordpress/wp-content/uploads/productimages_crop/GCB1295si1.JPG</t>
  </si>
  <si>
    <t>http://venicifashion.com/wordpress/wp-content/uploads/productimages_crop/GCB1295si2.JPG</t>
  </si>
  <si>
    <t>http://venicifashion.com/wordpress/wp-content/uploads/productimages_crop/CAP-00033Bfr.JPG</t>
  </si>
  <si>
    <t>http://venicifashion.com/wordpress/wp-content/uploads/productimages_crop/CAP-00033Bba.JPG</t>
  </si>
  <si>
    <t>http://venicifashion.com/wordpress/wp-content/uploads/productimages_crop/CAP-00033Bsi.JPG</t>
  </si>
  <si>
    <t>http://venicifashion.com/wordpress/wp-content/uploads/productimages_crop/CAP-00033BRfr.JPG</t>
  </si>
  <si>
    <t>http://venicifashion.com/wordpress/wp-content/uploads/productimages_crop/CAP-00033BRba.JPG</t>
  </si>
  <si>
    <t>http://venicifashion.com/wordpress/wp-content/uploads/productimages_crop/CAP-00033BRsi.JPG</t>
  </si>
  <si>
    <t>http://venicifashion.com/wordpress/wp-content/uploads/productimages_crop/CAP-00033BRsi1.JPG</t>
  </si>
  <si>
    <t>http://venicifashion.com/wordpress/wp-content/uploads/productimages_crop/CAP-00035Bfr.JPG</t>
  </si>
  <si>
    <t>http://venicifashion.com/wordpress/wp-content/uploads/productimages_crop/CAP-00035Bba.JPG</t>
  </si>
  <si>
    <t>http://venicifashion.com/wordpress/wp-content/uploads/productimages_crop/CAP-00035Bsi.JPG</t>
  </si>
  <si>
    <t>http://venicifashion.com/wordpress/wp-content/uploads/productimages_crop/CAP-00035Bsi1.JPG</t>
  </si>
  <si>
    <t>http://venicifashion.com/wordpress/wp-content/uploads/productimages_crop/CAP-00035BEIfr.JPG</t>
  </si>
  <si>
    <t>http://venicifashion.com/wordpress/wp-content/uploads/productimages_crop/CAP-00035BEIba.JPG</t>
  </si>
  <si>
    <t>http://venicifashion.com/wordpress/wp-content/uploads/productimages_crop/CAP-00035BEIsi.JPG</t>
  </si>
  <si>
    <t>http://venicifashion.com/wordpress/wp-content/uploads/productimages_crop/CAP-00035BRfr.JPG</t>
  </si>
  <si>
    <t>http://venicifashion.com/wordpress/wp-content/uploads/productimages_crop/CAP-00035BRba.JPG</t>
  </si>
  <si>
    <t>http://venicifashion.com/wordpress/wp-content/uploads/productimages_crop/CAP-00035BRsi.JPG</t>
  </si>
  <si>
    <t>http://venicifashion.com/wordpress/wp-content/uploads/productimages_crop/CAP-00035BRsi1.JPG</t>
  </si>
  <si>
    <t>http://venicifashion.com/wordpress/wp-content/uploads/productimages_crop/CAP-00035FUfr.JPG</t>
  </si>
  <si>
    <t>http://venicifashion.com/wordpress/wp-content/uploads/productimages_crop/CAP-00035FUba.JPG</t>
  </si>
  <si>
    <t>http://venicifashion.com/wordpress/wp-content/uploads/productimages_crop/CAP-00035FUsi.JPG</t>
  </si>
  <si>
    <t>http://venicifashion.com/wordpress/wp-content/uploads/productimages_crop/CAP-00035PUfr.JPG</t>
  </si>
  <si>
    <t>http://venicifashion.com/wordpress/wp-content/uploads/productimages_crop/CAP-00035PUba.JPG</t>
  </si>
  <si>
    <t>http://venicifashion.com/wordpress/wp-content/uploads/productimages_crop/CAP-00035PUsi.JPG</t>
  </si>
  <si>
    <t>http://venicifashion.com/wordpress/wp-content/uploads/productimages_crop/CAP-00031BEIfr.JPG</t>
  </si>
  <si>
    <t>http://venicifashion.com/wordpress/wp-content/uploads/productimages_crop/CAP-00031BEIba.JPG</t>
  </si>
  <si>
    <t>http://venicifashion.com/wordpress/wp-content/uploads/productimages_crop/CAP-00031BEIsi.JPG</t>
  </si>
  <si>
    <t>http://venicifashion.com/wordpress/wp-content/uploads/productimages_crop/CAP-00031BLfr.JPG</t>
  </si>
  <si>
    <t>http://venicifashion.com/wordpress/wp-content/uploads/productimages_crop/CAP-00031BLsi.JPG</t>
  </si>
  <si>
    <t>http://venicifashion.com/wordpress/wp-content/uploads/productimages_crop/CAP-00041Bfr.JPG</t>
  </si>
  <si>
    <t>http://venicifashion.com/wordpress/wp-content/uploads/productimages_crop/CAP-00041Bba.JPG</t>
  </si>
  <si>
    <t>http://venicifashion.com/wordpress/wp-content/uploads/productimages_crop/CAP-00041Bsi.JPG</t>
  </si>
  <si>
    <t>http://venicifashion.com/wordpress/wp-content/uploads/productimages_crop/CAP-00050Bfr.JPG</t>
  </si>
  <si>
    <t>http://venicifashion.com/wordpress/wp-content/uploads/productimages_crop/CAP-00050Bba.JPG</t>
  </si>
  <si>
    <t>http://venicifashion.com/wordpress/wp-content/uploads/productimages_crop/CAP-00050Bba1.JPG</t>
  </si>
  <si>
    <t>http://venicifashion.com/wordpress/wp-content/uploads/productimages_crop/CAP-00050Bsi.JPG</t>
  </si>
  <si>
    <t>http://venicifashion.com/wordpress/wp-content/uploads/productimages_raw/CAP00142FUfr_FU.jpg</t>
  </si>
  <si>
    <t>http://venicifashion.com/wordpress/wp-content/uploads/productimages_raw/CAP00142Rfr_RD.jpg</t>
  </si>
  <si>
    <t>http://venicifashion.com/wordpress/wp-content/uploads/productimages_raw/CAP00142Wfr_WH.jpg</t>
  </si>
  <si>
    <t>http://venicifashion.com/wordpress/wp-content/uploads/productimages_raw/CAP00142YLfr_YL.jpg</t>
  </si>
  <si>
    <t>http://venicifashion.com/wordpress/wp-content/uploads/productimages_raw/CAP00146Bfr_BK.jpg</t>
  </si>
  <si>
    <t>http://venicifashion.com/wordpress/wp-content/uploads/productimages_raw/CAP00146BEIfr_BE.jpg</t>
  </si>
  <si>
    <t>http://venicifashion.com/wordpress/wp-content/uploads/productimages_raw/CAP00146BEIba_BE.JPG</t>
  </si>
  <si>
    <t>http://venicifashion.com/wordpress/wp-content/uploads/productimages_raw/CAP00146BEIba_BE.jpg</t>
  </si>
  <si>
    <t>http://venicifashion.com/wordpress/wp-content/uploads/productimages_raw/CAP00146BLfr_BL.jpg</t>
  </si>
  <si>
    <t>http://venicifashion.com/wordpress/wp-content/uploads/productimages_raw/CAP00146FUfr_FU.jpg</t>
  </si>
  <si>
    <t>http://venicifashion.com/wordpress/wp-content/uploads/productimages_raw/CAP00146Rfr_RD.jpg</t>
  </si>
  <si>
    <t>http://venicifashion.com/wordpress/wp-content/uploads/productimages_raw/CAP00146YLfr_YL.jpg</t>
  </si>
  <si>
    <t>http://venicifashion.com/wordpress/wp-content/uploads/productimages_raw/CAP-00093Bfr_BKsi.JPG</t>
  </si>
  <si>
    <t>http://venicifashion.com/wordpress/wp-content/uploads/productimages_raw/CAP-00093BEIfr_BEsi.JPG</t>
  </si>
  <si>
    <t>http://venicifashion.com/wordpress/wp-content/uploads/productimages_raw/CAP-00093BEIba_BE (2).jpg</t>
  </si>
  <si>
    <t>http://venicifashion.com/wordpress/wp-content/uploads/productimages_raw/CAP-00093BEIba_BE.JPG</t>
  </si>
  <si>
    <t>http://venicifashion.com/wordpress/wp-content/uploads/productimages_raw/CAP-00093BEIba_BE.jpg</t>
  </si>
  <si>
    <t>http://venicifashion.com/wordpress/wp-content/uploads/productimages_raw/CAP-00093BEIba_BEsi.JPG</t>
  </si>
  <si>
    <t>http://venicifashion.com/wordpress/wp-content/uploads/productimages_raw/CAP-00093BLfr_BLsi.JPG</t>
  </si>
  <si>
    <t>http://venicifashion.com/wordpress/wp-content/uploads/productimages_raw/CAP-00093FUfr_FUsi.JPG</t>
  </si>
  <si>
    <t>http://venicifashion.com/wordpress/wp-content/uploads/productimages_raw/CAP-00093Rfr_RDsi.JPG</t>
  </si>
  <si>
    <t>http://venicifashion.com/wordpress/wp-content/uploads/productimages_raw/CAP-00093Wfr_WHsi.JPG</t>
  </si>
  <si>
    <t>http://venicifashion.com/wordpress/wp-content/uploads/productimages_raw/CAP-00093YLfr_YLsi.JPG</t>
  </si>
  <si>
    <t>http://venicifashion.com/wordpress/wp-content/uploads/productimages_crop/HC24637Sfr_SL.jpg</t>
  </si>
  <si>
    <t>http://venicifashion.com/wordpress/wp-content/uploads/productimages_crop/LC00004BRfr_BR.jpg</t>
  </si>
  <si>
    <t>http://venicifashion.com/wordpress/wp-content/uploads/productimages_crop/LC00004CLfr_CL.jpg</t>
  </si>
  <si>
    <t>http://venicifashion.com/wordpress/wp-content/uploads/productimages_crop/LC00004CLop_CL.jpg</t>
  </si>
  <si>
    <t>http://venicifashion.com/wordpress/wp-content/uploads/productimages_crop/LC00007CLfr_CL.jpg</t>
  </si>
  <si>
    <t>http://venicifashion.com/wordpress/wp-content/uploads/productimages_crop/LC00007Rfr_RD.jpg</t>
  </si>
  <si>
    <t>http://venicifashion.com/wordpress/wp-content/uploads/productimages_crop/LC00007Rop_RD.jpg</t>
  </si>
  <si>
    <t>http://venicifashion.com/wordpress/wp-content/uploads/productimages_crop/LC00058GRfr.jpg</t>
  </si>
  <si>
    <t>http://venicifashion.com/wordpress/wp-content/uploads/productimages_crop/LC00058GRsi.jpg</t>
  </si>
  <si>
    <t>http://venicifashion.com/wordpress/wp-content/uploads/productimages_crop/LC00058GRsi1.jpg</t>
  </si>
  <si>
    <t>http://venicifashion.com/wordpress/wp-content/uploads/productimages_crop/LC00059Bfr_BK.jpg</t>
  </si>
  <si>
    <t>http://venicifashion.com/wordpress/wp-content/uploads/productimages_crop/LC00059BRfr_BR.jpg</t>
  </si>
  <si>
    <t>http://venicifashion.com/wordpress/wp-content/uploads/productimages_crop/LC00059BRop_BR.jpg</t>
  </si>
  <si>
    <t>http://venicifashion.com/wordpress/wp-content/uploads/productimages_raw/CAP00144BLfr_BL.jpg</t>
  </si>
  <si>
    <t>http://venicifashion.com/wordpress/wp-content/uploads/productimages_crop/CAP00146Wfr_WH.jpg</t>
  </si>
  <si>
    <t>http://venicifashion.com/wordpress/wp-content/uploads/productimages_raw/HC24765.JPG</t>
  </si>
  <si>
    <t>http://venicifashion.com/wordpress/wp-content/uploads/productimages_raw/HC24765si.JPG</t>
  </si>
  <si>
    <t>http://venicifashion.com/wordpress/wp-content/uploads/productimages_crop/HC24759Bfr.jpg</t>
  </si>
  <si>
    <t>http://venicifashion.com/wordpress/wp-content/uploads/productimages_crop/HC24759BLfr.jpg</t>
  </si>
  <si>
    <t>http://venicifashion.com/wordpress/wp-content/uploads/productimages_crop/HC24759ORfr.jpg</t>
  </si>
  <si>
    <t>http://venicifashion.com/wordpress/wp-content/uploads/productimages_raw/HC24759OR.JPG</t>
  </si>
  <si>
    <t>http://venicifashion.com/wordpress/wp-content/uploads/productimages_raw/HC24759ORsi.JPG</t>
  </si>
  <si>
    <t>http://venicifashion.com/wordpress/wp-content/uploads/productimages_crop/HC24759TLfr.jpg</t>
  </si>
  <si>
    <t>http://venicifashion.com/wordpress/wp-content/uploads/productimages_raw/HC24759TL.JPG</t>
  </si>
  <si>
    <t>http://venicifashion.com/wordpress/wp-content/uploads/productimages_crop/HC24759YLfr.jpg</t>
  </si>
  <si>
    <t>http://venicifashion.com/wordpress/wp-content/uploads/productimages_crop/HC24760Bfr.jpg</t>
  </si>
  <si>
    <t>http://venicifashion.com/wordpress/wp-content/uploads/productimages_raw/HC24760B.JPG</t>
  </si>
  <si>
    <t>http://venicifashion.com/wordpress/wp-content/uploads/productimages_raw/HC24760Bsi.JPG</t>
  </si>
  <si>
    <t>http://venicifashion.com/wordpress/wp-content/uploads/productimages_crop/HC24760ORfr.jpg</t>
  </si>
  <si>
    <t>http://venicifashion.com/wordpress/wp-content/uploads/productimages_crop/HC24760ORsi.JPG</t>
  </si>
  <si>
    <t>http://venicifashion.com/wordpress/wp-content/uploads/productimages_crop/HC24760ORsi1.JPG</t>
  </si>
  <si>
    <t>http://venicifashion.com/wordpress/wp-content/uploads/productimages_crop/HC24760ORsi2.JPG</t>
  </si>
  <si>
    <t>http://venicifashion.com/wordpress/wp-content/uploads/productimages_crop/HC24760PNfr.jpg</t>
  </si>
  <si>
    <t>http://venicifashion.com/wordpress/wp-content/uploads/productimages_raw/HC24760PN.JPG</t>
  </si>
  <si>
    <t>http://venicifashion.com/wordpress/wp-content/uploads/productimages_raw/HC24760PU.JPG</t>
  </si>
  <si>
    <t>http://venicifashion.com/wordpress/wp-content/uploads/productimages_crop/HC24760YLfr.jpg</t>
  </si>
  <si>
    <t>http://venicifashion.com/wordpress/wp-content/uploads/productimages_raw/HC24760YL.JPG</t>
  </si>
  <si>
    <t>http://venicifashion.com/wordpress/wp-content/uploads/productimages_raw/CAP00186Bsi.JPG</t>
  </si>
  <si>
    <t>http://venicifashion.com/wordpress/wp-content/uploads/productimages_raw/CAP00197B.JPG</t>
  </si>
  <si>
    <t>http://venicifashion.com/wordpress/wp-content/uploads/productimages_crop/CAP00209BL.JPG</t>
  </si>
  <si>
    <t>http://venicifashion.com/wordpress/wp-content/uploads/productimages_crop/CAP00213R.JPG</t>
  </si>
  <si>
    <t>http://venicifashion.com/wordpress/wp-content/uploads/productimages_crop/CAP00213Rsi.JPG</t>
  </si>
  <si>
    <t>http://venicifashion.com/wordpress/wp-content/uploads/productimages_raw/CAP00256.JPG</t>
  </si>
  <si>
    <t>http://venicifashion.com/wordpress/wp-content/uploads/productimages_raw/CAP00257si.JPG</t>
  </si>
  <si>
    <t>http://venicifashion.com/wordpress/wp-content/uploads/productimages_raw/GCB1009Gfr_GD.jpg</t>
  </si>
  <si>
    <t>http://venicifashion.com/wordpress/wp-content/uploads/productimages_raw/GPB1301Bfr_BK.jpg</t>
  </si>
  <si>
    <t>http://venicifashion.com/wordpress/wp-content/uploads/productimages_raw/GPB1301Bop_BK.jpg</t>
  </si>
  <si>
    <t>http://venicifashion.com/wordpress/wp-content/uploads/productimages_raw/GPB1324G.JPG</t>
  </si>
  <si>
    <t>http://venicifashion.com/wordpress/wp-content/uploads/productimages_raw/GPB1310.JPG</t>
  </si>
  <si>
    <t>http://venicifashion.com/wordpress/wp-content/uploads/productimages_raw/GPB1309.JPG</t>
  </si>
  <si>
    <t>http://venicifashion.com/wordpress/wp-content/uploads/productimages_raw/DR218.JPG</t>
  </si>
  <si>
    <t>http://venicifashion.com/wordpress/wp-content/uploads/productimages_raw/DR217.JPG</t>
  </si>
  <si>
    <t>http://venicifashion.com/wordpress/wp-content/uploads/productimages_raw/DR206BR.JPG</t>
  </si>
  <si>
    <t>http://venicifashion.com/wordpress/wp-content/uploads/productimages_raw/DR170.JPG</t>
  </si>
  <si>
    <t>http://venicifashion.com/wordpress/wp-content/uploads/productimages_raw/DR266Gfr_GD.jpg</t>
  </si>
  <si>
    <t>http://venicifashion.com/wordpress/wp-content/uploads/productimages_raw/DR266Sfr_SL.jpg</t>
  </si>
  <si>
    <t>http://venicifashion.com/wordpress/wp-content/uploads/productimages_raw/DR264fr_SL.JPG</t>
  </si>
  <si>
    <t>http://venicifashion.com/wordpress/wp-content/uploads/productimages_raw/HX00072Bfr_BK.jpg</t>
  </si>
  <si>
    <t>http://venicifashion.com/wordpress/wp-content/uploads/productimages_raw/HX00072B.JPG</t>
  </si>
  <si>
    <t>http://venicifashion.com/wordpress/wp-content/uploads/productimages_raw/HX00072BRfr_BR.jpg</t>
  </si>
  <si>
    <t>http://venicifashion.com/wordpress/wp-content/uploads/productimages_raw/HX00072BR.JPG</t>
  </si>
  <si>
    <t>http://venicifashion.com/wordpress/wp-content/uploads/productimages_raw/HX00080.JPG</t>
  </si>
  <si>
    <t>http://venicifashion.com/wordpress/wp-content/uploads/productimages_raw/GCH1316fr_BK.jpg</t>
  </si>
  <si>
    <t>http://venicifashion.com/wordpress/wp-content/uploads/productimages_raw/GCH1316.JPG</t>
  </si>
  <si>
    <t>http://venicifashion.com/wordpress/wp-content/uploads/productimages_raw/GCH1316si_BK.JPG</t>
  </si>
  <si>
    <t>http://venicifashion.com/wordpress/wp-content/uploads/productimages_raw/GCH1316si_BK.jpg</t>
  </si>
  <si>
    <t>http://venicifashion.com/wordpress/wp-content/uploads/productimages_raw/gch1316.JPG</t>
  </si>
  <si>
    <t>http://venicifashion.com/wordpress/wp-content/uploads/productimages_raw/VS-0228BR.JPG</t>
  </si>
  <si>
    <t>http://venicifashion.com/wordpress/wp-content/uploads/productimages_raw/VS-0231BEI.JPG</t>
  </si>
  <si>
    <t>http://venicifashion.com/wordpress/wp-content/uploads/productimages_raw/VS-0268B.JPG</t>
  </si>
  <si>
    <t>http://venicifashion.com/wordpress/wp-content/uploads/productimages_raw/VS-0272B.JPG</t>
  </si>
  <si>
    <t>http://venicifashion.com/wordpress/wp-content/uploads/productimages_raw/VS-0272BEI.JPG</t>
  </si>
  <si>
    <t>http://venicifashion.com/wordpress/wp-content/uploads/productimages_raw/VS-0285B.JPG</t>
  </si>
  <si>
    <t>http://venicifashion.com/wordpress/wp-content/uploads/productimages_raw/VS0489B.JPG</t>
  </si>
  <si>
    <t>http://venicifashion.com/wordpress/wp-content/uploads/productimages_crop/GCB1279BEIfr.jpg</t>
  </si>
  <si>
    <t>http://venicifashion.com/wordpress/wp-content/uploads/productimages_crop/GCB1279BEIin.JPG</t>
  </si>
  <si>
    <t>http://venicifashion.com/wordpress/wp-content/uploads/productimages_crop/GCB1279BEIsi.JPG</t>
  </si>
  <si>
    <t>http://venicifashion.com/wordpress/wp-content/uploads/productimages_crop/GCB1293fr.JPG</t>
  </si>
  <si>
    <t>http://venicifashion.com/wordpress/wp-content/uploads/productimages_crop/GCB1293in.JPG</t>
  </si>
  <si>
    <t>http://venicifashion.com/wordpress/wp-content/uploads/productimages_raw/GCB1312.JPG</t>
  </si>
  <si>
    <t>http://venicifashion.com/wordpress/wp-content/uploads/productimages_raw/gcb1312d.JPG</t>
  </si>
  <si>
    <t>http://venicifashion.com/wordpress/wp-content/uploads/productimages_raw/GCB1352.JPG</t>
  </si>
  <si>
    <t>http://venicifashion.com/wordpress/wp-content/uploads/productimages_crop/GCB9820-APfr.JPG</t>
  </si>
  <si>
    <t>http://venicifashion.com/wordpress/wp-content/uploads/productimages_crop/GCB9820-APin.JPG</t>
  </si>
  <si>
    <t>http://venicifashion.com/wordpress/wp-content/uploads/productimages_crop/GCB9820-APsi.JPG</t>
  </si>
  <si>
    <t>http://venicifashion.com/wordpress/wp-content/uploads/productimages_raw/GCH1348.JPG</t>
  </si>
  <si>
    <t>http://venicifashion.com/wordpress/wp-content/uploads/productimages_raw/GCH1348si.JPG</t>
  </si>
  <si>
    <t>http://venicifashion.com/wordpress/wp-content/uploads/productimages_crop/GCH1163-Kfr.JPG</t>
  </si>
  <si>
    <t>http://venicifashion.com/wordpress/wp-content/uploads/productimages_crop/GCH1163-Kin.JPG</t>
  </si>
  <si>
    <t>http://venicifashion.com/wordpress/wp-content/uploads/productimages_crop/GCH1281BRfr.JPG</t>
  </si>
  <si>
    <t>http://venicifashion.com/wordpress/wp-content/uploads/productimages_crop/GCH1281BRin.JPG</t>
  </si>
  <si>
    <t>http://venicifashion.com/wordpress/wp-content/uploads/productimages_crop/GCH1283BRfr.JPG</t>
  </si>
  <si>
    <t>http://venicifashion.com/wordpress/wp-content/uploads/productimages_crop/GCH1283BRin.JPG</t>
  </si>
  <si>
    <t>http://venicifashion.com/wordpress/wp-content/uploads/productimages_crop/GCH1283BRsi.JPG</t>
  </si>
  <si>
    <t>http://venicifashion.com/wordpress/wp-content/uploads/productimages_crop/GCH1283BRsi1.JPG</t>
  </si>
  <si>
    <t>http://venicifashion.com/wordpress/wp-content/uploads/productimages_raw/GCB1112Wfr.JPG</t>
  </si>
  <si>
    <t>http://venicifashion.com/wordpress/wp-content/uploads/productimages_raw/GCB1112Wsi1.JPG</t>
  </si>
  <si>
    <t>http://venicifashion.com/wordpress/wp-content/uploads/productimages_raw/GCB1112Wsi2.JPG</t>
  </si>
  <si>
    <t>http://venicifashion.com/wordpress/wp-content/uploads/productimages_raw/GCB1258PUfr.JPG</t>
  </si>
  <si>
    <t>http://venicifashion.com/wordpress/wp-content/uploads/productimages_raw/GCB1258PUsi1.JPG</t>
  </si>
  <si>
    <t>http://venicifashion.com/wordpress/wp-content/uploads/productimages_raw/GCB1258PUsi2.JPG</t>
  </si>
  <si>
    <t>http://venicifashion.com/wordpress/wp-content/uploads/productimages_raw/GCB1258PUsi3.JPG</t>
  </si>
  <si>
    <t>http://venicifashion.com/wordpress/wp-content/uploads/productimages_raw/GCB1259FUfr.JPG</t>
  </si>
  <si>
    <t>http://venicifashion.com/wordpress/wp-content/uploads/productimages_raw/GCB1259FUsi1.JPG</t>
  </si>
  <si>
    <t>http://venicifashion.com/wordpress/wp-content/uploads/productimages_raw/GCB1259FUsi2.JPG</t>
  </si>
  <si>
    <t>http://venicifashion.com/wordpress/wp-content/uploads/productimages_raw/GCB1259FUsi3.JPG</t>
  </si>
  <si>
    <t>http://venicifashion.com/wordpress/wp-content/uploads/productimages_raw/GCB1260Bfr.JPG</t>
  </si>
  <si>
    <t>http://venicifashion.com/wordpress/wp-content/uploads/productimages_raw/GCB1260Bsi1.JPG</t>
  </si>
  <si>
    <t>http://venicifashion.com/wordpress/wp-content/uploads/productimages_raw/GCB1260Bsi2.JPG</t>
  </si>
  <si>
    <t>http://venicifashion.com/wordpress/wp-content/uploads/productimages_raw/GCB1260Bsi3.JPG</t>
  </si>
  <si>
    <t>http://venicifashion.com/wordpress/wp-content/uploads/productimages_raw/GCB1261PUfr.JPG</t>
  </si>
  <si>
    <t>http://venicifashion.com/wordpress/wp-content/uploads/productimages_raw/GCB1261PUsi1.JPG</t>
  </si>
  <si>
    <t>http://venicifashion.com/wordpress/wp-content/uploads/productimages_raw/GCB1261PUsi2.JPG</t>
  </si>
  <si>
    <t>http://venicifashion.com/wordpress/wp-content/uploads/productimages_raw/GCB1261PUsi3.JPG</t>
  </si>
  <si>
    <t>http://venicifashion.com/wordpress/wp-content/uploads/productimages_raw/GCB1266BRfr.JPG</t>
  </si>
  <si>
    <t>http://venicifashion.com/wordpress/wp-content/uploads/productimages_raw/GCB1266BRsi1.JPG</t>
  </si>
  <si>
    <t>http://venicifashion.com/wordpress/wp-content/uploads/productimages_raw/GCB1266BRsi2.JPG</t>
  </si>
  <si>
    <t>http://venicifashion.com/wordpress/wp-content/uploads/productimages_raw/GCB1267Rfr.JPG</t>
  </si>
  <si>
    <t>http://venicifashion.com/wordpress/wp-content/uploads/productimages_raw/GCB1267Rsi1.JPG</t>
  </si>
  <si>
    <t>http://venicifashion.com/wordpress/wp-content/uploads/productimages_raw/GCB1267Rsi2.JPG</t>
  </si>
  <si>
    <t>http://venicifashion.com/wordpress/wp-content/uploads/productimages_raw/GCB1334CLfr.JPG</t>
  </si>
  <si>
    <t>http://venicifashion.com/wordpress/wp-content/uploads/productimages_raw/GCB1334CLsi1.JPG</t>
  </si>
  <si>
    <t>http://venicifashion.com/wordpress/wp-content/uploads/productimages_raw/GCB1334CLsi2.JPG</t>
  </si>
  <si>
    <t>http://venicifashion.com/wordpress/wp-content/uploads/productimages_raw/GCB1334JTfr.JPG</t>
  </si>
  <si>
    <t>http://venicifashion.com/wordpress/wp-content/uploads/productimages_raw/GCB1334JTsi1.JPG</t>
  </si>
  <si>
    <t>http://venicifashion.com/wordpress/wp-content/uploads/productimages_raw/GCB1334JTsi2.JPG</t>
  </si>
  <si>
    <t>http://venicifashion.com/wordpress/wp-content/uploads/productimages_raw/GCB1339fr.JPG</t>
  </si>
  <si>
    <t>http://venicifashion.com/wordpress/wp-content/uploads/productimages_raw/GCB1339si1.JPG</t>
  </si>
  <si>
    <t>http://venicifashion.com/wordpress/wp-content/uploads/productimages_raw/GCB1339si2.JPG</t>
  </si>
  <si>
    <t>http://venicifashion.com/wordpress/wp-content/uploads/productimages_raw/GCB1353fr.JPG</t>
  </si>
  <si>
    <t>http://venicifashion.com/wordpress/wp-content/uploads/productimages_raw/GCB1353..JPG</t>
  </si>
  <si>
    <t>http://venicifashion.com/wordpress/wp-content/uploads/productimages_raw/GCB1353.JPG</t>
  </si>
  <si>
    <t>http://venicifashion.com/wordpress/wp-content/uploads/productimages_raw/GCB1353in.JPG</t>
  </si>
  <si>
    <t>http://venicifashion.com/wordpress/wp-content/uploads/productimages_raw/GCH1164Rfr.JPG</t>
  </si>
  <si>
    <t>http://venicifashion.com/wordpress/wp-content/uploads/productimages_raw/GCH1164Rsi1.JPG</t>
  </si>
  <si>
    <t>http://venicifashion.com/wordpress/wp-content/uploads/productimages_raw/GCH1164Rsi2.JPG</t>
  </si>
  <si>
    <t>http://venicifashion.com/wordpress/wp-content/uploads/productimages_raw/HC0689fr.JPG</t>
  </si>
  <si>
    <t>http://venicifashion.com/wordpress/wp-content/uploads/productimages_raw/HC0689si1.JPG</t>
  </si>
  <si>
    <t>http://venicifashion.com/wordpress/wp-content/uploads/productimages_raw/HC0689si2.JPG</t>
  </si>
  <si>
    <t>http://venicifashion.com/wordpress/wp-content/uploads/productimages_raw/HC0690fr.JPG</t>
  </si>
  <si>
    <t>http://venicifashion.com/wordpress/wp-content/uploads/productimages_raw/HC0690si1.JPG</t>
  </si>
  <si>
    <t>http://venicifashion.com/wordpress/wp-content/uploads/productimages_raw/HC0690si2.JPG</t>
  </si>
  <si>
    <t>http://venicifashion.com/wordpress/wp-content/uploads/productimages_raw/HC0691fr.JPG</t>
  </si>
  <si>
    <t>http://venicifashion.com/wordpress/wp-content/uploads/productimages_raw/HC0691si1.JPG</t>
  </si>
  <si>
    <t>http://venicifashion.com/wordpress/wp-content/uploads/productimages_raw/HC0691si2.JPG</t>
  </si>
  <si>
    <t>http://venicifashion.com/wordpress/wp-content/uploads/productimages_raw/HC0781Xfr.JPG</t>
  </si>
  <si>
    <t>http://venicifashion.com/wordpress/wp-content/uploads/productimages_raw/HC0781Xsi1.JPG</t>
  </si>
  <si>
    <t>http://venicifashion.com/wordpress/wp-content/uploads/productimages_raw/HC0781Xsi2.JPG</t>
  </si>
  <si>
    <t>http://venicifashion.com/wordpress/wp-content/uploads/productimages_raw/HC0782fr.JPG</t>
  </si>
  <si>
    <t>http://venicifashion.com/wordpress/wp-content/uploads/productimages_raw/HC0782si1.JPG</t>
  </si>
  <si>
    <t>http://venicifashion.com/wordpress/wp-content/uploads/productimages_raw/HC0782si2.JPG</t>
  </si>
  <si>
    <t>http://venicifashion.com/wordpress/wp-content/uploads/productimages_raw/HC24452TP.JPG</t>
  </si>
  <si>
    <t>http://venicifashion.com/wordpress/wp-content/uploads/productimages_raw/HC24453TP.JPG</t>
  </si>
  <si>
    <t>http://venicifashion.com/wordpress/wp-content/uploads/productimages_raw/HC24650Sfr_SL.jpg</t>
  </si>
  <si>
    <t>http://venicifashion.com/wordpress/wp-content/uploads/productimages_raw/HC24679BEIfr.JPG</t>
  </si>
  <si>
    <t>http://venicifashion.com/wordpress/wp-content/uploads/productimages_raw/HC24679BEIsi1.JPG</t>
  </si>
  <si>
    <t>http://venicifashion.com/wordpress/wp-content/uploads/productimages_raw/HC24679BLfr.JPG</t>
  </si>
  <si>
    <t>http://venicifashion.com/wordpress/wp-content/uploads/productimages_raw/HC24679BLsi1.JPG</t>
  </si>
  <si>
    <t>http://venicifashion.com/wordpress/wp-content/uploads/productimages_raw/HC24679COfr.JPG</t>
  </si>
  <si>
    <t>http://venicifashion.com/wordpress/wp-content/uploads/productimages_raw/HC24679COsi1.JPG</t>
  </si>
  <si>
    <t>http://venicifashion.com/wordpress/wp-content/uploads/productimages_raw/HC24679PNfr.JPG</t>
  </si>
  <si>
    <t>http://venicifashion.com/wordpress/wp-content/uploads/productimages_raw/HC24679PNsi1.JPG</t>
  </si>
  <si>
    <t>http://venicifashion.com/wordpress/wp-content/uploads/productimages_raw/HC24724fr.JPG</t>
  </si>
  <si>
    <t>http://venicifashion.com/wordpress/wp-content/uploads/productimages_raw/HC24724si1.JPG</t>
  </si>
  <si>
    <t>http://venicifashion.com/wordpress/wp-content/uploads/productimages_raw/HC24733Bfr.JPG</t>
  </si>
  <si>
    <t>http://venicifashion.com/wordpress/wp-content/uploads/productimages_raw/HC24733Bsi1.JPG</t>
  </si>
  <si>
    <t>http://venicifashion.com/wordpress/wp-content/uploads/productimages_raw/HC24733Bsi2.JPG</t>
  </si>
  <si>
    <t>http://venicifashion.com/wordpress/wp-content/uploads/productimages_raw/HC24733BRfr.JPG</t>
  </si>
  <si>
    <t>http://venicifashion.com/wordpress/wp-content/uploads/productimages_raw/HC24733BRsi1.JPG</t>
  </si>
  <si>
    <t>http://venicifashion.com/wordpress/wp-content/uploads/productimages_raw/HC24733BRsi2.JPG</t>
  </si>
  <si>
    <t>http://venicifashion.com/wordpress/wp-content/uploads/productimages_raw/HC24741Sfr.JPG</t>
  </si>
  <si>
    <t>http://venicifashion.com/wordpress/wp-content/uploads/productimages_raw/HC24741Ssi1.JPG</t>
  </si>
  <si>
    <t>http://venicifashion.com/wordpress/wp-content/uploads/productimages_raw/HC24741Ssi2.JPG</t>
  </si>
  <si>
    <t>http://venicifashion.com/wordpress/wp-content/uploads/productimages_raw/HC24741Ssi3.JPG</t>
  </si>
  <si>
    <t>http://venicifashion.com/wordpress/wp-content/uploads/productimages_raw/HC24741si.JPG</t>
  </si>
  <si>
    <t>http://venicifashion.com/wordpress/wp-content/uploads/productimages_raw/HC24746fr.JPG</t>
  </si>
  <si>
    <t>http://venicifashion.com/wordpress/wp-content/uploads/productimages_raw/HC24746si1.JPG</t>
  </si>
  <si>
    <t>http://venicifashion.com/wordpress/wp-content/uploads/productimages_raw/HC24746si2.JPG</t>
  </si>
  <si>
    <t>http://venicifashion.com/wordpress/wp-content/uploads/productimages_raw/HC24759PN.JPG</t>
  </si>
  <si>
    <t>http://venicifashion.com/wordpress/wp-content/uploads/productimages_raw/HC3990fr.JPG</t>
  </si>
  <si>
    <t>http://venicifashion.com/wordpress/wp-content/uploads/productimages_raw/HC3990si1.JPG</t>
  </si>
  <si>
    <t>http://venicifashion.com/wordpress/wp-content/uploads/productimages_raw/HC3990si2.JPG</t>
  </si>
  <si>
    <t>http://venicifashion.com/wordpress/wp-content/uploads/productimages_raw/HC3995fr.JPG</t>
  </si>
  <si>
    <t>http://venicifashion.com/wordpress/wp-content/uploads/productimages_raw/HC3995si1.JPG</t>
  </si>
  <si>
    <t>http://venicifashion.com/wordpress/wp-content/uploads/productimages_raw/HC3995si2.JPG</t>
  </si>
  <si>
    <t>http://venicifashion.com/wordpress/wp-content/uploads/productimages_raw/CAP00188FU.JPG</t>
  </si>
  <si>
    <t>http://venicifashion.com/wordpress/wp-content/uploads/productimages_raw/CAP00200OR.jpg</t>
  </si>
  <si>
    <t>http://venicifashion.com/wordpress/wp-content/uploads/productimages_raw/CAP00200ORsi1.jpg</t>
  </si>
  <si>
    <t>http://venicifashion.com/wordpress/wp-content/uploads/productimages_raw/CAP00209B-.JPG</t>
  </si>
  <si>
    <t>http://venicifashion.com/wordpress/wp-content/uploads/productimages_raw/CAP00209Bsi.JPG</t>
  </si>
  <si>
    <t>http://venicifashion.com/wordpress/wp-content/uploads/productimages_crop/CAP00209BEI.JPG</t>
  </si>
  <si>
    <t>http://venicifashion.com/wordpress/wp-content/uploads/productimages_crop/CAP00209FU.JPG</t>
  </si>
  <si>
    <t>http://venicifashion.com/wordpress/wp-content/uploads/productimages_crop/CAP00236fr.JPG</t>
  </si>
  <si>
    <t>http://venicifashion.com/wordpress/wp-content/uploads/productimages_crop/CAP00236ba.JPG</t>
  </si>
  <si>
    <t>http://venicifashion.com/wordpress/wp-content/uploads/productimages_crop/CAP00236si.JPG</t>
  </si>
  <si>
    <t>http://venicifashion.com/wordpress/wp-content/uploads/productimages_raw/CAP00238.JPG</t>
  </si>
  <si>
    <t>http://venicifashion.com/wordpress/wp-content/uploads/productimages_raw/CAP00238si.JPG</t>
  </si>
  <si>
    <t>http://venicifashion.com/wordpress/wp-content/uploads/productimages_crop/CAP00239fr.JPG</t>
  </si>
  <si>
    <t>http://venicifashion.com/wordpress/wp-content/uploads/productimages_crop/CAP00239ba.JPG</t>
  </si>
  <si>
    <t>http://venicifashion.com/wordpress/wp-content/uploads/productimages_crop/CAP00239si.JPG</t>
  </si>
  <si>
    <t>http://venicifashion.com/wordpress/wp-content/uploads/productimages_crop/CAP00241fr.JPG</t>
  </si>
  <si>
    <t>http://venicifashion.com/wordpress/wp-content/uploads/productimages_crop/CAP00241ba.JPG</t>
  </si>
  <si>
    <t>http://venicifashion.com/wordpress/wp-content/uploads/productimages_crop/CAP00241si.JPG</t>
  </si>
  <si>
    <t>http://venicifashion.com/wordpress/wp-content/uploads/productimages_raw/CAP00244W.JPG</t>
  </si>
  <si>
    <t>http://venicifashion.com/wordpress/wp-content/uploads/productimages_raw/CAP00246BL-.JPG</t>
  </si>
  <si>
    <t>http://venicifashion.com/wordpress/wp-content/uploads/productimages_raw/CAP00246BLsi.JPG</t>
  </si>
  <si>
    <t>http://venicifashion.com/wordpress/wp-content/uploads/productimages_crop/CAP00246R.JPG</t>
  </si>
  <si>
    <t>http://venicifashion.com/wordpress/wp-content/uploads/productimages_raw/CAP00259..JPG</t>
  </si>
  <si>
    <t>http://venicifashion.com/wordpress/wp-content/uploads/productimages_raw/CAP00259.JPG</t>
  </si>
  <si>
    <t>http://venicifashion.com/wordpress/wp-content/uploads/productimages_crop/CAP00148BLfr.JPG</t>
  </si>
  <si>
    <t>http://venicifashion.com/wordpress/wp-content/uploads/productimages_crop/CAP00148BLsi.JPG</t>
  </si>
  <si>
    <t>http://venicifashion.com/wordpress/wp-content/uploads/productimages_crop/CAP00148GRfr.JPG</t>
  </si>
  <si>
    <t>http://venicifashion.com/wordpress/wp-content/uploads/productimages_crop/CAP00148GRsi.JPG</t>
  </si>
  <si>
    <t>http://venicifashion.com/wordpress/wp-content/uploads/productimages_crop/CAP00148PUfr.JPG</t>
  </si>
  <si>
    <t>http://venicifashion.com/wordpress/wp-content/uploads/productimages_crop/CAP00148PUin.JPG</t>
  </si>
  <si>
    <t>http://venicifashion.com/wordpress/wp-content/uploads/productimages_crop/CAP00148PUsi.JPG</t>
  </si>
  <si>
    <t>http://venicifashion.com/wordpress/wp-content/uploads/productimages_crop/CAP00148PUsi1.JPG</t>
  </si>
  <si>
    <t>http://venicifashion.com/wordpress/wp-content/uploads/productimages_crop/CAP00149GRfr.JPG</t>
  </si>
  <si>
    <t>http://venicifashion.com/wordpress/wp-content/uploads/productimages_crop/CAP00149GRsi.JPG</t>
  </si>
  <si>
    <t>http://venicifashion.com/wordpress/wp-content/uploads/productimages_crop/CAP00295fr.JPG</t>
  </si>
  <si>
    <t>http://venicifashion.com/wordpress/wp-content/uploads/productimages_crop/CAP00295ba.JPG</t>
  </si>
  <si>
    <t>http://venicifashion.com/wordpress/wp-content/uploads/productimages_crop/CAP00295si.JPG</t>
  </si>
  <si>
    <t>http://venicifashion.com/wordpress/wp-content/uploads/productimages_crop/CAP00298fr.JPG</t>
  </si>
  <si>
    <t>http://venicifashion.com/wordpress/wp-content/uploads/productimages_crop/CAP00298si.JPG</t>
  </si>
  <si>
    <t>http://venicifashion.com/wordpress/wp-content/uploads/productimages_crop/CAP00298si1.JPG</t>
  </si>
  <si>
    <t>http://venicifashion.com/wordpress/wp-content/uploads/productimages_crop/CAP00321fr.JPG</t>
  </si>
  <si>
    <t>http://venicifashion.com/wordpress/wp-content/uploads/productimages_crop/CAP00321ba.JPG</t>
  </si>
  <si>
    <t>http://venicifashion.com/wordpress/wp-content/uploads/productimages_crop/CAP00321si.JPG</t>
  </si>
  <si>
    <t>http://venicifashion.com/wordpress/wp-content/uploads/productimages_crop/CAP00326fr.JPG</t>
  </si>
  <si>
    <t>http://venicifashion.com/wordpress/wp-content/uploads/productimages_crop/CAP00326ba.JPG</t>
  </si>
  <si>
    <t>http://venicifashion.com/wordpress/wp-content/uploads/productimages_crop/CAP00326si.JPG</t>
  </si>
  <si>
    <t>http://venicifashion.com/wordpress/wp-content/uploads/productimages_crop/CAP00327fr.JPG</t>
  </si>
  <si>
    <t>http://venicifashion.com/wordpress/wp-content/uploads/productimages_crop/CAP00327ba.JPG</t>
  </si>
  <si>
    <t>http://venicifashion.com/wordpress/wp-content/uploads/productimages_crop/CAP00327si.JPG</t>
  </si>
  <si>
    <t>http://venicifashion.com/wordpress/wp-content/uploads/productimages_crop/CAP00331fr.JPG</t>
  </si>
  <si>
    <t>http://venicifashion.com/wordpress/wp-content/uploads/productimages_crop/CAP00331ba.JPG</t>
  </si>
  <si>
    <t>http://venicifashion.com/wordpress/wp-content/uploads/productimages_crop/CAP00331si.JPG</t>
  </si>
  <si>
    <t>http://venicifashion.com/wordpress/wp-content/uploads/productimages_crop/CAP00304ABfr.JPG</t>
  </si>
  <si>
    <t>http://venicifashion.com/wordpress/wp-content/uploads/productimages_crop/CAP00304ABsi.JPG</t>
  </si>
  <si>
    <t>http://venicifashion.com/wordpress/wp-content/uploads/productimages_crop/CAP00305ABfr.JPG</t>
  </si>
  <si>
    <t>http://venicifashion.com/wordpress/wp-content/uploads/productimages_crop/CAP00305ABsi.JPG</t>
  </si>
  <si>
    <t>http://venicifashion.com/wordpress/wp-content/uploads/productimages_crop/CAP00305CLfr.JPG</t>
  </si>
  <si>
    <t>http://venicifashion.com/wordpress/wp-content/uploads/productimages_crop/CAP00305CLba.JPG</t>
  </si>
  <si>
    <t>http://venicifashion.com/wordpress/wp-content/uploads/productimages_crop/CAP00305CLsi.JPG</t>
  </si>
  <si>
    <t>http://venicifashion.com/wordpress/wp-content/uploads/productimages_crop/CAP00305CLsi1.JPG</t>
  </si>
  <si>
    <t>http://venicifashion.com/wordpress/wp-content/uploads/productimages_crop/CAP00305GUNfr.JPG</t>
  </si>
  <si>
    <t>http://venicifashion.com/wordpress/wp-content/uploads/productimages_crop/CAP00305GUNsi.JPG</t>
  </si>
  <si>
    <t>http://venicifashion.com/wordpress/wp-content/uploads/productimages_raw/CAP00160fr.JPG</t>
  </si>
  <si>
    <t>http://venicifashion.com/wordpress/wp-content/uploads/productimages_raw/CAP00160ba.JPG</t>
  </si>
  <si>
    <t>http://venicifashion.com/wordpress/wp-content/uploads/productimages_raw/CAP00160si1.JPG</t>
  </si>
  <si>
    <t>http://venicifashion.com/wordpress/wp-content/uploads/productimages_raw/CAP00160si2.JPG</t>
  </si>
  <si>
    <t>http://venicifashion.com/wordpress/wp-content/uploads/productimages_raw/CAP00161fr.JPG</t>
  </si>
  <si>
    <t>http://venicifashion.com/wordpress/wp-content/uploads/productimages_raw/CAP00161ba.JPG</t>
  </si>
  <si>
    <t>http://venicifashion.com/wordpress/wp-content/uploads/productimages_raw/CAP00161si1.JPG</t>
  </si>
  <si>
    <t>http://venicifashion.com/wordpress/wp-content/uploads/productimages_raw/CAP00161si2.JPG</t>
  </si>
  <si>
    <t>http://venicifashion.com/wordpress/wp-content/uploads/productimages_raw/CAP00165fr.JPG</t>
  </si>
  <si>
    <t>http://venicifashion.com/wordpress/wp-content/uploads/productimages_raw/CAP00165ba.JPG</t>
  </si>
  <si>
    <t>http://venicifashion.com/wordpress/wp-content/uploads/productimages_raw/CAP00165si1.JPG</t>
  </si>
  <si>
    <t>http://venicifashion.com/wordpress/wp-content/uploads/productimages_raw/CAP00165si2.JPG</t>
  </si>
  <si>
    <t>http://venicifashion.com/wordpress/wp-content/uploads/productimages_raw/CAP00165si3.JPG</t>
  </si>
  <si>
    <t>http://venicifashion.com/wordpress/wp-content/uploads/productimages_raw/CAP00166RUfr.JPG</t>
  </si>
  <si>
    <t>http://venicifashion.com/wordpress/wp-content/uploads/productimages_raw/CAP00166RUba.JPG</t>
  </si>
  <si>
    <t>http://venicifashion.com/wordpress/wp-content/uploads/productimages_raw/CAP00166RUsi1.JPG</t>
  </si>
  <si>
    <t>http://venicifashion.com/wordpress/wp-content/uploads/productimages_raw/CAP00166RUsi2.JPG</t>
  </si>
  <si>
    <t>http://venicifashion.com/wordpress/wp-content/uploads/productimages_raw/CAP00166RUsi3.JPG</t>
  </si>
  <si>
    <t>http://venicifashion.com/wordpress/wp-content/uploads/productimages_raw/CAP00168fr.JPG</t>
  </si>
  <si>
    <t>http://venicifashion.com/wordpress/wp-content/uploads/productimages_raw/CAP00168ba.JPG</t>
  </si>
  <si>
    <t>http://venicifashion.com/wordpress/wp-content/uploads/productimages_raw/CAP00168si1.JPG</t>
  </si>
  <si>
    <t>http://venicifashion.com/wordpress/wp-content/uploads/productimages_raw/CAP00168si2.JPG</t>
  </si>
  <si>
    <t>http://venicifashion.com/wordpress/wp-content/uploads/productimages_raw/CAP00169fr.JPG</t>
  </si>
  <si>
    <t>http://venicifashion.com/wordpress/wp-content/uploads/productimages_raw/CAP00169ba.JPG</t>
  </si>
  <si>
    <t>http://venicifashion.com/wordpress/wp-content/uploads/productimages_raw/CAP00169si1.JPG</t>
  </si>
  <si>
    <t>http://venicifashion.com/wordpress/wp-content/uploads/productimages_raw/CAP00169si2.JPG</t>
  </si>
  <si>
    <t>http://venicifashion.com/wordpress/wp-content/uploads/productimages_raw/CAP00169si3.JPG</t>
  </si>
  <si>
    <t>http://venicifashion.com/wordpress/wp-content/uploads/productimages_raw/CAP00176fr.JPG</t>
  </si>
  <si>
    <t>http://venicifashion.com/wordpress/wp-content/uploads/productimages_raw/CAP00176ba.JPG</t>
  </si>
  <si>
    <t>http://venicifashion.com/wordpress/wp-content/uploads/productimages_raw/CAP00176si1.JPG</t>
  </si>
  <si>
    <t>http://venicifashion.com/wordpress/wp-content/uploads/productimages_raw/CAP00176si2.JPG</t>
  </si>
  <si>
    <t>http://venicifashion.com/wordpress/wp-content/uploads/productimages_raw/CAP00179fr.JPG</t>
  </si>
  <si>
    <t>http://venicifashion.com/wordpress/wp-content/uploads/productimages_raw/CAP00179ba.JPG</t>
  </si>
  <si>
    <t>http://venicifashion.com/wordpress/wp-content/uploads/productimages_raw/CAP00179si1.JPG</t>
  </si>
  <si>
    <t>http://venicifashion.com/wordpress/wp-content/uploads/productimages_raw/CAP00179si2.JPG</t>
  </si>
  <si>
    <t>http://venicifashion.com/wordpress/wp-content/uploads/productimages_raw/CAP00186BEI.JPG</t>
  </si>
  <si>
    <t>http://venicifashion.com/wordpress/wp-content/uploads/productimages_raw/CAP00188BL.JPG</t>
  </si>
  <si>
    <t>http://venicifashion.com/wordpress/wp-content/uploads/productimages_raw/CAP00188OR.jpg</t>
  </si>
  <si>
    <t>http://venicifashion.com/wordpress/wp-content/uploads/productimages_raw/CAP00188ORsi1.jpg</t>
  </si>
  <si>
    <t>http://venicifashion.com/wordpress/wp-content/uploads/productimages_raw/CAP00188R.JPG</t>
  </si>
  <si>
    <t>http://venicifashion.com/wordpress/wp-content/uploads/productimages_raw/CAP00188Rsi1.JPG</t>
  </si>
  <si>
    <t>http://venicifashion.com/wordpress/wp-content/uploads/productimages_raw/CAP00209GRfr.JPG</t>
  </si>
  <si>
    <t>http://venicifashion.com/wordpress/wp-content/uploads/productimages_raw/CAP00209GRba.JPG</t>
  </si>
  <si>
    <t>http://venicifashion.com/wordpress/wp-content/uploads/productimages_raw/CAP00209GRsi1.JPG</t>
  </si>
  <si>
    <t>http://venicifashion.com/wordpress/wp-content/uploads/productimages_raw/CAP00209GRsi2.JPG</t>
  </si>
  <si>
    <t>http://venicifashion.com/wordpress/wp-content/uploads/productimages_raw/CAP00209Wfr.JPG</t>
  </si>
  <si>
    <t>http://venicifashion.com/wordpress/wp-content/uploads/productimages_raw/CAP00209Wba.JPG</t>
  </si>
  <si>
    <t>http://venicifashion.com/wordpress/wp-content/uploads/productimages_raw/CAP00209Wsi1.JPG</t>
  </si>
  <si>
    <t>http://venicifashion.com/wordpress/wp-content/uploads/productimages_raw/CAP00209Wsi2.JPG</t>
  </si>
  <si>
    <t>http://venicifashion.com/wordpress/wp-content/uploads/productimages_raw/CAP00209Wsi3.JPG</t>
  </si>
  <si>
    <t>http://venicifashion.com/wordpress/wp-content/uploads/productimages_raw/CAP00211Wfr.JPG</t>
  </si>
  <si>
    <t>http://venicifashion.com/wordpress/wp-content/uploads/productimages_raw/CAP00211Wba.JPG</t>
  </si>
  <si>
    <t>http://venicifashion.com/wordpress/wp-content/uploads/productimages_raw/CAP00211Wsi1.JPG</t>
  </si>
  <si>
    <t>http://venicifashion.com/wordpress/wp-content/uploads/productimages_raw/CAP00211Wsi2.JPG</t>
  </si>
  <si>
    <t>http://venicifashion.com/wordpress/wp-content/uploads/productimages_raw/CAP00213GRfr.JPG</t>
  </si>
  <si>
    <t>http://venicifashion.com/wordpress/wp-content/uploads/productimages_raw/CAP00213GRba.JPG</t>
  </si>
  <si>
    <t>http://venicifashion.com/wordpress/wp-content/uploads/productimages_raw/CAP00213GRsi1.JPG</t>
  </si>
  <si>
    <t>http://venicifashion.com/wordpress/wp-content/uploads/productimages_raw/CAP00213GRsi2.JPG</t>
  </si>
  <si>
    <t>http://venicifashion.com/wordpress/wp-content/uploads/productimages_raw/CAP00213Wfr.JPG</t>
  </si>
  <si>
    <t>http://venicifashion.com/wordpress/wp-content/uploads/productimages_raw/CAP00213Wba.JPG</t>
  </si>
  <si>
    <t>http://venicifashion.com/wordpress/wp-content/uploads/productimages_raw/CAP00213Wsi1.JPG</t>
  </si>
  <si>
    <t>http://venicifashion.com/wordpress/wp-content/uploads/productimages_raw/CAP00213Wsi2.JPG</t>
  </si>
  <si>
    <t>http://venicifashion.com/wordpress/wp-content/uploads/productimages_crop/HCKLY-001CLsi.jpg</t>
  </si>
  <si>
    <t>http://venicifashion.com/wordpress/wp-content/uploads/productimages_crop/HCKLY-001CLsi1.JPG</t>
  </si>
  <si>
    <t>http://venicifashion.com/wordpress/wp-content/uploads/productimages_crop/HCKLY-001CLsi2.jpg</t>
  </si>
  <si>
    <t>http://venicifashion.com/wordpress/wp-content/uploads/productimages_crop/HCKLY-001CLsi3.jpg</t>
  </si>
  <si>
    <t>http://venicifashion.com/wordpress/wp-content/uploads/productimages_crop/HCKLY-001Gfr.jpg</t>
  </si>
  <si>
    <t>http://venicifashion.com/wordpress/wp-content/uploads/productimages_crop/HCKLY-001Gsi.jpg</t>
  </si>
  <si>
    <t>http://venicifashion.com/wordpress/wp-content/uploads/productimages_crop/HCKLY-001Gsi1.jpg</t>
  </si>
  <si>
    <t>http://venicifashion.com/wordpress/wp-content/uploads/productimages_crop/HCKLY-001Gsi2.jpg</t>
  </si>
  <si>
    <t>http://venicifashion.com/wordpress/wp-content/uploads/productimages_crop/HCAN1503fr.jpg</t>
  </si>
  <si>
    <t>http://venicifashion.com/wordpress/wp-content/uploads/productimages_crop/HCAN1503si.jpg</t>
  </si>
  <si>
    <t>http://venicifashion.com/wordpress/wp-content/uploads/productimages_crop/HCAN1503si1.jpg</t>
  </si>
  <si>
    <t>http://venicifashion.com/wordpress/wp-content/uploads/productimages_crop/HCAN1503si2.jpg</t>
  </si>
  <si>
    <t>http://venicifashion.com/wordpress/wp-content/uploads/productimages_crop/HCAN1501fr.jpg</t>
  </si>
  <si>
    <t>http://venicifashion.com/wordpress/wp-content/uploads/productimages_crop/HCAN1501si.jpg</t>
  </si>
  <si>
    <t>http://venicifashion.com/wordpress/wp-content/uploads/productimages_crop/HCAN1501si1.jpg</t>
  </si>
  <si>
    <t>http://venicifashion.com/wordpress/wp-content/uploads/productimages_crop/HCAN1501si2.jpg</t>
  </si>
  <si>
    <t>http://venicifashion.com/wordpress/wp-content/uploads/productimages_crop/HCAN1501si3.jpg</t>
  </si>
  <si>
    <t>http://venicifashion.com/wordpress/wp-content/uploads/productimages_crop/HCAN1504fr.jpg</t>
  </si>
  <si>
    <t>http://venicifashion.com/wordpress/wp-content/uploads/productimages_crop/HCAN1504si.jpg</t>
  </si>
  <si>
    <t>http://venicifashion.com/wordpress/wp-content/uploads/productimages_crop/HCAN1504si1.jpg</t>
  </si>
  <si>
    <t>http://venicifashion.com/wordpress/wp-content/uploads/productimages_crop/HCAN1504si2.jpg</t>
  </si>
  <si>
    <t>http://venicifashion.com/wordpress/wp-content/uploads/productimages_crop/HCAN1504si3.jpg</t>
  </si>
  <si>
    <t>http://venicifashion.com/wordpress/wp-content/uploads/productimages_crop/HCAN1505fr.jpg</t>
  </si>
  <si>
    <t>http://venicifashion.com/wordpress/wp-content/uploads/productimages_crop/HCAN1505si.jpg</t>
  </si>
  <si>
    <t>http://venicifashion.com/wordpress/wp-content/uploads/productimages_crop/HCAN1505si1.jpg</t>
  </si>
  <si>
    <t>http://venicifashion.com/wordpress/wp-content/uploads/productimages_crop/HCAN1505si2.jpg</t>
  </si>
  <si>
    <t>http://venicifashion.com/wordpress/wp-content/uploads/productimages_crop/HCAN1506fr.jpg</t>
  </si>
  <si>
    <t>http://venicifashion.com/wordpress/wp-content/uploads/productimages_crop/HCAN1506si.jpg</t>
  </si>
  <si>
    <t>http://venicifashion.com/wordpress/wp-content/uploads/productimages_crop/HCAN1506si1.jpg</t>
  </si>
  <si>
    <t>http://venicifashion.com/wordpress/wp-content/uploads/productimages_crop/HCAN1506si2.jpg</t>
  </si>
  <si>
    <t>Great Gatsby Flapper Inspired Wool Felt Cloche Fedora Bucket Hat</t>
  </si>
  <si>
    <t>Diameter: 7.5 inches ; Circumference approx: 22 inches Brim: 1.75 inches . All measurements in inches</t>
  </si>
  <si>
    <t>Beautiful cap with Buckle Strap Design</t>
  </si>
  <si>
    <t>Buckle Strap flapper Hat</t>
  </si>
  <si>
    <t>vintage wool cloche bucket sun hat cap</t>
  </si>
  <si>
    <t>round fedora wool felt bowler cloche het fedora</t>
  </si>
  <si>
    <t>Buckle Strap flapper cap</t>
  </si>
  <si>
    <t>flapper wide brim cloche great gatsby</t>
  </si>
  <si>
    <t>winter fashion wool felt hat cap</t>
  </si>
  <si>
    <t>1920s great gatsby flapper woole hat cloche</t>
  </si>
  <si>
    <t>kentucky derby pearl hat cap headband</t>
  </si>
  <si>
    <t>cowgirl texan stetso pearl hat cloche</t>
  </si>
  <si>
    <t>fedora hat cap hipster hat pearl</t>
  </si>
  <si>
    <t>Beautiful fedora with faux pearl Design</t>
  </si>
  <si>
    <t>faux pearl stetson Hat</t>
  </si>
  <si>
    <t>faux pearl stetson fedora</t>
  </si>
  <si>
    <t>cowgirl texan stetson pearl hat cloche</t>
  </si>
  <si>
    <t>This Venici italian inspired hijab combines a touch of elegance with the traditional hijab to cover your hair, with or without an under scarf. Soft and breathable jersey fabric along with arabia design make this the perfect hijab for special occasions, but also every day use including professional environments. The dimensions of this hijab allow for it to be worn in multiple ways, catering to the modern look as well as the traditional look. This head scarf can easily and quickly be used as a neck scarf as well. Makes for a perfect holiday gift for friends and loved ones.</t>
  </si>
  <si>
    <t>Approximately 66 x 26 Inches ( 168 cm x 66 cm)</t>
  </si>
  <si>
    <t>Elegant flower design hijab - imported</t>
  </si>
  <si>
    <t>soft and comfotable jersey cotton that's lightweight and won't wear you down</t>
  </si>
  <si>
    <t>Versatile &amp; designer inspired - can be worn as hijab, head scarf or even kneck scarf as well</t>
  </si>
  <si>
    <t>Easily covers your hair and can accommodate both modern and traditional hijab styles</t>
  </si>
  <si>
    <t>muslim islamic flower Hijab abaya</t>
  </si>
  <si>
    <t>womens fashion flower Hijab</t>
  </si>
  <si>
    <t>jersey cotton flower hijab muslim</t>
  </si>
  <si>
    <t>d &amp; g abaya collection hijab</t>
  </si>
  <si>
    <t>cotton silk hijab head scarf</t>
  </si>
  <si>
    <t>womens hijab head scarf shawl</t>
  </si>
  <si>
    <t>womens fashion chemo hat hijab</t>
  </si>
  <si>
    <t>dolce abaya hijab head scarf</t>
  </si>
  <si>
    <t>arabia womens fashion hijab</t>
  </si>
  <si>
    <t>arabic islamic persian hijab head scarf floral</t>
  </si>
  <si>
    <t>Approximately 68 x 28 Inches (173 cm x 71 cm)</t>
  </si>
  <si>
    <t>Approximately 36 x 36 Inches ( 91.5 cm x 91.5 cm)</t>
  </si>
  <si>
    <t>Elegant cheetah design hijab - imported</t>
  </si>
  <si>
    <t>muslim islamic cheetah Hijab abaya</t>
  </si>
  <si>
    <t>womens fashion cheetah Hijab</t>
  </si>
  <si>
    <t>jersey cotton cheetah hijab muslim</t>
  </si>
  <si>
    <t>Approximately 68 x 25 Inches ( 173 cm x 63.5 cm)</t>
  </si>
  <si>
    <t>Approximately 70 x 26 Inches ( 178 cm x 66 cm)</t>
  </si>
  <si>
    <t>muslim hijab</t>
  </si>
  <si>
    <t>Approximately 37 x 37 Inches ( 94 cm x 94 cm)</t>
  </si>
  <si>
    <t>Elegant tribal design hijab - imported</t>
  </si>
  <si>
    <t>muslim islamic tribal Hijab abaya</t>
  </si>
  <si>
    <t>womens fashion tribal Hijab</t>
  </si>
  <si>
    <t>jersey cotton tribal hijab muslim</t>
  </si>
  <si>
    <t>VF-795000</t>
  </si>
  <si>
    <t>rhinestone pearl headband</t>
  </si>
  <si>
    <t>pearl headband gala</t>
  </si>
  <si>
    <t>rhinestone pearl boho behemian gala</t>
  </si>
  <si>
    <t>VF-795001</t>
  </si>
  <si>
    <t>rhinestone tribal headband</t>
  </si>
  <si>
    <t>tribal headband gala</t>
  </si>
  <si>
    <t>rhinestone tribal boho behemian gala</t>
  </si>
  <si>
    <t>VF-795002</t>
  </si>
  <si>
    <t>VF-795003</t>
  </si>
  <si>
    <t>VF-795003SINa</t>
  </si>
  <si>
    <t>VF-795003SINb</t>
  </si>
  <si>
    <t>VF-795004</t>
  </si>
  <si>
    <t>VF-795005</t>
  </si>
  <si>
    <t>VF-795006</t>
  </si>
  <si>
    <t>beaded floral headband</t>
  </si>
  <si>
    <t>floral headband gala</t>
  </si>
  <si>
    <t>beaded floral boho behemian gala</t>
  </si>
  <si>
    <t>VF-795007</t>
  </si>
  <si>
    <t>Beautiful headband with rhinestone flower Design</t>
  </si>
  <si>
    <t>rhinestone flower floral headband</t>
  </si>
  <si>
    <t>rhinestone flower headband</t>
  </si>
  <si>
    <t>rhinestone flower headband flapper 1920's</t>
  </si>
  <si>
    <t>rhinestone flower floral boho behemian gala</t>
  </si>
  <si>
    <t>VF-795008</t>
  </si>
  <si>
    <t>VF-795009</t>
  </si>
  <si>
    <t>Women's Handmade Rhinestone &amp; Faux Pearl Leaf Design Headband Hair Band Great Gatsby Flapper Inspired Boho</t>
  </si>
  <si>
    <t>VF-795010</t>
  </si>
  <si>
    <t>VF-795011</t>
  </si>
  <si>
    <t>VF-795012</t>
  </si>
  <si>
    <t>Beautiful headband with rhinestone butterfly Design</t>
  </si>
  <si>
    <t>rhinestone butterfly floral headband</t>
  </si>
  <si>
    <t>rhinestone butterfly headband</t>
  </si>
  <si>
    <t>rhinestone butterfly headband flapper 1920's</t>
  </si>
  <si>
    <t>rhinestone butterfly floral boho behemian gala</t>
  </si>
  <si>
    <t>VF-795013</t>
  </si>
  <si>
    <t>Beautiful headband with rhinestone leaf Design</t>
  </si>
  <si>
    <t>rhinestone leaf floral headband</t>
  </si>
  <si>
    <t>rhinestone leaf headband</t>
  </si>
  <si>
    <t>rhinestone leaf headband flapper 1920's</t>
  </si>
  <si>
    <t>rhinestone leaf floral boho behemian gala</t>
  </si>
  <si>
    <t>VF-795014</t>
  </si>
  <si>
    <t>rhinestone flower crown headband</t>
  </si>
  <si>
    <t>flower crown headband gala</t>
  </si>
  <si>
    <t>rhinestone flower crown boho behemian gala</t>
  </si>
  <si>
    <t>VF-795015</t>
  </si>
  <si>
    <t>VF-795016</t>
  </si>
  <si>
    <t>rhinestone wedding boho behemian gala</t>
  </si>
  <si>
    <t>VF-795017</t>
  </si>
  <si>
    <t>Wedding headband clip accessory</t>
  </si>
  <si>
    <t>fashion bride bridesmaid headband clip</t>
  </si>
  <si>
    <t>elastic flapper headband</t>
  </si>
  <si>
    <t>Beautiful headband with bead Design</t>
  </si>
  <si>
    <t>bead wedding headband</t>
  </si>
  <si>
    <t>bead headband</t>
  </si>
  <si>
    <t>bead headband flapper 1920's</t>
  </si>
  <si>
    <t>bead wedding boho behemian tribal aztec gala</t>
  </si>
  <si>
    <t>VF-795022</t>
  </si>
  <si>
    <t>rhinestone wedding boho behemian pearl gala</t>
  </si>
  <si>
    <t>VF-795023</t>
  </si>
  <si>
    <t>VF-795024</t>
  </si>
  <si>
    <t>VF-795025</t>
  </si>
  <si>
    <t>VF-795026</t>
  </si>
  <si>
    <t>music festival headband</t>
  </si>
  <si>
    <t>rhinestone wedding boho bohemian pearl gala</t>
  </si>
  <si>
    <t>Wedding head band hair accessories</t>
  </si>
  <si>
    <t>bridal hair accessories</t>
  </si>
  <si>
    <t>http://venicifashion.com/wordpress/wp-content/uploads/productimages_crop/CAPAF001Bfr.jpg</t>
  </si>
  <si>
    <t>http://venicifashion.com/wordpress/wp-content/uploads/productimages_crop/CAPAF001Bsi.jpg</t>
  </si>
  <si>
    <t>http://venicifashion.com/wordpress/wp-content/uploads/productimages_crop/CAPAF001Bsi1.jpg</t>
  </si>
  <si>
    <t>http://venicifashion.com/wordpress/wp-content/uploads/productimages_crop/CAPAF001BLfr.jpg</t>
  </si>
  <si>
    <t>http://venicifashion.com/wordpress/wp-content/uploads/productimages_crop/CAPAF001BLsi.JPG</t>
  </si>
  <si>
    <t>http://venicifashion.com/wordpress/wp-content/uploads/productimages_crop/CAPAF001Rfr.jpg</t>
  </si>
  <si>
    <t>http://venicifashion.com/wordpress/wp-content/uploads/productimages_crop/CAPAF001Rsi.jpg</t>
  </si>
  <si>
    <t>http://venicifashion.com/wordpress/wp-content/uploads/productimages_crop/CAPAF001Rsi1.jpg</t>
  </si>
  <si>
    <t>http://venicifashion.com/wordpress/wp-content/uploads/productimages_crop/CAPAF002Bfr.JPG</t>
  </si>
  <si>
    <t>http://venicifashion.com/wordpress/wp-content/uploads/productimages_crop/CAPAF002Bsi.jpg</t>
  </si>
  <si>
    <t>http://venicifashion.com/wordpress/wp-content/uploads/productimages_crop/CAPAF002Bsi1.jpg</t>
  </si>
  <si>
    <t>http://venicifashion.com/wordpress/wp-content/uploads/productimages_crop/CAPAF002Bsi2.jpg</t>
  </si>
  <si>
    <t>http://venicifashion.com/wordpress/wp-content/uploads/productimages_crop/CAPAF002BEIfr.jpg</t>
  </si>
  <si>
    <t>http://venicifashion.com/wordpress/wp-content/uploads/productimages_crop/CAPAF002BEIsi.jpg</t>
  </si>
  <si>
    <t>http://venicifashion.com/wordpress/wp-content/uploads/productimages_crop/CAPAF002BEIsi1.jpg</t>
  </si>
  <si>
    <t>http://venicifashion.com/wordpress/wp-content/uploads/productimages_crop/CAPAF002BEIsi2.jpg</t>
  </si>
  <si>
    <t>http://venicifashion.com/wordpress/wp-content/uploads/productimages_crop/CAPAF002BLfr.JPG</t>
  </si>
  <si>
    <t>http://venicifashion.com/wordpress/wp-content/uploads/productimages_crop/CAPAF002BLin.JPG</t>
  </si>
  <si>
    <t>http://venicifashion.com/wordpress/wp-content/uploads/productimages_crop/CAPAF002BLsi.JPG</t>
  </si>
  <si>
    <t>http://venicifashion.com/wordpress/wp-content/uploads/productimages_crop/CAPAF002BLsi1.JPG</t>
  </si>
  <si>
    <t>http://venicifashion.com/wordpress/wp-content/uploads/productimages_crop/CAPAF002BLsi2.JPG</t>
  </si>
  <si>
    <t>http://venicifashion.com/wordpress/wp-content/uploads/productimages_crop/CAPAF002Rfr.jpg</t>
  </si>
  <si>
    <t>http://venicifashion.com/wordpress/wp-content/uploads/productimages_crop/CAPAF002Rsi.jpg</t>
  </si>
  <si>
    <t>http://venicifashion.com/wordpress/wp-content/uploads/productimages_crop/CAPAF002Rsi1.jpg</t>
  </si>
  <si>
    <t>http://venicifashion.com/wordpress/wp-content/uploads/productimages_crop/CAPAF002Rsi2.jpg</t>
  </si>
  <si>
    <t>http://venicifashion.com/wordpress/wp-content/uploads/productimages_crop/VSAS-001Bfr.JPG</t>
  </si>
  <si>
    <t>http://venicifashion.com/wordpress/wp-content/uploads/productimages_crop/VSAS-001Bsi.JPG</t>
  </si>
  <si>
    <t>http://venicifashion.com/wordpress/wp-content/uploads/productimages_crop/VSAS-001BEIfr.JPG</t>
  </si>
  <si>
    <t>http://venicifashion.com/wordpress/wp-content/uploads/productimages_crop/VSAS-001BEIsi.JPG</t>
  </si>
  <si>
    <t>http://venicifashion.com/wordpress/wp-content/uploads/productimages_crop/VSAS-001BEIsi2.JPG</t>
  </si>
  <si>
    <t>http://venicifashion.com/wordpress/wp-content/uploads/productimages_crop/VSAS-001BLfr.JPG</t>
  </si>
  <si>
    <t>http://venicifashion.com/wordpress/wp-content/uploads/productimages_crop/VSAS-001BLsi.JPG</t>
  </si>
  <si>
    <t>http://venicifashion.com/wordpress/wp-content/uploads/productimages_crop/VSAS-001BLsi2.JPG</t>
  </si>
  <si>
    <t>http://venicifashion.com/wordpress/wp-content/uploads/productimages_crop/VSAS-001IVfr.JPG</t>
  </si>
  <si>
    <t>http://venicifashion.com/wordpress/wp-content/uploads/productimages_crop/VSAS-001IVsi.JPG</t>
  </si>
  <si>
    <t>http://venicifashion.com/wordpress/wp-content/uploads/productimages_crop/VSAS-001IVsi1.JPG</t>
  </si>
  <si>
    <t>http://venicifashion.com/wordpress/wp-content/uploads/productimages_crop/VSAS-001IVsi3.JPG</t>
  </si>
  <si>
    <t>http://venicifashion.com/wordpress/wp-content/uploads/productimages_crop/VSAS-001NVYfr.JPG</t>
  </si>
  <si>
    <t>http://venicifashion.com/wordpress/wp-content/uploads/productimages_crop/VSAS-001NVYsi.JPG</t>
  </si>
  <si>
    <t>http://venicifashion.com/wordpress/wp-content/uploads/productimages_crop/VSAS-001NVYsi2.JPG</t>
  </si>
  <si>
    <t>http://venicifashion.com/wordpress/wp-content/uploads/productimages_crop/VSAS-001PCfr.JPG</t>
  </si>
  <si>
    <t>http://venicifashion.com/wordpress/wp-content/uploads/productimages_crop/VSAS-001PCsi1.JPG</t>
  </si>
  <si>
    <t>http://venicifashion.com/wordpress/wp-content/uploads/productimages_crop/VSAS-001PCsi2.JPG</t>
  </si>
  <si>
    <t>http://venicifashion.com/wordpress/wp-content/uploads/productimages_crop/VSAS-001PNfr.JPG</t>
  </si>
  <si>
    <t>http://venicifashion.com/wordpress/wp-content/uploads/productimages_crop/VSAS-001PNsi1.JPG</t>
  </si>
  <si>
    <t>http://venicifashion.com/wordpress/wp-content/uploads/productimages_crop/VSAS-001YLfr.JPG</t>
  </si>
  <si>
    <t>http://venicifashion.com/wordpress/wp-content/uploads/productimages_crop/VSAS-001YLsi.JPG</t>
  </si>
  <si>
    <t>http://venicifashion.com/wordpress/wp-content/uploads/productimages_crop/VSAS-001YLsi2.JPG</t>
  </si>
  <si>
    <t>http://venicifashion.com/wordpress/wp-content/uploads/productimages_crop/VSSKL-001Bfr.JPG</t>
  </si>
  <si>
    <t>http://venicifashion.com/wordpress/wp-content/uploads/productimages_crop/VSSKL-001Bsi.JPG</t>
  </si>
  <si>
    <t>http://venicifashion.com/wordpress/wp-content/uploads/productimages_crop/VSSKL-001Bsi1.JPG</t>
  </si>
  <si>
    <t>http://venicifashion.com/wordpress/wp-content/uploads/productimages_crop/VSSKL-001Bsi3.JPG</t>
  </si>
  <si>
    <t>http://venicifashion.com/wordpress/wp-content/uploads/productimages_crop/VSSKL-001BLfr.JPG</t>
  </si>
  <si>
    <t>http://venicifashion.com/wordpress/wp-content/uploads/productimages_crop/VSSKL-001BLsi.JPG</t>
  </si>
  <si>
    <t>http://venicifashion.com/wordpress/wp-content/uploads/productimages_crop/VSSKL-001BLsi1.JPG</t>
  </si>
  <si>
    <t>http://venicifashion.com/wordpress/wp-content/uploads/productimages_crop/VSSKL-001BLsi2.JPG</t>
  </si>
  <si>
    <t>http://venicifashion.com/wordpress/wp-content/uploads/productimages_crop/VSSKL-001BLsi3.JPG</t>
  </si>
  <si>
    <t>http://venicifashion.com/wordpress/wp-content/uploads/productimages_crop/VSSKL-001Wfr.jpg</t>
  </si>
  <si>
    <t>http://venicifashion.com/wordpress/wp-content/uploads/productimages_crop/VSSKL-001Wsi.JPG</t>
  </si>
  <si>
    <t>http://venicifashion.com/wordpress/wp-content/uploads/productimages_crop/VSSKL-001Wsi1.JPG</t>
  </si>
  <si>
    <t>http://venicifashion.com/wordpress/wp-content/uploads/productimages_crop/VSSKL-001Wsi2.JPG</t>
  </si>
  <si>
    <t>http://venicifashion.com/wordpress/wp-content/uploads/productimages_crop/VSSKL-001Wsi3.JPG</t>
  </si>
  <si>
    <t>http://venicifashion.com/wordpress/wp-content/uploads/productimages_crop/VSSZW003Bfr.JPG</t>
  </si>
  <si>
    <t>http://venicifashion.com/wordpress/wp-content/uploads/productimages_crop/VSSZW003Bsi.JPG</t>
  </si>
  <si>
    <t>http://venicifashion.com/wordpress/wp-content/uploads/productimages_crop/VSSZW003Bsi2.JPG</t>
  </si>
  <si>
    <t>http://venicifashion.com/wordpress/wp-content/uploads/productimages_crop/VSSZW003BLfr.JPG</t>
  </si>
  <si>
    <t>http://venicifashion.com/wordpress/wp-content/uploads/productimages_crop/VSSZW003BLsi.JPG</t>
  </si>
  <si>
    <t>http://venicifashion.com/wordpress/wp-content/uploads/productimages_crop/VSSZW003BLsi2.JPG</t>
  </si>
  <si>
    <t>http://venicifashion.com/wordpress/wp-content/uploads/productimages_crop/VSSZW003PNfr.JPG</t>
  </si>
  <si>
    <t>http://venicifashion.com/wordpress/wp-content/uploads/productimages_crop/VSSZW003PNi2.JPG</t>
  </si>
  <si>
    <t>http://venicifashion.com/wordpress/wp-content/uploads/productimages_crop/VSSZW003PNsi.JPG</t>
  </si>
  <si>
    <t>http://venicifashion.com/wordpress/wp-content/uploads/productimages_crop/VSSZW004GYfr.JPG</t>
  </si>
  <si>
    <t>http://venicifashion.com/wordpress/wp-content/uploads/productimages_crop/VSSZW004GYsi.JPG</t>
  </si>
  <si>
    <t>http://venicifashion.com/wordpress/wp-content/uploads/productimages_crop/VSSZW004ORfr.JPG</t>
  </si>
  <si>
    <t>http://venicifashion.com/wordpress/wp-content/uploads/productimages_crop/VSSZW004ORsi.JPG</t>
  </si>
  <si>
    <t>http://venicifashion.com/wordpress/wp-content/uploads/productimages_crop/VSSZW004Rfr.JPG</t>
  </si>
  <si>
    <t>http://venicifashion.com/wordpress/wp-content/uploads/productimages_crop/VSSZW004Rsi.JPG</t>
  </si>
  <si>
    <t>http://venicifashion.com/wordpress/wp-content/uploads/productimages_crop/VSSZW006Wfr.JPG</t>
  </si>
  <si>
    <t>http://venicifashion.com/wordpress/wp-content/uploads/productimages_crop/VSSZW006Wsi.JPG</t>
  </si>
  <si>
    <t>http://venicifashion.com/wordpress/wp-content/uploads/productimages_crop/VSSZW006GRfr.JPG</t>
  </si>
  <si>
    <t>http://venicifashion.com/wordpress/wp-content/uploads/productimages_crop/VSSZW006GRsi.JPG</t>
  </si>
  <si>
    <t>http://venicifashion.com/wordpress/wp-content/uploads/productimages_crop/VSSZW006Rfr.JPG</t>
  </si>
  <si>
    <t>http://venicifashion.com/wordpress/wp-content/uploads/productimages_crop/VSSZW006Rsi.JPG</t>
  </si>
  <si>
    <t>http://venicifashion.com/wordpress/wp-content/uploads/productimages_crop/VSSZW006YLfr.JPG</t>
  </si>
  <si>
    <t>http://venicifashion.com/wordpress/wp-content/uploads/productimages_crop/VSSZW006YLsi.JPG</t>
  </si>
  <si>
    <t>http://venicifashion.com/wordpress/wp-content/uploads/productimages_crop/VSSZW001BEIfr.JPG</t>
  </si>
  <si>
    <t>http://venicifashion.com/wordpress/wp-content/uploads/productimages_crop/VSSZW001BEIsi.JPG</t>
  </si>
  <si>
    <t>http://venicifashion.com/wordpress/wp-content/uploads/productimages_crop/VSSZW001BEIsi2.JPG</t>
  </si>
  <si>
    <t>http://venicifashion.com/wordpress/wp-content/uploads/productimages_crop/VSSZW002BEIfr.JPG</t>
  </si>
  <si>
    <t>http://venicifashion.com/wordpress/wp-content/uploads/productimages_crop/VSSZW002BEIsi.JPG</t>
  </si>
  <si>
    <t>http://venicifashion.com/wordpress/wp-content/uploads/productimages_crop/VSSZW002BEIsi2.JPG</t>
  </si>
  <si>
    <t>http://venicifashion.com/wordpress/wp-content/uploads/productimages_crop/VSSZW001BLfr.JPG</t>
  </si>
  <si>
    <t>http://venicifashion.com/wordpress/wp-content/uploads/productimages_crop/VSSZW001BLsi.JPG</t>
  </si>
  <si>
    <t>http://venicifashion.com/wordpress/wp-content/uploads/productimages_crop/VSSZW001BLsi2.JPG</t>
  </si>
  <si>
    <t>http://venicifashion.com/wordpress/wp-content/uploads/productimages_crop/VSSZW002BLfr.JPG</t>
  </si>
  <si>
    <t>http://venicifashion.com/wordpress/wp-content/uploads/productimages_crop/VSSZW002BLsi.JPG</t>
  </si>
  <si>
    <t>http://venicifashion.com/wordpress/wp-content/uploads/productimages_crop/VSSZW001GRfr.JPG</t>
  </si>
  <si>
    <t>http://venicifashion.com/wordpress/wp-content/uploads/productimages_crop/VSSZW001GRsi.JPG</t>
  </si>
  <si>
    <t>http://venicifashion.com/wordpress/wp-content/uploads/productimages_crop/VSSZW001GRsi2.JPG</t>
  </si>
  <si>
    <t>http://venicifashion.com/wordpress/wp-content/uploads/productimages_crop/VSSZW002Rfr.JPG</t>
  </si>
  <si>
    <t>http://venicifashion.com/wordpress/wp-content/uploads/productimages_crop/VSSZW002Rsi.JPG</t>
  </si>
  <si>
    <t>http://venicifashion.com/wordpress/wp-content/uploads/productimages_crop/VSSZW002Rsi2.JPG</t>
  </si>
  <si>
    <t>http://venicifashion.com/wordpress/wp-content/uploads/productimages_crop/VSSZW001YLfr.JPG</t>
  </si>
  <si>
    <t>http://venicifashion.com/wordpress/wp-content/uploads/productimages_crop/VSSZW001YLsi.JPG</t>
  </si>
  <si>
    <t>http://venicifashion.com/wordpress/wp-content/uploads/productimages_crop/VSSZW001YLsi2.JPG</t>
  </si>
  <si>
    <t>http://venicifashion.com/wordpress/wp-content/uploads/productimages_crop/VSSZW002YLfr.JPG</t>
  </si>
  <si>
    <t>http://venicifashion.com/wordpress/wp-content/uploads/productimages_crop/VSSZW002YLsi.JPG</t>
  </si>
  <si>
    <t>http://venicifashion.com/wordpress/wp-content/uploads/productimages_crop/VSSZW002YLsi2.JPG</t>
  </si>
  <si>
    <t>http://venicifashion.com/wordpress/wp-content/uploads/productimages_crop/HCQQ1505fr.jpg</t>
  </si>
  <si>
    <t>http://venicifashion.com/wordpress/wp-content/uploads/productimages_crop/HCQQ1505ba.JPG</t>
  </si>
  <si>
    <t>http://venicifashion.com/wordpress/wp-content/uploads/productimages_crop/HCQQ1505si.jpg</t>
  </si>
  <si>
    <t>http://venicifashion.com/wordpress/wp-content/uploads/productimages_crop/HCQQ1505si1.JPG</t>
  </si>
  <si>
    <t>http://venicifashion.com/wordpress/wp-content/uploads/productimages_crop/HCQQ1505si2.JPG</t>
  </si>
  <si>
    <t>http://venicifashion.com/wordpress/wp-content/uploads/productimages_crop/HCYKA001fr.JPG</t>
  </si>
  <si>
    <t>http://venicifashion.com/wordpress/wp-content/uploads/productimages_crop/HCYKA001ba.JPG</t>
  </si>
  <si>
    <t>http://venicifashion.com/wordpress/wp-content/uploads/productimages_crop/HCYKA001si.JPG</t>
  </si>
  <si>
    <t>http://venicifashion.com/wordpress/wp-content/uploads/productimages_crop/HCYKA001si1.JPG</t>
  </si>
  <si>
    <t>http://venicifashion.com/wordpress/wp-content/uploads/productimages_crop/HCYKA001si2.JPG</t>
  </si>
  <si>
    <t>http://venicifashion.com/wordpress/wp-content/uploads/productimages_crop/HCYKA002fr.JPG</t>
  </si>
  <si>
    <t>http://venicifashion.com/wordpress/wp-content/uploads/productimages_crop/HCYKA002ba.JPG</t>
  </si>
  <si>
    <t>http://venicifashion.com/wordpress/wp-content/uploads/productimages_crop/HCYKA002si.JPG</t>
  </si>
  <si>
    <t>http://venicifashion.com/wordpress/wp-content/uploads/productimages_crop/HCYKA002si1.JPG</t>
  </si>
  <si>
    <t>http://venicifashion.com/wordpress/wp-content/uploads/productimages_crop/HCYKA002si2.JPG</t>
  </si>
  <si>
    <t>http://venicifashion.com/wordpress/wp-content/uploads/productimages_crop/HCYKA003fr.JPG</t>
  </si>
  <si>
    <t>http://venicifashion.com/wordpress/wp-content/uploads/productimages_crop/HCYKA003ba.JPG</t>
  </si>
  <si>
    <t>http://venicifashion.com/wordpress/wp-content/uploads/productimages_crop/HCYKA003si.JPG</t>
  </si>
  <si>
    <t>http://venicifashion.com/wordpress/wp-content/uploads/productimages_crop/HCYKA003si1.JPG</t>
  </si>
  <si>
    <t>http://venicifashion.com/wordpress/wp-content/uploads/productimages_crop/HCYKA003si2.JPG</t>
  </si>
  <si>
    <t>http://venicifashion.com/wordpress/wp-content/uploads/productimages_crop/HCXQ003fr.JPG</t>
  </si>
  <si>
    <t>http://venicifashion.com/wordpress/wp-content/uploads/productimages_crop/HCXQ003si.JPG</t>
  </si>
  <si>
    <t>http://venicifashion.com/wordpress/wp-content/uploads/productimages_crop/HCXQ003si1.JPG</t>
  </si>
  <si>
    <t>http://venicifashion.com/wordpress/wp-content/uploads/productimages_crop/HCXQ003si2.JPG</t>
  </si>
  <si>
    <t>http://venicifashion.com/wordpress/wp-content/uploads/productimages_crop/HCQQ1507fr.JPG</t>
  </si>
  <si>
    <t>http://venicifashion.com/wordpress/wp-content/uploads/productimages_crop/HCQQ1507si.JPG</t>
  </si>
  <si>
    <t>http://venicifashion.com/wordpress/wp-content/uploads/productimages_crop/HCQQ1507si1.JPG</t>
  </si>
  <si>
    <t>http://venicifashion.com/wordpress/wp-content/uploads/productimages_crop/HCXQ002fr.JPG</t>
  </si>
  <si>
    <t>http://venicifashion.com/wordpress/wp-content/uploads/productimages_crop/HCXQ002si.JPG</t>
  </si>
  <si>
    <t>http://venicifashion.com/wordpress/wp-content/uploads/productimages_crop/HCXQ002si1.JPG</t>
  </si>
  <si>
    <t>http://venicifashion.com/wordpress/wp-content/uploads/productimages_crop/HCLL-001fr.JPG</t>
  </si>
  <si>
    <t>http://venicifashion.com/wordpress/wp-content/uploads/productimages_crop/HCLL-001si.JPG</t>
  </si>
  <si>
    <t>http://venicifashion.com/wordpress/wp-content/uploads/productimages_crop/HCLL-001si1.JPG</t>
  </si>
  <si>
    <t>http://venicifashion.com/wordpress/wp-content/uploads/productimages_crop/HCLL-002fr.JPG</t>
  </si>
  <si>
    <t>http://venicifashion.com/wordpress/wp-content/uploads/productimages_crop/HCLL-002si.JPG</t>
  </si>
  <si>
    <t>http://venicifashion.com/wordpress/wp-content/uploads/productimages_crop/HCLL-002si1.JPG</t>
  </si>
  <si>
    <t>http://venicifashion.com/wordpress/wp-content/uploads/productimages_crop/HCLL-002si2.JPG</t>
  </si>
  <si>
    <t>http://venicifashion.com/wordpress/wp-content/uploads/productimages_crop/HCJSD-001fr.JPG</t>
  </si>
  <si>
    <t>http://venicifashion.com/wordpress/wp-content/uploads/productimages_crop/HCJSD-001.JPG</t>
  </si>
  <si>
    <t>http://venicifashion.com/wordpress/wp-content/uploads/productimages_crop/HCJSD-001si.JPG</t>
  </si>
  <si>
    <t>http://venicifashion.com/wordpress/wp-content/uploads/productimages_crop/HCAQE-001fr.JPG</t>
  </si>
  <si>
    <t>http://venicifashion.com/wordpress/wp-content/uploads/productimages_crop/HCAQE-001si.JPG</t>
  </si>
  <si>
    <t>http://venicifashion.com/wordpress/wp-content/uploads/productimages_crop/HCAQE-001si1.JPG</t>
  </si>
  <si>
    <t>http://venicifashion.com/wordpress/wp-content/uploads/productimages_crop/HCJSD-006fr.JPG</t>
  </si>
  <si>
    <t>http://venicifashion.com/wordpress/wp-content/uploads/productimages_crop/HCJSD-006si.JPG</t>
  </si>
  <si>
    <t>http://venicifashion.com/wordpress/wp-content/uploads/productimages_crop/HCJSD-006si1.JPG</t>
  </si>
  <si>
    <t>http://venicifashion.com/wordpress/wp-content/uploads/productimages_crop/HCJSD-002fr.JPG</t>
  </si>
  <si>
    <t>http://venicifashion.com/wordpress/wp-content/uploads/productimages_crop/HCJSD-002si.JPG</t>
  </si>
  <si>
    <t>http://venicifashion.com/wordpress/wp-content/uploads/productimages_crop/HCJSD-002si1.JPG</t>
  </si>
  <si>
    <t>http://venicifashion.com/wordpress/wp-content/uploads/productimages_crop/HCJSD-002si2.JPG</t>
  </si>
  <si>
    <t>http://venicifashion.com/wordpress/wp-content/uploads/productimages_crop/HCJSD-005fr.JPG</t>
  </si>
  <si>
    <t>http://venicifashion.com/wordpress/wp-content/uploads/productimages_crop/HCJSD-005si.JPG</t>
  </si>
  <si>
    <t>http://venicifashion.com/wordpress/wp-content/uploads/productimages_crop/HCJSD-005si1.JPG</t>
  </si>
  <si>
    <t>http://venicifashion.com/wordpress/wp-content/uploads/productimages_crop/HCAQE-003fr.JPG</t>
  </si>
  <si>
    <t>http://venicifashion.com/wordpress/wp-content/uploads/productimages_crop/HCAQE-003si.JPG</t>
  </si>
  <si>
    <t>http://venicifashion.com/wordpress/wp-content/uploads/productimages_crop/HCAQE-003si1.JPG</t>
  </si>
  <si>
    <t>http://venicifashion.com/wordpress/wp-content/uploads/productimages_crop/HCAQE-004fr.JPG</t>
  </si>
  <si>
    <t>http://venicifashion.com/wordpress/wp-content/uploads/productimages_crop/HCAQE-004si.JPG</t>
  </si>
  <si>
    <t>http://venicifashion.com/wordpress/wp-content/uploads/productimages_crop/HCAQE-004si1.JPG</t>
  </si>
  <si>
    <t>http://venicifashion.com/wordpress/wp-content/uploads/productimages_crop/HCAQE-002fr.JPG</t>
  </si>
  <si>
    <t>http://venicifashion.com/wordpress/wp-content/uploads/productimages_crop/HCAQE-002si.JPG</t>
  </si>
  <si>
    <t>http://venicifashion.com/wordpress/wp-content/uploads/productimages_crop/HCLL-003fr.JPG</t>
  </si>
  <si>
    <t>http://venicifashion.com/wordpress/wp-content/uploads/productimages_crop/HCLL-003si.JPG</t>
  </si>
  <si>
    <t>http://venicifashion.com/wordpress/wp-content/uploads/productimages_crop/HCLL-003si1.JPG</t>
  </si>
  <si>
    <t>http://venicifashion.com/wordpress/wp-content/uploads/productimages_crop/HCJFN1501Bfr.jpg</t>
  </si>
  <si>
    <t>http://venicifashion.com/wordpress/wp-content/uploads/productimages_crop/HCJFN1501Bsi.jpg</t>
  </si>
  <si>
    <t>http://venicifashion.com/wordpress/wp-content/uploads/productimages_crop/HCJFN1501Bsi1.jpg</t>
  </si>
  <si>
    <t>http://venicifashion.com/wordpress/wp-content/uploads/productimages_crop/HCJFN1501BEIfr.jpg</t>
  </si>
  <si>
    <t>http://venicifashion.com/wordpress/wp-content/uploads/productimages_crop/HCJFN1501BEIsi.jpg</t>
  </si>
  <si>
    <t>http://venicifashion.com/wordpress/wp-content/uploads/productimages_crop/HCJFN1501BEIsi1.jpg</t>
  </si>
  <si>
    <t>http://venicifashion.com/wordpress/wp-content/uploads/productimages_crop/HCJFN1501HMfr.jpg</t>
  </si>
  <si>
    <t>http://venicifashion.com/wordpress/wp-content/uploads/productimages_crop/HCJFN1501HMsi.jpg</t>
  </si>
  <si>
    <t>http://venicifashion.com/wordpress/wp-content/uploads/productimages_crop/HCJFN1501HMsi1.jpg</t>
  </si>
  <si>
    <t>http://venicifashion.com/wordpress/wp-content/uploads/productimages_crop/HCJFN1501PNfr.jpg</t>
  </si>
  <si>
    <t>http://venicifashion.com/wordpress/wp-content/uploads/productimages_crop/HCJFN1501PNsi.jpg</t>
  </si>
  <si>
    <t>http://venicifashion.com/wordpress/wp-content/uploads/productimages_crop/HCJFN1501PNsi1.jpg</t>
  </si>
  <si>
    <t>http://venicifashion.com/wordpress/wp-content/uploads/productimages_crop/HCJFN1501PUfr.jpg</t>
  </si>
  <si>
    <t>http://venicifashion.com/wordpress/wp-content/uploads/productimages_crop/HCJFN1501PUsi.jpg</t>
  </si>
  <si>
    <t>http://venicifashion.com/wordpress/wp-content/uploads/productimages_crop/HCJFN1501PUsi1.jpg</t>
  </si>
  <si>
    <t>http://venicifashion.com/wordpress/wp-content/uploads/productimages_crop/HCJFN1502Bfr.jpg</t>
  </si>
  <si>
    <t>http://venicifashion.com/wordpress/wp-content/uploads/productimages_crop/HCJFN1502Bsi.jpg</t>
  </si>
  <si>
    <t>http://venicifashion.com/wordpress/wp-content/uploads/productimages_crop/HCJFN1502Bsi1.jpg</t>
  </si>
  <si>
    <t>http://venicifashion.com/wordpress/wp-content/uploads/productimages_crop/HCJFN1502BEIfr.jpg</t>
  </si>
  <si>
    <t>http://venicifashion.com/wordpress/wp-content/uploads/productimages_crop/HCJFN1502BEIsi.jpg</t>
  </si>
  <si>
    <t>http://venicifashion.com/wordpress/wp-content/uploads/productimages_crop/HCJFN1502BEIsi1.jpg</t>
  </si>
  <si>
    <t>http://venicifashion.com/wordpress/wp-content/uploads/productimages_crop/HCJFN1502HMfr.jpg</t>
  </si>
  <si>
    <t>http://venicifashion.com/wordpress/wp-content/uploads/productimages_crop/HCJFN1502HMsi.jpg</t>
  </si>
  <si>
    <t>http://venicifashion.com/wordpress/wp-content/uploads/productimages_crop/HCJFN1502HMsi1.jpg</t>
  </si>
  <si>
    <t>http://venicifashion.com/wordpress/wp-content/uploads/productimages_crop/HCKLY-002CLfr.jpg</t>
  </si>
  <si>
    <t>http://venicifashion.com/wordpress/wp-content/uploads/productimages_crop/HCKLY-002CLsi.jpg</t>
  </si>
  <si>
    <t>http://venicifashion.com/wordpress/wp-content/uploads/productimages_crop/HCKLY-002CLsi1.jpg</t>
  </si>
  <si>
    <t>http://venicifashion.com/wordpress/wp-content/uploads/productimages_crop/HCKLY-002CLsi2.jpg</t>
  </si>
  <si>
    <t>A fashionable twist to a classic fall and winter wear item. Stand out, be bold, look great, and let others know of your unique taste with this excellent purchase.</t>
  </si>
  <si>
    <t>16 W x 67 L</t>
  </si>
  <si>
    <t>winter scarf</t>
  </si>
  <si>
    <t>fall scarf</t>
  </si>
  <si>
    <t>fashion scarf</t>
  </si>
  <si>
    <t>europe fashion</t>
  </si>
  <si>
    <t>asia fashion</t>
  </si>
  <si>
    <t>15 W x 90 L</t>
  </si>
  <si>
    <t>11 W x 76 L</t>
  </si>
  <si>
    <t>13 W x 62 L</t>
  </si>
  <si>
    <t>72 L x 30 W</t>
  </si>
  <si>
    <t>One Size Fits Most</t>
  </si>
  <si>
    <t>Lightweight Silk Feel Fall Fashion Scarf</t>
  </si>
  <si>
    <t>72 L x 21 W</t>
  </si>
  <si>
    <t>Incredible India Inspired Lightweight Tribal Pattern Design Fashion Scarf</t>
  </si>
  <si>
    <t>Multi-Colored Lightweight Floral / Flower Pattern Design Fall Fashion Scarf</t>
  </si>
  <si>
    <t>72 L x 22 W</t>
  </si>
  <si>
    <t>76 L x 22 W</t>
  </si>
  <si>
    <t>72 L x 23 W</t>
  </si>
  <si>
    <t>Jamaican Style Multi Color Fashion Scarf</t>
  </si>
  <si>
    <t>74 L x 22 W</t>
  </si>
  <si>
    <t>Multi Color Lightweight Fashion Scarf</t>
  </si>
  <si>
    <t>75 L x 23 W</t>
  </si>
  <si>
    <t>73 L x 22 W</t>
  </si>
  <si>
    <t>70 L x 20 W</t>
  </si>
  <si>
    <t>Incredible India Inspired Floral Tribal Pattern Design Fashion Scarf</t>
  </si>
  <si>
    <t>74 L x 21 W</t>
  </si>
  <si>
    <t>Incredible India Tribal Pattern Designed Lightweight Fashion Scarf</t>
  </si>
  <si>
    <t>74 L x 20 W</t>
  </si>
  <si>
    <t>A charming, handcrafted jewelry box designed for storage of jewelry and other small treasures. Safely store and organize your collection with this beautiful imported case. A perfect gift or a stylish and sophisticated accent to your own d?cor.</t>
  </si>
  <si>
    <t>4L ?x? 4W ?x? 2H</t>
  </si>
  <si>
    <t>wood jewelry box</t>
  </si>
  <si>
    <t>hardwood jewelry box</t>
  </si>
  <si>
    <t>wooden jewelry box</t>
  </si>
  <si>
    <t>fashion jewelry box</t>
  </si>
  <si>
    <t>square jewelry box</t>
  </si>
  <si>
    <t>Great Gatsby / Roaring 20s Flapper Inspired Handmade Faux Jewel Headband / Hairband</t>
  </si>
  <si>
    <t>A beautiful headband that makes a strong fashion statement, yet still suitable for any occasion.</t>
  </si>
  <si>
    <t>Designer inspired</t>
  </si>
  <si>
    <t>Glitzy fashion</t>
  </si>
  <si>
    <t>cat_8397943011</t>
  </si>
  <si>
    <t>Great Gatsby / Flapper Inspired Handmade Bow Headband/HairBand with Rhinestone Center</t>
  </si>
  <si>
    <t>Great Gatsby / Roaring 20s Flapper Inspired Handmade Rhinestone Bow Headband / Hairband</t>
  </si>
  <si>
    <t>Great Gatsby Flapper Inspired Handmade Fashion Headband/Hairband Rhinestone Bow</t>
  </si>
  <si>
    <t>Great Gatsby/Flapper Inspired Handmade Rhinestone Fashion Headband/Hairband</t>
  </si>
  <si>
    <t>Great Gatsby/Flapper Inspired Handmade Rhinestone Headband/Hairband Zig Zag</t>
  </si>
  <si>
    <t>Great Gatsby/Flapper Inspired Handmade Spike Studded Elastic Headband/Hairband</t>
  </si>
  <si>
    <t>Great Gatsby / Roaring 20s Flapper Inspired Handmade Floral Jewel Headband / Hairband</t>
  </si>
  <si>
    <t>Great Gatsby / Roaring 20s Flapper Inspired Handmade Beaded Bow Headband / Hairband</t>
  </si>
  <si>
    <t>Great Gatsby/Roaring 20s Flapper Inspired Handmade Faux Jewel Fashion Headband/Hairband</t>
  </si>
  <si>
    <t>Great Gatsby / Flapper Inspired Handmade Rhinestone Bow Fashion Headband / Hairband</t>
  </si>
  <si>
    <t>Great Gatsby / Roaring 20s Flapper Inspired Handmade Beaded Rose Headband / Hairband</t>
  </si>
  <si>
    <t>Great Gatsby / Roaring 20s Flapper Inspired Handmade Rhinestone Heart Headband/Hairclip</t>
  </si>
  <si>
    <t>Great Gatsby / Roaring 20s Flapper Inspired Handmade Rhinestone Heart Headband / Hairclip</t>
  </si>
  <si>
    <t>Great Gatsby / Roaring 20s Flapper Inspired Handmade Rhinestone Oval Headband / Hairband</t>
  </si>
  <si>
    <t>Great Gatsby / Flapper Inspired Handmade Rhinestone Encrusted Headband / Hairband</t>
  </si>
  <si>
    <t>Great Gatsby / Flapper Inspired Handmade Pyramid Studded Elastic Headband / Hairband</t>
  </si>
  <si>
    <t>Great Gatsby/Flapper Inspired Handmade Rhinestone Encrusted 3-Oval Headband/Hairband</t>
  </si>
  <si>
    <t>Great Gatsby/Flapper Inspired Handmade Rhinestone 3-Rectangle Headband/Hairband</t>
  </si>
  <si>
    <t>Great Gatsby/Flapper Inspired Handmade Headband/Hairband w/ Rhinestone Hearts</t>
  </si>
  <si>
    <t>Great Gatsby/Flapper Inspired Handmade Three Rose Rhinestone Headband / Hairband</t>
  </si>
  <si>
    <t>Great Gatsby Flapper Inspired Handmade Black Beaded Fashion Headband / Hairband</t>
  </si>
  <si>
    <t>Great Gatsby Flapper Inspired Handmade Fashion Headband / Hairband with Square Beads and Bling Rhinestones</t>
  </si>
  <si>
    <t>Great Gatsby Flapper Inspired Handmade Fashion Headband / Hairband wityh Square Beads and Bling Rhinestones</t>
  </si>
  <si>
    <t>cat_10192287011</t>
  </si>
  <si>
    <t>Great Gatsby Flapper Inspired Handmade Fashion Headband / Hairband with a Rhinestone Twist Design</t>
  </si>
  <si>
    <t>Great Gatsby Flapper Inspired Handmade Fabric Fashion Headband / Hairband with Faux Stones</t>
  </si>
  <si>
    <t>Great Gatsby Flapper Inspired Handmade Fashion Headband / Hairband with a Giraffe Design Encrusted with Faux Stones</t>
  </si>
  <si>
    <t>Great Gatsby Flapper Inspired Handmade Fashion Headband / Hairband with a Striped Design Encrusted with Rhinestones</t>
  </si>
  <si>
    <t>Great Gatsby Flapper Inspired Handmade Fashion Headband / Hairband with a Black Flower Encrusted with Rhinestones</t>
  </si>
  <si>
    <t>Great Gatsby Flapper Inspired Handmade Fashion Headband / Hairband Encrusted with Faux Stones / Jewels</t>
  </si>
  <si>
    <t>Great Gatsby Flapper Inspired Handmade Fashion Headband / Hairband with a Rhinestone Encrusted Elegant Flower</t>
  </si>
  <si>
    <t>Fashionable hair accessory with a gorgeous design suitable for any occasion. Comfortable to wear, limited production and makes for a perfect gift.</t>
  </si>
  <si>
    <t>Suitable for any occasion</t>
  </si>
  <si>
    <t>Unique design</t>
  </si>
  <si>
    <t>One Size Fits Most (5.5" Diameter Flexible)</t>
  </si>
  <si>
    <t>One Size Fits Most (6" Diameter Flexible)</t>
  </si>
  <si>
    <t>Designer Inspired</t>
  </si>
  <si>
    <t>Gorgeous Faux Jewel Design</t>
  </si>
  <si>
    <t>Comfortable &amp; Easy to Wear</t>
  </si>
  <si>
    <t>Gorgeous Rhinestone &amp; Faux Jewel Design</t>
  </si>
  <si>
    <t>Venici Collection</t>
  </si>
  <si>
    <t>Faux Pearl Beaded Floral Hairband Music / Dance Festival Hair Accessory</t>
  </si>
  <si>
    <t>Beautiful faux pearl hair band with elastic band and lightweight design. Perfect for any hair color and hair style. Ideal for special events as well as every day use. Popular among music festival goers as a unique hair accessory to complete your outfit!</t>
  </si>
  <si>
    <t>Stretcheable</t>
  </si>
  <si>
    <t>coachella music festival hair band headband</t>
  </si>
  <si>
    <t>edc rave edm accessory dance festival</t>
  </si>
  <si>
    <t>coachella headband</t>
  </si>
  <si>
    <t>indian headband</t>
  </si>
  <si>
    <t>Elastic</t>
  </si>
  <si>
    <t>Perfect for dance and music festivals</t>
  </si>
  <si>
    <t>Easy and Comfortable to wear with lightweight design</t>
  </si>
  <si>
    <t>One Size fits most (Elastic Band)</t>
  </si>
  <si>
    <t>indian edc flower crown headband</t>
  </si>
  <si>
    <t>great gatsby headband hair band</t>
  </si>
  <si>
    <t>crystal rhinestone bling fashion headband</t>
  </si>
  <si>
    <t>wedding bridal crystal rhinestone hair band headband</t>
  </si>
  <si>
    <t>flower crown hippie headband</t>
  </si>
  <si>
    <t>floral crystal bridal headband</t>
  </si>
  <si>
    <t>A trendy handmade hat with a sophisticated, detailed and intricate design. Perfect as a gift and even better as an addition to your personal d?cor. This designer inspired fashionable hat is sure to spice up your look.</t>
  </si>
  <si>
    <t>7' DIAM 3' BRIM Inches</t>
  </si>
  <si>
    <t>Unique design not easily found elsewhere</t>
  </si>
  <si>
    <t>fashion bling hat cap printed</t>
  </si>
  <si>
    <t>7.5' DIAM 3' BRIM Inches</t>
  </si>
  <si>
    <t>Designer inspired chevron patter</t>
  </si>
  <si>
    <t>Lightweight</t>
  </si>
  <si>
    <t>Comfortable to wear</t>
  </si>
  <si>
    <t>Completes most outfits with ease</t>
  </si>
  <si>
    <t>fashion hat cap womens</t>
  </si>
  <si>
    <t>chevron print hat cap velcro</t>
  </si>
  <si>
    <t>destroyed printed fashion hat cap lid</t>
  </si>
  <si>
    <t>juicy hat cap deisgner</t>
  </si>
  <si>
    <t>snp back hipster hippie vintage hat cap</t>
  </si>
  <si>
    <t>Black Crocodile Leather Round Compact Mirror</t>
  </si>
  <si>
    <t>2 Interior Bright Reflection Mirrors</t>
  </si>
  <si>
    <t>Silver Metal Trim</t>
  </si>
  <si>
    <t>Round Stainless Steel</t>
  </si>
  <si>
    <t>stainless steel compact mirror</t>
  </si>
  <si>
    <t>crocodile leather mirror</t>
  </si>
  <si>
    <t>round compact mirror</t>
  </si>
  <si>
    <t>leather makeup mirror</t>
  </si>
  <si>
    <t>round cosmetic mirror</t>
  </si>
  <si>
    <t>cat_10180633011</t>
  </si>
  <si>
    <t>Elegant, designer-inspired fashion</t>
  </si>
  <si>
    <t>Diameter = 2.75"</t>
  </si>
  <si>
    <t>wedding ceremony party compact pocket hand mirror</t>
  </si>
  <si>
    <t>casual business sexy hand pocket compact mirror</t>
  </si>
  <si>
    <t>chrome metal shiny shiney compact pocket mirror</t>
  </si>
  <si>
    <t>fashion design compact hand pocket mirror animal</t>
  </si>
  <si>
    <t>pocket hand compact mirror rhinestone jeweled</t>
  </si>
  <si>
    <t>2.75"L x 2.75"W x 0.6 H</t>
  </si>
  <si>
    <t>2.75"L x 2.75"W x 0.65 H</t>
  </si>
  <si>
    <t>2.75"L x 2.75"W x 0.4"H</t>
  </si>
  <si>
    <t>2.75"L x 2.5"W x 0.5 H</t>
  </si>
  <si>
    <t>2.75"L x 2.5"W x 0.25 H</t>
  </si>
  <si>
    <t>2.75"L x 2.75"W x 0.25 H</t>
  </si>
  <si>
    <t>2.75"L x 2.75"W x 0.75 H</t>
  </si>
  <si>
    <t>Great Gatsby / Flapper Inspired Handmade Fashion Headband / Hairband w Rhinestones (Style 3)</t>
  </si>
  <si>
    <t>A beautiful headband that makes a strong fashion statement, yet still suitable for any occasion. The shiny rhinestones are embedded upon black plastic.</t>
  </si>
  <si>
    <t>Great Gatsby / Flapper Inspired Handmade Fashion Headband / Hairband w Rhinestones (Style 2)</t>
  </si>
  <si>
    <t>sequin flower floral headband</t>
  </si>
  <si>
    <t>Material1 flower headband</t>
  </si>
  <si>
    <t>sequin flower headband flapper 1920's</t>
  </si>
  <si>
    <t>Winter Hat</t>
  </si>
  <si>
    <t>Hipster Hat</t>
  </si>
  <si>
    <t>Cheap Hat</t>
  </si>
  <si>
    <t>Cap Fashion Headwear Metal Grunge Punk</t>
  </si>
  <si>
    <t>Business Casual Costume Wardrobe European</t>
  </si>
  <si>
    <t>NI-40530</t>
  </si>
  <si>
    <t>NI-40533</t>
  </si>
  <si>
    <t>rhinestone bridal headband</t>
  </si>
  <si>
    <t>Material1 rhinestone headband</t>
  </si>
  <si>
    <t>bridal headband gala</t>
  </si>
  <si>
    <t>NI-40534</t>
  </si>
  <si>
    <t>NI-40535</t>
  </si>
  <si>
    <t>NI-40536</t>
  </si>
  <si>
    <t>Beautiful headband with intricate Design</t>
  </si>
  <si>
    <t>intricate bridal headband</t>
  </si>
  <si>
    <t>Material1 intricate headband</t>
  </si>
  <si>
    <t>intricate headband flapper 1920's</t>
  </si>
  <si>
    <t>NI-40557</t>
  </si>
  <si>
    <t>5.5 Inch flexible . All measurements in inches</t>
  </si>
  <si>
    <t>rhinestone glitter headband rhinestone headband glitter headband gala rhinestone headband flapper 1920's princess goddess hipster flower crown headband Wedding head band clip accessory fashion bride bridesmaid head band clip womens bridal fashion hair clip accessory fashion head band hair clip rhinestone glitter rhinestone glitter edm gala</t>
  </si>
  <si>
    <t>NI-40584</t>
  </si>
  <si>
    <t>Beautiful hair clip with butterfly Design</t>
  </si>
  <si>
    <t>butterfly rhinestone hair clip butterfly hair clip rhinestone hair clip gala butterfly hair clip flapper 1920's princess goddess hipster flower crown headband Wedding head band clip accessory fashion bride bridesmaid head band clip womens bridal fashion hair clip accessory fashion head band hair clip rhinestone glitter butterfly rhinestone princess gala</t>
  </si>
  <si>
    <t>Womens Knit Head Wrap Headband with Rhinestones - Thick</t>
  </si>
  <si>
    <t>Beautiful headband with knit Design</t>
  </si>
  <si>
    <t>knit rhinestone headband knit headband rhinestone headband gala knit headband flapper 1920's princess goddess hipster flower crown headband Wedding head band clip accessory fashion bride bridesmaid head band clip womens bridal fashion hair clip accessory fashion head band hair clip rhinestone glitter knit rhinestone crystal gala</t>
  </si>
  <si>
    <t>Womens Knit Head Wrap Headband with Center Flower - Thick</t>
  </si>
  <si>
    <t>knit rhinestone headband knit headband rhinestone headband gala knit headband flapper 1920's princess goddess hipster flower crown headband Wedding head band clip accessory fashion bride bridesmaid head band clip womens bridal fashion hair clip accessory fashion head band hair clip rhinestone glitter knit rhinestone floral gala</t>
  </si>
  <si>
    <t>http://venicifashion.com/wordpress/wp-content/uploads/productimages_raw/VS0383Bfr_BK.jpg</t>
  </si>
  <si>
    <t>http://venicifashion.com/wordpress/wp-content/uploads/productimages_raw/VS0383BLfr_BL.jpg</t>
  </si>
  <si>
    <t>http://venicifashion.com/wordpress/wp-content/uploads/productimages_raw/VS0383BRfr_BR.jpg</t>
  </si>
  <si>
    <t>http://venicifashion.com/wordpress/wp-content/uploads/productimages_raw/VS0383FUfr_FU.jpg</t>
  </si>
  <si>
    <t>http://venicifashion.com/wordpress/wp-content/uploads/productimages_raw/VS0383Rfr_RD.jpg</t>
  </si>
  <si>
    <t>http://venicifashion.com/wordpress/wp-content/uploads/productimages_raw/VS0383Wfr_WH.jpg</t>
  </si>
  <si>
    <t>http://venicifashion.com/wordpress/wp-content/uploads/productimages_raw/VS0384Bfr_BK.jpg</t>
  </si>
  <si>
    <t>http://venicifashion.com/wordpress/wp-content/uploads/productimages_raw/VS0385Bfr_BK.jpg</t>
  </si>
  <si>
    <t>http://venicifashion.com/wordpress/wp-content/uploads/productimages_raw/VS0391Gfr_GD.jpg</t>
  </si>
  <si>
    <t>http://venicifashion.com/wordpress/wp-content/uploads/productimages_raw/VS0391Sfr_SL.jpg</t>
  </si>
  <si>
    <t>http://venicifashion.com/wordpress/wp-content/uploads/productimages_crop/VS0419Bfr_BK.jpg</t>
  </si>
  <si>
    <t>http://venicifashion.com/wordpress/wp-content/uploads/productimages_crop/VS0419BEIfr_BE.jpg</t>
  </si>
  <si>
    <t>http://venicifashion.com/wordpress/wp-content/uploads/productimages_crop/VS0419PNfr_PN.jpg</t>
  </si>
  <si>
    <t>http://venicifashion.com/wordpress/wp-content/uploads/productimages_raw/VS0430fr_MT.jpg</t>
  </si>
  <si>
    <t>http://venicifashion.com/wordpress/wp-content/uploads/productimages_raw/VS0431GRfr_GN.jpg</t>
  </si>
  <si>
    <t>http://venicifashion.com/wordpress/wp-content/uploads/productimages_raw/VS0431ORfr_OR.jpg</t>
  </si>
  <si>
    <t>http://venicifashion.com/wordpress/wp-content/uploads/productimages_raw/VS0431TRfr_TR.jpg</t>
  </si>
  <si>
    <t>http://venicifashion.com/wordpress/wp-content/uploads/productimages_raw/VS0431YLfr_YL.jpg</t>
  </si>
  <si>
    <t>http://venicifashion.com/wordpress/wp-content/uploads/productimages_raw/VS0432BLfr_BL.jpg</t>
  </si>
  <si>
    <t>http://venicifashion.com/wordpress/wp-content/uploads/productimages_raw/VS0432ORfr_OR.jpg</t>
  </si>
  <si>
    <t>http://venicifashion.com/wordpress/wp-content/uploads/productimages_raw/VS0432PUfr_PU.jpg</t>
  </si>
  <si>
    <t>http://venicifashion.com/wordpress/wp-content/uploads/productimages_raw/VS0433fr_PN.jpg</t>
  </si>
  <si>
    <t>http://venicifashion.com/wordpress/wp-content/uploads/productimages_raw/VS0434GRfr_GN.jpg</t>
  </si>
  <si>
    <t>http://venicifashion.com/wordpress/wp-content/uploads/productimages_raw/VS0434PUfr_PU.jpg</t>
  </si>
  <si>
    <t>http://venicifashion.com/wordpress/wp-content/uploads/productimages_raw/VS0435BLfr_BL.jpg</t>
  </si>
  <si>
    <t>http://venicifashion.com/wordpress/wp-content/uploads/productimages_raw/VS0435MLfr_MT.jpg</t>
  </si>
  <si>
    <t>http://venicifashion.com/wordpress/wp-content/uploads/productimages_raw/VS0435ORfr_OR.jpg</t>
  </si>
  <si>
    <t>http://venicifashion.com/wordpress/wp-content/uploads/productimages_raw/VS0435PUfr_PU.jpg</t>
  </si>
  <si>
    <t>http://venicifashion.com/wordpress/wp-content/uploads/productimages_raw/VS0436FUfr_FU.jpg</t>
  </si>
  <si>
    <t>http://venicifashion.com/wordpress/wp-content/uploads/productimages_raw/VS0436GRfr_GN.jpg</t>
  </si>
  <si>
    <t>http://venicifashion.com/wordpress/wp-content/uploads/productimages_raw/VS0436PUfr_PU.jpg</t>
  </si>
  <si>
    <t>http://venicifashion.com/wordpress/wp-content/uploads/productimages_raw/VS0436YLfr_YL.jpg</t>
  </si>
  <si>
    <t>http://venicifashion.com/wordpress/wp-content/uploads/productimages_raw/VS0437Bfr_BK.jpg</t>
  </si>
  <si>
    <t>http://venicifashion.com/wordpress/wp-content/uploads/productimages_raw/VS0437FUfr_FU.jpg</t>
  </si>
  <si>
    <t>http://venicifashion.com/wordpress/wp-content/uploads/productimages_raw/VS0437ORfr_OR.jpg</t>
  </si>
  <si>
    <t>http://venicifashion.com/wordpress/wp-content/uploads/productimages_raw/VS0437PUfr_PU.jpg</t>
  </si>
  <si>
    <t>http://venicifashion.com/wordpress/wp-content/uploads/productimages_raw/VS0437YLfr_YL.jpg</t>
  </si>
  <si>
    <t>http://venicifashion.com/wordpress/wp-content/uploads/productimages_raw/VS0438ORfr_OR.jpg</t>
  </si>
  <si>
    <t>http://venicifashion.com/wordpress/wp-content/uploads/productimages_raw/VS0438PUfr_PU.jpg</t>
  </si>
  <si>
    <t>http://venicifashion.com/wordpress/wp-content/uploads/productimages_raw/VS0438TRfr_TR.jpg</t>
  </si>
  <si>
    <t>http://venicifashion.com/wordpress/wp-content/uploads/productimages_raw/VS0439fr_MT.jpg</t>
  </si>
  <si>
    <t>http://venicifashion.com/wordpress/wp-content/uploads/productimages_raw/VS0440BLfr_BL.jpg</t>
  </si>
  <si>
    <t>http://venicifashion.com/wordpress/wp-content/uploads/productimages_raw/VS0440ORfr_OR.jpg</t>
  </si>
  <si>
    <t>http://venicifashion.com/wordpress/wp-content/uploads/productimages_raw/VS0442fr_MT.jpg</t>
  </si>
  <si>
    <t>http://venicifashion.com/wordpress/wp-content/uploads/productimages_raw/VS0443fr_MT.jpg</t>
  </si>
  <si>
    <t>http://venicifashion.com/wordpress/wp-content/uploads/productimages_raw/VS0444fr_BL.jpg</t>
  </si>
  <si>
    <t>http://venicifashion.com/wordpress/wp-content/uploads/productimages_raw/VS0445GYfr_GY.jpg</t>
  </si>
  <si>
    <t>http://venicifashion.com/wordpress/wp-content/uploads/productimages_raw/VS0445Rfr_RD.jpg</t>
  </si>
  <si>
    <t>http://venicifashion.com/wordpress/wp-content/uploads/productimages_raw/VS0446BLfr_BL.jpg</t>
  </si>
  <si>
    <t>http://venicifashion.com/wordpress/wp-content/uploads/productimages_raw/VS0446Rfr_RD.jpg</t>
  </si>
  <si>
    <t>http://venicifashion.com/wordpress/wp-content/uploads/productimages_raw/VS0446YLfr_YL.jpg</t>
  </si>
  <si>
    <t>http://venicifashion.com/wordpress/wp-content/uploads/productimages_raw/VS0447fr_MT.jpg</t>
  </si>
  <si>
    <t>http://venicifashion.com/wordpress/wp-content/uploads/productimages_raw/VS0448fr_PN.jpg</t>
  </si>
  <si>
    <t>http://venicifashion.com/wordpress/wp-content/uploads/productimages_raw/VS0449BLfr_BL.jpg</t>
  </si>
  <si>
    <t>http://venicifashion.com/wordpress/wp-content/uploads/productimages_raw/VS0449GRfr_GN.jpg</t>
  </si>
  <si>
    <t>http://venicifashion.com/wordpress/wp-content/uploads/productimages_raw/VS0449PUfr_PU.jpg</t>
  </si>
  <si>
    <t>http://venicifashion.com/wordpress/wp-content/uploads/productimages_raw/VS0450fr_NV.jpg</t>
  </si>
  <si>
    <t>http://venicifashion.com/wordpress/wp-content/uploads/productimages_raw/VS0451fr_MT.jpg</t>
  </si>
  <si>
    <t>http://venicifashion.com/wordpress/wp-content/uploads/productimages_raw/VS0453COfr_CO.jpg</t>
  </si>
  <si>
    <t>http://venicifashion.com/wordpress/wp-content/uploads/productimages_raw/VS0453TLfr_TL.jpg</t>
  </si>
  <si>
    <t>http://venicifashion.com/wordpress/wp-content/uploads/productimages_raw/VS0453YLfr_YL.jpg</t>
  </si>
  <si>
    <t>http://venicifashion.com/wordpress/wp-content/uploads/productimages_raw/VS0454BRfr_BR.jpg</t>
  </si>
  <si>
    <t>http://venicifashion.com/wordpress/wp-content/uploads/productimages_raw/VS0454ORfr_OR.jpg</t>
  </si>
  <si>
    <t>http://venicifashion.com/wordpress/wp-content/uploads/productimages_raw/VS0454TRfr_TR.jpg</t>
  </si>
  <si>
    <t>http://venicifashion.com/wordpress/wp-content/uploads/productimages_raw/VS0454YLfr_YL.jpg</t>
  </si>
  <si>
    <t>http://venicifashion.com/wordpress/wp-content/uploads/productimages_raw/VS0455fr_BW.jpg</t>
  </si>
  <si>
    <t>http://venicifashion.com/wordpress/wp-content/uploads/productimages_raw/GBX034GRfr_GN.jpg</t>
  </si>
  <si>
    <t>http://venicifashion.com/wordpress/wp-content/uploads/productimages_raw/GBX034GRsi_GN.jpg</t>
  </si>
  <si>
    <t>http://venicifashion.com/wordpress/wp-content/uploads/productimages_raw/GBX034IVfr_IV.jpg</t>
  </si>
  <si>
    <t>http://venicifashion.com/wordpress/wp-content/uploads/productimages_crop/HC24652BDfr_BD.jpg</t>
  </si>
  <si>
    <t>http://venicifashion.com/wordpress/wp-content/uploads/productimages_crop/HC24647BRfr_BR.jpg</t>
  </si>
  <si>
    <t>http://venicifashion.com/wordpress/wp-content/uploads/productimages_crop/HC24649Gfr_GD.jpg</t>
  </si>
  <si>
    <t>http://venicifashion.com/wordpress/wp-content/uploads/productimages_crop/HC24626HMfr_HM.jpg</t>
  </si>
  <si>
    <t>http://venicifashion.com/wordpress/wp-content/uploads/productimages_crop/HC24635CLfr_CL.jpg</t>
  </si>
  <si>
    <t>http://venicifashion.com/wordpress/wp-content/uploads/productimages_crop/HC24638Bfr_BK.jpg</t>
  </si>
  <si>
    <t>http://venicifashion.com/wordpress/wp-content/uploads/productimages_crop/HC24638HMfr_HM.jpg</t>
  </si>
  <si>
    <t>http://venicifashion.com/wordpress/wp-content/uploads/productimages_crop/HC24629Bfr_BK.jpg</t>
  </si>
  <si>
    <t>http://venicifashion.com/wordpress/wp-content/uploads/productimages_crop/HC24629BRfr_BR.jpg</t>
  </si>
  <si>
    <t>http://venicifashion.com/wordpress/wp-content/uploads/productimages_crop/HC24629GYfr_GY.jpg</t>
  </si>
  <si>
    <t>http://venicifashion.com/wordpress/wp-content/uploads/productimages_crop/HC24654BDfr_BD.jpg</t>
  </si>
  <si>
    <t>http://venicifashion.com/wordpress/wp-content/uploads/productimages_crop/HC24654CLfr_CL.jpg</t>
  </si>
  <si>
    <t>http://venicifashion.com/wordpress/wp-content/uploads/productimages_crop/HC24654Gfr_GD.jpg</t>
  </si>
  <si>
    <t>http://venicifashion.com/wordpress/wp-content/uploads/productimages_crop/HC24650Bfr_BK.jpg</t>
  </si>
  <si>
    <t>http://venicifashion.com/wordpress/wp-content/uploads/productimages_crop/HC24650BLfr_BL.jpg</t>
  </si>
  <si>
    <t>http://venicifashion.com/wordpress/wp-content/uploads/productimages_crop/HC24650BLsi_BL.jpg</t>
  </si>
  <si>
    <t>http://venicifashion.com/wordpress/wp-content/uploads/productimages_crop/HC24650BRfr_BR.jpg</t>
  </si>
  <si>
    <t>http://venicifashion.com/wordpress/wp-content/uploads/productimages_crop/HC24650FUfr_FU.jpg</t>
  </si>
  <si>
    <t>http://venicifashion.com/wordpress/wp-content/uploads/productimages_crop/HC24650Gfr_GD.jpg</t>
  </si>
  <si>
    <t>http://venicifashion.com/wordpress/wp-content/uploads/productimages_crop/HC24650PUfr_PU.jpg</t>
  </si>
  <si>
    <t>http://venicifashion.com/wordpress/wp-content/uploads/productimages_crop/HC24650Rfr_RD.jpg</t>
  </si>
  <si>
    <t>http://venicifashion.com/wordpress/wp-content/uploads/productimages_crop/HC24656TPfr_TP.jpg</t>
  </si>
  <si>
    <t>http://venicifashion.com/wordpress/wp-content/uploads/productimages_crop/HC24648Gfr_GD.jpg</t>
  </si>
  <si>
    <t>http://venicifashion.com/wordpress/wp-content/uploads/productimages_crop/HC24648Gba_GD.jpg</t>
  </si>
  <si>
    <t>http://venicifashion.com/wordpress/wp-content/uploads/productimages_crop/HC24648Sfr_SL.jpg</t>
  </si>
  <si>
    <t>http://venicifashion.com/wordpress/wp-content/uploads/productimages_crop/HC24636Bfr_BK.jpg</t>
  </si>
  <si>
    <t>http://venicifashion.com/wordpress/wp-content/uploads/productimages_crop/HC24636HMfr_HM.jpg</t>
  </si>
  <si>
    <t>http://venicifashion.com/wordpress/wp-content/uploads/productimages_crop/HC24636Sfr_SL.jpg</t>
  </si>
  <si>
    <t>http://venicifashion.com/wordpress/wp-content/uploads/productimages_crop/HC24642HMfr_HM.jpg</t>
  </si>
  <si>
    <t>http://venicifashion.com/wordpress/wp-content/uploads/productimages_crop/HC24642Sfr_SL.jpg</t>
  </si>
  <si>
    <t>http://venicifashion.com/wordpress/wp-content/uploads/productimages_crop/HC24644Bfr_BK.jpg</t>
  </si>
  <si>
    <t>http://venicifashion.com/wordpress/wp-content/uploads/productimages_crop/HC24644Sfr_SL.jpg</t>
  </si>
  <si>
    <t>http://venicifashion.com/wordpress/wp-content/uploads/productimages_crop/HC24643Bfr_BK.jpg</t>
  </si>
  <si>
    <t>http://venicifashion.com/wordpress/wp-content/uploads/productimages_crop/HC24643Sfr_SL.jpg</t>
  </si>
  <si>
    <t>http://venicifashion.com/wordpress/wp-content/uploads/productimages_crop/HC24630BRfr_BR.jpg</t>
  </si>
  <si>
    <t>http://venicifashion.com/wordpress/wp-content/uploads/productimages_crop/HC24630GYfr_GY.jpg</t>
  </si>
  <si>
    <t>http://venicifashion.com/wordpress/wp-content/uploads/productimages_crop/HC24640Bfr_BK.jpg</t>
  </si>
  <si>
    <t>http://venicifashion.com/wordpress/wp-content/uploads/productimages_crop/HC24639Bfr_BK.jpg</t>
  </si>
  <si>
    <t>http://venicifashion.com/wordpress/wp-content/uploads/productimages_crop/HC24641Bfr_BK.jpg</t>
  </si>
  <si>
    <t>http://venicifashion.com/wordpress/wp-content/uploads/productimages_crop/HC24645Bfr_BK.jpg</t>
  </si>
  <si>
    <t>http://venicifashion.com/wordpress/wp-content/uploads/productimages_crop/HC24645HMfr_HM.jpg</t>
  </si>
  <si>
    <t>http://venicifashion.com/wordpress/wp-content/uploads/productimages_crop/HC24589fr.jpg</t>
  </si>
  <si>
    <t>http://venicifashion.com/wordpress/wp-content/uploads/productimages_raw/HC24589.JPG</t>
  </si>
  <si>
    <t>http://venicifashion.com/wordpress/wp-content/uploads/productimages_crop/HC24578fr.jpg</t>
  </si>
  <si>
    <t>http://venicifashion.com/wordpress/wp-content/uploads/productimages_raw/HC24578.JPG</t>
  </si>
  <si>
    <t>http://venicifashion.com/wordpress/wp-content/uploads/productimages_crop/HC24577fr.jpg</t>
  </si>
  <si>
    <t>http://venicifashion.com/wordpress/wp-content/uploads/productimages_raw/HC24577.JPG</t>
  </si>
  <si>
    <t>http://venicifashion.com/wordpress/wp-content/uploads/productimages_crop/HC24584TPfr.jpg</t>
  </si>
  <si>
    <t>http://venicifashion.com/wordpress/wp-content/uploads/productimages_crop/HC24584TPsi1.JPG</t>
  </si>
  <si>
    <t>http://venicifashion.com/wordpress/wp-content/uploads/productimages_crop/HC24584TPsi2.JPG</t>
  </si>
  <si>
    <t>http://venicifashion.com/wordpress/wp-content/uploads/productimages_crop/HC24529fr.jpg</t>
  </si>
  <si>
    <t>http://venicifashion.com/wordpress/wp-content/uploads/productimages_crop/HC24529si2.JPG</t>
  </si>
  <si>
    <t>http://venicifashion.com/wordpress/wp-content/uploads/productimages_crop/HC24529si3.JPG</t>
  </si>
  <si>
    <t>http://venicifashion.com/wordpress/wp-content/uploads/productimages_raw/HC24529si2.JPG</t>
  </si>
  <si>
    <t>http://venicifashion.com/wordpress/wp-content/uploads/productimages_raw/HC24529si3.JPG</t>
  </si>
  <si>
    <t>http://venicifashion.com/wordpress/wp-content/uploads/productimages_crop/HC24548BEIfr.jpg</t>
  </si>
  <si>
    <t>http://venicifashion.com/wordpress/wp-content/uploads/productimages_crop/HC24546BRfr.jpg</t>
  </si>
  <si>
    <t>http://venicifashion.com/wordpress/wp-content/uploads/productimages_crop/HC24547fr.jpg</t>
  </si>
  <si>
    <t>http://venicifashion.com/wordpress/wp-content/uploads/productimages_crop/HC24462fr.jpg</t>
  </si>
  <si>
    <t>http://venicifashion.com/wordpress/wp-content/uploads/productimages_raw/HC24462.JPG</t>
  </si>
  <si>
    <t>http://venicifashion.com/wordpress/wp-content/uploads/productimages_crop/HC24477fr.jpg</t>
  </si>
  <si>
    <t>http://venicifashion.com/wordpress/wp-content/uploads/productimages_crop/HC24443fr.jpg</t>
  </si>
  <si>
    <t>http://venicifashion.com/wordpress/wp-content/uploads/productimages_raw/HC24443.JPG</t>
  </si>
  <si>
    <t>http://venicifashion.com/wordpress/wp-content/uploads/productimages_crop/HC24436fr.jpg</t>
  </si>
  <si>
    <t>http://venicifashion.com/wordpress/wp-content/uploads/productimages_raw/HC24436.JPG</t>
  </si>
  <si>
    <t>http://venicifashion.com/wordpress/wp-content/uploads/productimages_crop/HC24435fr.jpg</t>
  </si>
  <si>
    <t>http://venicifashion.com/wordpress/wp-content/uploads/productimages_raw/HC24435.JPG</t>
  </si>
  <si>
    <t>http://venicifashion.com/wordpress/wp-content/uploads/productimages_crop/HC24546Bfr.JPG</t>
  </si>
  <si>
    <t>http://venicifashion.com/wordpress/wp-content/uploads/productimages_crop/HC24546Bba.JPG</t>
  </si>
  <si>
    <t>http://venicifashion.com/wordpress/wp-content/uploads/productimages_crop/HC24546Bsi.JPG</t>
  </si>
  <si>
    <t>http://venicifashion.com/wordpress/wp-content/uploads/productimages_crop/HC24546GYfr.JPG</t>
  </si>
  <si>
    <t>http://venicifashion.com/wordpress/wp-content/uploads/productimages_crop/HC24546GYba.JPG</t>
  </si>
  <si>
    <t>http://venicifashion.com/wordpress/wp-content/uploads/productimages_crop/HC24546GYsi.JPG</t>
  </si>
  <si>
    <t>http://venicifashion.com/wordpress/wp-content/uploads/productimages_crop/HC24544GYfr.JPG</t>
  </si>
  <si>
    <t>http://venicifashion.com/wordpress/wp-content/uploads/productimages_crop/HC24544GYba.JPG</t>
  </si>
  <si>
    <t>http://venicifashion.com/wordpress/wp-content/uploads/productimages_crop/HC24544GYsi.JPG</t>
  </si>
  <si>
    <t>http://venicifashion.com/wordpress/wp-content/uploads/productimages_crop/HC24543fr.JPG</t>
  </si>
  <si>
    <t>http://venicifashion.com/wordpress/wp-content/uploads/productimages_crop/HC24543ba.JPG</t>
  </si>
  <si>
    <t>http://venicifashion.com/wordpress/wp-content/uploads/productimages_crop/HC24543si.JPG</t>
  </si>
  <si>
    <t>http://venicifashion.com/wordpress/wp-content/uploads/productimages_raw/HC24543si.JPG</t>
  </si>
  <si>
    <t>http://venicifashion.com/wordpress/wp-content/uploads/productimages_crop/HC24541BRfr.JPG</t>
  </si>
  <si>
    <t>http://venicifashion.com/wordpress/wp-content/uploads/productimages_crop/HC24541BRba.JPG</t>
  </si>
  <si>
    <t>http://venicifashion.com/wordpress/wp-content/uploads/productimages_crop/HC24541BRsi.JPG</t>
  </si>
  <si>
    <t>http://venicifashion.com/wordpress/wp-content/uploads/productimages_crop/HC24548GYfr.JPG</t>
  </si>
  <si>
    <t>http://venicifashion.com/wordpress/wp-content/uploads/productimages_crop/HC24548GYba.JPG</t>
  </si>
  <si>
    <t>http://venicifashion.com/wordpress/wp-content/uploads/productimages_crop/HC24548GYsi.JPG</t>
  </si>
  <si>
    <t>http://venicifashion.com/wordpress/wp-content/uploads/productimages_crop/HC24584HMfr.JPG</t>
  </si>
  <si>
    <t>http://venicifashion.com/wordpress/wp-content/uploads/productimages_crop/HC24584HMba.JPG</t>
  </si>
  <si>
    <t>http://venicifashion.com/wordpress/wp-content/uploads/productimages_crop/HC24584HMsi.JPG</t>
  </si>
  <si>
    <t>http://venicifashion.com/wordpress/wp-content/uploads/productimages_raw/HC24584HMsi.JPG</t>
  </si>
  <si>
    <t>http://venicifashion.com/wordpress/wp-content/uploads/productimages_crop/HC24714BRfr.JPG</t>
  </si>
  <si>
    <t>http://venicifashion.com/wordpress/wp-content/uploads/productimages_crop/HC24714BRsi.JPG</t>
  </si>
  <si>
    <t>http://venicifashion.com/wordpress/wp-content/uploads/productimages_crop/HC24721fr.JPG</t>
  </si>
  <si>
    <t>http://venicifashion.com/wordpress/wp-content/uploads/productimages_crop/HC24721si.JPG</t>
  </si>
  <si>
    <t>http://venicifashion.com/wordpress/wp-content/uploads/productimages_crop/HC24725Wfr.JPG</t>
  </si>
  <si>
    <t>http://venicifashion.com/wordpress/wp-content/uploads/productimages_crop/HC24725Wsi.JPG</t>
  </si>
  <si>
    <t>http://venicifashion.com/wordpress/wp-content/uploads/productimages_crop/HC24729Bfr.JPG</t>
  </si>
  <si>
    <t>http://venicifashion.com/wordpress/wp-content/uploads/productimages_crop/HC24729Bsi.JPG</t>
  </si>
  <si>
    <t>http://venicifashion.com/wordpress/wp-content/uploads/productimages_crop/HC24729BRfr.JPG</t>
  </si>
  <si>
    <t>http://venicifashion.com/wordpress/wp-content/uploads/productimages_crop/HC24729BRba.JPG</t>
  </si>
  <si>
    <t>http://venicifashion.com/wordpress/wp-content/uploads/productimages_crop/HC24729BRsi.JPG</t>
  </si>
  <si>
    <t>http://venicifashion.com/wordpress/wp-content/uploads/productimages_crop/HC24729FUfr.JPG</t>
  </si>
  <si>
    <t>http://venicifashion.com/wordpress/wp-content/uploads/productimages_crop/HC24729FUsi.JPG</t>
  </si>
  <si>
    <t>http://venicifashion.com/wordpress/wp-content/uploads/productimages_crop/HC24729MULfr.JPG</t>
  </si>
  <si>
    <t>http://venicifashion.com/wordpress/wp-content/uploads/productimages_crop/HC24729MULsi.JPG</t>
  </si>
  <si>
    <t>http://venicifashion.com/wordpress/wp-content/uploads/productimages_crop/HC24413PNfr.jpg</t>
  </si>
  <si>
    <t>http://venicifashion.com/wordpress/wp-content/uploads/productimages_crop/HC24413PNsi.jpg</t>
  </si>
  <si>
    <t>http://venicifashion.com/wordpress/wp-content/uploads/productimages_crop/HC24413PNsi1.jpg</t>
  </si>
  <si>
    <t>http://venicifashion.com/wordpress/wp-content/uploads/productimages_crop/HC24704Gfr.jpg</t>
  </si>
  <si>
    <t>http://venicifashion.com/wordpress/wp-content/uploads/productimages_crop/HC24704Gsi.jpg</t>
  </si>
  <si>
    <t>http://venicifashion.com/wordpress/wp-content/uploads/productimages_crop/HC24704Sfr.jpg</t>
  </si>
  <si>
    <t>http://venicifashion.com/wordpress/wp-content/uploads/productimages_crop/HC24704Ssi.jpg</t>
  </si>
  <si>
    <t>http://venicifashion.com/wordpress/wp-content/uploads/productimages_crop/HC24705BLfr.jpg</t>
  </si>
  <si>
    <t>http://venicifashion.com/wordpress/wp-content/uploads/productimages_crop/HC24705BLsi.jpg</t>
  </si>
  <si>
    <t>http://venicifashion.com/wordpress/wp-content/uploads/productimages_crop/HC24705PUfr.jpg</t>
  </si>
  <si>
    <t>http://venicifashion.com/wordpress/wp-content/uploads/productimages_crop/HC24705PUsi.jpg</t>
  </si>
  <si>
    <t>http://venicifashion.com/wordpress/wp-content/uploads/productimages_crop/HC24712Bfr.jpg</t>
  </si>
  <si>
    <t>http://venicifashion.com/wordpress/wp-content/uploads/productimages_crop/HC24712Bsi.jpg</t>
  </si>
  <si>
    <t>http://venicifashion.com/wordpress/wp-content/uploads/productimages_crop/HC24713BLfr.jpg</t>
  </si>
  <si>
    <t>http://venicifashion.com/wordpress/wp-content/uploads/productimages_crop/HC24713BLsi.jpg</t>
  </si>
  <si>
    <t>http://venicifashion.com/wordpress/wp-content/uploads/productimages_crop/HC24713FUfr.jpg</t>
  </si>
  <si>
    <t>http://venicifashion.com/wordpress/wp-content/uploads/productimages_crop/HC24713FUsi.jpg</t>
  </si>
  <si>
    <t>http://venicifashion.com/wordpress/wp-content/uploads/productimages_raw/CAP00157BLfr_BL.jpg</t>
  </si>
  <si>
    <t>http://venicifashion.com/wordpress/wp-content/uploads/productimages_raw/CAP00157LMfr_LM.jpg</t>
  </si>
  <si>
    <t>http://venicifashion.com/wordpress/wp-content/uploads/productimages_raw/CAP00157ORfr_OR.jpg</t>
  </si>
  <si>
    <t>http://venicifashion.com/wordpress/wp-content/uploads/productimages_raw/CAP00158BLfr_BL.jpg</t>
  </si>
  <si>
    <t>http://venicifashion.com/wordpress/wp-content/uploads/productimages_raw/GM1301Bfr_BK.jpg</t>
  </si>
  <si>
    <t>http://venicifashion.com/wordpress/wp-content/uploads/productimages_raw/GM1321BRfr_BR.jpg</t>
  </si>
  <si>
    <t>http://venicifashion.com/wordpress/wp-content/uploads/productimages_raw/GM1321HMfr_HM.jpg</t>
  </si>
  <si>
    <t>http://venicifashion.com/wordpress/wp-content/uploads/productimages_raw/GM1321PUfr_PU.jpg</t>
  </si>
  <si>
    <t>http://venicifashion.com/wordpress/wp-content/uploads/productimages_raw/GM1322Bfr_BK.jpg</t>
  </si>
  <si>
    <t>http://venicifashion.com/wordpress/wp-content/uploads/productimages_raw/GM1322CLfr_CL.jpg</t>
  </si>
  <si>
    <t>http://venicifashion.com/wordpress/wp-content/uploads/productimages_raw/GM1322HMfr_HM.jpg</t>
  </si>
  <si>
    <t>http://venicifashion.com/wordpress/wp-content/uploads/productimages_raw/GM1322HMop_HM.jpg</t>
  </si>
  <si>
    <t>http://venicifashion.com/wordpress/wp-content/uploads/productimages_raw/GM1319Sfr_SL.jpg</t>
  </si>
  <si>
    <t>http://venicifashion.com/wordpress/wp-content/uploads/productimages_raw/GM1319Sop_SL.jpg</t>
  </si>
  <si>
    <t>http://venicifashion.com/wordpress/wp-content/uploads/productimages_raw/GM1318Sfr_SL.jpg</t>
  </si>
  <si>
    <t>http://venicifashion.com/wordpress/wp-content/uploads/productimages_raw/GM1317Gfr_GD.jpg</t>
  </si>
  <si>
    <t>http://venicifashion.com/wordpress/wp-content/uploads/productimages_raw/GM1317Sfr_SL.jpg</t>
  </si>
  <si>
    <t>http://venicifashion.com/wordpress/wp-content/uploads/productimages_raw/GM1317Sop_SL.jpg</t>
  </si>
  <si>
    <t>http://venicifashion.com/wordpress/wp-content/uploads/productimages_raw/HC24455TP.JPG</t>
  </si>
  <si>
    <t>http://venicifashion.com/wordpress/wp-content/uploads/productimages_raw/HC24465.JPG</t>
  </si>
  <si>
    <t>http://venicifashion.com/wordpress/wp-content/uploads/productimages_crop/HC24811Sfr.JPG</t>
  </si>
  <si>
    <t>http://venicifashion.com/wordpress/wp-content/uploads/productimages_crop/HC24811Ssi.JPG</t>
  </si>
  <si>
    <t>http://venicifashion.com/wordpress/wp-content/uploads/productimages_crop/HC24811Ssi1.JPG</t>
  </si>
  <si>
    <t>http://venicifashion.com/wordpress/wp-content/uploads/productimages_crop/HC24811si.JPG</t>
  </si>
  <si>
    <t>http://venicifashion.com/wordpress/wp-content/uploads/productimages_crop/HC24811si1.JPG</t>
  </si>
  <si>
    <t>http://venicifashion.com/wordpress/wp-content/uploads/productimages_crop/HC5063975Afr.JPG</t>
  </si>
  <si>
    <t>http://venicifashion.com/wordpress/wp-content/uploads/productimages_crop/HC5063975Asi.JPG</t>
  </si>
  <si>
    <t>http://venicifashion.com/wordpress/wp-content/uploads/productimages_crop/HC5063975Asi1.JPG</t>
  </si>
  <si>
    <t>http://venicifashion.com/wordpress/wp-content/uploads/productimages_crop/HC24839Bfr.JPG</t>
  </si>
  <si>
    <t>http://venicifashion.com/wordpress/wp-content/uploads/productimages_crop/HC24839BLfr.JPG</t>
  </si>
  <si>
    <t>http://venicifashion.com/wordpress/wp-content/uploads/productimages_crop/HC24839BLsi.JPG</t>
  </si>
  <si>
    <t>http://venicifashion.com/wordpress/wp-content/uploads/productimages_crop/HC24839BLsi1.JPG</t>
  </si>
  <si>
    <t>http://venicifashion.com/wordpress/wp-content/uploads/productimages_crop/HC24810Bfr.JPG</t>
  </si>
  <si>
    <t>http://venicifashion.com/wordpress/wp-content/uploads/productimages_crop/HC24810Bba.JPG</t>
  </si>
  <si>
    <t>http://venicifashion.com/wordpress/wp-content/uploads/productimages_crop/HC24810Bsi.JPG</t>
  </si>
  <si>
    <t>http://venicifashion.com/wordpress/wp-content/uploads/productimages_crop/HC24810BURfr.JPG</t>
  </si>
  <si>
    <t>Beautiful earrings by Venici Fashion's Lucky FIfty7 collection that makes a strong fashion statement while bringing out the true beauty of your face. These fashion forward earrings make the perfect gift for a friend or loved one as well. Depending on light variations, the shades of color may slightly vary.</t>
  </si>
  <si>
    <t>Approx: 2.5 Inches Wide</t>
  </si>
  <si>
    <t>Gorgeous fashion earrings</t>
  </si>
  <si>
    <t>Intricate laser cutout design</t>
  </si>
  <si>
    <t>womens fashion earrings</t>
  </si>
  <si>
    <t>tribal aztec ethnic tibetan fashion earrings</t>
  </si>
  <si>
    <t>metal crystal fashion earrings jewelry</t>
  </si>
  <si>
    <t>juicy bling fashion earrings</t>
  </si>
  <si>
    <t>fashion dangle rhinestone crystal earrings</t>
  </si>
  <si>
    <t>Approx: 2 Inches Wide</t>
  </si>
  <si>
    <t>Approx: 3 Inches Drop</t>
  </si>
  <si>
    <t>Approx: 2.75 Inch Diameter</t>
  </si>
  <si>
    <t>Elegant hoop design</t>
  </si>
  <si>
    <t>tribal aztec ethnic hoop fashion earrings</t>
  </si>
  <si>
    <t>metal hoop fashion earrings jewelry</t>
  </si>
  <si>
    <t>fashion dangle silver hoop earrings</t>
  </si>
  <si>
    <t>LF7 Womens Double Tear Drop Fashion Aztec Tribal Boho Indian Vintage Design Dangle Earrings</t>
  </si>
  <si>
    <t>Approx: 3.25 Inch Drop</t>
  </si>
  <si>
    <t>Intricate double teardrop design</t>
  </si>
  <si>
    <t>LF7 Womens Tear Drop &amp; Beaded Fashion Aztec Tribal Boho Indian Vintage Design Dangle Earrings</t>
  </si>
  <si>
    <t>Intricate Bead and dangle design</t>
  </si>
  <si>
    <t>Approx: 3.2 Inch Drop</t>
  </si>
  <si>
    <t>Intricate textured teardrop and dangle design</t>
  </si>
  <si>
    <t>Approx: 3.75 Inch Drop</t>
  </si>
  <si>
    <t>Approx: 1 Inch Drop</t>
  </si>
  <si>
    <t>Intricate rhinestone dangle design</t>
  </si>
  <si>
    <t>Approx: .5 Inch L</t>
  </si>
  <si>
    <t>Intricate rhinestone stud design</t>
  </si>
  <si>
    <t>Approx: 1.5 Inch Drop</t>
  </si>
  <si>
    <t>Elegant French Eiffel Tower design</t>
  </si>
  <si>
    <t>eiffel tower dangle fashion earrings</t>
  </si>
  <si>
    <t>metal paris french fashion earrings jewelry</t>
  </si>
  <si>
    <t>fashion dangle zirconia earrings</t>
  </si>
  <si>
    <t>Elegant Guitar design</t>
  </si>
  <si>
    <t>hipster hippie dangle fashion earrings</t>
  </si>
  <si>
    <t>Approx: .75 W x 1 H Inches</t>
  </si>
  <si>
    <t>Elegant Heart &amp; Love design</t>
  </si>
  <si>
    <t>love rhinestone fashion earrings jewelry</t>
  </si>
  <si>
    <t>juicy bling heart fashion earrings</t>
  </si>
  <si>
    <t>fashion dangle hear love earrings</t>
  </si>
  <si>
    <t>Intricate rhinestone heart pendant design</t>
  </si>
  <si>
    <t>crystal heart love fashion earrings</t>
  </si>
  <si>
    <t>fashion pendant rhinestone crystal earrings</t>
  </si>
  <si>
    <t>Approx: 0.5 W x .75 Inch drop</t>
  </si>
  <si>
    <t>Elegant faux pearl &amp; rhinestone design</t>
  </si>
  <si>
    <t>pearl rhinestone fashion earrings jewelry</t>
  </si>
  <si>
    <t>juicy bling pearl fashion earrings</t>
  </si>
  <si>
    <t>fashion dangle hear pearl earrings</t>
  </si>
  <si>
    <t>Elegant hoop design adorned with rhinestones</t>
  </si>
  <si>
    <t>fashion dangle silver gold hoop earrings</t>
  </si>
  <si>
    <t>A key accessory to compliment or complete any outfit, the earrings are a timeless piece of jewelry which will never go out of fashion and its bold message carries throughout the test of time.</t>
  </si>
  <si>
    <t>Beautiful flower earrings</t>
  </si>
  <si>
    <t>Appropriate for everyday use</t>
  </si>
  <si>
    <t>A must have for any fashionable collection</t>
  </si>
  <si>
    <t>eye-catching fashion accessory</t>
  </si>
  <si>
    <t>flower earrings</t>
  </si>
  <si>
    <t>rhinestone earrings</t>
  </si>
  <si>
    <t>floral earrings</t>
  </si>
  <si>
    <t>earrings</t>
  </si>
  <si>
    <t>boho earrings</t>
  </si>
  <si>
    <t>indian earrings</t>
  </si>
  <si>
    <t>tribal earrings</t>
  </si>
  <si>
    <t>wedding earrings</t>
  </si>
  <si>
    <t>bridal earrings</t>
  </si>
  <si>
    <t>pearl earrings</t>
  </si>
  <si>
    <t>Beautiful aztec earrings</t>
  </si>
  <si>
    <t>aztec earrings</t>
  </si>
  <si>
    <t>Beautiful rhinestone earrings</t>
  </si>
  <si>
    <t>snap on earrings</t>
  </si>
  <si>
    <t>hipster earrings</t>
  </si>
  <si>
    <t>gala earrings</t>
  </si>
  <si>
    <t>Size: One Size Large</t>
  </si>
  <si>
    <t>Beautiful Aztec earrings</t>
  </si>
  <si>
    <t>aztec Earrings</t>
  </si>
  <si>
    <t>juicy Earrings</t>
  </si>
  <si>
    <t>tibetan Earrings</t>
  </si>
  <si>
    <t>dangle Earrings</t>
  </si>
  <si>
    <t>Beautiful dangle earrings</t>
  </si>
  <si>
    <t>rhinestone Earrings</t>
  </si>
  <si>
    <t>crystal Earrings</t>
  </si>
  <si>
    <t>Beautiful guitar earrings</t>
  </si>
  <si>
    <t>guitar Earrings</t>
  </si>
  <si>
    <t>music Earrings</t>
  </si>
  <si>
    <t>Earrings</t>
  </si>
  <si>
    <t>Beautiful fairy earrings</t>
  </si>
  <si>
    <t>fairy Earrings</t>
  </si>
  <si>
    <t>princess Earrings</t>
  </si>
  <si>
    <t>Beautiful butterfly earrings</t>
  </si>
  <si>
    <t>butterfly Earrings</t>
  </si>
  <si>
    <t>Beautiful lock &amp; key earrings</t>
  </si>
  <si>
    <t>lock &amp; key Earrings</t>
  </si>
  <si>
    <t>Beautiful cross earrings</t>
  </si>
  <si>
    <t>cross Earrings</t>
  </si>
  <si>
    <t>tiffany Earrings</t>
  </si>
  <si>
    <t>A key accessory to compliment or complete any outfit, the necklace is a timeless piece of jewelry which will never go out of fashion and its bold message carries throughout the test of time.</t>
  </si>
  <si>
    <t>Beautiful chain link necklace</t>
  </si>
  <si>
    <t>Sold as pictured and guaranteed to fit or your money back!</t>
  </si>
  <si>
    <t>chain link necklace</t>
  </si>
  <si>
    <t>vintage necklace</t>
  </si>
  <si>
    <t>hipster necklace</t>
  </si>
  <si>
    <t>great gatsby necklace</t>
  </si>
  <si>
    <t>boho necklace</t>
  </si>
  <si>
    <t>indian necklace</t>
  </si>
  <si>
    <t>tribal necklace</t>
  </si>
  <si>
    <t>wedding necklace</t>
  </si>
  <si>
    <t>bridal necklace</t>
  </si>
  <si>
    <t>rhinestone necklace</t>
  </si>
  <si>
    <t>Beautiful flower necklace</t>
  </si>
  <si>
    <t>flower necklace</t>
  </si>
  <si>
    <t>Beautiful beaded necklace</t>
  </si>
  <si>
    <t>beaded necklace</t>
  </si>
  <si>
    <t>hippie necklace</t>
  </si>
  <si>
    <t>Beautiful rhinestone cross necklace</t>
  </si>
  <si>
    <t>rhinestone cross necklace</t>
  </si>
  <si>
    <t>Beautiful faux jewel Necklace</t>
  </si>
  <si>
    <t>Includes a perfectly matching pair of earrings!</t>
  </si>
  <si>
    <t>faux jewel set set</t>
  </si>
  <si>
    <t>tribal set set</t>
  </si>
  <si>
    <t>faux jewel set necklace earring</t>
  </si>
  <si>
    <t>retro gem ruby rhinestone earring necklace set</t>
  </si>
  <si>
    <t>boho bohemian necklace earring set</t>
  </si>
  <si>
    <t>indian tribal aztec necklace earring set</t>
  </si>
  <si>
    <t>juicy choker hipster gala earring necklace set</t>
  </si>
  <si>
    <t>wedding bridal jewelry set necklace</t>
  </si>
  <si>
    <t>great gatsby flapper necklace earring set</t>
  </si>
  <si>
    <t>rhinestone necklace earring set</t>
  </si>
  <si>
    <t>dangle set set</t>
  </si>
  <si>
    <t>Beautiful layered Necklace</t>
  </si>
  <si>
    <t>layered set set</t>
  </si>
  <si>
    <t>dangle flower / floral set set</t>
  </si>
  <si>
    <t>layered set necklace earring</t>
  </si>
  <si>
    <t>Beautiful floral Necklace</t>
  </si>
  <si>
    <t>floral set set</t>
  </si>
  <si>
    <t>floral set necklace earring</t>
  </si>
  <si>
    <t>Beautiful Faux Jewel Necklace</t>
  </si>
  <si>
    <t>Faux Jewel set set</t>
  </si>
  <si>
    <t>rhinestone chain link set set</t>
  </si>
  <si>
    <t>Faux Jewel set necklace earring</t>
  </si>
  <si>
    <t>Beautiful Tribal Necklace</t>
  </si>
  <si>
    <t>Tribal set set</t>
  </si>
  <si>
    <t>Tribal set necklace earring</t>
  </si>
  <si>
    <t>Beautiful bead &amp; rhinestone Necklace</t>
  </si>
  <si>
    <t>bead &amp; rhinestone set set</t>
  </si>
  <si>
    <t>hipster set set</t>
  </si>
  <si>
    <t>bead &amp; rhinestone set necklace earring</t>
  </si>
  <si>
    <t>Beautiful faux pearl Necklace</t>
  </si>
  <si>
    <t>faux pearl set set</t>
  </si>
  <si>
    <t>rhinestone choker set set</t>
  </si>
  <si>
    <t>faux pearl set necklace earring</t>
  </si>
  <si>
    <t>Beautiful fuax jewel Necklace</t>
  </si>
  <si>
    <t>fuax jewel set set</t>
  </si>
  <si>
    <t>choker set set</t>
  </si>
  <si>
    <t>fuax jewel set necklace earring</t>
  </si>
  <si>
    <t>Beautiful fuax pendant Necklace</t>
  </si>
  <si>
    <t>fuax pendant set set</t>
  </si>
  <si>
    <t>choker princess set set</t>
  </si>
  <si>
    <t>fuax pendant set necklace earring</t>
  </si>
  <si>
    <t>Beautiful faux stone Necklace</t>
  </si>
  <si>
    <t>faux stone set set</t>
  </si>
  <si>
    <t>choker hippie set set</t>
  </si>
  <si>
    <t>faux stone set necklace earring</t>
  </si>
  <si>
    <t>choker chain link set set</t>
  </si>
  <si>
    <t>Beautiful tribal necklace</t>
  </si>
  <si>
    <t>East Asian Import</t>
  </si>
  <si>
    <t>tibetan necklace</t>
  </si>
  <si>
    <t>hand made necklace</t>
  </si>
  <si>
    <t>Beautiful rhinestone necklace</t>
  </si>
  <si>
    <t>A key accessory to compliment or complete any outfit, the bracelet is a timeless piece of jewelry which will never go out of fashion and its bold message carries throughout the test of time.</t>
  </si>
  <si>
    <t>Beautiful Heart Bangle</t>
  </si>
  <si>
    <t>Sold as pictured and guaranteed to fit the size described or your money back!</t>
  </si>
  <si>
    <t>Heart Bangle</t>
  </si>
  <si>
    <t>Bangle</t>
  </si>
  <si>
    <t>boho bracelet</t>
  </si>
  <si>
    <t>indian bracelet</t>
  </si>
  <si>
    <t>tribal bracelet</t>
  </si>
  <si>
    <t>wedding bracelet</t>
  </si>
  <si>
    <t>bridal bracelet</t>
  </si>
  <si>
    <t>rhinestone bracelet</t>
  </si>
  <si>
    <t>Size: Diameter - One Size (1.5" Width)</t>
  </si>
  <si>
    <t>Beautiful Rhinestones Bangle</t>
  </si>
  <si>
    <t>Rhinestones Bangle</t>
  </si>
  <si>
    <t>Beautiful Flower Bangle</t>
  </si>
  <si>
    <t>Flower Bangle</t>
  </si>
  <si>
    <t>Rhinestone Bangle</t>
  </si>
  <si>
    <t>Beautiful Rhinestone Bangle</t>
  </si>
  <si>
    <t>Beautiful Crystal Stones Bangle</t>
  </si>
  <si>
    <t>Crystal Stones Bangle</t>
  </si>
  <si>
    <t>Snakeskin Bangle</t>
  </si>
  <si>
    <t>Studded Hard Plastic Bangle Bracelet</t>
  </si>
  <si>
    <t>Beautiful Studded Bangle</t>
  </si>
  <si>
    <t>Studded Bangle</t>
  </si>
  <si>
    <t>Multi Color Bangle</t>
  </si>
  <si>
    <t>Beautiful Zebra Bangle</t>
  </si>
  <si>
    <t>Zebra Bangle</t>
  </si>
  <si>
    <t>Beautiful Multi Color Bangle</t>
  </si>
  <si>
    <t>Beautiful Faux Jewels Stretch</t>
  </si>
  <si>
    <t>Faux Jewels Stretch</t>
  </si>
  <si>
    <t>Oval Stretch</t>
  </si>
  <si>
    <t>Stretch</t>
  </si>
  <si>
    <t>Beautiful Rhinestones Stretch</t>
  </si>
  <si>
    <t>Rhinestones Stretch</t>
  </si>
  <si>
    <t>Stretchable Stretch</t>
  </si>
  <si>
    <t>Beautiful Rhinestones Cuff</t>
  </si>
  <si>
    <t>Rhinestones Cuff</t>
  </si>
  <si>
    <t>Cuff</t>
  </si>
  <si>
    <t>Beaded Bangle</t>
  </si>
  <si>
    <t>Beautiful hinge Bangle</t>
  </si>
  <si>
    <t>hinge Bangle</t>
  </si>
  <si>
    <t>Beautiful Florets Cuff</t>
  </si>
  <si>
    <t>Florets Cuff</t>
  </si>
  <si>
    <t>Beautiful Flowers Wrap Around</t>
  </si>
  <si>
    <t>Flowers Wrap Around</t>
  </si>
  <si>
    <t>Crystal Stones Wrap Around</t>
  </si>
  <si>
    <t>Wrap Around</t>
  </si>
  <si>
    <t>Beautiful Coil</t>
  </si>
  <si>
    <t>Coil</t>
  </si>
  <si>
    <t>Beautiful Braided Stretch</t>
  </si>
  <si>
    <t>Braided Stretch</t>
  </si>
  <si>
    <t>Beautiful Snakeskin Cuff</t>
  </si>
  <si>
    <t>Snakeskin Cuff</t>
  </si>
  <si>
    <t>hinge Cuff</t>
  </si>
  <si>
    <t>Beautiful Leopard Cuff</t>
  </si>
  <si>
    <t>Leopard Cuff</t>
  </si>
  <si>
    <t>Beautiful Spikes Bangle</t>
  </si>
  <si>
    <t>Spikes Bangle</t>
  </si>
  <si>
    <t>Beautiful Flower Stretch</t>
  </si>
  <si>
    <t>Flower Stretch</t>
  </si>
  <si>
    <t>Rhinestone Stretch</t>
  </si>
  <si>
    <t>Women's Two-Tone Vegan Leather Loop and Tie Bracelet</t>
  </si>
  <si>
    <t>Beautiful Two-Toned Loop and Tie</t>
  </si>
  <si>
    <t>Two-Toned Loop and Tie</t>
  </si>
  <si>
    <t>Loop and Tie</t>
  </si>
  <si>
    <t>Beautiful Studded Cuff</t>
  </si>
  <si>
    <t>Studded Cuff</t>
  </si>
  <si>
    <t>Size: Diameter - One Size (0.5' Width)</t>
  </si>
  <si>
    <t>Beautiful Crystal Stones Stretch</t>
  </si>
  <si>
    <t>Crystal Stones Stretch</t>
  </si>
  <si>
    <t>Beaded Stretch</t>
  </si>
  <si>
    <t>Size: 2.5' Diameter x 1.5" W</t>
  </si>
  <si>
    <t>Beautiful Skull Cuff</t>
  </si>
  <si>
    <t>Skull Cuff</t>
  </si>
  <si>
    <t>Rhinestone Cuff</t>
  </si>
  <si>
    <t>Beautiful Tribal Stretch</t>
  </si>
  <si>
    <t>Tribal Stretch</t>
  </si>
  <si>
    <t>Beautiful Tribal Cuff</t>
  </si>
  <si>
    <t>Tribal Cuff</t>
  </si>
  <si>
    <t>Stretchable Cuff</t>
  </si>
  <si>
    <t>Beautiful Tribal Bangle</t>
  </si>
  <si>
    <t>Tribal Bangle</t>
  </si>
  <si>
    <t>Size: Diameter - One Size (1.5' Width)</t>
  </si>
  <si>
    <t>Beautiful Metal Trim Bangle</t>
  </si>
  <si>
    <t>Metal Trim Bangle</t>
  </si>
  <si>
    <t>Size: Diameter - One Size (0.75' Width)</t>
  </si>
  <si>
    <t>Criss Cross Bangle</t>
  </si>
  <si>
    <t>Women's Rhinestone Buckle Strap Bracelet</t>
  </si>
  <si>
    <t>Size: One Size (Adjustable)</t>
  </si>
  <si>
    <t>Beautiful Rhinestone Strap</t>
  </si>
  <si>
    <t>Rhinestone Strap</t>
  </si>
  <si>
    <t>Strap</t>
  </si>
  <si>
    <t>Size: Diameter - One Size (1.75' Width)</t>
  </si>
  <si>
    <t>Beautiful Faux Jewels Cuff</t>
  </si>
  <si>
    <t>Faux Jewels Cuff</t>
  </si>
  <si>
    <t>Multi-Colored Cuff</t>
  </si>
  <si>
    <t>Size: Diameter - One Size (1.25' Width)</t>
  </si>
  <si>
    <t>Size: Diameter - One Size (1' Width)</t>
  </si>
  <si>
    <t>Stretchable Bangle</t>
  </si>
  <si>
    <t>http://venicifashion.com/wordpress/wp-content/uploads/productimages_crop/E30313fr.JPG</t>
  </si>
  <si>
    <t>http://venicifashion.com/wordpress/wp-content/uploads/productimages_crop/E30313si1.JPG</t>
  </si>
  <si>
    <t>http://venicifashion.com/wordpress/wp-content/uploads/productimages_crop/E30313si2.JPG</t>
  </si>
  <si>
    <t>http://venicifashion.com/wordpress/wp-content/uploads/productimages_crop/E30314fr.JPG</t>
  </si>
  <si>
    <t>http://venicifashion.com/wordpress/wp-content/uploads/productimages_crop/E30314si1.JPG</t>
  </si>
  <si>
    <t>http://venicifashion.com/wordpress/wp-content/uploads/productimages_crop/E30314si2.JPG</t>
  </si>
  <si>
    <t>http://venicifashion.com/wordpress/wp-content/uploads/productimages_crop/E30316fr.JPG</t>
  </si>
  <si>
    <t>http://venicifashion.com/wordpress/wp-content/uploads/productimages_crop/E30316si1.JPG</t>
  </si>
  <si>
    <t>http://venicifashion.com/wordpress/wp-content/uploads/productimages_crop/E30316si2.JPG</t>
  </si>
  <si>
    <t>http://venicifashion.com/wordpress/wp-content/uploads/productimages_crop/E30317Sfr.JPG</t>
  </si>
  <si>
    <t>http://venicifashion.com/wordpress/wp-content/uploads/productimages_crop/E30317Ssi1.JPG</t>
  </si>
  <si>
    <t>http://venicifashion.com/wordpress/wp-content/uploads/productimages_crop/E30449fr.JPG</t>
  </si>
  <si>
    <t>http://venicifashion.com/wordpress/wp-content/uploads/productimages_crop/E30449si1.JPG</t>
  </si>
  <si>
    <t>http://venicifashion.com/wordpress/wp-content/uploads/productimages_crop/E30449si2.JPG</t>
  </si>
  <si>
    <t>http://venicifashion.com/wordpress/wp-content/uploads/productimages_crop/E30452fr.JPG</t>
  </si>
  <si>
    <t>http://venicifashion.com/wordpress/wp-content/uploads/productimages_crop/E30452si1.JPG</t>
  </si>
  <si>
    <t>http://venicifashion.com/wordpress/wp-content/uploads/productimages_crop/E30455Bfr.JPG</t>
  </si>
  <si>
    <t>http://venicifashion.com/wordpress/wp-content/uploads/productimages_crop/E30455Bsi1.JPG</t>
  </si>
  <si>
    <t>http://venicifashion.com/wordpress/wp-content/uploads/productimages_crop/E30455Bsi2.JPG</t>
  </si>
  <si>
    <t>http://venicifashion.com/wordpress/wp-content/uploads/productimages_crop/E30457Bfr.JPG</t>
  </si>
  <si>
    <t>http://venicifashion.com/wordpress/wp-content/uploads/productimages_crop/E30457Bsi1.JPG</t>
  </si>
  <si>
    <t>http://venicifashion.com/wordpress/wp-content/uploads/productimages_crop/E30457Bsi2.JPG</t>
  </si>
  <si>
    <t>http://venicifashion.com/wordpress/wp-content/uploads/productimages_crop/E30463fr.JPG</t>
  </si>
  <si>
    <t>http://venicifashion.com/wordpress/wp-content/uploads/productimages_crop/E30463si1.JPG</t>
  </si>
  <si>
    <t>http://venicifashion.com/wordpress/wp-content/uploads/productimages_crop/E30463si3.JPG</t>
  </si>
  <si>
    <t>http://venicifashion.com/wordpress/wp-content/uploads/productimages_crop/E30465IVfr.JPG</t>
  </si>
  <si>
    <t>http://venicifashion.com/wordpress/wp-content/uploads/productimages_crop/E30465IVsi1.JPG</t>
  </si>
  <si>
    <t>http://venicifashion.com/wordpress/wp-content/uploads/productimages_crop/E30465IVsi2.JPG</t>
  </si>
  <si>
    <t>http://venicifashion.com/wordpress/wp-content/uploads/productimages_crop/E30479fr.JPG</t>
  </si>
  <si>
    <t>http://venicifashion.com/wordpress/wp-content/uploads/productimages_crop/E30479si1.JPG</t>
  </si>
  <si>
    <t>http://venicifashion.com/wordpress/wp-content/uploads/productimages_crop/E30479si2.JPG</t>
  </si>
  <si>
    <t>http://venicifashion.com/wordpress/wp-content/uploads/productimages_crop/E30497fr.JPG</t>
  </si>
  <si>
    <t>http://venicifashion.com/wordpress/wp-content/uploads/productimages_crop/E30497si1.JPG</t>
  </si>
  <si>
    <t>http://venicifashion.com/wordpress/wp-content/uploads/productimages_crop/E30497si2.JPG</t>
  </si>
  <si>
    <t>http://venicifashion.com/wordpress/wp-content/uploads/productimages_crop/E30500fr.JPG</t>
  </si>
  <si>
    <t>http://venicifashion.com/wordpress/wp-content/uploads/productimages_crop/E30500si1.JPG</t>
  </si>
  <si>
    <t>http://venicifashion.com/wordpress/wp-content/uploads/productimages_crop/E30500si2.JPG</t>
  </si>
  <si>
    <t>http://venicifashion.com/wordpress/wp-content/uploads/productimages_crop/E30503fr.JPG</t>
  </si>
  <si>
    <t>http://venicifashion.com/wordpress/wp-content/uploads/productimages_crop/E30503si1.JPG</t>
  </si>
  <si>
    <t>http://venicifashion.com/wordpress/wp-content/uploads/productimages_crop/E30503si2.JPG</t>
  </si>
  <si>
    <t>http://venicifashion.com/wordpress/wp-content/uploads/productimages_crop/E30530Gfr.JPG</t>
  </si>
  <si>
    <t>http://venicifashion.com/wordpress/wp-content/uploads/productimages_crop/E30530Gsi1.JPG</t>
  </si>
  <si>
    <t>http://venicifashion.com/wordpress/wp-content/uploads/productimages_crop/E30530Gsi2.JPG</t>
  </si>
  <si>
    <t>http://venicifashion.com/wordpress/wp-content/uploads/productimages_crop/E30530Sfr.JPG</t>
  </si>
  <si>
    <t>http://venicifashion.com/wordpress/wp-content/uploads/productimages_crop/E30530Ssi1.JPG</t>
  </si>
  <si>
    <t>http://venicifashion.com/wordpress/wp-content/uploads/productimages_crop/E30530Ssi2.JPG</t>
  </si>
  <si>
    <t>http://venicifashion.com/wordpress/wp-content/uploads/productimages_crop/E30531Gfr.JPG</t>
  </si>
  <si>
    <t>http://venicifashion.com/wordpress/wp-content/uploads/productimages_crop/E30531Gsi1.JPG</t>
  </si>
  <si>
    <t>http://venicifashion.com/wordpress/wp-content/uploads/productimages_crop/E30531Gsi2.JPG</t>
  </si>
  <si>
    <t>http://venicifashion.com/wordpress/wp-content/uploads/productimages_crop/E30533Gfr.JPG</t>
  </si>
  <si>
    <t>http://venicifashion.com/wordpress/wp-content/uploads/productimages_crop/E30533Gsi1.JPG</t>
  </si>
  <si>
    <t>http://venicifashion.com/wordpress/wp-content/uploads/productimages_crop/E30533Gsi2.JPG</t>
  </si>
  <si>
    <t>http://venicifashion.com/wordpress/wp-content/uploads/productimages_crop/E30533Sfr.JPG</t>
  </si>
  <si>
    <t>http://venicifashion.com/wordpress/wp-content/uploads/productimages_crop/E30533Ssi1.JPG</t>
  </si>
  <si>
    <t>http://venicifashion.com/wordpress/wp-content/uploads/productimages_crop/E30533Ssi2.JPG</t>
  </si>
  <si>
    <t>http://venicifashion.com/wordpress/wp-content/uploads/productimages_crop/E30575Gfr.JPG</t>
  </si>
  <si>
    <t>http://venicifashion.com/wordpress/wp-content/uploads/productimages_crop/E30575Gsi1.JPG</t>
  </si>
  <si>
    <t>http://venicifashion.com/wordpress/wp-content/uploads/productimages_crop/E30575Gsi2.JPG</t>
  </si>
  <si>
    <t>http://venicifashion.com/wordpress/wp-content/uploads/productimages_crop/E30575Gsi3.JPG</t>
  </si>
  <si>
    <t>http://venicifashion.com/wordpress/wp-content/uploads/productimages_crop/E30575Sfr.JPG</t>
  </si>
  <si>
    <t>http://venicifashion.com/wordpress/wp-content/uploads/productimages_crop/E30575Ssi1.JPG</t>
  </si>
  <si>
    <t>http://venicifashion.com/wordpress/wp-content/uploads/productimages_crop/E30575Ssi2.JPG</t>
  </si>
  <si>
    <t>http://venicifashion.com/wordpress/wp-content/uploads/productimages_crop/E30575Ssi3.JPG</t>
  </si>
  <si>
    <t>http://venicifashion.com/wordpress/wp-content/uploads/productimages_crop/E30584Sfr.JPG</t>
  </si>
  <si>
    <t>http://venicifashion.com/wordpress/wp-content/uploads/productimages_crop/E30584Ssi1.JPG</t>
  </si>
  <si>
    <t>http://venicifashion.com/wordpress/wp-content/uploads/productimages_crop/E30584Ssi2.JPG</t>
  </si>
  <si>
    <t>http://venicifashion.com/wordpress/wp-content/uploads/productimages_crop/E30592Gfr.JPG</t>
  </si>
  <si>
    <t>http://venicifashion.com/wordpress/wp-content/uploads/productimages_crop/E30592Gsi1.JPG</t>
  </si>
  <si>
    <t>http://venicifashion.com/wordpress/wp-content/uploads/productimages_crop/E30592Gsi2.JPG</t>
  </si>
  <si>
    <t>http://venicifashion.com/wordpress/wp-content/uploads/productimages_crop/E30592Gsi3.JPG</t>
  </si>
  <si>
    <t>http://venicifashion.com/wordpress/wp-content/uploads/productimages_crop/E30593Gfr.JPG</t>
  </si>
  <si>
    <t>http://venicifashion.com/wordpress/wp-content/uploads/productimages_crop/E30593Gsi1.JPG</t>
  </si>
  <si>
    <t>http://venicifashion.com/wordpress/wp-content/uploads/productimages_crop/E30593Gsi2.JPG</t>
  </si>
  <si>
    <t>http://venicifashion.com/wordpress/wp-content/uploads/productimages_crop/E30593Gsi3.JPG</t>
  </si>
  <si>
    <t>http://venicifashion.com/wordpress/wp-content/uploads/productimages_crop/E30593Sfr.JPG</t>
  </si>
  <si>
    <t>http://venicifashion.com/wordpress/wp-content/uploads/productimages_crop/E30593Ssi1.JPG</t>
  </si>
  <si>
    <t>http://venicifashion.com/wordpress/wp-content/uploads/productimages_crop/E30593Ssi2.JPG</t>
  </si>
  <si>
    <t>http://venicifashion.com/wordpress/wp-content/uploads/productimages_crop/E30593Ssi3.JPG</t>
  </si>
  <si>
    <t>http://venicifashion.com/wordpress/wp-content/uploads/productimages_crop/E30597fr.JPG</t>
  </si>
  <si>
    <t>http://venicifashion.com/wordpress/wp-content/uploads/productimages_crop/E30597si1.JPG</t>
  </si>
  <si>
    <t>http://venicifashion.com/wordpress/wp-content/uploads/productimages_crop/E30598fr.JPG</t>
  </si>
  <si>
    <t>http://venicifashion.com/wordpress/wp-content/uploads/productimages_crop/E30598si1 (2).JPG</t>
  </si>
  <si>
    <t>http://venicifashion.com/wordpress/wp-content/uploads/productimages_crop/E30598si1.JPG</t>
  </si>
  <si>
    <t>http://venicifashion.com/wordpress/wp-content/uploads/productimages_crop/E30598si2.JPG</t>
  </si>
  <si>
    <t>http://venicifashion.com/wordpress/wp-content/uploads/productimages_crop/E30615Sfr.JPG</t>
  </si>
  <si>
    <t>http://venicifashion.com/wordpress/wp-content/uploads/productimages_crop/E30615Ssi1.JPG</t>
  </si>
  <si>
    <t>http://venicifashion.com/wordpress/wp-content/uploads/productimages_crop/E30615Ssi2.JPG</t>
  </si>
  <si>
    <t>http://venicifashion.com/wordpress/wp-content/uploads/productimages_crop/E30617Sfr.JPG</t>
  </si>
  <si>
    <t>http://venicifashion.com/wordpress/wp-content/uploads/productimages_crop/E30617Ssi1.JPG</t>
  </si>
  <si>
    <t>http://venicifashion.com/wordpress/wp-content/uploads/productimages_crop/E30617Ssi2.JPG</t>
  </si>
  <si>
    <t>http://venicifashion.com/wordpress/wp-content/uploads/productimages_crop/E30617Ssi3.JPG</t>
  </si>
  <si>
    <t>http://venicifashion.com/wordpress/wp-content/uploads/productimages_crop/E30618Sfr.JPG</t>
  </si>
  <si>
    <t>http://venicifashion.com/wordpress/wp-content/uploads/productimages_crop/E30618Ssi1.JPG</t>
  </si>
  <si>
    <t>http://venicifashion.com/wordpress/wp-content/uploads/productimages_crop/E30618Ssi2.JPG</t>
  </si>
  <si>
    <t>http://venicifashion.com/wordpress/wp-content/uploads/productimages_crop/E30618Ssi3.JPG</t>
  </si>
  <si>
    <t>http://venicifashion.com/wordpress/wp-content/uploads/productimages_crop/E30619Sfr.JPG</t>
  </si>
  <si>
    <t>http://venicifashion.com/wordpress/wp-content/uploads/productimages_crop/E30619Ssi1.JPG</t>
  </si>
  <si>
    <t>http://venicifashion.com/wordpress/wp-content/uploads/productimages_crop/E30619Ssi2.JPG</t>
  </si>
  <si>
    <t>http://venicifashion.com/wordpress/wp-content/uploads/productimages_crop/E30628Sfr.JPG</t>
  </si>
  <si>
    <t>http://venicifashion.com/wordpress/wp-content/uploads/productimages_crop/E30628Ssi1.JPG</t>
  </si>
  <si>
    <t>http://venicifashion.com/wordpress/wp-content/uploads/productimages_crop/E30628Ssi2.JPG</t>
  </si>
  <si>
    <t>http://venicifashion.com/wordpress/wp-content/uploads/productimages_crop/E30629Sfr.JPG</t>
  </si>
  <si>
    <t>http://venicifashion.com/wordpress/wp-content/uploads/productimages_crop/E30629Ssi1.JPG</t>
  </si>
  <si>
    <t>http://venicifashion.com/wordpress/wp-content/uploads/productimages_crop/E30629Ssi2.JPG</t>
  </si>
  <si>
    <t>http://venicifashion.com/wordpress/wp-content/uploads/productimages_raw/E30225R.JPG</t>
  </si>
  <si>
    <t>http://venicifashion.com/wordpress/wp-content/uploads/productimages_raw/E30225Rsi1.JPG</t>
  </si>
  <si>
    <t>http://venicifashion.com/wordpress/wp-content/uploads/productimages_raw/E30225Rsi2.JPG</t>
  </si>
  <si>
    <t>http://venicifashion.com/wordpress/wp-content/uploads/productimages_raw/E30227R.JPG</t>
  </si>
  <si>
    <t>http://venicifashion.com/wordpress/wp-content/uploads/productimages_raw/E30227Rsi.JPG</t>
  </si>
  <si>
    <t>http://venicifashion.com/wordpress/wp-content/uploads/productimages_raw/E30227Rsi2.JPG</t>
  </si>
  <si>
    <t>http://venicifashion.com/wordpress/wp-content/uploads/productimages_raw/E30230R.JPG</t>
  </si>
  <si>
    <t>http://venicifashion.com/wordpress/wp-content/uploads/productimages_raw/E30230Rsi1.JPG</t>
  </si>
  <si>
    <t>http://venicifashion.com/wordpress/wp-content/uploads/productimages_raw/E30230Rsi2.JPG</t>
  </si>
  <si>
    <t>http://venicifashion.com/wordpress/wp-content/uploads/productimages_raw/E30247R.JPG</t>
  </si>
  <si>
    <t>http://venicifashion.com/wordpress/wp-content/uploads/productimages_raw/E30247Rsi1.JPG</t>
  </si>
  <si>
    <t>http://venicifashion.com/wordpress/wp-content/uploads/productimages_raw/E30247Rsi2.JPG</t>
  </si>
  <si>
    <t>http://venicifashion.com/wordpress/wp-content/uploads/productimages_raw/E30647G..JPG</t>
  </si>
  <si>
    <t>http://venicifashion.com/wordpress/wp-content/uploads/productimages_raw/E30647G.JPG</t>
  </si>
  <si>
    <t>http://venicifashion.com/wordpress/wp-content/uploads/productimages_raw/E30647Gsi.JPG</t>
  </si>
  <si>
    <t>http://venicifashion.com/wordpress/wp-content/uploads/productimages_raw/E30648G.JPG</t>
  </si>
  <si>
    <t>http://venicifashion.com/wordpress/wp-content/uploads/productimages_raw/E30648Gsi.JPG</t>
  </si>
  <si>
    <t>http://venicifashion.com/wordpress/wp-content/uploads/productimages_raw/E30648Gsi1.JPG</t>
  </si>
  <si>
    <t>http://venicifashion.com/wordpress/wp-content/uploads/productimages_raw/E30464Bfr_BK.jpg</t>
  </si>
  <si>
    <t>http://venicifashion.com/wordpress/wp-content/uploads/productimages_raw/E30464TRfr_TR.jpg</t>
  </si>
  <si>
    <t>http://venicifashion.com/wordpress/wp-content/uploads/productimages_raw/E30466Bfr_BK.jpg</t>
  </si>
  <si>
    <t>http://venicifashion.com/wordpress/wp-content/uploads/productimages_raw/E30531Sfr_SL.jpg</t>
  </si>
  <si>
    <t>http://venicifashion.com/wordpress/wp-content/uploads/productimages_raw/E30532Gfr_GD.jpg</t>
  </si>
  <si>
    <t>http://venicifashion.com/wordpress/wp-content/uploads/productimages_raw/E30535Gfr_GD.jpg</t>
  </si>
  <si>
    <t>http://venicifashion.com/wordpress/wp-content/uploads/productimages_raw/E30535Sfr_SL.jpg</t>
  </si>
  <si>
    <t>http://venicifashion.com/wordpress/wp-content/uploads/productimages_raw/E30536Gfr_GD.jpg</t>
  </si>
  <si>
    <t>http://venicifashion.com/wordpress/wp-content/uploads/productimages_raw/E30536Sfr_SL.jpg</t>
  </si>
  <si>
    <t>http://venicifashion.com/wordpress/wp-content/uploads/productimages_raw/E30537Gfr_GD.jpg</t>
  </si>
  <si>
    <t>http://venicifashion.com/wordpress/wp-content/uploads/productimages_raw/E30537Sfr_SL.jpg</t>
  </si>
  <si>
    <t>http://venicifashion.com/wordpress/wp-content/uploads/productimages_raw/E30541Gfr_GD.jpg</t>
  </si>
  <si>
    <t>http://venicifashion.com/wordpress/wp-content/uploads/productimages_raw/E30541Sfr_SL.jpg</t>
  </si>
  <si>
    <t>http://venicifashion.com/wordpress/wp-content/uploads/productimages_raw/N30094AS.JPG</t>
  </si>
  <si>
    <t>http://venicifashion.com/wordpress/wp-content/uploads/productimages_raw/N30094ASsi.JPG</t>
  </si>
  <si>
    <t>http://venicifashion.com/wordpress/wp-content/uploads/productimages_raw/N30094ASsi2.JPG</t>
  </si>
  <si>
    <t>http://venicifashion.com/wordpress/wp-content/uploads/productimages_raw/N30096R.JPG</t>
  </si>
  <si>
    <t>http://venicifashion.com/wordpress/wp-content/uploads/productimages_raw/N30096Rsi.JPG</t>
  </si>
  <si>
    <t>http://venicifashion.com/wordpress/wp-content/uploads/productimages_raw/N30096Rsi2.JPG</t>
  </si>
  <si>
    <t>http://venicifashion.com/wordpress/wp-content/uploads/productimages_raw/N30118M-MULTI.JPG</t>
  </si>
  <si>
    <t>http://venicifashion.com/wordpress/wp-content/uploads/productimages_raw/N30118M-MULTIsi.JPG</t>
  </si>
  <si>
    <t>http://venicifashion.com/wordpress/wp-content/uploads/productimages_raw/N30118M-MULTIsi2.JPG</t>
  </si>
  <si>
    <t>http://venicifashion.com/wordpress/wp-content/uploads/productimages_raw/N30128R.JPG</t>
  </si>
  <si>
    <t>http://venicifashion.com/wordpress/wp-content/uploads/productimages_raw/N30128Rsi.JPG</t>
  </si>
  <si>
    <t>http://venicifashion.com/wordpress/wp-content/uploads/productimages_raw/N30128Rsi2.JPG</t>
  </si>
  <si>
    <t>http://venicifashion.com/wordpress/wp-content/uploads/productimages_raw/N30262.JPG</t>
  </si>
  <si>
    <t>http://venicifashion.com/wordpress/wp-content/uploads/productimages_raw/S30218Gsi.JPG</t>
  </si>
  <si>
    <t>http://venicifashion.com/wordpress/wp-content/uploads/productimages_raw/S30218Ssi.JPG</t>
  </si>
  <si>
    <t>http://venicifashion.com/wordpress/wp-content/uploads/productimages_raw/S30219Bsi.JPG</t>
  </si>
  <si>
    <t>http://venicifashion.com/wordpress/wp-content/uploads/productimages_raw/S30219BLsi.JPG</t>
  </si>
  <si>
    <t>http://venicifashion.com/wordpress/wp-content/uploads/productimages_raw/S30223.JPG</t>
  </si>
  <si>
    <t>http://venicifashion.com/wordpress/wp-content/uploads/productimages_raw/S30246B.JPG</t>
  </si>
  <si>
    <t>http://venicifashion.com/wordpress/wp-content/uploads/productimages_raw/S30246Bsi.JPG</t>
  </si>
  <si>
    <t>http://venicifashion.com/wordpress/wp-content/uploads/productimages_raw/S30251G.JPG</t>
  </si>
  <si>
    <t>http://venicifashion.com/wordpress/wp-content/uploads/productimages_raw/S30251Gsi.JPG</t>
  </si>
  <si>
    <t>http://venicifashion.com/wordpress/wp-content/uploads/productimages_raw/S30251GY.JPG</t>
  </si>
  <si>
    <t>http://venicifashion.com/wordpress/wp-content/uploads/productimages_raw/S30251GYsi.JPG</t>
  </si>
  <si>
    <t>http://venicifashion.com/wordpress/wp-content/uploads/productimages_raw/S30252Bsi.JPG</t>
  </si>
  <si>
    <t>http://venicifashion.com/wordpress/wp-content/uploads/productimages_raw/S30252MUL.JPG</t>
  </si>
  <si>
    <t>http://venicifashion.com/wordpress/wp-content/uploads/productimages_raw/S30253Bsi.JPG</t>
  </si>
  <si>
    <t>http://venicifashion.com/wordpress/wp-content/uploads/productimages_raw/S30259GR.JPG</t>
  </si>
  <si>
    <t>http://venicifashion.com/wordpress/wp-content/uploads/productimages_raw/S30260Bsi.JPG</t>
  </si>
  <si>
    <t>http://venicifashion.com/wordpress/wp-content/uploads/productimages_raw/S30260BL.JPG</t>
  </si>
  <si>
    <t>http://venicifashion.com/wordpress/wp-content/uploads/productimages_raw/S30260GR.JPG</t>
  </si>
  <si>
    <t>http://venicifashion.com/wordpress/wp-content/uploads/productimages_raw/S30260PN.JPG</t>
  </si>
  <si>
    <t>http://venicifashion.com/wordpress/wp-content/uploads/productimages_raw/S30260W.JPG</t>
  </si>
  <si>
    <t>http://venicifashion.com/wordpress/wp-content/uploads/productimages_raw/S30261BL.JPG</t>
  </si>
  <si>
    <t>http://venicifashion.com/wordpress/wp-content/uploads/productimages_raw/S30261GR.JPG</t>
  </si>
  <si>
    <t>http://venicifashion.com/wordpress/wp-content/uploads/productimages_raw/S30261PN.JPG</t>
  </si>
  <si>
    <t>http://venicifashion.com/wordpress/wp-content/uploads/productimages_raw/S30262GR.JPG</t>
  </si>
  <si>
    <t>http://venicifashion.com/wordpress/wp-content/uploads/productimages_raw/S30263Bsi.JPG</t>
  </si>
  <si>
    <t>http://venicifashion.com/wordpress/wp-content/uploads/productimages_raw/S30263GR.JPG</t>
  </si>
  <si>
    <t>http://venicifashion.com/wordpress/wp-content/uploads/productimages_raw/S30263PN.JPG</t>
  </si>
  <si>
    <t>http://venicifashion.com/wordpress/wp-content/uploads/productimages_raw/S30263W.JPG</t>
  </si>
  <si>
    <t>http://venicifashion.com/wordpress/wp-content/uploads/productimages_raw/N30442fr_BK.jpg</t>
  </si>
  <si>
    <t>http://venicifashion.com/wordpress/wp-content/uploads/productimages_raw/N30447Bfr_BK.jpg</t>
  </si>
  <si>
    <t>http://venicifashion.com/wordpress/wp-content/uploads/productimages_raw/N30453ORfr_OR.jpg</t>
  </si>
  <si>
    <t>http://venicifashion.com/wordpress/wp-content/uploads/productimages_raw/N30464COfr_CO.jpg</t>
  </si>
  <si>
    <t>http://venicifashion.com/wordpress/wp-content/uploads/productimages_raw/N30468COfr_CO.jpg</t>
  </si>
  <si>
    <t>http://venicifashion.com/wordpress/wp-content/uploads/productimages_raw/N30468FUfr_FU.jpg</t>
  </si>
  <si>
    <t>http://venicifashion.com/wordpress/wp-content/uploads/productimages_raw/N30468TRfr_TR.jpg</t>
  </si>
  <si>
    <t>http://venicifashion.com/wordpress/wp-content/uploads/productimages_raw/N30471Gfr_GD.jpg</t>
  </si>
  <si>
    <t>http://venicifashion.com/wordpress/wp-content/uploads/productimages_raw/N30472FUfr_FU.jpg</t>
  </si>
  <si>
    <t>http://venicifashion.com/wordpress/wp-content/uploads/productimages_raw/N30481TRfr_TR.jpg</t>
  </si>
  <si>
    <t>http://venicifashion.com/wordpress/wp-content/uploads/productimages_raw/N30529Bto_BK.jpg</t>
  </si>
  <si>
    <t>http://venicifashion.com/wordpress/wp-content/uploads/productimages_raw/B30205AS.JPG</t>
  </si>
  <si>
    <t>http://venicifashion.com/wordpress/wp-content/uploads/productimages_raw/B30205ASsi1.JPG</t>
  </si>
  <si>
    <t>http://venicifashion.com/wordpress/wp-content/uploads/productimages_raw/B30205ASsi2.JPG</t>
  </si>
  <si>
    <t>http://venicifashion.com/wordpress/wp-content/uploads/productimages_raw/B30242.JPG</t>
  </si>
  <si>
    <t>http://venicifashion.com/wordpress/wp-content/uploads/productimages_raw/B30242si1.JPG</t>
  </si>
  <si>
    <t>http://venicifashion.com/wordpress/wp-content/uploads/productimages_raw/B30242si2.JPG</t>
  </si>
  <si>
    <t>http://venicifashion.com/wordpress/wp-content/uploads/productimages_raw/B30243.JPG</t>
  </si>
  <si>
    <t>http://venicifashion.com/wordpress/wp-content/uploads/productimages_raw/B30243si.JPG</t>
  </si>
  <si>
    <t>http://venicifashion.com/wordpress/wp-content/uploads/productimages_raw/B30243si2.JPG</t>
  </si>
  <si>
    <t>http://venicifashion.com/wordpress/wp-content/uploads/productimages_raw/B30247.JPG</t>
  </si>
  <si>
    <t>http://venicifashion.com/wordpress/wp-content/uploads/productimages_raw/B30247si.JPG</t>
  </si>
  <si>
    <t>http://venicifashion.com/wordpress/wp-content/uploads/productimages_raw/B30247si2.JPG</t>
  </si>
  <si>
    <t>http://venicifashion.com/wordpress/wp-content/uploads/productimages_raw/B30267W.JPG</t>
  </si>
  <si>
    <t>http://venicifashion.com/wordpress/wp-content/uploads/productimages_raw/B30267Wsi.JPG</t>
  </si>
  <si>
    <t>http://venicifashion.com/wordpress/wp-content/uploads/productimages_raw/B30267Wsi2.JPG</t>
  </si>
  <si>
    <t>http://venicifashion.com/wordpress/wp-content/uploads/productimages_raw/B30268B.JPG</t>
  </si>
  <si>
    <t>http://venicifashion.com/wordpress/wp-content/uploads/productimages_raw/B30268Bsi1.JPG</t>
  </si>
  <si>
    <t>http://venicifashion.com/wordpress/wp-content/uploads/productimages_raw/B30268Bsi2.JPG</t>
  </si>
  <si>
    <t>http://venicifashion.com/wordpress/wp-content/uploads/productimages_raw/B30268BL.JPG</t>
  </si>
  <si>
    <t>http://venicifashion.com/wordpress/wp-content/uploads/productimages_raw/B30268BLsi1.JPG</t>
  </si>
  <si>
    <t>http://venicifashion.com/wordpress/wp-content/uploads/productimages_raw/B30268BLsi2.JPG</t>
  </si>
  <si>
    <t>http://venicifashion.com/wordpress/wp-content/uploads/productimages_raw/B30268PU.JPG</t>
  </si>
  <si>
    <t>http://venicifashion.com/wordpress/wp-content/uploads/productimages_raw/B30268PUsi1.JPG</t>
  </si>
  <si>
    <t>http://venicifashion.com/wordpress/wp-content/uploads/productimages_raw/B30268PUsi2.JPG</t>
  </si>
  <si>
    <t>http://venicifashion.com/wordpress/wp-content/uploads/productimages_raw/B30268R.JPG</t>
  </si>
  <si>
    <t>http://venicifashion.com/wordpress/wp-content/uploads/productimages_raw/B30268Rsi1.JPG</t>
  </si>
  <si>
    <t>http://venicifashion.com/wordpress/wp-content/uploads/productimages_raw/B30268Rsi2.JPG</t>
  </si>
  <si>
    <t>http://venicifashion.com/wordpress/wp-content/uploads/productimages_raw/B30268W.JPG</t>
  </si>
  <si>
    <t>http://venicifashion.com/wordpress/wp-content/uploads/productimages_raw/B30268Wsi1.JPG</t>
  </si>
  <si>
    <t>http://venicifashion.com/wordpress/wp-content/uploads/productimages_raw/B30268Wsi2.JPG</t>
  </si>
  <si>
    <t>http://venicifashion.com/wordpress/wp-content/uploads/productimages_raw/B30271W.JPG</t>
  </si>
  <si>
    <t>http://venicifashion.com/wordpress/wp-content/uploads/productimages_raw/B30271Wsi1.JPG</t>
  </si>
  <si>
    <t>http://venicifashion.com/wordpress/wp-content/uploads/productimages_raw/B30271Wsi2.JPG</t>
  </si>
  <si>
    <t>http://venicifashion.com/wordpress/wp-content/uploads/productimages_raw/B30309W.JPG</t>
  </si>
  <si>
    <t>http://venicifashion.com/wordpress/wp-content/uploads/productimages_raw/B30309Wsi1.JPG</t>
  </si>
  <si>
    <t>http://venicifashion.com/wordpress/wp-content/uploads/productimages_raw/B30309Wsi2.JPG</t>
  </si>
  <si>
    <t>http://venicifashion.com/wordpress/wp-content/uploads/productimages_raw/B30776-2T.JPG</t>
  </si>
  <si>
    <t>http://venicifashion.com/wordpress/wp-content/uploads/productimages_raw/B30776B.JPG</t>
  </si>
  <si>
    <t>http://venicifashion.com/wordpress/wp-content/uploads/productimages_raw/B30820HM.JPG</t>
  </si>
  <si>
    <t>http://venicifashion.com/wordpress/wp-content/uploads/productimages_raw/B30873Gfr_GD.jpg</t>
  </si>
  <si>
    <t>http://venicifashion.com/wordpress/wp-content/uploads/productimages_raw/B30873Rfr_RH.JPG</t>
  </si>
  <si>
    <t>http://venicifashion.com/wordpress/wp-content/uploads/productimages_raw/B30889Bfr_BK.jpg</t>
  </si>
  <si>
    <t>http://venicifashion.com/wordpress/wp-content/uploads/productimages_raw/B30890Bfr_BK.jpg</t>
  </si>
  <si>
    <t>http://venicifashion.com/wordpress/wp-content/uploads/productimages_raw/B30896-2Tfr_2T.JPG</t>
  </si>
  <si>
    <t>http://venicifashion.com/wordpress/wp-content/uploads/productimages_raw/B30897GUNfr_GM.jpg</t>
  </si>
  <si>
    <t>http://venicifashion.com/wordpress/wp-content/uploads/productimages_raw/B30897Sfr_SL.jpg</t>
  </si>
  <si>
    <t>http://venicifashion.com/wordpress/wp-content/uploads/productimages_raw/B30933Gfr_GD.jpg</t>
  </si>
  <si>
    <t>http://venicifashion.com/wordpress/wp-content/uploads/productimages_raw/B30934Gfr_GD.jpg</t>
  </si>
  <si>
    <t>http://venicifashion.com/wordpress/wp-content/uploads/productimages_raw/B30934Sfr_SL.jpg</t>
  </si>
  <si>
    <t>http://venicifashion.com/wordpress/wp-content/uploads/productimages_raw/B30935Gfr_GD.jpg</t>
  </si>
  <si>
    <t>http://venicifashion.com/wordpress/wp-content/uploads/productimages_raw/B30935Gsi_GD.JPG</t>
  </si>
  <si>
    <t>http://venicifashion.com/wordpress/wp-content/uploads/productimages_raw/B30935Gsi_GD.jpg</t>
  </si>
  <si>
    <t>http://venicifashion.com/wordpress/wp-content/uploads/productimages_raw/B30935Sfr_SL.jpg</t>
  </si>
  <si>
    <t>http://venicifashion.com/wordpress/wp-content/uploads/productimages_raw/B30939fr_BK.JPG</t>
  </si>
  <si>
    <t>http://venicifashion.com/wordpress/wp-content/uploads/productimages_raw/B30951fr_BK.JPG</t>
  </si>
  <si>
    <t>http://venicifashion.com/wordpress/wp-content/uploads/productimages_raw/B30951ba_BK.JPG</t>
  </si>
  <si>
    <t>http://venicifashion.com/wordpress/wp-content/uploads/productimages_raw/B30951si_BK.JPG</t>
  </si>
  <si>
    <t>http://venicifashion.com/wordpress/wp-content/uploads/productimages_raw/B31038R.JPG</t>
  </si>
  <si>
    <t>http://venicifashion.com/wordpress/wp-content/uploads/productimages_raw/B31039ORfr_OR.jpg</t>
  </si>
  <si>
    <t>http://venicifashion.com/wordpress/wp-content/uploads/productimages_raw/B31041YLfr_YL.jpg</t>
  </si>
  <si>
    <t>http://venicifashion.com/wordpress/wp-content/uploads/productimages_raw/B31043BLfr_BL.jpg</t>
  </si>
  <si>
    <t>http://venicifashion.com/wordpress/wp-content/uploads/productimages_raw/B31043GRfr_GN.jpg</t>
  </si>
  <si>
    <t>http://venicifashion.com/wordpress/wp-content/uploads/productimages_raw/B31043ORfr_OR.jpg</t>
  </si>
  <si>
    <t>http://venicifashion.com/wordpress/wp-content/uploads/productimages_raw/B31043PUfr_PU.jpg</t>
  </si>
  <si>
    <t>http://venicifashion.com/wordpress/wp-content/uploads/productimages_raw/B31043YLfr_YL.jpg</t>
  </si>
  <si>
    <t>http://venicifashion.com/wordpress/wp-content/uploads/productimages_raw/B31049.JPG</t>
  </si>
  <si>
    <t>http://venicifashion.com/wordpress/wp-content/uploads/productimages_raw/B31056BLfr_BL.jpg</t>
  </si>
  <si>
    <t>http://venicifashion.com/wordpress/wp-content/uploads/productimages_raw/B31057GRfr_GN.jpg</t>
  </si>
  <si>
    <t>http://venicifashion.com/wordpress/wp-content/uploads/productimages_raw/B31057ORfr_OR.jpg</t>
  </si>
  <si>
    <t>http://venicifashion.com/wordpress/wp-content/uploads/productimages_raw/B31058BLfr_BL.jpg</t>
  </si>
  <si>
    <t>http://venicifashion.com/wordpress/wp-content/uploads/productimages_raw/B31058GRfr_GN.jpg</t>
  </si>
  <si>
    <t>http://venicifashion.com/wordpress/wp-content/uploads/productimages_raw/B31058ORfr_OR.jpg</t>
  </si>
  <si>
    <t>http://venicifashion.com/wordpress/wp-content/uploads/productimages_raw/B31058Rfr_RD.jpg</t>
  </si>
  <si>
    <t>http://venicifashion.com/wordpress/wp-content/uploads/productimages_raw/B31059fr_BN.jpg</t>
  </si>
  <si>
    <t>http://venicifashion.com/wordpress/wp-content/uploads/productimages_raw/B31060fr_BN.jpg</t>
  </si>
  <si>
    <t>http://venicifashion.com/wordpress/wp-content/uploads/productimages_raw/B31061fr_BN.jpg</t>
  </si>
  <si>
    <t>http://venicifashion.com/wordpress/wp-content/uploads/productimages_raw/B31063fr_BN.jpg</t>
  </si>
  <si>
    <t>http://venicifashion.com/wordpress/wp-content/uploads/productimages_raw/B31066FUfr_FU.jpg</t>
  </si>
  <si>
    <t>http://venicifashion.com/wordpress/wp-content/uploads/productimages_raw/B31074CAfr_CA.JPG</t>
  </si>
  <si>
    <t>http://venicifashion.com/wordpress/wp-content/uploads/productimages_raw/B31094FU.JPG</t>
  </si>
  <si>
    <t>http://venicifashion.com/wordpress/wp-content/uploads/productimages_raw/B31094RU.JPG</t>
  </si>
  <si>
    <t>http://venicifashion.com/wordpress/wp-content/uploads/productimages_raw/B31097si.JPG</t>
  </si>
  <si>
    <t>http://venicifashion.com/wordpress/wp-content/uploads/productimages_raw/B31098.JPG</t>
  </si>
  <si>
    <t>http://venicifashion.com/wordpress/wp-content/uploads/productimages_raw/B31139Bfr.JPG</t>
  </si>
  <si>
    <t>http://venicifashion.com/wordpress/wp-content/uploads/productimages_raw/B31139B..JPG</t>
  </si>
  <si>
    <t>http://venicifashion.com/wordpress/wp-content/uploads/productimages_raw/B31139B.JPG</t>
  </si>
  <si>
    <t>http://venicifashion.com/wordpress/wp-content/uploads/productimages_raw/B31139Bsi1.JPG</t>
  </si>
  <si>
    <t>http://venicifashion.com/wordpress/wp-content/uploads/productimages_raw/B31139Bsi2.JPG</t>
  </si>
  <si>
    <t>http://venicifashion.com/wordpress/wp-content/uploads/productimages_raw/B31139BEIfr.JPG</t>
  </si>
  <si>
    <t>http://venicifashion.com/wordpress/wp-content/uploads/productimages_raw/B31139BEI..JPG</t>
  </si>
  <si>
    <t>http://venicifashion.com/wordpress/wp-content/uploads/productimages_raw/B31139BEI.JPG</t>
  </si>
  <si>
    <t>http://venicifashion.com/wordpress/wp-content/uploads/productimages_raw/B31139BEIsi1.JPG</t>
  </si>
  <si>
    <t>http://venicifashion.com/wordpress/wp-content/uploads/productimages_raw/B31139BEIsi2.JPG</t>
  </si>
  <si>
    <t>http://venicifashion.com/wordpress/wp-content/uploads/productimages_raw/B31139PCfr.JPG</t>
  </si>
  <si>
    <t>http://venicifashion.com/wordpress/wp-content/uploads/productimages_raw/B31139PC..JPG</t>
  </si>
  <si>
    <t>http://venicifashion.com/wordpress/wp-content/uploads/productimages_raw/B31139PC.JPG</t>
  </si>
  <si>
    <t>http://venicifashion.com/wordpress/wp-content/uploads/productimages_raw/B31139PCsi1.JPG</t>
  </si>
  <si>
    <t>http://venicifashion.com/wordpress/wp-content/uploads/productimages_raw/B31139PCsi2.JPG</t>
  </si>
  <si>
    <t>http://venicifashion.com/wordpress/wp-content/uploads/productimages_raw/B31139TURfr.JPG</t>
  </si>
  <si>
    <t>http://venicifashion.com/wordpress/wp-content/uploads/productimages_raw/B31139TUR..JPG</t>
  </si>
  <si>
    <t>http://venicifashion.com/wordpress/wp-content/uploads/productimages_raw/B31139TUR.JPG</t>
  </si>
  <si>
    <t>http://venicifashion.com/wordpress/wp-content/uploads/productimages_raw/B31139TURsi1.JPG</t>
  </si>
  <si>
    <t>http://venicifashion.com/wordpress/wp-content/uploads/productimages_raw/B31139TURsi2.JPG</t>
  </si>
  <si>
    <t>JO-140036BA</t>
  </si>
  <si>
    <t>JO-140036BC</t>
  </si>
  <si>
    <t>JO-140036WC</t>
  </si>
  <si>
    <t>JO-140036BB</t>
  </si>
  <si>
    <t>JO-140036BD</t>
  </si>
  <si>
    <t>JO-140036WA</t>
  </si>
  <si>
    <t>COSMETIC1</t>
  </si>
  <si>
    <t>COSMETIC2</t>
  </si>
  <si>
    <t>LF7 Womens Cosmetic Bag Organizer Clutch Wristlet Floral Print</t>
  </si>
  <si>
    <t>partialupdate</t>
  </si>
  <si>
    <t>2014-12-15T05:54:00.000Z</t>
  </si>
  <si>
    <t>2050-12-15T05:54:00.000Z</t>
  </si>
  <si>
    <t>71 L x 32 W</t>
  </si>
  <si>
    <t>74 L x 29 W</t>
  </si>
  <si>
    <t>73 L x 21 W</t>
  </si>
  <si>
    <t>70 L x 18 W</t>
  </si>
  <si>
    <t>64 L x 20 W</t>
  </si>
  <si>
    <t>72 L x 20 W</t>
  </si>
  <si>
    <t>UPDATE</t>
  </si>
  <si>
    <t>Updated 5/26/17</t>
  </si>
  <si>
    <t>NI-72504AS</t>
  </si>
  <si>
    <t>NI-72504G</t>
  </si>
  <si>
    <t>NI-72504GUN</t>
  </si>
  <si>
    <t>NI-72504GUNA</t>
  </si>
  <si>
    <t>NI-72504GUNB</t>
  </si>
  <si>
    <t>NI-72504GUNC</t>
  </si>
  <si>
    <t>NI-72504GUND</t>
  </si>
  <si>
    <t>NI-72504MG</t>
  </si>
  <si>
    <t>NI-72504RH</t>
  </si>
  <si>
    <t>NI-72504RHA</t>
  </si>
  <si>
    <t>NI-72504RHB</t>
  </si>
  <si>
    <t>NI-72504SIN</t>
  </si>
  <si>
    <t>NI-72506G</t>
  </si>
  <si>
    <t>NI-72506STA</t>
  </si>
  <si>
    <t>NI-72506STB</t>
  </si>
  <si>
    <t>NI-72506STC</t>
  </si>
  <si>
    <t>NI-72506STD</t>
  </si>
  <si>
    <t>NI-72506STE</t>
  </si>
  <si>
    <t>NI-72507RG</t>
  </si>
  <si>
    <t>NI-72507SIN</t>
  </si>
  <si>
    <t>NULL</t>
  </si>
  <si>
    <t>E062EP16</t>
  </si>
  <si>
    <t>E08-11G</t>
  </si>
  <si>
    <t>E134-06G</t>
  </si>
  <si>
    <t>E1391G</t>
  </si>
  <si>
    <t>E140-05</t>
  </si>
  <si>
    <t>E140-16</t>
  </si>
  <si>
    <t>E16-65</t>
  </si>
  <si>
    <t>E16-74</t>
  </si>
  <si>
    <t>E17573-60G</t>
  </si>
  <si>
    <t>E18-15</t>
  </si>
  <si>
    <t>E19531N</t>
  </si>
  <si>
    <t>E19531TT</t>
  </si>
  <si>
    <t>E19534</t>
  </si>
  <si>
    <t>E19542</t>
  </si>
  <si>
    <t>E19543</t>
  </si>
  <si>
    <t>E19544</t>
  </si>
  <si>
    <t>E19604</t>
  </si>
  <si>
    <t>E19605</t>
  </si>
  <si>
    <t>E19606</t>
  </si>
  <si>
    <t>E19607GR</t>
  </si>
  <si>
    <t>E19607PN</t>
  </si>
  <si>
    <t>E19666N</t>
  </si>
  <si>
    <t>E19732CL</t>
  </si>
  <si>
    <t>E19732JT</t>
  </si>
  <si>
    <t>E19848JT</t>
  </si>
  <si>
    <t>E19848LBL</t>
  </si>
  <si>
    <t>E19848PN</t>
  </si>
  <si>
    <t>E19848W</t>
  </si>
  <si>
    <t>E19855PN</t>
  </si>
  <si>
    <t>E19856JT</t>
  </si>
  <si>
    <t>E19856SI</t>
  </si>
  <si>
    <t>E19869</t>
  </si>
  <si>
    <t>E2137MGB</t>
  </si>
  <si>
    <t>E2270G</t>
  </si>
  <si>
    <t>E22803G</t>
  </si>
  <si>
    <t>E2280G</t>
  </si>
  <si>
    <t>E2717MG</t>
  </si>
  <si>
    <t>E27-26G</t>
  </si>
  <si>
    <t>E2T-FHR</t>
  </si>
  <si>
    <t>E30063BL</t>
  </si>
  <si>
    <t>E30063PU</t>
  </si>
  <si>
    <t>E30278GUN</t>
  </si>
  <si>
    <t>E30285CL</t>
  </si>
  <si>
    <t>E30464CO</t>
  </si>
  <si>
    <t>E30464IV</t>
  </si>
  <si>
    <t>E3-049</t>
  </si>
  <si>
    <t>E30539G</t>
  </si>
  <si>
    <t>E30546G</t>
  </si>
  <si>
    <t>E30559G</t>
  </si>
  <si>
    <t>E30715G</t>
  </si>
  <si>
    <t>E30738</t>
  </si>
  <si>
    <t>E30739</t>
  </si>
  <si>
    <t>E30740</t>
  </si>
  <si>
    <t>E401K</t>
  </si>
  <si>
    <t>E41-05</t>
  </si>
  <si>
    <t>E42-08</t>
  </si>
  <si>
    <t>E42-23</t>
  </si>
  <si>
    <t>E5-049</t>
  </si>
  <si>
    <t>E51-07</t>
  </si>
  <si>
    <t>E529650</t>
  </si>
  <si>
    <t>E55-26</t>
  </si>
  <si>
    <t>E57-41</t>
  </si>
  <si>
    <t>E57-47</t>
  </si>
  <si>
    <t>E57-53</t>
  </si>
  <si>
    <t>E58-22</t>
  </si>
  <si>
    <t>E679103G</t>
  </si>
  <si>
    <t>E679107G</t>
  </si>
  <si>
    <t>E679107S</t>
  </si>
  <si>
    <t>E679110G</t>
  </si>
  <si>
    <t>E679110S</t>
  </si>
  <si>
    <t>E80-04</t>
  </si>
  <si>
    <t>E913</t>
  </si>
  <si>
    <t>E915</t>
  </si>
  <si>
    <t>E921</t>
  </si>
  <si>
    <t>E94-24G</t>
  </si>
  <si>
    <t>E94-27G</t>
  </si>
  <si>
    <t>E95-61G</t>
  </si>
  <si>
    <t>E98-001</t>
  </si>
  <si>
    <t>E98-045G</t>
  </si>
  <si>
    <t>E98-271TT</t>
  </si>
  <si>
    <t>E98-280S</t>
  </si>
  <si>
    <t>E98-337S</t>
  </si>
  <si>
    <t>E98-357S</t>
  </si>
  <si>
    <t>E98-392S</t>
  </si>
  <si>
    <t>E98-493MG</t>
  </si>
  <si>
    <t>E98-636G</t>
  </si>
  <si>
    <t>E98-646TT</t>
  </si>
  <si>
    <t>E98-655G</t>
  </si>
  <si>
    <t>E98-741G</t>
  </si>
  <si>
    <t>E98-749G</t>
  </si>
  <si>
    <t>E98-752G</t>
  </si>
  <si>
    <t>E98-754G</t>
  </si>
  <si>
    <t>E98-763G</t>
  </si>
  <si>
    <t>E98-770G</t>
  </si>
  <si>
    <t>E98-777G</t>
  </si>
  <si>
    <t>E98-782G</t>
  </si>
  <si>
    <t>E98-791G</t>
  </si>
  <si>
    <t>E98-797G</t>
  </si>
  <si>
    <t>E98-801G</t>
  </si>
  <si>
    <t>E98-802G</t>
  </si>
  <si>
    <t>E98-803G</t>
  </si>
  <si>
    <t>E98-809G</t>
  </si>
  <si>
    <t>E98-810G</t>
  </si>
  <si>
    <t>E98-826G</t>
  </si>
  <si>
    <t>E98-829G</t>
  </si>
  <si>
    <t>E98-830G</t>
  </si>
  <si>
    <t>E98-832G</t>
  </si>
  <si>
    <t>E98-834G</t>
  </si>
  <si>
    <t>E98-841G</t>
  </si>
  <si>
    <t>E98-850G</t>
  </si>
  <si>
    <t>E99-011A</t>
  </si>
  <si>
    <t>E99-2019</t>
  </si>
  <si>
    <t>E99-2019BL</t>
  </si>
  <si>
    <t>E99-4</t>
  </si>
  <si>
    <t>EA98-514G</t>
  </si>
  <si>
    <t>EA98-520G</t>
  </si>
  <si>
    <t>EA98-532G</t>
  </si>
  <si>
    <t>EA98-544G</t>
  </si>
  <si>
    <t>EA98-547G</t>
  </si>
  <si>
    <t>EHE185BL</t>
  </si>
  <si>
    <t>EO-56941G</t>
  </si>
  <si>
    <t>EPCBUTTON-1R</t>
  </si>
  <si>
    <t>ER0035G</t>
  </si>
  <si>
    <t>ER0559GM</t>
  </si>
  <si>
    <t>ER-2393</t>
  </si>
  <si>
    <t>ER-500DBR</t>
  </si>
  <si>
    <t>ER-510BR</t>
  </si>
  <si>
    <t>ER-510DBR</t>
  </si>
  <si>
    <t>EYLE127S</t>
  </si>
  <si>
    <t>EYLE129S</t>
  </si>
  <si>
    <t>B3908PNK</t>
  </si>
  <si>
    <t>B679407-4</t>
  </si>
  <si>
    <t>B679407-5</t>
  </si>
  <si>
    <t>B679409-17A</t>
  </si>
  <si>
    <t>B679410-12</t>
  </si>
  <si>
    <t>B680102CA</t>
  </si>
  <si>
    <t>B680103CA</t>
  </si>
  <si>
    <t>B680104CA</t>
  </si>
  <si>
    <t>BK-091BL</t>
  </si>
  <si>
    <t>BK-091CLR</t>
  </si>
  <si>
    <t>BK-091P</t>
  </si>
  <si>
    <t>BMB-09</t>
  </si>
  <si>
    <t>BOX1</t>
  </si>
  <si>
    <t>BR028ACRS</t>
  </si>
  <si>
    <t>BR0333G</t>
  </si>
  <si>
    <t>BR1366G</t>
  </si>
  <si>
    <t>BR7777AB</t>
  </si>
  <si>
    <t>BRL-515</t>
  </si>
  <si>
    <t>B10995N</t>
  </si>
  <si>
    <t>B10996N</t>
  </si>
  <si>
    <t>B10996TT</t>
  </si>
  <si>
    <t>B10999</t>
  </si>
  <si>
    <t>B11111</t>
  </si>
  <si>
    <t>B11145S</t>
  </si>
  <si>
    <t>B11156BZ</t>
  </si>
  <si>
    <t>B11207</t>
  </si>
  <si>
    <t>B116KB</t>
  </si>
  <si>
    <t>B117KB</t>
  </si>
  <si>
    <t>B122K</t>
  </si>
  <si>
    <t>B128K</t>
  </si>
  <si>
    <t>B129K</t>
  </si>
  <si>
    <t>B2310GUN</t>
  </si>
  <si>
    <t>B2384</t>
  </si>
  <si>
    <t>B26571FUS</t>
  </si>
  <si>
    <t>B30121</t>
  </si>
  <si>
    <t/>
  </si>
  <si>
    <t>HBGKD001BL</t>
  </si>
  <si>
    <t>HBGKD001GR</t>
  </si>
  <si>
    <t>SHU-200000</t>
  </si>
  <si>
    <t>A4181</t>
  </si>
  <si>
    <t>Women's See Through Mesh Cardigan Top Circular / Circle Dots Design</t>
  </si>
  <si>
    <t>SHU</t>
  </si>
  <si>
    <t>SHU-200000B_S</t>
  </si>
  <si>
    <t>A4181B_S</t>
  </si>
  <si>
    <t>SHU-200000B_M</t>
  </si>
  <si>
    <t>A4181B_M</t>
  </si>
  <si>
    <t>SHU-200000B_L</t>
  </si>
  <si>
    <t>A4181B_L</t>
  </si>
  <si>
    <t>SHU-200000B_XL</t>
  </si>
  <si>
    <t>A4181B_XL</t>
  </si>
  <si>
    <t>SHU-200000W_S</t>
  </si>
  <si>
    <t>A4181W_S</t>
  </si>
  <si>
    <t>SHU-200000W_M</t>
  </si>
  <si>
    <t>A4181W_M</t>
  </si>
  <si>
    <t>SHU-200000W_L</t>
  </si>
  <si>
    <t>A4181W_L</t>
  </si>
  <si>
    <t>SHU-200000W_XL</t>
  </si>
  <si>
    <t>A4181W_XL</t>
  </si>
  <si>
    <t>SHU-200000GY_S</t>
  </si>
  <si>
    <t>A4181GY_S</t>
  </si>
  <si>
    <t>SHU-200000GY_M</t>
  </si>
  <si>
    <t>A4181GY_M</t>
  </si>
  <si>
    <t>SHU-200000GY_L</t>
  </si>
  <si>
    <t>A4181GY_L</t>
  </si>
  <si>
    <t>SHU-200000GY_XL</t>
  </si>
  <si>
    <t>A4181GY_XL</t>
  </si>
  <si>
    <t>SHU-200001</t>
  </si>
  <si>
    <t>A4182</t>
  </si>
  <si>
    <t>Women's Summer Glitter Sequin Endorned Tank Top</t>
  </si>
  <si>
    <t>SHU-200001B_S</t>
  </si>
  <si>
    <t>A4182B_S</t>
  </si>
  <si>
    <t>SHU-200001B_M</t>
  </si>
  <si>
    <t>A4182B_M</t>
  </si>
  <si>
    <t>SHU-200001B_L</t>
  </si>
  <si>
    <t>A4182B_L</t>
  </si>
  <si>
    <t>SHU-200001B_XL</t>
  </si>
  <si>
    <t>A4182B_XL</t>
  </si>
  <si>
    <t>SHU-200001W_S</t>
  </si>
  <si>
    <t>A4182W_S</t>
  </si>
  <si>
    <t>SHU-200001W_M</t>
  </si>
  <si>
    <t>A4182W_M</t>
  </si>
  <si>
    <t>SHU-200001W_L</t>
  </si>
  <si>
    <t>A4182W_L</t>
  </si>
  <si>
    <t>SHU-200001W_XL</t>
  </si>
  <si>
    <t>A4182W_XL</t>
  </si>
  <si>
    <t>SHU-200002</t>
  </si>
  <si>
    <t>A4318</t>
  </si>
  <si>
    <t>Womens' Light Chiffon Laser Cut Blended Buttonless Cardigan Top</t>
  </si>
  <si>
    <t>SHU-200002CO_S</t>
  </si>
  <si>
    <t>A4318CO_S</t>
  </si>
  <si>
    <t>SHU-200002CO_M</t>
  </si>
  <si>
    <t>A4318CO_M</t>
  </si>
  <si>
    <t>SHU-200002CO_L</t>
  </si>
  <si>
    <t>A4318CO_L</t>
  </si>
  <si>
    <t>SHU-200002CO_XL</t>
  </si>
  <si>
    <t>A4318CO_XL</t>
  </si>
  <si>
    <t>SHU-200002TAN_S</t>
  </si>
  <si>
    <t>A4318TAN_S</t>
  </si>
  <si>
    <t>SHU-200002TAN_M</t>
  </si>
  <si>
    <t>A4318TAN_M</t>
  </si>
  <si>
    <t>SHU-200002TAN_L</t>
  </si>
  <si>
    <t>A4318TAN_L</t>
  </si>
  <si>
    <t>SHU-200002TAN_XL</t>
  </si>
  <si>
    <t>A4318TAN_XL</t>
  </si>
  <si>
    <t>SHU-200003</t>
  </si>
  <si>
    <t>A4320</t>
  </si>
  <si>
    <t>Women's Light Chiffon Cotton Blended Short Sleeved Shirt / Tank Top</t>
  </si>
  <si>
    <t>SHU-200003PN_S</t>
  </si>
  <si>
    <t>A4320PN_S</t>
  </si>
  <si>
    <t>SHU-200003PN_M</t>
  </si>
  <si>
    <t>A4320PN_M</t>
  </si>
  <si>
    <t>SHU-200003PN_L</t>
  </si>
  <si>
    <t>A4320PN_L</t>
  </si>
  <si>
    <t>SHU-200003PN_XL</t>
  </si>
  <si>
    <t>A4320PN_XL</t>
  </si>
  <si>
    <t>SHU-200004</t>
  </si>
  <si>
    <t>BS349</t>
  </si>
  <si>
    <t>Women's Circular Hem V-Neck Cotton Summer Fashion Skirt</t>
  </si>
  <si>
    <t>SHU-200004W_S</t>
  </si>
  <si>
    <t>BS349W_S</t>
  </si>
  <si>
    <t>SHU-200004W_M</t>
  </si>
  <si>
    <t>BS349W_M</t>
  </si>
  <si>
    <t>SHU-200004W_L</t>
  </si>
  <si>
    <t>BS349W_L</t>
  </si>
  <si>
    <t>SHU-200004W_XL</t>
  </si>
  <si>
    <t>BS349W_XL</t>
  </si>
  <si>
    <t>SHU-200005</t>
  </si>
  <si>
    <t>W129</t>
  </si>
  <si>
    <t>Women's Contemporary Chiffon Cotton Tri-Blend Frill Long Sleeve Top</t>
  </si>
  <si>
    <t>SHU-200005TAN_S</t>
  </si>
  <si>
    <t>W129TAN_S</t>
  </si>
  <si>
    <t>SHU-200005TAN_M</t>
  </si>
  <si>
    <t>W129TAN_M</t>
  </si>
  <si>
    <t>SHU-200005TAN_L</t>
  </si>
  <si>
    <t>W129TAN_L</t>
  </si>
  <si>
    <t>SHU-200005TAN_XL</t>
  </si>
  <si>
    <t>W129TAN_XL</t>
  </si>
  <si>
    <t>SHU-200005CO_S</t>
  </si>
  <si>
    <t>W129CO_S</t>
  </si>
  <si>
    <t>SHU-200005CO_M</t>
  </si>
  <si>
    <t>W129CO_M</t>
  </si>
  <si>
    <t>SHU-200005CO_L</t>
  </si>
  <si>
    <t>W129CO_L</t>
  </si>
  <si>
    <t>SHU-200005CO_XL</t>
  </si>
  <si>
    <t>W129CO_XL</t>
  </si>
  <si>
    <t>SHU-200006</t>
  </si>
  <si>
    <t>W407</t>
  </si>
  <si>
    <t>Women's Favorite 3/4 Sleeve Circular Circle Hole Top</t>
  </si>
  <si>
    <t>SHU-200006W_S</t>
  </si>
  <si>
    <t>W407W_S</t>
  </si>
  <si>
    <t>SHU-200006W_M</t>
  </si>
  <si>
    <t>W407W_M</t>
  </si>
  <si>
    <t>SHU-200006W_L</t>
  </si>
  <si>
    <t>W407W_L</t>
  </si>
  <si>
    <t>SHU-200006W_XL</t>
  </si>
  <si>
    <t>W407W_XL</t>
  </si>
  <si>
    <t>SHU-200007</t>
  </si>
  <si>
    <t>W413</t>
  </si>
  <si>
    <t>Women's Deep V-Neck Slit See Through Floral Lace Design Long Sleeve Top</t>
  </si>
  <si>
    <t>SHU-200007B_S</t>
  </si>
  <si>
    <t>W413B_S</t>
  </si>
  <si>
    <t>SHU-200007B_M</t>
  </si>
  <si>
    <t>W413B_M</t>
  </si>
  <si>
    <t>SHU-200007B_L</t>
  </si>
  <si>
    <t>W413B_L</t>
  </si>
  <si>
    <t>SHU-200007B_XL</t>
  </si>
  <si>
    <t>W413B_XL</t>
  </si>
  <si>
    <t>SHU-200007W_S</t>
  </si>
  <si>
    <t>W413W_S</t>
  </si>
  <si>
    <t>SHU-200007W_M</t>
  </si>
  <si>
    <t>W413W_M</t>
  </si>
  <si>
    <t>SHU-200007W_L</t>
  </si>
  <si>
    <t>W413W_L</t>
  </si>
  <si>
    <t>SHU-200007W_XL</t>
  </si>
  <si>
    <t>W413W_XL</t>
  </si>
  <si>
    <t>SHU-200008</t>
  </si>
  <si>
    <t>W432</t>
  </si>
  <si>
    <t>Women's Polk a Dot Short-Sleeve Buttonless Blazer Jacket</t>
  </si>
  <si>
    <t>SHU-200008W_S</t>
  </si>
  <si>
    <t>W432W_S</t>
  </si>
  <si>
    <t>SHU-200008W_M</t>
  </si>
  <si>
    <t>W432W_M</t>
  </si>
  <si>
    <t>SHU-200008W_L</t>
  </si>
  <si>
    <t>W432W_L</t>
  </si>
  <si>
    <t>SHU-200008W_XL</t>
  </si>
  <si>
    <t>W432W_XL</t>
  </si>
  <si>
    <t>SHU-200008B_S</t>
  </si>
  <si>
    <t>W432B_S</t>
  </si>
  <si>
    <t>SHU-200008B_M</t>
  </si>
  <si>
    <t>W432B_M</t>
  </si>
  <si>
    <t>SHU-200008B_L</t>
  </si>
  <si>
    <t>W432B_L</t>
  </si>
  <si>
    <t>SHU-200008B_XL</t>
  </si>
  <si>
    <t>W432B_XL</t>
  </si>
  <si>
    <t>SHU-200009</t>
  </si>
  <si>
    <t>W435</t>
  </si>
  <si>
    <t>Women's Polk a Dot / Color Blended Reversible Buttonless Blazer Jacket</t>
  </si>
  <si>
    <t>SHU-200009B_S</t>
  </si>
  <si>
    <t>W435B_S</t>
  </si>
  <si>
    <t>SHU-200009B_M</t>
  </si>
  <si>
    <t>W435B_M</t>
  </si>
  <si>
    <t>SHU-200009B_L</t>
  </si>
  <si>
    <t>W435B_L</t>
  </si>
  <si>
    <t>SHU-200009B_XL</t>
  </si>
  <si>
    <t>W435B_XL</t>
  </si>
  <si>
    <t>SHU-200010</t>
  </si>
  <si>
    <t>W450</t>
  </si>
  <si>
    <t>Women's Floral Lace Zip Up Bomber Jacket</t>
  </si>
  <si>
    <t>SHU-200010W_S</t>
  </si>
  <si>
    <t>W450W_S</t>
  </si>
  <si>
    <t>SHU-200010W_M</t>
  </si>
  <si>
    <t>W450W_M</t>
  </si>
  <si>
    <t>SHU-200010W_L</t>
  </si>
  <si>
    <t>W450W_L</t>
  </si>
  <si>
    <t>SHU-200010W_XL</t>
  </si>
  <si>
    <t>W450W_XL</t>
  </si>
  <si>
    <t>SHU-200011</t>
  </si>
  <si>
    <t>W484</t>
  </si>
  <si>
    <t>Women's Floral Lace Zip Up Bomber Jacket Hoodie</t>
  </si>
  <si>
    <t>SHU-200011W_S</t>
  </si>
  <si>
    <t>W484W_S</t>
  </si>
  <si>
    <t>SHU-200011W_M</t>
  </si>
  <si>
    <t>W484W_M</t>
  </si>
  <si>
    <t>SHU-200011W_L</t>
  </si>
  <si>
    <t>W484W_L</t>
  </si>
  <si>
    <t>SHU-200011W_XL</t>
  </si>
  <si>
    <t>W484W_XL</t>
  </si>
  <si>
    <t>SHU-200012</t>
  </si>
  <si>
    <t>W601</t>
  </si>
  <si>
    <t>Women's Oversized Chiffon V-Neck Blended Cardigan Sweater</t>
  </si>
  <si>
    <t>SHU-200012GY_S</t>
  </si>
  <si>
    <t>W601GY_S</t>
  </si>
  <si>
    <t>SHU-200012GY_M</t>
  </si>
  <si>
    <t>W601GY_M</t>
  </si>
  <si>
    <t>SHU-200012GY_L</t>
  </si>
  <si>
    <t>W601GY_L</t>
  </si>
  <si>
    <t>SHU-200012GY_XL</t>
  </si>
  <si>
    <t>W601GY_XL</t>
  </si>
  <si>
    <t>SHU-200012CO_S</t>
  </si>
  <si>
    <t>W601CO_S</t>
  </si>
  <si>
    <t>SHU-200012CO_M</t>
  </si>
  <si>
    <t>W601CO_M</t>
  </si>
  <si>
    <t>SHU-200012CO_L</t>
  </si>
  <si>
    <t>W601CO_L</t>
  </si>
  <si>
    <t>SHU-200012CO_XL</t>
  </si>
  <si>
    <t>W601CO_XL</t>
  </si>
  <si>
    <t>SHU-200012TAN_S</t>
  </si>
  <si>
    <t>W601TAN_S</t>
  </si>
  <si>
    <t>SHU-200012TAN_M</t>
  </si>
  <si>
    <t>W601TAN_M</t>
  </si>
  <si>
    <t>SHU-200012TAN_L</t>
  </si>
  <si>
    <t>W601TAN_L</t>
  </si>
  <si>
    <t>SHU-200012TAN_XL</t>
  </si>
  <si>
    <t>W601TAN_XL</t>
  </si>
  <si>
    <t>SHU-200013</t>
  </si>
  <si>
    <t>W604</t>
  </si>
  <si>
    <t>Women's Light Breathable Chiffon Cotton Lace Blouse w/ Abstract Design</t>
  </si>
  <si>
    <t>SHU-200013CO_S</t>
  </si>
  <si>
    <t>W604CO_S</t>
  </si>
  <si>
    <t>SHU-200013CO_M</t>
  </si>
  <si>
    <t>W604CO_M</t>
  </si>
  <si>
    <t>SHU-200013CO_L</t>
  </si>
  <si>
    <t>W604CO_L</t>
  </si>
  <si>
    <t>SHU-200013CO_XL</t>
  </si>
  <si>
    <t>W604CO_XL</t>
  </si>
  <si>
    <t>SHU-200013TAN_S</t>
  </si>
  <si>
    <t>W604TAN_S</t>
  </si>
  <si>
    <t>SHU-200013TAN_M</t>
  </si>
  <si>
    <t>W604TAN_M</t>
  </si>
  <si>
    <t>SHU-200013TAN_L</t>
  </si>
  <si>
    <t>W604TAN_L</t>
  </si>
  <si>
    <t>SHU-200013TAN_XL</t>
  </si>
  <si>
    <t>W604TAN_XL</t>
  </si>
  <si>
    <t>SHU-200014</t>
  </si>
  <si>
    <t>W605</t>
  </si>
  <si>
    <t>Women's Cotton Lace Design Wide Leg Oversize Boho Ankle Pants</t>
  </si>
  <si>
    <t>SHU-200014CO_S</t>
  </si>
  <si>
    <t>W605CO_S</t>
  </si>
  <si>
    <t>SHU-200014CO_M</t>
  </si>
  <si>
    <t>W605CO_M</t>
  </si>
  <si>
    <t>SHU-200014CO_L</t>
  </si>
  <si>
    <t>W605CO_L</t>
  </si>
  <si>
    <t>SHU-200014CO_XL</t>
  </si>
  <si>
    <t>W605CO_XL</t>
  </si>
  <si>
    <t>SHU-200014GY_S</t>
  </si>
  <si>
    <t>W605GY_S</t>
  </si>
  <si>
    <t>SHU-200014GY_M</t>
  </si>
  <si>
    <t>W605GY_M</t>
  </si>
  <si>
    <t>SHU-200014GY_L</t>
  </si>
  <si>
    <t>W605GY_L</t>
  </si>
  <si>
    <t>SHU-200014GY_XL</t>
  </si>
  <si>
    <t>W605GY_XL</t>
  </si>
  <si>
    <t>SHU-200015</t>
  </si>
  <si>
    <t>W609</t>
  </si>
  <si>
    <t>Women's Wide Leg Thin Cotton Ankle Pants</t>
  </si>
  <si>
    <t>SHU-200015B_S</t>
  </si>
  <si>
    <t>W609B_S</t>
  </si>
  <si>
    <t>SHU-200015B_M</t>
  </si>
  <si>
    <t>W609B_M</t>
  </si>
  <si>
    <t>SHU-200015B_L</t>
  </si>
  <si>
    <t>W609B_L</t>
  </si>
  <si>
    <t>SHU-200015B_XL</t>
  </si>
  <si>
    <t>W609B_XL</t>
  </si>
  <si>
    <t>SHU-200015GY_S</t>
  </si>
  <si>
    <t>W609GY_S</t>
  </si>
  <si>
    <t>SHU-200015GY_M</t>
  </si>
  <si>
    <t>W609GY_M</t>
  </si>
  <si>
    <t>SHU-200015GY_L</t>
  </si>
  <si>
    <t>W609GY_L</t>
  </si>
  <si>
    <t>SHU-200015GY_XL</t>
  </si>
  <si>
    <t>W609GY_XL</t>
  </si>
  <si>
    <t>SHU-200016</t>
  </si>
  <si>
    <t>W613</t>
  </si>
  <si>
    <t>Women's Contemporary Cotton Long Maxi Skirt</t>
  </si>
  <si>
    <t>SHU-200016GY_S</t>
  </si>
  <si>
    <t>W613GY_S</t>
  </si>
  <si>
    <t>SHU-200016GY_M</t>
  </si>
  <si>
    <t>W613GY_M</t>
  </si>
  <si>
    <t>SHU-200016GY_L</t>
  </si>
  <si>
    <t>W613GY_L</t>
  </si>
  <si>
    <t>SHU-200016GY_XL</t>
  </si>
  <si>
    <t>W613GY_XL</t>
  </si>
  <si>
    <t>SHU-200016TAN_S</t>
  </si>
  <si>
    <t>W613TAN_S</t>
  </si>
  <si>
    <t>SHU-200016TAN_M</t>
  </si>
  <si>
    <t>W613TAN_M</t>
  </si>
  <si>
    <t>SHU-200016TAN_L</t>
  </si>
  <si>
    <t>W613TAN_L</t>
  </si>
  <si>
    <t>SHU-200016TAN_XL</t>
  </si>
  <si>
    <t>W613TAN_XL</t>
  </si>
  <si>
    <t>SHU-200016W_S</t>
  </si>
  <si>
    <t>W613W_S</t>
  </si>
  <si>
    <t>SHU-200016W_M</t>
  </si>
  <si>
    <t>W613W_M</t>
  </si>
  <si>
    <t>SHU-200016W_L</t>
  </si>
  <si>
    <t>W613W_L</t>
  </si>
  <si>
    <t>SHU-200016W_XL</t>
  </si>
  <si>
    <t>W613W_XL</t>
  </si>
  <si>
    <t>SHU-200017</t>
  </si>
  <si>
    <t>W615</t>
  </si>
  <si>
    <t>Women's Paradise Loose Fit Uneven Elbow Sleeve Top</t>
  </si>
  <si>
    <t>SHU-200017GY_S</t>
  </si>
  <si>
    <t>W615GY_S</t>
  </si>
  <si>
    <t>SHU-200017GY_M</t>
  </si>
  <si>
    <t>W615GY_M</t>
  </si>
  <si>
    <t>SHU-200017GY_L</t>
  </si>
  <si>
    <t>W615GY_L</t>
  </si>
  <si>
    <t>SHU-200017GY_XL</t>
  </si>
  <si>
    <t>W615GY_XL</t>
  </si>
  <si>
    <t>SHU-200017TAN_S</t>
  </si>
  <si>
    <t>W615TAN_S</t>
  </si>
  <si>
    <t>SHU-200017TAN_M</t>
  </si>
  <si>
    <t>W615TAN_M</t>
  </si>
  <si>
    <t>SHU-200017TAN_L</t>
  </si>
  <si>
    <t>W615TAN_L</t>
  </si>
  <si>
    <t>SHU-200017TAN_XL</t>
  </si>
  <si>
    <t>W615TAN_XL</t>
  </si>
  <si>
    <t>SHU-200018</t>
  </si>
  <si>
    <t>W657</t>
  </si>
  <si>
    <t>Women's Summer Fashion Back Slit Pleated Top Color Fade Elbow Shirt</t>
  </si>
  <si>
    <t>SHU-200018CO_S</t>
  </si>
  <si>
    <t>W657CO_S</t>
  </si>
  <si>
    <t>SHU-200018CO_M</t>
  </si>
  <si>
    <t>W657CO_M</t>
  </si>
  <si>
    <t>SHU-200018CO_L</t>
  </si>
  <si>
    <t>W657CO_L</t>
  </si>
  <si>
    <t>SHU-200018CO_XL</t>
  </si>
  <si>
    <t>W657CO_XL</t>
  </si>
  <si>
    <t>SHU-200018BL_S</t>
  </si>
  <si>
    <t>W657BL_S</t>
  </si>
  <si>
    <t>SHU-200018BL_M</t>
  </si>
  <si>
    <t>W657BL_M</t>
  </si>
  <si>
    <t>SHU-200018BL_L</t>
  </si>
  <si>
    <t>W657BL_L</t>
  </si>
  <si>
    <t>SHU-200018BL_XL</t>
  </si>
  <si>
    <t>W657BL_XL</t>
  </si>
  <si>
    <t>SHU-200019</t>
  </si>
  <si>
    <t>W689</t>
  </si>
  <si>
    <t>Women's Summer Fashion Layered High Neck Tank Top</t>
  </si>
  <si>
    <t>SHU-200019W_S</t>
  </si>
  <si>
    <t>W689W_S</t>
  </si>
  <si>
    <t>SHU-200019W_M</t>
  </si>
  <si>
    <t>W689W_M</t>
  </si>
  <si>
    <t>SHU-200019W_L</t>
  </si>
  <si>
    <t>W689W_L</t>
  </si>
  <si>
    <t>SHU-200019W_XL</t>
  </si>
  <si>
    <t>W689W_XL</t>
  </si>
  <si>
    <t>SHU-200019TAN_S</t>
  </si>
  <si>
    <t>W689TAN_S</t>
  </si>
  <si>
    <t>SHU-200019TAN_M</t>
  </si>
  <si>
    <t>W689TAN_M</t>
  </si>
  <si>
    <t>SHU-200019TAN_L</t>
  </si>
  <si>
    <t>W689TAN_L</t>
  </si>
  <si>
    <t>SHU-200019TAN_XL</t>
  </si>
  <si>
    <t>W689TAN_XL</t>
  </si>
  <si>
    <t>SHU-200020</t>
  </si>
  <si>
    <t>Y1623</t>
  </si>
  <si>
    <t>Women's Oversized Long Sleeve Large Striped Top</t>
  </si>
  <si>
    <t>SHU-200020B_S</t>
  </si>
  <si>
    <t>Y1623B_S</t>
  </si>
  <si>
    <t>SHU-200020B_M</t>
  </si>
  <si>
    <t>Y1623B_M</t>
  </si>
  <si>
    <t>SHU-200020B_L</t>
  </si>
  <si>
    <t>Y1623B_L</t>
  </si>
  <si>
    <t>SHU-200020B_XL</t>
  </si>
  <si>
    <t>Y1623B_XL</t>
  </si>
  <si>
    <t>SHU-200021</t>
  </si>
  <si>
    <t>Y1624</t>
  </si>
  <si>
    <t>Women's Long Sleeve Large Striped Cardigan</t>
  </si>
  <si>
    <t>SHU-200021B_S</t>
  </si>
  <si>
    <t>Y1624B_S</t>
  </si>
  <si>
    <t>SHU-200021B_M</t>
  </si>
  <si>
    <t>Y1624B_M</t>
  </si>
  <si>
    <t>SHU-200021B_L</t>
  </si>
  <si>
    <t>Y1624B_L</t>
  </si>
  <si>
    <t>SHU-200021B_XL</t>
  </si>
  <si>
    <t>Y1624B_XL</t>
  </si>
  <si>
    <t>SHU-200021W_S</t>
  </si>
  <si>
    <t>Y1624W_S</t>
  </si>
  <si>
    <t>SHU-200021W_M</t>
  </si>
  <si>
    <t>Y1624W_M</t>
  </si>
  <si>
    <t>SHU-200021W_L</t>
  </si>
  <si>
    <t>Y1624W_L</t>
  </si>
  <si>
    <t>SHU-200021W_XL</t>
  </si>
  <si>
    <t>Y1624W_XL</t>
  </si>
  <si>
    <t>SHU-200022</t>
  </si>
  <si>
    <t>Y1627</t>
  </si>
  <si>
    <t>Women's Elbow Sleeve Large Striped Low Cut Top</t>
  </si>
  <si>
    <t>SHU-200022B_S</t>
  </si>
  <si>
    <t>Y1627B_S</t>
  </si>
  <si>
    <t>SHU-200022B_M</t>
  </si>
  <si>
    <t>Y1627B_M</t>
  </si>
  <si>
    <t>SHU-200022B_L</t>
  </si>
  <si>
    <t>Y1627B_L</t>
  </si>
  <si>
    <t>SHU-200022B_XL</t>
  </si>
  <si>
    <t>Y1627B_XL</t>
  </si>
  <si>
    <t>SHU-200022W_S</t>
  </si>
  <si>
    <t>Y1627W_S</t>
  </si>
  <si>
    <t>SHU-200022W_M</t>
  </si>
  <si>
    <t>Y1627W_M</t>
  </si>
  <si>
    <t>SHU-200022W_L</t>
  </si>
  <si>
    <t>Y1627W_L</t>
  </si>
  <si>
    <t>SHU-200022W_XL</t>
  </si>
  <si>
    <t>Y1627W_XL</t>
  </si>
  <si>
    <t>SHU-200023</t>
  </si>
  <si>
    <t>Y1638</t>
  </si>
  <si>
    <t>Women's 3/4 Sleeve Large Striped Front Top</t>
  </si>
  <si>
    <t>SHU-200023B_S</t>
  </si>
  <si>
    <t>Y1638B_S</t>
  </si>
  <si>
    <t>SHU-200023B_M</t>
  </si>
  <si>
    <t>Y1638B_M</t>
  </si>
  <si>
    <t>SHU-200023B_L</t>
  </si>
  <si>
    <t>Y1638B_L</t>
  </si>
  <si>
    <t>SHU-200023B_XL</t>
  </si>
  <si>
    <t>Y1638B_XL</t>
  </si>
  <si>
    <t>SHU-200023W_S</t>
  </si>
  <si>
    <t>Y1638W_S</t>
  </si>
  <si>
    <t>SHU-200023W_M</t>
  </si>
  <si>
    <t>Y1638W_M</t>
  </si>
  <si>
    <t>SHU-200023W_L</t>
  </si>
  <si>
    <t>Y1638W_L</t>
  </si>
  <si>
    <t>SHU-200023W_XL</t>
  </si>
  <si>
    <t>Y1638W_XL</t>
  </si>
  <si>
    <t>SHU-200024</t>
  </si>
  <si>
    <t>Y1643</t>
  </si>
  <si>
    <t>Women's Mesh See-Through 3/4 Sleeve Top</t>
  </si>
  <si>
    <t>SHU-200024B_S</t>
  </si>
  <si>
    <t>Y1643B_S</t>
  </si>
  <si>
    <t>SHU-200024B_M</t>
  </si>
  <si>
    <t>Y1643B_M</t>
  </si>
  <si>
    <t>SHU-200024B_L</t>
  </si>
  <si>
    <t>Y1643B_L</t>
  </si>
  <si>
    <t>SHU-200024B_XL</t>
  </si>
  <si>
    <t>Y1643B_XL</t>
  </si>
  <si>
    <t>SHU-200024W_S</t>
  </si>
  <si>
    <t>Y1643W_S</t>
  </si>
  <si>
    <t>SHU-200024W_M</t>
  </si>
  <si>
    <t>Y1643W_M</t>
  </si>
  <si>
    <t>SHU-200024W_L</t>
  </si>
  <si>
    <t>Y1643W_L</t>
  </si>
  <si>
    <t>SHU-200024W_XL</t>
  </si>
  <si>
    <t>Y1643W_XL</t>
  </si>
  <si>
    <t>SHU-200025</t>
  </si>
  <si>
    <t>Y1644</t>
  </si>
  <si>
    <t>Women's Mesh See-Through Long-Sleeve Summer 2-Pocket Top/Jacket</t>
  </si>
  <si>
    <t>SHU-200025B_S</t>
  </si>
  <si>
    <t>Y1644B_S</t>
  </si>
  <si>
    <t>SHU-200025B_M</t>
  </si>
  <si>
    <t>Y1644B_M</t>
  </si>
  <si>
    <t>SHU-200025B_L</t>
  </si>
  <si>
    <t>Y1644B_L</t>
  </si>
  <si>
    <t>SHU-200025B_XL</t>
  </si>
  <si>
    <t>Y1644B_XL</t>
  </si>
  <si>
    <t>SHU-200026</t>
  </si>
  <si>
    <t>Y1753</t>
  </si>
  <si>
    <t>Women's Summer Light Chiffon Faded Zipper Pocket Shirt</t>
  </si>
  <si>
    <t>SHU-200026B_S</t>
  </si>
  <si>
    <t>Y1753B_S</t>
  </si>
  <si>
    <t>SHU-200026B_M</t>
  </si>
  <si>
    <t>Y1753B_M</t>
  </si>
  <si>
    <t>SHU-200026B_L</t>
  </si>
  <si>
    <t>Y1753B_L</t>
  </si>
  <si>
    <t>SHU-200026B_XL</t>
  </si>
  <si>
    <t>Y1753B_XL</t>
  </si>
  <si>
    <t>SHU-200027</t>
  </si>
  <si>
    <t>Y1764</t>
  </si>
  <si>
    <t>Women's Summer Basics Cotton Tank Top / Undershirt</t>
  </si>
  <si>
    <t>SHU-200027B_S</t>
  </si>
  <si>
    <t>Y1764B_S</t>
  </si>
  <si>
    <t>SHU-200027B_M</t>
  </si>
  <si>
    <t>Y1764B_M</t>
  </si>
  <si>
    <t>SHU-200027B_L</t>
  </si>
  <si>
    <t>Y1764B_L</t>
  </si>
  <si>
    <t>SHU-200027B_XL</t>
  </si>
  <si>
    <t>Y1764B_XL</t>
  </si>
  <si>
    <t>SHU-200028</t>
  </si>
  <si>
    <t>Y2073</t>
  </si>
  <si>
    <t>Women's 3/4 Sleeve 1-Pocket Low Cut Snake/Reptile Pattern Top</t>
  </si>
  <si>
    <t>SHU-200028GY_S</t>
  </si>
  <si>
    <t>Y2073GY_S</t>
  </si>
  <si>
    <t>SHU-200028GY_M</t>
  </si>
  <si>
    <t>Y2073GY_M</t>
  </si>
  <si>
    <t>SHU-200028GY_L</t>
  </si>
  <si>
    <t>Y2073GY_L</t>
  </si>
  <si>
    <t>SHU-200028GY_XL</t>
  </si>
  <si>
    <t>Y2073GY_XL</t>
  </si>
  <si>
    <t>SHU-200029</t>
  </si>
  <si>
    <t>Y2199</t>
  </si>
  <si>
    <t>Women's Mesh See-Through Floral Design Long Sleeve Top</t>
  </si>
  <si>
    <t>SHU-200029CO_S</t>
  </si>
  <si>
    <t>Y2199CO_S</t>
  </si>
  <si>
    <t>SHU-200029CO_M</t>
  </si>
  <si>
    <t>Y2199CO_M</t>
  </si>
  <si>
    <t>SHU-200029CO_L</t>
  </si>
  <si>
    <t>Y2199CO_L</t>
  </si>
  <si>
    <t>SHU-200029CO_XL</t>
  </si>
  <si>
    <t>Y2199CO_XL</t>
  </si>
  <si>
    <t>SHU-200029TAN_S</t>
  </si>
  <si>
    <t>Y2199TAN_S</t>
  </si>
  <si>
    <t>SHU-200029TAN_M</t>
  </si>
  <si>
    <t>Y2199TAN_M</t>
  </si>
  <si>
    <t>SHU-200029TAN_L</t>
  </si>
  <si>
    <t>Y2199TAN_L</t>
  </si>
  <si>
    <t>SHU-200029TAN_XL</t>
  </si>
  <si>
    <t>Y2199TAN_XL</t>
  </si>
  <si>
    <t>SHU-200030</t>
  </si>
  <si>
    <t>Y2205</t>
  </si>
  <si>
    <t>Women's Light Chiffon 3/4 Sleeve Uneven V-Neck Reptile/Snake Top</t>
  </si>
  <si>
    <t>SHU-200030B_S</t>
  </si>
  <si>
    <t>Y2205B_S</t>
  </si>
  <si>
    <t>SHU-200030B_M</t>
  </si>
  <si>
    <t>Y2205B_M</t>
  </si>
  <si>
    <t>SHU-200030B_L</t>
  </si>
  <si>
    <t>Y2205B_L</t>
  </si>
  <si>
    <t>SHU-200030B_XL</t>
  </si>
  <si>
    <t>Y2205B_XL</t>
  </si>
  <si>
    <t>SHU-200031</t>
  </si>
  <si>
    <t>Y2250</t>
  </si>
  <si>
    <t>Women's Summer Mesh Fish Net Striped 3/4 Sleeve Top</t>
  </si>
  <si>
    <t>SHU-200031B_S</t>
  </si>
  <si>
    <t>Y2250B_S</t>
  </si>
  <si>
    <t>SHU-200031B_M</t>
  </si>
  <si>
    <t>Y2250B_M</t>
  </si>
  <si>
    <t>SHU-200031B_L</t>
  </si>
  <si>
    <t>Y2250B_L</t>
  </si>
  <si>
    <t>SHU-200031B_XL</t>
  </si>
  <si>
    <t>Y2250B_XL</t>
  </si>
  <si>
    <t>SHU-200031W_S</t>
  </si>
  <si>
    <t>Y2250W_S</t>
  </si>
  <si>
    <t>SHU-200031W_M</t>
  </si>
  <si>
    <t>Y2250W_M</t>
  </si>
  <si>
    <t>SHU-200031W_L</t>
  </si>
  <si>
    <t>Y2250W_L</t>
  </si>
  <si>
    <t>SHU-200031W_XL</t>
  </si>
  <si>
    <t>Y2250W_XL</t>
  </si>
  <si>
    <t>SHU-200032</t>
  </si>
  <si>
    <t>Y2302</t>
  </si>
  <si>
    <t>Women's Floral Cut Long Sleeve Top</t>
  </si>
  <si>
    <t>SHU-200032GY_S</t>
  </si>
  <si>
    <t>Y2302GY_S</t>
  </si>
  <si>
    <t>SHU-200032GY_M</t>
  </si>
  <si>
    <t>Y2302GY_M</t>
  </si>
  <si>
    <t>SHU-200032GY_L</t>
  </si>
  <si>
    <t>Y2302GY_L</t>
  </si>
  <si>
    <t>SHU-200032GY_XL</t>
  </si>
  <si>
    <t>Y2302GY_XL</t>
  </si>
  <si>
    <t>SHU-200032B_S</t>
  </si>
  <si>
    <t>Y2302B_S</t>
  </si>
  <si>
    <t>SHU-200032B_M</t>
  </si>
  <si>
    <t>Y2302B_M</t>
  </si>
  <si>
    <t>SHU-200032B_L</t>
  </si>
  <si>
    <t>Y2302B_L</t>
  </si>
  <si>
    <t>SHU-200032B_XL</t>
  </si>
  <si>
    <t>Y2302B_XL</t>
  </si>
  <si>
    <t>SHU-200032TAN_S</t>
  </si>
  <si>
    <t>Y2302TAN_S</t>
  </si>
  <si>
    <t>SHU-200032TAN_M</t>
  </si>
  <si>
    <t>Y2302TAN_M</t>
  </si>
  <si>
    <t>SHU-200032TAN_L</t>
  </si>
  <si>
    <t>Y2302TAN_L</t>
  </si>
  <si>
    <t>SHU-200032TAN_XL</t>
  </si>
  <si>
    <t>Y2302TAN_XL</t>
  </si>
  <si>
    <t>GK1293</t>
  </si>
  <si>
    <t>GK1392R</t>
  </si>
  <si>
    <t>GK1482</t>
  </si>
  <si>
    <t>GK1482AB</t>
  </si>
  <si>
    <t>GK1482B</t>
  </si>
  <si>
    <t>GK1482BLAB</t>
  </si>
  <si>
    <t>GK1482FU</t>
  </si>
  <si>
    <t>GK1482PU</t>
  </si>
  <si>
    <t>GK1482R</t>
  </si>
  <si>
    <t>GK1499</t>
  </si>
  <si>
    <t>GK1499B</t>
  </si>
  <si>
    <t>GK1499BR</t>
  </si>
  <si>
    <t>GK1504</t>
  </si>
  <si>
    <t>GK1504B</t>
  </si>
  <si>
    <t>GK1504R</t>
  </si>
  <si>
    <t>GK1520</t>
  </si>
  <si>
    <t>GK1520B</t>
  </si>
  <si>
    <t>GK1520BL</t>
  </si>
  <si>
    <t>GK1520FU</t>
  </si>
  <si>
    <t>GK1521</t>
  </si>
  <si>
    <t>GK1521BL</t>
  </si>
  <si>
    <t>GK1521FU</t>
  </si>
  <si>
    <t>GK1522</t>
  </si>
  <si>
    <t>GK1522B</t>
  </si>
  <si>
    <t>GK1522FU</t>
  </si>
  <si>
    <t>GK1522OR</t>
  </si>
  <si>
    <t>GK1523</t>
  </si>
  <si>
    <t>GK1523B</t>
  </si>
  <si>
    <t>GK1523W</t>
  </si>
  <si>
    <t>GK1524</t>
  </si>
  <si>
    <t>GK1524MIN</t>
  </si>
  <si>
    <t>GK1524PC</t>
  </si>
  <si>
    <t>GK1542B</t>
  </si>
  <si>
    <t>GK1543</t>
  </si>
  <si>
    <t>GK1543B</t>
  </si>
  <si>
    <t>GK1545</t>
  </si>
  <si>
    <t>GK1545B</t>
  </si>
  <si>
    <t>GK1563</t>
  </si>
  <si>
    <t>GK1565</t>
  </si>
  <si>
    <t>GK1565BR</t>
  </si>
  <si>
    <t>GK1565TL</t>
  </si>
  <si>
    <t>GK1576</t>
  </si>
  <si>
    <t>GK1576AB</t>
  </si>
  <si>
    <t>GK1576BW</t>
  </si>
  <si>
    <t>GK1576PN</t>
  </si>
  <si>
    <t>GK1577</t>
  </si>
  <si>
    <t>GK1577B</t>
  </si>
  <si>
    <t xml:space="preserve">Venici Rhinestone Leopard Keychain for Women </t>
  </si>
  <si>
    <t>NI-10100SIN</t>
  </si>
  <si>
    <t>NI-10101</t>
  </si>
  <si>
    <t>Venici Coin Purse Cute Faux Fur Tassel Keychain Keyring Accessory</t>
  </si>
  <si>
    <t>NI-10102</t>
  </si>
  <si>
    <t>Venici Delux 2-in-1 Bling Pen and Keychain Adorned with Glimmering Rhinestones</t>
  </si>
  <si>
    <t>NI-10102AB</t>
  </si>
  <si>
    <t>NI-10102B</t>
  </si>
  <si>
    <t>NI-10102BLAB</t>
  </si>
  <si>
    <t>NI-10102FU</t>
  </si>
  <si>
    <t>NI-10102PU</t>
  </si>
  <si>
    <t>NI-10102R</t>
  </si>
  <si>
    <t>NI-10103</t>
  </si>
  <si>
    <t xml:space="preserve">Venici Rhinestone Tassel Keychain for Women </t>
  </si>
  <si>
    <t>NI-10103B</t>
  </si>
  <si>
    <t>NI-10103BR</t>
  </si>
  <si>
    <t>NI-10104</t>
  </si>
  <si>
    <t xml:space="preserve">Venici Rhinestone Heart Tassel Love Keychain for Women </t>
  </si>
  <si>
    <t>NI-10104B</t>
  </si>
  <si>
    <t>NI-10104R</t>
  </si>
  <si>
    <t>NI-10105</t>
  </si>
  <si>
    <t>Venici Vintage Style Flower &amp; Rhinestone Chainlink Keychain Keyring</t>
  </si>
  <si>
    <t>NI-10105B</t>
  </si>
  <si>
    <t>NI-10105BL</t>
  </si>
  <si>
    <t>NI-10105FU</t>
  </si>
  <si>
    <t>NI-10106</t>
  </si>
  <si>
    <t xml:space="preserve">Venici Infinity Rhinestone Tassel Keychain for Women </t>
  </si>
  <si>
    <t>NI-10106BL</t>
  </si>
  <si>
    <t>NI-10106FU</t>
  </si>
  <si>
    <t>NI-10107</t>
  </si>
  <si>
    <t xml:space="preserve">Venici Infinity Rhinestone Tassel Keychain for Women With Floral Design </t>
  </si>
  <si>
    <t>NI-10107B</t>
  </si>
  <si>
    <t>NI-10107FU</t>
  </si>
  <si>
    <t>NI-10107OR</t>
  </si>
  <si>
    <t>NI-10108</t>
  </si>
  <si>
    <t xml:space="preserve">Venici Bow &amp; Tassel Rhinestone Keychain for Women </t>
  </si>
  <si>
    <t>NI-10108B</t>
  </si>
  <si>
    <t>NI-10108W</t>
  </si>
  <si>
    <t>NI-10109</t>
  </si>
  <si>
    <t xml:space="preserve">Venici Cute Mini Purse Rhinestone Keychain for Women </t>
  </si>
  <si>
    <t>NI-10109MIN</t>
  </si>
  <si>
    <t>NI-10109PC</t>
  </si>
  <si>
    <t>NI-10109B</t>
  </si>
  <si>
    <t>NI-10110</t>
  </si>
  <si>
    <t>Venici Infinity Rhinestone Tassel Keychain for Women</t>
  </si>
  <si>
    <t>NI-10110B</t>
  </si>
  <si>
    <t>NI-10111</t>
  </si>
  <si>
    <t>NI-10111B</t>
  </si>
  <si>
    <t>NI-10112</t>
  </si>
  <si>
    <t>Venici Rhinestone Teddy Bear Keychain for Women</t>
  </si>
  <si>
    <t>NI-10112SIN</t>
  </si>
  <si>
    <t>NI-10113</t>
  </si>
  <si>
    <t>Venici Cowgirl Rhinestone Keychain Keyring for Women</t>
  </si>
  <si>
    <t>NI-10113BR</t>
  </si>
  <si>
    <t>NI-10113TL</t>
  </si>
  <si>
    <t>NI-10114</t>
  </si>
  <si>
    <t>Venici Disco Ball Rhinestone Bling Keychain Keyring for Women</t>
  </si>
  <si>
    <t>NI-10114AB</t>
  </si>
  <si>
    <t>NI-10114BW</t>
  </si>
  <si>
    <t>NI-10114PN</t>
  </si>
  <si>
    <t>NI-10115</t>
  </si>
  <si>
    <t>Venici Holy Cross Rhinestone Keychain Keyring for Women</t>
  </si>
  <si>
    <t>NI-10115B</t>
  </si>
  <si>
    <t>NI-40590</t>
  </si>
  <si>
    <t>HC24581</t>
  </si>
  <si>
    <t>Venici 1920's Flapper Great Gatsby Inspired Headband Hair Band Accessory w Beads &amp; Rhinestones</t>
  </si>
  <si>
    <t>NI-40590TP</t>
  </si>
  <si>
    <t>HC24581TP</t>
  </si>
  <si>
    <t>NI-40591</t>
  </si>
  <si>
    <t>HC24722</t>
  </si>
  <si>
    <t xml:space="preserve">Venici Womens Faux Pearl &amp; Rhinestone Great Gatsby Inspired Headband Hair Accessory  </t>
  </si>
  <si>
    <t>NI-40591SIN</t>
  </si>
  <si>
    <t>NI-40592</t>
  </si>
  <si>
    <t>Venici Girls &amp; Teens Fashion Rhinestone Adorned Heabband Hair Accessory - Floral Design</t>
  </si>
  <si>
    <t>NI-40592AB</t>
  </si>
  <si>
    <t>HC24741AB</t>
  </si>
  <si>
    <t>NI-40592SINA</t>
  </si>
  <si>
    <t>HC24868</t>
  </si>
  <si>
    <t>NI-40592SINB</t>
  </si>
  <si>
    <t>HC24869</t>
  </si>
  <si>
    <t>NI-40592SINC</t>
  </si>
  <si>
    <t>HC24910</t>
  </si>
  <si>
    <t>NI-40593</t>
  </si>
  <si>
    <t>HC24745</t>
  </si>
  <si>
    <t>Venici Vegan Pearl &amp; Rhinestone Hair Clip Claw 1920's Gatsby Inspired Accessory</t>
  </si>
  <si>
    <t>NI-40593SIN</t>
  </si>
  <si>
    <t>NI-40594</t>
  </si>
  <si>
    <t>HC24840</t>
  </si>
  <si>
    <t>Venici Womens Basic Rhinestone Crystal Headband Hair Band Accessory</t>
  </si>
  <si>
    <t>NI-40594AB</t>
  </si>
  <si>
    <t>HC24840AB</t>
  </si>
  <si>
    <t>NI-40594B</t>
  </si>
  <si>
    <t>HC24840B</t>
  </si>
  <si>
    <t>NI-40594BL</t>
  </si>
  <si>
    <t>HC24840BL</t>
  </si>
  <si>
    <t>NI-40594BR</t>
  </si>
  <si>
    <t>HC24840BR</t>
  </si>
  <si>
    <t>NI-40594PN</t>
  </si>
  <si>
    <t>HC24840PN</t>
  </si>
  <si>
    <t>NI-40594SIN</t>
  </si>
  <si>
    <t>HC24874</t>
  </si>
  <si>
    <t>NI-40595</t>
  </si>
  <si>
    <t>HC24847</t>
  </si>
  <si>
    <t>Venici Elegance Bridal Collection Tri-Accent Rhinestone Crystal Headband Hair Band Accessory</t>
  </si>
  <si>
    <t>NI-40595G</t>
  </si>
  <si>
    <t>HC24847G</t>
  </si>
  <si>
    <t>NI-40595S</t>
  </si>
  <si>
    <t>HC24847S</t>
  </si>
  <si>
    <t>NI-40595SINA</t>
  </si>
  <si>
    <t>HC24848</t>
  </si>
  <si>
    <t>Venici Elegance Bridal Collection  Rhinestone Crystal Headband Hair Band Accessory</t>
  </si>
  <si>
    <t>NI-40595SINB</t>
  </si>
  <si>
    <t>HC24849</t>
  </si>
  <si>
    <t>NI-40596</t>
  </si>
  <si>
    <t>HC24875</t>
  </si>
  <si>
    <t>NI-40596B</t>
  </si>
  <si>
    <t>HC24875B</t>
  </si>
  <si>
    <t>NI-40596BL</t>
  </si>
  <si>
    <t>HC24875BL</t>
  </si>
  <si>
    <t>NI-40596CH</t>
  </si>
  <si>
    <t>HC24875CH</t>
  </si>
  <si>
    <t>NI-40596PN</t>
  </si>
  <si>
    <t>HC24875PN</t>
  </si>
  <si>
    <t>NI-40596PU</t>
  </si>
  <si>
    <t>HC24875PU</t>
  </si>
  <si>
    <t>NI-40596TL</t>
  </si>
  <si>
    <t>HC24875TL</t>
  </si>
  <si>
    <t>NI-40597</t>
  </si>
  <si>
    <t>HC24876</t>
  </si>
  <si>
    <t>NI-40597B</t>
  </si>
  <si>
    <t>HC24876B</t>
  </si>
  <si>
    <t>NI-40597BL</t>
  </si>
  <si>
    <t>HC24876BL</t>
  </si>
  <si>
    <t>NI-40597CH</t>
  </si>
  <si>
    <t>HC24876CH</t>
  </si>
  <si>
    <t>NI-40597PN</t>
  </si>
  <si>
    <t>HC24876PN</t>
  </si>
  <si>
    <t>NI-40597PU</t>
  </si>
  <si>
    <t>HC24876PU</t>
  </si>
  <si>
    <t>NI-40597TL</t>
  </si>
  <si>
    <t>HC24876TL</t>
  </si>
  <si>
    <t>NI-40598</t>
  </si>
  <si>
    <t>HC24891</t>
  </si>
  <si>
    <t>Venici Womens Roman Themed Athena Design Leaf Headband Hair Accessory</t>
  </si>
  <si>
    <t>NI-40598G</t>
  </si>
  <si>
    <t>HC24891G</t>
  </si>
  <si>
    <t>NI-40599</t>
  </si>
  <si>
    <t>HC24892</t>
  </si>
  <si>
    <t>Venici Womens Roman Themed Athena Design Flower Leaf &amp; Rhinestone Headband Hair Accessory</t>
  </si>
  <si>
    <t>NI-40599G</t>
  </si>
  <si>
    <t>HC24892G</t>
  </si>
  <si>
    <t>NI-40600</t>
  </si>
  <si>
    <t>HC24894</t>
  </si>
  <si>
    <t>NI-40600G</t>
  </si>
  <si>
    <t>HC24894G</t>
  </si>
  <si>
    <t>NI-40601</t>
  </si>
  <si>
    <t>HC24896</t>
  </si>
  <si>
    <t>Venici Womens Roman Themed Athena Design Leaf &amp; RhinestoneHeadband Hair Accessory</t>
  </si>
  <si>
    <t>NI-40601G</t>
  </si>
  <si>
    <t>HC24896G</t>
  </si>
  <si>
    <t>NI-40602</t>
  </si>
  <si>
    <t>HC24900</t>
  </si>
  <si>
    <t>Venici Womens Roman Themed Athena Design Leaf Hair Clip Accessory</t>
  </si>
  <si>
    <t>NI-40602G</t>
  </si>
  <si>
    <t>HC24900G</t>
  </si>
  <si>
    <t>NI-40603</t>
  </si>
  <si>
    <t>HC24901</t>
  </si>
  <si>
    <t>NI-40603G</t>
  </si>
  <si>
    <t>HC24901G</t>
  </si>
  <si>
    <t>NI-40604</t>
  </si>
  <si>
    <t>HC24902</t>
  </si>
  <si>
    <t>NI-40604G</t>
  </si>
  <si>
    <t>HC24902G</t>
  </si>
  <si>
    <t>NI-40605</t>
  </si>
  <si>
    <t>HC24908</t>
  </si>
  <si>
    <t>NI-40605G</t>
  </si>
  <si>
    <t>HC24908G</t>
  </si>
  <si>
    <t>NI-40606</t>
  </si>
  <si>
    <t>HC24909</t>
  </si>
  <si>
    <t>NI-40606G</t>
  </si>
  <si>
    <t>HC24909G</t>
  </si>
  <si>
    <t>NI-40607</t>
  </si>
  <si>
    <t>HC24922</t>
  </si>
  <si>
    <t>Venici Womens &amp; Girls Twin Rhinestone Floral Hair Accessory Pins - Fashion</t>
  </si>
  <si>
    <t>NI-40607SIN</t>
  </si>
  <si>
    <t>NI-40607SINA</t>
  </si>
  <si>
    <t>HC24923</t>
  </si>
  <si>
    <t>NI-40607SINB</t>
  </si>
  <si>
    <t>HC24924</t>
  </si>
  <si>
    <t>Venici Womens &amp; Girls Twin Rhinestone Starfish Hair Accessory Pins - Fashion</t>
  </si>
  <si>
    <t>NI-40607SINC</t>
  </si>
  <si>
    <t>HC24925</t>
  </si>
  <si>
    <t>NI-40607SIND</t>
  </si>
  <si>
    <t>HC24926</t>
  </si>
  <si>
    <t>NI-40607SINE</t>
  </si>
  <si>
    <t>HC24927</t>
  </si>
  <si>
    <t>NI-40607SINF</t>
  </si>
  <si>
    <t>HC24928</t>
  </si>
  <si>
    <t>Venici Womens &amp; Girls Twin Rhinestone Butterfly Hair Accessory Pins - Fashion</t>
  </si>
  <si>
    <t>NI-40607SING</t>
  </si>
  <si>
    <t>HC24929</t>
  </si>
  <si>
    <t>Venici Womens &amp; Girls Twin Rhinestone Bow Hair Accessory Pins - Fashion</t>
  </si>
  <si>
    <t>NI-40607SINH</t>
  </si>
  <si>
    <t>HC24930</t>
  </si>
  <si>
    <t>Venici Womens &amp; Girls Twin Rhinestone Heart Hair Accessory Pins - Fashion</t>
  </si>
  <si>
    <t>NI-40607SINI</t>
  </si>
  <si>
    <t>HC24931</t>
  </si>
  <si>
    <t>NI-40607SINJ</t>
  </si>
  <si>
    <t>HC24932</t>
  </si>
  <si>
    <t>Venici Womens &amp; Girls Twin Rhinestone Crown Hair Accessory Pins - Fashion</t>
  </si>
  <si>
    <t>NI-40607SINK</t>
  </si>
  <si>
    <t>HC24933</t>
  </si>
  <si>
    <t>NI-40607SINL</t>
  </si>
  <si>
    <t>HC24934</t>
  </si>
  <si>
    <t>NI-40607SINM</t>
  </si>
  <si>
    <t>HC24935</t>
  </si>
  <si>
    <t>NI-40607SINN</t>
  </si>
  <si>
    <t>HC24936</t>
  </si>
  <si>
    <t>NI-40607SINO</t>
  </si>
  <si>
    <t>HC24937</t>
  </si>
  <si>
    <t>NI-21010</t>
  </si>
  <si>
    <t>HW00136</t>
  </si>
  <si>
    <t>Women's Studded Hard Leather Multi Card Organizer Card Holder</t>
  </si>
  <si>
    <t>NI-21010B</t>
  </si>
  <si>
    <t>HW00136B</t>
  </si>
  <si>
    <t>NI-21011</t>
  </si>
  <si>
    <t>HW00139</t>
  </si>
  <si>
    <t>Women's Studded Hard Leather Multi Card Organizer Card Holder Wallet</t>
  </si>
  <si>
    <t>NI-21011B</t>
  </si>
  <si>
    <t>HW00139B</t>
  </si>
  <si>
    <t>NI-21012</t>
  </si>
  <si>
    <t>HW00498</t>
  </si>
  <si>
    <t>Women's Paris Eifel Tower Print Multi Card Organizer Wallet with Zipper and Pockets</t>
  </si>
  <si>
    <t>NI-21012SIN</t>
  </si>
  <si>
    <t>NI-21013</t>
  </si>
  <si>
    <t>HW00509</t>
  </si>
  <si>
    <t>Women's New York Print Multi Card Organizer Wallet with Zipper</t>
  </si>
  <si>
    <t>NI-21013SIN</t>
  </si>
  <si>
    <t>NI-21014</t>
  </si>
  <si>
    <t>HW00510</t>
  </si>
  <si>
    <t>Women's Las Vegas Sin City Multi Card Organizer Wallet with Zipper and Pockets</t>
  </si>
  <si>
    <t>NI-21014SIN</t>
  </si>
  <si>
    <t>NI-21015</t>
  </si>
  <si>
    <t>HW00511</t>
  </si>
  <si>
    <t>Women's Paris Eifel Tower Print Multi Card Organizer PU Leather Wallet with Zipper Pockets</t>
  </si>
  <si>
    <t>NI-21015SIN</t>
  </si>
  <si>
    <t>NI-21016</t>
  </si>
  <si>
    <t>HW00517</t>
  </si>
  <si>
    <t>Women's Sassy Multi Card Organizer Leather Wallet with Zipper Pockets</t>
  </si>
  <si>
    <t>NI-21016SIN</t>
  </si>
  <si>
    <t>NI-21017</t>
  </si>
  <si>
    <t>HW00519</t>
  </si>
  <si>
    <t>Women's USA New York Print Multi Card Organizer PU Leather Wallet with Zipper Pockets</t>
  </si>
  <si>
    <t>NI-21017SIN</t>
  </si>
  <si>
    <t>NI-21018</t>
  </si>
  <si>
    <t>HW00522</t>
  </si>
  <si>
    <t>Women's New York  Print Multi Card Organizer PU Leather Wallet with Zipper Pockets</t>
  </si>
  <si>
    <t>NI-21018SIN</t>
  </si>
  <si>
    <t>NI-21019</t>
  </si>
  <si>
    <t>HW00529</t>
  </si>
  <si>
    <t>Women's Patched Denim Multi Card Organizer Wallet with Zipper</t>
  </si>
  <si>
    <t>NI-21019BL</t>
  </si>
  <si>
    <t>HW00529BL</t>
  </si>
  <si>
    <t>NI-21020</t>
  </si>
  <si>
    <t>HW00548</t>
  </si>
  <si>
    <t>Women's British Flag Multi Card Organizer Wallet with Zipper</t>
  </si>
  <si>
    <t>NI-21020SIN</t>
  </si>
  <si>
    <t>NI-21021</t>
  </si>
  <si>
    <t>HW00550</t>
  </si>
  <si>
    <t>Women's Paisley and Flower Multi Card Organizer Wallet with Zipper</t>
  </si>
  <si>
    <t>NI-21021B</t>
  </si>
  <si>
    <t>HW00550B</t>
  </si>
  <si>
    <t>NI-21021W</t>
  </si>
  <si>
    <t>HW00550W</t>
  </si>
  <si>
    <t>NI-21022</t>
  </si>
  <si>
    <t>HW00561</t>
  </si>
  <si>
    <t>Women's USA Patriotic Star Spangled Multi Card Organizer Jean Wallet with Zipper</t>
  </si>
  <si>
    <t>NI-21022R</t>
  </si>
  <si>
    <t>HW00561R</t>
  </si>
  <si>
    <t>NI-21023</t>
  </si>
  <si>
    <t>HW00564</t>
  </si>
  <si>
    <t>Women's Floral Striped Leather Multi Card Organizer Wallet with Zipper</t>
  </si>
  <si>
    <t>NI-21023BL</t>
  </si>
  <si>
    <t>HW00564BL</t>
  </si>
  <si>
    <t>NI-21023R</t>
  </si>
  <si>
    <t>HW00564R</t>
  </si>
  <si>
    <t>NI-21024</t>
  </si>
  <si>
    <t>HW00569</t>
  </si>
  <si>
    <t>Women's Paris Print Multi Card Organizer Leather Waller with Zipper</t>
  </si>
  <si>
    <t>NI-21024SIN</t>
  </si>
  <si>
    <t>NI-21025</t>
  </si>
  <si>
    <t>HW00570</t>
  </si>
  <si>
    <t>Women's London Print Multi Card Organizer Leather Waller with Zipper</t>
  </si>
  <si>
    <t>NI-21025SIN</t>
  </si>
  <si>
    <t>NI-21026</t>
  </si>
  <si>
    <t>HW00573</t>
  </si>
  <si>
    <t>Women's Polka-dot Flower Print Multi Card Organizer Leather Waller with Zipper</t>
  </si>
  <si>
    <t>NI-21026SIN</t>
  </si>
  <si>
    <t>NI-21027</t>
  </si>
  <si>
    <t>HW00581</t>
  </si>
  <si>
    <t>Women's Cross Lips Shoe and Heart Multi Card Organizer Leather Waller with Zipper</t>
  </si>
  <si>
    <t>NI-21027SIN</t>
  </si>
  <si>
    <t>NI-21028</t>
  </si>
  <si>
    <t>HW00583</t>
  </si>
  <si>
    <t>Women's Rhinestone Paris Eifel Tower Multi Card Organizer Leather Waller with Zipper</t>
  </si>
  <si>
    <t>NI-21028SIN</t>
  </si>
  <si>
    <t>NI-21029</t>
  </si>
  <si>
    <t>HW00595</t>
  </si>
  <si>
    <t>Women's Multi Card Organizer Bifold Leather Wallet</t>
  </si>
  <si>
    <t>NI-21029BL</t>
  </si>
  <si>
    <t>HW00595BL</t>
  </si>
  <si>
    <t>NI-21029GR</t>
  </si>
  <si>
    <t>HW00595GR</t>
  </si>
  <si>
    <t>NI-21029YL</t>
  </si>
  <si>
    <t>HW00595YL</t>
  </si>
  <si>
    <t>NI-21030</t>
  </si>
  <si>
    <t>HW00596</t>
  </si>
  <si>
    <t>Women's Multi Card Organizer Envelope Leather Clutch Wallet Handbag</t>
  </si>
  <si>
    <t>NI-21030B</t>
  </si>
  <si>
    <t>HW00596B</t>
  </si>
  <si>
    <t>NI-21030BEI</t>
  </si>
  <si>
    <t>HW00596BEI</t>
  </si>
  <si>
    <t>NI-21030BR</t>
  </si>
  <si>
    <t>HW00596BR</t>
  </si>
  <si>
    <t>NI-21030GR</t>
  </si>
  <si>
    <t>HW00596GR</t>
  </si>
  <si>
    <t>NI-21031</t>
  </si>
  <si>
    <t>HW00599</t>
  </si>
  <si>
    <t>Women's Snakeskin Reptile Pattern Multi Card Organizer Zipper Wallet</t>
  </si>
  <si>
    <t>NI-21031B</t>
  </si>
  <si>
    <t>HW00599B</t>
  </si>
  <si>
    <t>NI-21032</t>
  </si>
  <si>
    <t>HW00600</t>
  </si>
  <si>
    <t>Women's Snakeskin Two Tone Multi Card Organizer Two Fold Wallet</t>
  </si>
  <si>
    <t>NI-21032FU</t>
  </si>
  <si>
    <t>HW00600FU</t>
  </si>
  <si>
    <t>NI-21032TL</t>
  </si>
  <si>
    <t>HW00600TL</t>
  </si>
  <si>
    <t>NI-21033</t>
  </si>
  <si>
    <t>HW00619</t>
  </si>
  <si>
    <t>Women's Hippy Love Multi Card Organizer Bifold Wallet with Zipper Pocket</t>
  </si>
  <si>
    <t>NI-21033SIN</t>
  </si>
  <si>
    <t>NI-21034</t>
  </si>
  <si>
    <t>HW00620</t>
  </si>
  <si>
    <t>Women's Hippy Cool Multi Card Organizer Bifold Wallet with Zipper Pocket</t>
  </si>
  <si>
    <t>NI-21034SIN</t>
  </si>
  <si>
    <t>NI-21035</t>
  </si>
  <si>
    <t>HW00621</t>
  </si>
  <si>
    <t>Women's European Print Multi Card Organizer Bifold Wallet with Zipper Pocket</t>
  </si>
  <si>
    <t>NI-21035SIN</t>
  </si>
  <si>
    <t>NI-21036</t>
  </si>
  <si>
    <t>HW00622</t>
  </si>
  <si>
    <t>Women's Hand Print Multi Card Organizer Wallet with Zipper Pocket</t>
  </si>
  <si>
    <t>NI-21036SIN</t>
  </si>
  <si>
    <t>NI-21037</t>
  </si>
  <si>
    <t>HW00623</t>
  </si>
  <si>
    <t>Women's Love Peace Butterfly Multi Card Organizer Wallet with Zipper Pocket</t>
  </si>
  <si>
    <t>NI-21037SIN</t>
  </si>
  <si>
    <t>NI-21038</t>
  </si>
  <si>
    <t>HW00624</t>
  </si>
  <si>
    <t>Women's Leather Multi Card Organizer Wallet with Zipper and Bifold Pockets</t>
  </si>
  <si>
    <t>NI-21038B</t>
  </si>
  <si>
    <t>HW00624B</t>
  </si>
  <si>
    <t>NI-21039</t>
  </si>
  <si>
    <t>HW00630</t>
  </si>
  <si>
    <t>Women's Labrador Dog Multi Card Organizer Wallet with Zipper Pocket</t>
  </si>
  <si>
    <t>NI-21039SIN</t>
  </si>
  <si>
    <t>NI-21040</t>
  </si>
  <si>
    <t>HW00631</t>
  </si>
  <si>
    <t>Women's German Shepard Dog Multi Card Organizer Wallet with Zipper Pocket</t>
  </si>
  <si>
    <t>NI-21040SIN</t>
  </si>
  <si>
    <t>NI-21041</t>
  </si>
  <si>
    <t>HW00632</t>
  </si>
  <si>
    <t>Women's Pet Dog Multi Card Organizer Bifold Wallet with Zipper Pocket</t>
  </si>
  <si>
    <t>NI-21041SIN</t>
  </si>
  <si>
    <t>NI-21042</t>
  </si>
  <si>
    <t>HW00633</t>
  </si>
  <si>
    <t>Women's Pug Dog Multi Card Organizer Bifold Wallet with Zipper Pocket</t>
  </si>
  <si>
    <t>NI-21042SIN</t>
  </si>
  <si>
    <t>NI-21043</t>
  </si>
  <si>
    <t>HW00634</t>
  </si>
  <si>
    <t>Women's Beagle Dog Multi Card Organizer Wallet with Zipper Pocket</t>
  </si>
  <si>
    <t>NI-21043SIN</t>
  </si>
  <si>
    <t>NI-21044</t>
  </si>
  <si>
    <t>HW00636</t>
  </si>
  <si>
    <t>Women's Diamond Pattern Multi Card Organizer Bifold Wallet with Zipper Pocket</t>
  </si>
  <si>
    <t>NI-21044B</t>
  </si>
  <si>
    <t>HW00636B</t>
  </si>
  <si>
    <t>NI-21044BL</t>
  </si>
  <si>
    <t>HW00636BL</t>
  </si>
  <si>
    <t>NI-21044R</t>
  </si>
  <si>
    <t>HW00636R</t>
  </si>
  <si>
    <t>NI-21045</t>
  </si>
  <si>
    <t>HW00639</t>
  </si>
  <si>
    <t>Women's Paint Splatter Multi Card Organizer Wallet with Zipper Pocket</t>
  </si>
  <si>
    <t>NI-21045BEI</t>
  </si>
  <si>
    <t>HW00639BEI</t>
  </si>
  <si>
    <t>NI-21045BL</t>
  </si>
  <si>
    <t>HW00639BL</t>
  </si>
  <si>
    <t>NI-21045FU</t>
  </si>
  <si>
    <t>HW00639FU</t>
  </si>
  <si>
    <t>NI-21046</t>
  </si>
  <si>
    <t>HW00640</t>
  </si>
  <si>
    <t>Women's Multi Card Organizer Bifold Zipper Wallet with Multiple Pockets</t>
  </si>
  <si>
    <t>NI-21046B</t>
  </si>
  <si>
    <t>HW00640B</t>
  </si>
  <si>
    <t>NI-21046BR</t>
  </si>
  <si>
    <t>HW00640BR</t>
  </si>
  <si>
    <t>NI-21046BUR</t>
  </si>
  <si>
    <t>HW00640BUR</t>
  </si>
  <si>
    <t>NI-21046GY</t>
  </si>
  <si>
    <t>HW00640GY</t>
  </si>
  <si>
    <t>NI-21046RU</t>
  </si>
  <si>
    <t>HW00640RU</t>
  </si>
  <si>
    <t>NI-21046TL</t>
  </si>
  <si>
    <t>HW00640TL</t>
  </si>
  <si>
    <t>NI-21047</t>
  </si>
  <si>
    <t>HBG101086</t>
  </si>
  <si>
    <t>Women's Leopard Print Clutch PU Leather Handbag with Multiple Pockets and Optional Chain</t>
  </si>
  <si>
    <t>NI-21047B</t>
  </si>
  <si>
    <t>HBG101086B</t>
  </si>
  <si>
    <t>NI-21048</t>
  </si>
  <si>
    <t>HBG101578</t>
  </si>
  <si>
    <t>Women's European Big Ben London Top Handle Large Canvas Tote Handbag</t>
  </si>
  <si>
    <t>NI-21048SIN</t>
  </si>
  <si>
    <t>NI-21049</t>
  </si>
  <si>
    <t>HBG101676</t>
  </si>
  <si>
    <t>Women's Hard Case Rhinestone Encrusted Evening Clutch Handbag Purse</t>
  </si>
  <si>
    <t>NI-21049B</t>
  </si>
  <si>
    <t>HBG101676B</t>
  </si>
  <si>
    <t>NI-21050</t>
  </si>
  <si>
    <t>HBG101748</t>
  </si>
  <si>
    <t>Women's Hard Case PU Leather Clutch Handbag Encrusted with Rhinestones</t>
  </si>
  <si>
    <t>NI-21050G</t>
  </si>
  <si>
    <t>HBG101748G</t>
  </si>
  <si>
    <t>NI-21050S</t>
  </si>
  <si>
    <t>HBG101748S</t>
  </si>
  <si>
    <t>NI-21051</t>
  </si>
  <si>
    <t>HBG101755</t>
  </si>
  <si>
    <t>Women's Nostalgic New York Top Handle PU Leather Tote Bag with Zipper Closure</t>
  </si>
  <si>
    <t>NI-21051SIN</t>
  </si>
  <si>
    <t>NI-21052</t>
  </si>
  <si>
    <t>HBG101771</t>
  </si>
  <si>
    <t>Women's Top Handle Satchel PU Leather Handbag with Multiple Pockets and Optional Shoulder Strap</t>
  </si>
  <si>
    <t>NI-21052BEI</t>
  </si>
  <si>
    <t>HBG101771BEI</t>
  </si>
  <si>
    <t>NI-21052W</t>
  </si>
  <si>
    <t>HBG101771W</t>
  </si>
  <si>
    <t>NI-21053</t>
  </si>
  <si>
    <t>HBG101807</t>
  </si>
  <si>
    <t>Women's tri colored see-through transparent clear plastic tote handbag with zipper closure</t>
  </si>
  <si>
    <t>NI-21053BL</t>
  </si>
  <si>
    <t>HBG101807BL</t>
  </si>
  <si>
    <t>NI-21053PN</t>
  </si>
  <si>
    <t>HBG101807PN</t>
  </si>
  <si>
    <t>NI-21054</t>
  </si>
  <si>
    <t>HBG101809</t>
  </si>
  <si>
    <t>Women's New York Statue of Liberty Top Handle Semi See Through Clear Tote Handbag</t>
  </si>
  <si>
    <t>NI-21054SIN</t>
  </si>
  <si>
    <t>NI-21055</t>
  </si>
  <si>
    <t>HBG101829</t>
  </si>
  <si>
    <t>Women's Fashionista PU Leather Long Shoulder Bag with Snap Closure and Interior Pockets</t>
  </si>
  <si>
    <t>NI-21055S</t>
  </si>
  <si>
    <t>HBG101829S</t>
  </si>
  <si>
    <t>NI-21056</t>
  </si>
  <si>
    <t>HBG101832</t>
  </si>
  <si>
    <t>Women's Two Piece Top Handle Suede Tote Handbag and Cosmetic Bag</t>
  </si>
  <si>
    <t>NI-21056B</t>
  </si>
  <si>
    <t>HBG101832B</t>
  </si>
  <si>
    <t>NI-21057</t>
  </si>
  <si>
    <t>HBG101838</t>
  </si>
  <si>
    <t>Women's Large Capacity See Through Clear Transparent Tote Handbag</t>
  </si>
  <si>
    <t>NI-21057B</t>
  </si>
  <si>
    <t>HBG101838B</t>
  </si>
  <si>
    <t>NI-21058</t>
  </si>
  <si>
    <t>HBG101839</t>
  </si>
  <si>
    <t xml:space="preserve">Women's Eifel Tower Large Capacity Semi See Through Clear Transparent Plastic Tote Handbag </t>
  </si>
  <si>
    <t>NI-21058SIN</t>
  </si>
  <si>
    <t>NI-21059</t>
  </si>
  <si>
    <t>HBG101841</t>
  </si>
  <si>
    <t>Women's Retro Quilted PU Leather Clutch Handbag with Multiple Interior Pockets</t>
  </si>
  <si>
    <t>NI-21059B</t>
  </si>
  <si>
    <t>HBG101841B</t>
  </si>
  <si>
    <t>NI-21059G</t>
  </si>
  <si>
    <t>HBG101841G</t>
  </si>
  <si>
    <t>NI-21059S</t>
  </si>
  <si>
    <t>HBG101841S</t>
  </si>
  <si>
    <t>NI-21060</t>
  </si>
  <si>
    <t>HBG101842</t>
  </si>
  <si>
    <t>Women's Quaint PU Leather Cross body Handbag Ladies Purse</t>
  </si>
  <si>
    <t>NI-21060B</t>
  </si>
  <si>
    <t>HBG101842B</t>
  </si>
  <si>
    <t>NI-21060FU</t>
  </si>
  <si>
    <t>HBG101842FU</t>
  </si>
  <si>
    <t>NI-21060PN</t>
  </si>
  <si>
    <t>HBG101842PN</t>
  </si>
  <si>
    <t>NI-21060R</t>
  </si>
  <si>
    <t>HBG101842R</t>
  </si>
  <si>
    <t>NI-21061</t>
  </si>
  <si>
    <t>HBG101858</t>
  </si>
  <si>
    <t>Women's Paisley Elephant Canvas Cross Body Handbag Tote</t>
  </si>
  <si>
    <t>NI-21061SIN</t>
  </si>
  <si>
    <t>NI-21062</t>
  </si>
  <si>
    <t>HBG101859</t>
  </si>
  <si>
    <t>Women's Red White and Blue Patriotic USA Flag Canvas Cross Body Handbag Tote</t>
  </si>
  <si>
    <t>NI-21062SIN</t>
  </si>
  <si>
    <t>NI-21063</t>
  </si>
  <si>
    <t>HBG101860</t>
  </si>
  <si>
    <t>Women's Striped Small Cross Body Handbag with Faux Leather Strap</t>
  </si>
  <si>
    <t>NI-21063B</t>
  </si>
  <si>
    <t>HBG101860B</t>
  </si>
  <si>
    <t>NI-21064</t>
  </si>
  <si>
    <t>HBG101861</t>
  </si>
  <si>
    <t>Women's Polka Dot Canvas Cross Body Handbag with Zipper Closure.</t>
  </si>
  <si>
    <t>NI-21064SIN</t>
  </si>
  <si>
    <t>NI-21065</t>
  </si>
  <si>
    <t>HBG101876</t>
  </si>
  <si>
    <t>Women's Satin Hard Case Rhinestone and Jewel Encrusted Evening Clutch Handbag Purse</t>
  </si>
  <si>
    <t>NI-21065G</t>
  </si>
  <si>
    <t>HBG101876G</t>
  </si>
  <si>
    <t>NI-21066</t>
  </si>
  <si>
    <t>HBG101877</t>
  </si>
  <si>
    <t>Women's Satin Hard Case Rhinestone Encrusted Boxed Clutch Evening Handbag</t>
  </si>
  <si>
    <t>NI-21066B</t>
  </si>
  <si>
    <t>HBG101877B</t>
  </si>
  <si>
    <t>NI-21066G</t>
  </si>
  <si>
    <t>HBG101877G</t>
  </si>
  <si>
    <t>NI-21067</t>
  </si>
  <si>
    <t>HBG101878</t>
  </si>
  <si>
    <t>Women's Fold over Denim Jean Clutch Handbag Encrusted with Polished Stones</t>
  </si>
  <si>
    <t>NI-21067B</t>
  </si>
  <si>
    <t>HBG101878B</t>
  </si>
  <si>
    <t>NI-21067BL</t>
  </si>
  <si>
    <t>HBG101878BL</t>
  </si>
  <si>
    <t>NI-21068</t>
  </si>
  <si>
    <t>HBG101885</t>
  </si>
  <si>
    <t>Women's Studded Fold Over PU Leather Clutch Handbag with Zipper Closure and Interior Pockets</t>
  </si>
  <si>
    <t>NI-21068S</t>
  </si>
  <si>
    <t>HBG101885S</t>
  </si>
  <si>
    <t>NI-21069</t>
  </si>
  <si>
    <t>HBG101894</t>
  </si>
  <si>
    <t>Women's Paris Eifel Tower European Leather Fold over Clutch Handbag with Zipper Closure.</t>
  </si>
  <si>
    <t>NI-21069B</t>
  </si>
  <si>
    <t>HBG101894B</t>
  </si>
  <si>
    <t>NI-21069G</t>
  </si>
  <si>
    <t>HBG101894G</t>
  </si>
  <si>
    <t>NI-21069S</t>
  </si>
  <si>
    <t>HBG101894S</t>
  </si>
  <si>
    <t>NI-21070</t>
  </si>
  <si>
    <t>HBG101898</t>
  </si>
  <si>
    <t>Women's USA Rhinestone Denim Jean Clutch Handbag with Zipper Closure</t>
  </si>
  <si>
    <t>NI-21070B</t>
  </si>
  <si>
    <t>HBG101898B</t>
  </si>
  <si>
    <t>NI-21070BL</t>
  </si>
  <si>
    <t>HBG101898BL</t>
  </si>
  <si>
    <t>NI-21071</t>
  </si>
  <si>
    <t>HBG101906</t>
  </si>
  <si>
    <t>Women's PU Leather Boxed Brief Case Style Clutch Handbag</t>
  </si>
  <si>
    <t>NI-21071SIN</t>
  </si>
  <si>
    <t>NI-21072</t>
  </si>
  <si>
    <t>HBG101908</t>
  </si>
  <si>
    <t>Women's Western Style Fringe PU Leather Cross Body Handbag (Small)</t>
  </si>
  <si>
    <t>NI-21072B</t>
  </si>
  <si>
    <t>HBG101908B</t>
  </si>
  <si>
    <t>NI-21072BEI</t>
  </si>
  <si>
    <t>HBG101908BEI</t>
  </si>
  <si>
    <t>NI-21073</t>
  </si>
  <si>
    <t>HBG101911</t>
  </si>
  <si>
    <t xml:space="preserve">Women's Large Floral Semi Clear Tote Handbag with Top Handles </t>
  </si>
  <si>
    <t>NI-21073SIN</t>
  </si>
  <si>
    <t>NI-21074</t>
  </si>
  <si>
    <t>HBG101923</t>
  </si>
  <si>
    <t>Women's Small Rhinestone Studded PU Leather Cross Body Handbag</t>
  </si>
  <si>
    <t>NI-21074B</t>
  </si>
  <si>
    <t>HBG101923B</t>
  </si>
  <si>
    <t>NI-21075</t>
  </si>
  <si>
    <t>HBG101938</t>
  </si>
  <si>
    <t>PU Leather Patriotic USA Big Apple Boxed Clutch Handbag / Small Brief Case</t>
  </si>
  <si>
    <t>NI-21075SIN</t>
  </si>
  <si>
    <t>NI-21076</t>
  </si>
  <si>
    <t>HBG101940</t>
  </si>
  <si>
    <t>Women's Square Canvas Messenger Handbag with Leather Trim</t>
  </si>
  <si>
    <t>NI-21076B</t>
  </si>
  <si>
    <t>HBG101940B</t>
  </si>
  <si>
    <t>NI-21077</t>
  </si>
  <si>
    <t>HBG101941</t>
  </si>
  <si>
    <t>Women's Canvas Square Messenger Bag with Faux Leather Trim and Handle</t>
  </si>
  <si>
    <t>NI-21077B</t>
  </si>
  <si>
    <t>HBG101941B</t>
  </si>
  <si>
    <t>NI-21077BL</t>
  </si>
  <si>
    <t>HBG101941BL</t>
  </si>
  <si>
    <t>NI-21077FU</t>
  </si>
  <si>
    <t>HBG101941FU</t>
  </si>
  <si>
    <t>NI-21077R</t>
  </si>
  <si>
    <t>HBG101941R</t>
  </si>
  <si>
    <t>NI-21077W</t>
  </si>
  <si>
    <t>HBG101941W</t>
  </si>
  <si>
    <t>NI-21078</t>
  </si>
  <si>
    <t>HBG101942</t>
  </si>
  <si>
    <t>LF7 Womens Business Canvas Square Messenger Bag with Optional Shoulder Strap</t>
  </si>
  <si>
    <t>NI-21078B</t>
  </si>
  <si>
    <t>HBG101942B</t>
  </si>
  <si>
    <t>LF7 Womens Business Faux Leather Square Messenger Bag with Optional Shoulder Strap</t>
  </si>
  <si>
    <t>HBG101943B</t>
  </si>
  <si>
    <t>NI-21078BEI</t>
  </si>
  <si>
    <t>HBG101943BEI</t>
  </si>
  <si>
    <t>NI-21078BL</t>
  </si>
  <si>
    <t>HBG101943BL</t>
  </si>
  <si>
    <t>NI-21078FU</t>
  </si>
  <si>
    <t>HBG101943FU</t>
  </si>
  <si>
    <t>NI-21078R</t>
  </si>
  <si>
    <t>HBG101943R</t>
  </si>
  <si>
    <t>NI-21078W</t>
  </si>
  <si>
    <t>HBG101943W</t>
  </si>
  <si>
    <t>NI-21079</t>
  </si>
  <si>
    <t>HBG101983</t>
  </si>
  <si>
    <t>LF7 Womens Faux Leather Rainbow Multi Color Handbag Purse</t>
  </si>
  <si>
    <t>NI-21079SIN</t>
  </si>
  <si>
    <t>NI-21080</t>
  </si>
  <si>
    <t>HBG101987</t>
  </si>
  <si>
    <t>LF7 Womens Faux Leather Rose Printed Satchel Handbag Purse w Gold Color Zipper</t>
  </si>
  <si>
    <t>NI-21080SIN</t>
  </si>
  <si>
    <t>NI-21081</t>
  </si>
  <si>
    <t>HBG102001</t>
  </si>
  <si>
    <t>LF7 Womens Crystal Rhinestone Encrusted Evening  Handbag Purse w Metal Trim and Handle</t>
  </si>
  <si>
    <t>NI-21081B</t>
  </si>
  <si>
    <t>HBG102001B</t>
  </si>
  <si>
    <t>NI-21082</t>
  </si>
  <si>
    <t>HBG102024</t>
  </si>
  <si>
    <t>LF7 Womens Crystal Rhinestone Encrusted Evening  Handbag Purse w Removable Shoulder Strap</t>
  </si>
  <si>
    <t>NI-21082S</t>
  </si>
  <si>
    <t>HBG102024S</t>
  </si>
  <si>
    <t>NI-21083</t>
  </si>
  <si>
    <t>HBG102031</t>
  </si>
  <si>
    <t xml:space="preserve">LF7 Womens Business Faux Leather Envelope Messenger Bag </t>
  </si>
  <si>
    <t>NI-21083B</t>
  </si>
  <si>
    <t>HBG102031B</t>
  </si>
  <si>
    <t>NI-21084</t>
  </si>
  <si>
    <t>HBG102034</t>
  </si>
  <si>
    <t xml:space="preserve">LF7 Womens Faux Leather Top Handle Messenger Bag </t>
  </si>
  <si>
    <t>NI-21084B</t>
  </si>
  <si>
    <t>HBG102034B</t>
  </si>
  <si>
    <t>NI-21084R</t>
  </si>
  <si>
    <t>HBG102034R</t>
  </si>
  <si>
    <t>NI-21085</t>
  </si>
  <si>
    <t>HBG102035</t>
  </si>
  <si>
    <t xml:space="preserve">LF7 Womens Faux Leather Grommet Chain Strap Messenger Bag </t>
  </si>
  <si>
    <t>NI-21085B</t>
  </si>
  <si>
    <t>HBG102035B</t>
  </si>
  <si>
    <t>NI-21085BR</t>
  </si>
  <si>
    <t>HBG102035BR</t>
  </si>
  <si>
    <t>NI-21086</t>
  </si>
  <si>
    <t>HBG102036</t>
  </si>
  <si>
    <t>LF7 Womens Satin Evening Envelope Clutch Handbag Purse w Removable Shoulder Strap</t>
  </si>
  <si>
    <t>NI-21086BL</t>
  </si>
  <si>
    <t>HBG102036BL</t>
  </si>
  <si>
    <t>NI-21086P</t>
  </si>
  <si>
    <t>HBG102036P</t>
  </si>
  <si>
    <t>NI-21087</t>
  </si>
  <si>
    <t>HBG102102</t>
  </si>
  <si>
    <t>LF7 Faux Leather Pull Strap Hobo Tote Purse Bag</t>
  </si>
  <si>
    <t>NI-21087B</t>
  </si>
  <si>
    <t>HBG102102B</t>
  </si>
  <si>
    <t>NI-21088</t>
  </si>
  <si>
    <t>HBG102108</t>
  </si>
  <si>
    <t>NI-21088B</t>
  </si>
  <si>
    <t>HBG102108B</t>
  </si>
  <si>
    <t>NI-21089</t>
  </si>
  <si>
    <t>HBG102111</t>
  </si>
  <si>
    <t>LF7 Womens Crystal Rhinestone Adorned Minaudiere Clutch Bag</t>
  </si>
  <si>
    <t>NI-21089S</t>
  </si>
  <si>
    <t>HBG102111S</t>
  </si>
  <si>
    <t>NI-21090</t>
  </si>
  <si>
    <t>HBG102119</t>
  </si>
  <si>
    <t>LF7 Womens Faux Leather Top Handle Messenger Bag w Tassel</t>
  </si>
  <si>
    <t>NI-21090B</t>
  </si>
  <si>
    <t>HBG102119B</t>
  </si>
  <si>
    <t>NI-21090BEI</t>
  </si>
  <si>
    <t>HBG102119BEI</t>
  </si>
  <si>
    <t>NI-21091</t>
  </si>
  <si>
    <t>HBG102120</t>
  </si>
  <si>
    <t>NI-21091B</t>
  </si>
  <si>
    <t>HBG102120B</t>
  </si>
  <si>
    <t>NI-21092</t>
  </si>
  <si>
    <t>HBG102123</t>
  </si>
  <si>
    <t>LF7 Womens Faux Leather Minaudiere Clutch Bag</t>
  </si>
  <si>
    <t>NI-21092B</t>
  </si>
  <si>
    <t>HBG102123B</t>
  </si>
  <si>
    <t>NI-21092G</t>
  </si>
  <si>
    <t>HBG102123G</t>
  </si>
  <si>
    <t>NI-21092S</t>
  </si>
  <si>
    <t>HBG102123S</t>
  </si>
  <si>
    <t>NI-21093</t>
  </si>
  <si>
    <t>HBG102124</t>
  </si>
  <si>
    <t>LF7 Womens Evening Envelope Clutch Handbag Purse w Removable Shoulder Strap</t>
  </si>
  <si>
    <t>NI-21093B</t>
  </si>
  <si>
    <t>HBG102124B</t>
  </si>
  <si>
    <t>NI-21093G</t>
  </si>
  <si>
    <t>HBG102124G</t>
  </si>
  <si>
    <t>NI-21094</t>
  </si>
  <si>
    <t>HBG102126</t>
  </si>
  <si>
    <t>NI-21094B</t>
  </si>
  <si>
    <t>HBG102126B</t>
  </si>
  <si>
    <t>NI-21094CH</t>
  </si>
  <si>
    <t>HBG102126CH</t>
  </si>
  <si>
    <t>NI-21094G</t>
  </si>
  <si>
    <t>HBG102126G</t>
  </si>
  <si>
    <t>NI-21094S</t>
  </si>
  <si>
    <t>HBG102126S</t>
  </si>
  <si>
    <t>NI-21095</t>
  </si>
  <si>
    <t>HBG102128</t>
  </si>
  <si>
    <t>NI-21095G</t>
  </si>
  <si>
    <t>HBG102128G</t>
  </si>
  <si>
    <t>NI-21096</t>
  </si>
  <si>
    <t>HBG102130</t>
  </si>
  <si>
    <t>NI-21096B</t>
  </si>
  <si>
    <t>HBG102130B</t>
  </si>
  <si>
    <t>NI-21097</t>
  </si>
  <si>
    <t>HBG102139</t>
  </si>
  <si>
    <t>LF7 Womens Hard Case Minaudiere Clutch Bag</t>
  </si>
  <si>
    <t>NI-21097GY</t>
  </si>
  <si>
    <t>HBG102139GY</t>
  </si>
  <si>
    <t>NI-21097NVY</t>
  </si>
  <si>
    <t>HBG102139NVY</t>
  </si>
  <si>
    <t>NI-21097R</t>
  </si>
  <si>
    <t>HBG102139R</t>
  </si>
  <si>
    <t>NI-21098</t>
  </si>
  <si>
    <t>HBG102142</t>
  </si>
  <si>
    <t>LF7 Womens Faux Leather Evening Envelope Clutch Handbag Purse w Removable Shoulder Strap</t>
  </si>
  <si>
    <t>NI-21098NVY</t>
  </si>
  <si>
    <t>HBG102142NVY</t>
  </si>
  <si>
    <t>NI-21098S</t>
  </si>
  <si>
    <t>HBG102142S</t>
  </si>
  <si>
    <t>NI-21099</t>
  </si>
  <si>
    <t>HBG102143</t>
  </si>
  <si>
    <t>NI-21099BEI</t>
  </si>
  <si>
    <t>HBG102143BEI</t>
  </si>
  <si>
    <t>NI-21099PC</t>
  </si>
  <si>
    <t>HBG102143PC</t>
  </si>
  <si>
    <t>NI-21099S</t>
  </si>
  <si>
    <t>HBG102143S</t>
  </si>
  <si>
    <t>NI-21100</t>
  </si>
  <si>
    <t>HBG102144</t>
  </si>
  <si>
    <t>LF7 Womens Textured Sparkle Evening Envelope Clutch Handbag Purse w Removable Shoulder Strap</t>
  </si>
  <si>
    <t>NI-21100B</t>
  </si>
  <si>
    <t>HBG102144B</t>
  </si>
  <si>
    <t>NI-21100BL</t>
  </si>
  <si>
    <t>HBG102144BL</t>
  </si>
  <si>
    <t>NI-21100BR</t>
  </si>
  <si>
    <t>HBG102144BR</t>
  </si>
  <si>
    <t>NI-21100CH</t>
  </si>
  <si>
    <t>HBG102144CH</t>
  </si>
  <si>
    <t>NI-21100FU</t>
  </si>
  <si>
    <t>HBG102144FU</t>
  </si>
  <si>
    <t>NI-21100G</t>
  </si>
  <si>
    <t>HBG102144G</t>
  </si>
  <si>
    <t>NI-21100P</t>
  </si>
  <si>
    <t>HBG102144P</t>
  </si>
  <si>
    <t>NI-21100S</t>
  </si>
  <si>
    <t>HBG102144S</t>
  </si>
  <si>
    <t>NI-21101</t>
  </si>
  <si>
    <t>HBG102145</t>
  </si>
  <si>
    <t>NI-21101B</t>
  </si>
  <si>
    <t>HBG102145B</t>
  </si>
  <si>
    <t>NI-21101BL</t>
  </si>
  <si>
    <t>HBG102145BL</t>
  </si>
  <si>
    <t>NI-21101BR</t>
  </si>
  <si>
    <t>HBG102145BR</t>
  </si>
  <si>
    <t>NI-21101CH</t>
  </si>
  <si>
    <t>HBG102145CH</t>
  </si>
  <si>
    <t>NI-21101G</t>
  </si>
  <si>
    <t>HBG102145G</t>
  </si>
  <si>
    <t>NI-21101P</t>
  </si>
  <si>
    <t>HBG102145P</t>
  </si>
  <si>
    <t>NI-21101S</t>
  </si>
  <si>
    <t>HBG102145S</t>
  </si>
  <si>
    <t>NI-21102</t>
  </si>
  <si>
    <t>HBG102148</t>
  </si>
  <si>
    <t>NI-21102B</t>
  </si>
  <si>
    <t>HBG102148B</t>
  </si>
  <si>
    <t>NI-21102GY</t>
  </si>
  <si>
    <t>HBG102148GY</t>
  </si>
  <si>
    <t>NI-21103</t>
  </si>
  <si>
    <t>HBG102149</t>
  </si>
  <si>
    <t>LF7 Womens Textured Sparkle Evening Envelope Clutch Handbag Purse w Metal Trim</t>
  </si>
  <si>
    <t>NI-21103B</t>
  </si>
  <si>
    <t>HBG102149B</t>
  </si>
  <si>
    <t>NI-21103CH</t>
  </si>
  <si>
    <t>HBG102149CH</t>
  </si>
  <si>
    <t>NI-21103G</t>
  </si>
  <si>
    <t>HBG102149G</t>
  </si>
  <si>
    <t>NI-21103MUL</t>
  </si>
  <si>
    <t>HBG102149MUL</t>
  </si>
  <si>
    <t>NI-21103PU</t>
  </si>
  <si>
    <t>HBG102149PU</t>
  </si>
  <si>
    <t>NI-21103S</t>
  </si>
  <si>
    <t>HBG102149S</t>
  </si>
  <si>
    <t>NI-21104</t>
  </si>
  <si>
    <t>HBG102151</t>
  </si>
  <si>
    <t>NI-21104B</t>
  </si>
  <si>
    <t>HBG102151B</t>
  </si>
  <si>
    <t>NI-21104CH</t>
  </si>
  <si>
    <t>HBG102151CH</t>
  </si>
  <si>
    <t>NI-21104G</t>
  </si>
  <si>
    <t>HBG102151G</t>
  </si>
  <si>
    <t>NI-21104GY</t>
  </si>
  <si>
    <t>HBG102151GY</t>
  </si>
  <si>
    <t>NI-21104SIN</t>
  </si>
  <si>
    <t>HBG102151KH</t>
  </si>
  <si>
    <t>NI-21104PN</t>
  </si>
  <si>
    <t>HBG102151PN</t>
  </si>
  <si>
    <t>NI-21104PU</t>
  </si>
  <si>
    <t>HBG102151PU</t>
  </si>
  <si>
    <t>NI-21104RG</t>
  </si>
  <si>
    <t>HBG102151RG</t>
  </si>
  <si>
    <t>NI-21104S</t>
  </si>
  <si>
    <t>HBG102151S</t>
  </si>
  <si>
    <t>NI-21105</t>
  </si>
  <si>
    <t>HBG102152</t>
  </si>
  <si>
    <t>NI-21105S</t>
  </si>
  <si>
    <t>HBG102152S</t>
  </si>
  <si>
    <t>NI-21106</t>
  </si>
  <si>
    <t>HBG102153</t>
  </si>
  <si>
    <t>LF7 Womens Textured Sparkle Evening Envelope Clutch Handbag Purse</t>
  </si>
  <si>
    <t>NI-21106B</t>
  </si>
  <si>
    <t>HBG102153B</t>
  </si>
  <si>
    <t>NI-21106CH</t>
  </si>
  <si>
    <t>HBG102153CH</t>
  </si>
  <si>
    <t>NI-21106G</t>
  </si>
  <si>
    <t>HBG102153G</t>
  </si>
  <si>
    <t>NI-21106MUL</t>
  </si>
  <si>
    <t>HBG102153MUL</t>
  </si>
  <si>
    <t>NI-21106PU</t>
  </si>
  <si>
    <t>HBG102153PU</t>
  </si>
  <si>
    <t>NI-21106S</t>
  </si>
  <si>
    <t>HBG102153S</t>
  </si>
  <si>
    <t>NI-21107</t>
  </si>
  <si>
    <t>HBG102154</t>
  </si>
  <si>
    <t>LF7 Womens Textured Evening Envelope Clutch Handbag Purse w Metal Trim</t>
  </si>
  <si>
    <t>NI-21107B</t>
  </si>
  <si>
    <t>HBG102154B</t>
  </si>
  <si>
    <t>NI-21107G</t>
  </si>
  <si>
    <t>HBG102154G</t>
  </si>
  <si>
    <t>NI-21107PN</t>
  </si>
  <si>
    <t>HBG102154PN</t>
  </si>
  <si>
    <t>NI-21107S</t>
  </si>
  <si>
    <t>HBG102154S</t>
  </si>
  <si>
    <t>NI-21107W</t>
  </si>
  <si>
    <t>HBG102154W</t>
  </si>
  <si>
    <t>NI-21108</t>
  </si>
  <si>
    <t>HBG102157</t>
  </si>
  <si>
    <t>NI-21108B</t>
  </si>
  <si>
    <t>HBG102157B</t>
  </si>
  <si>
    <t>NI-21108BL</t>
  </si>
  <si>
    <t>HBG102157BL</t>
  </si>
  <si>
    <t>NI-21108BR</t>
  </si>
  <si>
    <t>HBG102157BR</t>
  </si>
  <si>
    <t>NI-21108CH</t>
  </si>
  <si>
    <t>HBG102157CH</t>
  </si>
  <si>
    <t>NI-21108FU</t>
  </si>
  <si>
    <t>HBG102157FU</t>
  </si>
  <si>
    <t>NI-21108G</t>
  </si>
  <si>
    <t>HBG102157G</t>
  </si>
  <si>
    <t>NI-21108P</t>
  </si>
  <si>
    <t>HBG102157P</t>
  </si>
  <si>
    <t>NI-21108S</t>
  </si>
  <si>
    <t>HBG102157S</t>
  </si>
  <si>
    <t>NI-21109</t>
  </si>
  <si>
    <t>HBG102159</t>
  </si>
  <si>
    <t>NI-21109B</t>
  </si>
  <si>
    <t>HBG102159B</t>
  </si>
  <si>
    <t>NI-21109CH</t>
  </si>
  <si>
    <t>HBG102159CH</t>
  </si>
  <si>
    <t>NI-21109G</t>
  </si>
  <si>
    <t>HBG102159G</t>
  </si>
  <si>
    <t>NI-21109GY</t>
  </si>
  <si>
    <t>HBG102159GY</t>
  </si>
  <si>
    <t>NI-21109KH</t>
  </si>
  <si>
    <t>HBG102159KH</t>
  </si>
  <si>
    <t>NI-21109S</t>
  </si>
  <si>
    <t>HBG102159S</t>
  </si>
  <si>
    <t>NI-21110</t>
  </si>
  <si>
    <t>HBG102160</t>
  </si>
  <si>
    <t>NI-21110B</t>
  </si>
  <si>
    <t>HBG102160B</t>
  </si>
  <si>
    <t>NI-21110G</t>
  </si>
  <si>
    <t>HBG102160G</t>
  </si>
  <si>
    <t>NI-21110GY</t>
  </si>
  <si>
    <t>HBG102160GY</t>
  </si>
  <si>
    <t>NI-21110S</t>
  </si>
  <si>
    <t>HBG102160S</t>
  </si>
  <si>
    <t>NI-21111</t>
  </si>
  <si>
    <t>HBG102162</t>
  </si>
  <si>
    <t>LF7 Womens Evening Envelope Clutch Handbag Purse w Metal Trim</t>
  </si>
  <si>
    <t>NI-21111B</t>
  </si>
  <si>
    <t>HBG102162B</t>
  </si>
  <si>
    <t>NI-21111CH</t>
  </si>
  <si>
    <t>HBG102162CH</t>
  </si>
  <si>
    <t>NI-21111G</t>
  </si>
  <si>
    <t>HBG102162G</t>
  </si>
  <si>
    <t>NI-21111GY</t>
  </si>
  <si>
    <t>HBG102162GY</t>
  </si>
  <si>
    <t>NI-21111PN</t>
  </si>
  <si>
    <t>HBG102162PN</t>
  </si>
  <si>
    <t>NI-21111PU</t>
  </si>
  <si>
    <t>HBG102162PU</t>
  </si>
  <si>
    <t>NI-21111RG</t>
  </si>
  <si>
    <t>HBG102162RG</t>
  </si>
  <si>
    <t>NI-21111S</t>
  </si>
  <si>
    <t>HBG102162S</t>
  </si>
  <si>
    <t>NI-21112</t>
  </si>
  <si>
    <t>HBG102163</t>
  </si>
  <si>
    <t>NI-21112B</t>
  </si>
  <si>
    <t>HBG102163B</t>
  </si>
  <si>
    <t>NI-21112FU</t>
  </si>
  <si>
    <t>HBG102163FU</t>
  </si>
  <si>
    <t>NI-21112G</t>
  </si>
  <si>
    <t>HBG102163G</t>
  </si>
  <si>
    <t>NI-21112GY</t>
  </si>
  <si>
    <t>HBG102163GY</t>
  </si>
  <si>
    <t>NI-21112S</t>
  </si>
  <si>
    <t>HBG102163S</t>
  </si>
  <si>
    <t>HWZZ002</t>
  </si>
  <si>
    <t>VSSZW002GR</t>
  </si>
  <si>
    <t>Leticia Ann Penn</t>
  </si>
  <si>
    <t>Name</t>
  </si>
  <si>
    <t>Item</t>
  </si>
  <si>
    <t>Tina Howse</t>
  </si>
  <si>
    <t>Amani Mahrat</t>
  </si>
  <si>
    <t>Bridgette Wallis</t>
  </si>
  <si>
    <t>victor antopolsky</t>
  </si>
  <si>
    <t>RICHARD SUSSAN</t>
  </si>
  <si>
    <t>Kwanza Rouson</t>
  </si>
  <si>
    <t>Debra Lescarbeau</t>
  </si>
  <si>
    <t>katina riddick</t>
  </si>
  <si>
    <t>Jackie Bennett</t>
  </si>
  <si>
    <t>Brenda    Cravens</t>
  </si>
  <si>
    <t>Elizabeth    Spencer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</si>
</sst>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7" formatCode="&quot;$&quot;#,##0.00_);\(&quot;$&quot;#,##0.00\)"/>
    <numFmt numFmtId="44" formatCode="_(&quot;$&quot;* #,##0.00_);_(&quot;$&quot;* \(#,##0.00\);_(&quot;$&quot;* &quot;-&quot;??_);_(@_)"/>
    <numFmt numFmtId="164" formatCode="[$-409]mmmm\ d\,\ yyyy;@"/>
    <numFmt numFmtId="165" formatCode="0.000"/>
  </numFmts>
  <fonts count="113">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1"/>
      <color theme="1"/>
      <name val="Calibri"/>
      <family val="2"/>
      <scheme val="minor"/>
    </font>
    <font>
      <sz val="12"/>
      <color theme="1"/>
      <name val="Calibri"/>
      <family val="2"/>
      <scheme val="minor"/>
    </font>
    <font>
      <sz val="11"/>
      <color theme="1"/>
      <name val="Calibri"/>
      <family val="2"/>
      <scheme val="minor"/>
    </font>
    <font>
      <sz val="12"/>
      <color rgb="FF222222"/>
      <name val="Arial"/>
      <family val="2"/>
    </font>
    <font>
      <sz val="12"/>
      <color theme="1"/>
      <name val="Calibri"/>
      <family val="2"/>
      <scheme val="minor"/>
    </font>
    <font>
      <b/>
      <sz val="12"/>
      <color theme="1"/>
      <name val="Calibri"/>
      <family val="2"/>
      <scheme val="minor"/>
    </font>
    <font>
      <sz val="14"/>
      <name val="Calibri"/>
      <family val="2"/>
      <scheme val="minor"/>
    </font>
    <font>
      <sz val="12"/>
      <color theme="1"/>
      <name val="Arial"/>
      <family val="2"/>
    </font>
    <font>
      <sz val="12"/>
      <name val="Arial"/>
      <family val="2"/>
    </font>
    <font>
      <sz val="14"/>
      <color theme="1"/>
      <name val="Calibri"/>
      <family val="2"/>
      <scheme val="minor"/>
    </font>
    <font>
      <sz val="11"/>
      <color indexed="8"/>
      <name val="Calibri"/>
      <family val="2"/>
    </font>
    <font>
      <u/>
      <sz val="12"/>
      <color theme="10"/>
      <name val="Calibri"/>
      <family val="2"/>
      <scheme val="minor"/>
    </font>
    <font>
      <b/>
      <sz val="14"/>
      <name val="Calibri"/>
      <family val="2"/>
      <scheme val="minor"/>
    </font>
    <font>
      <b/>
      <sz val="11"/>
      <color indexed="8"/>
      <name val="Calibri"/>
      <family val="2"/>
    </font>
    <font>
      <u/>
      <sz val="12"/>
      <color theme="11"/>
      <name val="Calibri"/>
      <family val="2"/>
      <scheme val="minor"/>
    </font>
    <font>
      <sz val="12"/>
      <color rgb="FF000000"/>
      <name val="Arial"/>
      <family val="2"/>
    </font>
    <font>
      <sz val="14"/>
      <color indexed="8"/>
      <name val="Calibri"/>
      <family val="2"/>
    </font>
    <font>
      <sz val="12"/>
      <color rgb="FF006100"/>
      <name val="Calibri"/>
      <family val="2"/>
      <scheme val="minor"/>
    </font>
    <font>
      <sz val="12"/>
      <color rgb="FF9C0006"/>
      <name val="Calibri"/>
      <family val="2"/>
      <scheme val="minor"/>
    </font>
    <font>
      <sz val="12"/>
      <color rgb="FF9C65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sz val="12"/>
      <color theme="0"/>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indexed="8"/>
      <name val="Arial"/>
      <family val="2"/>
    </font>
    <font>
      <b/>
      <sz val="12"/>
      <name val="Arial"/>
      <family val="2"/>
    </font>
    <font>
      <sz val="14"/>
      <color rgb="FF000000"/>
      <name val="Calibri"/>
      <family val="2"/>
      <scheme val="minor"/>
    </font>
    <font>
      <sz val="12"/>
      <color rgb="FF000000"/>
      <name val="Calibri"/>
      <family val="2"/>
      <scheme val="minor"/>
    </font>
    <font>
      <sz val="14"/>
      <color rgb="FFFF0000"/>
      <name val="Calibri"/>
      <family val="2"/>
      <scheme val="minor"/>
    </font>
    <font>
      <sz val="14"/>
      <color rgb="FF0000FF"/>
      <name val="Calibri"/>
      <family val="2"/>
      <scheme val="minor"/>
    </font>
    <font>
      <sz val="11"/>
      <color rgb="FF0000FF"/>
      <name val="Calibri"/>
      <family val="2"/>
    </font>
    <font>
      <b/>
      <sz val="14"/>
      <color theme="1"/>
      <name val="Calibri"/>
      <family val="2"/>
      <scheme val="minor"/>
    </font>
    <font>
      <sz val="16"/>
      <color rgb="FF333333"/>
      <name val="Arial"/>
      <family val="2"/>
    </font>
    <font>
      <sz val="14"/>
      <name val="Calibri"/>
      <family val="2"/>
    </font>
    <font>
      <sz val="14"/>
      <color theme="3"/>
      <name val="Calibri"/>
      <family val="2"/>
      <scheme val="minor"/>
    </font>
    <font>
      <sz val="12"/>
      <color theme="3"/>
      <name val="Verdana"/>
      <family val="2"/>
    </font>
    <font>
      <b/>
      <sz val="14"/>
      <color theme="1"/>
      <name val="Verdana"/>
      <family val="2"/>
    </font>
    <font>
      <sz val="11"/>
      <color rgb="FF000000"/>
      <name val="Verdana"/>
      <family val="2"/>
    </font>
    <font>
      <sz val="12"/>
      <color rgb="FF000000"/>
      <name val="Verdana"/>
      <family val="2"/>
    </font>
    <font>
      <b/>
      <sz val="14"/>
      <color rgb="FF0000FF"/>
      <name val="Calibri"/>
      <family val="2"/>
      <scheme val="minor"/>
    </font>
    <font>
      <sz val="10"/>
      <name val="Arial"/>
      <family val="2"/>
    </font>
    <font>
      <sz val="14"/>
      <color rgb="FF00FF00"/>
      <name val="Calibri"/>
      <family val="2"/>
      <scheme val="minor"/>
    </font>
    <font>
      <b/>
      <sz val="12"/>
      <color theme="1"/>
      <name val="Arial"/>
      <family val="2"/>
    </font>
    <font>
      <sz val="12"/>
      <color rgb="FFFF0000"/>
      <name val="Arial"/>
      <family val="2"/>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rgb="FF202020"/>
      <name val="Arial"/>
      <family val="2"/>
    </font>
    <font>
      <b/>
      <sz val="16"/>
      <color rgb="FF000000"/>
      <name val="Calibri"/>
      <family val="2"/>
      <scheme val="minor"/>
    </font>
    <font>
      <sz val="16"/>
      <name val="Arial"/>
      <family val="2"/>
    </font>
    <font>
      <sz val="16"/>
      <color theme="1"/>
      <name val="Arial"/>
      <family val="2"/>
    </font>
    <font>
      <sz val="16"/>
      <color rgb="FF000000"/>
      <name val="Arial"/>
      <family val="2"/>
    </font>
    <font>
      <sz val="16"/>
      <color theme="3"/>
      <name val="Arial"/>
      <family val="2"/>
    </font>
    <font>
      <sz val="16"/>
      <color rgb="FF666666"/>
      <name val="Arial"/>
      <family val="2"/>
    </font>
    <font>
      <sz val="16"/>
      <color indexed="8"/>
      <name val="Arial"/>
      <family val="2"/>
    </font>
    <font>
      <sz val="16"/>
      <color theme="1"/>
      <name val="Calibri"/>
      <family val="2"/>
      <scheme val="minor"/>
    </font>
    <font>
      <sz val="12"/>
      <color rgb="FF00FF00"/>
      <name val="Calibri"/>
      <family val="2"/>
      <scheme val="minor"/>
    </font>
    <font>
      <sz val="12"/>
      <color rgb="FF000000"/>
      <name val="Calibri"/>
      <family val="2"/>
      <charset val="134"/>
      <scheme val="minor"/>
    </font>
    <font>
      <sz val="11"/>
      <color rgb="FF000000"/>
      <name val="Calibri"/>
      <family val="2"/>
      <scheme val="minor"/>
    </font>
    <font>
      <sz val="16"/>
      <color rgb="FF0000FF"/>
      <name val="Arial"/>
      <family val="2"/>
    </font>
    <font>
      <sz val="14"/>
      <color rgb="FF000000"/>
      <name val="Verdana"/>
      <family val="2"/>
    </font>
    <font>
      <sz val="12"/>
      <name val="Calibri"/>
      <family val="2"/>
      <scheme val="minor"/>
    </font>
    <font>
      <sz val="18"/>
      <color rgb="FF000000"/>
      <name val="Verdana"/>
      <family val="2"/>
    </font>
    <font>
      <b/>
      <sz val="14"/>
      <color rgb="FF00FF00"/>
      <name val="Calibri"/>
      <family val="2"/>
      <scheme val="minor"/>
    </font>
    <font>
      <sz val="9"/>
      <color rgb="FF00FF00"/>
      <name val="Arial"/>
      <family val="2"/>
    </font>
    <font>
      <sz val="14"/>
      <color rgb="FF00FF00"/>
      <name val="Verdana"/>
      <family val="2"/>
    </font>
    <font>
      <sz val="11"/>
      <color rgb="FF00FF00"/>
      <name val="Calibri"/>
      <family val="2"/>
      <scheme val="minor"/>
    </font>
    <font>
      <b/>
      <sz val="16"/>
      <name val="Arial"/>
      <family val="2"/>
    </font>
    <font>
      <sz val="11"/>
      <name val="Calibri"/>
      <family val="2"/>
      <scheme val="minor"/>
    </font>
    <font>
      <sz val="9"/>
      <color indexed="81"/>
      <name val="Tahoma"/>
      <family val="2"/>
    </font>
    <font>
      <b/>
      <sz val="9"/>
      <color indexed="81"/>
      <name val="Tahoma"/>
      <family val="2"/>
    </font>
    <font>
      <sz val="12"/>
      <color rgb="FF000000"/>
      <name val="Calibri"/>
      <family val="2"/>
    </font>
    <font>
      <sz val="14"/>
      <color rgb="FFFF00FF"/>
      <name val="Calibri"/>
      <family val="2"/>
      <scheme val="minor"/>
    </font>
    <font>
      <sz val="12"/>
      <color rgb="FFFF00FF"/>
      <name val="Calibri"/>
      <family val="2"/>
      <scheme val="minor"/>
    </font>
    <font>
      <sz val="10"/>
      <color rgb="FF111111"/>
      <name val="Arial"/>
      <family val="2"/>
    </font>
    <font>
      <sz val="11"/>
      <color rgb="FF333333"/>
      <name val="Myriad-pro"/>
    </font>
    <font>
      <sz val="12"/>
      <color rgb="FF7F8993"/>
      <name val="Myriad-pro"/>
    </font>
  </fonts>
  <fills count="47">
    <fill>
      <patternFill patternType="none"/>
    </fill>
    <fill>
      <patternFill patternType="gray125"/>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FF0000"/>
        <bgColor indexed="64"/>
      </patternFill>
    </fill>
    <fill>
      <patternFill patternType="solid">
        <fgColor rgb="FF92D050"/>
        <bgColor indexed="64"/>
      </patternFill>
    </fill>
    <fill>
      <patternFill patternType="solid">
        <fgColor theme="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CC"/>
      </patternFill>
    </fill>
    <fill>
      <patternFill patternType="solid">
        <fgColor rgb="FFDCE6F1"/>
        <bgColor rgb="FFDCE6F1"/>
      </patternFill>
    </fill>
    <fill>
      <patternFill patternType="solid">
        <fgColor rgb="FFFFFFFF"/>
        <bgColor indexed="64"/>
      </patternFill>
    </fill>
    <fill>
      <patternFill patternType="solid">
        <fgColor rgb="FFEBF2F9"/>
        <bgColor indexed="64"/>
      </patternFill>
    </fill>
    <fill>
      <patternFill patternType="solid">
        <fgColor rgb="FFE3EAF1"/>
        <bgColor indexed="64"/>
      </patternFill>
    </fill>
    <fill>
      <patternFill patternType="solid">
        <fgColor rgb="FFF6F6F6"/>
        <bgColor indexed="64"/>
      </patternFill>
    </fill>
    <fill>
      <patternFill patternType="solid">
        <fgColor indexed="9"/>
        <bgColor auto="1"/>
      </patternFill>
    </fill>
    <fill>
      <patternFill patternType="solid">
        <fgColor theme="0"/>
        <bgColor indexed="64"/>
      </patternFill>
    </fill>
    <fill>
      <patternFill patternType="solid">
        <fgColor theme="7" tint="0.59999389629810485"/>
        <bgColor indexed="64"/>
      </patternFill>
    </fill>
  </fills>
  <borders count="40">
    <border>
      <left/>
      <right/>
      <top/>
      <bottom/>
      <diagonal/>
    </border>
    <border>
      <left style="medium">
        <color auto="1"/>
      </left>
      <right style="medium">
        <color auto="1"/>
      </right>
      <top style="medium">
        <color auto="1"/>
      </top>
      <bottom style="medium">
        <color auto="1"/>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diagonal/>
    </border>
    <border>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thin">
        <color auto="1"/>
      </right>
      <top/>
      <bottom/>
      <diagonal/>
    </border>
    <border>
      <left/>
      <right style="thin">
        <color auto="1"/>
      </right>
      <top/>
      <bottom/>
      <diagonal/>
    </border>
    <border>
      <left style="thin">
        <color auto="1"/>
      </left>
      <right style="medium">
        <color auto="1"/>
      </right>
      <top/>
      <bottom/>
      <diagonal/>
    </border>
    <border>
      <left style="thin">
        <color auto="1"/>
      </left>
      <right style="thin">
        <color auto="1"/>
      </right>
      <top/>
      <bottom/>
      <diagonal/>
    </border>
    <border>
      <left style="thin">
        <color auto="1"/>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B2B2B2"/>
      </left>
      <right style="thin">
        <color rgb="FFB2B2B2"/>
      </right>
      <top style="thin">
        <color rgb="FFB2B2B2"/>
      </top>
      <bottom style="thin">
        <color rgb="FFB2B2B2"/>
      </bottom>
      <diagonal/>
    </border>
    <border>
      <left/>
      <right/>
      <top style="thin">
        <color rgb="FF95B3D7"/>
      </top>
      <bottom style="thin">
        <color rgb="FF95B3D7"/>
      </bottom>
      <diagonal/>
    </border>
    <border>
      <left/>
      <right/>
      <top/>
      <bottom style="medium">
        <color rgb="FFE3E3E3"/>
      </bottom>
      <diagonal/>
    </border>
    <border>
      <left style="medium">
        <color rgb="FFE3E3E3"/>
      </left>
      <right/>
      <top/>
      <bottom style="medium">
        <color rgb="FFE3E3E3"/>
      </bottom>
      <diagonal/>
    </border>
    <border>
      <left style="medium">
        <color rgb="FFE3E3E3"/>
      </left>
      <right/>
      <top/>
      <bottom/>
      <diagonal/>
    </border>
    <border>
      <left style="medium">
        <color rgb="FFE3E3E3"/>
      </left>
      <right/>
      <top style="medium">
        <color rgb="FFE3E3E3"/>
      </top>
      <bottom/>
      <diagonal/>
    </border>
  </borders>
  <cellStyleXfs count="12900">
    <xf numFmtId="0" fontId="0" fillId="0" borderId="0"/>
    <xf numFmtId="44" fontId="23" fillId="0" borderId="0" applyFont="0" applyFill="0" applyBorder="0" applyAlignment="0" applyProtection="0"/>
    <xf numFmtId="0" fontId="29" fillId="0" borderId="0" applyFill="0" applyProtection="0"/>
    <xf numFmtId="0" fontId="30" fillId="0" borderId="0" applyNumberFormat="0" applyFill="0" applyBorder="0" applyAlignment="0" applyProtection="0"/>
    <xf numFmtId="0" fontId="21" fillId="0" borderId="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44" fontId="20" fillId="0" borderId="0" applyFont="0" applyFill="0" applyBorder="0" applyAlignment="0" applyProtection="0"/>
    <xf numFmtId="0" fontId="20" fillId="15" borderId="0" applyNumberFormat="0" applyBorder="0" applyAlignment="0" applyProtection="0"/>
    <xf numFmtId="0" fontId="20" fillId="19" borderId="0" applyNumberFormat="0" applyBorder="0" applyAlignment="0" applyProtection="0"/>
    <xf numFmtId="0" fontId="20" fillId="23" borderId="0" applyNumberFormat="0" applyBorder="0" applyAlignment="0" applyProtection="0"/>
    <xf numFmtId="0" fontId="20" fillId="27" borderId="0" applyNumberFormat="0" applyBorder="0" applyAlignment="0" applyProtection="0"/>
    <xf numFmtId="0" fontId="20" fillId="31" borderId="0" applyNumberFormat="0" applyBorder="0" applyAlignment="0" applyProtection="0"/>
    <xf numFmtId="0" fontId="20" fillId="35" borderId="0" applyNumberFormat="0" applyBorder="0" applyAlignment="0" applyProtection="0"/>
    <xf numFmtId="0" fontId="20" fillId="16" borderId="0" applyNumberFormat="0" applyBorder="0" applyAlignment="0" applyProtection="0"/>
    <xf numFmtId="0" fontId="20" fillId="20" borderId="0" applyNumberFormat="0" applyBorder="0" applyAlignment="0" applyProtection="0"/>
    <xf numFmtId="0" fontId="20" fillId="24" borderId="0" applyNumberFormat="0" applyBorder="0" applyAlignment="0" applyProtection="0"/>
    <xf numFmtId="0" fontId="20" fillId="28" borderId="0" applyNumberFormat="0" applyBorder="0" applyAlignment="0" applyProtection="0"/>
    <xf numFmtId="0" fontId="20" fillId="32" borderId="0" applyNumberFormat="0" applyBorder="0" applyAlignment="0" applyProtection="0"/>
    <xf numFmtId="0" fontId="20" fillId="36" borderId="0" applyNumberFormat="0" applyBorder="0" applyAlignment="0" applyProtection="0"/>
    <xf numFmtId="0" fontId="46" fillId="17" borderId="0" applyNumberFormat="0" applyBorder="0" applyAlignment="0" applyProtection="0"/>
    <xf numFmtId="0" fontId="46" fillId="21" borderId="0" applyNumberFormat="0" applyBorder="0" applyAlignment="0" applyProtection="0"/>
    <xf numFmtId="0" fontId="46" fillId="25" borderId="0" applyNumberFormat="0" applyBorder="0" applyAlignment="0" applyProtection="0"/>
    <xf numFmtId="0" fontId="46" fillId="29" borderId="0" applyNumberFormat="0" applyBorder="0" applyAlignment="0" applyProtection="0"/>
    <xf numFmtId="0" fontId="46" fillId="33" borderId="0" applyNumberFormat="0" applyBorder="0" applyAlignment="0" applyProtection="0"/>
    <xf numFmtId="0" fontId="46" fillId="37" borderId="0" applyNumberFormat="0" applyBorder="0" applyAlignment="0" applyProtection="0"/>
    <xf numFmtId="0" fontId="46" fillId="14" borderId="0" applyNumberFormat="0" applyBorder="0" applyAlignment="0" applyProtection="0"/>
    <xf numFmtId="0" fontId="46" fillId="18" borderId="0" applyNumberFormat="0" applyBorder="0" applyAlignment="0" applyProtection="0"/>
    <xf numFmtId="0" fontId="46" fillId="22" borderId="0" applyNumberFormat="0" applyBorder="0" applyAlignment="0" applyProtection="0"/>
    <xf numFmtId="0" fontId="46" fillId="26" borderId="0" applyNumberFormat="0" applyBorder="0" applyAlignment="0" applyProtection="0"/>
    <xf numFmtId="0" fontId="46" fillId="30" borderId="0" applyNumberFormat="0" applyBorder="0" applyAlignment="0" applyProtection="0"/>
    <xf numFmtId="0" fontId="46" fillId="34" borderId="0" applyNumberFormat="0" applyBorder="0" applyAlignment="0" applyProtection="0"/>
    <xf numFmtId="0" fontId="37" fillId="9" borderId="0" applyNumberFormat="0" applyBorder="0" applyAlignment="0" applyProtection="0"/>
    <xf numFmtId="0" fontId="41" fillId="12" borderId="26" applyNumberFormat="0" applyAlignment="0" applyProtection="0"/>
    <xf numFmtId="0" fontId="43" fillId="13" borderId="29" applyNumberFormat="0" applyAlignment="0" applyProtection="0"/>
    <xf numFmtId="0" fontId="45" fillId="0" borderId="0" applyNumberFormat="0" applyFill="0" applyBorder="0" applyAlignment="0" applyProtection="0"/>
    <xf numFmtId="0" fontId="36" fillId="8" borderId="0" applyNumberFormat="0" applyBorder="0" applyAlignment="0" applyProtection="0"/>
    <xf numFmtId="0" fontId="39" fillId="11" borderId="26" applyNumberFormat="0" applyAlignment="0" applyProtection="0"/>
    <xf numFmtId="0" fontId="42" fillId="0" borderId="28" applyNumberFormat="0" applyFill="0" applyAlignment="0" applyProtection="0"/>
    <xf numFmtId="0" fontId="38" fillId="10" borderId="0" applyNumberFormat="0" applyBorder="0" applyAlignment="0" applyProtection="0"/>
    <xf numFmtId="0" fontId="40" fillId="12" borderId="27" applyNumberFormat="0" applyAlignment="0" applyProtection="0"/>
    <xf numFmtId="0" fontId="24" fillId="0" borderId="30" applyNumberFormat="0" applyFill="0" applyAlignment="0" applyProtection="0"/>
    <xf numFmtId="0" fontId="44"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47" fillId="0" borderId="0" applyNumberFormat="0" applyFill="0" applyBorder="0" applyAlignment="0" applyProtection="0"/>
    <xf numFmtId="0" fontId="48" fillId="0" borderId="31" applyNumberFormat="0" applyFill="0" applyAlignment="0" applyProtection="0"/>
    <xf numFmtId="0" fontId="49" fillId="0" borderId="32" applyNumberFormat="0" applyFill="0" applyAlignment="0" applyProtection="0"/>
    <xf numFmtId="0" fontId="50" fillId="0" borderId="33" applyNumberFormat="0" applyFill="0" applyAlignment="0" applyProtection="0"/>
    <xf numFmtId="0" fontId="50" fillId="0" borderId="0" applyNumberFormat="0" applyFill="0" applyBorder="0" applyAlignment="0" applyProtection="0"/>
    <xf numFmtId="0" fontId="20" fillId="38" borderId="34" applyNumberFormat="0" applyFont="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19" fillId="0" borderId="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67" fillId="0" borderId="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17" fillId="0" borderId="0"/>
    <xf numFmtId="0" fontId="16" fillId="0" borderId="0"/>
    <xf numFmtId="0" fontId="71" fillId="8" borderId="0" applyNumberFormat="0" applyBorder="0" applyAlignment="0" applyProtection="0"/>
    <xf numFmtId="0" fontId="72" fillId="9" borderId="0" applyNumberFormat="0" applyBorder="0" applyAlignment="0" applyProtection="0"/>
    <xf numFmtId="0" fontId="73" fillId="10" borderId="0" applyNumberFormat="0" applyBorder="0" applyAlignment="0" applyProtection="0"/>
    <xf numFmtId="0" fontId="74" fillId="11" borderId="26" applyNumberFormat="0" applyAlignment="0" applyProtection="0"/>
    <xf numFmtId="0" fontId="75" fillId="12" borderId="27" applyNumberFormat="0" applyAlignment="0" applyProtection="0"/>
    <xf numFmtId="0" fontId="76" fillId="12" borderId="26" applyNumberFormat="0" applyAlignment="0" applyProtection="0"/>
    <xf numFmtId="0" fontId="77" fillId="0" borderId="28" applyNumberFormat="0" applyFill="0" applyAlignment="0" applyProtection="0"/>
    <xf numFmtId="0" fontId="78" fillId="13" borderId="29" applyNumberFormat="0" applyAlignment="0" applyProtection="0"/>
    <xf numFmtId="0" fontId="79" fillId="0" borderId="0" applyNumberFormat="0" applyFill="0" applyBorder="0" applyAlignment="0" applyProtection="0"/>
    <xf numFmtId="0" fontId="80" fillId="0" borderId="0" applyNumberFormat="0" applyFill="0" applyBorder="0" applyAlignment="0" applyProtection="0"/>
    <xf numFmtId="0" fontId="81" fillId="0" borderId="30" applyNumberFormat="0" applyFill="0" applyAlignment="0" applyProtection="0"/>
    <xf numFmtId="0" fontId="82" fillId="14"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82" fillId="17" borderId="0" applyNumberFormat="0" applyBorder="0" applyAlignment="0" applyProtection="0"/>
    <xf numFmtId="0" fontId="82" fillId="18" borderId="0" applyNumberFormat="0" applyBorder="0" applyAlignment="0" applyProtection="0"/>
    <xf numFmtId="0" fontId="15" fillId="19" borderId="0" applyNumberFormat="0" applyBorder="0" applyAlignment="0" applyProtection="0"/>
    <xf numFmtId="0" fontId="15" fillId="20" borderId="0" applyNumberFormat="0" applyBorder="0" applyAlignment="0" applyProtection="0"/>
    <xf numFmtId="0" fontId="82" fillId="21" borderId="0" applyNumberFormat="0" applyBorder="0" applyAlignment="0" applyProtection="0"/>
    <xf numFmtId="0" fontId="82" fillId="22" borderId="0" applyNumberFormat="0" applyBorder="0" applyAlignment="0" applyProtection="0"/>
    <xf numFmtId="0" fontId="15" fillId="23" borderId="0" applyNumberFormat="0" applyBorder="0" applyAlignment="0" applyProtection="0"/>
    <xf numFmtId="0" fontId="15" fillId="24" borderId="0" applyNumberFormat="0" applyBorder="0" applyAlignment="0" applyProtection="0"/>
    <xf numFmtId="0" fontId="82" fillId="25" borderId="0" applyNumberFormat="0" applyBorder="0" applyAlignment="0" applyProtection="0"/>
    <xf numFmtId="0" fontId="82" fillId="26" borderId="0" applyNumberFormat="0" applyBorder="0" applyAlignment="0" applyProtection="0"/>
    <xf numFmtId="0" fontId="15" fillId="27" borderId="0" applyNumberFormat="0" applyBorder="0" applyAlignment="0" applyProtection="0"/>
    <xf numFmtId="0" fontId="15" fillId="28" borderId="0" applyNumberFormat="0" applyBorder="0" applyAlignment="0" applyProtection="0"/>
    <xf numFmtId="0" fontId="82" fillId="29" borderId="0" applyNumberFormat="0" applyBorder="0" applyAlignment="0" applyProtection="0"/>
    <xf numFmtId="0" fontId="82" fillId="30" borderId="0" applyNumberFormat="0" applyBorder="0" applyAlignment="0" applyProtection="0"/>
    <xf numFmtId="0" fontId="15" fillId="31" borderId="0" applyNumberFormat="0" applyBorder="0" applyAlignment="0" applyProtection="0"/>
    <xf numFmtId="0" fontId="15" fillId="32" borderId="0" applyNumberFormat="0" applyBorder="0" applyAlignment="0" applyProtection="0"/>
    <xf numFmtId="0" fontId="82" fillId="33" borderId="0" applyNumberFormat="0" applyBorder="0" applyAlignment="0" applyProtection="0"/>
    <xf numFmtId="0" fontId="82" fillId="34" borderId="0" applyNumberFormat="0" applyBorder="0" applyAlignment="0" applyProtection="0"/>
    <xf numFmtId="0" fontId="15" fillId="35" borderId="0" applyNumberFormat="0" applyBorder="0" applyAlignment="0" applyProtection="0"/>
    <xf numFmtId="0" fontId="15" fillId="36" borderId="0" applyNumberFormat="0" applyBorder="0" applyAlignment="0" applyProtection="0"/>
    <xf numFmtId="0" fontId="82" fillId="37" borderId="0" applyNumberFormat="0" applyBorder="0" applyAlignment="0" applyProtection="0"/>
    <xf numFmtId="0" fontId="15" fillId="0" borderId="0"/>
    <xf numFmtId="0" fontId="15" fillId="38" borderId="34" applyNumberFormat="0" applyFont="0" applyAlignment="0" applyProtection="0"/>
    <xf numFmtId="0" fontId="14" fillId="0" borderId="0"/>
    <xf numFmtId="0" fontId="14" fillId="38" borderId="34" applyNumberFormat="0" applyFont="0" applyAlignment="0" applyProtection="0"/>
    <xf numFmtId="0" fontId="14" fillId="15" borderId="0" applyNumberFormat="0" applyBorder="0" applyAlignment="0" applyProtection="0"/>
    <xf numFmtId="0" fontId="14" fillId="16" borderId="0" applyNumberFormat="0" applyBorder="0" applyAlignment="0" applyProtection="0"/>
    <xf numFmtId="0" fontId="14" fillId="19" borderId="0" applyNumberFormat="0" applyBorder="0" applyAlignment="0" applyProtection="0"/>
    <xf numFmtId="0" fontId="14" fillId="20" borderId="0" applyNumberFormat="0" applyBorder="0" applyAlignment="0" applyProtection="0"/>
    <xf numFmtId="0" fontId="14" fillId="23" borderId="0" applyNumberFormat="0" applyBorder="0" applyAlignment="0" applyProtection="0"/>
    <xf numFmtId="0" fontId="14" fillId="24" borderId="0" applyNumberFormat="0" applyBorder="0" applyAlignment="0" applyProtection="0"/>
    <xf numFmtId="0" fontId="14" fillId="27" borderId="0" applyNumberFormat="0" applyBorder="0" applyAlignment="0" applyProtection="0"/>
    <xf numFmtId="0" fontId="14" fillId="28" borderId="0" applyNumberFormat="0" applyBorder="0" applyAlignment="0" applyProtection="0"/>
    <xf numFmtId="0" fontId="14" fillId="31" borderId="0" applyNumberFormat="0" applyBorder="0" applyAlignment="0" applyProtection="0"/>
    <xf numFmtId="0" fontId="14" fillId="32" borderId="0" applyNumberFormat="0" applyBorder="0" applyAlignment="0" applyProtection="0"/>
    <xf numFmtId="0" fontId="14" fillId="35" borderId="0" applyNumberFormat="0" applyBorder="0" applyAlignment="0" applyProtection="0"/>
    <xf numFmtId="0" fontId="14" fillId="36" borderId="0" applyNumberFormat="0" applyBorder="0" applyAlignment="0" applyProtection="0"/>
    <xf numFmtId="0" fontId="13" fillId="0" borderId="0"/>
    <xf numFmtId="0" fontId="13" fillId="38" borderId="34" applyNumberFormat="0" applyFont="0" applyAlignment="0" applyProtection="0"/>
    <xf numFmtId="0" fontId="13" fillId="15" borderId="0" applyNumberFormat="0" applyBorder="0" applyAlignment="0" applyProtection="0"/>
    <xf numFmtId="0" fontId="13" fillId="16"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2" fillId="0" borderId="0"/>
    <xf numFmtId="0" fontId="12" fillId="38" borderId="34" applyNumberFormat="0" applyFont="0" applyAlignment="0" applyProtection="0"/>
    <xf numFmtId="0" fontId="12" fillId="15" borderId="0" applyNumberFormat="0" applyBorder="0" applyAlignment="0" applyProtection="0"/>
    <xf numFmtId="0" fontId="12" fillId="16" borderId="0" applyNumberFormat="0" applyBorder="0" applyAlignment="0" applyProtection="0"/>
    <xf numFmtId="0" fontId="12" fillId="19" borderId="0" applyNumberFormat="0" applyBorder="0" applyAlignment="0" applyProtection="0"/>
    <xf numFmtId="0" fontId="12" fillId="20" borderId="0" applyNumberFormat="0" applyBorder="0" applyAlignment="0" applyProtection="0"/>
    <xf numFmtId="0" fontId="12" fillId="23" borderId="0" applyNumberFormat="0" applyBorder="0" applyAlignment="0" applyProtection="0"/>
    <xf numFmtId="0" fontId="12" fillId="24" borderId="0" applyNumberFormat="0" applyBorder="0" applyAlignment="0" applyProtection="0"/>
    <xf numFmtId="0" fontId="12" fillId="27" borderId="0" applyNumberFormat="0" applyBorder="0" applyAlignment="0" applyProtection="0"/>
    <xf numFmtId="0" fontId="12" fillId="28" borderId="0" applyNumberFormat="0" applyBorder="0" applyAlignment="0" applyProtection="0"/>
    <xf numFmtId="0" fontId="12" fillId="31" borderId="0" applyNumberFormat="0" applyBorder="0" applyAlignment="0" applyProtection="0"/>
    <xf numFmtId="0" fontId="12" fillId="32" borderId="0" applyNumberFormat="0" applyBorder="0" applyAlignment="0" applyProtection="0"/>
    <xf numFmtId="0" fontId="12" fillId="35" borderId="0" applyNumberFormat="0" applyBorder="0" applyAlignment="0" applyProtection="0"/>
    <xf numFmtId="0" fontId="12" fillId="36" borderId="0" applyNumberFormat="0" applyBorder="0" applyAlignment="0" applyProtection="0"/>
    <xf numFmtId="0" fontId="11" fillId="0" borderId="0"/>
    <xf numFmtId="0" fontId="11" fillId="38" borderId="34" applyNumberFormat="0" applyFont="0" applyAlignment="0" applyProtection="0"/>
    <xf numFmtId="0" fontId="11" fillId="15" borderId="0" applyNumberFormat="0" applyBorder="0" applyAlignment="0" applyProtection="0"/>
    <xf numFmtId="0" fontId="11" fillId="16" borderId="0" applyNumberFormat="0" applyBorder="0" applyAlignment="0" applyProtection="0"/>
    <xf numFmtId="0" fontId="11" fillId="19" borderId="0" applyNumberFormat="0" applyBorder="0" applyAlignment="0" applyProtection="0"/>
    <xf numFmtId="0" fontId="11" fillId="20" borderId="0" applyNumberFormat="0" applyBorder="0" applyAlignment="0" applyProtection="0"/>
    <xf numFmtId="0" fontId="11" fillId="23" borderId="0" applyNumberFormat="0" applyBorder="0" applyAlignment="0" applyProtection="0"/>
    <xf numFmtId="0" fontId="11" fillId="24" borderId="0" applyNumberFormat="0" applyBorder="0" applyAlignment="0" applyProtection="0"/>
    <xf numFmtId="0" fontId="11" fillId="27" borderId="0" applyNumberFormat="0" applyBorder="0" applyAlignment="0" applyProtection="0"/>
    <xf numFmtId="0" fontId="11" fillId="28" borderId="0" applyNumberFormat="0" applyBorder="0" applyAlignment="0" applyProtection="0"/>
    <xf numFmtId="0" fontId="11" fillId="31" borderId="0" applyNumberFormat="0" applyBorder="0" applyAlignment="0" applyProtection="0"/>
    <xf numFmtId="0" fontId="11" fillId="32" borderId="0" applyNumberFormat="0" applyBorder="0" applyAlignment="0" applyProtection="0"/>
    <xf numFmtId="0" fontId="11" fillId="35" borderId="0" applyNumberFormat="0" applyBorder="0" applyAlignment="0" applyProtection="0"/>
    <xf numFmtId="0" fontId="11" fillId="36" borderId="0" applyNumberFormat="0" applyBorder="0" applyAlignment="0" applyProtection="0"/>
    <xf numFmtId="0" fontId="9" fillId="0" borderId="0"/>
    <xf numFmtId="0" fontId="8" fillId="0" borderId="0"/>
    <xf numFmtId="0" fontId="8" fillId="38" borderId="34" applyNumberFormat="0" applyFont="0" applyAlignment="0" applyProtection="0"/>
    <xf numFmtId="0" fontId="8" fillId="15" borderId="0" applyNumberFormat="0" applyBorder="0" applyAlignment="0" applyProtection="0"/>
    <xf numFmtId="0" fontId="8" fillId="16" borderId="0" applyNumberFormat="0" applyBorder="0" applyAlignment="0" applyProtection="0"/>
    <xf numFmtId="0" fontId="8" fillId="19" borderId="0" applyNumberFormat="0" applyBorder="0" applyAlignment="0" applyProtection="0"/>
    <xf numFmtId="0" fontId="8" fillId="20" borderId="0" applyNumberFormat="0" applyBorder="0" applyAlignment="0" applyProtection="0"/>
    <xf numFmtId="0" fontId="8" fillId="23" borderId="0" applyNumberFormat="0" applyBorder="0" applyAlignment="0" applyProtection="0"/>
    <xf numFmtId="0" fontId="8" fillId="24" borderId="0" applyNumberFormat="0" applyBorder="0" applyAlignment="0" applyProtection="0"/>
    <xf numFmtId="0" fontId="8" fillId="27" borderId="0" applyNumberFormat="0" applyBorder="0" applyAlignment="0" applyProtection="0"/>
    <xf numFmtId="0" fontId="8" fillId="28"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7" fillId="0" borderId="0"/>
    <xf numFmtId="0" fontId="7" fillId="38" borderId="34" applyNumberFormat="0" applyFont="0" applyAlignment="0" applyProtection="0"/>
    <xf numFmtId="0" fontId="7" fillId="15" borderId="0" applyNumberFormat="0" applyBorder="0" applyAlignment="0" applyProtection="0"/>
    <xf numFmtId="0" fontId="7" fillId="16" borderId="0" applyNumberFormat="0" applyBorder="0" applyAlignment="0" applyProtection="0"/>
    <xf numFmtId="0" fontId="7" fillId="19" borderId="0" applyNumberFormat="0" applyBorder="0" applyAlignment="0" applyProtection="0"/>
    <xf numFmtId="0" fontId="7" fillId="20" borderId="0" applyNumberFormat="0" applyBorder="0" applyAlignment="0" applyProtection="0"/>
    <xf numFmtId="0" fontId="7" fillId="23" borderId="0" applyNumberFormat="0" applyBorder="0" applyAlignment="0" applyProtection="0"/>
    <xf numFmtId="0" fontId="7" fillId="24" borderId="0" applyNumberFormat="0" applyBorder="0" applyAlignment="0" applyProtection="0"/>
    <xf numFmtId="0" fontId="7" fillId="27" borderId="0" applyNumberFormat="0" applyBorder="0" applyAlignment="0" applyProtection="0"/>
    <xf numFmtId="0" fontId="7" fillId="28" borderId="0" applyNumberFormat="0" applyBorder="0" applyAlignment="0" applyProtection="0"/>
    <xf numFmtId="0" fontId="7" fillId="31" borderId="0" applyNumberFormat="0" applyBorder="0" applyAlignment="0" applyProtection="0"/>
    <xf numFmtId="0" fontId="7" fillId="32" borderId="0" applyNumberFormat="0" applyBorder="0" applyAlignment="0" applyProtection="0"/>
    <xf numFmtId="0" fontId="7" fillId="35" borderId="0" applyNumberFormat="0" applyBorder="0" applyAlignment="0" applyProtection="0"/>
    <xf numFmtId="0" fontId="7" fillId="36" borderId="0" applyNumberFormat="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4" fillId="0" borderId="0"/>
    <xf numFmtId="0" fontId="4" fillId="38" borderId="34" applyNumberFormat="0" applyFont="0" applyAlignment="0" applyProtection="0"/>
    <xf numFmtId="0" fontId="4" fillId="15" borderId="0" applyNumberFormat="0" applyBorder="0" applyAlignment="0" applyProtection="0"/>
    <xf numFmtId="0" fontId="4" fillId="16" borderId="0" applyNumberFormat="0" applyBorder="0" applyAlignment="0" applyProtection="0"/>
    <xf numFmtId="0" fontId="4" fillId="19" borderId="0" applyNumberFormat="0" applyBorder="0" applyAlignment="0" applyProtection="0"/>
    <xf numFmtId="0" fontId="4" fillId="20" borderId="0" applyNumberFormat="0" applyBorder="0" applyAlignment="0" applyProtection="0"/>
    <xf numFmtId="0" fontId="4" fillId="23" borderId="0" applyNumberFormat="0" applyBorder="0" applyAlignment="0" applyProtection="0"/>
    <xf numFmtId="0" fontId="4" fillId="24" borderId="0" applyNumberFormat="0" applyBorder="0" applyAlignment="0" applyProtection="0"/>
    <xf numFmtId="0" fontId="4" fillId="27" borderId="0" applyNumberFormat="0" applyBorder="0" applyAlignment="0" applyProtection="0"/>
    <xf numFmtId="0" fontId="4" fillId="28" borderId="0" applyNumberFormat="0" applyBorder="0" applyAlignment="0" applyProtection="0"/>
    <xf numFmtId="0" fontId="4" fillId="31" borderId="0" applyNumberFormat="0" applyBorder="0" applyAlignment="0" applyProtection="0"/>
    <xf numFmtId="0" fontId="4" fillId="32" borderId="0" applyNumberFormat="0" applyBorder="0" applyAlignment="0" applyProtection="0"/>
    <xf numFmtId="0" fontId="4" fillId="35" borderId="0" applyNumberFormat="0" applyBorder="0" applyAlignment="0" applyProtection="0"/>
    <xf numFmtId="0" fontId="4" fillId="36" borderId="0" applyNumberFormat="0" applyBorder="0" applyAlignment="0" applyProtection="0"/>
    <xf numFmtId="0" fontId="3" fillId="38" borderId="34" applyNumberFormat="0" applyFont="0" applyAlignment="0" applyProtection="0"/>
    <xf numFmtId="0" fontId="3" fillId="15" borderId="0" applyNumberFormat="0" applyBorder="0" applyAlignment="0" applyProtection="0"/>
    <xf numFmtId="0" fontId="3" fillId="16"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18" fillId="0" borderId="0"/>
    <xf numFmtId="0" fontId="29" fillId="0" borderId="0" applyFill="0" applyProtection="0"/>
    <xf numFmtId="0" fontId="3" fillId="0" borderId="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44" fontId="18" fillId="0" borderId="0" applyFont="0" applyFill="0" applyBorder="0" applyAlignment="0" applyProtection="0"/>
    <xf numFmtId="0" fontId="18" fillId="15" borderId="0" applyNumberFormat="0" applyBorder="0" applyAlignment="0" applyProtection="0"/>
    <xf numFmtId="0" fontId="18" fillId="19" borderId="0" applyNumberFormat="0" applyBorder="0" applyAlignment="0" applyProtection="0"/>
    <xf numFmtId="0" fontId="18" fillId="23" borderId="0" applyNumberFormat="0" applyBorder="0" applyAlignment="0" applyProtection="0"/>
    <xf numFmtId="0" fontId="18" fillId="27" borderId="0" applyNumberFormat="0" applyBorder="0" applyAlignment="0" applyProtection="0"/>
    <xf numFmtId="0" fontId="18" fillId="31" borderId="0" applyNumberFormat="0" applyBorder="0" applyAlignment="0" applyProtection="0"/>
    <xf numFmtId="0" fontId="18" fillId="35" borderId="0" applyNumberFormat="0" applyBorder="0" applyAlignment="0" applyProtection="0"/>
    <xf numFmtId="0" fontId="18" fillId="16" borderId="0" applyNumberFormat="0" applyBorder="0" applyAlignment="0" applyProtection="0"/>
    <xf numFmtId="0" fontId="18" fillId="20" borderId="0" applyNumberFormat="0" applyBorder="0" applyAlignment="0" applyProtection="0"/>
    <xf numFmtId="0" fontId="18" fillId="24" borderId="0" applyNumberFormat="0" applyBorder="0" applyAlignment="0" applyProtection="0"/>
    <xf numFmtId="0" fontId="18" fillId="28" borderId="0" applyNumberFormat="0" applyBorder="0" applyAlignment="0" applyProtection="0"/>
    <xf numFmtId="0" fontId="18" fillId="32" borderId="0" applyNumberFormat="0" applyBorder="0" applyAlignment="0" applyProtection="0"/>
    <xf numFmtId="0" fontId="18" fillId="36" borderId="0" applyNumberFormat="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18" fillId="38" borderId="34" applyNumberFormat="0" applyFont="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 fillId="0" borderId="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 fillId="0" borderId="0"/>
    <xf numFmtId="0" fontId="3" fillId="0" borderId="0"/>
    <xf numFmtId="0" fontId="3" fillId="0" borderId="0"/>
    <xf numFmtId="0" fontId="3" fillId="38" borderId="34" applyNumberFormat="0" applyFont="0" applyAlignment="0" applyProtection="0"/>
    <xf numFmtId="0" fontId="3" fillId="0" borderId="0"/>
    <xf numFmtId="0" fontId="3" fillId="38" borderId="34" applyNumberFormat="0" applyFont="0" applyAlignment="0" applyProtection="0"/>
    <xf numFmtId="0" fontId="3" fillId="15" borderId="0" applyNumberFormat="0" applyBorder="0" applyAlignment="0" applyProtection="0"/>
    <xf numFmtId="0" fontId="3" fillId="16"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0" borderId="0"/>
    <xf numFmtId="0" fontId="3" fillId="38" borderId="34" applyNumberFormat="0" applyFont="0" applyAlignment="0" applyProtection="0"/>
    <xf numFmtId="0" fontId="3" fillId="15" borderId="0" applyNumberFormat="0" applyBorder="0" applyAlignment="0" applyProtection="0"/>
    <xf numFmtId="0" fontId="3" fillId="16"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0" borderId="0"/>
    <xf numFmtId="0" fontId="3" fillId="38" borderId="34" applyNumberFormat="0" applyFont="0" applyAlignment="0" applyProtection="0"/>
    <xf numFmtId="0" fontId="3" fillId="15" borderId="0" applyNumberFormat="0" applyBorder="0" applyAlignment="0" applyProtection="0"/>
    <xf numFmtId="0" fontId="3" fillId="16"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0" borderId="0"/>
    <xf numFmtId="0" fontId="3" fillId="38" borderId="34" applyNumberFormat="0" applyFont="0" applyAlignment="0" applyProtection="0"/>
    <xf numFmtId="0" fontId="3" fillId="15" borderId="0" applyNumberFormat="0" applyBorder="0" applyAlignment="0" applyProtection="0"/>
    <xf numFmtId="0" fontId="3" fillId="16"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0" borderId="0"/>
    <xf numFmtId="0" fontId="3" fillId="0" borderId="0"/>
    <xf numFmtId="0" fontId="3" fillId="38" borderId="34" applyNumberFormat="0" applyFont="0" applyAlignment="0" applyProtection="0"/>
    <xf numFmtId="0" fontId="3" fillId="15" borderId="0" applyNumberFormat="0" applyBorder="0" applyAlignment="0" applyProtection="0"/>
    <xf numFmtId="0" fontId="3" fillId="16"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0" borderId="0"/>
    <xf numFmtId="0" fontId="3" fillId="38" borderId="34" applyNumberFormat="0" applyFont="0" applyAlignment="0" applyProtection="0"/>
    <xf numFmtId="0" fontId="3" fillId="15" borderId="0" applyNumberFormat="0" applyBorder="0" applyAlignment="0" applyProtection="0"/>
    <xf numFmtId="0" fontId="3" fillId="16"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38" borderId="34" applyNumberFormat="0" applyFont="0" applyAlignment="0" applyProtection="0"/>
    <xf numFmtId="0" fontId="3" fillId="15" borderId="0" applyNumberFormat="0" applyBorder="0" applyAlignment="0" applyProtection="0"/>
    <xf numFmtId="0" fontId="3" fillId="16"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2" fillId="0" borderId="0"/>
    <xf numFmtId="0" fontId="2" fillId="38" borderId="34" applyNumberFormat="0" applyFont="0" applyAlignment="0" applyProtection="0"/>
    <xf numFmtId="0" fontId="2" fillId="15" borderId="0" applyNumberFormat="0" applyBorder="0" applyAlignment="0" applyProtection="0"/>
    <xf numFmtId="0" fontId="2" fillId="16"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0" borderId="0"/>
    <xf numFmtId="0" fontId="2" fillId="0" borderId="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2" fillId="0" borderId="0"/>
    <xf numFmtId="0" fontId="2" fillId="0" borderId="0"/>
    <xf numFmtId="0" fontId="2" fillId="0" borderId="0"/>
    <xf numFmtId="0" fontId="2" fillId="38" borderId="34" applyNumberFormat="0" applyFont="0" applyAlignment="0" applyProtection="0"/>
    <xf numFmtId="0" fontId="2" fillId="0" borderId="0"/>
    <xf numFmtId="0" fontId="2" fillId="38" borderId="34" applyNumberFormat="0" applyFont="0" applyAlignment="0" applyProtection="0"/>
    <xf numFmtId="0" fontId="2" fillId="15" borderId="0" applyNumberFormat="0" applyBorder="0" applyAlignment="0" applyProtection="0"/>
    <xf numFmtId="0" fontId="2" fillId="16"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0" borderId="0"/>
    <xf numFmtId="0" fontId="2" fillId="38" borderId="34" applyNumberFormat="0" applyFont="0" applyAlignment="0" applyProtection="0"/>
    <xf numFmtId="0" fontId="2" fillId="15" borderId="0" applyNumberFormat="0" applyBorder="0" applyAlignment="0" applyProtection="0"/>
    <xf numFmtId="0" fontId="2" fillId="16"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0" borderId="0"/>
    <xf numFmtId="0" fontId="2" fillId="38" borderId="34" applyNumberFormat="0" applyFont="0" applyAlignment="0" applyProtection="0"/>
    <xf numFmtId="0" fontId="2" fillId="15" borderId="0" applyNumberFormat="0" applyBorder="0" applyAlignment="0" applyProtection="0"/>
    <xf numFmtId="0" fontId="2" fillId="16"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0" borderId="0"/>
    <xf numFmtId="0" fontId="2" fillId="38" borderId="34" applyNumberFormat="0" applyFont="0" applyAlignment="0" applyProtection="0"/>
    <xf numFmtId="0" fontId="2" fillId="15" borderId="0" applyNumberFormat="0" applyBorder="0" applyAlignment="0" applyProtection="0"/>
    <xf numFmtId="0" fontId="2" fillId="16"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0" borderId="0"/>
    <xf numFmtId="0" fontId="2" fillId="0" borderId="0"/>
    <xf numFmtId="0" fontId="2" fillId="38" borderId="34" applyNumberFormat="0" applyFont="0" applyAlignment="0" applyProtection="0"/>
    <xf numFmtId="0" fontId="2" fillId="15" borderId="0" applyNumberFormat="0" applyBorder="0" applyAlignment="0" applyProtection="0"/>
    <xf numFmtId="0" fontId="2" fillId="16"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0" borderId="0"/>
    <xf numFmtId="0" fontId="2" fillId="38" borderId="34" applyNumberFormat="0" applyFont="0" applyAlignment="0" applyProtection="0"/>
    <xf numFmtId="0" fontId="2" fillId="15" borderId="0" applyNumberFormat="0" applyBorder="0" applyAlignment="0" applyProtection="0"/>
    <xf numFmtId="0" fontId="2" fillId="16"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8" borderId="34" applyNumberFormat="0" applyFont="0" applyAlignment="0" applyProtection="0"/>
    <xf numFmtId="0" fontId="2" fillId="15" borderId="0" applyNumberFormat="0" applyBorder="0" applyAlignment="0" applyProtection="0"/>
    <xf numFmtId="0" fontId="2" fillId="16"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8" borderId="34" applyNumberFormat="0" applyFont="0" applyAlignment="0" applyProtection="0"/>
    <xf numFmtId="0" fontId="2" fillId="15" borderId="0" applyNumberFormat="0" applyBorder="0" applyAlignment="0" applyProtection="0"/>
    <xf numFmtId="0" fontId="2" fillId="16"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18" fillId="0" borderId="0"/>
    <xf numFmtId="0" fontId="29" fillId="0" borderId="0" applyFill="0" applyProtection="0"/>
    <xf numFmtId="0" fontId="2" fillId="0" borderId="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18" fillId="0" borderId="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18" fillId="38" borderId="34" applyNumberFormat="0" applyFont="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2" fillId="0" borderId="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2" fillId="0" borderId="0"/>
    <xf numFmtId="0" fontId="2" fillId="0" borderId="0"/>
    <xf numFmtId="0" fontId="2" fillId="0" borderId="0"/>
    <xf numFmtId="0" fontId="2" fillId="38" borderId="34" applyNumberFormat="0" applyFont="0" applyAlignment="0" applyProtection="0"/>
    <xf numFmtId="0" fontId="2" fillId="0" borderId="0"/>
    <xf numFmtId="0" fontId="2" fillId="38" borderId="34" applyNumberFormat="0" applyFont="0" applyAlignment="0" applyProtection="0"/>
    <xf numFmtId="0" fontId="2" fillId="15" borderId="0" applyNumberFormat="0" applyBorder="0" applyAlignment="0" applyProtection="0"/>
    <xf numFmtId="0" fontId="2" fillId="16"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0" borderId="0"/>
    <xf numFmtId="0" fontId="2" fillId="38" borderId="34" applyNumberFormat="0" applyFont="0" applyAlignment="0" applyProtection="0"/>
    <xf numFmtId="0" fontId="2" fillId="15" borderId="0" applyNumberFormat="0" applyBorder="0" applyAlignment="0" applyProtection="0"/>
    <xf numFmtId="0" fontId="2" fillId="16"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0" borderId="0"/>
    <xf numFmtId="0" fontId="2" fillId="38" borderId="34" applyNumberFormat="0" applyFont="0" applyAlignment="0" applyProtection="0"/>
    <xf numFmtId="0" fontId="2" fillId="15" borderId="0" applyNumberFormat="0" applyBorder="0" applyAlignment="0" applyProtection="0"/>
    <xf numFmtId="0" fontId="2" fillId="16"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0" borderId="0"/>
    <xf numFmtId="0" fontId="2" fillId="38" borderId="34" applyNumberFormat="0" applyFont="0" applyAlignment="0" applyProtection="0"/>
    <xf numFmtId="0" fontId="2" fillId="15" borderId="0" applyNumberFormat="0" applyBorder="0" applyAlignment="0" applyProtection="0"/>
    <xf numFmtId="0" fontId="2" fillId="16"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0" borderId="0"/>
    <xf numFmtId="0" fontId="2" fillId="0" borderId="0"/>
    <xf numFmtId="0" fontId="2" fillId="38" borderId="34" applyNumberFormat="0" applyFont="0" applyAlignment="0" applyProtection="0"/>
    <xf numFmtId="0" fontId="2" fillId="15" borderId="0" applyNumberFormat="0" applyBorder="0" applyAlignment="0" applyProtection="0"/>
    <xf numFmtId="0" fontId="2" fillId="16"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0" borderId="0"/>
    <xf numFmtId="0" fontId="2" fillId="38" borderId="34" applyNumberFormat="0" applyFont="0" applyAlignment="0" applyProtection="0"/>
    <xf numFmtId="0" fontId="2" fillId="15" borderId="0" applyNumberFormat="0" applyBorder="0" applyAlignment="0" applyProtection="0"/>
    <xf numFmtId="0" fontId="2" fillId="16"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33"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8" borderId="34" applyNumberFormat="0" applyFont="0" applyAlignment="0" applyProtection="0"/>
    <xf numFmtId="0" fontId="2" fillId="15" borderId="0" applyNumberFormat="0" applyBorder="0" applyAlignment="0" applyProtection="0"/>
    <xf numFmtId="0" fontId="2" fillId="16"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29" fillId="0" borderId="0" applyFill="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44" fontId="18" fillId="0" borderId="0" applyFon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18" fillId="38" borderId="34" applyNumberFormat="0" applyFont="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2" fillId="38" borderId="34" applyNumberFormat="0" applyFont="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18" fillId="0" borderId="0"/>
    <xf numFmtId="0" fontId="29" fillId="0" borderId="0" applyFill="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18" fillId="38" borderId="34" applyNumberFormat="0" applyFont="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2" fillId="38" borderId="34" applyNumberFormat="0" applyFont="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2" fillId="0" borderId="0"/>
    <xf numFmtId="0" fontId="2" fillId="38" borderId="34" applyNumberFormat="0" applyFont="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2" fillId="38" borderId="34" applyNumberFormat="0" applyFont="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18" fillId="0" borderId="0"/>
    <xf numFmtId="0" fontId="18" fillId="38" borderId="34" applyNumberFormat="0" applyFont="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1" fillId="0" borderId="0"/>
  </cellStyleXfs>
  <cellXfs count="379">
    <xf numFmtId="0" fontId="0" fillId="0" borderId="0" xfId="0"/>
    <xf numFmtId="0" fontId="29" fillId="0" borderId="0" xfId="2" applyFill="1" applyProtection="1"/>
    <xf numFmtId="0" fontId="32" fillId="0" borderId="15" xfId="2" applyFont="1" applyFill="1" applyBorder="1" applyProtection="1"/>
    <xf numFmtId="0" fontId="29" fillId="0" borderId="8" xfId="2" applyFill="1" applyBorder="1" applyProtection="1"/>
    <xf numFmtId="0" fontId="29" fillId="0" borderId="16" xfId="2" applyFill="1" applyBorder="1" applyProtection="1"/>
    <xf numFmtId="0" fontId="25" fillId="0" borderId="0" xfId="0" applyFont="1"/>
    <xf numFmtId="0" fontId="22" fillId="0" borderId="0" xfId="0" applyFont="1" applyAlignment="1">
      <alignment horizontal="left" vertical="center" wrapText="1"/>
    </xf>
    <xf numFmtId="0" fontId="26" fillId="0" borderId="0" xfId="0" applyFont="1" applyAlignment="1">
      <alignment horizontal="left"/>
    </xf>
    <xf numFmtId="0" fontId="27" fillId="0" borderId="0" xfId="0" applyFont="1" applyAlignment="1">
      <alignment horizontal="left"/>
    </xf>
    <xf numFmtId="0" fontId="26" fillId="0" borderId="0" xfId="0" applyFont="1"/>
    <xf numFmtId="0" fontId="27" fillId="0" borderId="0" xfId="0" applyFont="1"/>
    <xf numFmtId="0" fontId="34" fillId="0" borderId="0" xfId="0" applyFont="1"/>
    <xf numFmtId="0" fontId="34" fillId="0" borderId="0" xfId="0" applyFont="1" applyAlignment="1">
      <alignment horizontal="left"/>
    </xf>
    <xf numFmtId="0" fontId="26" fillId="2" borderId="0" xfId="0" applyFont="1" applyFill="1"/>
    <xf numFmtId="0" fontId="57" fillId="0" borderId="8" xfId="2" applyFont="1" applyFill="1" applyBorder="1" applyProtection="1"/>
    <xf numFmtId="1" fontId="0" fillId="0" borderId="0" xfId="0" applyNumberFormat="1"/>
    <xf numFmtId="0" fontId="57" fillId="0" borderId="0" xfId="2" applyFont="1" applyFill="1" applyProtection="1"/>
    <xf numFmtId="49" fontId="27" fillId="0" borderId="0" xfId="0" applyNumberFormat="1" applyFont="1"/>
    <xf numFmtId="49" fontId="26" fillId="0" borderId="0" xfId="0" applyNumberFormat="1" applyFont="1"/>
    <xf numFmtId="1" fontId="27" fillId="0" borderId="0" xfId="0" applyNumberFormat="1" applyFont="1"/>
    <xf numFmtId="1" fontId="26" fillId="0" borderId="0" xfId="0" applyNumberFormat="1" applyFont="1"/>
    <xf numFmtId="1" fontId="26" fillId="2" borderId="0" xfId="0" applyNumberFormat="1" applyFont="1" applyFill="1"/>
    <xf numFmtId="0" fontId="34" fillId="2" borderId="0" xfId="0" applyFont="1" applyFill="1"/>
    <xf numFmtId="49" fontId="27" fillId="2" borderId="0" xfId="0" applyNumberFormat="1" applyFont="1" applyFill="1"/>
    <xf numFmtId="1" fontId="26" fillId="0" borderId="0" xfId="4" applyNumberFormat="1" applyFont="1" applyAlignment="1">
      <alignment horizontal="left"/>
    </xf>
    <xf numFmtId="0" fontId="27" fillId="2" borderId="0" xfId="0" applyFont="1" applyFill="1" applyAlignment="1">
      <alignment horizontal="left"/>
    </xf>
    <xf numFmtId="44" fontId="26" fillId="2" borderId="0" xfId="1" applyFont="1" applyFill="1" applyBorder="1"/>
    <xf numFmtId="164" fontId="26" fillId="2" borderId="0" xfId="0" applyNumberFormat="1" applyFont="1" applyFill="1"/>
    <xf numFmtId="0" fontId="69" fillId="0" borderId="23" xfId="0" applyFont="1" applyBorder="1"/>
    <xf numFmtId="0" fontId="26" fillId="0" borderId="4" xfId="0" applyFont="1" applyBorder="1"/>
    <xf numFmtId="0" fontId="69" fillId="0" borderId="21" xfId="0" applyFont="1" applyBorder="1"/>
    <xf numFmtId="0" fontId="69" fillId="0" borderId="24" xfId="0" applyFont="1" applyBorder="1"/>
    <xf numFmtId="0" fontId="26" fillId="0" borderId="2" xfId="0" applyFont="1" applyBorder="1"/>
    <xf numFmtId="44" fontId="26" fillId="0" borderId="2" xfId="1" applyFont="1" applyBorder="1"/>
    <xf numFmtId="44" fontId="26" fillId="0" borderId="2" xfId="1" applyFont="1" applyFill="1" applyBorder="1"/>
    <xf numFmtId="44" fontId="26" fillId="0" borderId="0" xfId="1" applyFont="1" applyFill="1" applyBorder="1"/>
    <xf numFmtId="164" fontId="26" fillId="0" borderId="2" xfId="0" applyNumberFormat="1" applyFont="1" applyBorder="1"/>
    <xf numFmtId="44" fontId="26" fillId="0" borderId="0" xfId="1" applyFont="1" applyBorder="1"/>
    <xf numFmtId="164" fontId="26" fillId="0" borderId="0" xfId="0" applyNumberFormat="1" applyFont="1"/>
    <xf numFmtId="44" fontId="26" fillId="0" borderId="0" xfId="1" applyFont="1" applyBorder="1" applyAlignment="1">
      <alignment horizontal="center"/>
    </xf>
    <xf numFmtId="44" fontId="70" fillId="2" borderId="0" xfId="1" applyFont="1" applyFill="1" applyBorder="1"/>
    <xf numFmtId="44" fontId="34" fillId="0" borderId="0" xfId="1" applyFont="1" applyBorder="1"/>
    <xf numFmtId="44" fontId="34" fillId="0" borderId="0" xfId="1" applyFont="1" applyFill="1" applyBorder="1"/>
    <xf numFmtId="164" fontId="34" fillId="39" borderId="35" xfId="0" applyNumberFormat="1" applyFont="1" applyFill="1" applyBorder="1"/>
    <xf numFmtId="44" fontId="26" fillId="0" borderId="0" xfId="1" applyFont="1" applyBorder="1" applyAlignment="1">
      <alignment horizontal="center" vertical="center"/>
    </xf>
    <xf numFmtId="44" fontId="26" fillId="5" borderId="0" xfId="1" applyFont="1" applyFill="1" applyBorder="1"/>
    <xf numFmtId="44" fontId="26" fillId="0" borderId="0" xfId="1" applyFont="1" applyFill="1" applyBorder="1" applyAlignment="1">
      <alignment horizontal="center"/>
    </xf>
    <xf numFmtId="0" fontId="70" fillId="2" borderId="0" xfId="0" applyFont="1" applyFill="1"/>
    <xf numFmtId="1" fontId="26" fillId="0" borderId="0" xfId="2" applyNumberFormat="1" applyFont="1"/>
    <xf numFmtId="2" fontId="26" fillId="2" borderId="0" xfId="1" applyNumberFormat="1" applyFont="1" applyFill="1" applyBorder="1"/>
    <xf numFmtId="44" fontId="69" fillId="0" borderId="21" xfId="1" applyFont="1" applyBorder="1"/>
    <xf numFmtId="44" fontId="69" fillId="0" borderId="24" xfId="1" applyFont="1" applyBorder="1"/>
    <xf numFmtId="2" fontId="69" fillId="0" borderId="25" xfId="0" applyNumberFormat="1" applyFont="1" applyBorder="1"/>
    <xf numFmtId="2" fontId="26" fillId="0" borderId="2" xfId="1" applyNumberFormat="1" applyFont="1" applyFill="1" applyBorder="1"/>
    <xf numFmtId="2" fontId="26" fillId="0" borderId="0" xfId="1" applyNumberFormat="1" applyFont="1" applyBorder="1"/>
    <xf numFmtId="2" fontId="26" fillId="0" borderId="0" xfId="1" applyNumberFormat="1" applyFont="1" applyFill="1" applyBorder="1"/>
    <xf numFmtId="2" fontId="70" fillId="2" borderId="0" xfId="1" applyNumberFormat="1" applyFont="1" applyFill="1" applyBorder="1"/>
    <xf numFmtId="44" fontId="69" fillId="0" borderId="25" xfId="1" applyFont="1" applyBorder="1"/>
    <xf numFmtId="0" fontId="34" fillId="2" borderId="0" xfId="0" applyFont="1" applyFill="1" applyAlignment="1">
      <alignment horizontal="left"/>
    </xf>
    <xf numFmtId="44" fontId="26" fillId="2" borderId="0" xfId="1" applyFont="1" applyFill="1" applyBorder="1" applyAlignment="1">
      <alignment horizontal="center"/>
    </xf>
    <xf numFmtId="1" fontId="26" fillId="0" borderId="0" xfId="4" applyNumberFormat="1" applyFont="1"/>
    <xf numFmtId="1" fontId="26" fillId="0" borderId="0" xfId="1555" applyNumberFormat="1" applyFont="1"/>
    <xf numFmtId="0" fontId="26" fillId="2" borderId="0" xfId="0" applyFont="1" applyFill="1" applyAlignment="1">
      <alignment horizontal="left"/>
    </xf>
    <xf numFmtId="1" fontId="27" fillId="2" borderId="0" xfId="0" applyNumberFormat="1" applyFont="1" applyFill="1"/>
    <xf numFmtId="1" fontId="0" fillId="0" borderId="0" xfId="0" applyNumberFormat="1" applyAlignment="1">
      <alignment horizontal="right"/>
    </xf>
    <xf numFmtId="1" fontId="26" fillId="0" borderId="0" xfId="1555" applyNumberFormat="1" applyFont="1" applyAlignment="1">
      <alignment horizontal="left"/>
    </xf>
    <xf numFmtId="44" fontId="26" fillId="0" borderId="0" xfId="1" applyFont="1" applyFill="1" applyBorder="1" applyAlignment="1">
      <alignment horizontal="left"/>
    </xf>
    <xf numFmtId="1" fontId="26" fillId="0" borderId="0" xfId="2" applyNumberFormat="1" applyFont="1" applyFill="1" applyAlignment="1">
      <alignment horizontal="left"/>
    </xf>
    <xf numFmtId="1" fontId="26" fillId="0" borderId="0" xfId="0" applyNumberFormat="1" applyFont="1" applyAlignment="1">
      <alignment horizontal="left"/>
    </xf>
    <xf numFmtId="0" fontId="69" fillId="0" borderId="21" xfId="0" applyFont="1" applyBorder="1" applyAlignment="1">
      <alignment horizontal="center"/>
    </xf>
    <xf numFmtId="0" fontId="26" fillId="0" borderId="2" xfId="0" applyFont="1" applyBorder="1" applyAlignment="1">
      <alignment horizontal="center"/>
    </xf>
    <xf numFmtId="0" fontId="26" fillId="0" borderId="0" xfId="0" applyFont="1" applyAlignment="1">
      <alignment horizontal="center"/>
    </xf>
    <xf numFmtId="0" fontId="26" fillId="2" borderId="0" xfId="0" applyFont="1" applyFill="1" applyAlignment="1">
      <alignment horizontal="center"/>
    </xf>
    <xf numFmtId="1" fontId="32" fillId="0" borderId="14" xfId="2" applyNumberFormat="1" applyFont="1" applyFill="1" applyBorder="1" applyAlignment="1" applyProtection="1">
      <alignment horizontal="right"/>
    </xf>
    <xf numFmtId="1" fontId="29" fillId="0" borderId="0" xfId="2" applyNumberFormat="1" applyFill="1" applyAlignment="1" applyProtection="1">
      <alignment horizontal="right"/>
    </xf>
    <xf numFmtId="0" fontId="69" fillId="0" borderId="22" xfId="0" applyFont="1" applyBorder="1" applyAlignment="1">
      <alignment horizontal="left"/>
    </xf>
    <xf numFmtId="0" fontId="26" fillId="0" borderId="2" xfId="0" applyFont="1" applyBorder="1" applyAlignment="1">
      <alignment horizontal="left"/>
    </xf>
    <xf numFmtId="0" fontId="69" fillId="2" borderId="9" xfId="0" applyFont="1" applyFill="1" applyBorder="1" applyAlignment="1">
      <alignment horizontal="left"/>
    </xf>
    <xf numFmtId="44" fontId="69" fillId="0" borderId="24" xfId="1" applyFont="1" applyFill="1" applyBorder="1"/>
    <xf numFmtId="44" fontId="51" fillId="0" borderId="0" xfId="1" applyFont="1" applyBorder="1" applyAlignment="1">
      <alignment vertical="top" wrapText="1"/>
    </xf>
    <xf numFmtId="44" fontId="26" fillId="0" borderId="0" xfId="1" applyFont="1" applyBorder="1" applyAlignment="1">
      <alignment vertical="top" wrapText="1"/>
    </xf>
    <xf numFmtId="0" fontId="16" fillId="0" borderId="0" xfId="1556"/>
    <xf numFmtId="1" fontId="16" fillId="0" borderId="0" xfId="1556" applyNumberFormat="1"/>
    <xf numFmtId="165" fontId="16" fillId="0" borderId="0" xfId="1556" applyNumberFormat="1"/>
    <xf numFmtId="2" fontId="16" fillId="0" borderId="0" xfId="1556" applyNumberFormat="1"/>
    <xf numFmtId="0" fontId="26" fillId="0" borderId="3" xfId="0" applyFont="1" applyBorder="1"/>
    <xf numFmtId="0" fontId="69" fillId="2" borderId="9" xfId="0" applyFont="1" applyFill="1" applyBorder="1" applyAlignment="1">
      <alignment horizontal="center"/>
    </xf>
    <xf numFmtId="44" fontId="69" fillId="2" borderId="3" xfId="1" applyFont="1" applyFill="1" applyBorder="1"/>
    <xf numFmtId="2" fontId="26" fillId="0" borderId="2" xfId="0" applyNumberFormat="1" applyFont="1" applyBorder="1"/>
    <xf numFmtId="0" fontId="69" fillId="2" borderId="9" xfId="0" applyFont="1" applyFill="1" applyBorder="1"/>
    <xf numFmtId="0" fontId="69" fillId="0" borderId="25" xfId="0" applyFont="1" applyBorder="1"/>
    <xf numFmtId="0" fontId="26" fillId="0" borderId="18" xfId="0" applyFont="1" applyBorder="1" applyAlignment="1">
      <alignment horizontal="center"/>
    </xf>
    <xf numFmtId="44" fontId="26" fillId="0" borderId="5" xfId="1" applyFont="1" applyBorder="1"/>
    <xf numFmtId="44" fontId="26" fillId="0" borderId="6" xfId="1" applyFont="1" applyBorder="1"/>
    <xf numFmtId="44" fontId="26" fillId="0" borderId="6" xfId="1" applyFont="1" applyFill="1" applyBorder="1"/>
    <xf numFmtId="44" fontId="26" fillId="0" borderId="7" xfId="1" applyFont="1" applyBorder="1"/>
    <xf numFmtId="2" fontId="26" fillId="0" borderId="13" xfId="0" applyNumberFormat="1" applyFont="1" applyBorder="1"/>
    <xf numFmtId="44" fontId="26" fillId="0" borderId="10" xfId="1" applyFont="1" applyBorder="1"/>
    <xf numFmtId="44" fontId="26" fillId="0" borderId="5" xfId="0" applyNumberFormat="1" applyFont="1" applyBorder="1"/>
    <xf numFmtId="0" fontId="69" fillId="6" borderId="7" xfId="0" applyFont="1" applyFill="1" applyBorder="1"/>
    <xf numFmtId="0" fontId="69" fillId="6" borderId="1" xfId="0" applyFont="1" applyFill="1" applyBorder="1" applyAlignment="1">
      <alignment horizontal="center"/>
    </xf>
    <xf numFmtId="44" fontId="69" fillId="6" borderId="1" xfId="1" applyFont="1" applyFill="1" applyBorder="1"/>
    <xf numFmtId="44" fontId="69" fillId="6" borderId="10" xfId="1" applyFont="1" applyFill="1" applyBorder="1"/>
    <xf numFmtId="2" fontId="69" fillId="6" borderId="1" xfId="0" applyNumberFormat="1" applyFont="1" applyFill="1" applyBorder="1"/>
    <xf numFmtId="44" fontId="69" fillId="0" borderId="18" xfId="1" applyFont="1" applyBorder="1"/>
    <xf numFmtId="2" fontId="69" fillId="0" borderId="0" xfId="0" applyNumberFormat="1" applyFont="1"/>
    <xf numFmtId="44" fontId="69" fillId="0" borderId="0" xfId="1" applyFont="1" applyBorder="1"/>
    <xf numFmtId="44" fontId="26" fillId="0" borderId="11" xfId="1" applyFont="1" applyBorder="1"/>
    <xf numFmtId="0" fontId="69" fillId="4" borderId="12" xfId="0" applyFont="1" applyFill="1" applyBorder="1"/>
    <xf numFmtId="44" fontId="69" fillId="3" borderId="17" xfId="1" applyFont="1" applyFill="1" applyBorder="1"/>
    <xf numFmtId="44" fontId="69" fillId="0" borderId="0" xfId="1" applyFont="1" applyFill="1" applyBorder="1"/>
    <xf numFmtId="44" fontId="26" fillId="0" borderId="19" xfId="1" applyFont="1" applyBorder="1"/>
    <xf numFmtId="0" fontId="69" fillId="4" borderId="20" xfId="0" applyFont="1" applyFill="1" applyBorder="1"/>
    <xf numFmtId="2" fontId="26" fillId="0" borderId="0" xfId="0" applyNumberFormat="1" applyFont="1"/>
    <xf numFmtId="44" fontId="26" fillId="0" borderId="14" xfId="1" applyFont="1" applyBorder="1"/>
    <xf numFmtId="0" fontId="69" fillId="4" borderId="15" xfId="0" applyFont="1" applyFill="1" applyBorder="1"/>
    <xf numFmtId="44" fontId="26" fillId="0" borderId="0" xfId="1" applyFont="1"/>
    <xf numFmtId="44" fontId="26" fillId="0" borderId="0" xfId="1" applyFont="1" applyFill="1"/>
    <xf numFmtId="44" fontId="26" fillId="0" borderId="3" xfId="1" applyFont="1" applyBorder="1"/>
    <xf numFmtId="44" fontId="69" fillId="0" borderId="23" xfId="1" applyFont="1" applyFill="1" applyBorder="1"/>
    <xf numFmtId="44" fontId="26" fillId="0" borderId="18" xfId="1" applyFont="1" applyBorder="1"/>
    <xf numFmtId="44" fontId="69" fillId="3" borderId="1" xfId="1" applyFont="1" applyFill="1" applyBorder="1"/>
    <xf numFmtId="44" fontId="26" fillId="0" borderId="0" xfId="1" applyFont="1" applyAlignment="1">
      <alignment horizontal="center"/>
    </xf>
    <xf numFmtId="44" fontId="26" fillId="0" borderId="18" xfId="1" applyFont="1" applyBorder="1" applyAlignment="1">
      <alignment horizontal="center"/>
    </xf>
    <xf numFmtId="44" fontId="26" fillId="4" borderId="0" xfId="1" applyFont="1" applyFill="1" applyBorder="1"/>
    <xf numFmtId="44" fontId="69" fillId="0" borderId="24" xfId="1" applyFont="1" applyBorder="1" applyAlignment="1">
      <alignment horizontal="center"/>
    </xf>
    <xf numFmtId="44" fontId="26" fillId="0" borderId="2" xfId="1" applyFont="1" applyBorder="1" applyAlignment="1">
      <alignment horizontal="center"/>
    </xf>
    <xf numFmtId="44" fontId="51" fillId="0" borderId="0" xfId="1" applyFont="1" applyBorder="1" applyAlignment="1">
      <alignment horizontal="center" vertical="top" wrapText="1"/>
    </xf>
    <xf numFmtId="44" fontId="69" fillId="6" borderId="1" xfId="1" applyFont="1" applyFill="1" applyBorder="1" applyAlignment="1">
      <alignment horizontal="center"/>
    </xf>
    <xf numFmtId="44" fontId="26" fillId="0" borderId="0" xfId="1" applyFont="1" applyBorder="1" applyAlignment="1">
      <alignment horizontal="center" vertical="top" wrapText="1"/>
    </xf>
    <xf numFmtId="44" fontId="51" fillId="0" borderId="0" xfId="1" applyFont="1" applyFill="1" applyBorder="1" applyAlignment="1">
      <alignment vertical="top" wrapText="1"/>
    </xf>
    <xf numFmtId="0" fontId="26" fillId="5" borderId="0" xfId="0" applyFont="1" applyFill="1"/>
    <xf numFmtId="1" fontId="26" fillId="2" borderId="0" xfId="0" applyNumberFormat="1" applyFont="1" applyFill="1" applyAlignment="1">
      <alignment horizontal="left"/>
    </xf>
    <xf numFmtId="44" fontId="26" fillId="2" borderId="0" xfId="1" applyFont="1" applyFill="1" applyBorder="1" applyAlignment="1">
      <alignment horizontal="left"/>
    </xf>
    <xf numFmtId="1" fontId="26" fillId="2" borderId="0" xfId="4" applyNumberFormat="1" applyFont="1" applyFill="1"/>
    <xf numFmtId="44" fontId="26" fillId="2" borderId="0" xfId="1" applyFont="1" applyFill="1"/>
    <xf numFmtId="44" fontId="26" fillId="2" borderId="0" xfId="1" applyFont="1" applyFill="1" applyAlignment="1">
      <alignment horizontal="center"/>
    </xf>
    <xf numFmtId="44" fontId="51" fillId="2" borderId="0" xfId="1" applyFont="1" applyFill="1" applyBorder="1" applyAlignment="1">
      <alignment horizontal="center" vertical="top" wrapText="1"/>
    </xf>
    <xf numFmtId="44" fontId="51" fillId="2" borderId="0" xfId="1" applyFont="1" applyFill="1" applyBorder="1" applyAlignment="1">
      <alignment vertical="top" wrapText="1"/>
    </xf>
    <xf numFmtId="0" fontId="27" fillId="2" borderId="0" xfId="0" applyFont="1" applyFill="1"/>
    <xf numFmtId="44" fontId="26" fillId="3" borderId="0" xfId="1" applyFont="1" applyFill="1" applyBorder="1"/>
    <xf numFmtId="165" fontId="0" fillId="0" borderId="0" xfId="0" applyNumberFormat="1"/>
    <xf numFmtId="44" fontId="26" fillId="6" borderId="0" xfId="1" applyFont="1" applyFill="1" applyBorder="1"/>
    <xf numFmtId="2" fontId="26" fillId="3" borderId="0" xfId="1" applyNumberFormat="1" applyFont="1" applyFill="1" applyBorder="1"/>
    <xf numFmtId="0" fontId="26" fillId="3" borderId="0" xfId="0" applyFont="1" applyFill="1"/>
    <xf numFmtId="0" fontId="34" fillId="4" borderId="0" xfId="0" applyFont="1" applyFill="1" applyAlignment="1">
      <alignment horizontal="left"/>
    </xf>
    <xf numFmtId="1" fontId="26" fillId="4" borderId="0" xfId="0" applyNumberFormat="1" applyFont="1" applyFill="1"/>
    <xf numFmtId="0" fontId="26" fillId="4" borderId="0" xfId="0" applyFont="1" applyFill="1"/>
    <xf numFmtId="0" fontId="26" fillId="4" borderId="0" xfId="0" applyFont="1" applyFill="1" applyAlignment="1">
      <alignment horizontal="center"/>
    </xf>
    <xf numFmtId="44" fontId="26" fillId="4" borderId="0" xfId="1" applyFont="1" applyFill="1"/>
    <xf numFmtId="44" fontId="26" fillId="4" borderId="0" xfId="1" applyFont="1" applyFill="1" applyBorder="1" applyAlignment="1">
      <alignment horizontal="center"/>
    </xf>
    <xf numFmtId="44" fontId="26" fillId="4" borderId="0" xfId="1" applyFont="1" applyFill="1" applyBorder="1" applyAlignment="1">
      <alignment horizontal="left"/>
    </xf>
    <xf numFmtId="2" fontId="26" fillId="4" borderId="0" xfId="1" applyNumberFormat="1" applyFont="1" applyFill="1" applyBorder="1"/>
    <xf numFmtId="164" fontId="26" fillId="4" borderId="0" xfId="0" applyNumberFormat="1" applyFont="1" applyFill="1"/>
    <xf numFmtId="0" fontId="0" fillId="4" borderId="0" xfId="0" applyFill="1"/>
    <xf numFmtId="2" fontId="26" fillId="5" borderId="0" xfId="1" applyNumberFormat="1" applyFont="1" applyFill="1" applyBorder="1"/>
    <xf numFmtId="44" fontId="34" fillId="0" borderId="0" xfId="1" applyFont="1" applyFill="1" applyBorder="1" applyAlignment="1">
      <alignment horizontal="left"/>
    </xf>
    <xf numFmtId="44" fontId="34" fillId="2" borderId="0" xfId="1" applyFont="1" applyFill="1" applyBorder="1"/>
    <xf numFmtId="1" fontId="10" fillId="0" borderId="0" xfId="1556" applyNumberFormat="1" applyFont="1"/>
    <xf numFmtId="0" fontId="83" fillId="41" borderId="36" xfId="0" applyFont="1" applyFill="1" applyBorder="1" applyAlignment="1">
      <alignment horizontal="left" vertical="top" wrapText="1"/>
    </xf>
    <xf numFmtId="0" fontId="83" fillId="40" borderId="37" xfId="0" applyFont="1" applyFill="1" applyBorder="1" applyAlignment="1">
      <alignment horizontal="left" vertical="top" wrapText="1"/>
    </xf>
    <xf numFmtId="0" fontId="83" fillId="42" borderId="36" xfId="0" applyFont="1" applyFill="1" applyBorder="1" applyAlignment="1">
      <alignment horizontal="left" vertical="top" wrapText="1"/>
    </xf>
    <xf numFmtId="0" fontId="83" fillId="43" borderId="37" xfId="0" applyFont="1" applyFill="1" applyBorder="1" applyAlignment="1">
      <alignment horizontal="left" vertical="top" wrapText="1"/>
    </xf>
    <xf numFmtId="0" fontId="83" fillId="40" borderId="0" xfId="0" applyFont="1" applyFill="1" applyAlignment="1">
      <alignment horizontal="left" vertical="top" wrapText="1"/>
    </xf>
    <xf numFmtId="0" fontId="83" fillId="40" borderId="38" xfId="0" applyFont="1" applyFill="1" applyBorder="1" applyAlignment="1">
      <alignment horizontal="left" vertical="top" wrapText="1"/>
    </xf>
    <xf numFmtId="0" fontId="83" fillId="42" borderId="0" xfId="0" applyFont="1" applyFill="1" applyAlignment="1">
      <alignment horizontal="left" vertical="top" wrapText="1"/>
    </xf>
    <xf numFmtId="0" fontId="83" fillId="43" borderId="39" xfId="0" applyFont="1" applyFill="1" applyBorder="1" applyAlignment="1">
      <alignment horizontal="left" vertical="top" wrapText="1"/>
    </xf>
    <xf numFmtId="1" fontId="85" fillId="0" borderId="0" xfId="0" applyNumberFormat="1" applyFont="1"/>
    <xf numFmtId="1" fontId="25" fillId="0" borderId="0" xfId="0" applyNumberFormat="1" applyFont="1"/>
    <xf numFmtId="0" fontId="53" fillId="0" borderId="0" xfId="0" applyFont="1"/>
    <xf numFmtId="10" fontId="53" fillId="0" borderId="0" xfId="0" applyNumberFormat="1" applyFont="1"/>
    <xf numFmtId="10" fontId="25" fillId="0" borderId="0" xfId="0" applyNumberFormat="1" applyFont="1"/>
    <xf numFmtId="22" fontId="53" fillId="0" borderId="0" xfId="0" applyNumberFormat="1" applyFont="1"/>
    <xf numFmtId="0" fontId="84" fillId="0" borderId="0" xfId="0" applyFont="1"/>
    <xf numFmtId="10" fontId="84" fillId="0" borderId="0" xfId="0" applyNumberFormat="1" applyFont="1"/>
    <xf numFmtId="14" fontId="25" fillId="0" borderId="0" xfId="0" applyNumberFormat="1" applyFont="1"/>
    <xf numFmtId="1" fontId="28" fillId="0" borderId="0" xfId="0" applyNumberFormat="1" applyFont="1" applyAlignment="1">
      <alignment horizontal="left"/>
    </xf>
    <xf numFmtId="1" fontId="53" fillId="0" borderId="0" xfId="0" applyNumberFormat="1" applyFont="1" applyAlignment="1">
      <alignment horizontal="left"/>
    </xf>
    <xf numFmtId="1" fontId="25" fillId="0" borderId="0" xfId="0" applyNumberFormat="1" applyFont="1" applyAlignment="1">
      <alignment horizontal="left"/>
    </xf>
    <xf numFmtId="1" fontId="86" fillId="0" borderId="0" xfId="0" applyNumberFormat="1" applyFont="1" applyAlignment="1">
      <alignment horizontal="left"/>
    </xf>
    <xf numFmtId="1" fontId="25" fillId="0" borderId="0" xfId="2" applyNumberFormat="1" applyFont="1" applyFill="1" applyAlignment="1" applyProtection="1">
      <alignment horizontal="left"/>
    </xf>
    <xf numFmtId="1" fontId="85" fillId="0" borderId="0" xfId="4" applyNumberFormat="1" applyFont="1" applyAlignment="1">
      <alignment horizontal="left"/>
    </xf>
    <xf numFmtId="1" fontId="35" fillId="0" borderId="0" xfId="2" applyNumberFormat="1" applyFont="1" applyFill="1" applyAlignment="1" applyProtection="1">
      <alignment horizontal="left"/>
    </xf>
    <xf numFmtId="1" fontId="56" fillId="0" borderId="0" xfId="0" applyNumberFormat="1" applyFont="1" applyAlignment="1">
      <alignment horizontal="left"/>
    </xf>
    <xf numFmtId="1" fontId="64" fillId="0" borderId="0" xfId="0" applyNumberFormat="1" applyFont="1" applyAlignment="1">
      <alignment horizontal="left"/>
    </xf>
    <xf numFmtId="1" fontId="65" fillId="0" borderId="0" xfId="0" applyNumberFormat="1" applyFont="1" applyAlignment="1">
      <alignment horizontal="left"/>
    </xf>
    <xf numFmtId="0" fontId="53" fillId="2" borderId="0" xfId="0" applyFont="1" applyFill="1"/>
    <xf numFmtId="10" fontId="53" fillId="2" borderId="0" xfId="0" applyNumberFormat="1" applyFont="1" applyFill="1"/>
    <xf numFmtId="0" fontId="25" fillId="2" borderId="0" xfId="0" applyFont="1" applyFill="1"/>
    <xf numFmtId="0" fontId="0" fillId="0" borderId="0" xfId="0" applyAlignment="1">
      <alignment horizontal="left"/>
    </xf>
    <xf numFmtId="1" fontId="0" fillId="0" borderId="0" xfId="0" applyNumberFormat="1" applyAlignment="1">
      <alignment horizontal="left"/>
    </xf>
    <xf numFmtId="4" fontId="25" fillId="0" borderId="0" xfId="0" applyNumberFormat="1" applyFont="1"/>
    <xf numFmtId="0" fontId="25" fillId="0" borderId="0" xfId="0" applyFont="1" applyAlignment="1">
      <alignment horizontal="right"/>
    </xf>
    <xf numFmtId="0" fontId="93" fillId="45" borderId="0" xfId="0" applyFont="1" applyFill="1"/>
    <xf numFmtId="0" fontId="0" fillId="45" borderId="0" xfId="0" applyFill="1"/>
    <xf numFmtId="0" fontId="31" fillId="0" borderId="0" xfId="0" applyFont="1" applyAlignment="1">
      <alignment horizontal="left"/>
    </xf>
    <xf numFmtId="1" fontId="85" fillId="0" borderId="0" xfId="0" applyNumberFormat="1" applyFont="1" applyAlignment="1">
      <alignment horizontal="left"/>
    </xf>
    <xf numFmtId="14" fontId="31" fillId="0" borderId="0" xfId="0" applyNumberFormat="1" applyFont="1" applyAlignment="1">
      <alignment horizontal="left"/>
    </xf>
    <xf numFmtId="0" fontId="53" fillId="0" borderId="0" xfId="0" applyFont="1" applyAlignment="1">
      <alignment horizontal="left"/>
    </xf>
    <xf numFmtId="0" fontId="55" fillId="0" borderId="0" xfId="0" applyFont="1" applyAlignment="1">
      <alignment horizontal="left"/>
    </xf>
    <xf numFmtId="14" fontId="53" fillId="0" borderId="0" xfId="0" applyNumberFormat="1" applyFont="1" applyAlignment="1">
      <alignment horizontal="left"/>
    </xf>
    <xf numFmtId="0" fontId="68" fillId="0" borderId="0" xfId="0" applyFont="1" applyAlignment="1">
      <alignment horizontal="left"/>
    </xf>
    <xf numFmtId="0" fontId="25" fillId="0" borderId="0" xfId="0" applyFont="1" applyAlignment="1">
      <alignment horizontal="left"/>
    </xf>
    <xf numFmtId="14" fontId="25" fillId="0" borderId="0" xfId="0" applyNumberFormat="1" applyFont="1" applyAlignment="1">
      <alignment horizontal="left"/>
    </xf>
    <xf numFmtId="0" fontId="59" fillId="0" borderId="0" xfId="0" applyFont="1" applyAlignment="1">
      <alignment horizontal="left" wrapText="1"/>
    </xf>
    <xf numFmtId="0" fontId="31" fillId="0" borderId="0" xfId="0" applyFont="1" applyAlignment="1">
      <alignment horizontal="left" vertical="center" wrapText="1"/>
    </xf>
    <xf numFmtId="1" fontId="68" fillId="0" borderId="0" xfId="0" applyNumberFormat="1" applyFont="1" applyAlignment="1">
      <alignment horizontal="left"/>
    </xf>
    <xf numFmtId="1" fontId="55" fillId="0" borderId="0" xfId="0" applyNumberFormat="1" applyFont="1" applyAlignment="1">
      <alignment horizontal="left"/>
    </xf>
    <xf numFmtId="0" fontId="66" fillId="0" borderId="0" xfId="0" applyFont="1" applyAlignment="1">
      <alignment horizontal="left"/>
    </xf>
    <xf numFmtId="0" fontId="58" fillId="0" borderId="0" xfId="3" applyFont="1" applyFill="1" applyBorder="1" applyAlignment="1">
      <alignment horizontal="left"/>
    </xf>
    <xf numFmtId="0" fontId="66" fillId="0" borderId="0" xfId="0" applyFont="1" applyAlignment="1">
      <alignment horizontal="left" vertical="center" wrapText="1"/>
    </xf>
    <xf numFmtId="1" fontId="60" fillId="0" borderId="0" xfId="0" applyNumberFormat="1" applyFont="1" applyAlignment="1">
      <alignment horizontal="left"/>
    </xf>
    <xf numFmtId="0" fontId="52" fillId="0" borderId="0" xfId="3" applyFont="1" applyFill="1" applyBorder="1" applyAlignment="1">
      <alignment horizontal="left"/>
    </xf>
    <xf numFmtId="1" fontId="56" fillId="0" borderId="0" xfId="2" applyNumberFormat="1" applyFont="1" applyFill="1" applyAlignment="1" applyProtection="1">
      <alignment horizontal="left"/>
    </xf>
    <xf numFmtId="0" fontId="31" fillId="0" borderId="0" xfId="3" applyFont="1" applyFill="1" applyBorder="1" applyAlignment="1">
      <alignment horizontal="left"/>
    </xf>
    <xf numFmtId="0" fontId="56" fillId="0" borderId="0" xfId="0" applyFont="1" applyAlignment="1">
      <alignment horizontal="left"/>
    </xf>
    <xf numFmtId="0" fontId="58" fillId="0" borderId="0" xfId="0" applyFont="1" applyAlignment="1">
      <alignment horizontal="left"/>
    </xf>
    <xf numFmtId="1" fontId="51" fillId="0" borderId="0" xfId="2" applyNumberFormat="1" applyFont="1" applyFill="1" applyAlignment="1" applyProtection="1">
      <alignment horizontal="left"/>
    </xf>
    <xf numFmtId="1" fontId="87" fillId="0" borderId="0" xfId="0" applyNumberFormat="1" applyFont="1" applyAlignment="1">
      <alignment horizontal="left"/>
    </xf>
    <xf numFmtId="0" fontId="63" fillId="0" borderId="0" xfId="0" applyFont="1" applyAlignment="1">
      <alignment horizontal="left"/>
    </xf>
    <xf numFmtId="0" fontId="54" fillId="0" borderId="0" xfId="0" applyFont="1" applyAlignment="1">
      <alignment horizontal="left"/>
    </xf>
    <xf numFmtId="0" fontId="92" fillId="0" borderId="0" xfId="0" applyFont="1" applyAlignment="1">
      <alignment horizontal="left"/>
    </xf>
    <xf numFmtId="1" fontId="29" fillId="0" borderId="0" xfId="2" applyNumberFormat="1" applyFill="1" applyAlignment="1" applyProtection="1">
      <alignment horizontal="left"/>
    </xf>
    <xf numFmtId="0" fontId="61" fillId="0" borderId="0" xfId="0" applyFont="1" applyAlignment="1">
      <alignment horizontal="left"/>
    </xf>
    <xf numFmtId="1" fontId="62" fillId="0" borderId="0" xfId="0" applyNumberFormat="1" applyFont="1" applyAlignment="1">
      <alignment horizontal="left"/>
    </xf>
    <xf numFmtId="1" fontId="88" fillId="0" borderId="0" xfId="0" applyNumberFormat="1" applyFont="1" applyAlignment="1">
      <alignment horizontal="left"/>
    </xf>
    <xf numFmtId="1" fontId="89" fillId="0" borderId="0" xfId="0" applyNumberFormat="1" applyFont="1" applyAlignment="1">
      <alignment horizontal="left"/>
    </xf>
    <xf numFmtId="1" fontId="85" fillId="0" borderId="0" xfId="3" applyNumberFormat="1" applyFont="1" applyFill="1" applyBorder="1" applyAlignment="1" applyProtection="1">
      <alignment horizontal="left"/>
    </xf>
    <xf numFmtId="1" fontId="86" fillId="0" borderId="0" xfId="2" applyNumberFormat="1" applyFont="1" applyFill="1" applyAlignment="1">
      <alignment horizontal="left"/>
    </xf>
    <xf numFmtId="1" fontId="86" fillId="0" borderId="0" xfId="4" applyNumberFormat="1" applyFont="1" applyAlignment="1">
      <alignment horizontal="left"/>
    </xf>
    <xf numFmtId="1" fontId="86" fillId="0" borderId="0" xfId="1555" applyNumberFormat="1" applyFont="1" applyAlignment="1">
      <alignment horizontal="left"/>
    </xf>
    <xf numFmtId="1" fontId="56" fillId="2" borderId="0" xfId="0" applyNumberFormat="1" applyFont="1" applyFill="1" applyAlignment="1">
      <alignment horizontal="left"/>
    </xf>
    <xf numFmtId="0" fontId="68" fillId="2" borderId="0" xfId="0" applyFont="1" applyFill="1" applyAlignment="1">
      <alignment horizontal="left"/>
    </xf>
    <xf numFmtId="0" fontId="53" fillId="2" borderId="0" xfId="0" applyFont="1" applyFill="1" applyAlignment="1">
      <alignment horizontal="left"/>
    </xf>
    <xf numFmtId="1" fontId="85" fillId="0" borderId="0" xfId="0" applyNumberFormat="1" applyFont="1" applyAlignment="1">
      <alignment horizontal="left" wrapText="1"/>
    </xf>
    <xf numFmtId="1" fontId="86" fillId="0" borderId="0" xfId="0" applyNumberFormat="1" applyFont="1" applyAlignment="1">
      <alignment horizontal="left" wrapText="1"/>
    </xf>
    <xf numFmtId="1" fontId="90" fillId="0" borderId="0" xfId="0" applyNumberFormat="1" applyFont="1" applyAlignment="1">
      <alignment horizontal="left"/>
    </xf>
    <xf numFmtId="1" fontId="90" fillId="44" borderId="0" xfId="0" applyNumberFormat="1" applyFont="1" applyFill="1" applyAlignment="1">
      <alignment horizontal="left"/>
    </xf>
    <xf numFmtId="1" fontId="86" fillId="0" borderId="0" xfId="2" applyNumberFormat="1" applyFont="1" applyAlignment="1">
      <alignment horizontal="left"/>
    </xf>
    <xf numFmtId="1" fontId="96" fillId="0" borderId="0" xfId="0" applyNumberFormat="1" applyFont="1" applyAlignment="1">
      <alignment horizontal="left"/>
    </xf>
    <xf numFmtId="1" fontId="91" fillId="0" borderId="0" xfId="0" applyNumberFormat="1" applyFont="1" applyAlignment="1">
      <alignment horizontal="left"/>
    </xf>
    <xf numFmtId="1" fontId="87" fillId="2" borderId="0" xfId="0" applyNumberFormat="1" applyFont="1" applyFill="1" applyAlignment="1">
      <alignment horizontal="left"/>
    </xf>
    <xf numFmtId="1" fontId="94" fillId="0" borderId="0" xfId="0" applyNumberFormat="1" applyFont="1" applyAlignment="1">
      <alignment horizontal="left"/>
    </xf>
    <xf numFmtId="1" fontId="54" fillId="0" borderId="0" xfId="0" applyNumberFormat="1" applyFont="1" applyAlignment="1">
      <alignment horizontal="left"/>
    </xf>
    <xf numFmtId="1" fontId="95" fillId="0" borderId="0" xfId="0" applyNumberFormat="1" applyFont="1" applyAlignment="1">
      <alignment horizontal="left"/>
    </xf>
    <xf numFmtId="1" fontId="18" fillId="0" borderId="0" xfId="0" applyNumberFormat="1" applyFont="1" applyAlignment="1">
      <alignment horizontal="left"/>
    </xf>
    <xf numFmtId="1" fontId="6" fillId="0" borderId="0" xfId="1555" applyNumberFormat="1" applyFont="1" applyAlignment="1">
      <alignment horizontal="left"/>
    </xf>
    <xf numFmtId="1" fontId="6" fillId="0" borderId="0" xfId="1592" applyNumberFormat="1" applyFont="1" applyAlignment="1">
      <alignment horizontal="left"/>
    </xf>
    <xf numFmtId="1" fontId="6" fillId="0" borderId="0" xfId="1594" applyNumberFormat="1" applyFont="1" applyAlignment="1">
      <alignment horizontal="left"/>
    </xf>
    <xf numFmtId="1" fontId="6" fillId="0" borderId="0" xfId="1608" applyNumberFormat="1" applyFont="1" applyAlignment="1">
      <alignment horizontal="left"/>
    </xf>
    <xf numFmtId="1" fontId="6" fillId="0" borderId="0" xfId="1622" applyNumberFormat="1" applyFont="1" applyAlignment="1">
      <alignment horizontal="left"/>
    </xf>
    <xf numFmtId="1" fontId="6" fillId="0" borderId="0" xfId="1522" applyNumberFormat="1" applyFont="1" applyAlignment="1">
      <alignment horizontal="left"/>
    </xf>
    <xf numFmtId="1" fontId="6" fillId="0" borderId="0" xfId="1636" applyNumberFormat="1" applyFont="1" applyAlignment="1">
      <alignment horizontal="left"/>
    </xf>
    <xf numFmtId="1" fontId="6" fillId="0" borderId="0" xfId="1650" applyNumberFormat="1" applyFont="1" applyAlignment="1">
      <alignment horizontal="left"/>
    </xf>
    <xf numFmtId="1" fontId="6" fillId="0" borderId="0" xfId="1651" applyNumberFormat="1" applyFont="1" applyAlignment="1">
      <alignment horizontal="left"/>
    </xf>
    <xf numFmtId="1" fontId="6" fillId="0" borderId="0" xfId="1665" applyNumberFormat="1" applyFont="1" applyAlignment="1">
      <alignment horizontal="left"/>
    </xf>
    <xf numFmtId="1" fontId="6" fillId="0" borderId="0" xfId="1704" applyNumberFormat="1" applyAlignment="1">
      <alignment horizontal="left"/>
    </xf>
    <xf numFmtId="1" fontId="6" fillId="0" borderId="0" xfId="1705" applyNumberFormat="1" applyAlignment="1">
      <alignment horizontal="left"/>
    </xf>
    <xf numFmtId="1" fontId="6" fillId="0" borderId="0" xfId="1706" applyNumberFormat="1" applyAlignment="1">
      <alignment horizontal="left"/>
    </xf>
    <xf numFmtId="1" fontId="6" fillId="0" borderId="0" xfId="1707" applyNumberFormat="1" applyAlignment="1">
      <alignment horizontal="left"/>
    </xf>
    <xf numFmtId="1" fontId="6" fillId="0" borderId="0" xfId="1708" applyNumberFormat="1" applyAlignment="1">
      <alignment horizontal="left"/>
    </xf>
    <xf numFmtId="1" fontId="6" fillId="0" borderId="0" xfId="1709" applyNumberFormat="1" applyAlignment="1">
      <alignment horizontal="left"/>
    </xf>
    <xf numFmtId="1" fontId="6" fillId="0" borderId="0" xfId="1710" applyNumberFormat="1" applyAlignment="1">
      <alignment horizontal="left"/>
    </xf>
    <xf numFmtId="1" fontId="6" fillId="0" borderId="0" xfId="1711" applyNumberFormat="1" applyAlignment="1">
      <alignment horizontal="left"/>
    </xf>
    <xf numFmtId="1" fontId="6" fillId="0" borderId="0" xfId="1712" applyNumberFormat="1" applyAlignment="1">
      <alignment horizontal="left"/>
    </xf>
    <xf numFmtId="1" fontId="6" fillId="0" borderId="0" xfId="1713" applyNumberFormat="1" applyAlignment="1">
      <alignment horizontal="left"/>
    </xf>
    <xf numFmtId="1" fontId="6" fillId="0" borderId="0" xfId="1714" applyNumberFormat="1" applyAlignment="1">
      <alignment horizontal="left"/>
    </xf>
    <xf numFmtId="1" fontId="6" fillId="0" borderId="0" xfId="1715" applyNumberFormat="1" applyAlignment="1">
      <alignment horizontal="left"/>
    </xf>
    <xf numFmtId="1" fontId="6" fillId="0" borderId="0" xfId="1716" applyNumberFormat="1" applyAlignment="1">
      <alignment horizontal="left"/>
    </xf>
    <xf numFmtId="1" fontId="6" fillId="0" borderId="0" xfId="1717" applyNumberFormat="1" applyAlignment="1">
      <alignment horizontal="left"/>
    </xf>
    <xf numFmtId="1" fontId="6" fillId="0" borderId="0" xfId="1718" applyNumberFormat="1" applyAlignment="1">
      <alignment horizontal="left"/>
    </xf>
    <xf numFmtId="1" fontId="6" fillId="0" borderId="0" xfId="1719" applyNumberFormat="1" applyAlignment="1">
      <alignment horizontal="left"/>
    </xf>
    <xf numFmtId="1" fontId="6" fillId="0" borderId="0" xfId="1720" applyNumberFormat="1" applyAlignment="1">
      <alignment horizontal="left"/>
    </xf>
    <xf numFmtId="1" fontId="6" fillId="0" borderId="0" xfId="1721" applyNumberFormat="1" applyAlignment="1">
      <alignment horizontal="left"/>
    </xf>
    <xf numFmtId="1" fontId="6" fillId="0" borderId="0" xfId="1722" applyNumberFormat="1" applyAlignment="1">
      <alignment horizontal="left"/>
    </xf>
    <xf numFmtId="1" fontId="5" fillId="0" borderId="0" xfId="1555" applyNumberFormat="1" applyFont="1" applyAlignment="1">
      <alignment horizontal="left"/>
    </xf>
    <xf numFmtId="1" fontId="0" fillId="0" borderId="0" xfId="1555" applyNumberFormat="1" applyFont="1" applyAlignment="1">
      <alignment horizontal="left"/>
    </xf>
    <xf numFmtId="1" fontId="56" fillId="0" borderId="0" xfId="0" applyNumberFormat="1" applyFont="1"/>
    <xf numFmtId="0" fontId="56" fillId="0" borderId="0" xfId="0" applyFont="1"/>
    <xf numFmtId="0" fontId="53" fillId="0" borderId="0" xfId="0" applyFont="1" applyAlignment="1">
      <alignment horizontal="right"/>
    </xf>
    <xf numFmtId="14" fontId="53" fillId="0" borderId="0" xfId="0" applyNumberFormat="1" applyFont="1"/>
    <xf numFmtId="4" fontId="53" fillId="0" borderId="0" xfId="0" applyNumberFormat="1" applyFont="1"/>
    <xf numFmtId="0" fontId="68" fillId="0" borderId="0" xfId="0" applyFont="1"/>
    <xf numFmtId="0" fontId="55" fillId="0" borderId="0" xfId="0" applyFont="1"/>
    <xf numFmtId="0" fontId="4" fillId="0" borderId="0" xfId="1723"/>
    <xf numFmtId="1" fontId="4" fillId="0" borderId="0" xfId="1723" applyNumberFormat="1"/>
    <xf numFmtId="1" fontId="4" fillId="0" borderId="0" xfId="1556" applyNumberFormat="1" applyFont="1"/>
    <xf numFmtId="1" fontId="97" fillId="0" borderId="8" xfId="0" applyNumberFormat="1" applyFont="1" applyBorder="1"/>
    <xf numFmtId="1" fontId="0" fillId="0" borderId="0" xfId="1750" applyNumberFormat="1" applyFont="1"/>
    <xf numFmtId="1" fontId="0" fillId="0" borderId="8" xfId="0" applyNumberFormat="1" applyBorder="1"/>
    <xf numFmtId="14" fontId="54" fillId="0" borderId="0" xfId="0" applyNumberFormat="1" applyFont="1" applyAlignment="1">
      <alignment horizontal="left"/>
    </xf>
    <xf numFmtId="16" fontId="53" fillId="0" borderId="0" xfId="0" applyNumberFormat="1" applyFont="1" applyAlignment="1">
      <alignment horizontal="left"/>
    </xf>
    <xf numFmtId="1" fontId="86" fillId="0" borderId="0" xfId="4" applyNumberFormat="1" applyFont="1"/>
    <xf numFmtId="1" fontId="0" fillId="46" borderId="8" xfId="0" applyNumberFormat="1" applyFill="1" applyBorder="1"/>
    <xf numFmtId="1" fontId="29" fillId="0" borderId="16" xfId="2" applyNumberFormat="1" applyFill="1" applyBorder="1" applyProtection="1"/>
    <xf numFmtId="1" fontId="29" fillId="0" borderId="8" xfId="2" applyNumberFormat="1" applyFill="1" applyBorder="1" applyProtection="1"/>
    <xf numFmtId="0" fontId="25" fillId="5" borderId="0" xfId="0" applyFont="1" applyFill="1"/>
    <xf numFmtId="1" fontId="25" fillId="5" borderId="0" xfId="0" applyNumberFormat="1" applyFont="1" applyFill="1"/>
    <xf numFmtId="0" fontId="53" fillId="5" borderId="0" xfId="0" applyFont="1" applyFill="1"/>
    <xf numFmtId="0" fontId="53" fillId="5" borderId="0" xfId="0" applyFont="1" applyFill="1" applyAlignment="1">
      <alignment horizontal="right"/>
    </xf>
    <xf numFmtId="14" fontId="53" fillId="5" borderId="0" xfId="0" applyNumberFormat="1" applyFont="1" applyFill="1"/>
    <xf numFmtId="0" fontId="55" fillId="5" borderId="0" xfId="0" applyFont="1" applyFill="1"/>
    <xf numFmtId="1" fontId="25" fillId="2" borderId="0" xfId="0" applyNumberFormat="1" applyFont="1" applyFill="1"/>
    <xf numFmtId="0" fontId="53" fillId="2" borderId="0" xfId="0" applyFont="1" applyFill="1" applyAlignment="1">
      <alignment horizontal="right"/>
    </xf>
    <xf numFmtId="14" fontId="53" fillId="2" borderId="0" xfId="0" applyNumberFormat="1" applyFont="1" applyFill="1"/>
    <xf numFmtId="0" fontId="0" fillId="0" borderId="8" xfId="0" applyBorder="1"/>
    <xf numFmtId="0" fontId="54" fillId="0" borderId="8" xfId="0" applyFont="1" applyBorder="1"/>
    <xf numFmtId="1" fontId="55" fillId="0" borderId="0" xfId="0" applyNumberFormat="1" applyFont="1"/>
    <xf numFmtId="1" fontId="18" fillId="0" borderId="0" xfId="3740" applyNumberFormat="1"/>
    <xf numFmtId="0" fontId="2" fillId="0" borderId="0" xfId="3858"/>
    <xf numFmtId="0" fontId="0" fillId="7" borderId="0" xfId="0" applyFill="1"/>
    <xf numFmtId="0" fontId="24" fillId="45" borderId="0" xfId="0" applyFont="1" applyFill="1"/>
    <xf numFmtId="0" fontId="0" fillId="0" borderId="0" xfId="0" applyAlignment="1">
      <alignment wrapText="1"/>
    </xf>
    <xf numFmtId="14" fontId="0" fillId="0" borderId="0" xfId="0" applyNumberFormat="1"/>
    <xf numFmtId="0" fontId="24" fillId="0" borderId="0" xfId="0" applyFont="1"/>
    <xf numFmtId="0" fontId="0" fillId="2" borderId="8" xfId="0" applyFill="1" applyBorder="1"/>
    <xf numFmtId="1" fontId="0" fillId="2" borderId="8" xfId="0" applyNumberFormat="1" applyFill="1" applyBorder="1"/>
    <xf numFmtId="0" fontId="54" fillId="2" borderId="8" xfId="0" applyFont="1" applyFill="1" applyBorder="1"/>
    <xf numFmtId="10" fontId="25" fillId="2" borderId="0" xfId="0" applyNumberFormat="1" applyFont="1" applyFill="1"/>
    <xf numFmtId="4" fontId="53" fillId="0" borderId="0" xfId="0" applyNumberFormat="1" applyFont="1" applyAlignment="1">
      <alignment horizontal="left"/>
    </xf>
    <xf numFmtId="0" fontId="28" fillId="0" borderId="0" xfId="0" applyFont="1"/>
    <xf numFmtId="7" fontId="53" fillId="0" borderId="0" xfId="0" applyNumberFormat="1" applyFont="1" applyAlignment="1">
      <alignment horizontal="left"/>
    </xf>
    <xf numFmtId="2" fontId="53" fillId="0" borderId="0" xfId="0" applyNumberFormat="1" applyFont="1" applyAlignment="1">
      <alignment horizontal="left"/>
    </xf>
    <xf numFmtId="7" fontId="53" fillId="0" borderId="0" xfId="0" applyNumberFormat="1" applyFont="1"/>
    <xf numFmtId="7" fontId="55" fillId="0" borderId="0" xfId="0" applyNumberFormat="1" applyFont="1" applyAlignment="1">
      <alignment horizontal="left"/>
    </xf>
    <xf numFmtId="2" fontId="55" fillId="0" borderId="0" xfId="0" applyNumberFormat="1" applyFont="1" applyAlignment="1">
      <alignment horizontal="left"/>
    </xf>
    <xf numFmtId="7" fontId="55" fillId="0" borderId="0" xfId="0" applyNumberFormat="1" applyFont="1"/>
    <xf numFmtId="7" fontId="55" fillId="5" borderId="0" xfId="0" applyNumberFormat="1" applyFont="1" applyFill="1"/>
    <xf numFmtId="0" fontId="97" fillId="0" borderId="0" xfId="0" applyFont="1" applyAlignment="1">
      <alignment horizontal="left"/>
    </xf>
    <xf numFmtId="0" fontId="97" fillId="0" borderId="8" xfId="0" applyFont="1" applyBorder="1"/>
    <xf numFmtId="0" fontId="97" fillId="2" borderId="8" xfId="0" applyFont="1" applyFill="1" applyBorder="1"/>
    <xf numFmtId="0" fontId="99" fillId="0" borderId="0" xfId="0" applyFont="1" applyAlignment="1">
      <alignment horizontal="left"/>
    </xf>
    <xf numFmtId="0" fontId="44" fillId="0" borderId="0" xfId="0" applyFont="1" applyAlignment="1">
      <alignment horizontal="left"/>
    </xf>
    <xf numFmtId="0" fontId="100" fillId="0" borderId="0" xfId="0" applyFont="1"/>
    <xf numFmtId="0" fontId="101" fillId="0" borderId="0" xfId="0" applyFont="1" applyAlignment="1">
      <alignment horizontal="left"/>
    </xf>
    <xf numFmtId="0" fontId="102" fillId="0" borderId="0" xfId="1592" applyFont="1"/>
    <xf numFmtId="0" fontId="79" fillId="0" borderId="0" xfId="1592" applyFont="1"/>
    <xf numFmtId="0" fontId="68" fillId="5" borderId="0" xfId="0" applyFont="1" applyFill="1"/>
    <xf numFmtId="0" fontId="68" fillId="2" borderId="0" xfId="0" applyFont="1" applyFill="1"/>
    <xf numFmtId="0" fontId="55" fillId="2" borderId="0" xfId="0" applyFont="1" applyFill="1"/>
    <xf numFmtId="0" fontId="92" fillId="0" borderId="8" xfId="0" applyFont="1" applyBorder="1"/>
    <xf numFmtId="0" fontId="44" fillId="0" borderId="8" xfId="0" applyFont="1" applyBorder="1"/>
    <xf numFmtId="0" fontId="44" fillId="0" borderId="0" xfId="0" applyFont="1"/>
    <xf numFmtId="0" fontId="92" fillId="0" borderId="0" xfId="0" applyFont="1"/>
    <xf numFmtId="0" fontId="92" fillId="2" borderId="8" xfId="0" applyFont="1" applyFill="1" applyBorder="1"/>
    <xf numFmtId="0" fontId="44" fillId="2" borderId="8" xfId="0" applyFont="1" applyFill="1" applyBorder="1"/>
    <xf numFmtId="0" fontId="79" fillId="0" borderId="0" xfId="3858" applyFont="1"/>
    <xf numFmtId="1" fontId="31" fillId="0" borderId="0" xfId="0" applyNumberFormat="1" applyFont="1" applyAlignment="1">
      <alignment horizontal="left"/>
    </xf>
    <xf numFmtId="1" fontId="103" fillId="0" borderId="0" xfId="0" applyNumberFormat="1" applyFont="1" applyAlignment="1">
      <alignment horizontal="left"/>
    </xf>
    <xf numFmtId="4" fontId="31" fillId="0" borderId="0" xfId="0" applyNumberFormat="1" applyFont="1" applyAlignment="1">
      <alignment horizontal="left"/>
    </xf>
    <xf numFmtId="0" fontId="31" fillId="0" borderId="0" xfId="0" applyFont="1"/>
    <xf numFmtId="10" fontId="31" fillId="0" borderId="0" xfId="0" applyNumberFormat="1" applyFont="1"/>
    <xf numFmtId="0" fontId="104" fillId="0" borderId="0" xfId="1592" applyFont="1"/>
    <xf numFmtId="0" fontId="97" fillId="0" borderId="0" xfId="62" applyFont="1" applyBorder="1"/>
    <xf numFmtId="0" fontId="97" fillId="0" borderId="0" xfId="0" applyFont="1"/>
    <xf numFmtId="0" fontId="104" fillId="0" borderId="0" xfId="3858" applyFont="1"/>
    <xf numFmtId="4" fontId="54" fillId="0" borderId="0" xfId="0" applyNumberFormat="1" applyFont="1" applyAlignment="1">
      <alignment horizontal="left"/>
    </xf>
    <xf numFmtId="4" fontId="53" fillId="0" borderId="0" xfId="0" applyNumberFormat="1" applyFont="1" applyAlignment="1">
      <alignment horizontal="right"/>
    </xf>
    <xf numFmtId="4" fontId="53" fillId="2" borderId="0" xfId="0" applyNumberFormat="1" applyFont="1" applyFill="1"/>
    <xf numFmtId="4" fontId="54" fillId="0" borderId="8" xfId="0" applyNumberFormat="1" applyFont="1" applyBorder="1"/>
    <xf numFmtId="4" fontId="54" fillId="2" borderId="8" xfId="0" applyNumberFormat="1" applyFont="1" applyFill="1" applyBorder="1"/>
    <xf numFmtId="1" fontId="98" fillId="0" borderId="0" xfId="0" applyNumberFormat="1" applyFont="1"/>
    <xf numFmtId="1" fontId="1" fillId="0" borderId="0" xfId="12899" applyNumberFormat="1"/>
    <xf numFmtId="19" fontId="53" fillId="0" borderId="0" xfId="0" applyNumberFormat="1" applyFont="1"/>
    <xf numFmtId="7" fontId="53" fillId="5" borderId="0" xfId="0" applyNumberFormat="1" applyFont="1" applyFill="1"/>
    <xf numFmtId="0" fontId="108" fillId="0" borderId="0" xfId="0" applyFont="1"/>
    <xf numFmtId="0" fontId="108" fillId="0" borderId="0" xfId="0" applyFont="1" applyAlignment="1">
      <alignment horizontal="left"/>
    </xf>
    <xf numFmtId="0" fontId="109" fillId="0" borderId="8" xfId="0" applyFont="1" applyBorder="1"/>
    <xf numFmtId="1" fontId="86" fillId="0" borderId="8" xfId="2" applyNumberFormat="1" applyFont="1" applyFill="1" applyBorder="1" applyAlignment="1">
      <alignment horizontal="left"/>
    </xf>
    <xf numFmtId="1" fontId="85" fillId="0" borderId="8" xfId="0" applyNumberFormat="1" applyFont="1" applyBorder="1" applyAlignment="1">
      <alignment horizontal="left"/>
    </xf>
    <xf numFmtId="0" fontId="24" fillId="0" borderId="8" xfId="0" applyFont="1" applyBorder="1"/>
    <xf numFmtId="0" fontId="24" fillId="0" borderId="8" xfId="0" applyFont="1" applyBorder="1" applyAlignment="1">
      <alignment wrapText="1"/>
    </xf>
    <xf numFmtId="0" fontId="110" fillId="0" borderId="8" xfId="0" applyFont="1" applyBorder="1"/>
    <xf numFmtId="0" fontId="0" fillId="0" borderId="8" xfId="0" applyBorder="1" applyAlignment="1">
      <alignment wrapText="1"/>
    </xf>
    <xf numFmtId="0" fontId="110" fillId="2" borderId="8" xfId="0" applyFont="1" applyFill="1" applyBorder="1"/>
    <xf numFmtId="0" fontId="0" fillId="2" borderId="8" xfId="0" applyFill="1" applyBorder="1" applyAlignment="1">
      <alignment wrapText="1"/>
    </xf>
    <xf numFmtId="0" fontId="111" fillId="0" borderId="8" xfId="0" applyFont="1" applyBorder="1" applyAlignment="1">
      <alignment horizontal="center" vertical="center"/>
    </xf>
    <xf numFmtId="0" fontId="111" fillId="0" borderId="8" xfId="0" applyFont="1" applyBorder="1"/>
    <xf numFmtId="0" fontId="112" fillId="0" borderId="8" xfId="0" applyFont="1" applyBorder="1"/>
  </cellXfs>
  <cellStyles count="12900">
    <cellStyle name="20% - Accent1" xfId="1569" builtinId="30" customBuiltin="1"/>
    <cellStyle name="20% - Accent1 10" xfId="1738" xr:uid="{00000000-0005-0000-0000-000001000000}"/>
    <cellStyle name="20% - Accent1 10 2" xfId="3714" xr:uid="{00000000-0005-0000-0000-000002000000}"/>
    <cellStyle name="20% - Accent1 11" xfId="3423" xr:uid="{00000000-0005-0000-0000-000003000000}"/>
    <cellStyle name="20% - Accent1 2" xfId="28" xr:uid="{00000000-0005-0000-0000-000004000000}"/>
    <cellStyle name="20% - Accent1 2 2" xfId="1776" xr:uid="{00000000-0005-0000-0000-000005000000}"/>
    <cellStyle name="20% - Accent1 3" xfId="1596" xr:uid="{00000000-0005-0000-0000-000006000000}"/>
    <cellStyle name="20% - Accent1 3 2" xfId="3280" xr:uid="{00000000-0005-0000-0000-000007000000}"/>
    <cellStyle name="20% - Accent1 3 2 2" xfId="3818" xr:uid="{00000000-0005-0000-0000-000008000000}"/>
    <cellStyle name="20% - Accent1 3 3" xfId="3579" xr:uid="{00000000-0005-0000-0000-000009000000}"/>
    <cellStyle name="20% - Accent1 4" xfId="1610" xr:uid="{00000000-0005-0000-0000-00000A000000}"/>
    <cellStyle name="20% - Accent1 4 2" xfId="3294" xr:uid="{00000000-0005-0000-0000-00000B000000}"/>
    <cellStyle name="20% - Accent1 4 2 2" xfId="3832" xr:uid="{00000000-0005-0000-0000-00000C000000}"/>
    <cellStyle name="20% - Accent1 4 3" xfId="3593" xr:uid="{00000000-0005-0000-0000-00000D000000}"/>
    <cellStyle name="20% - Accent1 5" xfId="1624" xr:uid="{00000000-0005-0000-0000-00000E000000}"/>
    <cellStyle name="20% - Accent1 5 2" xfId="3308" xr:uid="{00000000-0005-0000-0000-00000F000000}"/>
    <cellStyle name="20% - Accent1 5 2 2" xfId="3846" xr:uid="{00000000-0005-0000-0000-000010000000}"/>
    <cellStyle name="20% - Accent1 5 3" xfId="3607" xr:uid="{00000000-0005-0000-0000-000011000000}"/>
    <cellStyle name="20% - Accent1 6" xfId="1638" xr:uid="{00000000-0005-0000-0000-000012000000}"/>
    <cellStyle name="20% - Accent1 6 2" xfId="3322" xr:uid="{00000000-0005-0000-0000-000013000000}"/>
    <cellStyle name="20% - Accent1 6 2 2" xfId="3860" xr:uid="{00000000-0005-0000-0000-000014000000}"/>
    <cellStyle name="20% - Accent1 6 3" xfId="3621" xr:uid="{00000000-0005-0000-0000-000015000000}"/>
    <cellStyle name="20% - Accent1 7" xfId="1653" xr:uid="{00000000-0005-0000-0000-000016000000}"/>
    <cellStyle name="20% - Accent1 7 2" xfId="3337" xr:uid="{00000000-0005-0000-0000-000017000000}"/>
    <cellStyle name="20% - Accent1 7 2 2" xfId="3875" xr:uid="{00000000-0005-0000-0000-000018000000}"/>
    <cellStyle name="20% - Accent1 7 3" xfId="3636" xr:uid="{00000000-0005-0000-0000-000019000000}"/>
    <cellStyle name="20% - Accent1 8" xfId="1667" xr:uid="{00000000-0005-0000-0000-00001A000000}"/>
    <cellStyle name="20% - Accent1 8 2" xfId="3351" xr:uid="{00000000-0005-0000-0000-00001B000000}"/>
    <cellStyle name="20% - Accent1 8 2 2" xfId="3889" xr:uid="{00000000-0005-0000-0000-00001C000000}"/>
    <cellStyle name="20% - Accent1 8 3" xfId="3650" xr:uid="{00000000-0005-0000-0000-00001D000000}"/>
    <cellStyle name="20% - Accent1 9" xfId="1725" xr:uid="{00000000-0005-0000-0000-00001E000000}"/>
    <cellStyle name="20% - Accent1 9 2" xfId="3409" xr:uid="{00000000-0005-0000-0000-00001F000000}"/>
    <cellStyle name="20% - Accent1 9 2 2" xfId="3923" xr:uid="{00000000-0005-0000-0000-000020000000}"/>
    <cellStyle name="20% - Accent1 9 3" xfId="3701" xr:uid="{00000000-0005-0000-0000-000021000000}"/>
    <cellStyle name="20% - Accent2" xfId="1573" builtinId="34" customBuiltin="1"/>
    <cellStyle name="20% - Accent2 10" xfId="1740" xr:uid="{00000000-0005-0000-0000-000023000000}"/>
    <cellStyle name="20% - Accent2 10 2" xfId="3716" xr:uid="{00000000-0005-0000-0000-000024000000}"/>
    <cellStyle name="20% - Accent2 11" xfId="3425" xr:uid="{00000000-0005-0000-0000-000025000000}"/>
    <cellStyle name="20% - Accent2 2" xfId="29" xr:uid="{00000000-0005-0000-0000-000026000000}"/>
    <cellStyle name="20% - Accent2 2 2" xfId="1777" xr:uid="{00000000-0005-0000-0000-000027000000}"/>
    <cellStyle name="20% - Accent2 3" xfId="1598" xr:uid="{00000000-0005-0000-0000-000028000000}"/>
    <cellStyle name="20% - Accent2 3 2" xfId="3282" xr:uid="{00000000-0005-0000-0000-000029000000}"/>
    <cellStyle name="20% - Accent2 3 2 2" xfId="3820" xr:uid="{00000000-0005-0000-0000-00002A000000}"/>
    <cellStyle name="20% - Accent2 3 3" xfId="3581" xr:uid="{00000000-0005-0000-0000-00002B000000}"/>
    <cellStyle name="20% - Accent2 4" xfId="1612" xr:uid="{00000000-0005-0000-0000-00002C000000}"/>
    <cellStyle name="20% - Accent2 4 2" xfId="3296" xr:uid="{00000000-0005-0000-0000-00002D000000}"/>
    <cellStyle name="20% - Accent2 4 2 2" xfId="3834" xr:uid="{00000000-0005-0000-0000-00002E000000}"/>
    <cellStyle name="20% - Accent2 4 3" xfId="3595" xr:uid="{00000000-0005-0000-0000-00002F000000}"/>
    <cellStyle name="20% - Accent2 5" xfId="1626" xr:uid="{00000000-0005-0000-0000-000030000000}"/>
    <cellStyle name="20% - Accent2 5 2" xfId="3310" xr:uid="{00000000-0005-0000-0000-000031000000}"/>
    <cellStyle name="20% - Accent2 5 2 2" xfId="3848" xr:uid="{00000000-0005-0000-0000-000032000000}"/>
    <cellStyle name="20% - Accent2 5 3" xfId="3609" xr:uid="{00000000-0005-0000-0000-000033000000}"/>
    <cellStyle name="20% - Accent2 6" xfId="1640" xr:uid="{00000000-0005-0000-0000-000034000000}"/>
    <cellStyle name="20% - Accent2 6 2" xfId="3324" xr:uid="{00000000-0005-0000-0000-000035000000}"/>
    <cellStyle name="20% - Accent2 6 2 2" xfId="3862" xr:uid="{00000000-0005-0000-0000-000036000000}"/>
    <cellStyle name="20% - Accent2 6 3" xfId="3623" xr:uid="{00000000-0005-0000-0000-000037000000}"/>
    <cellStyle name="20% - Accent2 7" xfId="1655" xr:uid="{00000000-0005-0000-0000-000038000000}"/>
    <cellStyle name="20% - Accent2 7 2" xfId="3339" xr:uid="{00000000-0005-0000-0000-000039000000}"/>
    <cellStyle name="20% - Accent2 7 2 2" xfId="3877" xr:uid="{00000000-0005-0000-0000-00003A000000}"/>
    <cellStyle name="20% - Accent2 7 3" xfId="3638" xr:uid="{00000000-0005-0000-0000-00003B000000}"/>
    <cellStyle name="20% - Accent2 8" xfId="1669" xr:uid="{00000000-0005-0000-0000-00003C000000}"/>
    <cellStyle name="20% - Accent2 8 2" xfId="3353" xr:uid="{00000000-0005-0000-0000-00003D000000}"/>
    <cellStyle name="20% - Accent2 8 2 2" xfId="3891" xr:uid="{00000000-0005-0000-0000-00003E000000}"/>
    <cellStyle name="20% - Accent2 8 3" xfId="3652" xr:uid="{00000000-0005-0000-0000-00003F000000}"/>
    <cellStyle name="20% - Accent2 9" xfId="1727" xr:uid="{00000000-0005-0000-0000-000040000000}"/>
    <cellStyle name="20% - Accent2 9 2" xfId="3411" xr:uid="{00000000-0005-0000-0000-000041000000}"/>
    <cellStyle name="20% - Accent2 9 2 2" xfId="3925" xr:uid="{00000000-0005-0000-0000-000042000000}"/>
    <cellStyle name="20% - Accent2 9 3" xfId="3703" xr:uid="{00000000-0005-0000-0000-000043000000}"/>
    <cellStyle name="20% - Accent3" xfId="1577" builtinId="38" customBuiltin="1"/>
    <cellStyle name="20% - Accent3 10" xfId="1742" xr:uid="{00000000-0005-0000-0000-000045000000}"/>
    <cellStyle name="20% - Accent3 10 2" xfId="3718" xr:uid="{00000000-0005-0000-0000-000046000000}"/>
    <cellStyle name="20% - Accent3 11" xfId="3427" xr:uid="{00000000-0005-0000-0000-000047000000}"/>
    <cellStyle name="20% - Accent3 2" xfId="30" xr:uid="{00000000-0005-0000-0000-000048000000}"/>
    <cellStyle name="20% - Accent3 2 2" xfId="1778" xr:uid="{00000000-0005-0000-0000-000049000000}"/>
    <cellStyle name="20% - Accent3 3" xfId="1600" xr:uid="{00000000-0005-0000-0000-00004A000000}"/>
    <cellStyle name="20% - Accent3 3 2" xfId="3284" xr:uid="{00000000-0005-0000-0000-00004B000000}"/>
    <cellStyle name="20% - Accent3 3 2 2" xfId="3822" xr:uid="{00000000-0005-0000-0000-00004C000000}"/>
    <cellStyle name="20% - Accent3 3 3" xfId="3583" xr:uid="{00000000-0005-0000-0000-00004D000000}"/>
    <cellStyle name="20% - Accent3 4" xfId="1614" xr:uid="{00000000-0005-0000-0000-00004E000000}"/>
    <cellStyle name="20% - Accent3 4 2" xfId="3298" xr:uid="{00000000-0005-0000-0000-00004F000000}"/>
    <cellStyle name="20% - Accent3 4 2 2" xfId="3836" xr:uid="{00000000-0005-0000-0000-000050000000}"/>
    <cellStyle name="20% - Accent3 4 3" xfId="3597" xr:uid="{00000000-0005-0000-0000-000051000000}"/>
    <cellStyle name="20% - Accent3 5" xfId="1628" xr:uid="{00000000-0005-0000-0000-000052000000}"/>
    <cellStyle name="20% - Accent3 5 2" xfId="3312" xr:uid="{00000000-0005-0000-0000-000053000000}"/>
    <cellStyle name="20% - Accent3 5 2 2" xfId="3850" xr:uid="{00000000-0005-0000-0000-000054000000}"/>
    <cellStyle name="20% - Accent3 5 3" xfId="3611" xr:uid="{00000000-0005-0000-0000-000055000000}"/>
    <cellStyle name="20% - Accent3 6" xfId="1642" xr:uid="{00000000-0005-0000-0000-000056000000}"/>
    <cellStyle name="20% - Accent3 6 2" xfId="3326" xr:uid="{00000000-0005-0000-0000-000057000000}"/>
    <cellStyle name="20% - Accent3 6 2 2" xfId="3864" xr:uid="{00000000-0005-0000-0000-000058000000}"/>
    <cellStyle name="20% - Accent3 6 3" xfId="3625" xr:uid="{00000000-0005-0000-0000-000059000000}"/>
    <cellStyle name="20% - Accent3 7" xfId="1657" xr:uid="{00000000-0005-0000-0000-00005A000000}"/>
    <cellStyle name="20% - Accent3 7 2" xfId="3341" xr:uid="{00000000-0005-0000-0000-00005B000000}"/>
    <cellStyle name="20% - Accent3 7 2 2" xfId="3879" xr:uid="{00000000-0005-0000-0000-00005C000000}"/>
    <cellStyle name="20% - Accent3 7 3" xfId="3640" xr:uid="{00000000-0005-0000-0000-00005D000000}"/>
    <cellStyle name="20% - Accent3 8" xfId="1671" xr:uid="{00000000-0005-0000-0000-00005E000000}"/>
    <cellStyle name="20% - Accent3 8 2" xfId="3355" xr:uid="{00000000-0005-0000-0000-00005F000000}"/>
    <cellStyle name="20% - Accent3 8 2 2" xfId="3893" xr:uid="{00000000-0005-0000-0000-000060000000}"/>
    <cellStyle name="20% - Accent3 8 3" xfId="3654" xr:uid="{00000000-0005-0000-0000-000061000000}"/>
    <cellStyle name="20% - Accent3 9" xfId="1729" xr:uid="{00000000-0005-0000-0000-000062000000}"/>
    <cellStyle name="20% - Accent3 9 2" xfId="3413" xr:uid="{00000000-0005-0000-0000-000063000000}"/>
    <cellStyle name="20% - Accent3 9 2 2" xfId="3927" xr:uid="{00000000-0005-0000-0000-000064000000}"/>
    <cellStyle name="20% - Accent3 9 3" xfId="3705" xr:uid="{00000000-0005-0000-0000-000065000000}"/>
    <cellStyle name="20% - Accent4" xfId="1581" builtinId="42" customBuiltin="1"/>
    <cellStyle name="20% - Accent4 10" xfId="1744" xr:uid="{00000000-0005-0000-0000-000067000000}"/>
    <cellStyle name="20% - Accent4 10 2" xfId="3720" xr:uid="{00000000-0005-0000-0000-000068000000}"/>
    <cellStyle name="20% - Accent4 11" xfId="3429" xr:uid="{00000000-0005-0000-0000-000069000000}"/>
    <cellStyle name="20% - Accent4 2" xfId="31" xr:uid="{00000000-0005-0000-0000-00006A000000}"/>
    <cellStyle name="20% - Accent4 2 2" xfId="1779" xr:uid="{00000000-0005-0000-0000-00006B000000}"/>
    <cellStyle name="20% - Accent4 3" xfId="1602" xr:uid="{00000000-0005-0000-0000-00006C000000}"/>
    <cellStyle name="20% - Accent4 3 2" xfId="3286" xr:uid="{00000000-0005-0000-0000-00006D000000}"/>
    <cellStyle name="20% - Accent4 3 2 2" xfId="3824" xr:uid="{00000000-0005-0000-0000-00006E000000}"/>
    <cellStyle name="20% - Accent4 3 3" xfId="3585" xr:uid="{00000000-0005-0000-0000-00006F000000}"/>
    <cellStyle name="20% - Accent4 4" xfId="1616" xr:uid="{00000000-0005-0000-0000-000070000000}"/>
    <cellStyle name="20% - Accent4 4 2" xfId="3300" xr:uid="{00000000-0005-0000-0000-000071000000}"/>
    <cellStyle name="20% - Accent4 4 2 2" xfId="3838" xr:uid="{00000000-0005-0000-0000-000072000000}"/>
    <cellStyle name="20% - Accent4 4 3" xfId="3599" xr:uid="{00000000-0005-0000-0000-000073000000}"/>
    <cellStyle name="20% - Accent4 5" xfId="1630" xr:uid="{00000000-0005-0000-0000-000074000000}"/>
    <cellStyle name="20% - Accent4 5 2" xfId="3314" xr:uid="{00000000-0005-0000-0000-000075000000}"/>
    <cellStyle name="20% - Accent4 5 2 2" xfId="3852" xr:uid="{00000000-0005-0000-0000-000076000000}"/>
    <cellStyle name="20% - Accent4 5 3" xfId="3613" xr:uid="{00000000-0005-0000-0000-000077000000}"/>
    <cellStyle name="20% - Accent4 6" xfId="1644" xr:uid="{00000000-0005-0000-0000-000078000000}"/>
    <cellStyle name="20% - Accent4 6 2" xfId="3328" xr:uid="{00000000-0005-0000-0000-000079000000}"/>
    <cellStyle name="20% - Accent4 6 2 2" xfId="3866" xr:uid="{00000000-0005-0000-0000-00007A000000}"/>
    <cellStyle name="20% - Accent4 6 3" xfId="3627" xr:uid="{00000000-0005-0000-0000-00007B000000}"/>
    <cellStyle name="20% - Accent4 7" xfId="1659" xr:uid="{00000000-0005-0000-0000-00007C000000}"/>
    <cellStyle name="20% - Accent4 7 2" xfId="3343" xr:uid="{00000000-0005-0000-0000-00007D000000}"/>
    <cellStyle name="20% - Accent4 7 2 2" xfId="3881" xr:uid="{00000000-0005-0000-0000-00007E000000}"/>
    <cellStyle name="20% - Accent4 7 3" xfId="3642" xr:uid="{00000000-0005-0000-0000-00007F000000}"/>
    <cellStyle name="20% - Accent4 8" xfId="1673" xr:uid="{00000000-0005-0000-0000-000080000000}"/>
    <cellStyle name="20% - Accent4 8 2" xfId="3357" xr:uid="{00000000-0005-0000-0000-000081000000}"/>
    <cellStyle name="20% - Accent4 8 2 2" xfId="3895" xr:uid="{00000000-0005-0000-0000-000082000000}"/>
    <cellStyle name="20% - Accent4 8 3" xfId="3656" xr:uid="{00000000-0005-0000-0000-000083000000}"/>
    <cellStyle name="20% - Accent4 9" xfId="1731" xr:uid="{00000000-0005-0000-0000-000084000000}"/>
    <cellStyle name="20% - Accent4 9 2" xfId="3415" xr:uid="{00000000-0005-0000-0000-000085000000}"/>
    <cellStyle name="20% - Accent4 9 2 2" xfId="3929" xr:uid="{00000000-0005-0000-0000-000086000000}"/>
    <cellStyle name="20% - Accent4 9 3" xfId="3707" xr:uid="{00000000-0005-0000-0000-000087000000}"/>
    <cellStyle name="20% - Accent5" xfId="1585" builtinId="46" customBuiltin="1"/>
    <cellStyle name="20% - Accent5 10" xfId="1746" xr:uid="{00000000-0005-0000-0000-000089000000}"/>
    <cellStyle name="20% - Accent5 10 2" xfId="3722" xr:uid="{00000000-0005-0000-0000-00008A000000}"/>
    <cellStyle name="20% - Accent5 11" xfId="3431" xr:uid="{00000000-0005-0000-0000-00008B000000}"/>
    <cellStyle name="20% - Accent5 2" xfId="32" xr:uid="{00000000-0005-0000-0000-00008C000000}"/>
    <cellStyle name="20% - Accent5 2 2" xfId="1780" xr:uid="{00000000-0005-0000-0000-00008D000000}"/>
    <cellStyle name="20% - Accent5 3" xfId="1604" xr:uid="{00000000-0005-0000-0000-00008E000000}"/>
    <cellStyle name="20% - Accent5 3 2" xfId="3288" xr:uid="{00000000-0005-0000-0000-00008F000000}"/>
    <cellStyle name="20% - Accent5 3 2 2" xfId="3826" xr:uid="{00000000-0005-0000-0000-000090000000}"/>
    <cellStyle name="20% - Accent5 3 3" xfId="3587" xr:uid="{00000000-0005-0000-0000-000091000000}"/>
    <cellStyle name="20% - Accent5 4" xfId="1618" xr:uid="{00000000-0005-0000-0000-000092000000}"/>
    <cellStyle name="20% - Accent5 4 2" xfId="3302" xr:uid="{00000000-0005-0000-0000-000093000000}"/>
    <cellStyle name="20% - Accent5 4 2 2" xfId="3840" xr:uid="{00000000-0005-0000-0000-000094000000}"/>
    <cellStyle name="20% - Accent5 4 3" xfId="3601" xr:uid="{00000000-0005-0000-0000-000095000000}"/>
    <cellStyle name="20% - Accent5 5" xfId="1632" xr:uid="{00000000-0005-0000-0000-000096000000}"/>
    <cellStyle name="20% - Accent5 5 2" xfId="3316" xr:uid="{00000000-0005-0000-0000-000097000000}"/>
    <cellStyle name="20% - Accent5 5 2 2" xfId="3854" xr:uid="{00000000-0005-0000-0000-000098000000}"/>
    <cellStyle name="20% - Accent5 5 3" xfId="3615" xr:uid="{00000000-0005-0000-0000-000099000000}"/>
    <cellStyle name="20% - Accent5 6" xfId="1646" xr:uid="{00000000-0005-0000-0000-00009A000000}"/>
    <cellStyle name="20% - Accent5 6 2" xfId="3330" xr:uid="{00000000-0005-0000-0000-00009B000000}"/>
    <cellStyle name="20% - Accent5 6 2 2" xfId="3868" xr:uid="{00000000-0005-0000-0000-00009C000000}"/>
    <cellStyle name="20% - Accent5 6 3" xfId="3629" xr:uid="{00000000-0005-0000-0000-00009D000000}"/>
    <cellStyle name="20% - Accent5 7" xfId="1661" xr:uid="{00000000-0005-0000-0000-00009E000000}"/>
    <cellStyle name="20% - Accent5 7 2" xfId="3345" xr:uid="{00000000-0005-0000-0000-00009F000000}"/>
    <cellStyle name="20% - Accent5 7 2 2" xfId="3883" xr:uid="{00000000-0005-0000-0000-0000A0000000}"/>
    <cellStyle name="20% - Accent5 7 3" xfId="3644" xr:uid="{00000000-0005-0000-0000-0000A1000000}"/>
    <cellStyle name="20% - Accent5 8" xfId="1675" xr:uid="{00000000-0005-0000-0000-0000A2000000}"/>
    <cellStyle name="20% - Accent5 8 2" xfId="3359" xr:uid="{00000000-0005-0000-0000-0000A3000000}"/>
    <cellStyle name="20% - Accent5 8 2 2" xfId="3897" xr:uid="{00000000-0005-0000-0000-0000A4000000}"/>
    <cellStyle name="20% - Accent5 8 3" xfId="3658" xr:uid="{00000000-0005-0000-0000-0000A5000000}"/>
    <cellStyle name="20% - Accent5 9" xfId="1733" xr:uid="{00000000-0005-0000-0000-0000A6000000}"/>
    <cellStyle name="20% - Accent5 9 2" xfId="3417" xr:uid="{00000000-0005-0000-0000-0000A7000000}"/>
    <cellStyle name="20% - Accent5 9 2 2" xfId="3931" xr:uid="{00000000-0005-0000-0000-0000A8000000}"/>
    <cellStyle name="20% - Accent5 9 3" xfId="3709" xr:uid="{00000000-0005-0000-0000-0000A9000000}"/>
    <cellStyle name="20% - Accent6" xfId="1589" builtinId="50" customBuiltin="1"/>
    <cellStyle name="20% - Accent6 10" xfId="1748" xr:uid="{00000000-0005-0000-0000-0000AB000000}"/>
    <cellStyle name="20% - Accent6 10 2" xfId="3724" xr:uid="{00000000-0005-0000-0000-0000AC000000}"/>
    <cellStyle name="20% - Accent6 11" xfId="3433" xr:uid="{00000000-0005-0000-0000-0000AD000000}"/>
    <cellStyle name="20% - Accent6 2" xfId="33" xr:uid="{00000000-0005-0000-0000-0000AE000000}"/>
    <cellStyle name="20% - Accent6 2 2" xfId="1781" xr:uid="{00000000-0005-0000-0000-0000AF000000}"/>
    <cellStyle name="20% - Accent6 3" xfId="1606" xr:uid="{00000000-0005-0000-0000-0000B0000000}"/>
    <cellStyle name="20% - Accent6 3 2" xfId="3290" xr:uid="{00000000-0005-0000-0000-0000B1000000}"/>
    <cellStyle name="20% - Accent6 3 2 2" xfId="3828" xr:uid="{00000000-0005-0000-0000-0000B2000000}"/>
    <cellStyle name="20% - Accent6 3 3" xfId="3589" xr:uid="{00000000-0005-0000-0000-0000B3000000}"/>
    <cellStyle name="20% - Accent6 4" xfId="1620" xr:uid="{00000000-0005-0000-0000-0000B4000000}"/>
    <cellStyle name="20% - Accent6 4 2" xfId="3304" xr:uid="{00000000-0005-0000-0000-0000B5000000}"/>
    <cellStyle name="20% - Accent6 4 2 2" xfId="3842" xr:uid="{00000000-0005-0000-0000-0000B6000000}"/>
    <cellStyle name="20% - Accent6 4 3" xfId="3603" xr:uid="{00000000-0005-0000-0000-0000B7000000}"/>
    <cellStyle name="20% - Accent6 5" xfId="1634" xr:uid="{00000000-0005-0000-0000-0000B8000000}"/>
    <cellStyle name="20% - Accent6 5 2" xfId="3318" xr:uid="{00000000-0005-0000-0000-0000B9000000}"/>
    <cellStyle name="20% - Accent6 5 2 2" xfId="3856" xr:uid="{00000000-0005-0000-0000-0000BA000000}"/>
    <cellStyle name="20% - Accent6 5 3" xfId="3617" xr:uid="{00000000-0005-0000-0000-0000BB000000}"/>
    <cellStyle name="20% - Accent6 6" xfId="1648" xr:uid="{00000000-0005-0000-0000-0000BC000000}"/>
    <cellStyle name="20% - Accent6 6 2" xfId="3332" xr:uid="{00000000-0005-0000-0000-0000BD000000}"/>
    <cellStyle name="20% - Accent6 6 2 2" xfId="3870" xr:uid="{00000000-0005-0000-0000-0000BE000000}"/>
    <cellStyle name="20% - Accent6 6 3" xfId="3631" xr:uid="{00000000-0005-0000-0000-0000BF000000}"/>
    <cellStyle name="20% - Accent6 7" xfId="1663" xr:uid="{00000000-0005-0000-0000-0000C0000000}"/>
    <cellStyle name="20% - Accent6 7 2" xfId="3347" xr:uid="{00000000-0005-0000-0000-0000C1000000}"/>
    <cellStyle name="20% - Accent6 7 2 2" xfId="3885" xr:uid="{00000000-0005-0000-0000-0000C2000000}"/>
    <cellStyle name="20% - Accent6 7 3" xfId="3646" xr:uid="{00000000-0005-0000-0000-0000C3000000}"/>
    <cellStyle name="20% - Accent6 8" xfId="1677" xr:uid="{00000000-0005-0000-0000-0000C4000000}"/>
    <cellStyle name="20% - Accent6 8 2" xfId="3361" xr:uid="{00000000-0005-0000-0000-0000C5000000}"/>
    <cellStyle name="20% - Accent6 8 2 2" xfId="3899" xr:uid="{00000000-0005-0000-0000-0000C6000000}"/>
    <cellStyle name="20% - Accent6 8 3" xfId="3660" xr:uid="{00000000-0005-0000-0000-0000C7000000}"/>
    <cellStyle name="20% - Accent6 9" xfId="1735" xr:uid="{00000000-0005-0000-0000-0000C8000000}"/>
    <cellStyle name="20% - Accent6 9 2" xfId="3419" xr:uid="{00000000-0005-0000-0000-0000C9000000}"/>
    <cellStyle name="20% - Accent6 9 2 2" xfId="3933" xr:uid="{00000000-0005-0000-0000-0000CA000000}"/>
    <cellStyle name="20% - Accent6 9 3" xfId="3711" xr:uid="{00000000-0005-0000-0000-0000CB000000}"/>
    <cellStyle name="40% - Accent1" xfId="1570" builtinId="31" customBuiltin="1"/>
    <cellStyle name="40% - Accent1 10" xfId="1739" xr:uid="{00000000-0005-0000-0000-0000CD000000}"/>
    <cellStyle name="40% - Accent1 10 2" xfId="3715" xr:uid="{00000000-0005-0000-0000-0000CE000000}"/>
    <cellStyle name="40% - Accent1 11" xfId="3424" xr:uid="{00000000-0005-0000-0000-0000CF000000}"/>
    <cellStyle name="40% - Accent1 2" xfId="34" xr:uid="{00000000-0005-0000-0000-0000D0000000}"/>
    <cellStyle name="40% - Accent1 2 2" xfId="1782" xr:uid="{00000000-0005-0000-0000-0000D1000000}"/>
    <cellStyle name="40% - Accent1 3" xfId="1597" xr:uid="{00000000-0005-0000-0000-0000D2000000}"/>
    <cellStyle name="40% - Accent1 3 2" xfId="3281" xr:uid="{00000000-0005-0000-0000-0000D3000000}"/>
    <cellStyle name="40% - Accent1 3 2 2" xfId="3819" xr:uid="{00000000-0005-0000-0000-0000D4000000}"/>
    <cellStyle name="40% - Accent1 3 3" xfId="3580" xr:uid="{00000000-0005-0000-0000-0000D5000000}"/>
    <cellStyle name="40% - Accent1 4" xfId="1611" xr:uid="{00000000-0005-0000-0000-0000D6000000}"/>
    <cellStyle name="40% - Accent1 4 2" xfId="3295" xr:uid="{00000000-0005-0000-0000-0000D7000000}"/>
    <cellStyle name="40% - Accent1 4 2 2" xfId="3833" xr:uid="{00000000-0005-0000-0000-0000D8000000}"/>
    <cellStyle name="40% - Accent1 4 3" xfId="3594" xr:uid="{00000000-0005-0000-0000-0000D9000000}"/>
    <cellStyle name="40% - Accent1 5" xfId="1625" xr:uid="{00000000-0005-0000-0000-0000DA000000}"/>
    <cellStyle name="40% - Accent1 5 2" xfId="3309" xr:uid="{00000000-0005-0000-0000-0000DB000000}"/>
    <cellStyle name="40% - Accent1 5 2 2" xfId="3847" xr:uid="{00000000-0005-0000-0000-0000DC000000}"/>
    <cellStyle name="40% - Accent1 5 3" xfId="3608" xr:uid="{00000000-0005-0000-0000-0000DD000000}"/>
    <cellStyle name="40% - Accent1 6" xfId="1639" xr:uid="{00000000-0005-0000-0000-0000DE000000}"/>
    <cellStyle name="40% - Accent1 6 2" xfId="3323" xr:uid="{00000000-0005-0000-0000-0000DF000000}"/>
    <cellStyle name="40% - Accent1 6 2 2" xfId="3861" xr:uid="{00000000-0005-0000-0000-0000E0000000}"/>
    <cellStyle name="40% - Accent1 6 3" xfId="3622" xr:uid="{00000000-0005-0000-0000-0000E1000000}"/>
    <cellStyle name="40% - Accent1 7" xfId="1654" xr:uid="{00000000-0005-0000-0000-0000E2000000}"/>
    <cellStyle name="40% - Accent1 7 2" xfId="3338" xr:uid="{00000000-0005-0000-0000-0000E3000000}"/>
    <cellStyle name="40% - Accent1 7 2 2" xfId="3876" xr:uid="{00000000-0005-0000-0000-0000E4000000}"/>
    <cellStyle name="40% - Accent1 7 3" xfId="3637" xr:uid="{00000000-0005-0000-0000-0000E5000000}"/>
    <cellStyle name="40% - Accent1 8" xfId="1668" xr:uid="{00000000-0005-0000-0000-0000E6000000}"/>
    <cellStyle name="40% - Accent1 8 2" xfId="3352" xr:uid="{00000000-0005-0000-0000-0000E7000000}"/>
    <cellStyle name="40% - Accent1 8 2 2" xfId="3890" xr:uid="{00000000-0005-0000-0000-0000E8000000}"/>
    <cellStyle name="40% - Accent1 8 3" xfId="3651" xr:uid="{00000000-0005-0000-0000-0000E9000000}"/>
    <cellStyle name="40% - Accent1 9" xfId="1726" xr:uid="{00000000-0005-0000-0000-0000EA000000}"/>
    <cellStyle name="40% - Accent1 9 2" xfId="3410" xr:uid="{00000000-0005-0000-0000-0000EB000000}"/>
    <cellStyle name="40% - Accent1 9 2 2" xfId="3924" xr:uid="{00000000-0005-0000-0000-0000EC000000}"/>
    <cellStyle name="40% - Accent1 9 3" xfId="3702" xr:uid="{00000000-0005-0000-0000-0000ED000000}"/>
    <cellStyle name="40% - Accent2" xfId="1574" builtinId="35" customBuiltin="1"/>
    <cellStyle name="40% - Accent2 10" xfId="1741" xr:uid="{00000000-0005-0000-0000-0000EF000000}"/>
    <cellStyle name="40% - Accent2 10 2" xfId="3717" xr:uid="{00000000-0005-0000-0000-0000F0000000}"/>
    <cellStyle name="40% - Accent2 11" xfId="3426" xr:uid="{00000000-0005-0000-0000-0000F1000000}"/>
    <cellStyle name="40% - Accent2 2" xfId="35" xr:uid="{00000000-0005-0000-0000-0000F2000000}"/>
    <cellStyle name="40% - Accent2 2 2" xfId="1783" xr:uid="{00000000-0005-0000-0000-0000F3000000}"/>
    <cellStyle name="40% - Accent2 3" xfId="1599" xr:uid="{00000000-0005-0000-0000-0000F4000000}"/>
    <cellStyle name="40% - Accent2 3 2" xfId="3283" xr:uid="{00000000-0005-0000-0000-0000F5000000}"/>
    <cellStyle name="40% - Accent2 3 2 2" xfId="3821" xr:uid="{00000000-0005-0000-0000-0000F6000000}"/>
    <cellStyle name="40% - Accent2 3 3" xfId="3582" xr:uid="{00000000-0005-0000-0000-0000F7000000}"/>
    <cellStyle name="40% - Accent2 4" xfId="1613" xr:uid="{00000000-0005-0000-0000-0000F8000000}"/>
    <cellStyle name="40% - Accent2 4 2" xfId="3297" xr:uid="{00000000-0005-0000-0000-0000F9000000}"/>
    <cellStyle name="40% - Accent2 4 2 2" xfId="3835" xr:uid="{00000000-0005-0000-0000-0000FA000000}"/>
    <cellStyle name="40% - Accent2 4 3" xfId="3596" xr:uid="{00000000-0005-0000-0000-0000FB000000}"/>
    <cellStyle name="40% - Accent2 5" xfId="1627" xr:uid="{00000000-0005-0000-0000-0000FC000000}"/>
    <cellStyle name="40% - Accent2 5 2" xfId="3311" xr:uid="{00000000-0005-0000-0000-0000FD000000}"/>
    <cellStyle name="40% - Accent2 5 2 2" xfId="3849" xr:uid="{00000000-0005-0000-0000-0000FE000000}"/>
    <cellStyle name="40% - Accent2 5 3" xfId="3610" xr:uid="{00000000-0005-0000-0000-0000FF000000}"/>
    <cellStyle name="40% - Accent2 6" xfId="1641" xr:uid="{00000000-0005-0000-0000-000000010000}"/>
    <cellStyle name="40% - Accent2 6 2" xfId="3325" xr:uid="{00000000-0005-0000-0000-000001010000}"/>
    <cellStyle name="40% - Accent2 6 2 2" xfId="3863" xr:uid="{00000000-0005-0000-0000-000002010000}"/>
    <cellStyle name="40% - Accent2 6 3" xfId="3624" xr:uid="{00000000-0005-0000-0000-000003010000}"/>
    <cellStyle name="40% - Accent2 7" xfId="1656" xr:uid="{00000000-0005-0000-0000-000004010000}"/>
    <cellStyle name="40% - Accent2 7 2" xfId="3340" xr:uid="{00000000-0005-0000-0000-000005010000}"/>
    <cellStyle name="40% - Accent2 7 2 2" xfId="3878" xr:uid="{00000000-0005-0000-0000-000006010000}"/>
    <cellStyle name="40% - Accent2 7 3" xfId="3639" xr:uid="{00000000-0005-0000-0000-000007010000}"/>
    <cellStyle name="40% - Accent2 8" xfId="1670" xr:uid="{00000000-0005-0000-0000-000008010000}"/>
    <cellStyle name="40% - Accent2 8 2" xfId="3354" xr:uid="{00000000-0005-0000-0000-000009010000}"/>
    <cellStyle name="40% - Accent2 8 2 2" xfId="3892" xr:uid="{00000000-0005-0000-0000-00000A010000}"/>
    <cellStyle name="40% - Accent2 8 3" xfId="3653" xr:uid="{00000000-0005-0000-0000-00000B010000}"/>
    <cellStyle name="40% - Accent2 9" xfId="1728" xr:uid="{00000000-0005-0000-0000-00000C010000}"/>
    <cellStyle name="40% - Accent2 9 2" xfId="3412" xr:uid="{00000000-0005-0000-0000-00000D010000}"/>
    <cellStyle name="40% - Accent2 9 2 2" xfId="3926" xr:uid="{00000000-0005-0000-0000-00000E010000}"/>
    <cellStyle name="40% - Accent2 9 3" xfId="3704" xr:uid="{00000000-0005-0000-0000-00000F010000}"/>
    <cellStyle name="40% - Accent3" xfId="1578" builtinId="39" customBuiltin="1"/>
    <cellStyle name="40% - Accent3 10" xfId="1743" xr:uid="{00000000-0005-0000-0000-000011010000}"/>
    <cellStyle name="40% - Accent3 10 2" xfId="3719" xr:uid="{00000000-0005-0000-0000-000012010000}"/>
    <cellStyle name="40% - Accent3 11" xfId="3428" xr:uid="{00000000-0005-0000-0000-000013010000}"/>
    <cellStyle name="40% - Accent3 2" xfId="36" xr:uid="{00000000-0005-0000-0000-000014010000}"/>
    <cellStyle name="40% - Accent3 2 2" xfId="1784" xr:uid="{00000000-0005-0000-0000-000015010000}"/>
    <cellStyle name="40% - Accent3 3" xfId="1601" xr:uid="{00000000-0005-0000-0000-000016010000}"/>
    <cellStyle name="40% - Accent3 3 2" xfId="3285" xr:uid="{00000000-0005-0000-0000-000017010000}"/>
    <cellStyle name="40% - Accent3 3 2 2" xfId="3823" xr:uid="{00000000-0005-0000-0000-000018010000}"/>
    <cellStyle name="40% - Accent3 3 3" xfId="3584" xr:uid="{00000000-0005-0000-0000-000019010000}"/>
    <cellStyle name="40% - Accent3 4" xfId="1615" xr:uid="{00000000-0005-0000-0000-00001A010000}"/>
    <cellStyle name="40% - Accent3 4 2" xfId="3299" xr:uid="{00000000-0005-0000-0000-00001B010000}"/>
    <cellStyle name="40% - Accent3 4 2 2" xfId="3837" xr:uid="{00000000-0005-0000-0000-00001C010000}"/>
    <cellStyle name="40% - Accent3 4 3" xfId="3598" xr:uid="{00000000-0005-0000-0000-00001D010000}"/>
    <cellStyle name="40% - Accent3 5" xfId="1629" xr:uid="{00000000-0005-0000-0000-00001E010000}"/>
    <cellStyle name="40% - Accent3 5 2" xfId="3313" xr:uid="{00000000-0005-0000-0000-00001F010000}"/>
    <cellStyle name="40% - Accent3 5 2 2" xfId="3851" xr:uid="{00000000-0005-0000-0000-000020010000}"/>
    <cellStyle name="40% - Accent3 5 3" xfId="3612" xr:uid="{00000000-0005-0000-0000-000021010000}"/>
    <cellStyle name="40% - Accent3 6" xfId="1643" xr:uid="{00000000-0005-0000-0000-000022010000}"/>
    <cellStyle name="40% - Accent3 6 2" xfId="3327" xr:uid="{00000000-0005-0000-0000-000023010000}"/>
    <cellStyle name="40% - Accent3 6 2 2" xfId="3865" xr:uid="{00000000-0005-0000-0000-000024010000}"/>
    <cellStyle name="40% - Accent3 6 3" xfId="3626" xr:uid="{00000000-0005-0000-0000-000025010000}"/>
    <cellStyle name="40% - Accent3 7" xfId="1658" xr:uid="{00000000-0005-0000-0000-000026010000}"/>
    <cellStyle name="40% - Accent3 7 2" xfId="3342" xr:uid="{00000000-0005-0000-0000-000027010000}"/>
    <cellStyle name="40% - Accent3 7 2 2" xfId="3880" xr:uid="{00000000-0005-0000-0000-000028010000}"/>
    <cellStyle name="40% - Accent3 7 3" xfId="3641" xr:uid="{00000000-0005-0000-0000-000029010000}"/>
    <cellStyle name="40% - Accent3 8" xfId="1672" xr:uid="{00000000-0005-0000-0000-00002A010000}"/>
    <cellStyle name="40% - Accent3 8 2" xfId="3356" xr:uid="{00000000-0005-0000-0000-00002B010000}"/>
    <cellStyle name="40% - Accent3 8 2 2" xfId="3894" xr:uid="{00000000-0005-0000-0000-00002C010000}"/>
    <cellStyle name="40% - Accent3 8 3" xfId="3655" xr:uid="{00000000-0005-0000-0000-00002D010000}"/>
    <cellStyle name="40% - Accent3 9" xfId="1730" xr:uid="{00000000-0005-0000-0000-00002E010000}"/>
    <cellStyle name="40% - Accent3 9 2" xfId="3414" xr:uid="{00000000-0005-0000-0000-00002F010000}"/>
    <cellStyle name="40% - Accent3 9 2 2" xfId="3928" xr:uid="{00000000-0005-0000-0000-000030010000}"/>
    <cellStyle name="40% - Accent3 9 3" xfId="3706" xr:uid="{00000000-0005-0000-0000-000031010000}"/>
    <cellStyle name="40% - Accent4" xfId="1582" builtinId="43" customBuiltin="1"/>
    <cellStyle name="40% - Accent4 10" xfId="1745" xr:uid="{00000000-0005-0000-0000-000033010000}"/>
    <cellStyle name="40% - Accent4 10 2" xfId="3721" xr:uid="{00000000-0005-0000-0000-000034010000}"/>
    <cellStyle name="40% - Accent4 11" xfId="3430" xr:uid="{00000000-0005-0000-0000-000035010000}"/>
    <cellStyle name="40% - Accent4 2" xfId="37" xr:uid="{00000000-0005-0000-0000-000036010000}"/>
    <cellStyle name="40% - Accent4 2 2" xfId="1785" xr:uid="{00000000-0005-0000-0000-000037010000}"/>
    <cellStyle name="40% - Accent4 3" xfId="1603" xr:uid="{00000000-0005-0000-0000-000038010000}"/>
    <cellStyle name="40% - Accent4 3 2" xfId="3287" xr:uid="{00000000-0005-0000-0000-000039010000}"/>
    <cellStyle name="40% - Accent4 3 2 2" xfId="3825" xr:uid="{00000000-0005-0000-0000-00003A010000}"/>
    <cellStyle name="40% - Accent4 3 3" xfId="3586" xr:uid="{00000000-0005-0000-0000-00003B010000}"/>
    <cellStyle name="40% - Accent4 4" xfId="1617" xr:uid="{00000000-0005-0000-0000-00003C010000}"/>
    <cellStyle name="40% - Accent4 4 2" xfId="3301" xr:uid="{00000000-0005-0000-0000-00003D010000}"/>
    <cellStyle name="40% - Accent4 4 2 2" xfId="3839" xr:uid="{00000000-0005-0000-0000-00003E010000}"/>
    <cellStyle name="40% - Accent4 4 3" xfId="3600" xr:uid="{00000000-0005-0000-0000-00003F010000}"/>
    <cellStyle name="40% - Accent4 5" xfId="1631" xr:uid="{00000000-0005-0000-0000-000040010000}"/>
    <cellStyle name="40% - Accent4 5 2" xfId="3315" xr:uid="{00000000-0005-0000-0000-000041010000}"/>
    <cellStyle name="40% - Accent4 5 2 2" xfId="3853" xr:uid="{00000000-0005-0000-0000-000042010000}"/>
    <cellStyle name="40% - Accent4 5 3" xfId="3614" xr:uid="{00000000-0005-0000-0000-000043010000}"/>
    <cellStyle name="40% - Accent4 6" xfId="1645" xr:uid="{00000000-0005-0000-0000-000044010000}"/>
    <cellStyle name="40% - Accent4 6 2" xfId="3329" xr:uid="{00000000-0005-0000-0000-000045010000}"/>
    <cellStyle name="40% - Accent4 6 2 2" xfId="3867" xr:uid="{00000000-0005-0000-0000-000046010000}"/>
    <cellStyle name="40% - Accent4 6 3" xfId="3628" xr:uid="{00000000-0005-0000-0000-000047010000}"/>
    <cellStyle name="40% - Accent4 7" xfId="1660" xr:uid="{00000000-0005-0000-0000-000048010000}"/>
    <cellStyle name="40% - Accent4 7 2" xfId="3344" xr:uid="{00000000-0005-0000-0000-000049010000}"/>
    <cellStyle name="40% - Accent4 7 2 2" xfId="3882" xr:uid="{00000000-0005-0000-0000-00004A010000}"/>
    <cellStyle name="40% - Accent4 7 3" xfId="3643" xr:uid="{00000000-0005-0000-0000-00004B010000}"/>
    <cellStyle name="40% - Accent4 8" xfId="1674" xr:uid="{00000000-0005-0000-0000-00004C010000}"/>
    <cellStyle name="40% - Accent4 8 2" xfId="3358" xr:uid="{00000000-0005-0000-0000-00004D010000}"/>
    <cellStyle name="40% - Accent4 8 2 2" xfId="3896" xr:uid="{00000000-0005-0000-0000-00004E010000}"/>
    <cellStyle name="40% - Accent4 8 3" xfId="3657" xr:uid="{00000000-0005-0000-0000-00004F010000}"/>
    <cellStyle name="40% - Accent4 9" xfId="1732" xr:uid="{00000000-0005-0000-0000-000050010000}"/>
    <cellStyle name="40% - Accent4 9 2" xfId="3416" xr:uid="{00000000-0005-0000-0000-000051010000}"/>
    <cellStyle name="40% - Accent4 9 2 2" xfId="3930" xr:uid="{00000000-0005-0000-0000-000052010000}"/>
    <cellStyle name="40% - Accent4 9 3" xfId="3708" xr:uid="{00000000-0005-0000-0000-000053010000}"/>
    <cellStyle name="40% - Accent5" xfId="1586" builtinId="47" customBuiltin="1"/>
    <cellStyle name="40% - Accent5 10" xfId="1747" xr:uid="{00000000-0005-0000-0000-000055010000}"/>
    <cellStyle name="40% - Accent5 10 2" xfId="3723" xr:uid="{00000000-0005-0000-0000-000056010000}"/>
    <cellStyle name="40% - Accent5 11" xfId="3432" xr:uid="{00000000-0005-0000-0000-000057010000}"/>
    <cellStyle name="40% - Accent5 2" xfId="38" xr:uid="{00000000-0005-0000-0000-000058010000}"/>
    <cellStyle name="40% - Accent5 2 2" xfId="1786" xr:uid="{00000000-0005-0000-0000-000059010000}"/>
    <cellStyle name="40% - Accent5 3" xfId="1605" xr:uid="{00000000-0005-0000-0000-00005A010000}"/>
    <cellStyle name="40% - Accent5 3 2" xfId="3289" xr:uid="{00000000-0005-0000-0000-00005B010000}"/>
    <cellStyle name="40% - Accent5 3 2 2" xfId="3827" xr:uid="{00000000-0005-0000-0000-00005C010000}"/>
    <cellStyle name="40% - Accent5 3 3" xfId="3588" xr:uid="{00000000-0005-0000-0000-00005D010000}"/>
    <cellStyle name="40% - Accent5 4" xfId="1619" xr:uid="{00000000-0005-0000-0000-00005E010000}"/>
    <cellStyle name="40% - Accent5 4 2" xfId="3303" xr:uid="{00000000-0005-0000-0000-00005F010000}"/>
    <cellStyle name="40% - Accent5 4 2 2" xfId="3841" xr:uid="{00000000-0005-0000-0000-000060010000}"/>
    <cellStyle name="40% - Accent5 4 3" xfId="3602" xr:uid="{00000000-0005-0000-0000-000061010000}"/>
    <cellStyle name="40% - Accent5 5" xfId="1633" xr:uid="{00000000-0005-0000-0000-000062010000}"/>
    <cellStyle name="40% - Accent5 5 2" xfId="3317" xr:uid="{00000000-0005-0000-0000-000063010000}"/>
    <cellStyle name="40% - Accent5 5 2 2" xfId="3855" xr:uid="{00000000-0005-0000-0000-000064010000}"/>
    <cellStyle name="40% - Accent5 5 3" xfId="3616" xr:uid="{00000000-0005-0000-0000-000065010000}"/>
    <cellStyle name="40% - Accent5 6" xfId="1647" xr:uid="{00000000-0005-0000-0000-000066010000}"/>
    <cellStyle name="40% - Accent5 6 2" xfId="3331" xr:uid="{00000000-0005-0000-0000-000067010000}"/>
    <cellStyle name="40% - Accent5 6 2 2" xfId="3869" xr:uid="{00000000-0005-0000-0000-000068010000}"/>
    <cellStyle name="40% - Accent5 6 3" xfId="3630" xr:uid="{00000000-0005-0000-0000-000069010000}"/>
    <cellStyle name="40% - Accent5 7" xfId="1662" xr:uid="{00000000-0005-0000-0000-00006A010000}"/>
    <cellStyle name="40% - Accent5 7 2" xfId="3346" xr:uid="{00000000-0005-0000-0000-00006B010000}"/>
    <cellStyle name="40% - Accent5 7 2 2" xfId="3884" xr:uid="{00000000-0005-0000-0000-00006C010000}"/>
    <cellStyle name="40% - Accent5 7 3" xfId="3645" xr:uid="{00000000-0005-0000-0000-00006D010000}"/>
    <cellStyle name="40% - Accent5 8" xfId="1676" xr:uid="{00000000-0005-0000-0000-00006E010000}"/>
    <cellStyle name="40% - Accent5 8 2" xfId="3360" xr:uid="{00000000-0005-0000-0000-00006F010000}"/>
    <cellStyle name="40% - Accent5 8 2 2" xfId="3898" xr:uid="{00000000-0005-0000-0000-000070010000}"/>
    <cellStyle name="40% - Accent5 8 3" xfId="3659" xr:uid="{00000000-0005-0000-0000-000071010000}"/>
    <cellStyle name="40% - Accent5 9" xfId="1734" xr:uid="{00000000-0005-0000-0000-000072010000}"/>
    <cellStyle name="40% - Accent5 9 2" xfId="3418" xr:uid="{00000000-0005-0000-0000-000073010000}"/>
    <cellStyle name="40% - Accent5 9 2 2" xfId="3932" xr:uid="{00000000-0005-0000-0000-000074010000}"/>
    <cellStyle name="40% - Accent5 9 3" xfId="3710" xr:uid="{00000000-0005-0000-0000-000075010000}"/>
    <cellStyle name="40% - Accent6" xfId="1590" builtinId="51" customBuiltin="1"/>
    <cellStyle name="40% - Accent6 10" xfId="1749" xr:uid="{00000000-0005-0000-0000-000077010000}"/>
    <cellStyle name="40% - Accent6 10 2" xfId="3725" xr:uid="{00000000-0005-0000-0000-000078010000}"/>
    <cellStyle name="40% - Accent6 11" xfId="3434" xr:uid="{00000000-0005-0000-0000-000079010000}"/>
    <cellStyle name="40% - Accent6 2" xfId="39" xr:uid="{00000000-0005-0000-0000-00007A010000}"/>
    <cellStyle name="40% - Accent6 2 2" xfId="1787" xr:uid="{00000000-0005-0000-0000-00007B010000}"/>
    <cellStyle name="40% - Accent6 3" xfId="1607" xr:uid="{00000000-0005-0000-0000-00007C010000}"/>
    <cellStyle name="40% - Accent6 3 2" xfId="3291" xr:uid="{00000000-0005-0000-0000-00007D010000}"/>
    <cellStyle name="40% - Accent6 3 2 2" xfId="3829" xr:uid="{00000000-0005-0000-0000-00007E010000}"/>
    <cellStyle name="40% - Accent6 3 3" xfId="3590" xr:uid="{00000000-0005-0000-0000-00007F010000}"/>
    <cellStyle name="40% - Accent6 4" xfId="1621" xr:uid="{00000000-0005-0000-0000-000080010000}"/>
    <cellStyle name="40% - Accent6 4 2" xfId="3305" xr:uid="{00000000-0005-0000-0000-000081010000}"/>
    <cellStyle name="40% - Accent6 4 2 2" xfId="3843" xr:uid="{00000000-0005-0000-0000-000082010000}"/>
    <cellStyle name="40% - Accent6 4 3" xfId="3604" xr:uid="{00000000-0005-0000-0000-000083010000}"/>
    <cellStyle name="40% - Accent6 5" xfId="1635" xr:uid="{00000000-0005-0000-0000-000084010000}"/>
    <cellStyle name="40% - Accent6 5 2" xfId="3319" xr:uid="{00000000-0005-0000-0000-000085010000}"/>
    <cellStyle name="40% - Accent6 5 2 2" xfId="3857" xr:uid="{00000000-0005-0000-0000-000086010000}"/>
    <cellStyle name="40% - Accent6 5 3" xfId="3618" xr:uid="{00000000-0005-0000-0000-000087010000}"/>
    <cellStyle name="40% - Accent6 6" xfId="1649" xr:uid="{00000000-0005-0000-0000-000088010000}"/>
    <cellStyle name="40% - Accent6 6 2" xfId="3333" xr:uid="{00000000-0005-0000-0000-000089010000}"/>
    <cellStyle name="40% - Accent6 6 2 2" xfId="3871" xr:uid="{00000000-0005-0000-0000-00008A010000}"/>
    <cellStyle name="40% - Accent6 6 3" xfId="3632" xr:uid="{00000000-0005-0000-0000-00008B010000}"/>
    <cellStyle name="40% - Accent6 7" xfId="1664" xr:uid="{00000000-0005-0000-0000-00008C010000}"/>
    <cellStyle name="40% - Accent6 7 2" xfId="3348" xr:uid="{00000000-0005-0000-0000-00008D010000}"/>
    <cellStyle name="40% - Accent6 7 2 2" xfId="3886" xr:uid="{00000000-0005-0000-0000-00008E010000}"/>
    <cellStyle name="40% - Accent6 7 3" xfId="3647" xr:uid="{00000000-0005-0000-0000-00008F010000}"/>
    <cellStyle name="40% - Accent6 8" xfId="1678" xr:uid="{00000000-0005-0000-0000-000090010000}"/>
    <cellStyle name="40% - Accent6 8 2" xfId="3362" xr:uid="{00000000-0005-0000-0000-000091010000}"/>
    <cellStyle name="40% - Accent6 8 2 2" xfId="3900" xr:uid="{00000000-0005-0000-0000-000092010000}"/>
    <cellStyle name="40% - Accent6 8 3" xfId="3661" xr:uid="{00000000-0005-0000-0000-000093010000}"/>
    <cellStyle name="40% - Accent6 9" xfId="1736" xr:uid="{00000000-0005-0000-0000-000094010000}"/>
    <cellStyle name="40% - Accent6 9 2" xfId="3420" xr:uid="{00000000-0005-0000-0000-000095010000}"/>
    <cellStyle name="40% - Accent6 9 2 2" xfId="3934" xr:uid="{00000000-0005-0000-0000-000096010000}"/>
    <cellStyle name="40% - Accent6 9 3" xfId="3712" xr:uid="{00000000-0005-0000-0000-000097010000}"/>
    <cellStyle name="60% - Accent1" xfId="1571" builtinId="32" customBuiltin="1"/>
    <cellStyle name="60% - Accent1 2" xfId="40" xr:uid="{00000000-0005-0000-0000-000099010000}"/>
    <cellStyle name="60% - Accent2" xfId="1575" builtinId="36" customBuiltin="1"/>
    <cellStyle name="60% - Accent2 2" xfId="41" xr:uid="{00000000-0005-0000-0000-00009B010000}"/>
    <cellStyle name="60% - Accent3" xfId="1579" builtinId="40" customBuiltin="1"/>
    <cellStyle name="60% - Accent3 2" xfId="42" xr:uid="{00000000-0005-0000-0000-00009D010000}"/>
    <cellStyle name="60% - Accent4" xfId="1583" builtinId="44" customBuiltin="1"/>
    <cellStyle name="60% - Accent4 2" xfId="43" xr:uid="{00000000-0005-0000-0000-00009F010000}"/>
    <cellStyle name="60% - Accent5" xfId="1587" builtinId="48" customBuiltin="1"/>
    <cellStyle name="60% - Accent5 2" xfId="44" xr:uid="{00000000-0005-0000-0000-0000A1010000}"/>
    <cellStyle name="60% - Accent6" xfId="1591" builtinId="52" customBuiltin="1"/>
    <cellStyle name="60% - Accent6 2" xfId="45" xr:uid="{00000000-0005-0000-0000-0000A3010000}"/>
    <cellStyle name="Accent1" xfId="1568" builtinId="29" customBuiltin="1"/>
    <cellStyle name="Accent1 2" xfId="46" xr:uid="{00000000-0005-0000-0000-0000A5010000}"/>
    <cellStyle name="Accent2" xfId="1572" builtinId="33" customBuiltin="1"/>
    <cellStyle name="Accent2 2" xfId="47" xr:uid="{00000000-0005-0000-0000-0000A7010000}"/>
    <cellStyle name="Accent3" xfId="1576" builtinId="37" customBuiltin="1"/>
    <cellStyle name="Accent3 2" xfId="48" xr:uid="{00000000-0005-0000-0000-0000A9010000}"/>
    <cellStyle name="Accent4" xfId="1580" builtinId="41" customBuiltin="1"/>
    <cellStyle name="Accent4 2" xfId="49" xr:uid="{00000000-0005-0000-0000-0000AB010000}"/>
    <cellStyle name="Accent5" xfId="1584" builtinId="45" customBuiltin="1"/>
    <cellStyle name="Accent5 2" xfId="50" xr:uid="{00000000-0005-0000-0000-0000AD010000}"/>
    <cellStyle name="Accent6" xfId="1588" builtinId="49" customBuiltin="1"/>
    <cellStyle name="Accent6 2" xfId="51" xr:uid="{00000000-0005-0000-0000-0000AF010000}"/>
    <cellStyle name="Bad" xfId="1558" builtinId="27" customBuiltin="1"/>
    <cellStyle name="Bad 2" xfId="52" xr:uid="{00000000-0005-0000-0000-0000B1010000}"/>
    <cellStyle name="Calculation" xfId="1562" builtinId="22" customBuiltin="1"/>
    <cellStyle name="Calculation 2" xfId="53" xr:uid="{00000000-0005-0000-0000-0000B3010000}"/>
    <cellStyle name="Check Cell" xfId="1564" builtinId="23" customBuiltin="1"/>
    <cellStyle name="Check Cell 2" xfId="54" xr:uid="{00000000-0005-0000-0000-0000B5010000}"/>
    <cellStyle name="Currency" xfId="1" builtinId="4"/>
    <cellStyle name="Currency 2" xfId="27" xr:uid="{00000000-0005-0000-0000-0000B7010000}"/>
    <cellStyle name="Currency 2 2" xfId="1775" xr:uid="{00000000-0005-0000-0000-0000B8010000}"/>
    <cellStyle name="Currency 2 3" xfId="4010" xr:uid="{00000000-0005-0000-0000-0000B9010000}"/>
    <cellStyle name="Explanatory Text" xfId="1566" builtinId="53" customBuiltin="1"/>
    <cellStyle name="Explanatory Text 2" xfId="55" xr:uid="{00000000-0005-0000-0000-0000BB010000}"/>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63" builtinId="9" hidden="1"/>
    <cellStyle name="Followed Hyperlink" xfId="64"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73" builtinId="9" hidden="1"/>
    <cellStyle name="Followed Hyperlink" xfId="71" builtinId="9" hidden="1"/>
    <cellStyle name="Followed Hyperlink" xfId="106" builtinId="9" hidden="1"/>
    <cellStyle name="Followed Hyperlink" xfId="110" builtinId="9" hidden="1"/>
    <cellStyle name="Followed Hyperlink" xfId="107" builtinId="9" hidden="1"/>
    <cellStyle name="Followed Hyperlink" xfId="74" builtinId="9" hidden="1"/>
    <cellStyle name="Followed Hyperlink" xfId="102" builtinId="9" hidden="1"/>
    <cellStyle name="Followed Hyperlink" xfId="101" builtinId="9" hidden="1"/>
    <cellStyle name="Followed Hyperlink" xfId="100" builtinId="9" hidden="1"/>
    <cellStyle name="Followed Hyperlink" xfId="99" builtinId="9" hidden="1"/>
    <cellStyle name="Followed Hyperlink" xfId="104" builtinId="9" hidden="1"/>
    <cellStyle name="Followed Hyperlink" xfId="113" builtinId="9" hidden="1"/>
    <cellStyle name="Followed Hyperlink" xfId="72" builtinId="9" hidden="1"/>
    <cellStyle name="Followed Hyperlink" xfId="111" builtinId="9" hidden="1"/>
    <cellStyle name="Followed Hyperlink" xfId="109" builtinId="9" hidden="1"/>
    <cellStyle name="Followed Hyperlink" xfId="105" builtinId="9" hidden="1"/>
    <cellStyle name="Followed Hyperlink" xfId="131" builtinId="9" hidden="1"/>
    <cellStyle name="Followed Hyperlink" xfId="127" builtinId="9" hidden="1"/>
    <cellStyle name="Followed Hyperlink" xfId="124" builtinId="9" hidden="1"/>
    <cellStyle name="Followed Hyperlink" xfId="120" builtinId="9" hidden="1"/>
    <cellStyle name="Followed Hyperlink" xfId="118" builtinId="9" hidden="1"/>
    <cellStyle name="Followed Hyperlink" xfId="115" builtinId="9" hidden="1"/>
    <cellStyle name="Followed Hyperlink" xfId="122" builtinId="9" hidden="1"/>
    <cellStyle name="Followed Hyperlink" xfId="108" builtinId="9" hidden="1"/>
    <cellStyle name="Followed Hyperlink" xfId="119" builtinId="9" hidden="1"/>
    <cellStyle name="Followed Hyperlink" xfId="123" builtinId="9" hidden="1"/>
    <cellStyle name="Followed Hyperlink" xfId="126" builtinId="9" hidden="1"/>
    <cellStyle name="Followed Hyperlink" xfId="130" builtinId="9" hidden="1"/>
    <cellStyle name="Followed Hyperlink" xfId="133" builtinId="9" hidden="1"/>
    <cellStyle name="Followed Hyperlink" xfId="121" builtinId="9" hidden="1"/>
    <cellStyle name="Followed Hyperlink" xfId="114" builtinId="9" hidden="1"/>
    <cellStyle name="Followed Hyperlink" xfId="128" builtinId="9" hidden="1"/>
    <cellStyle name="Followed Hyperlink" xfId="117" builtinId="9" hidden="1"/>
    <cellStyle name="Followed Hyperlink" xfId="129" builtinId="9" hidden="1"/>
    <cellStyle name="Followed Hyperlink" xfId="150" builtinId="9" hidden="1"/>
    <cellStyle name="Followed Hyperlink" xfId="146" builtinId="9" hidden="1"/>
    <cellStyle name="Followed Hyperlink" xfId="143" builtinId="9" hidden="1"/>
    <cellStyle name="Followed Hyperlink" xfId="140" builtinId="9" hidden="1"/>
    <cellStyle name="Followed Hyperlink" xfId="137" builtinId="9" hidden="1"/>
    <cellStyle name="Followed Hyperlink" xfId="116" builtinId="9" hidden="1"/>
    <cellStyle name="Followed Hyperlink" xfId="153" builtinId="9" hidden="1"/>
    <cellStyle name="Followed Hyperlink" xfId="149" builtinId="9" hidden="1"/>
    <cellStyle name="Followed Hyperlink" xfId="145" builtinId="9" hidden="1"/>
    <cellStyle name="Followed Hyperlink" xfId="142" builtinId="9" hidden="1"/>
    <cellStyle name="Followed Hyperlink" xfId="132" builtinId="9" hidden="1"/>
    <cellStyle name="Followed Hyperlink" xfId="112" builtinId="9" hidden="1"/>
    <cellStyle name="Followed Hyperlink" xfId="103" builtinId="9" hidden="1"/>
    <cellStyle name="Followed Hyperlink" xfId="151" builtinId="9" hidden="1"/>
    <cellStyle name="Followed Hyperlink" xfId="138" builtinId="9" hidden="1"/>
    <cellStyle name="Followed Hyperlink" xfId="147" builtinId="9" hidden="1"/>
    <cellStyle name="Followed Hyperlink" xfId="125" builtinId="9" hidden="1"/>
    <cellStyle name="Followed Hyperlink" xfId="144" builtinId="9" hidden="1"/>
    <cellStyle name="Followed Hyperlink" xfId="148" builtinId="9" hidden="1"/>
    <cellStyle name="Followed Hyperlink" xfId="152" builtinId="9" hidden="1"/>
    <cellStyle name="Followed Hyperlink" xfId="136" builtinId="9" hidden="1"/>
    <cellStyle name="Followed Hyperlink" xfId="139" builtinId="9" hidden="1"/>
    <cellStyle name="Followed Hyperlink" xfId="154" builtinId="9" hidden="1"/>
    <cellStyle name="Followed Hyperlink" xfId="98" builtinId="9" hidden="1"/>
    <cellStyle name="Followed Hyperlink" xfId="134" builtinId="9" hidden="1"/>
    <cellStyle name="Followed Hyperlink" xfId="141" builtinId="9" hidden="1"/>
    <cellStyle name="Followed Hyperlink" xfId="135" builtinId="9" hidden="1"/>
    <cellStyle name="Followed Hyperlink" xfId="162" builtinId="9" hidden="1"/>
    <cellStyle name="Followed Hyperlink" xfId="161" builtinId="9" hidden="1"/>
    <cellStyle name="Followed Hyperlink" xfId="160" builtinId="9" hidden="1"/>
    <cellStyle name="Followed Hyperlink" xfId="159" builtinId="9" hidden="1"/>
    <cellStyle name="Followed Hyperlink" xfId="156" builtinId="9" hidden="1"/>
    <cellStyle name="Followed Hyperlink" xfId="179" builtinId="9" hidden="1"/>
    <cellStyle name="Followed Hyperlink" xfId="175" builtinId="9" hidden="1"/>
    <cellStyle name="Followed Hyperlink" xfId="171" builtinId="9" hidden="1"/>
    <cellStyle name="Followed Hyperlink" xfId="167" builtinId="9" hidden="1"/>
    <cellStyle name="Followed Hyperlink" xfId="157" builtinId="9" hidden="1"/>
    <cellStyle name="Followed Hyperlink" xfId="186" builtinId="9" hidden="1"/>
    <cellStyle name="Followed Hyperlink" xfId="182" builtinId="9" hidden="1"/>
    <cellStyle name="Followed Hyperlink" xfId="178" builtinId="9" hidden="1"/>
    <cellStyle name="Followed Hyperlink" xfId="174" builtinId="9" hidden="1"/>
    <cellStyle name="Followed Hyperlink" xfId="170" builtinId="9" hidden="1"/>
    <cellStyle name="Followed Hyperlink" xfId="166" builtinId="9" hidden="1"/>
    <cellStyle name="Followed Hyperlink" xfId="185" builtinId="9" hidden="1"/>
    <cellStyle name="Followed Hyperlink" xfId="181" builtinId="9" hidden="1"/>
    <cellStyle name="Followed Hyperlink" xfId="177" builtinId="9" hidden="1"/>
    <cellStyle name="Followed Hyperlink" xfId="173" builtinId="9" hidden="1"/>
    <cellStyle name="Followed Hyperlink" xfId="169" builtinId="9" hidden="1"/>
    <cellStyle name="Followed Hyperlink" xfId="165" builtinId="9" hidden="1"/>
    <cellStyle name="Followed Hyperlink" xfId="184" builtinId="9" hidden="1"/>
    <cellStyle name="Followed Hyperlink" xfId="180" builtinId="9" hidden="1"/>
    <cellStyle name="Followed Hyperlink" xfId="176" builtinId="9" hidden="1"/>
    <cellStyle name="Followed Hyperlink" xfId="172" builtinId="9" hidden="1"/>
    <cellStyle name="Followed Hyperlink" xfId="168" builtinId="9" hidden="1"/>
    <cellStyle name="Followed Hyperlink" xfId="183" builtinId="9" hidden="1"/>
    <cellStyle name="Followed Hyperlink" xfId="158" builtinId="9" hidden="1"/>
    <cellStyle name="Followed Hyperlink" xfId="155" builtinId="9" hidden="1"/>
    <cellStyle name="Followed Hyperlink" xfId="193" builtinId="9" hidden="1"/>
    <cellStyle name="Followed Hyperlink" xfId="196" builtinId="9" hidden="1"/>
    <cellStyle name="Followed Hyperlink" xfId="194" builtinId="9" hidden="1"/>
    <cellStyle name="Followed Hyperlink" xfId="164" builtinId="9" hidden="1"/>
    <cellStyle name="Followed Hyperlink" xfId="190" builtinId="9" hidden="1"/>
    <cellStyle name="Followed Hyperlink" xfId="189" builtinId="9" hidden="1"/>
    <cellStyle name="Followed Hyperlink" xfId="188" builtinId="9" hidden="1"/>
    <cellStyle name="Followed Hyperlink" xfId="187" builtinId="9" hidden="1"/>
    <cellStyle name="Followed Hyperlink" xfId="191" builtinId="9" hidden="1"/>
    <cellStyle name="Followed Hyperlink" xfId="198" builtinId="9" hidden="1"/>
    <cellStyle name="Followed Hyperlink" xfId="163" builtinId="9" hidden="1"/>
    <cellStyle name="Followed Hyperlink" xfId="197" builtinId="9" hidden="1"/>
    <cellStyle name="Followed Hyperlink" xfId="195" builtinId="9" hidden="1"/>
    <cellStyle name="Followed Hyperlink" xfId="192" builtinId="9" hidden="1"/>
    <cellStyle name="Followed Hyperlink" xfId="209" builtinId="9" hidden="1"/>
    <cellStyle name="Followed Hyperlink" xfId="208" builtinId="9" hidden="1"/>
    <cellStyle name="Followed Hyperlink" xfId="206" builtinId="9" hidden="1"/>
    <cellStyle name="Followed Hyperlink" xfId="205" builtinId="9" hidden="1"/>
    <cellStyle name="Followed Hyperlink" xfId="202" builtinId="9" hidden="1"/>
    <cellStyle name="Followed Hyperlink" xfId="204" builtinId="9" hidden="1"/>
    <cellStyle name="Followed Hyperlink" xfId="211" builtinId="9" hidden="1"/>
    <cellStyle name="Followed Hyperlink" xfId="231" builtinId="9" hidden="1"/>
    <cellStyle name="Followed Hyperlink" xfId="227" builtinId="9" hidden="1"/>
    <cellStyle name="Followed Hyperlink" xfId="223" builtinId="9" hidden="1"/>
    <cellStyle name="Followed Hyperlink" xfId="219" builtinId="9" hidden="1"/>
    <cellStyle name="Followed Hyperlink" xfId="215" builtinId="9" hidden="1"/>
    <cellStyle name="Followed Hyperlink" xfId="203" builtinId="9" hidden="1"/>
    <cellStyle name="Followed Hyperlink" xfId="234" builtinId="9" hidden="1"/>
    <cellStyle name="Followed Hyperlink" xfId="230" builtinId="9" hidden="1"/>
    <cellStyle name="Followed Hyperlink" xfId="226" builtinId="9" hidden="1"/>
    <cellStyle name="Followed Hyperlink" xfId="222" builtinId="9" hidden="1"/>
    <cellStyle name="Followed Hyperlink" xfId="218" builtinId="9" hidden="1"/>
    <cellStyle name="Followed Hyperlink" xfId="214" builtinId="9" hidden="1"/>
    <cellStyle name="Followed Hyperlink" xfId="233" builtinId="9" hidden="1"/>
    <cellStyle name="Followed Hyperlink" xfId="229" builtinId="9" hidden="1"/>
    <cellStyle name="Followed Hyperlink" xfId="225" builtinId="9" hidden="1"/>
    <cellStyle name="Followed Hyperlink" xfId="221" builtinId="9" hidden="1"/>
    <cellStyle name="Followed Hyperlink" xfId="217" builtinId="9" hidden="1"/>
    <cellStyle name="Followed Hyperlink" xfId="213" builtinId="9" hidden="1"/>
    <cellStyle name="Followed Hyperlink" xfId="232" builtinId="9" hidden="1"/>
    <cellStyle name="Followed Hyperlink" xfId="228" builtinId="9" hidden="1"/>
    <cellStyle name="Followed Hyperlink" xfId="210" builtinId="9" hidden="1"/>
    <cellStyle name="Followed Hyperlink" xfId="207" builtinId="9" hidden="1"/>
    <cellStyle name="Followed Hyperlink" xfId="212" builtinId="9" hidden="1"/>
    <cellStyle name="Followed Hyperlink" xfId="239" builtinId="9" hidden="1"/>
    <cellStyle name="Followed Hyperlink" xfId="243" builtinId="9" hidden="1"/>
    <cellStyle name="Followed Hyperlink" xfId="240" builtinId="9" hidden="1"/>
    <cellStyle name="Followed Hyperlink" xfId="199" builtinId="9" hidden="1"/>
    <cellStyle name="Followed Hyperlink" xfId="235" builtinId="9" hidden="1"/>
    <cellStyle name="Followed Hyperlink" xfId="200" builtinId="9" hidden="1"/>
    <cellStyle name="Followed Hyperlink" xfId="216" builtinId="9" hidden="1"/>
    <cellStyle name="Followed Hyperlink" xfId="220" builtinId="9" hidden="1"/>
    <cellStyle name="Followed Hyperlink" xfId="237" builtinId="9" hidden="1"/>
    <cellStyle name="Followed Hyperlink" xfId="246" builtinId="9" hidden="1"/>
    <cellStyle name="Followed Hyperlink" xfId="201" builtinId="9" hidden="1"/>
    <cellStyle name="Followed Hyperlink" xfId="244" builtinId="9" hidden="1"/>
    <cellStyle name="Followed Hyperlink" xfId="242" builtinId="9" hidden="1"/>
    <cellStyle name="Followed Hyperlink" xfId="238" builtinId="9" hidden="1"/>
    <cellStyle name="Followed Hyperlink" xfId="268" builtinId="9" hidden="1"/>
    <cellStyle name="Followed Hyperlink" xfId="264" builtinId="9" hidden="1"/>
    <cellStyle name="Followed Hyperlink" xfId="260" builtinId="9" hidden="1"/>
    <cellStyle name="Followed Hyperlink" xfId="256" builtinId="9" hidden="1"/>
    <cellStyle name="Followed Hyperlink" xfId="252" builtinId="9" hidden="1"/>
    <cellStyle name="Followed Hyperlink" xfId="236" builtinId="9" hidden="1"/>
    <cellStyle name="Followed Hyperlink" xfId="224" builtinId="9" hidden="1"/>
    <cellStyle name="Followed Hyperlink" xfId="245" builtinId="9" hidden="1"/>
    <cellStyle name="Followed Hyperlink" xfId="266" builtinId="9" hidden="1"/>
    <cellStyle name="Followed Hyperlink" xfId="250" builtinId="9" hidden="1"/>
    <cellStyle name="Followed Hyperlink" xfId="262" builtinId="9" hidden="1"/>
    <cellStyle name="Followed Hyperlink" xfId="241" builtinId="9" hidden="1"/>
    <cellStyle name="Followed Hyperlink" xfId="259" builtinId="9" hidden="1"/>
    <cellStyle name="Followed Hyperlink" xfId="263" builtinId="9" hidden="1"/>
    <cellStyle name="Followed Hyperlink" xfId="267" builtinId="9" hidden="1"/>
    <cellStyle name="Followed Hyperlink" xfId="271" builtinId="9" hidden="1"/>
    <cellStyle name="Followed Hyperlink" xfId="251" builtinId="9" hidden="1"/>
    <cellStyle name="Followed Hyperlink" xfId="261" builtinId="9" hidden="1"/>
    <cellStyle name="Followed Hyperlink" xfId="247" builtinId="9" hidden="1"/>
    <cellStyle name="Followed Hyperlink" xfId="269" builtinId="9" hidden="1"/>
    <cellStyle name="Followed Hyperlink" xfId="254" builtinId="9" hidden="1"/>
    <cellStyle name="Followed Hyperlink" xfId="270" builtinId="9" hidden="1"/>
    <cellStyle name="Followed Hyperlink" xfId="290" builtinId="9" hidden="1"/>
    <cellStyle name="Followed Hyperlink" xfId="286" builtinId="9" hidden="1"/>
    <cellStyle name="Followed Hyperlink" xfId="282" builtinId="9" hidden="1"/>
    <cellStyle name="Followed Hyperlink" xfId="278" builtinId="9" hidden="1"/>
    <cellStyle name="Followed Hyperlink" xfId="274" builtinId="9" hidden="1"/>
    <cellStyle name="Followed Hyperlink" xfId="255" builtinId="9" hidden="1"/>
    <cellStyle name="Followed Hyperlink" xfId="248" builtinId="9" hidden="1"/>
    <cellStyle name="Followed Hyperlink" xfId="265" builtinId="9" hidden="1"/>
    <cellStyle name="Followed Hyperlink" xfId="288" builtinId="9" hidden="1"/>
    <cellStyle name="Followed Hyperlink" xfId="272" builtinId="9" hidden="1"/>
    <cellStyle name="Followed Hyperlink" xfId="284" builtinId="9" hidden="1"/>
    <cellStyle name="Followed Hyperlink" xfId="258" builtinId="9" hidden="1"/>
    <cellStyle name="Followed Hyperlink" xfId="281" builtinId="9" hidden="1"/>
    <cellStyle name="Followed Hyperlink" xfId="285" builtinId="9" hidden="1"/>
    <cellStyle name="Followed Hyperlink" xfId="289" builtinId="9" hidden="1"/>
    <cellStyle name="Followed Hyperlink" xfId="293" builtinId="9" hidden="1"/>
    <cellStyle name="Followed Hyperlink" xfId="273" builtinId="9" hidden="1"/>
    <cellStyle name="Followed Hyperlink" xfId="283" builtinId="9" hidden="1"/>
    <cellStyle name="Followed Hyperlink" xfId="257" builtinId="9" hidden="1"/>
    <cellStyle name="Followed Hyperlink" xfId="291" builtinId="9" hidden="1"/>
    <cellStyle name="Followed Hyperlink" xfId="276" builtinId="9" hidden="1"/>
    <cellStyle name="Followed Hyperlink" xfId="292" builtinId="9" hidden="1"/>
    <cellStyle name="Followed Hyperlink" xfId="310" builtinId="9" hidden="1"/>
    <cellStyle name="Followed Hyperlink" xfId="307" builtinId="9" hidden="1"/>
    <cellStyle name="Followed Hyperlink" xfId="303" builtinId="9" hidden="1"/>
    <cellStyle name="Followed Hyperlink" xfId="300" builtinId="9" hidden="1"/>
    <cellStyle name="Followed Hyperlink" xfId="296" builtinId="9" hidden="1"/>
    <cellStyle name="Followed Hyperlink" xfId="287" builtinId="9" hidden="1"/>
    <cellStyle name="Followed Hyperlink" xfId="308" builtinId="9" hidden="1"/>
    <cellStyle name="Followed Hyperlink" xfId="294" builtinId="9" hidden="1"/>
    <cellStyle name="Followed Hyperlink" xfId="305" builtinId="9" hidden="1"/>
    <cellStyle name="Followed Hyperlink" xfId="280" builtinId="9" hidden="1"/>
    <cellStyle name="Followed Hyperlink" xfId="302" builtinId="9" hidden="1"/>
    <cellStyle name="Followed Hyperlink" xfId="306" builtinId="9" hidden="1"/>
    <cellStyle name="Followed Hyperlink" xfId="309" builtinId="9" hidden="1"/>
    <cellStyle name="Followed Hyperlink" xfId="313" builtinId="9" hidden="1"/>
    <cellStyle name="Followed Hyperlink" xfId="295" builtinId="9" hidden="1"/>
    <cellStyle name="Followed Hyperlink" xfId="304" builtinId="9" hidden="1"/>
    <cellStyle name="Followed Hyperlink" xfId="279" builtinId="9" hidden="1"/>
    <cellStyle name="Followed Hyperlink" xfId="311" builtinId="9" hidden="1"/>
    <cellStyle name="Followed Hyperlink" xfId="298" builtinId="9" hidden="1"/>
    <cellStyle name="Followed Hyperlink" xfId="312" builtinId="9" hidden="1"/>
    <cellStyle name="Followed Hyperlink" xfId="332" builtinId="9" hidden="1"/>
    <cellStyle name="Followed Hyperlink" xfId="328" builtinId="9" hidden="1"/>
    <cellStyle name="Followed Hyperlink" xfId="324" builtinId="9" hidden="1"/>
    <cellStyle name="Followed Hyperlink" xfId="320" builtinId="9" hidden="1"/>
    <cellStyle name="Followed Hyperlink" xfId="316" builtinId="9" hidden="1"/>
    <cellStyle name="Followed Hyperlink" xfId="297" builtinId="9" hidden="1"/>
    <cellStyle name="Followed Hyperlink" xfId="335" builtinId="9" hidden="1"/>
    <cellStyle name="Followed Hyperlink" xfId="253" builtinId="9" hidden="1"/>
    <cellStyle name="Followed Hyperlink" xfId="299" builtinId="9" hidden="1"/>
    <cellStyle name="Followed Hyperlink" xfId="275" builtinId="9" hidden="1"/>
    <cellStyle name="Followed Hyperlink" xfId="322" builtinId="9" hidden="1"/>
    <cellStyle name="Followed Hyperlink" xfId="329" builtinId="9" hidden="1"/>
    <cellStyle name="Followed Hyperlink" xfId="318" builtinId="9" hidden="1"/>
    <cellStyle name="Followed Hyperlink" xfId="277" builtinId="9" hidden="1"/>
    <cellStyle name="Followed Hyperlink" xfId="315" builtinId="9" hidden="1"/>
    <cellStyle name="Followed Hyperlink" xfId="319" builtinId="9" hidden="1"/>
    <cellStyle name="Followed Hyperlink" xfId="323" builtinId="9" hidden="1"/>
    <cellStyle name="Followed Hyperlink" xfId="327" builtinId="9" hidden="1"/>
    <cellStyle name="Followed Hyperlink" xfId="330" builtinId="9" hidden="1"/>
    <cellStyle name="Followed Hyperlink" xfId="317" builtinId="9" hidden="1"/>
    <cellStyle name="Followed Hyperlink" xfId="301" builtinId="9" hidden="1"/>
    <cellStyle name="Followed Hyperlink" xfId="325" builtinId="9" hidden="1"/>
    <cellStyle name="Followed Hyperlink" xfId="333" builtinId="9" hidden="1"/>
    <cellStyle name="Followed Hyperlink" xfId="326" builtinId="9" hidden="1"/>
    <cellStyle name="Followed Hyperlink" xfId="355" builtinId="9" hidden="1"/>
    <cellStyle name="Followed Hyperlink" xfId="351" builtinId="9" hidden="1"/>
    <cellStyle name="Followed Hyperlink" xfId="347" builtinId="9" hidden="1"/>
    <cellStyle name="Followed Hyperlink" xfId="343" builtinId="9" hidden="1"/>
    <cellStyle name="Followed Hyperlink" xfId="340" builtinId="9" hidden="1"/>
    <cellStyle name="Followed Hyperlink" xfId="334" builtinId="9" hidden="1"/>
    <cellStyle name="Followed Hyperlink" xfId="331" builtinId="9" hidden="1"/>
    <cellStyle name="Followed Hyperlink" xfId="321" builtinId="9" hidden="1"/>
    <cellStyle name="Followed Hyperlink" xfId="353" builtinId="9" hidden="1"/>
    <cellStyle name="Followed Hyperlink" xfId="338" builtinId="9" hidden="1"/>
    <cellStyle name="Followed Hyperlink" xfId="349" builtinId="9" hidden="1"/>
    <cellStyle name="Followed Hyperlink" xfId="314" builtinId="9" hidden="1"/>
    <cellStyle name="Followed Hyperlink" xfId="346" builtinId="9" hidden="1"/>
    <cellStyle name="Followed Hyperlink" xfId="350" builtinId="9" hidden="1"/>
    <cellStyle name="Followed Hyperlink" xfId="354" builtinId="9" hidden="1"/>
    <cellStyle name="Followed Hyperlink" xfId="358" builtinId="9" hidden="1"/>
    <cellStyle name="Followed Hyperlink" xfId="339" builtinId="9" hidden="1"/>
    <cellStyle name="Followed Hyperlink" xfId="348" builtinId="9" hidden="1"/>
    <cellStyle name="Followed Hyperlink" xfId="249" builtinId="9" hidden="1"/>
    <cellStyle name="Followed Hyperlink" xfId="356" builtinId="9" hidden="1"/>
    <cellStyle name="Followed Hyperlink" xfId="341" builtinId="9" hidden="1"/>
    <cellStyle name="Followed Hyperlink" xfId="357" builtinId="9" hidden="1"/>
    <cellStyle name="Followed Hyperlink" xfId="375" builtinId="9" hidden="1"/>
    <cellStyle name="Followed Hyperlink" xfId="372" builtinId="9" hidden="1"/>
    <cellStyle name="Followed Hyperlink" xfId="368" builtinId="9" hidden="1"/>
    <cellStyle name="Followed Hyperlink" xfId="365" builtinId="9" hidden="1"/>
    <cellStyle name="Followed Hyperlink" xfId="361" builtinId="9" hidden="1"/>
    <cellStyle name="Followed Hyperlink" xfId="373" builtinId="9" hidden="1"/>
    <cellStyle name="Followed Hyperlink" xfId="359" builtinId="9" hidden="1"/>
    <cellStyle name="Followed Hyperlink" xfId="370" builtinId="9" hidden="1"/>
    <cellStyle name="Followed Hyperlink" xfId="345" builtinId="9" hidden="1"/>
    <cellStyle name="Followed Hyperlink" xfId="367" builtinId="9" hidden="1"/>
    <cellStyle name="Followed Hyperlink" xfId="371" builtinId="9" hidden="1"/>
    <cellStyle name="Followed Hyperlink" xfId="374" builtinId="9" hidden="1"/>
    <cellStyle name="Followed Hyperlink" xfId="378" builtinId="9" hidden="1"/>
    <cellStyle name="Followed Hyperlink" xfId="360" builtinId="9" hidden="1"/>
    <cellStyle name="Followed Hyperlink" xfId="369" builtinId="9" hidden="1"/>
    <cellStyle name="Followed Hyperlink" xfId="344" builtinId="9" hidden="1"/>
    <cellStyle name="Followed Hyperlink" xfId="376" builtinId="9" hidden="1"/>
    <cellStyle name="Followed Hyperlink" xfId="363" builtinId="9" hidden="1"/>
    <cellStyle name="Followed Hyperlink" xfId="377" builtinId="9" hidden="1"/>
    <cellStyle name="Followed Hyperlink" xfId="396" builtinId="9" hidden="1"/>
    <cellStyle name="Followed Hyperlink" xfId="392" builtinId="9" hidden="1"/>
    <cellStyle name="Followed Hyperlink" xfId="388" builtinId="9" hidden="1"/>
    <cellStyle name="Followed Hyperlink" xfId="384" builtinId="9" hidden="1"/>
    <cellStyle name="Followed Hyperlink" xfId="381" builtinId="9" hidden="1"/>
    <cellStyle name="Followed Hyperlink" xfId="362" builtinId="9" hidden="1"/>
    <cellStyle name="Followed Hyperlink" xfId="399" builtinId="9" hidden="1"/>
    <cellStyle name="Followed Hyperlink" xfId="395" builtinId="9" hidden="1"/>
    <cellStyle name="Followed Hyperlink" xfId="342" builtinId="9" hidden="1"/>
    <cellStyle name="Followed Hyperlink" xfId="366" builtinId="9" hidden="1"/>
    <cellStyle name="Followed Hyperlink" xfId="382" builtinId="9" hidden="1"/>
    <cellStyle name="Followed Hyperlink" xfId="389" builtinId="9" hidden="1"/>
    <cellStyle name="Followed Hyperlink" xfId="379" builtinId="9" hidden="1"/>
    <cellStyle name="Followed Hyperlink" xfId="336" builtinId="9" hidden="1"/>
    <cellStyle name="Followed Hyperlink" xfId="398" builtinId="9" hidden="1"/>
    <cellStyle name="Followed Hyperlink" xfId="380" builtinId="9" hidden="1"/>
    <cellStyle name="Followed Hyperlink" xfId="383" builtinId="9" hidden="1"/>
    <cellStyle name="Followed Hyperlink" xfId="387" builtinId="9" hidden="1"/>
    <cellStyle name="Followed Hyperlink" xfId="390" builtinId="9" hidden="1"/>
    <cellStyle name="Followed Hyperlink" xfId="337" builtinId="9" hidden="1"/>
    <cellStyle name="Followed Hyperlink" xfId="364" builtinId="9" hidden="1"/>
    <cellStyle name="Followed Hyperlink" xfId="385" builtinId="9" hidden="1"/>
    <cellStyle name="Followed Hyperlink" xfId="393" builtinId="9" hidden="1"/>
    <cellStyle name="Followed Hyperlink" xfId="386" builtinId="9" hidden="1"/>
    <cellStyle name="Followed Hyperlink" xfId="421" builtinId="9" hidden="1"/>
    <cellStyle name="Followed Hyperlink" xfId="417" builtinId="9" hidden="1"/>
    <cellStyle name="Followed Hyperlink" xfId="413" builtinId="9" hidden="1"/>
    <cellStyle name="Followed Hyperlink" xfId="409" builtinId="9" hidden="1"/>
    <cellStyle name="Followed Hyperlink" xfId="405" builtinId="9" hidden="1"/>
    <cellStyle name="Followed Hyperlink" xfId="401" builtinId="9" hidden="1"/>
    <cellStyle name="Followed Hyperlink" xfId="352" builtinId="9" hidden="1"/>
    <cellStyle name="Followed Hyperlink" xfId="397" builtinId="9" hidden="1"/>
    <cellStyle name="Followed Hyperlink" xfId="400" builtinId="9" hidden="1"/>
    <cellStyle name="Followed Hyperlink" xfId="415" builtinId="9" hidden="1"/>
    <cellStyle name="Followed Hyperlink" xfId="422" builtinId="9" hidden="1"/>
    <cellStyle name="Followed Hyperlink" xfId="411" builtinId="9" hidden="1"/>
    <cellStyle name="Followed Hyperlink" xfId="394" builtinId="9" hidden="1"/>
    <cellStyle name="Followed Hyperlink" xfId="408" builtinId="9" hidden="1"/>
    <cellStyle name="Followed Hyperlink" xfId="412" builtinId="9" hidden="1"/>
    <cellStyle name="Followed Hyperlink" xfId="416" builtinId="9" hidden="1"/>
    <cellStyle name="Followed Hyperlink" xfId="420" builtinId="9" hidden="1"/>
    <cellStyle name="Followed Hyperlink" xfId="423" builtinId="9" hidden="1"/>
    <cellStyle name="Followed Hyperlink" xfId="410" builtinId="9" hidden="1"/>
    <cellStyle name="Followed Hyperlink" xfId="391" builtinId="9" hidden="1"/>
    <cellStyle name="Followed Hyperlink" xfId="418" builtinId="9" hidden="1"/>
    <cellStyle name="Followed Hyperlink" xfId="403" builtinId="9" hidden="1"/>
    <cellStyle name="Followed Hyperlink" xfId="419" builtinId="9" hidden="1"/>
    <cellStyle name="Followed Hyperlink" xfId="444" builtinId="9" hidden="1"/>
    <cellStyle name="Followed Hyperlink" xfId="440" builtinId="9" hidden="1"/>
    <cellStyle name="Followed Hyperlink" xfId="436" builtinId="9" hidden="1"/>
    <cellStyle name="Followed Hyperlink" xfId="432" builtinId="9" hidden="1"/>
    <cellStyle name="Followed Hyperlink" xfId="428" builtinId="9" hidden="1"/>
    <cellStyle name="Followed Hyperlink" xfId="404" builtinId="9" hidden="1"/>
    <cellStyle name="Followed Hyperlink" xfId="424" builtinId="9" hidden="1"/>
    <cellStyle name="Followed Hyperlink" xfId="414" builtinId="9" hidden="1"/>
    <cellStyle name="Followed Hyperlink" xfId="442" builtinId="9" hidden="1"/>
    <cellStyle name="Followed Hyperlink" xfId="426" builtinId="9" hidden="1"/>
    <cellStyle name="Followed Hyperlink" xfId="438" builtinId="9" hidden="1"/>
    <cellStyle name="Followed Hyperlink" xfId="407" builtinId="9" hidden="1"/>
    <cellStyle name="Followed Hyperlink" xfId="435" builtinId="9" hidden="1"/>
    <cellStyle name="Followed Hyperlink" xfId="439" builtinId="9" hidden="1"/>
    <cellStyle name="Followed Hyperlink" xfId="443" builtinId="9" hidden="1"/>
    <cellStyle name="Followed Hyperlink" xfId="447" builtinId="9" hidden="1"/>
    <cellStyle name="Followed Hyperlink" xfId="427" builtinId="9" hidden="1"/>
    <cellStyle name="Followed Hyperlink" xfId="437" builtinId="9" hidden="1"/>
    <cellStyle name="Followed Hyperlink" xfId="406" builtinId="9" hidden="1"/>
    <cellStyle name="Followed Hyperlink" xfId="445" builtinId="9" hidden="1"/>
    <cellStyle name="Followed Hyperlink" xfId="430" builtinId="9" hidden="1"/>
    <cellStyle name="Followed Hyperlink" xfId="446" builtinId="9" hidden="1"/>
    <cellStyle name="Followed Hyperlink" xfId="465" builtinId="9" hidden="1"/>
    <cellStyle name="Followed Hyperlink" xfId="461" builtinId="9" hidden="1"/>
    <cellStyle name="Followed Hyperlink" xfId="457" builtinId="9" hidden="1"/>
    <cellStyle name="Followed Hyperlink" xfId="453" builtinId="9" hidden="1"/>
    <cellStyle name="Followed Hyperlink" xfId="450" builtinId="9" hidden="1"/>
    <cellStyle name="Followed Hyperlink" xfId="431" builtinId="9" hidden="1"/>
    <cellStyle name="Followed Hyperlink" xfId="402" builtinId="9" hidden="1"/>
    <cellStyle name="Followed Hyperlink" xfId="441" builtinId="9" hidden="1"/>
    <cellStyle name="Followed Hyperlink" xfId="463" builtinId="9" hidden="1"/>
    <cellStyle name="Followed Hyperlink" xfId="448" builtinId="9" hidden="1"/>
    <cellStyle name="Followed Hyperlink" xfId="459" builtinId="9" hidden="1"/>
    <cellStyle name="Followed Hyperlink" xfId="434" builtinId="9" hidden="1"/>
    <cellStyle name="Followed Hyperlink" xfId="456" builtinId="9" hidden="1"/>
    <cellStyle name="Followed Hyperlink" xfId="460" builtinId="9" hidden="1"/>
    <cellStyle name="Followed Hyperlink" xfId="464" builtinId="9" hidden="1"/>
    <cellStyle name="Followed Hyperlink" xfId="468" builtinId="9" hidden="1"/>
    <cellStyle name="Followed Hyperlink" xfId="449" builtinId="9" hidden="1"/>
    <cellStyle name="Followed Hyperlink" xfId="458" builtinId="9" hidden="1"/>
    <cellStyle name="Followed Hyperlink" xfId="433" builtinId="9" hidden="1"/>
    <cellStyle name="Followed Hyperlink" xfId="466" builtinId="9" hidden="1"/>
    <cellStyle name="Followed Hyperlink" xfId="451" builtinId="9" hidden="1"/>
    <cellStyle name="Followed Hyperlink" xfId="467" builtinId="9" hidden="1"/>
    <cellStyle name="Followed Hyperlink" xfId="485" builtinId="9" hidden="1"/>
    <cellStyle name="Followed Hyperlink" xfId="482" builtinId="9" hidden="1"/>
    <cellStyle name="Followed Hyperlink" xfId="478" builtinId="9" hidden="1"/>
    <cellStyle name="Followed Hyperlink" xfId="475" builtinId="9" hidden="1"/>
    <cellStyle name="Followed Hyperlink" xfId="471" builtinId="9" hidden="1"/>
    <cellStyle name="Followed Hyperlink" xfId="483" builtinId="9" hidden="1"/>
    <cellStyle name="Followed Hyperlink" xfId="469" builtinId="9" hidden="1"/>
    <cellStyle name="Followed Hyperlink" xfId="480" builtinId="9" hidden="1"/>
    <cellStyle name="Followed Hyperlink" xfId="455" builtinId="9" hidden="1"/>
    <cellStyle name="Followed Hyperlink" xfId="477" builtinId="9" hidden="1"/>
    <cellStyle name="Followed Hyperlink" xfId="481" builtinId="9" hidden="1"/>
    <cellStyle name="Followed Hyperlink" xfId="484" builtinId="9" hidden="1"/>
    <cellStyle name="Followed Hyperlink" xfId="488" builtinId="9" hidden="1"/>
    <cellStyle name="Followed Hyperlink" xfId="470" builtinId="9" hidden="1"/>
    <cellStyle name="Followed Hyperlink" xfId="479" builtinId="9" hidden="1"/>
    <cellStyle name="Followed Hyperlink" xfId="454" builtinId="9" hidden="1"/>
    <cellStyle name="Followed Hyperlink" xfId="486" builtinId="9" hidden="1"/>
    <cellStyle name="Followed Hyperlink" xfId="473" builtinId="9" hidden="1"/>
    <cellStyle name="Followed Hyperlink" xfId="487" builtinId="9" hidden="1"/>
    <cellStyle name="Followed Hyperlink" xfId="507" builtinId="9" hidden="1"/>
    <cellStyle name="Followed Hyperlink" xfId="503" builtinId="9" hidden="1"/>
    <cellStyle name="Followed Hyperlink" xfId="499" builtinId="9" hidden="1"/>
    <cellStyle name="Followed Hyperlink" xfId="495" builtinId="9" hidden="1"/>
    <cellStyle name="Followed Hyperlink" xfId="491" builtinId="9" hidden="1"/>
    <cellStyle name="Followed Hyperlink" xfId="472" builtinId="9" hidden="1"/>
    <cellStyle name="Followed Hyperlink" xfId="510" builtinId="9" hidden="1"/>
    <cellStyle name="Followed Hyperlink" xfId="506" builtinId="9" hidden="1"/>
    <cellStyle name="Followed Hyperlink" xfId="462" builtinId="9" hidden="1"/>
    <cellStyle name="Followed Hyperlink" xfId="452" builtinId="9" hidden="1"/>
    <cellStyle name="Followed Hyperlink" xfId="476" builtinId="9" hidden="1"/>
    <cellStyle name="Followed Hyperlink" xfId="493" builtinId="9" hidden="1"/>
    <cellStyle name="Followed Hyperlink" xfId="500" builtinId="9" hidden="1"/>
    <cellStyle name="Followed Hyperlink" xfId="489" builtinId="9" hidden="1"/>
    <cellStyle name="Followed Hyperlink" xfId="429" builtinId="9" hidden="1"/>
    <cellStyle name="Followed Hyperlink" xfId="509" builtinId="9" hidden="1"/>
    <cellStyle name="Followed Hyperlink" xfId="490" builtinId="9" hidden="1"/>
    <cellStyle name="Followed Hyperlink" xfId="494" builtinId="9" hidden="1"/>
    <cellStyle name="Followed Hyperlink" xfId="498" builtinId="9" hidden="1"/>
    <cellStyle name="Followed Hyperlink" xfId="501" builtinId="9" hidden="1"/>
    <cellStyle name="Followed Hyperlink" xfId="425" builtinId="9" hidden="1"/>
    <cellStyle name="Followed Hyperlink" xfId="474" builtinId="9" hidden="1"/>
    <cellStyle name="Followed Hyperlink" xfId="496" builtinId="9" hidden="1"/>
    <cellStyle name="Followed Hyperlink" xfId="504" builtinId="9" hidden="1"/>
    <cellStyle name="Followed Hyperlink" xfId="497" builtinId="9" hidden="1"/>
    <cellStyle name="Followed Hyperlink" xfId="531" builtinId="9" hidden="1"/>
    <cellStyle name="Followed Hyperlink" xfId="527" builtinId="9" hidden="1"/>
    <cellStyle name="Followed Hyperlink" xfId="523" builtinId="9" hidden="1"/>
    <cellStyle name="Followed Hyperlink" xfId="519" builtinId="9" hidden="1"/>
    <cellStyle name="Followed Hyperlink" xfId="516" builtinId="9" hidden="1"/>
    <cellStyle name="Followed Hyperlink" xfId="505" builtinId="9" hidden="1"/>
    <cellStyle name="Followed Hyperlink" xfId="502" builtinId="9" hidden="1"/>
    <cellStyle name="Followed Hyperlink" xfId="492" builtinId="9" hidden="1"/>
    <cellStyle name="Followed Hyperlink" xfId="529" builtinId="9" hidden="1"/>
    <cellStyle name="Followed Hyperlink" xfId="514" builtinId="9" hidden="1"/>
    <cellStyle name="Followed Hyperlink" xfId="525" builtinId="9" hidden="1"/>
    <cellStyle name="Followed Hyperlink" xfId="508" builtinId="9" hidden="1"/>
    <cellStyle name="Followed Hyperlink" xfId="522" builtinId="9" hidden="1"/>
    <cellStyle name="Followed Hyperlink" xfId="526" builtinId="9" hidden="1"/>
    <cellStyle name="Followed Hyperlink" xfId="530" builtinId="9" hidden="1"/>
    <cellStyle name="Followed Hyperlink" xfId="534" builtinId="9" hidden="1"/>
    <cellStyle name="Followed Hyperlink" xfId="515" builtinId="9" hidden="1"/>
    <cellStyle name="Followed Hyperlink" xfId="524" builtinId="9" hidden="1"/>
    <cellStyle name="Followed Hyperlink" xfId="511" builtinId="9" hidden="1"/>
    <cellStyle name="Followed Hyperlink" xfId="532" builtinId="9" hidden="1"/>
    <cellStyle name="Followed Hyperlink" xfId="517" builtinId="9" hidden="1"/>
    <cellStyle name="Followed Hyperlink" xfId="533" builtinId="9" hidden="1"/>
    <cellStyle name="Followed Hyperlink" xfId="550" builtinId="9" hidden="1"/>
    <cellStyle name="Followed Hyperlink" xfId="547" builtinId="9" hidden="1"/>
    <cellStyle name="Followed Hyperlink" xfId="543" builtinId="9" hidden="1"/>
    <cellStyle name="Followed Hyperlink" xfId="541" builtinId="9" hidden="1"/>
    <cellStyle name="Followed Hyperlink" xfId="537" builtinId="9" hidden="1"/>
    <cellStyle name="Followed Hyperlink" xfId="535" builtinId="9" hidden="1"/>
    <cellStyle name="Followed Hyperlink" xfId="545" builtinId="9" hidden="1"/>
    <cellStyle name="Followed Hyperlink" xfId="521" builtinId="9" hidden="1"/>
    <cellStyle name="Followed Hyperlink" xfId="542" builtinId="9" hidden="1"/>
    <cellStyle name="Followed Hyperlink" xfId="546" builtinId="9" hidden="1"/>
    <cellStyle name="Followed Hyperlink" xfId="549" builtinId="9" hidden="1"/>
    <cellStyle name="Followed Hyperlink" xfId="553" builtinId="9" hidden="1"/>
    <cellStyle name="Followed Hyperlink" xfId="536" builtinId="9" hidden="1"/>
    <cellStyle name="Followed Hyperlink" xfId="544" builtinId="9" hidden="1"/>
    <cellStyle name="Followed Hyperlink" xfId="520" builtinId="9" hidden="1"/>
    <cellStyle name="Followed Hyperlink" xfId="551" builtinId="9" hidden="1"/>
    <cellStyle name="Followed Hyperlink" xfId="539" builtinId="9" hidden="1"/>
    <cellStyle name="Followed Hyperlink" xfId="552" builtinId="9" hidden="1"/>
    <cellStyle name="Followed Hyperlink" xfId="572" builtinId="9" hidden="1"/>
    <cellStyle name="Followed Hyperlink" xfId="568" builtinId="9" hidden="1"/>
    <cellStyle name="Followed Hyperlink" xfId="564" builtinId="9" hidden="1"/>
    <cellStyle name="Followed Hyperlink" xfId="560" builtinId="9" hidden="1"/>
    <cellStyle name="Followed Hyperlink" xfId="556" builtinId="9" hidden="1"/>
    <cellStyle name="Followed Hyperlink" xfId="538" builtinId="9" hidden="1"/>
    <cellStyle name="Followed Hyperlink" xfId="575" builtinId="9" hidden="1"/>
    <cellStyle name="Followed Hyperlink" xfId="571" builtinId="9" hidden="1"/>
    <cellStyle name="Followed Hyperlink" xfId="567" builtinId="9" hidden="1"/>
    <cellStyle name="Followed Hyperlink" xfId="548" builtinId="9" hidden="1"/>
    <cellStyle name="Followed Hyperlink" xfId="512" builtinId="9" hidden="1"/>
    <cellStyle name="Followed Hyperlink" xfId="540" builtinId="9" hidden="1"/>
    <cellStyle name="Followed Hyperlink" xfId="554" builtinId="9" hidden="1"/>
    <cellStyle name="Followed Hyperlink" xfId="561" builtinId="9" hidden="1"/>
    <cellStyle name="Followed Hyperlink" xfId="573" builtinId="9" hidden="1"/>
    <cellStyle name="Followed Hyperlink" xfId="528" builtinId="9" hidden="1"/>
    <cellStyle name="Followed Hyperlink" xfId="570" builtinId="9" hidden="1"/>
    <cellStyle name="Followed Hyperlink" xfId="574" builtinId="9" hidden="1"/>
    <cellStyle name="Followed Hyperlink" xfId="555" builtinId="9" hidden="1"/>
    <cellStyle name="Followed Hyperlink" xfId="559" builtinId="9" hidden="1"/>
    <cellStyle name="Followed Hyperlink" xfId="562" builtinId="9" hidden="1"/>
    <cellStyle name="Followed Hyperlink" xfId="576" builtinId="9" hidden="1"/>
    <cellStyle name="Followed Hyperlink" xfId="518" builtinId="9" hidden="1"/>
    <cellStyle name="Followed Hyperlink" xfId="557" builtinId="9" hidden="1"/>
    <cellStyle name="Followed Hyperlink" xfId="565" builtinId="9" hidden="1"/>
    <cellStyle name="Followed Hyperlink" xfId="558" builtinId="9" hidden="1"/>
    <cellStyle name="Followed Hyperlink" xfId="597" builtinId="9" hidden="1"/>
    <cellStyle name="Followed Hyperlink" xfId="593" builtinId="9" hidden="1"/>
    <cellStyle name="Followed Hyperlink" xfId="589" builtinId="9" hidden="1"/>
    <cellStyle name="Followed Hyperlink" xfId="585" builtinId="9" hidden="1"/>
    <cellStyle name="Followed Hyperlink" xfId="582" builtinId="9" hidden="1"/>
    <cellStyle name="Followed Hyperlink" xfId="566" builtinId="9" hidden="1"/>
    <cellStyle name="Followed Hyperlink" xfId="563" builtinId="9" hidden="1"/>
    <cellStyle name="Followed Hyperlink" xfId="513" builtinId="9" hidden="1"/>
    <cellStyle name="Followed Hyperlink" xfId="595" builtinId="9" hidden="1"/>
    <cellStyle name="Followed Hyperlink" xfId="580" builtinId="9" hidden="1"/>
    <cellStyle name="Followed Hyperlink" xfId="591" builtinId="9" hidden="1"/>
    <cellStyle name="Followed Hyperlink" xfId="569" builtinId="9" hidden="1"/>
    <cellStyle name="Followed Hyperlink" xfId="588" builtinId="9" hidden="1"/>
    <cellStyle name="Followed Hyperlink" xfId="592" builtinId="9" hidden="1"/>
    <cellStyle name="Followed Hyperlink" xfId="596" builtinId="9" hidden="1"/>
    <cellStyle name="Followed Hyperlink" xfId="600" builtinId="9" hidden="1"/>
    <cellStyle name="Followed Hyperlink" xfId="581" builtinId="9" hidden="1"/>
    <cellStyle name="Followed Hyperlink" xfId="590" builtinId="9" hidden="1"/>
    <cellStyle name="Followed Hyperlink" xfId="577" builtinId="9" hidden="1"/>
    <cellStyle name="Followed Hyperlink" xfId="598" builtinId="9" hidden="1"/>
    <cellStyle name="Followed Hyperlink" xfId="583" builtinId="9" hidden="1"/>
    <cellStyle name="Followed Hyperlink" xfId="599" builtinId="9" hidden="1"/>
    <cellStyle name="Followed Hyperlink" xfId="617" builtinId="9" hidden="1"/>
    <cellStyle name="Followed Hyperlink" xfId="614" builtinId="9" hidden="1"/>
    <cellStyle name="Followed Hyperlink" xfId="610" builtinId="9" hidden="1"/>
    <cellStyle name="Followed Hyperlink" xfId="607" builtinId="9" hidden="1"/>
    <cellStyle name="Followed Hyperlink" xfId="603" builtinId="9" hidden="1"/>
    <cellStyle name="Followed Hyperlink" xfId="615" builtinId="9" hidden="1"/>
    <cellStyle name="Followed Hyperlink" xfId="601" builtinId="9" hidden="1"/>
    <cellStyle name="Followed Hyperlink" xfId="612" builtinId="9" hidden="1"/>
    <cellStyle name="Followed Hyperlink" xfId="587" builtinId="9" hidden="1"/>
    <cellStyle name="Followed Hyperlink" xfId="609" builtinId="9" hidden="1"/>
    <cellStyle name="Followed Hyperlink" xfId="613" builtinId="9" hidden="1"/>
    <cellStyle name="Followed Hyperlink" xfId="616" builtinId="9" hidden="1"/>
    <cellStyle name="Followed Hyperlink" xfId="620" builtinId="9" hidden="1"/>
    <cellStyle name="Followed Hyperlink" xfId="602" builtinId="9" hidden="1"/>
    <cellStyle name="Followed Hyperlink" xfId="611" builtinId="9" hidden="1"/>
    <cellStyle name="Followed Hyperlink" xfId="586" builtinId="9" hidden="1"/>
    <cellStyle name="Followed Hyperlink" xfId="618" builtinId="9" hidden="1"/>
    <cellStyle name="Followed Hyperlink" xfId="605" builtinId="9" hidden="1"/>
    <cellStyle name="Followed Hyperlink" xfId="619" builtinId="9" hidden="1"/>
    <cellStyle name="Followed Hyperlink" xfId="639" builtinId="9" hidden="1"/>
    <cellStyle name="Followed Hyperlink" xfId="635" builtinId="9" hidden="1"/>
    <cellStyle name="Followed Hyperlink" xfId="631" builtinId="9" hidden="1"/>
    <cellStyle name="Followed Hyperlink" xfId="627" builtinId="9" hidden="1"/>
    <cellStyle name="Followed Hyperlink" xfId="623" builtinId="9" hidden="1"/>
    <cellStyle name="Followed Hyperlink" xfId="604" builtinId="9" hidden="1"/>
    <cellStyle name="Followed Hyperlink" xfId="642" builtinId="9" hidden="1"/>
    <cellStyle name="Followed Hyperlink" xfId="638" builtinId="9" hidden="1"/>
    <cellStyle name="Followed Hyperlink" xfId="594" builtinId="9" hidden="1"/>
    <cellStyle name="Followed Hyperlink" xfId="584" builtinId="9" hidden="1"/>
    <cellStyle name="Followed Hyperlink" xfId="608" builtinId="9" hidden="1"/>
    <cellStyle name="Followed Hyperlink" xfId="625" builtinId="9" hidden="1"/>
    <cellStyle name="Followed Hyperlink" xfId="632" builtinId="9" hidden="1"/>
    <cellStyle name="Followed Hyperlink" xfId="621" builtinId="9" hidden="1"/>
    <cellStyle name="Followed Hyperlink" xfId="578" builtinId="9" hidden="1"/>
    <cellStyle name="Followed Hyperlink" xfId="641" builtinId="9" hidden="1"/>
    <cellStyle name="Followed Hyperlink" xfId="622" builtinId="9" hidden="1"/>
    <cellStyle name="Followed Hyperlink" xfId="626" builtinId="9" hidden="1"/>
    <cellStyle name="Followed Hyperlink" xfId="630" builtinId="9" hidden="1"/>
    <cellStyle name="Followed Hyperlink" xfId="633" builtinId="9" hidden="1"/>
    <cellStyle name="Followed Hyperlink" xfId="579" builtinId="9" hidden="1"/>
    <cellStyle name="Followed Hyperlink" xfId="606" builtinId="9" hidden="1"/>
    <cellStyle name="Followed Hyperlink" xfId="628" builtinId="9" hidden="1"/>
    <cellStyle name="Followed Hyperlink" xfId="636" builtinId="9" hidden="1"/>
    <cellStyle name="Followed Hyperlink" xfId="629" builtinId="9" hidden="1"/>
    <cellStyle name="Followed Hyperlink" xfId="662" builtinId="9" hidden="1"/>
    <cellStyle name="Followed Hyperlink" xfId="659" builtinId="9" hidden="1"/>
    <cellStyle name="Followed Hyperlink" xfId="655" builtinId="9" hidden="1"/>
    <cellStyle name="Followed Hyperlink" xfId="652" builtinId="9" hidden="1"/>
    <cellStyle name="Followed Hyperlink" xfId="648" builtinId="9" hidden="1"/>
    <cellStyle name="Followed Hyperlink" xfId="624" builtinId="9" hidden="1"/>
    <cellStyle name="Followed Hyperlink" xfId="660" builtinId="9" hidden="1"/>
    <cellStyle name="Followed Hyperlink" xfId="646" builtinId="9" hidden="1"/>
    <cellStyle name="Followed Hyperlink" xfId="657" builtinId="9" hidden="1"/>
    <cellStyle name="Followed Hyperlink" xfId="640" builtinId="9" hidden="1"/>
    <cellStyle name="Followed Hyperlink" xfId="654" builtinId="9" hidden="1"/>
    <cellStyle name="Followed Hyperlink" xfId="658" builtinId="9" hidden="1"/>
    <cellStyle name="Followed Hyperlink" xfId="661" builtinId="9" hidden="1"/>
    <cellStyle name="Followed Hyperlink" xfId="665" builtinId="9" hidden="1"/>
    <cellStyle name="Followed Hyperlink" xfId="647" builtinId="9" hidden="1"/>
    <cellStyle name="Followed Hyperlink" xfId="656" builtinId="9" hidden="1"/>
    <cellStyle name="Followed Hyperlink" xfId="643" builtinId="9" hidden="1"/>
    <cellStyle name="Followed Hyperlink" xfId="663" builtinId="9" hidden="1"/>
    <cellStyle name="Followed Hyperlink" xfId="650" builtinId="9" hidden="1"/>
    <cellStyle name="Followed Hyperlink" xfId="664" builtinId="9" hidden="1"/>
    <cellStyle name="Followed Hyperlink" xfId="683" builtinId="9" hidden="1"/>
    <cellStyle name="Followed Hyperlink" xfId="679" builtinId="9" hidden="1"/>
    <cellStyle name="Followed Hyperlink" xfId="675" builtinId="9" hidden="1"/>
    <cellStyle name="Followed Hyperlink" xfId="672" builtinId="9" hidden="1"/>
    <cellStyle name="Followed Hyperlink" xfId="668" builtinId="9" hidden="1"/>
    <cellStyle name="Followed Hyperlink" xfId="649" builtinId="9" hidden="1"/>
    <cellStyle name="Followed Hyperlink" xfId="686" builtinId="9" hidden="1"/>
    <cellStyle name="Followed Hyperlink" xfId="651" builtinId="9" hidden="1"/>
    <cellStyle name="Followed Hyperlink" xfId="644" builtinId="9" hidden="1"/>
    <cellStyle name="Followed Hyperlink" xfId="673" builtinId="9" hidden="1"/>
    <cellStyle name="Followed Hyperlink" xfId="680" builtinId="9" hidden="1"/>
    <cellStyle name="Followed Hyperlink" xfId="670" builtinId="9" hidden="1"/>
    <cellStyle name="Followed Hyperlink" xfId="637" builtinId="9" hidden="1"/>
    <cellStyle name="Followed Hyperlink" xfId="667" builtinId="9" hidden="1"/>
    <cellStyle name="Followed Hyperlink" xfId="671" builtinId="9" hidden="1"/>
    <cellStyle name="Followed Hyperlink" xfId="674" builtinId="9" hidden="1"/>
    <cellStyle name="Followed Hyperlink" xfId="678" builtinId="9" hidden="1"/>
    <cellStyle name="Followed Hyperlink" xfId="681" builtinId="9" hidden="1"/>
    <cellStyle name="Followed Hyperlink" xfId="669" builtinId="9" hidden="1"/>
    <cellStyle name="Followed Hyperlink" xfId="653" builtinId="9" hidden="1"/>
    <cellStyle name="Followed Hyperlink" xfId="676" builtinId="9" hidden="1"/>
    <cellStyle name="Followed Hyperlink" xfId="684" builtinId="9" hidden="1"/>
    <cellStyle name="Followed Hyperlink" xfId="677" builtinId="9" hidden="1"/>
    <cellStyle name="Followed Hyperlink" xfId="706" builtinId="9" hidden="1"/>
    <cellStyle name="Followed Hyperlink" xfId="702" builtinId="9" hidden="1"/>
    <cellStyle name="Followed Hyperlink" xfId="699" builtinId="9" hidden="1"/>
    <cellStyle name="Followed Hyperlink" xfId="695" builtinId="9" hidden="1"/>
    <cellStyle name="Followed Hyperlink" xfId="691" builtinId="9" hidden="1"/>
    <cellStyle name="Followed Hyperlink" xfId="687" builtinId="9" hidden="1"/>
    <cellStyle name="Followed Hyperlink" xfId="666" builtinId="9" hidden="1"/>
    <cellStyle name="Followed Hyperlink" xfId="645" builtinId="9" hidden="1"/>
    <cellStyle name="Followed Hyperlink" xfId="700" builtinId="9" hidden="1"/>
    <cellStyle name="Followed Hyperlink" xfId="707" builtinId="9" hidden="1"/>
    <cellStyle name="Followed Hyperlink" xfId="697" builtinId="9" hidden="1"/>
    <cellStyle name="Followed Hyperlink" xfId="685" builtinId="9" hidden="1"/>
    <cellStyle name="Followed Hyperlink" xfId="694" builtinId="9" hidden="1"/>
    <cellStyle name="Followed Hyperlink" xfId="698" builtinId="9" hidden="1"/>
    <cellStyle name="Followed Hyperlink" xfId="701" builtinId="9" hidden="1"/>
    <cellStyle name="Followed Hyperlink" xfId="705" builtinId="9" hidden="1"/>
    <cellStyle name="Followed Hyperlink" xfId="708" builtinId="9" hidden="1"/>
    <cellStyle name="Followed Hyperlink" xfId="696" builtinId="9" hidden="1"/>
    <cellStyle name="Followed Hyperlink" xfId="682" builtinId="9" hidden="1"/>
    <cellStyle name="Followed Hyperlink" xfId="703" builtinId="9" hidden="1"/>
    <cellStyle name="Followed Hyperlink" xfId="689" builtinId="9" hidden="1"/>
    <cellStyle name="Followed Hyperlink" xfId="704" builtinId="9" hidden="1"/>
    <cellStyle name="Followed Hyperlink" xfId="726" builtinId="9" hidden="1"/>
    <cellStyle name="Followed Hyperlink" xfId="722" builtinId="9" hidden="1"/>
    <cellStyle name="Followed Hyperlink" xfId="719" builtinId="9" hidden="1"/>
    <cellStyle name="Followed Hyperlink" xfId="715" builtinId="9" hidden="1"/>
    <cellStyle name="Followed Hyperlink" xfId="713" builtinId="9" hidden="1"/>
    <cellStyle name="Followed Hyperlink" xfId="688" builtinId="9" hidden="1"/>
    <cellStyle name="Followed Hyperlink" xfId="727" builtinId="9" hidden="1"/>
    <cellStyle name="Followed Hyperlink" xfId="717" builtinId="9" hidden="1"/>
    <cellStyle name="Followed Hyperlink" xfId="690" builtinId="9" hidden="1"/>
    <cellStyle name="Followed Hyperlink" xfId="714" builtinId="9" hidden="1"/>
    <cellStyle name="Followed Hyperlink" xfId="718" builtinId="9" hidden="1"/>
    <cellStyle name="Followed Hyperlink" xfId="721" builtinId="9" hidden="1"/>
    <cellStyle name="Followed Hyperlink" xfId="725" builtinId="9" hidden="1"/>
    <cellStyle name="Followed Hyperlink" xfId="728" builtinId="9" hidden="1"/>
    <cellStyle name="Followed Hyperlink" xfId="716" builtinId="9" hidden="1"/>
    <cellStyle name="Followed Hyperlink" xfId="709" builtinId="9" hidden="1"/>
    <cellStyle name="Followed Hyperlink" xfId="723" builtinId="9" hidden="1"/>
    <cellStyle name="Followed Hyperlink" xfId="711" builtinId="9" hidden="1"/>
    <cellStyle name="Followed Hyperlink" xfId="724" builtinId="9" hidden="1"/>
    <cellStyle name="Followed Hyperlink" xfId="748" builtinId="9" hidden="1"/>
    <cellStyle name="Followed Hyperlink" xfId="744" builtinId="9" hidden="1"/>
    <cellStyle name="Followed Hyperlink" xfId="740" builtinId="9" hidden="1"/>
    <cellStyle name="Followed Hyperlink" xfId="736" builtinId="9" hidden="1"/>
    <cellStyle name="Followed Hyperlink" xfId="732" builtinId="9" hidden="1"/>
    <cellStyle name="Followed Hyperlink" xfId="710" builtinId="9" hidden="1"/>
    <cellStyle name="Followed Hyperlink" xfId="751" builtinId="9" hidden="1"/>
    <cellStyle name="Followed Hyperlink" xfId="747" builtinId="9" hidden="1"/>
    <cellStyle name="Followed Hyperlink" xfId="743" builtinId="9" hidden="1"/>
    <cellStyle name="Followed Hyperlink" xfId="720" builtinId="9" hidden="1"/>
    <cellStyle name="Followed Hyperlink" xfId="693" builtinId="9" hidden="1"/>
    <cellStyle name="Followed Hyperlink" xfId="712" builtinId="9" hidden="1"/>
    <cellStyle name="Followed Hyperlink" xfId="730" builtinId="9" hidden="1"/>
    <cellStyle name="Followed Hyperlink" xfId="737" builtinId="9" hidden="1"/>
    <cellStyle name="Followed Hyperlink" xfId="749" builtinId="9" hidden="1"/>
    <cellStyle name="Followed Hyperlink" xfId="692" builtinId="9" hidden="1"/>
    <cellStyle name="Followed Hyperlink" xfId="746" builtinId="9" hidden="1"/>
    <cellStyle name="Followed Hyperlink" xfId="750" builtinId="9" hidden="1"/>
    <cellStyle name="Followed Hyperlink" xfId="731" builtinId="9" hidden="1"/>
    <cellStyle name="Followed Hyperlink" xfId="735" builtinId="9" hidden="1"/>
    <cellStyle name="Followed Hyperlink" xfId="738" builtinId="9" hidden="1"/>
    <cellStyle name="Followed Hyperlink" xfId="752" builtinId="9" hidden="1"/>
    <cellStyle name="Followed Hyperlink" xfId="634" builtinId="9" hidden="1"/>
    <cellStyle name="Followed Hyperlink" xfId="733" builtinId="9" hidden="1"/>
    <cellStyle name="Followed Hyperlink" xfId="741" builtinId="9" hidden="1"/>
    <cellStyle name="Followed Hyperlink" xfId="734" builtinId="9" hidden="1"/>
    <cellStyle name="Followed Hyperlink" xfId="772" builtinId="9" hidden="1"/>
    <cellStyle name="Followed Hyperlink" xfId="768" builtinId="9" hidden="1"/>
    <cellStyle name="Followed Hyperlink" xfId="764" builtinId="9" hidden="1"/>
    <cellStyle name="Followed Hyperlink" xfId="760" builtinId="9" hidden="1"/>
    <cellStyle name="Followed Hyperlink" xfId="757" builtinId="9" hidden="1"/>
    <cellStyle name="Followed Hyperlink" xfId="742" builtinId="9" hidden="1"/>
    <cellStyle name="Followed Hyperlink" xfId="739" builtinId="9" hidden="1"/>
    <cellStyle name="Followed Hyperlink" xfId="729" builtinId="9" hidden="1"/>
    <cellStyle name="Followed Hyperlink" xfId="770" builtinId="9" hidden="1"/>
    <cellStyle name="Followed Hyperlink" xfId="755" builtinId="9" hidden="1"/>
    <cellStyle name="Followed Hyperlink" xfId="766" builtinId="9" hidden="1"/>
    <cellStyle name="Followed Hyperlink" xfId="745" builtinId="9" hidden="1"/>
    <cellStyle name="Followed Hyperlink" xfId="763" builtinId="9" hidden="1"/>
    <cellStyle name="Followed Hyperlink" xfId="767" builtinId="9" hidden="1"/>
    <cellStyle name="Followed Hyperlink" xfId="771" builtinId="9" hidden="1"/>
    <cellStyle name="Followed Hyperlink" xfId="775" builtinId="9" hidden="1"/>
    <cellStyle name="Followed Hyperlink" xfId="756" builtinId="9" hidden="1"/>
    <cellStyle name="Followed Hyperlink" xfId="765" builtinId="9" hidden="1"/>
    <cellStyle name="Followed Hyperlink" xfId="753" builtinId="9" hidden="1"/>
    <cellStyle name="Followed Hyperlink" xfId="773" builtinId="9" hidden="1"/>
    <cellStyle name="Followed Hyperlink" xfId="758" builtinId="9" hidden="1"/>
    <cellStyle name="Followed Hyperlink" xfId="774" builtinId="9" hidden="1"/>
    <cellStyle name="Followed Hyperlink" xfId="791" builtinId="9" hidden="1"/>
    <cellStyle name="Followed Hyperlink" xfId="788" builtinId="9" hidden="1"/>
    <cellStyle name="Followed Hyperlink" xfId="784" builtinId="9" hidden="1"/>
    <cellStyle name="Followed Hyperlink" xfId="782" builtinId="9" hidden="1"/>
    <cellStyle name="Followed Hyperlink" xfId="778" builtinId="9" hidden="1"/>
    <cellStyle name="Followed Hyperlink" xfId="776" builtinId="9" hidden="1"/>
    <cellStyle name="Followed Hyperlink" xfId="786" builtinId="9" hidden="1"/>
    <cellStyle name="Followed Hyperlink" xfId="762" builtinId="9" hidden="1"/>
    <cellStyle name="Followed Hyperlink" xfId="783" builtinId="9" hidden="1"/>
    <cellStyle name="Followed Hyperlink" xfId="787" builtinId="9" hidden="1"/>
    <cellStyle name="Followed Hyperlink" xfId="790" builtinId="9" hidden="1"/>
    <cellStyle name="Followed Hyperlink" xfId="794" builtinId="9" hidden="1"/>
    <cellStyle name="Followed Hyperlink" xfId="777" builtinId="9" hidden="1"/>
    <cellStyle name="Followed Hyperlink" xfId="785" builtinId="9" hidden="1"/>
    <cellStyle name="Followed Hyperlink" xfId="761" builtinId="9" hidden="1"/>
    <cellStyle name="Followed Hyperlink" xfId="792" builtinId="9" hidden="1"/>
    <cellStyle name="Followed Hyperlink" xfId="780" builtinId="9" hidden="1"/>
    <cellStyle name="Followed Hyperlink" xfId="793" builtinId="9" hidden="1"/>
    <cellStyle name="Followed Hyperlink" xfId="811" builtinId="9" hidden="1"/>
    <cellStyle name="Followed Hyperlink" xfId="808" builtinId="9" hidden="1"/>
    <cellStyle name="Followed Hyperlink" xfId="804" builtinId="9" hidden="1"/>
    <cellStyle name="Followed Hyperlink" xfId="801" builtinId="9" hidden="1"/>
    <cellStyle name="Followed Hyperlink" xfId="797" builtinId="9" hidden="1"/>
    <cellStyle name="Followed Hyperlink" xfId="779" builtinId="9" hidden="1"/>
    <cellStyle name="Followed Hyperlink" xfId="814" builtinId="9" hidden="1"/>
    <cellStyle name="Followed Hyperlink" xfId="810" builtinId="9" hidden="1"/>
    <cellStyle name="Followed Hyperlink" xfId="807" builtinId="9" hidden="1"/>
    <cellStyle name="Followed Hyperlink" xfId="802" builtinId="9" hidden="1"/>
    <cellStyle name="Followed Hyperlink" xfId="812" builtinId="9" hidden="1"/>
    <cellStyle name="Followed Hyperlink" xfId="769" builtinId="9" hidden="1"/>
    <cellStyle name="Followed Hyperlink" xfId="809" builtinId="9" hidden="1"/>
    <cellStyle name="Followed Hyperlink" xfId="813" builtinId="9" hidden="1"/>
    <cellStyle name="Followed Hyperlink" xfId="796" builtinId="9" hidden="1"/>
    <cellStyle name="Followed Hyperlink" xfId="800" builtinId="9" hidden="1"/>
    <cellStyle name="Followed Hyperlink" xfId="803" builtinId="9" hidden="1"/>
    <cellStyle name="Followed Hyperlink" xfId="815" builtinId="9" hidden="1"/>
    <cellStyle name="Followed Hyperlink" xfId="759" builtinId="9" hidden="1"/>
    <cellStyle name="Followed Hyperlink" xfId="798" builtinId="9" hidden="1"/>
    <cellStyle name="Followed Hyperlink" xfId="805" builtinId="9" hidden="1"/>
    <cellStyle name="Followed Hyperlink" xfId="799" builtinId="9" hidden="1"/>
    <cellStyle name="Followed Hyperlink" xfId="836" builtinId="9" hidden="1"/>
    <cellStyle name="Followed Hyperlink" xfId="832" builtinId="9" hidden="1"/>
    <cellStyle name="Followed Hyperlink" xfId="828" builtinId="9" hidden="1"/>
    <cellStyle name="Followed Hyperlink" xfId="824" builtinId="9" hidden="1"/>
    <cellStyle name="Followed Hyperlink" xfId="820" builtinId="9" hidden="1"/>
    <cellStyle name="Followed Hyperlink" xfId="816" builtinId="9" hidden="1"/>
    <cellStyle name="Followed Hyperlink" xfId="839" builtinId="9" hidden="1"/>
    <cellStyle name="Followed Hyperlink" xfId="835" builtinId="9" hidden="1"/>
    <cellStyle name="Followed Hyperlink" xfId="831" builtinId="9" hidden="1"/>
    <cellStyle name="Followed Hyperlink" xfId="795" builtinId="9" hidden="1"/>
    <cellStyle name="Followed Hyperlink" xfId="754" builtinId="9" hidden="1"/>
    <cellStyle name="Followed Hyperlink" xfId="806" builtinId="9" hidden="1"/>
    <cellStyle name="Followed Hyperlink" xfId="818" builtinId="9" hidden="1"/>
    <cellStyle name="Followed Hyperlink" xfId="825" builtinId="9" hidden="1"/>
    <cellStyle name="Followed Hyperlink" xfId="837" builtinId="9" hidden="1"/>
    <cellStyle name="Followed Hyperlink" xfId="781" builtinId="9" hidden="1"/>
    <cellStyle name="Followed Hyperlink" xfId="834" builtinId="9" hidden="1"/>
    <cellStyle name="Followed Hyperlink" xfId="838" builtinId="9" hidden="1"/>
    <cellStyle name="Followed Hyperlink" xfId="819" builtinId="9" hidden="1"/>
    <cellStyle name="Followed Hyperlink" xfId="823" builtinId="9" hidden="1"/>
    <cellStyle name="Followed Hyperlink" xfId="826" builtinId="9" hidden="1"/>
    <cellStyle name="Followed Hyperlink" xfId="840" builtinId="9" hidden="1"/>
    <cellStyle name="Followed Hyperlink" xfId="789" builtinId="9" hidden="1"/>
    <cellStyle name="Followed Hyperlink" xfId="821" builtinId="9" hidden="1"/>
    <cellStyle name="Followed Hyperlink" xfId="829" builtinId="9" hidden="1"/>
    <cellStyle name="Followed Hyperlink" xfId="822" builtinId="9" hidden="1"/>
    <cellStyle name="Followed Hyperlink" xfId="858" builtinId="9" hidden="1"/>
    <cellStyle name="Followed Hyperlink" xfId="855" builtinId="9" hidden="1"/>
    <cellStyle name="Followed Hyperlink" xfId="851" builtinId="9" hidden="1"/>
    <cellStyle name="Followed Hyperlink" xfId="847" builtinId="9" hidden="1"/>
    <cellStyle name="Followed Hyperlink" xfId="845" builtinId="9" hidden="1"/>
    <cellStyle name="Followed Hyperlink" xfId="830" builtinId="9" hidden="1"/>
    <cellStyle name="Followed Hyperlink" xfId="827" builtinId="9" hidden="1"/>
    <cellStyle name="Followed Hyperlink" xfId="817" builtinId="9" hidden="1"/>
    <cellStyle name="Followed Hyperlink" xfId="856" builtinId="9" hidden="1"/>
    <cellStyle name="Followed Hyperlink" xfId="843" builtinId="9" hidden="1"/>
    <cellStyle name="Followed Hyperlink" xfId="853" builtinId="9" hidden="1"/>
    <cellStyle name="Followed Hyperlink" xfId="833" builtinId="9" hidden="1"/>
    <cellStyle name="Followed Hyperlink" xfId="850" builtinId="9" hidden="1"/>
    <cellStyle name="Followed Hyperlink" xfId="854" builtinId="9" hidden="1"/>
    <cellStyle name="Followed Hyperlink" xfId="857" builtinId="9" hidden="1"/>
    <cellStyle name="Followed Hyperlink" xfId="861" builtinId="9" hidden="1"/>
    <cellStyle name="Followed Hyperlink" xfId="844" builtinId="9" hidden="1"/>
    <cellStyle name="Followed Hyperlink" xfId="852" builtinId="9" hidden="1"/>
    <cellStyle name="Followed Hyperlink" xfId="841" builtinId="9" hidden="1"/>
    <cellStyle name="Followed Hyperlink" xfId="859" builtinId="9" hidden="1"/>
    <cellStyle name="Followed Hyperlink" xfId="846" builtinId="9" hidden="1"/>
    <cellStyle name="Followed Hyperlink" xfId="860" builtinId="9" hidden="1"/>
    <cellStyle name="Followed Hyperlink" xfId="875" builtinId="9" hidden="1"/>
    <cellStyle name="Followed Hyperlink" xfId="873" builtinId="9" hidden="1"/>
    <cellStyle name="Followed Hyperlink" xfId="869" builtinId="9" hidden="1"/>
    <cellStyle name="Followed Hyperlink" xfId="867" builtinId="9" hidden="1"/>
    <cellStyle name="Followed Hyperlink" xfId="864" builtinId="9" hidden="1"/>
    <cellStyle name="Followed Hyperlink" xfId="874" builtinId="9" hidden="1"/>
    <cellStyle name="Followed Hyperlink" xfId="878" builtinId="9" hidden="1"/>
    <cellStyle name="Followed Hyperlink" xfId="863" builtinId="9" hidden="1"/>
    <cellStyle name="Followed Hyperlink" xfId="870" builtinId="9" hidden="1"/>
    <cellStyle name="Followed Hyperlink" xfId="848" builtinId="9" hidden="1"/>
    <cellStyle name="Followed Hyperlink" xfId="876" builtinId="9" hidden="1"/>
    <cellStyle name="Followed Hyperlink" xfId="866" builtinId="9" hidden="1"/>
    <cellStyle name="Followed Hyperlink" xfId="877" builtinId="9" hidden="1"/>
    <cellStyle name="Followed Hyperlink" xfId="897" builtinId="9" hidden="1"/>
    <cellStyle name="Followed Hyperlink" xfId="893" builtinId="9" hidden="1"/>
    <cellStyle name="Followed Hyperlink" xfId="889" builtinId="9" hidden="1"/>
    <cellStyle name="Followed Hyperlink" xfId="885" builtinId="9" hidden="1"/>
    <cellStyle name="Followed Hyperlink" xfId="881" builtinId="9" hidden="1"/>
    <cellStyle name="Followed Hyperlink" xfId="865" builtinId="9" hidden="1"/>
    <cellStyle name="Followed Hyperlink" xfId="900" builtinId="9" hidden="1"/>
    <cellStyle name="Followed Hyperlink" xfId="896" builtinId="9" hidden="1"/>
    <cellStyle name="Followed Hyperlink" xfId="892" builtinId="9" hidden="1"/>
    <cellStyle name="Followed Hyperlink" xfId="888" builtinId="9" hidden="1"/>
    <cellStyle name="Followed Hyperlink" xfId="884" builtinId="9" hidden="1"/>
    <cellStyle name="Followed Hyperlink" xfId="880" builtinId="9" hidden="1"/>
    <cellStyle name="Followed Hyperlink" xfId="899" builtinId="9" hidden="1"/>
    <cellStyle name="Followed Hyperlink" xfId="895" builtinId="9" hidden="1"/>
    <cellStyle name="Followed Hyperlink" xfId="872" builtinId="9" hidden="1"/>
    <cellStyle name="Followed Hyperlink" xfId="849" builtinId="9" hidden="1"/>
    <cellStyle name="Followed Hyperlink" xfId="862" builtinId="9" hidden="1"/>
    <cellStyle name="Followed Hyperlink" xfId="882" builtinId="9" hidden="1"/>
    <cellStyle name="Followed Hyperlink" xfId="903" builtinId="9" hidden="1"/>
    <cellStyle name="Followed Hyperlink" xfId="842" builtinId="9" hidden="1"/>
    <cellStyle name="Followed Hyperlink" xfId="868" builtinId="9" hidden="1"/>
    <cellStyle name="Followed Hyperlink" xfId="898" builtinId="9" hidden="1"/>
    <cellStyle name="Followed Hyperlink" xfId="879" builtinId="9" hidden="1"/>
    <cellStyle name="Followed Hyperlink" xfId="883" builtinId="9" hidden="1"/>
    <cellStyle name="Followed Hyperlink" xfId="887" builtinId="9" hidden="1"/>
    <cellStyle name="Followed Hyperlink" xfId="890" builtinId="9" hidden="1"/>
    <cellStyle name="Followed Hyperlink" xfId="906" builtinId="9" hidden="1"/>
    <cellStyle name="Followed Hyperlink" xfId="871" builtinId="9" hidden="1"/>
    <cellStyle name="Followed Hyperlink" xfId="904" builtinId="9" hidden="1"/>
    <cellStyle name="Followed Hyperlink" xfId="902" builtinId="9" hidden="1"/>
    <cellStyle name="Followed Hyperlink" xfId="886" builtinId="9" hidden="1"/>
    <cellStyle name="Followed Hyperlink" xfId="928" builtinId="9" hidden="1"/>
    <cellStyle name="Followed Hyperlink" xfId="924" builtinId="9" hidden="1"/>
    <cellStyle name="Followed Hyperlink" xfId="920" builtinId="9" hidden="1"/>
    <cellStyle name="Followed Hyperlink" xfId="916" builtinId="9" hidden="1"/>
    <cellStyle name="Followed Hyperlink" xfId="912" builtinId="9" hidden="1"/>
    <cellStyle name="Followed Hyperlink" xfId="894" builtinId="9" hidden="1"/>
    <cellStyle name="Followed Hyperlink" xfId="891" builtinId="9" hidden="1"/>
    <cellStyle name="Followed Hyperlink" xfId="905" builtinId="9" hidden="1"/>
    <cellStyle name="Followed Hyperlink" xfId="926" builtinId="9" hidden="1"/>
    <cellStyle name="Followed Hyperlink" xfId="910" builtinId="9" hidden="1"/>
    <cellStyle name="Followed Hyperlink" xfId="922" builtinId="9" hidden="1"/>
    <cellStyle name="Followed Hyperlink" xfId="901" builtinId="9" hidden="1"/>
    <cellStyle name="Followed Hyperlink" xfId="919" builtinId="9" hidden="1"/>
    <cellStyle name="Followed Hyperlink" xfId="923" builtinId="9" hidden="1"/>
    <cellStyle name="Followed Hyperlink" xfId="927" builtinId="9" hidden="1"/>
    <cellStyle name="Followed Hyperlink" xfId="931" builtinId="9" hidden="1"/>
    <cellStyle name="Followed Hyperlink" xfId="911" builtinId="9" hidden="1"/>
    <cellStyle name="Followed Hyperlink" xfId="921" builtinId="9" hidden="1"/>
    <cellStyle name="Followed Hyperlink" xfId="907" builtinId="9" hidden="1"/>
    <cellStyle name="Followed Hyperlink" xfId="929" builtinId="9" hidden="1"/>
    <cellStyle name="Followed Hyperlink" xfId="914" builtinId="9" hidden="1"/>
    <cellStyle name="Followed Hyperlink" xfId="930" builtinId="9" hidden="1"/>
    <cellStyle name="Followed Hyperlink" xfId="950" builtinId="9" hidden="1"/>
    <cellStyle name="Followed Hyperlink" xfId="946" builtinId="9" hidden="1"/>
    <cellStyle name="Followed Hyperlink" xfId="942" builtinId="9" hidden="1"/>
    <cellStyle name="Followed Hyperlink" xfId="938" builtinId="9" hidden="1"/>
    <cellStyle name="Followed Hyperlink" xfId="934" builtinId="9" hidden="1"/>
    <cellStyle name="Followed Hyperlink" xfId="915" builtinId="9" hidden="1"/>
    <cellStyle name="Followed Hyperlink" xfId="908" builtinId="9" hidden="1"/>
    <cellStyle name="Followed Hyperlink" xfId="925" builtinId="9" hidden="1"/>
    <cellStyle name="Followed Hyperlink" xfId="948" builtinId="9" hidden="1"/>
    <cellStyle name="Followed Hyperlink" xfId="932" builtinId="9" hidden="1"/>
    <cellStyle name="Followed Hyperlink" xfId="944" builtinId="9" hidden="1"/>
    <cellStyle name="Followed Hyperlink" xfId="918" builtinId="9" hidden="1"/>
    <cellStyle name="Followed Hyperlink" xfId="941" builtinId="9" hidden="1"/>
    <cellStyle name="Followed Hyperlink" xfId="945" builtinId="9" hidden="1"/>
    <cellStyle name="Followed Hyperlink" xfId="949" builtinId="9" hidden="1"/>
    <cellStyle name="Followed Hyperlink" xfId="953" builtinId="9" hidden="1"/>
    <cellStyle name="Followed Hyperlink" xfId="933" builtinId="9" hidden="1"/>
    <cellStyle name="Followed Hyperlink" xfId="943" builtinId="9" hidden="1"/>
    <cellStyle name="Followed Hyperlink" xfId="917" builtinId="9" hidden="1"/>
    <cellStyle name="Followed Hyperlink" xfId="951" builtinId="9" hidden="1"/>
    <cellStyle name="Followed Hyperlink" xfId="936" builtinId="9" hidden="1"/>
    <cellStyle name="Followed Hyperlink" xfId="952" builtinId="9" hidden="1"/>
    <cellStyle name="Followed Hyperlink" xfId="970" builtinId="9" hidden="1"/>
    <cellStyle name="Followed Hyperlink" xfId="967" builtinId="9" hidden="1"/>
    <cellStyle name="Followed Hyperlink" xfId="963" builtinId="9" hidden="1"/>
    <cellStyle name="Followed Hyperlink" xfId="960" builtinId="9" hidden="1"/>
    <cellStyle name="Followed Hyperlink" xfId="956" builtinId="9" hidden="1"/>
    <cellStyle name="Followed Hyperlink" xfId="947" builtinId="9" hidden="1"/>
    <cellStyle name="Followed Hyperlink" xfId="968" builtinId="9" hidden="1"/>
    <cellStyle name="Followed Hyperlink" xfId="954" builtinId="9" hidden="1"/>
    <cellStyle name="Followed Hyperlink" xfId="965" builtinId="9" hidden="1"/>
    <cellStyle name="Followed Hyperlink" xfId="940" builtinId="9" hidden="1"/>
    <cellStyle name="Followed Hyperlink" xfId="962" builtinId="9" hidden="1"/>
    <cellStyle name="Followed Hyperlink" xfId="966" builtinId="9" hidden="1"/>
    <cellStyle name="Followed Hyperlink" xfId="969" builtinId="9" hidden="1"/>
    <cellStyle name="Followed Hyperlink" xfId="973" builtinId="9" hidden="1"/>
    <cellStyle name="Followed Hyperlink" xfId="955" builtinId="9" hidden="1"/>
    <cellStyle name="Followed Hyperlink" xfId="964" builtinId="9" hidden="1"/>
    <cellStyle name="Followed Hyperlink" xfId="939" builtinId="9" hidden="1"/>
    <cellStyle name="Followed Hyperlink" xfId="971" builtinId="9" hidden="1"/>
    <cellStyle name="Followed Hyperlink" xfId="958" builtinId="9" hidden="1"/>
    <cellStyle name="Followed Hyperlink" xfId="972" builtinId="9" hidden="1"/>
    <cellStyle name="Followed Hyperlink" xfId="992" builtinId="9" hidden="1"/>
    <cellStyle name="Followed Hyperlink" xfId="988" builtinId="9" hidden="1"/>
    <cellStyle name="Followed Hyperlink" xfId="984" builtinId="9" hidden="1"/>
    <cellStyle name="Followed Hyperlink" xfId="980" builtinId="9" hidden="1"/>
    <cellStyle name="Followed Hyperlink" xfId="976" builtinId="9" hidden="1"/>
    <cellStyle name="Followed Hyperlink" xfId="957" builtinId="9" hidden="1"/>
    <cellStyle name="Followed Hyperlink" xfId="995" builtinId="9" hidden="1"/>
    <cellStyle name="Followed Hyperlink" xfId="913" builtinId="9" hidden="1"/>
    <cellStyle name="Followed Hyperlink" xfId="959" builtinId="9" hidden="1"/>
    <cellStyle name="Followed Hyperlink" xfId="935" builtinId="9" hidden="1"/>
    <cellStyle name="Followed Hyperlink" xfId="982" builtinId="9" hidden="1"/>
    <cellStyle name="Followed Hyperlink" xfId="989" builtinId="9" hidden="1"/>
    <cellStyle name="Followed Hyperlink" xfId="978" builtinId="9" hidden="1"/>
    <cellStyle name="Followed Hyperlink" xfId="937" builtinId="9" hidden="1"/>
    <cellStyle name="Followed Hyperlink" xfId="975" builtinId="9" hidden="1"/>
    <cellStyle name="Followed Hyperlink" xfId="979" builtinId="9" hidden="1"/>
    <cellStyle name="Followed Hyperlink" xfId="983" builtinId="9" hidden="1"/>
    <cellStyle name="Followed Hyperlink" xfId="987" builtinId="9" hidden="1"/>
    <cellStyle name="Followed Hyperlink" xfId="990" builtinId="9" hidden="1"/>
    <cellStyle name="Followed Hyperlink" xfId="977" builtinId="9" hidden="1"/>
    <cellStyle name="Followed Hyperlink" xfId="961" builtinId="9" hidden="1"/>
    <cellStyle name="Followed Hyperlink" xfId="985" builtinId="9" hidden="1"/>
    <cellStyle name="Followed Hyperlink" xfId="993" builtinId="9" hidden="1"/>
    <cellStyle name="Followed Hyperlink" xfId="986" builtinId="9" hidden="1"/>
    <cellStyle name="Followed Hyperlink" xfId="1015" builtinId="9" hidden="1"/>
    <cellStyle name="Followed Hyperlink" xfId="1011" builtinId="9" hidden="1"/>
    <cellStyle name="Followed Hyperlink" xfId="1007" builtinId="9" hidden="1"/>
    <cellStyle name="Followed Hyperlink" xfId="1003" builtinId="9" hidden="1"/>
    <cellStyle name="Followed Hyperlink" xfId="1000" builtinId="9" hidden="1"/>
    <cellStyle name="Followed Hyperlink" xfId="994" builtinId="9" hidden="1"/>
    <cellStyle name="Followed Hyperlink" xfId="991" builtinId="9" hidden="1"/>
    <cellStyle name="Followed Hyperlink" xfId="981" builtinId="9" hidden="1"/>
    <cellStyle name="Followed Hyperlink" xfId="1013" builtinId="9" hidden="1"/>
    <cellStyle name="Followed Hyperlink" xfId="998" builtinId="9" hidden="1"/>
    <cellStyle name="Followed Hyperlink" xfId="1009" builtinId="9" hidden="1"/>
    <cellStyle name="Followed Hyperlink" xfId="974" builtinId="9" hidden="1"/>
    <cellStyle name="Followed Hyperlink" xfId="1006" builtinId="9" hidden="1"/>
    <cellStyle name="Followed Hyperlink" xfId="1010" builtinId="9" hidden="1"/>
    <cellStyle name="Followed Hyperlink" xfId="1014" builtinId="9" hidden="1"/>
    <cellStyle name="Followed Hyperlink" xfId="1018" builtinId="9" hidden="1"/>
    <cellStyle name="Followed Hyperlink" xfId="999" builtinId="9" hidden="1"/>
    <cellStyle name="Followed Hyperlink" xfId="1008" builtinId="9" hidden="1"/>
    <cellStyle name="Followed Hyperlink" xfId="909" builtinId="9" hidden="1"/>
    <cellStyle name="Followed Hyperlink" xfId="1016" builtinId="9" hidden="1"/>
    <cellStyle name="Followed Hyperlink" xfId="1002" builtinId="9" hidden="1"/>
    <cellStyle name="Followed Hyperlink" xfId="1017" builtinId="9" hidden="1"/>
    <cellStyle name="Followed Hyperlink" xfId="1035" builtinId="9" hidden="1"/>
    <cellStyle name="Followed Hyperlink" xfId="1032" builtinId="9" hidden="1"/>
    <cellStyle name="Followed Hyperlink" xfId="1028" builtinId="9" hidden="1"/>
    <cellStyle name="Followed Hyperlink" xfId="1025" builtinId="9" hidden="1"/>
    <cellStyle name="Followed Hyperlink" xfId="1021" builtinId="9" hidden="1"/>
    <cellStyle name="Followed Hyperlink" xfId="996" builtinId="9" hidden="1"/>
    <cellStyle name="Followed Hyperlink" xfId="1012" builtinId="9" hidden="1"/>
    <cellStyle name="Followed Hyperlink" xfId="1033" builtinId="9" hidden="1"/>
    <cellStyle name="Followed Hyperlink" xfId="1019" builtinId="9" hidden="1"/>
    <cellStyle name="Followed Hyperlink" xfId="1030" builtinId="9" hidden="1"/>
    <cellStyle name="Followed Hyperlink" xfId="1005" builtinId="9" hidden="1"/>
    <cellStyle name="Followed Hyperlink" xfId="1027" builtinId="9" hidden="1"/>
    <cellStyle name="Followed Hyperlink" xfId="1031" builtinId="9" hidden="1"/>
    <cellStyle name="Followed Hyperlink" xfId="1034" builtinId="9" hidden="1"/>
    <cellStyle name="Followed Hyperlink" xfId="1038" builtinId="9" hidden="1"/>
    <cellStyle name="Followed Hyperlink" xfId="1020" builtinId="9" hidden="1"/>
    <cellStyle name="Followed Hyperlink" xfId="1029" builtinId="9" hidden="1"/>
    <cellStyle name="Followed Hyperlink" xfId="1004" builtinId="9" hidden="1"/>
    <cellStyle name="Followed Hyperlink" xfId="1036" builtinId="9" hidden="1"/>
    <cellStyle name="Followed Hyperlink" xfId="1023" builtinId="9" hidden="1"/>
    <cellStyle name="Followed Hyperlink" xfId="1037" builtinId="9" hidden="1"/>
    <cellStyle name="Followed Hyperlink" xfId="1054" builtinId="9" hidden="1"/>
    <cellStyle name="Followed Hyperlink" xfId="1050" builtinId="9" hidden="1"/>
    <cellStyle name="Followed Hyperlink" xfId="1047" builtinId="9" hidden="1"/>
    <cellStyle name="Followed Hyperlink" xfId="1043" builtinId="9" hidden="1"/>
    <cellStyle name="Followed Hyperlink" xfId="1040" builtinId="9" hidden="1"/>
    <cellStyle name="Followed Hyperlink" xfId="1022" builtinId="9" hidden="1"/>
    <cellStyle name="Followed Hyperlink" xfId="1026" builtinId="9" hidden="1"/>
    <cellStyle name="Followed Hyperlink" xfId="1048" builtinId="9" hidden="1"/>
    <cellStyle name="Followed Hyperlink" xfId="1055" builtinId="9" hidden="1"/>
    <cellStyle name="Followed Hyperlink" xfId="1045" builtinId="9" hidden="1"/>
    <cellStyle name="Followed Hyperlink" xfId="1024" builtinId="9" hidden="1"/>
    <cellStyle name="Followed Hyperlink" xfId="1042" builtinId="9" hidden="1"/>
    <cellStyle name="Followed Hyperlink" xfId="1046" builtinId="9" hidden="1"/>
    <cellStyle name="Followed Hyperlink" xfId="1049" builtinId="9" hidden="1"/>
    <cellStyle name="Followed Hyperlink" xfId="1053" builtinId="9" hidden="1"/>
    <cellStyle name="Followed Hyperlink" xfId="1056" builtinId="9" hidden="1"/>
    <cellStyle name="Followed Hyperlink" xfId="1044" builtinId="9" hidden="1"/>
    <cellStyle name="Followed Hyperlink" xfId="1001" builtinId="9" hidden="1"/>
    <cellStyle name="Followed Hyperlink" xfId="1051" builtinId="9" hidden="1"/>
    <cellStyle name="Followed Hyperlink" xfId="1039" builtinId="9" hidden="1"/>
    <cellStyle name="Followed Hyperlink" xfId="1052" builtinId="9" hidden="1"/>
    <cellStyle name="Followed Hyperlink" xfId="1066" builtinId="9" hidden="1"/>
    <cellStyle name="Followed Hyperlink" xfId="1065" builtinId="9" hidden="1"/>
    <cellStyle name="Followed Hyperlink" xfId="1061" builtinId="9" hidden="1"/>
    <cellStyle name="Followed Hyperlink" xfId="1060" builtinId="9" hidden="1"/>
    <cellStyle name="Followed Hyperlink" xfId="1057" builtinId="9" hidden="1"/>
    <cellStyle name="Followed Hyperlink" xfId="997" builtinId="9" hidden="1"/>
    <cellStyle name="Followed Hyperlink" xfId="1068" builtinId="9" hidden="1"/>
    <cellStyle name="Followed Hyperlink" xfId="1058" builtinId="9" hidden="1"/>
    <cellStyle name="Followed Hyperlink" xfId="1041" builtinId="9" hidden="1"/>
    <cellStyle name="Followed Hyperlink" xfId="1062" builtinId="9" hidden="1"/>
    <cellStyle name="Followed Hyperlink" xfId="1067" builtinId="9" hidden="1"/>
    <cellStyle name="Followed Hyperlink" xfId="1063" builtinId="9" hidden="1"/>
    <cellStyle name="Followed Hyperlink" xfId="1087" builtinId="9" hidden="1"/>
    <cellStyle name="Followed Hyperlink" xfId="1083" builtinId="9" hidden="1"/>
    <cellStyle name="Followed Hyperlink" xfId="1079" builtinId="9" hidden="1"/>
    <cellStyle name="Followed Hyperlink" xfId="1075" builtinId="9" hidden="1"/>
    <cellStyle name="Followed Hyperlink" xfId="1072" builtinId="9" hidden="1"/>
    <cellStyle name="Followed Hyperlink" xfId="1069" builtinId="9" hidden="1"/>
    <cellStyle name="Followed Hyperlink" xfId="1090" builtinId="9" hidden="1"/>
    <cellStyle name="Followed Hyperlink" xfId="1086" builtinId="9" hidden="1"/>
    <cellStyle name="Followed Hyperlink" xfId="1082" builtinId="9" hidden="1"/>
    <cellStyle name="Followed Hyperlink" xfId="1078" builtinId="9" hidden="1"/>
    <cellStyle name="Followed Hyperlink" xfId="1074" builtinId="9" hidden="1"/>
    <cellStyle name="Followed Hyperlink" xfId="1071" builtinId="9" hidden="1"/>
    <cellStyle name="Followed Hyperlink" xfId="1089" builtinId="9" hidden="1"/>
    <cellStyle name="Followed Hyperlink" xfId="1085" builtinId="9" hidden="1"/>
    <cellStyle name="Followed Hyperlink" xfId="1081" builtinId="9" hidden="1"/>
    <cellStyle name="Followed Hyperlink" xfId="1077" builtinId="9" hidden="1"/>
    <cellStyle name="Followed Hyperlink" xfId="1073" builtinId="9" hidden="1"/>
    <cellStyle name="Followed Hyperlink" xfId="1094" builtinId="9" hidden="1"/>
    <cellStyle name="Followed Hyperlink" xfId="1092" builtinId="9" hidden="1"/>
    <cellStyle name="Followed Hyperlink" xfId="1064" builtinId="9" hidden="1"/>
    <cellStyle name="Followed Hyperlink" xfId="1076" builtinId="9" hidden="1"/>
    <cellStyle name="Followed Hyperlink" xfId="1080" builtinId="9" hidden="1"/>
    <cellStyle name="Followed Hyperlink" xfId="1084" builtinId="9" hidden="1"/>
    <cellStyle name="Followed Hyperlink" xfId="1088" builtinId="9" hidden="1"/>
    <cellStyle name="Followed Hyperlink" xfId="1070" builtinId="9" hidden="1"/>
    <cellStyle name="Followed Hyperlink" xfId="1096" builtinId="9" hidden="1"/>
    <cellStyle name="Followed Hyperlink" xfId="1059" builtinId="9" hidden="1"/>
    <cellStyle name="Followed Hyperlink" xfId="1095" builtinId="9" hidden="1"/>
    <cellStyle name="Followed Hyperlink" xfId="1093" builtinId="9" hidden="1"/>
    <cellStyle name="Followed Hyperlink" xfId="1091" builtinId="9" hidden="1"/>
    <cellStyle name="Followed Hyperlink" xfId="1102" builtinId="9" hidden="1"/>
    <cellStyle name="Followed Hyperlink" xfId="1101" builtinId="9" hidden="1"/>
    <cellStyle name="Followed Hyperlink" xfId="1100" builtinId="9" hidden="1"/>
    <cellStyle name="Followed Hyperlink" xfId="1099" builtinId="9" hidden="1"/>
    <cellStyle name="Followed Hyperlink" xfId="1098" builtinId="9" hidden="1"/>
    <cellStyle name="Followed Hyperlink" xfId="1097" builtinId="9" hidden="1"/>
    <cellStyle name="Followed Hyperlink" xfId="1103" builtinId="9" hidden="1"/>
    <cellStyle name="Followed Hyperlink" xfId="1104" builtinId="9" hidden="1"/>
    <cellStyle name="Followed Hyperlink" xfId="1105" builtinId="9" hidden="1"/>
    <cellStyle name="Followed Hyperlink" xfId="1106" builtinId="9" hidden="1"/>
    <cellStyle name="Followed Hyperlink" xfId="1107" builtinId="9" hidden="1"/>
    <cellStyle name="Followed Hyperlink" xfId="1108" builtinId="9" hidden="1"/>
    <cellStyle name="Followed Hyperlink" xfId="1109" builtinId="9" hidden="1"/>
    <cellStyle name="Followed Hyperlink" xfId="1110" builtinId="9" hidden="1"/>
    <cellStyle name="Followed Hyperlink" xfId="1111" builtinId="9" hidden="1"/>
    <cellStyle name="Followed Hyperlink" xfId="1112" builtinId="9" hidden="1"/>
    <cellStyle name="Followed Hyperlink" xfId="1113" builtinId="9" hidden="1"/>
    <cellStyle name="Followed Hyperlink" xfId="1114" builtinId="9" hidden="1"/>
    <cellStyle name="Followed Hyperlink" xfId="1115" builtinId="9" hidden="1"/>
    <cellStyle name="Followed Hyperlink" xfId="1116" builtinId="9" hidden="1"/>
    <cellStyle name="Followed Hyperlink" xfId="1117" builtinId="9" hidden="1"/>
    <cellStyle name="Followed Hyperlink" xfId="1118" builtinId="9" hidden="1"/>
    <cellStyle name="Followed Hyperlink" xfId="1119" builtinId="9" hidden="1"/>
    <cellStyle name="Followed Hyperlink" xfId="1120" builtinId="9" hidden="1"/>
    <cellStyle name="Followed Hyperlink" xfId="1121" builtinId="9" hidden="1"/>
    <cellStyle name="Followed Hyperlink" xfId="1122" builtinId="9" hidden="1"/>
    <cellStyle name="Followed Hyperlink" xfId="1123" builtinId="9" hidden="1"/>
    <cellStyle name="Followed Hyperlink" xfId="1124" builtinId="9" hidden="1"/>
    <cellStyle name="Followed Hyperlink" xfId="1125" builtinId="9" hidden="1"/>
    <cellStyle name="Followed Hyperlink" xfId="1126" builtinId="9" hidden="1"/>
    <cellStyle name="Followed Hyperlink" xfId="1127" builtinId="9" hidden="1"/>
    <cellStyle name="Followed Hyperlink" xfId="1128" builtinId="9" hidden="1"/>
    <cellStyle name="Followed Hyperlink" xfId="1129" builtinId="9" hidden="1"/>
    <cellStyle name="Followed Hyperlink" xfId="1130" builtinId="9" hidden="1"/>
    <cellStyle name="Followed Hyperlink" xfId="1131" builtinId="9" hidden="1"/>
    <cellStyle name="Followed Hyperlink" xfId="1132" builtinId="9" hidden="1"/>
    <cellStyle name="Followed Hyperlink" xfId="1133" builtinId="9" hidden="1"/>
    <cellStyle name="Followed Hyperlink" xfId="1134" builtinId="9" hidden="1"/>
    <cellStyle name="Followed Hyperlink" xfId="1135" builtinId="9" hidden="1"/>
    <cellStyle name="Followed Hyperlink" xfId="1136" builtinId="9" hidden="1"/>
    <cellStyle name="Followed Hyperlink" xfId="1137" builtinId="9" hidden="1"/>
    <cellStyle name="Followed Hyperlink" xfId="1138" builtinId="9" hidden="1"/>
    <cellStyle name="Followed Hyperlink" xfId="1139" builtinId="9" hidden="1"/>
    <cellStyle name="Followed Hyperlink" xfId="1140" builtinId="9" hidden="1"/>
    <cellStyle name="Followed Hyperlink" xfId="1141" builtinId="9" hidden="1"/>
    <cellStyle name="Followed Hyperlink" xfId="1142" builtinId="9" hidden="1"/>
    <cellStyle name="Followed Hyperlink" xfId="1143" builtinId="9" hidden="1"/>
    <cellStyle name="Followed Hyperlink" xfId="1144" builtinId="9" hidden="1"/>
    <cellStyle name="Followed Hyperlink" xfId="1145" builtinId="9" hidden="1"/>
    <cellStyle name="Followed Hyperlink" xfId="1146" builtinId="9" hidden="1"/>
    <cellStyle name="Followed Hyperlink" xfId="1147" builtinId="9" hidden="1"/>
    <cellStyle name="Followed Hyperlink" xfId="1148" builtinId="9" hidden="1"/>
    <cellStyle name="Followed Hyperlink" xfId="1149" builtinId="9" hidden="1"/>
    <cellStyle name="Followed Hyperlink" xfId="1150" builtinId="9" hidden="1"/>
    <cellStyle name="Followed Hyperlink" xfId="1151" builtinId="9" hidden="1"/>
    <cellStyle name="Followed Hyperlink" xfId="1152" builtinId="9" hidden="1"/>
    <cellStyle name="Followed Hyperlink" xfId="1153" builtinId="9" hidden="1"/>
    <cellStyle name="Followed Hyperlink" xfId="1154" builtinId="9" hidden="1"/>
    <cellStyle name="Followed Hyperlink" xfId="1155" builtinId="9" hidden="1"/>
    <cellStyle name="Followed Hyperlink" xfId="1156" builtinId="9" hidden="1"/>
    <cellStyle name="Followed Hyperlink" xfId="1157" builtinId="9" hidden="1"/>
    <cellStyle name="Followed Hyperlink" xfId="1158" builtinId="9" hidden="1"/>
    <cellStyle name="Followed Hyperlink" xfId="1159" builtinId="9" hidden="1"/>
    <cellStyle name="Followed Hyperlink" xfId="1160" builtinId="9" hidden="1"/>
    <cellStyle name="Followed Hyperlink" xfId="1161" builtinId="9" hidden="1"/>
    <cellStyle name="Followed Hyperlink" xfId="1162" builtinId="9" hidden="1"/>
    <cellStyle name="Followed Hyperlink" xfId="1163" builtinId="9" hidden="1"/>
    <cellStyle name="Followed Hyperlink" xfId="1164" builtinId="9" hidden="1"/>
    <cellStyle name="Followed Hyperlink" xfId="1165" builtinId="9" hidden="1"/>
    <cellStyle name="Followed Hyperlink" xfId="1166" builtinId="9" hidden="1"/>
    <cellStyle name="Followed Hyperlink" xfId="1167" builtinId="9" hidden="1"/>
    <cellStyle name="Followed Hyperlink" xfId="1168" builtinId="9" hidden="1"/>
    <cellStyle name="Followed Hyperlink" xfId="1169" builtinId="9" hidden="1"/>
    <cellStyle name="Followed Hyperlink" xfId="1170" builtinId="9" hidden="1"/>
    <cellStyle name="Followed Hyperlink" xfId="1171" builtinId="9" hidden="1"/>
    <cellStyle name="Followed Hyperlink" xfId="1172" builtinId="9" hidden="1"/>
    <cellStyle name="Followed Hyperlink" xfId="1173" builtinId="9" hidden="1"/>
    <cellStyle name="Followed Hyperlink" xfId="1174" builtinId="9" hidden="1"/>
    <cellStyle name="Followed Hyperlink" xfId="1175" builtinId="9" hidden="1"/>
    <cellStyle name="Followed Hyperlink" xfId="1176" builtinId="9" hidden="1"/>
    <cellStyle name="Followed Hyperlink" xfId="1177" builtinId="9" hidden="1"/>
    <cellStyle name="Followed Hyperlink" xfId="1178" builtinId="9" hidden="1"/>
    <cellStyle name="Followed Hyperlink" xfId="1179" builtinId="9" hidden="1"/>
    <cellStyle name="Followed Hyperlink" xfId="1180" builtinId="9" hidden="1"/>
    <cellStyle name="Followed Hyperlink" xfId="1181" builtinId="9" hidden="1"/>
    <cellStyle name="Followed Hyperlink" xfId="1182" builtinId="9" hidden="1"/>
    <cellStyle name="Followed Hyperlink" xfId="1183" builtinId="9" hidden="1"/>
    <cellStyle name="Followed Hyperlink" xfId="1184" builtinId="9" hidden="1"/>
    <cellStyle name="Followed Hyperlink" xfId="1185" builtinId="9" hidden="1"/>
    <cellStyle name="Followed Hyperlink" xfId="1186" builtinId="9" hidden="1"/>
    <cellStyle name="Followed Hyperlink" xfId="1187" builtinId="9" hidden="1"/>
    <cellStyle name="Followed Hyperlink" xfId="1188" builtinId="9" hidden="1"/>
    <cellStyle name="Followed Hyperlink" xfId="1189" builtinId="9" hidden="1"/>
    <cellStyle name="Followed Hyperlink" xfId="1190" builtinId="9" hidden="1"/>
    <cellStyle name="Followed Hyperlink" xfId="1191" builtinId="9" hidden="1"/>
    <cellStyle name="Followed Hyperlink" xfId="1192" builtinId="9" hidden="1"/>
    <cellStyle name="Followed Hyperlink" xfId="1193" builtinId="9" hidden="1"/>
    <cellStyle name="Followed Hyperlink" xfId="1194" builtinId="9" hidden="1"/>
    <cellStyle name="Followed Hyperlink" xfId="1195" builtinId="9" hidden="1"/>
    <cellStyle name="Followed Hyperlink" xfId="1196" builtinId="9" hidden="1"/>
    <cellStyle name="Followed Hyperlink" xfId="1197" builtinId="9" hidden="1"/>
    <cellStyle name="Followed Hyperlink" xfId="1198" builtinId="9" hidden="1"/>
    <cellStyle name="Followed Hyperlink" xfId="1199" builtinId="9" hidden="1"/>
    <cellStyle name="Followed Hyperlink" xfId="1200" builtinId="9" hidden="1"/>
    <cellStyle name="Followed Hyperlink" xfId="1201" builtinId="9" hidden="1"/>
    <cellStyle name="Followed Hyperlink" xfId="1202" builtinId="9" hidden="1"/>
    <cellStyle name="Followed Hyperlink" xfId="1203" builtinId="9" hidden="1"/>
    <cellStyle name="Followed Hyperlink" xfId="1204" builtinId="9" hidden="1"/>
    <cellStyle name="Followed Hyperlink" xfId="1205" builtinId="9" hidden="1"/>
    <cellStyle name="Followed Hyperlink" xfId="1206" builtinId="9" hidden="1"/>
    <cellStyle name="Followed Hyperlink" xfId="1207" builtinId="9" hidden="1"/>
    <cellStyle name="Followed Hyperlink" xfId="1208" builtinId="9" hidden="1"/>
    <cellStyle name="Followed Hyperlink" xfId="1209" builtinId="9" hidden="1"/>
    <cellStyle name="Followed Hyperlink" xfId="1210" builtinId="9" hidden="1"/>
    <cellStyle name="Followed Hyperlink" xfId="1211" builtinId="9" hidden="1"/>
    <cellStyle name="Followed Hyperlink" xfId="1212" builtinId="9" hidden="1"/>
    <cellStyle name="Followed Hyperlink" xfId="1213" builtinId="9" hidden="1"/>
    <cellStyle name="Followed Hyperlink" xfId="1214" builtinId="9" hidden="1"/>
    <cellStyle name="Followed Hyperlink" xfId="1215" builtinId="9" hidden="1"/>
    <cellStyle name="Followed Hyperlink" xfId="1216" builtinId="9" hidden="1"/>
    <cellStyle name="Followed Hyperlink" xfId="1217" builtinId="9" hidden="1"/>
    <cellStyle name="Followed Hyperlink" xfId="1218" builtinId="9" hidden="1"/>
    <cellStyle name="Followed Hyperlink" xfId="1219" builtinId="9" hidden="1"/>
    <cellStyle name="Followed Hyperlink" xfId="1220" builtinId="9" hidden="1"/>
    <cellStyle name="Followed Hyperlink" xfId="1221" builtinId="9" hidden="1"/>
    <cellStyle name="Followed Hyperlink" xfId="1222" builtinId="9" hidden="1"/>
    <cellStyle name="Followed Hyperlink" xfId="1223" builtinId="9" hidden="1"/>
    <cellStyle name="Followed Hyperlink" xfId="1224" builtinId="9" hidden="1"/>
    <cellStyle name="Followed Hyperlink" xfId="1225" builtinId="9" hidden="1"/>
    <cellStyle name="Followed Hyperlink" xfId="1226" builtinId="9" hidden="1"/>
    <cellStyle name="Followed Hyperlink" xfId="1227" builtinId="9" hidden="1"/>
    <cellStyle name="Followed Hyperlink" xfId="1228" builtinId="9" hidden="1"/>
    <cellStyle name="Followed Hyperlink" xfId="1229" builtinId="9" hidden="1"/>
    <cellStyle name="Followed Hyperlink" xfId="1230" builtinId="9" hidden="1"/>
    <cellStyle name="Followed Hyperlink" xfId="1231" builtinId="9" hidden="1"/>
    <cellStyle name="Followed Hyperlink" xfId="1232" builtinId="9" hidden="1"/>
    <cellStyle name="Followed Hyperlink" xfId="1233" builtinId="9" hidden="1"/>
    <cellStyle name="Followed Hyperlink" xfId="1234" builtinId="9" hidden="1"/>
    <cellStyle name="Followed Hyperlink" xfId="1235" builtinId="9" hidden="1"/>
    <cellStyle name="Followed Hyperlink" xfId="1236" builtinId="9" hidden="1"/>
    <cellStyle name="Followed Hyperlink" xfId="1237" builtinId="9" hidden="1"/>
    <cellStyle name="Followed Hyperlink" xfId="1238" builtinId="9" hidden="1"/>
    <cellStyle name="Followed Hyperlink" xfId="1239" builtinId="9" hidden="1"/>
    <cellStyle name="Followed Hyperlink" xfId="1240" builtinId="9" hidden="1"/>
    <cellStyle name="Followed Hyperlink" xfId="1241" builtinId="9" hidden="1"/>
    <cellStyle name="Followed Hyperlink" xfId="1242" builtinId="9" hidden="1"/>
    <cellStyle name="Followed Hyperlink" xfId="1243" builtinId="9" hidden="1"/>
    <cellStyle name="Followed Hyperlink" xfId="1244" builtinId="9" hidden="1"/>
    <cellStyle name="Followed Hyperlink" xfId="1245" builtinId="9" hidden="1"/>
    <cellStyle name="Followed Hyperlink" xfId="1246" builtinId="9" hidden="1"/>
    <cellStyle name="Followed Hyperlink" xfId="1247" builtinId="9" hidden="1"/>
    <cellStyle name="Followed Hyperlink" xfId="1248" builtinId="9" hidden="1"/>
    <cellStyle name="Followed Hyperlink" xfId="1249" builtinId="9" hidden="1"/>
    <cellStyle name="Followed Hyperlink" xfId="1250" builtinId="9" hidden="1"/>
    <cellStyle name="Followed Hyperlink" xfId="1251" builtinId="9" hidden="1"/>
    <cellStyle name="Followed Hyperlink" xfId="1252" builtinId="9" hidden="1"/>
    <cellStyle name="Followed Hyperlink" xfId="1253" builtinId="9" hidden="1"/>
    <cellStyle name="Followed Hyperlink" xfId="1254" builtinId="9" hidden="1"/>
    <cellStyle name="Followed Hyperlink" xfId="1255" builtinId="9" hidden="1"/>
    <cellStyle name="Followed Hyperlink" xfId="1256" builtinId="9" hidden="1"/>
    <cellStyle name="Followed Hyperlink" xfId="1257" builtinId="9" hidden="1"/>
    <cellStyle name="Followed Hyperlink" xfId="1258" builtinId="9" hidden="1"/>
    <cellStyle name="Followed Hyperlink" xfId="1259" builtinId="9" hidden="1"/>
    <cellStyle name="Followed Hyperlink" xfId="1260" builtinId="9" hidden="1"/>
    <cellStyle name="Followed Hyperlink" xfId="1261" builtinId="9" hidden="1"/>
    <cellStyle name="Followed Hyperlink" xfId="1262" builtinId="9" hidden="1"/>
    <cellStyle name="Followed Hyperlink" xfId="1263" builtinId="9" hidden="1"/>
    <cellStyle name="Followed Hyperlink" xfId="1264" builtinId="9" hidden="1"/>
    <cellStyle name="Followed Hyperlink" xfId="1265" builtinId="9" hidden="1"/>
    <cellStyle name="Followed Hyperlink" xfId="1266" builtinId="9" hidden="1"/>
    <cellStyle name="Followed Hyperlink" xfId="1267" builtinId="9" hidden="1"/>
    <cellStyle name="Followed Hyperlink" xfId="1268" builtinId="9" hidden="1"/>
    <cellStyle name="Followed Hyperlink" xfId="1269" builtinId="9" hidden="1"/>
    <cellStyle name="Followed Hyperlink" xfId="1270" builtinId="9" hidden="1"/>
    <cellStyle name="Followed Hyperlink" xfId="1271" builtinId="9" hidden="1"/>
    <cellStyle name="Followed Hyperlink" xfId="1272" builtinId="9" hidden="1"/>
    <cellStyle name="Followed Hyperlink" xfId="1273" builtinId="9" hidden="1"/>
    <cellStyle name="Followed Hyperlink" xfId="1274" builtinId="9" hidden="1"/>
    <cellStyle name="Followed Hyperlink" xfId="1275" builtinId="9" hidden="1"/>
    <cellStyle name="Followed Hyperlink" xfId="1276" builtinId="9" hidden="1"/>
    <cellStyle name="Followed Hyperlink" xfId="1277" builtinId="9" hidden="1"/>
    <cellStyle name="Followed Hyperlink" xfId="1278" builtinId="9" hidden="1"/>
    <cellStyle name="Followed Hyperlink" xfId="1279" builtinId="9" hidden="1"/>
    <cellStyle name="Followed Hyperlink" xfId="1280" builtinId="9" hidden="1"/>
    <cellStyle name="Followed Hyperlink" xfId="1281" builtinId="9" hidden="1"/>
    <cellStyle name="Followed Hyperlink" xfId="1282" builtinId="9" hidden="1"/>
    <cellStyle name="Followed Hyperlink" xfId="1283" builtinId="9" hidden="1"/>
    <cellStyle name="Followed Hyperlink" xfId="1284" builtinId="9" hidden="1"/>
    <cellStyle name="Followed Hyperlink" xfId="1285" builtinId="9" hidden="1"/>
    <cellStyle name="Followed Hyperlink" xfId="1286" builtinId="9" hidden="1"/>
    <cellStyle name="Followed Hyperlink" xfId="1287" builtinId="9" hidden="1"/>
    <cellStyle name="Followed Hyperlink" xfId="1288" builtinId="9" hidden="1"/>
    <cellStyle name="Followed Hyperlink" xfId="1289" builtinId="9" hidden="1"/>
    <cellStyle name="Followed Hyperlink" xfId="1290" builtinId="9" hidden="1"/>
    <cellStyle name="Followed Hyperlink" xfId="1291" builtinId="9" hidden="1"/>
    <cellStyle name="Followed Hyperlink" xfId="1292" builtinId="9" hidden="1"/>
    <cellStyle name="Followed Hyperlink" xfId="1293" builtinId="9" hidden="1"/>
    <cellStyle name="Followed Hyperlink" xfId="1294" builtinId="9" hidden="1"/>
    <cellStyle name="Followed Hyperlink" xfId="1295" builtinId="9" hidden="1"/>
    <cellStyle name="Followed Hyperlink" xfId="1296" builtinId="9" hidden="1"/>
    <cellStyle name="Followed Hyperlink" xfId="1297" builtinId="9" hidden="1"/>
    <cellStyle name="Followed Hyperlink" xfId="1298" builtinId="9" hidden="1"/>
    <cellStyle name="Followed Hyperlink" xfId="1299" builtinId="9" hidden="1"/>
    <cellStyle name="Followed Hyperlink" xfId="1300" builtinId="9" hidden="1"/>
    <cellStyle name="Followed Hyperlink" xfId="1301" builtinId="9" hidden="1"/>
    <cellStyle name="Followed Hyperlink" xfId="1302" builtinId="9" hidden="1"/>
    <cellStyle name="Followed Hyperlink" xfId="1303" builtinId="9" hidden="1"/>
    <cellStyle name="Followed Hyperlink" xfId="1304" builtinId="9" hidden="1"/>
    <cellStyle name="Followed Hyperlink" xfId="1305" builtinId="9" hidden="1"/>
    <cellStyle name="Followed Hyperlink" xfId="1306" builtinId="9" hidden="1"/>
    <cellStyle name="Followed Hyperlink" xfId="1307" builtinId="9" hidden="1"/>
    <cellStyle name="Followed Hyperlink" xfId="1308" builtinId="9" hidden="1"/>
    <cellStyle name="Followed Hyperlink" xfId="1309" builtinId="9" hidden="1"/>
    <cellStyle name="Followed Hyperlink" xfId="1310" builtinId="9" hidden="1"/>
    <cellStyle name="Followed Hyperlink" xfId="1311" builtinId="9" hidden="1"/>
    <cellStyle name="Followed Hyperlink" xfId="1312" builtinId="9" hidden="1"/>
    <cellStyle name="Followed Hyperlink" xfId="1313" builtinId="9" hidden="1"/>
    <cellStyle name="Followed Hyperlink" xfId="1314" builtinId="9" hidden="1"/>
    <cellStyle name="Followed Hyperlink" xfId="1315" builtinId="9" hidden="1"/>
    <cellStyle name="Followed Hyperlink" xfId="1316" builtinId="9" hidden="1"/>
    <cellStyle name="Followed Hyperlink" xfId="1317" builtinId="9" hidden="1"/>
    <cellStyle name="Followed Hyperlink" xfId="1318" builtinId="9" hidden="1"/>
    <cellStyle name="Followed Hyperlink" xfId="1319" builtinId="9" hidden="1"/>
    <cellStyle name="Followed Hyperlink" xfId="1320" builtinId="9" hidden="1"/>
    <cellStyle name="Followed Hyperlink" xfId="1321" builtinId="9" hidden="1"/>
    <cellStyle name="Followed Hyperlink" xfId="1322" builtinId="9" hidden="1"/>
    <cellStyle name="Followed Hyperlink" xfId="1323" builtinId="9" hidden="1"/>
    <cellStyle name="Followed Hyperlink" xfId="1324" builtinId="9" hidden="1"/>
    <cellStyle name="Followed Hyperlink" xfId="1325" builtinId="9" hidden="1"/>
    <cellStyle name="Followed Hyperlink" xfId="1326" builtinId="9" hidden="1"/>
    <cellStyle name="Followed Hyperlink" xfId="1327" builtinId="9" hidden="1"/>
    <cellStyle name="Followed Hyperlink" xfId="1328" builtinId="9" hidden="1"/>
    <cellStyle name="Followed Hyperlink" xfId="1329" builtinId="9" hidden="1"/>
    <cellStyle name="Followed Hyperlink" xfId="1330" builtinId="9" hidden="1"/>
    <cellStyle name="Followed Hyperlink" xfId="1331" builtinId="9" hidden="1"/>
    <cellStyle name="Followed Hyperlink" xfId="1332" builtinId="9" hidden="1"/>
    <cellStyle name="Followed Hyperlink" xfId="1333" builtinId="9" hidden="1"/>
    <cellStyle name="Followed Hyperlink" xfId="1334" builtinId="9" hidden="1"/>
    <cellStyle name="Followed Hyperlink" xfId="1335" builtinId="9" hidden="1"/>
    <cellStyle name="Followed Hyperlink" xfId="1336" builtinId="9" hidden="1"/>
    <cellStyle name="Followed Hyperlink" xfId="1337" builtinId="9" hidden="1"/>
    <cellStyle name="Followed Hyperlink" xfId="1338" builtinId="9" hidden="1"/>
    <cellStyle name="Followed Hyperlink" xfId="1339" builtinId="9" hidden="1"/>
    <cellStyle name="Followed Hyperlink" xfId="1340" builtinId="9" hidden="1"/>
    <cellStyle name="Followed Hyperlink" xfId="1341" builtinId="9" hidden="1"/>
    <cellStyle name="Followed Hyperlink" xfId="1342" builtinId="9" hidden="1"/>
    <cellStyle name="Followed Hyperlink" xfId="1343" builtinId="9" hidden="1"/>
    <cellStyle name="Followed Hyperlink" xfId="1344" builtinId="9" hidden="1"/>
    <cellStyle name="Followed Hyperlink" xfId="1345" builtinId="9" hidden="1"/>
    <cellStyle name="Followed Hyperlink" xfId="1346" builtinId="9" hidden="1"/>
    <cellStyle name="Followed Hyperlink" xfId="1347" builtinId="9" hidden="1"/>
    <cellStyle name="Followed Hyperlink" xfId="1348" builtinId="9" hidden="1"/>
    <cellStyle name="Followed Hyperlink" xfId="1349" builtinId="9" hidden="1"/>
    <cellStyle name="Followed Hyperlink" xfId="1350" builtinId="9" hidden="1"/>
    <cellStyle name="Followed Hyperlink" xfId="1351" builtinId="9" hidden="1"/>
    <cellStyle name="Followed Hyperlink" xfId="1352" builtinId="9" hidden="1"/>
    <cellStyle name="Followed Hyperlink" xfId="1353" builtinId="9" hidden="1"/>
    <cellStyle name="Followed Hyperlink" xfId="1354" builtinId="9" hidden="1"/>
    <cellStyle name="Followed Hyperlink" xfId="1355" builtinId="9" hidden="1"/>
    <cellStyle name="Followed Hyperlink" xfId="1356" builtinId="9" hidden="1"/>
    <cellStyle name="Followed Hyperlink" xfId="1357" builtinId="9" hidden="1"/>
    <cellStyle name="Followed Hyperlink" xfId="1358" builtinId="9" hidden="1"/>
    <cellStyle name="Followed Hyperlink" xfId="1359" builtinId="9" hidden="1"/>
    <cellStyle name="Followed Hyperlink" xfId="1360" builtinId="9" hidden="1"/>
    <cellStyle name="Followed Hyperlink" xfId="1361" builtinId="9" hidden="1"/>
    <cellStyle name="Followed Hyperlink" xfId="1362" builtinId="9" hidden="1"/>
    <cellStyle name="Followed Hyperlink" xfId="1363" builtinId="9" hidden="1"/>
    <cellStyle name="Followed Hyperlink" xfId="1364" builtinId="9" hidden="1"/>
    <cellStyle name="Followed Hyperlink" xfId="1365" builtinId="9" hidden="1"/>
    <cellStyle name="Followed Hyperlink" xfId="1366" builtinId="9" hidden="1"/>
    <cellStyle name="Followed Hyperlink" xfId="1367" builtinId="9" hidden="1"/>
    <cellStyle name="Followed Hyperlink" xfId="1368" builtinId="9" hidden="1"/>
    <cellStyle name="Followed Hyperlink" xfId="1369" builtinId="9" hidden="1"/>
    <cellStyle name="Followed Hyperlink" xfId="1370" builtinId="9" hidden="1"/>
    <cellStyle name="Followed Hyperlink" xfId="1371" builtinId="9" hidden="1"/>
    <cellStyle name="Followed Hyperlink" xfId="1372" builtinId="9" hidden="1"/>
    <cellStyle name="Followed Hyperlink" xfId="1373" builtinId="9" hidden="1"/>
    <cellStyle name="Followed Hyperlink" xfId="1374" builtinId="9" hidden="1"/>
    <cellStyle name="Followed Hyperlink" xfId="1375" builtinId="9" hidden="1"/>
    <cellStyle name="Followed Hyperlink" xfId="1376" builtinId="9" hidden="1"/>
    <cellStyle name="Followed Hyperlink" xfId="1377" builtinId="9" hidden="1"/>
    <cellStyle name="Followed Hyperlink" xfId="1378" builtinId="9" hidden="1"/>
    <cellStyle name="Followed Hyperlink" xfId="1379" builtinId="9" hidden="1"/>
    <cellStyle name="Followed Hyperlink" xfId="1380" builtinId="9" hidden="1"/>
    <cellStyle name="Followed Hyperlink" xfId="1381" builtinId="9" hidden="1"/>
    <cellStyle name="Followed Hyperlink" xfId="1382" builtinId="9" hidden="1"/>
    <cellStyle name="Followed Hyperlink" xfId="1383" builtinId="9" hidden="1"/>
    <cellStyle name="Followed Hyperlink" xfId="1384" builtinId="9" hidden="1"/>
    <cellStyle name="Followed Hyperlink" xfId="1385" builtinId="9" hidden="1"/>
    <cellStyle name="Followed Hyperlink" xfId="1386" builtinId="9" hidden="1"/>
    <cellStyle name="Followed Hyperlink" xfId="1387" builtinId="9" hidden="1"/>
    <cellStyle name="Followed Hyperlink" xfId="1388" builtinId="9" hidden="1"/>
    <cellStyle name="Followed Hyperlink" xfId="1389" builtinId="9" hidden="1"/>
    <cellStyle name="Followed Hyperlink" xfId="1390" builtinId="9" hidden="1"/>
    <cellStyle name="Followed Hyperlink" xfId="1391" builtinId="9" hidden="1"/>
    <cellStyle name="Followed Hyperlink" xfId="1392" builtinId="9" hidden="1"/>
    <cellStyle name="Followed Hyperlink" xfId="1393" builtinId="9" hidden="1"/>
    <cellStyle name="Followed Hyperlink" xfId="1394" builtinId="9" hidden="1"/>
    <cellStyle name="Followed Hyperlink" xfId="1395" builtinId="9" hidden="1"/>
    <cellStyle name="Followed Hyperlink" xfId="1396" builtinId="9" hidden="1"/>
    <cellStyle name="Followed Hyperlink" xfId="1397" builtinId="9" hidden="1"/>
    <cellStyle name="Followed Hyperlink" xfId="1398" builtinId="9" hidden="1"/>
    <cellStyle name="Followed Hyperlink" xfId="1399" builtinId="9" hidden="1"/>
    <cellStyle name="Followed Hyperlink" xfId="1400" builtinId="9" hidden="1"/>
    <cellStyle name="Followed Hyperlink" xfId="1401" builtinId="9" hidden="1"/>
    <cellStyle name="Followed Hyperlink" xfId="1402" builtinId="9" hidden="1"/>
    <cellStyle name="Followed Hyperlink" xfId="1403" builtinId="9" hidden="1"/>
    <cellStyle name="Followed Hyperlink" xfId="1404" builtinId="9" hidden="1"/>
    <cellStyle name="Followed Hyperlink" xfId="1405" builtinId="9" hidden="1"/>
    <cellStyle name="Followed Hyperlink" xfId="1406" builtinId="9" hidden="1"/>
    <cellStyle name="Followed Hyperlink" xfId="1407" builtinId="9" hidden="1"/>
    <cellStyle name="Followed Hyperlink" xfId="1408" builtinId="9" hidden="1"/>
    <cellStyle name="Followed Hyperlink" xfId="1409" builtinId="9" hidden="1"/>
    <cellStyle name="Followed Hyperlink" xfId="1410" builtinId="9" hidden="1"/>
    <cellStyle name="Followed Hyperlink" xfId="1411" builtinId="9" hidden="1"/>
    <cellStyle name="Followed Hyperlink" xfId="1412" builtinId="9" hidden="1"/>
    <cellStyle name="Followed Hyperlink" xfId="1413" builtinId="9" hidden="1"/>
    <cellStyle name="Followed Hyperlink" xfId="1414" builtinId="9" hidden="1"/>
    <cellStyle name="Followed Hyperlink" xfId="1415" builtinId="9" hidden="1"/>
    <cellStyle name="Followed Hyperlink" xfId="1416" builtinId="9" hidden="1"/>
    <cellStyle name="Followed Hyperlink" xfId="1417" builtinId="9" hidden="1"/>
    <cellStyle name="Followed Hyperlink" xfId="1418" builtinId="9" hidden="1"/>
    <cellStyle name="Followed Hyperlink" xfId="1419" builtinId="9" hidden="1"/>
    <cellStyle name="Followed Hyperlink" xfId="1420" builtinId="9" hidden="1"/>
    <cellStyle name="Followed Hyperlink" xfId="1421" builtinId="9" hidden="1"/>
    <cellStyle name="Followed Hyperlink" xfId="1422" builtinId="9" hidden="1"/>
    <cellStyle name="Followed Hyperlink" xfId="1423" builtinId="9" hidden="1"/>
    <cellStyle name="Followed Hyperlink" xfId="1424" builtinId="9" hidden="1"/>
    <cellStyle name="Followed Hyperlink" xfId="1425" builtinId="9" hidden="1"/>
    <cellStyle name="Followed Hyperlink" xfId="1426" builtinId="9" hidden="1"/>
    <cellStyle name="Followed Hyperlink" xfId="1427" builtinId="9" hidden="1"/>
    <cellStyle name="Followed Hyperlink" xfId="1428" builtinId="9" hidden="1"/>
    <cellStyle name="Followed Hyperlink" xfId="1429" builtinId="9" hidden="1"/>
    <cellStyle name="Followed Hyperlink" xfId="1430" builtinId="9" hidden="1"/>
    <cellStyle name="Followed Hyperlink" xfId="1431" builtinId="9" hidden="1"/>
    <cellStyle name="Followed Hyperlink" xfId="1432" builtinId="9" hidden="1"/>
    <cellStyle name="Followed Hyperlink" xfId="1433" builtinId="9" hidden="1"/>
    <cellStyle name="Followed Hyperlink" xfId="1434" builtinId="9" hidden="1"/>
    <cellStyle name="Followed Hyperlink" xfId="1435" builtinId="9" hidden="1"/>
    <cellStyle name="Followed Hyperlink" xfId="1436" builtinId="9" hidden="1"/>
    <cellStyle name="Followed Hyperlink" xfId="1437" builtinId="9" hidden="1"/>
    <cellStyle name="Followed Hyperlink" xfId="1438" builtinId="9" hidden="1"/>
    <cellStyle name="Followed Hyperlink" xfId="1439" builtinId="9" hidden="1"/>
    <cellStyle name="Followed Hyperlink" xfId="1440" builtinId="9" hidden="1"/>
    <cellStyle name="Followed Hyperlink" xfId="1441" builtinId="9" hidden="1"/>
    <cellStyle name="Followed Hyperlink" xfId="1442" builtinId="9" hidden="1"/>
    <cellStyle name="Followed Hyperlink" xfId="1443" builtinId="9" hidden="1"/>
    <cellStyle name="Followed Hyperlink" xfId="1444" builtinId="9" hidden="1"/>
    <cellStyle name="Followed Hyperlink" xfId="1445" builtinId="9" hidden="1"/>
    <cellStyle name="Followed Hyperlink" xfId="1446" builtinId="9" hidden="1"/>
    <cellStyle name="Followed Hyperlink" xfId="1447" builtinId="9" hidden="1"/>
    <cellStyle name="Followed Hyperlink" xfId="1448" builtinId="9" hidden="1"/>
    <cellStyle name="Followed Hyperlink" xfId="1449" builtinId="9" hidden="1"/>
    <cellStyle name="Followed Hyperlink" xfId="1450" builtinId="9" hidden="1"/>
    <cellStyle name="Followed Hyperlink" xfId="1451" builtinId="9" hidden="1"/>
    <cellStyle name="Followed Hyperlink" xfId="1452" builtinId="9" hidden="1"/>
    <cellStyle name="Followed Hyperlink" xfId="1453" builtinId="9" hidden="1"/>
    <cellStyle name="Followed Hyperlink" xfId="1454" builtinId="9" hidden="1"/>
    <cellStyle name="Followed Hyperlink" xfId="1455" builtinId="9" hidden="1"/>
    <cellStyle name="Followed Hyperlink" xfId="1456" builtinId="9" hidden="1"/>
    <cellStyle name="Followed Hyperlink" xfId="1457" builtinId="9" hidden="1"/>
    <cellStyle name="Followed Hyperlink" xfId="1458" builtinId="9" hidden="1"/>
    <cellStyle name="Followed Hyperlink" xfId="1459" builtinId="9" hidden="1"/>
    <cellStyle name="Followed Hyperlink" xfId="1460" builtinId="9" hidden="1"/>
    <cellStyle name="Followed Hyperlink" xfId="1461" builtinId="9" hidden="1"/>
    <cellStyle name="Followed Hyperlink" xfId="1462" builtinId="9" hidden="1"/>
    <cellStyle name="Followed Hyperlink" xfId="1463" builtinId="9" hidden="1"/>
    <cellStyle name="Followed Hyperlink" xfId="1464" builtinId="9" hidden="1"/>
    <cellStyle name="Followed Hyperlink" xfId="1465" builtinId="9" hidden="1"/>
    <cellStyle name="Followed Hyperlink" xfId="1466" builtinId="9" hidden="1"/>
    <cellStyle name="Followed Hyperlink" xfId="1467" builtinId="9" hidden="1"/>
    <cellStyle name="Followed Hyperlink" xfId="1468" builtinId="9" hidden="1"/>
    <cellStyle name="Followed Hyperlink" xfId="1469" builtinId="9" hidden="1"/>
    <cellStyle name="Followed Hyperlink" xfId="1470" builtinId="9" hidden="1"/>
    <cellStyle name="Followed Hyperlink" xfId="1471" builtinId="9" hidden="1"/>
    <cellStyle name="Followed Hyperlink" xfId="1472" builtinId="9" hidden="1"/>
    <cellStyle name="Followed Hyperlink" xfId="1473" builtinId="9" hidden="1"/>
    <cellStyle name="Followed Hyperlink" xfId="1474" builtinId="9" hidden="1"/>
    <cellStyle name="Followed Hyperlink" xfId="1475" builtinId="9" hidden="1"/>
    <cellStyle name="Followed Hyperlink" xfId="1476" builtinId="9" hidden="1"/>
    <cellStyle name="Followed Hyperlink" xfId="1477" builtinId="9" hidden="1"/>
    <cellStyle name="Followed Hyperlink" xfId="1478" builtinId="9" hidden="1"/>
    <cellStyle name="Followed Hyperlink" xfId="1479" builtinId="9" hidden="1"/>
    <cellStyle name="Followed Hyperlink" xfId="1480" builtinId="9" hidden="1"/>
    <cellStyle name="Followed Hyperlink" xfId="1481" builtinId="9" hidden="1"/>
    <cellStyle name="Followed Hyperlink" xfId="1482" builtinId="9" hidden="1"/>
    <cellStyle name="Followed Hyperlink" xfId="1483" builtinId="9" hidden="1"/>
    <cellStyle name="Followed Hyperlink" xfId="1484" builtinId="9" hidden="1"/>
    <cellStyle name="Followed Hyperlink" xfId="1485" builtinId="9" hidden="1"/>
    <cellStyle name="Followed Hyperlink" xfId="1486" builtinId="9" hidden="1"/>
    <cellStyle name="Followed Hyperlink" xfId="1487" builtinId="9" hidden="1"/>
    <cellStyle name="Followed Hyperlink" xfId="1488" builtinId="9" hidden="1"/>
    <cellStyle name="Followed Hyperlink" xfId="1489" builtinId="9" hidden="1"/>
    <cellStyle name="Followed Hyperlink" xfId="1490" builtinId="9" hidden="1"/>
    <cellStyle name="Followed Hyperlink" xfId="1491" builtinId="9" hidden="1"/>
    <cellStyle name="Followed Hyperlink" xfId="1492" builtinId="9" hidden="1"/>
    <cellStyle name="Followed Hyperlink" xfId="1493" builtinId="9" hidden="1"/>
    <cellStyle name="Followed Hyperlink" xfId="1494" builtinId="9" hidden="1"/>
    <cellStyle name="Followed Hyperlink" xfId="1495" builtinId="9" hidden="1"/>
    <cellStyle name="Followed Hyperlink" xfId="1496" builtinId="9" hidden="1"/>
    <cellStyle name="Followed Hyperlink" xfId="1497" builtinId="9" hidden="1"/>
    <cellStyle name="Followed Hyperlink" xfId="1498" builtinId="9" hidden="1"/>
    <cellStyle name="Followed Hyperlink" xfId="1499" builtinId="9" hidden="1"/>
    <cellStyle name="Followed Hyperlink" xfId="1500" builtinId="9" hidden="1"/>
    <cellStyle name="Followed Hyperlink" xfId="1501" builtinId="9" hidden="1"/>
    <cellStyle name="Followed Hyperlink" xfId="1502" builtinId="9" hidden="1"/>
    <cellStyle name="Followed Hyperlink" xfId="1503" builtinId="9" hidden="1"/>
    <cellStyle name="Followed Hyperlink" xfId="1504" builtinId="9" hidden="1"/>
    <cellStyle name="Followed Hyperlink" xfId="1505" builtinId="9" hidden="1"/>
    <cellStyle name="Followed Hyperlink" xfId="1506" builtinId="9" hidden="1"/>
    <cellStyle name="Followed Hyperlink" xfId="1507" builtinId="9" hidden="1"/>
    <cellStyle name="Followed Hyperlink" xfId="1508" builtinId="9" hidden="1"/>
    <cellStyle name="Followed Hyperlink" xfId="1509" builtinId="9" hidden="1"/>
    <cellStyle name="Followed Hyperlink" xfId="1510" builtinId="9" hidden="1"/>
    <cellStyle name="Followed Hyperlink" xfId="1511" builtinId="9" hidden="1"/>
    <cellStyle name="Followed Hyperlink" xfId="1512" builtinId="9" hidden="1"/>
    <cellStyle name="Followed Hyperlink" xfId="1513" builtinId="9" hidden="1"/>
    <cellStyle name="Followed Hyperlink" xfId="1514" builtinId="9" hidden="1"/>
    <cellStyle name="Followed Hyperlink" xfId="1515" builtinId="9" hidden="1"/>
    <cellStyle name="Followed Hyperlink" xfId="1516" builtinId="9" hidden="1"/>
    <cellStyle name="Followed Hyperlink" xfId="1517" builtinId="9" hidden="1"/>
    <cellStyle name="Followed Hyperlink" xfId="1518" builtinId="9" hidden="1"/>
    <cellStyle name="Followed Hyperlink" xfId="1519" builtinId="9" hidden="1"/>
    <cellStyle name="Followed Hyperlink" xfId="1520" builtinId="9" hidden="1"/>
    <cellStyle name="Followed Hyperlink" xfId="1521" builtinId="9" hidden="1"/>
    <cellStyle name="Followed Hyperlink" xfId="1523" builtinId="9" hidden="1"/>
    <cellStyle name="Followed Hyperlink" xfId="1524" builtinId="9" hidden="1"/>
    <cellStyle name="Followed Hyperlink" xfId="1525" builtinId="9" hidden="1"/>
    <cellStyle name="Followed Hyperlink" xfId="1526" builtinId="9" hidden="1"/>
    <cellStyle name="Followed Hyperlink" xfId="1527" builtinId="9" hidden="1"/>
    <cellStyle name="Followed Hyperlink" xfId="1528" builtinId="9" hidden="1"/>
    <cellStyle name="Followed Hyperlink" xfId="1529" builtinId="9" hidden="1"/>
    <cellStyle name="Followed Hyperlink" xfId="1530" builtinId="9" hidden="1"/>
    <cellStyle name="Followed Hyperlink" xfId="1531" builtinId="9" hidden="1"/>
    <cellStyle name="Followed Hyperlink" xfId="1532" builtinId="9" hidden="1"/>
    <cellStyle name="Followed Hyperlink" xfId="1533" builtinId="9" hidden="1"/>
    <cellStyle name="Followed Hyperlink" xfId="1534" builtinId="9" hidden="1"/>
    <cellStyle name="Followed Hyperlink" xfId="1535" builtinId="9" hidden="1"/>
    <cellStyle name="Followed Hyperlink" xfId="1536" builtinId="9" hidden="1"/>
    <cellStyle name="Followed Hyperlink" xfId="1537" builtinId="9" hidden="1"/>
    <cellStyle name="Followed Hyperlink" xfId="1538" builtinId="9" hidden="1"/>
    <cellStyle name="Followed Hyperlink" xfId="1539" builtinId="9" hidden="1"/>
    <cellStyle name="Followed Hyperlink" xfId="1540" builtinId="9" hidden="1"/>
    <cellStyle name="Followed Hyperlink" xfId="1541" builtinId="9" hidden="1"/>
    <cellStyle name="Followed Hyperlink" xfId="1542" builtinId="9" hidden="1"/>
    <cellStyle name="Followed Hyperlink" xfId="1543" builtinId="9" hidden="1"/>
    <cellStyle name="Followed Hyperlink" xfId="1544" builtinId="9" hidden="1"/>
    <cellStyle name="Followed Hyperlink" xfId="1545" builtinId="9" hidden="1"/>
    <cellStyle name="Followed Hyperlink" xfId="1546" builtinId="9" hidden="1"/>
    <cellStyle name="Followed Hyperlink" xfId="1547" builtinId="9" hidden="1"/>
    <cellStyle name="Followed Hyperlink" xfId="1548" builtinId="9" hidden="1"/>
    <cellStyle name="Followed Hyperlink" xfId="1549" builtinId="9" hidden="1"/>
    <cellStyle name="Followed Hyperlink" xfId="1550" builtinId="9" hidden="1"/>
    <cellStyle name="Followed Hyperlink" xfId="1551" builtinId="9" hidden="1"/>
    <cellStyle name="Followed Hyperlink" xfId="1552" builtinId="9" hidden="1"/>
    <cellStyle name="Followed Hyperlink" xfId="1553" builtinId="9" hidden="1"/>
    <cellStyle name="Followed Hyperlink" xfId="1554" builtinId="9" hidden="1"/>
    <cellStyle name="Followed Hyperlink" xfId="1679" builtinId="9" hidden="1"/>
    <cellStyle name="Followed Hyperlink" xfId="1680" builtinId="9" hidden="1"/>
    <cellStyle name="Followed Hyperlink" xfId="1681" builtinId="9" hidden="1"/>
    <cellStyle name="Followed Hyperlink" xfId="1682" builtinId="9" hidden="1"/>
    <cellStyle name="Followed Hyperlink" xfId="1683" builtinId="9" hidden="1"/>
    <cellStyle name="Followed Hyperlink" xfId="1684" builtinId="9" hidden="1"/>
    <cellStyle name="Followed Hyperlink" xfId="1685" builtinId="9" hidden="1"/>
    <cellStyle name="Followed Hyperlink" xfId="1686" builtinId="9" hidden="1"/>
    <cellStyle name="Followed Hyperlink" xfId="1687" builtinId="9" hidden="1"/>
    <cellStyle name="Followed Hyperlink" xfId="1688" builtinId="9" hidden="1"/>
    <cellStyle name="Followed Hyperlink" xfId="1689" builtinId="9" hidden="1"/>
    <cellStyle name="Followed Hyperlink" xfId="1690" builtinId="9" hidden="1"/>
    <cellStyle name="Followed Hyperlink" xfId="1691" builtinId="9" hidden="1"/>
    <cellStyle name="Followed Hyperlink" xfId="1692" builtinId="9" hidden="1"/>
    <cellStyle name="Followed Hyperlink" xfId="1693" builtinId="9" hidden="1"/>
    <cellStyle name="Followed Hyperlink" xfId="1694" builtinId="9" hidden="1"/>
    <cellStyle name="Followed Hyperlink" xfId="1695" builtinId="9" hidden="1"/>
    <cellStyle name="Followed Hyperlink" xfId="1696" builtinId="9" hidden="1"/>
    <cellStyle name="Followed Hyperlink" xfId="1697" builtinId="9" hidden="1"/>
    <cellStyle name="Followed Hyperlink" xfId="1698" builtinId="9" hidden="1"/>
    <cellStyle name="Followed Hyperlink" xfId="1699" builtinId="9" hidden="1"/>
    <cellStyle name="Followed Hyperlink" xfId="1700" builtinId="9" hidden="1"/>
    <cellStyle name="Followed Hyperlink" xfId="1701" builtinId="9" hidden="1"/>
    <cellStyle name="Followed Hyperlink" xfId="1702" builtinId="9" hidden="1"/>
    <cellStyle name="Followed Hyperlink" xfId="1703" builtinId="9" hidden="1"/>
    <cellStyle name="Followed Hyperlink" xfId="1753" builtinId="9" hidden="1"/>
    <cellStyle name="Followed Hyperlink" xfId="1754" builtinId="9" hidden="1"/>
    <cellStyle name="Followed Hyperlink" xfId="1755" builtinId="9" hidden="1"/>
    <cellStyle name="Followed Hyperlink" xfId="1756" builtinId="9" hidden="1"/>
    <cellStyle name="Followed Hyperlink" xfId="1757" builtinId="9" hidden="1"/>
    <cellStyle name="Followed Hyperlink" xfId="1758" builtinId="9" hidden="1"/>
    <cellStyle name="Followed Hyperlink" xfId="1759" builtinId="9" hidden="1"/>
    <cellStyle name="Followed Hyperlink" xfId="1760" builtinId="9" hidden="1"/>
    <cellStyle name="Followed Hyperlink" xfId="1761" builtinId="9" hidden="1"/>
    <cellStyle name="Followed Hyperlink" xfId="1762" builtinId="9" hidden="1"/>
    <cellStyle name="Followed Hyperlink" xfId="1763" builtinId="9" hidden="1"/>
    <cellStyle name="Followed Hyperlink" xfId="1764" builtinId="9" hidden="1"/>
    <cellStyle name="Followed Hyperlink" xfId="1765" builtinId="9" hidden="1"/>
    <cellStyle name="Followed Hyperlink" xfId="1766" builtinId="9" hidden="1"/>
    <cellStyle name="Followed Hyperlink" xfId="1767" builtinId="9" hidden="1"/>
    <cellStyle name="Followed Hyperlink" xfId="1768" builtinId="9" hidden="1"/>
    <cellStyle name="Followed Hyperlink" xfId="1769" builtinId="9" hidden="1"/>
    <cellStyle name="Followed Hyperlink" xfId="1770" builtinId="9" hidden="1"/>
    <cellStyle name="Followed Hyperlink" xfId="1771" builtinId="9" hidden="1"/>
    <cellStyle name="Followed Hyperlink" xfId="1772" builtinId="9" hidden="1"/>
    <cellStyle name="Followed Hyperlink" xfId="1773" builtinId="9" hidden="1"/>
    <cellStyle name="Followed Hyperlink" xfId="1774" builtinId="9" hidden="1"/>
    <cellStyle name="Followed Hyperlink" xfId="1788" builtinId="9" hidden="1"/>
    <cellStyle name="Followed Hyperlink" xfId="1789" builtinId="9" hidden="1"/>
    <cellStyle name="Followed Hyperlink" xfId="1796" builtinId="9" hidden="1"/>
    <cellStyle name="Followed Hyperlink" xfId="1797" builtinId="9" hidden="1"/>
    <cellStyle name="Followed Hyperlink" xfId="1798" builtinId="9" hidden="1"/>
    <cellStyle name="Followed Hyperlink" xfId="1799" builtinId="9" hidden="1"/>
    <cellStyle name="Followed Hyperlink" xfId="1800" builtinId="9" hidden="1"/>
    <cellStyle name="Followed Hyperlink" xfId="1801" builtinId="9" hidden="1"/>
    <cellStyle name="Followed Hyperlink" xfId="1802" builtinId="9" hidden="1"/>
    <cellStyle name="Followed Hyperlink" xfId="1803" builtinId="9" hidden="1"/>
    <cellStyle name="Followed Hyperlink" xfId="1804" builtinId="9" hidden="1"/>
    <cellStyle name="Followed Hyperlink" xfId="1805" builtinId="9" hidden="1"/>
    <cellStyle name="Followed Hyperlink" xfId="1806" builtinId="9" hidden="1"/>
    <cellStyle name="Followed Hyperlink" xfId="1807" builtinId="9" hidden="1"/>
    <cellStyle name="Followed Hyperlink" xfId="1808" builtinId="9" hidden="1"/>
    <cellStyle name="Followed Hyperlink" xfId="1809" builtinId="9" hidden="1"/>
    <cellStyle name="Followed Hyperlink" xfId="1810" builtinId="9" hidden="1"/>
    <cellStyle name="Followed Hyperlink" xfId="1811" builtinId="9" hidden="1"/>
    <cellStyle name="Followed Hyperlink" xfId="1812" builtinId="9" hidden="1"/>
    <cellStyle name="Followed Hyperlink" xfId="1813" builtinId="9" hidden="1"/>
    <cellStyle name="Followed Hyperlink" xfId="1814" builtinId="9" hidden="1"/>
    <cellStyle name="Followed Hyperlink" xfId="1815" builtinId="9" hidden="1"/>
    <cellStyle name="Followed Hyperlink" xfId="1816" builtinId="9" hidden="1"/>
    <cellStyle name="Followed Hyperlink" xfId="1817" builtinId="9" hidden="1"/>
    <cellStyle name="Followed Hyperlink" xfId="1793" builtinId="9" hidden="1"/>
    <cellStyle name="Followed Hyperlink" xfId="1791" builtinId="9" hidden="1"/>
    <cellStyle name="Followed Hyperlink" xfId="1826" builtinId="9" hidden="1"/>
    <cellStyle name="Followed Hyperlink" xfId="1830" builtinId="9" hidden="1"/>
    <cellStyle name="Followed Hyperlink" xfId="1827" builtinId="9" hidden="1"/>
    <cellStyle name="Followed Hyperlink" xfId="1794" builtinId="9" hidden="1"/>
    <cellStyle name="Followed Hyperlink" xfId="1822" builtinId="9" hidden="1"/>
    <cellStyle name="Followed Hyperlink" xfId="1821" builtinId="9" hidden="1"/>
    <cellStyle name="Followed Hyperlink" xfId="1820" builtinId="9" hidden="1"/>
    <cellStyle name="Followed Hyperlink" xfId="1819" builtinId="9" hidden="1"/>
    <cellStyle name="Followed Hyperlink" xfId="1824" builtinId="9" hidden="1"/>
    <cellStyle name="Followed Hyperlink" xfId="1833" builtinId="9" hidden="1"/>
    <cellStyle name="Followed Hyperlink" xfId="1792" builtinId="9" hidden="1"/>
    <cellStyle name="Followed Hyperlink" xfId="1831" builtinId="9" hidden="1"/>
    <cellStyle name="Followed Hyperlink" xfId="1829" builtinId="9" hidden="1"/>
    <cellStyle name="Followed Hyperlink" xfId="1825" builtinId="9" hidden="1"/>
    <cellStyle name="Followed Hyperlink" xfId="1851" builtinId="9" hidden="1"/>
    <cellStyle name="Followed Hyperlink" xfId="1847" builtinId="9" hidden="1"/>
    <cellStyle name="Followed Hyperlink" xfId="1844" builtinId="9" hidden="1"/>
    <cellStyle name="Followed Hyperlink" xfId="1840" builtinId="9" hidden="1"/>
    <cellStyle name="Followed Hyperlink" xfId="1838" builtinId="9" hidden="1"/>
    <cellStyle name="Followed Hyperlink" xfId="1835" builtinId="9" hidden="1"/>
    <cellStyle name="Followed Hyperlink" xfId="1842" builtinId="9" hidden="1"/>
    <cellStyle name="Followed Hyperlink" xfId="1828" builtinId="9" hidden="1"/>
    <cellStyle name="Followed Hyperlink" xfId="1839" builtinId="9" hidden="1"/>
    <cellStyle name="Followed Hyperlink" xfId="1843" builtinId="9" hidden="1"/>
    <cellStyle name="Followed Hyperlink" xfId="1846" builtinId="9" hidden="1"/>
    <cellStyle name="Followed Hyperlink" xfId="1850" builtinId="9" hidden="1"/>
    <cellStyle name="Followed Hyperlink" xfId="1853" builtinId="9" hidden="1"/>
    <cellStyle name="Followed Hyperlink" xfId="1841" builtinId="9" hidden="1"/>
    <cellStyle name="Followed Hyperlink" xfId="1834" builtinId="9" hidden="1"/>
    <cellStyle name="Followed Hyperlink" xfId="1848" builtinId="9" hidden="1"/>
    <cellStyle name="Followed Hyperlink" xfId="1837" builtinId="9" hidden="1"/>
    <cellStyle name="Followed Hyperlink" xfId="1849" builtinId="9" hidden="1"/>
    <cellStyle name="Followed Hyperlink" xfId="1870" builtinId="9" hidden="1"/>
    <cellStyle name="Followed Hyperlink" xfId="1866" builtinId="9" hidden="1"/>
    <cellStyle name="Followed Hyperlink" xfId="1863" builtinId="9" hidden="1"/>
    <cellStyle name="Followed Hyperlink" xfId="1860" builtinId="9" hidden="1"/>
    <cellStyle name="Followed Hyperlink" xfId="1857" builtinId="9" hidden="1"/>
    <cellStyle name="Followed Hyperlink" xfId="1836" builtinId="9" hidden="1"/>
    <cellStyle name="Followed Hyperlink" xfId="1873" builtinId="9" hidden="1"/>
    <cellStyle name="Followed Hyperlink" xfId="1869" builtinId="9" hidden="1"/>
    <cellStyle name="Followed Hyperlink" xfId="1865" builtinId="9" hidden="1"/>
    <cellStyle name="Followed Hyperlink" xfId="1862" builtinId="9" hidden="1"/>
    <cellStyle name="Followed Hyperlink" xfId="1852" builtinId="9" hidden="1"/>
    <cellStyle name="Followed Hyperlink" xfId="1832" builtinId="9" hidden="1"/>
    <cellStyle name="Followed Hyperlink" xfId="1823" builtinId="9" hidden="1"/>
    <cellStyle name="Followed Hyperlink" xfId="1871" builtinId="9" hidden="1"/>
    <cellStyle name="Followed Hyperlink" xfId="1858" builtinId="9" hidden="1"/>
    <cellStyle name="Followed Hyperlink" xfId="1867" builtinId="9" hidden="1"/>
    <cellStyle name="Followed Hyperlink" xfId="1845" builtinId="9" hidden="1"/>
    <cellStyle name="Followed Hyperlink" xfId="1864" builtinId="9" hidden="1"/>
    <cellStyle name="Followed Hyperlink" xfId="1868" builtinId="9" hidden="1"/>
    <cellStyle name="Followed Hyperlink" xfId="1872" builtinId="9" hidden="1"/>
    <cellStyle name="Followed Hyperlink" xfId="1856" builtinId="9" hidden="1"/>
    <cellStyle name="Followed Hyperlink" xfId="1859" builtinId="9" hidden="1"/>
    <cellStyle name="Followed Hyperlink" xfId="1874" builtinId="9" hidden="1"/>
    <cellStyle name="Followed Hyperlink" xfId="1818" builtinId="9" hidden="1"/>
    <cellStyle name="Followed Hyperlink" xfId="1854" builtinId="9" hidden="1"/>
    <cellStyle name="Followed Hyperlink" xfId="1861" builtinId="9" hidden="1"/>
    <cellStyle name="Followed Hyperlink" xfId="1855" builtinId="9" hidden="1"/>
    <cellStyle name="Followed Hyperlink" xfId="1882" builtinId="9" hidden="1"/>
    <cellStyle name="Followed Hyperlink" xfId="1881" builtinId="9" hidden="1"/>
    <cellStyle name="Followed Hyperlink" xfId="1880" builtinId="9" hidden="1"/>
    <cellStyle name="Followed Hyperlink" xfId="1879" builtinId="9" hidden="1"/>
    <cellStyle name="Followed Hyperlink" xfId="1876" builtinId="9" hidden="1"/>
    <cellStyle name="Followed Hyperlink" xfId="1899" builtinId="9" hidden="1"/>
    <cellStyle name="Followed Hyperlink" xfId="1895" builtinId="9" hidden="1"/>
    <cellStyle name="Followed Hyperlink" xfId="1891" builtinId="9" hidden="1"/>
    <cellStyle name="Followed Hyperlink" xfId="1887" builtinId="9" hidden="1"/>
    <cellStyle name="Followed Hyperlink" xfId="1877" builtinId="9" hidden="1"/>
    <cellStyle name="Followed Hyperlink" xfId="1906" builtinId="9" hidden="1"/>
    <cellStyle name="Followed Hyperlink" xfId="1902" builtinId="9" hidden="1"/>
    <cellStyle name="Followed Hyperlink" xfId="1898" builtinId="9" hidden="1"/>
    <cellStyle name="Followed Hyperlink" xfId="1894" builtinId="9" hidden="1"/>
    <cellStyle name="Followed Hyperlink" xfId="1890" builtinId="9" hidden="1"/>
    <cellStyle name="Followed Hyperlink" xfId="1886" builtinId="9" hidden="1"/>
    <cellStyle name="Followed Hyperlink" xfId="1905" builtinId="9" hidden="1"/>
    <cellStyle name="Followed Hyperlink" xfId="1901" builtinId="9" hidden="1"/>
    <cellStyle name="Followed Hyperlink" xfId="1897" builtinId="9" hidden="1"/>
    <cellStyle name="Followed Hyperlink" xfId="1893" builtinId="9" hidden="1"/>
    <cellStyle name="Followed Hyperlink" xfId="1889" builtinId="9" hidden="1"/>
    <cellStyle name="Followed Hyperlink" xfId="1885" builtinId="9" hidden="1"/>
    <cellStyle name="Followed Hyperlink" xfId="1904" builtinId="9" hidden="1"/>
    <cellStyle name="Followed Hyperlink" xfId="1900" builtinId="9" hidden="1"/>
    <cellStyle name="Followed Hyperlink" xfId="1896" builtinId="9" hidden="1"/>
    <cellStyle name="Followed Hyperlink" xfId="1892" builtinId="9" hidden="1"/>
    <cellStyle name="Followed Hyperlink" xfId="1888" builtinId="9" hidden="1"/>
    <cellStyle name="Followed Hyperlink" xfId="1903" builtinId="9" hidden="1"/>
    <cellStyle name="Followed Hyperlink" xfId="1878" builtinId="9" hidden="1"/>
    <cellStyle name="Followed Hyperlink" xfId="1875" builtinId="9" hidden="1"/>
    <cellStyle name="Followed Hyperlink" xfId="1913" builtinId="9" hidden="1"/>
    <cellStyle name="Followed Hyperlink" xfId="1916" builtinId="9" hidden="1"/>
    <cellStyle name="Followed Hyperlink" xfId="1914" builtinId="9" hidden="1"/>
    <cellStyle name="Followed Hyperlink" xfId="1884" builtinId="9" hidden="1"/>
    <cellStyle name="Followed Hyperlink" xfId="1910" builtinId="9" hidden="1"/>
    <cellStyle name="Followed Hyperlink" xfId="1909" builtinId="9" hidden="1"/>
    <cellStyle name="Followed Hyperlink" xfId="1908" builtinId="9" hidden="1"/>
    <cellStyle name="Followed Hyperlink" xfId="1907" builtinId="9" hidden="1"/>
    <cellStyle name="Followed Hyperlink" xfId="1911" builtinId="9" hidden="1"/>
    <cellStyle name="Followed Hyperlink" xfId="1918" builtinId="9" hidden="1"/>
    <cellStyle name="Followed Hyperlink" xfId="1883" builtinId="9" hidden="1"/>
    <cellStyle name="Followed Hyperlink" xfId="1917" builtinId="9" hidden="1"/>
    <cellStyle name="Followed Hyperlink" xfId="1915" builtinId="9" hidden="1"/>
    <cellStyle name="Followed Hyperlink" xfId="1912" builtinId="9" hidden="1"/>
    <cellStyle name="Followed Hyperlink" xfId="1929" builtinId="9" hidden="1"/>
    <cellStyle name="Followed Hyperlink" xfId="1928" builtinId="9" hidden="1"/>
    <cellStyle name="Followed Hyperlink" xfId="1926" builtinId="9" hidden="1"/>
    <cellStyle name="Followed Hyperlink" xfId="1925" builtinId="9" hidden="1"/>
    <cellStyle name="Followed Hyperlink" xfId="1922" builtinId="9" hidden="1"/>
    <cellStyle name="Followed Hyperlink" xfId="1924" builtinId="9" hidden="1"/>
    <cellStyle name="Followed Hyperlink" xfId="1931" builtinId="9" hidden="1"/>
    <cellStyle name="Followed Hyperlink" xfId="1951" builtinId="9" hidden="1"/>
    <cellStyle name="Followed Hyperlink" xfId="1947" builtinId="9" hidden="1"/>
    <cellStyle name="Followed Hyperlink" xfId="1943" builtinId="9" hidden="1"/>
    <cellStyle name="Followed Hyperlink" xfId="1939" builtinId="9" hidden="1"/>
    <cellStyle name="Followed Hyperlink" xfId="1935" builtinId="9" hidden="1"/>
    <cellStyle name="Followed Hyperlink" xfId="1923" builtinId="9" hidden="1"/>
    <cellStyle name="Followed Hyperlink" xfId="1954" builtinId="9" hidden="1"/>
    <cellStyle name="Followed Hyperlink" xfId="1950" builtinId="9" hidden="1"/>
    <cellStyle name="Followed Hyperlink" xfId="1946" builtinId="9" hidden="1"/>
    <cellStyle name="Followed Hyperlink" xfId="1942" builtinId="9" hidden="1"/>
    <cellStyle name="Followed Hyperlink" xfId="1938" builtinId="9" hidden="1"/>
    <cellStyle name="Followed Hyperlink" xfId="1934" builtinId="9" hidden="1"/>
    <cellStyle name="Followed Hyperlink" xfId="1953" builtinId="9" hidden="1"/>
    <cellStyle name="Followed Hyperlink" xfId="1949" builtinId="9" hidden="1"/>
    <cellStyle name="Followed Hyperlink" xfId="1945" builtinId="9" hidden="1"/>
    <cellStyle name="Followed Hyperlink" xfId="1941" builtinId="9" hidden="1"/>
    <cellStyle name="Followed Hyperlink" xfId="1937" builtinId="9" hidden="1"/>
    <cellStyle name="Followed Hyperlink" xfId="1933" builtinId="9" hidden="1"/>
    <cellStyle name="Followed Hyperlink" xfId="1952" builtinId="9" hidden="1"/>
    <cellStyle name="Followed Hyperlink" xfId="1948" builtinId="9" hidden="1"/>
    <cellStyle name="Followed Hyperlink" xfId="1930" builtinId="9" hidden="1"/>
    <cellStyle name="Followed Hyperlink" xfId="1927" builtinId="9" hidden="1"/>
    <cellStyle name="Followed Hyperlink" xfId="1932" builtinId="9" hidden="1"/>
    <cellStyle name="Followed Hyperlink" xfId="1959" builtinId="9" hidden="1"/>
    <cellStyle name="Followed Hyperlink" xfId="1963" builtinId="9" hidden="1"/>
    <cellStyle name="Followed Hyperlink" xfId="1960" builtinId="9" hidden="1"/>
    <cellStyle name="Followed Hyperlink" xfId="1919" builtinId="9" hidden="1"/>
    <cellStyle name="Followed Hyperlink" xfId="1955" builtinId="9" hidden="1"/>
    <cellStyle name="Followed Hyperlink" xfId="1920" builtinId="9" hidden="1"/>
    <cellStyle name="Followed Hyperlink" xfId="1936" builtinId="9" hidden="1"/>
    <cellStyle name="Followed Hyperlink" xfId="1940" builtinId="9" hidden="1"/>
    <cellStyle name="Followed Hyperlink" xfId="1957" builtinId="9" hidden="1"/>
    <cellStyle name="Followed Hyperlink" xfId="1966" builtinId="9" hidden="1"/>
    <cellStyle name="Followed Hyperlink" xfId="1921" builtinId="9" hidden="1"/>
    <cellStyle name="Followed Hyperlink" xfId="1964" builtinId="9" hidden="1"/>
    <cellStyle name="Followed Hyperlink" xfId="1962" builtinId="9" hidden="1"/>
    <cellStyle name="Followed Hyperlink" xfId="1958" builtinId="9" hidden="1"/>
    <cellStyle name="Followed Hyperlink" xfId="1988" builtinId="9" hidden="1"/>
    <cellStyle name="Followed Hyperlink" xfId="1984" builtinId="9" hidden="1"/>
    <cellStyle name="Followed Hyperlink" xfId="1980" builtinId="9" hidden="1"/>
    <cellStyle name="Followed Hyperlink" xfId="1976" builtinId="9" hidden="1"/>
    <cellStyle name="Followed Hyperlink" xfId="1972" builtinId="9" hidden="1"/>
    <cellStyle name="Followed Hyperlink" xfId="1956" builtinId="9" hidden="1"/>
    <cellStyle name="Followed Hyperlink" xfId="1944" builtinId="9" hidden="1"/>
    <cellStyle name="Followed Hyperlink" xfId="1965" builtinId="9" hidden="1"/>
    <cellStyle name="Followed Hyperlink" xfId="1986" builtinId="9" hidden="1"/>
    <cellStyle name="Followed Hyperlink" xfId="1970" builtinId="9" hidden="1"/>
    <cellStyle name="Followed Hyperlink" xfId="1982" builtinId="9" hidden="1"/>
    <cellStyle name="Followed Hyperlink" xfId="1961" builtinId="9" hidden="1"/>
    <cellStyle name="Followed Hyperlink" xfId="1979" builtinId="9" hidden="1"/>
    <cellStyle name="Followed Hyperlink" xfId="1983" builtinId="9" hidden="1"/>
    <cellStyle name="Followed Hyperlink" xfId="1987" builtinId="9" hidden="1"/>
    <cellStyle name="Followed Hyperlink" xfId="1991" builtinId="9" hidden="1"/>
    <cellStyle name="Followed Hyperlink" xfId="1971" builtinId="9" hidden="1"/>
    <cellStyle name="Followed Hyperlink" xfId="1981" builtinId="9" hidden="1"/>
    <cellStyle name="Followed Hyperlink" xfId="1967" builtinId="9" hidden="1"/>
    <cellStyle name="Followed Hyperlink" xfId="1989" builtinId="9" hidden="1"/>
    <cellStyle name="Followed Hyperlink" xfId="1974" builtinId="9" hidden="1"/>
    <cellStyle name="Followed Hyperlink" xfId="1990" builtinId="9" hidden="1"/>
    <cellStyle name="Followed Hyperlink" xfId="2010" builtinId="9" hidden="1"/>
    <cellStyle name="Followed Hyperlink" xfId="2006" builtinId="9" hidden="1"/>
    <cellStyle name="Followed Hyperlink" xfId="2002" builtinId="9" hidden="1"/>
    <cellStyle name="Followed Hyperlink" xfId="1998" builtinId="9" hidden="1"/>
    <cellStyle name="Followed Hyperlink" xfId="1994" builtinId="9" hidden="1"/>
    <cellStyle name="Followed Hyperlink" xfId="1975" builtinId="9" hidden="1"/>
    <cellStyle name="Followed Hyperlink" xfId="1968" builtinId="9" hidden="1"/>
    <cellStyle name="Followed Hyperlink" xfId="1985" builtinId="9" hidden="1"/>
    <cellStyle name="Followed Hyperlink" xfId="2008" builtinId="9" hidden="1"/>
    <cellStyle name="Followed Hyperlink" xfId="1992" builtinId="9" hidden="1"/>
    <cellStyle name="Followed Hyperlink" xfId="2004" builtinId="9" hidden="1"/>
    <cellStyle name="Followed Hyperlink" xfId="1978" builtinId="9" hidden="1"/>
    <cellStyle name="Followed Hyperlink" xfId="2001" builtinId="9" hidden="1"/>
    <cellStyle name="Followed Hyperlink" xfId="2005" builtinId="9" hidden="1"/>
    <cellStyle name="Followed Hyperlink" xfId="2009" builtinId="9" hidden="1"/>
    <cellStyle name="Followed Hyperlink" xfId="2013" builtinId="9" hidden="1"/>
    <cellStyle name="Followed Hyperlink" xfId="1993" builtinId="9" hidden="1"/>
    <cellStyle name="Followed Hyperlink" xfId="2003" builtinId="9" hidden="1"/>
    <cellStyle name="Followed Hyperlink" xfId="1977" builtinId="9" hidden="1"/>
    <cellStyle name="Followed Hyperlink" xfId="2011" builtinId="9" hidden="1"/>
    <cellStyle name="Followed Hyperlink" xfId="1996" builtinId="9" hidden="1"/>
    <cellStyle name="Followed Hyperlink" xfId="2012" builtinId="9" hidden="1"/>
    <cellStyle name="Followed Hyperlink" xfId="2030" builtinId="9" hidden="1"/>
    <cellStyle name="Followed Hyperlink" xfId="2027" builtinId="9" hidden="1"/>
    <cellStyle name="Followed Hyperlink" xfId="2023" builtinId="9" hidden="1"/>
    <cellStyle name="Followed Hyperlink" xfId="2020" builtinId="9" hidden="1"/>
    <cellStyle name="Followed Hyperlink" xfId="2016" builtinId="9" hidden="1"/>
    <cellStyle name="Followed Hyperlink" xfId="2007" builtinId="9" hidden="1"/>
    <cellStyle name="Followed Hyperlink" xfId="2028" builtinId="9" hidden="1"/>
    <cellStyle name="Followed Hyperlink" xfId="2014" builtinId="9" hidden="1"/>
    <cellStyle name="Followed Hyperlink" xfId="2025" builtinId="9" hidden="1"/>
    <cellStyle name="Followed Hyperlink" xfId="2000" builtinId="9" hidden="1"/>
    <cellStyle name="Followed Hyperlink" xfId="2022" builtinId="9" hidden="1"/>
    <cellStyle name="Followed Hyperlink" xfId="2026" builtinId="9" hidden="1"/>
    <cellStyle name="Followed Hyperlink" xfId="2029" builtinId="9" hidden="1"/>
    <cellStyle name="Followed Hyperlink" xfId="2033" builtinId="9" hidden="1"/>
    <cellStyle name="Followed Hyperlink" xfId="2015" builtinId="9" hidden="1"/>
    <cellStyle name="Followed Hyperlink" xfId="2024" builtinId="9" hidden="1"/>
    <cellStyle name="Followed Hyperlink" xfId="1999" builtinId="9" hidden="1"/>
    <cellStyle name="Followed Hyperlink" xfId="2031" builtinId="9" hidden="1"/>
    <cellStyle name="Followed Hyperlink" xfId="2018" builtinId="9" hidden="1"/>
    <cellStyle name="Followed Hyperlink" xfId="2032" builtinId="9" hidden="1"/>
    <cellStyle name="Followed Hyperlink" xfId="2052" builtinId="9" hidden="1"/>
    <cellStyle name="Followed Hyperlink" xfId="2048" builtinId="9" hidden="1"/>
    <cellStyle name="Followed Hyperlink" xfId="2044" builtinId="9" hidden="1"/>
    <cellStyle name="Followed Hyperlink" xfId="2040" builtinId="9" hidden="1"/>
    <cellStyle name="Followed Hyperlink" xfId="2036" builtinId="9" hidden="1"/>
    <cellStyle name="Followed Hyperlink" xfId="2017" builtinId="9" hidden="1"/>
    <cellStyle name="Followed Hyperlink" xfId="2055" builtinId="9" hidden="1"/>
    <cellStyle name="Followed Hyperlink" xfId="1973" builtinId="9" hidden="1"/>
    <cellStyle name="Followed Hyperlink" xfId="2019" builtinId="9" hidden="1"/>
    <cellStyle name="Followed Hyperlink" xfId="1995" builtinId="9" hidden="1"/>
    <cellStyle name="Followed Hyperlink" xfId="2042" builtinId="9" hidden="1"/>
    <cellStyle name="Followed Hyperlink" xfId="2049" builtinId="9" hidden="1"/>
    <cellStyle name="Followed Hyperlink" xfId="2038" builtinId="9" hidden="1"/>
    <cellStyle name="Followed Hyperlink" xfId="1997" builtinId="9" hidden="1"/>
    <cellStyle name="Followed Hyperlink" xfId="2035" builtinId="9" hidden="1"/>
    <cellStyle name="Followed Hyperlink" xfId="2039" builtinId="9" hidden="1"/>
    <cellStyle name="Followed Hyperlink" xfId="2043" builtinId="9" hidden="1"/>
    <cellStyle name="Followed Hyperlink" xfId="2047" builtinId="9" hidden="1"/>
    <cellStyle name="Followed Hyperlink" xfId="2050" builtinId="9" hidden="1"/>
    <cellStyle name="Followed Hyperlink" xfId="2037" builtinId="9" hidden="1"/>
    <cellStyle name="Followed Hyperlink" xfId="2021" builtinId="9" hidden="1"/>
    <cellStyle name="Followed Hyperlink" xfId="2045" builtinId="9" hidden="1"/>
    <cellStyle name="Followed Hyperlink" xfId="2053" builtinId="9" hidden="1"/>
    <cellStyle name="Followed Hyperlink" xfId="2046" builtinId="9" hidden="1"/>
    <cellStyle name="Followed Hyperlink" xfId="2075" builtinId="9" hidden="1"/>
    <cellStyle name="Followed Hyperlink" xfId="2071" builtinId="9" hidden="1"/>
    <cellStyle name="Followed Hyperlink" xfId="2067" builtinId="9" hidden="1"/>
    <cellStyle name="Followed Hyperlink" xfId="2063" builtinId="9" hidden="1"/>
    <cellStyle name="Followed Hyperlink" xfId="2060" builtinId="9" hidden="1"/>
    <cellStyle name="Followed Hyperlink" xfId="2054" builtinId="9" hidden="1"/>
    <cellStyle name="Followed Hyperlink" xfId="2051" builtinId="9" hidden="1"/>
    <cellStyle name="Followed Hyperlink" xfId="2041" builtinId="9" hidden="1"/>
    <cellStyle name="Followed Hyperlink" xfId="2073" builtinId="9" hidden="1"/>
    <cellStyle name="Followed Hyperlink" xfId="2058" builtinId="9" hidden="1"/>
    <cellStyle name="Followed Hyperlink" xfId="2069" builtinId="9" hidden="1"/>
    <cellStyle name="Followed Hyperlink" xfId="2034" builtinId="9" hidden="1"/>
    <cellStyle name="Followed Hyperlink" xfId="2066" builtinId="9" hidden="1"/>
    <cellStyle name="Followed Hyperlink" xfId="2070" builtinId="9" hidden="1"/>
    <cellStyle name="Followed Hyperlink" xfId="2074" builtinId="9" hidden="1"/>
    <cellStyle name="Followed Hyperlink" xfId="2078" builtinId="9" hidden="1"/>
    <cellStyle name="Followed Hyperlink" xfId="2059" builtinId="9" hidden="1"/>
    <cellStyle name="Followed Hyperlink" xfId="2068" builtinId="9" hidden="1"/>
    <cellStyle name="Followed Hyperlink" xfId="1969" builtinId="9" hidden="1"/>
    <cellStyle name="Followed Hyperlink" xfId="2076" builtinId="9" hidden="1"/>
    <cellStyle name="Followed Hyperlink" xfId="2061" builtinId="9" hidden="1"/>
    <cellStyle name="Followed Hyperlink" xfId="2077" builtinId="9" hidden="1"/>
    <cellStyle name="Followed Hyperlink" xfId="2095" builtinId="9" hidden="1"/>
    <cellStyle name="Followed Hyperlink" xfId="2092" builtinId="9" hidden="1"/>
    <cellStyle name="Followed Hyperlink" xfId="2088" builtinId="9" hidden="1"/>
    <cellStyle name="Followed Hyperlink" xfId="2085" builtinId="9" hidden="1"/>
    <cellStyle name="Followed Hyperlink" xfId="2081" builtinId="9" hidden="1"/>
    <cellStyle name="Followed Hyperlink" xfId="2093" builtinId="9" hidden="1"/>
    <cellStyle name="Followed Hyperlink" xfId="2079" builtinId="9" hidden="1"/>
    <cellStyle name="Followed Hyperlink" xfId="2090" builtinId="9" hidden="1"/>
    <cellStyle name="Followed Hyperlink" xfId="2065" builtinId="9" hidden="1"/>
    <cellStyle name="Followed Hyperlink" xfId="2087" builtinId="9" hidden="1"/>
    <cellStyle name="Followed Hyperlink" xfId="2091" builtinId="9" hidden="1"/>
    <cellStyle name="Followed Hyperlink" xfId="2094" builtinId="9" hidden="1"/>
    <cellStyle name="Followed Hyperlink" xfId="2098" builtinId="9" hidden="1"/>
    <cellStyle name="Followed Hyperlink" xfId="2080" builtinId="9" hidden="1"/>
    <cellStyle name="Followed Hyperlink" xfId="2089" builtinId="9" hidden="1"/>
    <cellStyle name="Followed Hyperlink" xfId="2064" builtinId="9" hidden="1"/>
    <cellStyle name="Followed Hyperlink" xfId="2096" builtinId="9" hidden="1"/>
    <cellStyle name="Followed Hyperlink" xfId="2083" builtinId="9" hidden="1"/>
    <cellStyle name="Followed Hyperlink" xfId="2097" builtinId="9" hidden="1"/>
    <cellStyle name="Followed Hyperlink" xfId="2116" builtinId="9" hidden="1"/>
    <cellStyle name="Followed Hyperlink" xfId="2112" builtinId="9" hidden="1"/>
    <cellStyle name="Followed Hyperlink" xfId="2108" builtinId="9" hidden="1"/>
    <cellStyle name="Followed Hyperlink" xfId="2104" builtinId="9" hidden="1"/>
    <cellStyle name="Followed Hyperlink" xfId="2101" builtinId="9" hidden="1"/>
    <cellStyle name="Followed Hyperlink" xfId="2082" builtinId="9" hidden="1"/>
    <cellStyle name="Followed Hyperlink" xfId="2119" builtinId="9" hidden="1"/>
    <cellStyle name="Followed Hyperlink" xfId="2115" builtinId="9" hidden="1"/>
    <cellStyle name="Followed Hyperlink" xfId="2062" builtinId="9" hidden="1"/>
    <cellStyle name="Followed Hyperlink" xfId="2086" builtinId="9" hidden="1"/>
    <cellStyle name="Followed Hyperlink" xfId="2102" builtinId="9" hidden="1"/>
    <cellStyle name="Followed Hyperlink" xfId="2109" builtinId="9" hidden="1"/>
    <cellStyle name="Followed Hyperlink" xfId="2099" builtinId="9" hidden="1"/>
    <cellStyle name="Followed Hyperlink" xfId="2056" builtinId="9" hidden="1"/>
    <cellStyle name="Followed Hyperlink" xfId="2118" builtinId="9" hidden="1"/>
    <cellStyle name="Followed Hyperlink" xfId="2100" builtinId="9" hidden="1"/>
    <cellStyle name="Followed Hyperlink" xfId="2103" builtinId="9" hidden="1"/>
    <cellStyle name="Followed Hyperlink" xfId="2107" builtinId="9" hidden="1"/>
    <cellStyle name="Followed Hyperlink" xfId="2110" builtinId="9" hidden="1"/>
    <cellStyle name="Followed Hyperlink" xfId="2057" builtinId="9" hidden="1"/>
    <cellStyle name="Followed Hyperlink" xfId="2084" builtinId="9" hidden="1"/>
    <cellStyle name="Followed Hyperlink" xfId="2105" builtinId="9" hidden="1"/>
    <cellStyle name="Followed Hyperlink" xfId="2113" builtinId="9" hidden="1"/>
    <cellStyle name="Followed Hyperlink" xfId="2106" builtinId="9" hidden="1"/>
    <cellStyle name="Followed Hyperlink" xfId="2141" builtinId="9" hidden="1"/>
    <cellStyle name="Followed Hyperlink" xfId="2137" builtinId="9" hidden="1"/>
    <cellStyle name="Followed Hyperlink" xfId="2133" builtinId="9" hidden="1"/>
    <cellStyle name="Followed Hyperlink" xfId="2129" builtinId="9" hidden="1"/>
    <cellStyle name="Followed Hyperlink" xfId="2125" builtinId="9" hidden="1"/>
    <cellStyle name="Followed Hyperlink" xfId="2121" builtinId="9" hidden="1"/>
    <cellStyle name="Followed Hyperlink" xfId="2072" builtinId="9" hidden="1"/>
    <cellStyle name="Followed Hyperlink" xfId="2117" builtinId="9" hidden="1"/>
    <cellStyle name="Followed Hyperlink" xfId="2120" builtinId="9" hidden="1"/>
    <cellStyle name="Followed Hyperlink" xfId="2135" builtinId="9" hidden="1"/>
    <cellStyle name="Followed Hyperlink" xfId="2142" builtinId="9" hidden="1"/>
    <cellStyle name="Followed Hyperlink" xfId="2131" builtinId="9" hidden="1"/>
    <cellStyle name="Followed Hyperlink" xfId="2114" builtinId="9" hidden="1"/>
    <cellStyle name="Followed Hyperlink" xfId="2128" builtinId="9" hidden="1"/>
    <cellStyle name="Followed Hyperlink" xfId="2132" builtinId="9" hidden="1"/>
    <cellStyle name="Followed Hyperlink" xfId="2136" builtinId="9" hidden="1"/>
    <cellStyle name="Followed Hyperlink" xfId="2140" builtinId="9" hidden="1"/>
    <cellStyle name="Followed Hyperlink" xfId="2143" builtinId="9" hidden="1"/>
    <cellStyle name="Followed Hyperlink" xfId="2130" builtinId="9" hidden="1"/>
    <cellStyle name="Followed Hyperlink" xfId="2111" builtinId="9" hidden="1"/>
    <cellStyle name="Followed Hyperlink" xfId="2138" builtinId="9" hidden="1"/>
    <cellStyle name="Followed Hyperlink" xfId="2123" builtinId="9" hidden="1"/>
    <cellStyle name="Followed Hyperlink" xfId="2139" builtinId="9" hidden="1"/>
    <cellStyle name="Followed Hyperlink" xfId="2164" builtinId="9" hidden="1"/>
    <cellStyle name="Followed Hyperlink" xfId="2160" builtinId="9" hidden="1"/>
    <cellStyle name="Followed Hyperlink" xfId="2156" builtinId="9" hidden="1"/>
    <cellStyle name="Followed Hyperlink" xfId="2152" builtinId="9" hidden="1"/>
    <cellStyle name="Followed Hyperlink" xfId="2148" builtinId="9" hidden="1"/>
    <cellStyle name="Followed Hyperlink" xfId="2124" builtinId="9" hidden="1"/>
    <cellStyle name="Followed Hyperlink" xfId="2144" builtinId="9" hidden="1"/>
    <cellStyle name="Followed Hyperlink" xfId="2134" builtinId="9" hidden="1"/>
    <cellStyle name="Followed Hyperlink" xfId="2162" builtinId="9" hidden="1"/>
    <cellStyle name="Followed Hyperlink" xfId="2146" builtinId="9" hidden="1"/>
    <cellStyle name="Followed Hyperlink" xfId="2158" builtinId="9" hidden="1"/>
    <cellStyle name="Followed Hyperlink" xfId="2127" builtinId="9" hidden="1"/>
    <cellStyle name="Followed Hyperlink" xfId="2155" builtinId="9" hidden="1"/>
    <cellStyle name="Followed Hyperlink" xfId="2159" builtinId="9" hidden="1"/>
    <cellStyle name="Followed Hyperlink" xfId="2163" builtinId="9" hidden="1"/>
    <cellStyle name="Followed Hyperlink" xfId="2167" builtinId="9" hidden="1"/>
    <cellStyle name="Followed Hyperlink" xfId="2147" builtinId="9" hidden="1"/>
    <cellStyle name="Followed Hyperlink" xfId="2157" builtinId="9" hidden="1"/>
    <cellStyle name="Followed Hyperlink" xfId="2126" builtinId="9" hidden="1"/>
    <cellStyle name="Followed Hyperlink" xfId="2165" builtinId="9" hidden="1"/>
    <cellStyle name="Followed Hyperlink" xfId="2150" builtinId="9" hidden="1"/>
    <cellStyle name="Followed Hyperlink" xfId="2166" builtinId="9" hidden="1"/>
    <cellStyle name="Followed Hyperlink" xfId="2185" builtinId="9" hidden="1"/>
    <cellStyle name="Followed Hyperlink" xfId="2181" builtinId="9" hidden="1"/>
    <cellStyle name="Followed Hyperlink" xfId="2177" builtinId="9" hidden="1"/>
    <cellStyle name="Followed Hyperlink" xfId="2173" builtinId="9" hidden="1"/>
    <cellStyle name="Followed Hyperlink" xfId="2170" builtinId="9" hidden="1"/>
    <cellStyle name="Followed Hyperlink" xfId="2151" builtinId="9" hidden="1"/>
    <cellStyle name="Followed Hyperlink" xfId="2122" builtinId="9" hidden="1"/>
    <cellStyle name="Followed Hyperlink" xfId="2161" builtinId="9" hidden="1"/>
    <cellStyle name="Followed Hyperlink" xfId="2183" builtinId="9" hidden="1"/>
    <cellStyle name="Followed Hyperlink" xfId="2168" builtinId="9" hidden="1"/>
    <cellStyle name="Followed Hyperlink" xfId="2179" builtinId="9" hidden="1"/>
    <cellStyle name="Followed Hyperlink" xfId="2154" builtinId="9" hidden="1"/>
    <cellStyle name="Followed Hyperlink" xfId="2176" builtinId="9" hidden="1"/>
    <cellStyle name="Followed Hyperlink" xfId="2180" builtinId="9" hidden="1"/>
    <cellStyle name="Followed Hyperlink" xfId="2184" builtinId="9" hidden="1"/>
    <cellStyle name="Followed Hyperlink" xfId="2188" builtinId="9" hidden="1"/>
    <cellStyle name="Followed Hyperlink" xfId="2169" builtinId="9" hidden="1"/>
    <cellStyle name="Followed Hyperlink" xfId="2178" builtinId="9" hidden="1"/>
    <cellStyle name="Followed Hyperlink" xfId="2153" builtinId="9" hidden="1"/>
    <cellStyle name="Followed Hyperlink" xfId="2186" builtinId="9" hidden="1"/>
    <cellStyle name="Followed Hyperlink" xfId="2171" builtinId="9" hidden="1"/>
    <cellStyle name="Followed Hyperlink" xfId="2187" builtinId="9" hidden="1"/>
    <cellStyle name="Followed Hyperlink" xfId="2205" builtinId="9" hidden="1"/>
    <cellStyle name="Followed Hyperlink" xfId="2202" builtinId="9" hidden="1"/>
    <cellStyle name="Followed Hyperlink" xfId="2198" builtinId="9" hidden="1"/>
    <cellStyle name="Followed Hyperlink" xfId="2195" builtinId="9" hidden="1"/>
    <cellStyle name="Followed Hyperlink" xfId="2191" builtinId="9" hidden="1"/>
    <cellStyle name="Followed Hyperlink" xfId="2203" builtinId="9" hidden="1"/>
    <cellStyle name="Followed Hyperlink" xfId="2189" builtinId="9" hidden="1"/>
    <cellStyle name="Followed Hyperlink" xfId="2200" builtinId="9" hidden="1"/>
    <cellStyle name="Followed Hyperlink" xfId="2175" builtinId="9" hidden="1"/>
    <cellStyle name="Followed Hyperlink" xfId="2197" builtinId="9" hidden="1"/>
    <cellStyle name="Followed Hyperlink" xfId="2201" builtinId="9" hidden="1"/>
    <cellStyle name="Followed Hyperlink" xfId="2204" builtinId="9" hidden="1"/>
    <cellStyle name="Followed Hyperlink" xfId="2208" builtinId="9" hidden="1"/>
    <cellStyle name="Followed Hyperlink" xfId="2190" builtinId="9" hidden="1"/>
    <cellStyle name="Followed Hyperlink" xfId="2199" builtinId="9" hidden="1"/>
    <cellStyle name="Followed Hyperlink" xfId="2174" builtinId="9" hidden="1"/>
    <cellStyle name="Followed Hyperlink" xfId="2206" builtinId="9" hidden="1"/>
    <cellStyle name="Followed Hyperlink" xfId="2193" builtinId="9" hidden="1"/>
    <cellStyle name="Followed Hyperlink" xfId="2207" builtinId="9" hidden="1"/>
    <cellStyle name="Followed Hyperlink" xfId="2227" builtinId="9" hidden="1"/>
    <cellStyle name="Followed Hyperlink" xfId="2223" builtinId="9" hidden="1"/>
    <cellStyle name="Followed Hyperlink" xfId="2219" builtinId="9" hidden="1"/>
    <cellStyle name="Followed Hyperlink" xfId="2215" builtinId="9" hidden="1"/>
    <cellStyle name="Followed Hyperlink" xfId="2211" builtinId="9" hidden="1"/>
    <cellStyle name="Followed Hyperlink" xfId="2192" builtinId="9" hidden="1"/>
    <cellStyle name="Followed Hyperlink" xfId="2230" builtinId="9" hidden="1"/>
    <cellStyle name="Followed Hyperlink" xfId="2226" builtinId="9" hidden="1"/>
    <cellStyle name="Followed Hyperlink" xfId="2182" builtinId="9" hidden="1"/>
    <cellStyle name="Followed Hyperlink" xfId="2172" builtinId="9" hidden="1"/>
    <cellStyle name="Followed Hyperlink" xfId="2196" builtinId="9" hidden="1"/>
    <cellStyle name="Followed Hyperlink" xfId="2213" builtinId="9" hidden="1"/>
    <cellStyle name="Followed Hyperlink" xfId="2220" builtinId="9" hidden="1"/>
    <cellStyle name="Followed Hyperlink" xfId="2209" builtinId="9" hidden="1"/>
    <cellStyle name="Followed Hyperlink" xfId="2149" builtinId="9" hidden="1"/>
    <cellStyle name="Followed Hyperlink" xfId="2229" builtinId="9" hidden="1"/>
    <cellStyle name="Followed Hyperlink" xfId="2210" builtinId="9" hidden="1"/>
    <cellStyle name="Followed Hyperlink" xfId="2214" builtinId="9" hidden="1"/>
    <cellStyle name="Followed Hyperlink" xfId="2218" builtinId="9" hidden="1"/>
    <cellStyle name="Followed Hyperlink" xfId="2221" builtinId="9" hidden="1"/>
    <cellStyle name="Followed Hyperlink" xfId="2145" builtinId="9" hidden="1"/>
    <cellStyle name="Followed Hyperlink" xfId="2194" builtinId="9" hidden="1"/>
    <cellStyle name="Followed Hyperlink" xfId="2216" builtinId="9" hidden="1"/>
    <cellStyle name="Followed Hyperlink" xfId="2224" builtinId="9" hidden="1"/>
    <cellStyle name="Followed Hyperlink" xfId="2217" builtinId="9" hidden="1"/>
    <cellStyle name="Followed Hyperlink" xfId="2251" builtinId="9" hidden="1"/>
    <cellStyle name="Followed Hyperlink" xfId="2247" builtinId="9" hidden="1"/>
    <cellStyle name="Followed Hyperlink" xfId="2243" builtinId="9" hidden="1"/>
    <cellStyle name="Followed Hyperlink" xfId="2239" builtinId="9" hidden="1"/>
    <cellStyle name="Followed Hyperlink" xfId="2236" builtinId="9" hidden="1"/>
    <cellStyle name="Followed Hyperlink" xfId="2225" builtinId="9" hidden="1"/>
    <cellStyle name="Followed Hyperlink" xfId="2222" builtinId="9" hidden="1"/>
    <cellStyle name="Followed Hyperlink" xfId="2212" builtinId="9" hidden="1"/>
    <cellStyle name="Followed Hyperlink" xfId="2249" builtinId="9" hidden="1"/>
    <cellStyle name="Followed Hyperlink" xfId="2234" builtinId="9" hidden="1"/>
    <cellStyle name="Followed Hyperlink" xfId="2245" builtinId="9" hidden="1"/>
    <cellStyle name="Followed Hyperlink" xfId="2228" builtinId="9" hidden="1"/>
    <cellStyle name="Followed Hyperlink" xfId="2242" builtinId="9" hidden="1"/>
    <cellStyle name="Followed Hyperlink" xfId="2246" builtinId="9" hidden="1"/>
    <cellStyle name="Followed Hyperlink" xfId="2250" builtinId="9" hidden="1"/>
    <cellStyle name="Followed Hyperlink" xfId="2254" builtinId="9" hidden="1"/>
    <cellStyle name="Followed Hyperlink" xfId="2235" builtinId="9" hidden="1"/>
    <cellStyle name="Followed Hyperlink" xfId="2244" builtinId="9" hidden="1"/>
    <cellStyle name="Followed Hyperlink" xfId="2231" builtinId="9" hidden="1"/>
    <cellStyle name="Followed Hyperlink" xfId="2252" builtinId="9" hidden="1"/>
    <cellStyle name="Followed Hyperlink" xfId="2237" builtinId="9" hidden="1"/>
    <cellStyle name="Followed Hyperlink" xfId="2253" builtinId="9" hidden="1"/>
    <cellStyle name="Followed Hyperlink" xfId="2270" builtinId="9" hidden="1"/>
    <cellStyle name="Followed Hyperlink" xfId="2267" builtinId="9" hidden="1"/>
    <cellStyle name="Followed Hyperlink" xfId="2263" builtinId="9" hidden="1"/>
    <cellStyle name="Followed Hyperlink" xfId="2261" builtinId="9" hidden="1"/>
    <cellStyle name="Followed Hyperlink" xfId="2257" builtinId="9" hidden="1"/>
    <cellStyle name="Followed Hyperlink" xfId="2255" builtinId="9" hidden="1"/>
    <cellStyle name="Followed Hyperlink" xfId="2265" builtinId="9" hidden="1"/>
    <cellStyle name="Followed Hyperlink" xfId="2241" builtinId="9" hidden="1"/>
    <cellStyle name="Followed Hyperlink" xfId="2262" builtinId="9" hidden="1"/>
    <cellStyle name="Followed Hyperlink" xfId="2266" builtinId="9" hidden="1"/>
    <cellStyle name="Followed Hyperlink" xfId="2269" builtinId="9" hidden="1"/>
    <cellStyle name="Followed Hyperlink" xfId="2273" builtinId="9" hidden="1"/>
    <cellStyle name="Followed Hyperlink" xfId="2256" builtinId="9" hidden="1"/>
    <cellStyle name="Followed Hyperlink" xfId="2264" builtinId="9" hidden="1"/>
    <cellStyle name="Followed Hyperlink" xfId="2240" builtinId="9" hidden="1"/>
    <cellStyle name="Followed Hyperlink" xfId="2271" builtinId="9" hidden="1"/>
    <cellStyle name="Followed Hyperlink" xfId="2259" builtinId="9" hidden="1"/>
    <cellStyle name="Followed Hyperlink" xfId="2272" builtinId="9" hidden="1"/>
    <cellStyle name="Followed Hyperlink" xfId="2292" builtinId="9" hidden="1"/>
    <cellStyle name="Followed Hyperlink" xfId="2288" builtinId="9" hidden="1"/>
    <cellStyle name="Followed Hyperlink" xfId="2284" builtinId="9" hidden="1"/>
    <cellStyle name="Followed Hyperlink" xfId="2280" builtinId="9" hidden="1"/>
    <cellStyle name="Followed Hyperlink" xfId="2276" builtinId="9" hidden="1"/>
    <cellStyle name="Followed Hyperlink" xfId="2258" builtinId="9" hidden="1"/>
    <cellStyle name="Followed Hyperlink" xfId="2295" builtinId="9" hidden="1"/>
    <cellStyle name="Followed Hyperlink" xfId="2291" builtinId="9" hidden="1"/>
    <cellStyle name="Followed Hyperlink" xfId="2287" builtinId="9" hidden="1"/>
    <cellStyle name="Followed Hyperlink" xfId="2268" builtinId="9" hidden="1"/>
    <cellStyle name="Followed Hyperlink" xfId="2232" builtinId="9" hidden="1"/>
    <cellStyle name="Followed Hyperlink" xfId="2260" builtinId="9" hidden="1"/>
    <cellStyle name="Followed Hyperlink" xfId="2274" builtinId="9" hidden="1"/>
    <cellStyle name="Followed Hyperlink" xfId="2281" builtinId="9" hidden="1"/>
    <cellStyle name="Followed Hyperlink" xfId="2293" builtinId="9" hidden="1"/>
    <cellStyle name="Followed Hyperlink" xfId="2248" builtinId="9" hidden="1"/>
    <cellStyle name="Followed Hyperlink" xfId="2290" builtinId="9" hidden="1"/>
    <cellStyle name="Followed Hyperlink" xfId="2294" builtinId="9" hidden="1"/>
    <cellStyle name="Followed Hyperlink" xfId="2275" builtinId="9" hidden="1"/>
    <cellStyle name="Followed Hyperlink" xfId="2279" builtinId="9" hidden="1"/>
    <cellStyle name="Followed Hyperlink" xfId="2282" builtinId="9" hidden="1"/>
    <cellStyle name="Followed Hyperlink" xfId="2296" builtinId="9" hidden="1"/>
    <cellStyle name="Followed Hyperlink" xfId="2238" builtinId="9" hidden="1"/>
    <cellStyle name="Followed Hyperlink" xfId="2277" builtinId="9" hidden="1"/>
    <cellStyle name="Followed Hyperlink" xfId="2285" builtinId="9" hidden="1"/>
    <cellStyle name="Followed Hyperlink" xfId="2278" builtinId="9" hidden="1"/>
    <cellStyle name="Followed Hyperlink" xfId="2317" builtinId="9" hidden="1"/>
    <cellStyle name="Followed Hyperlink" xfId="2313" builtinId="9" hidden="1"/>
    <cellStyle name="Followed Hyperlink" xfId="2309" builtinId="9" hidden="1"/>
    <cellStyle name="Followed Hyperlink" xfId="2305" builtinId="9" hidden="1"/>
    <cellStyle name="Followed Hyperlink" xfId="2302" builtinId="9" hidden="1"/>
    <cellStyle name="Followed Hyperlink" xfId="2286" builtinId="9" hidden="1"/>
    <cellStyle name="Followed Hyperlink" xfId="2283" builtinId="9" hidden="1"/>
    <cellStyle name="Followed Hyperlink" xfId="2233" builtinId="9" hidden="1"/>
    <cellStyle name="Followed Hyperlink" xfId="2315" builtinId="9" hidden="1"/>
    <cellStyle name="Followed Hyperlink" xfId="2300" builtinId="9" hidden="1"/>
    <cellStyle name="Followed Hyperlink" xfId="2311" builtinId="9" hidden="1"/>
    <cellStyle name="Followed Hyperlink" xfId="2289" builtinId="9" hidden="1"/>
    <cellStyle name="Followed Hyperlink" xfId="2308" builtinId="9" hidden="1"/>
    <cellStyle name="Followed Hyperlink" xfId="2312" builtinId="9" hidden="1"/>
    <cellStyle name="Followed Hyperlink" xfId="2316" builtinId="9" hidden="1"/>
    <cellStyle name="Followed Hyperlink" xfId="2320" builtinId="9" hidden="1"/>
    <cellStyle name="Followed Hyperlink" xfId="2301" builtinId="9" hidden="1"/>
    <cellStyle name="Followed Hyperlink" xfId="2310" builtinId="9" hidden="1"/>
    <cellStyle name="Followed Hyperlink" xfId="2297" builtinId="9" hidden="1"/>
    <cellStyle name="Followed Hyperlink" xfId="2318" builtinId="9" hidden="1"/>
    <cellStyle name="Followed Hyperlink" xfId="2303" builtinId="9" hidden="1"/>
    <cellStyle name="Followed Hyperlink" xfId="2319" builtinId="9" hidden="1"/>
    <cellStyle name="Followed Hyperlink" xfId="2337" builtinId="9" hidden="1"/>
    <cellStyle name="Followed Hyperlink" xfId="2334" builtinId="9" hidden="1"/>
    <cellStyle name="Followed Hyperlink" xfId="2330" builtinId="9" hidden="1"/>
    <cellStyle name="Followed Hyperlink" xfId="2327" builtinId="9" hidden="1"/>
    <cellStyle name="Followed Hyperlink" xfId="2323" builtinId="9" hidden="1"/>
    <cellStyle name="Followed Hyperlink" xfId="2335" builtinId="9" hidden="1"/>
    <cellStyle name="Followed Hyperlink" xfId="2321" builtinId="9" hidden="1"/>
    <cellStyle name="Followed Hyperlink" xfId="2332" builtinId="9" hidden="1"/>
    <cellStyle name="Followed Hyperlink" xfId="2307" builtinId="9" hidden="1"/>
    <cellStyle name="Followed Hyperlink" xfId="2329" builtinId="9" hidden="1"/>
    <cellStyle name="Followed Hyperlink" xfId="2333" builtinId="9" hidden="1"/>
    <cellStyle name="Followed Hyperlink" xfId="2336" builtinId="9" hidden="1"/>
    <cellStyle name="Followed Hyperlink" xfId="2340" builtinId="9" hidden="1"/>
    <cellStyle name="Followed Hyperlink" xfId="2322" builtinId="9" hidden="1"/>
    <cellStyle name="Followed Hyperlink" xfId="2331" builtinId="9" hidden="1"/>
    <cellStyle name="Followed Hyperlink" xfId="2306" builtinId="9" hidden="1"/>
    <cellStyle name="Followed Hyperlink" xfId="2338" builtinId="9" hidden="1"/>
    <cellStyle name="Followed Hyperlink" xfId="2325" builtinId="9" hidden="1"/>
    <cellStyle name="Followed Hyperlink" xfId="2339" builtinId="9" hidden="1"/>
    <cellStyle name="Followed Hyperlink" xfId="2359" builtinId="9" hidden="1"/>
    <cellStyle name="Followed Hyperlink" xfId="2355" builtinId="9" hidden="1"/>
    <cellStyle name="Followed Hyperlink" xfId="2351" builtinId="9" hidden="1"/>
    <cellStyle name="Followed Hyperlink" xfId="2347" builtinId="9" hidden="1"/>
    <cellStyle name="Followed Hyperlink" xfId="2343" builtinId="9" hidden="1"/>
    <cellStyle name="Followed Hyperlink" xfId="2324" builtinId="9" hidden="1"/>
    <cellStyle name="Followed Hyperlink" xfId="2362" builtinId="9" hidden="1"/>
    <cellStyle name="Followed Hyperlink" xfId="2358" builtinId="9" hidden="1"/>
    <cellStyle name="Followed Hyperlink" xfId="2314" builtinId="9" hidden="1"/>
    <cellStyle name="Followed Hyperlink" xfId="2304" builtinId="9" hidden="1"/>
    <cellStyle name="Followed Hyperlink" xfId="2328" builtinId="9" hidden="1"/>
    <cellStyle name="Followed Hyperlink" xfId="2345" builtinId="9" hidden="1"/>
    <cellStyle name="Followed Hyperlink" xfId="2352" builtinId="9" hidden="1"/>
    <cellStyle name="Followed Hyperlink" xfId="2341" builtinId="9" hidden="1"/>
    <cellStyle name="Followed Hyperlink" xfId="2298" builtinId="9" hidden="1"/>
    <cellStyle name="Followed Hyperlink" xfId="2361" builtinId="9" hidden="1"/>
    <cellStyle name="Followed Hyperlink" xfId="2342" builtinId="9" hidden="1"/>
    <cellStyle name="Followed Hyperlink" xfId="2346" builtinId="9" hidden="1"/>
    <cellStyle name="Followed Hyperlink" xfId="2350" builtinId="9" hidden="1"/>
    <cellStyle name="Followed Hyperlink" xfId="2353" builtinId="9" hidden="1"/>
    <cellStyle name="Followed Hyperlink" xfId="2299" builtinId="9" hidden="1"/>
    <cellStyle name="Followed Hyperlink" xfId="2326" builtinId="9" hidden="1"/>
    <cellStyle name="Followed Hyperlink" xfId="2348" builtinId="9" hidden="1"/>
    <cellStyle name="Followed Hyperlink" xfId="2356" builtinId="9" hidden="1"/>
    <cellStyle name="Followed Hyperlink" xfId="2349" builtinId="9" hidden="1"/>
    <cellStyle name="Followed Hyperlink" xfId="2382" builtinId="9" hidden="1"/>
    <cellStyle name="Followed Hyperlink" xfId="2379" builtinId="9" hidden="1"/>
    <cellStyle name="Followed Hyperlink" xfId="2375" builtinId="9" hidden="1"/>
    <cellStyle name="Followed Hyperlink" xfId="2372" builtinId="9" hidden="1"/>
    <cellStyle name="Followed Hyperlink" xfId="2368" builtinId="9" hidden="1"/>
    <cellStyle name="Followed Hyperlink" xfId="2344" builtinId="9" hidden="1"/>
    <cellStyle name="Followed Hyperlink" xfId="2380" builtinId="9" hidden="1"/>
    <cellStyle name="Followed Hyperlink" xfId="2366" builtinId="9" hidden="1"/>
    <cellStyle name="Followed Hyperlink" xfId="2377" builtinId="9" hidden="1"/>
    <cellStyle name="Followed Hyperlink" xfId="2360" builtinId="9" hidden="1"/>
    <cellStyle name="Followed Hyperlink" xfId="2374" builtinId="9" hidden="1"/>
    <cellStyle name="Followed Hyperlink" xfId="2378" builtinId="9" hidden="1"/>
    <cellStyle name="Followed Hyperlink" xfId="2381" builtinId="9" hidden="1"/>
    <cellStyle name="Followed Hyperlink" xfId="2385" builtinId="9" hidden="1"/>
    <cellStyle name="Followed Hyperlink" xfId="2367" builtinId="9" hidden="1"/>
    <cellStyle name="Followed Hyperlink" xfId="2376" builtinId="9" hidden="1"/>
    <cellStyle name="Followed Hyperlink" xfId="2363" builtinId="9" hidden="1"/>
    <cellStyle name="Followed Hyperlink" xfId="2383" builtinId="9" hidden="1"/>
    <cellStyle name="Followed Hyperlink" xfId="2370" builtinId="9" hidden="1"/>
    <cellStyle name="Followed Hyperlink" xfId="2384" builtinId="9" hidden="1"/>
    <cellStyle name="Followed Hyperlink" xfId="2403" builtinId="9" hidden="1"/>
    <cellStyle name="Followed Hyperlink" xfId="2399" builtinId="9" hidden="1"/>
    <cellStyle name="Followed Hyperlink" xfId="2395" builtinId="9" hidden="1"/>
    <cellStyle name="Followed Hyperlink" xfId="2392" builtinId="9" hidden="1"/>
    <cellStyle name="Followed Hyperlink" xfId="2388" builtinId="9" hidden="1"/>
    <cellStyle name="Followed Hyperlink" xfId="2369" builtinId="9" hidden="1"/>
    <cellStyle name="Followed Hyperlink" xfId="2406" builtinId="9" hidden="1"/>
    <cellStyle name="Followed Hyperlink" xfId="2371" builtinId="9" hidden="1"/>
    <cellStyle name="Followed Hyperlink" xfId="2364" builtinId="9" hidden="1"/>
    <cellStyle name="Followed Hyperlink" xfId="2393" builtinId="9" hidden="1"/>
    <cellStyle name="Followed Hyperlink" xfId="2400" builtinId="9" hidden="1"/>
    <cellStyle name="Followed Hyperlink" xfId="2390" builtinId="9" hidden="1"/>
    <cellStyle name="Followed Hyperlink" xfId="2357" builtinId="9" hidden="1"/>
    <cellStyle name="Followed Hyperlink" xfId="2387" builtinId="9" hidden="1"/>
    <cellStyle name="Followed Hyperlink" xfId="2391" builtinId="9" hidden="1"/>
    <cellStyle name="Followed Hyperlink" xfId="2394" builtinId="9" hidden="1"/>
    <cellStyle name="Followed Hyperlink" xfId="2398" builtinId="9" hidden="1"/>
    <cellStyle name="Followed Hyperlink" xfId="2401" builtinId="9" hidden="1"/>
    <cellStyle name="Followed Hyperlink" xfId="2389" builtinId="9" hidden="1"/>
    <cellStyle name="Followed Hyperlink" xfId="2373" builtinId="9" hidden="1"/>
    <cellStyle name="Followed Hyperlink" xfId="2396" builtinId="9" hidden="1"/>
    <cellStyle name="Followed Hyperlink" xfId="2404" builtinId="9" hidden="1"/>
    <cellStyle name="Followed Hyperlink" xfId="2397" builtinId="9" hidden="1"/>
    <cellStyle name="Followed Hyperlink" xfId="2426" builtinId="9" hidden="1"/>
    <cellStyle name="Followed Hyperlink" xfId="2422" builtinId="9" hidden="1"/>
    <cellStyle name="Followed Hyperlink" xfId="2419" builtinId="9" hidden="1"/>
    <cellStyle name="Followed Hyperlink" xfId="2415" builtinId="9" hidden="1"/>
    <cellStyle name="Followed Hyperlink" xfId="2411" builtinId="9" hidden="1"/>
    <cellStyle name="Followed Hyperlink" xfId="2407" builtinId="9" hidden="1"/>
    <cellStyle name="Followed Hyperlink" xfId="2386" builtinId="9" hidden="1"/>
    <cellStyle name="Followed Hyperlink" xfId="2365" builtinId="9" hidden="1"/>
    <cellStyle name="Followed Hyperlink" xfId="2420" builtinId="9" hidden="1"/>
    <cellStyle name="Followed Hyperlink" xfId="2427" builtinId="9" hidden="1"/>
    <cellStyle name="Followed Hyperlink" xfId="2417" builtinId="9" hidden="1"/>
    <cellStyle name="Followed Hyperlink" xfId="2405" builtinId="9" hidden="1"/>
    <cellStyle name="Followed Hyperlink" xfId="2414" builtinId="9" hidden="1"/>
    <cellStyle name="Followed Hyperlink" xfId="2418" builtinId="9" hidden="1"/>
    <cellStyle name="Followed Hyperlink" xfId="2421" builtinId="9" hidden="1"/>
    <cellStyle name="Followed Hyperlink" xfId="2425" builtinId="9" hidden="1"/>
    <cellStyle name="Followed Hyperlink" xfId="2428" builtinId="9" hidden="1"/>
    <cellStyle name="Followed Hyperlink" xfId="2416" builtinId="9" hidden="1"/>
    <cellStyle name="Followed Hyperlink" xfId="2402" builtinId="9" hidden="1"/>
    <cellStyle name="Followed Hyperlink" xfId="2423" builtinId="9" hidden="1"/>
    <cellStyle name="Followed Hyperlink" xfId="2409" builtinId="9" hidden="1"/>
    <cellStyle name="Followed Hyperlink" xfId="2424" builtinId="9" hidden="1"/>
    <cellStyle name="Followed Hyperlink" xfId="2446" builtinId="9" hidden="1"/>
    <cellStyle name="Followed Hyperlink" xfId="2442" builtinId="9" hidden="1"/>
    <cellStyle name="Followed Hyperlink" xfId="2439" builtinId="9" hidden="1"/>
    <cellStyle name="Followed Hyperlink" xfId="2435" builtinId="9" hidden="1"/>
    <cellStyle name="Followed Hyperlink" xfId="2433" builtinId="9" hidden="1"/>
    <cellStyle name="Followed Hyperlink" xfId="2408" builtinId="9" hidden="1"/>
    <cellStyle name="Followed Hyperlink" xfId="2447" builtinId="9" hidden="1"/>
    <cellStyle name="Followed Hyperlink" xfId="2437" builtinId="9" hidden="1"/>
    <cellStyle name="Followed Hyperlink" xfId="2410" builtinId="9" hidden="1"/>
    <cellStyle name="Followed Hyperlink" xfId="2434" builtinId="9" hidden="1"/>
    <cellStyle name="Followed Hyperlink" xfId="2438" builtinId="9" hidden="1"/>
    <cellStyle name="Followed Hyperlink" xfId="2441" builtinId="9" hidden="1"/>
    <cellStyle name="Followed Hyperlink" xfId="2445" builtinId="9" hidden="1"/>
    <cellStyle name="Followed Hyperlink" xfId="2448" builtinId="9" hidden="1"/>
    <cellStyle name="Followed Hyperlink" xfId="2436" builtinId="9" hidden="1"/>
    <cellStyle name="Followed Hyperlink" xfId="2429" builtinId="9" hidden="1"/>
    <cellStyle name="Followed Hyperlink" xfId="2443" builtinId="9" hidden="1"/>
    <cellStyle name="Followed Hyperlink" xfId="2431" builtinId="9" hidden="1"/>
    <cellStyle name="Followed Hyperlink" xfId="2444" builtinId="9" hidden="1"/>
    <cellStyle name="Followed Hyperlink" xfId="2468" builtinId="9" hidden="1"/>
    <cellStyle name="Followed Hyperlink" xfId="2464" builtinId="9" hidden="1"/>
    <cellStyle name="Followed Hyperlink" xfId="2460" builtinId="9" hidden="1"/>
    <cellStyle name="Followed Hyperlink" xfId="2456" builtinId="9" hidden="1"/>
    <cellStyle name="Followed Hyperlink" xfId="2452" builtinId="9" hidden="1"/>
    <cellStyle name="Followed Hyperlink" xfId="2430" builtinId="9" hidden="1"/>
    <cellStyle name="Followed Hyperlink" xfId="2471" builtinId="9" hidden="1"/>
    <cellStyle name="Followed Hyperlink" xfId="2467" builtinId="9" hidden="1"/>
    <cellStyle name="Followed Hyperlink" xfId="2463" builtinId="9" hidden="1"/>
    <cellStyle name="Followed Hyperlink" xfId="2440" builtinId="9" hidden="1"/>
    <cellStyle name="Followed Hyperlink" xfId="2413" builtinId="9" hidden="1"/>
    <cellStyle name="Followed Hyperlink" xfId="2432" builtinId="9" hidden="1"/>
    <cellStyle name="Followed Hyperlink" xfId="2450" builtinId="9" hidden="1"/>
    <cellStyle name="Followed Hyperlink" xfId="2457" builtinId="9" hidden="1"/>
    <cellStyle name="Followed Hyperlink" xfId="2469" builtinId="9" hidden="1"/>
    <cellStyle name="Followed Hyperlink" xfId="2412" builtinId="9" hidden="1"/>
    <cellStyle name="Followed Hyperlink" xfId="2466" builtinId="9" hidden="1"/>
    <cellStyle name="Followed Hyperlink" xfId="2470" builtinId="9" hidden="1"/>
    <cellStyle name="Followed Hyperlink" xfId="2451" builtinId="9" hidden="1"/>
    <cellStyle name="Followed Hyperlink" xfId="2455" builtinId="9" hidden="1"/>
    <cellStyle name="Followed Hyperlink" xfId="2458" builtinId="9" hidden="1"/>
    <cellStyle name="Followed Hyperlink" xfId="2472" builtinId="9" hidden="1"/>
    <cellStyle name="Followed Hyperlink" xfId="2354" builtinId="9" hidden="1"/>
    <cellStyle name="Followed Hyperlink" xfId="2453" builtinId="9" hidden="1"/>
    <cellStyle name="Followed Hyperlink" xfId="2461" builtinId="9" hidden="1"/>
    <cellStyle name="Followed Hyperlink" xfId="2454" builtinId="9" hidden="1"/>
    <cellStyle name="Followed Hyperlink" xfId="2492" builtinId="9" hidden="1"/>
    <cellStyle name="Followed Hyperlink" xfId="2488" builtinId="9" hidden="1"/>
    <cellStyle name="Followed Hyperlink" xfId="2484" builtinId="9" hidden="1"/>
    <cellStyle name="Followed Hyperlink" xfId="2480" builtinId="9" hidden="1"/>
    <cellStyle name="Followed Hyperlink" xfId="2477" builtinId="9" hidden="1"/>
    <cellStyle name="Followed Hyperlink" xfId="2462" builtinId="9" hidden="1"/>
    <cellStyle name="Followed Hyperlink" xfId="2459" builtinId="9" hidden="1"/>
    <cellStyle name="Followed Hyperlink" xfId="2449" builtinId="9" hidden="1"/>
    <cellStyle name="Followed Hyperlink" xfId="2490" builtinId="9" hidden="1"/>
    <cellStyle name="Followed Hyperlink" xfId="2475" builtinId="9" hidden="1"/>
    <cellStyle name="Followed Hyperlink" xfId="2486" builtinId="9" hidden="1"/>
    <cellStyle name="Followed Hyperlink" xfId="2465" builtinId="9" hidden="1"/>
    <cellStyle name="Followed Hyperlink" xfId="2483" builtinId="9" hidden="1"/>
    <cellStyle name="Followed Hyperlink" xfId="2487" builtinId="9" hidden="1"/>
    <cellStyle name="Followed Hyperlink" xfId="2491" builtinId="9" hidden="1"/>
    <cellStyle name="Followed Hyperlink" xfId="2495" builtinId="9" hidden="1"/>
    <cellStyle name="Followed Hyperlink" xfId="2476" builtinId="9" hidden="1"/>
    <cellStyle name="Followed Hyperlink" xfId="2485" builtinId="9" hidden="1"/>
    <cellStyle name="Followed Hyperlink" xfId="2473" builtinId="9" hidden="1"/>
    <cellStyle name="Followed Hyperlink" xfId="2493" builtinId="9" hidden="1"/>
    <cellStyle name="Followed Hyperlink" xfId="2478" builtinId="9" hidden="1"/>
    <cellStyle name="Followed Hyperlink" xfId="2494" builtinId="9" hidden="1"/>
    <cellStyle name="Followed Hyperlink" xfId="2511" builtinId="9" hidden="1"/>
    <cellStyle name="Followed Hyperlink" xfId="2508" builtinId="9" hidden="1"/>
    <cellStyle name="Followed Hyperlink" xfId="2504" builtinId="9" hidden="1"/>
    <cellStyle name="Followed Hyperlink" xfId="2502" builtinId="9" hidden="1"/>
    <cellStyle name="Followed Hyperlink" xfId="2498" builtinId="9" hidden="1"/>
    <cellStyle name="Followed Hyperlink" xfId="2496" builtinId="9" hidden="1"/>
    <cellStyle name="Followed Hyperlink" xfId="2506" builtinId="9" hidden="1"/>
    <cellStyle name="Followed Hyperlink" xfId="2482" builtinId="9" hidden="1"/>
    <cellStyle name="Followed Hyperlink" xfId="2503" builtinId="9" hidden="1"/>
    <cellStyle name="Followed Hyperlink" xfId="2507" builtinId="9" hidden="1"/>
    <cellStyle name="Followed Hyperlink" xfId="2510" builtinId="9" hidden="1"/>
    <cellStyle name="Followed Hyperlink" xfId="2514" builtinId="9" hidden="1"/>
    <cellStyle name="Followed Hyperlink" xfId="2497" builtinId="9" hidden="1"/>
    <cellStyle name="Followed Hyperlink" xfId="2505" builtinId="9" hidden="1"/>
    <cellStyle name="Followed Hyperlink" xfId="2481" builtinId="9" hidden="1"/>
    <cellStyle name="Followed Hyperlink" xfId="2512" builtinId="9" hidden="1"/>
    <cellStyle name="Followed Hyperlink" xfId="2500" builtinId="9" hidden="1"/>
    <cellStyle name="Followed Hyperlink" xfId="2513" builtinId="9" hidden="1"/>
    <cellStyle name="Followed Hyperlink" xfId="2531" builtinId="9" hidden="1"/>
    <cellStyle name="Followed Hyperlink" xfId="2528" builtinId="9" hidden="1"/>
    <cellStyle name="Followed Hyperlink" xfId="2524" builtinId="9" hidden="1"/>
    <cellStyle name="Followed Hyperlink" xfId="2521" builtinId="9" hidden="1"/>
    <cellStyle name="Followed Hyperlink" xfId="2517" builtinId="9" hidden="1"/>
    <cellStyle name="Followed Hyperlink" xfId="2499" builtinId="9" hidden="1"/>
    <cellStyle name="Followed Hyperlink" xfId="2534" builtinId="9" hidden="1"/>
    <cellStyle name="Followed Hyperlink" xfId="2530" builtinId="9" hidden="1"/>
    <cellStyle name="Followed Hyperlink" xfId="2527" builtinId="9" hidden="1"/>
    <cellStyle name="Followed Hyperlink" xfId="2522" builtinId="9" hidden="1"/>
    <cellStyle name="Followed Hyperlink" xfId="2532" builtinId="9" hidden="1"/>
    <cellStyle name="Followed Hyperlink" xfId="2489" builtinId="9" hidden="1"/>
    <cellStyle name="Followed Hyperlink" xfId="2529" builtinId="9" hidden="1"/>
    <cellStyle name="Followed Hyperlink" xfId="2533" builtinId="9" hidden="1"/>
    <cellStyle name="Followed Hyperlink" xfId="2516" builtinId="9" hidden="1"/>
    <cellStyle name="Followed Hyperlink" xfId="2520" builtinId="9" hidden="1"/>
    <cellStyle name="Followed Hyperlink" xfId="2523" builtinId="9" hidden="1"/>
    <cellStyle name="Followed Hyperlink" xfId="2535" builtinId="9" hidden="1"/>
    <cellStyle name="Followed Hyperlink" xfId="2479" builtinId="9" hidden="1"/>
    <cellStyle name="Followed Hyperlink" xfId="2518" builtinId="9" hidden="1"/>
    <cellStyle name="Followed Hyperlink" xfId="2525" builtinId="9" hidden="1"/>
    <cellStyle name="Followed Hyperlink" xfId="2519" builtinId="9" hidden="1"/>
    <cellStyle name="Followed Hyperlink" xfId="2556" builtinId="9" hidden="1"/>
    <cellStyle name="Followed Hyperlink" xfId="2552" builtinId="9" hidden="1"/>
    <cellStyle name="Followed Hyperlink" xfId="2548" builtinId="9" hidden="1"/>
    <cellStyle name="Followed Hyperlink" xfId="2544" builtinId="9" hidden="1"/>
    <cellStyle name="Followed Hyperlink" xfId="2540" builtinId="9" hidden="1"/>
    <cellStyle name="Followed Hyperlink" xfId="2536" builtinId="9" hidden="1"/>
    <cellStyle name="Followed Hyperlink" xfId="2559" builtinId="9" hidden="1"/>
    <cellStyle name="Followed Hyperlink" xfId="2555" builtinId="9" hidden="1"/>
    <cellStyle name="Followed Hyperlink" xfId="2551" builtinId="9" hidden="1"/>
    <cellStyle name="Followed Hyperlink" xfId="2515" builtinId="9" hidden="1"/>
    <cellStyle name="Followed Hyperlink" xfId="2474" builtinId="9" hidden="1"/>
    <cellStyle name="Followed Hyperlink" xfId="2526" builtinId="9" hidden="1"/>
    <cellStyle name="Followed Hyperlink" xfId="2538" builtinId="9" hidden="1"/>
    <cellStyle name="Followed Hyperlink" xfId="2545" builtinId="9" hidden="1"/>
    <cellStyle name="Followed Hyperlink" xfId="2557" builtinId="9" hidden="1"/>
    <cellStyle name="Followed Hyperlink" xfId="2501" builtinId="9" hidden="1"/>
    <cellStyle name="Followed Hyperlink" xfId="2554" builtinId="9" hidden="1"/>
    <cellStyle name="Followed Hyperlink" xfId="2558" builtinId="9" hidden="1"/>
    <cellStyle name="Followed Hyperlink" xfId="2539" builtinId="9" hidden="1"/>
    <cellStyle name="Followed Hyperlink" xfId="2543" builtinId="9" hidden="1"/>
    <cellStyle name="Followed Hyperlink" xfId="2546" builtinId="9" hidden="1"/>
    <cellStyle name="Followed Hyperlink" xfId="2560" builtinId="9" hidden="1"/>
    <cellStyle name="Followed Hyperlink" xfId="2509" builtinId="9" hidden="1"/>
    <cellStyle name="Followed Hyperlink" xfId="2541" builtinId="9" hidden="1"/>
    <cellStyle name="Followed Hyperlink" xfId="2549" builtinId="9" hidden="1"/>
    <cellStyle name="Followed Hyperlink" xfId="2542" builtinId="9" hidden="1"/>
    <cellStyle name="Followed Hyperlink" xfId="2578" builtinId="9" hidden="1"/>
    <cellStyle name="Followed Hyperlink" xfId="2575" builtinId="9" hidden="1"/>
    <cellStyle name="Followed Hyperlink" xfId="2571" builtinId="9" hidden="1"/>
    <cellStyle name="Followed Hyperlink" xfId="2567" builtinId="9" hidden="1"/>
    <cellStyle name="Followed Hyperlink" xfId="2565" builtinId="9" hidden="1"/>
    <cellStyle name="Followed Hyperlink" xfId="2550" builtinId="9" hidden="1"/>
    <cellStyle name="Followed Hyperlink" xfId="2547" builtinId="9" hidden="1"/>
    <cellStyle name="Followed Hyperlink" xfId="2537" builtinId="9" hidden="1"/>
    <cellStyle name="Followed Hyperlink" xfId="2576" builtinId="9" hidden="1"/>
    <cellStyle name="Followed Hyperlink" xfId="2563" builtinId="9" hidden="1"/>
    <cellStyle name="Followed Hyperlink" xfId="2573" builtinId="9" hidden="1"/>
    <cellStyle name="Followed Hyperlink" xfId="2553" builtinId="9" hidden="1"/>
    <cellStyle name="Followed Hyperlink" xfId="2570" builtinId="9" hidden="1"/>
    <cellStyle name="Followed Hyperlink" xfId="2574" builtinId="9" hidden="1"/>
    <cellStyle name="Followed Hyperlink" xfId="2577" builtinId="9" hidden="1"/>
    <cellStyle name="Followed Hyperlink" xfId="2581" builtinId="9" hidden="1"/>
    <cellStyle name="Followed Hyperlink" xfId="2564" builtinId="9" hidden="1"/>
    <cellStyle name="Followed Hyperlink" xfId="2572" builtinId="9" hidden="1"/>
    <cellStyle name="Followed Hyperlink" xfId="2561" builtinId="9" hidden="1"/>
    <cellStyle name="Followed Hyperlink" xfId="2579" builtinId="9" hidden="1"/>
    <cellStyle name="Followed Hyperlink" xfId="2566" builtinId="9" hidden="1"/>
    <cellStyle name="Followed Hyperlink" xfId="2580" builtinId="9" hidden="1"/>
    <cellStyle name="Followed Hyperlink" xfId="2595" builtinId="9" hidden="1"/>
    <cellStyle name="Followed Hyperlink" xfId="2593" builtinId="9" hidden="1"/>
    <cellStyle name="Followed Hyperlink" xfId="2589" builtinId="9" hidden="1"/>
    <cellStyle name="Followed Hyperlink" xfId="2587" builtinId="9" hidden="1"/>
    <cellStyle name="Followed Hyperlink" xfId="2584" builtinId="9" hidden="1"/>
    <cellStyle name="Followed Hyperlink" xfId="2594" builtinId="9" hidden="1"/>
    <cellStyle name="Followed Hyperlink" xfId="2598" builtinId="9" hidden="1"/>
    <cellStyle name="Followed Hyperlink" xfId="2583" builtinId="9" hidden="1"/>
    <cellStyle name="Followed Hyperlink" xfId="2590" builtinId="9" hidden="1"/>
    <cellStyle name="Followed Hyperlink" xfId="2568" builtinId="9" hidden="1"/>
    <cellStyle name="Followed Hyperlink" xfId="2596" builtinId="9" hidden="1"/>
    <cellStyle name="Followed Hyperlink" xfId="2586" builtinId="9" hidden="1"/>
    <cellStyle name="Followed Hyperlink" xfId="2597" builtinId="9" hidden="1"/>
    <cellStyle name="Followed Hyperlink" xfId="2617" builtinId="9" hidden="1"/>
    <cellStyle name="Followed Hyperlink" xfId="2613" builtinId="9" hidden="1"/>
    <cellStyle name="Followed Hyperlink" xfId="2609" builtinId="9" hidden="1"/>
    <cellStyle name="Followed Hyperlink" xfId="2605" builtinId="9" hidden="1"/>
    <cellStyle name="Followed Hyperlink" xfId="2601" builtinId="9" hidden="1"/>
    <cellStyle name="Followed Hyperlink" xfId="2585" builtinId="9" hidden="1"/>
    <cellStyle name="Followed Hyperlink" xfId="2620" builtinId="9" hidden="1"/>
    <cellStyle name="Followed Hyperlink" xfId="2616" builtinId="9" hidden="1"/>
    <cellStyle name="Followed Hyperlink" xfId="2612" builtinId="9" hidden="1"/>
    <cellStyle name="Followed Hyperlink" xfId="2608" builtinId="9" hidden="1"/>
    <cellStyle name="Followed Hyperlink" xfId="2604" builtinId="9" hidden="1"/>
    <cellStyle name="Followed Hyperlink" xfId="2600" builtinId="9" hidden="1"/>
    <cellStyle name="Followed Hyperlink" xfId="2619" builtinId="9" hidden="1"/>
    <cellStyle name="Followed Hyperlink" xfId="2615" builtinId="9" hidden="1"/>
    <cellStyle name="Followed Hyperlink" xfId="2592" builtinId="9" hidden="1"/>
    <cellStyle name="Followed Hyperlink" xfId="2569" builtinId="9" hidden="1"/>
    <cellStyle name="Followed Hyperlink" xfId="2582" builtinId="9" hidden="1"/>
    <cellStyle name="Followed Hyperlink" xfId="2602" builtinId="9" hidden="1"/>
    <cellStyle name="Followed Hyperlink" xfId="2623" builtinId="9" hidden="1"/>
    <cellStyle name="Followed Hyperlink" xfId="2562" builtinId="9" hidden="1"/>
    <cellStyle name="Followed Hyperlink" xfId="2588" builtinId="9" hidden="1"/>
    <cellStyle name="Followed Hyperlink" xfId="2618" builtinId="9" hidden="1"/>
    <cellStyle name="Followed Hyperlink" xfId="2599" builtinId="9" hidden="1"/>
    <cellStyle name="Followed Hyperlink" xfId="2603" builtinId="9" hidden="1"/>
    <cellStyle name="Followed Hyperlink" xfId="2607" builtinId="9" hidden="1"/>
    <cellStyle name="Followed Hyperlink" xfId="2610" builtinId="9" hidden="1"/>
    <cellStyle name="Followed Hyperlink" xfId="2626" builtinId="9" hidden="1"/>
    <cellStyle name="Followed Hyperlink" xfId="2591" builtinId="9" hidden="1"/>
    <cellStyle name="Followed Hyperlink" xfId="2624" builtinId="9" hidden="1"/>
    <cellStyle name="Followed Hyperlink" xfId="2622" builtinId="9" hidden="1"/>
    <cellStyle name="Followed Hyperlink" xfId="2606" builtinId="9" hidden="1"/>
    <cellStyle name="Followed Hyperlink" xfId="2648" builtinId="9" hidden="1"/>
    <cellStyle name="Followed Hyperlink" xfId="2644" builtinId="9" hidden="1"/>
    <cellStyle name="Followed Hyperlink" xfId="2640" builtinId="9" hidden="1"/>
    <cellStyle name="Followed Hyperlink" xfId="2636" builtinId="9" hidden="1"/>
    <cellStyle name="Followed Hyperlink" xfId="2632" builtinId="9" hidden="1"/>
    <cellStyle name="Followed Hyperlink" xfId="2614" builtinId="9" hidden="1"/>
    <cellStyle name="Followed Hyperlink" xfId="2611" builtinId="9" hidden="1"/>
    <cellStyle name="Followed Hyperlink" xfId="2625" builtinId="9" hidden="1"/>
    <cellStyle name="Followed Hyperlink" xfId="2646" builtinId="9" hidden="1"/>
    <cellStyle name="Followed Hyperlink" xfId="2630" builtinId="9" hidden="1"/>
    <cellStyle name="Followed Hyperlink" xfId="2642" builtinId="9" hidden="1"/>
    <cellStyle name="Followed Hyperlink" xfId="2621" builtinId="9" hidden="1"/>
    <cellStyle name="Followed Hyperlink" xfId="2639" builtinId="9" hidden="1"/>
    <cellStyle name="Followed Hyperlink" xfId="2643" builtinId="9" hidden="1"/>
    <cellStyle name="Followed Hyperlink" xfId="2647" builtinId="9" hidden="1"/>
    <cellStyle name="Followed Hyperlink" xfId="2651" builtinId="9" hidden="1"/>
    <cellStyle name="Followed Hyperlink" xfId="2631" builtinId="9" hidden="1"/>
    <cellStyle name="Followed Hyperlink" xfId="2641" builtinId="9" hidden="1"/>
    <cellStyle name="Followed Hyperlink" xfId="2627" builtinId="9" hidden="1"/>
    <cellStyle name="Followed Hyperlink" xfId="2649" builtinId="9" hidden="1"/>
    <cellStyle name="Followed Hyperlink" xfId="2634" builtinId="9" hidden="1"/>
    <cellStyle name="Followed Hyperlink" xfId="2650" builtinId="9" hidden="1"/>
    <cellStyle name="Followed Hyperlink" xfId="2670" builtinId="9" hidden="1"/>
    <cellStyle name="Followed Hyperlink" xfId="2666" builtinId="9" hidden="1"/>
    <cellStyle name="Followed Hyperlink" xfId="2662" builtinId="9" hidden="1"/>
    <cellStyle name="Followed Hyperlink" xfId="2658" builtinId="9" hidden="1"/>
    <cellStyle name="Followed Hyperlink" xfId="2654" builtinId="9" hidden="1"/>
    <cellStyle name="Followed Hyperlink" xfId="2635" builtinId="9" hidden="1"/>
    <cellStyle name="Followed Hyperlink" xfId="2628" builtinId="9" hidden="1"/>
    <cellStyle name="Followed Hyperlink" xfId="2645" builtinId="9" hidden="1"/>
    <cellStyle name="Followed Hyperlink" xfId="2668" builtinId="9" hidden="1"/>
    <cellStyle name="Followed Hyperlink" xfId="2652" builtinId="9" hidden="1"/>
    <cellStyle name="Followed Hyperlink" xfId="2664" builtinId="9" hidden="1"/>
    <cellStyle name="Followed Hyperlink" xfId="2638" builtinId="9" hidden="1"/>
    <cellStyle name="Followed Hyperlink" xfId="2661" builtinId="9" hidden="1"/>
    <cellStyle name="Followed Hyperlink" xfId="2665" builtinId="9" hidden="1"/>
    <cellStyle name="Followed Hyperlink" xfId="2669" builtinId="9" hidden="1"/>
    <cellStyle name="Followed Hyperlink" xfId="2673" builtinId="9" hidden="1"/>
    <cellStyle name="Followed Hyperlink" xfId="2653" builtinId="9" hidden="1"/>
    <cellStyle name="Followed Hyperlink" xfId="2663" builtinId="9" hidden="1"/>
    <cellStyle name="Followed Hyperlink" xfId="2637" builtinId="9" hidden="1"/>
    <cellStyle name="Followed Hyperlink" xfId="2671" builtinId="9" hidden="1"/>
    <cellStyle name="Followed Hyperlink" xfId="2656" builtinId="9" hidden="1"/>
    <cellStyle name="Followed Hyperlink" xfId="2672" builtinId="9" hidden="1"/>
    <cellStyle name="Followed Hyperlink" xfId="2690" builtinId="9" hidden="1"/>
    <cellStyle name="Followed Hyperlink" xfId="2687" builtinId="9" hidden="1"/>
    <cellStyle name="Followed Hyperlink" xfId="2683" builtinId="9" hidden="1"/>
    <cellStyle name="Followed Hyperlink" xfId="2680" builtinId="9" hidden="1"/>
    <cellStyle name="Followed Hyperlink" xfId="2676" builtinId="9" hidden="1"/>
    <cellStyle name="Followed Hyperlink" xfId="2667" builtinId="9" hidden="1"/>
    <cellStyle name="Followed Hyperlink" xfId="2688" builtinId="9" hidden="1"/>
    <cellStyle name="Followed Hyperlink" xfId="2674" builtinId="9" hidden="1"/>
    <cellStyle name="Followed Hyperlink" xfId="2685" builtinId="9" hidden="1"/>
    <cellStyle name="Followed Hyperlink" xfId="2660" builtinId="9" hidden="1"/>
    <cellStyle name="Followed Hyperlink" xfId="2682" builtinId="9" hidden="1"/>
    <cellStyle name="Followed Hyperlink" xfId="2686" builtinId="9" hidden="1"/>
    <cellStyle name="Followed Hyperlink" xfId="2689" builtinId="9" hidden="1"/>
    <cellStyle name="Followed Hyperlink" xfId="2693" builtinId="9" hidden="1"/>
    <cellStyle name="Followed Hyperlink" xfId="2675" builtinId="9" hidden="1"/>
    <cellStyle name="Followed Hyperlink" xfId="2684" builtinId="9" hidden="1"/>
    <cellStyle name="Followed Hyperlink" xfId="2659" builtinId="9" hidden="1"/>
    <cellStyle name="Followed Hyperlink" xfId="2691" builtinId="9" hidden="1"/>
    <cellStyle name="Followed Hyperlink" xfId="2678" builtinId="9" hidden="1"/>
    <cellStyle name="Followed Hyperlink" xfId="2692" builtinId="9" hidden="1"/>
    <cellStyle name="Followed Hyperlink" xfId="2712" builtinId="9" hidden="1"/>
    <cellStyle name="Followed Hyperlink" xfId="2708" builtinId="9" hidden="1"/>
    <cellStyle name="Followed Hyperlink" xfId="2704" builtinId="9" hidden="1"/>
    <cellStyle name="Followed Hyperlink" xfId="2700" builtinId="9" hidden="1"/>
    <cellStyle name="Followed Hyperlink" xfId="2696" builtinId="9" hidden="1"/>
    <cellStyle name="Followed Hyperlink" xfId="2677" builtinId="9" hidden="1"/>
    <cellStyle name="Followed Hyperlink" xfId="2715" builtinId="9" hidden="1"/>
    <cellStyle name="Followed Hyperlink" xfId="2633" builtinId="9" hidden="1"/>
    <cellStyle name="Followed Hyperlink" xfId="2679" builtinId="9" hidden="1"/>
    <cellStyle name="Followed Hyperlink" xfId="2655" builtinId="9" hidden="1"/>
    <cellStyle name="Followed Hyperlink" xfId="2702" builtinId="9" hidden="1"/>
    <cellStyle name="Followed Hyperlink" xfId="2709" builtinId="9" hidden="1"/>
    <cellStyle name="Followed Hyperlink" xfId="2698" builtinId="9" hidden="1"/>
    <cellStyle name="Followed Hyperlink" xfId="2657" builtinId="9" hidden="1"/>
    <cellStyle name="Followed Hyperlink" xfId="2695" builtinId="9" hidden="1"/>
    <cellStyle name="Followed Hyperlink" xfId="2699" builtinId="9" hidden="1"/>
    <cellStyle name="Followed Hyperlink" xfId="2703" builtinId="9" hidden="1"/>
    <cellStyle name="Followed Hyperlink" xfId="2707" builtinId="9" hidden="1"/>
    <cellStyle name="Followed Hyperlink" xfId="2710" builtinId="9" hidden="1"/>
    <cellStyle name="Followed Hyperlink" xfId="2697" builtinId="9" hidden="1"/>
    <cellStyle name="Followed Hyperlink" xfId="2681" builtinId="9" hidden="1"/>
    <cellStyle name="Followed Hyperlink" xfId="2705" builtinId="9" hidden="1"/>
    <cellStyle name="Followed Hyperlink" xfId="2713" builtinId="9" hidden="1"/>
    <cellStyle name="Followed Hyperlink" xfId="2706" builtinId="9" hidden="1"/>
    <cellStyle name="Followed Hyperlink" xfId="2735" builtinId="9" hidden="1"/>
    <cellStyle name="Followed Hyperlink" xfId="2731" builtinId="9" hidden="1"/>
    <cellStyle name="Followed Hyperlink" xfId="2727" builtinId="9" hidden="1"/>
    <cellStyle name="Followed Hyperlink" xfId="2723" builtinId="9" hidden="1"/>
    <cellStyle name="Followed Hyperlink" xfId="2720" builtinId="9" hidden="1"/>
    <cellStyle name="Followed Hyperlink" xfId="2714" builtinId="9" hidden="1"/>
    <cellStyle name="Followed Hyperlink" xfId="2711" builtinId="9" hidden="1"/>
    <cellStyle name="Followed Hyperlink" xfId="2701" builtinId="9" hidden="1"/>
    <cellStyle name="Followed Hyperlink" xfId="2733" builtinId="9" hidden="1"/>
    <cellStyle name="Followed Hyperlink" xfId="2718" builtinId="9" hidden="1"/>
    <cellStyle name="Followed Hyperlink" xfId="2729" builtinId="9" hidden="1"/>
    <cellStyle name="Followed Hyperlink" xfId="2694" builtinId="9" hidden="1"/>
    <cellStyle name="Followed Hyperlink" xfId="2726" builtinId="9" hidden="1"/>
    <cellStyle name="Followed Hyperlink" xfId="2730" builtinId="9" hidden="1"/>
    <cellStyle name="Followed Hyperlink" xfId="2734" builtinId="9" hidden="1"/>
    <cellStyle name="Followed Hyperlink" xfId="2738" builtinId="9" hidden="1"/>
    <cellStyle name="Followed Hyperlink" xfId="2719" builtinId="9" hidden="1"/>
    <cellStyle name="Followed Hyperlink" xfId="2728" builtinId="9" hidden="1"/>
    <cellStyle name="Followed Hyperlink" xfId="2629" builtinId="9" hidden="1"/>
    <cellStyle name="Followed Hyperlink" xfId="2736" builtinId="9" hidden="1"/>
    <cellStyle name="Followed Hyperlink" xfId="2722" builtinId="9" hidden="1"/>
    <cellStyle name="Followed Hyperlink" xfId="2737" builtinId="9" hidden="1"/>
    <cellStyle name="Followed Hyperlink" xfId="2755" builtinId="9" hidden="1"/>
    <cellStyle name="Followed Hyperlink" xfId="2752" builtinId="9" hidden="1"/>
    <cellStyle name="Followed Hyperlink" xfId="2748" builtinId="9" hidden="1"/>
    <cellStyle name="Followed Hyperlink" xfId="2745" builtinId="9" hidden="1"/>
    <cellStyle name="Followed Hyperlink" xfId="2741" builtinId="9" hidden="1"/>
    <cellStyle name="Followed Hyperlink" xfId="2716" builtinId="9" hidden="1"/>
    <cellStyle name="Followed Hyperlink" xfId="2732" builtinId="9" hidden="1"/>
    <cellStyle name="Followed Hyperlink" xfId="2753" builtinId="9" hidden="1"/>
    <cellStyle name="Followed Hyperlink" xfId="2739" builtinId="9" hidden="1"/>
    <cellStyle name="Followed Hyperlink" xfId="2750" builtinId="9" hidden="1"/>
    <cellStyle name="Followed Hyperlink" xfId="2725" builtinId="9" hidden="1"/>
    <cellStyle name="Followed Hyperlink" xfId="2747" builtinId="9" hidden="1"/>
    <cellStyle name="Followed Hyperlink" xfId="2751" builtinId="9" hidden="1"/>
    <cellStyle name="Followed Hyperlink" xfId="2754" builtinId="9" hidden="1"/>
    <cellStyle name="Followed Hyperlink" xfId="2758" builtinId="9" hidden="1"/>
    <cellStyle name="Followed Hyperlink" xfId="2740" builtinId="9" hidden="1"/>
    <cellStyle name="Followed Hyperlink" xfId="2749" builtinId="9" hidden="1"/>
    <cellStyle name="Followed Hyperlink" xfId="2724" builtinId="9" hidden="1"/>
    <cellStyle name="Followed Hyperlink" xfId="2756" builtinId="9" hidden="1"/>
    <cellStyle name="Followed Hyperlink" xfId="2743" builtinId="9" hidden="1"/>
    <cellStyle name="Followed Hyperlink" xfId="2757" builtinId="9" hidden="1"/>
    <cellStyle name="Followed Hyperlink" xfId="2774" builtinId="9" hidden="1"/>
    <cellStyle name="Followed Hyperlink" xfId="2770" builtinId="9" hidden="1"/>
    <cellStyle name="Followed Hyperlink" xfId="2767" builtinId="9" hidden="1"/>
    <cellStyle name="Followed Hyperlink" xfId="2763" builtinId="9" hidden="1"/>
    <cellStyle name="Followed Hyperlink" xfId="2760" builtinId="9" hidden="1"/>
    <cellStyle name="Followed Hyperlink" xfId="2742" builtinId="9" hidden="1"/>
    <cellStyle name="Followed Hyperlink" xfId="2746" builtinId="9" hidden="1"/>
    <cellStyle name="Followed Hyperlink" xfId="2768" builtinId="9" hidden="1"/>
    <cellStyle name="Followed Hyperlink" xfId="2775" builtinId="9" hidden="1"/>
    <cellStyle name="Followed Hyperlink" xfId="2765" builtinId="9" hidden="1"/>
    <cellStyle name="Followed Hyperlink" xfId="2744" builtinId="9" hidden="1"/>
    <cellStyle name="Followed Hyperlink" xfId="2762" builtinId="9" hidden="1"/>
    <cellStyle name="Followed Hyperlink" xfId="2766" builtinId="9" hidden="1"/>
    <cellStyle name="Followed Hyperlink" xfId="2769" builtinId="9" hidden="1"/>
    <cellStyle name="Followed Hyperlink" xfId="2773" builtinId="9" hidden="1"/>
    <cellStyle name="Followed Hyperlink" xfId="2776" builtinId="9" hidden="1"/>
    <cellStyle name="Followed Hyperlink" xfId="2764" builtinId="9" hidden="1"/>
    <cellStyle name="Followed Hyperlink" xfId="2721" builtinId="9" hidden="1"/>
    <cellStyle name="Followed Hyperlink" xfId="2771" builtinId="9" hidden="1"/>
    <cellStyle name="Followed Hyperlink" xfId="2759" builtinId="9" hidden="1"/>
    <cellStyle name="Followed Hyperlink" xfId="2772" builtinId="9" hidden="1"/>
    <cellStyle name="Followed Hyperlink" xfId="2786" builtinId="9" hidden="1"/>
    <cellStyle name="Followed Hyperlink" xfId="2785" builtinId="9" hidden="1"/>
    <cellStyle name="Followed Hyperlink" xfId="2781" builtinId="9" hidden="1"/>
    <cellStyle name="Followed Hyperlink" xfId="2780" builtinId="9" hidden="1"/>
    <cellStyle name="Followed Hyperlink" xfId="2777" builtinId="9" hidden="1"/>
    <cellStyle name="Followed Hyperlink" xfId="2717" builtinId="9" hidden="1"/>
    <cellStyle name="Followed Hyperlink" xfId="2788" builtinId="9" hidden="1"/>
    <cellStyle name="Followed Hyperlink" xfId="2778" builtinId="9" hidden="1"/>
    <cellStyle name="Followed Hyperlink" xfId="2761" builtinId="9" hidden="1"/>
    <cellStyle name="Followed Hyperlink" xfId="2782" builtinId="9" hidden="1"/>
    <cellStyle name="Followed Hyperlink" xfId="2787" builtinId="9" hidden="1"/>
    <cellStyle name="Followed Hyperlink" xfId="2783" builtinId="9" hidden="1"/>
    <cellStyle name="Followed Hyperlink" xfId="2807" builtinId="9" hidden="1"/>
    <cellStyle name="Followed Hyperlink" xfId="2803" builtinId="9" hidden="1"/>
    <cellStyle name="Followed Hyperlink" xfId="2799" builtinId="9" hidden="1"/>
    <cellStyle name="Followed Hyperlink" xfId="2795" builtinId="9" hidden="1"/>
    <cellStyle name="Followed Hyperlink" xfId="2792" builtinId="9" hidden="1"/>
    <cellStyle name="Followed Hyperlink" xfId="2789" builtinId="9" hidden="1"/>
    <cellStyle name="Followed Hyperlink" xfId="2810" builtinId="9" hidden="1"/>
    <cellStyle name="Followed Hyperlink" xfId="2806" builtinId="9" hidden="1"/>
    <cellStyle name="Followed Hyperlink" xfId="2802" builtinId="9" hidden="1"/>
    <cellStyle name="Followed Hyperlink" xfId="2798" builtinId="9" hidden="1"/>
    <cellStyle name="Followed Hyperlink" xfId="2794" builtinId="9" hidden="1"/>
    <cellStyle name="Followed Hyperlink" xfId="2791" builtinId="9" hidden="1"/>
    <cellStyle name="Followed Hyperlink" xfId="2809" builtinId="9" hidden="1"/>
    <cellStyle name="Followed Hyperlink" xfId="2805" builtinId="9" hidden="1"/>
    <cellStyle name="Followed Hyperlink" xfId="2801" builtinId="9" hidden="1"/>
    <cellStyle name="Followed Hyperlink" xfId="2797" builtinId="9" hidden="1"/>
    <cellStyle name="Followed Hyperlink" xfId="2793" builtinId="9" hidden="1"/>
    <cellStyle name="Followed Hyperlink" xfId="2814" builtinId="9" hidden="1"/>
    <cellStyle name="Followed Hyperlink" xfId="2812" builtinId="9" hidden="1"/>
    <cellStyle name="Followed Hyperlink" xfId="2784" builtinId="9" hidden="1"/>
    <cellStyle name="Followed Hyperlink" xfId="2796" builtinId="9" hidden="1"/>
    <cellStyle name="Followed Hyperlink" xfId="2800" builtinId="9" hidden="1"/>
    <cellStyle name="Followed Hyperlink" xfId="2804" builtinId="9" hidden="1"/>
    <cellStyle name="Followed Hyperlink" xfId="2808" builtinId="9" hidden="1"/>
    <cellStyle name="Followed Hyperlink" xfId="2790" builtinId="9" hidden="1"/>
    <cellStyle name="Followed Hyperlink" xfId="2816" builtinId="9" hidden="1"/>
    <cellStyle name="Followed Hyperlink" xfId="2779" builtinId="9" hidden="1"/>
    <cellStyle name="Followed Hyperlink" xfId="2815" builtinId="9" hidden="1"/>
    <cellStyle name="Followed Hyperlink" xfId="2813" builtinId="9" hidden="1"/>
    <cellStyle name="Followed Hyperlink" xfId="2811" builtinId="9" hidden="1"/>
    <cellStyle name="Followed Hyperlink" xfId="2822" builtinId="9" hidden="1"/>
    <cellStyle name="Followed Hyperlink" xfId="2821" builtinId="9" hidden="1"/>
    <cellStyle name="Followed Hyperlink" xfId="2820" builtinId="9" hidden="1"/>
    <cellStyle name="Followed Hyperlink" xfId="2819" builtinId="9" hidden="1"/>
    <cellStyle name="Followed Hyperlink" xfId="2818" builtinId="9" hidden="1"/>
    <cellStyle name="Followed Hyperlink" xfId="2817" builtinId="9" hidden="1"/>
    <cellStyle name="Followed Hyperlink" xfId="2823" builtinId="9" hidden="1"/>
    <cellStyle name="Followed Hyperlink" xfId="2824" builtinId="9" hidden="1"/>
    <cellStyle name="Followed Hyperlink" xfId="2825" builtinId="9" hidden="1"/>
    <cellStyle name="Followed Hyperlink" xfId="2826" builtinId="9" hidden="1"/>
    <cellStyle name="Followed Hyperlink" xfId="2827" builtinId="9" hidden="1"/>
    <cellStyle name="Followed Hyperlink" xfId="2828" builtinId="9" hidden="1"/>
    <cellStyle name="Followed Hyperlink" xfId="2829" builtinId="9" hidden="1"/>
    <cellStyle name="Followed Hyperlink" xfId="2830" builtinId="9" hidden="1"/>
    <cellStyle name="Followed Hyperlink" xfId="2831" builtinId="9" hidden="1"/>
    <cellStyle name="Followed Hyperlink" xfId="2832" builtinId="9" hidden="1"/>
    <cellStyle name="Followed Hyperlink" xfId="2833" builtinId="9" hidden="1"/>
    <cellStyle name="Followed Hyperlink" xfId="2834" builtinId="9" hidden="1"/>
    <cellStyle name="Followed Hyperlink" xfId="2835" builtinId="9" hidden="1"/>
    <cellStyle name="Followed Hyperlink" xfId="2836" builtinId="9" hidden="1"/>
    <cellStyle name="Followed Hyperlink" xfId="2837" builtinId="9" hidden="1"/>
    <cellStyle name="Followed Hyperlink" xfId="2838" builtinId="9" hidden="1"/>
    <cellStyle name="Followed Hyperlink" xfId="2839" builtinId="9" hidden="1"/>
    <cellStyle name="Followed Hyperlink" xfId="2840" builtinId="9" hidden="1"/>
    <cellStyle name="Followed Hyperlink" xfId="2841" builtinId="9" hidden="1"/>
    <cellStyle name="Followed Hyperlink" xfId="2842" builtinId="9" hidden="1"/>
    <cellStyle name="Followed Hyperlink" xfId="2843" builtinId="9" hidden="1"/>
    <cellStyle name="Followed Hyperlink" xfId="2844" builtinId="9" hidden="1"/>
    <cellStyle name="Followed Hyperlink" xfId="2845" builtinId="9" hidden="1"/>
    <cellStyle name="Followed Hyperlink" xfId="2846" builtinId="9" hidden="1"/>
    <cellStyle name="Followed Hyperlink" xfId="2847" builtinId="9" hidden="1"/>
    <cellStyle name="Followed Hyperlink" xfId="2848" builtinId="9" hidden="1"/>
    <cellStyle name="Followed Hyperlink" xfId="2849" builtinId="9" hidden="1"/>
    <cellStyle name="Followed Hyperlink" xfId="2850" builtinId="9" hidden="1"/>
    <cellStyle name="Followed Hyperlink" xfId="2851" builtinId="9" hidden="1"/>
    <cellStyle name="Followed Hyperlink" xfId="2852" builtinId="9" hidden="1"/>
    <cellStyle name="Followed Hyperlink" xfId="2853" builtinId="9" hidden="1"/>
    <cellStyle name="Followed Hyperlink" xfId="2854" builtinId="9" hidden="1"/>
    <cellStyle name="Followed Hyperlink" xfId="2855" builtinId="9" hidden="1"/>
    <cellStyle name="Followed Hyperlink" xfId="2856" builtinId="9" hidden="1"/>
    <cellStyle name="Followed Hyperlink" xfId="2857" builtinId="9" hidden="1"/>
    <cellStyle name="Followed Hyperlink" xfId="2858" builtinId="9" hidden="1"/>
    <cellStyle name="Followed Hyperlink" xfId="2859" builtinId="9" hidden="1"/>
    <cellStyle name="Followed Hyperlink" xfId="2860" builtinId="9" hidden="1"/>
    <cellStyle name="Followed Hyperlink" xfId="2861" builtinId="9" hidden="1"/>
    <cellStyle name="Followed Hyperlink" xfId="2862" builtinId="9" hidden="1"/>
    <cellStyle name="Followed Hyperlink" xfId="2863" builtinId="9" hidden="1"/>
    <cellStyle name="Followed Hyperlink" xfId="2864" builtinId="9" hidden="1"/>
    <cellStyle name="Followed Hyperlink" xfId="2865" builtinId="9" hidden="1"/>
    <cellStyle name="Followed Hyperlink" xfId="2866" builtinId="9" hidden="1"/>
    <cellStyle name="Followed Hyperlink" xfId="2867" builtinId="9" hidden="1"/>
    <cellStyle name="Followed Hyperlink" xfId="2868" builtinId="9" hidden="1"/>
    <cellStyle name="Followed Hyperlink" xfId="2869" builtinId="9" hidden="1"/>
    <cellStyle name="Followed Hyperlink" xfId="2870" builtinId="9" hidden="1"/>
    <cellStyle name="Followed Hyperlink" xfId="2871" builtinId="9" hidden="1"/>
    <cellStyle name="Followed Hyperlink" xfId="2872" builtinId="9" hidden="1"/>
    <cellStyle name="Followed Hyperlink" xfId="2873" builtinId="9" hidden="1"/>
    <cellStyle name="Followed Hyperlink" xfId="2874" builtinId="9" hidden="1"/>
    <cellStyle name="Followed Hyperlink" xfId="2875" builtinId="9" hidden="1"/>
    <cellStyle name="Followed Hyperlink" xfId="2876" builtinId="9" hidden="1"/>
    <cellStyle name="Followed Hyperlink" xfId="2877" builtinId="9" hidden="1"/>
    <cellStyle name="Followed Hyperlink" xfId="2878" builtinId="9" hidden="1"/>
    <cellStyle name="Followed Hyperlink" xfId="2879" builtinId="9" hidden="1"/>
    <cellStyle name="Followed Hyperlink" xfId="2880" builtinId="9" hidden="1"/>
    <cellStyle name="Followed Hyperlink" xfId="2881" builtinId="9" hidden="1"/>
    <cellStyle name="Followed Hyperlink" xfId="2882" builtinId="9" hidden="1"/>
    <cellStyle name="Followed Hyperlink" xfId="2883" builtinId="9" hidden="1"/>
    <cellStyle name="Followed Hyperlink" xfId="2884" builtinId="9" hidden="1"/>
    <cellStyle name="Followed Hyperlink" xfId="2885" builtinId="9" hidden="1"/>
    <cellStyle name="Followed Hyperlink" xfId="2886" builtinId="9" hidden="1"/>
    <cellStyle name="Followed Hyperlink" xfId="2887" builtinId="9" hidden="1"/>
    <cellStyle name="Followed Hyperlink" xfId="2888" builtinId="9" hidden="1"/>
    <cellStyle name="Followed Hyperlink" xfId="2889" builtinId="9" hidden="1"/>
    <cellStyle name="Followed Hyperlink" xfId="2890" builtinId="9" hidden="1"/>
    <cellStyle name="Followed Hyperlink" xfId="2891" builtinId="9" hidden="1"/>
    <cellStyle name="Followed Hyperlink" xfId="2892" builtinId="9" hidden="1"/>
    <cellStyle name="Followed Hyperlink" xfId="2893" builtinId="9" hidden="1"/>
    <cellStyle name="Followed Hyperlink" xfId="2894" builtinId="9" hidden="1"/>
    <cellStyle name="Followed Hyperlink" xfId="2895" builtinId="9" hidden="1"/>
    <cellStyle name="Followed Hyperlink" xfId="2896" builtinId="9" hidden="1"/>
    <cellStyle name="Followed Hyperlink" xfId="2897" builtinId="9" hidden="1"/>
    <cellStyle name="Followed Hyperlink" xfId="2898" builtinId="9" hidden="1"/>
    <cellStyle name="Followed Hyperlink" xfId="2899" builtinId="9" hidden="1"/>
    <cellStyle name="Followed Hyperlink" xfId="2900" builtinId="9" hidden="1"/>
    <cellStyle name="Followed Hyperlink" xfId="2901" builtinId="9" hidden="1"/>
    <cellStyle name="Followed Hyperlink" xfId="2902" builtinId="9" hidden="1"/>
    <cellStyle name="Followed Hyperlink" xfId="2903" builtinId="9" hidden="1"/>
    <cellStyle name="Followed Hyperlink" xfId="2904" builtinId="9" hidden="1"/>
    <cellStyle name="Followed Hyperlink" xfId="2905" builtinId="9" hidden="1"/>
    <cellStyle name="Followed Hyperlink" xfId="2906" builtinId="9" hidden="1"/>
    <cellStyle name="Followed Hyperlink" xfId="2907" builtinId="9" hidden="1"/>
    <cellStyle name="Followed Hyperlink" xfId="2908" builtinId="9" hidden="1"/>
    <cellStyle name="Followed Hyperlink" xfId="2909" builtinId="9" hidden="1"/>
    <cellStyle name="Followed Hyperlink" xfId="2910" builtinId="9" hidden="1"/>
    <cellStyle name="Followed Hyperlink" xfId="2911" builtinId="9" hidden="1"/>
    <cellStyle name="Followed Hyperlink" xfId="2912" builtinId="9" hidden="1"/>
    <cellStyle name="Followed Hyperlink" xfId="2913" builtinId="9" hidden="1"/>
    <cellStyle name="Followed Hyperlink" xfId="2914" builtinId="9" hidden="1"/>
    <cellStyle name="Followed Hyperlink" xfId="2915" builtinId="9" hidden="1"/>
    <cellStyle name="Followed Hyperlink" xfId="2916" builtinId="9" hidden="1"/>
    <cellStyle name="Followed Hyperlink" xfId="2917" builtinId="9" hidden="1"/>
    <cellStyle name="Followed Hyperlink" xfId="2918" builtinId="9" hidden="1"/>
    <cellStyle name="Followed Hyperlink" xfId="2919" builtinId="9" hidden="1"/>
    <cellStyle name="Followed Hyperlink" xfId="2920" builtinId="9" hidden="1"/>
    <cellStyle name="Followed Hyperlink" xfId="2921" builtinId="9" hidden="1"/>
    <cellStyle name="Followed Hyperlink" xfId="2922" builtinId="9" hidden="1"/>
    <cellStyle name="Followed Hyperlink" xfId="2923" builtinId="9" hidden="1"/>
    <cellStyle name="Followed Hyperlink" xfId="2924" builtinId="9" hidden="1"/>
    <cellStyle name="Followed Hyperlink" xfId="2925" builtinId="9" hidden="1"/>
    <cellStyle name="Followed Hyperlink" xfId="2926" builtinId="9" hidden="1"/>
    <cellStyle name="Followed Hyperlink" xfId="2927" builtinId="9" hidden="1"/>
    <cellStyle name="Followed Hyperlink" xfId="2928" builtinId="9" hidden="1"/>
    <cellStyle name="Followed Hyperlink" xfId="2929" builtinId="9" hidden="1"/>
    <cellStyle name="Followed Hyperlink" xfId="2930" builtinId="9" hidden="1"/>
    <cellStyle name="Followed Hyperlink" xfId="2931" builtinId="9" hidden="1"/>
    <cellStyle name="Followed Hyperlink" xfId="2932" builtinId="9" hidden="1"/>
    <cellStyle name="Followed Hyperlink" xfId="2933" builtinId="9" hidden="1"/>
    <cellStyle name="Followed Hyperlink" xfId="2934" builtinId="9" hidden="1"/>
    <cellStyle name="Followed Hyperlink" xfId="2935" builtinId="9" hidden="1"/>
    <cellStyle name="Followed Hyperlink" xfId="2936" builtinId="9" hidden="1"/>
    <cellStyle name="Followed Hyperlink" xfId="2937" builtinId="9" hidden="1"/>
    <cellStyle name="Followed Hyperlink" xfId="2938" builtinId="9" hidden="1"/>
    <cellStyle name="Followed Hyperlink" xfId="2939" builtinId="9" hidden="1"/>
    <cellStyle name="Followed Hyperlink" xfId="2940" builtinId="9" hidden="1"/>
    <cellStyle name="Followed Hyperlink" xfId="2941" builtinId="9" hidden="1"/>
    <cellStyle name="Followed Hyperlink" xfId="2942" builtinId="9" hidden="1"/>
    <cellStyle name="Followed Hyperlink" xfId="2943" builtinId="9" hidden="1"/>
    <cellStyle name="Followed Hyperlink" xfId="2944" builtinId="9" hidden="1"/>
    <cellStyle name="Followed Hyperlink" xfId="2945" builtinId="9" hidden="1"/>
    <cellStyle name="Followed Hyperlink" xfId="2946" builtinId="9" hidden="1"/>
    <cellStyle name="Followed Hyperlink" xfId="2947" builtinId="9" hidden="1"/>
    <cellStyle name="Followed Hyperlink" xfId="2948" builtinId="9" hidden="1"/>
    <cellStyle name="Followed Hyperlink" xfId="2949" builtinId="9" hidden="1"/>
    <cellStyle name="Followed Hyperlink" xfId="2950" builtinId="9" hidden="1"/>
    <cellStyle name="Followed Hyperlink" xfId="2951" builtinId="9" hidden="1"/>
    <cellStyle name="Followed Hyperlink" xfId="2952" builtinId="9" hidden="1"/>
    <cellStyle name="Followed Hyperlink" xfId="2953" builtinId="9" hidden="1"/>
    <cellStyle name="Followed Hyperlink" xfId="2954" builtinId="9" hidden="1"/>
    <cellStyle name="Followed Hyperlink" xfId="2955" builtinId="9" hidden="1"/>
    <cellStyle name="Followed Hyperlink" xfId="2956" builtinId="9" hidden="1"/>
    <cellStyle name="Followed Hyperlink" xfId="2957" builtinId="9" hidden="1"/>
    <cellStyle name="Followed Hyperlink" xfId="2958" builtinId="9" hidden="1"/>
    <cellStyle name="Followed Hyperlink" xfId="2959" builtinId="9" hidden="1"/>
    <cellStyle name="Followed Hyperlink" xfId="2960" builtinId="9" hidden="1"/>
    <cellStyle name="Followed Hyperlink" xfId="2961" builtinId="9" hidden="1"/>
    <cellStyle name="Followed Hyperlink" xfId="2962" builtinId="9" hidden="1"/>
    <cellStyle name="Followed Hyperlink" xfId="2963" builtinId="9" hidden="1"/>
    <cellStyle name="Followed Hyperlink" xfId="2964" builtinId="9" hidden="1"/>
    <cellStyle name="Followed Hyperlink" xfId="2965" builtinId="9" hidden="1"/>
    <cellStyle name="Followed Hyperlink" xfId="2966" builtinId="9" hidden="1"/>
    <cellStyle name="Followed Hyperlink" xfId="2967" builtinId="9" hidden="1"/>
    <cellStyle name="Followed Hyperlink" xfId="2968" builtinId="9" hidden="1"/>
    <cellStyle name="Followed Hyperlink" xfId="2969" builtinId="9" hidden="1"/>
    <cellStyle name="Followed Hyperlink" xfId="2970" builtinId="9" hidden="1"/>
    <cellStyle name="Followed Hyperlink" xfId="2971" builtinId="9" hidden="1"/>
    <cellStyle name="Followed Hyperlink" xfId="2972" builtinId="9" hidden="1"/>
    <cellStyle name="Followed Hyperlink" xfId="2973" builtinId="9" hidden="1"/>
    <cellStyle name="Followed Hyperlink" xfId="2974" builtinId="9" hidden="1"/>
    <cellStyle name="Followed Hyperlink" xfId="2975" builtinId="9" hidden="1"/>
    <cellStyle name="Followed Hyperlink" xfId="2976" builtinId="9" hidden="1"/>
    <cellStyle name="Followed Hyperlink" xfId="2977" builtinId="9" hidden="1"/>
    <cellStyle name="Followed Hyperlink" xfId="2978" builtinId="9" hidden="1"/>
    <cellStyle name="Followed Hyperlink" xfId="2979" builtinId="9" hidden="1"/>
    <cellStyle name="Followed Hyperlink" xfId="2980" builtinId="9" hidden="1"/>
    <cellStyle name="Followed Hyperlink" xfId="2981" builtinId="9" hidden="1"/>
    <cellStyle name="Followed Hyperlink" xfId="2982" builtinId="9" hidden="1"/>
    <cellStyle name="Followed Hyperlink" xfId="2983" builtinId="9" hidden="1"/>
    <cellStyle name="Followed Hyperlink" xfId="2984" builtinId="9" hidden="1"/>
    <cellStyle name="Followed Hyperlink" xfId="2985" builtinId="9" hidden="1"/>
    <cellStyle name="Followed Hyperlink" xfId="2986" builtinId="9" hidden="1"/>
    <cellStyle name="Followed Hyperlink" xfId="2987" builtinId="9" hidden="1"/>
    <cellStyle name="Followed Hyperlink" xfId="2988" builtinId="9" hidden="1"/>
    <cellStyle name="Followed Hyperlink" xfId="2989" builtinId="9" hidden="1"/>
    <cellStyle name="Followed Hyperlink" xfId="2990" builtinId="9" hidden="1"/>
    <cellStyle name="Followed Hyperlink" xfId="2991" builtinId="9" hidden="1"/>
    <cellStyle name="Followed Hyperlink" xfId="2992" builtinId="9" hidden="1"/>
    <cellStyle name="Followed Hyperlink" xfId="2993" builtinId="9" hidden="1"/>
    <cellStyle name="Followed Hyperlink" xfId="2994" builtinId="9" hidden="1"/>
    <cellStyle name="Followed Hyperlink" xfId="2995" builtinId="9" hidden="1"/>
    <cellStyle name="Followed Hyperlink" xfId="2996" builtinId="9" hidden="1"/>
    <cellStyle name="Followed Hyperlink" xfId="2997" builtinId="9" hidden="1"/>
    <cellStyle name="Followed Hyperlink" xfId="2998" builtinId="9" hidden="1"/>
    <cellStyle name="Followed Hyperlink" xfId="2999" builtinId="9" hidden="1"/>
    <cellStyle name="Followed Hyperlink" xfId="3000" builtinId="9" hidden="1"/>
    <cellStyle name="Followed Hyperlink" xfId="3001" builtinId="9" hidden="1"/>
    <cellStyle name="Followed Hyperlink" xfId="3002" builtinId="9" hidden="1"/>
    <cellStyle name="Followed Hyperlink" xfId="3003" builtinId="9" hidden="1"/>
    <cellStyle name="Followed Hyperlink" xfId="3004" builtinId="9" hidden="1"/>
    <cellStyle name="Followed Hyperlink" xfId="3005" builtinId="9" hidden="1"/>
    <cellStyle name="Followed Hyperlink" xfId="3006" builtinId="9" hidden="1"/>
    <cellStyle name="Followed Hyperlink" xfId="3007" builtinId="9" hidden="1"/>
    <cellStyle name="Followed Hyperlink" xfId="3008" builtinId="9" hidden="1"/>
    <cellStyle name="Followed Hyperlink" xfId="3009" builtinId="9" hidden="1"/>
    <cellStyle name="Followed Hyperlink" xfId="3010" builtinId="9" hidden="1"/>
    <cellStyle name="Followed Hyperlink" xfId="3011" builtinId="9" hidden="1"/>
    <cellStyle name="Followed Hyperlink" xfId="3012" builtinId="9" hidden="1"/>
    <cellStyle name="Followed Hyperlink" xfId="3013" builtinId="9" hidden="1"/>
    <cellStyle name="Followed Hyperlink" xfId="3014" builtinId="9" hidden="1"/>
    <cellStyle name="Followed Hyperlink" xfId="3015" builtinId="9" hidden="1"/>
    <cellStyle name="Followed Hyperlink" xfId="3016" builtinId="9" hidden="1"/>
    <cellStyle name="Followed Hyperlink" xfId="3017" builtinId="9" hidden="1"/>
    <cellStyle name="Followed Hyperlink" xfId="3018" builtinId="9" hidden="1"/>
    <cellStyle name="Followed Hyperlink" xfId="3019" builtinId="9" hidden="1"/>
    <cellStyle name="Followed Hyperlink" xfId="3020" builtinId="9" hidden="1"/>
    <cellStyle name="Followed Hyperlink" xfId="3021" builtinId="9" hidden="1"/>
    <cellStyle name="Followed Hyperlink" xfId="3022" builtinId="9" hidden="1"/>
    <cellStyle name="Followed Hyperlink" xfId="3023" builtinId="9" hidden="1"/>
    <cellStyle name="Followed Hyperlink" xfId="3024" builtinId="9" hidden="1"/>
    <cellStyle name="Followed Hyperlink" xfId="3025" builtinId="9" hidden="1"/>
    <cellStyle name="Followed Hyperlink" xfId="3026" builtinId="9" hidden="1"/>
    <cellStyle name="Followed Hyperlink" xfId="3027" builtinId="9" hidden="1"/>
    <cellStyle name="Followed Hyperlink" xfId="3028" builtinId="9" hidden="1"/>
    <cellStyle name="Followed Hyperlink" xfId="3029" builtinId="9" hidden="1"/>
    <cellStyle name="Followed Hyperlink" xfId="3030" builtinId="9" hidden="1"/>
    <cellStyle name="Followed Hyperlink" xfId="3031" builtinId="9" hidden="1"/>
    <cellStyle name="Followed Hyperlink" xfId="3032" builtinId="9" hidden="1"/>
    <cellStyle name="Followed Hyperlink" xfId="3033" builtinId="9" hidden="1"/>
    <cellStyle name="Followed Hyperlink" xfId="3034" builtinId="9" hidden="1"/>
    <cellStyle name="Followed Hyperlink" xfId="3035" builtinId="9" hidden="1"/>
    <cellStyle name="Followed Hyperlink" xfId="3036" builtinId="9" hidden="1"/>
    <cellStyle name="Followed Hyperlink" xfId="3037" builtinId="9" hidden="1"/>
    <cellStyle name="Followed Hyperlink" xfId="3038" builtinId="9" hidden="1"/>
    <cellStyle name="Followed Hyperlink" xfId="3039" builtinId="9" hidden="1"/>
    <cellStyle name="Followed Hyperlink" xfId="3040" builtinId="9" hidden="1"/>
    <cellStyle name="Followed Hyperlink" xfId="3041" builtinId="9" hidden="1"/>
    <cellStyle name="Followed Hyperlink" xfId="3042" builtinId="9" hidden="1"/>
    <cellStyle name="Followed Hyperlink" xfId="3043" builtinId="9" hidden="1"/>
    <cellStyle name="Followed Hyperlink" xfId="3044" builtinId="9" hidden="1"/>
    <cellStyle name="Followed Hyperlink" xfId="3045" builtinId="9" hidden="1"/>
    <cellStyle name="Followed Hyperlink" xfId="3046" builtinId="9" hidden="1"/>
    <cellStyle name="Followed Hyperlink" xfId="3047" builtinId="9" hidden="1"/>
    <cellStyle name="Followed Hyperlink" xfId="3048" builtinId="9" hidden="1"/>
    <cellStyle name="Followed Hyperlink" xfId="3049" builtinId="9" hidden="1"/>
    <cellStyle name="Followed Hyperlink" xfId="3050" builtinId="9" hidden="1"/>
    <cellStyle name="Followed Hyperlink" xfId="3051" builtinId="9" hidden="1"/>
    <cellStyle name="Followed Hyperlink" xfId="3052" builtinId="9" hidden="1"/>
    <cellStyle name="Followed Hyperlink" xfId="3053" builtinId="9" hidden="1"/>
    <cellStyle name="Followed Hyperlink" xfId="3054" builtinId="9" hidden="1"/>
    <cellStyle name="Followed Hyperlink" xfId="3055" builtinId="9" hidden="1"/>
    <cellStyle name="Followed Hyperlink" xfId="3056" builtinId="9" hidden="1"/>
    <cellStyle name="Followed Hyperlink" xfId="3057" builtinId="9" hidden="1"/>
    <cellStyle name="Followed Hyperlink" xfId="3058" builtinId="9" hidden="1"/>
    <cellStyle name="Followed Hyperlink" xfId="3059" builtinId="9" hidden="1"/>
    <cellStyle name="Followed Hyperlink" xfId="3060" builtinId="9" hidden="1"/>
    <cellStyle name="Followed Hyperlink" xfId="3061" builtinId="9" hidden="1"/>
    <cellStyle name="Followed Hyperlink" xfId="3062" builtinId="9" hidden="1"/>
    <cellStyle name="Followed Hyperlink" xfId="3063" builtinId="9" hidden="1"/>
    <cellStyle name="Followed Hyperlink" xfId="3064" builtinId="9" hidden="1"/>
    <cellStyle name="Followed Hyperlink" xfId="3065" builtinId="9" hidden="1"/>
    <cellStyle name="Followed Hyperlink" xfId="3066" builtinId="9" hidden="1"/>
    <cellStyle name="Followed Hyperlink" xfId="3067" builtinId="9" hidden="1"/>
    <cellStyle name="Followed Hyperlink" xfId="3068" builtinId="9" hidden="1"/>
    <cellStyle name="Followed Hyperlink" xfId="3069" builtinId="9" hidden="1"/>
    <cellStyle name="Followed Hyperlink" xfId="3070" builtinId="9" hidden="1"/>
    <cellStyle name="Followed Hyperlink" xfId="3071" builtinId="9" hidden="1"/>
    <cellStyle name="Followed Hyperlink" xfId="3072" builtinId="9" hidden="1"/>
    <cellStyle name="Followed Hyperlink" xfId="3073" builtinId="9" hidden="1"/>
    <cellStyle name="Followed Hyperlink" xfId="3074" builtinId="9" hidden="1"/>
    <cellStyle name="Followed Hyperlink" xfId="3075" builtinId="9" hidden="1"/>
    <cellStyle name="Followed Hyperlink" xfId="3076" builtinId="9" hidden="1"/>
    <cellStyle name="Followed Hyperlink" xfId="3077" builtinId="9" hidden="1"/>
    <cellStyle name="Followed Hyperlink" xfId="3078" builtinId="9" hidden="1"/>
    <cellStyle name="Followed Hyperlink" xfId="3079" builtinId="9" hidden="1"/>
    <cellStyle name="Followed Hyperlink" xfId="3080" builtinId="9" hidden="1"/>
    <cellStyle name="Followed Hyperlink" xfId="3081" builtinId="9" hidden="1"/>
    <cellStyle name="Followed Hyperlink" xfId="3082" builtinId="9" hidden="1"/>
    <cellStyle name="Followed Hyperlink" xfId="3083" builtinId="9" hidden="1"/>
    <cellStyle name="Followed Hyperlink" xfId="3084" builtinId="9" hidden="1"/>
    <cellStyle name="Followed Hyperlink" xfId="3085" builtinId="9" hidden="1"/>
    <cellStyle name="Followed Hyperlink" xfId="3086" builtinId="9" hidden="1"/>
    <cellStyle name="Followed Hyperlink" xfId="3087" builtinId="9" hidden="1"/>
    <cellStyle name="Followed Hyperlink" xfId="3088" builtinId="9" hidden="1"/>
    <cellStyle name="Followed Hyperlink" xfId="3089" builtinId="9" hidden="1"/>
    <cellStyle name="Followed Hyperlink" xfId="3090" builtinId="9" hidden="1"/>
    <cellStyle name="Followed Hyperlink" xfId="3091" builtinId="9" hidden="1"/>
    <cellStyle name="Followed Hyperlink" xfId="3092" builtinId="9" hidden="1"/>
    <cellStyle name="Followed Hyperlink" xfId="3093" builtinId="9" hidden="1"/>
    <cellStyle name="Followed Hyperlink" xfId="3094" builtinId="9" hidden="1"/>
    <cellStyle name="Followed Hyperlink" xfId="3095" builtinId="9" hidden="1"/>
    <cellStyle name="Followed Hyperlink" xfId="3096" builtinId="9" hidden="1"/>
    <cellStyle name="Followed Hyperlink" xfId="3097" builtinId="9" hidden="1"/>
    <cellStyle name="Followed Hyperlink" xfId="3098" builtinId="9" hidden="1"/>
    <cellStyle name="Followed Hyperlink" xfId="3099" builtinId="9" hidden="1"/>
    <cellStyle name="Followed Hyperlink" xfId="3100" builtinId="9" hidden="1"/>
    <cellStyle name="Followed Hyperlink" xfId="3101" builtinId="9" hidden="1"/>
    <cellStyle name="Followed Hyperlink" xfId="3102" builtinId="9" hidden="1"/>
    <cellStyle name="Followed Hyperlink" xfId="3103" builtinId="9" hidden="1"/>
    <cellStyle name="Followed Hyperlink" xfId="3104" builtinId="9" hidden="1"/>
    <cellStyle name="Followed Hyperlink" xfId="3105" builtinId="9" hidden="1"/>
    <cellStyle name="Followed Hyperlink" xfId="3106" builtinId="9" hidden="1"/>
    <cellStyle name="Followed Hyperlink" xfId="3107" builtinId="9" hidden="1"/>
    <cellStyle name="Followed Hyperlink" xfId="3108" builtinId="9" hidden="1"/>
    <cellStyle name="Followed Hyperlink" xfId="3109" builtinId="9" hidden="1"/>
    <cellStyle name="Followed Hyperlink" xfId="3110" builtinId="9" hidden="1"/>
    <cellStyle name="Followed Hyperlink" xfId="3111" builtinId="9" hidden="1"/>
    <cellStyle name="Followed Hyperlink" xfId="3112" builtinId="9" hidden="1"/>
    <cellStyle name="Followed Hyperlink" xfId="3113" builtinId="9" hidden="1"/>
    <cellStyle name="Followed Hyperlink" xfId="3114" builtinId="9" hidden="1"/>
    <cellStyle name="Followed Hyperlink" xfId="3115" builtinId="9" hidden="1"/>
    <cellStyle name="Followed Hyperlink" xfId="3116" builtinId="9" hidden="1"/>
    <cellStyle name="Followed Hyperlink" xfId="3117" builtinId="9" hidden="1"/>
    <cellStyle name="Followed Hyperlink" xfId="3118" builtinId="9" hidden="1"/>
    <cellStyle name="Followed Hyperlink" xfId="3119" builtinId="9" hidden="1"/>
    <cellStyle name="Followed Hyperlink" xfId="3120" builtinId="9" hidden="1"/>
    <cellStyle name="Followed Hyperlink" xfId="3121" builtinId="9" hidden="1"/>
    <cellStyle name="Followed Hyperlink" xfId="3122" builtinId="9" hidden="1"/>
    <cellStyle name="Followed Hyperlink" xfId="3123" builtinId="9" hidden="1"/>
    <cellStyle name="Followed Hyperlink" xfId="3124" builtinId="9" hidden="1"/>
    <cellStyle name="Followed Hyperlink" xfId="3125" builtinId="9" hidden="1"/>
    <cellStyle name="Followed Hyperlink" xfId="3126" builtinId="9" hidden="1"/>
    <cellStyle name="Followed Hyperlink" xfId="3127" builtinId="9" hidden="1"/>
    <cellStyle name="Followed Hyperlink" xfId="3128" builtinId="9" hidden="1"/>
    <cellStyle name="Followed Hyperlink" xfId="3129" builtinId="9" hidden="1"/>
    <cellStyle name="Followed Hyperlink" xfId="3130" builtinId="9" hidden="1"/>
    <cellStyle name="Followed Hyperlink" xfId="3131" builtinId="9" hidden="1"/>
    <cellStyle name="Followed Hyperlink" xfId="3132" builtinId="9" hidden="1"/>
    <cellStyle name="Followed Hyperlink" xfId="3133" builtinId="9" hidden="1"/>
    <cellStyle name="Followed Hyperlink" xfId="3134" builtinId="9" hidden="1"/>
    <cellStyle name="Followed Hyperlink" xfId="3135" builtinId="9" hidden="1"/>
    <cellStyle name="Followed Hyperlink" xfId="3136" builtinId="9" hidden="1"/>
    <cellStyle name="Followed Hyperlink" xfId="3137" builtinId="9" hidden="1"/>
    <cellStyle name="Followed Hyperlink" xfId="3138" builtinId="9" hidden="1"/>
    <cellStyle name="Followed Hyperlink" xfId="3139" builtinId="9" hidden="1"/>
    <cellStyle name="Followed Hyperlink" xfId="3140" builtinId="9" hidden="1"/>
    <cellStyle name="Followed Hyperlink" xfId="3141" builtinId="9" hidden="1"/>
    <cellStyle name="Followed Hyperlink" xfId="3142" builtinId="9" hidden="1"/>
    <cellStyle name="Followed Hyperlink" xfId="3143" builtinId="9" hidden="1"/>
    <cellStyle name="Followed Hyperlink" xfId="3144" builtinId="9" hidden="1"/>
    <cellStyle name="Followed Hyperlink" xfId="3145" builtinId="9" hidden="1"/>
    <cellStyle name="Followed Hyperlink" xfId="3146" builtinId="9" hidden="1"/>
    <cellStyle name="Followed Hyperlink" xfId="3147" builtinId="9" hidden="1"/>
    <cellStyle name="Followed Hyperlink" xfId="3148" builtinId="9" hidden="1"/>
    <cellStyle name="Followed Hyperlink" xfId="3149" builtinId="9" hidden="1"/>
    <cellStyle name="Followed Hyperlink" xfId="3150" builtinId="9" hidden="1"/>
    <cellStyle name="Followed Hyperlink" xfId="3151" builtinId="9" hidden="1"/>
    <cellStyle name="Followed Hyperlink" xfId="3152" builtinId="9" hidden="1"/>
    <cellStyle name="Followed Hyperlink" xfId="3153" builtinId="9" hidden="1"/>
    <cellStyle name="Followed Hyperlink" xfId="3154" builtinId="9" hidden="1"/>
    <cellStyle name="Followed Hyperlink" xfId="3155" builtinId="9" hidden="1"/>
    <cellStyle name="Followed Hyperlink" xfId="3156" builtinId="9" hidden="1"/>
    <cellStyle name="Followed Hyperlink" xfId="3157" builtinId="9" hidden="1"/>
    <cellStyle name="Followed Hyperlink" xfId="3158" builtinId="9" hidden="1"/>
    <cellStyle name="Followed Hyperlink" xfId="3159" builtinId="9" hidden="1"/>
    <cellStyle name="Followed Hyperlink" xfId="3160" builtinId="9" hidden="1"/>
    <cellStyle name="Followed Hyperlink" xfId="3161" builtinId="9" hidden="1"/>
    <cellStyle name="Followed Hyperlink" xfId="3162" builtinId="9" hidden="1"/>
    <cellStyle name="Followed Hyperlink" xfId="3163" builtinId="9" hidden="1"/>
    <cellStyle name="Followed Hyperlink" xfId="3164" builtinId="9" hidden="1"/>
    <cellStyle name="Followed Hyperlink" xfId="3165" builtinId="9" hidden="1"/>
    <cellStyle name="Followed Hyperlink" xfId="3166" builtinId="9" hidden="1"/>
    <cellStyle name="Followed Hyperlink" xfId="3167" builtinId="9" hidden="1"/>
    <cellStyle name="Followed Hyperlink" xfId="3168" builtinId="9" hidden="1"/>
    <cellStyle name="Followed Hyperlink" xfId="3169" builtinId="9" hidden="1"/>
    <cellStyle name="Followed Hyperlink" xfId="3170" builtinId="9" hidden="1"/>
    <cellStyle name="Followed Hyperlink" xfId="3171" builtinId="9" hidden="1"/>
    <cellStyle name="Followed Hyperlink" xfId="3172" builtinId="9" hidden="1"/>
    <cellStyle name="Followed Hyperlink" xfId="3173" builtinId="9" hidden="1"/>
    <cellStyle name="Followed Hyperlink" xfId="3174" builtinId="9" hidden="1"/>
    <cellStyle name="Followed Hyperlink" xfId="3175" builtinId="9" hidden="1"/>
    <cellStyle name="Followed Hyperlink" xfId="3176" builtinId="9" hidden="1"/>
    <cellStyle name="Followed Hyperlink" xfId="3177" builtinId="9" hidden="1"/>
    <cellStyle name="Followed Hyperlink" xfId="3178" builtinId="9" hidden="1"/>
    <cellStyle name="Followed Hyperlink" xfId="3179" builtinId="9" hidden="1"/>
    <cellStyle name="Followed Hyperlink" xfId="3180" builtinId="9" hidden="1"/>
    <cellStyle name="Followed Hyperlink" xfId="3181" builtinId="9" hidden="1"/>
    <cellStyle name="Followed Hyperlink" xfId="3182" builtinId="9" hidden="1"/>
    <cellStyle name="Followed Hyperlink" xfId="3183" builtinId="9" hidden="1"/>
    <cellStyle name="Followed Hyperlink" xfId="3184" builtinId="9" hidden="1"/>
    <cellStyle name="Followed Hyperlink" xfId="3185" builtinId="9" hidden="1"/>
    <cellStyle name="Followed Hyperlink" xfId="3186" builtinId="9" hidden="1"/>
    <cellStyle name="Followed Hyperlink" xfId="3187" builtinId="9" hidden="1"/>
    <cellStyle name="Followed Hyperlink" xfId="3188" builtinId="9" hidden="1"/>
    <cellStyle name="Followed Hyperlink" xfId="3189" builtinId="9" hidden="1"/>
    <cellStyle name="Followed Hyperlink" xfId="3190" builtinId="9" hidden="1"/>
    <cellStyle name="Followed Hyperlink" xfId="3191" builtinId="9" hidden="1"/>
    <cellStyle name="Followed Hyperlink" xfId="3192" builtinId="9" hidden="1"/>
    <cellStyle name="Followed Hyperlink" xfId="3193" builtinId="9" hidden="1"/>
    <cellStyle name="Followed Hyperlink" xfId="3194" builtinId="9" hidden="1"/>
    <cellStyle name="Followed Hyperlink" xfId="3195" builtinId="9" hidden="1"/>
    <cellStyle name="Followed Hyperlink" xfId="3196" builtinId="9" hidden="1"/>
    <cellStyle name="Followed Hyperlink" xfId="3197" builtinId="9" hidden="1"/>
    <cellStyle name="Followed Hyperlink" xfId="3198" builtinId="9" hidden="1"/>
    <cellStyle name="Followed Hyperlink" xfId="3199" builtinId="9" hidden="1"/>
    <cellStyle name="Followed Hyperlink" xfId="3200" builtinId="9" hidden="1"/>
    <cellStyle name="Followed Hyperlink" xfId="3201" builtinId="9" hidden="1"/>
    <cellStyle name="Followed Hyperlink" xfId="3202" builtinId="9" hidden="1"/>
    <cellStyle name="Followed Hyperlink" xfId="3203" builtinId="9" hidden="1"/>
    <cellStyle name="Followed Hyperlink" xfId="3204" builtinId="9" hidden="1"/>
    <cellStyle name="Followed Hyperlink" xfId="3205" builtinId="9" hidden="1"/>
    <cellStyle name="Followed Hyperlink" xfId="3206" builtinId="9" hidden="1"/>
    <cellStyle name="Followed Hyperlink" xfId="3207" builtinId="9" hidden="1"/>
    <cellStyle name="Followed Hyperlink" xfId="3208" builtinId="9" hidden="1"/>
    <cellStyle name="Followed Hyperlink" xfId="3209" builtinId="9" hidden="1"/>
    <cellStyle name="Followed Hyperlink" xfId="3210" builtinId="9" hidden="1"/>
    <cellStyle name="Followed Hyperlink" xfId="3211" builtinId="9" hidden="1"/>
    <cellStyle name="Followed Hyperlink" xfId="3212" builtinId="9" hidden="1"/>
    <cellStyle name="Followed Hyperlink" xfId="3213" builtinId="9" hidden="1"/>
    <cellStyle name="Followed Hyperlink" xfId="3214" builtinId="9" hidden="1"/>
    <cellStyle name="Followed Hyperlink" xfId="3215" builtinId="9" hidden="1"/>
    <cellStyle name="Followed Hyperlink" xfId="3216" builtinId="9" hidden="1"/>
    <cellStyle name="Followed Hyperlink" xfId="3217" builtinId="9" hidden="1"/>
    <cellStyle name="Followed Hyperlink" xfId="3218" builtinId="9" hidden="1"/>
    <cellStyle name="Followed Hyperlink" xfId="3219" builtinId="9" hidden="1"/>
    <cellStyle name="Followed Hyperlink" xfId="3220" builtinId="9" hidden="1"/>
    <cellStyle name="Followed Hyperlink" xfId="3221" builtinId="9" hidden="1"/>
    <cellStyle name="Followed Hyperlink" xfId="3222" builtinId="9" hidden="1"/>
    <cellStyle name="Followed Hyperlink" xfId="3223" builtinId="9" hidden="1"/>
    <cellStyle name="Followed Hyperlink" xfId="3224" builtinId="9" hidden="1"/>
    <cellStyle name="Followed Hyperlink" xfId="3225" builtinId="9" hidden="1"/>
    <cellStyle name="Followed Hyperlink" xfId="3226" builtinId="9" hidden="1"/>
    <cellStyle name="Followed Hyperlink" xfId="3227" builtinId="9" hidden="1"/>
    <cellStyle name="Followed Hyperlink" xfId="3228" builtinId="9" hidden="1"/>
    <cellStyle name="Followed Hyperlink" xfId="3229" builtinId="9" hidden="1"/>
    <cellStyle name="Followed Hyperlink" xfId="3230" builtinId="9" hidden="1"/>
    <cellStyle name="Followed Hyperlink" xfId="3231" builtinId="9" hidden="1"/>
    <cellStyle name="Followed Hyperlink" xfId="3232" builtinId="9" hidden="1"/>
    <cellStyle name="Followed Hyperlink" xfId="3233" builtinId="9" hidden="1"/>
    <cellStyle name="Followed Hyperlink" xfId="3234" builtinId="9" hidden="1"/>
    <cellStyle name="Followed Hyperlink" xfId="3235" builtinId="9" hidden="1"/>
    <cellStyle name="Followed Hyperlink" xfId="3236" builtinId="9" hidden="1"/>
    <cellStyle name="Followed Hyperlink" xfId="3237" builtinId="9" hidden="1"/>
    <cellStyle name="Followed Hyperlink" xfId="3238" builtinId="9" hidden="1"/>
    <cellStyle name="Followed Hyperlink" xfId="3239" builtinId="9" hidden="1"/>
    <cellStyle name="Followed Hyperlink" xfId="3240" builtinId="9" hidden="1"/>
    <cellStyle name="Followed Hyperlink" xfId="3241" builtinId="9" hidden="1"/>
    <cellStyle name="Followed Hyperlink" xfId="3242" builtinId="9" hidden="1"/>
    <cellStyle name="Followed Hyperlink" xfId="3243" builtinId="9" hidden="1"/>
    <cellStyle name="Followed Hyperlink" xfId="3244" builtinId="9" hidden="1"/>
    <cellStyle name="Followed Hyperlink" xfId="3245" builtinId="9" hidden="1"/>
    <cellStyle name="Followed Hyperlink" xfId="3246" builtinId="9" hidden="1"/>
    <cellStyle name="Followed Hyperlink" xfId="3247" builtinId="9" hidden="1"/>
    <cellStyle name="Followed Hyperlink" xfId="3248" builtinId="9" hidden="1"/>
    <cellStyle name="Followed Hyperlink" xfId="3249" builtinId="9" hidden="1"/>
    <cellStyle name="Followed Hyperlink" xfId="3250" builtinId="9" hidden="1"/>
    <cellStyle name="Followed Hyperlink" xfId="3251" builtinId="9" hidden="1"/>
    <cellStyle name="Followed Hyperlink" xfId="3252" builtinId="9" hidden="1"/>
    <cellStyle name="Followed Hyperlink" xfId="3253" builtinId="9" hidden="1"/>
    <cellStyle name="Followed Hyperlink" xfId="3254" builtinId="9" hidden="1"/>
    <cellStyle name="Followed Hyperlink" xfId="3255" builtinId="9" hidden="1"/>
    <cellStyle name="Followed Hyperlink" xfId="3256" builtinId="9" hidden="1"/>
    <cellStyle name="Followed Hyperlink" xfId="3257" builtinId="9" hidden="1"/>
    <cellStyle name="Followed Hyperlink" xfId="3258" builtinId="9" hidden="1"/>
    <cellStyle name="Followed Hyperlink" xfId="3259" builtinId="9" hidden="1"/>
    <cellStyle name="Followed Hyperlink" xfId="3260" builtinId="9" hidden="1"/>
    <cellStyle name="Followed Hyperlink" xfId="3261" builtinId="9" hidden="1"/>
    <cellStyle name="Followed Hyperlink" xfId="3262" builtinId="9" hidden="1"/>
    <cellStyle name="Followed Hyperlink" xfId="3263" builtinId="9" hidden="1"/>
    <cellStyle name="Followed Hyperlink" xfId="3264" builtinId="9" hidden="1"/>
    <cellStyle name="Followed Hyperlink" xfId="3265" builtinId="9" hidden="1"/>
    <cellStyle name="Followed Hyperlink" xfId="3266" builtinId="9" hidden="1"/>
    <cellStyle name="Followed Hyperlink" xfId="3267" builtinId="9" hidden="1"/>
    <cellStyle name="Followed Hyperlink" xfId="3268" builtinId="9" hidden="1"/>
    <cellStyle name="Followed Hyperlink" xfId="3269" builtinId="9" hidden="1"/>
    <cellStyle name="Followed Hyperlink" xfId="3270" builtinId="9" hidden="1"/>
    <cellStyle name="Followed Hyperlink" xfId="3271" builtinId="9" hidden="1"/>
    <cellStyle name="Followed Hyperlink" xfId="3272" builtinId="9" hidden="1"/>
    <cellStyle name="Followed Hyperlink" xfId="3273" builtinId="9" hidden="1"/>
    <cellStyle name="Followed Hyperlink" xfId="3363" builtinId="9" hidden="1"/>
    <cellStyle name="Followed Hyperlink" xfId="3364" builtinId="9" hidden="1"/>
    <cellStyle name="Followed Hyperlink" xfId="3365" builtinId="9" hidden="1"/>
    <cellStyle name="Followed Hyperlink" xfId="3366" builtinId="9" hidden="1"/>
    <cellStyle name="Followed Hyperlink" xfId="3367" builtinId="9" hidden="1"/>
    <cellStyle name="Followed Hyperlink" xfId="3368" builtinId="9" hidden="1"/>
    <cellStyle name="Followed Hyperlink" xfId="3369" builtinId="9" hidden="1"/>
    <cellStyle name="Followed Hyperlink" xfId="3370" builtinId="9" hidden="1"/>
    <cellStyle name="Followed Hyperlink" xfId="3371" builtinId="9" hidden="1"/>
    <cellStyle name="Followed Hyperlink" xfId="3372" builtinId="9" hidden="1"/>
    <cellStyle name="Followed Hyperlink" xfId="3373" builtinId="9" hidden="1"/>
    <cellStyle name="Followed Hyperlink" xfId="3374" builtinId="9" hidden="1"/>
    <cellStyle name="Followed Hyperlink" xfId="3375" builtinId="9" hidden="1"/>
    <cellStyle name="Followed Hyperlink" xfId="3376" builtinId="9" hidden="1"/>
    <cellStyle name="Followed Hyperlink" xfId="3377" builtinId="9" hidden="1"/>
    <cellStyle name="Followed Hyperlink" xfId="3378" builtinId="9" hidden="1"/>
    <cellStyle name="Followed Hyperlink" xfId="3379" builtinId="9" hidden="1"/>
    <cellStyle name="Followed Hyperlink" xfId="3380" builtinId="9" hidden="1"/>
    <cellStyle name="Followed Hyperlink" xfId="3381" builtinId="9" hidden="1"/>
    <cellStyle name="Followed Hyperlink" xfId="3382" builtinId="9" hidden="1"/>
    <cellStyle name="Followed Hyperlink" xfId="3383" builtinId="9" hidden="1"/>
    <cellStyle name="Followed Hyperlink" xfId="3384" builtinId="9" hidden="1"/>
    <cellStyle name="Followed Hyperlink" xfId="3385" builtinId="9" hidden="1"/>
    <cellStyle name="Followed Hyperlink" xfId="3386" builtinId="9" hidden="1"/>
    <cellStyle name="Followed Hyperlink" xfId="3387" builtinId="9" hidden="1"/>
    <cellStyle name="Followed Hyperlink 2" xfId="3732" hidden="1" xr:uid="{00000000-0005-0000-0000-0000B20D0000}"/>
    <cellStyle name="Followed Hyperlink 2" xfId="3743" hidden="1" xr:uid="{00000000-0005-0000-0000-0000B30D0000}"/>
    <cellStyle name="Followed Hyperlink 2" xfId="3935" hidden="1" xr:uid="{00000000-0005-0000-0000-0000B40D0000}"/>
    <cellStyle name="Followed Hyperlink 2" xfId="3741" hidden="1" xr:uid="{00000000-0005-0000-0000-0000B50D0000}"/>
    <cellStyle name="Followed Hyperlink 2" xfId="3937" hidden="1" xr:uid="{00000000-0005-0000-0000-0000B60D0000}"/>
    <cellStyle name="Followed Hyperlink 2" xfId="3739" hidden="1" xr:uid="{00000000-0005-0000-0000-0000B70D0000}"/>
    <cellStyle name="Followed Hyperlink 2" xfId="3744" hidden="1" xr:uid="{00000000-0005-0000-0000-0000B80D0000}"/>
    <cellStyle name="Followed Hyperlink 2" xfId="3745" hidden="1" xr:uid="{00000000-0005-0000-0000-0000B90D0000}"/>
    <cellStyle name="Followed Hyperlink 2" xfId="3446" hidden="1" xr:uid="{00000000-0005-0000-0000-0000BA0D0000}"/>
    <cellStyle name="Followed Hyperlink 2" xfId="3936" hidden="1" xr:uid="{00000000-0005-0000-0000-0000BB0D0000}"/>
    <cellStyle name="Followed Hyperlink 2" xfId="3730" hidden="1" xr:uid="{00000000-0005-0000-0000-0000BC0D0000}"/>
    <cellStyle name="Followed Hyperlink 2" xfId="3742" hidden="1" xr:uid="{00000000-0005-0000-0000-0000BD0D0000}"/>
    <cellStyle name="Followed Hyperlink 2" xfId="3938" hidden="1" xr:uid="{00000000-0005-0000-0000-0000BE0D0000}"/>
    <cellStyle name="Followed Hyperlink 2" xfId="3738" hidden="1" xr:uid="{00000000-0005-0000-0000-0000BF0D0000}"/>
    <cellStyle name="Followed Hyperlink 2" xfId="3737" hidden="1" xr:uid="{00000000-0005-0000-0000-0000C00D0000}"/>
    <cellStyle name="Followed Hyperlink 2" xfId="3734" hidden="1" xr:uid="{00000000-0005-0000-0000-0000C10D0000}"/>
    <cellStyle name="Followed Hyperlink 2" xfId="3731" hidden="1" xr:uid="{00000000-0005-0000-0000-0000C20D0000}"/>
    <cellStyle name="Followed Hyperlink 2" xfId="3735" hidden="1" xr:uid="{00000000-0005-0000-0000-0000C30D0000}"/>
    <cellStyle name="Followed Hyperlink 2" xfId="3729" hidden="1" xr:uid="{00000000-0005-0000-0000-0000C40D0000}"/>
    <cellStyle name="Followed Hyperlink 2" xfId="4011" hidden="1" xr:uid="{00000000-0005-0000-0000-0000C50D0000}"/>
    <cellStyle name="Followed Hyperlink 2" xfId="3736" hidden="1" xr:uid="{00000000-0005-0000-0000-0000C60D0000}"/>
    <cellStyle name="Followed Hyperlink 2" xfId="3733" hidden="1" xr:uid="{00000000-0005-0000-0000-0000C70D0000}"/>
    <cellStyle name="Followed Hyperlink 2" xfId="4012" hidden="1" xr:uid="{00000000-0005-0000-0000-0000C80D0000}"/>
    <cellStyle name="Followed Hyperlink 2" xfId="4013" hidden="1" xr:uid="{00000000-0005-0000-0000-0000C90D0000}"/>
    <cellStyle name="Followed Hyperlink 2" xfId="4019" hidden="1" xr:uid="{00000000-0005-0000-0000-0000CA0D0000}"/>
    <cellStyle name="Followed Hyperlink 2" xfId="4020" hidden="1" xr:uid="{00000000-0005-0000-0000-0000CB0D0000}"/>
    <cellStyle name="Followed Hyperlink 2" xfId="4021" hidden="1" xr:uid="{00000000-0005-0000-0000-0000CC0D0000}"/>
    <cellStyle name="Followed Hyperlink 2" xfId="4022" hidden="1" xr:uid="{00000000-0005-0000-0000-0000CD0D0000}"/>
    <cellStyle name="Followed Hyperlink 2" xfId="4023" hidden="1" xr:uid="{00000000-0005-0000-0000-0000CE0D0000}"/>
    <cellStyle name="Followed Hyperlink 2" xfId="4024" hidden="1" xr:uid="{00000000-0005-0000-0000-0000CF0D0000}"/>
    <cellStyle name="Followed Hyperlink 2" xfId="4025" hidden="1" xr:uid="{00000000-0005-0000-0000-0000D00D0000}"/>
    <cellStyle name="Followed Hyperlink 2" xfId="4026" hidden="1" xr:uid="{00000000-0005-0000-0000-0000D10D0000}"/>
    <cellStyle name="Followed Hyperlink 2" xfId="4027" hidden="1" xr:uid="{00000000-0005-0000-0000-0000D20D0000}"/>
    <cellStyle name="Followed Hyperlink 2" xfId="4028" hidden="1" xr:uid="{00000000-0005-0000-0000-0000D30D0000}"/>
    <cellStyle name="Followed Hyperlink 2" xfId="4029" hidden="1" xr:uid="{00000000-0005-0000-0000-0000D40D0000}"/>
    <cellStyle name="Followed Hyperlink 2" xfId="4030" hidden="1" xr:uid="{00000000-0005-0000-0000-0000D50D0000}"/>
    <cellStyle name="Followed Hyperlink 2" xfId="4031" hidden="1" xr:uid="{00000000-0005-0000-0000-0000D60D0000}"/>
    <cellStyle name="Followed Hyperlink 2" xfId="4032" hidden="1" xr:uid="{00000000-0005-0000-0000-0000D70D0000}"/>
    <cellStyle name="Followed Hyperlink 2" xfId="4033" hidden="1" xr:uid="{00000000-0005-0000-0000-0000D80D0000}"/>
    <cellStyle name="Followed Hyperlink 2" xfId="4034" hidden="1" xr:uid="{00000000-0005-0000-0000-0000D90D0000}"/>
    <cellStyle name="Followed Hyperlink 2" xfId="4035" hidden="1" xr:uid="{00000000-0005-0000-0000-0000DA0D0000}"/>
    <cellStyle name="Followed Hyperlink 2" xfId="4036" hidden="1" xr:uid="{00000000-0005-0000-0000-0000DB0D0000}"/>
    <cellStyle name="Followed Hyperlink 2" xfId="4037" hidden="1" xr:uid="{00000000-0005-0000-0000-0000DC0D0000}"/>
    <cellStyle name="Followed Hyperlink 2" xfId="4038" hidden="1" xr:uid="{00000000-0005-0000-0000-0000DD0D0000}"/>
    <cellStyle name="Followed Hyperlink 2" xfId="4039" hidden="1" xr:uid="{00000000-0005-0000-0000-0000DE0D0000}"/>
    <cellStyle name="Followed Hyperlink 2" xfId="4040" hidden="1" xr:uid="{00000000-0005-0000-0000-0000DF0D0000}"/>
    <cellStyle name="Followed Hyperlink 2" xfId="4017" hidden="1" xr:uid="{00000000-0005-0000-0000-0000E00D0000}"/>
    <cellStyle name="Followed Hyperlink 2" xfId="4015" hidden="1" xr:uid="{00000000-0005-0000-0000-0000E10D0000}"/>
    <cellStyle name="Followed Hyperlink 2" xfId="4049" hidden="1" xr:uid="{00000000-0005-0000-0000-0000E20D0000}"/>
    <cellStyle name="Followed Hyperlink 2" xfId="4053" hidden="1" xr:uid="{00000000-0005-0000-0000-0000E30D0000}"/>
    <cellStyle name="Followed Hyperlink 2" xfId="4050" hidden="1" xr:uid="{00000000-0005-0000-0000-0000E40D0000}"/>
    <cellStyle name="Followed Hyperlink 2" xfId="4018" hidden="1" xr:uid="{00000000-0005-0000-0000-0000E50D0000}"/>
    <cellStyle name="Followed Hyperlink 2" xfId="4045" hidden="1" xr:uid="{00000000-0005-0000-0000-0000E60D0000}"/>
    <cellStyle name="Followed Hyperlink 2" xfId="4044" hidden="1" xr:uid="{00000000-0005-0000-0000-0000E70D0000}"/>
    <cellStyle name="Followed Hyperlink 2" xfId="4043" hidden="1" xr:uid="{00000000-0005-0000-0000-0000E80D0000}"/>
    <cellStyle name="Followed Hyperlink 2" xfId="4042" hidden="1" xr:uid="{00000000-0005-0000-0000-0000E90D0000}"/>
    <cellStyle name="Followed Hyperlink 2" xfId="4047" hidden="1" xr:uid="{00000000-0005-0000-0000-0000EA0D0000}"/>
    <cellStyle name="Followed Hyperlink 2" xfId="4056" hidden="1" xr:uid="{00000000-0005-0000-0000-0000EB0D0000}"/>
    <cellStyle name="Followed Hyperlink 2" xfId="4016" hidden="1" xr:uid="{00000000-0005-0000-0000-0000EC0D0000}"/>
    <cellStyle name="Followed Hyperlink 2" xfId="4054" hidden="1" xr:uid="{00000000-0005-0000-0000-0000ED0D0000}"/>
    <cellStyle name="Followed Hyperlink 2" xfId="4052" hidden="1" xr:uid="{00000000-0005-0000-0000-0000EE0D0000}"/>
    <cellStyle name="Followed Hyperlink 2" xfId="4048" hidden="1" xr:uid="{00000000-0005-0000-0000-0000EF0D0000}"/>
    <cellStyle name="Followed Hyperlink 2" xfId="4074" hidden="1" xr:uid="{00000000-0005-0000-0000-0000F00D0000}"/>
    <cellStyle name="Followed Hyperlink 2" xfId="4070" hidden="1" xr:uid="{00000000-0005-0000-0000-0000F10D0000}"/>
    <cellStyle name="Followed Hyperlink 2" xfId="4067" hidden="1" xr:uid="{00000000-0005-0000-0000-0000F20D0000}"/>
    <cellStyle name="Followed Hyperlink 2" xfId="4063" hidden="1" xr:uid="{00000000-0005-0000-0000-0000F30D0000}"/>
    <cellStyle name="Followed Hyperlink 2" xfId="4061" hidden="1" xr:uid="{00000000-0005-0000-0000-0000F40D0000}"/>
    <cellStyle name="Followed Hyperlink 2" xfId="4058" hidden="1" xr:uid="{00000000-0005-0000-0000-0000F50D0000}"/>
    <cellStyle name="Followed Hyperlink 2" xfId="4065" hidden="1" xr:uid="{00000000-0005-0000-0000-0000F60D0000}"/>
    <cellStyle name="Followed Hyperlink 2" xfId="4051" hidden="1" xr:uid="{00000000-0005-0000-0000-0000F70D0000}"/>
    <cellStyle name="Followed Hyperlink 2" xfId="4062" hidden="1" xr:uid="{00000000-0005-0000-0000-0000F80D0000}"/>
    <cellStyle name="Followed Hyperlink 2" xfId="4066" hidden="1" xr:uid="{00000000-0005-0000-0000-0000F90D0000}"/>
    <cellStyle name="Followed Hyperlink 2" xfId="4069" hidden="1" xr:uid="{00000000-0005-0000-0000-0000FA0D0000}"/>
    <cellStyle name="Followed Hyperlink 2" xfId="4073" hidden="1" xr:uid="{00000000-0005-0000-0000-0000FB0D0000}"/>
    <cellStyle name="Followed Hyperlink 2" xfId="4076" hidden="1" xr:uid="{00000000-0005-0000-0000-0000FC0D0000}"/>
    <cellStyle name="Followed Hyperlink 2" xfId="4064" hidden="1" xr:uid="{00000000-0005-0000-0000-0000FD0D0000}"/>
    <cellStyle name="Followed Hyperlink 2" xfId="4057" hidden="1" xr:uid="{00000000-0005-0000-0000-0000FE0D0000}"/>
    <cellStyle name="Followed Hyperlink 2" xfId="4071" hidden="1" xr:uid="{00000000-0005-0000-0000-0000FF0D0000}"/>
    <cellStyle name="Followed Hyperlink 2" xfId="4060" hidden="1" xr:uid="{00000000-0005-0000-0000-0000000E0000}"/>
    <cellStyle name="Followed Hyperlink 2" xfId="4072" hidden="1" xr:uid="{00000000-0005-0000-0000-0000010E0000}"/>
    <cellStyle name="Followed Hyperlink 2" xfId="4093" hidden="1" xr:uid="{00000000-0005-0000-0000-0000020E0000}"/>
    <cellStyle name="Followed Hyperlink 2" xfId="4089" hidden="1" xr:uid="{00000000-0005-0000-0000-0000030E0000}"/>
    <cellStyle name="Followed Hyperlink 2" xfId="4086" hidden="1" xr:uid="{00000000-0005-0000-0000-0000040E0000}"/>
    <cellStyle name="Followed Hyperlink 2" xfId="4083" hidden="1" xr:uid="{00000000-0005-0000-0000-0000050E0000}"/>
    <cellStyle name="Followed Hyperlink 2" xfId="4080" hidden="1" xr:uid="{00000000-0005-0000-0000-0000060E0000}"/>
    <cellStyle name="Followed Hyperlink 2" xfId="4059" hidden="1" xr:uid="{00000000-0005-0000-0000-0000070E0000}"/>
    <cellStyle name="Followed Hyperlink 2" xfId="4096" hidden="1" xr:uid="{00000000-0005-0000-0000-0000080E0000}"/>
    <cellStyle name="Followed Hyperlink 2" xfId="4092" hidden="1" xr:uid="{00000000-0005-0000-0000-0000090E0000}"/>
    <cellStyle name="Followed Hyperlink 2" xfId="4088" hidden="1" xr:uid="{00000000-0005-0000-0000-00000A0E0000}"/>
    <cellStyle name="Followed Hyperlink 2" xfId="4085" hidden="1" xr:uid="{00000000-0005-0000-0000-00000B0E0000}"/>
    <cellStyle name="Followed Hyperlink 2" xfId="4075" hidden="1" xr:uid="{00000000-0005-0000-0000-00000C0E0000}"/>
    <cellStyle name="Followed Hyperlink 2" xfId="4055" hidden="1" xr:uid="{00000000-0005-0000-0000-00000D0E0000}"/>
    <cellStyle name="Followed Hyperlink 2" xfId="4046" hidden="1" xr:uid="{00000000-0005-0000-0000-00000E0E0000}"/>
    <cellStyle name="Followed Hyperlink 2" xfId="4094" hidden="1" xr:uid="{00000000-0005-0000-0000-00000F0E0000}"/>
    <cellStyle name="Followed Hyperlink 2" xfId="4081" hidden="1" xr:uid="{00000000-0005-0000-0000-0000100E0000}"/>
    <cellStyle name="Followed Hyperlink 2" xfId="4090" hidden="1" xr:uid="{00000000-0005-0000-0000-0000110E0000}"/>
    <cellStyle name="Followed Hyperlink 2" xfId="4068" hidden="1" xr:uid="{00000000-0005-0000-0000-0000120E0000}"/>
    <cellStyle name="Followed Hyperlink 2" xfId="4087" hidden="1" xr:uid="{00000000-0005-0000-0000-0000130E0000}"/>
    <cellStyle name="Followed Hyperlink 2" xfId="4091" hidden="1" xr:uid="{00000000-0005-0000-0000-0000140E0000}"/>
    <cellStyle name="Followed Hyperlink 2" xfId="4095" hidden="1" xr:uid="{00000000-0005-0000-0000-0000150E0000}"/>
    <cellStyle name="Followed Hyperlink 2" xfId="4079" hidden="1" xr:uid="{00000000-0005-0000-0000-0000160E0000}"/>
    <cellStyle name="Followed Hyperlink 2" xfId="4082" hidden="1" xr:uid="{00000000-0005-0000-0000-0000170E0000}"/>
    <cellStyle name="Followed Hyperlink 2" xfId="4097" hidden="1" xr:uid="{00000000-0005-0000-0000-0000180E0000}"/>
    <cellStyle name="Followed Hyperlink 2" xfId="4041" hidden="1" xr:uid="{00000000-0005-0000-0000-0000190E0000}"/>
    <cellStyle name="Followed Hyperlink 2" xfId="4077" hidden="1" xr:uid="{00000000-0005-0000-0000-00001A0E0000}"/>
    <cellStyle name="Followed Hyperlink 2" xfId="4084" hidden="1" xr:uid="{00000000-0005-0000-0000-00001B0E0000}"/>
    <cellStyle name="Followed Hyperlink 2" xfId="4078" hidden="1" xr:uid="{00000000-0005-0000-0000-00001C0E0000}"/>
    <cellStyle name="Followed Hyperlink 2" xfId="4105" hidden="1" xr:uid="{00000000-0005-0000-0000-00001D0E0000}"/>
    <cellStyle name="Followed Hyperlink 2" xfId="4104" hidden="1" xr:uid="{00000000-0005-0000-0000-00001E0E0000}"/>
    <cellStyle name="Followed Hyperlink 2" xfId="4103" hidden="1" xr:uid="{00000000-0005-0000-0000-00001F0E0000}"/>
    <cellStyle name="Followed Hyperlink 2" xfId="4102" hidden="1" xr:uid="{00000000-0005-0000-0000-0000200E0000}"/>
    <cellStyle name="Followed Hyperlink 2" xfId="4099" hidden="1" xr:uid="{00000000-0005-0000-0000-0000210E0000}"/>
    <cellStyle name="Followed Hyperlink 2" xfId="4122" hidden="1" xr:uid="{00000000-0005-0000-0000-0000220E0000}"/>
    <cellStyle name="Followed Hyperlink 2" xfId="4118" hidden="1" xr:uid="{00000000-0005-0000-0000-0000230E0000}"/>
    <cellStyle name="Followed Hyperlink 2" xfId="4114" hidden="1" xr:uid="{00000000-0005-0000-0000-0000240E0000}"/>
    <cellStyle name="Followed Hyperlink 2" xfId="4110" hidden="1" xr:uid="{00000000-0005-0000-0000-0000250E0000}"/>
    <cellStyle name="Followed Hyperlink 2" xfId="4100" hidden="1" xr:uid="{00000000-0005-0000-0000-0000260E0000}"/>
    <cellStyle name="Followed Hyperlink 2" xfId="4129" hidden="1" xr:uid="{00000000-0005-0000-0000-0000270E0000}"/>
    <cellStyle name="Followed Hyperlink 2" xfId="4125" hidden="1" xr:uid="{00000000-0005-0000-0000-0000280E0000}"/>
    <cellStyle name="Followed Hyperlink 2" xfId="4121" hidden="1" xr:uid="{00000000-0005-0000-0000-0000290E0000}"/>
    <cellStyle name="Followed Hyperlink 2" xfId="4117" hidden="1" xr:uid="{00000000-0005-0000-0000-00002A0E0000}"/>
    <cellStyle name="Followed Hyperlink 2" xfId="4113" hidden="1" xr:uid="{00000000-0005-0000-0000-00002B0E0000}"/>
    <cellStyle name="Followed Hyperlink 2" xfId="4109" hidden="1" xr:uid="{00000000-0005-0000-0000-00002C0E0000}"/>
    <cellStyle name="Followed Hyperlink 2" xfId="4128" hidden="1" xr:uid="{00000000-0005-0000-0000-00002D0E0000}"/>
    <cellStyle name="Followed Hyperlink 2" xfId="4124" hidden="1" xr:uid="{00000000-0005-0000-0000-00002E0E0000}"/>
    <cellStyle name="Followed Hyperlink 2" xfId="4120" hidden="1" xr:uid="{00000000-0005-0000-0000-00002F0E0000}"/>
    <cellStyle name="Followed Hyperlink 2" xfId="4116" hidden="1" xr:uid="{00000000-0005-0000-0000-0000300E0000}"/>
    <cellStyle name="Followed Hyperlink 2" xfId="4112" hidden="1" xr:uid="{00000000-0005-0000-0000-0000310E0000}"/>
    <cellStyle name="Followed Hyperlink 2" xfId="4108" hidden="1" xr:uid="{00000000-0005-0000-0000-0000320E0000}"/>
    <cellStyle name="Followed Hyperlink 2" xfId="4127" hidden="1" xr:uid="{00000000-0005-0000-0000-0000330E0000}"/>
    <cellStyle name="Followed Hyperlink 2" xfId="4123" hidden="1" xr:uid="{00000000-0005-0000-0000-0000340E0000}"/>
    <cellStyle name="Followed Hyperlink 2" xfId="4119" hidden="1" xr:uid="{00000000-0005-0000-0000-0000350E0000}"/>
    <cellStyle name="Followed Hyperlink 2" xfId="4115" hidden="1" xr:uid="{00000000-0005-0000-0000-0000360E0000}"/>
    <cellStyle name="Followed Hyperlink 2" xfId="4111" hidden="1" xr:uid="{00000000-0005-0000-0000-0000370E0000}"/>
    <cellStyle name="Followed Hyperlink 2" xfId="4126" hidden="1" xr:uid="{00000000-0005-0000-0000-0000380E0000}"/>
    <cellStyle name="Followed Hyperlink 2" xfId="4101" hidden="1" xr:uid="{00000000-0005-0000-0000-0000390E0000}"/>
    <cellStyle name="Followed Hyperlink 2" xfId="4098" hidden="1" xr:uid="{00000000-0005-0000-0000-00003A0E0000}"/>
    <cellStyle name="Followed Hyperlink 2" xfId="4136" hidden="1" xr:uid="{00000000-0005-0000-0000-00003B0E0000}"/>
    <cellStyle name="Followed Hyperlink 2" xfId="4139" hidden="1" xr:uid="{00000000-0005-0000-0000-00003C0E0000}"/>
    <cellStyle name="Followed Hyperlink 2" xfId="4137" hidden="1" xr:uid="{00000000-0005-0000-0000-00003D0E0000}"/>
    <cellStyle name="Followed Hyperlink 2" xfId="4107" hidden="1" xr:uid="{00000000-0005-0000-0000-00003E0E0000}"/>
    <cellStyle name="Followed Hyperlink 2" xfId="4133" hidden="1" xr:uid="{00000000-0005-0000-0000-00003F0E0000}"/>
    <cellStyle name="Followed Hyperlink 2" xfId="4132" hidden="1" xr:uid="{00000000-0005-0000-0000-0000400E0000}"/>
    <cellStyle name="Followed Hyperlink 2" xfId="4131" hidden="1" xr:uid="{00000000-0005-0000-0000-0000410E0000}"/>
    <cellStyle name="Followed Hyperlink 2" xfId="4130" hidden="1" xr:uid="{00000000-0005-0000-0000-0000420E0000}"/>
    <cellStyle name="Followed Hyperlink 2" xfId="4134" hidden="1" xr:uid="{00000000-0005-0000-0000-0000430E0000}"/>
    <cellStyle name="Followed Hyperlink 2" xfId="4141" hidden="1" xr:uid="{00000000-0005-0000-0000-0000440E0000}"/>
    <cellStyle name="Followed Hyperlink 2" xfId="4106" hidden="1" xr:uid="{00000000-0005-0000-0000-0000450E0000}"/>
    <cellStyle name="Followed Hyperlink 2" xfId="4140" hidden="1" xr:uid="{00000000-0005-0000-0000-0000460E0000}"/>
    <cellStyle name="Followed Hyperlink 2" xfId="4138" hidden="1" xr:uid="{00000000-0005-0000-0000-0000470E0000}"/>
    <cellStyle name="Followed Hyperlink 2" xfId="4135" hidden="1" xr:uid="{00000000-0005-0000-0000-0000480E0000}"/>
    <cellStyle name="Followed Hyperlink 2" xfId="4152" hidden="1" xr:uid="{00000000-0005-0000-0000-0000490E0000}"/>
    <cellStyle name="Followed Hyperlink 2" xfId="4151" hidden="1" xr:uid="{00000000-0005-0000-0000-00004A0E0000}"/>
    <cellStyle name="Followed Hyperlink 2" xfId="4149" hidden="1" xr:uid="{00000000-0005-0000-0000-00004B0E0000}"/>
    <cellStyle name="Followed Hyperlink 2" xfId="4148" hidden="1" xr:uid="{00000000-0005-0000-0000-00004C0E0000}"/>
    <cellStyle name="Followed Hyperlink 2" xfId="4145" hidden="1" xr:uid="{00000000-0005-0000-0000-00004D0E0000}"/>
    <cellStyle name="Followed Hyperlink 2" xfId="4147" hidden="1" xr:uid="{00000000-0005-0000-0000-00004E0E0000}"/>
    <cellStyle name="Followed Hyperlink 2" xfId="4154" hidden="1" xr:uid="{00000000-0005-0000-0000-00004F0E0000}"/>
    <cellStyle name="Followed Hyperlink 2" xfId="4174" hidden="1" xr:uid="{00000000-0005-0000-0000-0000500E0000}"/>
    <cellStyle name="Followed Hyperlink 2" xfId="4170" hidden="1" xr:uid="{00000000-0005-0000-0000-0000510E0000}"/>
    <cellStyle name="Followed Hyperlink 2" xfId="4166" hidden="1" xr:uid="{00000000-0005-0000-0000-0000520E0000}"/>
    <cellStyle name="Followed Hyperlink 2" xfId="4162" hidden="1" xr:uid="{00000000-0005-0000-0000-0000530E0000}"/>
    <cellStyle name="Followed Hyperlink 2" xfId="4158" hidden="1" xr:uid="{00000000-0005-0000-0000-0000540E0000}"/>
    <cellStyle name="Followed Hyperlink 2" xfId="4146" hidden="1" xr:uid="{00000000-0005-0000-0000-0000550E0000}"/>
    <cellStyle name="Followed Hyperlink 2" xfId="4177" hidden="1" xr:uid="{00000000-0005-0000-0000-0000560E0000}"/>
    <cellStyle name="Followed Hyperlink 2" xfId="4173" hidden="1" xr:uid="{00000000-0005-0000-0000-0000570E0000}"/>
    <cellStyle name="Followed Hyperlink 2" xfId="4169" hidden="1" xr:uid="{00000000-0005-0000-0000-0000580E0000}"/>
    <cellStyle name="Followed Hyperlink 2" xfId="4165" hidden="1" xr:uid="{00000000-0005-0000-0000-0000590E0000}"/>
    <cellStyle name="Followed Hyperlink 2" xfId="4161" hidden="1" xr:uid="{00000000-0005-0000-0000-00005A0E0000}"/>
    <cellStyle name="Followed Hyperlink 2" xfId="4157" hidden="1" xr:uid="{00000000-0005-0000-0000-00005B0E0000}"/>
    <cellStyle name="Followed Hyperlink 2" xfId="4176" hidden="1" xr:uid="{00000000-0005-0000-0000-00005C0E0000}"/>
    <cellStyle name="Followed Hyperlink 2" xfId="4172" hidden="1" xr:uid="{00000000-0005-0000-0000-00005D0E0000}"/>
    <cellStyle name="Followed Hyperlink 2" xfId="4168" hidden="1" xr:uid="{00000000-0005-0000-0000-00005E0E0000}"/>
    <cellStyle name="Followed Hyperlink 2" xfId="4164" hidden="1" xr:uid="{00000000-0005-0000-0000-00005F0E0000}"/>
    <cellStyle name="Followed Hyperlink 2" xfId="4160" hidden="1" xr:uid="{00000000-0005-0000-0000-0000600E0000}"/>
    <cellStyle name="Followed Hyperlink 2" xfId="4156" hidden="1" xr:uid="{00000000-0005-0000-0000-0000610E0000}"/>
    <cellStyle name="Followed Hyperlink 2" xfId="4175" hidden="1" xr:uid="{00000000-0005-0000-0000-0000620E0000}"/>
    <cellStyle name="Followed Hyperlink 2" xfId="4171" hidden="1" xr:uid="{00000000-0005-0000-0000-0000630E0000}"/>
    <cellStyle name="Followed Hyperlink 2" xfId="4153" hidden="1" xr:uid="{00000000-0005-0000-0000-0000640E0000}"/>
    <cellStyle name="Followed Hyperlink 2" xfId="4150" hidden="1" xr:uid="{00000000-0005-0000-0000-0000650E0000}"/>
    <cellStyle name="Followed Hyperlink 2" xfId="4155" hidden="1" xr:uid="{00000000-0005-0000-0000-0000660E0000}"/>
    <cellStyle name="Followed Hyperlink 2" xfId="4182" hidden="1" xr:uid="{00000000-0005-0000-0000-0000670E0000}"/>
    <cellStyle name="Followed Hyperlink 2" xfId="4186" hidden="1" xr:uid="{00000000-0005-0000-0000-0000680E0000}"/>
    <cellStyle name="Followed Hyperlink 2" xfId="4183" hidden="1" xr:uid="{00000000-0005-0000-0000-0000690E0000}"/>
    <cellStyle name="Followed Hyperlink 2" xfId="4142" hidden="1" xr:uid="{00000000-0005-0000-0000-00006A0E0000}"/>
    <cellStyle name="Followed Hyperlink 2" xfId="4178" hidden="1" xr:uid="{00000000-0005-0000-0000-00006B0E0000}"/>
    <cellStyle name="Followed Hyperlink 2" xfId="4143" hidden="1" xr:uid="{00000000-0005-0000-0000-00006C0E0000}"/>
    <cellStyle name="Followed Hyperlink 2" xfId="4159" hidden="1" xr:uid="{00000000-0005-0000-0000-00006D0E0000}"/>
    <cellStyle name="Followed Hyperlink 2" xfId="4163" hidden="1" xr:uid="{00000000-0005-0000-0000-00006E0E0000}"/>
    <cellStyle name="Followed Hyperlink 2" xfId="4180" hidden="1" xr:uid="{00000000-0005-0000-0000-00006F0E0000}"/>
    <cellStyle name="Followed Hyperlink 2" xfId="4189" hidden="1" xr:uid="{00000000-0005-0000-0000-0000700E0000}"/>
    <cellStyle name="Followed Hyperlink 2" xfId="4144" hidden="1" xr:uid="{00000000-0005-0000-0000-0000710E0000}"/>
    <cellStyle name="Followed Hyperlink 2" xfId="4187" hidden="1" xr:uid="{00000000-0005-0000-0000-0000720E0000}"/>
    <cellStyle name="Followed Hyperlink 2" xfId="4185" hidden="1" xr:uid="{00000000-0005-0000-0000-0000730E0000}"/>
    <cellStyle name="Followed Hyperlink 2" xfId="4181" hidden="1" xr:uid="{00000000-0005-0000-0000-0000740E0000}"/>
    <cellStyle name="Followed Hyperlink 2" xfId="4211" hidden="1" xr:uid="{00000000-0005-0000-0000-0000750E0000}"/>
    <cellStyle name="Followed Hyperlink 2" xfId="4207" hidden="1" xr:uid="{00000000-0005-0000-0000-0000760E0000}"/>
    <cellStyle name="Followed Hyperlink 2" xfId="4203" hidden="1" xr:uid="{00000000-0005-0000-0000-0000770E0000}"/>
    <cellStyle name="Followed Hyperlink 2" xfId="4199" hidden="1" xr:uid="{00000000-0005-0000-0000-0000780E0000}"/>
    <cellStyle name="Followed Hyperlink 2" xfId="4195" hidden="1" xr:uid="{00000000-0005-0000-0000-0000790E0000}"/>
    <cellStyle name="Followed Hyperlink 2" xfId="4179" hidden="1" xr:uid="{00000000-0005-0000-0000-00007A0E0000}"/>
    <cellStyle name="Followed Hyperlink 2" xfId="4167" hidden="1" xr:uid="{00000000-0005-0000-0000-00007B0E0000}"/>
    <cellStyle name="Followed Hyperlink 2" xfId="4188" hidden="1" xr:uid="{00000000-0005-0000-0000-00007C0E0000}"/>
    <cellStyle name="Followed Hyperlink 2" xfId="4209" hidden="1" xr:uid="{00000000-0005-0000-0000-00007D0E0000}"/>
    <cellStyle name="Followed Hyperlink 2" xfId="4193" hidden="1" xr:uid="{00000000-0005-0000-0000-00007E0E0000}"/>
    <cellStyle name="Followed Hyperlink 2" xfId="4205" hidden="1" xr:uid="{00000000-0005-0000-0000-00007F0E0000}"/>
    <cellStyle name="Followed Hyperlink 2" xfId="4184" hidden="1" xr:uid="{00000000-0005-0000-0000-0000800E0000}"/>
    <cellStyle name="Followed Hyperlink 2" xfId="4202" hidden="1" xr:uid="{00000000-0005-0000-0000-0000810E0000}"/>
    <cellStyle name="Followed Hyperlink 2" xfId="4206" hidden="1" xr:uid="{00000000-0005-0000-0000-0000820E0000}"/>
    <cellStyle name="Followed Hyperlink 2" xfId="4210" hidden="1" xr:uid="{00000000-0005-0000-0000-0000830E0000}"/>
    <cellStyle name="Followed Hyperlink 2" xfId="4214" hidden="1" xr:uid="{00000000-0005-0000-0000-0000840E0000}"/>
    <cellStyle name="Followed Hyperlink 2" xfId="4194" hidden="1" xr:uid="{00000000-0005-0000-0000-0000850E0000}"/>
    <cellStyle name="Followed Hyperlink 2" xfId="4204" hidden="1" xr:uid="{00000000-0005-0000-0000-0000860E0000}"/>
    <cellStyle name="Followed Hyperlink 2" xfId="4190" hidden="1" xr:uid="{00000000-0005-0000-0000-0000870E0000}"/>
    <cellStyle name="Followed Hyperlink 2" xfId="4212" hidden="1" xr:uid="{00000000-0005-0000-0000-0000880E0000}"/>
    <cellStyle name="Followed Hyperlink 2" xfId="4197" hidden="1" xr:uid="{00000000-0005-0000-0000-0000890E0000}"/>
    <cellStyle name="Followed Hyperlink 2" xfId="4213" hidden="1" xr:uid="{00000000-0005-0000-0000-00008A0E0000}"/>
    <cellStyle name="Followed Hyperlink 2" xfId="4233" hidden="1" xr:uid="{00000000-0005-0000-0000-00008B0E0000}"/>
    <cellStyle name="Followed Hyperlink 2" xfId="4229" hidden="1" xr:uid="{00000000-0005-0000-0000-00008C0E0000}"/>
    <cellStyle name="Followed Hyperlink 2" xfId="4225" hidden="1" xr:uid="{00000000-0005-0000-0000-00008D0E0000}"/>
    <cellStyle name="Followed Hyperlink 2" xfId="4221" hidden="1" xr:uid="{00000000-0005-0000-0000-00008E0E0000}"/>
    <cellStyle name="Followed Hyperlink 2" xfId="4217" hidden="1" xr:uid="{00000000-0005-0000-0000-00008F0E0000}"/>
    <cellStyle name="Followed Hyperlink 2" xfId="4198" hidden="1" xr:uid="{00000000-0005-0000-0000-0000900E0000}"/>
    <cellStyle name="Followed Hyperlink 2" xfId="4191" hidden="1" xr:uid="{00000000-0005-0000-0000-0000910E0000}"/>
    <cellStyle name="Followed Hyperlink 2" xfId="4208" hidden="1" xr:uid="{00000000-0005-0000-0000-0000920E0000}"/>
    <cellStyle name="Followed Hyperlink 2" xfId="4231" hidden="1" xr:uid="{00000000-0005-0000-0000-0000930E0000}"/>
    <cellStyle name="Followed Hyperlink 2" xfId="4215" hidden="1" xr:uid="{00000000-0005-0000-0000-0000940E0000}"/>
    <cellStyle name="Followed Hyperlink 2" xfId="4227" hidden="1" xr:uid="{00000000-0005-0000-0000-0000950E0000}"/>
    <cellStyle name="Followed Hyperlink 2" xfId="4201" hidden="1" xr:uid="{00000000-0005-0000-0000-0000960E0000}"/>
    <cellStyle name="Followed Hyperlink 2" xfId="4224" hidden="1" xr:uid="{00000000-0005-0000-0000-0000970E0000}"/>
    <cellStyle name="Followed Hyperlink 2" xfId="4228" hidden="1" xr:uid="{00000000-0005-0000-0000-0000980E0000}"/>
    <cellStyle name="Followed Hyperlink 2" xfId="4232" hidden="1" xr:uid="{00000000-0005-0000-0000-0000990E0000}"/>
    <cellStyle name="Followed Hyperlink 2" xfId="4236" hidden="1" xr:uid="{00000000-0005-0000-0000-00009A0E0000}"/>
    <cellStyle name="Followed Hyperlink 2" xfId="4216" hidden="1" xr:uid="{00000000-0005-0000-0000-00009B0E0000}"/>
    <cellStyle name="Followed Hyperlink 2" xfId="4226" hidden="1" xr:uid="{00000000-0005-0000-0000-00009C0E0000}"/>
    <cellStyle name="Followed Hyperlink 2" xfId="4200" hidden="1" xr:uid="{00000000-0005-0000-0000-00009D0E0000}"/>
    <cellStyle name="Followed Hyperlink 2" xfId="4234" hidden="1" xr:uid="{00000000-0005-0000-0000-00009E0E0000}"/>
    <cellStyle name="Followed Hyperlink 2" xfId="4219" hidden="1" xr:uid="{00000000-0005-0000-0000-00009F0E0000}"/>
    <cellStyle name="Followed Hyperlink 2" xfId="4235" hidden="1" xr:uid="{00000000-0005-0000-0000-0000A00E0000}"/>
    <cellStyle name="Followed Hyperlink 2" xfId="4253" hidden="1" xr:uid="{00000000-0005-0000-0000-0000A10E0000}"/>
    <cellStyle name="Followed Hyperlink 2" xfId="4250" hidden="1" xr:uid="{00000000-0005-0000-0000-0000A20E0000}"/>
    <cellStyle name="Followed Hyperlink 2" xfId="4246" hidden="1" xr:uid="{00000000-0005-0000-0000-0000A30E0000}"/>
    <cellStyle name="Followed Hyperlink 2" xfId="4243" hidden="1" xr:uid="{00000000-0005-0000-0000-0000A40E0000}"/>
    <cellStyle name="Followed Hyperlink 2" xfId="4239" hidden="1" xr:uid="{00000000-0005-0000-0000-0000A50E0000}"/>
    <cellStyle name="Followed Hyperlink 2" xfId="4230" hidden="1" xr:uid="{00000000-0005-0000-0000-0000A60E0000}"/>
    <cellStyle name="Followed Hyperlink 2" xfId="4251" hidden="1" xr:uid="{00000000-0005-0000-0000-0000A70E0000}"/>
    <cellStyle name="Followed Hyperlink 2" xfId="4237" hidden="1" xr:uid="{00000000-0005-0000-0000-0000A80E0000}"/>
    <cellStyle name="Followed Hyperlink 2" xfId="4248" hidden="1" xr:uid="{00000000-0005-0000-0000-0000A90E0000}"/>
    <cellStyle name="Followed Hyperlink 2" xfId="4223" hidden="1" xr:uid="{00000000-0005-0000-0000-0000AA0E0000}"/>
    <cellStyle name="Followed Hyperlink 2" xfId="4245" hidden="1" xr:uid="{00000000-0005-0000-0000-0000AB0E0000}"/>
    <cellStyle name="Followed Hyperlink 2" xfId="4249" hidden="1" xr:uid="{00000000-0005-0000-0000-0000AC0E0000}"/>
    <cellStyle name="Followed Hyperlink 2" xfId="4252" hidden="1" xr:uid="{00000000-0005-0000-0000-0000AD0E0000}"/>
    <cellStyle name="Followed Hyperlink 2" xfId="4256" hidden="1" xr:uid="{00000000-0005-0000-0000-0000AE0E0000}"/>
    <cellStyle name="Followed Hyperlink 2" xfId="4238" hidden="1" xr:uid="{00000000-0005-0000-0000-0000AF0E0000}"/>
    <cellStyle name="Followed Hyperlink 2" xfId="4247" hidden="1" xr:uid="{00000000-0005-0000-0000-0000B00E0000}"/>
    <cellStyle name="Followed Hyperlink 2" xfId="4222" hidden="1" xr:uid="{00000000-0005-0000-0000-0000B10E0000}"/>
    <cellStyle name="Followed Hyperlink 2" xfId="4254" hidden="1" xr:uid="{00000000-0005-0000-0000-0000B20E0000}"/>
    <cellStyle name="Followed Hyperlink 2" xfId="4241" hidden="1" xr:uid="{00000000-0005-0000-0000-0000B30E0000}"/>
    <cellStyle name="Followed Hyperlink 2" xfId="4255" hidden="1" xr:uid="{00000000-0005-0000-0000-0000B40E0000}"/>
    <cellStyle name="Followed Hyperlink 2" xfId="4275" hidden="1" xr:uid="{00000000-0005-0000-0000-0000B50E0000}"/>
    <cellStyle name="Followed Hyperlink 2" xfId="4271" hidden="1" xr:uid="{00000000-0005-0000-0000-0000B60E0000}"/>
    <cellStyle name="Followed Hyperlink 2" xfId="4267" hidden="1" xr:uid="{00000000-0005-0000-0000-0000B70E0000}"/>
    <cellStyle name="Followed Hyperlink 2" xfId="4263" hidden="1" xr:uid="{00000000-0005-0000-0000-0000B80E0000}"/>
    <cellStyle name="Followed Hyperlink 2" xfId="4259" hidden="1" xr:uid="{00000000-0005-0000-0000-0000B90E0000}"/>
    <cellStyle name="Followed Hyperlink 2" xfId="4240" hidden="1" xr:uid="{00000000-0005-0000-0000-0000BA0E0000}"/>
    <cellStyle name="Followed Hyperlink 2" xfId="4278" hidden="1" xr:uid="{00000000-0005-0000-0000-0000BB0E0000}"/>
    <cellStyle name="Followed Hyperlink 2" xfId="4196" hidden="1" xr:uid="{00000000-0005-0000-0000-0000BC0E0000}"/>
    <cellStyle name="Followed Hyperlink 2" xfId="4242" hidden="1" xr:uid="{00000000-0005-0000-0000-0000BD0E0000}"/>
    <cellStyle name="Followed Hyperlink 2" xfId="4218" hidden="1" xr:uid="{00000000-0005-0000-0000-0000BE0E0000}"/>
    <cellStyle name="Followed Hyperlink 2" xfId="4265" hidden="1" xr:uid="{00000000-0005-0000-0000-0000BF0E0000}"/>
    <cellStyle name="Followed Hyperlink 2" xfId="4272" hidden="1" xr:uid="{00000000-0005-0000-0000-0000C00E0000}"/>
    <cellStyle name="Followed Hyperlink 2" xfId="4261" hidden="1" xr:uid="{00000000-0005-0000-0000-0000C10E0000}"/>
    <cellStyle name="Followed Hyperlink 2" xfId="4220" hidden="1" xr:uid="{00000000-0005-0000-0000-0000C20E0000}"/>
    <cellStyle name="Followed Hyperlink 2" xfId="4258" hidden="1" xr:uid="{00000000-0005-0000-0000-0000C30E0000}"/>
    <cellStyle name="Followed Hyperlink 2" xfId="4262" hidden="1" xr:uid="{00000000-0005-0000-0000-0000C40E0000}"/>
    <cellStyle name="Followed Hyperlink 2" xfId="4266" hidden="1" xr:uid="{00000000-0005-0000-0000-0000C50E0000}"/>
    <cellStyle name="Followed Hyperlink 2" xfId="4270" hidden="1" xr:uid="{00000000-0005-0000-0000-0000C60E0000}"/>
    <cellStyle name="Followed Hyperlink 2" xfId="4273" hidden="1" xr:uid="{00000000-0005-0000-0000-0000C70E0000}"/>
    <cellStyle name="Followed Hyperlink 2" xfId="4260" hidden="1" xr:uid="{00000000-0005-0000-0000-0000C80E0000}"/>
    <cellStyle name="Followed Hyperlink 2" xfId="4244" hidden="1" xr:uid="{00000000-0005-0000-0000-0000C90E0000}"/>
    <cellStyle name="Followed Hyperlink 2" xfId="4268" hidden="1" xr:uid="{00000000-0005-0000-0000-0000CA0E0000}"/>
    <cellStyle name="Followed Hyperlink 2" xfId="4276" hidden="1" xr:uid="{00000000-0005-0000-0000-0000CB0E0000}"/>
    <cellStyle name="Followed Hyperlink 2" xfId="4269" hidden="1" xr:uid="{00000000-0005-0000-0000-0000CC0E0000}"/>
    <cellStyle name="Followed Hyperlink 2" xfId="4298" hidden="1" xr:uid="{00000000-0005-0000-0000-0000CD0E0000}"/>
    <cellStyle name="Followed Hyperlink 2" xfId="4294" hidden="1" xr:uid="{00000000-0005-0000-0000-0000CE0E0000}"/>
    <cellStyle name="Followed Hyperlink 2" xfId="4290" hidden="1" xr:uid="{00000000-0005-0000-0000-0000CF0E0000}"/>
    <cellStyle name="Followed Hyperlink 2" xfId="4286" hidden="1" xr:uid="{00000000-0005-0000-0000-0000D00E0000}"/>
    <cellStyle name="Followed Hyperlink 2" xfId="4283" hidden="1" xr:uid="{00000000-0005-0000-0000-0000D10E0000}"/>
    <cellStyle name="Followed Hyperlink 2" xfId="4277" hidden="1" xr:uid="{00000000-0005-0000-0000-0000D20E0000}"/>
    <cellStyle name="Followed Hyperlink 2" xfId="4274" hidden="1" xr:uid="{00000000-0005-0000-0000-0000D30E0000}"/>
    <cellStyle name="Followed Hyperlink 2" xfId="4264" hidden="1" xr:uid="{00000000-0005-0000-0000-0000D40E0000}"/>
    <cellStyle name="Followed Hyperlink 2" xfId="4296" hidden="1" xr:uid="{00000000-0005-0000-0000-0000D50E0000}"/>
    <cellStyle name="Followed Hyperlink 2" xfId="4281" hidden="1" xr:uid="{00000000-0005-0000-0000-0000D60E0000}"/>
    <cellStyle name="Followed Hyperlink 2" xfId="4292" hidden="1" xr:uid="{00000000-0005-0000-0000-0000D70E0000}"/>
    <cellStyle name="Followed Hyperlink 2" xfId="4257" hidden="1" xr:uid="{00000000-0005-0000-0000-0000D80E0000}"/>
    <cellStyle name="Followed Hyperlink 2" xfId="4289" hidden="1" xr:uid="{00000000-0005-0000-0000-0000D90E0000}"/>
    <cellStyle name="Followed Hyperlink 2" xfId="4293" hidden="1" xr:uid="{00000000-0005-0000-0000-0000DA0E0000}"/>
    <cellStyle name="Followed Hyperlink 2" xfId="4297" hidden="1" xr:uid="{00000000-0005-0000-0000-0000DB0E0000}"/>
    <cellStyle name="Followed Hyperlink 2" xfId="4301" hidden="1" xr:uid="{00000000-0005-0000-0000-0000DC0E0000}"/>
    <cellStyle name="Followed Hyperlink 2" xfId="4282" hidden="1" xr:uid="{00000000-0005-0000-0000-0000DD0E0000}"/>
    <cellStyle name="Followed Hyperlink 2" xfId="4291" hidden="1" xr:uid="{00000000-0005-0000-0000-0000DE0E0000}"/>
    <cellStyle name="Followed Hyperlink 2" xfId="4192" hidden="1" xr:uid="{00000000-0005-0000-0000-0000DF0E0000}"/>
    <cellStyle name="Followed Hyperlink 2" xfId="4299" hidden="1" xr:uid="{00000000-0005-0000-0000-0000E00E0000}"/>
    <cellStyle name="Followed Hyperlink 2" xfId="4284" hidden="1" xr:uid="{00000000-0005-0000-0000-0000E10E0000}"/>
    <cellStyle name="Followed Hyperlink 2" xfId="4300" hidden="1" xr:uid="{00000000-0005-0000-0000-0000E20E0000}"/>
    <cellStyle name="Followed Hyperlink 2" xfId="4318" hidden="1" xr:uid="{00000000-0005-0000-0000-0000E30E0000}"/>
    <cellStyle name="Followed Hyperlink 2" xfId="4315" hidden="1" xr:uid="{00000000-0005-0000-0000-0000E40E0000}"/>
    <cellStyle name="Followed Hyperlink 2" xfId="4311" hidden="1" xr:uid="{00000000-0005-0000-0000-0000E50E0000}"/>
    <cellStyle name="Followed Hyperlink 2" xfId="4308" hidden="1" xr:uid="{00000000-0005-0000-0000-0000E60E0000}"/>
    <cellStyle name="Followed Hyperlink 2" xfId="4304" hidden="1" xr:uid="{00000000-0005-0000-0000-0000E70E0000}"/>
    <cellStyle name="Followed Hyperlink 2" xfId="4316" hidden="1" xr:uid="{00000000-0005-0000-0000-0000E80E0000}"/>
    <cellStyle name="Followed Hyperlink 2" xfId="4302" hidden="1" xr:uid="{00000000-0005-0000-0000-0000E90E0000}"/>
    <cellStyle name="Followed Hyperlink 2" xfId="4313" hidden="1" xr:uid="{00000000-0005-0000-0000-0000EA0E0000}"/>
    <cellStyle name="Followed Hyperlink 2" xfId="4288" hidden="1" xr:uid="{00000000-0005-0000-0000-0000EB0E0000}"/>
    <cellStyle name="Followed Hyperlink 2" xfId="4310" hidden="1" xr:uid="{00000000-0005-0000-0000-0000EC0E0000}"/>
    <cellStyle name="Followed Hyperlink 2" xfId="4314" hidden="1" xr:uid="{00000000-0005-0000-0000-0000ED0E0000}"/>
    <cellStyle name="Followed Hyperlink 2" xfId="4317" hidden="1" xr:uid="{00000000-0005-0000-0000-0000EE0E0000}"/>
    <cellStyle name="Followed Hyperlink 2" xfId="4321" hidden="1" xr:uid="{00000000-0005-0000-0000-0000EF0E0000}"/>
    <cellStyle name="Followed Hyperlink 2" xfId="4303" hidden="1" xr:uid="{00000000-0005-0000-0000-0000F00E0000}"/>
    <cellStyle name="Followed Hyperlink 2" xfId="4312" hidden="1" xr:uid="{00000000-0005-0000-0000-0000F10E0000}"/>
    <cellStyle name="Followed Hyperlink 2" xfId="4287" hidden="1" xr:uid="{00000000-0005-0000-0000-0000F20E0000}"/>
    <cellStyle name="Followed Hyperlink 2" xfId="4319" hidden="1" xr:uid="{00000000-0005-0000-0000-0000F30E0000}"/>
    <cellStyle name="Followed Hyperlink 2" xfId="4306" hidden="1" xr:uid="{00000000-0005-0000-0000-0000F40E0000}"/>
    <cellStyle name="Followed Hyperlink 2" xfId="4320" hidden="1" xr:uid="{00000000-0005-0000-0000-0000F50E0000}"/>
    <cellStyle name="Followed Hyperlink 2" xfId="4339" hidden="1" xr:uid="{00000000-0005-0000-0000-0000F60E0000}"/>
    <cellStyle name="Followed Hyperlink 2" xfId="4335" hidden="1" xr:uid="{00000000-0005-0000-0000-0000F70E0000}"/>
    <cellStyle name="Followed Hyperlink 2" xfId="4331" hidden="1" xr:uid="{00000000-0005-0000-0000-0000F80E0000}"/>
    <cellStyle name="Followed Hyperlink 2" xfId="4327" hidden="1" xr:uid="{00000000-0005-0000-0000-0000F90E0000}"/>
    <cellStyle name="Followed Hyperlink 2" xfId="4324" hidden="1" xr:uid="{00000000-0005-0000-0000-0000FA0E0000}"/>
    <cellStyle name="Followed Hyperlink 2" xfId="4305" hidden="1" xr:uid="{00000000-0005-0000-0000-0000FB0E0000}"/>
    <cellStyle name="Followed Hyperlink 2" xfId="4342" hidden="1" xr:uid="{00000000-0005-0000-0000-0000FC0E0000}"/>
    <cellStyle name="Followed Hyperlink 2" xfId="4338" hidden="1" xr:uid="{00000000-0005-0000-0000-0000FD0E0000}"/>
    <cellStyle name="Followed Hyperlink 2" xfId="4285" hidden="1" xr:uid="{00000000-0005-0000-0000-0000FE0E0000}"/>
    <cellStyle name="Followed Hyperlink 2" xfId="4309" hidden="1" xr:uid="{00000000-0005-0000-0000-0000FF0E0000}"/>
    <cellStyle name="Followed Hyperlink 2" xfId="4325" hidden="1" xr:uid="{00000000-0005-0000-0000-0000000F0000}"/>
    <cellStyle name="Followed Hyperlink 2" xfId="4332" hidden="1" xr:uid="{00000000-0005-0000-0000-0000010F0000}"/>
    <cellStyle name="Followed Hyperlink 2" xfId="4322" hidden="1" xr:uid="{00000000-0005-0000-0000-0000020F0000}"/>
    <cellStyle name="Followed Hyperlink 2" xfId="4279" hidden="1" xr:uid="{00000000-0005-0000-0000-0000030F0000}"/>
    <cellStyle name="Followed Hyperlink 2" xfId="4341" hidden="1" xr:uid="{00000000-0005-0000-0000-0000040F0000}"/>
    <cellStyle name="Followed Hyperlink 2" xfId="4323" hidden="1" xr:uid="{00000000-0005-0000-0000-0000050F0000}"/>
    <cellStyle name="Followed Hyperlink 2" xfId="4326" hidden="1" xr:uid="{00000000-0005-0000-0000-0000060F0000}"/>
    <cellStyle name="Followed Hyperlink 2" xfId="4330" hidden="1" xr:uid="{00000000-0005-0000-0000-0000070F0000}"/>
    <cellStyle name="Followed Hyperlink 2" xfId="4333" hidden="1" xr:uid="{00000000-0005-0000-0000-0000080F0000}"/>
    <cellStyle name="Followed Hyperlink 2" xfId="4280" hidden="1" xr:uid="{00000000-0005-0000-0000-0000090F0000}"/>
    <cellStyle name="Followed Hyperlink 2" xfId="4307" hidden="1" xr:uid="{00000000-0005-0000-0000-00000A0F0000}"/>
    <cellStyle name="Followed Hyperlink 2" xfId="4328" hidden="1" xr:uid="{00000000-0005-0000-0000-00000B0F0000}"/>
    <cellStyle name="Followed Hyperlink 2" xfId="4336" hidden="1" xr:uid="{00000000-0005-0000-0000-00000C0F0000}"/>
    <cellStyle name="Followed Hyperlink 2" xfId="4329" hidden="1" xr:uid="{00000000-0005-0000-0000-00000D0F0000}"/>
    <cellStyle name="Followed Hyperlink 2" xfId="4364" hidden="1" xr:uid="{00000000-0005-0000-0000-00000E0F0000}"/>
    <cellStyle name="Followed Hyperlink 2" xfId="4360" hidden="1" xr:uid="{00000000-0005-0000-0000-00000F0F0000}"/>
    <cellStyle name="Followed Hyperlink 2" xfId="4356" hidden="1" xr:uid="{00000000-0005-0000-0000-0000100F0000}"/>
    <cellStyle name="Followed Hyperlink 2" xfId="4352" hidden="1" xr:uid="{00000000-0005-0000-0000-0000110F0000}"/>
    <cellStyle name="Followed Hyperlink 2" xfId="4348" hidden="1" xr:uid="{00000000-0005-0000-0000-0000120F0000}"/>
    <cellStyle name="Followed Hyperlink 2" xfId="4344" hidden="1" xr:uid="{00000000-0005-0000-0000-0000130F0000}"/>
    <cellStyle name="Followed Hyperlink 2" xfId="4295" hidden="1" xr:uid="{00000000-0005-0000-0000-0000140F0000}"/>
    <cellStyle name="Followed Hyperlink 2" xfId="4340" hidden="1" xr:uid="{00000000-0005-0000-0000-0000150F0000}"/>
    <cellStyle name="Followed Hyperlink 2" xfId="4343" hidden="1" xr:uid="{00000000-0005-0000-0000-0000160F0000}"/>
    <cellStyle name="Followed Hyperlink 2" xfId="4358" hidden="1" xr:uid="{00000000-0005-0000-0000-0000170F0000}"/>
    <cellStyle name="Followed Hyperlink 2" xfId="4365" hidden="1" xr:uid="{00000000-0005-0000-0000-0000180F0000}"/>
    <cellStyle name="Followed Hyperlink 2" xfId="4354" hidden="1" xr:uid="{00000000-0005-0000-0000-0000190F0000}"/>
    <cellStyle name="Followed Hyperlink 2" xfId="4337" hidden="1" xr:uid="{00000000-0005-0000-0000-00001A0F0000}"/>
    <cellStyle name="Followed Hyperlink 2" xfId="4351" hidden="1" xr:uid="{00000000-0005-0000-0000-00001B0F0000}"/>
    <cellStyle name="Followed Hyperlink 2" xfId="4355" hidden="1" xr:uid="{00000000-0005-0000-0000-00001C0F0000}"/>
    <cellStyle name="Followed Hyperlink 2" xfId="4359" hidden="1" xr:uid="{00000000-0005-0000-0000-00001D0F0000}"/>
    <cellStyle name="Followed Hyperlink 2" xfId="4363" hidden="1" xr:uid="{00000000-0005-0000-0000-00001E0F0000}"/>
    <cellStyle name="Followed Hyperlink 2" xfId="4366" hidden="1" xr:uid="{00000000-0005-0000-0000-00001F0F0000}"/>
    <cellStyle name="Followed Hyperlink 2" xfId="4353" hidden="1" xr:uid="{00000000-0005-0000-0000-0000200F0000}"/>
    <cellStyle name="Followed Hyperlink 2" xfId="4334" hidden="1" xr:uid="{00000000-0005-0000-0000-0000210F0000}"/>
    <cellStyle name="Followed Hyperlink 2" xfId="4361" hidden="1" xr:uid="{00000000-0005-0000-0000-0000220F0000}"/>
    <cellStyle name="Followed Hyperlink 2" xfId="4346" hidden="1" xr:uid="{00000000-0005-0000-0000-0000230F0000}"/>
    <cellStyle name="Followed Hyperlink 2" xfId="4362" hidden="1" xr:uid="{00000000-0005-0000-0000-0000240F0000}"/>
    <cellStyle name="Followed Hyperlink 2" xfId="4387" hidden="1" xr:uid="{00000000-0005-0000-0000-0000250F0000}"/>
    <cellStyle name="Followed Hyperlink 2" xfId="4383" hidden="1" xr:uid="{00000000-0005-0000-0000-0000260F0000}"/>
    <cellStyle name="Followed Hyperlink 2" xfId="4379" hidden="1" xr:uid="{00000000-0005-0000-0000-0000270F0000}"/>
    <cellStyle name="Followed Hyperlink 2" xfId="4375" hidden="1" xr:uid="{00000000-0005-0000-0000-0000280F0000}"/>
    <cellStyle name="Followed Hyperlink 2" xfId="4371" hidden="1" xr:uid="{00000000-0005-0000-0000-0000290F0000}"/>
    <cellStyle name="Followed Hyperlink 2" xfId="4347" hidden="1" xr:uid="{00000000-0005-0000-0000-00002A0F0000}"/>
    <cellStyle name="Followed Hyperlink 2" xfId="4367" hidden="1" xr:uid="{00000000-0005-0000-0000-00002B0F0000}"/>
    <cellStyle name="Followed Hyperlink 2" xfId="4357" hidden="1" xr:uid="{00000000-0005-0000-0000-00002C0F0000}"/>
    <cellStyle name="Followed Hyperlink 2" xfId="4385" hidden="1" xr:uid="{00000000-0005-0000-0000-00002D0F0000}"/>
    <cellStyle name="Followed Hyperlink 2" xfId="4369" hidden="1" xr:uid="{00000000-0005-0000-0000-00002E0F0000}"/>
    <cellStyle name="Followed Hyperlink 2" xfId="4381" hidden="1" xr:uid="{00000000-0005-0000-0000-00002F0F0000}"/>
    <cellStyle name="Followed Hyperlink 2" xfId="4350" hidden="1" xr:uid="{00000000-0005-0000-0000-0000300F0000}"/>
    <cellStyle name="Followed Hyperlink 2" xfId="4378" hidden="1" xr:uid="{00000000-0005-0000-0000-0000310F0000}"/>
    <cellStyle name="Followed Hyperlink 2" xfId="4382" hidden="1" xr:uid="{00000000-0005-0000-0000-0000320F0000}"/>
    <cellStyle name="Followed Hyperlink 2" xfId="4386" hidden="1" xr:uid="{00000000-0005-0000-0000-0000330F0000}"/>
    <cellStyle name="Followed Hyperlink 2" xfId="4390" hidden="1" xr:uid="{00000000-0005-0000-0000-0000340F0000}"/>
    <cellStyle name="Followed Hyperlink 2" xfId="4370" hidden="1" xr:uid="{00000000-0005-0000-0000-0000350F0000}"/>
    <cellStyle name="Followed Hyperlink 2" xfId="4380" hidden="1" xr:uid="{00000000-0005-0000-0000-0000360F0000}"/>
    <cellStyle name="Followed Hyperlink 2" xfId="4349" hidden="1" xr:uid="{00000000-0005-0000-0000-0000370F0000}"/>
    <cellStyle name="Followed Hyperlink 2" xfId="4388" hidden="1" xr:uid="{00000000-0005-0000-0000-0000380F0000}"/>
    <cellStyle name="Followed Hyperlink 2" xfId="4373" hidden="1" xr:uid="{00000000-0005-0000-0000-0000390F0000}"/>
    <cellStyle name="Followed Hyperlink 2" xfId="4389" hidden="1" xr:uid="{00000000-0005-0000-0000-00003A0F0000}"/>
    <cellStyle name="Followed Hyperlink 2" xfId="4408" hidden="1" xr:uid="{00000000-0005-0000-0000-00003B0F0000}"/>
    <cellStyle name="Followed Hyperlink 2" xfId="4404" hidden="1" xr:uid="{00000000-0005-0000-0000-00003C0F0000}"/>
    <cellStyle name="Followed Hyperlink 2" xfId="4400" hidden="1" xr:uid="{00000000-0005-0000-0000-00003D0F0000}"/>
    <cellStyle name="Followed Hyperlink 2" xfId="4396" hidden="1" xr:uid="{00000000-0005-0000-0000-00003E0F0000}"/>
    <cellStyle name="Followed Hyperlink 2" xfId="4393" hidden="1" xr:uid="{00000000-0005-0000-0000-00003F0F0000}"/>
    <cellStyle name="Followed Hyperlink 2" xfId="4374" hidden="1" xr:uid="{00000000-0005-0000-0000-0000400F0000}"/>
    <cellStyle name="Followed Hyperlink 2" xfId="4345" hidden="1" xr:uid="{00000000-0005-0000-0000-0000410F0000}"/>
    <cellStyle name="Followed Hyperlink 2" xfId="4384" hidden="1" xr:uid="{00000000-0005-0000-0000-0000420F0000}"/>
    <cellStyle name="Followed Hyperlink 2" xfId="4406" hidden="1" xr:uid="{00000000-0005-0000-0000-0000430F0000}"/>
    <cellStyle name="Followed Hyperlink 2" xfId="4391" hidden="1" xr:uid="{00000000-0005-0000-0000-0000440F0000}"/>
    <cellStyle name="Followed Hyperlink 2" xfId="4402" hidden="1" xr:uid="{00000000-0005-0000-0000-0000450F0000}"/>
    <cellStyle name="Followed Hyperlink 2" xfId="4377" hidden="1" xr:uid="{00000000-0005-0000-0000-0000460F0000}"/>
    <cellStyle name="Followed Hyperlink 2" xfId="4399" hidden="1" xr:uid="{00000000-0005-0000-0000-0000470F0000}"/>
    <cellStyle name="Followed Hyperlink 2" xfId="4403" hidden="1" xr:uid="{00000000-0005-0000-0000-0000480F0000}"/>
    <cellStyle name="Followed Hyperlink 2" xfId="4407" hidden="1" xr:uid="{00000000-0005-0000-0000-0000490F0000}"/>
    <cellStyle name="Followed Hyperlink 2" xfId="4411" hidden="1" xr:uid="{00000000-0005-0000-0000-00004A0F0000}"/>
    <cellStyle name="Followed Hyperlink 2" xfId="4392" hidden="1" xr:uid="{00000000-0005-0000-0000-00004B0F0000}"/>
    <cellStyle name="Followed Hyperlink 2" xfId="4401" hidden="1" xr:uid="{00000000-0005-0000-0000-00004C0F0000}"/>
    <cellStyle name="Followed Hyperlink 2" xfId="4376" hidden="1" xr:uid="{00000000-0005-0000-0000-00004D0F0000}"/>
    <cellStyle name="Followed Hyperlink 2" xfId="4409" hidden="1" xr:uid="{00000000-0005-0000-0000-00004E0F0000}"/>
    <cellStyle name="Followed Hyperlink 2" xfId="4394" hidden="1" xr:uid="{00000000-0005-0000-0000-00004F0F0000}"/>
    <cellStyle name="Followed Hyperlink 2" xfId="4410" hidden="1" xr:uid="{00000000-0005-0000-0000-0000500F0000}"/>
    <cellStyle name="Followed Hyperlink 2" xfId="4428" hidden="1" xr:uid="{00000000-0005-0000-0000-0000510F0000}"/>
    <cellStyle name="Followed Hyperlink 2" xfId="4425" hidden="1" xr:uid="{00000000-0005-0000-0000-0000520F0000}"/>
    <cellStyle name="Followed Hyperlink 2" xfId="4421" hidden="1" xr:uid="{00000000-0005-0000-0000-0000530F0000}"/>
    <cellStyle name="Followed Hyperlink 2" xfId="4418" hidden="1" xr:uid="{00000000-0005-0000-0000-0000540F0000}"/>
    <cellStyle name="Followed Hyperlink 2" xfId="4414" hidden="1" xr:uid="{00000000-0005-0000-0000-0000550F0000}"/>
    <cellStyle name="Followed Hyperlink 2" xfId="4426" hidden="1" xr:uid="{00000000-0005-0000-0000-0000560F0000}"/>
    <cellStyle name="Followed Hyperlink 2" xfId="4412" hidden="1" xr:uid="{00000000-0005-0000-0000-0000570F0000}"/>
    <cellStyle name="Followed Hyperlink 2" xfId="4423" hidden="1" xr:uid="{00000000-0005-0000-0000-0000580F0000}"/>
    <cellStyle name="Followed Hyperlink 2" xfId="4398" hidden="1" xr:uid="{00000000-0005-0000-0000-0000590F0000}"/>
    <cellStyle name="Followed Hyperlink 2" xfId="4420" hidden="1" xr:uid="{00000000-0005-0000-0000-00005A0F0000}"/>
    <cellStyle name="Followed Hyperlink 2" xfId="4424" hidden="1" xr:uid="{00000000-0005-0000-0000-00005B0F0000}"/>
    <cellStyle name="Followed Hyperlink 2" xfId="4427" hidden="1" xr:uid="{00000000-0005-0000-0000-00005C0F0000}"/>
    <cellStyle name="Followed Hyperlink 2" xfId="4431" hidden="1" xr:uid="{00000000-0005-0000-0000-00005D0F0000}"/>
    <cellStyle name="Followed Hyperlink 2" xfId="4413" hidden="1" xr:uid="{00000000-0005-0000-0000-00005E0F0000}"/>
    <cellStyle name="Followed Hyperlink 2" xfId="4422" hidden="1" xr:uid="{00000000-0005-0000-0000-00005F0F0000}"/>
    <cellStyle name="Followed Hyperlink 2" xfId="4397" hidden="1" xr:uid="{00000000-0005-0000-0000-0000600F0000}"/>
    <cellStyle name="Followed Hyperlink 2" xfId="4429" hidden="1" xr:uid="{00000000-0005-0000-0000-0000610F0000}"/>
    <cellStyle name="Followed Hyperlink 2" xfId="4416" hidden="1" xr:uid="{00000000-0005-0000-0000-0000620F0000}"/>
    <cellStyle name="Followed Hyperlink 2" xfId="4430" hidden="1" xr:uid="{00000000-0005-0000-0000-0000630F0000}"/>
    <cellStyle name="Followed Hyperlink 2" xfId="4450" hidden="1" xr:uid="{00000000-0005-0000-0000-0000640F0000}"/>
    <cellStyle name="Followed Hyperlink 2" xfId="4446" hidden="1" xr:uid="{00000000-0005-0000-0000-0000650F0000}"/>
    <cellStyle name="Followed Hyperlink 2" xfId="4442" hidden="1" xr:uid="{00000000-0005-0000-0000-0000660F0000}"/>
    <cellStyle name="Followed Hyperlink 2" xfId="4438" hidden="1" xr:uid="{00000000-0005-0000-0000-0000670F0000}"/>
    <cellStyle name="Followed Hyperlink 2" xfId="4434" hidden="1" xr:uid="{00000000-0005-0000-0000-0000680F0000}"/>
    <cellStyle name="Followed Hyperlink 2" xfId="4415" hidden="1" xr:uid="{00000000-0005-0000-0000-0000690F0000}"/>
    <cellStyle name="Followed Hyperlink 2" xfId="4453" hidden="1" xr:uid="{00000000-0005-0000-0000-00006A0F0000}"/>
    <cellStyle name="Followed Hyperlink 2" xfId="4449" hidden="1" xr:uid="{00000000-0005-0000-0000-00006B0F0000}"/>
    <cellStyle name="Followed Hyperlink 2" xfId="4405" hidden="1" xr:uid="{00000000-0005-0000-0000-00006C0F0000}"/>
    <cellStyle name="Followed Hyperlink 2" xfId="4395" hidden="1" xr:uid="{00000000-0005-0000-0000-00006D0F0000}"/>
    <cellStyle name="Followed Hyperlink 2" xfId="4419" hidden="1" xr:uid="{00000000-0005-0000-0000-00006E0F0000}"/>
    <cellStyle name="Followed Hyperlink 2" xfId="4436" hidden="1" xr:uid="{00000000-0005-0000-0000-00006F0F0000}"/>
    <cellStyle name="Followed Hyperlink 2" xfId="4443" hidden="1" xr:uid="{00000000-0005-0000-0000-0000700F0000}"/>
    <cellStyle name="Followed Hyperlink 2" xfId="4432" hidden="1" xr:uid="{00000000-0005-0000-0000-0000710F0000}"/>
    <cellStyle name="Followed Hyperlink 2" xfId="4372" hidden="1" xr:uid="{00000000-0005-0000-0000-0000720F0000}"/>
    <cellStyle name="Followed Hyperlink 2" xfId="4452" hidden="1" xr:uid="{00000000-0005-0000-0000-0000730F0000}"/>
    <cellStyle name="Followed Hyperlink 2" xfId="4433" hidden="1" xr:uid="{00000000-0005-0000-0000-0000740F0000}"/>
    <cellStyle name="Followed Hyperlink 2" xfId="4437" hidden="1" xr:uid="{00000000-0005-0000-0000-0000750F0000}"/>
    <cellStyle name="Followed Hyperlink 2" xfId="4441" hidden="1" xr:uid="{00000000-0005-0000-0000-0000760F0000}"/>
    <cellStyle name="Followed Hyperlink 2" xfId="4444" hidden="1" xr:uid="{00000000-0005-0000-0000-0000770F0000}"/>
    <cellStyle name="Followed Hyperlink 2" xfId="4368" hidden="1" xr:uid="{00000000-0005-0000-0000-0000780F0000}"/>
    <cellStyle name="Followed Hyperlink 2" xfId="4417" hidden="1" xr:uid="{00000000-0005-0000-0000-0000790F0000}"/>
    <cellStyle name="Followed Hyperlink 2" xfId="4439" hidden="1" xr:uid="{00000000-0005-0000-0000-00007A0F0000}"/>
    <cellStyle name="Followed Hyperlink 2" xfId="4447" hidden="1" xr:uid="{00000000-0005-0000-0000-00007B0F0000}"/>
    <cellStyle name="Followed Hyperlink 2" xfId="4440" hidden="1" xr:uid="{00000000-0005-0000-0000-00007C0F0000}"/>
    <cellStyle name="Followed Hyperlink 2" xfId="4474" hidden="1" xr:uid="{00000000-0005-0000-0000-00007D0F0000}"/>
    <cellStyle name="Followed Hyperlink 2" xfId="4470" hidden="1" xr:uid="{00000000-0005-0000-0000-00007E0F0000}"/>
    <cellStyle name="Followed Hyperlink 2" xfId="4466" hidden="1" xr:uid="{00000000-0005-0000-0000-00007F0F0000}"/>
    <cellStyle name="Followed Hyperlink 2" xfId="4462" hidden="1" xr:uid="{00000000-0005-0000-0000-0000800F0000}"/>
    <cellStyle name="Followed Hyperlink 2" xfId="4459" hidden="1" xr:uid="{00000000-0005-0000-0000-0000810F0000}"/>
    <cellStyle name="Followed Hyperlink 2" xfId="4448" hidden="1" xr:uid="{00000000-0005-0000-0000-0000820F0000}"/>
    <cellStyle name="Followed Hyperlink 2" xfId="4445" hidden="1" xr:uid="{00000000-0005-0000-0000-0000830F0000}"/>
    <cellStyle name="Followed Hyperlink 2" xfId="4435" hidden="1" xr:uid="{00000000-0005-0000-0000-0000840F0000}"/>
    <cellStyle name="Followed Hyperlink 2" xfId="4472" hidden="1" xr:uid="{00000000-0005-0000-0000-0000850F0000}"/>
    <cellStyle name="Followed Hyperlink 2" xfId="4457" hidden="1" xr:uid="{00000000-0005-0000-0000-0000860F0000}"/>
    <cellStyle name="Followed Hyperlink 2" xfId="4468" hidden="1" xr:uid="{00000000-0005-0000-0000-0000870F0000}"/>
    <cellStyle name="Followed Hyperlink 2" xfId="4451" hidden="1" xr:uid="{00000000-0005-0000-0000-0000880F0000}"/>
    <cellStyle name="Followed Hyperlink 2" xfId="4465" hidden="1" xr:uid="{00000000-0005-0000-0000-0000890F0000}"/>
    <cellStyle name="Followed Hyperlink 2" xfId="4469" hidden="1" xr:uid="{00000000-0005-0000-0000-00008A0F0000}"/>
    <cellStyle name="Followed Hyperlink 2" xfId="4473" hidden="1" xr:uid="{00000000-0005-0000-0000-00008B0F0000}"/>
    <cellStyle name="Followed Hyperlink 2" xfId="4477" hidden="1" xr:uid="{00000000-0005-0000-0000-00008C0F0000}"/>
    <cellStyle name="Followed Hyperlink 2" xfId="4458" hidden="1" xr:uid="{00000000-0005-0000-0000-00008D0F0000}"/>
    <cellStyle name="Followed Hyperlink 2" xfId="4467" hidden="1" xr:uid="{00000000-0005-0000-0000-00008E0F0000}"/>
    <cellStyle name="Followed Hyperlink 2" xfId="4454" hidden="1" xr:uid="{00000000-0005-0000-0000-00008F0F0000}"/>
    <cellStyle name="Followed Hyperlink 2" xfId="4475" hidden="1" xr:uid="{00000000-0005-0000-0000-0000900F0000}"/>
    <cellStyle name="Followed Hyperlink 2" xfId="4460" hidden="1" xr:uid="{00000000-0005-0000-0000-0000910F0000}"/>
    <cellStyle name="Followed Hyperlink 2" xfId="4476" hidden="1" xr:uid="{00000000-0005-0000-0000-0000920F0000}"/>
    <cellStyle name="Followed Hyperlink 2" xfId="4493" hidden="1" xr:uid="{00000000-0005-0000-0000-0000930F0000}"/>
    <cellStyle name="Followed Hyperlink 2" xfId="4490" hidden="1" xr:uid="{00000000-0005-0000-0000-0000940F0000}"/>
    <cellStyle name="Followed Hyperlink 2" xfId="4486" hidden="1" xr:uid="{00000000-0005-0000-0000-0000950F0000}"/>
    <cellStyle name="Followed Hyperlink 2" xfId="4484" hidden="1" xr:uid="{00000000-0005-0000-0000-0000960F0000}"/>
    <cellStyle name="Followed Hyperlink 2" xfId="4480" hidden="1" xr:uid="{00000000-0005-0000-0000-0000970F0000}"/>
    <cellStyle name="Followed Hyperlink 2" xfId="4478" hidden="1" xr:uid="{00000000-0005-0000-0000-0000980F0000}"/>
    <cellStyle name="Followed Hyperlink 2" xfId="4488" hidden="1" xr:uid="{00000000-0005-0000-0000-0000990F0000}"/>
    <cellStyle name="Followed Hyperlink 2" xfId="4464" hidden="1" xr:uid="{00000000-0005-0000-0000-00009A0F0000}"/>
    <cellStyle name="Followed Hyperlink 2" xfId="4485" hidden="1" xr:uid="{00000000-0005-0000-0000-00009B0F0000}"/>
    <cellStyle name="Followed Hyperlink 2" xfId="4489" hidden="1" xr:uid="{00000000-0005-0000-0000-00009C0F0000}"/>
    <cellStyle name="Followed Hyperlink 2" xfId="4492" hidden="1" xr:uid="{00000000-0005-0000-0000-00009D0F0000}"/>
    <cellStyle name="Followed Hyperlink 2" xfId="4496" hidden="1" xr:uid="{00000000-0005-0000-0000-00009E0F0000}"/>
    <cellStyle name="Followed Hyperlink 2" xfId="4479" hidden="1" xr:uid="{00000000-0005-0000-0000-00009F0F0000}"/>
    <cellStyle name="Followed Hyperlink 2" xfId="4487" hidden="1" xr:uid="{00000000-0005-0000-0000-0000A00F0000}"/>
    <cellStyle name="Followed Hyperlink 2" xfId="4463" hidden="1" xr:uid="{00000000-0005-0000-0000-0000A10F0000}"/>
    <cellStyle name="Followed Hyperlink 2" xfId="4494" hidden="1" xr:uid="{00000000-0005-0000-0000-0000A20F0000}"/>
    <cellStyle name="Followed Hyperlink 2" xfId="4482" hidden="1" xr:uid="{00000000-0005-0000-0000-0000A30F0000}"/>
    <cellStyle name="Followed Hyperlink 2" xfId="4495" hidden="1" xr:uid="{00000000-0005-0000-0000-0000A40F0000}"/>
    <cellStyle name="Followed Hyperlink 2" xfId="4515" hidden="1" xr:uid="{00000000-0005-0000-0000-0000A50F0000}"/>
    <cellStyle name="Followed Hyperlink 2" xfId="4511" hidden="1" xr:uid="{00000000-0005-0000-0000-0000A60F0000}"/>
    <cellStyle name="Followed Hyperlink 2" xfId="4507" hidden="1" xr:uid="{00000000-0005-0000-0000-0000A70F0000}"/>
    <cellStyle name="Followed Hyperlink 2" xfId="4503" hidden="1" xr:uid="{00000000-0005-0000-0000-0000A80F0000}"/>
    <cellStyle name="Followed Hyperlink 2" xfId="4499" hidden="1" xr:uid="{00000000-0005-0000-0000-0000A90F0000}"/>
    <cellStyle name="Followed Hyperlink 2" xfId="4481" hidden="1" xr:uid="{00000000-0005-0000-0000-0000AA0F0000}"/>
    <cellStyle name="Followed Hyperlink 2" xfId="4518" hidden="1" xr:uid="{00000000-0005-0000-0000-0000AB0F0000}"/>
    <cellStyle name="Followed Hyperlink 2" xfId="4514" hidden="1" xr:uid="{00000000-0005-0000-0000-0000AC0F0000}"/>
    <cellStyle name="Followed Hyperlink 2" xfId="4510" hidden="1" xr:uid="{00000000-0005-0000-0000-0000AD0F0000}"/>
    <cellStyle name="Followed Hyperlink 2" xfId="4491" hidden="1" xr:uid="{00000000-0005-0000-0000-0000AE0F0000}"/>
    <cellStyle name="Followed Hyperlink 2" xfId="4455" hidden="1" xr:uid="{00000000-0005-0000-0000-0000AF0F0000}"/>
    <cellStyle name="Followed Hyperlink 2" xfId="4483" hidden="1" xr:uid="{00000000-0005-0000-0000-0000B00F0000}"/>
    <cellStyle name="Followed Hyperlink 2" xfId="4497" hidden="1" xr:uid="{00000000-0005-0000-0000-0000B10F0000}"/>
    <cellStyle name="Followed Hyperlink 2" xfId="4504" hidden="1" xr:uid="{00000000-0005-0000-0000-0000B20F0000}"/>
    <cellStyle name="Followed Hyperlink 2" xfId="4516" hidden="1" xr:uid="{00000000-0005-0000-0000-0000B30F0000}"/>
    <cellStyle name="Followed Hyperlink 2" xfId="4471" hidden="1" xr:uid="{00000000-0005-0000-0000-0000B40F0000}"/>
    <cellStyle name="Followed Hyperlink 2" xfId="4513" hidden="1" xr:uid="{00000000-0005-0000-0000-0000B50F0000}"/>
    <cellStyle name="Followed Hyperlink 2" xfId="4517" hidden="1" xr:uid="{00000000-0005-0000-0000-0000B60F0000}"/>
    <cellStyle name="Followed Hyperlink 2" xfId="4498" hidden="1" xr:uid="{00000000-0005-0000-0000-0000B70F0000}"/>
    <cellStyle name="Followed Hyperlink 2" xfId="4502" hidden="1" xr:uid="{00000000-0005-0000-0000-0000B80F0000}"/>
    <cellStyle name="Followed Hyperlink 2" xfId="4505" hidden="1" xr:uid="{00000000-0005-0000-0000-0000B90F0000}"/>
    <cellStyle name="Followed Hyperlink 2" xfId="4519" hidden="1" xr:uid="{00000000-0005-0000-0000-0000BA0F0000}"/>
    <cellStyle name="Followed Hyperlink 2" xfId="4461" hidden="1" xr:uid="{00000000-0005-0000-0000-0000BB0F0000}"/>
    <cellStyle name="Followed Hyperlink 2" xfId="4500" hidden="1" xr:uid="{00000000-0005-0000-0000-0000BC0F0000}"/>
    <cellStyle name="Followed Hyperlink 2" xfId="4508" hidden="1" xr:uid="{00000000-0005-0000-0000-0000BD0F0000}"/>
    <cellStyle name="Followed Hyperlink 2" xfId="4501" hidden="1" xr:uid="{00000000-0005-0000-0000-0000BE0F0000}"/>
    <cellStyle name="Followed Hyperlink 2" xfId="4540" hidden="1" xr:uid="{00000000-0005-0000-0000-0000BF0F0000}"/>
    <cellStyle name="Followed Hyperlink 2" xfId="4536" hidden="1" xr:uid="{00000000-0005-0000-0000-0000C00F0000}"/>
    <cellStyle name="Followed Hyperlink 2" xfId="4532" hidden="1" xr:uid="{00000000-0005-0000-0000-0000C10F0000}"/>
    <cellStyle name="Followed Hyperlink 2" xfId="4528" hidden="1" xr:uid="{00000000-0005-0000-0000-0000C20F0000}"/>
    <cellStyle name="Followed Hyperlink 2" xfId="4525" hidden="1" xr:uid="{00000000-0005-0000-0000-0000C30F0000}"/>
    <cellStyle name="Followed Hyperlink 2" xfId="4509" hidden="1" xr:uid="{00000000-0005-0000-0000-0000C40F0000}"/>
    <cellStyle name="Followed Hyperlink 2" xfId="4506" hidden="1" xr:uid="{00000000-0005-0000-0000-0000C50F0000}"/>
    <cellStyle name="Followed Hyperlink 2" xfId="4456" hidden="1" xr:uid="{00000000-0005-0000-0000-0000C60F0000}"/>
    <cellStyle name="Followed Hyperlink 2" xfId="4538" hidden="1" xr:uid="{00000000-0005-0000-0000-0000C70F0000}"/>
    <cellStyle name="Followed Hyperlink 2" xfId="4523" hidden="1" xr:uid="{00000000-0005-0000-0000-0000C80F0000}"/>
    <cellStyle name="Followed Hyperlink 2" xfId="4534" hidden="1" xr:uid="{00000000-0005-0000-0000-0000C90F0000}"/>
    <cellStyle name="Followed Hyperlink 2" xfId="4512" hidden="1" xr:uid="{00000000-0005-0000-0000-0000CA0F0000}"/>
    <cellStyle name="Followed Hyperlink 2" xfId="4531" hidden="1" xr:uid="{00000000-0005-0000-0000-0000CB0F0000}"/>
    <cellStyle name="Followed Hyperlink 2" xfId="4535" hidden="1" xr:uid="{00000000-0005-0000-0000-0000CC0F0000}"/>
    <cellStyle name="Followed Hyperlink 2" xfId="4539" hidden="1" xr:uid="{00000000-0005-0000-0000-0000CD0F0000}"/>
    <cellStyle name="Followed Hyperlink 2" xfId="4543" hidden="1" xr:uid="{00000000-0005-0000-0000-0000CE0F0000}"/>
    <cellStyle name="Followed Hyperlink 2" xfId="4524" hidden="1" xr:uid="{00000000-0005-0000-0000-0000CF0F0000}"/>
    <cellStyle name="Followed Hyperlink 2" xfId="4533" hidden="1" xr:uid="{00000000-0005-0000-0000-0000D00F0000}"/>
    <cellStyle name="Followed Hyperlink 2" xfId="4520" hidden="1" xr:uid="{00000000-0005-0000-0000-0000D10F0000}"/>
    <cellStyle name="Followed Hyperlink 2" xfId="4541" hidden="1" xr:uid="{00000000-0005-0000-0000-0000D20F0000}"/>
    <cellStyle name="Followed Hyperlink 2" xfId="4526" hidden="1" xr:uid="{00000000-0005-0000-0000-0000D30F0000}"/>
    <cellStyle name="Followed Hyperlink 2" xfId="4542" hidden="1" xr:uid="{00000000-0005-0000-0000-0000D40F0000}"/>
    <cellStyle name="Followed Hyperlink 2" xfId="4560" hidden="1" xr:uid="{00000000-0005-0000-0000-0000D50F0000}"/>
    <cellStyle name="Followed Hyperlink 2" xfId="4557" hidden="1" xr:uid="{00000000-0005-0000-0000-0000D60F0000}"/>
    <cellStyle name="Followed Hyperlink 2" xfId="4553" hidden="1" xr:uid="{00000000-0005-0000-0000-0000D70F0000}"/>
    <cellStyle name="Followed Hyperlink 2" xfId="4550" hidden="1" xr:uid="{00000000-0005-0000-0000-0000D80F0000}"/>
    <cellStyle name="Followed Hyperlink 2" xfId="4546" hidden="1" xr:uid="{00000000-0005-0000-0000-0000D90F0000}"/>
    <cellStyle name="Followed Hyperlink 2" xfId="4558" hidden="1" xr:uid="{00000000-0005-0000-0000-0000DA0F0000}"/>
    <cellStyle name="Followed Hyperlink 2" xfId="4544" hidden="1" xr:uid="{00000000-0005-0000-0000-0000DB0F0000}"/>
    <cellStyle name="Followed Hyperlink 2" xfId="4555" hidden="1" xr:uid="{00000000-0005-0000-0000-0000DC0F0000}"/>
    <cellStyle name="Followed Hyperlink 2" xfId="4530" hidden="1" xr:uid="{00000000-0005-0000-0000-0000DD0F0000}"/>
    <cellStyle name="Followed Hyperlink 2" xfId="4552" hidden="1" xr:uid="{00000000-0005-0000-0000-0000DE0F0000}"/>
    <cellStyle name="Followed Hyperlink 2" xfId="4556" hidden="1" xr:uid="{00000000-0005-0000-0000-0000DF0F0000}"/>
    <cellStyle name="Followed Hyperlink 2" xfId="4559" hidden="1" xr:uid="{00000000-0005-0000-0000-0000E00F0000}"/>
    <cellStyle name="Followed Hyperlink 2" xfId="4563" hidden="1" xr:uid="{00000000-0005-0000-0000-0000E10F0000}"/>
    <cellStyle name="Followed Hyperlink 2" xfId="4545" hidden="1" xr:uid="{00000000-0005-0000-0000-0000E20F0000}"/>
    <cellStyle name="Followed Hyperlink 2" xfId="4554" hidden="1" xr:uid="{00000000-0005-0000-0000-0000E30F0000}"/>
    <cellStyle name="Followed Hyperlink 2" xfId="4529" hidden="1" xr:uid="{00000000-0005-0000-0000-0000E40F0000}"/>
    <cellStyle name="Followed Hyperlink 2" xfId="4561" hidden="1" xr:uid="{00000000-0005-0000-0000-0000E50F0000}"/>
    <cellStyle name="Followed Hyperlink 2" xfId="4548" hidden="1" xr:uid="{00000000-0005-0000-0000-0000E60F0000}"/>
    <cellStyle name="Followed Hyperlink 2" xfId="4562" hidden="1" xr:uid="{00000000-0005-0000-0000-0000E70F0000}"/>
    <cellStyle name="Followed Hyperlink 2" xfId="4582" hidden="1" xr:uid="{00000000-0005-0000-0000-0000E80F0000}"/>
    <cellStyle name="Followed Hyperlink 2" xfId="4578" hidden="1" xr:uid="{00000000-0005-0000-0000-0000E90F0000}"/>
    <cellStyle name="Followed Hyperlink 2" xfId="4574" hidden="1" xr:uid="{00000000-0005-0000-0000-0000EA0F0000}"/>
    <cellStyle name="Followed Hyperlink 2" xfId="4570" hidden="1" xr:uid="{00000000-0005-0000-0000-0000EB0F0000}"/>
    <cellStyle name="Followed Hyperlink 2" xfId="4566" hidden="1" xr:uid="{00000000-0005-0000-0000-0000EC0F0000}"/>
    <cellStyle name="Followed Hyperlink 2" xfId="4547" hidden="1" xr:uid="{00000000-0005-0000-0000-0000ED0F0000}"/>
    <cellStyle name="Followed Hyperlink 2" xfId="4585" hidden="1" xr:uid="{00000000-0005-0000-0000-0000EE0F0000}"/>
    <cellStyle name="Followed Hyperlink 2" xfId="4581" hidden="1" xr:uid="{00000000-0005-0000-0000-0000EF0F0000}"/>
    <cellStyle name="Followed Hyperlink 2" xfId="4537" hidden="1" xr:uid="{00000000-0005-0000-0000-0000F00F0000}"/>
    <cellStyle name="Followed Hyperlink 2" xfId="4527" hidden="1" xr:uid="{00000000-0005-0000-0000-0000F10F0000}"/>
    <cellStyle name="Followed Hyperlink 2" xfId="4551" hidden="1" xr:uid="{00000000-0005-0000-0000-0000F20F0000}"/>
    <cellStyle name="Followed Hyperlink 2" xfId="4568" hidden="1" xr:uid="{00000000-0005-0000-0000-0000F30F0000}"/>
    <cellStyle name="Followed Hyperlink 2" xfId="4575" hidden="1" xr:uid="{00000000-0005-0000-0000-0000F40F0000}"/>
    <cellStyle name="Followed Hyperlink 2" xfId="4564" hidden="1" xr:uid="{00000000-0005-0000-0000-0000F50F0000}"/>
    <cellStyle name="Followed Hyperlink 2" xfId="4521" hidden="1" xr:uid="{00000000-0005-0000-0000-0000F60F0000}"/>
    <cellStyle name="Followed Hyperlink 2" xfId="4584" hidden="1" xr:uid="{00000000-0005-0000-0000-0000F70F0000}"/>
    <cellStyle name="Followed Hyperlink 2" xfId="4565" hidden="1" xr:uid="{00000000-0005-0000-0000-0000F80F0000}"/>
    <cellStyle name="Followed Hyperlink 2" xfId="4569" hidden="1" xr:uid="{00000000-0005-0000-0000-0000F90F0000}"/>
    <cellStyle name="Followed Hyperlink 2" xfId="4573" hidden="1" xr:uid="{00000000-0005-0000-0000-0000FA0F0000}"/>
    <cellStyle name="Followed Hyperlink 2" xfId="4576" hidden="1" xr:uid="{00000000-0005-0000-0000-0000FB0F0000}"/>
    <cellStyle name="Followed Hyperlink 2" xfId="4522" hidden="1" xr:uid="{00000000-0005-0000-0000-0000FC0F0000}"/>
    <cellStyle name="Followed Hyperlink 2" xfId="4549" hidden="1" xr:uid="{00000000-0005-0000-0000-0000FD0F0000}"/>
    <cellStyle name="Followed Hyperlink 2" xfId="4571" hidden="1" xr:uid="{00000000-0005-0000-0000-0000FE0F0000}"/>
    <cellStyle name="Followed Hyperlink 2" xfId="4579" hidden="1" xr:uid="{00000000-0005-0000-0000-0000FF0F0000}"/>
    <cellStyle name="Followed Hyperlink 2" xfId="4572" hidden="1" xr:uid="{00000000-0005-0000-0000-000000100000}"/>
    <cellStyle name="Followed Hyperlink 2" xfId="4605" hidden="1" xr:uid="{00000000-0005-0000-0000-000001100000}"/>
    <cellStyle name="Followed Hyperlink 2" xfId="4602" hidden="1" xr:uid="{00000000-0005-0000-0000-000002100000}"/>
    <cellStyle name="Followed Hyperlink 2" xfId="4598" hidden="1" xr:uid="{00000000-0005-0000-0000-000003100000}"/>
    <cellStyle name="Followed Hyperlink 2" xfId="4595" hidden="1" xr:uid="{00000000-0005-0000-0000-000004100000}"/>
    <cellStyle name="Followed Hyperlink 2" xfId="4591" hidden="1" xr:uid="{00000000-0005-0000-0000-000005100000}"/>
    <cellStyle name="Followed Hyperlink 2" xfId="4567" hidden="1" xr:uid="{00000000-0005-0000-0000-000006100000}"/>
    <cellStyle name="Followed Hyperlink 2" xfId="4603" hidden="1" xr:uid="{00000000-0005-0000-0000-000007100000}"/>
    <cellStyle name="Followed Hyperlink 2" xfId="4589" hidden="1" xr:uid="{00000000-0005-0000-0000-000008100000}"/>
    <cellStyle name="Followed Hyperlink 2" xfId="4600" hidden="1" xr:uid="{00000000-0005-0000-0000-000009100000}"/>
    <cellStyle name="Followed Hyperlink 2" xfId="4583" hidden="1" xr:uid="{00000000-0005-0000-0000-00000A100000}"/>
    <cellStyle name="Followed Hyperlink 2" xfId="4597" hidden="1" xr:uid="{00000000-0005-0000-0000-00000B100000}"/>
    <cellStyle name="Followed Hyperlink 2" xfId="4601" hidden="1" xr:uid="{00000000-0005-0000-0000-00000C100000}"/>
    <cellStyle name="Followed Hyperlink 2" xfId="4604" hidden="1" xr:uid="{00000000-0005-0000-0000-00000D100000}"/>
    <cellStyle name="Followed Hyperlink 2" xfId="4608" hidden="1" xr:uid="{00000000-0005-0000-0000-00000E100000}"/>
    <cellStyle name="Followed Hyperlink 2" xfId="4590" hidden="1" xr:uid="{00000000-0005-0000-0000-00000F100000}"/>
    <cellStyle name="Followed Hyperlink 2" xfId="4599" hidden="1" xr:uid="{00000000-0005-0000-0000-000010100000}"/>
    <cellStyle name="Followed Hyperlink 2" xfId="4586" hidden="1" xr:uid="{00000000-0005-0000-0000-000011100000}"/>
    <cellStyle name="Followed Hyperlink 2" xfId="4606" hidden="1" xr:uid="{00000000-0005-0000-0000-000012100000}"/>
    <cellStyle name="Followed Hyperlink 2" xfId="4593" hidden="1" xr:uid="{00000000-0005-0000-0000-000013100000}"/>
    <cellStyle name="Followed Hyperlink 2" xfId="4607" hidden="1" xr:uid="{00000000-0005-0000-0000-000014100000}"/>
    <cellStyle name="Followed Hyperlink 2" xfId="4626" hidden="1" xr:uid="{00000000-0005-0000-0000-000015100000}"/>
    <cellStyle name="Followed Hyperlink 2" xfId="4622" hidden="1" xr:uid="{00000000-0005-0000-0000-000016100000}"/>
    <cellStyle name="Followed Hyperlink 2" xfId="4618" hidden="1" xr:uid="{00000000-0005-0000-0000-000017100000}"/>
    <cellStyle name="Followed Hyperlink 2" xfId="4615" hidden="1" xr:uid="{00000000-0005-0000-0000-000018100000}"/>
    <cellStyle name="Followed Hyperlink 2" xfId="4611" hidden="1" xr:uid="{00000000-0005-0000-0000-000019100000}"/>
    <cellStyle name="Followed Hyperlink 2" xfId="4592" hidden="1" xr:uid="{00000000-0005-0000-0000-00001A100000}"/>
    <cellStyle name="Followed Hyperlink 2" xfId="4629" hidden="1" xr:uid="{00000000-0005-0000-0000-00001B100000}"/>
    <cellStyle name="Followed Hyperlink 2" xfId="4594" hidden="1" xr:uid="{00000000-0005-0000-0000-00001C100000}"/>
    <cellStyle name="Followed Hyperlink 2" xfId="4587" hidden="1" xr:uid="{00000000-0005-0000-0000-00001D100000}"/>
    <cellStyle name="Followed Hyperlink 2" xfId="4616" hidden="1" xr:uid="{00000000-0005-0000-0000-00001E100000}"/>
    <cellStyle name="Followed Hyperlink 2" xfId="4623" hidden="1" xr:uid="{00000000-0005-0000-0000-00001F100000}"/>
    <cellStyle name="Followed Hyperlink 2" xfId="4613" hidden="1" xr:uid="{00000000-0005-0000-0000-000020100000}"/>
    <cellStyle name="Followed Hyperlink 2" xfId="4580" hidden="1" xr:uid="{00000000-0005-0000-0000-000021100000}"/>
    <cellStyle name="Followed Hyperlink 2" xfId="4610" hidden="1" xr:uid="{00000000-0005-0000-0000-000022100000}"/>
    <cellStyle name="Followed Hyperlink 2" xfId="4614" hidden="1" xr:uid="{00000000-0005-0000-0000-000023100000}"/>
    <cellStyle name="Followed Hyperlink 2" xfId="4617" hidden="1" xr:uid="{00000000-0005-0000-0000-000024100000}"/>
    <cellStyle name="Followed Hyperlink 2" xfId="4621" hidden="1" xr:uid="{00000000-0005-0000-0000-000025100000}"/>
    <cellStyle name="Followed Hyperlink 2" xfId="4624" hidden="1" xr:uid="{00000000-0005-0000-0000-000026100000}"/>
    <cellStyle name="Followed Hyperlink 2" xfId="4612" hidden="1" xr:uid="{00000000-0005-0000-0000-000027100000}"/>
    <cellStyle name="Followed Hyperlink 2" xfId="4596" hidden="1" xr:uid="{00000000-0005-0000-0000-000028100000}"/>
    <cellStyle name="Followed Hyperlink 2" xfId="4619" hidden="1" xr:uid="{00000000-0005-0000-0000-000029100000}"/>
    <cellStyle name="Followed Hyperlink 2" xfId="4627" hidden="1" xr:uid="{00000000-0005-0000-0000-00002A100000}"/>
    <cellStyle name="Followed Hyperlink 2" xfId="4620" hidden="1" xr:uid="{00000000-0005-0000-0000-00002B100000}"/>
    <cellStyle name="Followed Hyperlink 2" xfId="4649" hidden="1" xr:uid="{00000000-0005-0000-0000-00002C100000}"/>
    <cellStyle name="Followed Hyperlink 2" xfId="4645" hidden="1" xr:uid="{00000000-0005-0000-0000-00002D100000}"/>
    <cellStyle name="Followed Hyperlink 2" xfId="4642" hidden="1" xr:uid="{00000000-0005-0000-0000-00002E100000}"/>
    <cellStyle name="Followed Hyperlink 2" xfId="4638" hidden="1" xr:uid="{00000000-0005-0000-0000-00002F100000}"/>
    <cellStyle name="Followed Hyperlink 2" xfId="4634" hidden="1" xr:uid="{00000000-0005-0000-0000-000030100000}"/>
    <cellStyle name="Followed Hyperlink 2" xfId="4630" hidden="1" xr:uid="{00000000-0005-0000-0000-000031100000}"/>
    <cellStyle name="Followed Hyperlink 2" xfId="4609" hidden="1" xr:uid="{00000000-0005-0000-0000-000032100000}"/>
    <cellStyle name="Followed Hyperlink 2" xfId="4588" hidden="1" xr:uid="{00000000-0005-0000-0000-000033100000}"/>
    <cellStyle name="Followed Hyperlink 2" xfId="4643" hidden="1" xr:uid="{00000000-0005-0000-0000-000034100000}"/>
    <cellStyle name="Followed Hyperlink 2" xfId="4650" hidden="1" xr:uid="{00000000-0005-0000-0000-000035100000}"/>
    <cellStyle name="Followed Hyperlink 2" xfId="4640" hidden="1" xr:uid="{00000000-0005-0000-0000-000036100000}"/>
    <cellStyle name="Followed Hyperlink 2" xfId="4628" hidden="1" xr:uid="{00000000-0005-0000-0000-000037100000}"/>
    <cellStyle name="Followed Hyperlink 2" xfId="4637" hidden="1" xr:uid="{00000000-0005-0000-0000-000038100000}"/>
    <cellStyle name="Followed Hyperlink 2" xfId="4641" hidden="1" xr:uid="{00000000-0005-0000-0000-000039100000}"/>
    <cellStyle name="Followed Hyperlink 2" xfId="4644" hidden="1" xr:uid="{00000000-0005-0000-0000-00003A100000}"/>
    <cellStyle name="Followed Hyperlink 2" xfId="4648" hidden="1" xr:uid="{00000000-0005-0000-0000-00003B100000}"/>
    <cellStyle name="Followed Hyperlink 2" xfId="4651" hidden="1" xr:uid="{00000000-0005-0000-0000-00003C100000}"/>
    <cellStyle name="Followed Hyperlink 2" xfId="4639" hidden="1" xr:uid="{00000000-0005-0000-0000-00003D100000}"/>
    <cellStyle name="Followed Hyperlink 2" xfId="4625" hidden="1" xr:uid="{00000000-0005-0000-0000-00003E100000}"/>
    <cellStyle name="Followed Hyperlink 2" xfId="4646" hidden="1" xr:uid="{00000000-0005-0000-0000-00003F100000}"/>
    <cellStyle name="Followed Hyperlink 2" xfId="4632" hidden="1" xr:uid="{00000000-0005-0000-0000-000040100000}"/>
    <cellStyle name="Followed Hyperlink 2" xfId="4647" hidden="1" xr:uid="{00000000-0005-0000-0000-000041100000}"/>
    <cellStyle name="Followed Hyperlink 2" xfId="4669" hidden="1" xr:uid="{00000000-0005-0000-0000-000042100000}"/>
    <cellStyle name="Followed Hyperlink 2" xfId="4665" hidden="1" xr:uid="{00000000-0005-0000-0000-000043100000}"/>
    <cellStyle name="Followed Hyperlink 2" xfId="4662" hidden="1" xr:uid="{00000000-0005-0000-0000-000044100000}"/>
    <cellStyle name="Followed Hyperlink 2" xfId="4658" hidden="1" xr:uid="{00000000-0005-0000-0000-000045100000}"/>
    <cellStyle name="Followed Hyperlink 2" xfId="4656" hidden="1" xr:uid="{00000000-0005-0000-0000-000046100000}"/>
    <cellStyle name="Followed Hyperlink 2" xfId="4631" hidden="1" xr:uid="{00000000-0005-0000-0000-000047100000}"/>
    <cellStyle name="Followed Hyperlink 2" xfId="4670" hidden="1" xr:uid="{00000000-0005-0000-0000-000048100000}"/>
    <cellStyle name="Followed Hyperlink 2" xfId="4660" hidden="1" xr:uid="{00000000-0005-0000-0000-000049100000}"/>
    <cellStyle name="Followed Hyperlink 2" xfId="4633" hidden="1" xr:uid="{00000000-0005-0000-0000-00004A100000}"/>
    <cellStyle name="Followed Hyperlink 2" xfId="4657" hidden="1" xr:uid="{00000000-0005-0000-0000-00004B100000}"/>
    <cellStyle name="Followed Hyperlink 2" xfId="4661" hidden="1" xr:uid="{00000000-0005-0000-0000-00004C100000}"/>
    <cellStyle name="Followed Hyperlink 2" xfId="4664" hidden="1" xr:uid="{00000000-0005-0000-0000-00004D100000}"/>
    <cellStyle name="Followed Hyperlink 2" xfId="4668" hidden="1" xr:uid="{00000000-0005-0000-0000-00004E100000}"/>
    <cellStyle name="Followed Hyperlink 2" xfId="4671" hidden="1" xr:uid="{00000000-0005-0000-0000-00004F100000}"/>
    <cellStyle name="Followed Hyperlink 2" xfId="4659" hidden="1" xr:uid="{00000000-0005-0000-0000-000050100000}"/>
    <cellStyle name="Followed Hyperlink 2" xfId="4652" hidden="1" xr:uid="{00000000-0005-0000-0000-000051100000}"/>
    <cellStyle name="Followed Hyperlink 2" xfId="4666" hidden="1" xr:uid="{00000000-0005-0000-0000-000052100000}"/>
    <cellStyle name="Followed Hyperlink 2" xfId="4654" hidden="1" xr:uid="{00000000-0005-0000-0000-000053100000}"/>
    <cellStyle name="Followed Hyperlink 2" xfId="4667" hidden="1" xr:uid="{00000000-0005-0000-0000-000054100000}"/>
    <cellStyle name="Followed Hyperlink 2" xfId="4691" hidden="1" xr:uid="{00000000-0005-0000-0000-000055100000}"/>
    <cellStyle name="Followed Hyperlink 2" xfId="4687" hidden="1" xr:uid="{00000000-0005-0000-0000-000056100000}"/>
    <cellStyle name="Followed Hyperlink 2" xfId="4683" hidden="1" xr:uid="{00000000-0005-0000-0000-000057100000}"/>
    <cellStyle name="Followed Hyperlink 2" xfId="4679" hidden="1" xr:uid="{00000000-0005-0000-0000-000058100000}"/>
    <cellStyle name="Followed Hyperlink 2" xfId="4675" hidden="1" xr:uid="{00000000-0005-0000-0000-000059100000}"/>
    <cellStyle name="Followed Hyperlink 2" xfId="4653" hidden="1" xr:uid="{00000000-0005-0000-0000-00005A100000}"/>
    <cellStyle name="Followed Hyperlink 2" xfId="4694" hidden="1" xr:uid="{00000000-0005-0000-0000-00005B100000}"/>
    <cellStyle name="Followed Hyperlink 2" xfId="4690" hidden="1" xr:uid="{00000000-0005-0000-0000-00005C100000}"/>
    <cellStyle name="Followed Hyperlink 2" xfId="4686" hidden="1" xr:uid="{00000000-0005-0000-0000-00005D100000}"/>
    <cellStyle name="Followed Hyperlink 2" xfId="4663" hidden="1" xr:uid="{00000000-0005-0000-0000-00005E100000}"/>
    <cellStyle name="Followed Hyperlink 2" xfId="4636" hidden="1" xr:uid="{00000000-0005-0000-0000-00005F100000}"/>
    <cellStyle name="Followed Hyperlink 2" xfId="4655" hidden="1" xr:uid="{00000000-0005-0000-0000-000060100000}"/>
    <cellStyle name="Followed Hyperlink 2" xfId="4673" hidden="1" xr:uid="{00000000-0005-0000-0000-000061100000}"/>
    <cellStyle name="Followed Hyperlink 2" xfId="4680" hidden="1" xr:uid="{00000000-0005-0000-0000-000062100000}"/>
    <cellStyle name="Followed Hyperlink 2" xfId="4692" hidden="1" xr:uid="{00000000-0005-0000-0000-000063100000}"/>
    <cellStyle name="Followed Hyperlink 2" xfId="4635" hidden="1" xr:uid="{00000000-0005-0000-0000-000064100000}"/>
    <cellStyle name="Followed Hyperlink 2" xfId="4689" hidden="1" xr:uid="{00000000-0005-0000-0000-000065100000}"/>
    <cellStyle name="Followed Hyperlink 2" xfId="4693" hidden="1" xr:uid="{00000000-0005-0000-0000-000066100000}"/>
    <cellStyle name="Followed Hyperlink 2" xfId="4674" hidden="1" xr:uid="{00000000-0005-0000-0000-000067100000}"/>
    <cellStyle name="Followed Hyperlink 2" xfId="4678" hidden="1" xr:uid="{00000000-0005-0000-0000-000068100000}"/>
    <cellStyle name="Followed Hyperlink 2" xfId="4681" hidden="1" xr:uid="{00000000-0005-0000-0000-000069100000}"/>
    <cellStyle name="Followed Hyperlink 2" xfId="4695" hidden="1" xr:uid="{00000000-0005-0000-0000-00006A100000}"/>
    <cellStyle name="Followed Hyperlink 2" xfId="4577" hidden="1" xr:uid="{00000000-0005-0000-0000-00006B100000}"/>
    <cellStyle name="Followed Hyperlink 2" xfId="4676" hidden="1" xr:uid="{00000000-0005-0000-0000-00006C100000}"/>
    <cellStyle name="Followed Hyperlink 2" xfId="4684" hidden="1" xr:uid="{00000000-0005-0000-0000-00006D100000}"/>
    <cellStyle name="Followed Hyperlink 2" xfId="4677" hidden="1" xr:uid="{00000000-0005-0000-0000-00006E100000}"/>
    <cellStyle name="Followed Hyperlink 2" xfId="4715" hidden="1" xr:uid="{00000000-0005-0000-0000-00006F100000}"/>
    <cellStyle name="Followed Hyperlink 2" xfId="4711" hidden="1" xr:uid="{00000000-0005-0000-0000-000070100000}"/>
    <cellStyle name="Followed Hyperlink 2" xfId="4707" hidden="1" xr:uid="{00000000-0005-0000-0000-000071100000}"/>
    <cellStyle name="Followed Hyperlink 2" xfId="4703" hidden="1" xr:uid="{00000000-0005-0000-0000-000072100000}"/>
    <cellStyle name="Followed Hyperlink 2" xfId="4700" hidden="1" xr:uid="{00000000-0005-0000-0000-000073100000}"/>
    <cellStyle name="Followed Hyperlink 2" xfId="4685" hidden="1" xr:uid="{00000000-0005-0000-0000-000074100000}"/>
    <cellStyle name="Followed Hyperlink 2" xfId="4682" hidden="1" xr:uid="{00000000-0005-0000-0000-000075100000}"/>
    <cellStyle name="Followed Hyperlink 2" xfId="4672" hidden="1" xr:uid="{00000000-0005-0000-0000-000076100000}"/>
    <cellStyle name="Followed Hyperlink 2" xfId="4713" hidden="1" xr:uid="{00000000-0005-0000-0000-000077100000}"/>
    <cellStyle name="Followed Hyperlink 2" xfId="4698" hidden="1" xr:uid="{00000000-0005-0000-0000-000078100000}"/>
    <cellStyle name="Followed Hyperlink 2" xfId="4709" hidden="1" xr:uid="{00000000-0005-0000-0000-000079100000}"/>
    <cellStyle name="Followed Hyperlink 2" xfId="4688" hidden="1" xr:uid="{00000000-0005-0000-0000-00007A100000}"/>
    <cellStyle name="Followed Hyperlink 2" xfId="4706" hidden="1" xr:uid="{00000000-0005-0000-0000-00007B100000}"/>
    <cellStyle name="Followed Hyperlink 2" xfId="4710" hidden="1" xr:uid="{00000000-0005-0000-0000-00007C100000}"/>
    <cellStyle name="Followed Hyperlink 2" xfId="4714" hidden="1" xr:uid="{00000000-0005-0000-0000-00007D100000}"/>
    <cellStyle name="Followed Hyperlink 2" xfId="4718" hidden="1" xr:uid="{00000000-0005-0000-0000-00007E100000}"/>
    <cellStyle name="Followed Hyperlink 2" xfId="4699" hidden="1" xr:uid="{00000000-0005-0000-0000-00007F100000}"/>
    <cellStyle name="Followed Hyperlink 2" xfId="4708" hidden="1" xr:uid="{00000000-0005-0000-0000-000080100000}"/>
    <cellStyle name="Followed Hyperlink 2" xfId="4696" hidden="1" xr:uid="{00000000-0005-0000-0000-000081100000}"/>
    <cellStyle name="Followed Hyperlink 2" xfId="4716" hidden="1" xr:uid="{00000000-0005-0000-0000-000082100000}"/>
    <cellStyle name="Followed Hyperlink 2" xfId="4701" hidden="1" xr:uid="{00000000-0005-0000-0000-000083100000}"/>
    <cellStyle name="Followed Hyperlink 2" xfId="4717" hidden="1" xr:uid="{00000000-0005-0000-0000-000084100000}"/>
    <cellStyle name="Followed Hyperlink 2" xfId="4734" hidden="1" xr:uid="{00000000-0005-0000-0000-000085100000}"/>
    <cellStyle name="Followed Hyperlink 2" xfId="4731" hidden="1" xr:uid="{00000000-0005-0000-0000-000086100000}"/>
    <cellStyle name="Followed Hyperlink 2" xfId="4727" hidden="1" xr:uid="{00000000-0005-0000-0000-000087100000}"/>
    <cellStyle name="Followed Hyperlink 2" xfId="4725" hidden="1" xr:uid="{00000000-0005-0000-0000-000088100000}"/>
    <cellStyle name="Followed Hyperlink 2" xfId="4721" hidden="1" xr:uid="{00000000-0005-0000-0000-000089100000}"/>
    <cellStyle name="Followed Hyperlink 2" xfId="4719" hidden="1" xr:uid="{00000000-0005-0000-0000-00008A100000}"/>
    <cellStyle name="Followed Hyperlink 2" xfId="4729" hidden="1" xr:uid="{00000000-0005-0000-0000-00008B100000}"/>
    <cellStyle name="Followed Hyperlink 2" xfId="4705" hidden="1" xr:uid="{00000000-0005-0000-0000-00008C100000}"/>
    <cellStyle name="Followed Hyperlink 2" xfId="4726" hidden="1" xr:uid="{00000000-0005-0000-0000-00008D100000}"/>
    <cellStyle name="Followed Hyperlink 2" xfId="4730" hidden="1" xr:uid="{00000000-0005-0000-0000-00008E100000}"/>
    <cellStyle name="Followed Hyperlink 2" xfId="4733" hidden="1" xr:uid="{00000000-0005-0000-0000-00008F100000}"/>
    <cellStyle name="Followed Hyperlink 2" xfId="4737" hidden="1" xr:uid="{00000000-0005-0000-0000-000090100000}"/>
    <cellStyle name="Followed Hyperlink 2" xfId="4720" hidden="1" xr:uid="{00000000-0005-0000-0000-000091100000}"/>
    <cellStyle name="Followed Hyperlink 2" xfId="4728" hidden="1" xr:uid="{00000000-0005-0000-0000-000092100000}"/>
    <cellStyle name="Followed Hyperlink 2" xfId="4704" hidden="1" xr:uid="{00000000-0005-0000-0000-000093100000}"/>
    <cellStyle name="Followed Hyperlink 2" xfId="4735" hidden="1" xr:uid="{00000000-0005-0000-0000-000094100000}"/>
    <cellStyle name="Followed Hyperlink 2" xfId="4723" hidden="1" xr:uid="{00000000-0005-0000-0000-000095100000}"/>
    <cellStyle name="Followed Hyperlink 2" xfId="4736" hidden="1" xr:uid="{00000000-0005-0000-0000-000096100000}"/>
    <cellStyle name="Followed Hyperlink 2" xfId="4754" hidden="1" xr:uid="{00000000-0005-0000-0000-000097100000}"/>
    <cellStyle name="Followed Hyperlink 2" xfId="4751" hidden="1" xr:uid="{00000000-0005-0000-0000-000098100000}"/>
    <cellStyle name="Followed Hyperlink 2" xfId="4747" hidden="1" xr:uid="{00000000-0005-0000-0000-000099100000}"/>
    <cellStyle name="Followed Hyperlink 2" xfId="4744" hidden="1" xr:uid="{00000000-0005-0000-0000-00009A100000}"/>
    <cellStyle name="Followed Hyperlink 2" xfId="4740" hidden="1" xr:uid="{00000000-0005-0000-0000-00009B100000}"/>
    <cellStyle name="Followed Hyperlink 2" xfId="4722" hidden="1" xr:uid="{00000000-0005-0000-0000-00009C100000}"/>
    <cellStyle name="Followed Hyperlink 2" xfId="4757" hidden="1" xr:uid="{00000000-0005-0000-0000-00009D100000}"/>
    <cellStyle name="Followed Hyperlink 2" xfId="4753" hidden="1" xr:uid="{00000000-0005-0000-0000-00009E100000}"/>
    <cellStyle name="Followed Hyperlink 2" xfId="4750" hidden="1" xr:uid="{00000000-0005-0000-0000-00009F100000}"/>
    <cellStyle name="Followed Hyperlink 2" xfId="4745" hidden="1" xr:uid="{00000000-0005-0000-0000-0000A0100000}"/>
    <cellStyle name="Followed Hyperlink 2" xfId="4755" hidden="1" xr:uid="{00000000-0005-0000-0000-0000A1100000}"/>
    <cellStyle name="Followed Hyperlink 2" xfId="4712" hidden="1" xr:uid="{00000000-0005-0000-0000-0000A2100000}"/>
    <cellStyle name="Followed Hyperlink 2" xfId="4752" hidden="1" xr:uid="{00000000-0005-0000-0000-0000A3100000}"/>
    <cellStyle name="Followed Hyperlink 2" xfId="4756" hidden="1" xr:uid="{00000000-0005-0000-0000-0000A4100000}"/>
    <cellStyle name="Followed Hyperlink 2" xfId="4739" hidden="1" xr:uid="{00000000-0005-0000-0000-0000A5100000}"/>
    <cellStyle name="Followed Hyperlink 2" xfId="4743" hidden="1" xr:uid="{00000000-0005-0000-0000-0000A6100000}"/>
    <cellStyle name="Followed Hyperlink 2" xfId="4746" hidden="1" xr:uid="{00000000-0005-0000-0000-0000A7100000}"/>
    <cellStyle name="Followed Hyperlink 2" xfId="4758" hidden="1" xr:uid="{00000000-0005-0000-0000-0000A8100000}"/>
    <cellStyle name="Followed Hyperlink 2" xfId="4702" hidden="1" xr:uid="{00000000-0005-0000-0000-0000A9100000}"/>
    <cellStyle name="Followed Hyperlink 2" xfId="4741" hidden="1" xr:uid="{00000000-0005-0000-0000-0000AA100000}"/>
    <cellStyle name="Followed Hyperlink 2" xfId="4748" hidden="1" xr:uid="{00000000-0005-0000-0000-0000AB100000}"/>
    <cellStyle name="Followed Hyperlink 2" xfId="4742" hidden="1" xr:uid="{00000000-0005-0000-0000-0000AC100000}"/>
    <cellStyle name="Followed Hyperlink 2" xfId="4779" hidden="1" xr:uid="{00000000-0005-0000-0000-0000AD100000}"/>
    <cellStyle name="Followed Hyperlink 2" xfId="4775" hidden="1" xr:uid="{00000000-0005-0000-0000-0000AE100000}"/>
    <cellStyle name="Followed Hyperlink 2" xfId="4771" hidden="1" xr:uid="{00000000-0005-0000-0000-0000AF100000}"/>
    <cellStyle name="Followed Hyperlink 2" xfId="4767" hidden="1" xr:uid="{00000000-0005-0000-0000-0000B0100000}"/>
    <cellStyle name="Followed Hyperlink 2" xfId="4763" hidden="1" xr:uid="{00000000-0005-0000-0000-0000B1100000}"/>
    <cellStyle name="Followed Hyperlink 2" xfId="4759" hidden="1" xr:uid="{00000000-0005-0000-0000-0000B2100000}"/>
    <cellStyle name="Followed Hyperlink 2" xfId="4782" hidden="1" xr:uid="{00000000-0005-0000-0000-0000B3100000}"/>
    <cellStyle name="Followed Hyperlink 2" xfId="4778" hidden="1" xr:uid="{00000000-0005-0000-0000-0000B4100000}"/>
    <cellStyle name="Followed Hyperlink 2" xfId="4774" hidden="1" xr:uid="{00000000-0005-0000-0000-0000B5100000}"/>
    <cellStyle name="Followed Hyperlink 2" xfId="4738" hidden="1" xr:uid="{00000000-0005-0000-0000-0000B6100000}"/>
    <cellStyle name="Followed Hyperlink 2" xfId="4697" hidden="1" xr:uid="{00000000-0005-0000-0000-0000B7100000}"/>
    <cellStyle name="Followed Hyperlink 2" xfId="4749" hidden="1" xr:uid="{00000000-0005-0000-0000-0000B8100000}"/>
    <cellStyle name="Followed Hyperlink 2" xfId="4761" hidden="1" xr:uid="{00000000-0005-0000-0000-0000B9100000}"/>
    <cellStyle name="Followed Hyperlink 2" xfId="4768" hidden="1" xr:uid="{00000000-0005-0000-0000-0000BA100000}"/>
    <cellStyle name="Followed Hyperlink 2" xfId="4780" hidden="1" xr:uid="{00000000-0005-0000-0000-0000BB100000}"/>
    <cellStyle name="Followed Hyperlink 2" xfId="4724" hidden="1" xr:uid="{00000000-0005-0000-0000-0000BC100000}"/>
    <cellStyle name="Followed Hyperlink 2" xfId="4777" hidden="1" xr:uid="{00000000-0005-0000-0000-0000BD100000}"/>
    <cellStyle name="Followed Hyperlink 2" xfId="4781" hidden="1" xr:uid="{00000000-0005-0000-0000-0000BE100000}"/>
    <cellStyle name="Followed Hyperlink 2" xfId="4762" hidden="1" xr:uid="{00000000-0005-0000-0000-0000BF100000}"/>
    <cellStyle name="Followed Hyperlink 2" xfId="4766" hidden="1" xr:uid="{00000000-0005-0000-0000-0000C0100000}"/>
    <cellStyle name="Followed Hyperlink 2" xfId="4769" hidden="1" xr:uid="{00000000-0005-0000-0000-0000C1100000}"/>
    <cellStyle name="Followed Hyperlink 2" xfId="4783" hidden="1" xr:uid="{00000000-0005-0000-0000-0000C2100000}"/>
    <cellStyle name="Followed Hyperlink 2" xfId="4732" hidden="1" xr:uid="{00000000-0005-0000-0000-0000C3100000}"/>
    <cellStyle name="Followed Hyperlink 2" xfId="4764" hidden="1" xr:uid="{00000000-0005-0000-0000-0000C4100000}"/>
    <cellStyle name="Followed Hyperlink 2" xfId="4772" hidden="1" xr:uid="{00000000-0005-0000-0000-0000C5100000}"/>
    <cellStyle name="Followed Hyperlink 2" xfId="4765" hidden="1" xr:uid="{00000000-0005-0000-0000-0000C6100000}"/>
    <cellStyle name="Followed Hyperlink 2" xfId="4801" hidden="1" xr:uid="{00000000-0005-0000-0000-0000C7100000}"/>
    <cellStyle name="Followed Hyperlink 2" xfId="4798" hidden="1" xr:uid="{00000000-0005-0000-0000-0000C8100000}"/>
    <cellStyle name="Followed Hyperlink 2" xfId="4794" hidden="1" xr:uid="{00000000-0005-0000-0000-0000C9100000}"/>
    <cellStyle name="Followed Hyperlink 2" xfId="4790" hidden="1" xr:uid="{00000000-0005-0000-0000-0000CA100000}"/>
    <cellStyle name="Followed Hyperlink 2" xfId="4788" hidden="1" xr:uid="{00000000-0005-0000-0000-0000CB100000}"/>
    <cellStyle name="Followed Hyperlink 2" xfId="4773" hidden="1" xr:uid="{00000000-0005-0000-0000-0000CC100000}"/>
    <cellStyle name="Followed Hyperlink 2" xfId="4770" hidden="1" xr:uid="{00000000-0005-0000-0000-0000CD100000}"/>
    <cellStyle name="Followed Hyperlink 2" xfId="4760" hidden="1" xr:uid="{00000000-0005-0000-0000-0000CE100000}"/>
    <cellStyle name="Followed Hyperlink 2" xfId="4799" hidden="1" xr:uid="{00000000-0005-0000-0000-0000CF100000}"/>
    <cellStyle name="Followed Hyperlink 2" xfId="4786" hidden="1" xr:uid="{00000000-0005-0000-0000-0000D0100000}"/>
    <cellStyle name="Followed Hyperlink 2" xfId="4796" hidden="1" xr:uid="{00000000-0005-0000-0000-0000D1100000}"/>
    <cellStyle name="Followed Hyperlink 2" xfId="4776" hidden="1" xr:uid="{00000000-0005-0000-0000-0000D2100000}"/>
    <cellStyle name="Followed Hyperlink 2" xfId="4793" hidden="1" xr:uid="{00000000-0005-0000-0000-0000D3100000}"/>
    <cellStyle name="Followed Hyperlink 2" xfId="4797" hidden="1" xr:uid="{00000000-0005-0000-0000-0000D4100000}"/>
    <cellStyle name="Followed Hyperlink 2" xfId="4800" hidden="1" xr:uid="{00000000-0005-0000-0000-0000D5100000}"/>
    <cellStyle name="Followed Hyperlink 2" xfId="4804" hidden="1" xr:uid="{00000000-0005-0000-0000-0000D6100000}"/>
    <cellStyle name="Followed Hyperlink 2" xfId="4787" hidden="1" xr:uid="{00000000-0005-0000-0000-0000D7100000}"/>
    <cellStyle name="Followed Hyperlink 2" xfId="4795" hidden="1" xr:uid="{00000000-0005-0000-0000-0000D8100000}"/>
    <cellStyle name="Followed Hyperlink 2" xfId="4784" hidden="1" xr:uid="{00000000-0005-0000-0000-0000D9100000}"/>
    <cellStyle name="Followed Hyperlink 2" xfId="4802" hidden="1" xr:uid="{00000000-0005-0000-0000-0000DA100000}"/>
    <cellStyle name="Followed Hyperlink 2" xfId="4789" hidden="1" xr:uid="{00000000-0005-0000-0000-0000DB100000}"/>
    <cellStyle name="Followed Hyperlink 2" xfId="4803" hidden="1" xr:uid="{00000000-0005-0000-0000-0000DC100000}"/>
    <cellStyle name="Followed Hyperlink 2" xfId="4818" hidden="1" xr:uid="{00000000-0005-0000-0000-0000DD100000}"/>
    <cellStyle name="Followed Hyperlink 2" xfId="4816" hidden="1" xr:uid="{00000000-0005-0000-0000-0000DE100000}"/>
    <cellStyle name="Followed Hyperlink 2" xfId="4812" hidden="1" xr:uid="{00000000-0005-0000-0000-0000DF100000}"/>
    <cellStyle name="Followed Hyperlink 2" xfId="4810" hidden="1" xr:uid="{00000000-0005-0000-0000-0000E0100000}"/>
    <cellStyle name="Followed Hyperlink 2" xfId="4807" hidden="1" xr:uid="{00000000-0005-0000-0000-0000E1100000}"/>
    <cellStyle name="Followed Hyperlink 2" xfId="4817" hidden="1" xr:uid="{00000000-0005-0000-0000-0000E2100000}"/>
    <cellStyle name="Followed Hyperlink 2" xfId="4821" hidden="1" xr:uid="{00000000-0005-0000-0000-0000E3100000}"/>
    <cellStyle name="Followed Hyperlink 2" xfId="4806" hidden="1" xr:uid="{00000000-0005-0000-0000-0000E4100000}"/>
    <cellStyle name="Followed Hyperlink 2" xfId="4813" hidden="1" xr:uid="{00000000-0005-0000-0000-0000E5100000}"/>
    <cellStyle name="Followed Hyperlink 2" xfId="4791" hidden="1" xr:uid="{00000000-0005-0000-0000-0000E6100000}"/>
    <cellStyle name="Followed Hyperlink 2" xfId="4819" hidden="1" xr:uid="{00000000-0005-0000-0000-0000E7100000}"/>
    <cellStyle name="Followed Hyperlink 2" xfId="4809" hidden="1" xr:uid="{00000000-0005-0000-0000-0000E8100000}"/>
    <cellStyle name="Followed Hyperlink 2" xfId="4820" hidden="1" xr:uid="{00000000-0005-0000-0000-0000E9100000}"/>
    <cellStyle name="Followed Hyperlink 2" xfId="4840" hidden="1" xr:uid="{00000000-0005-0000-0000-0000EA100000}"/>
    <cellStyle name="Followed Hyperlink 2" xfId="4836" hidden="1" xr:uid="{00000000-0005-0000-0000-0000EB100000}"/>
    <cellStyle name="Followed Hyperlink 2" xfId="4832" hidden="1" xr:uid="{00000000-0005-0000-0000-0000EC100000}"/>
    <cellStyle name="Followed Hyperlink 2" xfId="4828" hidden="1" xr:uid="{00000000-0005-0000-0000-0000ED100000}"/>
    <cellStyle name="Followed Hyperlink 2" xfId="4824" hidden="1" xr:uid="{00000000-0005-0000-0000-0000EE100000}"/>
    <cellStyle name="Followed Hyperlink 2" xfId="4808" hidden="1" xr:uid="{00000000-0005-0000-0000-0000EF100000}"/>
    <cellStyle name="Followed Hyperlink 2" xfId="4843" hidden="1" xr:uid="{00000000-0005-0000-0000-0000F0100000}"/>
    <cellStyle name="Followed Hyperlink 2" xfId="4839" hidden="1" xr:uid="{00000000-0005-0000-0000-0000F1100000}"/>
    <cellStyle name="Followed Hyperlink 2" xfId="4835" hidden="1" xr:uid="{00000000-0005-0000-0000-0000F2100000}"/>
    <cellStyle name="Followed Hyperlink 2" xfId="4831" hidden="1" xr:uid="{00000000-0005-0000-0000-0000F3100000}"/>
    <cellStyle name="Followed Hyperlink 2" xfId="4827" hidden="1" xr:uid="{00000000-0005-0000-0000-0000F4100000}"/>
    <cellStyle name="Followed Hyperlink 2" xfId="4823" hidden="1" xr:uid="{00000000-0005-0000-0000-0000F5100000}"/>
    <cellStyle name="Followed Hyperlink 2" xfId="4842" hidden="1" xr:uid="{00000000-0005-0000-0000-0000F6100000}"/>
    <cellStyle name="Followed Hyperlink 2" xfId="4838" hidden="1" xr:uid="{00000000-0005-0000-0000-0000F7100000}"/>
    <cellStyle name="Followed Hyperlink 2" xfId="4815" hidden="1" xr:uid="{00000000-0005-0000-0000-0000F8100000}"/>
    <cellStyle name="Followed Hyperlink 2" xfId="4792" hidden="1" xr:uid="{00000000-0005-0000-0000-0000F9100000}"/>
    <cellStyle name="Followed Hyperlink 2" xfId="4805" hidden="1" xr:uid="{00000000-0005-0000-0000-0000FA100000}"/>
    <cellStyle name="Followed Hyperlink 2" xfId="4825" hidden="1" xr:uid="{00000000-0005-0000-0000-0000FB100000}"/>
    <cellStyle name="Followed Hyperlink 2" xfId="4846" hidden="1" xr:uid="{00000000-0005-0000-0000-0000FC100000}"/>
    <cellStyle name="Followed Hyperlink 2" xfId="4785" hidden="1" xr:uid="{00000000-0005-0000-0000-0000FD100000}"/>
    <cellStyle name="Followed Hyperlink 2" xfId="4811" hidden="1" xr:uid="{00000000-0005-0000-0000-0000FE100000}"/>
    <cellStyle name="Followed Hyperlink 2" xfId="4841" hidden="1" xr:uid="{00000000-0005-0000-0000-0000FF100000}"/>
    <cellStyle name="Followed Hyperlink 2" xfId="4822" hidden="1" xr:uid="{00000000-0005-0000-0000-000000110000}"/>
    <cellStyle name="Followed Hyperlink 2" xfId="4826" hidden="1" xr:uid="{00000000-0005-0000-0000-000001110000}"/>
    <cellStyle name="Followed Hyperlink 2" xfId="4830" hidden="1" xr:uid="{00000000-0005-0000-0000-000002110000}"/>
    <cellStyle name="Followed Hyperlink 2" xfId="4833" hidden="1" xr:uid="{00000000-0005-0000-0000-000003110000}"/>
    <cellStyle name="Followed Hyperlink 2" xfId="4849" hidden="1" xr:uid="{00000000-0005-0000-0000-000004110000}"/>
    <cellStyle name="Followed Hyperlink 2" xfId="4814" hidden="1" xr:uid="{00000000-0005-0000-0000-000005110000}"/>
    <cellStyle name="Followed Hyperlink 2" xfId="4847" hidden="1" xr:uid="{00000000-0005-0000-0000-000006110000}"/>
    <cellStyle name="Followed Hyperlink 2" xfId="4845" hidden="1" xr:uid="{00000000-0005-0000-0000-000007110000}"/>
    <cellStyle name="Followed Hyperlink 2" xfId="4829" hidden="1" xr:uid="{00000000-0005-0000-0000-000008110000}"/>
    <cellStyle name="Followed Hyperlink 2" xfId="4871" hidden="1" xr:uid="{00000000-0005-0000-0000-000009110000}"/>
    <cellStyle name="Followed Hyperlink 2" xfId="4867" hidden="1" xr:uid="{00000000-0005-0000-0000-00000A110000}"/>
    <cellStyle name="Followed Hyperlink 2" xfId="4863" hidden="1" xr:uid="{00000000-0005-0000-0000-00000B110000}"/>
    <cellStyle name="Followed Hyperlink 2" xfId="4859" hidden="1" xr:uid="{00000000-0005-0000-0000-00000C110000}"/>
    <cellStyle name="Followed Hyperlink 2" xfId="4855" hidden="1" xr:uid="{00000000-0005-0000-0000-00000D110000}"/>
    <cellStyle name="Followed Hyperlink 2" xfId="4837" hidden="1" xr:uid="{00000000-0005-0000-0000-00000E110000}"/>
    <cellStyle name="Followed Hyperlink 2" xfId="4834" hidden="1" xr:uid="{00000000-0005-0000-0000-00000F110000}"/>
    <cellStyle name="Followed Hyperlink 2" xfId="4848" hidden="1" xr:uid="{00000000-0005-0000-0000-000010110000}"/>
    <cellStyle name="Followed Hyperlink 2" xfId="4869" hidden="1" xr:uid="{00000000-0005-0000-0000-000011110000}"/>
    <cellStyle name="Followed Hyperlink 2" xfId="4853" hidden="1" xr:uid="{00000000-0005-0000-0000-000012110000}"/>
    <cellStyle name="Followed Hyperlink 2" xfId="4865" hidden="1" xr:uid="{00000000-0005-0000-0000-000013110000}"/>
    <cellStyle name="Followed Hyperlink 2" xfId="4844" hidden="1" xr:uid="{00000000-0005-0000-0000-000014110000}"/>
    <cellStyle name="Followed Hyperlink 2" xfId="4862" hidden="1" xr:uid="{00000000-0005-0000-0000-000015110000}"/>
    <cellStyle name="Followed Hyperlink 2" xfId="4866" hidden="1" xr:uid="{00000000-0005-0000-0000-000016110000}"/>
    <cellStyle name="Followed Hyperlink 2" xfId="4870" hidden="1" xr:uid="{00000000-0005-0000-0000-000017110000}"/>
    <cellStyle name="Followed Hyperlink 2" xfId="4874" hidden="1" xr:uid="{00000000-0005-0000-0000-000018110000}"/>
    <cellStyle name="Followed Hyperlink 2" xfId="4854" hidden="1" xr:uid="{00000000-0005-0000-0000-000019110000}"/>
    <cellStyle name="Followed Hyperlink 2" xfId="4864" hidden="1" xr:uid="{00000000-0005-0000-0000-00001A110000}"/>
    <cellStyle name="Followed Hyperlink 2" xfId="4850" hidden="1" xr:uid="{00000000-0005-0000-0000-00001B110000}"/>
    <cellStyle name="Followed Hyperlink 2" xfId="4872" hidden="1" xr:uid="{00000000-0005-0000-0000-00001C110000}"/>
    <cellStyle name="Followed Hyperlink 2" xfId="4857" hidden="1" xr:uid="{00000000-0005-0000-0000-00001D110000}"/>
    <cellStyle name="Followed Hyperlink 2" xfId="4873" hidden="1" xr:uid="{00000000-0005-0000-0000-00001E110000}"/>
    <cellStyle name="Followed Hyperlink 2" xfId="4893" hidden="1" xr:uid="{00000000-0005-0000-0000-00001F110000}"/>
    <cellStyle name="Followed Hyperlink 2" xfId="4889" hidden="1" xr:uid="{00000000-0005-0000-0000-000020110000}"/>
    <cellStyle name="Followed Hyperlink 2" xfId="4885" hidden="1" xr:uid="{00000000-0005-0000-0000-000021110000}"/>
    <cellStyle name="Followed Hyperlink 2" xfId="4881" hidden="1" xr:uid="{00000000-0005-0000-0000-000022110000}"/>
    <cellStyle name="Followed Hyperlink 2" xfId="4877" hidden="1" xr:uid="{00000000-0005-0000-0000-000023110000}"/>
    <cellStyle name="Followed Hyperlink 2" xfId="4858" hidden="1" xr:uid="{00000000-0005-0000-0000-000024110000}"/>
    <cellStyle name="Followed Hyperlink 2" xfId="4851" hidden="1" xr:uid="{00000000-0005-0000-0000-000025110000}"/>
    <cellStyle name="Followed Hyperlink 2" xfId="4868" hidden="1" xr:uid="{00000000-0005-0000-0000-000026110000}"/>
    <cellStyle name="Followed Hyperlink 2" xfId="4891" hidden="1" xr:uid="{00000000-0005-0000-0000-000027110000}"/>
    <cellStyle name="Followed Hyperlink 2" xfId="4875" hidden="1" xr:uid="{00000000-0005-0000-0000-000028110000}"/>
    <cellStyle name="Followed Hyperlink 2" xfId="4887" hidden="1" xr:uid="{00000000-0005-0000-0000-000029110000}"/>
    <cellStyle name="Followed Hyperlink 2" xfId="4861" hidden="1" xr:uid="{00000000-0005-0000-0000-00002A110000}"/>
    <cellStyle name="Followed Hyperlink 2" xfId="4884" hidden="1" xr:uid="{00000000-0005-0000-0000-00002B110000}"/>
    <cellStyle name="Followed Hyperlink 2" xfId="4888" hidden="1" xr:uid="{00000000-0005-0000-0000-00002C110000}"/>
    <cellStyle name="Followed Hyperlink 2" xfId="4892" hidden="1" xr:uid="{00000000-0005-0000-0000-00002D110000}"/>
    <cellStyle name="Followed Hyperlink 2" xfId="4896" hidden="1" xr:uid="{00000000-0005-0000-0000-00002E110000}"/>
    <cellStyle name="Followed Hyperlink 2" xfId="4876" hidden="1" xr:uid="{00000000-0005-0000-0000-00002F110000}"/>
    <cellStyle name="Followed Hyperlink 2" xfId="4886" hidden="1" xr:uid="{00000000-0005-0000-0000-000030110000}"/>
    <cellStyle name="Followed Hyperlink 2" xfId="4860" hidden="1" xr:uid="{00000000-0005-0000-0000-000031110000}"/>
    <cellStyle name="Followed Hyperlink 2" xfId="4894" hidden="1" xr:uid="{00000000-0005-0000-0000-000032110000}"/>
    <cellStyle name="Followed Hyperlink 2" xfId="4879" hidden="1" xr:uid="{00000000-0005-0000-0000-000033110000}"/>
    <cellStyle name="Followed Hyperlink 2" xfId="4895" hidden="1" xr:uid="{00000000-0005-0000-0000-000034110000}"/>
    <cellStyle name="Followed Hyperlink 2" xfId="4913" hidden="1" xr:uid="{00000000-0005-0000-0000-000035110000}"/>
    <cellStyle name="Followed Hyperlink 2" xfId="4910" hidden="1" xr:uid="{00000000-0005-0000-0000-000036110000}"/>
    <cellStyle name="Followed Hyperlink 2" xfId="4906" hidden="1" xr:uid="{00000000-0005-0000-0000-000037110000}"/>
    <cellStyle name="Followed Hyperlink 2" xfId="4903" hidden="1" xr:uid="{00000000-0005-0000-0000-000038110000}"/>
    <cellStyle name="Followed Hyperlink 2" xfId="4899" hidden="1" xr:uid="{00000000-0005-0000-0000-000039110000}"/>
    <cellStyle name="Followed Hyperlink 2" xfId="4890" hidden="1" xr:uid="{00000000-0005-0000-0000-00003A110000}"/>
    <cellStyle name="Followed Hyperlink 2" xfId="4911" hidden="1" xr:uid="{00000000-0005-0000-0000-00003B110000}"/>
    <cellStyle name="Followed Hyperlink 2" xfId="4897" hidden="1" xr:uid="{00000000-0005-0000-0000-00003C110000}"/>
    <cellStyle name="Followed Hyperlink 2" xfId="4908" hidden="1" xr:uid="{00000000-0005-0000-0000-00003D110000}"/>
    <cellStyle name="Followed Hyperlink 2" xfId="4883" hidden="1" xr:uid="{00000000-0005-0000-0000-00003E110000}"/>
    <cellStyle name="Followed Hyperlink 2" xfId="4905" hidden="1" xr:uid="{00000000-0005-0000-0000-00003F110000}"/>
    <cellStyle name="Followed Hyperlink 2" xfId="4909" hidden="1" xr:uid="{00000000-0005-0000-0000-000040110000}"/>
    <cellStyle name="Followed Hyperlink 2" xfId="4912" hidden="1" xr:uid="{00000000-0005-0000-0000-000041110000}"/>
    <cellStyle name="Followed Hyperlink 2" xfId="4916" hidden="1" xr:uid="{00000000-0005-0000-0000-000042110000}"/>
    <cellStyle name="Followed Hyperlink 2" xfId="4898" hidden="1" xr:uid="{00000000-0005-0000-0000-000043110000}"/>
    <cellStyle name="Followed Hyperlink 2" xfId="4907" hidden="1" xr:uid="{00000000-0005-0000-0000-000044110000}"/>
    <cellStyle name="Followed Hyperlink 2" xfId="4882" hidden="1" xr:uid="{00000000-0005-0000-0000-000045110000}"/>
    <cellStyle name="Followed Hyperlink 2" xfId="4914" hidden="1" xr:uid="{00000000-0005-0000-0000-000046110000}"/>
    <cellStyle name="Followed Hyperlink 2" xfId="4901" hidden="1" xr:uid="{00000000-0005-0000-0000-000047110000}"/>
    <cellStyle name="Followed Hyperlink 2" xfId="4915" hidden="1" xr:uid="{00000000-0005-0000-0000-000048110000}"/>
    <cellStyle name="Followed Hyperlink 2" xfId="4935" hidden="1" xr:uid="{00000000-0005-0000-0000-000049110000}"/>
    <cellStyle name="Followed Hyperlink 2" xfId="4931" hidden="1" xr:uid="{00000000-0005-0000-0000-00004A110000}"/>
    <cellStyle name="Followed Hyperlink 2" xfId="4927" hidden="1" xr:uid="{00000000-0005-0000-0000-00004B110000}"/>
    <cellStyle name="Followed Hyperlink 2" xfId="4923" hidden="1" xr:uid="{00000000-0005-0000-0000-00004C110000}"/>
    <cellStyle name="Followed Hyperlink 2" xfId="4919" hidden="1" xr:uid="{00000000-0005-0000-0000-00004D110000}"/>
    <cellStyle name="Followed Hyperlink 2" xfId="4900" hidden="1" xr:uid="{00000000-0005-0000-0000-00004E110000}"/>
    <cellStyle name="Followed Hyperlink 2" xfId="4938" hidden="1" xr:uid="{00000000-0005-0000-0000-00004F110000}"/>
    <cellStyle name="Followed Hyperlink 2" xfId="4856" hidden="1" xr:uid="{00000000-0005-0000-0000-000050110000}"/>
    <cellStyle name="Followed Hyperlink 2" xfId="4902" hidden="1" xr:uid="{00000000-0005-0000-0000-000051110000}"/>
    <cellStyle name="Followed Hyperlink 2" xfId="4878" hidden="1" xr:uid="{00000000-0005-0000-0000-000052110000}"/>
    <cellStyle name="Followed Hyperlink 2" xfId="4925" hidden="1" xr:uid="{00000000-0005-0000-0000-000053110000}"/>
    <cellStyle name="Followed Hyperlink 2" xfId="4932" hidden="1" xr:uid="{00000000-0005-0000-0000-000054110000}"/>
    <cellStyle name="Followed Hyperlink 2" xfId="4921" hidden="1" xr:uid="{00000000-0005-0000-0000-000055110000}"/>
    <cellStyle name="Followed Hyperlink 2" xfId="4880" hidden="1" xr:uid="{00000000-0005-0000-0000-000056110000}"/>
    <cellStyle name="Followed Hyperlink 2" xfId="4918" hidden="1" xr:uid="{00000000-0005-0000-0000-000057110000}"/>
    <cellStyle name="Followed Hyperlink 2" xfId="4922" hidden="1" xr:uid="{00000000-0005-0000-0000-000058110000}"/>
    <cellStyle name="Followed Hyperlink 2" xfId="4926" hidden="1" xr:uid="{00000000-0005-0000-0000-000059110000}"/>
    <cellStyle name="Followed Hyperlink 2" xfId="4930" hidden="1" xr:uid="{00000000-0005-0000-0000-00005A110000}"/>
    <cellStyle name="Followed Hyperlink 2" xfId="4933" hidden="1" xr:uid="{00000000-0005-0000-0000-00005B110000}"/>
    <cellStyle name="Followed Hyperlink 2" xfId="4920" hidden="1" xr:uid="{00000000-0005-0000-0000-00005C110000}"/>
    <cellStyle name="Followed Hyperlink 2" xfId="4904" hidden="1" xr:uid="{00000000-0005-0000-0000-00005D110000}"/>
    <cellStyle name="Followed Hyperlink 2" xfId="4928" hidden="1" xr:uid="{00000000-0005-0000-0000-00005E110000}"/>
    <cellStyle name="Followed Hyperlink 2" xfId="4936" hidden="1" xr:uid="{00000000-0005-0000-0000-00005F110000}"/>
    <cellStyle name="Followed Hyperlink 2" xfId="4929" hidden="1" xr:uid="{00000000-0005-0000-0000-000060110000}"/>
    <cellStyle name="Followed Hyperlink 2" xfId="4958" hidden="1" xr:uid="{00000000-0005-0000-0000-000061110000}"/>
    <cellStyle name="Followed Hyperlink 2" xfId="4954" hidden="1" xr:uid="{00000000-0005-0000-0000-000062110000}"/>
    <cellStyle name="Followed Hyperlink 2" xfId="4950" hidden="1" xr:uid="{00000000-0005-0000-0000-000063110000}"/>
    <cellStyle name="Followed Hyperlink 2" xfId="4946" hidden="1" xr:uid="{00000000-0005-0000-0000-000064110000}"/>
    <cellStyle name="Followed Hyperlink 2" xfId="4943" hidden="1" xr:uid="{00000000-0005-0000-0000-000065110000}"/>
    <cellStyle name="Followed Hyperlink 2" xfId="4937" hidden="1" xr:uid="{00000000-0005-0000-0000-000066110000}"/>
    <cellStyle name="Followed Hyperlink 2" xfId="4934" hidden="1" xr:uid="{00000000-0005-0000-0000-000067110000}"/>
    <cellStyle name="Followed Hyperlink 2" xfId="4924" hidden="1" xr:uid="{00000000-0005-0000-0000-000068110000}"/>
    <cellStyle name="Followed Hyperlink 2" xfId="4956" hidden="1" xr:uid="{00000000-0005-0000-0000-000069110000}"/>
    <cellStyle name="Followed Hyperlink 2" xfId="4941" hidden="1" xr:uid="{00000000-0005-0000-0000-00006A110000}"/>
    <cellStyle name="Followed Hyperlink 2" xfId="4952" hidden="1" xr:uid="{00000000-0005-0000-0000-00006B110000}"/>
    <cellStyle name="Followed Hyperlink 2" xfId="4917" hidden="1" xr:uid="{00000000-0005-0000-0000-00006C110000}"/>
    <cellStyle name="Followed Hyperlink 2" xfId="4949" hidden="1" xr:uid="{00000000-0005-0000-0000-00006D110000}"/>
    <cellStyle name="Followed Hyperlink 2" xfId="4953" hidden="1" xr:uid="{00000000-0005-0000-0000-00006E110000}"/>
    <cellStyle name="Followed Hyperlink 2" xfId="4957" hidden="1" xr:uid="{00000000-0005-0000-0000-00006F110000}"/>
    <cellStyle name="Followed Hyperlink 2" xfId="4961" hidden="1" xr:uid="{00000000-0005-0000-0000-000070110000}"/>
    <cellStyle name="Followed Hyperlink 2" xfId="4942" hidden="1" xr:uid="{00000000-0005-0000-0000-000071110000}"/>
    <cellStyle name="Followed Hyperlink 2" xfId="4951" hidden="1" xr:uid="{00000000-0005-0000-0000-000072110000}"/>
    <cellStyle name="Followed Hyperlink 2" xfId="4852" hidden="1" xr:uid="{00000000-0005-0000-0000-000073110000}"/>
    <cellStyle name="Followed Hyperlink 2" xfId="4959" hidden="1" xr:uid="{00000000-0005-0000-0000-000074110000}"/>
    <cellStyle name="Followed Hyperlink 2" xfId="4945" hidden="1" xr:uid="{00000000-0005-0000-0000-000075110000}"/>
    <cellStyle name="Followed Hyperlink 2" xfId="4960" hidden="1" xr:uid="{00000000-0005-0000-0000-000076110000}"/>
    <cellStyle name="Followed Hyperlink 2" xfId="4978" hidden="1" xr:uid="{00000000-0005-0000-0000-000077110000}"/>
    <cellStyle name="Followed Hyperlink 2" xfId="4975" hidden="1" xr:uid="{00000000-0005-0000-0000-000078110000}"/>
    <cellStyle name="Followed Hyperlink 2" xfId="4971" hidden="1" xr:uid="{00000000-0005-0000-0000-000079110000}"/>
    <cellStyle name="Followed Hyperlink 2" xfId="4968" hidden="1" xr:uid="{00000000-0005-0000-0000-00007A110000}"/>
    <cellStyle name="Followed Hyperlink 2" xfId="4964" hidden="1" xr:uid="{00000000-0005-0000-0000-00007B110000}"/>
    <cellStyle name="Followed Hyperlink 2" xfId="4939" hidden="1" xr:uid="{00000000-0005-0000-0000-00007C110000}"/>
    <cellStyle name="Followed Hyperlink 2" xfId="4955" hidden="1" xr:uid="{00000000-0005-0000-0000-00007D110000}"/>
    <cellStyle name="Followed Hyperlink 2" xfId="4976" hidden="1" xr:uid="{00000000-0005-0000-0000-00007E110000}"/>
    <cellStyle name="Followed Hyperlink 2" xfId="4962" hidden="1" xr:uid="{00000000-0005-0000-0000-00007F110000}"/>
    <cellStyle name="Followed Hyperlink 2" xfId="4973" hidden="1" xr:uid="{00000000-0005-0000-0000-000080110000}"/>
    <cellStyle name="Followed Hyperlink 2" xfId="4948" hidden="1" xr:uid="{00000000-0005-0000-0000-000081110000}"/>
    <cellStyle name="Followed Hyperlink 2" xfId="4970" hidden="1" xr:uid="{00000000-0005-0000-0000-000082110000}"/>
    <cellStyle name="Followed Hyperlink 2" xfId="4974" hidden="1" xr:uid="{00000000-0005-0000-0000-000083110000}"/>
    <cellStyle name="Followed Hyperlink 2" xfId="4977" hidden="1" xr:uid="{00000000-0005-0000-0000-000084110000}"/>
    <cellStyle name="Followed Hyperlink 2" xfId="4981" hidden="1" xr:uid="{00000000-0005-0000-0000-000085110000}"/>
    <cellStyle name="Followed Hyperlink 2" xfId="4963" hidden="1" xr:uid="{00000000-0005-0000-0000-000086110000}"/>
    <cellStyle name="Followed Hyperlink 2" xfId="4972" hidden="1" xr:uid="{00000000-0005-0000-0000-000087110000}"/>
    <cellStyle name="Followed Hyperlink 2" xfId="4947" hidden="1" xr:uid="{00000000-0005-0000-0000-000088110000}"/>
    <cellStyle name="Followed Hyperlink 2" xfId="4979" hidden="1" xr:uid="{00000000-0005-0000-0000-000089110000}"/>
    <cellStyle name="Followed Hyperlink 2" xfId="4966" hidden="1" xr:uid="{00000000-0005-0000-0000-00008A110000}"/>
    <cellStyle name="Followed Hyperlink 2" xfId="4980" hidden="1" xr:uid="{00000000-0005-0000-0000-00008B110000}"/>
    <cellStyle name="Followed Hyperlink 2" xfId="4997" hidden="1" xr:uid="{00000000-0005-0000-0000-00008C110000}"/>
    <cellStyle name="Followed Hyperlink 2" xfId="4993" hidden="1" xr:uid="{00000000-0005-0000-0000-00008D110000}"/>
    <cellStyle name="Followed Hyperlink 2" xfId="4990" hidden="1" xr:uid="{00000000-0005-0000-0000-00008E110000}"/>
    <cellStyle name="Followed Hyperlink 2" xfId="4986" hidden="1" xr:uid="{00000000-0005-0000-0000-00008F110000}"/>
    <cellStyle name="Followed Hyperlink 2" xfId="4983" hidden="1" xr:uid="{00000000-0005-0000-0000-000090110000}"/>
    <cellStyle name="Followed Hyperlink 2" xfId="4965" hidden="1" xr:uid="{00000000-0005-0000-0000-000091110000}"/>
    <cellStyle name="Followed Hyperlink 2" xfId="4969" hidden="1" xr:uid="{00000000-0005-0000-0000-000092110000}"/>
    <cellStyle name="Followed Hyperlink 2" xfId="4991" hidden="1" xr:uid="{00000000-0005-0000-0000-000093110000}"/>
    <cellStyle name="Followed Hyperlink 2" xfId="4998" hidden="1" xr:uid="{00000000-0005-0000-0000-000094110000}"/>
    <cellStyle name="Followed Hyperlink 2" xfId="4988" hidden="1" xr:uid="{00000000-0005-0000-0000-000095110000}"/>
    <cellStyle name="Followed Hyperlink 2" xfId="4967" hidden="1" xr:uid="{00000000-0005-0000-0000-000096110000}"/>
    <cellStyle name="Followed Hyperlink 2" xfId="4985" hidden="1" xr:uid="{00000000-0005-0000-0000-000097110000}"/>
    <cellStyle name="Followed Hyperlink 2" xfId="4989" hidden="1" xr:uid="{00000000-0005-0000-0000-000098110000}"/>
    <cellStyle name="Followed Hyperlink 2" xfId="4992" hidden="1" xr:uid="{00000000-0005-0000-0000-000099110000}"/>
    <cellStyle name="Followed Hyperlink 2" xfId="4996" hidden="1" xr:uid="{00000000-0005-0000-0000-00009A110000}"/>
    <cellStyle name="Followed Hyperlink 2" xfId="4999" hidden="1" xr:uid="{00000000-0005-0000-0000-00009B110000}"/>
    <cellStyle name="Followed Hyperlink 2" xfId="4987" hidden="1" xr:uid="{00000000-0005-0000-0000-00009C110000}"/>
    <cellStyle name="Followed Hyperlink 2" xfId="4944" hidden="1" xr:uid="{00000000-0005-0000-0000-00009D110000}"/>
    <cellStyle name="Followed Hyperlink 2" xfId="4994" hidden="1" xr:uid="{00000000-0005-0000-0000-00009E110000}"/>
    <cellStyle name="Followed Hyperlink 2" xfId="4982" hidden="1" xr:uid="{00000000-0005-0000-0000-00009F110000}"/>
    <cellStyle name="Followed Hyperlink 2" xfId="4995" hidden="1" xr:uid="{00000000-0005-0000-0000-0000A0110000}"/>
    <cellStyle name="Followed Hyperlink 2" xfId="5009" hidden="1" xr:uid="{00000000-0005-0000-0000-0000A1110000}"/>
    <cellStyle name="Followed Hyperlink 2" xfId="5008" hidden="1" xr:uid="{00000000-0005-0000-0000-0000A2110000}"/>
    <cellStyle name="Followed Hyperlink 2" xfId="5004" hidden="1" xr:uid="{00000000-0005-0000-0000-0000A3110000}"/>
    <cellStyle name="Followed Hyperlink 2" xfId="5003" hidden="1" xr:uid="{00000000-0005-0000-0000-0000A4110000}"/>
    <cellStyle name="Followed Hyperlink 2" xfId="5000" hidden="1" xr:uid="{00000000-0005-0000-0000-0000A5110000}"/>
    <cellStyle name="Followed Hyperlink 2" xfId="4940" hidden="1" xr:uid="{00000000-0005-0000-0000-0000A6110000}"/>
    <cellStyle name="Followed Hyperlink 2" xfId="5011" hidden="1" xr:uid="{00000000-0005-0000-0000-0000A7110000}"/>
    <cellStyle name="Followed Hyperlink 2" xfId="5001" hidden="1" xr:uid="{00000000-0005-0000-0000-0000A8110000}"/>
    <cellStyle name="Followed Hyperlink 2" xfId="4984" hidden="1" xr:uid="{00000000-0005-0000-0000-0000A9110000}"/>
    <cellStyle name="Followed Hyperlink 2" xfId="5005" hidden="1" xr:uid="{00000000-0005-0000-0000-0000AA110000}"/>
    <cellStyle name="Followed Hyperlink 2" xfId="5010" hidden="1" xr:uid="{00000000-0005-0000-0000-0000AB110000}"/>
    <cellStyle name="Followed Hyperlink 2" xfId="5006" hidden="1" xr:uid="{00000000-0005-0000-0000-0000AC110000}"/>
    <cellStyle name="Followed Hyperlink 2" xfId="5030" hidden="1" xr:uid="{00000000-0005-0000-0000-0000AD110000}"/>
    <cellStyle name="Followed Hyperlink 2" xfId="5026" hidden="1" xr:uid="{00000000-0005-0000-0000-0000AE110000}"/>
    <cellStyle name="Followed Hyperlink 2" xfId="5022" hidden="1" xr:uid="{00000000-0005-0000-0000-0000AF110000}"/>
    <cellStyle name="Followed Hyperlink 2" xfId="5018" hidden="1" xr:uid="{00000000-0005-0000-0000-0000B0110000}"/>
    <cellStyle name="Followed Hyperlink 2" xfId="5015" hidden="1" xr:uid="{00000000-0005-0000-0000-0000B1110000}"/>
    <cellStyle name="Followed Hyperlink 2" xfId="5012" hidden="1" xr:uid="{00000000-0005-0000-0000-0000B2110000}"/>
    <cellStyle name="Followed Hyperlink 2" xfId="5033" hidden="1" xr:uid="{00000000-0005-0000-0000-0000B3110000}"/>
    <cellStyle name="Followed Hyperlink 2" xfId="5029" hidden="1" xr:uid="{00000000-0005-0000-0000-0000B4110000}"/>
    <cellStyle name="Followed Hyperlink 2" xfId="5025" hidden="1" xr:uid="{00000000-0005-0000-0000-0000B5110000}"/>
    <cellStyle name="Followed Hyperlink 2" xfId="5021" hidden="1" xr:uid="{00000000-0005-0000-0000-0000B6110000}"/>
    <cellStyle name="Followed Hyperlink 2" xfId="5017" hidden="1" xr:uid="{00000000-0005-0000-0000-0000B7110000}"/>
    <cellStyle name="Followed Hyperlink 2" xfId="5014" hidden="1" xr:uid="{00000000-0005-0000-0000-0000B8110000}"/>
    <cellStyle name="Followed Hyperlink 2" xfId="5032" hidden="1" xr:uid="{00000000-0005-0000-0000-0000B9110000}"/>
    <cellStyle name="Followed Hyperlink 2" xfId="5028" hidden="1" xr:uid="{00000000-0005-0000-0000-0000BA110000}"/>
    <cellStyle name="Followed Hyperlink 2" xfId="5024" hidden="1" xr:uid="{00000000-0005-0000-0000-0000BB110000}"/>
    <cellStyle name="Followed Hyperlink 2" xfId="5020" hidden="1" xr:uid="{00000000-0005-0000-0000-0000BC110000}"/>
    <cellStyle name="Followed Hyperlink 2" xfId="5016" hidden="1" xr:uid="{00000000-0005-0000-0000-0000BD110000}"/>
    <cellStyle name="Followed Hyperlink 2" xfId="5037" hidden="1" xr:uid="{00000000-0005-0000-0000-0000BE110000}"/>
    <cellStyle name="Followed Hyperlink 2" xfId="5035" hidden="1" xr:uid="{00000000-0005-0000-0000-0000BF110000}"/>
    <cellStyle name="Followed Hyperlink 2" xfId="5007" hidden="1" xr:uid="{00000000-0005-0000-0000-0000C0110000}"/>
    <cellStyle name="Followed Hyperlink 2" xfId="5019" hidden="1" xr:uid="{00000000-0005-0000-0000-0000C1110000}"/>
    <cellStyle name="Followed Hyperlink 2" xfId="5023" hidden="1" xr:uid="{00000000-0005-0000-0000-0000C2110000}"/>
    <cellStyle name="Followed Hyperlink 2" xfId="5027" hidden="1" xr:uid="{00000000-0005-0000-0000-0000C3110000}"/>
    <cellStyle name="Followed Hyperlink 2" xfId="5031" hidden="1" xr:uid="{00000000-0005-0000-0000-0000C4110000}"/>
    <cellStyle name="Followed Hyperlink 2" xfId="5013" hidden="1" xr:uid="{00000000-0005-0000-0000-0000C5110000}"/>
    <cellStyle name="Followed Hyperlink 2" xfId="5039" hidden="1" xr:uid="{00000000-0005-0000-0000-0000C6110000}"/>
    <cellStyle name="Followed Hyperlink 2" xfId="5002" hidden="1" xr:uid="{00000000-0005-0000-0000-0000C7110000}"/>
    <cellStyle name="Followed Hyperlink 2" xfId="5038" hidden="1" xr:uid="{00000000-0005-0000-0000-0000C8110000}"/>
    <cellStyle name="Followed Hyperlink 2" xfId="5036" hidden="1" xr:uid="{00000000-0005-0000-0000-0000C9110000}"/>
    <cellStyle name="Followed Hyperlink 2" xfId="5034" hidden="1" xr:uid="{00000000-0005-0000-0000-0000CA110000}"/>
    <cellStyle name="Followed Hyperlink 2" xfId="5045" hidden="1" xr:uid="{00000000-0005-0000-0000-0000CB110000}"/>
    <cellStyle name="Followed Hyperlink 2" xfId="5044" hidden="1" xr:uid="{00000000-0005-0000-0000-0000CC110000}"/>
    <cellStyle name="Followed Hyperlink 2" xfId="5043" hidden="1" xr:uid="{00000000-0005-0000-0000-0000CD110000}"/>
    <cellStyle name="Followed Hyperlink 2" xfId="5042" hidden="1" xr:uid="{00000000-0005-0000-0000-0000CE110000}"/>
    <cellStyle name="Followed Hyperlink 2" xfId="5041" hidden="1" xr:uid="{00000000-0005-0000-0000-0000CF110000}"/>
    <cellStyle name="Followed Hyperlink 2" xfId="5040" hidden="1" xr:uid="{00000000-0005-0000-0000-0000D0110000}"/>
    <cellStyle name="Followed Hyperlink 2" xfId="5046" hidden="1" xr:uid="{00000000-0005-0000-0000-0000D1110000}"/>
    <cellStyle name="Followed Hyperlink 2" xfId="5047" hidden="1" xr:uid="{00000000-0005-0000-0000-0000D2110000}"/>
    <cellStyle name="Followed Hyperlink 2" xfId="5048" hidden="1" xr:uid="{00000000-0005-0000-0000-0000D3110000}"/>
    <cellStyle name="Followed Hyperlink 2" xfId="5049" hidden="1" xr:uid="{00000000-0005-0000-0000-0000D4110000}"/>
    <cellStyle name="Followed Hyperlink 2" xfId="5050" hidden="1" xr:uid="{00000000-0005-0000-0000-0000D5110000}"/>
    <cellStyle name="Followed Hyperlink 2" xfId="5051" hidden="1" xr:uid="{00000000-0005-0000-0000-0000D6110000}"/>
    <cellStyle name="Followed Hyperlink 2" xfId="5052" hidden="1" xr:uid="{00000000-0005-0000-0000-0000D7110000}"/>
    <cellStyle name="Followed Hyperlink 2" xfId="5053" hidden="1" xr:uid="{00000000-0005-0000-0000-0000D8110000}"/>
    <cellStyle name="Followed Hyperlink 2" xfId="5054" hidden="1" xr:uid="{00000000-0005-0000-0000-0000D9110000}"/>
    <cellStyle name="Followed Hyperlink 2" xfId="5055" hidden="1" xr:uid="{00000000-0005-0000-0000-0000DA110000}"/>
    <cellStyle name="Followed Hyperlink 2" xfId="5056" hidden="1" xr:uid="{00000000-0005-0000-0000-0000DB110000}"/>
    <cellStyle name="Followed Hyperlink 2" xfId="5057" hidden="1" xr:uid="{00000000-0005-0000-0000-0000DC110000}"/>
    <cellStyle name="Followed Hyperlink 2" xfId="5058" hidden="1" xr:uid="{00000000-0005-0000-0000-0000DD110000}"/>
    <cellStyle name="Followed Hyperlink 2" xfId="5059" hidden="1" xr:uid="{00000000-0005-0000-0000-0000DE110000}"/>
    <cellStyle name="Followed Hyperlink 2" xfId="5060" hidden="1" xr:uid="{00000000-0005-0000-0000-0000DF110000}"/>
    <cellStyle name="Followed Hyperlink 2" xfId="5061" hidden="1" xr:uid="{00000000-0005-0000-0000-0000E0110000}"/>
    <cellStyle name="Followed Hyperlink 2" xfId="5062" hidden="1" xr:uid="{00000000-0005-0000-0000-0000E1110000}"/>
    <cellStyle name="Followed Hyperlink 2" xfId="5063" hidden="1" xr:uid="{00000000-0005-0000-0000-0000E2110000}"/>
    <cellStyle name="Followed Hyperlink 2" xfId="5064" hidden="1" xr:uid="{00000000-0005-0000-0000-0000E3110000}"/>
    <cellStyle name="Followed Hyperlink 2" xfId="5065" hidden="1" xr:uid="{00000000-0005-0000-0000-0000E4110000}"/>
    <cellStyle name="Followed Hyperlink 2" xfId="5066" hidden="1" xr:uid="{00000000-0005-0000-0000-0000E5110000}"/>
    <cellStyle name="Followed Hyperlink 2" xfId="5067" hidden="1" xr:uid="{00000000-0005-0000-0000-0000E6110000}"/>
    <cellStyle name="Followed Hyperlink 2" xfId="5068" hidden="1" xr:uid="{00000000-0005-0000-0000-0000E7110000}"/>
    <cellStyle name="Followed Hyperlink 2" xfId="5069" hidden="1" xr:uid="{00000000-0005-0000-0000-0000E8110000}"/>
    <cellStyle name="Followed Hyperlink 2" xfId="5070" hidden="1" xr:uid="{00000000-0005-0000-0000-0000E9110000}"/>
    <cellStyle name="Followed Hyperlink 2" xfId="5071" hidden="1" xr:uid="{00000000-0005-0000-0000-0000EA110000}"/>
    <cellStyle name="Followed Hyperlink 2" xfId="5072" hidden="1" xr:uid="{00000000-0005-0000-0000-0000EB110000}"/>
    <cellStyle name="Followed Hyperlink 2" xfId="5073" hidden="1" xr:uid="{00000000-0005-0000-0000-0000EC110000}"/>
    <cellStyle name="Followed Hyperlink 2" xfId="5074" hidden="1" xr:uid="{00000000-0005-0000-0000-0000ED110000}"/>
    <cellStyle name="Followed Hyperlink 2" xfId="5075" hidden="1" xr:uid="{00000000-0005-0000-0000-0000EE110000}"/>
    <cellStyle name="Followed Hyperlink 2" xfId="5076" hidden="1" xr:uid="{00000000-0005-0000-0000-0000EF110000}"/>
    <cellStyle name="Followed Hyperlink 2" xfId="5077" hidden="1" xr:uid="{00000000-0005-0000-0000-0000F0110000}"/>
    <cellStyle name="Followed Hyperlink 2" xfId="5078" hidden="1" xr:uid="{00000000-0005-0000-0000-0000F1110000}"/>
    <cellStyle name="Followed Hyperlink 2" xfId="5079" hidden="1" xr:uid="{00000000-0005-0000-0000-0000F2110000}"/>
    <cellStyle name="Followed Hyperlink 2" xfId="5080" hidden="1" xr:uid="{00000000-0005-0000-0000-0000F3110000}"/>
    <cellStyle name="Followed Hyperlink 2" xfId="5081" hidden="1" xr:uid="{00000000-0005-0000-0000-0000F4110000}"/>
    <cellStyle name="Followed Hyperlink 2" xfId="5082" hidden="1" xr:uid="{00000000-0005-0000-0000-0000F5110000}"/>
    <cellStyle name="Followed Hyperlink 2" xfId="5083" hidden="1" xr:uid="{00000000-0005-0000-0000-0000F6110000}"/>
    <cellStyle name="Followed Hyperlink 2" xfId="5084" hidden="1" xr:uid="{00000000-0005-0000-0000-0000F7110000}"/>
    <cellStyle name="Followed Hyperlink 2" xfId="5085" hidden="1" xr:uid="{00000000-0005-0000-0000-0000F8110000}"/>
    <cellStyle name="Followed Hyperlink 2" xfId="5086" hidden="1" xr:uid="{00000000-0005-0000-0000-0000F9110000}"/>
    <cellStyle name="Followed Hyperlink 2" xfId="5087" hidden="1" xr:uid="{00000000-0005-0000-0000-0000FA110000}"/>
    <cellStyle name="Followed Hyperlink 2" xfId="5088" hidden="1" xr:uid="{00000000-0005-0000-0000-0000FB110000}"/>
    <cellStyle name="Followed Hyperlink 2" xfId="5089" hidden="1" xr:uid="{00000000-0005-0000-0000-0000FC110000}"/>
    <cellStyle name="Followed Hyperlink 2" xfId="5090" hidden="1" xr:uid="{00000000-0005-0000-0000-0000FD110000}"/>
    <cellStyle name="Followed Hyperlink 2" xfId="5091" hidden="1" xr:uid="{00000000-0005-0000-0000-0000FE110000}"/>
    <cellStyle name="Followed Hyperlink 2" xfId="5092" hidden="1" xr:uid="{00000000-0005-0000-0000-0000FF110000}"/>
    <cellStyle name="Followed Hyperlink 2" xfId="5093" hidden="1" xr:uid="{00000000-0005-0000-0000-000000120000}"/>
    <cellStyle name="Followed Hyperlink 2" xfId="5094" hidden="1" xr:uid="{00000000-0005-0000-0000-000001120000}"/>
    <cellStyle name="Followed Hyperlink 2" xfId="5095" hidden="1" xr:uid="{00000000-0005-0000-0000-000002120000}"/>
    <cellStyle name="Followed Hyperlink 2" xfId="5096" hidden="1" xr:uid="{00000000-0005-0000-0000-000003120000}"/>
    <cellStyle name="Followed Hyperlink 2" xfId="5097" hidden="1" xr:uid="{00000000-0005-0000-0000-000004120000}"/>
    <cellStyle name="Followed Hyperlink 2" xfId="5098" hidden="1" xr:uid="{00000000-0005-0000-0000-000005120000}"/>
    <cellStyle name="Followed Hyperlink 2" xfId="5099" hidden="1" xr:uid="{00000000-0005-0000-0000-000006120000}"/>
    <cellStyle name="Followed Hyperlink 2" xfId="5100" hidden="1" xr:uid="{00000000-0005-0000-0000-000007120000}"/>
    <cellStyle name="Followed Hyperlink 2" xfId="5101" hidden="1" xr:uid="{00000000-0005-0000-0000-000008120000}"/>
    <cellStyle name="Followed Hyperlink 2" xfId="5102" hidden="1" xr:uid="{00000000-0005-0000-0000-000009120000}"/>
    <cellStyle name="Followed Hyperlink 2" xfId="5103" hidden="1" xr:uid="{00000000-0005-0000-0000-00000A120000}"/>
    <cellStyle name="Followed Hyperlink 2" xfId="5104" hidden="1" xr:uid="{00000000-0005-0000-0000-00000B120000}"/>
    <cellStyle name="Followed Hyperlink 2" xfId="5105" hidden="1" xr:uid="{00000000-0005-0000-0000-00000C120000}"/>
    <cellStyle name="Followed Hyperlink 2" xfId="5106" hidden="1" xr:uid="{00000000-0005-0000-0000-00000D120000}"/>
    <cellStyle name="Followed Hyperlink 2" xfId="5107" hidden="1" xr:uid="{00000000-0005-0000-0000-00000E120000}"/>
    <cellStyle name="Followed Hyperlink 2" xfId="5108" hidden="1" xr:uid="{00000000-0005-0000-0000-00000F120000}"/>
    <cellStyle name="Followed Hyperlink 2" xfId="5109" hidden="1" xr:uid="{00000000-0005-0000-0000-000010120000}"/>
    <cellStyle name="Followed Hyperlink 2" xfId="5110" hidden="1" xr:uid="{00000000-0005-0000-0000-000011120000}"/>
    <cellStyle name="Followed Hyperlink 2" xfId="5111" hidden="1" xr:uid="{00000000-0005-0000-0000-000012120000}"/>
    <cellStyle name="Followed Hyperlink 2" xfId="5112" hidden="1" xr:uid="{00000000-0005-0000-0000-000013120000}"/>
    <cellStyle name="Followed Hyperlink 2" xfId="5113" hidden="1" xr:uid="{00000000-0005-0000-0000-000014120000}"/>
    <cellStyle name="Followed Hyperlink 2" xfId="5114" hidden="1" xr:uid="{00000000-0005-0000-0000-000015120000}"/>
    <cellStyle name="Followed Hyperlink 2" xfId="5115" hidden="1" xr:uid="{00000000-0005-0000-0000-000016120000}"/>
    <cellStyle name="Followed Hyperlink 2" xfId="5116" hidden="1" xr:uid="{00000000-0005-0000-0000-000017120000}"/>
    <cellStyle name="Followed Hyperlink 2" xfId="5117" hidden="1" xr:uid="{00000000-0005-0000-0000-000018120000}"/>
    <cellStyle name="Followed Hyperlink 2" xfId="5118" hidden="1" xr:uid="{00000000-0005-0000-0000-000019120000}"/>
    <cellStyle name="Followed Hyperlink 2" xfId="5119" hidden="1" xr:uid="{00000000-0005-0000-0000-00001A120000}"/>
    <cellStyle name="Followed Hyperlink 2" xfId="5120" hidden="1" xr:uid="{00000000-0005-0000-0000-00001B120000}"/>
    <cellStyle name="Followed Hyperlink 2" xfId="5121" hidden="1" xr:uid="{00000000-0005-0000-0000-00001C120000}"/>
    <cellStyle name="Followed Hyperlink 2" xfId="5122" hidden="1" xr:uid="{00000000-0005-0000-0000-00001D120000}"/>
    <cellStyle name="Followed Hyperlink 2" xfId="5123" hidden="1" xr:uid="{00000000-0005-0000-0000-00001E120000}"/>
    <cellStyle name="Followed Hyperlink 2" xfId="5124" hidden="1" xr:uid="{00000000-0005-0000-0000-00001F120000}"/>
    <cellStyle name="Followed Hyperlink 2" xfId="5125" hidden="1" xr:uid="{00000000-0005-0000-0000-000020120000}"/>
    <cellStyle name="Followed Hyperlink 2" xfId="5126" hidden="1" xr:uid="{00000000-0005-0000-0000-000021120000}"/>
    <cellStyle name="Followed Hyperlink 2" xfId="5127" hidden="1" xr:uid="{00000000-0005-0000-0000-000022120000}"/>
    <cellStyle name="Followed Hyperlink 2" xfId="5128" hidden="1" xr:uid="{00000000-0005-0000-0000-000023120000}"/>
    <cellStyle name="Followed Hyperlink 2" xfId="5129" hidden="1" xr:uid="{00000000-0005-0000-0000-000024120000}"/>
    <cellStyle name="Followed Hyperlink 2" xfId="5130" hidden="1" xr:uid="{00000000-0005-0000-0000-000025120000}"/>
    <cellStyle name="Followed Hyperlink 2" xfId="5131" hidden="1" xr:uid="{00000000-0005-0000-0000-000026120000}"/>
    <cellStyle name="Followed Hyperlink 2" xfId="5132" hidden="1" xr:uid="{00000000-0005-0000-0000-000027120000}"/>
    <cellStyle name="Followed Hyperlink 2" xfId="5133" hidden="1" xr:uid="{00000000-0005-0000-0000-000028120000}"/>
    <cellStyle name="Followed Hyperlink 2" xfId="5134" hidden="1" xr:uid="{00000000-0005-0000-0000-000029120000}"/>
    <cellStyle name="Followed Hyperlink 2" xfId="5135" hidden="1" xr:uid="{00000000-0005-0000-0000-00002A120000}"/>
    <cellStyle name="Followed Hyperlink 2" xfId="5136" hidden="1" xr:uid="{00000000-0005-0000-0000-00002B120000}"/>
    <cellStyle name="Followed Hyperlink 2" xfId="5137" hidden="1" xr:uid="{00000000-0005-0000-0000-00002C120000}"/>
    <cellStyle name="Followed Hyperlink 2" xfId="5138" hidden="1" xr:uid="{00000000-0005-0000-0000-00002D120000}"/>
    <cellStyle name="Followed Hyperlink 2" xfId="5139" hidden="1" xr:uid="{00000000-0005-0000-0000-00002E120000}"/>
    <cellStyle name="Followed Hyperlink 2" xfId="5140" hidden="1" xr:uid="{00000000-0005-0000-0000-00002F120000}"/>
    <cellStyle name="Followed Hyperlink 2" xfId="5141" hidden="1" xr:uid="{00000000-0005-0000-0000-000030120000}"/>
    <cellStyle name="Followed Hyperlink 2" xfId="5142" hidden="1" xr:uid="{00000000-0005-0000-0000-000031120000}"/>
    <cellStyle name="Followed Hyperlink 2" xfId="5143" hidden="1" xr:uid="{00000000-0005-0000-0000-000032120000}"/>
    <cellStyle name="Followed Hyperlink 2" xfId="5144" hidden="1" xr:uid="{00000000-0005-0000-0000-000033120000}"/>
    <cellStyle name="Followed Hyperlink 2" xfId="5145" hidden="1" xr:uid="{00000000-0005-0000-0000-000034120000}"/>
    <cellStyle name="Followed Hyperlink 2" xfId="5146" hidden="1" xr:uid="{00000000-0005-0000-0000-000035120000}"/>
    <cellStyle name="Followed Hyperlink 2" xfId="5147" hidden="1" xr:uid="{00000000-0005-0000-0000-000036120000}"/>
    <cellStyle name="Followed Hyperlink 2" xfId="5148" hidden="1" xr:uid="{00000000-0005-0000-0000-000037120000}"/>
    <cellStyle name="Followed Hyperlink 2" xfId="5149" hidden="1" xr:uid="{00000000-0005-0000-0000-000038120000}"/>
    <cellStyle name="Followed Hyperlink 2" xfId="5150" hidden="1" xr:uid="{00000000-0005-0000-0000-000039120000}"/>
    <cellStyle name="Followed Hyperlink 2" xfId="5151" hidden="1" xr:uid="{00000000-0005-0000-0000-00003A120000}"/>
    <cellStyle name="Followed Hyperlink 2" xfId="5152" hidden="1" xr:uid="{00000000-0005-0000-0000-00003B120000}"/>
    <cellStyle name="Followed Hyperlink 2" xfId="5153" hidden="1" xr:uid="{00000000-0005-0000-0000-00003C120000}"/>
    <cellStyle name="Followed Hyperlink 2" xfId="5154" hidden="1" xr:uid="{00000000-0005-0000-0000-00003D120000}"/>
    <cellStyle name="Followed Hyperlink 2" xfId="5155" hidden="1" xr:uid="{00000000-0005-0000-0000-00003E120000}"/>
    <cellStyle name="Followed Hyperlink 2" xfId="5156" hidden="1" xr:uid="{00000000-0005-0000-0000-00003F120000}"/>
    <cellStyle name="Followed Hyperlink 2" xfId="5157" hidden="1" xr:uid="{00000000-0005-0000-0000-000040120000}"/>
    <cellStyle name="Followed Hyperlink 2" xfId="5158" hidden="1" xr:uid="{00000000-0005-0000-0000-000041120000}"/>
    <cellStyle name="Followed Hyperlink 2" xfId="5159" hidden="1" xr:uid="{00000000-0005-0000-0000-000042120000}"/>
    <cellStyle name="Followed Hyperlink 2" xfId="5160" hidden="1" xr:uid="{00000000-0005-0000-0000-000043120000}"/>
    <cellStyle name="Followed Hyperlink 2" xfId="5161" hidden="1" xr:uid="{00000000-0005-0000-0000-000044120000}"/>
    <cellStyle name="Followed Hyperlink 2" xfId="5162" hidden="1" xr:uid="{00000000-0005-0000-0000-000045120000}"/>
    <cellStyle name="Followed Hyperlink 2" xfId="5163" hidden="1" xr:uid="{00000000-0005-0000-0000-000046120000}"/>
    <cellStyle name="Followed Hyperlink 2" xfId="5164" hidden="1" xr:uid="{00000000-0005-0000-0000-000047120000}"/>
    <cellStyle name="Followed Hyperlink 2" xfId="5165" hidden="1" xr:uid="{00000000-0005-0000-0000-000048120000}"/>
    <cellStyle name="Followed Hyperlink 2" xfId="5166" hidden="1" xr:uid="{00000000-0005-0000-0000-000049120000}"/>
    <cellStyle name="Followed Hyperlink 2" xfId="5167" hidden="1" xr:uid="{00000000-0005-0000-0000-00004A120000}"/>
    <cellStyle name="Followed Hyperlink 2" xfId="5168" hidden="1" xr:uid="{00000000-0005-0000-0000-00004B120000}"/>
    <cellStyle name="Followed Hyperlink 2" xfId="5169" hidden="1" xr:uid="{00000000-0005-0000-0000-00004C120000}"/>
    <cellStyle name="Followed Hyperlink 2" xfId="5170" hidden="1" xr:uid="{00000000-0005-0000-0000-00004D120000}"/>
    <cellStyle name="Followed Hyperlink 2" xfId="5171" hidden="1" xr:uid="{00000000-0005-0000-0000-00004E120000}"/>
    <cellStyle name="Followed Hyperlink 2" xfId="5172" hidden="1" xr:uid="{00000000-0005-0000-0000-00004F120000}"/>
    <cellStyle name="Followed Hyperlink 2" xfId="5173" hidden="1" xr:uid="{00000000-0005-0000-0000-000050120000}"/>
    <cellStyle name="Followed Hyperlink 2" xfId="5174" hidden="1" xr:uid="{00000000-0005-0000-0000-000051120000}"/>
    <cellStyle name="Followed Hyperlink 2" xfId="5175" hidden="1" xr:uid="{00000000-0005-0000-0000-000052120000}"/>
    <cellStyle name="Followed Hyperlink 2" xfId="5176" hidden="1" xr:uid="{00000000-0005-0000-0000-000053120000}"/>
    <cellStyle name="Followed Hyperlink 2" xfId="5177" hidden="1" xr:uid="{00000000-0005-0000-0000-000054120000}"/>
    <cellStyle name="Followed Hyperlink 2" xfId="5178" hidden="1" xr:uid="{00000000-0005-0000-0000-000055120000}"/>
    <cellStyle name="Followed Hyperlink 2" xfId="5179" hidden="1" xr:uid="{00000000-0005-0000-0000-000056120000}"/>
    <cellStyle name="Followed Hyperlink 2" xfId="5180" hidden="1" xr:uid="{00000000-0005-0000-0000-000057120000}"/>
    <cellStyle name="Followed Hyperlink 2" xfId="5181" hidden="1" xr:uid="{00000000-0005-0000-0000-000058120000}"/>
    <cellStyle name="Followed Hyperlink 2" xfId="5182" hidden="1" xr:uid="{00000000-0005-0000-0000-000059120000}"/>
    <cellStyle name="Followed Hyperlink 2" xfId="5183" hidden="1" xr:uid="{00000000-0005-0000-0000-00005A120000}"/>
    <cellStyle name="Followed Hyperlink 2" xfId="5184" hidden="1" xr:uid="{00000000-0005-0000-0000-00005B120000}"/>
    <cellStyle name="Followed Hyperlink 2" xfId="5185" hidden="1" xr:uid="{00000000-0005-0000-0000-00005C120000}"/>
    <cellStyle name="Followed Hyperlink 2" xfId="5186" hidden="1" xr:uid="{00000000-0005-0000-0000-00005D120000}"/>
    <cellStyle name="Followed Hyperlink 2" xfId="5187" hidden="1" xr:uid="{00000000-0005-0000-0000-00005E120000}"/>
    <cellStyle name="Followed Hyperlink 2" xfId="5188" hidden="1" xr:uid="{00000000-0005-0000-0000-00005F120000}"/>
    <cellStyle name="Followed Hyperlink 2" xfId="5189" hidden="1" xr:uid="{00000000-0005-0000-0000-000060120000}"/>
    <cellStyle name="Followed Hyperlink 2" xfId="5190" hidden="1" xr:uid="{00000000-0005-0000-0000-000061120000}"/>
    <cellStyle name="Followed Hyperlink 2" xfId="5191" hidden="1" xr:uid="{00000000-0005-0000-0000-000062120000}"/>
    <cellStyle name="Followed Hyperlink 2" xfId="5192" hidden="1" xr:uid="{00000000-0005-0000-0000-000063120000}"/>
    <cellStyle name="Followed Hyperlink 2" xfId="5193" hidden="1" xr:uid="{00000000-0005-0000-0000-000064120000}"/>
    <cellStyle name="Followed Hyperlink 2" xfId="5194" hidden="1" xr:uid="{00000000-0005-0000-0000-000065120000}"/>
    <cellStyle name="Followed Hyperlink 2" xfId="5195" hidden="1" xr:uid="{00000000-0005-0000-0000-000066120000}"/>
    <cellStyle name="Followed Hyperlink 2" xfId="5196" hidden="1" xr:uid="{00000000-0005-0000-0000-000067120000}"/>
    <cellStyle name="Followed Hyperlink 2" xfId="5197" hidden="1" xr:uid="{00000000-0005-0000-0000-000068120000}"/>
    <cellStyle name="Followed Hyperlink 2" xfId="5198" hidden="1" xr:uid="{00000000-0005-0000-0000-000069120000}"/>
    <cellStyle name="Followed Hyperlink 2" xfId="5199" hidden="1" xr:uid="{00000000-0005-0000-0000-00006A120000}"/>
    <cellStyle name="Followed Hyperlink 2" xfId="5200" hidden="1" xr:uid="{00000000-0005-0000-0000-00006B120000}"/>
    <cellStyle name="Followed Hyperlink 2" xfId="5201" hidden="1" xr:uid="{00000000-0005-0000-0000-00006C120000}"/>
    <cellStyle name="Followed Hyperlink 2" xfId="5202" hidden="1" xr:uid="{00000000-0005-0000-0000-00006D120000}"/>
    <cellStyle name="Followed Hyperlink 2" xfId="5203" hidden="1" xr:uid="{00000000-0005-0000-0000-00006E120000}"/>
    <cellStyle name="Followed Hyperlink 2" xfId="5204" hidden="1" xr:uid="{00000000-0005-0000-0000-00006F120000}"/>
    <cellStyle name="Followed Hyperlink 2" xfId="5205" hidden="1" xr:uid="{00000000-0005-0000-0000-000070120000}"/>
    <cellStyle name="Followed Hyperlink 2" xfId="5206" hidden="1" xr:uid="{00000000-0005-0000-0000-000071120000}"/>
    <cellStyle name="Followed Hyperlink 2" xfId="5207" hidden="1" xr:uid="{00000000-0005-0000-0000-000072120000}"/>
    <cellStyle name="Followed Hyperlink 2" xfId="5208" hidden="1" xr:uid="{00000000-0005-0000-0000-000073120000}"/>
    <cellStyle name="Followed Hyperlink 2" xfId="5209" hidden="1" xr:uid="{00000000-0005-0000-0000-000074120000}"/>
    <cellStyle name="Followed Hyperlink 2" xfId="5210" hidden="1" xr:uid="{00000000-0005-0000-0000-000075120000}"/>
    <cellStyle name="Followed Hyperlink 2" xfId="5211" hidden="1" xr:uid="{00000000-0005-0000-0000-000076120000}"/>
    <cellStyle name="Followed Hyperlink 2" xfId="5212" hidden="1" xr:uid="{00000000-0005-0000-0000-000077120000}"/>
    <cellStyle name="Followed Hyperlink 2" xfId="5213" hidden="1" xr:uid="{00000000-0005-0000-0000-000078120000}"/>
    <cellStyle name="Followed Hyperlink 2" xfId="5214" hidden="1" xr:uid="{00000000-0005-0000-0000-000079120000}"/>
    <cellStyle name="Followed Hyperlink 2" xfId="5215" hidden="1" xr:uid="{00000000-0005-0000-0000-00007A120000}"/>
    <cellStyle name="Followed Hyperlink 2" xfId="5216" hidden="1" xr:uid="{00000000-0005-0000-0000-00007B120000}"/>
    <cellStyle name="Followed Hyperlink 2" xfId="5217" hidden="1" xr:uid="{00000000-0005-0000-0000-00007C120000}"/>
    <cellStyle name="Followed Hyperlink 2" xfId="5218" hidden="1" xr:uid="{00000000-0005-0000-0000-00007D120000}"/>
    <cellStyle name="Followed Hyperlink 2" xfId="5219" hidden="1" xr:uid="{00000000-0005-0000-0000-00007E120000}"/>
    <cellStyle name="Followed Hyperlink 2" xfId="5220" hidden="1" xr:uid="{00000000-0005-0000-0000-00007F120000}"/>
    <cellStyle name="Followed Hyperlink 2" xfId="5221" hidden="1" xr:uid="{00000000-0005-0000-0000-000080120000}"/>
    <cellStyle name="Followed Hyperlink 2" xfId="5222" hidden="1" xr:uid="{00000000-0005-0000-0000-000081120000}"/>
    <cellStyle name="Followed Hyperlink 2" xfId="5223" hidden="1" xr:uid="{00000000-0005-0000-0000-000082120000}"/>
    <cellStyle name="Followed Hyperlink 2" xfId="5224" hidden="1" xr:uid="{00000000-0005-0000-0000-000083120000}"/>
    <cellStyle name="Followed Hyperlink 2" xfId="5225" hidden="1" xr:uid="{00000000-0005-0000-0000-000084120000}"/>
    <cellStyle name="Followed Hyperlink 2" xfId="5226" hidden="1" xr:uid="{00000000-0005-0000-0000-000085120000}"/>
    <cellStyle name="Followed Hyperlink 2" xfId="5227" hidden="1" xr:uid="{00000000-0005-0000-0000-000086120000}"/>
    <cellStyle name="Followed Hyperlink 2" xfId="5228" hidden="1" xr:uid="{00000000-0005-0000-0000-000087120000}"/>
    <cellStyle name="Followed Hyperlink 2" xfId="5229" hidden="1" xr:uid="{00000000-0005-0000-0000-000088120000}"/>
    <cellStyle name="Followed Hyperlink 2" xfId="5230" hidden="1" xr:uid="{00000000-0005-0000-0000-000089120000}"/>
    <cellStyle name="Followed Hyperlink 2" xfId="5231" hidden="1" xr:uid="{00000000-0005-0000-0000-00008A120000}"/>
    <cellStyle name="Followed Hyperlink 2" xfId="5232" hidden="1" xr:uid="{00000000-0005-0000-0000-00008B120000}"/>
    <cellStyle name="Followed Hyperlink 2" xfId="5233" hidden="1" xr:uid="{00000000-0005-0000-0000-00008C120000}"/>
    <cellStyle name="Followed Hyperlink 2" xfId="5234" hidden="1" xr:uid="{00000000-0005-0000-0000-00008D120000}"/>
    <cellStyle name="Followed Hyperlink 2" xfId="5235" hidden="1" xr:uid="{00000000-0005-0000-0000-00008E120000}"/>
    <cellStyle name="Followed Hyperlink 2" xfId="5236" hidden="1" xr:uid="{00000000-0005-0000-0000-00008F120000}"/>
    <cellStyle name="Followed Hyperlink 2" xfId="5237" hidden="1" xr:uid="{00000000-0005-0000-0000-000090120000}"/>
    <cellStyle name="Followed Hyperlink 2" xfId="5238" hidden="1" xr:uid="{00000000-0005-0000-0000-000091120000}"/>
    <cellStyle name="Followed Hyperlink 2" xfId="5239" hidden="1" xr:uid="{00000000-0005-0000-0000-000092120000}"/>
    <cellStyle name="Followed Hyperlink 2" xfId="5240" hidden="1" xr:uid="{00000000-0005-0000-0000-000093120000}"/>
    <cellStyle name="Followed Hyperlink 2" xfId="5241" hidden="1" xr:uid="{00000000-0005-0000-0000-000094120000}"/>
    <cellStyle name="Followed Hyperlink 2" xfId="5242" hidden="1" xr:uid="{00000000-0005-0000-0000-000095120000}"/>
    <cellStyle name="Followed Hyperlink 2" xfId="5243" hidden="1" xr:uid="{00000000-0005-0000-0000-000096120000}"/>
    <cellStyle name="Followed Hyperlink 2" xfId="5244" hidden="1" xr:uid="{00000000-0005-0000-0000-000097120000}"/>
    <cellStyle name="Followed Hyperlink 2" xfId="5245" hidden="1" xr:uid="{00000000-0005-0000-0000-000098120000}"/>
    <cellStyle name="Followed Hyperlink 2" xfId="5246" hidden="1" xr:uid="{00000000-0005-0000-0000-000099120000}"/>
    <cellStyle name="Followed Hyperlink 2" xfId="5247" hidden="1" xr:uid="{00000000-0005-0000-0000-00009A120000}"/>
    <cellStyle name="Followed Hyperlink 2" xfId="5248" hidden="1" xr:uid="{00000000-0005-0000-0000-00009B120000}"/>
    <cellStyle name="Followed Hyperlink 2" xfId="5249" hidden="1" xr:uid="{00000000-0005-0000-0000-00009C120000}"/>
    <cellStyle name="Followed Hyperlink 2" xfId="5250" hidden="1" xr:uid="{00000000-0005-0000-0000-00009D120000}"/>
    <cellStyle name="Followed Hyperlink 2" xfId="5251" hidden="1" xr:uid="{00000000-0005-0000-0000-00009E120000}"/>
    <cellStyle name="Followed Hyperlink 2" xfId="5252" hidden="1" xr:uid="{00000000-0005-0000-0000-00009F120000}"/>
    <cellStyle name="Followed Hyperlink 2" xfId="5253" hidden="1" xr:uid="{00000000-0005-0000-0000-0000A0120000}"/>
    <cellStyle name="Followed Hyperlink 2" xfId="5254" hidden="1" xr:uid="{00000000-0005-0000-0000-0000A1120000}"/>
    <cellStyle name="Followed Hyperlink 2" xfId="5255" hidden="1" xr:uid="{00000000-0005-0000-0000-0000A2120000}"/>
    <cellStyle name="Followed Hyperlink 2" xfId="5256" hidden="1" xr:uid="{00000000-0005-0000-0000-0000A3120000}"/>
    <cellStyle name="Followed Hyperlink 2" xfId="5257" hidden="1" xr:uid="{00000000-0005-0000-0000-0000A4120000}"/>
    <cellStyle name="Followed Hyperlink 2" xfId="5258" hidden="1" xr:uid="{00000000-0005-0000-0000-0000A5120000}"/>
    <cellStyle name="Followed Hyperlink 2" xfId="5259" hidden="1" xr:uid="{00000000-0005-0000-0000-0000A6120000}"/>
    <cellStyle name="Followed Hyperlink 2" xfId="5260" hidden="1" xr:uid="{00000000-0005-0000-0000-0000A7120000}"/>
    <cellStyle name="Followed Hyperlink 2" xfId="5261" hidden="1" xr:uid="{00000000-0005-0000-0000-0000A8120000}"/>
    <cellStyle name="Followed Hyperlink 2" xfId="5262" hidden="1" xr:uid="{00000000-0005-0000-0000-0000A9120000}"/>
    <cellStyle name="Followed Hyperlink 2" xfId="5263" hidden="1" xr:uid="{00000000-0005-0000-0000-0000AA120000}"/>
    <cellStyle name="Followed Hyperlink 2" xfId="5264" hidden="1" xr:uid="{00000000-0005-0000-0000-0000AB120000}"/>
    <cellStyle name="Followed Hyperlink 2" xfId="5265" hidden="1" xr:uid="{00000000-0005-0000-0000-0000AC120000}"/>
    <cellStyle name="Followed Hyperlink 2" xfId="5266" hidden="1" xr:uid="{00000000-0005-0000-0000-0000AD120000}"/>
    <cellStyle name="Followed Hyperlink 2" xfId="5267" hidden="1" xr:uid="{00000000-0005-0000-0000-0000AE120000}"/>
    <cellStyle name="Followed Hyperlink 2" xfId="5268" hidden="1" xr:uid="{00000000-0005-0000-0000-0000AF120000}"/>
    <cellStyle name="Followed Hyperlink 2" xfId="5269" hidden="1" xr:uid="{00000000-0005-0000-0000-0000B0120000}"/>
    <cellStyle name="Followed Hyperlink 2" xfId="5270" hidden="1" xr:uid="{00000000-0005-0000-0000-0000B1120000}"/>
    <cellStyle name="Followed Hyperlink 2" xfId="5271" hidden="1" xr:uid="{00000000-0005-0000-0000-0000B2120000}"/>
    <cellStyle name="Followed Hyperlink 2" xfId="5272" hidden="1" xr:uid="{00000000-0005-0000-0000-0000B3120000}"/>
    <cellStyle name="Followed Hyperlink 2" xfId="5273" hidden="1" xr:uid="{00000000-0005-0000-0000-0000B4120000}"/>
    <cellStyle name="Followed Hyperlink 2" xfId="5274" hidden="1" xr:uid="{00000000-0005-0000-0000-0000B5120000}"/>
    <cellStyle name="Followed Hyperlink 2" xfId="5275" hidden="1" xr:uid="{00000000-0005-0000-0000-0000B6120000}"/>
    <cellStyle name="Followed Hyperlink 2" xfId="5276" hidden="1" xr:uid="{00000000-0005-0000-0000-0000B7120000}"/>
    <cellStyle name="Followed Hyperlink 2" xfId="5277" hidden="1" xr:uid="{00000000-0005-0000-0000-0000B8120000}"/>
    <cellStyle name="Followed Hyperlink 2" xfId="5278" hidden="1" xr:uid="{00000000-0005-0000-0000-0000B9120000}"/>
    <cellStyle name="Followed Hyperlink 2" xfId="5279" hidden="1" xr:uid="{00000000-0005-0000-0000-0000BA120000}"/>
    <cellStyle name="Followed Hyperlink 2" xfId="5280" hidden="1" xr:uid="{00000000-0005-0000-0000-0000BB120000}"/>
    <cellStyle name="Followed Hyperlink 2" xfId="5281" hidden="1" xr:uid="{00000000-0005-0000-0000-0000BC120000}"/>
    <cellStyle name="Followed Hyperlink 2" xfId="5282" hidden="1" xr:uid="{00000000-0005-0000-0000-0000BD120000}"/>
    <cellStyle name="Followed Hyperlink 2" xfId="5283" hidden="1" xr:uid="{00000000-0005-0000-0000-0000BE120000}"/>
    <cellStyle name="Followed Hyperlink 2" xfId="5284" hidden="1" xr:uid="{00000000-0005-0000-0000-0000BF120000}"/>
    <cellStyle name="Followed Hyperlink 2" xfId="5285" hidden="1" xr:uid="{00000000-0005-0000-0000-0000C0120000}"/>
    <cellStyle name="Followed Hyperlink 2" xfId="5286" hidden="1" xr:uid="{00000000-0005-0000-0000-0000C1120000}"/>
    <cellStyle name="Followed Hyperlink 2" xfId="5287" hidden="1" xr:uid="{00000000-0005-0000-0000-0000C2120000}"/>
    <cellStyle name="Followed Hyperlink 2" xfId="5288" hidden="1" xr:uid="{00000000-0005-0000-0000-0000C3120000}"/>
    <cellStyle name="Followed Hyperlink 2" xfId="5289" hidden="1" xr:uid="{00000000-0005-0000-0000-0000C4120000}"/>
    <cellStyle name="Followed Hyperlink 2" xfId="5290" hidden="1" xr:uid="{00000000-0005-0000-0000-0000C5120000}"/>
    <cellStyle name="Followed Hyperlink 2" xfId="5291" hidden="1" xr:uid="{00000000-0005-0000-0000-0000C6120000}"/>
    <cellStyle name="Followed Hyperlink 2" xfId="5292" hidden="1" xr:uid="{00000000-0005-0000-0000-0000C7120000}"/>
    <cellStyle name="Followed Hyperlink 2" xfId="5293" hidden="1" xr:uid="{00000000-0005-0000-0000-0000C8120000}"/>
    <cellStyle name="Followed Hyperlink 2" xfId="5294" hidden="1" xr:uid="{00000000-0005-0000-0000-0000C9120000}"/>
    <cellStyle name="Followed Hyperlink 2" xfId="5295" hidden="1" xr:uid="{00000000-0005-0000-0000-0000CA120000}"/>
    <cellStyle name="Followed Hyperlink 2" xfId="5296" hidden="1" xr:uid="{00000000-0005-0000-0000-0000CB120000}"/>
    <cellStyle name="Followed Hyperlink 2" xfId="5297" hidden="1" xr:uid="{00000000-0005-0000-0000-0000CC120000}"/>
    <cellStyle name="Followed Hyperlink 2" xfId="5298" hidden="1" xr:uid="{00000000-0005-0000-0000-0000CD120000}"/>
    <cellStyle name="Followed Hyperlink 2" xfId="5299" hidden="1" xr:uid="{00000000-0005-0000-0000-0000CE120000}"/>
    <cellStyle name="Followed Hyperlink 2" xfId="5300" hidden="1" xr:uid="{00000000-0005-0000-0000-0000CF120000}"/>
    <cellStyle name="Followed Hyperlink 2" xfId="5301" hidden="1" xr:uid="{00000000-0005-0000-0000-0000D0120000}"/>
    <cellStyle name="Followed Hyperlink 2" xfId="5302" hidden="1" xr:uid="{00000000-0005-0000-0000-0000D1120000}"/>
    <cellStyle name="Followed Hyperlink 2" xfId="5303" hidden="1" xr:uid="{00000000-0005-0000-0000-0000D2120000}"/>
    <cellStyle name="Followed Hyperlink 2" xfId="5304" hidden="1" xr:uid="{00000000-0005-0000-0000-0000D3120000}"/>
    <cellStyle name="Followed Hyperlink 2" xfId="5305" hidden="1" xr:uid="{00000000-0005-0000-0000-0000D4120000}"/>
    <cellStyle name="Followed Hyperlink 2" xfId="5306" hidden="1" xr:uid="{00000000-0005-0000-0000-0000D5120000}"/>
    <cellStyle name="Followed Hyperlink 2" xfId="5307" hidden="1" xr:uid="{00000000-0005-0000-0000-0000D6120000}"/>
    <cellStyle name="Followed Hyperlink 2" xfId="5308" hidden="1" xr:uid="{00000000-0005-0000-0000-0000D7120000}"/>
    <cellStyle name="Followed Hyperlink 2" xfId="5309" hidden="1" xr:uid="{00000000-0005-0000-0000-0000D8120000}"/>
    <cellStyle name="Followed Hyperlink 2" xfId="5310" hidden="1" xr:uid="{00000000-0005-0000-0000-0000D9120000}"/>
    <cellStyle name="Followed Hyperlink 2" xfId="5311" hidden="1" xr:uid="{00000000-0005-0000-0000-0000DA120000}"/>
    <cellStyle name="Followed Hyperlink 2" xfId="5312" hidden="1" xr:uid="{00000000-0005-0000-0000-0000DB120000}"/>
    <cellStyle name="Followed Hyperlink 2" xfId="5313" hidden="1" xr:uid="{00000000-0005-0000-0000-0000DC120000}"/>
    <cellStyle name="Followed Hyperlink 2" xfId="5314" hidden="1" xr:uid="{00000000-0005-0000-0000-0000DD120000}"/>
    <cellStyle name="Followed Hyperlink 2" xfId="5315" hidden="1" xr:uid="{00000000-0005-0000-0000-0000DE120000}"/>
    <cellStyle name="Followed Hyperlink 2" xfId="5316" hidden="1" xr:uid="{00000000-0005-0000-0000-0000DF120000}"/>
    <cellStyle name="Followed Hyperlink 2" xfId="5317" hidden="1" xr:uid="{00000000-0005-0000-0000-0000E0120000}"/>
    <cellStyle name="Followed Hyperlink 2" xfId="5318" hidden="1" xr:uid="{00000000-0005-0000-0000-0000E1120000}"/>
    <cellStyle name="Followed Hyperlink 2" xfId="5319" hidden="1" xr:uid="{00000000-0005-0000-0000-0000E2120000}"/>
    <cellStyle name="Followed Hyperlink 2" xfId="5320" hidden="1" xr:uid="{00000000-0005-0000-0000-0000E3120000}"/>
    <cellStyle name="Followed Hyperlink 2" xfId="5321" hidden="1" xr:uid="{00000000-0005-0000-0000-0000E4120000}"/>
    <cellStyle name="Followed Hyperlink 2" xfId="5322" hidden="1" xr:uid="{00000000-0005-0000-0000-0000E5120000}"/>
    <cellStyle name="Followed Hyperlink 2" xfId="5323" hidden="1" xr:uid="{00000000-0005-0000-0000-0000E6120000}"/>
    <cellStyle name="Followed Hyperlink 2" xfId="5324" hidden="1" xr:uid="{00000000-0005-0000-0000-0000E7120000}"/>
    <cellStyle name="Followed Hyperlink 2" xfId="5325" hidden="1" xr:uid="{00000000-0005-0000-0000-0000E8120000}"/>
    <cellStyle name="Followed Hyperlink 2" xfId="5326" hidden="1" xr:uid="{00000000-0005-0000-0000-0000E9120000}"/>
    <cellStyle name="Followed Hyperlink 2" xfId="5327" hidden="1" xr:uid="{00000000-0005-0000-0000-0000EA120000}"/>
    <cellStyle name="Followed Hyperlink 2" xfId="5328" hidden="1" xr:uid="{00000000-0005-0000-0000-0000EB120000}"/>
    <cellStyle name="Followed Hyperlink 2" xfId="5329" hidden="1" xr:uid="{00000000-0005-0000-0000-0000EC120000}"/>
    <cellStyle name="Followed Hyperlink 2" xfId="5330" hidden="1" xr:uid="{00000000-0005-0000-0000-0000ED120000}"/>
    <cellStyle name="Followed Hyperlink 2" xfId="5331" hidden="1" xr:uid="{00000000-0005-0000-0000-0000EE120000}"/>
    <cellStyle name="Followed Hyperlink 2" xfId="5332" hidden="1" xr:uid="{00000000-0005-0000-0000-0000EF120000}"/>
    <cellStyle name="Followed Hyperlink 2" xfId="5333" hidden="1" xr:uid="{00000000-0005-0000-0000-0000F0120000}"/>
    <cellStyle name="Followed Hyperlink 2" xfId="5334" hidden="1" xr:uid="{00000000-0005-0000-0000-0000F1120000}"/>
    <cellStyle name="Followed Hyperlink 2" xfId="5335" hidden="1" xr:uid="{00000000-0005-0000-0000-0000F2120000}"/>
    <cellStyle name="Followed Hyperlink 2" xfId="5336" hidden="1" xr:uid="{00000000-0005-0000-0000-0000F3120000}"/>
    <cellStyle name="Followed Hyperlink 2" xfId="5337" hidden="1" xr:uid="{00000000-0005-0000-0000-0000F4120000}"/>
    <cellStyle name="Followed Hyperlink 2" xfId="5338" hidden="1" xr:uid="{00000000-0005-0000-0000-0000F5120000}"/>
    <cellStyle name="Followed Hyperlink 2" xfId="5339" hidden="1" xr:uid="{00000000-0005-0000-0000-0000F6120000}"/>
    <cellStyle name="Followed Hyperlink 2" xfId="5340" hidden="1" xr:uid="{00000000-0005-0000-0000-0000F7120000}"/>
    <cellStyle name="Followed Hyperlink 2" xfId="5341" hidden="1" xr:uid="{00000000-0005-0000-0000-0000F8120000}"/>
    <cellStyle name="Followed Hyperlink 2" xfId="5342" hidden="1" xr:uid="{00000000-0005-0000-0000-0000F9120000}"/>
    <cellStyle name="Followed Hyperlink 2" xfId="5343" hidden="1" xr:uid="{00000000-0005-0000-0000-0000FA120000}"/>
    <cellStyle name="Followed Hyperlink 2" xfId="5344" hidden="1" xr:uid="{00000000-0005-0000-0000-0000FB120000}"/>
    <cellStyle name="Followed Hyperlink 2" xfId="5345" hidden="1" xr:uid="{00000000-0005-0000-0000-0000FC120000}"/>
    <cellStyle name="Followed Hyperlink 2" xfId="5346" hidden="1" xr:uid="{00000000-0005-0000-0000-0000FD120000}"/>
    <cellStyle name="Followed Hyperlink 2" xfId="5347" hidden="1" xr:uid="{00000000-0005-0000-0000-0000FE120000}"/>
    <cellStyle name="Followed Hyperlink 2" xfId="5348" hidden="1" xr:uid="{00000000-0005-0000-0000-0000FF120000}"/>
    <cellStyle name="Followed Hyperlink 2" xfId="5349" hidden="1" xr:uid="{00000000-0005-0000-0000-000000130000}"/>
    <cellStyle name="Followed Hyperlink 2" xfId="5350" hidden="1" xr:uid="{00000000-0005-0000-0000-000001130000}"/>
    <cellStyle name="Followed Hyperlink 2" xfId="5351" hidden="1" xr:uid="{00000000-0005-0000-0000-000002130000}"/>
    <cellStyle name="Followed Hyperlink 2" xfId="5352" hidden="1" xr:uid="{00000000-0005-0000-0000-000003130000}"/>
    <cellStyle name="Followed Hyperlink 2" xfId="5353" hidden="1" xr:uid="{00000000-0005-0000-0000-000004130000}"/>
    <cellStyle name="Followed Hyperlink 2" xfId="5354" hidden="1" xr:uid="{00000000-0005-0000-0000-000005130000}"/>
    <cellStyle name="Followed Hyperlink 2" xfId="5355" hidden="1" xr:uid="{00000000-0005-0000-0000-000006130000}"/>
    <cellStyle name="Followed Hyperlink 2" xfId="5356" hidden="1" xr:uid="{00000000-0005-0000-0000-000007130000}"/>
    <cellStyle name="Followed Hyperlink 2" xfId="5357" hidden="1" xr:uid="{00000000-0005-0000-0000-000008130000}"/>
    <cellStyle name="Followed Hyperlink 2" xfId="5358" hidden="1" xr:uid="{00000000-0005-0000-0000-000009130000}"/>
    <cellStyle name="Followed Hyperlink 2" xfId="5359" hidden="1" xr:uid="{00000000-0005-0000-0000-00000A130000}"/>
    <cellStyle name="Followed Hyperlink 2" xfId="5360" hidden="1" xr:uid="{00000000-0005-0000-0000-00000B130000}"/>
    <cellStyle name="Followed Hyperlink 2" xfId="5361" hidden="1" xr:uid="{00000000-0005-0000-0000-00000C130000}"/>
    <cellStyle name="Followed Hyperlink 2" xfId="5362" hidden="1" xr:uid="{00000000-0005-0000-0000-00000D130000}"/>
    <cellStyle name="Followed Hyperlink 2" xfId="5363" hidden="1" xr:uid="{00000000-0005-0000-0000-00000E130000}"/>
    <cellStyle name="Followed Hyperlink 2" xfId="5364" hidden="1" xr:uid="{00000000-0005-0000-0000-00000F130000}"/>
    <cellStyle name="Followed Hyperlink 2" xfId="5365" hidden="1" xr:uid="{00000000-0005-0000-0000-000010130000}"/>
    <cellStyle name="Followed Hyperlink 2" xfId="5366" hidden="1" xr:uid="{00000000-0005-0000-0000-000011130000}"/>
    <cellStyle name="Followed Hyperlink 2" xfId="5367" hidden="1" xr:uid="{00000000-0005-0000-0000-000012130000}"/>
    <cellStyle name="Followed Hyperlink 2" xfId="5368" hidden="1" xr:uid="{00000000-0005-0000-0000-000013130000}"/>
    <cellStyle name="Followed Hyperlink 2" xfId="5369" hidden="1" xr:uid="{00000000-0005-0000-0000-000014130000}"/>
    <cellStyle name="Followed Hyperlink 2" xfId="5370" hidden="1" xr:uid="{00000000-0005-0000-0000-000015130000}"/>
    <cellStyle name="Followed Hyperlink 2" xfId="5371" hidden="1" xr:uid="{00000000-0005-0000-0000-000016130000}"/>
    <cellStyle name="Followed Hyperlink 2" xfId="5372" hidden="1" xr:uid="{00000000-0005-0000-0000-000017130000}"/>
    <cellStyle name="Followed Hyperlink 2" xfId="5373" hidden="1" xr:uid="{00000000-0005-0000-0000-000018130000}"/>
    <cellStyle name="Followed Hyperlink 2" xfId="5374" hidden="1" xr:uid="{00000000-0005-0000-0000-000019130000}"/>
    <cellStyle name="Followed Hyperlink 2" xfId="5375" hidden="1" xr:uid="{00000000-0005-0000-0000-00001A130000}"/>
    <cellStyle name="Followed Hyperlink 2" xfId="5376" hidden="1" xr:uid="{00000000-0005-0000-0000-00001B130000}"/>
    <cellStyle name="Followed Hyperlink 2" xfId="5377" hidden="1" xr:uid="{00000000-0005-0000-0000-00001C130000}"/>
    <cellStyle name="Followed Hyperlink 2" xfId="5378" hidden="1" xr:uid="{00000000-0005-0000-0000-00001D130000}"/>
    <cellStyle name="Followed Hyperlink 2" xfId="5379" hidden="1" xr:uid="{00000000-0005-0000-0000-00001E130000}"/>
    <cellStyle name="Followed Hyperlink 2" xfId="5380" hidden="1" xr:uid="{00000000-0005-0000-0000-00001F130000}"/>
    <cellStyle name="Followed Hyperlink 2" xfId="5381" hidden="1" xr:uid="{00000000-0005-0000-0000-000020130000}"/>
    <cellStyle name="Followed Hyperlink 2" xfId="5382" hidden="1" xr:uid="{00000000-0005-0000-0000-000021130000}"/>
    <cellStyle name="Followed Hyperlink 2" xfId="5383" hidden="1" xr:uid="{00000000-0005-0000-0000-000022130000}"/>
    <cellStyle name="Followed Hyperlink 2" xfId="5384" hidden="1" xr:uid="{00000000-0005-0000-0000-000023130000}"/>
    <cellStyle name="Followed Hyperlink 2" xfId="5385" hidden="1" xr:uid="{00000000-0005-0000-0000-000024130000}"/>
    <cellStyle name="Followed Hyperlink 2" xfId="5386" hidden="1" xr:uid="{00000000-0005-0000-0000-000025130000}"/>
    <cellStyle name="Followed Hyperlink 2" xfId="5387" hidden="1" xr:uid="{00000000-0005-0000-0000-000026130000}"/>
    <cellStyle name="Followed Hyperlink 2" xfId="5388" hidden="1" xr:uid="{00000000-0005-0000-0000-000027130000}"/>
    <cellStyle name="Followed Hyperlink 2" xfId="5389" hidden="1" xr:uid="{00000000-0005-0000-0000-000028130000}"/>
    <cellStyle name="Followed Hyperlink 2" xfId="5390" hidden="1" xr:uid="{00000000-0005-0000-0000-000029130000}"/>
    <cellStyle name="Followed Hyperlink 2" xfId="5391" hidden="1" xr:uid="{00000000-0005-0000-0000-00002A130000}"/>
    <cellStyle name="Followed Hyperlink 2" xfId="5392" hidden="1" xr:uid="{00000000-0005-0000-0000-00002B130000}"/>
    <cellStyle name="Followed Hyperlink 2" xfId="5393" hidden="1" xr:uid="{00000000-0005-0000-0000-00002C130000}"/>
    <cellStyle name="Followed Hyperlink 2" xfId="5394" hidden="1" xr:uid="{00000000-0005-0000-0000-00002D130000}"/>
    <cellStyle name="Followed Hyperlink 2" xfId="5395" hidden="1" xr:uid="{00000000-0005-0000-0000-00002E130000}"/>
    <cellStyle name="Followed Hyperlink 2" xfId="5396" hidden="1" xr:uid="{00000000-0005-0000-0000-00002F130000}"/>
    <cellStyle name="Followed Hyperlink 2" xfId="5397" hidden="1" xr:uid="{00000000-0005-0000-0000-000030130000}"/>
    <cellStyle name="Followed Hyperlink 2" xfId="5398" hidden="1" xr:uid="{00000000-0005-0000-0000-000031130000}"/>
    <cellStyle name="Followed Hyperlink 2" xfId="5399" hidden="1" xr:uid="{00000000-0005-0000-0000-000032130000}"/>
    <cellStyle name="Followed Hyperlink 2" xfId="5400" hidden="1" xr:uid="{00000000-0005-0000-0000-000033130000}"/>
    <cellStyle name="Followed Hyperlink 2" xfId="5401" hidden="1" xr:uid="{00000000-0005-0000-0000-000034130000}"/>
    <cellStyle name="Followed Hyperlink 2" xfId="5402" hidden="1" xr:uid="{00000000-0005-0000-0000-000035130000}"/>
    <cellStyle name="Followed Hyperlink 2" xfId="5403" hidden="1" xr:uid="{00000000-0005-0000-0000-000036130000}"/>
    <cellStyle name="Followed Hyperlink 2" xfId="5404" hidden="1" xr:uid="{00000000-0005-0000-0000-000037130000}"/>
    <cellStyle name="Followed Hyperlink 2" xfId="5405" hidden="1" xr:uid="{00000000-0005-0000-0000-000038130000}"/>
    <cellStyle name="Followed Hyperlink 2" xfId="5406" hidden="1" xr:uid="{00000000-0005-0000-0000-000039130000}"/>
    <cellStyle name="Followed Hyperlink 2" xfId="5407" hidden="1" xr:uid="{00000000-0005-0000-0000-00003A130000}"/>
    <cellStyle name="Followed Hyperlink 2" xfId="5408" hidden="1" xr:uid="{00000000-0005-0000-0000-00003B130000}"/>
    <cellStyle name="Followed Hyperlink 2" xfId="5409" hidden="1" xr:uid="{00000000-0005-0000-0000-00003C130000}"/>
    <cellStyle name="Followed Hyperlink 2" xfId="5410" hidden="1" xr:uid="{00000000-0005-0000-0000-00003D130000}"/>
    <cellStyle name="Followed Hyperlink 2" xfId="5411" hidden="1" xr:uid="{00000000-0005-0000-0000-00003E130000}"/>
    <cellStyle name="Followed Hyperlink 2" xfId="5412" hidden="1" xr:uid="{00000000-0005-0000-0000-00003F130000}"/>
    <cellStyle name="Followed Hyperlink 2" xfId="5413" hidden="1" xr:uid="{00000000-0005-0000-0000-000040130000}"/>
    <cellStyle name="Followed Hyperlink 2" xfId="5414" hidden="1" xr:uid="{00000000-0005-0000-0000-000041130000}"/>
    <cellStyle name="Followed Hyperlink 2" xfId="5415" hidden="1" xr:uid="{00000000-0005-0000-0000-000042130000}"/>
    <cellStyle name="Followed Hyperlink 2" xfId="5416" hidden="1" xr:uid="{00000000-0005-0000-0000-000043130000}"/>
    <cellStyle name="Followed Hyperlink 2" xfId="5417" hidden="1" xr:uid="{00000000-0005-0000-0000-000044130000}"/>
    <cellStyle name="Followed Hyperlink 2" xfId="5418" hidden="1" xr:uid="{00000000-0005-0000-0000-000045130000}"/>
    <cellStyle name="Followed Hyperlink 2" xfId="5419" hidden="1" xr:uid="{00000000-0005-0000-0000-000046130000}"/>
    <cellStyle name="Followed Hyperlink 2" xfId="5420" hidden="1" xr:uid="{00000000-0005-0000-0000-000047130000}"/>
    <cellStyle name="Followed Hyperlink 2" xfId="5421" hidden="1" xr:uid="{00000000-0005-0000-0000-000048130000}"/>
    <cellStyle name="Followed Hyperlink 2" xfId="5422" hidden="1" xr:uid="{00000000-0005-0000-0000-000049130000}"/>
    <cellStyle name="Followed Hyperlink 2" xfId="5423" hidden="1" xr:uid="{00000000-0005-0000-0000-00004A130000}"/>
    <cellStyle name="Followed Hyperlink 2" xfId="5424" hidden="1" xr:uid="{00000000-0005-0000-0000-00004B130000}"/>
    <cellStyle name="Followed Hyperlink 2" xfId="5425" hidden="1" xr:uid="{00000000-0005-0000-0000-00004C130000}"/>
    <cellStyle name="Followed Hyperlink 2" xfId="5426" hidden="1" xr:uid="{00000000-0005-0000-0000-00004D130000}"/>
    <cellStyle name="Followed Hyperlink 2" xfId="5427" hidden="1" xr:uid="{00000000-0005-0000-0000-00004E130000}"/>
    <cellStyle name="Followed Hyperlink 2" xfId="5428" hidden="1" xr:uid="{00000000-0005-0000-0000-00004F130000}"/>
    <cellStyle name="Followed Hyperlink 2" xfId="5429" hidden="1" xr:uid="{00000000-0005-0000-0000-000050130000}"/>
    <cellStyle name="Followed Hyperlink 2" xfId="5430" hidden="1" xr:uid="{00000000-0005-0000-0000-000051130000}"/>
    <cellStyle name="Followed Hyperlink 2" xfId="5431" hidden="1" xr:uid="{00000000-0005-0000-0000-000052130000}"/>
    <cellStyle name="Followed Hyperlink 2" xfId="5432" hidden="1" xr:uid="{00000000-0005-0000-0000-000053130000}"/>
    <cellStyle name="Followed Hyperlink 2" xfId="5433" hidden="1" xr:uid="{00000000-0005-0000-0000-000054130000}"/>
    <cellStyle name="Followed Hyperlink 2" xfId="5434" hidden="1" xr:uid="{00000000-0005-0000-0000-000055130000}"/>
    <cellStyle name="Followed Hyperlink 2" xfId="5435" hidden="1" xr:uid="{00000000-0005-0000-0000-000056130000}"/>
    <cellStyle name="Followed Hyperlink 2" xfId="5436" hidden="1" xr:uid="{00000000-0005-0000-0000-000057130000}"/>
    <cellStyle name="Followed Hyperlink 2" xfId="5437" hidden="1" xr:uid="{00000000-0005-0000-0000-000058130000}"/>
    <cellStyle name="Followed Hyperlink 2" xfId="5438" hidden="1" xr:uid="{00000000-0005-0000-0000-000059130000}"/>
    <cellStyle name="Followed Hyperlink 2" xfId="5439" hidden="1" xr:uid="{00000000-0005-0000-0000-00005A130000}"/>
    <cellStyle name="Followed Hyperlink 2" xfId="5440" hidden="1" xr:uid="{00000000-0005-0000-0000-00005B130000}"/>
    <cellStyle name="Followed Hyperlink 2" xfId="5441" hidden="1" xr:uid="{00000000-0005-0000-0000-00005C130000}"/>
    <cellStyle name="Followed Hyperlink 2" xfId="5442" hidden="1" xr:uid="{00000000-0005-0000-0000-00005D130000}"/>
    <cellStyle name="Followed Hyperlink 2" xfId="5443" hidden="1" xr:uid="{00000000-0005-0000-0000-00005E130000}"/>
    <cellStyle name="Followed Hyperlink 2" xfId="5444" hidden="1" xr:uid="{00000000-0005-0000-0000-00005F130000}"/>
    <cellStyle name="Followed Hyperlink 2" xfId="5445" hidden="1" xr:uid="{00000000-0005-0000-0000-000060130000}"/>
    <cellStyle name="Followed Hyperlink 2" xfId="5446" hidden="1" xr:uid="{00000000-0005-0000-0000-000061130000}"/>
    <cellStyle name="Followed Hyperlink 2" xfId="5447" hidden="1" xr:uid="{00000000-0005-0000-0000-000062130000}"/>
    <cellStyle name="Followed Hyperlink 2" xfId="5448" hidden="1" xr:uid="{00000000-0005-0000-0000-000063130000}"/>
    <cellStyle name="Followed Hyperlink 2" xfId="5449" hidden="1" xr:uid="{00000000-0005-0000-0000-000064130000}"/>
    <cellStyle name="Followed Hyperlink 2" xfId="5450" hidden="1" xr:uid="{00000000-0005-0000-0000-000065130000}"/>
    <cellStyle name="Followed Hyperlink 2" xfId="5451" hidden="1" xr:uid="{00000000-0005-0000-0000-000066130000}"/>
    <cellStyle name="Followed Hyperlink 2" xfId="5452" hidden="1" xr:uid="{00000000-0005-0000-0000-000067130000}"/>
    <cellStyle name="Followed Hyperlink 2" xfId="5453" hidden="1" xr:uid="{00000000-0005-0000-0000-000068130000}"/>
    <cellStyle name="Followed Hyperlink 2" xfId="5454" hidden="1" xr:uid="{00000000-0005-0000-0000-000069130000}"/>
    <cellStyle name="Followed Hyperlink 2" xfId="5455" hidden="1" xr:uid="{00000000-0005-0000-0000-00006A130000}"/>
    <cellStyle name="Followed Hyperlink 2" xfId="5456" hidden="1" xr:uid="{00000000-0005-0000-0000-00006B130000}"/>
    <cellStyle name="Followed Hyperlink 2" xfId="5457" hidden="1" xr:uid="{00000000-0005-0000-0000-00006C130000}"/>
    <cellStyle name="Followed Hyperlink 2" xfId="5458" hidden="1" xr:uid="{00000000-0005-0000-0000-00006D130000}"/>
    <cellStyle name="Followed Hyperlink 2" xfId="5459" hidden="1" xr:uid="{00000000-0005-0000-0000-00006E130000}"/>
    <cellStyle name="Followed Hyperlink 2" xfId="5460" hidden="1" xr:uid="{00000000-0005-0000-0000-00006F130000}"/>
    <cellStyle name="Followed Hyperlink 2" xfId="5461" hidden="1" xr:uid="{00000000-0005-0000-0000-000070130000}"/>
    <cellStyle name="Followed Hyperlink 2" xfId="5462" hidden="1" xr:uid="{00000000-0005-0000-0000-000071130000}"/>
    <cellStyle name="Followed Hyperlink 2" xfId="5463" hidden="1" xr:uid="{00000000-0005-0000-0000-000072130000}"/>
    <cellStyle name="Followed Hyperlink 2" xfId="5464" hidden="1" xr:uid="{00000000-0005-0000-0000-000073130000}"/>
    <cellStyle name="Followed Hyperlink 2" xfId="5465" hidden="1" xr:uid="{00000000-0005-0000-0000-000074130000}"/>
    <cellStyle name="Followed Hyperlink 2" xfId="5466" hidden="1" xr:uid="{00000000-0005-0000-0000-000075130000}"/>
    <cellStyle name="Followed Hyperlink 2" xfId="5467" hidden="1" xr:uid="{00000000-0005-0000-0000-000076130000}"/>
    <cellStyle name="Followed Hyperlink 2" xfId="5468" hidden="1" xr:uid="{00000000-0005-0000-0000-000077130000}"/>
    <cellStyle name="Followed Hyperlink 2" xfId="5469" hidden="1" xr:uid="{00000000-0005-0000-0000-000078130000}"/>
    <cellStyle name="Followed Hyperlink 2" xfId="5470" hidden="1" xr:uid="{00000000-0005-0000-0000-000079130000}"/>
    <cellStyle name="Followed Hyperlink 2" xfId="5471" hidden="1" xr:uid="{00000000-0005-0000-0000-00007A130000}"/>
    <cellStyle name="Followed Hyperlink 2" xfId="5472" hidden="1" xr:uid="{00000000-0005-0000-0000-00007B130000}"/>
    <cellStyle name="Followed Hyperlink 2" xfId="5473" hidden="1" xr:uid="{00000000-0005-0000-0000-00007C130000}"/>
    <cellStyle name="Followed Hyperlink 2" xfId="5474" hidden="1" xr:uid="{00000000-0005-0000-0000-00007D130000}"/>
    <cellStyle name="Followed Hyperlink 2" xfId="5475" hidden="1" xr:uid="{00000000-0005-0000-0000-00007E130000}"/>
    <cellStyle name="Followed Hyperlink 2" xfId="5476" hidden="1" xr:uid="{00000000-0005-0000-0000-00007F130000}"/>
    <cellStyle name="Followed Hyperlink 2" xfId="5477" hidden="1" xr:uid="{00000000-0005-0000-0000-000080130000}"/>
    <cellStyle name="Followed Hyperlink 2" xfId="5478" hidden="1" xr:uid="{00000000-0005-0000-0000-000081130000}"/>
    <cellStyle name="Followed Hyperlink 2" xfId="5479" hidden="1" xr:uid="{00000000-0005-0000-0000-000082130000}"/>
    <cellStyle name="Followed Hyperlink 2" xfId="5480" hidden="1" xr:uid="{00000000-0005-0000-0000-000083130000}"/>
    <cellStyle name="Followed Hyperlink 2" xfId="5481" hidden="1" xr:uid="{00000000-0005-0000-0000-000084130000}"/>
    <cellStyle name="Followed Hyperlink 2" xfId="5482" hidden="1" xr:uid="{00000000-0005-0000-0000-000085130000}"/>
    <cellStyle name="Followed Hyperlink 2" xfId="5483" hidden="1" xr:uid="{00000000-0005-0000-0000-000086130000}"/>
    <cellStyle name="Followed Hyperlink 2" xfId="5484" hidden="1" xr:uid="{00000000-0005-0000-0000-000087130000}"/>
    <cellStyle name="Followed Hyperlink 2" xfId="5485" hidden="1" xr:uid="{00000000-0005-0000-0000-000088130000}"/>
    <cellStyle name="Followed Hyperlink 2" xfId="5486" hidden="1" xr:uid="{00000000-0005-0000-0000-000089130000}"/>
    <cellStyle name="Followed Hyperlink 2" xfId="5487" hidden="1" xr:uid="{00000000-0005-0000-0000-00008A130000}"/>
    <cellStyle name="Followed Hyperlink 2" xfId="5488" hidden="1" xr:uid="{00000000-0005-0000-0000-00008B130000}"/>
    <cellStyle name="Followed Hyperlink 2" xfId="5489" hidden="1" xr:uid="{00000000-0005-0000-0000-00008C130000}"/>
    <cellStyle name="Followed Hyperlink 2" xfId="5490" hidden="1" xr:uid="{00000000-0005-0000-0000-00008D130000}"/>
    <cellStyle name="Followed Hyperlink 2" xfId="5491" hidden="1" xr:uid="{00000000-0005-0000-0000-00008E130000}"/>
    <cellStyle name="Followed Hyperlink 2" xfId="5492" hidden="1" xr:uid="{00000000-0005-0000-0000-00008F130000}"/>
    <cellStyle name="Followed Hyperlink 2" xfId="5493" hidden="1" xr:uid="{00000000-0005-0000-0000-000090130000}"/>
    <cellStyle name="Followed Hyperlink 2" xfId="5494" hidden="1" xr:uid="{00000000-0005-0000-0000-000091130000}"/>
    <cellStyle name="Followed Hyperlink 2" xfId="5495" hidden="1" xr:uid="{00000000-0005-0000-0000-000092130000}"/>
    <cellStyle name="Followed Hyperlink 2" xfId="5496" hidden="1" xr:uid="{00000000-0005-0000-0000-000093130000}"/>
    <cellStyle name="Followed Hyperlink 2" xfId="5498" hidden="1" xr:uid="{00000000-0005-0000-0000-000094130000}"/>
    <cellStyle name="Followed Hyperlink 2" xfId="5499" hidden="1" xr:uid="{00000000-0005-0000-0000-000095130000}"/>
    <cellStyle name="Followed Hyperlink 2" xfId="5500" hidden="1" xr:uid="{00000000-0005-0000-0000-000096130000}"/>
    <cellStyle name="Followed Hyperlink 2" xfId="5501" hidden="1" xr:uid="{00000000-0005-0000-0000-000097130000}"/>
    <cellStyle name="Followed Hyperlink 2" xfId="5502" hidden="1" xr:uid="{00000000-0005-0000-0000-000098130000}"/>
    <cellStyle name="Followed Hyperlink 2" xfId="5503" hidden="1" xr:uid="{00000000-0005-0000-0000-000099130000}"/>
    <cellStyle name="Followed Hyperlink 2" xfId="5504" hidden="1" xr:uid="{00000000-0005-0000-0000-00009A130000}"/>
    <cellStyle name="Followed Hyperlink 2" xfId="5505" hidden="1" xr:uid="{00000000-0005-0000-0000-00009B130000}"/>
    <cellStyle name="Followed Hyperlink 2" xfId="5506" hidden="1" xr:uid="{00000000-0005-0000-0000-00009C130000}"/>
    <cellStyle name="Followed Hyperlink 2" xfId="5507" hidden="1" xr:uid="{00000000-0005-0000-0000-00009D130000}"/>
    <cellStyle name="Followed Hyperlink 2" xfId="5508" hidden="1" xr:uid="{00000000-0005-0000-0000-00009E130000}"/>
    <cellStyle name="Followed Hyperlink 2" xfId="5509" hidden="1" xr:uid="{00000000-0005-0000-0000-00009F130000}"/>
    <cellStyle name="Followed Hyperlink 2" xfId="5510" hidden="1" xr:uid="{00000000-0005-0000-0000-0000A0130000}"/>
    <cellStyle name="Followed Hyperlink 2" xfId="5511" hidden="1" xr:uid="{00000000-0005-0000-0000-0000A1130000}"/>
    <cellStyle name="Followed Hyperlink 2" xfId="5512" hidden="1" xr:uid="{00000000-0005-0000-0000-0000A2130000}"/>
    <cellStyle name="Followed Hyperlink 2" xfId="5513" hidden="1" xr:uid="{00000000-0005-0000-0000-0000A3130000}"/>
    <cellStyle name="Followed Hyperlink 2" xfId="5514" hidden="1" xr:uid="{00000000-0005-0000-0000-0000A4130000}"/>
    <cellStyle name="Followed Hyperlink 2" xfId="5515" hidden="1" xr:uid="{00000000-0005-0000-0000-0000A5130000}"/>
    <cellStyle name="Followed Hyperlink 2" xfId="5516" hidden="1" xr:uid="{00000000-0005-0000-0000-0000A6130000}"/>
    <cellStyle name="Followed Hyperlink 2" xfId="5517" hidden="1" xr:uid="{00000000-0005-0000-0000-0000A7130000}"/>
    <cellStyle name="Followed Hyperlink 2" xfId="5518" hidden="1" xr:uid="{00000000-0005-0000-0000-0000A8130000}"/>
    <cellStyle name="Followed Hyperlink 2" xfId="5519" hidden="1" xr:uid="{00000000-0005-0000-0000-0000A9130000}"/>
    <cellStyle name="Followed Hyperlink 2" xfId="5520" hidden="1" xr:uid="{00000000-0005-0000-0000-0000AA130000}"/>
    <cellStyle name="Followed Hyperlink 2" xfId="5521" hidden="1" xr:uid="{00000000-0005-0000-0000-0000AB130000}"/>
    <cellStyle name="Followed Hyperlink 2" xfId="5522" hidden="1" xr:uid="{00000000-0005-0000-0000-0000AC130000}"/>
    <cellStyle name="Followed Hyperlink 2" xfId="5525" hidden="1" xr:uid="{00000000-0005-0000-0000-0000AD130000}"/>
    <cellStyle name="Followed Hyperlink 2" xfId="5526" hidden="1" xr:uid="{00000000-0005-0000-0000-0000AE130000}"/>
    <cellStyle name="Followed Hyperlink 2" xfId="5527" hidden="1" xr:uid="{00000000-0005-0000-0000-0000AF130000}"/>
    <cellStyle name="Followed Hyperlink 2" xfId="5528" hidden="1" xr:uid="{00000000-0005-0000-0000-0000B0130000}"/>
    <cellStyle name="Followed Hyperlink 2" xfId="5529" hidden="1" xr:uid="{00000000-0005-0000-0000-0000B1130000}"/>
    <cellStyle name="Followed Hyperlink 2" xfId="5530" hidden="1" xr:uid="{00000000-0005-0000-0000-0000B2130000}"/>
    <cellStyle name="Followed Hyperlink 2" xfId="5531" hidden="1" xr:uid="{00000000-0005-0000-0000-0000B3130000}"/>
    <cellStyle name="Followed Hyperlink 2" xfId="5532" hidden="1" xr:uid="{00000000-0005-0000-0000-0000B4130000}"/>
    <cellStyle name="Followed Hyperlink 2" xfId="5533" hidden="1" xr:uid="{00000000-0005-0000-0000-0000B5130000}"/>
    <cellStyle name="Followed Hyperlink 2" xfId="5534" hidden="1" xr:uid="{00000000-0005-0000-0000-0000B6130000}"/>
    <cellStyle name="Followed Hyperlink 2" xfId="5535" hidden="1" xr:uid="{00000000-0005-0000-0000-0000B7130000}"/>
    <cellStyle name="Followed Hyperlink 2" xfId="5536" hidden="1" xr:uid="{00000000-0005-0000-0000-0000B8130000}"/>
    <cellStyle name="Followed Hyperlink 2" xfId="5537" hidden="1" xr:uid="{00000000-0005-0000-0000-0000B9130000}"/>
    <cellStyle name="Followed Hyperlink 2" xfId="5538" hidden="1" xr:uid="{00000000-0005-0000-0000-0000BA130000}"/>
    <cellStyle name="Followed Hyperlink 2" xfId="5539" hidden="1" xr:uid="{00000000-0005-0000-0000-0000BB130000}"/>
    <cellStyle name="Followed Hyperlink 2" xfId="5540" hidden="1" xr:uid="{00000000-0005-0000-0000-0000BC130000}"/>
    <cellStyle name="Followed Hyperlink 2" xfId="5541" hidden="1" xr:uid="{00000000-0005-0000-0000-0000BD130000}"/>
    <cellStyle name="Followed Hyperlink 2" xfId="5542" hidden="1" xr:uid="{00000000-0005-0000-0000-0000BE130000}"/>
    <cellStyle name="Followed Hyperlink 2" xfId="5543" hidden="1" xr:uid="{00000000-0005-0000-0000-0000BF130000}"/>
    <cellStyle name="Followed Hyperlink 2" xfId="5544" hidden="1" xr:uid="{00000000-0005-0000-0000-0000C0130000}"/>
    <cellStyle name="Followed Hyperlink 2" xfId="5545" hidden="1" xr:uid="{00000000-0005-0000-0000-0000C1130000}"/>
    <cellStyle name="Followed Hyperlink 2" xfId="5546" hidden="1" xr:uid="{00000000-0005-0000-0000-0000C2130000}"/>
    <cellStyle name="Followed Hyperlink 2" xfId="5547" hidden="1" xr:uid="{00000000-0005-0000-0000-0000C3130000}"/>
    <cellStyle name="Followed Hyperlink 2" xfId="5548" hidden="1" xr:uid="{00000000-0005-0000-0000-0000C4130000}"/>
    <cellStyle name="Followed Hyperlink 2" xfId="5554" hidden="1" xr:uid="{00000000-0005-0000-0000-0000C5130000}"/>
    <cellStyle name="Followed Hyperlink 2" xfId="5555" hidden="1" xr:uid="{00000000-0005-0000-0000-0000C6130000}"/>
    <cellStyle name="Followed Hyperlink 2" xfId="5556" hidden="1" xr:uid="{00000000-0005-0000-0000-0000C7130000}"/>
    <cellStyle name="Followed Hyperlink 2" xfId="5557" hidden="1" xr:uid="{00000000-0005-0000-0000-0000C8130000}"/>
    <cellStyle name="Followed Hyperlink 2" xfId="5558" hidden="1" xr:uid="{00000000-0005-0000-0000-0000C9130000}"/>
    <cellStyle name="Followed Hyperlink 2" xfId="5559" hidden="1" xr:uid="{00000000-0005-0000-0000-0000CA130000}"/>
    <cellStyle name="Followed Hyperlink 2" xfId="5560" hidden="1" xr:uid="{00000000-0005-0000-0000-0000CB130000}"/>
    <cellStyle name="Followed Hyperlink 2" xfId="5561" hidden="1" xr:uid="{00000000-0005-0000-0000-0000CC130000}"/>
    <cellStyle name="Followed Hyperlink 2" xfId="5562" hidden="1" xr:uid="{00000000-0005-0000-0000-0000CD130000}"/>
    <cellStyle name="Followed Hyperlink 2" xfId="5563" hidden="1" xr:uid="{00000000-0005-0000-0000-0000CE130000}"/>
    <cellStyle name="Followed Hyperlink 2" xfId="5564" hidden="1" xr:uid="{00000000-0005-0000-0000-0000CF130000}"/>
    <cellStyle name="Followed Hyperlink 2" xfId="5565" hidden="1" xr:uid="{00000000-0005-0000-0000-0000D0130000}"/>
    <cellStyle name="Followed Hyperlink 2" xfId="5566" hidden="1" xr:uid="{00000000-0005-0000-0000-0000D1130000}"/>
    <cellStyle name="Followed Hyperlink 2" xfId="5567" hidden="1" xr:uid="{00000000-0005-0000-0000-0000D2130000}"/>
    <cellStyle name="Followed Hyperlink 2" xfId="5568" hidden="1" xr:uid="{00000000-0005-0000-0000-0000D3130000}"/>
    <cellStyle name="Followed Hyperlink 2" xfId="5569" hidden="1" xr:uid="{00000000-0005-0000-0000-0000D4130000}"/>
    <cellStyle name="Followed Hyperlink 2" xfId="5570" hidden="1" xr:uid="{00000000-0005-0000-0000-0000D5130000}"/>
    <cellStyle name="Followed Hyperlink 2" xfId="5571" hidden="1" xr:uid="{00000000-0005-0000-0000-0000D6130000}"/>
    <cellStyle name="Followed Hyperlink 2" xfId="5572" hidden="1" xr:uid="{00000000-0005-0000-0000-0000D7130000}"/>
    <cellStyle name="Followed Hyperlink 2" xfId="5573" hidden="1" xr:uid="{00000000-0005-0000-0000-0000D8130000}"/>
    <cellStyle name="Followed Hyperlink 2" xfId="5574" hidden="1" xr:uid="{00000000-0005-0000-0000-0000D9130000}"/>
    <cellStyle name="Followed Hyperlink 2" xfId="5575" hidden="1" xr:uid="{00000000-0005-0000-0000-0000DA130000}"/>
    <cellStyle name="Followed Hyperlink 2" xfId="5552" hidden="1" xr:uid="{00000000-0005-0000-0000-0000DB130000}"/>
    <cellStyle name="Followed Hyperlink 2" xfId="5550" hidden="1" xr:uid="{00000000-0005-0000-0000-0000DC130000}"/>
    <cellStyle name="Followed Hyperlink 2" xfId="5584" hidden="1" xr:uid="{00000000-0005-0000-0000-0000DD130000}"/>
    <cellStyle name="Followed Hyperlink 2" xfId="5588" hidden="1" xr:uid="{00000000-0005-0000-0000-0000DE130000}"/>
    <cellStyle name="Followed Hyperlink 2" xfId="5585" hidden="1" xr:uid="{00000000-0005-0000-0000-0000DF130000}"/>
    <cellStyle name="Followed Hyperlink 2" xfId="5553" hidden="1" xr:uid="{00000000-0005-0000-0000-0000E0130000}"/>
    <cellStyle name="Followed Hyperlink 2" xfId="5580" hidden="1" xr:uid="{00000000-0005-0000-0000-0000E1130000}"/>
    <cellStyle name="Followed Hyperlink 2" xfId="5579" hidden="1" xr:uid="{00000000-0005-0000-0000-0000E2130000}"/>
    <cellStyle name="Followed Hyperlink 2" xfId="5578" hidden="1" xr:uid="{00000000-0005-0000-0000-0000E3130000}"/>
    <cellStyle name="Followed Hyperlink 2" xfId="5577" hidden="1" xr:uid="{00000000-0005-0000-0000-0000E4130000}"/>
    <cellStyle name="Followed Hyperlink 2" xfId="5582" hidden="1" xr:uid="{00000000-0005-0000-0000-0000E5130000}"/>
    <cellStyle name="Followed Hyperlink 2" xfId="5591" hidden="1" xr:uid="{00000000-0005-0000-0000-0000E6130000}"/>
    <cellStyle name="Followed Hyperlink 2" xfId="5551" hidden="1" xr:uid="{00000000-0005-0000-0000-0000E7130000}"/>
    <cellStyle name="Followed Hyperlink 2" xfId="5589" hidden="1" xr:uid="{00000000-0005-0000-0000-0000E8130000}"/>
    <cellStyle name="Followed Hyperlink 2" xfId="5587" hidden="1" xr:uid="{00000000-0005-0000-0000-0000E9130000}"/>
    <cellStyle name="Followed Hyperlink 2" xfId="5583" hidden="1" xr:uid="{00000000-0005-0000-0000-0000EA130000}"/>
    <cellStyle name="Followed Hyperlink 2" xfId="5609" hidden="1" xr:uid="{00000000-0005-0000-0000-0000EB130000}"/>
    <cellStyle name="Followed Hyperlink 2" xfId="5605" hidden="1" xr:uid="{00000000-0005-0000-0000-0000EC130000}"/>
    <cellStyle name="Followed Hyperlink 2" xfId="5602" hidden="1" xr:uid="{00000000-0005-0000-0000-0000ED130000}"/>
    <cellStyle name="Followed Hyperlink 2" xfId="5598" hidden="1" xr:uid="{00000000-0005-0000-0000-0000EE130000}"/>
    <cellStyle name="Followed Hyperlink 2" xfId="5596" hidden="1" xr:uid="{00000000-0005-0000-0000-0000EF130000}"/>
    <cellStyle name="Followed Hyperlink 2" xfId="5593" hidden="1" xr:uid="{00000000-0005-0000-0000-0000F0130000}"/>
    <cellStyle name="Followed Hyperlink 2" xfId="5600" hidden="1" xr:uid="{00000000-0005-0000-0000-0000F1130000}"/>
    <cellStyle name="Followed Hyperlink 2" xfId="5586" hidden="1" xr:uid="{00000000-0005-0000-0000-0000F2130000}"/>
    <cellStyle name="Followed Hyperlink 2" xfId="5597" hidden="1" xr:uid="{00000000-0005-0000-0000-0000F3130000}"/>
    <cellStyle name="Followed Hyperlink 2" xfId="5601" hidden="1" xr:uid="{00000000-0005-0000-0000-0000F4130000}"/>
    <cellStyle name="Followed Hyperlink 2" xfId="5604" hidden="1" xr:uid="{00000000-0005-0000-0000-0000F5130000}"/>
    <cellStyle name="Followed Hyperlink 2" xfId="5608" hidden="1" xr:uid="{00000000-0005-0000-0000-0000F6130000}"/>
    <cellStyle name="Followed Hyperlink 2" xfId="5611" hidden="1" xr:uid="{00000000-0005-0000-0000-0000F7130000}"/>
    <cellStyle name="Followed Hyperlink 2" xfId="5599" hidden="1" xr:uid="{00000000-0005-0000-0000-0000F8130000}"/>
    <cellStyle name="Followed Hyperlink 2" xfId="5592" hidden="1" xr:uid="{00000000-0005-0000-0000-0000F9130000}"/>
    <cellStyle name="Followed Hyperlink 2" xfId="5606" hidden="1" xr:uid="{00000000-0005-0000-0000-0000FA130000}"/>
    <cellStyle name="Followed Hyperlink 2" xfId="5595" hidden="1" xr:uid="{00000000-0005-0000-0000-0000FB130000}"/>
    <cellStyle name="Followed Hyperlink 2" xfId="5607" hidden="1" xr:uid="{00000000-0005-0000-0000-0000FC130000}"/>
    <cellStyle name="Followed Hyperlink 2" xfId="5628" hidden="1" xr:uid="{00000000-0005-0000-0000-0000FD130000}"/>
    <cellStyle name="Followed Hyperlink 2" xfId="5624" hidden="1" xr:uid="{00000000-0005-0000-0000-0000FE130000}"/>
    <cellStyle name="Followed Hyperlink 2" xfId="5621" hidden="1" xr:uid="{00000000-0005-0000-0000-0000FF130000}"/>
    <cellStyle name="Followed Hyperlink 2" xfId="5618" hidden="1" xr:uid="{00000000-0005-0000-0000-000000140000}"/>
    <cellStyle name="Followed Hyperlink 2" xfId="5615" hidden="1" xr:uid="{00000000-0005-0000-0000-000001140000}"/>
    <cellStyle name="Followed Hyperlink 2" xfId="5594" hidden="1" xr:uid="{00000000-0005-0000-0000-000002140000}"/>
    <cellStyle name="Followed Hyperlink 2" xfId="5631" hidden="1" xr:uid="{00000000-0005-0000-0000-000003140000}"/>
    <cellStyle name="Followed Hyperlink 2" xfId="5627" hidden="1" xr:uid="{00000000-0005-0000-0000-000004140000}"/>
    <cellStyle name="Followed Hyperlink 2" xfId="5623" hidden="1" xr:uid="{00000000-0005-0000-0000-000005140000}"/>
    <cellStyle name="Followed Hyperlink 2" xfId="5620" hidden="1" xr:uid="{00000000-0005-0000-0000-000006140000}"/>
    <cellStyle name="Followed Hyperlink 2" xfId="5610" hidden="1" xr:uid="{00000000-0005-0000-0000-000007140000}"/>
    <cellStyle name="Followed Hyperlink 2" xfId="5590" hidden="1" xr:uid="{00000000-0005-0000-0000-000008140000}"/>
    <cellStyle name="Followed Hyperlink 2" xfId="5581" hidden="1" xr:uid="{00000000-0005-0000-0000-000009140000}"/>
    <cellStyle name="Followed Hyperlink 2" xfId="5629" hidden="1" xr:uid="{00000000-0005-0000-0000-00000A140000}"/>
    <cellStyle name="Followed Hyperlink 2" xfId="5616" hidden="1" xr:uid="{00000000-0005-0000-0000-00000B140000}"/>
    <cellStyle name="Followed Hyperlink 2" xfId="5625" hidden="1" xr:uid="{00000000-0005-0000-0000-00000C140000}"/>
    <cellStyle name="Followed Hyperlink 2" xfId="5603" hidden="1" xr:uid="{00000000-0005-0000-0000-00000D140000}"/>
    <cellStyle name="Followed Hyperlink 2" xfId="5622" hidden="1" xr:uid="{00000000-0005-0000-0000-00000E140000}"/>
    <cellStyle name="Followed Hyperlink 2" xfId="5626" hidden="1" xr:uid="{00000000-0005-0000-0000-00000F140000}"/>
    <cellStyle name="Followed Hyperlink 2" xfId="5630" hidden="1" xr:uid="{00000000-0005-0000-0000-000010140000}"/>
    <cellStyle name="Followed Hyperlink 2" xfId="5614" hidden="1" xr:uid="{00000000-0005-0000-0000-000011140000}"/>
    <cellStyle name="Followed Hyperlink 2" xfId="5617" hidden="1" xr:uid="{00000000-0005-0000-0000-000012140000}"/>
    <cellStyle name="Followed Hyperlink 2" xfId="5632" hidden="1" xr:uid="{00000000-0005-0000-0000-000013140000}"/>
    <cellStyle name="Followed Hyperlink 2" xfId="5576" hidden="1" xr:uid="{00000000-0005-0000-0000-000014140000}"/>
    <cellStyle name="Followed Hyperlink 2" xfId="5612" hidden="1" xr:uid="{00000000-0005-0000-0000-000015140000}"/>
    <cellStyle name="Followed Hyperlink 2" xfId="5619" hidden="1" xr:uid="{00000000-0005-0000-0000-000016140000}"/>
    <cellStyle name="Followed Hyperlink 2" xfId="5613" hidden="1" xr:uid="{00000000-0005-0000-0000-000017140000}"/>
    <cellStyle name="Followed Hyperlink 2" xfId="5640" hidden="1" xr:uid="{00000000-0005-0000-0000-000018140000}"/>
    <cellStyle name="Followed Hyperlink 2" xfId="5639" hidden="1" xr:uid="{00000000-0005-0000-0000-000019140000}"/>
    <cellStyle name="Followed Hyperlink 2" xfId="5638" hidden="1" xr:uid="{00000000-0005-0000-0000-00001A140000}"/>
    <cellStyle name="Followed Hyperlink 2" xfId="5637" hidden="1" xr:uid="{00000000-0005-0000-0000-00001B140000}"/>
    <cellStyle name="Followed Hyperlink 2" xfId="5634" hidden="1" xr:uid="{00000000-0005-0000-0000-00001C140000}"/>
    <cellStyle name="Followed Hyperlink 2" xfId="5657" hidden="1" xr:uid="{00000000-0005-0000-0000-00001D140000}"/>
    <cellStyle name="Followed Hyperlink 2" xfId="5653" hidden="1" xr:uid="{00000000-0005-0000-0000-00001E140000}"/>
    <cellStyle name="Followed Hyperlink 2" xfId="5649" hidden="1" xr:uid="{00000000-0005-0000-0000-00001F140000}"/>
    <cellStyle name="Followed Hyperlink 2" xfId="5645" hidden="1" xr:uid="{00000000-0005-0000-0000-000020140000}"/>
    <cellStyle name="Followed Hyperlink 2" xfId="5635" hidden="1" xr:uid="{00000000-0005-0000-0000-000021140000}"/>
    <cellStyle name="Followed Hyperlink 2" xfId="5664" hidden="1" xr:uid="{00000000-0005-0000-0000-000022140000}"/>
    <cellStyle name="Followed Hyperlink 2" xfId="5660" hidden="1" xr:uid="{00000000-0005-0000-0000-000023140000}"/>
    <cellStyle name="Followed Hyperlink 2" xfId="5656" hidden="1" xr:uid="{00000000-0005-0000-0000-000024140000}"/>
    <cellStyle name="Followed Hyperlink 2" xfId="5652" hidden="1" xr:uid="{00000000-0005-0000-0000-000025140000}"/>
    <cellStyle name="Followed Hyperlink 2" xfId="5648" hidden="1" xr:uid="{00000000-0005-0000-0000-000026140000}"/>
    <cellStyle name="Followed Hyperlink 2" xfId="5644" hidden="1" xr:uid="{00000000-0005-0000-0000-000027140000}"/>
    <cellStyle name="Followed Hyperlink 2" xfId="5663" hidden="1" xr:uid="{00000000-0005-0000-0000-000028140000}"/>
    <cellStyle name="Followed Hyperlink 2" xfId="5659" hidden="1" xr:uid="{00000000-0005-0000-0000-000029140000}"/>
    <cellStyle name="Followed Hyperlink 2" xfId="5655" hidden="1" xr:uid="{00000000-0005-0000-0000-00002A140000}"/>
    <cellStyle name="Followed Hyperlink 2" xfId="5651" hidden="1" xr:uid="{00000000-0005-0000-0000-00002B140000}"/>
    <cellStyle name="Followed Hyperlink 2" xfId="5647" hidden="1" xr:uid="{00000000-0005-0000-0000-00002C140000}"/>
    <cellStyle name="Followed Hyperlink 2" xfId="5643" hidden="1" xr:uid="{00000000-0005-0000-0000-00002D140000}"/>
    <cellStyle name="Followed Hyperlink 2" xfId="5662" hidden="1" xr:uid="{00000000-0005-0000-0000-00002E140000}"/>
    <cellStyle name="Followed Hyperlink 2" xfId="5658" hidden="1" xr:uid="{00000000-0005-0000-0000-00002F140000}"/>
    <cellStyle name="Followed Hyperlink 2" xfId="5654" hidden="1" xr:uid="{00000000-0005-0000-0000-000030140000}"/>
    <cellStyle name="Followed Hyperlink 2" xfId="5650" hidden="1" xr:uid="{00000000-0005-0000-0000-000031140000}"/>
    <cellStyle name="Followed Hyperlink 2" xfId="5646" hidden="1" xr:uid="{00000000-0005-0000-0000-000032140000}"/>
    <cellStyle name="Followed Hyperlink 2" xfId="5661" hidden="1" xr:uid="{00000000-0005-0000-0000-000033140000}"/>
    <cellStyle name="Followed Hyperlink 2" xfId="5636" hidden="1" xr:uid="{00000000-0005-0000-0000-000034140000}"/>
    <cellStyle name="Followed Hyperlink 2" xfId="5633" hidden="1" xr:uid="{00000000-0005-0000-0000-000035140000}"/>
    <cellStyle name="Followed Hyperlink 2" xfId="5671" hidden="1" xr:uid="{00000000-0005-0000-0000-000036140000}"/>
    <cellStyle name="Followed Hyperlink 2" xfId="5674" hidden="1" xr:uid="{00000000-0005-0000-0000-000037140000}"/>
    <cellStyle name="Followed Hyperlink 2" xfId="5672" hidden="1" xr:uid="{00000000-0005-0000-0000-000038140000}"/>
    <cellStyle name="Followed Hyperlink 2" xfId="5642" hidden="1" xr:uid="{00000000-0005-0000-0000-000039140000}"/>
    <cellStyle name="Followed Hyperlink 2" xfId="5668" hidden="1" xr:uid="{00000000-0005-0000-0000-00003A140000}"/>
    <cellStyle name="Followed Hyperlink 2" xfId="5667" hidden="1" xr:uid="{00000000-0005-0000-0000-00003B140000}"/>
    <cellStyle name="Followed Hyperlink 2" xfId="5666" hidden="1" xr:uid="{00000000-0005-0000-0000-00003C140000}"/>
    <cellStyle name="Followed Hyperlink 2" xfId="5665" hidden="1" xr:uid="{00000000-0005-0000-0000-00003D140000}"/>
    <cellStyle name="Followed Hyperlink 2" xfId="5669" hidden="1" xr:uid="{00000000-0005-0000-0000-00003E140000}"/>
    <cellStyle name="Followed Hyperlink 2" xfId="5676" hidden="1" xr:uid="{00000000-0005-0000-0000-00003F140000}"/>
    <cellStyle name="Followed Hyperlink 2" xfId="5641" hidden="1" xr:uid="{00000000-0005-0000-0000-000040140000}"/>
    <cellStyle name="Followed Hyperlink 2" xfId="5675" hidden="1" xr:uid="{00000000-0005-0000-0000-000041140000}"/>
    <cellStyle name="Followed Hyperlink 2" xfId="5673" hidden="1" xr:uid="{00000000-0005-0000-0000-000042140000}"/>
    <cellStyle name="Followed Hyperlink 2" xfId="5670" hidden="1" xr:uid="{00000000-0005-0000-0000-000043140000}"/>
    <cellStyle name="Followed Hyperlink 2" xfId="5687" hidden="1" xr:uid="{00000000-0005-0000-0000-000044140000}"/>
    <cellStyle name="Followed Hyperlink 2" xfId="5686" hidden="1" xr:uid="{00000000-0005-0000-0000-000045140000}"/>
    <cellStyle name="Followed Hyperlink 2" xfId="5684" hidden="1" xr:uid="{00000000-0005-0000-0000-000046140000}"/>
    <cellStyle name="Followed Hyperlink 2" xfId="5683" hidden="1" xr:uid="{00000000-0005-0000-0000-000047140000}"/>
    <cellStyle name="Followed Hyperlink 2" xfId="5680" hidden="1" xr:uid="{00000000-0005-0000-0000-000048140000}"/>
    <cellStyle name="Followed Hyperlink 2" xfId="5682" hidden="1" xr:uid="{00000000-0005-0000-0000-000049140000}"/>
    <cellStyle name="Followed Hyperlink 2" xfId="5689" hidden="1" xr:uid="{00000000-0005-0000-0000-00004A140000}"/>
    <cellStyle name="Followed Hyperlink 2" xfId="5709" hidden="1" xr:uid="{00000000-0005-0000-0000-00004B140000}"/>
    <cellStyle name="Followed Hyperlink 2" xfId="5705" hidden="1" xr:uid="{00000000-0005-0000-0000-00004C140000}"/>
    <cellStyle name="Followed Hyperlink 2" xfId="5701" hidden="1" xr:uid="{00000000-0005-0000-0000-00004D140000}"/>
    <cellStyle name="Followed Hyperlink 2" xfId="5697" hidden="1" xr:uid="{00000000-0005-0000-0000-00004E140000}"/>
    <cellStyle name="Followed Hyperlink 2" xfId="5693" hidden="1" xr:uid="{00000000-0005-0000-0000-00004F140000}"/>
    <cellStyle name="Followed Hyperlink 2" xfId="5681" hidden="1" xr:uid="{00000000-0005-0000-0000-000050140000}"/>
    <cellStyle name="Followed Hyperlink 2" xfId="5712" hidden="1" xr:uid="{00000000-0005-0000-0000-000051140000}"/>
    <cellStyle name="Followed Hyperlink 2" xfId="5708" hidden="1" xr:uid="{00000000-0005-0000-0000-000052140000}"/>
    <cellStyle name="Followed Hyperlink 2" xfId="5704" hidden="1" xr:uid="{00000000-0005-0000-0000-000053140000}"/>
    <cellStyle name="Followed Hyperlink 2" xfId="5700" hidden="1" xr:uid="{00000000-0005-0000-0000-000054140000}"/>
    <cellStyle name="Followed Hyperlink 2" xfId="5696" hidden="1" xr:uid="{00000000-0005-0000-0000-000055140000}"/>
    <cellStyle name="Followed Hyperlink 2" xfId="5692" hidden="1" xr:uid="{00000000-0005-0000-0000-000056140000}"/>
    <cellStyle name="Followed Hyperlink 2" xfId="5711" hidden="1" xr:uid="{00000000-0005-0000-0000-000057140000}"/>
    <cellStyle name="Followed Hyperlink 2" xfId="5707" hidden="1" xr:uid="{00000000-0005-0000-0000-000058140000}"/>
    <cellStyle name="Followed Hyperlink 2" xfId="5703" hidden="1" xr:uid="{00000000-0005-0000-0000-000059140000}"/>
    <cellStyle name="Followed Hyperlink 2" xfId="5699" hidden="1" xr:uid="{00000000-0005-0000-0000-00005A140000}"/>
    <cellStyle name="Followed Hyperlink 2" xfId="5695" hidden="1" xr:uid="{00000000-0005-0000-0000-00005B140000}"/>
    <cellStyle name="Followed Hyperlink 2" xfId="5691" hidden="1" xr:uid="{00000000-0005-0000-0000-00005C140000}"/>
    <cellStyle name="Followed Hyperlink 2" xfId="5710" hidden="1" xr:uid="{00000000-0005-0000-0000-00005D140000}"/>
    <cellStyle name="Followed Hyperlink 2" xfId="5706" hidden="1" xr:uid="{00000000-0005-0000-0000-00005E140000}"/>
    <cellStyle name="Followed Hyperlink 2" xfId="5688" hidden="1" xr:uid="{00000000-0005-0000-0000-00005F140000}"/>
    <cellStyle name="Followed Hyperlink 2" xfId="5685" hidden="1" xr:uid="{00000000-0005-0000-0000-000060140000}"/>
    <cellStyle name="Followed Hyperlink 2" xfId="5690" hidden="1" xr:uid="{00000000-0005-0000-0000-000061140000}"/>
    <cellStyle name="Followed Hyperlink 2" xfId="5717" hidden="1" xr:uid="{00000000-0005-0000-0000-000062140000}"/>
    <cellStyle name="Followed Hyperlink 2" xfId="5721" hidden="1" xr:uid="{00000000-0005-0000-0000-000063140000}"/>
    <cellStyle name="Followed Hyperlink 2" xfId="5718" hidden="1" xr:uid="{00000000-0005-0000-0000-000064140000}"/>
    <cellStyle name="Followed Hyperlink 2" xfId="5677" hidden="1" xr:uid="{00000000-0005-0000-0000-000065140000}"/>
    <cellStyle name="Followed Hyperlink 2" xfId="5713" hidden="1" xr:uid="{00000000-0005-0000-0000-000066140000}"/>
    <cellStyle name="Followed Hyperlink 2" xfId="5678" hidden="1" xr:uid="{00000000-0005-0000-0000-000067140000}"/>
    <cellStyle name="Followed Hyperlink 2" xfId="5694" hidden="1" xr:uid="{00000000-0005-0000-0000-000068140000}"/>
    <cellStyle name="Followed Hyperlink 2" xfId="5698" hidden="1" xr:uid="{00000000-0005-0000-0000-000069140000}"/>
    <cellStyle name="Followed Hyperlink 2" xfId="5715" hidden="1" xr:uid="{00000000-0005-0000-0000-00006A140000}"/>
    <cellStyle name="Followed Hyperlink 2" xfId="5724" hidden="1" xr:uid="{00000000-0005-0000-0000-00006B140000}"/>
    <cellStyle name="Followed Hyperlink 2" xfId="5679" hidden="1" xr:uid="{00000000-0005-0000-0000-00006C140000}"/>
    <cellStyle name="Followed Hyperlink 2" xfId="5722" hidden="1" xr:uid="{00000000-0005-0000-0000-00006D140000}"/>
    <cellStyle name="Followed Hyperlink 2" xfId="5720" hidden="1" xr:uid="{00000000-0005-0000-0000-00006E140000}"/>
    <cellStyle name="Followed Hyperlink 2" xfId="5716" hidden="1" xr:uid="{00000000-0005-0000-0000-00006F140000}"/>
    <cellStyle name="Followed Hyperlink 2" xfId="5746" hidden="1" xr:uid="{00000000-0005-0000-0000-000070140000}"/>
    <cellStyle name="Followed Hyperlink 2" xfId="5742" hidden="1" xr:uid="{00000000-0005-0000-0000-000071140000}"/>
    <cellStyle name="Followed Hyperlink 2" xfId="5738" hidden="1" xr:uid="{00000000-0005-0000-0000-000072140000}"/>
    <cellStyle name="Followed Hyperlink 2" xfId="5734" hidden="1" xr:uid="{00000000-0005-0000-0000-000073140000}"/>
    <cellStyle name="Followed Hyperlink 2" xfId="5730" hidden="1" xr:uid="{00000000-0005-0000-0000-000074140000}"/>
    <cellStyle name="Followed Hyperlink 2" xfId="5714" hidden="1" xr:uid="{00000000-0005-0000-0000-000075140000}"/>
    <cellStyle name="Followed Hyperlink 2" xfId="5702" hidden="1" xr:uid="{00000000-0005-0000-0000-000076140000}"/>
    <cellStyle name="Followed Hyperlink 2" xfId="5723" hidden="1" xr:uid="{00000000-0005-0000-0000-000077140000}"/>
    <cellStyle name="Followed Hyperlink 2" xfId="5744" hidden="1" xr:uid="{00000000-0005-0000-0000-000078140000}"/>
    <cellStyle name="Followed Hyperlink 2" xfId="5728" hidden="1" xr:uid="{00000000-0005-0000-0000-000079140000}"/>
    <cellStyle name="Followed Hyperlink 2" xfId="5740" hidden="1" xr:uid="{00000000-0005-0000-0000-00007A140000}"/>
    <cellStyle name="Followed Hyperlink 2" xfId="5719" hidden="1" xr:uid="{00000000-0005-0000-0000-00007B140000}"/>
    <cellStyle name="Followed Hyperlink 2" xfId="5737" hidden="1" xr:uid="{00000000-0005-0000-0000-00007C140000}"/>
    <cellStyle name="Followed Hyperlink 2" xfId="5741" hidden="1" xr:uid="{00000000-0005-0000-0000-00007D140000}"/>
    <cellStyle name="Followed Hyperlink 2" xfId="5745" hidden="1" xr:uid="{00000000-0005-0000-0000-00007E140000}"/>
    <cellStyle name="Followed Hyperlink 2" xfId="5749" hidden="1" xr:uid="{00000000-0005-0000-0000-00007F140000}"/>
    <cellStyle name="Followed Hyperlink 2" xfId="5729" hidden="1" xr:uid="{00000000-0005-0000-0000-000080140000}"/>
    <cellStyle name="Followed Hyperlink 2" xfId="5739" hidden="1" xr:uid="{00000000-0005-0000-0000-000081140000}"/>
    <cellStyle name="Followed Hyperlink 2" xfId="5725" hidden="1" xr:uid="{00000000-0005-0000-0000-000082140000}"/>
    <cellStyle name="Followed Hyperlink 2" xfId="5747" hidden="1" xr:uid="{00000000-0005-0000-0000-000083140000}"/>
    <cellStyle name="Followed Hyperlink 2" xfId="5732" hidden="1" xr:uid="{00000000-0005-0000-0000-000084140000}"/>
    <cellStyle name="Followed Hyperlink 2" xfId="5748" hidden="1" xr:uid="{00000000-0005-0000-0000-000085140000}"/>
    <cellStyle name="Followed Hyperlink 2" xfId="5768" hidden="1" xr:uid="{00000000-0005-0000-0000-000086140000}"/>
    <cellStyle name="Followed Hyperlink 2" xfId="5764" hidden="1" xr:uid="{00000000-0005-0000-0000-000087140000}"/>
    <cellStyle name="Followed Hyperlink 2" xfId="5760" hidden="1" xr:uid="{00000000-0005-0000-0000-000088140000}"/>
    <cellStyle name="Followed Hyperlink 2" xfId="5756" hidden="1" xr:uid="{00000000-0005-0000-0000-000089140000}"/>
    <cellStyle name="Followed Hyperlink 2" xfId="5752" hidden="1" xr:uid="{00000000-0005-0000-0000-00008A140000}"/>
    <cellStyle name="Followed Hyperlink 2" xfId="5733" hidden="1" xr:uid="{00000000-0005-0000-0000-00008B140000}"/>
    <cellStyle name="Followed Hyperlink 2" xfId="5726" hidden="1" xr:uid="{00000000-0005-0000-0000-00008C140000}"/>
    <cellStyle name="Followed Hyperlink 2" xfId="5743" hidden="1" xr:uid="{00000000-0005-0000-0000-00008D140000}"/>
    <cellStyle name="Followed Hyperlink 2" xfId="5766" hidden="1" xr:uid="{00000000-0005-0000-0000-00008E140000}"/>
    <cellStyle name="Followed Hyperlink 2" xfId="5750" hidden="1" xr:uid="{00000000-0005-0000-0000-00008F140000}"/>
    <cellStyle name="Followed Hyperlink 2" xfId="5762" hidden="1" xr:uid="{00000000-0005-0000-0000-000090140000}"/>
    <cellStyle name="Followed Hyperlink 2" xfId="5736" hidden="1" xr:uid="{00000000-0005-0000-0000-000091140000}"/>
    <cellStyle name="Followed Hyperlink 2" xfId="5759" hidden="1" xr:uid="{00000000-0005-0000-0000-000092140000}"/>
    <cellStyle name="Followed Hyperlink 2" xfId="5763" hidden="1" xr:uid="{00000000-0005-0000-0000-000093140000}"/>
    <cellStyle name="Followed Hyperlink 2" xfId="5767" hidden="1" xr:uid="{00000000-0005-0000-0000-000094140000}"/>
    <cellStyle name="Followed Hyperlink 2" xfId="5771" hidden="1" xr:uid="{00000000-0005-0000-0000-000095140000}"/>
    <cellStyle name="Followed Hyperlink 2" xfId="5751" hidden="1" xr:uid="{00000000-0005-0000-0000-000096140000}"/>
    <cellStyle name="Followed Hyperlink 2" xfId="5761" hidden="1" xr:uid="{00000000-0005-0000-0000-000097140000}"/>
    <cellStyle name="Followed Hyperlink 2" xfId="5735" hidden="1" xr:uid="{00000000-0005-0000-0000-000098140000}"/>
    <cellStyle name="Followed Hyperlink 2" xfId="5769" hidden="1" xr:uid="{00000000-0005-0000-0000-000099140000}"/>
    <cellStyle name="Followed Hyperlink 2" xfId="5754" hidden="1" xr:uid="{00000000-0005-0000-0000-00009A140000}"/>
    <cellStyle name="Followed Hyperlink 2" xfId="5770" hidden="1" xr:uid="{00000000-0005-0000-0000-00009B140000}"/>
    <cellStyle name="Followed Hyperlink 2" xfId="5788" hidden="1" xr:uid="{00000000-0005-0000-0000-00009C140000}"/>
    <cellStyle name="Followed Hyperlink 2" xfId="5785" hidden="1" xr:uid="{00000000-0005-0000-0000-00009D140000}"/>
    <cellStyle name="Followed Hyperlink 2" xfId="5781" hidden="1" xr:uid="{00000000-0005-0000-0000-00009E140000}"/>
    <cellStyle name="Followed Hyperlink 2" xfId="5778" hidden="1" xr:uid="{00000000-0005-0000-0000-00009F140000}"/>
    <cellStyle name="Followed Hyperlink 2" xfId="5774" hidden="1" xr:uid="{00000000-0005-0000-0000-0000A0140000}"/>
    <cellStyle name="Followed Hyperlink 2" xfId="5765" hidden="1" xr:uid="{00000000-0005-0000-0000-0000A1140000}"/>
    <cellStyle name="Followed Hyperlink 2" xfId="5786" hidden="1" xr:uid="{00000000-0005-0000-0000-0000A2140000}"/>
    <cellStyle name="Followed Hyperlink 2" xfId="5772" hidden="1" xr:uid="{00000000-0005-0000-0000-0000A3140000}"/>
    <cellStyle name="Followed Hyperlink 2" xfId="5783" hidden="1" xr:uid="{00000000-0005-0000-0000-0000A4140000}"/>
    <cellStyle name="Followed Hyperlink 2" xfId="5758" hidden="1" xr:uid="{00000000-0005-0000-0000-0000A5140000}"/>
    <cellStyle name="Followed Hyperlink 2" xfId="5780" hidden="1" xr:uid="{00000000-0005-0000-0000-0000A6140000}"/>
    <cellStyle name="Followed Hyperlink 2" xfId="5784" hidden="1" xr:uid="{00000000-0005-0000-0000-0000A7140000}"/>
    <cellStyle name="Followed Hyperlink 2" xfId="5787" hidden="1" xr:uid="{00000000-0005-0000-0000-0000A8140000}"/>
    <cellStyle name="Followed Hyperlink 2" xfId="5791" hidden="1" xr:uid="{00000000-0005-0000-0000-0000A9140000}"/>
    <cellStyle name="Followed Hyperlink 2" xfId="5773" hidden="1" xr:uid="{00000000-0005-0000-0000-0000AA140000}"/>
    <cellStyle name="Followed Hyperlink 2" xfId="5782" hidden="1" xr:uid="{00000000-0005-0000-0000-0000AB140000}"/>
    <cellStyle name="Followed Hyperlink 2" xfId="5757" hidden="1" xr:uid="{00000000-0005-0000-0000-0000AC140000}"/>
    <cellStyle name="Followed Hyperlink 2" xfId="5789" hidden="1" xr:uid="{00000000-0005-0000-0000-0000AD140000}"/>
    <cellStyle name="Followed Hyperlink 2" xfId="5776" hidden="1" xr:uid="{00000000-0005-0000-0000-0000AE140000}"/>
    <cellStyle name="Followed Hyperlink 2" xfId="5790" hidden="1" xr:uid="{00000000-0005-0000-0000-0000AF140000}"/>
    <cellStyle name="Followed Hyperlink 2" xfId="5810" hidden="1" xr:uid="{00000000-0005-0000-0000-0000B0140000}"/>
    <cellStyle name="Followed Hyperlink 2" xfId="5806" hidden="1" xr:uid="{00000000-0005-0000-0000-0000B1140000}"/>
    <cellStyle name="Followed Hyperlink 2" xfId="5802" hidden="1" xr:uid="{00000000-0005-0000-0000-0000B2140000}"/>
    <cellStyle name="Followed Hyperlink 2" xfId="5798" hidden="1" xr:uid="{00000000-0005-0000-0000-0000B3140000}"/>
    <cellStyle name="Followed Hyperlink 2" xfId="5794" hidden="1" xr:uid="{00000000-0005-0000-0000-0000B4140000}"/>
    <cellStyle name="Followed Hyperlink 2" xfId="5775" hidden="1" xr:uid="{00000000-0005-0000-0000-0000B5140000}"/>
    <cellStyle name="Followed Hyperlink 2" xfId="5813" hidden="1" xr:uid="{00000000-0005-0000-0000-0000B6140000}"/>
    <cellStyle name="Followed Hyperlink 2" xfId="5731" hidden="1" xr:uid="{00000000-0005-0000-0000-0000B7140000}"/>
    <cellStyle name="Followed Hyperlink 2" xfId="5777" hidden="1" xr:uid="{00000000-0005-0000-0000-0000B8140000}"/>
    <cellStyle name="Followed Hyperlink 2" xfId="5753" hidden="1" xr:uid="{00000000-0005-0000-0000-0000B9140000}"/>
    <cellStyle name="Followed Hyperlink 2" xfId="5800" hidden="1" xr:uid="{00000000-0005-0000-0000-0000BA140000}"/>
    <cellStyle name="Followed Hyperlink 2" xfId="5807" hidden="1" xr:uid="{00000000-0005-0000-0000-0000BB140000}"/>
    <cellStyle name="Followed Hyperlink 2" xfId="5796" hidden="1" xr:uid="{00000000-0005-0000-0000-0000BC140000}"/>
    <cellStyle name="Followed Hyperlink 2" xfId="5755" hidden="1" xr:uid="{00000000-0005-0000-0000-0000BD140000}"/>
    <cellStyle name="Followed Hyperlink 2" xfId="5793" hidden="1" xr:uid="{00000000-0005-0000-0000-0000BE140000}"/>
    <cellStyle name="Followed Hyperlink 2" xfId="5797" hidden="1" xr:uid="{00000000-0005-0000-0000-0000BF140000}"/>
    <cellStyle name="Followed Hyperlink 2" xfId="5801" hidden="1" xr:uid="{00000000-0005-0000-0000-0000C0140000}"/>
    <cellStyle name="Followed Hyperlink 2" xfId="5805" hidden="1" xr:uid="{00000000-0005-0000-0000-0000C1140000}"/>
    <cellStyle name="Followed Hyperlink 2" xfId="5808" hidden="1" xr:uid="{00000000-0005-0000-0000-0000C2140000}"/>
    <cellStyle name="Followed Hyperlink 2" xfId="5795" hidden="1" xr:uid="{00000000-0005-0000-0000-0000C3140000}"/>
    <cellStyle name="Followed Hyperlink 2" xfId="5779" hidden="1" xr:uid="{00000000-0005-0000-0000-0000C4140000}"/>
    <cellStyle name="Followed Hyperlink 2" xfId="5803" hidden="1" xr:uid="{00000000-0005-0000-0000-0000C5140000}"/>
    <cellStyle name="Followed Hyperlink 2" xfId="5811" hidden="1" xr:uid="{00000000-0005-0000-0000-0000C6140000}"/>
    <cellStyle name="Followed Hyperlink 2" xfId="5804" hidden="1" xr:uid="{00000000-0005-0000-0000-0000C7140000}"/>
    <cellStyle name="Followed Hyperlink 2" xfId="5833" hidden="1" xr:uid="{00000000-0005-0000-0000-0000C8140000}"/>
    <cellStyle name="Followed Hyperlink 2" xfId="5829" hidden="1" xr:uid="{00000000-0005-0000-0000-0000C9140000}"/>
    <cellStyle name="Followed Hyperlink 2" xfId="5825" hidden="1" xr:uid="{00000000-0005-0000-0000-0000CA140000}"/>
    <cellStyle name="Followed Hyperlink 2" xfId="5821" hidden="1" xr:uid="{00000000-0005-0000-0000-0000CB140000}"/>
    <cellStyle name="Followed Hyperlink 2" xfId="5818" hidden="1" xr:uid="{00000000-0005-0000-0000-0000CC140000}"/>
    <cellStyle name="Followed Hyperlink 2" xfId="5812" hidden="1" xr:uid="{00000000-0005-0000-0000-0000CD140000}"/>
    <cellStyle name="Followed Hyperlink 2" xfId="5809" hidden="1" xr:uid="{00000000-0005-0000-0000-0000CE140000}"/>
    <cellStyle name="Followed Hyperlink 2" xfId="5799" hidden="1" xr:uid="{00000000-0005-0000-0000-0000CF140000}"/>
    <cellStyle name="Followed Hyperlink 2" xfId="5831" hidden="1" xr:uid="{00000000-0005-0000-0000-0000D0140000}"/>
    <cellStyle name="Followed Hyperlink 2" xfId="5816" hidden="1" xr:uid="{00000000-0005-0000-0000-0000D1140000}"/>
    <cellStyle name="Followed Hyperlink 2" xfId="5827" hidden="1" xr:uid="{00000000-0005-0000-0000-0000D2140000}"/>
    <cellStyle name="Followed Hyperlink 2" xfId="5792" hidden="1" xr:uid="{00000000-0005-0000-0000-0000D3140000}"/>
    <cellStyle name="Followed Hyperlink 2" xfId="5824" hidden="1" xr:uid="{00000000-0005-0000-0000-0000D4140000}"/>
    <cellStyle name="Followed Hyperlink 2" xfId="5828" hidden="1" xr:uid="{00000000-0005-0000-0000-0000D5140000}"/>
    <cellStyle name="Followed Hyperlink 2" xfId="5832" hidden="1" xr:uid="{00000000-0005-0000-0000-0000D6140000}"/>
    <cellStyle name="Followed Hyperlink 2" xfId="5836" hidden="1" xr:uid="{00000000-0005-0000-0000-0000D7140000}"/>
    <cellStyle name="Followed Hyperlink 2" xfId="5817" hidden="1" xr:uid="{00000000-0005-0000-0000-0000D8140000}"/>
    <cellStyle name="Followed Hyperlink 2" xfId="5826" hidden="1" xr:uid="{00000000-0005-0000-0000-0000D9140000}"/>
    <cellStyle name="Followed Hyperlink 2" xfId="5727" hidden="1" xr:uid="{00000000-0005-0000-0000-0000DA140000}"/>
    <cellStyle name="Followed Hyperlink 2" xfId="5834" hidden="1" xr:uid="{00000000-0005-0000-0000-0000DB140000}"/>
    <cellStyle name="Followed Hyperlink 2" xfId="5819" hidden="1" xr:uid="{00000000-0005-0000-0000-0000DC140000}"/>
    <cellStyle name="Followed Hyperlink 2" xfId="5835" hidden="1" xr:uid="{00000000-0005-0000-0000-0000DD140000}"/>
    <cellStyle name="Followed Hyperlink 2" xfId="5853" hidden="1" xr:uid="{00000000-0005-0000-0000-0000DE140000}"/>
    <cellStyle name="Followed Hyperlink 2" xfId="5850" hidden="1" xr:uid="{00000000-0005-0000-0000-0000DF140000}"/>
    <cellStyle name="Followed Hyperlink 2" xfId="5846" hidden="1" xr:uid="{00000000-0005-0000-0000-0000E0140000}"/>
    <cellStyle name="Followed Hyperlink 2" xfId="5843" hidden="1" xr:uid="{00000000-0005-0000-0000-0000E1140000}"/>
    <cellStyle name="Followed Hyperlink 2" xfId="5839" hidden="1" xr:uid="{00000000-0005-0000-0000-0000E2140000}"/>
    <cellStyle name="Followed Hyperlink 2" xfId="5851" hidden="1" xr:uid="{00000000-0005-0000-0000-0000E3140000}"/>
    <cellStyle name="Followed Hyperlink 2" xfId="5837" hidden="1" xr:uid="{00000000-0005-0000-0000-0000E4140000}"/>
    <cellStyle name="Followed Hyperlink 2" xfId="5848" hidden="1" xr:uid="{00000000-0005-0000-0000-0000E5140000}"/>
    <cellStyle name="Followed Hyperlink 2" xfId="5823" hidden="1" xr:uid="{00000000-0005-0000-0000-0000E6140000}"/>
    <cellStyle name="Followed Hyperlink 2" xfId="5845" hidden="1" xr:uid="{00000000-0005-0000-0000-0000E7140000}"/>
    <cellStyle name="Followed Hyperlink 2" xfId="5849" hidden="1" xr:uid="{00000000-0005-0000-0000-0000E8140000}"/>
    <cellStyle name="Followed Hyperlink 2" xfId="5852" hidden="1" xr:uid="{00000000-0005-0000-0000-0000E9140000}"/>
    <cellStyle name="Followed Hyperlink 2" xfId="5856" hidden="1" xr:uid="{00000000-0005-0000-0000-0000EA140000}"/>
    <cellStyle name="Followed Hyperlink 2" xfId="5838" hidden="1" xr:uid="{00000000-0005-0000-0000-0000EB140000}"/>
    <cellStyle name="Followed Hyperlink 2" xfId="5847" hidden="1" xr:uid="{00000000-0005-0000-0000-0000EC140000}"/>
    <cellStyle name="Followed Hyperlink 2" xfId="5822" hidden="1" xr:uid="{00000000-0005-0000-0000-0000ED140000}"/>
    <cellStyle name="Followed Hyperlink 2" xfId="5854" hidden="1" xr:uid="{00000000-0005-0000-0000-0000EE140000}"/>
    <cellStyle name="Followed Hyperlink 2" xfId="5841" hidden="1" xr:uid="{00000000-0005-0000-0000-0000EF140000}"/>
    <cellStyle name="Followed Hyperlink 2" xfId="5855" hidden="1" xr:uid="{00000000-0005-0000-0000-0000F0140000}"/>
    <cellStyle name="Followed Hyperlink 2" xfId="5874" hidden="1" xr:uid="{00000000-0005-0000-0000-0000F1140000}"/>
    <cellStyle name="Followed Hyperlink 2" xfId="5870" hidden="1" xr:uid="{00000000-0005-0000-0000-0000F2140000}"/>
    <cellStyle name="Followed Hyperlink 2" xfId="5866" hidden="1" xr:uid="{00000000-0005-0000-0000-0000F3140000}"/>
    <cellStyle name="Followed Hyperlink 2" xfId="5862" hidden="1" xr:uid="{00000000-0005-0000-0000-0000F4140000}"/>
    <cellStyle name="Followed Hyperlink 2" xfId="5859" hidden="1" xr:uid="{00000000-0005-0000-0000-0000F5140000}"/>
    <cellStyle name="Followed Hyperlink 2" xfId="5840" hidden="1" xr:uid="{00000000-0005-0000-0000-0000F6140000}"/>
    <cellStyle name="Followed Hyperlink 2" xfId="5877" hidden="1" xr:uid="{00000000-0005-0000-0000-0000F7140000}"/>
    <cellStyle name="Followed Hyperlink 2" xfId="5873" hidden="1" xr:uid="{00000000-0005-0000-0000-0000F8140000}"/>
    <cellStyle name="Followed Hyperlink 2" xfId="5820" hidden="1" xr:uid="{00000000-0005-0000-0000-0000F9140000}"/>
    <cellStyle name="Followed Hyperlink 2" xfId="5844" hidden="1" xr:uid="{00000000-0005-0000-0000-0000FA140000}"/>
    <cellStyle name="Followed Hyperlink 2" xfId="5860" hidden="1" xr:uid="{00000000-0005-0000-0000-0000FB140000}"/>
    <cellStyle name="Followed Hyperlink 2" xfId="5867" hidden="1" xr:uid="{00000000-0005-0000-0000-0000FC140000}"/>
    <cellStyle name="Followed Hyperlink 2" xfId="5857" hidden="1" xr:uid="{00000000-0005-0000-0000-0000FD140000}"/>
    <cellStyle name="Followed Hyperlink 2" xfId="5814" hidden="1" xr:uid="{00000000-0005-0000-0000-0000FE140000}"/>
    <cellStyle name="Followed Hyperlink 2" xfId="5876" hidden="1" xr:uid="{00000000-0005-0000-0000-0000FF140000}"/>
    <cellStyle name="Followed Hyperlink 2" xfId="5858" hidden="1" xr:uid="{00000000-0005-0000-0000-000000150000}"/>
    <cellStyle name="Followed Hyperlink 2" xfId="5861" hidden="1" xr:uid="{00000000-0005-0000-0000-000001150000}"/>
    <cellStyle name="Followed Hyperlink 2" xfId="5865" hidden="1" xr:uid="{00000000-0005-0000-0000-000002150000}"/>
    <cellStyle name="Followed Hyperlink 2" xfId="5868" hidden="1" xr:uid="{00000000-0005-0000-0000-000003150000}"/>
    <cellStyle name="Followed Hyperlink 2" xfId="5815" hidden="1" xr:uid="{00000000-0005-0000-0000-000004150000}"/>
    <cellStyle name="Followed Hyperlink 2" xfId="5842" hidden="1" xr:uid="{00000000-0005-0000-0000-000005150000}"/>
    <cellStyle name="Followed Hyperlink 2" xfId="5863" hidden="1" xr:uid="{00000000-0005-0000-0000-000006150000}"/>
    <cellStyle name="Followed Hyperlink 2" xfId="5871" hidden="1" xr:uid="{00000000-0005-0000-0000-000007150000}"/>
    <cellStyle name="Followed Hyperlink 2" xfId="5864" hidden="1" xr:uid="{00000000-0005-0000-0000-000008150000}"/>
    <cellStyle name="Followed Hyperlink 2" xfId="5899" hidden="1" xr:uid="{00000000-0005-0000-0000-000009150000}"/>
    <cellStyle name="Followed Hyperlink 2" xfId="5895" hidden="1" xr:uid="{00000000-0005-0000-0000-00000A150000}"/>
    <cellStyle name="Followed Hyperlink 2" xfId="5891" hidden="1" xr:uid="{00000000-0005-0000-0000-00000B150000}"/>
    <cellStyle name="Followed Hyperlink 2" xfId="5887" hidden="1" xr:uid="{00000000-0005-0000-0000-00000C150000}"/>
    <cellStyle name="Followed Hyperlink 2" xfId="5883" hidden="1" xr:uid="{00000000-0005-0000-0000-00000D150000}"/>
    <cellStyle name="Followed Hyperlink 2" xfId="5879" hidden="1" xr:uid="{00000000-0005-0000-0000-00000E150000}"/>
    <cellStyle name="Followed Hyperlink 2" xfId="5830" hidden="1" xr:uid="{00000000-0005-0000-0000-00000F150000}"/>
    <cellStyle name="Followed Hyperlink 2" xfId="5875" hidden="1" xr:uid="{00000000-0005-0000-0000-000010150000}"/>
    <cellStyle name="Followed Hyperlink 2" xfId="5878" hidden="1" xr:uid="{00000000-0005-0000-0000-000011150000}"/>
    <cellStyle name="Followed Hyperlink 2" xfId="5893" hidden="1" xr:uid="{00000000-0005-0000-0000-000012150000}"/>
    <cellStyle name="Followed Hyperlink 2" xfId="5900" hidden="1" xr:uid="{00000000-0005-0000-0000-000013150000}"/>
    <cellStyle name="Followed Hyperlink 2" xfId="5889" hidden="1" xr:uid="{00000000-0005-0000-0000-000014150000}"/>
    <cellStyle name="Followed Hyperlink 2" xfId="5872" hidden="1" xr:uid="{00000000-0005-0000-0000-000015150000}"/>
    <cellStyle name="Followed Hyperlink 2" xfId="5886" hidden="1" xr:uid="{00000000-0005-0000-0000-000016150000}"/>
    <cellStyle name="Followed Hyperlink 2" xfId="5890" hidden="1" xr:uid="{00000000-0005-0000-0000-000017150000}"/>
    <cellStyle name="Followed Hyperlink 2" xfId="5894" hidden="1" xr:uid="{00000000-0005-0000-0000-000018150000}"/>
    <cellStyle name="Followed Hyperlink 2" xfId="5898" hidden="1" xr:uid="{00000000-0005-0000-0000-000019150000}"/>
    <cellStyle name="Followed Hyperlink 2" xfId="5901" hidden="1" xr:uid="{00000000-0005-0000-0000-00001A150000}"/>
    <cellStyle name="Followed Hyperlink 2" xfId="5888" hidden="1" xr:uid="{00000000-0005-0000-0000-00001B150000}"/>
    <cellStyle name="Followed Hyperlink 2" xfId="5869" hidden="1" xr:uid="{00000000-0005-0000-0000-00001C150000}"/>
    <cellStyle name="Followed Hyperlink 2" xfId="5896" hidden="1" xr:uid="{00000000-0005-0000-0000-00001D150000}"/>
    <cellStyle name="Followed Hyperlink 2" xfId="5881" hidden="1" xr:uid="{00000000-0005-0000-0000-00001E150000}"/>
    <cellStyle name="Followed Hyperlink 2" xfId="5897" hidden="1" xr:uid="{00000000-0005-0000-0000-00001F150000}"/>
    <cellStyle name="Followed Hyperlink 2" xfId="5922" hidden="1" xr:uid="{00000000-0005-0000-0000-000020150000}"/>
    <cellStyle name="Followed Hyperlink 2" xfId="5918" hidden="1" xr:uid="{00000000-0005-0000-0000-000021150000}"/>
    <cellStyle name="Followed Hyperlink 2" xfId="5914" hidden="1" xr:uid="{00000000-0005-0000-0000-000022150000}"/>
    <cellStyle name="Followed Hyperlink 2" xfId="5910" hidden="1" xr:uid="{00000000-0005-0000-0000-000023150000}"/>
    <cellStyle name="Followed Hyperlink 2" xfId="5906" hidden="1" xr:uid="{00000000-0005-0000-0000-000024150000}"/>
    <cellStyle name="Followed Hyperlink 2" xfId="5882" hidden="1" xr:uid="{00000000-0005-0000-0000-000025150000}"/>
    <cellStyle name="Followed Hyperlink 2" xfId="5902" hidden="1" xr:uid="{00000000-0005-0000-0000-000026150000}"/>
    <cellStyle name="Followed Hyperlink 2" xfId="5892" hidden="1" xr:uid="{00000000-0005-0000-0000-000027150000}"/>
    <cellStyle name="Followed Hyperlink 2" xfId="5920" hidden="1" xr:uid="{00000000-0005-0000-0000-000028150000}"/>
    <cellStyle name="Followed Hyperlink 2" xfId="5904" hidden="1" xr:uid="{00000000-0005-0000-0000-000029150000}"/>
    <cellStyle name="Followed Hyperlink 2" xfId="5916" hidden="1" xr:uid="{00000000-0005-0000-0000-00002A150000}"/>
    <cellStyle name="Followed Hyperlink 2" xfId="5885" hidden="1" xr:uid="{00000000-0005-0000-0000-00002B150000}"/>
    <cellStyle name="Followed Hyperlink 2" xfId="5913" hidden="1" xr:uid="{00000000-0005-0000-0000-00002C150000}"/>
    <cellStyle name="Followed Hyperlink 2" xfId="5917" hidden="1" xr:uid="{00000000-0005-0000-0000-00002D150000}"/>
    <cellStyle name="Followed Hyperlink 2" xfId="5921" hidden="1" xr:uid="{00000000-0005-0000-0000-00002E150000}"/>
    <cellStyle name="Followed Hyperlink 2" xfId="5925" hidden="1" xr:uid="{00000000-0005-0000-0000-00002F150000}"/>
    <cellStyle name="Followed Hyperlink 2" xfId="5905" hidden="1" xr:uid="{00000000-0005-0000-0000-000030150000}"/>
    <cellStyle name="Followed Hyperlink 2" xfId="5915" hidden="1" xr:uid="{00000000-0005-0000-0000-000031150000}"/>
    <cellStyle name="Followed Hyperlink 2" xfId="5884" hidden="1" xr:uid="{00000000-0005-0000-0000-000032150000}"/>
    <cellStyle name="Followed Hyperlink 2" xfId="5923" hidden="1" xr:uid="{00000000-0005-0000-0000-000033150000}"/>
    <cellStyle name="Followed Hyperlink 2" xfId="5908" hidden="1" xr:uid="{00000000-0005-0000-0000-000034150000}"/>
    <cellStyle name="Followed Hyperlink 2" xfId="5924" hidden="1" xr:uid="{00000000-0005-0000-0000-000035150000}"/>
    <cellStyle name="Followed Hyperlink 2" xfId="5943" hidden="1" xr:uid="{00000000-0005-0000-0000-000036150000}"/>
    <cellStyle name="Followed Hyperlink 2" xfId="5939" hidden="1" xr:uid="{00000000-0005-0000-0000-000037150000}"/>
    <cellStyle name="Followed Hyperlink 2" xfId="5935" hidden="1" xr:uid="{00000000-0005-0000-0000-000038150000}"/>
    <cellStyle name="Followed Hyperlink 2" xfId="5931" hidden="1" xr:uid="{00000000-0005-0000-0000-000039150000}"/>
    <cellStyle name="Followed Hyperlink 2" xfId="5928" hidden="1" xr:uid="{00000000-0005-0000-0000-00003A150000}"/>
    <cellStyle name="Followed Hyperlink 2" xfId="5909" hidden="1" xr:uid="{00000000-0005-0000-0000-00003B150000}"/>
    <cellStyle name="Followed Hyperlink 2" xfId="5880" hidden="1" xr:uid="{00000000-0005-0000-0000-00003C150000}"/>
    <cellStyle name="Followed Hyperlink 2" xfId="5919" hidden="1" xr:uid="{00000000-0005-0000-0000-00003D150000}"/>
    <cellStyle name="Followed Hyperlink 2" xfId="5941" hidden="1" xr:uid="{00000000-0005-0000-0000-00003E150000}"/>
    <cellStyle name="Followed Hyperlink 2" xfId="5926" hidden="1" xr:uid="{00000000-0005-0000-0000-00003F150000}"/>
    <cellStyle name="Followed Hyperlink 2" xfId="5937" hidden="1" xr:uid="{00000000-0005-0000-0000-000040150000}"/>
    <cellStyle name="Followed Hyperlink 2" xfId="5912" hidden="1" xr:uid="{00000000-0005-0000-0000-000041150000}"/>
    <cellStyle name="Followed Hyperlink 2" xfId="5934" hidden="1" xr:uid="{00000000-0005-0000-0000-000042150000}"/>
    <cellStyle name="Followed Hyperlink 2" xfId="5938" hidden="1" xr:uid="{00000000-0005-0000-0000-000043150000}"/>
    <cellStyle name="Followed Hyperlink 2" xfId="5942" hidden="1" xr:uid="{00000000-0005-0000-0000-000044150000}"/>
    <cellStyle name="Followed Hyperlink 2" xfId="5946" hidden="1" xr:uid="{00000000-0005-0000-0000-000045150000}"/>
    <cellStyle name="Followed Hyperlink 2" xfId="5927" hidden="1" xr:uid="{00000000-0005-0000-0000-000046150000}"/>
    <cellStyle name="Followed Hyperlink 2" xfId="5936" hidden="1" xr:uid="{00000000-0005-0000-0000-000047150000}"/>
    <cellStyle name="Followed Hyperlink 2" xfId="5911" hidden="1" xr:uid="{00000000-0005-0000-0000-000048150000}"/>
    <cellStyle name="Followed Hyperlink 2" xfId="5944" hidden="1" xr:uid="{00000000-0005-0000-0000-000049150000}"/>
    <cellStyle name="Followed Hyperlink 2" xfId="5929" hidden="1" xr:uid="{00000000-0005-0000-0000-00004A150000}"/>
    <cellStyle name="Followed Hyperlink 2" xfId="5945" hidden="1" xr:uid="{00000000-0005-0000-0000-00004B150000}"/>
    <cellStyle name="Followed Hyperlink 2" xfId="5963" hidden="1" xr:uid="{00000000-0005-0000-0000-00004C150000}"/>
    <cellStyle name="Followed Hyperlink 2" xfId="5960" hidden="1" xr:uid="{00000000-0005-0000-0000-00004D150000}"/>
    <cellStyle name="Followed Hyperlink 2" xfId="5956" hidden="1" xr:uid="{00000000-0005-0000-0000-00004E150000}"/>
    <cellStyle name="Followed Hyperlink 2" xfId="5953" hidden="1" xr:uid="{00000000-0005-0000-0000-00004F150000}"/>
    <cellStyle name="Followed Hyperlink 2" xfId="5949" hidden="1" xr:uid="{00000000-0005-0000-0000-000050150000}"/>
    <cellStyle name="Followed Hyperlink 2" xfId="5961" hidden="1" xr:uid="{00000000-0005-0000-0000-000051150000}"/>
    <cellStyle name="Followed Hyperlink 2" xfId="5947" hidden="1" xr:uid="{00000000-0005-0000-0000-000052150000}"/>
    <cellStyle name="Followed Hyperlink 2" xfId="5958" hidden="1" xr:uid="{00000000-0005-0000-0000-000053150000}"/>
    <cellStyle name="Followed Hyperlink 2" xfId="5933" hidden="1" xr:uid="{00000000-0005-0000-0000-000054150000}"/>
    <cellStyle name="Followed Hyperlink 2" xfId="5955" hidden="1" xr:uid="{00000000-0005-0000-0000-000055150000}"/>
    <cellStyle name="Followed Hyperlink 2" xfId="5959" hidden="1" xr:uid="{00000000-0005-0000-0000-000056150000}"/>
    <cellStyle name="Followed Hyperlink 2" xfId="5962" hidden="1" xr:uid="{00000000-0005-0000-0000-000057150000}"/>
    <cellStyle name="Followed Hyperlink 2" xfId="5966" hidden="1" xr:uid="{00000000-0005-0000-0000-000058150000}"/>
    <cellStyle name="Followed Hyperlink 2" xfId="5948" hidden="1" xr:uid="{00000000-0005-0000-0000-000059150000}"/>
    <cellStyle name="Followed Hyperlink 2" xfId="5957" hidden="1" xr:uid="{00000000-0005-0000-0000-00005A150000}"/>
    <cellStyle name="Followed Hyperlink 2" xfId="5932" hidden="1" xr:uid="{00000000-0005-0000-0000-00005B150000}"/>
    <cellStyle name="Followed Hyperlink 2" xfId="5964" hidden="1" xr:uid="{00000000-0005-0000-0000-00005C150000}"/>
    <cellStyle name="Followed Hyperlink 2" xfId="5951" hidden="1" xr:uid="{00000000-0005-0000-0000-00005D150000}"/>
    <cellStyle name="Followed Hyperlink 2" xfId="5965" hidden="1" xr:uid="{00000000-0005-0000-0000-00005E150000}"/>
    <cellStyle name="Followed Hyperlink 2" xfId="5985" hidden="1" xr:uid="{00000000-0005-0000-0000-00005F150000}"/>
    <cellStyle name="Followed Hyperlink 2" xfId="5981" hidden="1" xr:uid="{00000000-0005-0000-0000-000060150000}"/>
    <cellStyle name="Followed Hyperlink 2" xfId="5977" hidden="1" xr:uid="{00000000-0005-0000-0000-000061150000}"/>
    <cellStyle name="Followed Hyperlink 2" xfId="5973" hidden="1" xr:uid="{00000000-0005-0000-0000-000062150000}"/>
    <cellStyle name="Followed Hyperlink 2" xfId="5969" hidden="1" xr:uid="{00000000-0005-0000-0000-000063150000}"/>
    <cellStyle name="Followed Hyperlink 2" xfId="5950" hidden="1" xr:uid="{00000000-0005-0000-0000-000064150000}"/>
    <cellStyle name="Followed Hyperlink 2" xfId="5988" hidden="1" xr:uid="{00000000-0005-0000-0000-000065150000}"/>
    <cellStyle name="Followed Hyperlink 2" xfId="5984" hidden="1" xr:uid="{00000000-0005-0000-0000-000066150000}"/>
    <cellStyle name="Followed Hyperlink 2" xfId="5940" hidden="1" xr:uid="{00000000-0005-0000-0000-000067150000}"/>
    <cellStyle name="Followed Hyperlink 2" xfId="5930" hidden="1" xr:uid="{00000000-0005-0000-0000-000068150000}"/>
    <cellStyle name="Followed Hyperlink 2" xfId="5954" hidden="1" xr:uid="{00000000-0005-0000-0000-000069150000}"/>
    <cellStyle name="Followed Hyperlink 2" xfId="5971" hidden="1" xr:uid="{00000000-0005-0000-0000-00006A150000}"/>
    <cellStyle name="Followed Hyperlink 2" xfId="5978" hidden="1" xr:uid="{00000000-0005-0000-0000-00006B150000}"/>
    <cellStyle name="Followed Hyperlink 2" xfId="5967" hidden="1" xr:uid="{00000000-0005-0000-0000-00006C150000}"/>
    <cellStyle name="Followed Hyperlink 2" xfId="5907" hidden="1" xr:uid="{00000000-0005-0000-0000-00006D150000}"/>
    <cellStyle name="Followed Hyperlink 2" xfId="5987" hidden="1" xr:uid="{00000000-0005-0000-0000-00006E150000}"/>
    <cellStyle name="Followed Hyperlink 2" xfId="5968" hidden="1" xr:uid="{00000000-0005-0000-0000-00006F150000}"/>
    <cellStyle name="Followed Hyperlink 2" xfId="5972" hidden="1" xr:uid="{00000000-0005-0000-0000-000070150000}"/>
    <cellStyle name="Followed Hyperlink 2" xfId="5976" hidden="1" xr:uid="{00000000-0005-0000-0000-000071150000}"/>
    <cellStyle name="Followed Hyperlink 2" xfId="5979" hidden="1" xr:uid="{00000000-0005-0000-0000-000072150000}"/>
    <cellStyle name="Followed Hyperlink 2" xfId="5903" hidden="1" xr:uid="{00000000-0005-0000-0000-000073150000}"/>
    <cellStyle name="Followed Hyperlink 2" xfId="5952" hidden="1" xr:uid="{00000000-0005-0000-0000-000074150000}"/>
    <cellStyle name="Followed Hyperlink 2" xfId="5974" hidden="1" xr:uid="{00000000-0005-0000-0000-000075150000}"/>
    <cellStyle name="Followed Hyperlink 2" xfId="5982" hidden="1" xr:uid="{00000000-0005-0000-0000-000076150000}"/>
    <cellStyle name="Followed Hyperlink 2" xfId="5975" hidden="1" xr:uid="{00000000-0005-0000-0000-000077150000}"/>
    <cellStyle name="Followed Hyperlink 2" xfId="6009" hidden="1" xr:uid="{00000000-0005-0000-0000-000078150000}"/>
    <cellStyle name="Followed Hyperlink 2" xfId="6005" hidden="1" xr:uid="{00000000-0005-0000-0000-000079150000}"/>
    <cellStyle name="Followed Hyperlink 2" xfId="6001" hidden="1" xr:uid="{00000000-0005-0000-0000-00007A150000}"/>
    <cellStyle name="Followed Hyperlink 2" xfId="5997" hidden="1" xr:uid="{00000000-0005-0000-0000-00007B150000}"/>
    <cellStyle name="Followed Hyperlink 2" xfId="5994" hidden="1" xr:uid="{00000000-0005-0000-0000-00007C150000}"/>
    <cellStyle name="Followed Hyperlink 2" xfId="5983" hidden="1" xr:uid="{00000000-0005-0000-0000-00007D150000}"/>
    <cellStyle name="Followed Hyperlink 2" xfId="5980" hidden="1" xr:uid="{00000000-0005-0000-0000-00007E150000}"/>
    <cellStyle name="Followed Hyperlink 2" xfId="5970" hidden="1" xr:uid="{00000000-0005-0000-0000-00007F150000}"/>
    <cellStyle name="Followed Hyperlink 2" xfId="6007" hidden="1" xr:uid="{00000000-0005-0000-0000-000080150000}"/>
    <cellStyle name="Followed Hyperlink 2" xfId="5992" hidden="1" xr:uid="{00000000-0005-0000-0000-000081150000}"/>
    <cellStyle name="Followed Hyperlink 2" xfId="6003" hidden="1" xr:uid="{00000000-0005-0000-0000-000082150000}"/>
    <cellStyle name="Followed Hyperlink 2" xfId="5986" hidden="1" xr:uid="{00000000-0005-0000-0000-000083150000}"/>
    <cellStyle name="Followed Hyperlink 2" xfId="6000" hidden="1" xr:uid="{00000000-0005-0000-0000-000084150000}"/>
    <cellStyle name="Followed Hyperlink 2" xfId="6004" hidden="1" xr:uid="{00000000-0005-0000-0000-000085150000}"/>
    <cellStyle name="Followed Hyperlink 2" xfId="6008" hidden="1" xr:uid="{00000000-0005-0000-0000-000086150000}"/>
    <cellStyle name="Followed Hyperlink 2" xfId="6012" hidden="1" xr:uid="{00000000-0005-0000-0000-000087150000}"/>
    <cellStyle name="Followed Hyperlink 2" xfId="5993" hidden="1" xr:uid="{00000000-0005-0000-0000-000088150000}"/>
    <cellStyle name="Followed Hyperlink 2" xfId="6002" hidden="1" xr:uid="{00000000-0005-0000-0000-000089150000}"/>
    <cellStyle name="Followed Hyperlink 2" xfId="5989" hidden="1" xr:uid="{00000000-0005-0000-0000-00008A150000}"/>
    <cellStyle name="Followed Hyperlink 2" xfId="6010" hidden="1" xr:uid="{00000000-0005-0000-0000-00008B150000}"/>
    <cellStyle name="Followed Hyperlink 2" xfId="5995" hidden="1" xr:uid="{00000000-0005-0000-0000-00008C150000}"/>
    <cellStyle name="Followed Hyperlink 2" xfId="6011" hidden="1" xr:uid="{00000000-0005-0000-0000-00008D150000}"/>
    <cellStyle name="Followed Hyperlink 2" xfId="6028" hidden="1" xr:uid="{00000000-0005-0000-0000-00008E150000}"/>
    <cellStyle name="Followed Hyperlink 2" xfId="6025" hidden="1" xr:uid="{00000000-0005-0000-0000-00008F150000}"/>
    <cellStyle name="Followed Hyperlink 2" xfId="6021" hidden="1" xr:uid="{00000000-0005-0000-0000-000090150000}"/>
    <cellStyle name="Followed Hyperlink 2" xfId="6019" hidden="1" xr:uid="{00000000-0005-0000-0000-000091150000}"/>
    <cellStyle name="Followed Hyperlink 2" xfId="6015" hidden="1" xr:uid="{00000000-0005-0000-0000-000092150000}"/>
    <cellStyle name="Followed Hyperlink 2" xfId="6013" hidden="1" xr:uid="{00000000-0005-0000-0000-000093150000}"/>
    <cellStyle name="Followed Hyperlink 2" xfId="6023" hidden="1" xr:uid="{00000000-0005-0000-0000-000094150000}"/>
    <cellStyle name="Followed Hyperlink 2" xfId="5999" hidden="1" xr:uid="{00000000-0005-0000-0000-000095150000}"/>
    <cellStyle name="Followed Hyperlink 2" xfId="6020" hidden="1" xr:uid="{00000000-0005-0000-0000-000096150000}"/>
    <cellStyle name="Followed Hyperlink 2" xfId="6024" hidden="1" xr:uid="{00000000-0005-0000-0000-000097150000}"/>
    <cellStyle name="Followed Hyperlink 2" xfId="6027" hidden="1" xr:uid="{00000000-0005-0000-0000-000098150000}"/>
    <cellStyle name="Followed Hyperlink 2" xfId="6031" hidden="1" xr:uid="{00000000-0005-0000-0000-000099150000}"/>
    <cellStyle name="Followed Hyperlink 2" xfId="6014" hidden="1" xr:uid="{00000000-0005-0000-0000-00009A150000}"/>
    <cellStyle name="Followed Hyperlink 2" xfId="6022" hidden="1" xr:uid="{00000000-0005-0000-0000-00009B150000}"/>
    <cellStyle name="Followed Hyperlink 2" xfId="5998" hidden="1" xr:uid="{00000000-0005-0000-0000-00009C150000}"/>
    <cellStyle name="Followed Hyperlink 2" xfId="6029" hidden="1" xr:uid="{00000000-0005-0000-0000-00009D150000}"/>
    <cellStyle name="Followed Hyperlink 2" xfId="6017" hidden="1" xr:uid="{00000000-0005-0000-0000-00009E150000}"/>
    <cellStyle name="Followed Hyperlink 2" xfId="6030" hidden="1" xr:uid="{00000000-0005-0000-0000-00009F150000}"/>
    <cellStyle name="Followed Hyperlink 2" xfId="6050" hidden="1" xr:uid="{00000000-0005-0000-0000-0000A0150000}"/>
    <cellStyle name="Followed Hyperlink 2" xfId="6046" hidden="1" xr:uid="{00000000-0005-0000-0000-0000A1150000}"/>
    <cellStyle name="Followed Hyperlink 2" xfId="6042" hidden="1" xr:uid="{00000000-0005-0000-0000-0000A2150000}"/>
    <cellStyle name="Followed Hyperlink 2" xfId="6038" hidden="1" xr:uid="{00000000-0005-0000-0000-0000A3150000}"/>
    <cellStyle name="Followed Hyperlink 2" xfId="6034" hidden="1" xr:uid="{00000000-0005-0000-0000-0000A4150000}"/>
    <cellStyle name="Followed Hyperlink 2" xfId="6016" hidden="1" xr:uid="{00000000-0005-0000-0000-0000A5150000}"/>
    <cellStyle name="Followed Hyperlink 2" xfId="6053" hidden="1" xr:uid="{00000000-0005-0000-0000-0000A6150000}"/>
    <cellStyle name="Followed Hyperlink 2" xfId="6049" hidden="1" xr:uid="{00000000-0005-0000-0000-0000A7150000}"/>
    <cellStyle name="Followed Hyperlink 2" xfId="6045" hidden="1" xr:uid="{00000000-0005-0000-0000-0000A8150000}"/>
    <cellStyle name="Followed Hyperlink 2" xfId="6026" hidden="1" xr:uid="{00000000-0005-0000-0000-0000A9150000}"/>
    <cellStyle name="Followed Hyperlink 2" xfId="5990" hidden="1" xr:uid="{00000000-0005-0000-0000-0000AA150000}"/>
    <cellStyle name="Followed Hyperlink 2" xfId="6018" hidden="1" xr:uid="{00000000-0005-0000-0000-0000AB150000}"/>
    <cellStyle name="Followed Hyperlink 2" xfId="6032" hidden="1" xr:uid="{00000000-0005-0000-0000-0000AC150000}"/>
    <cellStyle name="Followed Hyperlink 2" xfId="6039" hidden="1" xr:uid="{00000000-0005-0000-0000-0000AD150000}"/>
    <cellStyle name="Followed Hyperlink 2" xfId="6051" hidden="1" xr:uid="{00000000-0005-0000-0000-0000AE150000}"/>
    <cellStyle name="Followed Hyperlink 2" xfId="6006" hidden="1" xr:uid="{00000000-0005-0000-0000-0000AF150000}"/>
    <cellStyle name="Followed Hyperlink 2" xfId="6048" hidden="1" xr:uid="{00000000-0005-0000-0000-0000B0150000}"/>
    <cellStyle name="Followed Hyperlink 2" xfId="6052" hidden="1" xr:uid="{00000000-0005-0000-0000-0000B1150000}"/>
    <cellStyle name="Followed Hyperlink 2" xfId="6033" hidden="1" xr:uid="{00000000-0005-0000-0000-0000B2150000}"/>
    <cellStyle name="Followed Hyperlink 2" xfId="6037" hidden="1" xr:uid="{00000000-0005-0000-0000-0000B3150000}"/>
    <cellStyle name="Followed Hyperlink 2" xfId="6040" hidden="1" xr:uid="{00000000-0005-0000-0000-0000B4150000}"/>
    <cellStyle name="Followed Hyperlink 2" xfId="6054" hidden="1" xr:uid="{00000000-0005-0000-0000-0000B5150000}"/>
    <cellStyle name="Followed Hyperlink 2" xfId="5996" hidden="1" xr:uid="{00000000-0005-0000-0000-0000B6150000}"/>
    <cellStyle name="Followed Hyperlink 2" xfId="6035" hidden="1" xr:uid="{00000000-0005-0000-0000-0000B7150000}"/>
    <cellStyle name="Followed Hyperlink 2" xfId="6043" hidden="1" xr:uid="{00000000-0005-0000-0000-0000B8150000}"/>
    <cellStyle name="Followed Hyperlink 2" xfId="6036" hidden="1" xr:uid="{00000000-0005-0000-0000-0000B9150000}"/>
    <cellStyle name="Followed Hyperlink 2" xfId="6075" hidden="1" xr:uid="{00000000-0005-0000-0000-0000BA150000}"/>
    <cellStyle name="Followed Hyperlink 2" xfId="6071" hidden="1" xr:uid="{00000000-0005-0000-0000-0000BB150000}"/>
    <cellStyle name="Followed Hyperlink 2" xfId="6067" hidden="1" xr:uid="{00000000-0005-0000-0000-0000BC150000}"/>
    <cellStyle name="Followed Hyperlink 2" xfId="6063" hidden="1" xr:uid="{00000000-0005-0000-0000-0000BD150000}"/>
    <cellStyle name="Followed Hyperlink 2" xfId="6060" hidden="1" xr:uid="{00000000-0005-0000-0000-0000BE150000}"/>
    <cellStyle name="Followed Hyperlink 2" xfId="6044" hidden="1" xr:uid="{00000000-0005-0000-0000-0000BF150000}"/>
    <cellStyle name="Followed Hyperlink 2" xfId="6041" hidden="1" xr:uid="{00000000-0005-0000-0000-0000C0150000}"/>
    <cellStyle name="Followed Hyperlink 2" xfId="5991" hidden="1" xr:uid="{00000000-0005-0000-0000-0000C1150000}"/>
    <cellStyle name="Followed Hyperlink 2" xfId="6073" hidden="1" xr:uid="{00000000-0005-0000-0000-0000C2150000}"/>
    <cellStyle name="Followed Hyperlink 2" xfId="6058" hidden="1" xr:uid="{00000000-0005-0000-0000-0000C3150000}"/>
    <cellStyle name="Followed Hyperlink 2" xfId="6069" hidden="1" xr:uid="{00000000-0005-0000-0000-0000C4150000}"/>
    <cellStyle name="Followed Hyperlink 2" xfId="6047" hidden="1" xr:uid="{00000000-0005-0000-0000-0000C5150000}"/>
    <cellStyle name="Followed Hyperlink 2" xfId="6066" hidden="1" xr:uid="{00000000-0005-0000-0000-0000C6150000}"/>
    <cellStyle name="Followed Hyperlink 2" xfId="6070" hidden="1" xr:uid="{00000000-0005-0000-0000-0000C7150000}"/>
    <cellStyle name="Followed Hyperlink 2" xfId="6074" hidden="1" xr:uid="{00000000-0005-0000-0000-0000C8150000}"/>
    <cellStyle name="Followed Hyperlink 2" xfId="6078" hidden="1" xr:uid="{00000000-0005-0000-0000-0000C9150000}"/>
    <cellStyle name="Followed Hyperlink 2" xfId="6059" hidden="1" xr:uid="{00000000-0005-0000-0000-0000CA150000}"/>
    <cellStyle name="Followed Hyperlink 2" xfId="6068" hidden="1" xr:uid="{00000000-0005-0000-0000-0000CB150000}"/>
    <cellStyle name="Followed Hyperlink 2" xfId="6055" hidden="1" xr:uid="{00000000-0005-0000-0000-0000CC150000}"/>
    <cellStyle name="Followed Hyperlink 2" xfId="6076" hidden="1" xr:uid="{00000000-0005-0000-0000-0000CD150000}"/>
    <cellStyle name="Followed Hyperlink 2" xfId="6061" hidden="1" xr:uid="{00000000-0005-0000-0000-0000CE150000}"/>
    <cellStyle name="Followed Hyperlink 2" xfId="6077" hidden="1" xr:uid="{00000000-0005-0000-0000-0000CF150000}"/>
    <cellStyle name="Followed Hyperlink 2" xfId="6095" hidden="1" xr:uid="{00000000-0005-0000-0000-0000D0150000}"/>
    <cellStyle name="Followed Hyperlink 2" xfId="6092" hidden="1" xr:uid="{00000000-0005-0000-0000-0000D1150000}"/>
    <cellStyle name="Followed Hyperlink 2" xfId="6088" hidden="1" xr:uid="{00000000-0005-0000-0000-0000D2150000}"/>
    <cellStyle name="Followed Hyperlink 2" xfId="6085" hidden="1" xr:uid="{00000000-0005-0000-0000-0000D3150000}"/>
    <cellStyle name="Followed Hyperlink 2" xfId="6081" hidden="1" xr:uid="{00000000-0005-0000-0000-0000D4150000}"/>
    <cellStyle name="Followed Hyperlink 2" xfId="6093" hidden="1" xr:uid="{00000000-0005-0000-0000-0000D5150000}"/>
    <cellStyle name="Followed Hyperlink 2" xfId="6079" hidden="1" xr:uid="{00000000-0005-0000-0000-0000D6150000}"/>
    <cellStyle name="Followed Hyperlink 2" xfId="6090" hidden="1" xr:uid="{00000000-0005-0000-0000-0000D7150000}"/>
    <cellStyle name="Followed Hyperlink 2" xfId="6065" hidden="1" xr:uid="{00000000-0005-0000-0000-0000D8150000}"/>
    <cellStyle name="Followed Hyperlink 2" xfId="6087" hidden="1" xr:uid="{00000000-0005-0000-0000-0000D9150000}"/>
    <cellStyle name="Followed Hyperlink 2" xfId="6091" hidden="1" xr:uid="{00000000-0005-0000-0000-0000DA150000}"/>
    <cellStyle name="Followed Hyperlink 2" xfId="6094" hidden="1" xr:uid="{00000000-0005-0000-0000-0000DB150000}"/>
    <cellStyle name="Followed Hyperlink 2" xfId="6098" hidden="1" xr:uid="{00000000-0005-0000-0000-0000DC150000}"/>
    <cellStyle name="Followed Hyperlink 2" xfId="6080" hidden="1" xr:uid="{00000000-0005-0000-0000-0000DD150000}"/>
    <cellStyle name="Followed Hyperlink 2" xfId="6089" hidden="1" xr:uid="{00000000-0005-0000-0000-0000DE150000}"/>
    <cellStyle name="Followed Hyperlink 2" xfId="6064" hidden="1" xr:uid="{00000000-0005-0000-0000-0000DF150000}"/>
    <cellStyle name="Followed Hyperlink 2" xfId="6096" hidden="1" xr:uid="{00000000-0005-0000-0000-0000E0150000}"/>
    <cellStyle name="Followed Hyperlink 2" xfId="6083" hidden="1" xr:uid="{00000000-0005-0000-0000-0000E1150000}"/>
    <cellStyle name="Followed Hyperlink 2" xfId="6097" hidden="1" xr:uid="{00000000-0005-0000-0000-0000E2150000}"/>
    <cellStyle name="Followed Hyperlink 2" xfId="6117" hidden="1" xr:uid="{00000000-0005-0000-0000-0000E3150000}"/>
    <cellStyle name="Followed Hyperlink 2" xfId="6113" hidden="1" xr:uid="{00000000-0005-0000-0000-0000E4150000}"/>
    <cellStyle name="Followed Hyperlink 2" xfId="6109" hidden="1" xr:uid="{00000000-0005-0000-0000-0000E5150000}"/>
    <cellStyle name="Followed Hyperlink 2" xfId="6105" hidden="1" xr:uid="{00000000-0005-0000-0000-0000E6150000}"/>
    <cellStyle name="Followed Hyperlink 2" xfId="6101" hidden="1" xr:uid="{00000000-0005-0000-0000-0000E7150000}"/>
    <cellStyle name="Followed Hyperlink 2" xfId="6082" hidden="1" xr:uid="{00000000-0005-0000-0000-0000E8150000}"/>
    <cellStyle name="Followed Hyperlink 2" xfId="6120" hidden="1" xr:uid="{00000000-0005-0000-0000-0000E9150000}"/>
    <cellStyle name="Followed Hyperlink 2" xfId="6116" hidden="1" xr:uid="{00000000-0005-0000-0000-0000EA150000}"/>
    <cellStyle name="Followed Hyperlink 2" xfId="6072" hidden="1" xr:uid="{00000000-0005-0000-0000-0000EB150000}"/>
    <cellStyle name="Followed Hyperlink 2" xfId="6062" hidden="1" xr:uid="{00000000-0005-0000-0000-0000EC150000}"/>
    <cellStyle name="Followed Hyperlink 2" xfId="6086" hidden="1" xr:uid="{00000000-0005-0000-0000-0000ED150000}"/>
    <cellStyle name="Followed Hyperlink 2" xfId="6103" hidden="1" xr:uid="{00000000-0005-0000-0000-0000EE150000}"/>
    <cellStyle name="Followed Hyperlink 2" xfId="6110" hidden="1" xr:uid="{00000000-0005-0000-0000-0000EF150000}"/>
    <cellStyle name="Followed Hyperlink 2" xfId="6099" hidden="1" xr:uid="{00000000-0005-0000-0000-0000F0150000}"/>
    <cellStyle name="Followed Hyperlink 2" xfId="6056" hidden="1" xr:uid="{00000000-0005-0000-0000-0000F1150000}"/>
    <cellStyle name="Followed Hyperlink 2" xfId="6119" hidden="1" xr:uid="{00000000-0005-0000-0000-0000F2150000}"/>
    <cellStyle name="Followed Hyperlink 2" xfId="6100" hidden="1" xr:uid="{00000000-0005-0000-0000-0000F3150000}"/>
    <cellStyle name="Followed Hyperlink 2" xfId="6104" hidden="1" xr:uid="{00000000-0005-0000-0000-0000F4150000}"/>
    <cellStyle name="Followed Hyperlink 2" xfId="6108" hidden="1" xr:uid="{00000000-0005-0000-0000-0000F5150000}"/>
    <cellStyle name="Followed Hyperlink 2" xfId="6111" hidden="1" xr:uid="{00000000-0005-0000-0000-0000F6150000}"/>
    <cellStyle name="Followed Hyperlink 2" xfId="6057" hidden="1" xr:uid="{00000000-0005-0000-0000-0000F7150000}"/>
    <cellStyle name="Followed Hyperlink 2" xfId="6084" hidden="1" xr:uid="{00000000-0005-0000-0000-0000F8150000}"/>
    <cellStyle name="Followed Hyperlink 2" xfId="6106" hidden="1" xr:uid="{00000000-0005-0000-0000-0000F9150000}"/>
    <cellStyle name="Followed Hyperlink 2" xfId="6114" hidden="1" xr:uid="{00000000-0005-0000-0000-0000FA150000}"/>
    <cellStyle name="Followed Hyperlink 2" xfId="6107" hidden="1" xr:uid="{00000000-0005-0000-0000-0000FB150000}"/>
    <cellStyle name="Followed Hyperlink 2" xfId="6140" hidden="1" xr:uid="{00000000-0005-0000-0000-0000FC150000}"/>
    <cellStyle name="Followed Hyperlink 2" xfId="6137" hidden="1" xr:uid="{00000000-0005-0000-0000-0000FD150000}"/>
    <cellStyle name="Followed Hyperlink 2" xfId="6133" hidden="1" xr:uid="{00000000-0005-0000-0000-0000FE150000}"/>
    <cellStyle name="Followed Hyperlink 2" xfId="6130" hidden="1" xr:uid="{00000000-0005-0000-0000-0000FF150000}"/>
    <cellStyle name="Followed Hyperlink 2" xfId="6126" hidden="1" xr:uid="{00000000-0005-0000-0000-000000160000}"/>
    <cellStyle name="Followed Hyperlink 2" xfId="6102" hidden="1" xr:uid="{00000000-0005-0000-0000-000001160000}"/>
    <cellStyle name="Followed Hyperlink 2" xfId="6138" hidden="1" xr:uid="{00000000-0005-0000-0000-000002160000}"/>
    <cellStyle name="Followed Hyperlink 2" xfId="6124" hidden="1" xr:uid="{00000000-0005-0000-0000-000003160000}"/>
    <cellStyle name="Followed Hyperlink 2" xfId="6135" hidden="1" xr:uid="{00000000-0005-0000-0000-000004160000}"/>
    <cellStyle name="Followed Hyperlink 2" xfId="6118" hidden="1" xr:uid="{00000000-0005-0000-0000-000005160000}"/>
    <cellStyle name="Followed Hyperlink 2" xfId="6132" hidden="1" xr:uid="{00000000-0005-0000-0000-000006160000}"/>
    <cellStyle name="Followed Hyperlink 2" xfId="6136" hidden="1" xr:uid="{00000000-0005-0000-0000-000007160000}"/>
    <cellStyle name="Followed Hyperlink 2" xfId="6139" hidden="1" xr:uid="{00000000-0005-0000-0000-000008160000}"/>
    <cellStyle name="Followed Hyperlink 2" xfId="6143" hidden="1" xr:uid="{00000000-0005-0000-0000-000009160000}"/>
    <cellStyle name="Followed Hyperlink 2" xfId="6125" hidden="1" xr:uid="{00000000-0005-0000-0000-00000A160000}"/>
    <cellStyle name="Followed Hyperlink 2" xfId="6134" hidden="1" xr:uid="{00000000-0005-0000-0000-00000B160000}"/>
    <cellStyle name="Followed Hyperlink 2" xfId="6121" hidden="1" xr:uid="{00000000-0005-0000-0000-00000C160000}"/>
    <cellStyle name="Followed Hyperlink 2" xfId="6141" hidden="1" xr:uid="{00000000-0005-0000-0000-00000D160000}"/>
    <cellStyle name="Followed Hyperlink 2" xfId="6128" hidden="1" xr:uid="{00000000-0005-0000-0000-00000E160000}"/>
    <cellStyle name="Followed Hyperlink 2" xfId="6142" hidden="1" xr:uid="{00000000-0005-0000-0000-00000F160000}"/>
    <cellStyle name="Followed Hyperlink 2" xfId="6161" hidden="1" xr:uid="{00000000-0005-0000-0000-000010160000}"/>
    <cellStyle name="Followed Hyperlink 2" xfId="6157" hidden="1" xr:uid="{00000000-0005-0000-0000-000011160000}"/>
    <cellStyle name="Followed Hyperlink 2" xfId="6153" hidden="1" xr:uid="{00000000-0005-0000-0000-000012160000}"/>
    <cellStyle name="Followed Hyperlink 2" xfId="6150" hidden="1" xr:uid="{00000000-0005-0000-0000-000013160000}"/>
    <cellStyle name="Followed Hyperlink 2" xfId="6146" hidden="1" xr:uid="{00000000-0005-0000-0000-000014160000}"/>
    <cellStyle name="Followed Hyperlink 2" xfId="6127" hidden="1" xr:uid="{00000000-0005-0000-0000-000015160000}"/>
    <cellStyle name="Followed Hyperlink 2" xfId="6164" hidden="1" xr:uid="{00000000-0005-0000-0000-000016160000}"/>
    <cellStyle name="Followed Hyperlink 2" xfId="6129" hidden="1" xr:uid="{00000000-0005-0000-0000-000017160000}"/>
    <cellStyle name="Followed Hyperlink 2" xfId="6122" hidden="1" xr:uid="{00000000-0005-0000-0000-000018160000}"/>
    <cellStyle name="Followed Hyperlink 2" xfId="6151" hidden="1" xr:uid="{00000000-0005-0000-0000-000019160000}"/>
    <cellStyle name="Followed Hyperlink 2" xfId="6158" hidden="1" xr:uid="{00000000-0005-0000-0000-00001A160000}"/>
    <cellStyle name="Followed Hyperlink 2" xfId="6148" hidden="1" xr:uid="{00000000-0005-0000-0000-00001B160000}"/>
    <cellStyle name="Followed Hyperlink 2" xfId="6115" hidden="1" xr:uid="{00000000-0005-0000-0000-00001C160000}"/>
    <cellStyle name="Followed Hyperlink 2" xfId="6145" hidden="1" xr:uid="{00000000-0005-0000-0000-00001D160000}"/>
    <cellStyle name="Followed Hyperlink 2" xfId="6149" hidden="1" xr:uid="{00000000-0005-0000-0000-00001E160000}"/>
    <cellStyle name="Followed Hyperlink 2" xfId="6152" hidden="1" xr:uid="{00000000-0005-0000-0000-00001F160000}"/>
    <cellStyle name="Followed Hyperlink 2" xfId="6156" hidden="1" xr:uid="{00000000-0005-0000-0000-000020160000}"/>
    <cellStyle name="Followed Hyperlink 2" xfId="6159" hidden="1" xr:uid="{00000000-0005-0000-0000-000021160000}"/>
    <cellStyle name="Followed Hyperlink 2" xfId="6147" hidden="1" xr:uid="{00000000-0005-0000-0000-000022160000}"/>
    <cellStyle name="Followed Hyperlink 2" xfId="6131" hidden="1" xr:uid="{00000000-0005-0000-0000-000023160000}"/>
    <cellStyle name="Followed Hyperlink 2" xfId="6154" hidden="1" xr:uid="{00000000-0005-0000-0000-000024160000}"/>
    <cellStyle name="Followed Hyperlink 2" xfId="6162" hidden="1" xr:uid="{00000000-0005-0000-0000-000025160000}"/>
    <cellStyle name="Followed Hyperlink 2" xfId="6155" hidden="1" xr:uid="{00000000-0005-0000-0000-000026160000}"/>
    <cellStyle name="Followed Hyperlink 2" xfId="6184" hidden="1" xr:uid="{00000000-0005-0000-0000-000027160000}"/>
    <cellStyle name="Followed Hyperlink 2" xfId="6180" hidden="1" xr:uid="{00000000-0005-0000-0000-000028160000}"/>
    <cellStyle name="Followed Hyperlink 2" xfId="6177" hidden="1" xr:uid="{00000000-0005-0000-0000-000029160000}"/>
    <cellStyle name="Followed Hyperlink 2" xfId="6173" hidden="1" xr:uid="{00000000-0005-0000-0000-00002A160000}"/>
    <cellStyle name="Followed Hyperlink 2" xfId="6169" hidden="1" xr:uid="{00000000-0005-0000-0000-00002B160000}"/>
    <cellStyle name="Followed Hyperlink 2" xfId="6165" hidden="1" xr:uid="{00000000-0005-0000-0000-00002C160000}"/>
    <cellStyle name="Followed Hyperlink 2" xfId="6144" hidden="1" xr:uid="{00000000-0005-0000-0000-00002D160000}"/>
    <cellStyle name="Followed Hyperlink 2" xfId="6123" hidden="1" xr:uid="{00000000-0005-0000-0000-00002E160000}"/>
    <cellStyle name="Followed Hyperlink 2" xfId="6178" hidden="1" xr:uid="{00000000-0005-0000-0000-00002F160000}"/>
    <cellStyle name="Followed Hyperlink 2" xfId="6185" hidden="1" xr:uid="{00000000-0005-0000-0000-000030160000}"/>
    <cellStyle name="Followed Hyperlink 2" xfId="6175" hidden="1" xr:uid="{00000000-0005-0000-0000-000031160000}"/>
    <cellStyle name="Followed Hyperlink 2" xfId="6163" hidden="1" xr:uid="{00000000-0005-0000-0000-000032160000}"/>
    <cellStyle name="Followed Hyperlink 2" xfId="6172" hidden="1" xr:uid="{00000000-0005-0000-0000-000033160000}"/>
    <cellStyle name="Followed Hyperlink 2" xfId="6176" hidden="1" xr:uid="{00000000-0005-0000-0000-000034160000}"/>
    <cellStyle name="Followed Hyperlink 2" xfId="6179" hidden="1" xr:uid="{00000000-0005-0000-0000-000035160000}"/>
    <cellStyle name="Followed Hyperlink 2" xfId="6183" hidden="1" xr:uid="{00000000-0005-0000-0000-000036160000}"/>
    <cellStyle name="Followed Hyperlink 2" xfId="6186" hidden="1" xr:uid="{00000000-0005-0000-0000-000037160000}"/>
    <cellStyle name="Followed Hyperlink 2" xfId="6174" hidden="1" xr:uid="{00000000-0005-0000-0000-000038160000}"/>
    <cellStyle name="Followed Hyperlink 2" xfId="6160" hidden="1" xr:uid="{00000000-0005-0000-0000-000039160000}"/>
    <cellStyle name="Followed Hyperlink 2" xfId="6181" hidden="1" xr:uid="{00000000-0005-0000-0000-00003A160000}"/>
    <cellStyle name="Followed Hyperlink 2" xfId="6167" hidden="1" xr:uid="{00000000-0005-0000-0000-00003B160000}"/>
    <cellStyle name="Followed Hyperlink 2" xfId="6182" hidden="1" xr:uid="{00000000-0005-0000-0000-00003C160000}"/>
    <cellStyle name="Followed Hyperlink 2" xfId="6204" hidden="1" xr:uid="{00000000-0005-0000-0000-00003D160000}"/>
    <cellStyle name="Followed Hyperlink 2" xfId="6200" hidden="1" xr:uid="{00000000-0005-0000-0000-00003E160000}"/>
    <cellStyle name="Followed Hyperlink 2" xfId="6197" hidden="1" xr:uid="{00000000-0005-0000-0000-00003F160000}"/>
    <cellStyle name="Followed Hyperlink 2" xfId="6193" hidden="1" xr:uid="{00000000-0005-0000-0000-000040160000}"/>
    <cellStyle name="Followed Hyperlink 2" xfId="6191" hidden="1" xr:uid="{00000000-0005-0000-0000-000041160000}"/>
    <cellStyle name="Followed Hyperlink 2" xfId="6166" hidden="1" xr:uid="{00000000-0005-0000-0000-000042160000}"/>
    <cellStyle name="Followed Hyperlink 2" xfId="6205" hidden="1" xr:uid="{00000000-0005-0000-0000-000043160000}"/>
    <cellStyle name="Followed Hyperlink 2" xfId="6195" hidden="1" xr:uid="{00000000-0005-0000-0000-000044160000}"/>
    <cellStyle name="Followed Hyperlink 2" xfId="6168" hidden="1" xr:uid="{00000000-0005-0000-0000-000045160000}"/>
    <cellStyle name="Followed Hyperlink 2" xfId="6192" hidden="1" xr:uid="{00000000-0005-0000-0000-000046160000}"/>
    <cellStyle name="Followed Hyperlink 2" xfId="6196" hidden="1" xr:uid="{00000000-0005-0000-0000-000047160000}"/>
    <cellStyle name="Followed Hyperlink 2" xfId="6199" hidden="1" xr:uid="{00000000-0005-0000-0000-000048160000}"/>
    <cellStyle name="Followed Hyperlink 2" xfId="6203" hidden="1" xr:uid="{00000000-0005-0000-0000-000049160000}"/>
    <cellStyle name="Followed Hyperlink 2" xfId="6206" hidden="1" xr:uid="{00000000-0005-0000-0000-00004A160000}"/>
    <cellStyle name="Followed Hyperlink 2" xfId="6194" hidden="1" xr:uid="{00000000-0005-0000-0000-00004B160000}"/>
    <cellStyle name="Followed Hyperlink 2" xfId="6187" hidden="1" xr:uid="{00000000-0005-0000-0000-00004C160000}"/>
    <cellStyle name="Followed Hyperlink 2" xfId="6201" hidden="1" xr:uid="{00000000-0005-0000-0000-00004D160000}"/>
    <cellStyle name="Followed Hyperlink 2" xfId="6189" hidden="1" xr:uid="{00000000-0005-0000-0000-00004E160000}"/>
    <cellStyle name="Followed Hyperlink 2" xfId="6202" hidden="1" xr:uid="{00000000-0005-0000-0000-00004F160000}"/>
    <cellStyle name="Followed Hyperlink 2" xfId="6226" hidden="1" xr:uid="{00000000-0005-0000-0000-000050160000}"/>
    <cellStyle name="Followed Hyperlink 2" xfId="6222" hidden="1" xr:uid="{00000000-0005-0000-0000-000051160000}"/>
    <cellStyle name="Followed Hyperlink 2" xfId="6218" hidden="1" xr:uid="{00000000-0005-0000-0000-000052160000}"/>
    <cellStyle name="Followed Hyperlink 2" xfId="6214" hidden="1" xr:uid="{00000000-0005-0000-0000-000053160000}"/>
    <cellStyle name="Followed Hyperlink 2" xfId="6210" hidden="1" xr:uid="{00000000-0005-0000-0000-000054160000}"/>
    <cellStyle name="Followed Hyperlink 2" xfId="6188" hidden="1" xr:uid="{00000000-0005-0000-0000-000055160000}"/>
    <cellStyle name="Followed Hyperlink 2" xfId="6229" hidden="1" xr:uid="{00000000-0005-0000-0000-000056160000}"/>
    <cellStyle name="Followed Hyperlink 2" xfId="6225" hidden="1" xr:uid="{00000000-0005-0000-0000-000057160000}"/>
    <cellStyle name="Followed Hyperlink 2" xfId="6221" hidden="1" xr:uid="{00000000-0005-0000-0000-000058160000}"/>
    <cellStyle name="Followed Hyperlink 2" xfId="6198" hidden="1" xr:uid="{00000000-0005-0000-0000-000059160000}"/>
    <cellStyle name="Followed Hyperlink 2" xfId="6171" hidden="1" xr:uid="{00000000-0005-0000-0000-00005A160000}"/>
    <cellStyle name="Followed Hyperlink 2" xfId="6190" hidden="1" xr:uid="{00000000-0005-0000-0000-00005B160000}"/>
    <cellStyle name="Followed Hyperlink 2" xfId="6208" hidden="1" xr:uid="{00000000-0005-0000-0000-00005C160000}"/>
    <cellStyle name="Followed Hyperlink 2" xfId="6215" hidden="1" xr:uid="{00000000-0005-0000-0000-00005D160000}"/>
    <cellStyle name="Followed Hyperlink 2" xfId="6227" hidden="1" xr:uid="{00000000-0005-0000-0000-00005E160000}"/>
    <cellStyle name="Followed Hyperlink 2" xfId="6170" hidden="1" xr:uid="{00000000-0005-0000-0000-00005F160000}"/>
    <cellStyle name="Followed Hyperlink 2" xfId="6224" hidden="1" xr:uid="{00000000-0005-0000-0000-000060160000}"/>
    <cellStyle name="Followed Hyperlink 2" xfId="6228" hidden="1" xr:uid="{00000000-0005-0000-0000-000061160000}"/>
    <cellStyle name="Followed Hyperlink 2" xfId="6209" hidden="1" xr:uid="{00000000-0005-0000-0000-000062160000}"/>
    <cellStyle name="Followed Hyperlink 2" xfId="6213" hidden="1" xr:uid="{00000000-0005-0000-0000-000063160000}"/>
    <cellStyle name="Followed Hyperlink 2" xfId="6216" hidden="1" xr:uid="{00000000-0005-0000-0000-000064160000}"/>
    <cellStyle name="Followed Hyperlink 2" xfId="6230" hidden="1" xr:uid="{00000000-0005-0000-0000-000065160000}"/>
    <cellStyle name="Followed Hyperlink 2" xfId="6112" hidden="1" xr:uid="{00000000-0005-0000-0000-000066160000}"/>
    <cellStyle name="Followed Hyperlink 2" xfId="6211" hidden="1" xr:uid="{00000000-0005-0000-0000-000067160000}"/>
    <cellStyle name="Followed Hyperlink 2" xfId="6219" hidden="1" xr:uid="{00000000-0005-0000-0000-000068160000}"/>
    <cellStyle name="Followed Hyperlink 2" xfId="6212" hidden="1" xr:uid="{00000000-0005-0000-0000-000069160000}"/>
    <cellStyle name="Followed Hyperlink 2" xfId="6250" hidden="1" xr:uid="{00000000-0005-0000-0000-00006A160000}"/>
    <cellStyle name="Followed Hyperlink 2" xfId="6246" hidden="1" xr:uid="{00000000-0005-0000-0000-00006B160000}"/>
    <cellStyle name="Followed Hyperlink 2" xfId="6242" hidden="1" xr:uid="{00000000-0005-0000-0000-00006C160000}"/>
    <cellStyle name="Followed Hyperlink 2" xfId="6238" hidden="1" xr:uid="{00000000-0005-0000-0000-00006D160000}"/>
    <cellStyle name="Followed Hyperlink 2" xfId="6235" hidden="1" xr:uid="{00000000-0005-0000-0000-00006E160000}"/>
    <cellStyle name="Followed Hyperlink 2" xfId="6220" hidden="1" xr:uid="{00000000-0005-0000-0000-00006F160000}"/>
    <cellStyle name="Followed Hyperlink 2" xfId="6217" hidden="1" xr:uid="{00000000-0005-0000-0000-000070160000}"/>
    <cellStyle name="Followed Hyperlink 2" xfId="6207" hidden="1" xr:uid="{00000000-0005-0000-0000-000071160000}"/>
    <cellStyle name="Followed Hyperlink 2" xfId="6248" hidden="1" xr:uid="{00000000-0005-0000-0000-000072160000}"/>
    <cellStyle name="Followed Hyperlink 2" xfId="6233" hidden="1" xr:uid="{00000000-0005-0000-0000-000073160000}"/>
    <cellStyle name="Followed Hyperlink 2" xfId="6244" hidden="1" xr:uid="{00000000-0005-0000-0000-000074160000}"/>
    <cellStyle name="Followed Hyperlink 2" xfId="6223" hidden="1" xr:uid="{00000000-0005-0000-0000-000075160000}"/>
    <cellStyle name="Followed Hyperlink 2" xfId="6241" hidden="1" xr:uid="{00000000-0005-0000-0000-000076160000}"/>
    <cellStyle name="Followed Hyperlink 2" xfId="6245" hidden="1" xr:uid="{00000000-0005-0000-0000-000077160000}"/>
    <cellStyle name="Followed Hyperlink 2" xfId="6249" hidden="1" xr:uid="{00000000-0005-0000-0000-000078160000}"/>
    <cellStyle name="Followed Hyperlink 2" xfId="6253" hidden="1" xr:uid="{00000000-0005-0000-0000-000079160000}"/>
    <cellStyle name="Followed Hyperlink 2" xfId="6234" hidden="1" xr:uid="{00000000-0005-0000-0000-00007A160000}"/>
    <cellStyle name="Followed Hyperlink 2" xfId="6243" hidden="1" xr:uid="{00000000-0005-0000-0000-00007B160000}"/>
    <cellStyle name="Followed Hyperlink 2" xfId="6231" hidden="1" xr:uid="{00000000-0005-0000-0000-00007C160000}"/>
    <cellStyle name="Followed Hyperlink 2" xfId="6251" hidden="1" xr:uid="{00000000-0005-0000-0000-00007D160000}"/>
    <cellStyle name="Followed Hyperlink 2" xfId="6236" hidden="1" xr:uid="{00000000-0005-0000-0000-00007E160000}"/>
    <cellStyle name="Followed Hyperlink 2" xfId="6252" hidden="1" xr:uid="{00000000-0005-0000-0000-00007F160000}"/>
    <cellStyle name="Followed Hyperlink 2" xfId="6269" hidden="1" xr:uid="{00000000-0005-0000-0000-000080160000}"/>
    <cellStyle name="Followed Hyperlink 2" xfId="6266" hidden="1" xr:uid="{00000000-0005-0000-0000-000081160000}"/>
    <cellStyle name="Followed Hyperlink 2" xfId="6262" hidden="1" xr:uid="{00000000-0005-0000-0000-000082160000}"/>
    <cellStyle name="Followed Hyperlink 2" xfId="6260" hidden="1" xr:uid="{00000000-0005-0000-0000-000083160000}"/>
    <cellStyle name="Followed Hyperlink 2" xfId="6256" hidden="1" xr:uid="{00000000-0005-0000-0000-000084160000}"/>
    <cellStyle name="Followed Hyperlink 2" xfId="6254" hidden="1" xr:uid="{00000000-0005-0000-0000-000085160000}"/>
    <cellStyle name="Followed Hyperlink 2" xfId="6264" hidden="1" xr:uid="{00000000-0005-0000-0000-000086160000}"/>
    <cellStyle name="Followed Hyperlink 2" xfId="6240" hidden="1" xr:uid="{00000000-0005-0000-0000-000087160000}"/>
    <cellStyle name="Followed Hyperlink 2" xfId="6261" hidden="1" xr:uid="{00000000-0005-0000-0000-000088160000}"/>
    <cellStyle name="Followed Hyperlink 2" xfId="6265" hidden="1" xr:uid="{00000000-0005-0000-0000-000089160000}"/>
    <cellStyle name="Followed Hyperlink 2" xfId="6268" hidden="1" xr:uid="{00000000-0005-0000-0000-00008A160000}"/>
    <cellStyle name="Followed Hyperlink 2" xfId="6272" hidden="1" xr:uid="{00000000-0005-0000-0000-00008B160000}"/>
    <cellStyle name="Followed Hyperlink 2" xfId="6255" hidden="1" xr:uid="{00000000-0005-0000-0000-00008C160000}"/>
    <cellStyle name="Followed Hyperlink 2" xfId="6263" hidden="1" xr:uid="{00000000-0005-0000-0000-00008D160000}"/>
    <cellStyle name="Followed Hyperlink 2" xfId="6239" hidden="1" xr:uid="{00000000-0005-0000-0000-00008E160000}"/>
    <cellStyle name="Followed Hyperlink 2" xfId="6270" hidden="1" xr:uid="{00000000-0005-0000-0000-00008F160000}"/>
    <cellStyle name="Followed Hyperlink 2" xfId="6258" hidden="1" xr:uid="{00000000-0005-0000-0000-000090160000}"/>
    <cellStyle name="Followed Hyperlink 2" xfId="6271" hidden="1" xr:uid="{00000000-0005-0000-0000-000091160000}"/>
    <cellStyle name="Followed Hyperlink 2" xfId="6289" hidden="1" xr:uid="{00000000-0005-0000-0000-000092160000}"/>
    <cellStyle name="Followed Hyperlink 2" xfId="6286" hidden="1" xr:uid="{00000000-0005-0000-0000-000093160000}"/>
    <cellStyle name="Followed Hyperlink 2" xfId="6282" hidden="1" xr:uid="{00000000-0005-0000-0000-000094160000}"/>
    <cellStyle name="Followed Hyperlink 2" xfId="6279" hidden="1" xr:uid="{00000000-0005-0000-0000-000095160000}"/>
    <cellStyle name="Followed Hyperlink 2" xfId="6275" hidden="1" xr:uid="{00000000-0005-0000-0000-000096160000}"/>
    <cellStyle name="Followed Hyperlink 2" xfId="6257" hidden="1" xr:uid="{00000000-0005-0000-0000-000097160000}"/>
    <cellStyle name="Followed Hyperlink 2" xfId="6292" hidden="1" xr:uid="{00000000-0005-0000-0000-000098160000}"/>
    <cellStyle name="Followed Hyperlink 2" xfId="6288" hidden="1" xr:uid="{00000000-0005-0000-0000-000099160000}"/>
    <cellStyle name="Followed Hyperlink 2" xfId="6285" hidden="1" xr:uid="{00000000-0005-0000-0000-00009A160000}"/>
    <cellStyle name="Followed Hyperlink 2" xfId="6280" hidden="1" xr:uid="{00000000-0005-0000-0000-00009B160000}"/>
    <cellStyle name="Followed Hyperlink 2" xfId="6290" hidden="1" xr:uid="{00000000-0005-0000-0000-00009C160000}"/>
    <cellStyle name="Followed Hyperlink 2" xfId="6247" hidden="1" xr:uid="{00000000-0005-0000-0000-00009D160000}"/>
    <cellStyle name="Followed Hyperlink 2" xfId="6287" hidden="1" xr:uid="{00000000-0005-0000-0000-00009E160000}"/>
    <cellStyle name="Followed Hyperlink 2" xfId="6291" hidden="1" xr:uid="{00000000-0005-0000-0000-00009F160000}"/>
    <cellStyle name="Followed Hyperlink 2" xfId="6274" hidden="1" xr:uid="{00000000-0005-0000-0000-0000A0160000}"/>
    <cellStyle name="Followed Hyperlink 2" xfId="6278" hidden="1" xr:uid="{00000000-0005-0000-0000-0000A1160000}"/>
    <cellStyle name="Followed Hyperlink 2" xfId="6281" hidden="1" xr:uid="{00000000-0005-0000-0000-0000A2160000}"/>
    <cellStyle name="Followed Hyperlink 2" xfId="6293" hidden="1" xr:uid="{00000000-0005-0000-0000-0000A3160000}"/>
    <cellStyle name="Followed Hyperlink 2" xfId="6237" hidden="1" xr:uid="{00000000-0005-0000-0000-0000A4160000}"/>
    <cellStyle name="Followed Hyperlink 2" xfId="6276" hidden="1" xr:uid="{00000000-0005-0000-0000-0000A5160000}"/>
    <cellStyle name="Followed Hyperlink 2" xfId="6283" hidden="1" xr:uid="{00000000-0005-0000-0000-0000A6160000}"/>
    <cellStyle name="Followed Hyperlink 2" xfId="6277" hidden="1" xr:uid="{00000000-0005-0000-0000-0000A7160000}"/>
    <cellStyle name="Followed Hyperlink 2" xfId="6314" hidden="1" xr:uid="{00000000-0005-0000-0000-0000A8160000}"/>
    <cellStyle name="Followed Hyperlink 2" xfId="6310" hidden="1" xr:uid="{00000000-0005-0000-0000-0000A9160000}"/>
    <cellStyle name="Followed Hyperlink 2" xfId="6306" hidden="1" xr:uid="{00000000-0005-0000-0000-0000AA160000}"/>
    <cellStyle name="Followed Hyperlink 2" xfId="6302" hidden="1" xr:uid="{00000000-0005-0000-0000-0000AB160000}"/>
    <cellStyle name="Followed Hyperlink 2" xfId="6298" hidden="1" xr:uid="{00000000-0005-0000-0000-0000AC160000}"/>
    <cellStyle name="Followed Hyperlink 2" xfId="6294" hidden="1" xr:uid="{00000000-0005-0000-0000-0000AD160000}"/>
    <cellStyle name="Followed Hyperlink 2" xfId="6317" hidden="1" xr:uid="{00000000-0005-0000-0000-0000AE160000}"/>
    <cellStyle name="Followed Hyperlink 2" xfId="6313" hidden="1" xr:uid="{00000000-0005-0000-0000-0000AF160000}"/>
    <cellStyle name="Followed Hyperlink 2" xfId="6309" hidden="1" xr:uid="{00000000-0005-0000-0000-0000B0160000}"/>
    <cellStyle name="Followed Hyperlink 2" xfId="6273" hidden="1" xr:uid="{00000000-0005-0000-0000-0000B1160000}"/>
    <cellStyle name="Followed Hyperlink 2" xfId="6232" hidden="1" xr:uid="{00000000-0005-0000-0000-0000B2160000}"/>
    <cellStyle name="Followed Hyperlink 2" xfId="6284" hidden="1" xr:uid="{00000000-0005-0000-0000-0000B3160000}"/>
    <cellStyle name="Followed Hyperlink 2" xfId="6296" hidden="1" xr:uid="{00000000-0005-0000-0000-0000B4160000}"/>
    <cellStyle name="Followed Hyperlink 2" xfId="6303" hidden="1" xr:uid="{00000000-0005-0000-0000-0000B5160000}"/>
    <cellStyle name="Followed Hyperlink 2" xfId="6315" hidden="1" xr:uid="{00000000-0005-0000-0000-0000B6160000}"/>
    <cellStyle name="Followed Hyperlink 2" xfId="6259" hidden="1" xr:uid="{00000000-0005-0000-0000-0000B7160000}"/>
    <cellStyle name="Followed Hyperlink 2" xfId="6312" hidden="1" xr:uid="{00000000-0005-0000-0000-0000B8160000}"/>
    <cellStyle name="Followed Hyperlink 2" xfId="6316" hidden="1" xr:uid="{00000000-0005-0000-0000-0000B9160000}"/>
    <cellStyle name="Followed Hyperlink 2" xfId="6297" hidden="1" xr:uid="{00000000-0005-0000-0000-0000BA160000}"/>
    <cellStyle name="Followed Hyperlink 2" xfId="6301" hidden="1" xr:uid="{00000000-0005-0000-0000-0000BB160000}"/>
    <cellStyle name="Followed Hyperlink 2" xfId="6304" hidden="1" xr:uid="{00000000-0005-0000-0000-0000BC160000}"/>
    <cellStyle name="Followed Hyperlink 2" xfId="6318" hidden="1" xr:uid="{00000000-0005-0000-0000-0000BD160000}"/>
    <cellStyle name="Followed Hyperlink 2" xfId="6267" hidden="1" xr:uid="{00000000-0005-0000-0000-0000BE160000}"/>
    <cellStyle name="Followed Hyperlink 2" xfId="6299" hidden="1" xr:uid="{00000000-0005-0000-0000-0000BF160000}"/>
    <cellStyle name="Followed Hyperlink 2" xfId="6307" hidden="1" xr:uid="{00000000-0005-0000-0000-0000C0160000}"/>
    <cellStyle name="Followed Hyperlink 2" xfId="6300" hidden="1" xr:uid="{00000000-0005-0000-0000-0000C1160000}"/>
    <cellStyle name="Followed Hyperlink 2" xfId="6336" hidden="1" xr:uid="{00000000-0005-0000-0000-0000C2160000}"/>
    <cellStyle name="Followed Hyperlink 2" xfId="6333" hidden="1" xr:uid="{00000000-0005-0000-0000-0000C3160000}"/>
    <cellStyle name="Followed Hyperlink 2" xfId="6329" hidden="1" xr:uid="{00000000-0005-0000-0000-0000C4160000}"/>
    <cellStyle name="Followed Hyperlink 2" xfId="6325" hidden="1" xr:uid="{00000000-0005-0000-0000-0000C5160000}"/>
    <cellStyle name="Followed Hyperlink 2" xfId="6323" hidden="1" xr:uid="{00000000-0005-0000-0000-0000C6160000}"/>
    <cellStyle name="Followed Hyperlink 2" xfId="6308" hidden="1" xr:uid="{00000000-0005-0000-0000-0000C7160000}"/>
    <cellStyle name="Followed Hyperlink 2" xfId="6305" hidden="1" xr:uid="{00000000-0005-0000-0000-0000C8160000}"/>
    <cellStyle name="Followed Hyperlink 2" xfId="6295" hidden="1" xr:uid="{00000000-0005-0000-0000-0000C9160000}"/>
    <cellStyle name="Followed Hyperlink 2" xfId="6334" hidden="1" xr:uid="{00000000-0005-0000-0000-0000CA160000}"/>
    <cellStyle name="Followed Hyperlink 2" xfId="6321" hidden="1" xr:uid="{00000000-0005-0000-0000-0000CB160000}"/>
    <cellStyle name="Followed Hyperlink 2" xfId="6331" hidden="1" xr:uid="{00000000-0005-0000-0000-0000CC160000}"/>
    <cellStyle name="Followed Hyperlink 2" xfId="6311" hidden="1" xr:uid="{00000000-0005-0000-0000-0000CD160000}"/>
    <cellStyle name="Followed Hyperlink 2" xfId="6328" hidden="1" xr:uid="{00000000-0005-0000-0000-0000CE160000}"/>
    <cellStyle name="Followed Hyperlink 2" xfId="6332" hidden="1" xr:uid="{00000000-0005-0000-0000-0000CF160000}"/>
    <cellStyle name="Followed Hyperlink 2" xfId="6335" hidden="1" xr:uid="{00000000-0005-0000-0000-0000D0160000}"/>
    <cellStyle name="Followed Hyperlink 2" xfId="6339" hidden="1" xr:uid="{00000000-0005-0000-0000-0000D1160000}"/>
    <cellStyle name="Followed Hyperlink 2" xfId="6322" hidden="1" xr:uid="{00000000-0005-0000-0000-0000D2160000}"/>
    <cellStyle name="Followed Hyperlink 2" xfId="6330" hidden="1" xr:uid="{00000000-0005-0000-0000-0000D3160000}"/>
    <cellStyle name="Followed Hyperlink 2" xfId="6319" hidden="1" xr:uid="{00000000-0005-0000-0000-0000D4160000}"/>
    <cellStyle name="Followed Hyperlink 2" xfId="6337" hidden="1" xr:uid="{00000000-0005-0000-0000-0000D5160000}"/>
    <cellStyle name="Followed Hyperlink 2" xfId="6324" hidden="1" xr:uid="{00000000-0005-0000-0000-0000D6160000}"/>
    <cellStyle name="Followed Hyperlink 2" xfId="6338" hidden="1" xr:uid="{00000000-0005-0000-0000-0000D7160000}"/>
    <cellStyle name="Followed Hyperlink 2" xfId="6353" hidden="1" xr:uid="{00000000-0005-0000-0000-0000D8160000}"/>
    <cellStyle name="Followed Hyperlink 2" xfId="6351" hidden="1" xr:uid="{00000000-0005-0000-0000-0000D9160000}"/>
    <cellStyle name="Followed Hyperlink 2" xfId="6347" hidden="1" xr:uid="{00000000-0005-0000-0000-0000DA160000}"/>
    <cellStyle name="Followed Hyperlink 2" xfId="6345" hidden="1" xr:uid="{00000000-0005-0000-0000-0000DB160000}"/>
    <cellStyle name="Followed Hyperlink 2" xfId="6342" hidden="1" xr:uid="{00000000-0005-0000-0000-0000DC160000}"/>
    <cellStyle name="Followed Hyperlink 2" xfId="6352" hidden="1" xr:uid="{00000000-0005-0000-0000-0000DD160000}"/>
    <cellStyle name="Followed Hyperlink 2" xfId="6356" hidden="1" xr:uid="{00000000-0005-0000-0000-0000DE160000}"/>
    <cellStyle name="Followed Hyperlink 2" xfId="6341" hidden="1" xr:uid="{00000000-0005-0000-0000-0000DF160000}"/>
    <cellStyle name="Followed Hyperlink 2" xfId="6348" hidden="1" xr:uid="{00000000-0005-0000-0000-0000E0160000}"/>
    <cellStyle name="Followed Hyperlink 2" xfId="6326" hidden="1" xr:uid="{00000000-0005-0000-0000-0000E1160000}"/>
    <cellStyle name="Followed Hyperlink 2" xfId="6354" hidden="1" xr:uid="{00000000-0005-0000-0000-0000E2160000}"/>
    <cellStyle name="Followed Hyperlink 2" xfId="6344" hidden="1" xr:uid="{00000000-0005-0000-0000-0000E3160000}"/>
    <cellStyle name="Followed Hyperlink 2" xfId="6355" hidden="1" xr:uid="{00000000-0005-0000-0000-0000E4160000}"/>
    <cellStyle name="Followed Hyperlink 2" xfId="6375" hidden="1" xr:uid="{00000000-0005-0000-0000-0000E5160000}"/>
    <cellStyle name="Followed Hyperlink 2" xfId="6371" hidden="1" xr:uid="{00000000-0005-0000-0000-0000E6160000}"/>
    <cellStyle name="Followed Hyperlink 2" xfId="6367" hidden="1" xr:uid="{00000000-0005-0000-0000-0000E7160000}"/>
    <cellStyle name="Followed Hyperlink 2" xfId="6363" hidden="1" xr:uid="{00000000-0005-0000-0000-0000E8160000}"/>
    <cellStyle name="Followed Hyperlink 2" xfId="6359" hidden="1" xr:uid="{00000000-0005-0000-0000-0000E9160000}"/>
    <cellStyle name="Followed Hyperlink 2" xfId="6343" hidden="1" xr:uid="{00000000-0005-0000-0000-0000EA160000}"/>
    <cellStyle name="Followed Hyperlink 2" xfId="6378" hidden="1" xr:uid="{00000000-0005-0000-0000-0000EB160000}"/>
    <cellStyle name="Followed Hyperlink 2" xfId="6374" hidden="1" xr:uid="{00000000-0005-0000-0000-0000EC160000}"/>
    <cellStyle name="Followed Hyperlink 2" xfId="6370" hidden="1" xr:uid="{00000000-0005-0000-0000-0000ED160000}"/>
    <cellStyle name="Followed Hyperlink 2" xfId="6366" hidden="1" xr:uid="{00000000-0005-0000-0000-0000EE160000}"/>
    <cellStyle name="Followed Hyperlink 2" xfId="6362" hidden="1" xr:uid="{00000000-0005-0000-0000-0000EF160000}"/>
    <cellStyle name="Followed Hyperlink 2" xfId="6358" hidden="1" xr:uid="{00000000-0005-0000-0000-0000F0160000}"/>
    <cellStyle name="Followed Hyperlink 2" xfId="6377" hidden="1" xr:uid="{00000000-0005-0000-0000-0000F1160000}"/>
    <cellStyle name="Followed Hyperlink 2" xfId="6373" hidden="1" xr:uid="{00000000-0005-0000-0000-0000F2160000}"/>
    <cellStyle name="Followed Hyperlink 2" xfId="6350" hidden="1" xr:uid="{00000000-0005-0000-0000-0000F3160000}"/>
    <cellStyle name="Followed Hyperlink 2" xfId="6327" hidden="1" xr:uid="{00000000-0005-0000-0000-0000F4160000}"/>
    <cellStyle name="Followed Hyperlink 2" xfId="6340" hidden="1" xr:uid="{00000000-0005-0000-0000-0000F5160000}"/>
    <cellStyle name="Followed Hyperlink 2" xfId="6360" hidden="1" xr:uid="{00000000-0005-0000-0000-0000F6160000}"/>
    <cellStyle name="Followed Hyperlink 2" xfId="6381" hidden="1" xr:uid="{00000000-0005-0000-0000-0000F7160000}"/>
    <cellStyle name="Followed Hyperlink 2" xfId="6320" hidden="1" xr:uid="{00000000-0005-0000-0000-0000F8160000}"/>
    <cellStyle name="Followed Hyperlink 2" xfId="6346" hidden="1" xr:uid="{00000000-0005-0000-0000-0000F9160000}"/>
    <cellStyle name="Followed Hyperlink 2" xfId="6376" hidden="1" xr:uid="{00000000-0005-0000-0000-0000FA160000}"/>
    <cellStyle name="Followed Hyperlink 2" xfId="6357" hidden="1" xr:uid="{00000000-0005-0000-0000-0000FB160000}"/>
    <cellStyle name="Followed Hyperlink 2" xfId="6361" hidden="1" xr:uid="{00000000-0005-0000-0000-0000FC160000}"/>
    <cellStyle name="Followed Hyperlink 2" xfId="6365" hidden="1" xr:uid="{00000000-0005-0000-0000-0000FD160000}"/>
    <cellStyle name="Followed Hyperlink 2" xfId="6368" hidden="1" xr:uid="{00000000-0005-0000-0000-0000FE160000}"/>
    <cellStyle name="Followed Hyperlink 2" xfId="6384" hidden="1" xr:uid="{00000000-0005-0000-0000-0000FF160000}"/>
    <cellStyle name="Followed Hyperlink 2" xfId="6349" hidden="1" xr:uid="{00000000-0005-0000-0000-000000170000}"/>
    <cellStyle name="Followed Hyperlink 2" xfId="6382" hidden="1" xr:uid="{00000000-0005-0000-0000-000001170000}"/>
    <cellStyle name="Followed Hyperlink 2" xfId="6380" hidden="1" xr:uid="{00000000-0005-0000-0000-000002170000}"/>
    <cellStyle name="Followed Hyperlink 2" xfId="6364" hidden="1" xr:uid="{00000000-0005-0000-0000-000003170000}"/>
    <cellStyle name="Followed Hyperlink 2" xfId="6406" hidden="1" xr:uid="{00000000-0005-0000-0000-000004170000}"/>
    <cellStyle name="Followed Hyperlink 2" xfId="6402" hidden="1" xr:uid="{00000000-0005-0000-0000-000005170000}"/>
    <cellStyle name="Followed Hyperlink 2" xfId="6398" hidden="1" xr:uid="{00000000-0005-0000-0000-000006170000}"/>
    <cellStyle name="Followed Hyperlink 2" xfId="6394" hidden="1" xr:uid="{00000000-0005-0000-0000-000007170000}"/>
    <cellStyle name="Followed Hyperlink 2" xfId="6390" hidden="1" xr:uid="{00000000-0005-0000-0000-000008170000}"/>
    <cellStyle name="Followed Hyperlink 2" xfId="6372" hidden="1" xr:uid="{00000000-0005-0000-0000-000009170000}"/>
    <cellStyle name="Followed Hyperlink 2" xfId="6369" hidden="1" xr:uid="{00000000-0005-0000-0000-00000A170000}"/>
    <cellStyle name="Followed Hyperlink 2" xfId="6383" hidden="1" xr:uid="{00000000-0005-0000-0000-00000B170000}"/>
    <cellStyle name="Followed Hyperlink 2" xfId="6404" hidden="1" xr:uid="{00000000-0005-0000-0000-00000C170000}"/>
    <cellStyle name="Followed Hyperlink 2" xfId="6388" hidden="1" xr:uid="{00000000-0005-0000-0000-00000D170000}"/>
    <cellStyle name="Followed Hyperlink 2" xfId="6400" hidden="1" xr:uid="{00000000-0005-0000-0000-00000E170000}"/>
    <cellStyle name="Followed Hyperlink 2" xfId="6379" hidden="1" xr:uid="{00000000-0005-0000-0000-00000F170000}"/>
    <cellStyle name="Followed Hyperlink 2" xfId="6397" hidden="1" xr:uid="{00000000-0005-0000-0000-000010170000}"/>
    <cellStyle name="Followed Hyperlink 2" xfId="6401" hidden="1" xr:uid="{00000000-0005-0000-0000-000011170000}"/>
    <cellStyle name="Followed Hyperlink 2" xfId="6405" hidden="1" xr:uid="{00000000-0005-0000-0000-000012170000}"/>
    <cellStyle name="Followed Hyperlink 2" xfId="6409" hidden="1" xr:uid="{00000000-0005-0000-0000-000013170000}"/>
    <cellStyle name="Followed Hyperlink 2" xfId="6389" hidden="1" xr:uid="{00000000-0005-0000-0000-000014170000}"/>
    <cellStyle name="Followed Hyperlink 2" xfId="6399" hidden="1" xr:uid="{00000000-0005-0000-0000-000015170000}"/>
    <cellStyle name="Followed Hyperlink 2" xfId="6385" hidden="1" xr:uid="{00000000-0005-0000-0000-000016170000}"/>
    <cellStyle name="Followed Hyperlink 2" xfId="6407" hidden="1" xr:uid="{00000000-0005-0000-0000-000017170000}"/>
    <cellStyle name="Followed Hyperlink 2" xfId="6392" hidden="1" xr:uid="{00000000-0005-0000-0000-000018170000}"/>
    <cellStyle name="Followed Hyperlink 2" xfId="6408" hidden="1" xr:uid="{00000000-0005-0000-0000-000019170000}"/>
    <cellStyle name="Followed Hyperlink 2" xfId="6428" hidden="1" xr:uid="{00000000-0005-0000-0000-00001A170000}"/>
    <cellStyle name="Followed Hyperlink 2" xfId="6424" hidden="1" xr:uid="{00000000-0005-0000-0000-00001B170000}"/>
    <cellStyle name="Followed Hyperlink 2" xfId="6420" hidden="1" xr:uid="{00000000-0005-0000-0000-00001C170000}"/>
    <cellStyle name="Followed Hyperlink 2" xfId="6416" hidden="1" xr:uid="{00000000-0005-0000-0000-00001D170000}"/>
    <cellStyle name="Followed Hyperlink 2" xfId="6412" hidden="1" xr:uid="{00000000-0005-0000-0000-00001E170000}"/>
    <cellStyle name="Followed Hyperlink 2" xfId="6393" hidden="1" xr:uid="{00000000-0005-0000-0000-00001F170000}"/>
    <cellStyle name="Followed Hyperlink 2" xfId="6386" hidden="1" xr:uid="{00000000-0005-0000-0000-000020170000}"/>
    <cellStyle name="Followed Hyperlink 2" xfId="6403" hidden="1" xr:uid="{00000000-0005-0000-0000-000021170000}"/>
    <cellStyle name="Followed Hyperlink 2" xfId="6426" hidden="1" xr:uid="{00000000-0005-0000-0000-000022170000}"/>
    <cellStyle name="Followed Hyperlink 2" xfId="6410" hidden="1" xr:uid="{00000000-0005-0000-0000-000023170000}"/>
    <cellStyle name="Followed Hyperlink 2" xfId="6422" hidden="1" xr:uid="{00000000-0005-0000-0000-000024170000}"/>
    <cellStyle name="Followed Hyperlink 2" xfId="6396" hidden="1" xr:uid="{00000000-0005-0000-0000-000025170000}"/>
    <cellStyle name="Followed Hyperlink 2" xfId="6419" hidden="1" xr:uid="{00000000-0005-0000-0000-000026170000}"/>
    <cellStyle name="Followed Hyperlink 2" xfId="6423" hidden="1" xr:uid="{00000000-0005-0000-0000-000027170000}"/>
    <cellStyle name="Followed Hyperlink 2" xfId="6427" hidden="1" xr:uid="{00000000-0005-0000-0000-000028170000}"/>
    <cellStyle name="Followed Hyperlink 2" xfId="6431" hidden="1" xr:uid="{00000000-0005-0000-0000-000029170000}"/>
    <cellStyle name="Followed Hyperlink 2" xfId="6411" hidden="1" xr:uid="{00000000-0005-0000-0000-00002A170000}"/>
    <cellStyle name="Followed Hyperlink 2" xfId="6421" hidden="1" xr:uid="{00000000-0005-0000-0000-00002B170000}"/>
    <cellStyle name="Followed Hyperlink 2" xfId="6395" hidden="1" xr:uid="{00000000-0005-0000-0000-00002C170000}"/>
    <cellStyle name="Followed Hyperlink 2" xfId="6429" hidden="1" xr:uid="{00000000-0005-0000-0000-00002D170000}"/>
    <cellStyle name="Followed Hyperlink 2" xfId="6414" hidden="1" xr:uid="{00000000-0005-0000-0000-00002E170000}"/>
    <cellStyle name="Followed Hyperlink 2" xfId="6430" hidden="1" xr:uid="{00000000-0005-0000-0000-00002F170000}"/>
    <cellStyle name="Followed Hyperlink 2" xfId="6448" hidden="1" xr:uid="{00000000-0005-0000-0000-000030170000}"/>
    <cellStyle name="Followed Hyperlink 2" xfId="6445" hidden="1" xr:uid="{00000000-0005-0000-0000-000031170000}"/>
    <cellStyle name="Followed Hyperlink 2" xfId="6441" hidden="1" xr:uid="{00000000-0005-0000-0000-000032170000}"/>
    <cellStyle name="Followed Hyperlink 2" xfId="6438" hidden="1" xr:uid="{00000000-0005-0000-0000-000033170000}"/>
    <cellStyle name="Followed Hyperlink 2" xfId="6434" hidden="1" xr:uid="{00000000-0005-0000-0000-000034170000}"/>
    <cellStyle name="Followed Hyperlink 2" xfId="6425" hidden="1" xr:uid="{00000000-0005-0000-0000-000035170000}"/>
    <cellStyle name="Followed Hyperlink 2" xfId="6446" hidden="1" xr:uid="{00000000-0005-0000-0000-000036170000}"/>
    <cellStyle name="Followed Hyperlink 2" xfId="6432" hidden="1" xr:uid="{00000000-0005-0000-0000-000037170000}"/>
    <cellStyle name="Followed Hyperlink 2" xfId="6443" hidden="1" xr:uid="{00000000-0005-0000-0000-000038170000}"/>
    <cellStyle name="Followed Hyperlink 2" xfId="6418" hidden="1" xr:uid="{00000000-0005-0000-0000-000039170000}"/>
    <cellStyle name="Followed Hyperlink 2" xfId="6440" hidden="1" xr:uid="{00000000-0005-0000-0000-00003A170000}"/>
    <cellStyle name="Followed Hyperlink 2" xfId="6444" hidden="1" xr:uid="{00000000-0005-0000-0000-00003B170000}"/>
    <cellStyle name="Followed Hyperlink 2" xfId="6447" hidden="1" xr:uid="{00000000-0005-0000-0000-00003C170000}"/>
    <cellStyle name="Followed Hyperlink 2" xfId="6451" hidden="1" xr:uid="{00000000-0005-0000-0000-00003D170000}"/>
    <cellStyle name="Followed Hyperlink 2" xfId="6433" hidden="1" xr:uid="{00000000-0005-0000-0000-00003E170000}"/>
    <cellStyle name="Followed Hyperlink 2" xfId="6442" hidden="1" xr:uid="{00000000-0005-0000-0000-00003F170000}"/>
    <cellStyle name="Followed Hyperlink 2" xfId="6417" hidden="1" xr:uid="{00000000-0005-0000-0000-000040170000}"/>
    <cellStyle name="Followed Hyperlink 2" xfId="6449" hidden="1" xr:uid="{00000000-0005-0000-0000-000041170000}"/>
    <cellStyle name="Followed Hyperlink 2" xfId="6436" hidden="1" xr:uid="{00000000-0005-0000-0000-000042170000}"/>
    <cellStyle name="Followed Hyperlink 2" xfId="6450" hidden="1" xr:uid="{00000000-0005-0000-0000-000043170000}"/>
    <cellStyle name="Followed Hyperlink 2" xfId="6470" hidden="1" xr:uid="{00000000-0005-0000-0000-000044170000}"/>
    <cellStyle name="Followed Hyperlink 2" xfId="6466" hidden="1" xr:uid="{00000000-0005-0000-0000-000045170000}"/>
    <cellStyle name="Followed Hyperlink 2" xfId="6462" hidden="1" xr:uid="{00000000-0005-0000-0000-000046170000}"/>
    <cellStyle name="Followed Hyperlink 2" xfId="6458" hidden="1" xr:uid="{00000000-0005-0000-0000-000047170000}"/>
    <cellStyle name="Followed Hyperlink 2" xfId="6454" hidden="1" xr:uid="{00000000-0005-0000-0000-000048170000}"/>
    <cellStyle name="Followed Hyperlink 2" xfId="6435" hidden="1" xr:uid="{00000000-0005-0000-0000-000049170000}"/>
    <cellStyle name="Followed Hyperlink 2" xfId="6473" hidden="1" xr:uid="{00000000-0005-0000-0000-00004A170000}"/>
    <cellStyle name="Followed Hyperlink 2" xfId="6391" hidden="1" xr:uid="{00000000-0005-0000-0000-00004B170000}"/>
    <cellStyle name="Followed Hyperlink 2" xfId="6437" hidden="1" xr:uid="{00000000-0005-0000-0000-00004C170000}"/>
    <cellStyle name="Followed Hyperlink 2" xfId="6413" hidden="1" xr:uid="{00000000-0005-0000-0000-00004D170000}"/>
    <cellStyle name="Followed Hyperlink 2" xfId="6460" hidden="1" xr:uid="{00000000-0005-0000-0000-00004E170000}"/>
    <cellStyle name="Followed Hyperlink 2" xfId="6467" hidden="1" xr:uid="{00000000-0005-0000-0000-00004F170000}"/>
    <cellStyle name="Followed Hyperlink 2" xfId="6456" hidden="1" xr:uid="{00000000-0005-0000-0000-000050170000}"/>
    <cellStyle name="Followed Hyperlink 2" xfId="6415" hidden="1" xr:uid="{00000000-0005-0000-0000-000051170000}"/>
    <cellStyle name="Followed Hyperlink 2" xfId="6453" hidden="1" xr:uid="{00000000-0005-0000-0000-000052170000}"/>
    <cellStyle name="Followed Hyperlink 2" xfId="6457" hidden="1" xr:uid="{00000000-0005-0000-0000-000053170000}"/>
    <cellStyle name="Followed Hyperlink 2" xfId="6461" hidden="1" xr:uid="{00000000-0005-0000-0000-000054170000}"/>
    <cellStyle name="Followed Hyperlink 2" xfId="6465" hidden="1" xr:uid="{00000000-0005-0000-0000-000055170000}"/>
    <cellStyle name="Followed Hyperlink 2" xfId="6468" hidden="1" xr:uid="{00000000-0005-0000-0000-000056170000}"/>
    <cellStyle name="Followed Hyperlink 2" xfId="6455" hidden="1" xr:uid="{00000000-0005-0000-0000-000057170000}"/>
    <cellStyle name="Followed Hyperlink 2" xfId="6439" hidden="1" xr:uid="{00000000-0005-0000-0000-000058170000}"/>
    <cellStyle name="Followed Hyperlink 2" xfId="6463" hidden="1" xr:uid="{00000000-0005-0000-0000-000059170000}"/>
    <cellStyle name="Followed Hyperlink 2" xfId="6471" hidden="1" xr:uid="{00000000-0005-0000-0000-00005A170000}"/>
    <cellStyle name="Followed Hyperlink 2" xfId="6464" hidden="1" xr:uid="{00000000-0005-0000-0000-00005B170000}"/>
    <cellStyle name="Followed Hyperlink 2" xfId="6493" hidden="1" xr:uid="{00000000-0005-0000-0000-00005C170000}"/>
    <cellStyle name="Followed Hyperlink 2" xfId="6489" hidden="1" xr:uid="{00000000-0005-0000-0000-00005D170000}"/>
    <cellStyle name="Followed Hyperlink 2" xfId="6485" hidden="1" xr:uid="{00000000-0005-0000-0000-00005E170000}"/>
    <cellStyle name="Followed Hyperlink 2" xfId="6481" hidden="1" xr:uid="{00000000-0005-0000-0000-00005F170000}"/>
    <cellStyle name="Followed Hyperlink 2" xfId="6478" hidden="1" xr:uid="{00000000-0005-0000-0000-000060170000}"/>
    <cellStyle name="Followed Hyperlink 2" xfId="6472" hidden="1" xr:uid="{00000000-0005-0000-0000-000061170000}"/>
    <cellStyle name="Followed Hyperlink 2" xfId="6469" hidden="1" xr:uid="{00000000-0005-0000-0000-000062170000}"/>
    <cellStyle name="Followed Hyperlink 2" xfId="6459" hidden="1" xr:uid="{00000000-0005-0000-0000-000063170000}"/>
    <cellStyle name="Followed Hyperlink 2" xfId="6491" hidden="1" xr:uid="{00000000-0005-0000-0000-000064170000}"/>
    <cellStyle name="Followed Hyperlink 2" xfId="6476" hidden="1" xr:uid="{00000000-0005-0000-0000-000065170000}"/>
    <cellStyle name="Followed Hyperlink 2" xfId="6487" hidden="1" xr:uid="{00000000-0005-0000-0000-000066170000}"/>
    <cellStyle name="Followed Hyperlink 2" xfId="6452" hidden="1" xr:uid="{00000000-0005-0000-0000-000067170000}"/>
    <cellStyle name="Followed Hyperlink 2" xfId="6484" hidden="1" xr:uid="{00000000-0005-0000-0000-000068170000}"/>
    <cellStyle name="Followed Hyperlink 2" xfId="6488" hidden="1" xr:uid="{00000000-0005-0000-0000-000069170000}"/>
    <cellStyle name="Followed Hyperlink 2" xfId="6492" hidden="1" xr:uid="{00000000-0005-0000-0000-00006A170000}"/>
    <cellStyle name="Followed Hyperlink 2" xfId="6496" hidden="1" xr:uid="{00000000-0005-0000-0000-00006B170000}"/>
    <cellStyle name="Followed Hyperlink 2" xfId="6477" hidden="1" xr:uid="{00000000-0005-0000-0000-00006C170000}"/>
    <cellStyle name="Followed Hyperlink 2" xfId="6486" hidden="1" xr:uid="{00000000-0005-0000-0000-00006D170000}"/>
    <cellStyle name="Followed Hyperlink 2" xfId="6387" hidden="1" xr:uid="{00000000-0005-0000-0000-00006E170000}"/>
    <cellStyle name="Followed Hyperlink 2" xfId="6494" hidden="1" xr:uid="{00000000-0005-0000-0000-00006F170000}"/>
    <cellStyle name="Followed Hyperlink 2" xfId="6480" hidden="1" xr:uid="{00000000-0005-0000-0000-000070170000}"/>
    <cellStyle name="Followed Hyperlink 2" xfId="6495" hidden="1" xr:uid="{00000000-0005-0000-0000-000071170000}"/>
    <cellStyle name="Followed Hyperlink 2" xfId="6513" hidden="1" xr:uid="{00000000-0005-0000-0000-000072170000}"/>
    <cellStyle name="Followed Hyperlink 2" xfId="6510" hidden="1" xr:uid="{00000000-0005-0000-0000-000073170000}"/>
    <cellStyle name="Followed Hyperlink 2" xfId="6506" hidden="1" xr:uid="{00000000-0005-0000-0000-000074170000}"/>
    <cellStyle name="Followed Hyperlink 2" xfId="6503" hidden="1" xr:uid="{00000000-0005-0000-0000-000075170000}"/>
    <cellStyle name="Followed Hyperlink 2" xfId="6499" hidden="1" xr:uid="{00000000-0005-0000-0000-000076170000}"/>
    <cellStyle name="Followed Hyperlink 2" xfId="6474" hidden="1" xr:uid="{00000000-0005-0000-0000-000077170000}"/>
    <cellStyle name="Followed Hyperlink 2" xfId="6490" hidden="1" xr:uid="{00000000-0005-0000-0000-000078170000}"/>
    <cellStyle name="Followed Hyperlink 2" xfId="6511" hidden="1" xr:uid="{00000000-0005-0000-0000-000079170000}"/>
    <cellStyle name="Followed Hyperlink 2" xfId="6497" hidden="1" xr:uid="{00000000-0005-0000-0000-00007A170000}"/>
    <cellStyle name="Followed Hyperlink 2" xfId="6508" hidden="1" xr:uid="{00000000-0005-0000-0000-00007B170000}"/>
    <cellStyle name="Followed Hyperlink 2" xfId="6483" hidden="1" xr:uid="{00000000-0005-0000-0000-00007C170000}"/>
    <cellStyle name="Followed Hyperlink 2" xfId="6505" hidden="1" xr:uid="{00000000-0005-0000-0000-00007D170000}"/>
    <cellStyle name="Followed Hyperlink 2" xfId="6509" hidden="1" xr:uid="{00000000-0005-0000-0000-00007E170000}"/>
    <cellStyle name="Followed Hyperlink 2" xfId="6512" hidden="1" xr:uid="{00000000-0005-0000-0000-00007F170000}"/>
    <cellStyle name="Followed Hyperlink 2" xfId="6516" hidden="1" xr:uid="{00000000-0005-0000-0000-000080170000}"/>
    <cellStyle name="Followed Hyperlink 2" xfId="6498" hidden="1" xr:uid="{00000000-0005-0000-0000-000081170000}"/>
    <cellStyle name="Followed Hyperlink 2" xfId="6507" hidden="1" xr:uid="{00000000-0005-0000-0000-000082170000}"/>
    <cellStyle name="Followed Hyperlink 2" xfId="6482" hidden="1" xr:uid="{00000000-0005-0000-0000-000083170000}"/>
    <cellStyle name="Followed Hyperlink 2" xfId="6514" hidden="1" xr:uid="{00000000-0005-0000-0000-000084170000}"/>
    <cellStyle name="Followed Hyperlink 2" xfId="6501" hidden="1" xr:uid="{00000000-0005-0000-0000-000085170000}"/>
    <cellStyle name="Followed Hyperlink 2" xfId="6515" hidden="1" xr:uid="{00000000-0005-0000-0000-000086170000}"/>
    <cellStyle name="Followed Hyperlink 2" xfId="6532" hidden="1" xr:uid="{00000000-0005-0000-0000-000087170000}"/>
    <cellStyle name="Followed Hyperlink 2" xfId="6528" hidden="1" xr:uid="{00000000-0005-0000-0000-000088170000}"/>
    <cellStyle name="Followed Hyperlink 2" xfId="6525" hidden="1" xr:uid="{00000000-0005-0000-0000-000089170000}"/>
    <cellStyle name="Followed Hyperlink 2" xfId="6521" hidden="1" xr:uid="{00000000-0005-0000-0000-00008A170000}"/>
    <cellStyle name="Followed Hyperlink 2" xfId="6518" hidden="1" xr:uid="{00000000-0005-0000-0000-00008B170000}"/>
    <cellStyle name="Followed Hyperlink 2" xfId="6500" hidden="1" xr:uid="{00000000-0005-0000-0000-00008C170000}"/>
    <cellStyle name="Followed Hyperlink 2" xfId="6504" hidden="1" xr:uid="{00000000-0005-0000-0000-00008D170000}"/>
    <cellStyle name="Followed Hyperlink 2" xfId="6526" hidden="1" xr:uid="{00000000-0005-0000-0000-00008E170000}"/>
    <cellStyle name="Followed Hyperlink 2" xfId="6533" hidden="1" xr:uid="{00000000-0005-0000-0000-00008F170000}"/>
    <cellStyle name="Followed Hyperlink 2" xfId="6523" hidden="1" xr:uid="{00000000-0005-0000-0000-000090170000}"/>
    <cellStyle name="Followed Hyperlink 2" xfId="6502" hidden="1" xr:uid="{00000000-0005-0000-0000-000091170000}"/>
    <cellStyle name="Followed Hyperlink 2" xfId="6520" hidden="1" xr:uid="{00000000-0005-0000-0000-000092170000}"/>
    <cellStyle name="Followed Hyperlink 2" xfId="6524" hidden="1" xr:uid="{00000000-0005-0000-0000-000093170000}"/>
    <cellStyle name="Followed Hyperlink 2" xfId="6527" hidden="1" xr:uid="{00000000-0005-0000-0000-000094170000}"/>
    <cellStyle name="Followed Hyperlink 2" xfId="6531" hidden="1" xr:uid="{00000000-0005-0000-0000-000095170000}"/>
    <cellStyle name="Followed Hyperlink 2" xfId="6534" hidden="1" xr:uid="{00000000-0005-0000-0000-000096170000}"/>
    <cellStyle name="Followed Hyperlink 2" xfId="6522" hidden="1" xr:uid="{00000000-0005-0000-0000-000097170000}"/>
    <cellStyle name="Followed Hyperlink 2" xfId="6479" hidden="1" xr:uid="{00000000-0005-0000-0000-000098170000}"/>
    <cellStyle name="Followed Hyperlink 2" xfId="6529" hidden="1" xr:uid="{00000000-0005-0000-0000-000099170000}"/>
    <cellStyle name="Followed Hyperlink 2" xfId="6517" hidden="1" xr:uid="{00000000-0005-0000-0000-00009A170000}"/>
    <cellStyle name="Followed Hyperlink 2" xfId="6530" hidden="1" xr:uid="{00000000-0005-0000-0000-00009B170000}"/>
    <cellStyle name="Followed Hyperlink 2" xfId="6544" hidden="1" xr:uid="{00000000-0005-0000-0000-00009C170000}"/>
    <cellStyle name="Followed Hyperlink 2" xfId="6543" hidden="1" xr:uid="{00000000-0005-0000-0000-00009D170000}"/>
    <cellStyle name="Followed Hyperlink 2" xfId="6539" hidden="1" xr:uid="{00000000-0005-0000-0000-00009E170000}"/>
    <cellStyle name="Followed Hyperlink 2" xfId="6538" hidden="1" xr:uid="{00000000-0005-0000-0000-00009F170000}"/>
    <cellStyle name="Followed Hyperlink 2" xfId="6535" hidden="1" xr:uid="{00000000-0005-0000-0000-0000A0170000}"/>
    <cellStyle name="Followed Hyperlink 2" xfId="6475" hidden="1" xr:uid="{00000000-0005-0000-0000-0000A1170000}"/>
    <cellStyle name="Followed Hyperlink 2" xfId="6546" hidden="1" xr:uid="{00000000-0005-0000-0000-0000A2170000}"/>
    <cellStyle name="Followed Hyperlink 2" xfId="6536" hidden="1" xr:uid="{00000000-0005-0000-0000-0000A3170000}"/>
    <cellStyle name="Followed Hyperlink 2" xfId="6519" hidden="1" xr:uid="{00000000-0005-0000-0000-0000A4170000}"/>
    <cellStyle name="Followed Hyperlink 2" xfId="6540" hidden="1" xr:uid="{00000000-0005-0000-0000-0000A5170000}"/>
    <cellStyle name="Followed Hyperlink 2" xfId="6545" hidden="1" xr:uid="{00000000-0005-0000-0000-0000A6170000}"/>
    <cellStyle name="Followed Hyperlink 2" xfId="6541" hidden="1" xr:uid="{00000000-0005-0000-0000-0000A7170000}"/>
    <cellStyle name="Followed Hyperlink 2" xfId="6565" hidden="1" xr:uid="{00000000-0005-0000-0000-0000A8170000}"/>
    <cellStyle name="Followed Hyperlink 2" xfId="6561" hidden="1" xr:uid="{00000000-0005-0000-0000-0000A9170000}"/>
    <cellStyle name="Followed Hyperlink 2" xfId="6557" hidden="1" xr:uid="{00000000-0005-0000-0000-0000AA170000}"/>
    <cellStyle name="Followed Hyperlink 2" xfId="6553" hidden="1" xr:uid="{00000000-0005-0000-0000-0000AB170000}"/>
    <cellStyle name="Followed Hyperlink 2" xfId="6550" hidden="1" xr:uid="{00000000-0005-0000-0000-0000AC170000}"/>
    <cellStyle name="Followed Hyperlink 2" xfId="6547" hidden="1" xr:uid="{00000000-0005-0000-0000-0000AD170000}"/>
    <cellStyle name="Followed Hyperlink 2" xfId="6568" hidden="1" xr:uid="{00000000-0005-0000-0000-0000AE170000}"/>
    <cellStyle name="Followed Hyperlink 2" xfId="6564" hidden="1" xr:uid="{00000000-0005-0000-0000-0000AF170000}"/>
    <cellStyle name="Followed Hyperlink 2" xfId="6560" hidden="1" xr:uid="{00000000-0005-0000-0000-0000B0170000}"/>
    <cellStyle name="Followed Hyperlink 2" xfId="6556" hidden="1" xr:uid="{00000000-0005-0000-0000-0000B1170000}"/>
    <cellStyle name="Followed Hyperlink 2" xfId="6552" hidden="1" xr:uid="{00000000-0005-0000-0000-0000B2170000}"/>
    <cellStyle name="Followed Hyperlink 2" xfId="6549" hidden="1" xr:uid="{00000000-0005-0000-0000-0000B3170000}"/>
    <cellStyle name="Followed Hyperlink 2" xfId="6567" hidden="1" xr:uid="{00000000-0005-0000-0000-0000B4170000}"/>
    <cellStyle name="Followed Hyperlink 2" xfId="6563" hidden="1" xr:uid="{00000000-0005-0000-0000-0000B5170000}"/>
    <cellStyle name="Followed Hyperlink 2" xfId="6559" hidden="1" xr:uid="{00000000-0005-0000-0000-0000B6170000}"/>
    <cellStyle name="Followed Hyperlink 2" xfId="6555" hidden="1" xr:uid="{00000000-0005-0000-0000-0000B7170000}"/>
    <cellStyle name="Followed Hyperlink 2" xfId="6551" hidden="1" xr:uid="{00000000-0005-0000-0000-0000B8170000}"/>
    <cellStyle name="Followed Hyperlink 2" xfId="6572" hidden="1" xr:uid="{00000000-0005-0000-0000-0000B9170000}"/>
    <cellStyle name="Followed Hyperlink 2" xfId="6570" hidden="1" xr:uid="{00000000-0005-0000-0000-0000BA170000}"/>
    <cellStyle name="Followed Hyperlink 2" xfId="6542" hidden="1" xr:uid="{00000000-0005-0000-0000-0000BB170000}"/>
    <cellStyle name="Followed Hyperlink 2" xfId="6554" hidden="1" xr:uid="{00000000-0005-0000-0000-0000BC170000}"/>
    <cellStyle name="Followed Hyperlink 2" xfId="6558" hidden="1" xr:uid="{00000000-0005-0000-0000-0000BD170000}"/>
    <cellStyle name="Followed Hyperlink 2" xfId="6562" hidden="1" xr:uid="{00000000-0005-0000-0000-0000BE170000}"/>
    <cellStyle name="Followed Hyperlink 2" xfId="6566" hidden="1" xr:uid="{00000000-0005-0000-0000-0000BF170000}"/>
    <cellStyle name="Followed Hyperlink 2" xfId="6548" hidden="1" xr:uid="{00000000-0005-0000-0000-0000C0170000}"/>
    <cellStyle name="Followed Hyperlink 2" xfId="6574" hidden="1" xr:uid="{00000000-0005-0000-0000-0000C1170000}"/>
    <cellStyle name="Followed Hyperlink 2" xfId="6537" hidden="1" xr:uid="{00000000-0005-0000-0000-0000C2170000}"/>
    <cellStyle name="Followed Hyperlink 2" xfId="6573" hidden="1" xr:uid="{00000000-0005-0000-0000-0000C3170000}"/>
    <cellStyle name="Followed Hyperlink 2" xfId="6571" hidden="1" xr:uid="{00000000-0005-0000-0000-0000C4170000}"/>
    <cellStyle name="Followed Hyperlink 2" xfId="6569" hidden="1" xr:uid="{00000000-0005-0000-0000-0000C5170000}"/>
    <cellStyle name="Followed Hyperlink 2" xfId="6580" hidden="1" xr:uid="{00000000-0005-0000-0000-0000C6170000}"/>
    <cellStyle name="Followed Hyperlink 2" xfId="6579" hidden="1" xr:uid="{00000000-0005-0000-0000-0000C7170000}"/>
    <cellStyle name="Followed Hyperlink 2" xfId="6578" hidden="1" xr:uid="{00000000-0005-0000-0000-0000C8170000}"/>
    <cellStyle name="Followed Hyperlink 2" xfId="6577" hidden="1" xr:uid="{00000000-0005-0000-0000-0000C9170000}"/>
    <cellStyle name="Followed Hyperlink 2" xfId="6576" hidden="1" xr:uid="{00000000-0005-0000-0000-0000CA170000}"/>
    <cellStyle name="Followed Hyperlink 2" xfId="6575" hidden="1" xr:uid="{00000000-0005-0000-0000-0000CB170000}"/>
    <cellStyle name="Followed Hyperlink 2" xfId="6581" hidden="1" xr:uid="{00000000-0005-0000-0000-0000CC170000}"/>
    <cellStyle name="Followed Hyperlink 2" xfId="6582" hidden="1" xr:uid="{00000000-0005-0000-0000-0000CD170000}"/>
    <cellStyle name="Followed Hyperlink 2" xfId="6583" hidden="1" xr:uid="{00000000-0005-0000-0000-0000CE170000}"/>
    <cellStyle name="Followed Hyperlink 2" xfId="6584" hidden="1" xr:uid="{00000000-0005-0000-0000-0000CF170000}"/>
    <cellStyle name="Followed Hyperlink 2" xfId="6585" hidden="1" xr:uid="{00000000-0005-0000-0000-0000D0170000}"/>
    <cellStyle name="Followed Hyperlink 2" xfId="6586" hidden="1" xr:uid="{00000000-0005-0000-0000-0000D1170000}"/>
    <cellStyle name="Followed Hyperlink 2" xfId="6587" hidden="1" xr:uid="{00000000-0005-0000-0000-0000D2170000}"/>
    <cellStyle name="Followed Hyperlink 2" xfId="6588" hidden="1" xr:uid="{00000000-0005-0000-0000-0000D3170000}"/>
    <cellStyle name="Followed Hyperlink 2" xfId="6589" hidden="1" xr:uid="{00000000-0005-0000-0000-0000D4170000}"/>
    <cellStyle name="Followed Hyperlink 2" xfId="6590" hidden="1" xr:uid="{00000000-0005-0000-0000-0000D5170000}"/>
    <cellStyle name="Followed Hyperlink 2" xfId="6591" hidden="1" xr:uid="{00000000-0005-0000-0000-0000D6170000}"/>
    <cellStyle name="Followed Hyperlink 2" xfId="6592" hidden="1" xr:uid="{00000000-0005-0000-0000-0000D7170000}"/>
    <cellStyle name="Followed Hyperlink 2" xfId="6593" hidden="1" xr:uid="{00000000-0005-0000-0000-0000D8170000}"/>
    <cellStyle name="Followed Hyperlink 2" xfId="6594" hidden="1" xr:uid="{00000000-0005-0000-0000-0000D9170000}"/>
    <cellStyle name="Followed Hyperlink 2" xfId="6595" hidden="1" xr:uid="{00000000-0005-0000-0000-0000DA170000}"/>
    <cellStyle name="Followed Hyperlink 2" xfId="6596" hidden="1" xr:uid="{00000000-0005-0000-0000-0000DB170000}"/>
    <cellStyle name="Followed Hyperlink 2" xfId="6597" hidden="1" xr:uid="{00000000-0005-0000-0000-0000DC170000}"/>
    <cellStyle name="Followed Hyperlink 2" xfId="6598" hidden="1" xr:uid="{00000000-0005-0000-0000-0000DD170000}"/>
    <cellStyle name="Followed Hyperlink 2" xfId="6599" hidden="1" xr:uid="{00000000-0005-0000-0000-0000DE170000}"/>
    <cellStyle name="Followed Hyperlink 2" xfId="6600" hidden="1" xr:uid="{00000000-0005-0000-0000-0000DF170000}"/>
    <cellStyle name="Followed Hyperlink 2" xfId="6601" hidden="1" xr:uid="{00000000-0005-0000-0000-0000E0170000}"/>
    <cellStyle name="Followed Hyperlink 2" xfId="6602" hidden="1" xr:uid="{00000000-0005-0000-0000-0000E1170000}"/>
    <cellStyle name="Followed Hyperlink 2" xfId="6603" hidden="1" xr:uid="{00000000-0005-0000-0000-0000E2170000}"/>
    <cellStyle name="Followed Hyperlink 2" xfId="6604" hidden="1" xr:uid="{00000000-0005-0000-0000-0000E3170000}"/>
    <cellStyle name="Followed Hyperlink 2" xfId="6605" hidden="1" xr:uid="{00000000-0005-0000-0000-0000E4170000}"/>
    <cellStyle name="Followed Hyperlink 2" xfId="6606" hidden="1" xr:uid="{00000000-0005-0000-0000-0000E5170000}"/>
    <cellStyle name="Followed Hyperlink 2" xfId="6607" hidden="1" xr:uid="{00000000-0005-0000-0000-0000E6170000}"/>
    <cellStyle name="Followed Hyperlink 2" xfId="6608" hidden="1" xr:uid="{00000000-0005-0000-0000-0000E7170000}"/>
    <cellStyle name="Followed Hyperlink 2" xfId="6609" hidden="1" xr:uid="{00000000-0005-0000-0000-0000E8170000}"/>
    <cellStyle name="Followed Hyperlink 2" xfId="6610" hidden="1" xr:uid="{00000000-0005-0000-0000-0000E9170000}"/>
    <cellStyle name="Followed Hyperlink 2" xfId="6611" hidden="1" xr:uid="{00000000-0005-0000-0000-0000EA170000}"/>
    <cellStyle name="Followed Hyperlink 2" xfId="6612" hidden="1" xr:uid="{00000000-0005-0000-0000-0000EB170000}"/>
    <cellStyle name="Followed Hyperlink 2" xfId="6613" hidden="1" xr:uid="{00000000-0005-0000-0000-0000EC170000}"/>
    <cellStyle name="Followed Hyperlink 2" xfId="6614" hidden="1" xr:uid="{00000000-0005-0000-0000-0000ED170000}"/>
    <cellStyle name="Followed Hyperlink 2" xfId="6615" hidden="1" xr:uid="{00000000-0005-0000-0000-0000EE170000}"/>
    <cellStyle name="Followed Hyperlink 2" xfId="6616" hidden="1" xr:uid="{00000000-0005-0000-0000-0000EF170000}"/>
    <cellStyle name="Followed Hyperlink 2" xfId="6617" hidden="1" xr:uid="{00000000-0005-0000-0000-0000F0170000}"/>
    <cellStyle name="Followed Hyperlink 2" xfId="6618" hidden="1" xr:uid="{00000000-0005-0000-0000-0000F1170000}"/>
    <cellStyle name="Followed Hyperlink 2" xfId="6619" hidden="1" xr:uid="{00000000-0005-0000-0000-0000F2170000}"/>
    <cellStyle name="Followed Hyperlink 2" xfId="6620" hidden="1" xr:uid="{00000000-0005-0000-0000-0000F3170000}"/>
    <cellStyle name="Followed Hyperlink 2" xfId="6621" hidden="1" xr:uid="{00000000-0005-0000-0000-0000F4170000}"/>
    <cellStyle name="Followed Hyperlink 2" xfId="6622" hidden="1" xr:uid="{00000000-0005-0000-0000-0000F5170000}"/>
    <cellStyle name="Followed Hyperlink 2" xfId="6623" hidden="1" xr:uid="{00000000-0005-0000-0000-0000F6170000}"/>
    <cellStyle name="Followed Hyperlink 2" xfId="6624" hidden="1" xr:uid="{00000000-0005-0000-0000-0000F7170000}"/>
    <cellStyle name="Followed Hyperlink 2" xfId="6625" hidden="1" xr:uid="{00000000-0005-0000-0000-0000F8170000}"/>
    <cellStyle name="Followed Hyperlink 2" xfId="6626" hidden="1" xr:uid="{00000000-0005-0000-0000-0000F9170000}"/>
    <cellStyle name="Followed Hyperlink 2" xfId="6627" hidden="1" xr:uid="{00000000-0005-0000-0000-0000FA170000}"/>
    <cellStyle name="Followed Hyperlink 2" xfId="6628" hidden="1" xr:uid="{00000000-0005-0000-0000-0000FB170000}"/>
    <cellStyle name="Followed Hyperlink 2" xfId="6629" hidden="1" xr:uid="{00000000-0005-0000-0000-0000FC170000}"/>
    <cellStyle name="Followed Hyperlink 2" xfId="6630" hidden="1" xr:uid="{00000000-0005-0000-0000-0000FD170000}"/>
    <cellStyle name="Followed Hyperlink 2" xfId="6631" hidden="1" xr:uid="{00000000-0005-0000-0000-0000FE170000}"/>
    <cellStyle name="Followed Hyperlink 2" xfId="6632" hidden="1" xr:uid="{00000000-0005-0000-0000-0000FF170000}"/>
    <cellStyle name="Followed Hyperlink 2" xfId="6633" hidden="1" xr:uid="{00000000-0005-0000-0000-000000180000}"/>
    <cellStyle name="Followed Hyperlink 2" xfId="6634" hidden="1" xr:uid="{00000000-0005-0000-0000-000001180000}"/>
    <cellStyle name="Followed Hyperlink 2" xfId="6635" hidden="1" xr:uid="{00000000-0005-0000-0000-000002180000}"/>
    <cellStyle name="Followed Hyperlink 2" xfId="6636" hidden="1" xr:uid="{00000000-0005-0000-0000-000003180000}"/>
    <cellStyle name="Followed Hyperlink 2" xfId="6637" hidden="1" xr:uid="{00000000-0005-0000-0000-000004180000}"/>
    <cellStyle name="Followed Hyperlink 2" xfId="6638" hidden="1" xr:uid="{00000000-0005-0000-0000-000005180000}"/>
    <cellStyle name="Followed Hyperlink 2" xfId="6639" hidden="1" xr:uid="{00000000-0005-0000-0000-000006180000}"/>
    <cellStyle name="Followed Hyperlink 2" xfId="6640" hidden="1" xr:uid="{00000000-0005-0000-0000-000007180000}"/>
    <cellStyle name="Followed Hyperlink 2" xfId="6641" hidden="1" xr:uid="{00000000-0005-0000-0000-000008180000}"/>
    <cellStyle name="Followed Hyperlink 2" xfId="6642" hidden="1" xr:uid="{00000000-0005-0000-0000-000009180000}"/>
    <cellStyle name="Followed Hyperlink 2" xfId="6643" hidden="1" xr:uid="{00000000-0005-0000-0000-00000A180000}"/>
    <cellStyle name="Followed Hyperlink 2" xfId="6644" hidden="1" xr:uid="{00000000-0005-0000-0000-00000B180000}"/>
    <cellStyle name="Followed Hyperlink 2" xfId="6645" hidden="1" xr:uid="{00000000-0005-0000-0000-00000C180000}"/>
    <cellStyle name="Followed Hyperlink 2" xfId="6646" hidden="1" xr:uid="{00000000-0005-0000-0000-00000D180000}"/>
    <cellStyle name="Followed Hyperlink 2" xfId="6647" hidden="1" xr:uid="{00000000-0005-0000-0000-00000E180000}"/>
    <cellStyle name="Followed Hyperlink 2" xfId="6648" hidden="1" xr:uid="{00000000-0005-0000-0000-00000F180000}"/>
    <cellStyle name="Followed Hyperlink 2" xfId="6649" hidden="1" xr:uid="{00000000-0005-0000-0000-000010180000}"/>
    <cellStyle name="Followed Hyperlink 2" xfId="6650" hidden="1" xr:uid="{00000000-0005-0000-0000-000011180000}"/>
    <cellStyle name="Followed Hyperlink 2" xfId="6651" hidden="1" xr:uid="{00000000-0005-0000-0000-000012180000}"/>
    <cellStyle name="Followed Hyperlink 2" xfId="6652" hidden="1" xr:uid="{00000000-0005-0000-0000-000013180000}"/>
    <cellStyle name="Followed Hyperlink 2" xfId="6653" hidden="1" xr:uid="{00000000-0005-0000-0000-000014180000}"/>
    <cellStyle name="Followed Hyperlink 2" xfId="6654" hidden="1" xr:uid="{00000000-0005-0000-0000-000015180000}"/>
    <cellStyle name="Followed Hyperlink 2" xfId="6655" hidden="1" xr:uid="{00000000-0005-0000-0000-000016180000}"/>
    <cellStyle name="Followed Hyperlink 2" xfId="6656" hidden="1" xr:uid="{00000000-0005-0000-0000-000017180000}"/>
    <cellStyle name="Followed Hyperlink 2" xfId="6657" hidden="1" xr:uid="{00000000-0005-0000-0000-000018180000}"/>
    <cellStyle name="Followed Hyperlink 2" xfId="6658" hidden="1" xr:uid="{00000000-0005-0000-0000-000019180000}"/>
    <cellStyle name="Followed Hyperlink 2" xfId="6659" hidden="1" xr:uid="{00000000-0005-0000-0000-00001A180000}"/>
    <cellStyle name="Followed Hyperlink 2" xfId="6660" hidden="1" xr:uid="{00000000-0005-0000-0000-00001B180000}"/>
    <cellStyle name="Followed Hyperlink 2" xfId="6661" hidden="1" xr:uid="{00000000-0005-0000-0000-00001C180000}"/>
    <cellStyle name="Followed Hyperlink 2" xfId="6662" hidden="1" xr:uid="{00000000-0005-0000-0000-00001D180000}"/>
    <cellStyle name="Followed Hyperlink 2" xfId="6663" hidden="1" xr:uid="{00000000-0005-0000-0000-00001E180000}"/>
    <cellStyle name="Followed Hyperlink 2" xfId="6664" hidden="1" xr:uid="{00000000-0005-0000-0000-00001F180000}"/>
    <cellStyle name="Followed Hyperlink 2" xfId="6665" hidden="1" xr:uid="{00000000-0005-0000-0000-000020180000}"/>
    <cellStyle name="Followed Hyperlink 2" xfId="6666" hidden="1" xr:uid="{00000000-0005-0000-0000-000021180000}"/>
    <cellStyle name="Followed Hyperlink 2" xfId="6667" hidden="1" xr:uid="{00000000-0005-0000-0000-000022180000}"/>
    <cellStyle name="Followed Hyperlink 2" xfId="6668" hidden="1" xr:uid="{00000000-0005-0000-0000-000023180000}"/>
    <cellStyle name="Followed Hyperlink 2" xfId="6669" hidden="1" xr:uid="{00000000-0005-0000-0000-000024180000}"/>
    <cellStyle name="Followed Hyperlink 2" xfId="6670" hidden="1" xr:uid="{00000000-0005-0000-0000-000025180000}"/>
    <cellStyle name="Followed Hyperlink 2" xfId="6671" hidden="1" xr:uid="{00000000-0005-0000-0000-000026180000}"/>
    <cellStyle name="Followed Hyperlink 2" xfId="6672" hidden="1" xr:uid="{00000000-0005-0000-0000-000027180000}"/>
    <cellStyle name="Followed Hyperlink 2" xfId="6673" hidden="1" xr:uid="{00000000-0005-0000-0000-000028180000}"/>
    <cellStyle name="Followed Hyperlink 2" xfId="6674" hidden="1" xr:uid="{00000000-0005-0000-0000-000029180000}"/>
    <cellStyle name="Followed Hyperlink 2" xfId="6675" hidden="1" xr:uid="{00000000-0005-0000-0000-00002A180000}"/>
    <cellStyle name="Followed Hyperlink 2" xfId="6676" hidden="1" xr:uid="{00000000-0005-0000-0000-00002B180000}"/>
    <cellStyle name="Followed Hyperlink 2" xfId="6677" hidden="1" xr:uid="{00000000-0005-0000-0000-00002C180000}"/>
    <cellStyle name="Followed Hyperlink 2" xfId="6678" hidden="1" xr:uid="{00000000-0005-0000-0000-00002D180000}"/>
    <cellStyle name="Followed Hyperlink 2" xfId="6679" hidden="1" xr:uid="{00000000-0005-0000-0000-00002E180000}"/>
    <cellStyle name="Followed Hyperlink 2" xfId="6680" hidden="1" xr:uid="{00000000-0005-0000-0000-00002F180000}"/>
    <cellStyle name="Followed Hyperlink 2" xfId="6681" hidden="1" xr:uid="{00000000-0005-0000-0000-000030180000}"/>
    <cellStyle name="Followed Hyperlink 2" xfId="6682" hidden="1" xr:uid="{00000000-0005-0000-0000-000031180000}"/>
    <cellStyle name="Followed Hyperlink 2" xfId="6683" hidden="1" xr:uid="{00000000-0005-0000-0000-000032180000}"/>
    <cellStyle name="Followed Hyperlink 2" xfId="6684" hidden="1" xr:uid="{00000000-0005-0000-0000-000033180000}"/>
    <cellStyle name="Followed Hyperlink 2" xfId="6685" hidden="1" xr:uid="{00000000-0005-0000-0000-000034180000}"/>
    <cellStyle name="Followed Hyperlink 2" xfId="6686" hidden="1" xr:uid="{00000000-0005-0000-0000-000035180000}"/>
    <cellStyle name="Followed Hyperlink 2" xfId="6687" hidden="1" xr:uid="{00000000-0005-0000-0000-000036180000}"/>
    <cellStyle name="Followed Hyperlink 2" xfId="6688" hidden="1" xr:uid="{00000000-0005-0000-0000-000037180000}"/>
    <cellStyle name="Followed Hyperlink 2" xfId="6689" hidden="1" xr:uid="{00000000-0005-0000-0000-000038180000}"/>
    <cellStyle name="Followed Hyperlink 2" xfId="6690" hidden="1" xr:uid="{00000000-0005-0000-0000-000039180000}"/>
    <cellStyle name="Followed Hyperlink 2" xfId="6691" hidden="1" xr:uid="{00000000-0005-0000-0000-00003A180000}"/>
    <cellStyle name="Followed Hyperlink 2" xfId="6692" hidden="1" xr:uid="{00000000-0005-0000-0000-00003B180000}"/>
    <cellStyle name="Followed Hyperlink 2" xfId="6693" hidden="1" xr:uid="{00000000-0005-0000-0000-00003C180000}"/>
    <cellStyle name="Followed Hyperlink 2" xfId="6694" hidden="1" xr:uid="{00000000-0005-0000-0000-00003D180000}"/>
    <cellStyle name="Followed Hyperlink 2" xfId="6695" hidden="1" xr:uid="{00000000-0005-0000-0000-00003E180000}"/>
    <cellStyle name="Followed Hyperlink 2" xfId="6696" hidden="1" xr:uid="{00000000-0005-0000-0000-00003F180000}"/>
    <cellStyle name="Followed Hyperlink 2" xfId="6697" hidden="1" xr:uid="{00000000-0005-0000-0000-000040180000}"/>
    <cellStyle name="Followed Hyperlink 2" xfId="6698" hidden="1" xr:uid="{00000000-0005-0000-0000-000041180000}"/>
    <cellStyle name="Followed Hyperlink 2" xfId="6699" hidden="1" xr:uid="{00000000-0005-0000-0000-000042180000}"/>
    <cellStyle name="Followed Hyperlink 2" xfId="6700" hidden="1" xr:uid="{00000000-0005-0000-0000-000043180000}"/>
    <cellStyle name="Followed Hyperlink 2" xfId="6701" hidden="1" xr:uid="{00000000-0005-0000-0000-000044180000}"/>
    <cellStyle name="Followed Hyperlink 2" xfId="6702" hidden="1" xr:uid="{00000000-0005-0000-0000-000045180000}"/>
    <cellStyle name="Followed Hyperlink 2" xfId="6703" hidden="1" xr:uid="{00000000-0005-0000-0000-000046180000}"/>
    <cellStyle name="Followed Hyperlink 2" xfId="6704" hidden="1" xr:uid="{00000000-0005-0000-0000-000047180000}"/>
    <cellStyle name="Followed Hyperlink 2" xfId="6705" hidden="1" xr:uid="{00000000-0005-0000-0000-000048180000}"/>
    <cellStyle name="Followed Hyperlink 2" xfId="6706" hidden="1" xr:uid="{00000000-0005-0000-0000-000049180000}"/>
    <cellStyle name="Followed Hyperlink 2" xfId="6707" hidden="1" xr:uid="{00000000-0005-0000-0000-00004A180000}"/>
    <cellStyle name="Followed Hyperlink 2" xfId="6708" hidden="1" xr:uid="{00000000-0005-0000-0000-00004B180000}"/>
    <cellStyle name="Followed Hyperlink 2" xfId="6709" hidden="1" xr:uid="{00000000-0005-0000-0000-00004C180000}"/>
    <cellStyle name="Followed Hyperlink 2" xfId="6710" hidden="1" xr:uid="{00000000-0005-0000-0000-00004D180000}"/>
    <cellStyle name="Followed Hyperlink 2" xfId="6711" hidden="1" xr:uid="{00000000-0005-0000-0000-00004E180000}"/>
    <cellStyle name="Followed Hyperlink 2" xfId="6712" hidden="1" xr:uid="{00000000-0005-0000-0000-00004F180000}"/>
    <cellStyle name="Followed Hyperlink 2" xfId="6713" hidden="1" xr:uid="{00000000-0005-0000-0000-000050180000}"/>
    <cellStyle name="Followed Hyperlink 2" xfId="6714" hidden="1" xr:uid="{00000000-0005-0000-0000-000051180000}"/>
    <cellStyle name="Followed Hyperlink 2" xfId="6715" hidden="1" xr:uid="{00000000-0005-0000-0000-000052180000}"/>
    <cellStyle name="Followed Hyperlink 2" xfId="6716" hidden="1" xr:uid="{00000000-0005-0000-0000-000053180000}"/>
    <cellStyle name="Followed Hyperlink 2" xfId="6717" hidden="1" xr:uid="{00000000-0005-0000-0000-000054180000}"/>
    <cellStyle name="Followed Hyperlink 2" xfId="6718" hidden="1" xr:uid="{00000000-0005-0000-0000-000055180000}"/>
    <cellStyle name="Followed Hyperlink 2" xfId="6719" hidden="1" xr:uid="{00000000-0005-0000-0000-000056180000}"/>
    <cellStyle name="Followed Hyperlink 2" xfId="6720" hidden="1" xr:uid="{00000000-0005-0000-0000-000057180000}"/>
    <cellStyle name="Followed Hyperlink 2" xfId="6721" hidden="1" xr:uid="{00000000-0005-0000-0000-000058180000}"/>
    <cellStyle name="Followed Hyperlink 2" xfId="6722" hidden="1" xr:uid="{00000000-0005-0000-0000-000059180000}"/>
    <cellStyle name="Followed Hyperlink 2" xfId="6723" hidden="1" xr:uid="{00000000-0005-0000-0000-00005A180000}"/>
    <cellStyle name="Followed Hyperlink 2" xfId="6724" hidden="1" xr:uid="{00000000-0005-0000-0000-00005B180000}"/>
    <cellStyle name="Followed Hyperlink 2" xfId="6725" hidden="1" xr:uid="{00000000-0005-0000-0000-00005C180000}"/>
    <cellStyle name="Followed Hyperlink 2" xfId="6726" hidden="1" xr:uid="{00000000-0005-0000-0000-00005D180000}"/>
    <cellStyle name="Followed Hyperlink 2" xfId="6727" hidden="1" xr:uid="{00000000-0005-0000-0000-00005E180000}"/>
    <cellStyle name="Followed Hyperlink 2" xfId="6728" hidden="1" xr:uid="{00000000-0005-0000-0000-00005F180000}"/>
    <cellStyle name="Followed Hyperlink 2" xfId="6729" hidden="1" xr:uid="{00000000-0005-0000-0000-000060180000}"/>
    <cellStyle name="Followed Hyperlink 2" xfId="6730" hidden="1" xr:uid="{00000000-0005-0000-0000-000061180000}"/>
    <cellStyle name="Followed Hyperlink 2" xfId="6731" hidden="1" xr:uid="{00000000-0005-0000-0000-000062180000}"/>
    <cellStyle name="Followed Hyperlink 2" xfId="6732" hidden="1" xr:uid="{00000000-0005-0000-0000-000063180000}"/>
    <cellStyle name="Followed Hyperlink 2" xfId="6733" hidden="1" xr:uid="{00000000-0005-0000-0000-000064180000}"/>
    <cellStyle name="Followed Hyperlink 2" xfId="6734" hidden="1" xr:uid="{00000000-0005-0000-0000-000065180000}"/>
    <cellStyle name="Followed Hyperlink 2" xfId="6735" hidden="1" xr:uid="{00000000-0005-0000-0000-000066180000}"/>
    <cellStyle name="Followed Hyperlink 2" xfId="6736" hidden="1" xr:uid="{00000000-0005-0000-0000-000067180000}"/>
    <cellStyle name="Followed Hyperlink 2" xfId="6737" hidden="1" xr:uid="{00000000-0005-0000-0000-000068180000}"/>
    <cellStyle name="Followed Hyperlink 2" xfId="6738" hidden="1" xr:uid="{00000000-0005-0000-0000-000069180000}"/>
    <cellStyle name="Followed Hyperlink 2" xfId="6739" hidden="1" xr:uid="{00000000-0005-0000-0000-00006A180000}"/>
    <cellStyle name="Followed Hyperlink 2" xfId="6740" hidden="1" xr:uid="{00000000-0005-0000-0000-00006B180000}"/>
    <cellStyle name="Followed Hyperlink 2" xfId="6741" hidden="1" xr:uid="{00000000-0005-0000-0000-00006C180000}"/>
    <cellStyle name="Followed Hyperlink 2" xfId="6742" hidden="1" xr:uid="{00000000-0005-0000-0000-00006D180000}"/>
    <cellStyle name="Followed Hyperlink 2" xfId="6743" hidden="1" xr:uid="{00000000-0005-0000-0000-00006E180000}"/>
    <cellStyle name="Followed Hyperlink 2" xfId="6744" hidden="1" xr:uid="{00000000-0005-0000-0000-00006F180000}"/>
    <cellStyle name="Followed Hyperlink 2" xfId="6745" hidden="1" xr:uid="{00000000-0005-0000-0000-000070180000}"/>
    <cellStyle name="Followed Hyperlink 2" xfId="6746" hidden="1" xr:uid="{00000000-0005-0000-0000-000071180000}"/>
    <cellStyle name="Followed Hyperlink 2" xfId="6747" hidden="1" xr:uid="{00000000-0005-0000-0000-000072180000}"/>
    <cellStyle name="Followed Hyperlink 2" xfId="6748" hidden="1" xr:uid="{00000000-0005-0000-0000-000073180000}"/>
    <cellStyle name="Followed Hyperlink 2" xfId="6749" hidden="1" xr:uid="{00000000-0005-0000-0000-000074180000}"/>
    <cellStyle name="Followed Hyperlink 2" xfId="6750" hidden="1" xr:uid="{00000000-0005-0000-0000-000075180000}"/>
    <cellStyle name="Followed Hyperlink 2" xfId="6751" hidden="1" xr:uid="{00000000-0005-0000-0000-000076180000}"/>
    <cellStyle name="Followed Hyperlink 2" xfId="6752" hidden="1" xr:uid="{00000000-0005-0000-0000-000077180000}"/>
    <cellStyle name="Followed Hyperlink 2" xfId="6753" hidden="1" xr:uid="{00000000-0005-0000-0000-000078180000}"/>
    <cellStyle name="Followed Hyperlink 2" xfId="6754" hidden="1" xr:uid="{00000000-0005-0000-0000-000079180000}"/>
    <cellStyle name="Followed Hyperlink 2" xfId="6755" hidden="1" xr:uid="{00000000-0005-0000-0000-00007A180000}"/>
    <cellStyle name="Followed Hyperlink 2" xfId="6756" hidden="1" xr:uid="{00000000-0005-0000-0000-00007B180000}"/>
    <cellStyle name="Followed Hyperlink 2" xfId="6757" hidden="1" xr:uid="{00000000-0005-0000-0000-00007C180000}"/>
    <cellStyle name="Followed Hyperlink 2" xfId="6758" hidden="1" xr:uid="{00000000-0005-0000-0000-00007D180000}"/>
    <cellStyle name="Followed Hyperlink 2" xfId="6759" hidden="1" xr:uid="{00000000-0005-0000-0000-00007E180000}"/>
    <cellStyle name="Followed Hyperlink 2" xfId="6760" hidden="1" xr:uid="{00000000-0005-0000-0000-00007F180000}"/>
    <cellStyle name="Followed Hyperlink 2" xfId="6761" hidden="1" xr:uid="{00000000-0005-0000-0000-000080180000}"/>
    <cellStyle name="Followed Hyperlink 2" xfId="6762" hidden="1" xr:uid="{00000000-0005-0000-0000-000081180000}"/>
    <cellStyle name="Followed Hyperlink 2" xfId="6763" hidden="1" xr:uid="{00000000-0005-0000-0000-000082180000}"/>
    <cellStyle name="Followed Hyperlink 2" xfId="6764" hidden="1" xr:uid="{00000000-0005-0000-0000-000083180000}"/>
    <cellStyle name="Followed Hyperlink 2" xfId="6765" hidden="1" xr:uid="{00000000-0005-0000-0000-000084180000}"/>
    <cellStyle name="Followed Hyperlink 2" xfId="6766" hidden="1" xr:uid="{00000000-0005-0000-0000-000085180000}"/>
    <cellStyle name="Followed Hyperlink 2" xfId="6767" hidden="1" xr:uid="{00000000-0005-0000-0000-000086180000}"/>
    <cellStyle name="Followed Hyperlink 2" xfId="6768" hidden="1" xr:uid="{00000000-0005-0000-0000-000087180000}"/>
    <cellStyle name="Followed Hyperlink 2" xfId="6769" hidden="1" xr:uid="{00000000-0005-0000-0000-000088180000}"/>
    <cellStyle name="Followed Hyperlink 2" xfId="6770" hidden="1" xr:uid="{00000000-0005-0000-0000-000089180000}"/>
    <cellStyle name="Followed Hyperlink 2" xfId="6771" hidden="1" xr:uid="{00000000-0005-0000-0000-00008A180000}"/>
    <cellStyle name="Followed Hyperlink 2" xfId="6772" hidden="1" xr:uid="{00000000-0005-0000-0000-00008B180000}"/>
    <cellStyle name="Followed Hyperlink 2" xfId="6773" hidden="1" xr:uid="{00000000-0005-0000-0000-00008C180000}"/>
    <cellStyle name="Followed Hyperlink 2" xfId="6774" hidden="1" xr:uid="{00000000-0005-0000-0000-00008D180000}"/>
    <cellStyle name="Followed Hyperlink 2" xfId="6775" hidden="1" xr:uid="{00000000-0005-0000-0000-00008E180000}"/>
    <cellStyle name="Followed Hyperlink 2" xfId="6776" hidden="1" xr:uid="{00000000-0005-0000-0000-00008F180000}"/>
    <cellStyle name="Followed Hyperlink 2" xfId="6777" hidden="1" xr:uid="{00000000-0005-0000-0000-000090180000}"/>
    <cellStyle name="Followed Hyperlink 2" xfId="6778" hidden="1" xr:uid="{00000000-0005-0000-0000-000091180000}"/>
    <cellStyle name="Followed Hyperlink 2" xfId="6779" hidden="1" xr:uid="{00000000-0005-0000-0000-000092180000}"/>
    <cellStyle name="Followed Hyperlink 2" xfId="6780" hidden="1" xr:uid="{00000000-0005-0000-0000-000093180000}"/>
    <cellStyle name="Followed Hyperlink 2" xfId="6781" hidden="1" xr:uid="{00000000-0005-0000-0000-000094180000}"/>
    <cellStyle name="Followed Hyperlink 2" xfId="6782" hidden="1" xr:uid="{00000000-0005-0000-0000-000095180000}"/>
    <cellStyle name="Followed Hyperlink 2" xfId="6783" hidden="1" xr:uid="{00000000-0005-0000-0000-000096180000}"/>
    <cellStyle name="Followed Hyperlink 2" xfId="6784" hidden="1" xr:uid="{00000000-0005-0000-0000-000097180000}"/>
    <cellStyle name="Followed Hyperlink 2" xfId="6785" hidden="1" xr:uid="{00000000-0005-0000-0000-000098180000}"/>
    <cellStyle name="Followed Hyperlink 2" xfId="6786" hidden="1" xr:uid="{00000000-0005-0000-0000-000099180000}"/>
    <cellStyle name="Followed Hyperlink 2" xfId="6787" hidden="1" xr:uid="{00000000-0005-0000-0000-00009A180000}"/>
    <cellStyle name="Followed Hyperlink 2" xfId="6788" hidden="1" xr:uid="{00000000-0005-0000-0000-00009B180000}"/>
    <cellStyle name="Followed Hyperlink 2" xfId="6789" hidden="1" xr:uid="{00000000-0005-0000-0000-00009C180000}"/>
    <cellStyle name="Followed Hyperlink 2" xfId="6790" hidden="1" xr:uid="{00000000-0005-0000-0000-00009D180000}"/>
    <cellStyle name="Followed Hyperlink 2" xfId="6791" hidden="1" xr:uid="{00000000-0005-0000-0000-00009E180000}"/>
    <cellStyle name="Followed Hyperlink 2" xfId="6792" hidden="1" xr:uid="{00000000-0005-0000-0000-00009F180000}"/>
    <cellStyle name="Followed Hyperlink 2" xfId="6793" hidden="1" xr:uid="{00000000-0005-0000-0000-0000A0180000}"/>
    <cellStyle name="Followed Hyperlink 2" xfId="6794" hidden="1" xr:uid="{00000000-0005-0000-0000-0000A1180000}"/>
    <cellStyle name="Followed Hyperlink 2" xfId="6795" hidden="1" xr:uid="{00000000-0005-0000-0000-0000A2180000}"/>
    <cellStyle name="Followed Hyperlink 2" xfId="6796" hidden="1" xr:uid="{00000000-0005-0000-0000-0000A3180000}"/>
    <cellStyle name="Followed Hyperlink 2" xfId="6797" hidden="1" xr:uid="{00000000-0005-0000-0000-0000A4180000}"/>
    <cellStyle name="Followed Hyperlink 2" xfId="6798" hidden="1" xr:uid="{00000000-0005-0000-0000-0000A5180000}"/>
    <cellStyle name="Followed Hyperlink 2" xfId="6799" hidden="1" xr:uid="{00000000-0005-0000-0000-0000A6180000}"/>
    <cellStyle name="Followed Hyperlink 2" xfId="6800" hidden="1" xr:uid="{00000000-0005-0000-0000-0000A7180000}"/>
    <cellStyle name="Followed Hyperlink 2" xfId="6801" hidden="1" xr:uid="{00000000-0005-0000-0000-0000A8180000}"/>
    <cellStyle name="Followed Hyperlink 2" xfId="6802" hidden="1" xr:uid="{00000000-0005-0000-0000-0000A9180000}"/>
    <cellStyle name="Followed Hyperlink 2" xfId="6803" hidden="1" xr:uid="{00000000-0005-0000-0000-0000AA180000}"/>
    <cellStyle name="Followed Hyperlink 2" xfId="6804" hidden="1" xr:uid="{00000000-0005-0000-0000-0000AB180000}"/>
    <cellStyle name="Followed Hyperlink 2" xfId="6805" hidden="1" xr:uid="{00000000-0005-0000-0000-0000AC180000}"/>
    <cellStyle name="Followed Hyperlink 2" xfId="6806" hidden="1" xr:uid="{00000000-0005-0000-0000-0000AD180000}"/>
    <cellStyle name="Followed Hyperlink 2" xfId="6807" hidden="1" xr:uid="{00000000-0005-0000-0000-0000AE180000}"/>
    <cellStyle name="Followed Hyperlink 2" xfId="6808" hidden="1" xr:uid="{00000000-0005-0000-0000-0000AF180000}"/>
    <cellStyle name="Followed Hyperlink 2" xfId="6809" hidden="1" xr:uid="{00000000-0005-0000-0000-0000B0180000}"/>
    <cellStyle name="Followed Hyperlink 2" xfId="6810" hidden="1" xr:uid="{00000000-0005-0000-0000-0000B1180000}"/>
    <cellStyle name="Followed Hyperlink 2" xfId="6811" hidden="1" xr:uid="{00000000-0005-0000-0000-0000B2180000}"/>
    <cellStyle name="Followed Hyperlink 2" xfId="6812" hidden="1" xr:uid="{00000000-0005-0000-0000-0000B3180000}"/>
    <cellStyle name="Followed Hyperlink 2" xfId="6813" hidden="1" xr:uid="{00000000-0005-0000-0000-0000B4180000}"/>
    <cellStyle name="Followed Hyperlink 2" xfId="6814" hidden="1" xr:uid="{00000000-0005-0000-0000-0000B5180000}"/>
    <cellStyle name="Followed Hyperlink 2" xfId="6815" hidden="1" xr:uid="{00000000-0005-0000-0000-0000B6180000}"/>
    <cellStyle name="Followed Hyperlink 2" xfId="6816" hidden="1" xr:uid="{00000000-0005-0000-0000-0000B7180000}"/>
    <cellStyle name="Followed Hyperlink 2" xfId="6817" hidden="1" xr:uid="{00000000-0005-0000-0000-0000B8180000}"/>
    <cellStyle name="Followed Hyperlink 2" xfId="6818" hidden="1" xr:uid="{00000000-0005-0000-0000-0000B9180000}"/>
    <cellStyle name="Followed Hyperlink 2" xfId="6819" hidden="1" xr:uid="{00000000-0005-0000-0000-0000BA180000}"/>
    <cellStyle name="Followed Hyperlink 2" xfId="6820" hidden="1" xr:uid="{00000000-0005-0000-0000-0000BB180000}"/>
    <cellStyle name="Followed Hyperlink 2" xfId="6821" hidden="1" xr:uid="{00000000-0005-0000-0000-0000BC180000}"/>
    <cellStyle name="Followed Hyperlink 2" xfId="6822" hidden="1" xr:uid="{00000000-0005-0000-0000-0000BD180000}"/>
    <cellStyle name="Followed Hyperlink 2" xfId="6823" hidden="1" xr:uid="{00000000-0005-0000-0000-0000BE180000}"/>
    <cellStyle name="Followed Hyperlink 2" xfId="6824" hidden="1" xr:uid="{00000000-0005-0000-0000-0000BF180000}"/>
    <cellStyle name="Followed Hyperlink 2" xfId="6825" hidden="1" xr:uid="{00000000-0005-0000-0000-0000C0180000}"/>
    <cellStyle name="Followed Hyperlink 2" xfId="6826" hidden="1" xr:uid="{00000000-0005-0000-0000-0000C1180000}"/>
    <cellStyle name="Followed Hyperlink 2" xfId="6827" hidden="1" xr:uid="{00000000-0005-0000-0000-0000C2180000}"/>
    <cellStyle name="Followed Hyperlink 2" xfId="6828" hidden="1" xr:uid="{00000000-0005-0000-0000-0000C3180000}"/>
    <cellStyle name="Followed Hyperlink 2" xfId="6829" hidden="1" xr:uid="{00000000-0005-0000-0000-0000C4180000}"/>
    <cellStyle name="Followed Hyperlink 2" xfId="6830" hidden="1" xr:uid="{00000000-0005-0000-0000-0000C5180000}"/>
    <cellStyle name="Followed Hyperlink 2" xfId="6831" hidden="1" xr:uid="{00000000-0005-0000-0000-0000C6180000}"/>
    <cellStyle name="Followed Hyperlink 2" xfId="6832" hidden="1" xr:uid="{00000000-0005-0000-0000-0000C7180000}"/>
    <cellStyle name="Followed Hyperlink 2" xfId="6833" hidden="1" xr:uid="{00000000-0005-0000-0000-0000C8180000}"/>
    <cellStyle name="Followed Hyperlink 2" xfId="6834" hidden="1" xr:uid="{00000000-0005-0000-0000-0000C9180000}"/>
    <cellStyle name="Followed Hyperlink 2" xfId="6835" hidden="1" xr:uid="{00000000-0005-0000-0000-0000CA180000}"/>
    <cellStyle name="Followed Hyperlink 2" xfId="6836" hidden="1" xr:uid="{00000000-0005-0000-0000-0000CB180000}"/>
    <cellStyle name="Followed Hyperlink 2" xfId="6837" hidden="1" xr:uid="{00000000-0005-0000-0000-0000CC180000}"/>
    <cellStyle name="Followed Hyperlink 2" xfId="6838" hidden="1" xr:uid="{00000000-0005-0000-0000-0000CD180000}"/>
    <cellStyle name="Followed Hyperlink 2" xfId="6839" hidden="1" xr:uid="{00000000-0005-0000-0000-0000CE180000}"/>
    <cellStyle name="Followed Hyperlink 2" xfId="6840" hidden="1" xr:uid="{00000000-0005-0000-0000-0000CF180000}"/>
    <cellStyle name="Followed Hyperlink 2" xfId="6841" hidden="1" xr:uid="{00000000-0005-0000-0000-0000D0180000}"/>
    <cellStyle name="Followed Hyperlink 2" xfId="6842" hidden="1" xr:uid="{00000000-0005-0000-0000-0000D1180000}"/>
    <cellStyle name="Followed Hyperlink 2" xfId="6843" hidden="1" xr:uid="{00000000-0005-0000-0000-0000D2180000}"/>
    <cellStyle name="Followed Hyperlink 2" xfId="6844" hidden="1" xr:uid="{00000000-0005-0000-0000-0000D3180000}"/>
    <cellStyle name="Followed Hyperlink 2" xfId="6845" hidden="1" xr:uid="{00000000-0005-0000-0000-0000D4180000}"/>
    <cellStyle name="Followed Hyperlink 2" xfId="6846" hidden="1" xr:uid="{00000000-0005-0000-0000-0000D5180000}"/>
    <cellStyle name="Followed Hyperlink 2" xfId="6847" hidden="1" xr:uid="{00000000-0005-0000-0000-0000D6180000}"/>
    <cellStyle name="Followed Hyperlink 2" xfId="6848" hidden="1" xr:uid="{00000000-0005-0000-0000-0000D7180000}"/>
    <cellStyle name="Followed Hyperlink 2" xfId="6849" hidden="1" xr:uid="{00000000-0005-0000-0000-0000D8180000}"/>
    <cellStyle name="Followed Hyperlink 2" xfId="6850" hidden="1" xr:uid="{00000000-0005-0000-0000-0000D9180000}"/>
    <cellStyle name="Followed Hyperlink 2" xfId="6851" hidden="1" xr:uid="{00000000-0005-0000-0000-0000DA180000}"/>
    <cellStyle name="Followed Hyperlink 2" xfId="6852" hidden="1" xr:uid="{00000000-0005-0000-0000-0000DB180000}"/>
    <cellStyle name="Followed Hyperlink 2" xfId="6853" hidden="1" xr:uid="{00000000-0005-0000-0000-0000DC180000}"/>
    <cellStyle name="Followed Hyperlink 2" xfId="6854" hidden="1" xr:uid="{00000000-0005-0000-0000-0000DD180000}"/>
    <cellStyle name="Followed Hyperlink 2" xfId="6855" hidden="1" xr:uid="{00000000-0005-0000-0000-0000DE180000}"/>
    <cellStyle name="Followed Hyperlink 2" xfId="6856" hidden="1" xr:uid="{00000000-0005-0000-0000-0000DF180000}"/>
    <cellStyle name="Followed Hyperlink 2" xfId="6857" hidden="1" xr:uid="{00000000-0005-0000-0000-0000E0180000}"/>
    <cellStyle name="Followed Hyperlink 2" xfId="6858" hidden="1" xr:uid="{00000000-0005-0000-0000-0000E1180000}"/>
    <cellStyle name="Followed Hyperlink 2" xfId="6859" hidden="1" xr:uid="{00000000-0005-0000-0000-0000E2180000}"/>
    <cellStyle name="Followed Hyperlink 2" xfId="6860" hidden="1" xr:uid="{00000000-0005-0000-0000-0000E3180000}"/>
    <cellStyle name="Followed Hyperlink 2" xfId="6861" hidden="1" xr:uid="{00000000-0005-0000-0000-0000E4180000}"/>
    <cellStyle name="Followed Hyperlink 2" xfId="6862" hidden="1" xr:uid="{00000000-0005-0000-0000-0000E5180000}"/>
    <cellStyle name="Followed Hyperlink 2" xfId="6863" hidden="1" xr:uid="{00000000-0005-0000-0000-0000E6180000}"/>
    <cellStyle name="Followed Hyperlink 2" xfId="6864" hidden="1" xr:uid="{00000000-0005-0000-0000-0000E7180000}"/>
    <cellStyle name="Followed Hyperlink 2" xfId="6865" hidden="1" xr:uid="{00000000-0005-0000-0000-0000E8180000}"/>
    <cellStyle name="Followed Hyperlink 2" xfId="6866" hidden="1" xr:uid="{00000000-0005-0000-0000-0000E9180000}"/>
    <cellStyle name="Followed Hyperlink 2" xfId="6867" hidden="1" xr:uid="{00000000-0005-0000-0000-0000EA180000}"/>
    <cellStyle name="Followed Hyperlink 2" xfId="6868" hidden="1" xr:uid="{00000000-0005-0000-0000-0000EB180000}"/>
    <cellStyle name="Followed Hyperlink 2" xfId="6869" hidden="1" xr:uid="{00000000-0005-0000-0000-0000EC180000}"/>
    <cellStyle name="Followed Hyperlink 2" xfId="6870" hidden="1" xr:uid="{00000000-0005-0000-0000-0000ED180000}"/>
    <cellStyle name="Followed Hyperlink 2" xfId="6871" hidden="1" xr:uid="{00000000-0005-0000-0000-0000EE180000}"/>
    <cellStyle name="Followed Hyperlink 2" xfId="6872" hidden="1" xr:uid="{00000000-0005-0000-0000-0000EF180000}"/>
    <cellStyle name="Followed Hyperlink 2" xfId="6873" hidden="1" xr:uid="{00000000-0005-0000-0000-0000F0180000}"/>
    <cellStyle name="Followed Hyperlink 2" xfId="6874" hidden="1" xr:uid="{00000000-0005-0000-0000-0000F1180000}"/>
    <cellStyle name="Followed Hyperlink 2" xfId="6875" hidden="1" xr:uid="{00000000-0005-0000-0000-0000F2180000}"/>
    <cellStyle name="Followed Hyperlink 2" xfId="6876" hidden="1" xr:uid="{00000000-0005-0000-0000-0000F3180000}"/>
    <cellStyle name="Followed Hyperlink 2" xfId="6877" hidden="1" xr:uid="{00000000-0005-0000-0000-0000F4180000}"/>
    <cellStyle name="Followed Hyperlink 2" xfId="6878" hidden="1" xr:uid="{00000000-0005-0000-0000-0000F5180000}"/>
    <cellStyle name="Followed Hyperlink 2" xfId="6879" hidden="1" xr:uid="{00000000-0005-0000-0000-0000F6180000}"/>
    <cellStyle name="Followed Hyperlink 2" xfId="6880" hidden="1" xr:uid="{00000000-0005-0000-0000-0000F7180000}"/>
    <cellStyle name="Followed Hyperlink 2" xfId="6881" hidden="1" xr:uid="{00000000-0005-0000-0000-0000F8180000}"/>
    <cellStyle name="Followed Hyperlink 2" xfId="6882" hidden="1" xr:uid="{00000000-0005-0000-0000-0000F9180000}"/>
    <cellStyle name="Followed Hyperlink 2" xfId="6883" hidden="1" xr:uid="{00000000-0005-0000-0000-0000FA180000}"/>
    <cellStyle name="Followed Hyperlink 2" xfId="6884" hidden="1" xr:uid="{00000000-0005-0000-0000-0000FB180000}"/>
    <cellStyle name="Followed Hyperlink 2" xfId="6885" hidden="1" xr:uid="{00000000-0005-0000-0000-0000FC180000}"/>
    <cellStyle name="Followed Hyperlink 2" xfId="6886" hidden="1" xr:uid="{00000000-0005-0000-0000-0000FD180000}"/>
    <cellStyle name="Followed Hyperlink 2" xfId="6887" hidden="1" xr:uid="{00000000-0005-0000-0000-0000FE180000}"/>
    <cellStyle name="Followed Hyperlink 2" xfId="6888" hidden="1" xr:uid="{00000000-0005-0000-0000-0000FF180000}"/>
    <cellStyle name="Followed Hyperlink 2" xfId="6889" hidden="1" xr:uid="{00000000-0005-0000-0000-000000190000}"/>
    <cellStyle name="Followed Hyperlink 2" xfId="6890" hidden="1" xr:uid="{00000000-0005-0000-0000-000001190000}"/>
    <cellStyle name="Followed Hyperlink 2" xfId="6891" hidden="1" xr:uid="{00000000-0005-0000-0000-000002190000}"/>
    <cellStyle name="Followed Hyperlink 2" xfId="6892" hidden="1" xr:uid="{00000000-0005-0000-0000-000003190000}"/>
    <cellStyle name="Followed Hyperlink 2" xfId="6893" hidden="1" xr:uid="{00000000-0005-0000-0000-000004190000}"/>
    <cellStyle name="Followed Hyperlink 2" xfId="6894" hidden="1" xr:uid="{00000000-0005-0000-0000-000005190000}"/>
    <cellStyle name="Followed Hyperlink 2" xfId="6895" hidden="1" xr:uid="{00000000-0005-0000-0000-000006190000}"/>
    <cellStyle name="Followed Hyperlink 2" xfId="6896" hidden="1" xr:uid="{00000000-0005-0000-0000-000007190000}"/>
    <cellStyle name="Followed Hyperlink 2" xfId="6897" hidden="1" xr:uid="{00000000-0005-0000-0000-000008190000}"/>
    <cellStyle name="Followed Hyperlink 2" xfId="6898" hidden="1" xr:uid="{00000000-0005-0000-0000-000009190000}"/>
    <cellStyle name="Followed Hyperlink 2" xfId="6899" hidden="1" xr:uid="{00000000-0005-0000-0000-00000A190000}"/>
    <cellStyle name="Followed Hyperlink 2" xfId="6900" hidden="1" xr:uid="{00000000-0005-0000-0000-00000B190000}"/>
    <cellStyle name="Followed Hyperlink 2" xfId="6901" hidden="1" xr:uid="{00000000-0005-0000-0000-00000C190000}"/>
    <cellStyle name="Followed Hyperlink 2" xfId="6902" hidden="1" xr:uid="{00000000-0005-0000-0000-00000D190000}"/>
    <cellStyle name="Followed Hyperlink 2" xfId="6903" hidden="1" xr:uid="{00000000-0005-0000-0000-00000E190000}"/>
    <cellStyle name="Followed Hyperlink 2" xfId="6904" hidden="1" xr:uid="{00000000-0005-0000-0000-00000F190000}"/>
    <cellStyle name="Followed Hyperlink 2" xfId="6905" hidden="1" xr:uid="{00000000-0005-0000-0000-000010190000}"/>
    <cellStyle name="Followed Hyperlink 2" xfId="6906" hidden="1" xr:uid="{00000000-0005-0000-0000-000011190000}"/>
    <cellStyle name="Followed Hyperlink 2" xfId="6907" hidden="1" xr:uid="{00000000-0005-0000-0000-000012190000}"/>
    <cellStyle name="Followed Hyperlink 2" xfId="6908" hidden="1" xr:uid="{00000000-0005-0000-0000-000013190000}"/>
    <cellStyle name="Followed Hyperlink 2" xfId="6909" hidden="1" xr:uid="{00000000-0005-0000-0000-000014190000}"/>
    <cellStyle name="Followed Hyperlink 2" xfId="6910" hidden="1" xr:uid="{00000000-0005-0000-0000-000015190000}"/>
    <cellStyle name="Followed Hyperlink 2" xfId="6911" hidden="1" xr:uid="{00000000-0005-0000-0000-000016190000}"/>
    <cellStyle name="Followed Hyperlink 2" xfId="6912" hidden="1" xr:uid="{00000000-0005-0000-0000-000017190000}"/>
    <cellStyle name="Followed Hyperlink 2" xfId="6913" hidden="1" xr:uid="{00000000-0005-0000-0000-000018190000}"/>
    <cellStyle name="Followed Hyperlink 2" xfId="6914" hidden="1" xr:uid="{00000000-0005-0000-0000-000019190000}"/>
    <cellStyle name="Followed Hyperlink 2" xfId="6915" hidden="1" xr:uid="{00000000-0005-0000-0000-00001A190000}"/>
    <cellStyle name="Followed Hyperlink 2" xfId="6916" hidden="1" xr:uid="{00000000-0005-0000-0000-00001B190000}"/>
    <cellStyle name="Followed Hyperlink 2" xfId="6917" hidden="1" xr:uid="{00000000-0005-0000-0000-00001C190000}"/>
    <cellStyle name="Followed Hyperlink 2" xfId="6918" hidden="1" xr:uid="{00000000-0005-0000-0000-00001D190000}"/>
    <cellStyle name="Followed Hyperlink 2" xfId="6919" hidden="1" xr:uid="{00000000-0005-0000-0000-00001E190000}"/>
    <cellStyle name="Followed Hyperlink 2" xfId="6920" hidden="1" xr:uid="{00000000-0005-0000-0000-00001F190000}"/>
    <cellStyle name="Followed Hyperlink 2" xfId="6921" hidden="1" xr:uid="{00000000-0005-0000-0000-000020190000}"/>
    <cellStyle name="Followed Hyperlink 2" xfId="6922" hidden="1" xr:uid="{00000000-0005-0000-0000-000021190000}"/>
    <cellStyle name="Followed Hyperlink 2" xfId="6923" hidden="1" xr:uid="{00000000-0005-0000-0000-000022190000}"/>
    <cellStyle name="Followed Hyperlink 2" xfId="6924" hidden="1" xr:uid="{00000000-0005-0000-0000-000023190000}"/>
    <cellStyle name="Followed Hyperlink 2" xfId="6925" hidden="1" xr:uid="{00000000-0005-0000-0000-000024190000}"/>
    <cellStyle name="Followed Hyperlink 2" xfId="6926" hidden="1" xr:uid="{00000000-0005-0000-0000-000025190000}"/>
    <cellStyle name="Followed Hyperlink 2" xfId="6927" hidden="1" xr:uid="{00000000-0005-0000-0000-000026190000}"/>
    <cellStyle name="Followed Hyperlink 2" xfId="6928" hidden="1" xr:uid="{00000000-0005-0000-0000-000027190000}"/>
    <cellStyle name="Followed Hyperlink 2" xfId="6929" hidden="1" xr:uid="{00000000-0005-0000-0000-000028190000}"/>
    <cellStyle name="Followed Hyperlink 2" xfId="6930" hidden="1" xr:uid="{00000000-0005-0000-0000-000029190000}"/>
    <cellStyle name="Followed Hyperlink 2" xfId="6931" hidden="1" xr:uid="{00000000-0005-0000-0000-00002A190000}"/>
    <cellStyle name="Followed Hyperlink 2" xfId="6932" hidden="1" xr:uid="{00000000-0005-0000-0000-00002B190000}"/>
    <cellStyle name="Followed Hyperlink 2" xfId="6933" hidden="1" xr:uid="{00000000-0005-0000-0000-00002C190000}"/>
    <cellStyle name="Followed Hyperlink 2" xfId="6934" hidden="1" xr:uid="{00000000-0005-0000-0000-00002D190000}"/>
    <cellStyle name="Followed Hyperlink 2" xfId="6935" hidden="1" xr:uid="{00000000-0005-0000-0000-00002E190000}"/>
    <cellStyle name="Followed Hyperlink 2" xfId="6936" hidden="1" xr:uid="{00000000-0005-0000-0000-00002F190000}"/>
    <cellStyle name="Followed Hyperlink 2" xfId="6937" hidden="1" xr:uid="{00000000-0005-0000-0000-000030190000}"/>
    <cellStyle name="Followed Hyperlink 2" xfId="6938" hidden="1" xr:uid="{00000000-0005-0000-0000-000031190000}"/>
    <cellStyle name="Followed Hyperlink 2" xfId="6939" hidden="1" xr:uid="{00000000-0005-0000-0000-000032190000}"/>
    <cellStyle name="Followed Hyperlink 2" xfId="6940" hidden="1" xr:uid="{00000000-0005-0000-0000-000033190000}"/>
    <cellStyle name="Followed Hyperlink 2" xfId="6941" hidden="1" xr:uid="{00000000-0005-0000-0000-000034190000}"/>
    <cellStyle name="Followed Hyperlink 2" xfId="6942" hidden="1" xr:uid="{00000000-0005-0000-0000-000035190000}"/>
    <cellStyle name="Followed Hyperlink 2" xfId="6943" hidden="1" xr:uid="{00000000-0005-0000-0000-000036190000}"/>
    <cellStyle name="Followed Hyperlink 2" xfId="6944" hidden="1" xr:uid="{00000000-0005-0000-0000-000037190000}"/>
    <cellStyle name="Followed Hyperlink 2" xfId="6945" hidden="1" xr:uid="{00000000-0005-0000-0000-000038190000}"/>
    <cellStyle name="Followed Hyperlink 2" xfId="6946" hidden="1" xr:uid="{00000000-0005-0000-0000-000039190000}"/>
    <cellStyle name="Followed Hyperlink 2" xfId="6947" hidden="1" xr:uid="{00000000-0005-0000-0000-00003A190000}"/>
    <cellStyle name="Followed Hyperlink 2" xfId="6948" hidden="1" xr:uid="{00000000-0005-0000-0000-00003B190000}"/>
    <cellStyle name="Followed Hyperlink 2" xfId="6949" hidden="1" xr:uid="{00000000-0005-0000-0000-00003C190000}"/>
    <cellStyle name="Followed Hyperlink 2" xfId="6950" hidden="1" xr:uid="{00000000-0005-0000-0000-00003D190000}"/>
    <cellStyle name="Followed Hyperlink 2" xfId="6951" hidden="1" xr:uid="{00000000-0005-0000-0000-00003E190000}"/>
    <cellStyle name="Followed Hyperlink 2" xfId="6952" hidden="1" xr:uid="{00000000-0005-0000-0000-00003F190000}"/>
    <cellStyle name="Followed Hyperlink 2" xfId="6953" hidden="1" xr:uid="{00000000-0005-0000-0000-000040190000}"/>
    <cellStyle name="Followed Hyperlink 2" xfId="6954" hidden="1" xr:uid="{00000000-0005-0000-0000-000041190000}"/>
    <cellStyle name="Followed Hyperlink 2" xfId="6955" hidden="1" xr:uid="{00000000-0005-0000-0000-000042190000}"/>
    <cellStyle name="Followed Hyperlink 2" xfId="6956" hidden="1" xr:uid="{00000000-0005-0000-0000-000043190000}"/>
    <cellStyle name="Followed Hyperlink 2" xfId="6957" hidden="1" xr:uid="{00000000-0005-0000-0000-000044190000}"/>
    <cellStyle name="Followed Hyperlink 2" xfId="6958" hidden="1" xr:uid="{00000000-0005-0000-0000-000045190000}"/>
    <cellStyle name="Followed Hyperlink 2" xfId="6959" hidden="1" xr:uid="{00000000-0005-0000-0000-000046190000}"/>
    <cellStyle name="Followed Hyperlink 2" xfId="6960" hidden="1" xr:uid="{00000000-0005-0000-0000-000047190000}"/>
    <cellStyle name="Followed Hyperlink 2" xfId="6961" hidden="1" xr:uid="{00000000-0005-0000-0000-000048190000}"/>
    <cellStyle name="Followed Hyperlink 2" xfId="6962" hidden="1" xr:uid="{00000000-0005-0000-0000-000049190000}"/>
    <cellStyle name="Followed Hyperlink 2" xfId="6963" hidden="1" xr:uid="{00000000-0005-0000-0000-00004A190000}"/>
    <cellStyle name="Followed Hyperlink 2" xfId="6964" hidden="1" xr:uid="{00000000-0005-0000-0000-00004B190000}"/>
    <cellStyle name="Followed Hyperlink 2" xfId="6965" hidden="1" xr:uid="{00000000-0005-0000-0000-00004C190000}"/>
    <cellStyle name="Followed Hyperlink 2" xfId="6966" hidden="1" xr:uid="{00000000-0005-0000-0000-00004D190000}"/>
    <cellStyle name="Followed Hyperlink 2" xfId="6967" hidden="1" xr:uid="{00000000-0005-0000-0000-00004E190000}"/>
    <cellStyle name="Followed Hyperlink 2" xfId="6968" hidden="1" xr:uid="{00000000-0005-0000-0000-00004F190000}"/>
    <cellStyle name="Followed Hyperlink 2" xfId="6969" hidden="1" xr:uid="{00000000-0005-0000-0000-000050190000}"/>
    <cellStyle name="Followed Hyperlink 2" xfId="6970" hidden="1" xr:uid="{00000000-0005-0000-0000-000051190000}"/>
    <cellStyle name="Followed Hyperlink 2" xfId="6971" hidden="1" xr:uid="{00000000-0005-0000-0000-000052190000}"/>
    <cellStyle name="Followed Hyperlink 2" xfId="6972" hidden="1" xr:uid="{00000000-0005-0000-0000-000053190000}"/>
    <cellStyle name="Followed Hyperlink 2" xfId="6973" hidden="1" xr:uid="{00000000-0005-0000-0000-000054190000}"/>
    <cellStyle name="Followed Hyperlink 2" xfId="6974" hidden="1" xr:uid="{00000000-0005-0000-0000-000055190000}"/>
    <cellStyle name="Followed Hyperlink 2" xfId="6975" hidden="1" xr:uid="{00000000-0005-0000-0000-000056190000}"/>
    <cellStyle name="Followed Hyperlink 2" xfId="6976" hidden="1" xr:uid="{00000000-0005-0000-0000-000057190000}"/>
    <cellStyle name="Followed Hyperlink 2" xfId="6977" hidden="1" xr:uid="{00000000-0005-0000-0000-000058190000}"/>
    <cellStyle name="Followed Hyperlink 2" xfId="6978" hidden="1" xr:uid="{00000000-0005-0000-0000-000059190000}"/>
    <cellStyle name="Followed Hyperlink 2" xfId="6979" hidden="1" xr:uid="{00000000-0005-0000-0000-00005A190000}"/>
    <cellStyle name="Followed Hyperlink 2" xfId="6980" hidden="1" xr:uid="{00000000-0005-0000-0000-00005B190000}"/>
    <cellStyle name="Followed Hyperlink 2" xfId="6981" hidden="1" xr:uid="{00000000-0005-0000-0000-00005C190000}"/>
    <cellStyle name="Followed Hyperlink 2" xfId="6982" hidden="1" xr:uid="{00000000-0005-0000-0000-00005D190000}"/>
    <cellStyle name="Followed Hyperlink 2" xfId="6983" hidden="1" xr:uid="{00000000-0005-0000-0000-00005E190000}"/>
    <cellStyle name="Followed Hyperlink 2" xfId="6984" hidden="1" xr:uid="{00000000-0005-0000-0000-00005F190000}"/>
    <cellStyle name="Followed Hyperlink 2" xfId="6985" hidden="1" xr:uid="{00000000-0005-0000-0000-000060190000}"/>
    <cellStyle name="Followed Hyperlink 2" xfId="6986" hidden="1" xr:uid="{00000000-0005-0000-0000-000061190000}"/>
    <cellStyle name="Followed Hyperlink 2" xfId="6987" hidden="1" xr:uid="{00000000-0005-0000-0000-000062190000}"/>
    <cellStyle name="Followed Hyperlink 2" xfId="6988" hidden="1" xr:uid="{00000000-0005-0000-0000-000063190000}"/>
    <cellStyle name="Followed Hyperlink 2" xfId="6989" hidden="1" xr:uid="{00000000-0005-0000-0000-000064190000}"/>
    <cellStyle name="Followed Hyperlink 2" xfId="6990" hidden="1" xr:uid="{00000000-0005-0000-0000-000065190000}"/>
    <cellStyle name="Followed Hyperlink 2" xfId="6991" hidden="1" xr:uid="{00000000-0005-0000-0000-000066190000}"/>
    <cellStyle name="Followed Hyperlink 2" xfId="6992" hidden="1" xr:uid="{00000000-0005-0000-0000-000067190000}"/>
    <cellStyle name="Followed Hyperlink 2" xfId="6993" hidden="1" xr:uid="{00000000-0005-0000-0000-000068190000}"/>
    <cellStyle name="Followed Hyperlink 2" xfId="6994" hidden="1" xr:uid="{00000000-0005-0000-0000-000069190000}"/>
    <cellStyle name="Followed Hyperlink 2" xfId="6995" hidden="1" xr:uid="{00000000-0005-0000-0000-00006A190000}"/>
    <cellStyle name="Followed Hyperlink 2" xfId="6996" hidden="1" xr:uid="{00000000-0005-0000-0000-00006B190000}"/>
    <cellStyle name="Followed Hyperlink 2" xfId="6997" hidden="1" xr:uid="{00000000-0005-0000-0000-00006C190000}"/>
    <cellStyle name="Followed Hyperlink 2" xfId="6998" hidden="1" xr:uid="{00000000-0005-0000-0000-00006D190000}"/>
    <cellStyle name="Followed Hyperlink 2" xfId="6999" hidden="1" xr:uid="{00000000-0005-0000-0000-00006E190000}"/>
    <cellStyle name="Followed Hyperlink 2" xfId="7000" hidden="1" xr:uid="{00000000-0005-0000-0000-00006F190000}"/>
    <cellStyle name="Followed Hyperlink 2" xfId="7001" hidden="1" xr:uid="{00000000-0005-0000-0000-000070190000}"/>
    <cellStyle name="Followed Hyperlink 2" xfId="7002" hidden="1" xr:uid="{00000000-0005-0000-0000-000071190000}"/>
    <cellStyle name="Followed Hyperlink 2" xfId="7003" hidden="1" xr:uid="{00000000-0005-0000-0000-000072190000}"/>
    <cellStyle name="Followed Hyperlink 2" xfId="7004" hidden="1" xr:uid="{00000000-0005-0000-0000-000073190000}"/>
    <cellStyle name="Followed Hyperlink 2" xfId="7005" hidden="1" xr:uid="{00000000-0005-0000-0000-000074190000}"/>
    <cellStyle name="Followed Hyperlink 2" xfId="7006" hidden="1" xr:uid="{00000000-0005-0000-0000-000075190000}"/>
    <cellStyle name="Followed Hyperlink 2" xfId="7007" hidden="1" xr:uid="{00000000-0005-0000-0000-000076190000}"/>
    <cellStyle name="Followed Hyperlink 2" xfId="7008" hidden="1" xr:uid="{00000000-0005-0000-0000-000077190000}"/>
    <cellStyle name="Followed Hyperlink 2" xfId="7009" hidden="1" xr:uid="{00000000-0005-0000-0000-000078190000}"/>
    <cellStyle name="Followed Hyperlink 2" xfId="7010" hidden="1" xr:uid="{00000000-0005-0000-0000-000079190000}"/>
    <cellStyle name="Followed Hyperlink 2" xfId="7011" hidden="1" xr:uid="{00000000-0005-0000-0000-00007A190000}"/>
    <cellStyle name="Followed Hyperlink 2" xfId="7012" hidden="1" xr:uid="{00000000-0005-0000-0000-00007B190000}"/>
    <cellStyle name="Followed Hyperlink 2" xfId="7013" hidden="1" xr:uid="{00000000-0005-0000-0000-00007C190000}"/>
    <cellStyle name="Followed Hyperlink 2" xfId="7014" hidden="1" xr:uid="{00000000-0005-0000-0000-00007D190000}"/>
    <cellStyle name="Followed Hyperlink 2" xfId="7015" hidden="1" xr:uid="{00000000-0005-0000-0000-00007E190000}"/>
    <cellStyle name="Followed Hyperlink 2" xfId="7016" hidden="1" xr:uid="{00000000-0005-0000-0000-00007F190000}"/>
    <cellStyle name="Followed Hyperlink 2" xfId="7017" hidden="1" xr:uid="{00000000-0005-0000-0000-000080190000}"/>
    <cellStyle name="Followed Hyperlink 2" xfId="7018" hidden="1" xr:uid="{00000000-0005-0000-0000-000081190000}"/>
    <cellStyle name="Followed Hyperlink 2" xfId="7019" hidden="1" xr:uid="{00000000-0005-0000-0000-000082190000}"/>
    <cellStyle name="Followed Hyperlink 2" xfId="7020" hidden="1" xr:uid="{00000000-0005-0000-0000-000083190000}"/>
    <cellStyle name="Followed Hyperlink 2" xfId="7021" hidden="1" xr:uid="{00000000-0005-0000-0000-000084190000}"/>
    <cellStyle name="Followed Hyperlink 2" xfId="7022" hidden="1" xr:uid="{00000000-0005-0000-0000-000085190000}"/>
    <cellStyle name="Followed Hyperlink 2" xfId="7023" hidden="1" xr:uid="{00000000-0005-0000-0000-000086190000}"/>
    <cellStyle name="Followed Hyperlink 2" xfId="7024" hidden="1" xr:uid="{00000000-0005-0000-0000-000087190000}"/>
    <cellStyle name="Followed Hyperlink 2" xfId="7025" hidden="1" xr:uid="{00000000-0005-0000-0000-000088190000}"/>
    <cellStyle name="Followed Hyperlink 2" xfId="7026" hidden="1" xr:uid="{00000000-0005-0000-0000-000089190000}"/>
    <cellStyle name="Followed Hyperlink 2" xfId="7027" hidden="1" xr:uid="{00000000-0005-0000-0000-00008A190000}"/>
    <cellStyle name="Followed Hyperlink 2" xfId="7028" hidden="1" xr:uid="{00000000-0005-0000-0000-00008B190000}"/>
    <cellStyle name="Followed Hyperlink 2" xfId="7029" hidden="1" xr:uid="{00000000-0005-0000-0000-00008C190000}"/>
    <cellStyle name="Followed Hyperlink 2" xfId="7030" hidden="1" xr:uid="{00000000-0005-0000-0000-00008D190000}"/>
    <cellStyle name="Followed Hyperlink 2" xfId="7031" hidden="1" xr:uid="{00000000-0005-0000-0000-00008E190000}"/>
    <cellStyle name="Followed Hyperlink 2" xfId="7033" hidden="1" xr:uid="{00000000-0005-0000-0000-00008F190000}"/>
    <cellStyle name="Followed Hyperlink 2" xfId="7034" hidden="1" xr:uid="{00000000-0005-0000-0000-000090190000}"/>
    <cellStyle name="Followed Hyperlink 2" xfId="7035" hidden="1" xr:uid="{00000000-0005-0000-0000-000091190000}"/>
    <cellStyle name="Followed Hyperlink 2" xfId="7036" hidden="1" xr:uid="{00000000-0005-0000-0000-000092190000}"/>
    <cellStyle name="Followed Hyperlink 2" xfId="7037" hidden="1" xr:uid="{00000000-0005-0000-0000-000093190000}"/>
    <cellStyle name="Followed Hyperlink 2" xfId="7038" hidden="1" xr:uid="{00000000-0005-0000-0000-000094190000}"/>
    <cellStyle name="Followed Hyperlink 2" xfId="7039" hidden="1" xr:uid="{00000000-0005-0000-0000-000095190000}"/>
    <cellStyle name="Followed Hyperlink 2" xfId="7040" hidden="1" xr:uid="{00000000-0005-0000-0000-000096190000}"/>
    <cellStyle name="Followed Hyperlink 2" xfId="7041" hidden="1" xr:uid="{00000000-0005-0000-0000-000097190000}"/>
    <cellStyle name="Followed Hyperlink 2" xfId="7042" hidden="1" xr:uid="{00000000-0005-0000-0000-000098190000}"/>
    <cellStyle name="Followed Hyperlink 2" xfId="7043" hidden="1" xr:uid="{00000000-0005-0000-0000-000099190000}"/>
    <cellStyle name="Followed Hyperlink 2" xfId="7044" hidden="1" xr:uid="{00000000-0005-0000-0000-00009A190000}"/>
    <cellStyle name="Followed Hyperlink 2" xfId="7045" hidden="1" xr:uid="{00000000-0005-0000-0000-00009B190000}"/>
    <cellStyle name="Followed Hyperlink 2" xfId="7046" hidden="1" xr:uid="{00000000-0005-0000-0000-00009C190000}"/>
    <cellStyle name="Followed Hyperlink 2" xfId="7047" hidden="1" xr:uid="{00000000-0005-0000-0000-00009D190000}"/>
    <cellStyle name="Followed Hyperlink 2" xfId="7048" hidden="1" xr:uid="{00000000-0005-0000-0000-00009E190000}"/>
    <cellStyle name="Followed Hyperlink 2" xfId="7049" hidden="1" xr:uid="{00000000-0005-0000-0000-00009F190000}"/>
    <cellStyle name="Followed Hyperlink 2" xfId="7050" hidden="1" xr:uid="{00000000-0005-0000-0000-0000A0190000}"/>
    <cellStyle name="Followed Hyperlink 2" xfId="7051" hidden="1" xr:uid="{00000000-0005-0000-0000-0000A1190000}"/>
    <cellStyle name="Followed Hyperlink 2" xfId="7052" hidden="1" xr:uid="{00000000-0005-0000-0000-0000A2190000}"/>
    <cellStyle name="Followed Hyperlink 2" xfId="7053" hidden="1" xr:uid="{00000000-0005-0000-0000-0000A3190000}"/>
    <cellStyle name="Followed Hyperlink 2" xfId="7054" hidden="1" xr:uid="{00000000-0005-0000-0000-0000A4190000}"/>
    <cellStyle name="Followed Hyperlink 2" xfId="7055" hidden="1" xr:uid="{00000000-0005-0000-0000-0000A5190000}"/>
    <cellStyle name="Followed Hyperlink 2" xfId="7056" hidden="1" xr:uid="{00000000-0005-0000-0000-0000A6190000}"/>
    <cellStyle name="Followed Hyperlink 2" xfId="7057" hidden="1" xr:uid="{00000000-0005-0000-0000-0000A7190000}"/>
    <cellStyle name="Followed Hyperlink 2" xfId="3778" hidden="1" xr:uid="{00000000-0005-0000-0000-0000A8190000}"/>
    <cellStyle name="Followed Hyperlink 2" xfId="3788" hidden="1" xr:uid="{00000000-0005-0000-0000-0000A9190000}"/>
    <cellStyle name="Followed Hyperlink 2" xfId="3940" hidden="1" xr:uid="{00000000-0005-0000-0000-0000AA190000}"/>
    <cellStyle name="Followed Hyperlink 2" xfId="3786" hidden="1" xr:uid="{00000000-0005-0000-0000-0000AB190000}"/>
    <cellStyle name="Followed Hyperlink 2" xfId="3952" hidden="1" xr:uid="{00000000-0005-0000-0000-0000AC190000}"/>
    <cellStyle name="Followed Hyperlink 2" xfId="3785" hidden="1" xr:uid="{00000000-0005-0000-0000-0000AD190000}"/>
    <cellStyle name="Followed Hyperlink 2" xfId="3789" hidden="1" xr:uid="{00000000-0005-0000-0000-0000AE190000}"/>
    <cellStyle name="Followed Hyperlink 2" xfId="3790" hidden="1" xr:uid="{00000000-0005-0000-0000-0000AF190000}"/>
    <cellStyle name="Followed Hyperlink 2" xfId="3455" hidden="1" xr:uid="{00000000-0005-0000-0000-0000B0190000}"/>
    <cellStyle name="Followed Hyperlink 2" xfId="3941" hidden="1" xr:uid="{00000000-0005-0000-0000-0000B1190000}"/>
    <cellStyle name="Followed Hyperlink 2" xfId="3776" hidden="1" xr:uid="{00000000-0005-0000-0000-0000B2190000}"/>
    <cellStyle name="Followed Hyperlink 2" xfId="3787" hidden="1" xr:uid="{00000000-0005-0000-0000-0000B3190000}"/>
    <cellStyle name="Followed Hyperlink 2" xfId="3953" hidden="1" xr:uid="{00000000-0005-0000-0000-0000B4190000}"/>
    <cellStyle name="Followed Hyperlink 2" xfId="3784" hidden="1" xr:uid="{00000000-0005-0000-0000-0000B5190000}"/>
    <cellStyle name="Followed Hyperlink 2" xfId="3783" hidden="1" xr:uid="{00000000-0005-0000-0000-0000B6190000}"/>
    <cellStyle name="Followed Hyperlink 2" xfId="3780" hidden="1" xr:uid="{00000000-0005-0000-0000-0000B7190000}"/>
    <cellStyle name="Followed Hyperlink 2" xfId="3777" hidden="1" xr:uid="{00000000-0005-0000-0000-0000B8190000}"/>
    <cellStyle name="Followed Hyperlink 2" xfId="3781" hidden="1" xr:uid="{00000000-0005-0000-0000-0000B9190000}"/>
    <cellStyle name="Followed Hyperlink 2" xfId="3775" hidden="1" xr:uid="{00000000-0005-0000-0000-0000BA190000}"/>
    <cellStyle name="Followed Hyperlink 2" xfId="7143" hidden="1" xr:uid="{00000000-0005-0000-0000-0000BB190000}"/>
    <cellStyle name="Followed Hyperlink 2" xfId="3782" hidden="1" xr:uid="{00000000-0005-0000-0000-0000BC190000}"/>
    <cellStyle name="Followed Hyperlink 2" xfId="3779" hidden="1" xr:uid="{00000000-0005-0000-0000-0000BD190000}"/>
    <cellStyle name="Followed Hyperlink 2" xfId="3966" hidden="1" xr:uid="{00000000-0005-0000-0000-0000BE190000}"/>
    <cellStyle name="Followed Hyperlink 2" xfId="3676" hidden="1" xr:uid="{00000000-0005-0000-0000-0000BF190000}"/>
    <cellStyle name="Followed Hyperlink 2" xfId="3987" hidden="1" xr:uid="{00000000-0005-0000-0000-0000C0190000}"/>
    <cellStyle name="Followed Hyperlink 2" xfId="7122" hidden="1" xr:uid="{00000000-0005-0000-0000-0000C1190000}"/>
    <cellStyle name="Followed Hyperlink 2" xfId="7193" hidden="1" xr:uid="{00000000-0005-0000-0000-0000C2190000}"/>
    <cellStyle name="Followed Hyperlink 2" xfId="4003" hidden="1" xr:uid="{00000000-0005-0000-0000-0000C3190000}"/>
    <cellStyle name="Followed Hyperlink 2" xfId="3473" hidden="1" xr:uid="{00000000-0005-0000-0000-0000C4190000}"/>
    <cellStyle name="Followed Hyperlink 2" xfId="7115" hidden="1" xr:uid="{00000000-0005-0000-0000-0000C5190000}"/>
    <cellStyle name="Followed Hyperlink 2" xfId="7185" hidden="1" xr:uid="{00000000-0005-0000-0000-0000C6190000}"/>
    <cellStyle name="Followed Hyperlink 2" xfId="3524" hidden="1" xr:uid="{00000000-0005-0000-0000-0000C7190000}"/>
    <cellStyle name="Followed Hyperlink 2" xfId="3506" hidden="1" xr:uid="{00000000-0005-0000-0000-0000C8190000}"/>
    <cellStyle name="Followed Hyperlink 2" xfId="7107" hidden="1" xr:uid="{00000000-0005-0000-0000-0000C9190000}"/>
    <cellStyle name="Followed Hyperlink 2" xfId="7176" hidden="1" xr:uid="{00000000-0005-0000-0000-0000CA190000}"/>
    <cellStyle name="Followed Hyperlink 2" xfId="3538" hidden="1" xr:uid="{00000000-0005-0000-0000-0000CB190000}"/>
    <cellStyle name="Followed Hyperlink 2" xfId="3513" hidden="1" xr:uid="{00000000-0005-0000-0000-0000CC190000}"/>
    <cellStyle name="Followed Hyperlink 2" xfId="7098" hidden="1" xr:uid="{00000000-0005-0000-0000-0000CD190000}"/>
    <cellStyle name="Followed Hyperlink 2" xfId="7167" hidden="1" xr:uid="{00000000-0005-0000-0000-0000CE190000}"/>
    <cellStyle name="Followed Hyperlink 2" xfId="3477" hidden="1" xr:uid="{00000000-0005-0000-0000-0000CF190000}"/>
    <cellStyle name="Followed Hyperlink 2" xfId="3559" hidden="1" xr:uid="{00000000-0005-0000-0000-0000D0190000}"/>
    <cellStyle name="Followed Hyperlink 2" xfId="7088" hidden="1" xr:uid="{00000000-0005-0000-0000-0000D1190000}"/>
    <cellStyle name="Followed Hyperlink 2" xfId="7159" hidden="1" xr:uid="{00000000-0005-0000-0000-0000D2190000}"/>
    <cellStyle name="Followed Hyperlink 2" xfId="3997" hidden="1" xr:uid="{00000000-0005-0000-0000-0000D3190000}"/>
    <cellStyle name="Followed Hyperlink 2" xfId="3568" hidden="1" xr:uid="{00000000-0005-0000-0000-0000D4190000}"/>
    <cellStyle name="Followed Hyperlink 2" xfId="7079" hidden="1" xr:uid="{00000000-0005-0000-0000-0000D5190000}"/>
    <cellStyle name="Followed Hyperlink 2" xfId="7132" hidden="1" xr:uid="{00000000-0005-0000-0000-0000D6190000}"/>
    <cellStyle name="Followed Hyperlink 2" xfId="3944" hidden="1" xr:uid="{00000000-0005-0000-0000-0000D7190000}"/>
    <cellStyle name="Followed Hyperlink 2" xfId="3945" hidden="1" xr:uid="{00000000-0005-0000-0000-0000D8190000}"/>
    <cellStyle name="Followed Hyperlink 2" xfId="3989" hidden="1" xr:uid="{00000000-0005-0000-0000-0000D9190000}"/>
    <cellStyle name="Followed Hyperlink 2" xfId="7061" hidden="1" xr:uid="{00000000-0005-0000-0000-0000DA190000}"/>
    <cellStyle name="Followed Hyperlink 2" xfId="3461" hidden="1" xr:uid="{00000000-0005-0000-0000-0000DB190000}"/>
    <cellStyle name="Followed Hyperlink 2" xfId="7141" hidden="1" xr:uid="{00000000-0005-0000-0000-0000DC190000}"/>
    <cellStyle name="Followed Hyperlink 2" xfId="7071" hidden="1" xr:uid="{00000000-0005-0000-0000-0000DD190000}"/>
    <cellStyle name="Followed Hyperlink 2" xfId="3668" hidden="1" xr:uid="{00000000-0005-0000-0000-0000DE190000}"/>
    <cellStyle name="Followed Hyperlink 2" xfId="3981" hidden="1" xr:uid="{00000000-0005-0000-0000-0000DF190000}"/>
    <cellStyle name="Followed Hyperlink 2" xfId="3678" hidden="1" xr:uid="{00000000-0005-0000-0000-0000E0190000}"/>
    <cellStyle name="Followed Hyperlink 2" xfId="4009" hidden="1" xr:uid="{00000000-0005-0000-0000-0000E1190000}"/>
    <cellStyle name="Followed Hyperlink 2" xfId="7063" hidden="1" xr:uid="{00000000-0005-0000-0000-0000E2190000}"/>
    <cellStyle name="Followed Hyperlink 2" xfId="7128" hidden="1" xr:uid="{00000000-0005-0000-0000-0000E3190000}"/>
    <cellStyle name="Followed Hyperlink 2" xfId="3463" hidden="1" xr:uid="{00000000-0005-0000-0000-0000E4190000}"/>
    <cellStyle name="Followed Hyperlink 2" xfId="3439" hidden="1" xr:uid="{00000000-0005-0000-0000-0000E5190000}"/>
    <cellStyle name="Followed Hyperlink 2" xfId="7085" hidden="1" xr:uid="{00000000-0005-0000-0000-0000E6190000}"/>
    <cellStyle name="Followed Hyperlink 2" xfId="7096" hidden="1" xr:uid="{00000000-0005-0000-0000-0000E7190000}"/>
    <cellStyle name="Followed Hyperlink 2" xfId="7174" hidden="1" xr:uid="{00000000-0005-0000-0000-0000E8190000}"/>
    <cellStyle name="Followed Hyperlink 2" xfId="7183" hidden="1" xr:uid="{00000000-0005-0000-0000-0000E9190000}"/>
    <cellStyle name="Followed Hyperlink 2" xfId="3500" hidden="1" xr:uid="{00000000-0005-0000-0000-0000EA190000}"/>
    <cellStyle name="Followed Hyperlink 2" xfId="7120" hidden="1" xr:uid="{00000000-0005-0000-0000-0000EB190000}"/>
    <cellStyle name="Followed Hyperlink 2" xfId="3508" hidden="1" xr:uid="{00000000-0005-0000-0000-0000EC190000}"/>
    <cellStyle name="Followed Hyperlink 2" xfId="7130" hidden="1" xr:uid="{00000000-0005-0000-0000-0000ED190000}"/>
    <cellStyle name="Followed Hyperlink 2" xfId="7113" hidden="1" xr:uid="{00000000-0005-0000-0000-0000EE190000}"/>
    <cellStyle name="Followed Hyperlink 2" xfId="7105" hidden="1" xr:uid="{00000000-0005-0000-0000-0000EF190000}"/>
    <cellStyle name="Followed Hyperlink 2" xfId="3553" hidden="1" xr:uid="{00000000-0005-0000-0000-0000F0190000}"/>
    <cellStyle name="Followed Hyperlink 2" xfId="3562" hidden="1" xr:uid="{00000000-0005-0000-0000-0000F1190000}"/>
    <cellStyle name="Followed Hyperlink 2" xfId="3545" hidden="1" xr:uid="{00000000-0005-0000-0000-0000F2190000}"/>
    <cellStyle name="Followed Hyperlink 2" xfId="3983" hidden="1" xr:uid="{00000000-0005-0000-0000-0000F3190000}"/>
    <cellStyle name="Followed Hyperlink 2" xfId="3465" hidden="1" xr:uid="{00000000-0005-0000-0000-0000F4190000}"/>
    <cellStyle name="Followed Hyperlink 2" xfId="7165" hidden="1" xr:uid="{00000000-0005-0000-0000-0000F5190000}"/>
    <cellStyle name="Followed Hyperlink 2" xfId="3494" hidden="1" xr:uid="{00000000-0005-0000-0000-0000F6190000}"/>
    <cellStyle name="Followed Hyperlink 2" xfId="3531" hidden="1" xr:uid="{00000000-0005-0000-0000-0000F7190000}"/>
    <cellStyle name="Followed Hyperlink 2" xfId="7189" hidden="1" xr:uid="{00000000-0005-0000-0000-0000F8190000}"/>
    <cellStyle name="Followed Hyperlink 2" xfId="7198" hidden="1" xr:uid="{00000000-0005-0000-0000-0000F9190000}"/>
    <cellStyle name="Followed Hyperlink 2" xfId="3456" hidden="1" xr:uid="{00000000-0005-0000-0000-0000FA190000}"/>
    <cellStyle name="Followed Hyperlink 2" xfId="3946" hidden="1" xr:uid="{00000000-0005-0000-0000-0000FB190000}"/>
    <cellStyle name="Followed Hyperlink 2" xfId="3901" hidden="1" xr:uid="{00000000-0005-0000-0000-0000FC190000}"/>
    <cellStyle name="Followed Hyperlink 2" xfId="7191" hidden="1" xr:uid="{00000000-0005-0000-0000-0000FD190000}"/>
    <cellStyle name="Followed Hyperlink 2" xfId="7112" hidden="1" xr:uid="{00000000-0005-0000-0000-0000FE190000}"/>
    <cellStyle name="Followed Hyperlink 2" xfId="7119" hidden="1" xr:uid="{00000000-0005-0000-0000-0000FF190000}"/>
    <cellStyle name="Followed Hyperlink 2" xfId="7126" hidden="1" xr:uid="{00000000-0005-0000-0000-0000001A0000}"/>
    <cellStyle name="Followed Hyperlink 2" xfId="7137" hidden="1" xr:uid="{00000000-0005-0000-0000-0000011A0000}"/>
    <cellStyle name="Followed Hyperlink 2" xfId="7156" hidden="1" xr:uid="{00000000-0005-0000-0000-0000021A0000}"/>
    <cellStyle name="Followed Hyperlink 2" xfId="7200" hidden="1" xr:uid="{00000000-0005-0000-0000-0000031A0000}"/>
    <cellStyle name="Followed Hyperlink 2" xfId="3974" hidden="1" xr:uid="{00000000-0005-0000-0000-0000041A0000}"/>
    <cellStyle name="Followed Hyperlink 2" xfId="3479" hidden="1" xr:uid="{00000000-0005-0000-0000-0000051A0000}"/>
    <cellStyle name="Followed Hyperlink 2" xfId="3671" hidden="1" xr:uid="{00000000-0005-0000-0000-0000061A0000}"/>
    <cellStyle name="Followed Hyperlink 2" xfId="4007" hidden="1" xr:uid="{00000000-0005-0000-0000-0000071A0000}"/>
    <cellStyle name="Followed Hyperlink 2" xfId="3519" hidden="1" xr:uid="{00000000-0005-0000-0000-0000081A0000}"/>
    <cellStyle name="Followed Hyperlink 2" xfId="3955" hidden="1" xr:uid="{00000000-0005-0000-0000-0000091A0000}"/>
    <cellStyle name="Followed Hyperlink 2" xfId="3467" hidden="1" xr:uid="{00000000-0005-0000-0000-00000A1A0000}"/>
    <cellStyle name="Followed Hyperlink 2" xfId="3502" hidden="1" xr:uid="{00000000-0005-0000-0000-00000B1A0000}"/>
    <cellStyle name="Followed Hyperlink 2" xfId="7147" hidden="1" xr:uid="{00000000-0005-0000-0000-00000C1A0000}"/>
    <cellStyle name="Followed Hyperlink 2" xfId="3440" hidden="1" xr:uid="{00000000-0005-0000-0000-00000D1A0000}"/>
    <cellStyle name="Followed Hyperlink 2" xfId="7181" hidden="1" xr:uid="{00000000-0005-0000-0000-00000E1A0000}"/>
    <cellStyle name="Followed Hyperlink 2" xfId="7150" hidden="1" xr:uid="{00000000-0005-0000-0000-00000F1A0000}"/>
    <cellStyle name="Followed Hyperlink 2" xfId="3572" hidden="1" xr:uid="{00000000-0005-0000-0000-0000101A0000}"/>
    <cellStyle name="Followed Hyperlink 2" xfId="7068" hidden="1" xr:uid="{00000000-0005-0000-0000-0000111A0000}"/>
    <cellStyle name="Followed Hyperlink 2" xfId="7077" hidden="1" xr:uid="{00000000-0005-0000-0000-0000121A0000}"/>
    <cellStyle name="Followed Hyperlink 2" xfId="7163" hidden="1" xr:uid="{00000000-0005-0000-0000-0000131A0000}"/>
    <cellStyle name="Followed Hyperlink 2" xfId="7094" hidden="1" xr:uid="{00000000-0005-0000-0000-0000141A0000}"/>
    <cellStyle name="Followed Hyperlink 2" xfId="3555" hidden="1" xr:uid="{00000000-0005-0000-0000-0000151A0000}"/>
    <cellStyle name="Followed Hyperlink 2" xfId="3516" hidden="1" xr:uid="{00000000-0005-0000-0000-0000161A0000}"/>
    <cellStyle name="Followed Hyperlink 2" xfId="3509" hidden="1" xr:uid="{00000000-0005-0000-0000-0000171A0000}"/>
    <cellStyle name="Followed Hyperlink 2" xfId="7125" hidden="1" xr:uid="{00000000-0005-0000-0000-0000181A0000}"/>
    <cellStyle name="Followed Hyperlink 2" xfId="7067" hidden="1" xr:uid="{00000000-0005-0000-0000-0000191A0000}"/>
    <cellStyle name="Followed Hyperlink 2" xfId="3807" hidden="1" xr:uid="{00000000-0005-0000-0000-00001A1A0000}"/>
    <cellStyle name="Followed Hyperlink 2" xfId="3536" hidden="1" xr:uid="{00000000-0005-0000-0000-00001B1A0000}"/>
    <cellStyle name="Followed Hyperlink 2" xfId="7104" hidden="1" xr:uid="{00000000-0005-0000-0000-00001C1A0000}"/>
    <cellStyle name="Followed Hyperlink 2" xfId="3503" hidden="1" xr:uid="{00000000-0005-0000-0000-00001D1A0000}"/>
    <cellStyle name="Followed Hyperlink 2" xfId="3469" hidden="1" xr:uid="{00000000-0005-0000-0000-00001E1A0000}"/>
    <cellStyle name="Followed Hyperlink 2" xfId="3957" hidden="1" xr:uid="{00000000-0005-0000-0000-00001F1A0000}"/>
    <cellStyle name="Followed Hyperlink 2" xfId="3947" hidden="1" xr:uid="{00000000-0005-0000-0000-0000201A0000}"/>
    <cellStyle name="Followed Hyperlink 2" xfId="7146" hidden="1" xr:uid="{00000000-0005-0000-0000-0000211A0000}"/>
    <cellStyle name="Followed Hyperlink 2" xfId="7154" hidden="1" xr:uid="{00000000-0005-0000-0000-0000221A0000}"/>
    <cellStyle name="Followed Hyperlink 2" xfId="3960" hidden="1" xr:uid="{00000000-0005-0000-0000-0000231A0000}"/>
    <cellStyle name="Followed Hyperlink 2" xfId="4006" hidden="1" xr:uid="{00000000-0005-0000-0000-0000241A0000}"/>
    <cellStyle name="Followed Hyperlink 2" xfId="3457" hidden="1" xr:uid="{00000000-0005-0000-0000-0000251A0000}"/>
    <cellStyle name="Followed Hyperlink 2" xfId="3441" hidden="1" xr:uid="{00000000-0005-0000-0000-0000261A0000}"/>
    <cellStyle name="Followed Hyperlink 2" xfId="7076" hidden="1" xr:uid="{00000000-0005-0000-0000-0000271A0000}"/>
    <cellStyle name="Followed Hyperlink 2" xfId="7084" hidden="1" xr:uid="{00000000-0005-0000-0000-0000281A0000}"/>
    <cellStyle name="Followed Hyperlink 2" xfId="7188" hidden="1" xr:uid="{00000000-0005-0000-0000-0000291A0000}"/>
    <cellStyle name="Followed Hyperlink 2" xfId="7196" hidden="1" xr:uid="{00000000-0005-0000-0000-00002A1A0000}"/>
    <cellStyle name="Followed Hyperlink 2" xfId="7135" hidden="1" xr:uid="{00000000-0005-0000-0000-00002B1A0000}"/>
    <cellStyle name="Followed Hyperlink 2" xfId="3673" hidden="1" xr:uid="{00000000-0005-0000-0000-00002C1A0000}"/>
    <cellStyle name="Followed Hyperlink 2" xfId="3663" hidden="1" xr:uid="{00000000-0005-0000-0000-00002D1A0000}"/>
    <cellStyle name="Followed Hyperlink 2" xfId="7118" hidden="1" xr:uid="{00000000-0005-0000-0000-00002E1A0000}"/>
    <cellStyle name="Followed Hyperlink 2" xfId="7172" hidden="1" xr:uid="{00000000-0005-0000-0000-00002F1A0000}"/>
    <cellStyle name="Followed Hyperlink 2" xfId="3996" hidden="1" xr:uid="{00000000-0005-0000-0000-0000301A0000}"/>
    <cellStyle name="Followed Hyperlink 2" xfId="3499" hidden="1" xr:uid="{00000000-0005-0000-0000-0000311A0000}"/>
    <cellStyle name="Followed Hyperlink 2" xfId="7162" hidden="1" xr:uid="{00000000-0005-0000-0000-0000321A0000}"/>
    <cellStyle name="Followed Hyperlink 2" xfId="3556" hidden="1" xr:uid="{00000000-0005-0000-0000-0000331A0000}"/>
    <cellStyle name="Followed Hyperlink 2" xfId="3564" hidden="1" xr:uid="{00000000-0005-0000-0000-0000341A0000}"/>
    <cellStyle name="Followed Hyperlink 2" xfId="3510" hidden="1" xr:uid="{00000000-0005-0000-0000-0000351A0000}"/>
    <cellStyle name="Followed Hyperlink 2" xfId="3493" hidden="1" xr:uid="{00000000-0005-0000-0000-0000361A0000}"/>
    <cellStyle name="Followed Hyperlink 2" xfId="7179" hidden="1" xr:uid="{00000000-0005-0000-0000-0000371A0000}"/>
    <cellStyle name="Followed Hyperlink 2" xfId="7110" hidden="1" xr:uid="{00000000-0005-0000-0000-0000381A0000}"/>
    <cellStyle name="Followed Hyperlink 2" xfId="7102" hidden="1" xr:uid="{00000000-0005-0000-0000-0000391A0000}"/>
    <cellStyle name="Followed Hyperlink 2" xfId="3565" hidden="1" xr:uid="{00000000-0005-0000-0000-00003A1A0000}"/>
    <cellStyle name="Followed Hyperlink 2" xfId="3522" hidden="1" xr:uid="{00000000-0005-0000-0000-00003B1A0000}"/>
    <cellStyle name="Followed Hyperlink 2" xfId="3518" hidden="1" xr:uid="{00000000-0005-0000-0000-00003C1A0000}"/>
    <cellStyle name="Followed Hyperlink 2" xfId="7092" hidden="1" xr:uid="{00000000-0005-0000-0000-00003D1A0000}"/>
    <cellStyle name="Followed Hyperlink 2" xfId="7171" hidden="1" xr:uid="{00000000-0005-0000-0000-00003E1A0000}"/>
    <cellStyle name="Followed Hyperlink 2" xfId="7065" hidden="1" xr:uid="{00000000-0005-0000-0000-00003F1A0000}"/>
    <cellStyle name="Followed Hyperlink 2" xfId="3948" hidden="1" xr:uid="{00000000-0005-0000-0000-0000401A0000}"/>
    <cellStyle name="Followed Hyperlink 2" xfId="3674" hidden="1" xr:uid="{00000000-0005-0000-0000-0000411A0000}"/>
    <cellStyle name="Followed Hyperlink 2" xfId="3548" hidden="1" xr:uid="{00000000-0005-0000-0000-0000421A0000}"/>
    <cellStyle name="Followed Hyperlink 2" xfId="3665" hidden="1" xr:uid="{00000000-0005-0000-0000-0000431A0000}"/>
    <cellStyle name="Followed Hyperlink 2" xfId="7145" hidden="1" xr:uid="{00000000-0005-0000-0000-0000441A0000}"/>
    <cellStyle name="Followed Hyperlink 2" xfId="3459" hidden="1" xr:uid="{00000000-0005-0000-0000-0000451A0000}"/>
    <cellStyle name="Followed Hyperlink 2" xfId="3515" hidden="1" xr:uid="{00000000-0005-0000-0000-0000461A0000}"/>
    <cellStyle name="Followed Hyperlink 2" xfId="3810" hidden="1" xr:uid="{00000000-0005-0000-0000-0000471A0000}"/>
    <cellStyle name="Followed Hyperlink 2" xfId="3478" hidden="1" xr:uid="{00000000-0005-0000-0000-0000481A0000}"/>
    <cellStyle name="Followed Hyperlink 2" xfId="3969" hidden="1" xr:uid="{00000000-0005-0000-0000-0000491A0000}"/>
    <cellStyle name="Followed Hyperlink 2" xfId="4005" hidden="1" xr:uid="{00000000-0005-0000-0000-00004A1A0000}"/>
    <cellStyle name="Followed Hyperlink 2" xfId="7074" hidden="1" xr:uid="{00000000-0005-0000-0000-00004B1A0000}"/>
    <cellStyle name="Followed Hyperlink 2" xfId="7152" hidden="1" xr:uid="{00000000-0005-0000-0000-00004C1A0000}"/>
    <cellStyle name="Followed Hyperlink 2" xfId="7161" hidden="1" xr:uid="{00000000-0005-0000-0000-00004D1A0000}"/>
    <cellStyle name="Followed Hyperlink 2" xfId="7170" hidden="1" xr:uid="{00000000-0005-0000-0000-00004E1A0000}"/>
    <cellStyle name="Followed Hyperlink 2" xfId="7178" hidden="1" xr:uid="{00000000-0005-0000-0000-00004F1A0000}"/>
    <cellStyle name="Followed Hyperlink 2" xfId="7187" hidden="1" xr:uid="{00000000-0005-0000-0000-0000501A0000}"/>
    <cellStyle name="Followed Hyperlink 2" xfId="7195" hidden="1" xr:uid="{00000000-0005-0000-0000-0000511A0000}"/>
    <cellStyle name="Followed Hyperlink 2" xfId="7082" hidden="1" xr:uid="{00000000-0005-0000-0000-0000521A0000}"/>
    <cellStyle name="Followed Hyperlink 2" xfId="7091" hidden="1" xr:uid="{00000000-0005-0000-0000-0000531A0000}"/>
    <cellStyle name="Followed Hyperlink 2" xfId="7101" hidden="1" xr:uid="{00000000-0005-0000-0000-0000541A0000}"/>
    <cellStyle name="Followed Hyperlink 2" xfId="7109" hidden="1" xr:uid="{00000000-0005-0000-0000-0000551A0000}"/>
    <cellStyle name="Followed Hyperlink 2" xfId="7117" hidden="1" xr:uid="{00000000-0005-0000-0000-0000561A0000}"/>
    <cellStyle name="Followed Hyperlink 2" xfId="7124" hidden="1" xr:uid="{00000000-0005-0000-0000-0000571A0000}"/>
    <cellStyle name="Followed Hyperlink 2" xfId="3566" hidden="1" xr:uid="{00000000-0005-0000-0000-0000581A0000}"/>
    <cellStyle name="Followed Hyperlink 2" xfId="3557" hidden="1" xr:uid="{00000000-0005-0000-0000-0000591A0000}"/>
    <cellStyle name="Followed Hyperlink 2" xfId="7134" hidden="1" xr:uid="{00000000-0005-0000-0000-00005A1A0000}"/>
    <cellStyle name="Followed Hyperlink 2" xfId="3442" hidden="1" xr:uid="{00000000-0005-0000-0000-00005B1A0000}"/>
    <cellStyle name="Followed Hyperlink 2" xfId="3958" hidden="1" xr:uid="{00000000-0005-0000-0000-00005C1A0000}"/>
    <cellStyle name="Followed Hyperlink 2" xfId="3541" hidden="1" xr:uid="{00000000-0005-0000-0000-00005D1A0000}"/>
    <cellStyle name="Followed Hyperlink 2" xfId="7064" hidden="1" xr:uid="{00000000-0005-0000-0000-00005E1A0000}"/>
    <cellStyle name="Followed Hyperlink 2" xfId="3675" hidden="1" xr:uid="{00000000-0005-0000-0000-00005F1A0000}"/>
    <cellStyle name="Followed Hyperlink 2" xfId="7083" hidden="1" xr:uid="{00000000-0005-0000-0000-0000601A0000}"/>
    <cellStyle name="Followed Hyperlink 2" xfId="3521" hidden="1" xr:uid="{00000000-0005-0000-0000-0000611A0000}"/>
    <cellStyle name="Followed Hyperlink 2" xfId="7153" hidden="1" xr:uid="{00000000-0005-0000-0000-0000621A0000}"/>
    <cellStyle name="Followed Hyperlink 2" xfId="3471" hidden="1" xr:uid="{00000000-0005-0000-0000-0000631A0000}"/>
    <cellStyle name="Followed Hyperlink 2" xfId="3504" hidden="1" xr:uid="{00000000-0005-0000-0000-0000641A0000}"/>
    <cellStyle name="Followed Hyperlink 2" xfId="7073" hidden="1" xr:uid="{00000000-0005-0000-0000-0000651A0000}"/>
    <cellStyle name="Followed Hyperlink 2" xfId="3959" hidden="1" xr:uid="{00000000-0005-0000-0000-0000661A0000}"/>
    <cellStyle name="Followed Hyperlink 2" xfId="3529" hidden="1" xr:uid="{00000000-0005-0000-0000-0000671A0000}"/>
    <cellStyle name="Followed Hyperlink 2" xfId="7133" hidden="1" xr:uid="{00000000-0005-0000-0000-0000681A0000}"/>
    <cellStyle name="Followed Hyperlink 2" xfId="3949" hidden="1" xr:uid="{00000000-0005-0000-0000-0000691A0000}"/>
    <cellStyle name="Followed Hyperlink 2" xfId="7144" hidden="1" xr:uid="{00000000-0005-0000-0000-00006A1A0000}"/>
    <cellStyle name="Followed Hyperlink 2" xfId="7151" hidden="1" xr:uid="{00000000-0005-0000-0000-00006B1A0000}"/>
    <cellStyle name="Followed Hyperlink 2" xfId="7160" hidden="1" xr:uid="{00000000-0005-0000-0000-00006C1A0000}"/>
    <cellStyle name="Followed Hyperlink 2" xfId="7168" hidden="1" xr:uid="{00000000-0005-0000-0000-00006D1A0000}"/>
    <cellStyle name="Followed Hyperlink 2" xfId="7177" hidden="1" xr:uid="{00000000-0005-0000-0000-00006E1A0000}"/>
    <cellStyle name="Followed Hyperlink 2" xfId="7186" hidden="1" xr:uid="{00000000-0005-0000-0000-00006F1A0000}"/>
    <cellStyle name="Followed Hyperlink 2" xfId="3666" hidden="1" xr:uid="{00000000-0005-0000-0000-0000701A0000}"/>
    <cellStyle name="Followed Hyperlink 2" xfId="3511" hidden="1" xr:uid="{00000000-0005-0000-0000-0000711A0000}"/>
    <cellStyle name="Followed Hyperlink 2" xfId="3460" hidden="1" xr:uid="{00000000-0005-0000-0000-0000721A0000}"/>
    <cellStyle name="Followed Hyperlink 2" xfId="3567" hidden="1" xr:uid="{00000000-0005-0000-0000-0000731A0000}"/>
    <cellStyle name="Followed Hyperlink 2" xfId="3472" hidden="1" xr:uid="{00000000-0005-0000-0000-0000741A0000}"/>
    <cellStyle name="Followed Hyperlink 2" xfId="3558" hidden="1" xr:uid="{00000000-0005-0000-0000-0000751A0000}"/>
    <cellStyle name="Followed Hyperlink 2" xfId="3443" hidden="1" xr:uid="{00000000-0005-0000-0000-0000761A0000}"/>
    <cellStyle name="Followed Hyperlink 2" xfId="7099" hidden="1" xr:uid="{00000000-0005-0000-0000-0000771A0000}"/>
    <cellStyle name="Followed Hyperlink 2" xfId="7089" hidden="1" xr:uid="{00000000-0005-0000-0000-0000781A0000}"/>
    <cellStyle name="Followed Hyperlink 2" xfId="7080" hidden="1" xr:uid="{00000000-0005-0000-0000-0000791A0000}"/>
    <cellStyle name="Followed Hyperlink 2" xfId="7072" hidden="1" xr:uid="{00000000-0005-0000-0000-00007A1A0000}"/>
    <cellStyle name="Followed Hyperlink 2" xfId="7116" hidden="1" xr:uid="{00000000-0005-0000-0000-00007B1A0000}"/>
    <cellStyle name="Followed Hyperlink 2" xfId="3808" hidden="1" xr:uid="{00000000-0005-0000-0000-00007C1A0000}"/>
    <cellStyle name="Followed Hyperlink 2" xfId="7123" hidden="1" xr:uid="{00000000-0005-0000-0000-00007D1A0000}"/>
    <cellStyle name="Followed Hyperlink 2" xfId="3517" hidden="1" xr:uid="{00000000-0005-0000-0000-00007E1A0000}"/>
    <cellStyle name="Followed Hyperlink 2" xfId="3505" hidden="1" xr:uid="{00000000-0005-0000-0000-00007F1A0000}"/>
    <cellStyle name="Followed Hyperlink 2" xfId="3667" hidden="1" xr:uid="{00000000-0005-0000-0000-0000801A0000}"/>
    <cellStyle name="Followed Hyperlink 2" xfId="7175" hidden="1" xr:uid="{00000000-0005-0000-0000-0000811A0000}"/>
    <cellStyle name="Followed Hyperlink 2" xfId="7184" hidden="1" xr:uid="{00000000-0005-0000-0000-0000821A0000}"/>
    <cellStyle name="Followed Hyperlink 2" xfId="7192" hidden="1" xr:uid="{00000000-0005-0000-0000-0000831A0000}"/>
    <cellStyle name="Followed Hyperlink 2" xfId="7131" hidden="1" xr:uid="{00000000-0005-0000-0000-0000841A0000}"/>
    <cellStyle name="Followed Hyperlink 2" xfId="3677" hidden="1" xr:uid="{00000000-0005-0000-0000-0000851A0000}"/>
    <cellStyle name="Followed Hyperlink 2" xfId="7108" hidden="1" xr:uid="{00000000-0005-0000-0000-0000861A0000}"/>
    <cellStyle name="Followed Hyperlink 2" xfId="7194" hidden="1" xr:uid="{00000000-0005-0000-0000-0000871A0000}"/>
    <cellStyle name="Followed Hyperlink 2" xfId="3498" hidden="1" xr:uid="{00000000-0005-0000-0000-0000881A0000}"/>
    <cellStyle name="Followed Hyperlink 2" xfId="3507" hidden="1" xr:uid="{00000000-0005-0000-0000-0000891A0000}"/>
    <cellStyle name="Followed Hyperlink 2" xfId="7142" hidden="1" xr:uid="{00000000-0005-0000-0000-00008A1A0000}"/>
    <cellStyle name="Followed Hyperlink 2" xfId="3474" hidden="1" xr:uid="{00000000-0005-0000-0000-00008B1A0000}"/>
    <cellStyle name="Followed Hyperlink 2" xfId="3512" hidden="1" xr:uid="{00000000-0005-0000-0000-00008C1A0000}"/>
    <cellStyle name="Followed Hyperlink 2" xfId="7121" hidden="1" xr:uid="{00000000-0005-0000-0000-00008D1A0000}"/>
    <cellStyle name="Followed Hyperlink 2" xfId="7114" hidden="1" xr:uid="{00000000-0005-0000-0000-00008E1A0000}"/>
    <cellStyle name="Followed Hyperlink 2" xfId="7106" hidden="1" xr:uid="{00000000-0005-0000-0000-00008F1A0000}"/>
    <cellStyle name="Followed Hyperlink 2" xfId="7097" hidden="1" xr:uid="{00000000-0005-0000-0000-0000901A0000}"/>
    <cellStyle name="Followed Hyperlink 2" xfId="3533" hidden="1" xr:uid="{00000000-0005-0000-0000-0000911A0000}"/>
    <cellStyle name="Followed Hyperlink 2" xfId="4002" hidden="1" xr:uid="{00000000-0005-0000-0000-0000921A0000}"/>
    <cellStyle name="Followed Hyperlink 2" xfId="3961" hidden="1" xr:uid="{00000000-0005-0000-0000-0000931A0000}"/>
    <cellStyle name="Followed Hyperlink 2" xfId="3971" hidden="1" xr:uid="{00000000-0005-0000-0000-0000941A0000}"/>
    <cellStyle name="Followed Hyperlink 2" xfId="3950" hidden="1" xr:uid="{00000000-0005-0000-0000-0000951A0000}"/>
    <cellStyle name="Followed Hyperlink 2" xfId="3552" hidden="1" xr:uid="{00000000-0005-0000-0000-0000961A0000}"/>
    <cellStyle name="Followed Hyperlink 2" xfId="3951" hidden="1" xr:uid="{00000000-0005-0000-0000-0000971A0000}"/>
    <cellStyle name="Followed Hyperlink 2" xfId="3526" hidden="1" xr:uid="{00000000-0005-0000-0000-0000981A0000}"/>
    <cellStyle name="Followed Hyperlink 2" xfId="3514" hidden="1" xr:uid="{00000000-0005-0000-0000-0000991A0000}"/>
    <cellStyle name="Followed Hyperlink 2" xfId="3569" hidden="1" xr:uid="{00000000-0005-0000-0000-00009A1A0000}"/>
    <cellStyle name="Followed Hyperlink 2" xfId="3560" hidden="1" xr:uid="{00000000-0005-0000-0000-00009B1A0000}"/>
    <cellStyle name="Followed Hyperlink 2" xfId="3976" hidden="1" xr:uid="{00000000-0005-0000-0000-00009C1A0000}"/>
    <cellStyle name="Followed Hyperlink 2" xfId="3679" hidden="1" xr:uid="{00000000-0005-0000-0000-00009D1A0000}"/>
    <cellStyle name="Followed Hyperlink 2" xfId="7166" hidden="1" xr:uid="{00000000-0005-0000-0000-00009E1A0000}"/>
    <cellStyle name="Followed Hyperlink 2" xfId="7070" hidden="1" xr:uid="{00000000-0005-0000-0000-00009F1A0000}"/>
    <cellStyle name="Followed Hyperlink 2" xfId="3988" hidden="1" xr:uid="{00000000-0005-0000-0000-0000A01A0000}"/>
    <cellStyle name="Followed Hyperlink 2" xfId="7149" hidden="1" xr:uid="{00000000-0005-0000-0000-0000A11A0000}"/>
    <cellStyle name="Followed Hyperlink 2" xfId="7140" hidden="1" xr:uid="{00000000-0005-0000-0000-0000A21A0000}"/>
    <cellStyle name="Followed Hyperlink 2" xfId="3445" hidden="1" xr:uid="{00000000-0005-0000-0000-0000A31A0000}"/>
    <cellStyle name="Followed Hyperlink 2" xfId="3464" hidden="1" xr:uid="{00000000-0005-0000-0000-0000A41A0000}"/>
    <cellStyle name="Followed Hyperlink 2" xfId="3546" hidden="1" xr:uid="{00000000-0005-0000-0000-0000A51A0000}"/>
    <cellStyle name="Followed Hyperlink 2" xfId="3669" hidden="1" xr:uid="{00000000-0005-0000-0000-0000A61A0000}"/>
    <cellStyle name="Followed Hyperlink 2" xfId="3462" hidden="1" xr:uid="{00000000-0005-0000-0000-0000A71A0000}"/>
    <cellStyle name="Followed Hyperlink 2" xfId="7060" hidden="1" xr:uid="{00000000-0005-0000-0000-0000A81A0000}"/>
    <cellStyle name="Followed Hyperlink 2" xfId="7158" hidden="1" xr:uid="{00000000-0005-0000-0000-0000A91A0000}"/>
    <cellStyle name="Followed Hyperlink 2" xfId="7129" hidden="1" xr:uid="{00000000-0005-0000-0000-0000AA1A0000}"/>
    <cellStyle name="Followed Hyperlink 2" xfId="7218" hidden="1" xr:uid="{00000000-0005-0000-0000-0000AB1A0000}"/>
    <cellStyle name="Followed Hyperlink 2" xfId="7214" hidden="1" xr:uid="{00000000-0005-0000-0000-0000AC1A0000}"/>
    <cellStyle name="Followed Hyperlink 2" xfId="7210" hidden="1" xr:uid="{00000000-0005-0000-0000-0000AD1A0000}"/>
    <cellStyle name="Followed Hyperlink 2" xfId="7206" hidden="1" xr:uid="{00000000-0005-0000-0000-0000AE1A0000}"/>
    <cellStyle name="Followed Hyperlink 2" xfId="7202" hidden="1" xr:uid="{00000000-0005-0000-0000-0000AF1A0000}"/>
    <cellStyle name="Followed Hyperlink 2" xfId="7087" hidden="1" xr:uid="{00000000-0005-0000-0000-0000B01A0000}"/>
    <cellStyle name="Followed Hyperlink 2" xfId="7221" hidden="1" xr:uid="{00000000-0005-0000-0000-0000B11A0000}"/>
    <cellStyle name="Followed Hyperlink 2" xfId="3975" hidden="1" xr:uid="{00000000-0005-0000-0000-0000B21A0000}"/>
    <cellStyle name="Followed Hyperlink 2" xfId="3809" hidden="1" xr:uid="{00000000-0005-0000-0000-0000B31A0000}"/>
    <cellStyle name="Followed Hyperlink 2" xfId="3444" hidden="1" xr:uid="{00000000-0005-0000-0000-0000B41A0000}"/>
    <cellStyle name="Followed Hyperlink 2" xfId="7208" hidden="1" xr:uid="{00000000-0005-0000-0000-0000B51A0000}"/>
    <cellStyle name="Followed Hyperlink 2" xfId="7215" hidden="1" xr:uid="{00000000-0005-0000-0000-0000B61A0000}"/>
    <cellStyle name="Followed Hyperlink 2" xfId="7204" hidden="1" xr:uid="{00000000-0005-0000-0000-0000B71A0000}"/>
    <cellStyle name="Followed Hyperlink 2" xfId="7062" hidden="1" xr:uid="{00000000-0005-0000-0000-0000B81A0000}"/>
    <cellStyle name="Followed Hyperlink 2" xfId="7201" hidden="1" xr:uid="{00000000-0005-0000-0000-0000B91A0000}"/>
    <cellStyle name="Followed Hyperlink 2" xfId="7205" hidden="1" xr:uid="{00000000-0005-0000-0000-0000BA1A0000}"/>
    <cellStyle name="Followed Hyperlink 2" xfId="7209" hidden="1" xr:uid="{00000000-0005-0000-0000-0000BB1A0000}"/>
    <cellStyle name="Followed Hyperlink 2" xfId="7213" hidden="1" xr:uid="{00000000-0005-0000-0000-0000BC1A0000}"/>
    <cellStyle name="Followed Hyperlink 2" xfId="7216" hidden="1" xr:uid="{00000000-0005-0000-0000-0000BD1A0000}"/>
    <cellStyle name="Followed Hyperlink 2" xfId="7203" hidden="1" xr:uid="{00000000-0005-0000-0000-0000BE1A0000}"/>
    <cellStyle name="Followed Hyperlink 2" xfId="7078" hidden="1" xr:uid="{00000000-0005-0000-0000-0000BF1A0000}"/>
    <cellStyle name="Followed Hyperlink 2" xfId="7211" hidden="1" xr:uid="{00000000-0005-0000-0000-0000C01A0000}"/>
    <cellStyle name="Followed Hyperlink 2" xfId="7219" hidden="1" xr:uid="{00000000-0005-0000-0000-0000C11A0000}"/>
    <cellStyle name="Followed Hyperlink 2" xfId="7212" hidden="1" xr:uid="{00000000-0005-0000-0000-0000C21A0000}"/>
    <cellStyle name="Followed Hyperlink 2" xfId="7241" hidden="1" xr:uid="{00000000-0005-0000-0000-0000C31A0000}"/>
    <cellStyle name="Followed Hyperlink 2" xfId="7237" hidden="1" xr:uid="{00000000-0005-0000-0000-0000C41A0000}"/>
    <cellStyle name="Followed Hyperlink 2" xfId="7233" hidden="1" xr:uid="{00000000-0005-0000-0000-0000C51A0000}"/>
    <cellStyle name="Followed Hyperlink 2" xfId="7229" hidden="1" xr:uid="{00000000-0005-0000-0000-0000C61A0000}"/>
    <cellStyle name="Followed Hyperlink 2" xfId="7226" hidden="1" xr:uid="{00000000-0005-0000-0000-0000C71A0000}"/>
    <cellStyle name="Followed Hyperlink 2" xfId="7220" hidden="1" xr:uid="{00000000-0005-0000-0000-0000C81A0000}"/>
    <cellStyle name="Followed Hyperlink 2" xfId="7217" hidden="1" xr:uid="{00000000-0005-0000-0000-0000C91A0000}"/>
    <cellStyle name="Followed Hyperlink 2" xfId="7207" hidden="1" xr:uid="{00000000-0005-0000-0000-0000CA1A0000}"/>
    <cellStyle name="Followed Hyperlink 2" xfId="7239" hidden="1" xr:uid="{00000000-0005-0000-0000-0000CB1A0000}"/>
    <cellStyle name="Followed Hyperlink 2" xfId="7224" hidden="1" xr:uid="{00000000-0005-0000-0000-0000CC1A0000}"/>
    <cellStyle name="Followed Hyperlink 2" xfId="7235" hidden="1" xr:uid="{00000000-0005-0000-0000-0000CD1A0000}"/>
    <cellStyle name="Followed Hyperlink 2" xfId="3990" hidden="1" xr:uid="{00000000-0005-0000-0000-0000CE1A0000}"/>
    <cellStyle name="Followed Hyperlink 2" xfId="7232" hidden="1" xr:uid="{00000000-0005-0000-0000-0000CF1A0000}"/>
    <cellStyle name="Followed Hyperlink 2" xfId="7236" hidden="1" xr:uid="{00000000-0005-0000-0000-0000D01A0000}"/>
    <cellStyle name="Followed Hyperlink 2" xfId="7240" hidden="1" xr:uid="{00000000-0005-0000-0000-0000D11A0000}"/>
    <cellStyle name="Followed Hyperlink 2" xfId="7244" hidden="1" xr:uid="{00000000-0005-0000-0000-0000D21A0000}"/>
    <cellStyle name="Followed Hyperlink 2" xfId="7225" hidden="1" xr:uid="{00000000-0005-0000-0000-0000D31A0000}"/>
    <cellStyle name="Followed Hyperlink 2" xfId="7234" hidden="1" xr:uid="{00000000-0005-0000-0000-0000D41A0000}"/>
    <cellStyle name="Followed Hyperlink 2" xfId="4004" hidden="1" xr:uid="{00000000-0005-0000-0000-0000D51A0000}"/>
    <cellStyle name="Followed Hyperlink 2" xfId="7242" hidden="1" xr:uid="{00000000-0005-0000-0000-0000D61A0000}"/>
    <cellStyle name="Followed Hyperlink 2" xfId="7227" hidden="1" xr:uid="{00000000-0005-0000-0000-0000D71A0000}"/>
    <cellStyle name="Followed Hyperlink 2" xfId="7243" hidden="1" xr:uid="{00000000-0005-0000-0000-0000D81A0000}"/>
    <cellStyle name="Followed Hyperlink 2" xfId="7261" hidden="1" xr:uid="{00000000-0005-0000-0000-0000D91A0000}"/>
    <cellStyle name="Followed Hyperlink 2" xfId="7258" hidden="1" xr:uid="{00000000-0005-0000-0000-0000DA1A0000}"/>
    <cellStyle name="Followed Hyperlink 2" xfId="7254" hidden="1" xr:uid="{00000000-0005-0000-0000-0000DB1A0000}"/>
    <cellStyle name="Followed Hyperlink 2" xfId="7251" hidden="1" xr:uid="{00000000-0005-0000-0000-0000DC1A0000}"/>
    <cellStyle name="Followed Hyperlink 2" xfId="7247" hidden="1" xr:uid="{00000000-0005-0000-0000-0000DD1A0000}"/>
    <cellStyle name="Followed Hyperlink 2" xfId="7259" hidden="1" xr:uid="{00000000-0005-0000-0000-0000DE1A0000}"/>
    <cellStyle name="Followed Hyperlink 2" xfId="7245" hidden="1" xr:uid="{00000000-0005-0000-0000-0000DF1A0000}"/>
    <cellStyle name="Followed Hyperlink 2" xfId="7256" hidden="1" xr:uid="{00000000-0005-0000-0000-0000E01A0000}"/>
    <cellStyle name="Followed Hyperlink 2" xfId="7231" hidden="1" xr:uid="{00000000-0005-0000-0000-0000E11A0000}"/>
    <cellStyle name="Followed Hyperlink 2" xfId="7253" hidden="1" xr:uid="{00000000-0005-0000-0000-0000E21A0000}"/>
    <cellStyle name="Followed Hyperlink 2" xfId="7257" hidden="1" xr:uid="{00000000-0005-0000-0000-0000E31A0000}"/>
    <cellStyle name="Followed Hyperlink 2" xfId="7260" hidden="1" xr:uid="{00000000-0005-0000-0000-0000E41A0000}"/>
    <cellStyle name="Followed Hyperlink 2" xfId="7264" hidden="1" xr:uid="{00000000-0005-0000-0000-0000E51A0000}"/>
    <cellStyle name="Followed Hyperlink 2" xfId="7246" hidden="1" xr:uid="{00000000-0005-0000-0000-0000E61A0000}"/>
    <cellStyle name="Followed Hyperlink 2" xfId="7255" hidden="1" xr:uid="{00000000-0005-0000-0000-0000E71A0000}"/>
    <cellStyle name="Followed Hyperlink 2" xfId="7230" hidden="1" xr:uid="{00000000-0005-0000-0000-0000E81A0000}"/>
    <cellStyle name="Followed Hyperlink 2" xfId="7262" hidden="1" xr:uid="{00000000-0005-0000-0000-0000E91A0000}"/>
    <cellStyle name="Followed Hyperlink 2" xfId="7249" hidden="1" xr:uid="{00000000-0005-0000-0000-0000EA1A0000}"/>
    <cellStyle name="Followed Hyperlink 2" xfId="7263" hidden="1" xr:uid="{00000000-0005-0000-0000-0000EB1A0000}"/>
    <cellStyle name="Followed Hyperlink 2" xfId="7282" hidden="1" xr:uid="{00000000-0005-0000-0000-0000EC1A0000}"/>
    <cellStyle name="Followed Hyperlink 2" xfId="7278" hidden="1" xr:uid="{00000000-0005-0000-0000-0000ED1A0000}"/>
    <cellStyle name="Followed Hyperlink 2" xfId="7274" hidden="1" xr:uid="{00000000-0005-0000-0000-0000EE1A0000}"/>
    <cellStyle name="Followed Hyperlink 2" xfId="7270" hidden="1" xr:uid="{00000000-0005-0000-0000-0000EF1A0000}"/>
    <cellStyle name="Followed Hyperlink 2" xfId="7267" hidden="1" xr:uid="{00000000-0005-0000-0000-0000F01A0000}"/>
    <cellStyle name="Followed Hyperlink 2" xfId="7248" hidden="1" xr:uid="{00000000-0005-0000-0000-0000F11A0000}"/>
    <cellStyle name="Followed Hyperlink 2" xfId="7285" hidden="1" xr:uid="{00000000-0005-0000-0000-0000F21A0000}"/>
    <cellStyle name="Followed Hyperlink 2" xfId="7281" hidden="1" xr:uid="{00000000-0005-0000-0000-0000F31A0000}"/>
    <cellStyle name="Followed Hyperlink 2" xfId="7228" hidden="1" xr:uid="{00000000-0005-0000-0000-0000F41A0000}"/>
    <cellStyle name="Followed Hyperlink 2" xfId="7252" hidden="1" xr:uid="{00000000-0005-0000-0000-0000F51A0000}"/>
    <cellStyle name="Followed Hyperlink 2" xfId="7268" hidden="1" xr:uid="{00000000-0005-0000-0000-0000F61A0000}"/>
    <cellStyle name="Followed Hyperlink 2" xfId="7275" hidden="1" xr:uid="{00000000-0005-0000-0000-0000F71A0000}"/>
    <cellStyle name="Followed Hyperlink 2" xfId="7265" hidden="1" xr:uid="{00000000-0005-0000-0000-0000F81A0000}"/>
    <cellStyle name="Followed Hyperlink 2" xfId="7222" hidden="1" xr:uid="{00000000-0005-0000-0000-0000F91A0000}"/>
    <cellStyle name="Followed Hyperlink 2" xfId="7284" hidden="1" xr:uid="{00000000-0005-0000-0000-0000FA1A0000}"/>
    <cellStyle name="Followed Hyperlink 2" xfId="7266" hidden="1" xr:uid="{00000000-0005-0000-0000-0000FB1A0000}"/>
    <cellStyle name="Followed Hyperlink 2" xfId="7269" hidden="1" xr:uid="{00000000-0005-0000-0000-0000FC1A0000}"/>
    <cellStyle name="Followed Hyperlink 2" xfId="7273" hidden="1" xr:uid="{00000000-0005-0000-0000-0000FD1A0000}"/>
    <cellStyle name="Followed Hyperlink 2" xfId="7276" hidden="1" xr:uid="{00000000-0005-0000-0000-0000FE1A0000}"/>
    <cellStyle name="Followed Hyperlink 2" xfId="7223" hidden="1" xr:uid="{00000000-0005-0000-0000-0000FF1A0000}"/>
    <cellStyle name="Followed Hyperlink 2" xfId="7250" hidden="1" xr:uid="{00000000-0005-0000-0000-0000001B0000}"/>
    <cellStyle name="Followed Hyperlink 2" xfId="7271" hidden="1" xr:uid="{00000000-0005-0000-0000-0000011B0000}"/>
    <cellStyle name="Followed Hyperlink 2" xfId="7279" hidden="1" xr:uid="{00000000-0005-0000-0000-0000021B0000}"/>
    <cellStyle name="Followed Hyperlink 2" xfId="7272" hidden="1" xr:uid="{00000000-0005-0000-0000-0000031B0000}"/>
    <cellStyle name="Followed Hyperlink 2" xfId="7307" hidden="1" xr:uid="{00000000-0005-0000-0000-0000041B0000}"/>
    <cellStyle name="Followed Hyperlink 2" xfId="7303" hidden="1" xr:uid="{00000000-0005-0000-0000-0000051B0000}"/>
    <cellStyle name="Followed Hyperlink 2" xfId="7299" hidden="1" xr:uid="{00000000-0005-0000-0000-0000061B0000}"/>
    <cellStyle name="Followed Hyperlink 2" xfId="7295" hidden="1" xr:uid="{00000000-0005-0000-0000-0000071B0000}"/>
    <cellStyle name="Followed Hyperlink 2" xfId="7291" hidden="1" xr:uid="{00000000-0005-0000-0000-0000081B0000}"/>
    <cellStyle name="Followed Hyperlink 2" xfId="7287" hidden="1" xr:uid="{00000000-0005-0000-0000-0000091B0000}"/>
    <cellStyle name="Followed Hyperlink 2" xfId="7238" hidden="1" xr:uid="{00000000-0005-0000-0000-00000A1B0000}"/>
    <cellStyle name="Followed Hyperlink 2" xfId="7283" hidden="1" xr:uid="{00000000-0005-0000-0000-00000B1B0000}"/>
    <cellStyle name="Followed Hyperlink 2" xfId="7286" hidden="1" xr:uid="{00000000-0005-0000-0000-00000C1B0000}"/>
    <cellStyle name="Followed Hyperlink 2" xfId="7301" hidden="1" xr:uid="{00000000-0005-0000-0000-00000D1B0000}"/>
    <cellStyle name="Followed Hyperlink 2" xfId="7308" hidden="1" xr:uid="{00000000-0005-0000-0000-00000E1B0000}"/>
    <cellStyle name="Followed Hyperlink 2" xfId="7297" hidden="1" xr:uid="{00000000-0005-0000-0000-00000F1B0000}"/>
    <cellStyle name="Followed Hyperlink 2" xfId="7280" hidden="1" xr:uid="{00000000-0005-0000-0000-0000101B0000}"/>
    <cellStyle name="Followed Hyperlink 2" xfId="7294" hidden="1" xr:uid="{00000000-0005-0000-0000-0000111B0000}"/>
    <cellStyle name="Followed Hyperlink 2" xfId="7298" hidden="1" xr:uid="{00000000-0005-0000-0000-0000121B0000}"/>
    <cellStyle name="Followed Hyperlink 2" xfId="7302" hidden="1" xr:uid="{00000000-0005-0000-0000-0000131B0000}"/>
    <cellStyle name="Followed Hyperlink 2" xfId="7306" hidden="1" xr:uid="{00000000-0005-0000-0000-0000141B0000}"/>
    <cellStyle name="Followed Hyperlink 2" xfId="7309" hidden="1" xr:uid="{00000000-0005-0000-0000-0000151B0000}"/>
    <cellStyle name="Followed Hyperlink 2" xfId="7296" hidden="1" xr:uid="{00000000-0005-0000-0000-0000161B0000}"/>
    <cellStyle name="Followed Hyperlink 2" xfId="7277" hidden="1" xr:uid="{00000000-0005-0000-0000-0000171B0000}"/>
    <cellStyle name="Followed Hyperlink 2" xfId="7304" hidden="1" xr:uid="{00000000-0005-0000-0000-0000181B0000}"/>
    <cellStyle name="Followed Hyperlink 2" xfId="7289" hidden="1" xr:uid="{00000000-0005-0000-0000-0000191B0000}"/>
    <cellStyle name="Followed Hyperlink 2" xfId="7305" hidden="1" xr:uid="{00000000-0005-0000-0000-00001A1B0000}"/>
    <cellStyle name="Followed Hyperlink 2" xfId="7330" hidden="1" xr:uid="{00000000-0005-0000-0000-00001B1B0000}"/>
    <cellStyle name="Followed Hyperlink 2" xfId="7326" hidden="1" xr:uid="{00000000-0005-0000-0000-00001C1B0000}"/>
    <cellStyle name="Followed Hyperlink 2" xfId="7322" hidden="1" xr:uid="{00000000-0005-0000-0000-00001D1B0000}"/>
    <cellStyle name="Followed Hyperlink 2" xfId="7318" hidden="1" xr:uid="{00000000-0005-0000-0000-00001E1B0000}"/>
    <cellStyle name="Followed Hyperlink 2" xfId="7314" hidden="1" xr:uid="{00000000-0005-0000-0000-00001F1B0000}"/>
    <cellStyle name="Followed Hyperlink 2" xfId="7290" hidden="1" xr:uid="{00000000-0005-0000-0000-0000201B0000}"/>
    <cellStyle name="Followed Hyperlink 2" xfId="7310" hidden="1" xr:uid="{00000000-0005-0000-0000-0000211B0000}"/>
    <cellStyle name="Followed Hyperlink 2" xfId="7300" hidden="1" xr:uid="{00000000-0005-0000-0000-0000221B0000}"/>
    <cellStyle name="Followed Hyperlink 2" xfId="7328" hidden="1" xr:uid="{00000000-0005-0000-0000-0000231B0000}"/>
    <cellStyle name="Followed Hyperlink 2" xfId="7312" hidden="1" xr:uid="{00000000-0005-0000-0000-0000241B0000}"/>
    <cellStyle name="Followed Hyperlink 2" xfId="7324" hidden="1" xr:uid="{00000000-0005-0000-0000-0000251B0000}"/>
    <cellStyle name="Followed Hyperlink 2" xfId="7293" hidden="1" xr:uid="{00000000-0005-0000-0000-0000261B0000}"/>
    <cellStyle name="Followed Hyperlink 2" xfId="7321" hidden="1" xr:uid="{00000000-0005-0000-0000-0000271B0000}"/>
    <cellStyle name="Followed Hyperlink 2" xfId="7325" hidden="1" xr:uid="{00000000-0005-0000-0000-0000281B0000}"/>
    <cellStyle name="Followed Hyperlink 2" xfId="7329" hidden="1" xr:uid="{00000000-0005-0000-0000-0000291B0000}"/>
    <cellStyle name="Followed Hyperlink 2" xfId="7333" hidden="1" xr:uid="{00000000-0005-0000-0000-00002A1B0000}"/>
    <cellStyle name="Followed Hyperlink 2" xfId="7313" hidden="1" xr:uid="{00000000-0005-0000-0000-00002B1B0000}"/>
    <cellStyle name="Followed Hyperlink 2" xfId="7323" hidden="1" xr:uid="{00000000-0005-0000-0000-00002C1B0000}"/>
    <cellStyle name="Followed Hyperlink 2" xfId="7292" hidden="1" xr:uid="{00000000-0005-0000-0000-00002D1B0000}"/>
    <cellStyle name="Followed Hyperlink 2" xfId="7331" hidden="1" xr:uid="{00000000-0005-0000-0000-00002E1B0000}"/>
    <cellStyle name="Followed Hyperlink 2" xfId="7316" hidden="1" xr:uid="{00000000-0005-0000-0000-00002F1B0000}"/>
    <cellStyle name="Followed Hyperlink 2" xfId="7332" hidden="1" xr:uid="{00000000-0005-0000-0000-0000301B0000}"/>
    <cellStyle name="Followed Hyperlink 2" xfId="7351" hidden="1" xr:uid="{00000000-0005-0000-0000-0000311B0000}"/>
    <cellStyle name="Followed Hyperlink 2" xfId="7347" hidden="1" xr:uid="{00000000-0005-0000-0000-0000321B0000}"/>
    <cellStyle name="Followed Hyperlink 2" xfId="7343" hidden="1" xr:uid="{00000000-0005-0000-0000-0000331B0000}"/>
    <cellStyle name="Followed Hyperlink 2" xfId="7339" hidden="1" xr:uid="{00000000-0005-0000-0000-0000341B0000}"/>
    <cellStyle name="Followed Hyperlink 2" xfId="7336" hidden="1" xr:uid="{00000000-0005-0000-0000-0000351B0000}"/>
    <cellStyle name="Followed Hyperlink 2" xfId="7317" hidden="1" xr:uid="{00000000-0005-0000-0000-0000361B0000}"/>
    <cellStyle name="Followed Hyperlink 2" xfId="7288" hidden="1" xr:uid="{00000000-0005-0000-0000-0000371B0000}"/>
    <cellStyle name="Followed Hyperlink 2" xfId="7327" hidden="1" xr:uid="{00000000-0005-0000-0000-0000381B0000}"/>
    <cellStyle name="Followed Hyperlink 2" xfId="7349" hidden="1" xr:uid="{00000000-0005-0000-0000-0000391B0000}"/>
    <cellStyle name="Followed Hyperlink 2" xfId="7334" hidden="1" xr:uid="{00000000-0005-0000-0000-00003A1B0000}"/>
    <cellStyle name="Followed Hyperlink 2" xfId="7345" hidden="1" xr:uid="{00000000-0005-0000-0000-00003B1B0000}"/>
    <cellStyle name="Followed Hyperlink 2" xfId="7320" hidden="1" xr:uid="{00000000-0005-0000-0000-00003C1B0000}"/>
    <cellStyle name="Followed Hyperlink 2" xfId="7342" hidden="1" xr:uid="{00000000-0005-0000-0000-00003D1B0000}"/>
    <cellStyle name="Followed Hyperlink 2" xfId="7346" hidden="1" xr:uid="{00000000-0005-0000-0000-00003E1B0000}"/>
    <cellStyle name="Followed Hyperlink 2" xfId="7350" hidden="1" xr:uid="{00000000-0005-0000-0000-00003F1B0000}"/>
    <cellStyle name="Followed Hyperlink 2" xfId="7354" hidden="1" xr:uid="{00000000-0005-0000-0000-0000401B0000}"/>
    <cellStyle name="Followed Hyperlink 2" xfId="7335" hidden="1" xr:uid="{00000000-0005-0000-0000-0000411B0000}"/>
    <cellStyle name="Followed Hyperlink 2" xfId="7344" hidden="1" xr:uid="{00000000-0005-0000-0000-0000421B0000}"/>
    <cellStyle name="Followed Hyperlink 2" xfId="7319" hidden="1" xr:uid="{00000000-0005-0000-0000-0000431B0000}"/>
    <cellStyle name="Followed Hyperlink 2" xfId="7352" hidden="1" xr:uid="{00000000-0005-0000-0000-0000441B0000}"/>
    <cellStyle name="Followed Hyperlink 2" xfId="7337" hidden="1" xr:uid="{00000000-0005-0000-0000-0000451B0000}"/>
    <cellStyle name="Followed Hyperlink 2" xfId="7353" hidden="1" xr:uid="{00000000-0005-0000-0000-0000461B0000}"/>
    <cellStyle name="Followed Hyperlink 2" xfId="7371" hidden="1" xr:uid="{00000000-0005-0000-0000-0000471B0000}"/>
    <cellStyle name="Followed Hyperlink 2" xfId="7368" hidden="1" xr:uid="{00000000-0005-0000-0000-0000481B0000}"/>
    <cellStyle name="Followed Hyperlink 2" xfId="7364" hidden="1" xr:uid="{00000000-0005-0000-0000-0000491B0000}"/>
    <cellStyle name="Followed Hyperlink 2" xfId="7361" hidden="1" xr:uid="{00000000-0005-0000-0000-00004A1B0000}"/>
    <cellStyle name="Followed Hyperlink 2" xfId="7357" hidden="1" xr:uid="{00000000-0005-0000-0000-00004B1B0000}"/>
    <cellStyle name="Followed Hyperlink 2" xfId="7369" hidden="1" xr:uid="{00000000-0005-0000-0000-00004C1B0000}"/>
    <cellStyle name="Followed Hyperlink 2" xfId="7355" hidden="1" xr:uid="{00000000-0005-0000-0000-00004D1B0000}"/>
    <cellStyle name="Followed Hyperlink 2" xfId="7366" hidden="1" xr:uid="{00000000-0005-0000-0000-00004E1B0000}"/>
    <cellStyle name="Followed Hyperlink 2" xfId="7341" hidden="1" xr:uid="{00000000-0005-0000-0000-00004F1B0000}"/>
    <cellStyle name="Followed Hyperlink 2" xfId="7363" hidden="1" xr:uid="{00000000-0005-0000-0000-0000501B0000}"/>
    <cellStyle name="Followed Hyperlink 2" xfId="7367" hidden="1" xr:uid="{00000000-0005-0000-0000-0000511B0000}"/>
    <cellStyle name="Followed Hyperlink 2" xfId="7370" hidden="1" xr:uid="{00000000-0005-0000-0000-0000521B0000}"/>
    <cellStyle name="Followed Hyperlink 2" xfId="7374" hidden="1" xr:uid="{00000000-0005-0000-0000-0000531B0000}"/>
    <cellStyle name="Followed Hyperlink 2" xfId="7356" hidden="1" xr:uid="{00000000-0005-0000-0000-0000541B0000}"/>
    <cellStyle name="Followed Hyperlink 2" xfId="7365" hidden="1" xr:uid="{00000000-0005-0000-0000-0000551B0000}"/>
    <cellStyle name="Followed Hyperlink 2" xfId="7340" hidden="1" xr:uid="{00000000-0005-0000-0000-0000561B0000}"/>
    <cellStyle name="Followed Hyperlink 2" xfId="7372" hidden="1" xr:uid="{00000000-0005-0000-0000-0000571B0000}"/>
    <cellStyle name="Followed Hyperlink 2" xfId="7359" hidden="1" xr:uid="{00000000-0005-0000-0000-0000581B0000}"/>
    <cellStyle name="Followed Hyperlink 2" xfId="7373" hidden="1" xr:uid="{00000000-0005-0000-0000-0000591B0000}"/>
    <cellStyle name="Followed Hyperlink 2" xfId="7393" hidden="1" xr:uid="{00000000-0005-0000-0000-00005A1B0000}"/>
    <cellStyle name="Followed Hyperlink 2" xfId="7389" hidden="1" xr:uid="{00000000-0005-0000-0000-00005B1B0000}"/>
    <cellStyle name="Followed Hyperlink 2" xfId="7385" hidden="1" xr:uid="{00000000-0005-0000-0000-00005C1B0000}"/>
    <cellStyle name="Followed Hyperlink 2" xfId="7381" hidden="1" xr:uid="{00000000-0005-0000-0000-00005D1B0000}"/>
    <cellStyle name="Followed Hyperlink 2" xfId="7377" hidden="1" xr:uid="{00000000-0005-0000-0000-00005E1B0000}"/>
    <cellStyle name="Followed Hyperlink 2" xfId="7358" hidden="1" xr:uid="{00000000-0005-0000-0000-00005F1B0000}"/>
    <cellStyle name="Followed Hyperlink 2" xfId="7396" hidden="1" xr:uid="{00000000-0005-0000-0000-0000601B0000}"/>
    <cellStyle name="Followed Hyperlink 2" xfId="7392" hidden="1" xr:uid="{00000000-0005-0000-0000-0000611B0000}"/>
    <cellStyle name="Followed Hyperlink 2" xfId="7348" hidden="1" xr:uid="{00000000-0005-0000-0000-0000621B0000}"/>
    <cellStyle name="Followed Hyperlink 2" xfId="7338" hidden="1" xr:uid="{00000000-0005-0000-0000-0000631B0000}"/>
    <cellStyle name="Followed Hyperlink 2" xfId="7362" hidden="1" xr:uid="{00000000-0005-0000-0000-0000641B0000}"/>
    <cellStyle name="Followed Hyperlink 2" xfId="7379" hidden="1" xr:uid="{00000000-0005-0000-0000-0000651B0000}"/>
    <cellStyle name="Followed Hyperlink 2" xfId="7386" hidden="1" xr:uid="{00000000-0005-0000-0000-0000661B0000}"/>
    <cellStyle name="Followed Hyperlink 2" xfId="7375" hidden="1" xr:uid="{00000000-0005-0000-0000-0000671B0000}"/>
    <cellStyle name="Followed Hyperlink 2" xfId="7315" hidden="1" xr:uid="{00000000-0005-0000-0000-0000681B0000}"/>
    <cellStyle name="Followed Hyperlink 2" xfId="7395" hidden="1" xr:uid="{00000000-0005-0000-0000-0000691B0000}"/>
    <cellStyle name="Followed Hyperlink 2" xfId="7376" hidden="1" xr:uid="{00000000-0005-0000-0000-00006A1B0000}"/>
    <cellStyle name="Followed Hyperlink 2" xfId="7380" hidden="1" xr:uid="{00000000-0005-0000-0000-00006B1B0000}"/>
    <cellStyle name="Followed Hyperlink 2" xfId="7384" hidden="1" xr:uid="{00000000-0005-0000-0000-00006C1B0000}"/>
    <cellStyle name="Followed Hyperlink 2" xfId="7387" hidden="1" xr:uid="{00000000-0005-0000-0000-00006D1B0000}"/>
    <cellStyle name="Followed Hyperlink 2" xfId="7311" hidden="1" xr:uid="{00000000-0005-0000-0000-00006E1B0000}"/>
    <cellStyle name="Followed Hyperlink 2" xfId="7360" hidden="1" xr:uid="{00000000-0005-0000-0000-00006F1B0000}"/>
    <cellStyle name="Followed Hyperlink 2" xfId="7382" hidden="1" xr:uid="{00000000-0005-0000-0000-0000701B0000}"/>
    <cellStyle name="Followed Hyperlink 2" xfId="7390" hidden="1" xr:uid="{00000000-0005-0000-0000-0000711B0000}"/>
    <cellStyle name="Followed Hyperlink 2" xfId="7383" hidden="1" xr:uid="{00000000-0005-0000-0000-0000721B0000}"/>
    <cellStyle name="Followed Hyperlink 2" xfId="7417" hidden="1" xr:uid="{00000000-0005-0000-0000-0000731B0000}"/>
    <cellStyle name="Followed Hyperlink 2" xfId="7413" hidden="1" xr:uid="{00000000-0005-0000-0000-0000741B0000}"/>
    <cellStyle name="Followed Hyperlink 2" xfId="7409" hidden="1" xr:uid="{00000000-0005-0000-0000-0000751B0000}"/>
    <cellStyle name="Followed Hyperlink 2" xfId="7405" hidden="1" xr:uid="{00000000-0005-0000-0000-0000761B0000}"/>
    <cellStyle name="Followed Hyperlink 2" xfId="7402" hidden="1" xr:uid="{00000000-0005-0000-0000-0000771B0000}"/>
    <cellStyle name="Followed Hyperlink 2" xfId="7391" hidden="1" xr:uid="{00000000-0005-0000-0000-0000781B0000}"/>
    <cellStyle name="Followed Hyperlink 2" xfId="7388" hidden="1" xr:uid="{00000000-0005-0000-0000-0000791B0000}"/>
    <cellStyle name="Followed Hyperlink 2" xfId="7378" hidden="1" xr:uid="{00000000-0005-0000-0000-00007A1B0000}"/>
    <cellStyle name="Followed Hyperlink 2" xfId="7415" hidden="1" xr:uid="{00000000-0005-0000-0000-00007B1B0000}"/>
    <cellStyle name="Followed Hyperlink 2" xfId="7400" hidden="1" xr:uid="{00000000-0005-0000-0000-00007C1B0000}"/>
    <cellStyle name="Followed Hyperlink 2" xfId="7411" hidden="1" xr:uid="{00000000-0005-0000-0000-00007D1B0000}"/>
    <cellStyle name="Followed Hyperlink 2" xfId="7394" hidden="1" xr:uid="{00000000-0005-0000-0000-00007E1B0000}"/>
    <cellStyle name="Followed Hyperlink 2" xfId="7408" hidden="1" xr:uid="{00000000-0005-0000-0000-00007F1B0000}"/>
    <cellStyle name="Followed Hyperlink 2" xfId="7412" hidden="1" xr:uid="{00000000-0005-0000-0000-0000801B0000}"/>
    <cellStyle name="Followed Hyperlink 2" xfId="7416" hidden="1" xr:uid="{00000000-0005-0000-0000-0000811B0000}"/>
    <cellStyle name="Followed Hyperlink 2" xfId="7420" hidden="1" xr:uid="{00000000-0005-0000-0000-0000821B0000}"/>
    <cellStyle name="Followed Hyperlink 2" xfId="7401" hidden="1" xr:uid="{00000000-0005-0000-0000-0000831B0000}"/>
    <cellStyle name="Followed Hyperlink 2" xfId="7410" hidden="1" xr:uid="{00000000-0005-0000-0000-0000841B0000}"/>
    <cellStyle name="Followed Hyperlink 2" xfId="7397" hidden="1" xr:uid="{00000000-0005-0000-0000-0000851B0000}"/>
    <cellStyle name="Followed Hyperlink 2" xfId="7418" hidden="1" xr:uid="{00000000-0005-0000-0000-0000861B0000}"/>
    <cellStyle name="Followed Hyperlink 2" xfId="7403" hidden="1" xr:uid="{00000000-0005-0000-0000-0000871B0000}"/>
    <cellStyle name="Followed Hyperlink 2" xfId="7419" hidden="1" xr:uid="{00000000-0005-0000-0000-0000881B0000}"/>
    <cellStyle name="Followed Hyperlink 2" xfId="7436" hidden="1" xr:uid="{00000000-0005-0000-0000-0000891B0000}"/>
    <cellStyle name="Followed Hyperlink 2" xfId="7433" hidden="1" xr:uid="{00000000-0005-0000-0000-00008A1B0000}"/>
    <cellStyle name="Followed Hyperlink 2" xfId="7429" hidden="1" xr:uid="{00000000-0005-0000-0000-00008B1B0000}"/>
    <cellStyle name="Followed Hyperlink 2" xfId="7427" hidden="1" xr:uid="{00000000-0005-0000-0000-00008C1B0000}"/>
    <cellStyle name="Followed Hyperlink 2" xfId="7423" hidden="1" xr:uid="{00000000-0005-0000-0000-00008D1B0000}"/>
    <cellStyle name="Followed Hyperlink 2" xfId="7421" hidden="1" xr:uid="{00000000-0005-0000-0000-00008E1B0000}"/>
    <cellStyle name="Followed Hyperlink 2" xfId="7431" hidden="1" xr:uid="{00000000-0005-0000-0000-00008F1B0000}"/>
    <cellStyle name="Followed Hyperlink 2" xfId="7407" hidden="1" xr:uid="{00000000-0005-0000-0000-0000901B0000}"/>
    <cellStyle name="Followed Hyperlink 2" xfId="7428" hidden="1" xr:uid="{00000000-0005-0000-0000-0000911B0000}"/>
    <cellStyle name="Followed Hyperlink 2" xfId="7432" hidden="1" xr:uid="{00000000-0005-0000-0000-0000921B0000}"/>
    <cellStyle name="Followed Hyperlink 2" xfId="7435" hidden="1" xr:uid="{00000000-0005-0000-0000-0000931B0000}"/>
    <cellStyle name="Followed Hyperlink 2" xfId="7439" hidden="1" xr:uid="{00000000-0005-0000-0000-0000941B0000}"/>
    <cellStyle name="Followed Hyperlink 2" xfId="7422" hidden="1" xr:uid="{00000000-0005-0000-0000-0000951B0000}"/>
    <cellStyle name="Followed Hyperlink 2" xfId="7430" hidden="1" xr:uid="{00000000-0005-0000-0000-0000961B0000}"/>
    <cellStyle name="Followed Hyperlink 2" xfId="7406" hidden="1" xr:uid="{00000000-0005-0000-0000-0000971B0000}"/>
    <cellStyle name="Followed Hyperlink 2" xfId="7437" hidden="1" xr:uid="{00000000-0005-0000-0000-0000981B0000}"/>
    <cellStyle name="Followed Hyperlink 2" xfId="7425" hidden="1" xr:uid="{00000000-0005-0000-0000-0000991B0000}"/>
    <cellStyle name="Followed Hyperlink 2" xfId="7438" hidden="1" xr:uid="{00000000-0005-0000-0000-00009A1B0000}"/>
    <cellStyle name="Followed Hyperlink 2" xfId="7458" hidden="1" xr:uid="{00000000-0005-0000-0000-00009B1B0000}"/>
    <cellStyle name="Followed Hyperlink 2" xfId="7454" hidden="1" xr:uid="{00000000-0005-0000-0000-00009C1B0000}"/>
    <cellStyle name="Followed Hyperlink 2" xfId="7450" hidden="1" xr:uid="{00000000-0005-0000-0000-00009D1B0000}"/>
    <cellStyle name="Followed Hyperlink 2" xfId="7446" hidden="1" xr:uid="{00000000-0005-0000-0000-00009E1B0000}"/>
    <cellStyle name="Followed Hyperlink 2" xfId="7442" hidden="1" xr:uid="{00000000-0005-0000-0000-00009F1B0000}"/>
    <cellStyle name="Followed Hyperlink 2" xfId="7424" hidden="1" xr:uid="{00000000-0005-0000-0000-0000A01B0000}"/>
    <cellStyle name="Followed Hyperlink 2" xfId="7461" hidden="1" xr:uid="{00000000-0005-0000-0000-0000A11B0000}"/>
    <cellStyle name="Followed Hyperlink 2" xfId="7457" hidden="1" xr:uid="{00000000-0005-0000-0000-0000A21B0000}"/>
    <cellStyle name="Followed Hyperlink 2" xfId="7453" hidden="1" xr:uid="{00000000-0005-0000-0000-0000A31B0000}"/>
    <cellStyle name="Followed Hyperlink 2" xfId="7434" hidden="1" xr:uid="{00000000-0005-0000-0000-0000A41B0000}"/>
    <cellStyle name="Followed Hyperlink 2" xfId="7398" hidden="1" xr:uid="{00000000-0005-0000-0000-0000A51B0000}"/>
    <cellStyle name="Followed Hyperlink 2" xfId="7426" hidden="1" xr:uid="{00000000-0005-0000-0000-0000A61B0000}"/>
    <cellStyle name="Followed Hyperlink 2" xfId="7440" hidden="1" xr:uid="{00000000-0005-0000-0000-0000A71B0000}"/>
    <cellStyle name="Followed Hyperlink 2" xfId="7447" hidden="1" xr:uid="{00000000-0005-0000-0000-0000A81B0000}"/>
    <cellStyle name="Followed Hyperlink 2" xfId="7459" hidden="1" xr:uid="{00000000-0005-0000-0000-0000A91B0000}"/>
    <cellStyle name="Followed Hyperlink 2" xfId="7414" hidden="1" xr:uid="{00000000-0005-0000-0000-0000AA1B0000}"/>
    <cellStyle name="Followed Hyperlink 2" xfId="7456" hidden="1" xr:uid="{00000000-0005-0000-0000-0000AB1B0000}"/>
    <cellStyle name="Followed Hyperlink 2" xfId="7460" hidden="1" xr:uid="{00000000-0005-0000-0000-0000AC1B0000}"/>
    <cellStyle name="Followed Hyperlink 2" xfId="7441" hidden="1" xr:uid="{00000000-0005-0000-0000-0000AD1B0000}"/>
    <cellStyle name="Followed Hyperlink 2" xfId="7445" hidden="1" xr:uid="{00000000-0005-0000-0000-0000AE1B0000}"/>
    <cellStyle name="Followed Hyperlink 2" xfId="7448" hidden="1" xr:uid="{00000000-0005-0000-0000-0000AF1B0000}"/>
    <cellStyle name="Followed Hyperlink 2" xfId="7462" hidden="1" xr:uid="{00000000-0005-0000-0000-0000B01B0000}"/>
    <cellStyle name="Followed Hyperlink 2" xfId="7404" hidden="1" xr:uid="{00000000-0005-0000-0000-0000B11B0000}"/>
    <cellStyle name="Followed Hyperlink 2" xfId="7443" hidden="1" xr:uid="{00000000-0005-0000-0000-0000B21B0000}"/>
    <cellStyle name="Followed Hyperlink 2" xfId="7451" hidden="1" xr:uid="{00000000-0005-0000-0000-0000B31B0000}"/>
    <cellStyle name="Followed Hyperlink 2" xfId="7444" hidden="1" xr:uid="{00000000-0005-0000-0000-0000B41B0000}"/>
    <cellStyle name="Followed Hyperlink 2" xfId="7483" hidden="1" xr:uid="{00000000-0005-0000-0000-0000B51B0000}"/>
    <cellStyle name="Followed Hyperlink 2" xfId="7479" hidden="1" xr:uid="{00000000-0005-0000-0000-0000B61B0000}"/>
    <cellStyle name="Followed Hyperlink 2" xfId="7475" hidden="1" xr:uid="{00000000-0005-0000-0000-0000B71B0000}"/>
    <cellStyle name="Followed Hyperlink 2" xfId="7471" hidden="1" xr:uid="{00000000-0005-0000-0000-0000B81B0000}"/>
    <cellStyle name="Followed Hyperlink 2" xfId="7468" hidden="1" xr:uid="{00000000-0005-0000-0000-0000B91B0000}"/>
    <cellStyle name="Followed Hyperlink 2" xfId="7452" hidden="1" xr:uid="{00000000-0005-0000-0000-0000BA1B0000}"/>
    <cellStyle name="Followed Hyperlink 2" xfId="7449" hidden="1" xr:uid="{00000000-0005-0000-0000-0000BB1B0000}"/>
    <cellStyle name="Followed Hyperlink 2" xfId="7399" hidden="1" xr:uid="{00000000-0005-0000-0000-0000BC1B0000}"/>
    <cellStyle name="Followed Hyperlink 2" xfId="7481" hidden="1" xr:uid="{00000000-0005-0000-0000-0000BD1B0000}"/>
    <cellStyle name="Followed Hyperlink 2" xfId="7466" hidden="1" xr:uid="{00000000-0005-0000-0000-0000BE1B0000}"/>
    <cellStyle name="Followed Hyperlink 2" xfId="7477" hidden="1" xr:uid="{00000000-0005-0000-0000-0000BF1B0000}"/>
    <cellStyle name="Followed Hyperlink 2" xfId="7455" hidden="1" xr:uid="{00000000-0005-0000-0000-0000C01B0000}"/>
    <cellStyle name="Followed Hyperlink 2" xfId="7474" hidden="1" xr:uid="{00000000-0005-0000-0000-0000C11B0000}"/>
    <cellStyle name="Followed Hyperlink 2" xfId="7478" hidden="1" xr:uid="{00000000-0005-0000-0000-0000C21B0000}"/>
    <cellStyle name="Followed Hyperlink 2" xfId="7482" hidden="1" xr:uid="{00000000-0005-0000-0000-0000C31B0000}"/>
    <cellStyle name="Followed Hyperlink 2" xfId="7486" hidden="1" xr:uid="{00000000-0005-0000-0000-0000C41B0000}"/>
    <cellStyle name="Followed Hyperlink 2" xfId="7467" hidden="1" xr:uid="{00000000-0005-0000-0000-0000C51B0000}"/>
    <cellStyle name="Followed Hyperlink 2" xfId="7476" hidden="1" xr:uid="{00000000-0005-0000-0000-0000C61B0000}"/>
    <cellStyle name="Followed Hyperlink 2" xfId="7463" hidden="1" xr:uid="{00000000-0005-0000-0000-0000C71B0000}"/>
    <cellStyle name="Followed Hyperlink 2" xfId="7484" hidden="1" xr:uid="{00000000-0005-0000-0000-0000C81B0000}"/>
    <cellStyle name="Followed Hyperlink 2" xfId="7469" hidden="1" xr:uid="{00000000-0005-0000-0000-0000C91B0000}"/>
    <cellStyle name="Followed Hyperlink 2" xfId="7485" hidden="1" xr:uid="{00000000-0005-0000-0000-0000CA1B0000}"/>
    <cellStyle name="Followed Hyperlink 2" xfId="7503" hidden="1" xr:uid="{00000000-0005-0000-0000-0000CB1B0000}"/>
    <cellStyle name="Followed Hyperlink 2" xfId="7500" hidden="1" xr:uid="{00000000-0005-0000-0000-0000CC1B0000}"/>
    <cellStyle name="Followed Hyperlink 2" xfId="7496" hidden="1" xr:uid="{00000000-0005-0000-0000-0000CD1B0000}"/>
    <cellStyle name="Followed Hyperlink 2" xfId="7493" hidden="1" xr:uid="{00000000-0005-0000-0000-0000CE1B0000}"/>
    <cellStyle name="Followed Hyperlink 2" xfId="7489" hidden="1" xr:uid="{00000000-0005-0000-0000-0000CF1B0000}"/>
    <cellStyle name="Followed Hyperlink 2" xfId="7501" hidden="1" xr:uid="{00000000-0005-0000-0000-0000D01B0000}"/>
    <cellStyle name="Followed Hyperlink 2" xfId="7487" hidden="1" xr:uid="{00000000-0005-0000-0000-0000D11B0000}"/>
    <cellStyle name="Followed Hyperlink 2" xfId="7498" hidden="1" xr:uid="{00000000-0005-0000-0000-0000D21B0000}"/>
    <cellStyle name="Followed Hyperlink 2" xfId="7473" hidden="1" xr:uid="{00000000-0005-0000-0000-0000D31B0000}"/>
    <cellStyle name="Followed Hyperlink 2" xfId="7495" hidden="1" xr:uid="{00000000-0005-0000-0000-0000D41B0000}"/>
    <cellStyle name="Followed Hyperlink 2" xfId="7499" hidden="1" xr:uid="{00000000-0005-0000-0000-0000D51B0000}"/>
    <cellStyle name="Followed Hyperlink 2" xfId="7502" hidden="1" xr:uid="{00000000-0005-0000-0000-0000D61B0000}"/>
    <cellStyle name="Followed Hyperlink 2" xfId="7506" hidden="1" xr:uid="{00000000-0005-0000-0000-0000D71B0000}"/>
    <cellStyle name="Followed Hyperlink 2" xfId="7488" hidden="1" xr:uid="{00000000-0005-0000-0000-0000D81B0000}"/>
    <cellStyle name="Followed Hyperlink 2" xfId="7497" hidden="1" xr:uid="{00000000-0005-0000-0000-0000D91B0000}"/>
    <cellStyle name="Followed Hyperlink 2" xfId="7472" hidden="1" xr:uid="{00000000-0005-0000-0000-0000DA1B0000}"/>
    <cellStyle name="Followed Hyperlink 2" xfId="7504" hidden="1" xr:uid="{00000000-0005-0000-0000-0000DB1B0000}"/>
    <cellStyle name="Followed Hyperlink 2" xfId="7491" hidden="1" xr:uid="{00000000-0005-0000-0000-0000DC1B0000}"/>
    <cellStyle name="Followed Hyperlink 2" xfId="7505" hidden="1" xr:uid="{00000000-0005-0000-0000-0000DD1B0000}"/>
    <cellStyle name="Followed Hyperlink 2" xfId="7525" hidden="1" xr:uid="{00000000-0005-0000-0000-0000DE1B0000}"/>
    <cellStyle name="Followed Hyperlink 2" xfId="7521" hidden="1" xr:uid="{00000000-0005-0000-0000-0000DF1B0000}"/>
    <cellStyle name="Followed Hyperlink 2" xfId="7517" hidden="1" xr:uid="{00000000-0005-0000-0000-0000E01B0000}"/>
    <cellStyle name="Followed Hyperlink 2" xfId="7513" hidden="1" xr:uid="{00000000-0005-0000-0000-0000E11B0000}"/>
    <cellStyle name="Followed Hyperlink 2" xfId="7509" hidden="1" xr:uid="{00000000-0005-0000-0000-0000E21B0000}"/>
    <cellStyle name="Followed Hyperlink 2" xfId="7490" hidden="1" xr:uid="{00000000-0005-0000-0000-0000E31B0000}"/>
    <cellStyle name="Followed Hyperlink 2" xfId="7528" hidden="1" xr:uid="{00000000-0005-0000-0000-0000E41B0000}"/>
    <cellStyle name="Followed Hyperlink 2" xfId="7524" hidden="1" xr:uid="{00000000-0005-0000-0000-0000E51B0000}"/>
    <cellStyle name="Followed Hyperlink 2" xfId="7480" hidden="1" xr:uid="{00000000-0005-0000-0000-0000E61B0000}"/>
    <cellStyle name="Followed Hyperlink 2" xfId="7470" hidden="1" xr:uid="{00000000-0005-0000-0000-0000E71B0000}"/>
    <cellStyle name="Followed Hyperlink 2" xfId="7494" hidden="1" xr:uid="{00000000-0005-0000-0000-0000E81B0000}"/>
    <cellStyle name="Followed Hyperlink 2" xfId="7511" hidden="1" xr:uid="{00000000-0005-0000-0000-0000E91B0000}"/>
    <cellStyle name="Followed Hyperlink 2" xfId="7518" hidden="1" xr:uid="{00000000-0005-0000-0000-0000EA1B0000}"/>
    <cellStyle name="Followed Hyperlink 2" xfId="7507" hidden="1" xr:uid="{00000000-0005-0000-0000-0000EB1B0000}"/>
    <cellStyle name="Followed Hyperlink 2" xfId="7464" hidden="1" xr:uid="{00000000-0005-0000-0000-0000EC1B0000}"/>
    <cellStyle name="Followed Hyperlink 2" xfId="7527" hidden="1" xr:uid="{00000000-0005-0000-0000-0000ED1B0000}"/>
    <cellStyle name="Followed Hyperlink 2" xfId="7508" hidden="1" xr:uid="{00000000-0005-0000-0000-0000EE1B0000}"/>
    <cellStyle name="Followed Hyperlink 2" xfId="7512" hidden="1" xr:uid="{00000000-0005-0000-0000-0000EF1B0000}"/>
    <cellStyle name="Followed Hyperlink 2" xfId="7516" hidden="1" xr:uid="{00000000-0005-0000-0000-0000F01B0000}"/>
    <cellStyle name="Followed Hyperlink 2" xfId="7519" hidden="1" xr:uid="{00000000-0005-0000-0000-0000F11B0000}"/>
    <cellStyle name="Followed Hyperlink 2" xfId="7465" hidden="1" xr:uid="{00000000-0005-0000-0000-0000F21B0000}"/>
    <cellStyle name="Followed Hyperlink 2" xfId="7492" hidden="1" xr:uid="{00000000-0005-0000-0000-0000F31B0000}"/>
    <cellStyle name="Followed Hyperlink 2" xfId="7514" hidden="1" xr:uid="{00000000-0005-0000-0000-0000F41B0000}"/>
    <cellStyle name="Followed Hyperlink 2" xfId="7522" hidden="1" xr:uid="{00000000-0005-0000-0000-0000F51B0000}"/>
    <cellStyle name="Followed Hyperlink 2" xfId="7515" hidden="1" xr:uid="{00000000-0005-0000-0000-0000F61B0000}"/>
    <cellStyle name="Followed Hyperlink 2" xfId="7548" hidden="1" xr:uid="{00000000-0005-0000-0000-0000F71B0000}"/>
    <cellStyle name="Followed Hyperlink 2" xfId="7545" hidden="1" xr:uid="{00000000-0005-0000-0000-0000F81B0000}"/>
    <cellStyle name="Followed Hyperlink 2" xfId="7541" hidden="1" xr:uid="{00000000-0005-0000-0000-0000F91B0000}"/>
    <cellStyle name="Followed Hyperlink 2" xfId="7538" hidden="1" xr:uid="{00000000-0005-0000-0000-0000FA1B0000}"/>
    <cellStyle name="Followed Hyperlink 2" xfId="7534" hidden="1" xr:uid="{00000000-0005-0000-0000-0000FB1B0000}"/>
    <cellStyle name="Followed Hyperlink 2" xfId="7510" hidden="1" xr:uid="{00000000-0005-0000-0000-0000FC1B0000}"/>
    <cellStyle name="Followed Hyperlink 2" xfId="7546" hidden="1" xr:uid="{00000000-0005-0000-0000-0000FD1B0000}"/>
    <cellStyle name="Followed Hyperlink 2" xfId="7532" hidden="1" xr:uid="{00000000-0005-0000-0000-0000FE1B0000}"/>
    <cellStyle name="Followed Hyperlink 2" xfId="7543" hidden="1" xr:uid="{00000000-0005-0000-0000-0000FF1B0000}"/>
    <cellStyle name="Followed Hyperlink 2" xfId="7526" hidden="1" xr:uid="{00000000-0005-0000-0000-0000001C0000}"/>
    <cellStyle name="Followed Hyperlink 2" xfId="7540" hidden="1" xr:uid="{00000000-0005-0000-0000-0000011C0000}"/>
    <cellStyle name="Followed Hyperlink 2" xfId="7544" hidden="1" xr:uid="{00000000-0005-0000-0000-0000021C0000}"/>
    <cellStyle name="Followed Hyperlink 2" xfId="7547" hidden="1" xr:uid="{00000000-0005-0000-0000-0000031C0000}"/>
    <cellStyle name="Followed Hyperlink 2" xfId="7551" hidden="1" xr:uid="{00000000-0005-0000-0000-0000041C0000}"/>
    <cellStyle name="Followed Hyperlink 2" xfId="7533" hidden="1" xr:uid="{00000000-0005-0000-0000-0000051C0000}"/>
    <cellStyle name="Followed Hyperlink 2" xfId="7542" hidden="1" xr:uid="{00000000-0005-0000-0000-0000061C0000}"/>
    <cellStyle name="Followed Hyperlink 2" xfId="7529" hidden="1" xr:uid="{00000000-0005-0000-0000-0000071C0000}"/>
    <cellStyle name="Followed Hyperlink 2" xfId="7549" hidden="1" xr:uid="{00000000-0005-0000-0000-0000081C0000}"/>
    <cellStyle name="Followed Hyperlink 2" xfId="7536" hidden="1" xr:uid="{00000000-0005-0000-0000-0000091C0000}"/>
    <cellStyle name="Followed Hyperlink 2" xfId="7550" hidden="1" xr:uid="{00000000-0005-0000-0000-00000A1C0000}"/>
    <cellStyle name="Followed Hyperlink 2" xfId="7569" hidden="1" xr:uid="{00000000-0005-0000-0000-00000B1C0000}"/>
    <cellStyle name="Followed Hyperlink 2" xfId="7565" hidden="1" xr:uid="{00000000-0005-0000-0000-00000C1C0000}"/>
    <cellStyle name="Followed Hyperlink 2" xfId="7561" hidden="1" xr:uid="{00000000-0005-0000-0000-00000D1C0000}"/>
    <cellStyle name="Followed Hyperlink 2" xfId="7558" hidden="1" xr:uid="{00000000-0005-0000-0000-00000E1C0000}"/>
    <cellStyle name="Followed Hyperlink 2" xfId="7554" hidden="1" xr:uid="{00000000-0005-0000-0000-00000F1C0000}"/>
    <cellStyle name="Followed Hyperlink 2" xfId="7535" hidden="1" xr:uid="{00000000-0005-0000-0000-0000101C0000}"/>
    <cellStyle name="Followed Hyperlink 2" xfId="7572" hidden="1" xr:uid="{00000000-0005-0000-0000-0000111C0000}"/>
    <cellStyle name="Followed Hyperlink 2" xfId="7537" hidden="1" xr:uid="{00000000-0005-0000-0000-0000121C0000}"/>
    <cellStyle name="Followed Hyperlink 2" xfId="7530" hidden="1" xr:uid="{00000000-0005-0000-0000-0000131C0000}"/>
    <cellStyle name="Followed Hyperlink 2" xfId="7559" hidden="1" xr:uid="{00000000-0005-0000-0000-0000141C0000}"/>
    <cellStyle name="Followed Hyperlink 2" xfId="7566" hidden="1" xr:uid="{00000000-0005-0000-0000-0000151C0000}"/>
    <cellStyle name="Followed Hyperlink 2" xfId="7556" hidden="1" xr:uid="{00000000-0005-0000-0000-0000161C0000}"/>
    <cellStyle name="Followed Hyperlink 2" xfId="7523" hidden="1" xr:uid="{00000000-0005-0000-0000-0000171C0000}"/>
    <cellStyle name="Followed Hyperlink 2" xfId="7553" hidden="1" xr:uid="{00000000-0005-0000-0000-0000181C0000}"/>
    <cellStyle name="Followed Hyperlink 2" xfId="7557" hidden="1" xr:uid="{00000000-0005-0000-0000-0000191C0000}"/>
    <cellStyle name="Followed Hyperlink 2" xfId="7560" hidden="1" xr:uid="{00000000-0005-0000-0000-00001A1C0000}"/>
    <cellStyle name="Followed Hyperlink 2" xfId="7564" hidden="1" xr:uid="{00000000-0005-0000-0000-00001B1C0000}"/>
    <cellStyle name="Followed Hyperlink 2" xfId="7567" hidden="1" xr:uid="{00000000-0005-0000-0000-00001C1C0000}"/>
    <cellStyle name="Followed Hyperlink 2" xfId="7555" hidden="1" xr:uid="{00000000-0005-0000-0000-00001D1C0000}"/>
    <cellStyle name="Followed Hyperlink 2" xfId="7539" hidden="1" xr:uid="{00000000-0005-0000-0000-00001E1C0000}"/>
    <cellStyle name="Followed Hyperlink 2" xfId="7562" hidden="1" xr:uid="{00000000-0005-0000-0000-00001F1C0000}"/>
    <cellStyle name="Followed Hyperlink 2" xfId="7570" hidden="1" xr:uid="{00000000-0005-0000-0000-0000201C0000}"/>
    <cellStyle name="Followed Hyperlink 2" xfId="7563" hidden="1" xr:uid="{00000000-0005-0000-0000-0000211C0000}"/>
    <cellStyle name="Followed Hyperlink 2" xfId="7592" hidden="1" xr:uid="{00000000-0005-0000-0000-0000221C0000}"/>
    <cellStyle name="Followed Hyperlink 2" xfId="7588" hidden="1" xr:uid="{00000000-0005-0000-0000-0000231C0000}"/>
    <cellStyle name="Followed Hyperlink 2" xfId="7585" hidden="1" xr:uid="{00000000-0005-0000-0000-0000241C0000}"/>
    <cellStyle name="Followed Hyperlink 2" xfId="7581" hidden="1" xr:uid="{00000000-0005-0000-0000-0000251C0000}"/>
    <cellStyle name="Followed Hyperlink 2" xfId="7577" hidden="1" xr:uid="{00000000-0005-0000-0000-0000261C0000}"/>
    <cellStyle name="Followed Hyperlink 2" xfId="7573" hidden="1" xr:uid="{00000000-0005-0000-0000-0000271C0000}"/>
    <cellStyle name="Followed Hyperlink 2" xfId="7552" hidden="1" xr:uid="{00000000-0005-0000-0000-0000281C0000}"/>
    <cellStyle name="Followed Hyperlink 2" xfId="7531" hidden="1" xr:uid="{00000000-0005-0000-0000-0000291C0000}"/>
    <cellStyle name="Followed Hyperlink 2" xfId="7586" hidden="1" xr:uid="{00000000-0005-0000-0000-00002A1C0000}"/>
    <cellStyle name="Followed Hyperlink 2" xfId="7593" hidden="1" xr:uid="{00000000-0005-0000-0000-00002B1C0000}"/>
    <cellStyle name="Followed Hyperlink 2" xfId="7583" hidden="1" xr:uid="{00000000-0005-0000-0000-00002C1C0000}"/>
    <cellStyle name="Followed Hyperlink 2" xfId="7571" hidden="1" xr:uid="{00000000-0005-0000-0000-00002D1C0000}"/>
    <cellStyle name="Followed Hyperlink 2" xfId="7580" hidden="1" xr:uid="{00000000-0005-0000-0000-00002E1C0000}"/>
    <cellStyle name="Followed Hyperlink 2" xfId="7584" hidden="1" xr:uid="{00000000-0005-0000-0000-00002F1C0000}"/>
    <cellStyle name="Followed Hyperlink 2" xfId="7587" hidden="1" xr:uid="{00000000-0005-0000-0000-0000301C0000}"/>
    <cellStyle name="Followed Hyperlink 2" xfId="7591" hidden="1" xr:uid="{00000000-0005-0000-0000-0000311C0000}"/>
    <cellStyle name="Followed Hyperlink 2" xfId="7594" hidden="1" xr:uid="{00000000-0005-0000-0000-0000321C0000}"/>
    <cellStyle name="Followed Hyperlink 2" xfId="7582" hidden="1" xr:uid="{00000000-0005-0000-0000-0000331C0000}"/>
    <cellStyle name="Followed Hyperlink 2" xfId="7568" hidden="1" xr:uid="{00000000-0005-0000-0000-0000341C0000}"/>
    <cellStyle name="Followed Hyperlink 2" xfId="7589" hidden="1" xr:uid="{00000000-0005-0000-0000-0000351C0000}"/>
    <cellStyle name="Followed Hyperlink 2" xfId="7575" hidden="1" xr:uid="{00000000-0005-0000-0000-0000361C0000}"/>
    <cellStyle name="Followed Hyperlink 2" xfId="7590" hidden="1" xr:uid="{00000000-0005-0000-0000-0000371C0000}"/>
    <cellStyle name="Followed Hyperlink 2" xfId="7612" hidden="1" xr:uid="{00000000-0005-0000-0000-0000381C0000}"/>
    <cellStyle name="Followed Hyperlink 2" xfId="7608" hidden="1" xr:uid="{00000000-0005-0000-0000-0000391C0000}"/>
    <cellStyle name="Followed Hyperlink 2" xfId="7605" hidden="1" xr:uid="{00000000-0005-0000-0000-00003A1C0000}"/>
    <cellStyle name="Followed Hyperlink 2" xfId="7601" hidden="1" xr:uid="{00000000-0005-0000-0000-00003B1C0000}"/>
    <cellStyle name="Followed Hyperlink 2" xfId="7599" hidden="1" xr:uid="{00000000-0005-0000-0000-00003C1C0000}"/>
    <cellStyle name="Followed Hyperlink 2" xfId="7574" hidden="1" xr:uid="{00000000-0005-0000-0000-00003D1C0000}"/>
    <cellStyle name="Followed Hyperlink 2" xfId="7613" hidden="1" xr:uid="{00000000-0005-0000-0000-00003E1C0000}"/>
    <cellStyle name="Followed Hyperlink 2" xfId="7603" hidden="1" xr:uid="{00000000-0005-0000-0000-00003F1C0000}"/>
    <cellStyle name="Followed Hyperlink 2" xfId="7576" hidden="1" xr:uid="{00000000-0005-0000-0000-0000401C0000}"/>
    <cellStyle name="Followed Hyperlink 2" xfId="7600" hidden="1" xr:uid="{00000000-0005-0000-0000-0000411C0000}"/>
    <cellStyle name="Followed Hyperlink 2" xfId="7604" hidden="1" xr:uid="{00000000-0005-0000-0000-0000421C0000}"/>
    <cellStyle name="Followed Hyperlink 2" xfId="7607" hidden="1" xr:uid="{00000000-0005-0000-0000-0000431C0000}"/>
    <cellStyle name="Followed Hyperlink 2" xfId="7611" hidden="1" xr:uid="{00000000-0005-0000-0000-0000441C0000}"/>
    <cellStyle name="Followed Hyperlink 2" xfId="7614" hidden="1" xr:uid="{00000000-0005-0000-0000-0000451C0000}"/>
    <cellStyle name="Followed Hyperlink 2" xfId="7602" hidden="1" xr:uid="{00000000-0005-0000-0000-0000461C0000}"/>
    <cellStyle name="Followed Hyperlink 2" xfId="7595" hidden="1" xr:uid="{00000000-0005-0000-0000-0000471C0000}"/>
    <cellStyle name="Followed Hyperlink 2" xfId="7609" hidden="1" xr:uid="{00000000-0005-0000-0000-0000481C0000}"/>
    <cellStyle name="Followed Hyperlink 2" xfId="7597" hidden="1" xr:uid="{00000000-0005-0000-0000-0000491C0000}"/>
    <cellStyle name="Followed Hyperlink 2" xfId="7610" hidden="1" xr:uid="{00000000-0005-0000-0000-00004A1C0000}"/>
    <cellStyle name="Followed Hyperlink 2" xfId="7634" hidden="1" xr:uid="{00000000-0005-0000-0000-00004B1C0000}"/>
    <cellStyle name="Followed Hyperlink 2" xfId="7630" hidden="1" xr:uid="{00000000-0005-0000-0000-00004C1C0000}"/>
    <cellStyle name="Followed Hyperlink 2" xfId="7626" hidden="1" xr:uid="{00000000-0005-0000-0000-00004D1C0000}"/>
    <cellStyle name="Followed Hyperlink 2" xfId="7622" hidden="1" xr:uid="{00000000-0005-0000-0000-00004E1C0000}"/>
    <cellStyle name="Followed Hyperlink 2" xfId="7618" hidden="1" xr:uid="{00000000-0005-0000-0000-00004F1C0000}"/>
    <cellStyle name="Followed Hyperlink 2" xfId="7596" hidden="1" xr:uid="{00000000-0005-0000-0000-0000501C0000}"/>
    <cellStyle name="Followed Hyperlink 2" xfId="7637" hidden="1" xr:uid="{00000000-0005-0000-0000-0000511C0000}"/>
    <cellStyle name="Followed Hyperlink 2" xfId="7633" hidden="1" xr:uid="{00000000-0005-0000-0000-0000521C0000}"/>
    <cellStyle name="Followed Hyperlink 2" xfId="7629" hidden="1" xr:uid="{00000000-0005-0000-0000-0000531C0000}"/>
    <cellStyle name="Followed Hyperlink 2" xfId="7606" hidden="1" xr:uid="{00000000-0005-0000-0000-0000541C0000}"/>
    <cellStyle name="Followed Hyperlink 2" xfId="7579" hidden="1" xr:uid="{00000000-0005-0000-0000-0000551C0000}"/>
    <cellStyle name="Followed Hyperlink 2" xfId="7598" hidden="1" xr:uid="{00000000-0005-0000-0000-0000561C0000}"/>
    <cellStyle name="Followed Hyperlink 2" xfId="7616" hidden="1" xr:uid="{00000000-0005-0000-0000-0000571C0000}"/>
    <cellStyle name="Followed Hyperlink 2" xfId="7623" hidden="1" xr:uid="{00000000-0005-0000-0000-0000581C0000}"/>
    <cellStyle name="Followed Hyperlink 2" xfId="7635" hidden="1" xr:uid="{00000000-0005-0000-0000-0000591C0000}"/>
    <cellStyle name="Followed Hyperlink 2" xfId="7578" hidden="1" xr:uid="{00000000-0005-0000-0000-00005A1C0000}"/>
    <cellStyle name="Followed Hyperlink 2" xfId="7632" hidden="1" xr:uid="{00000000-0005-0000-0000-00005B1C0000}"/>
    <cellStyle name="Followed Hyperlink 2" xfId="7636" hidden="1" xr:uid="{00000000-0005-0000-0000-00005C1C0000}"/>
    <cellStyle name="Followed Hyperlink 2" xfId="7617" hidden="1" xr:uid="{00000000-0005-0000-0000-00005D1C0000}"/>
    <cellStyle name="Followed Hyperlink 2" xfId="7621" hidden="1" xr:uid="{00000000-0005-0000-0000-00005E1C0000}"/>
    <cellStyle name="Followed Hyperlink 2" xfId="7624" hidden="1" xr:uid="{00000000-0005-0000-0000-00005F1C0000}"/>
    <cellStyle name="Followed Hyperlink 2" xfId="7638" hidden="1" xr:uid="{00000000-0005-0000-0000-0000601C0000}"/>
    <cellStyle name="Followed Hyperlink 2" xfId="7520" hidden="1" xr:uid="{00000000-0005-0000-0000-0000611C0000}"/>
    <cellStyle name="Followed Hyperlink 2" xfId="7619" hidden="1" xr:uid="{00000000-0005-0000-0000-0000621C0000}"/>
    <cellStyle name="Followed Hyperlink 2" xfId="7627" hidden="1" xr:uid="{00000000-0005-0000-0000-0000631C0000}"/>
    <cellStyle name="Followed Hyperlink 2" xfId="7620" hidden="1" xr:uid="{00000000-0005-0000-0000-0000641C0000}"/>
    <cellStyle name="Followed Hyperlink 2" xfId="7658" hidden="1" xr:uid="{00000000-0005-0000-0000-0000651C0000}"/>
    <cellStyle name="Followed Hyperlink 2" xfId="7654" hidden="1" xr:uid="{00000000-0005-0000-0000-0000661C0000}"/>
    <cellStyle name="Followed Hyperlink 2" xfId="7650" hidden="1" xr:uid="{00000000-0005-0000-0000-0000671C0000}"/>
    <cellStyle name="Followed Hyperlink 2" xfId="7646" hidden="1" xr:uid="{00000000-0005-0000-0000-0000681C0000}"/>
    <cellStyle name="Followed Hyperlink 2" xfId="7643" hidden="1" xr:uid="{00000000-0005-0000-0000-0000691C0000}"/>
    <cellStyle name="Followed Hyperlink 2" xfId="7628" hidden="1" xr:uid="{00000000-0005-0000-0000-00006A1C0000}"/>
    <cellStyle name="Followed Hyperlink 2" xfId="7625" hidden="1" xr:uid="{00000000-0005-0000-0000-00006B1C0000}"/>
    <cellStyle name="Followed Hyperlink 2" xfId="7615" hidden="1" xr:uid="{00000000-0005-0000-0000-00006C1C0000}"/>
    <cellStyle name="Followed Hyperlink 2" xfId="7656" hidden="1" xr:uid="{00000000-0005-0000-0000-00006D1C0000}"/>
    <cellStyle name="Followed Hyperlink 2" xfId="7641" hidden="1" xr:uid="{00000000-0005-0000-0000-00006E1C0000}"/>
    <cellStyle name="Followed Hyperlink 2" xfId="7652" hidden="1" xr:uid="{00000000-0005-0000-0000-00006F1C0000}"/>
    <cellStyle name="Followed Hyperlink 2" xfId="7631" hidden="1" xr:uid="{00000000-0005-0000-0000-0000701C0000}"/>
    <cellStyle name="Followed Hyperlink 2" xfId="7649" hidden="1" xr:uid="{00000000-0005-0000-0000-0000711C0000}"/>
    <cellStyle name="Followed Hyperlink 2" xfId="7653" hidden="1" xr:uid="{00000000-0005-0000-0000-0000721C0000}"/>
    <cellStyle name="Followed Hyperlink 2" xfId="7657" hidden="1" xr:uid="{00000000-0005-0000-0000-0000731C0000}"/>
    <cellStyle name="Followed Hyperlink 2" xfId="7661" hidden="1" xr:uid="{00000000-0005-0000-0000-0000741C0000}"/>
    <cellStyle name="Followed Hyperlink 2" xfId="7642" hidden="1" xr:uid="{00000000-0005-0000-0000-0000751C0000}"/>
    <cellStyle name="Followed Hyperlink 2" xfId="7651" hidden="1" xr:uid="{00000000-0005-0000-0000-0000761C0000}"/>
    <cellStyle name="Followed Hyperlink 2" xfId="7639" hidden="1" xr:uid="{00000000-0005-0000-0000-0000771C0000}"/>
    <cellStyle name="Followed Hyperlink 2" xfId="7659" hidden="1" xr:uid="{00000000-0005-0000-0000-0000781C0000}"/>
    <cellStyle name="Followed Hyperlink 2" xfId="7644" hidden="1" xr:uid="{00000000-0005-0000-0000-0000791C0000}"/>
    <cellStyle name="Followed Hyperlink 2" xfId="7660" hidden="1" xr:uid="{00000000-0005-0000-0000-00007A1C0000}"/>
    <cellStyle name="Followed Hyperlink 2" xfId="7677" hidden="1" xr:uid="{00000000-0005-0000-0000-00007B1C0000}"/>
    <cellStyle name="Followed Hyperlink 2" xfId="7674" hidden="1" xr:uid="{00000000-0005-0000-0000-00007C1C0000}"/>
    <cellStyle name="Followed Hyperlink 2" xfId="7670" hidden="1" xr:uid="{00000000-0005-0000-0000-00007D1C0000}"/>
    <cellStyle name="Followed Hyperlink 2" xfId="7668" hidden="1" xr:uid="{00000000-0005-0000-0000-00007E1C0000}"/>
    <cellStyle name="Followed Hyperlink 2" xfId="7664" hidden="1" xr:uid="{00000000-0005-0000-0000-00007F1C0000}"/>
    <cellStyle name="Followed Hyperlink 2" xfId="7662" hidden="1" xr:uid="{00000000-0005-0000-0000-0000801C0000}"/>
    <cellStyle name="Followed Hyperlink 2" xfId="7672" hidden="1" xr:uid="{00000000-0005-0000-0000-0000811C0000}"/>
    <cellStyle name="Followed Hyperlink 2" xfId="7648" hidden="1" xr:uid="{00000000-0005-0000-0000-0000821C0000}"/>
    <cellStyle name="Followed Hyperlink 2" xfId="7669" hidden="1" xr:uid="{00000000-0005-0000-0000-0000831C0000}"/>
    <cellStyle name="Followed Hyperlink 2" xfId="7673" hidden="1" xr:uid="{00000000-0005-0000-0000-0000841C0000}"/>
    <cellStyle name="Followed Hyperlink 2" xfId="7676" hidden="1" xr:uid="{00000000-0005-0000-0000-0000851C0000}"/>
    <cellStyle name="Followed Hyperlink 2" xfId="7680" hidden="1" xr:uid="{00000000-0005-0000-0000-0000861C0000}"/>
    <cellStyle name="Followed Hyperlink 2" xfId="7663" hidden="1" xr:uid="{00000000-0005-0000-0000-0000871C0000}"/>
    <cellStyle name="Followed Hyperlink 2" xfId="7671" hidden="1" xr:uid="{00000000-0005-0000-0000-0000881C0000}"/>
    <cellStyle name="Followed Hyperlink 2" xfId="7647" hidden="1" xr:uid="{00000000-0005-0000-0000-0000891C0000}"/>
    <cellStyle name="Followed Hyperlink 2" xfId="7678" hidden="1" xr:uid="{00000000-0005-0000-0000-00008A1C0000}"/>
    <cellStyle name="Followed Hyperlink 2" xfId="7666" hidden="1" xr:uid="{00000000-0005-0000-0000-00008B1C0000}"/>
    <cellStyle name="Followed Hyperlink 2" xfId="7679" hidden="1" xr:uid="{00000000-0005-0000-0000-00008C1C0000}"/>
    <cellStyle name="Followed Hyperlink 2" xfId="7697" hidden="1" xr:uid="{00000000-0005-0000-0000-00008D1C0000}"/>
    <cellStyle name="Followed Hyperlink 2" xfId="7694" hidden="1" xr:uid="{00000000-0005-0000-0000-00008E1C0000}"/>
    <cellStyle name="Followed Hyperlink 2" xfId="7690" hidden="1" xr:uid="{00000000-0005-0000-0000-00008F1C0000}"/>
    <cellStyle name="Followed Hyperlink 2" xfId="7687" hidden="1" xr:uid="{00000000-0005-0000-0000-0000901C0000}"/>
    <cellStyle name="Followed Hyperlink 2" xfId="7683" hidden="1" xr:uid="{00000000-0005-0000-0000-0000911C0000}"/>
    <cellStyle name="Followed Hyperlink 2" xfId="7665" hidden="1" xr:uid="{00000000-0005-0000-0000-0000921C0000}"/>
    <cellStyle name="Followed Hyperlink 2" xfId="7700" hidden="1" xr:uid="{00000000-0005-0000-0000-0000931C0000}"/>
    <cellStyle name="Followed Hyperlink 2" xfId="7696" hidden="1" xr:uid="{00000000-0005-0000-0000-0000941C0000}"/>
    <cellStyle name="Followed Hyperlink 2" xfId="7693" hidden="1" xr:uid="{00000000-0005-0000-0000-0000951C0000}"/>
    <cellStyle name="Followed Hyperlink 2" xfId="7688" hidden="1" xr:uid="{00000000-0005-0000-0000-0000961C0000}"/>
    <cellStyle name="Followed Hyperlink 2" xfId="7698" hidden="1" xr:uid="{00000000-0005-0000-0000-0000971C0000}"/>
    <cellStyle name="Followed Hyperlink 2" xfId="7655" hidden="1" xr:uid="{00000000-0005-0000-0000-0000981C0000}"/>
    <cellStyle name="Followed Hyperlink 2" xfId="7695" hidden="1" xr:uid="{00000000-0005-0000-0000-0000991C0000}"/>
    <cellStyle name="Followed Hyperlink 2" xfId="7699" hidden="1" xr:uid="{00000000-0005-0000-0000-00009A1C0000}"/>
    <cellStyle name="Followed Hyperlink 2" xfId="7682" hidden="1" xr:uid="{00000000-0005-0000-0000-00009B1C0000}"/>
    <cellStyle name="Followed Hyperlink 2" xfId="7686" hidden="1" xr:uid="{00000000-0005-0000-0000-00009C1C0000}"/>
    <cellStyle name="Followed Hyperlink 2" xfId="7689" hidden="1" xr:uid="{00000000-0005-0000-0000-00009D1C0000}"/>
    <cellStyle name="Followed Hyperlink 2" xfId="7701" hidden="1" xr:uid="{00000000-0005-0000-0000-00009E1C0000}"/>
    <cellStyle name="Followed Hyperlink 2" xfId="7645" hidden="1" xr:uid="{00000000-0005-0000-0000-00009F1C0000}"/>
    <cellStyle name="Followed Hyperlink 2" xfId="7684" hidden="1" xr:uid="{00000000-0005-0000-0000-0000A01C0000}"/>
    <cellStyle name="Followed Hyperlink 2" xfId="7691" hidden="1" xr:uid="{00000000-0005-0000-0000-0000A11C0000}"/>
    <cellStyle name="Followed Hyperlink 2" xfId="7685" hidden="1" xr:uid="{00000000-0005-0000-0000-0000A21C0000}"/>
    <cellStyle name="Followed Hyperlink 2" xfId="7722" hidden="1" xr:uid="{00000000-0005-0000-0000-0000A31C0000}"/>
    <cellStyle name="Followed Hyperlink 2" xfId="7718" hidden="1" xr:uid="{00000000-0005-0000-0000-0000A41C0000}"/>
    <cellStyle name="Followed Hyperlink 2" xfId="7714" hidden="1" xr:uid="{00000000-0005-0000-0000-0000A51C0000}"/>
    <cellStyle name="Followed Hyperlink 2" xfId="7710" hidden="1" xr:uid="{00000000-0005-0000-0000-0000A61C0000}"/>
    <cellStyle name="Followed Hyperlink 2" xfId="7706" hidden="1" xr:uid="{00000000-0005-0000-0000-0000A71C0000}"/>
    <cellStyle name="Followed Hyperlink 2" xfId="7702" hidden="1" xr:uid="{00000000-0005-0000-0000-0000A81C0000}"/>
    <cellStyle name="Followed Hyperlink 2" xfId="7725" hidden="1" xr:uid="{00000000-0005-0000-0000-0000A91C0000}"/>
    <cellStyle name="Followed Hyperlink 2" xfId="7721" hidden="1" xr:uid="{00000000-0005-0000-0000-0000AA1C0000}"/>
    <cellStyle name="Followed Hyperlink 2" xfId="7717" hidden="1" xr:uid="{00000000-0005-0000-0000-0000AB1C0000}"/>
    <cellStyle name="Followed Hyperlink 2" xfId="7681" hidden="1" xr:uid="{00000000-0005-0000-0000-0000AC1C0000}"/>
    <cellStyle name="Followed Hyperlink 2" xfId="7640" hidden="1" xr:uid="{00000000-0005-0000-0000-0000AD1C0000}"/>
    <cellStyle name="Followed Hyperlink 2" xfId="7692" hidden="1" xr:uid="{00000000-0005-0000-0000-0000AE1C0000}"/>
    <cellStyle name="Followed Hyperlink 2" xfId="7704" hidden="1" xr:uid="{00000000-0005-0000-0000-0000AF1C0000}"/>
    <cellStyle name="Followed Hyperlink 2" xfId="7711" hidden="1" xr:uid="{00000000-0005-0000-0000-0000B01C0000}"/>
    <cellStyle name="Followed Hyperlink 2" xfId="7723" hidden="1" xr:uid="{00000000-0005-0000-0000-0000B11C0000}"/>
    <cellStyle name="Followed Hyperlink 2" xfId="7667" hidden="1" xr:uid="{00000000-0005-0000-0000-0000B21C0000}"/>
    <cellStyle name="Followed Hyperlink 2" xfId="7720" hidden="1" xr:uid="{00000000-0005-0000-0000-0000B31C0000}"/>
    <cellStyle name="Followed Hyperlink 2" xfId="7724" hidden="1" xr:uid="{00000000-0005-0000-0000-0000B41C0000}"/>
    <cellStyle name="Followed Hyperlink 2" xfId="7705" hidden="1" xr:uid="{00000000-0005-0000-0000-0000B51C0000}"/>
    <cellStyle name="Followed Hyperlink 2" xfId="7709" hidden="1" xr:uid="{00000000-0005-0000-0000-0000B61C0000}"/>
    <cellStyle name="Followed Hyperlink 2" xfId="7712" hidden="1" xr:uid="{00000000-0005-0000-0000-0000B71C0000}"/>
    <cellStyle name="Followed Hyperlink 2" xfId="7726" hidden="1" xr:uid="{00000000-0005-0000-0000-0000B81C0000}"/>
    <cellStyle name="Followed Hyperlink 2" xfId="7675" hidden="1" xr:uid="{00000000-0005-0000-0000-0000B91C0000}"/>
    <cellStyle name="Followed Hyperlink 2" xfId="7707" hidden="1" xr:uid="{00000000-0005-0000-0000-0000BA1C0000}"/>
    <cellStyle name="Followed Hyperlink 2" xfId="7715" hidden="1" xr:uid="{00000000-0005-0000-0000-0000BB1C0000}"/>
    <cellStyle name="Followed Hyperlink 2" xfId="7708" hidden="1" xr:uid="{00000000-0005-0000-0000-0000BC1C0000}"/>
    <cellStyle name="Followed Hyperlink 2" xfId="7744" hidden="1" xr:uid="{00000000-0005-0000-0000-0000BD1C0000}"/>
    <cellStyle name="Followed Hyperlink 2" xfId="7741" hidden="1" xr:uid="{00000000-0005-0000-0000-0000BE1C0000}"/>
    <cellStyle name="Followed Hyperlink 2" xfId="7737" hidden="1" xr:uid="{00000000-0005-0000-0000-0000BF1C0000}"/>
    <cellStyle name="Followed Hyperlink 2" xfId="7733" hidden="1" xr:uid="{00000000-0005-0000-0000-0000C01C0000}"/>
    <cellStyle name="Followed Hyperlink 2" xfId="7731" hidden="1" xr:uid="{00000000-0005-0000-0000-0000C11C0000}"/>
    <cellStyle name="Followed Hyperlink 2" xfId="7716" hidden="1" xr:uid="{00000000-0005-0000-0000-0000C21C0000}"/>
    <cellStyle name="Followed Hyperlink 2" xfId="7713" hidden="1" xr:uid="{00000000-0005-0000-0000-0000C31C0000}"/>
    <cellStyle name="Followed Hyperlink 2" xfId="7703" hidden="1" xr:uid="{00000000-0005-0000-0000-0000C41C0000}"/>
    <cellStyle name="Followed Hyperlink 2" xfId="7742" hidden="1" xr:uid="{00000000-0005-0000-0000-0000C51C0000}"/>
    <cellStyle name="Followed Hyperlink 2" xfId="7729" hidden="1" xr:uid="{00000000-0005-0000-0000-0000C61C0000}"/>
    <cellStyle name="Followed Hyperlink 2" xfId="7739" hidden="1" xr:uid="{00000000-0005-0000-0000-0000C71C0000}"/>
    <cellStyle name="Followed Hyperlink 2" xfId="7719" hidden="1" xr:uid="{00000000-0005-0000-0000-0000C81C0000}"/>
    <cellStyle name="Followed Hyperlink 2" xfId="7736" hidden="1" xr:uid="{00000000-0005-0000-0000-0000C91C0000}"/>
    <cellStyle name="Followed Hyperlink 2" xfId="7740" hidden="1" xr:uid="{00000000-0005-0000-0000-0000CA1C0000}"/>
    <cellStyle name="Followed Hyperlink 2" xfId="7743" hidden="1" xr:uid="{00000000-0005-0000-0000-0000CB1C0000}"/>
    <cellStyle name="Followed Hyperlink 2" xfId="7747" hidden="1" xr:uid="{00000000-0005-0000-0000-0000CC1C0000}"/>
    <cellStyle name="Followed Hyperlink 2" xfId="7730" hidden="1" xr:uid="{00000000-0005-0000-0000-0000CD1C0000}"/>
    <cellStyle name="Followed Hyperlink 2" xfId="7738" hidden="1" xr:uid="{00000000-0005-0000-0000-0000CE1C0000}"/>
    <cellStyle name="Followed Hyperlink 2" xfId="7727" hidden="1" xr:uid="{00000000-0005-0000-0000-0000CF1C0000}"/>
    <cellStyle name="Followed Hyperlink 2" xfId="7745" hidden="1" xr:uid="{00000000-0005-0000-0000-0000D01C0000}"/>
    <cellStyle name="Followed Hyperlink 2" xfId="7732" hidden="1" xr:uid="{00000000-0005-0000-0000-0000D11C0000}"/>
    <cellStyle name="Followed Hyperlink 2" xfId="7746" hidden="1" xr:uid="{00000000-0005-0000-0000-0000D21C0000}"/>
    <cellStyle name="Followed Hyperlink 2" xfId="7761" hidden="1" xr:uid="{00000000-0005-0000-0000-0000D31C0000}"/>
    <cellStyle name="Followed Hyperlink 2" xfId="7759" hidden="1" xr:uid="{00000000-0005-0000-0000-0000D41C0000}"/>
    <cellStyle name="Followed Hyperlink 2" xfId="7755" hidden="1" xr:uid="{00000000-0005-0000-0000-0000D51C0000}"/>
    <cellStyle name="Followed Hyperlink 2" xfId="7753" hidden="1" xr:uid="{00000000-0005-0000-0000-0000D61C0000}"/>
    <cellStyle name="Followed Hyperlink 2" xfId="7750" hidden="1" xr:uid="{00000000-0005-0000-0000-0000D71C0000}"/>
    <cellStyle name="Followed Hyperlink 2" xfId="7760" hidden="1" xr:uid="{00000000-0005-0000-0000-0000D81C0000}"/>
    <cellStyle name="Followed Hyperlink 2" xfId="7764" hidden="1" xr:uid="{00000000-0005-0000-0000-0000D91C0000}"/>
    <cellStyle name="Followed Hyperlink 2" xfId="7749" hidden="1" xr:uid="{00000000-0005-0000-0000-0000DA1C0000}"/>
    <cellStyle name="Followed Hyperlink 2" xfId="7756" hidden="1" xr:uid="{00000000-0005-0000-0000-0000DB1C0000}"/>
    <cellStyle name="Followed Hyperlink 2" xfId="7734" hidden="1" xr:uid="{00000000-0005-0000-0000-0000DC1C0000}"/>
    <cellStyle name="Followed Hyperlink 2" xfId="7762" hidden="1" xr:uid="{00000000-0005-0000-0000-0000DD1C0000}"/>
    <cellStyle name="Followed Hyperlink 2" xfId="7752" hidden="1" xr:uid="{00000000-0005-0000-0000-0000DE1C0000}"/>
    <cellStyle name="Followed Hyperlink 2" xfId="7763" hidden="1" xr:uid="{00000000-0005-0000-0000-0000DF1C0000}"/>
    <cellStyle name="Followed Hyperlink 2" xfId="7783" hidden="1" xr:uid="{00000000-0005-0000-0000-0000E01C0000}"/>
    <cellStyle name="Followed Hyperlink 2" xfId="7779" hidden="1" xr:uid="{00000000-0005-0000-0000-0000E11C0000}"/>
    <cellStyle name="Followed Hyperlink 2" xfId="7775" hidden="1" xr:uid="{00000000-0005-0000-0000-0000E21C0000}"/>
    <cellStyle name="Followed Hyperlink 2" xfId="7771" hidden="1" xr:uid="{00000000-0005-0000-0000-0000E31C0000}"/>
    <cellStyle name="Followed Hyperlink 2" xfId="7767" hidden="1" xr:uid="{00000000-0005-0000-0000-0000E41C0000}"/>
    <cellStyle name="Followed Hyperlink 2" xfId="7751" hidden="1" xr:uid="{00000000-0005-0000-0000-0000E51C0000}"/>
    <cellStyle name="Followed Hyperlink 2" xfId="7786" hidden="1" xr:uid="{00000000-0005-0000-0000-0000E61C0000}"/>
    <cellStyle name="Followed Hyperlink 2" xfId="7782" hidden="1" xr:uid="{00000000-0005-0000-0000-0000E71C0000}"/>
    <cellStyle name="Followed Hyperlink 2" xfId="7778" hidden="1" xr:uid="{00000000-0005-0000-0000-0000E81C0000}"/>
    <cellStyle name="Followed Hyperlink 2" xfId="7774" hidden="1" xr:uid="{00000000-0005-0000-0000-0000E91C0000}"/>
    <cellStyle name="Followed Hyperlink 2" xfId="7770" hidden="1" xr:uid="{00000000-0005-0000-0000-0000EA1C0000}"/>
    <cellStyle name="Followed Hyperlink 2" xfId="7766" hidden="1" xr:uid="{00000000-0005-0000-0000-0000EB1C0000}"/>
    <cellStyle name="Followed Hyperlink 2" xfId="7785" hidden="1" xr:uid="{00000000-0005-0000-0000-0000EC1C0000}"/>
    <cellStyle name="Followed Hyperlink 2" xfId="7781" hidden="1" xr:uid="{00000000-0005-0000-0000-0000ED1C0000}"/>
    <cellStyle name="Followed Hyperlink 2" xfId="7758" hidden="1" xr:uid="{00000000-0005-0000-0000-0000EE1C0000}"/>
    <cellStyle name="Followed Hyperlink 2" xfId="7735" hidden="1" xr:uid="{00000000-0005-0000-0000-0000EF1C0000}"/>
    <cellStyle name="Followed Hyperlink 2" xfId="7748" hidden="1" xr:uid="{00000000-0005-0000-0000-0000F01C0000}"/>
    <cellStyle name="Followed Hyperlink 2" xfId="7768" hidden="1" xr:uid="{00000000-0005-0000-0000-0000F11C0000}"/>
    <cellStyle name="Followed Hyperlink 2" xfId="7789" hidden="1" xr:uid="{00000000-0005-0000-0000-0000F21C0000}"/>
    <cellStyle name="Followed Hyperlink 2" xfId="7728" hidden="1" xr:uid="{00000000-0005-0000-0000-0000F31C0000}"/>
    <cellStyle name="Followed Hyperlink 2" xfId="7754" hidden="1" xr:uid="{00000000-0005-0000-0000-0000F41C0000}"/>
    <cellStyle name="Followed Hyperlink 2" xfId="7784" hidden="1" xr:uid="{00000000-0005-0000-0000-0000F51C0000}"/>
    <cellStyle name="Followed Hyperlink 2" xfId="7765" hidden="1" xr:uid="{00000000-0005-0000-0000-0000F61C0000}"/>
    <cellStyle name="Followed Hyperlink 2" xfId="7769" hidden="1" xr:uid="{00000000-0005-0000-0000-0000F71C0000}"/>
    <cellStyle name="Followed Hyperlink 2" xfId="7773" hidden="1" xr:uid="{00000000-0005-0000-0000-0000F81C0000}"/>
    <cellStyle name="Followed Hyperlink 2" xfId="7776" hidden="1" xr:uid="{00000000-0005-0000-0000-0000F91C0000}"/>
    <cellStyle name="Followed Hyperlink 2" xfId="7792" hidden="1" xr:uid="{00000000-0005-0000-0000-0000FA1C0000}"/>
    <cellStyle name="Followed Hyperlink 2" xfId="7757" hidden="1" xr:uid="{00000000-0005-0000-0000-0000FB1C0000}"/>
    <cellStyle name="Followed Hyperlink 2" xfId="7790" hidden="1" xr:uid="{00000000-0005-0000-0000-0000FC1C0000}"/>
    <cellStyle name="Followed Hyperlink 2" xfId="7788" hidden="1" xr:uid="{00000000-0005-0000-0000-0000FD1C0000}"/>
    <cellStyle name="Followed Hyperlink 2" xfId="7772" hidden="1" xr:uid="{00000000-0005-0000-0000-0000FE1C0000}"/>
    <cellStyle name="Followed Hyperlink 2" xfId="7814" hidden="1" xr:uid="{00000000-0005-0000-0000-0000FF1C0000}"/>
    <cellStyle name="Followed Hyperlink 2" xfId="7810" hidden="1" xr:uid="{00000000-0005-0000-0000-0000001D0000}"/>
    <cellStyle name="Followed Hyperlink 2" xfId="7806" hidden="1" xr:uid="{00000000-0005-0000-0000-0000011D0000}"/>
    <cellStyle name="Followed Hyperlink 2" xfId="7802" hidden="1" xr:uid="{00000000-0005-0000-0000-0000021D0000}"/>
    <cellStyle name="Followed Hyperlink 2" xfId="7798" hidden="1" xr:uid="{00000000-0005-0000-0000-0000031D0000}"/>
    <cellStyle name="Followed Hyperlink 2" xfId="7780" hidden="1" xr:uid="{00000000-0005-0000-0000-0000041D0000}"/>
    <cellStyle name="Followed Hyperlink 2" xfId="7777" hidden="1" xr:uid="{00000000-0005-0000-0000-0000051D0000}"/>
    <cellStyle name="Followed Hyperlink 2" xfId="7791" hidden="1" xr:uid="{00000000-0005-0000-0000-0000061D0000}"/>
    <cellStyle name="Followed Hyperlink 2" xfId="7812" hidden="1" xr:uid="{00000000-0005-0000-0000-0000071D0000}"/>
    <cellStyle name="Followed Hyperlink 2" xfId="7796" hidden="1" xr:uid="{00000000-0005-0000-0000-0000081D0000}"/>
    <cellStyle name="Followed Hyperlink 2" xfId="7808" hidden="1" xr:uid="{00000000-0005-0000-0000-0000091D0000}"/>
    <cellStyle name="Followed Hyperlink 2" xfId="7787" hidden="1" xr:uid="{00000000-0005-0000-0000-00000A1D0000}"/>
    <cellStyle name="Followed Hyperlink 2" xfId="7805" hidden="1" xr:uid="{00000000-0005-0000-0000-00000B1D0000}"/>
    <cellStyle name="Followed Hyperlink 2" xfId="7809" hidden="1" xr:uid="{00000000-0005-0000-0000-00000C1D0000}"/>
    <cellStyle name="Followed Hyperlink 2" xfId="7813" hidden="1" xr:uid="{00000000-0005-0000-0000-00000D1D0000}"/>
    <cellStyle name="Followed Hyperlink 2" xfId="7817" hidden="1" xr:uid="{00000000-0005-0000-0000-00000E1D0000}"/>
    <cellStyle name="Followed Hyperlink 2" xfId="7797" hidden="1" xr:uid="{00000000-0005-0000-0000-00000F1D0000}"/>
    <cellStyle name="Followed Hyperlink 2" xfId="7807" hidden="1" xr:uid="{00000000-0005-0000-0000-0000101D0000}"/>
    <cellStyle name="Followed Hyperlink 2" xfId="7793" hidden="1" xr:uid="{00000000-0005-0000-0000-0000111D0000}"/>
    <cellStyle name="Followed Hyperlink 2" xfId="7815" hidden="1" xr:uid="{00000000-0005-0000-0000-0000121D0000}"/>
    <cellStyle name="Followed Hyperlink 2" xfId="7800" hidden="1" xr:uid="{00000000-0005-0000-0000-0000131D0000}"/>
    <cellStyle name="Followed Hyperlink 2" xfId="7816" hidden="1" xr:uid="{00000000-0005-0000-0000-0000141D0000}"/>
    <cellStyle name="Followed Hyperlink 2" xfId="7836" hidden="1" xr:uid="{00000000-0005-0000-0000-0000151D0000}"/>
    <cellStyle name="Followed Hyperlink 2" xfId="7832" hidden="1" xr:uid="{00000000-0005-0000-0000-0000161D0000}"/>
    <cellStyle name="Followed Hyperlink 2" xfId="7828" hidden="1" xr:uid="{00000000-0005-0000-0000-0000171D0000}"/>
    <cellStyle name="Followed Hyperlink 2" xfId="7824" hidden="1" xr:uid="{00000000-0005-0000-0000-0000181D0000}"/>
    <cellStyle name="Followed Hyperlink 2" xfId="7820" hidden="1" xr:uid="{00000000-0005-0000-0000-0000191D0000}"/>
    <cellStyle name="Followed Hyperlink 2" xfId="7801" hidden="1" xr:uid="{00000000-0005-0000-0000-00001A1D0000}"/>
    <cellStyle name="Followed Hyperlink 2" xfId="7794" hidden="1" xr:uid="{00000000-0005-0000-0000-00001B1D0000}"/>
    <cellStyle name="Followed Hyperlink 2" xfId="7811" hidden="1" xr:uid="{00000000-0005-0000-0000-00001C1D0000}"/>
    <cellStyle name="Followed Hyperlink 2" xfId="7834" hidden="1" xr:uid="{00000000-0005-0000-0000-00001D1D0000}"/>
    <cellStyle name="Followed Hyperlink 2" xfId="7818" hidden="1" xr:uid="{00000000-0005-0000-0000-00001E1D0000}"/>
    <cellStyle name="Followed Hyperlink 2" xfId="7830" hidden="1" xr:uid="{00000000-0005-0000-0000-00001F1D0000}"/>
    <cellStyle name="Followed Hyperlink 2" xfId="7804" hidden="1" xr:uid="{00000000-0005-0000-0000-0000201D0000}"/>
    <cellStyle name="Followed Hyperlink 2" xfId="7827" hidden="1" xr:uid="{00000000-0005-0000-0000-0000211D0000}"/>
    <cellStyle name="Followed Hyperlink 2" xfId="7831" hidden="1" xr:uid="{00000000-0005-0000-0000-0000221D0000}"/>
    <cellStyle name="Followed Hyperlink 2" xfId="7835" hidden="1" xr:uid="{00000000-0005-0000-0000-0000231D0000}"/>
    <cellStyle name="Followed Hyperlink 2" xfId="7839" hidden="1" xr:uid="{00000000-0005-0000-0000-0000241D0000}"/>
    <cellStyle name="Followed Hyperlink 2" xfId="7819" hidden="1" xr:uid="{00000000-0005-0000-0000-0000251D0000}"/>
    <cellStyle name="Followed Hyperlink 2" xfId="7829" hidden="1" xr:uid="{00000000-0005-0000-0000-0000261D0000}"/>
    <cellStyle name="Followed Hyperlink 2" xfId="7803" hidden="1" xr:uid="{00000000-0005-0000-0000-0000271D0000}"/>
    <cellStyle name="Followed Hyperlink 2" xfId="7837" hidden="1" xr:uid="{00000000-0005-0000-0000-0000281D0000}"/>
    <cellStyle name="Followed Hyperlink 2" xfId="7822" hidden="1" xr:uid="{00000000-0005-0000-0000-0000291D0000}"/>
    <cellStyle name="Followed Hyperlink 2" xfId="7838" hidden="1" xr:uid="{00000000-0005-0000-0000-00002A1D0000}"/>
    <cellStyle name="Followed Hyperlink 2" xfId="7856" hidden="1" xr:uid="{00000000-0005-0000-0000-00002B1D0000}"/>
    <cellStyle name="Followed Hyperlink 2" xfId="7853" hidden="1" xr:uid="{00000000-0005-0000-0000-00002C1D0000}"/>
    <cellStyle name="Followed Hyperlink 2" xfId="7849" hidden="1" xr:uid="{00000000-0005-0000-0000-00002D1D0000}"/>
    <cellStyle name="Followed Hyperlink 2" xfId="7846" hidden="1" xr:uid="{00000000-0005-0000-0000-00002E1D0000}"/>
    <cellStyle name="Followed Hyperlink 2" xfId="7842" hidden="1" xr:uid="{00000000-0005-0000-0000-00002F1D0000}"/>
    <cellStyle name="Followed Hyperlink 2" xfId="7833" hidden="1" xr:uid="{00000000-0005-0000-0000-0000301D0000}"/>
    <cellStyle name="Followed Hyperlink 2" xfId="7854" hidden="1" xr:uid="{00000000-0005-0000-0000-0000311D0000}"/>
    <cellStyle name="Followed Hyperlink 2" xfId="7840" hidden="1" xr:uid="{00000000-0005-0000-0000-0000321D0000}"/>
    <cellStyle name="Followed Hyperlink 2" xfId="7851" hidden="1" xr:uid="{00000000-0005-0000-0000-0000331D0000}"/>
    <cellStyle name="Followed Hyperlink 2" xfId="7826" hidden="1" xr:uid="{00000000-0005-0000-0000-0000341D0000}"/>
    <cellStyle name="Followed Hyperlink 2" xfId="7848" hidden="1" xr:uid="{00000000-0005-0000-0000-0000351D0000}"/>
    <cellStyle name="Followed Hyperlink 2" xfId="7852" hidden="1" xr:uid="{00000000-0005-0000-0000-0000361D0000}"/>
    <cellStyle name="Followed Hyperlink 2" xfId="7855" hidden="1" xr:uid="{00000000-0005-0000-0000-0000371D0000}"/>
    <cellStyle name="Followed Hyperlink 2" xfId="7859" hidden="1" xr:uid="{00000000-0005-0000-0000-0000381D0000}"/>
    <cellStyle name="Followed Hyperlink 2" xfId="7841" hidden="1" xr:uid="{00000000-0005-0000-0000-0000391D0000}"/>
    <cellStyle name="Followed Hyperlink 2" xfId="7850" hidden="1" xr:uid="{00000000-0005-0000-0000-00003A1D0000}"/>
    <cellStyle name="Followed Hyperlink 2" xfId="7825" hidden="1" xr:uid="{00000000-0005-0000-0000-00003B1D0000}"/>
    <cellStyle name="Followed Hyperlink 2" xfId="7857" hidden="1" xr:uid="{00000000-0005-0000-0000-00003C1D0000}"/>
    <cellStyle name="Followed Hyperlink 2" xfId="7844" hidden="1" xr:uid="{00000000-0005-0000-0000-00003D1D0000}"/>
    <cellStyle name="Followed Hyperlink 2" xfId="7858" hidden="1" xr:uid="{00000000-0005-0000-0000-00003E1D0000}"/>
    <cellStyle name="Followed Hyperlink 2" xfId="7878" hidden="1" xr:uid="{00000000-0005-0000-0000-00003F1D0000}"/>
    <cellStyle name="Followed Hyperlink 2" xfId="7874" hidden="1" xr:uid="{00000000-0005-0000-0000-0000401D0000}"/>
    <cellStyle name="Followed Hyperlink 2" xfId="7870" hidden="1" xr:uid="{00000000-0005-0000-0000-0000411D0000}"/>
    <cellStyle name="Followed Hyperlink 2" xfId="7866" hidden="1" xr:uid="{00000000-0005-0000-0000-0000421D0000}"/>
    <cellStyle name="Followed Hyperlink 2" xfId="7862" hidden="1" xr:uid="{00000000-0005-0000-0000-0000431D0000}"/>
    <cellStyle name="Followed Hyperlink 2" xfId="7843" hidden="1" xr:uid="{00000000-0005-0000-0000-0000441D0000}"/>
    <cellStyle name="Followed Hyperlink 2" xfId="7881" hidden="1" xr:uid="{00000000-0005-0000-0000-0000451D0000}"/>
    <cellStyle name="Followed Hyperlink 2" xfId="7799" hidden="1" xr:uid="{00000000-0005-0000-0000-0000461D0000}"/>
    <cellStyle name="Followed Hyperlink 2" xfId="7845" hidden="1" xr:uid="{00000000-0005-0000-0000-0000471D0000}"/>
    <cellStyle name="Followed Hyperlink 2" xfId="7821" hidden="1" xr:uid="{00000000-0005-0000-0000-0000481D0000}"/>
    <cellStyle name="Followed Hyperlink 2" xfId="7868" hidden="1" xr:uid="{00000000-0005-0000-0000-0000491D0000}"/>
    <cellStyle name="Followed Hyperlink 2" xfId="7875" hidden="1" xr:uid="{00000000-0005-0000-0000-00004A1D0000}"/>
    <cellStyle name="Followed Hyperlink 2" xfId="7864" hidden="1" xr:uid="{00000000-0005-0000-0000-00004B1D0000}"/>
    <cellStyle name="Followed Hyperlink 2" xfId="7823" hidden="1" xr:uid="{00000000-0005-0000-0000-00004C1D0000}"/>
    <cellStyle name="Followed Hyperlink 2" xfId="7861" hidden="1" xr:uid="{00000000-0005-0000-0000-00004D1D0000}"/>
    <cellStyle name="Followed Hyperlink 2" xfId="7865" hidden="1" xr:uid="{00000000-0005-0000-0000-00004E1D0000}"/>
    <cellStyle name="Followed Hyperlink 2" xfId="7869" hidden="1" xr:uid="{00000000-0005-0000-0000-00004F1D0000}"/>
    <cellStyle name="Followed Hyperlink 2" xfId="7873" hidden="1" xr:uid="{00000000-0005-0000-0000-0000501D0000}"/>
    <cellStyle name="Followed Hyperlink 2" xfId="7876" hidden="1" xr:uid="{00000000-0005-0000-0000-0000511D0000}"/>
    <cellStyle name="Followed Hyperlink 2" xfId="7863" hidden="1" xr:uid="{00000000-0005-0000-0000-0000521D0000}"/>
    <cellStyle name="Followed Hyperlink 2" xfId="7847" hidden="1" xr:uid="{00000000-0005-0000-0000-0000531D0000}"/>
    <cellStyle name="Followed Hyperlink 2" xfId="7871" hidden="1" xr:uid="{00000000-0005-0000-0000-0000541D0000}"/>
    <cellStyle name="Followed Hyperlink 2" xfId="7879" hidden="1" xr:uid="{00000000-0005-0000-0000-0000551D0000}"/>
    <cellStyle name="Followed Hyperlink 2" xfId="7872" hidden="1" xr:uid="{00000000-0005-0000-0000-0000561D0000}"/>
    <cellStyle name="Followed Hyperlink 2" xfId="7901" hidden="1" xr:uid="{00000000-0005-0000-0000-0000571D0000}"/>
    <cellStyle name="Followed Hyperlink 2" xfId="7897" hidden="1" xr:uid="{00000000-0005-0000-0000-0000581D0000}"/>
    <cellStyle name="Followed Hyperlink 2" xfId="7893" hidden="1" xr:uid="{00000000-0005-0000-0000-0000591D0000}"/>
    <cellStyle name="Followed Hyperlink 2" xfId="7889" hidden="1" xr:uid="{00000000-0005-0000-0000-00005A1D0000}"/>
    <cellStyle name="Followed Hyperlink 2" xfId="7886" hidden="1" xr:uid="{00000000-0005-0000-0000-00005B1D0000}"/>
    <cellStyle name="Followed Hyperlink 2" xfId="7880" hidden="1" xr:uid="{00000000-0005-0000-0000-00005C1D0000}"/>
    <cellStyle name="Followed Hyperlink 2" xfId="7877" hidden="1" xr:uid="{00000000-0005-0000-0000-00005D1D0000}"/>
    <cellStyle name="Followed Hyperlink 2" xfId="7867" hidden="1" xr:uid="{00000000-0005-0000-0000-00005E1D0000}"/>
    <cellStyle name="Followed Hyperlink 2" xfId="7899" hidden="1" xr:uid="{00000000-0005-0000-0000-00005F1D0000}"/>
    <cellStyle name="Followed Hyperlink 2" xfId="7884" hidden="1" xr:uid="{00000000-0005-0000-0000-0000601D0000}"/>
    <cellStyle name="Followed Hyperlink 2" xfId="7895" hidden="1" xr:uid="{00000000-0005-0000-0000-0000611D0000}"/>
    <cellStyle name="Followed Hyperlink 2" xfId="7860" hidden="1" xr:uid="{00000000-0005-0000-0000-0000621D0000}"/>
    <cellStyle name="Followed Hyperlink 2" xfId="7892" hidden="1" xr:uid="{00000000-0005-0000-0000-0000631D0000}"/>
    <cellStyle name="Followed Hyperlink 2" xfId="7896" hidden="1" xr:uid="{00000000-0005-0000-0000-0000641D0000}"/>
    <cellStyle name="Followed Hyperlink 2" xfId="7900" hidden="1" xr:uid="{00000000-0005-0000-0000-0000651D0000}"/>
    <cellStyle name="Followed Hyperlink 2" xfId="7904" hidden="1" xr:uid="{00000000-0005-0000-0000-0000661D0000}"/>
    <cellStyle name="Followed Hyperlink 2" xfId="7885" hidden="1" xr:uid="{00000000-0005-0000-0000-0000671D0000}"/>
    <cellStyle name="Followed Hyperlink 2" xfId="7894" hidden="1" xr:uid="{00000000-0005-0000-0000-0000681D0000}"/>
    <cellStyle name="Followed Hyperlink 2" xfId="7795" hidden="1" xr:uid="{00000000-0005-0000-0000-0000691D0000}"/>
    <cellStyle name="Followed Hyperlink 2" xfId="7902" hidden="1" xr:uid="{00000000-0005-0000-0000-00006A1D0000}"/>
    <cellStyle name="Followed Hyperlink 2" xfId="7888" hidden="1" xr:uid="{00000000-0005-0000-0000-00006B1D0000}"/>
    <cellStyle name="Followed Hyperlink 2" xfId="7903" hidden="1" xr:uid="{00000000-0005-0000-0000-00006C1D0000}"/>
    <cellStyle name="Followed Hyperlink 2" xfId="7921" hidden="1" xr:uid="{00000000-0005-0000-0000-00006D1D0000}"/>
    <cellStyle name="Followed Hyperlink 2" xfId="7918" hidden="1" xr:uid="{00000000-0005-0000-0000-00006E1D0000}"/>
    <cellStyle name="Followed Hyperlink 2" xfId="7914" hidden="1" xr:uid="{00000000-0005-0000-0000-00006F1D0000}"/>
    <cellStyle name="Followed Hyperlink 2" xfId="7911" hidden="1" xr:uid="{00000000-0005-0000-0000-0000701D0000}"/>
    <cellStyle name="Followed Hyperlink 2" xfId="7907" hidden="1" xr:uid="{00000000-0005-0000-0000-0000711D0000}"/>
    <cellStyle name="Followed Hyperlink 2" xfId="7882" hidden="1" xr:uid="{00000000-0005-0000-0000-0000721D0000}"/>
    <cellStyle name="Followed Hyperlink 2" xfId="7898" hidden="1" xr:uid="{00000000-0005-0000-0000-0000731D0000}"/>
    <cellStyle name="Followed Hyperlink 2" xfId="7919" hidden="1" xr:uid="{00000000-0005-0000-0000-0000741D0000}"/>
    <cellStyle name="Followed Hyperlink 2" xfId="7905" hidden="1" xr:uid="{00000000-0005-0000-0000-0000751D0000}"/>
    <cellStyle name="Followed Hyperlink 2" xfId="7916" hidden="1" xr:uid="{00000000-0005-0000-0000-0000761D0000}"/>
    <cellStyle name="Followed Hyperlink 2" xfId="7891" hidden="1" xr:uid="{00000000-0005-0000-0000-0000771D0000}"/>
    <cellStyle name="Followed Hyperlink 2" xfId="7913" hidden="1" xr:uid="{00000000-0005-0000-0000-0000781D0000}"/>
    <cellStyle name="Followed Hyperlink 2" xfId="7917" hidden="1" xr:uid="{00000000-0005-0000-0000-0000791D0000}"/>
    <cellStyle name="Followed Hyperlink 2" xfId="7920" hidden="1" xr:uid="{00000000-0005-0000-0000-00007A1D0000}"/>
    <cellStyle name="Followed Hyperlink 2" xfId="7924" hidden="1" xr:uid="{00000000-0005-0000-0000-00007B1D0000}"/>
    <cellStyle name="Followed Hyperlink 2" xfId="7906" hidden="1" xr:uid="{00000000-0005-0000-0000-00007C1D0000}"/>
    <cellStyle name="Followed Hyperlink 2" xfId="7915" hidden="1" xr:uid="{00000000-0005-0000-0000-00007D1D0000}"/>
    <cellStyle name="Followed Hyperlink 2" xfId="7890" hidden="1" xr:uid="{00000000-0005-0000-0000-00007E1D0000}"/>
    <cellStyle name="Followed Hyperlink 2" xfId="7922" hidden="1" xr:uid="{00000000-0005-0000-0000-00007F1D0000}"/>
    <cellStyle name="Followed Hyperlink 2" xfId="7909" hidden="1" xr:uid="{00000000-0005-0000-0000-0000801D0000}"/>
    <cellStyle name="Followed Hyperlink 2" xfId="7923" hidden="1" xr:uid="{00000000-0005-0000-0000-0000811D0000}"/>
    <cellStyle name="Followed Hyperlink 2" xfId="7940" hidden="1" xr:uid="{00000000-0005-0000-0000-0000821D0000}"/>
    <cellStyle name="Followed Hyperlink 2" xfId="7936" hidden="1" xr:uid="{00000000-0005-0000-0000-0000831D0000}"/>
    <cellStyle name="Followed Hyperlink 2" xfId="7933" hidden="1" xr:uid="{00000000-0005-0000-0000-0000841D0000}"/>
    <cellStyle name="Followed Hyperlink 2" xfId="7929" hidden="1" xr:uid="{00000000-0005-0000-0000-0000851D0000}"/>
    <cellStyle name="Followed Hyperlink 2" xfId="7926" hidden="1" xr:uid="{00000000-0005-0000-0000-0000861D0000}"/>
    <cellStyle name="Followed Hyperlink 2" xfId="7908" hidden="1" xr:uid="{00000000-0005-0000-0000-0000871D0000}"/>
    <cellStyle name="Followed Hyperlink 2" xfId="7912" hidden="1" xr:uid="{00000000-0005-0000-0000-0000881D0000}"/>
    <cellStyle name="Followed Hyperlink 2" xfId="7934" hidden="1" xr:uid="{00000000-0005-0000-0000-0000891D0000}"/>
    <cellStyle name="Followed Hyperlink 2" xfId="7941" hidden="1" xr:uid="{00000000-0005-0000-0000-00008A1D0000}"/>
    <cellStyle name="Followed Hyperlink 2" xfId="7931" hidden="1" xr:uid="{00000000-0005-0000-0000-00008B1D0000}"/>
    <cellStyle name="Followed Hyperlink 2" xfId="7910" hidden="1" xr:uid="{00000000-0005-0000-0000-00008C1D0000}"/>
    <cellStyle name="Followed Hyperlink 2" xfId="7928" hidden="1" xr:uid="{00000000-0005-0000-0000-00008D1D0000}"/>
    <cellStyle name="Followed Hyperlink 2" xfId="7932" hidden="1" xr:uid="{00000000-0005-0000-0000-00008E1D0000}"/>
    <cellStyle name="Followed Hyperlink 2" xfId="7935" hidden="1" xr:uid="{00000000-0005-0000-0000-00008F1D0000}"/>
    <cellStyle name="Followed Hyperlink 2" xfId="7939" hidden="1" xr:uid="{00000000-0005-0000-0000-0000901D0000}"/>
    <cellStyle name="Followed Hyperlink 2" xfId="7942" hidden="1" xr:uid="{00000000-0005-0000-0000-0000911D0000}"/>
    <cellStyle name="Followed Hyperlink 2" xfId="7930" hidden="1" xr:uid="{00000000-0005-0000-0000-0000921D0000}"/>
    <cellStyle name="Followed Hyperlink 2" xfId="7887" hidden="1" xr:uid="{00000000-0005-0000-0000-0000931D0000}"/>
    <cellStyle name="Followed Hyperlink 2" xfId="7937" hidden="1" xr:uid="{00000000-0005-0000-0000-0000941D0000}"/>
    <cellStyle name="Followed Hyperlink 2" xfId="7925" hidden="1" xr:uid="{00000000-0005-0000-0000-0000951D0000}"/>
    <cellStyle name="Followed Hyperlink 2" xfId="7938" hidden="1" xr:uid="{00000000-0005-0000-0000-0000961D0000}"/>
    <cellStyle name="Followed Hyperlink 2" xfId="7952" hidden="1" xr:uid="{00000000-0005-0000-0000-0000971D0000}"/>
    <cellStyle name="Followed Hyperlink 2" xfId="7951" hidden="1" xr:uid="{00000000-0005-0000-0000-0000981D0000}"/>
    <cellStyle name="Followed Hyperlink 2" xfId="7947" hidden="1" xr:uid="{00000000-0005-0000-0000-0000991D0000}"/>
    <cellStyle name="Followed Hyperlink 2" xfId="7946" hidden="1" xr:uid="{00000000-0005-0000-0000-00009A1D0000}"/>
    <cellStyle name="Followed Hyperlink 2" xfId="7943" hidden="1" xr:uid="{00000000-0005-0000-0000-00009B1D0000}"/>
    <cellStyle name="Followed Hyperlink 2" xfId="7883" hidden="1" xr:uid="{00000000-0005-0000-0000-00009C1D0000}"/>
    <cellStyle name="Followed Hyperlink 2" xfId="7954" hidden="1" xr:uid="{00000000-0005-0000-0000-00009D1D0000}"/>
    <cellStyle name="Followed Hyperlink 2" xfId="7944" hidden="1" xr:uid="{00000000-0005-0000-0000-00009E1D0000}"/>
    <cellStyle name="Followed Hyperlink 2" xfId="7927" hidden="1" xr:uid="{00000000-0005-0000-0000-00009F1D0000}"/>
    <cellStyle name="Followed Hyperlink 2" xfId="7948" hidden="1" xr:uid="{00000000-0005-0000-0000-0000A01D0000}"/>
    <cellStyle name="Followed Hyperlink 2" xfId="7953" hidden="1" xr:uid="{00000000-0005-0000-0000-0000A11D0000}"/>
    <cellStyle name="Followed Hyperlink 2" xfId="7949" hidden="1" xr:uid="{00000000-0005-0000-0000-0000A21D0000}"/>
    <cellStyle name="Followed Hyperlink 2" xfId="7973" hidden="1" xr:uid="{00000000-0005-0000-0000-0000A31D0000}"/>
    <cellStyle name="Followed Hyperlink 2" xfId="7969" hidden="1" xr:uid="{00000000-0005-0000-0000-0000A41D0000}"/>
    <cellStyle name="Followed Hyperlink 2" xfId="7965" hidden="1" xr:uid="{00000000-0005-0000-0000-0000A51D0000}"/>
    <cellStyle name="Followed Hyperlink 2" xfId="7961" hidden="1" xr:uid="{00000000-0005-0000-0000-0000A61D0000}"/>
    <cellStyle name="Followed Hyperlink 2" xfId="7958" hidden="1" xr:uid="{00000000-0005-0000-0000-0000A71D0000}"/>
    <cellStyle name="Followed Hyperlink 2" xfId="7955" hidden="1" xr:uid="{00000000-0005-0000-0000-0000A81D0000}"/>
    <cellStyle name="Followed Hyperlink 2" xfId="7976" hidden="1" xr:uid="{00000000-0005-0000-0000-0000A91D0000}"/>
    <cellStyle name="Followed Hyperlink 2" xfId="7972" hidden="1" xr:uid="{00000000-0005-0000-0000-0000AA1D0000}"/>
    <cellStyle name="Followed Hyperlink 2" xfId="7968" hidden="1" xr:uid="{00000000-0005-0000-0000-0000AB1D0000}"/>
    <cellStyle name="Followed Hyperlink 2" xfId="7964" hidden="1" xr:uid="{00000000-0005-0000-0000-0000AC1D0000}"/>
    <cellStyle name="Followed Hyperlink 2" xfId="7960" hidden="1" xr:uid="{00000000-0005-0000-0000-0000AD1D0000}"/>
    <cellStyle name="Followed Hyperlink 2" xfId="7957" hidden="1" xr:uid="{00000000-0005-0000-0000-0000AE1D0000}"/>
    <cellStyle name="Followed Hyperlink 2" xfId="7975" hidden="1" xr:uid="{00000000-0005-0000-0000-0000AF1D0000}"/>
    <cellStyle name="Followed Hyperlink 2" xfId="7971" hidden="1" xr:uid="{00000000-0005-0000-0000-0000B01D0000}"/>
    <cellStyle name="Followed Hyperlink 2" xfId="7967" hidden="1" xr:uid="{00000000-0005-0000-0000-0000B11D0000}"/>
    <cellStyle name="Followed Hyperlink 2" xfId="7963" hidden="1" xr:uid="{00000000-0005-0000-0000-0000B21D0000}"/>
    <cellStyle name="Followed Hyperlink 2" xfId="7959" hidden="1" xr:uid="{00000000-0005-0000-0000-0000B31D0000}"/>
    <cellStyle name="Followed Hyperlink 2" xfId="7980" hidden="1" xr:uid="{00000000-0005-0000-0000-0000B41D0000}"/>
    <cellStyle name="Followed Hyperlink 2" xfId="7978" hidden="1" xr:uid="{00000000-0005-0000-0000-0000B51D0000}"/>
    <cellStyle name="Followed Hyperlink 2" xfId="7950" hidden="1" xr:uid="{00000000-0005-0000-0000-0000B61D0000}"/>
    <cellStyle name="Followed Hyperlink 2" xfId="7962" hidden="1" xr:uid="{00000000-0005-0000-0000-0000B71D0000}"/>
    <cellStyle name="Followed Hyperlink 2" xfId="7966" hidden="1" xr:uid="{00000000-0005-0000-0000-0000B81D0000}"/>
    <cellStyle name="Followed Hyperlink 2" xfId="7970" hidden="1" xr:uid="{00000000-0005-0000-0000-0000B91D0000}"/>
    <cellStyle name="Followed Hyperlink 2" xfId="7974" hidden="1" xr:uid="{00000000-0005-0000-0000-0000BA1D0000}"/>
    <cellStyle name="Followed Hyperlink 2" xfId="7956" hidden="1" xr:uid="{00000000-0005-0000-0000-0000BB1D0000}"/>
    <cellStyle name="Followed Hyperlink 2" xfId="7982" hidden="1" xr:uid="{00000000-0005-0000-0000-0000BC1D0000}"/>
    <cellStyle name="Followed Hyperlink 2" xfId="7945" hidden="1" xr:uid="{00000000-0005-0000-0000-0000BD1D0000}"/>
    <cellStyle name="Followed Hyperlink 2" xfId="7981" hidden="1" xr:uid="{00000000-0005-0000-0000-0000BE1D0000}"/>
    <cellStyle name="Followed Hyperlink 2" xfId="7979" hidden="1" xr:uid="{00000000-0005-0000-0000-0000BF1D0000}"/>
    <cellStyle name="Followed Hyperlink 2" xfId="7977" hidden="1" xr:uid="{00000000-0005-0000-0000-0000C01D0000}"/>
    <cellStyle name="Followed Hyperlink 2" xfId="7988" hidden="1" xr:uid="{00000000-0005-0000-0000-0000C11D0000}"/>
    <cellStyle name="Followed Hyperlink 2" xfId="7987" hidden="1" xr:uid="{00000000-0005-0000-0000-0000C21D0000}"/>
    <cellStyle name="Followed Hyperlink 2" xfId="7986" hidden="1" xr:uid="{00000000-0005-0000-0000-0000C31D0000}"/>
    <cellStyle name="Followed Hyperlink 2" xfId="7985" hidden="1" xr:uid="{00000000-0005-0000-0000-0000C41D0000}"/>
    <cellStyle name="Followed Hyperlink 2" xfId="7984" hidden="1" xr:uid="{00000000-0005-0000-0000-0000C51D0000}"/>
    <cellStyle name="Followed Hyperlink 2" xfId="7983" hidden="1" xr:uid="{00000000-0005-0000-0000-0000C61D0000}"/>
    <cellStyle name="Followed Hyperlink 2" xfId="7989" hidden="1" xr:uid="{00000000-0005-0000-0000-0000C71D0000}"/>
    <cellStyle name="Followed Hyperlink 2" xfId="7990" hidden="1" xr:uid="{00000000-0005-0000-0000-0000C81D0000}"/>
    <cellStyle name="Followed Hyperlink 2" xfId="7991" hidden="1" xr:uid="{00000000-0005-0000-0000-0000C91D0000}"/>
    <cellStyle name="Followed Hyperlink 2" xfId="7992" hidden="1" xr:uid="{00000000-0005-0000-0000-0000CA1D0000}"/>
    <cellStyle name="Followed Hyperlink 2" xfId="7993" hidden="1" xr:uid="{00000000-0005-0000-0000-0000CB1D0000}"/>
    <cellStyle name="Followed Hyperlink 2" xfId="7994" hidden="1" xr:uid="{00000000-0005-0000-0000-0000CC1D0000}"/>
    <cellStyle name="Followed Hyperlink 2" xfId="7995" hidden="1" xr:uid="{00000000-0005-0000-0000-0000CD1D0000}"/>
    <cellStyle name="Followed Hyperlink 2" xfId="7996" hidden="1" xr:uid="{00000000-0005-0000-0000-0000CE1D0000}"/>
    <cellStyle name="Followed Hyperlink 2" xfId="7997" hidden="1" xr:uid="{00000000-0005-0000-0000-0000CF1D0000}"/>
    <cellStyle name="Followed Hyperlink 2" xfId="7998" hidden="1" xr:uid="{00000000-0005-0000-0000-0000D01D0000}"/>
    <cellStyle name="Followed Hyperlink 2" xfId="7999" hidden="1" xr:uid="{00000000-0005-0000-0000-0000D11D0000}"/>
    <cellStyle name="Followed Hyperlink 2" xfId="8000" hidden="1" xr:uid="{00000000-0005-0000-0000-0000D21D0000}"/>
    <cellStyle name="Followed Hyperlink 2" xfId="8001" hidden="1" xr:uid="{00000000-0005-0000-0000-0000D31D0000}"/>
    <cellStyle name="Followed Hyperlink 2" xfId="8002" hidden="1" xr:uid="{00000000-0005-0000-0000-0000D41D0000}"/>
    <cellStyle name="Followed Hyperlink 2" xfId="8003" hidden="1" xr:uid="{00000000-0005-0000-0000-0000D51D0000}"/>
    <cellStyle name="Followed Hyperlink 2" xfId="8004" hidden="1" xr:uid="{00000000-0005-0000-0000-0000D61D0000}"/>
    <cellStyle name="Followed Hyperlink 2" xfId="8005" hidden="1" xr:uid="{00000000-0005-0000-0000-0000D71D0000}"/>
    <cellStyle name="Followed Hyperlink 2" xfId="8006" hidden="1" xr:uid="{00000000-0005-0000-0000-0000D81D0000}"/>
    <cellStyle name="Followed Hyperlink 2" xfId="8007" hidden="1" xr:uid="{00000000-0005-0000-0000-0000D91D0000}"/>
    <cellStyle name="Followed Hyperlink 2" xfId="8008" hidden="1" xr:uid="{00000000-0005-0000-0000-0000DA1D0000}"/>
    <cellStyle name="Followed Hyperlink 2" xfId="8009" hidden="1" xr:uid="{00000000-0005-0000-0000-0000DB1D0000}"/>
    <cellStyle name="Followed Hyperlink 2" xfId="8010" hidden="1" xr:uid="{00000000-0005-0000-0000-0000DC1D0000}"/>
    <cellStyle name="Followed Hyperlink 2" xfId="8011" hidden="1" xr:uid="{00000000-0005-0000-0000-0000DD1D0000}"/>
    <cellStyle name="Followed Hyperlink 2" xfId="8012" hidden="1" xr:uid="{00000000-0005-0000-0000-0000DE1D0000}"/>
    <cellStyle name="Followed Hyperlink 2" xfId="8013" hidden="1" xr:uid="{00000000-0005-0000-0000-0000DF1D0000}"/>
    <cellStyle name="Followed Hyperlink 2" xfId="8014" hidden="1" xr:uid="{00000000-0005-0000-0000-0000E01D0000}"/>
    <cellStyle name="Followed Hyperlink 2" xfId="8015" hidden="1" xr:uid="{00000000-0005-0000-0000-0000E11D0000}"/>
    <cellStyle name="Followed Hyperlink 2" xfId="8016" hidden="1" xr:uid="{00000000-0005-0000-0000-0000E21D0000}"/>
    <cellStyle name="Followed Hyperlink 2" xfId="8017" hidden="1" xr:uid="{00000000-0005-0000-0000-0000E31D0000}"/>
    <cellStyle name="Followed Hyperlink 2" xfId="8018" hidden="1" xr:uid="{00000000-0005-0000-0000-0000E41D0000}"/>
    <cellStyle name="Followed Hyperlink 2" xfId="8019" hidden="1" xr:uid="{00000000-0005-0000-0000-0000E51D0000}"/>
    <cellStyle name="Followed Hyperlink 2" xfId="8020" hidden="1" xr:uid="{00000000-0005-0000-0000-0000E61D0000}"/>
    <cellStyle name="Followed Hyperlink 2" xfId="8021" hidden="1" xr:uid="{00000000-0005-0000-0000-0000E71D0000}"/>
    <cellStyle name="Followed Hyperlink 2" xfId="8022" hidden="1" xr:uid="{00000000-0005-0000-0000-0000E81D0000}"/>
    <cellStyle name="Followed Hyperlink 2" xfId="8023" hidden="1" xr:uid="{00000000-0005-0000-0000-0000E91D0000}"/>
    <cellStyle name="Followed Hyperlink 2" xfId="8024" hidden="1" xr:uid="{00000000-0005-0000-0000-0000EA1D0000}"/>
    <cellStyle name="Followed Hyperlink 2" xfId="8025" hidden="1" xr:uid="{00000000-0005-0000-0000-0000EB1D0000}"/>
    <cellStyle name="Followed Hyperlink 2" xfId="8026" hidden="1" xr:uid="{00000000-0005-0000-0000-0000EC1D0000}"/>
    <cellStyle name="Followed Hyperlink 2" xfId="8027" hidden="1" xr:uid="{00000000-0005-0000-0000-0000ED1D0000}"/>
    <cellStyle name="Followed Hyperlink 2" xfId="8028" hidden="1" xr:uid="{00000000-0005-0000-0000-0000EE1D0000}"/>
    <cellStyle name="Followed Hyperlink 2" xfId="8029" hidden="1" xr:uid="{00000000-0005-0000-0000-0000EF1D0000}"/>
    <cellStyle name="Followed Hyperlink 2" xfId="8030" hidden="1" xr:uid="{00000000-0005-0000-0000-0000F01D0000}"/>
    <cellStyle name="Followed Hyperlink 2" xfId="8031" hidden="1" xr:uid="{00000000-0005-0000-0000-0000F11D0000}"/>
    <cellStyle name="Followed Hyperlink 2" xfId="8032" hidden="1" xr:uid="{00000000-0005-0000-0000-0000F21D0000}"/>
    <cellStyle name="Followed Hyperlink 2" xfId="8033" hidden="1" xr:uid="{00000000-0005-0000-0000-0000F31D0000}"/>
    <cellStyle name="Followed Hyperlink 2" xfId="8034" hidden="1" xr:uid="{00000000-0005-0000-0000-0000F41D0000}"/>
    <cellStyle name="Followed Hyperlink 2" xfId="8035" hidden="1" xr:uid="{00000000-0005-0000-0000-0000F51D0000}"/>
    <cellStyle name="Followed Hyperlink 2" xfId="8036" hidden="1" xr:uid="{00000000-0005-0000-0000-0000F61D0000}"/>
    <cellStyle name="Followed Hyperlink 2" xfId="8037" hidden="1" xr:uid="{00000000-0005-0000-0000-0000F71D0000}"/>
    <cellStyle name="Followed Hyperlink 2" xfId="8038" hidden="1" xr:uid="{00000000-0005-0000-0000-0000F81D0000}"/>
    <cellStyle name="Followed Hyperlink 2" xfId="8039" hidden="1" xr:uid="{00000000-0005-0000-0000-0000F91D0000}"/>
    <cellStyle name="Followed Hyperlink 2" xfId="8040" hidden="1" xr:uid="{00000000-0005-0000-0000-0000FA1D0000}"/>
    <cellStyle name="Followed Hyperlink 2" xfId="8041" hidden="1" xr:uid="{00000000-0005-0000-0000-0000FB1D0000}"/>
    <cellStyle name="Followed Hyperlink 2" xfId="8042" hidden="1" xr:uid="{00000000-0005-0000-0000-0000FC1D0000}"/>
    <cellStyle name="Followed Hyperlink 2" xfId="8043" hidden="1" xr:uid="{00000000-0005-0000-0000-0000FD1D0000}"/>
    <cellStyle name="Followed Hyperlink 2" xfId="8044" hidden="1" xr:uid="{00000000-0005-0000-0000-0000FE1D0000}"/>
    <cellStyle name="Followed Hyperlink 2" xfId="8045" hidden="1" xr:uid="{00000000-0005-0000-0000-0000FF1D0000}"/>
    <cellStyle name="Followed Hyperlink 2" xfId="8046" hidden="1" xr:uid="{00000000-0005-0000-0000-0000001E0000}"/>
    <cellStyle name="Followed Hyperlink 2" xfId="8047" hidden="1" xr:uid="{00000000-0005-0000-0000-0000011E0000}"/>
    <cellStyle name="Followed Hyperlink 2" xfId="8048" hidden="1" xr:uid="{00000000-0005-0000-0000-0000021E0000}"/>
    <cellStyle name="Followed Hyperlink 2" xfId="8049" hidden="1" xr:uid="{00000000-0005-0000-0000-0000031E0000}"/>
    <cellStyle name="Followed Hyperlink 2" xfId="8050" hidden="1" xr:uid="{00000000-0005-0000-0000-0000041E0000}"/>
    <cellStyle name="Followed Hyperlink 2" xfId="8051" hidden="1" xr:uid="{00000000-0005-0000-0000-0000051E0000}"/>
    <cellStyle name="Followed Hyperlink 2" xfId="8052" hidden="1" xr:uid="{00000000-0005-0000-0000-0000061E0000}"/>
    <cellStyle name="Followed Hyperlink 2" xfId="8053" hidden="1" xr:uid="{00000000-0005-0000-0000-0000071E0000}"/>
    <cellStyle name="Followed Hyperlink 2" xfId="8054" hidden="1" xr:uid="{00000000-0005-0000-0000-0000081E0000}"/>
    <cellStyle name="Followed Hyperlink 2" xfId="8055" hidden="1" xr:uid="{00000000-0005-0000-0000-0000091E0000}"/>
    <cellStyle name="Followed Hyperlink 2" xfId="8056" hidden="1" xr:uid="{00000000-0005-0000-0000-00000A1E0000}"/>
    <cellStyle name="Followed Hyperlink 2" xfId="8057" hidden="1" xr:uid="{00000000-0005-0000-0000-00000B1E0000}"/>
    <cellStyle name="Followed Hyperlink 2" xfId="8058" hidden="1" xr:uid="{00000000-0005-0000-0000-00000C1E0000}"/>
    <cellStyle name="Followed Hyperlink 2" xfId="8059" hidden="1" xr:uid="{00000000-0005-0000-0000-00000D1E0000}"/>
    <cellStyle name="Followed Hyperlink 2" xfId="8060" hidden="1" xr:uid="{00000000-0005-0000-0000-00000E1E0000}"/>
    <cellStyle name="Followed Hyperlink 2" xfId="8061" hidden="1" xr:uid="{00000000-0005-0000-0000-00000F1E0000}"/>
    <cellStyle name="Followed Hyperlink 2" xfId="8062" hidden="1" xr:uid="{00000000-0005-0000-0000-0000101E0000}"/>
    <cellStyle name="Followed Hyperlink 2" xfId="8063" hidden="1" xr:uid="{00000000-0005-0000-0000-0000111E0000}"/>
    <cellStyle name="Followed Hyperlink 2" xfId="8064" hidden="1" xr:uid="{00000000-0005-0000-0000-0000121E0000}"/>
    <cellStyle name="Followed Hyperlink 2" xfId="8065" hidden="1" xr:uid="{00000000-0005-0000-0000-0000131E0000}"/>
    <cellStyle name="Followed Hyperlink 2" xfId="8066" hidden="1" xr:uid="{00000000-0005-0000-0000-0000141E0000}"/>
    <cellStyle name="Followed Hyperlink 2" xfId="8067" hidden="1" xr:uid="{00000000-0005-0000-0000-0000151E0000}"/>
    <cellStyle name="Followed Hyperlink 2" xfId="8068" hidden="1" xr:uid="{00000000-0005-0000-0000-0000161E0000}"/>
    <cellStyle name="Followed Hyperlink 2" xfId="8069" hidden="1" xr:uid="{00000000-0005-0000-0000-0000171E0000}"/>
    <cellStyle name="Followed Hyperlink 2" xfId="8070" hidden="1" xr:uid="{00000000-0005-0000-0000-0000181E0000}"/>
    <cellStyle name="Followed Hyperlink 2" xfId="8071" hidden="1" xr:uid="{00000000-0005-0000-0000-0000191E0000}"/>
    <cellStyle name="Followed Hyperlink 2" xfId="8072" hidden="1" xr:uid="{00000000-0005-0000-0000-00001A1E0000}"/>
    <cellStyle name="Followed Hyperlink 2" xfId="8073" hidden="1" xr:uid="{00000000-0005-0000-0000-00001B1E0000}"/>
    <cellStyle name="Followed Hyperlink 2" xfId="8074" hidden="1" xr:uid="{00000000-0005-0000-0000-00001C1E0000}"/>
    <cellStyle name="Followed Hyperlink 2" xfId="8075" hidden="1" xr:uid="{00000000-0005-0000-0000-00001D1E0000}"/>
    <cellStyle name="Followed Hyperlink 2" xfId="8076" hidden="1" xr:uid="{00000000-0005-0000-0000-00001E1E0000}"/>
    <cellStyle name="Followed Hyperlink 2" xfId="8077" hidden="1" xr:uid="{00000000-0005-0000-0000-00001F1E0000}"/>
    <cellStyle name="Followed Hyperlink 2" xfId="8078" hidden="1" xr:uid="{00000000-0005-0000-0000-0000201E0000}"/>
    <cellStyle name="Followed Hyperlink 2" xfId="8079" hidden="1" xr:uid="{00000000-0005-0000-0000-0000211E0000}"/>
    <cellStyle name="Followed Hyperlink 2" xfId="8080" hidden="1" xr:uid="{00000000-0005-0000-0000-0000221E0000}"/>
    <cellStyle name="Followed Hyperlink 2" xfId="8081" hidden="1" xr:uid="{00000000-0005-0000-0000-0000231E0000}"/>
    <cellStyle name="Followed Hyperlink 2" xfId="8082" hidden="1" xr:uid="{00000000-0005-0000-0000-0000241E0000}"/>
    <cellStyle name="Followed Hyperlink 2" xfId="8083" hidden="1" xr:uid="{00000000-0005-0000-0000-0000251E0000}"/>
    <cellStyle name="Followed Hyperlink 2" xfId="8084" hidden="1" xr:uid="{00000000-0005-0000-0000-0000261E0000}"/>
    <cellStyle name="Followed Hyperlink 2" xfId="8085" hidden="1" xr:uid="{00000000-0005-0000-0000-0000271E0000}"/>
    <cellStyle name="Followed Hyperlink 2" xfId="8086" hidden="1" xr:uid="{00000000-0005-0000-0000-0000281E0000}"/>
    <cellStyle name="Followed Hyperlink 2" xfId="8087" hidden="1" xr:uid="{00000000-0005-0000-0000-0000291E0000}"/>
    <cellStyle name="Followed Hyperlink 2" xfId="8088" hidden="1" xr:uid="{00000000-0005-0000-0000-00002A1E0000}"/>
    <cellStyle name="Followed Hyperlink 2" xfId="8089" hidden="1" xr:uid="{00000000-0005-0000-0000-00002B1E0000}"/>
    <cellStyle name="Followed Hyperlink 2" xfId="8090" hidden="1" xr:uid="{00000000-0005-0000-0000-00002C1E0000}"/>
    <cellStyle name="Followed Hyperlink 2" xfId="8091" hidden="1" xr:uid="{00000000-0005-0000-0000-00002D1E0000}"/>
    <cellStyle name="Followed Hyperlink 2" xfId="8092" hidden="1" xr:uid="{00000000-0005-0000-0000-00002E1E0000}"/>
    <cellStyle name="Followed Hyperlink 2" xfId="8093" hidden="1" xr:uid="{00000000-0005-0000-0000-00002F1E0000}"/>
    <cellStyle name="Followed Hyperlink 2" xfId="8094" hidden="1" xr:uid="{00000000-0005-0000-0000-0000301E0000}"/>
    <cellStyle name="Followed Hyperlink 2" xfId="8095" hidden="1" xr:uid="{00000000-0005-0000-0000-0000311E0000}"/>
    <cellStyle name="Followed Hyperlink 2" xfId="8096" hidden="1" xr:uid="{00000000-0005-0000-0000-0000321E0000}"/>
    <cellStyle name="Followed Hyperlink 2" xfId="8097" hidden="1" xr:uid="{00000000-0005-0000-0000-0000331E0000}"/>
    <cellStyle name="Followed Hyperlink 2" xfId="8098" hidden="1" xr:uid="{00000000-0005-0000-0000-0000341E0000}"/>
    <cellStyle name="Followed Hyperlink 2" xfId="8099" hidden="1" xr:uid="{00000000-0005-0000-0000-0000351E0000}"/>
    <cellStyle name="Followed Hyperlink 2" xfId="8100" hidden="1" xr:uid="{00000000-0005-0000-0000-0000361E0000}"/>
    <cellStyle name="Followed Hyperlink 2" xfId="8101" hidden="1" xr:uid="{00000000-0005-0000-0000-0000371E0000}"/>
    <cellStyle name="Followed Hyperlink 2" xfId="8102" hidden="1" xr:uid="{00000000-0005-0000-0000-0000381E0000}"/>
    <cellStyle name="Followed Hyperlink 2" xfId="8103" hidden="1" xr:uid="{00000000-0005-0000-0000-0000391E0000}"/>
    <cellStyle name="Followed Hyperlink 2" xfId="8104" hidden="1" xr:uid="{00000000-0005-0000-0000-00003A1E0000}"/>
    <cellStyle name="Followed Hyperlink 2" xfId="8105" hidden="1" xr:uid="{00000000-0005-0000-0000-00003B1E0000}"/>
    <cellStyle name="Followed Hyperlink 2" xfId="8106" hidden="1" xr:uid="{00000000-0005-0000-0000-00003C1E0000}"/>
    <cellStyle name="Followed Hyperlink 2" xfId="8107" hidden="1" xr:uid="{00000000-0005-0000-0000-00003D1E0000}"/>
    <cellStyle name="Followed Hyperlink 2" xfId="8108" hidden="1" xr:uid="{00000000-0005-0000-0000-00003E1E0000}"/>
    <cellStyle name="Followed Hyperlink 2" xfId="8109" hidden="1" xr:uid="{00000000-0005-0000-0000-00003F1E0000}"/>
    <cellStyle name="Followed Hyperlink 2" xfId="8110" hidden="1" xr:uid="{00000000-0005-0000-0000-0000401E0000}"/>
    <cellStyle name="Followed Hyperlink 2" xfId="8111" hidden="1" xr:uid="{00000000-0005-0000-0000-0000411E0000}"/>
    <cellStyle name="Followed Hyperlink 2" xfId="8112" hidden="1" xr:uid="{00000000-0005-0000-0000-0000421E0000}"/>
    <cellStyle name="Followed Hyperlink 2" xfId="8113" hidden="1" xr:uid="{00000000-0005-0000-0000-0000431E0000}"/>
    <cellStyle name="Followed Hyperlink 2" xfId="8114" hidden="1" xr:uid="{00000000-0005-0000-0000-0000441E0000}"/>
    <cellStyle name="Followed Hyperlink 2" xfId="8115" hidden="1" xr:uid="{00000000-0005-0000-0000-0000451E0000}"/>
    <cellStyle name="Followed Hyperlink 2" xfId="8116" hidden="1" xr:uid="{00000000-0005-0000-0000-0000461E0000}"/>
    <cellStyle name="Followed Hyperlink 2" xfId="8117" hidden="1" xr:uid="{00000000-0005-0000-0000-0000471E0000}"/>
    <cellStyle name="Followed Hyperlink 2" xfId="8118" hidden="1" xr:uid="{00000000-0005-0000-0000-0000481E0000}"/>
    <cellStyle name="Followed Hyperlink 2" xfId="8119" hidden="1" xr:uid="{00000000-0005-0000-0000-0000491E0000}"/>
    <cellStyle name="Followed Hyperlink 2" xfId="8120" hidden="1" xr:uid="{00000000-0005-0000-0000-00004A1E0000}"/>
    <cellStyle name="Followed Hyperlink 2" xfId="8121" hidden="1" xr:uid="{00000000-0005-0000-0000-00004B1E0000}"/>
    <cellStyle name="Followed Hyperlink 2" xfId="8122" hidden="1" xr:uid="{00000000-0005-0000-0000-00004C1E0000}"/>
    <cellStyle name="Followed Hyperlink 2" xfId="8123" hidden="1" xr:uid="{00000000-0005-0000-0000-00004D1E0000}"/>
    <cellStyle name="Followed Hyperlink 2" xfId="8124" hidden="1" xr:uid="{00000000-0005-0000-0000-00004E1E0000}"/>
    <cellStyle name="Followed Hyperlink 2" xfId="8125" hidden="1" xr:uid="{00000000-0005-0000-0000-00004F1E0000}"/>
    <cellStyle name="Followed Hyperlink 2" xfId="8126" hidden="1" xr:uid="{00000000-0005-0000-0000-0000501E0000}"/>
    <cellStyle name="Followed Hyperlink 2" xfId="8127" hidden="1" xr:uid="{00000000-0005-0000-0000-0000511E0000}"/>
    <cellStyle name="Followed Hyperlink 2" xfId="8128" hidden="1" xr:uid="{00000000-0005-0000-0000-0000521E0000}"/>
    <cellStyle name="Followed Hyperlink 2" xfId="8129" hidden="1" xr:uid="{00000000-0005-0000-0000-0000531E0000}"/>
    <cellStyle name="Followed Hyperlink 2" xfId="8130" hidden="1" xr:uid="{00000000-0005-0000-0000-0000541E0000}"/>
    <cellStyle name="Followed Hyperlink 2" xfId="8131" hidden="1" xr:uid="{00000000-0005-0000-0000-0000551E0000}"/>
    <cellStyle name="Followed Hyperlink 2" xfId="8132" hidden="1" xr:uid="{00000000-0005-0000-0000-0000561E0000}"/>
    <cellStyle name="Followed Hyperlink 2" xfId="8133" hidden="1" xr:uid="{00000000-0005-0000-0000-0000571E0000}"/>
    <cellStyle name="Followed Hyperlink 2" xfId="8134" hidden="1" xr:uid="{00000000-0005-0000-0000-0000581E0000}"/>
    <cellStyle name="Followed Hyperlink 2" xfId="8135" hidden="1" xr:uid="{00000000-0005-0000-0000-0000591E0000}"/>
    <cellStyle name="Followed Hyperlink 2" xfId="8136" hidden="1" xr:uid="{00000000-0005-0000-0000-00005A1E0000}"/>
    <cellStyle name="Followed Hyperlink 2" xfId="8137" hidden="1" xr:uid="{00000000-0005-0000-0000-00005B1E0000}"/>
    <cellStyle name="Followed Hyperlink 2" xfId="8138" hidden="1" xr:uid="{00000000-0005-0000-0000-00005C1E0000}"/>
    <cellStyle name="Followed Hyperlink 2" xfId="8139" hidden="1" xr:uid="{00000000-0005-0000-0000-00005D1E0000}"/>
    <cellStyle name="Followed Hyperlink 2" xfId="8140" hidden="1" xr:uid="{00000000-0005-0000-0000-00005E1E0000}"/>
    <cellStyle name="Followed Hyperlink 2" xfId="8141" hidden="1" xr:uid="{00000000-0005-0000-0000-00005F1E0000}"/>
    <cellStyle name="Followed Hyperlink 2" xfId="8142" hidden="1" xr:uid="{00000000-0005-0000-0000-0000601E0000}"/>
    <cellStyle name="Followed Hyperlink 2" xfId="8143" hidden="1" xr:uid="{00000000-0005-0000-0000-0000611E0000}"/>
    <cellStyle name="Followed Hyperlink 2" xfId="8144" hidden="1" xr:uid="{00000000-0005-0000-0000-0000621E0000}"/>
    <cellStyle name="Followed Hyperlink 2" xfId="8145" hidden="1" xr:uid="{00000000-0005-0000-0000-0000631E0000}"/>
    <cellStyle name="Followed Hyperlink 2" xfId="8146" hidden="1" xr:uid="{00000000-0005-0000-0000-0000641E0000}"/>
    <cellStyle name="Followed Hyperlink 2" xfId="8147" hidden="1" xr:uid="{00000000-0005-0000-0000-0000651E0000}"/>
    <cellStyle name="Followed Hyperlink 2" xfId="8148" hidden="1" xr:uid="{00000000-0005-0000-0000-0000661E0000}"/>
    <cellStyle name="Followed Hyperlink 2" xfId="8149" hidden="1" xr:uid="{00000000-0005-0000-0000-0000671E0000}"/>
    <cellStyle name="Followed Hyperlink 2" xfId="8150" hidden="1" xr:uid="{00000000-0005-0000-0000-0000681E0000}"/>
    <cellStyle name="Followed Hyperlink 2" xfId="8151" hidden="1" xr:uid="{00000000-0005-0000-0000-0000691E0000}"/>
    <cellStyle name="Followed Hyperlink 2" xfId="8152" hidden="1" xr:uid="{00000000-0005-0000-0000-00006A1E0000}"/>
    <cellStyle name="Followed Hyperlink 2" xfId="8153" hidden="1" xr:uid="{00000000-0005-0000-0000-00006B1E0000}"/>
    <cellStyle name="Followed Hyperlink 2" xfId="8154" hidden="1" xr:uid="{00000000-0005-0000-0000-00006C1E0000}"/>
    <cellStyle name="Followed Hyperlink 2" xfId="8155" hidden="1" xr:uid="{00000000-0005-0000-0000-00006D1E0000}"/>
    <cellStyle name="Followed Hyperlink 2" xfId="8156" hidden="1" xr:uid="{00000000-0005-0000-0000-00006E1E0000}"/>
    <cellStyle name="Followed Hyperlink 2" xfId="8157" hidden="1" xr:uid="{00000000-0005-0000-0000-00006F1E0000}"/>
    <cellStyle name="Followed Hyperlink 2" xfId="8158" hidden="1" xr:uid="{00000000-0005-0000-0000-0000701E0000}"/>
    <cellStyle name="Followed Hyperlink 2" xfId="8159" hidden="1" xr:uid="{00000000-0005-0000-0000-0000711E0000}"/>
    <cellStyle name="Followed Hyperlink 2" xfId="8160" hidden="1" xr:uid="{00000000-0005-0000-0000-0000721E0000}"/>
    <cellStyle name="Followed Hyperlink 2" xfId="8161" hidden="1" xr:uid="{00000000-0005-0000-0000-0000731E0000}"/>
    <cellStyle name="Followed Hyperlink 2" xfId="8162" hidden="1" xr:uid="{00000000-0005-0000-0000-0000741E0000}"/>
    <cellStyle name="Followed Hyperlink 2" xfId="8163" hidden="1" xr:uid="{00000000-0005-0000-0000-0000751E0000}"/>
    <cellStyle name="Followed Hyperlink 2" xfId="8164" hidden="1" xr:uid="{00000000-0005-0000-0000-0000761E0000}"/>
    <cellStyle name="Followed Hyperlink 2" xfId="8165" hidden="1" xr:uid="{00000000-0005-0000-0000-0000771E0000}"/>
    <cellStyle name="Followed Hyperlink 2" xfId="8166" hidden="1" xr:uid="{00000000-0005-0000-0000-0000781E0000}"/>
    <cellStyle name="Followed Hyperlink 2" xfId="8167" hidden="1" xr:uid="{00000000-0005-0000-0000-0000791E0000}"/>
    <cellStyle name="Followed Hyperlink 2" xfId="8168" hidden="1" xr:uid="{00000000-0005-0000-0000-00007A1E0000}"/>
    <cellStyle name="Followed Hyperlink 2" xfId="8169" hidden="1" xr:uid="{00000000-0005-0000-0000-00007B1E0000}"/>
    <cellStyle name="Followed Hyperlink 2" xfId="8170" hidden="1" xr:uid="{00000000-0005-0000-0000-00007C1E0000}"/>
    <cellStyle name="Followed Hyperlink 2" xfId="8171" hidden="1" xr:uid="{00000000-0005-0000-0000-00007D1E0000}"/>
    <cellStyle name="Followed Hyperlink 2" xfId="8172" hidden="1" xr:uid="{00000000-0005-0000-0000-00007E1E0000}"/>
    <cellStyle name="Followed Hyperlink 2" xfId="8173" hidden="1" xr:uid="{00000000-0005-0000-0000-00007F1E0000}"/>
    <cellStyle name="Followed Hyperlink 2" xfId="8174" hidden="1" xr:uid="{00000000-0005-0000-0000-0000801E0000}"/>
    <cellStyle name="Followed Hyperlink 2" xfId="8175" hidden="1" xr:uid="{00000000-0005-0000-0000-0000811E0000}"/>
    <cellStyle name="Followed Hyperlink 2" xfId="8176" hidden="1" xr:uid="{00000000-0005-0000-0000-0000821E0000}"/>
    <cellStyle name="Followed Hyperlink 2" xfId="8177" hidden="1" xr:uid="{00000000-0005-0000-0000-0000831E0000}"/>
    <cellStyle name="Followed Hyperlink 2" xfId="8178" hidden="1" xr:uid="{00000000-0005-0000-0000-0000841E0000}"/>
    <cellStyle name="Followed Hyperlink 2" xfId="8179" hidden="1" xr:uid="{00000000-0005-0000-0000-0000851E0000}"/>
    <cellStyle name="Followed Hyperlink 2" xfId="8180" hidden="1" xr:uid="{00000000-0005-0000-0000-0000861E0000}"/>
    <cellStyle name="Followed Hyperlink 2" xfId="8181" hidden="1" xr:uid="{00000000-0005-0000-0000-0000871E0000}"/>
    <cellStyle name="Followed Hyperlink 2" xfId="8182" hidden="1" xr:uid="{00000000-0005-0000-0000-0000881E0000}"/>
    <cellStyle name="Followed Hyperlink 2" xfId="8183" hidden="1" xr:uid="{00000000-0005-0000-0000-0000891E0000}"/>
    <cellStyle name="Followed Hyperlink 2" xfId="8184" hidden="1" xr:uid="{00000000-0005-0000-0000-00008A1E0000}"/>
    <cellStyle name="Followed Hyperlink 2" xfId="8185" hidden="1" xr:uid="{00000000-0005-0000-0000-00008B1E0000}"/>
    <cellStyle name="Followed Hyperlink 2" xfId="8186" hidden="1" xr:uid="{00000000-0005-0000-0000-00008C1E0000}"/>
    <cellStyle name="Followed Hyperlink 2" xfId="8187" hidden="1" xr:uid="{00000000-0005-0000-0000-00008D1E0000}"/>
    <cellStyle name="Followed Hyperlink 2" xfId="8188" hidden="1" xr:uid="{00000000-0005-0000-0000-00008E1E0000}"/>
    <cellStyle name="Followed Hyperlink 2" xfId="8189" hidden="1" xr:uid="{00000000-0005-0000-0000-00008F1E0000}"/>
    <cellStyle name="Followed Hyperlink 2" xfId="8190" hidden="1" xr:uid="{00000000-0005-0000-0000-0000901E0000}"/>
    <cellStyle name="Followed Hyperlink 2" xfId="8191" hidden="1" xr:uid="{00000000-0005-0000-0000-0000911E0000}"/>
    <cellStyle name="Followed Hyperlink 2" xfId="8192" hidden="1" xr:uid="{00000000-0005-0000-0000-0000921E0000}"/>
    <cellStyle name="Followed Hyperlink 2" xfId="8193" hidden="1" xr:uid="{00000000-0005-0000-0000-0000931E0000}"/>
    <cellStyle name="Followed Hyperlink 2" xfId="8194" hidden="1" xr:uid="{00000000-0005-0000-0000-0000941E0000}"/>
    <cellStyle name="Followed Hyperlink 2" xfId="8195" hidden="1" xr:uid="{00000000-0005-0000-0000-0000951E0000}"/>
    <cellStyle name="Followed Hyperlink 2" xfId="8196" hidden="1" xr:uid="{00000000-0005-0000-0000-0000961E0000}"/>
    <cellStyle name="Followed Hyperlink 2" xfId="8197" hidden="1" xr:uid="{00000000-0005-0000-0000-0000971E0000}"/>
    <cellStyle name="Followed Hyperlink 2" xfId="8198" hidden="1" xr:uid="{00000000-0005-0000-0000-0000981E0000}"/>
    <cellStyle name="Followed Hyperlink 2" xfId="8199" hidden="1" xr:uid="{00000000-0005-0000-0000-0000991E0000}"/>
    <cellStyle name="Followed Hyperlink 2" xfId="8200" hidden="1" xr:uid="{00000000-0005-0000-0000-00009A1E0000}"/>
    <cellStyle name="Followed Hyperlink 2" xfId="8201" hidden="1" xr:uid="{00000000-0005-0000-0000-00009B1E0000}"/>
    <cellStyle name="Followed Hyperlink 2" xfId="8202" hidden="1" xr:uid="{00000000-0005-0000-0000-00009C1E0000}"/>
    <cellStyle name="Followed Hyperlink 2" xfId="8203" hidden="1" xr:uid="{00000000-0005-0000-0000-00009D1E0000}"/>
    <cellStyle name="Followed Hyperlink 2" xfId="8204" hidden="1" xr:uid="{00000000-0005-0000-0000-00009E1E0000}"/>
    <cellStyle name="Followed Hyperlink 2" xfId="8205" hidden="1" xr:uid="{00000000-0005-0000-0000-00009F1E0000}"/>
    <cellStyle name="Followed Hyperlink 2" xfId="8206" hidden="1" xr:uid="{00000000-0005-0000-0000-0000A01E0000}"/>
    <cellStyle name="Followed Hyperlink 2" xfId="8207" hidden="1" xr:uid="{00000000-0005-0000-0000-0000A11E0000}"/>
    <cellStyle name="Followed Hyperlink 2" xfId="8208" hidden="1" xr:uid="{00000000-0005-0000-0000-0000A21E0000}"/>
    <cellStyle name="Followed Hyperlink 2" xfId="8209" hidden="1" xr:uid="{00000000-0005-0000-0000-0000A31E0000}"/>
    <cellStyle name="Followed Hyperlink 2" xfId="8210" hidden="1" xr:uid="{00000000-0005-0000-0000-0000A41E0000}"/>
    <cellStyle name="Followed Hyperlink 2" xfId="8211" hidden="1" xr:uid="{00000000-0005-0000-0000-0000A51E0000}"/>
    <cellStyle name="Followed Hyperlink 2" xfId="8212" hidden="1" xr:uid="{00000000-0005-0000-0000-0000A61E0000}"/>
    <cellStyle name="Followed Hyperlink 2" xfId="8213" hidden="1" xr:uid="{00000000-0005-0000-0000-0000A71E0000}"/>
    <cellStyle name="Followed Hyperlink 2" xfId="8214" hidden="1" xr:uid="{00000000-0005-0000-0000-0000A81E0000}"/>
    <cellStyle name="Followed Hyperlink 2" xfId="8215" hidden="1" xr:uid="{00000000-0005-0000-0000-0000A91E0000}"/>
    <cellStyle name="Followed Hyperlink 2" xfId="8216" hidden="1" xr:uid="{00000000-0005-0000-0000-0000AA1E0000}"/>
    <cellStyle name="Followed Hyperlink 2" xfId="8217" hidden="1" xr:uid="{00000000-0005-0000-0000-0000AB1E0000}"/>
    <cellStyle name="Followed Hyperlink 2" xfId="8218" hidden="1" xr:uid="{00000000-0005-0000-0000-0000AC1E0000}"/>
    <cellStyle name="Followed Hyperlink 2" xfId="8219" hidden="1" xr:uid="{00000000-0005-0000-0000-0000AD1E0000}"/>
    <cellStyle name="Followed Hyperlink 2" xfId="8220" hidden="1" xr:uid="{00000000-0005-0000-0000-0000AE1E0000}"/>
    <cellStyle name="Followed Hyperlink 2" xfId="8221" hidden="1" xr:uid="{00000000-0005-0000-0000-0000AF1E0000}"/>
    <cellStyle name="Followed Hyperlink 2" xfId="8222" hidden="1" xr:uid="{00000000-0005-0000-0000-0000B01E0000}"/>
    <cellStyle name="Followed Hyperlink 2" xfId="8223" hidden="1" xr:uid="{00000000-0005-0000-0000-0000B11E0000}"/>
    <cellStyle name="Followed Hyperlink 2" xfId="8224" hidden="1" xr:uid="{00000000-0005-0000-0000-0000B21E0000}"/>
    <cellStyle name="Followed Hyperlink 2" xfId="8225" hidden="1" xr:uid="{00000000-0005-0000-0000-0000B31E0000}"/>
    <cellStyle name="Followed Hyperlink 2" xfId="8226" hidden="1" xr:uid="{00000000-0005-0000-0000-0000B41E0000}"/>
    <cellStyle name="Followed Hyperlink 2" xfId="8227" hidden="1" xr:uid="{00000000-0005-0000-0000-0000B51E0000}"/>
    <cellStyle name="Followed Hyperlink 2" xfId="8228" hidden="1" xr:uid="{00000000-0005-0000-0000-0000B61E0000}"/>
    <cellStyle name="Followed Hyperlink 2" xfId="8229" hidden="1" xr:uid="{00000000-0005-0000-0000-0000B71E0000}"/>
    <cellStyle name="Followed Hyperlink 2" xfId="8230" hidden="1" xr:uid="{00000000-0005-0000-0000-0000B81E0000}"/>
    <cellStyle name="Followed Hyperlink 2" xfId="8231" hidden="1" xr:uid="{00000000-0005-0000-0000-0000B91E0000}"/>
    <cellStyle name="Followed Hyperlink 2" xfId="8232" hidden="1" xr:uid="{00000000-0005-0000-0000-0000BA1E0000}"/>
    <cellStyle name="Followed Hyperlink 2" xfId="8233" hidden="1" xr:uid="{00000000-0005-0000-0000-0000BB1E0000}"/>
    <cellStyle name="Followed Hyperlink 2" xfId="8234" hidden="1" xr:uid="{00000000-0005-0000-0000-0000BC1E0000}"/>
    <cellStyle name="Followed Hyperlink 2" xfId="8235" hidden="1" xr:uid="{00000000-0005-0000-0000-0000BD1E0000}"/>
    <cellStyle name="Followed Hyperlink 2" xfId="8236" hidden="1" xr:uid="{00000000-0005-0000-0000-0000BE1E0000}"/>
    <cellStyle name="Followed Hyperlink 2" xfId="8237" hidden="1" xr:uid="{00000000-0005-0000-0000-0000BF1E0000}"/>
    <cellStyle name="Followed Hyperlink 2" xfId="8238" hidden="1" xr:uid="{00000000-0005-0000-0000-0000C01E0000}"/>
    <cellStyle name="Followed Hyperlink 2" xfId="8239" hidden="1" xr:uid="{00000000-0005-0000-0000-0000C11E0000}"/>
    <cellStyle name="Followed Hyperlink 2" xfId="8240" hidden="1" xr:uid="{00000000-0005-0000-0000-0000C21E0000}"/>
    <cellStyle name="Followed Hyperlink 2" xfId="8241" hidden="1" xr:uid="{00000000-0005-0000-0000-0000C31E0000}"/>
    <cellStyle name="Followed Hyperlink 2" xfId="8242" hidden="1" xr:uid="{00000000-0005-0000-0000-0000C41E0000}"/>
    <cellStyle name="Followed Hyperlink 2" xfId="8243" hidden="1" xr:uid="{00000000-0005-0000-0000-0000C51E0000}"/>
    <cellStyle name="Followed Hyperlink 2" xfId="8244" hidden="1" xr:uid="{00000000-0005-0000-0000-0000C61E0000}"/>
    <cellStyle name="Followed Hyperlink 2" xfId="8245" hidden="1" xr:uid="{00000000-0005-0000-0000-0000C71E0000}"/>
    <cellStyle name="Followed Hyperlink 2" xfId="8246" hidden="1" xr:uid="{00000000-0005-0000-0000-0000C81E0000}"/>
    <cellStyle name="Followed Hyperlink 2" xfId="8247" hidden="1" xr:uid="{00000000-0005-0000-0000-0000C91E0000}"/>
    <cellStyle name="Followed Hyperlink 2" xfId="8248" hidden="1" xr:uid="{00000000-0005-0000-0000-0000CA1E0000}"/>
    <cellStyle name="Followed Hyperlink 2" xfId="8249" hidden="1" xr:uid="{00000000-0005-0000-0000-0000CB1E0000}"/>
    <cellStyle name="Followed Hyperlink 2" xfId="8250" hidden="1" xr:uid="{00000000-0005-0000-0000-0000CC1E0000}"/>
    <cellStyle name="Followed Hyperlink 2" xfId="8251" hidden="1" xr:uid="{00000000-0005-0000-0000-0000CD1E0000}"/>
    <cellStyle name="Followed Hyperlink 2" xfId="8252" hidden="1" xr:uid="{00000000-0005-0000-0000-0000CE1E0000}"/>
    <cellStyle name="Followed Hyperlink 2" xfId="8253" hidden="1" xr:uid="{00000000-0005-0000-0000-0000CF1E0000}"/>
    <cellStyle name="Followed Hyperlink 2" xfId="8254" hidden="1" xr:uid="{00000000-0005-0000-0000-0000D01E0000}"/>
    <cellStyle name="Followed Hyperlink 2" xfId="8255" hidden="1" xr:uid="{00000000-0005-0000-0000-0000D11E0000}"/>
    <cellStyle name="Followed Hyperlink 2" xfId="8256" hidden="1" xr:uid="{00000000-0005-0000-0000-0000D21E0000}"/>
    <cellStyle name="Followed Hyperlink 2" xfId="8257" hidden="1" xr:uid="{00000000-0005-0000-0000-0000D31E0000}"/>
    <cellStyle name="Followed Hyperlink 2" xfId="8258" hidden="1" xr:uid="{00000000-0005-0000-0000-0000D41E0000}"/>
    <cellStyle name="Followed Hyperlink 2" xfId="8259" hidden="1" xr:uid="{00000000-0005-0000-0000-0000D51E0000}"/>
    <cellStyle name="Followed Hyperlink 2" xfId="8260" hidden="1" xr:uid="{00000000-0005-0000-0000-0000D61E0000}"/>
    <cellStyle name="Followed Hyperlink 2" xfId="8261" hidden="1" xr:uid="{00000000-0005-0000-0000-0000D71E0000}"/>
    <cellStyle name="Followed Hyperlink 2" xfId="8262" hidden="1" xr:uid="{00000000-0005-0000-0000-0000D81E0000}"/>
    <cellStyle name="Followed Hyperlink 2" xfId="8263" hidden="1" xr:uid="{00000000-0005-0000-0000-0000D91E0000}"/>
    <cellStyle name="Followed Hyperlink 2" xfId="8264" hidden="1" xr:uid="{00000000-0005-0000-0000-0000DA1E0000}"/>
    <cellStyle name="Followed Hyperlink 2" xfId="8265" hidden="1" xr:uid="{00000000-0005-0000-0000-0000DB1E0000}"/>
    <cellStyle name="Followed Hyperlink 2" xfId="8266" hidden="1" xr:uid="{00000000-0005-0000-0000-0000DC1E0000}"/>
    <cellStyle name="Followed Hyperlink 2" xfId="8267" hidden="1" xr:uid="{00000000-0005-0000-0000-0000DD1E0000}"/>
    <cellStyle name="Followed Hyperlink 2" xfId="8268" hidden="1" xr:uid="{00000000-0005-0000-0000-0000DE1E0000}"/>
    <cellStyle name="Followed Hyperlink 2" xfId="8269" hidden="1" xr:uid="{00000000-0005-0000-0000-0000DF1E0000}"/>
    <cellStyle name="Followed Hyperlink 2" xfId="8270" hidden="1" xr:uid="{00000000-0005-0000-0000-0000E01E0000}"/>
    <cellStyle name="Followed Hyperlink 2" xfId="8271" hidden="1" xr:uid="{00000000-0005-0000-0000-0000E11E0000}"/>
    <cellStyle name="Followed Hyperlink 2" xfId="8272" hidden="1" xr:uid="{00000000-0005-0000-0000-0000E21E0000}"/>
    <cellStyle name="Followed Hyperlink 2" xfId="8273" hidden="1" xr:uid="{00000000-0005-0000-0000-0000E31E0000}"/>
    <cellStyle name="Followed Hyperlink 2" xfId="8274" hidden="1" xr:uid="{00000000-0005-0000-0000-0000E41E0000}"/>
    <cellStyle name="Followed Hyperlink 2" xfId="8275" hidden="1" xr:uid="{00000000-0005-0000-0000-0000E51E0000}"/>
    <cellStyle name="Followed Hyperlink 2" xfId="8276" hidden="1" xr:uid="{00000000-0005-0000-0000-0000E61E0000}"/>
    <cellStyle name="Followed Hyperlink 2" xfId="8277" hidden="1" xr:uid="{00000000-0005-0000-0000-0000E71E0000}"/>
    <cellStyle name="Followed Hyperlink 2" xfId="8278" hidden="1" xr:uid="{00000000-0005-0000-0000-0000E81E0000}"/>
    <cellStyle name="Followed Hyperlink 2" xfId="8279" hidden="1" xr:uid="{00000000-0005-0000-0000-0000E91E0000}"/>
    <cellStyle name="Followed Hyperlink 2" xfId="8280" hidden="1" xr:uid="{00000000-0005-0000-0000-0000EA1E0000}"/>
    <cellStyle name="Followed Hyperlink 2" xfId="8281" hidden="1" xr:uid="{00000000-0005-0000-0000-0000EB1E0000}"/>
    <cellStyle name="Followed Hyperlink 2" xfId="8282" hidden="1" xr:uid="{00000000-0005-0000-0000-0000EC1E0000}"/>
    <cellStyle name="Followed Hyperlink 2" xfId="8283" hidden="1" xr:uid="{00000000-0005-0000-0000-0000ED1E0000}"/>
    <cellStyle name="Followed Hyperlink 2" xfId="8284" hidden="1" xr:uid="{00000000-0005-0000-0000-0000EE1E0000}"/>
    <cellStyle name="Followed Hyperlink 2" xfId="8285" hidden="1" xr:uid="{00000000-0005-0000-0000-0000EF1E0000}"/>
    <cellStyle name="Followed Hyperlink 2" xfId="8286" hidden="1" xr:uid="{00000000-0005-0000-0000-0000F01E0000}"/>
    <cellStyle name="Followed Hyperlink 2" xfId="8287" hidden="1" xr:uid="{00000000-0005-0000-0000-0000F11E0000}"/>
    <cellStyle name="Followed Hyperlink 2" xfId="8288" hidden="1" xr:uid="{00000000-0005-0000-0000-0000F21E0000}"/>
    <cellStyle name="Followed Hyperlink 2" xfId="8289" hidden="1" xr:uid="{00000000-0005-0000-0000-0000F31E0000}"/>
    <cellStyle name="Followed Hyperlink 2" xfId="8290" hidden="1" xr:uid="{00000000-0005-0000-0000-0000F41E0000}"/>
    <cellStyle name="Followed Hyperlink 2" xfId="8291" hidden="1" xr:uid="{00000000-0005-0000-0000-0000F51E0000}"/>
    <cellStyle name="Followed Hyperlink 2" xfId="8292" hidden="1" xr:uid="{00000000-0005-0000-0000-0000F61E0000}"/>
    <cellStyle name="Followed Hyperlink 2" xfId="8293" hidden="1" xr:uid="{00000000-0005-0000-0000-0000F71E0000}"/>
    <cellStyle name="Followed Hyperlink 2" xfId="8294" hidden="1" xr:uid="{00000000-0005-0000-0000-0000F81E0000}"/>
    <cellStyle name="Followed Hyperlink 2" xfId="8295" hidden="1" xr:uid="{00000000-0005-0000-0000-0000F91E0000}"/>
    <cellStyle name="Followed Hyperlink 2" xfId="8296" hidden="1" xr:uid="{00000000-0005-0000-0000-0000FA1E0000}"/>
    <cellStyle name="Followed Hyperlink 2" xfId="8297" hidden="1" xr:uid="{00000000-0005-0000-0000-0000FB1E0000}"/>
    <cellStyle name="Followed Hyperlink 2" xfId="8298" hidden="1" xr:uid="{00000000-0005-0000-0000-0000FC1E0000}"/>
    <cellStyle name="Followed Hyperlink 2" xfId="8299" hidden="1" xr:uid="{00000000-0005-0000-0000-0000FD1E0000}"/>
    <cellStyle name="Followed Hyperlink 2" xfId="8300" hidden="1" xr:uid="{00000000-0005-0000-0000-0000FE1E0000}"/>
    <cellStyle name="Followed Hyperlink 2" xfId="8301" hidden="1" xr:uid="{00000000-0005-0000-0000-0000FF1E0000}"/>
    <cellStyle name="Followed Hyperlink 2" xfId="8302" hidden="1" xr:uid="{00000000-0005-0000-0000-0000001F0000}"/>
    <cellStyle name="Followed Hyperlink 2" xfId="8303" hidden="1" xr:uid="{00000000-0005-0000-0000-0000011F0000}"/>
    <cellStyle name="Followed Hyperlink 2" xfId="8304" hidden="1" xr:uid="{00000000-0005-0000-0000-0000021F0000}"/>
    <cellStyle name="Followed Hyperlink 2" xfId="8305" hidden="1" xr:uid="{00000000-0005-0000-0000-0000031F0000}"/>
    <cellStyle name="Followed Hyperlink 2" xfId="8306" hidden="1" xr:uid="{00000000-0005-0000-0000-0000041F0000}"/>
    <cellStyle name="Followed Hyperlink 2" xfId="8307" hidden="1" xr:uid="{00000000-0005-0000-0000-0000051F0000}"/>
    <cellStyle name="Followed Hyperlink 2" xfId="8308" hidden="1" xr:uid="{00000000-0005-0000-0000-0000061F0000}"/>
    <cellStyle name="Followed Hyperlink 2" xfId="8309" hidden="1" xr:uid="{00000000-0005-0000-0000-0000071F0000}"/>
    <cellStyle name="Followed Hyperlink 2" xfId="8310" hidden="1" xr:uid="{00000000-0005-0000-0000-0000081F0000}"/>
    <cellStyle name="Followed Hyperlink 2" xfId="8311" hidden="1" xr:uid="{00000000-0005-0000-0000-0000091F0000}"/>
    <cellStyle name="Followed Hyperlink 2" xfId="8312" hidden="1" xr:uid="{00000000-0005-0000-0000-00000A1F0000}"/>
    <cellStyle name="Followed Hyperlink 2" xfId="8313" hidden="1" xr:uid="{00000000-0005-0000-0000-00000B1F0000}"/>
    <cellStyle name="Followed Hyperlink 2" xfId="8314" hidden="1" xr:uid="{00000000-0005-0000-0000-00000C1F0000}"/>
    <cellStyle name="Followed Hyperlink 2" xfId="8315" hidden="1" xr:uid="{00000000-0005-0000-0000-00000D1F0000}"/>
    <cellStyle name="Followed Hyperlink 2" xfId="8316" hidden="1" xr:uid="{00000000-0005-0000-0000-00000E1F0000}"/>
    <cellStyle name="Followed Hyperlink 2" xfId="8317" hidden="1" xr:uid="{00000000-0005-0000-0000-00000F1F0000}"/>
    <cellStyle name="Followed Hyperlink 2" xfId="8318" hidden="1" xr:uid="{00000000-0005-0000-0000-0000101F0000}"/>
    <cellStyle name="Followed Hyperlink 2" xfId="8319" hidden="1" xr:uid="{00000000-0005-0000-0000-0000111F0000}"/>
    <cellStyle name="Followed Hyperlink 2" xfId="8320" hidden="1" xr:uid="{00000000-0005-0000-0000-0000121F0000}"/>
    <cellStyle name="Followed Hyperlink 2" xfId="8321" hidden="1" xr:uid="{00000000-0005-0000-0000-0000131F0000}"/>
    <cellStyle name="Followed Hyperlink 2" xfId="8322" hidden="1" xr:uid="{00000000-0005-0000-0000-0000141F0000}"/>
    <cellStyle name="Followed Hyperlink 2" xfId="8323" hidden="1" xr:uid="{00000000-0005-0000-0000-0000151F0000}"/>
    <cellStyle name="Followed Hyperlink 2" xfId="8324" hidden="1" xr:uid="{00000000-0005-0000-0000-0000161F0000}"/>
    <cellStyle name="Followed Hyperlink 2" xfId="8325" hidden="1" xr:uid="{00000000-0005-0000-0000-0000171F0000}"/>
    <cellStyle name="Followed Hyperlink 2" xfId="8326" hidden="1" xr:uid="{00000000-0005-0000-0000-0000181F0000}"/>
    <cellStyle name="Followed Hyperlink 2" xfId="8327" hidden="1" xr:uid="{00000000-0005-0000-0000-0000191F0000}"/>
    <cellStyle name="Followed Hyperlink 2" xfId="8328" hidden="1" xr:uid="{00000000-0005-0000-0000-00001A1F0000}"/>
    <cellStyle name="Followed Hyperlink 2" xfId="8329" hidden="1" xr:uid="{00000000-0005-0000-0000-00001B1F0000}"/>
    <cellStyle name="Followed Hyperlink 2" xfId="8330" hidden="1" xr:uid="{00000000-0005-0000-0000-00001C1F0000}"/>
    <cellStyle name="Followed Hyperlink 2" xfId="8331" hidden="1" xr:uid="{00000000-0005-0000-0000-00001D1F0000}"/>
    <cellStyle name="Followed Hyperlink 2" xfId="8332" hidden="1" xr:uid="{00000000-0005-0000-0000-00001E1F0000}"/>
    <cellStyle name="Followed Hyperlink 2" xfId="8333" hidden="1" xr:uid="{00000000-0005-0000-0000-00001F1F0000}"/>
    <cellStyle name="Followed Hyperlink 2" xfId="8334" hidden="1" xr:uid="{00000000-0005-0000-0000-0000201F0000}"/>
    <cellStyle name="Followed Hyperlink 2" xfId="8335" hidden="1" xr:uid="{00000000-0005-0000-0000-0000211F0000}"/>
    <cellStyle name="Followed Hyperlink 2" xfId="8336" hidden="1" xr:uid="{00000000-0005-0000-0000-0000221F0000}"/>
    <cellStyle name="Followed Hyperlink 2" xfId="8337" hidden="1" xr:uid="{00000000-0005-0000-0000-0000231F0000}"/>
    <cellStyle name="Followed Hyperlink 2" xfId="8338" hidden="1" xr:uid="{00000000-0005-0000-0000-0000241F0000}"/>
    <cellStyle name="Followed Hyperlink 2" xfId="8339" hidden="1" xr:uid="{00000000-0005-0000-0000-0000251F0000}"/>
    <cellStyle name="Followed Hyperlink 2" xfId="8340" hidden="1" xr:uid="{00000000-0005-0000-0000-0000261F0000}"/>
    <cellStyle name="Followed Hyperlink 2" xfId="8341" hidden="1" xr:uid="{00000000-0005-0000-0000-0000271F0000}"/>
    <cellStyle name="Followed Hyperlink 2" xfId="8342" hidden="1" xr:uid="{00000000-0005-0000-0000-0000281F0000}"/>
    <cellStyle name="Followed Hyperlink 2" xfId="8343" hidden="1" xr:uid="{00000000-0005-0000-0000-0000291F0000}"/>
    <cellStyle name="Followed Hyperlink 2" xfId="8344" hidden="1" xr:uid="{00000000-0005-0000-0000-00002A1F0000}"/>
    <cellStyle name="Followed Hyperlink 2" xfId="8345" hidden="1" xr:uid="{00000000-0005-0000-0000-00002B1F0000}"/>
    <cellStyle name="Followed Hyperlink 2" xfId="8346" hidden="1" xr:uid="{00000000-0005-0000-0000-00002C1F0000}"/>
    <cellStyle name="Followed Hyperlink 2" xfId="8347" hidden="1" xr:uid="{00000000-0005-0000-0000-00002D1F0000}"/>
    <cellStyle name="Followed Hyperlink 2" xfId="8348" hidden="1" xr:uid="{00000000-0005-0000-0000-00002E1F0000}"/>
    <cellStyle name="Followed Hyperlink 2" xfId="8349" hidden="1" xr:uid="{00000000-0005-0000-0000-00002F1F0000}"/>
    <cellStyle name="Followed Hyperlink 2" xfId="8350" hidden="1" xr:uid="{00000000-0005-0000-0000-0000301F0000}"/>
    <cellStyle name="Followed Hyperlink 2" xfId="8351" hidden="1" xr:uid="{00000000-0005-0000-0000-0000311F0000}"/>
    <cellStyle name="Followed Hyperlink 2" xfId="8352" hidden="1" xr:uid="{00000000-0005-0000-0000-0000321F0000}"/>
    <cellStyle name="Followed Hyperlink 2" xfId="8353" hidden="1" xr:uid="{00000000-0005-0000-0000-0000331F0000}"/>
    <cellStyle name="Followed Hyperlink 2" xfId="8354" hidden="1" xr:uid="{00000000-0005-0000-0000-0000341F0000}"/>
    <cellStyle name="Followed Hyperlink 2" xfId="8355" hidden="1" xr:uid="{00000000-0005-0000-0000-0000351F0000}"/>
    <cellStyle name="Followed Hyperlink 2" xfId="8356" hidden="1" xr:uid="{00000000-0005-0000-0000-0000361F0000}"/>
    <cellStyle name="Followed Hyperlink 2" xfId="8357" hidden="1" xr:uid="{00000000-0005-0000-0000-0000371F0000}"/>
    <cellStyle name="Followed Hyperlink 2" xfId="8358" hidden="1" xr:uid="{00000000-0005-0000-0000-0000381F0000}"/>
    <cellStyle name="Followed Hyperlink 2" xfId="8359" hidden="1" xr:uid="{00000000-0005-0000-0000-0000391F0000}"/>
    <cellStyle name="Followed Hyperlink 2" xfId="8360" hidden="1" xr:uid="{00000000-0005-0000-0000-00003A1F0000}"/>
    <cellStyle name="Followed Hyperlink 2" xfId="8361" hidden="1" xr:uid="{00000000-0005-0000-0000-00003B1F0000}"/>
    <cellStyle name="Followed Hyperlink 2" xfId="8362" hidden="1" xr:uid="{00000000-0005-0000-0000-00003C1F0000}"/>
    <cellStyle name="Followed Hyperlink 2" xfId="8363" hidden="1" xr:uid="{00000000-0005-0000-0000-00003D1F0000}"/>
    <cellStyle name="Followed Hyperlink 2" xfId="8364" hidden="1" xr:uid="{00000000-0005-0000-0000-00003E1F0000}"/>
    <cellStyle name="Followed Hyperlink 2" xfId="8365" hidden="1" xr:uid="{00000000-0005-0000-0000-00003F1F0000}"/>
    <cellStyle name="Followed Hyperlink 2" xfId="8366" hidden="1" xr:uid="{00000000-0005-0000-0000-0000401F0000}"/>
    <cellStyle name="Followed Hyperlink 2" xfId="8367" hidden="1" xr:uid="{00000000-0005-0000-0000-0000411F0000}"/>
    <cellStyle name="Followed Hyperlink 2" xfId="8368" hidden="1" xr:uid="{00000000-0005-0000-0000-0000421F0000}"/>
    <cellStyle name="Followed Hyperlink 2" xfId="8369" hidden="1" xr:uid="{00000000-0005-0000-0000-0000431F0000}"/>
    <cellStyle name="Followed Hyperlink 2" xfId="8370" hidden="1" xr:uid="{00000000-0005-0000-0000-0000441F0000}"/>
    <cellStyle name="Followed Hyperlink 2" xfId="8371" hidden="1" xr:uid="{00000000-0005-0000-0000-0000451F0000}"/>
    <cellStyle name="Followed Hyperlink 2" xfId="8372" hidden="1" xr:uid="{00000000-0005-0000-0000-0000461F0000}"/>
    <cellStyle name="Followed Hyperlink 2" xfId="8373" hidden="1" xr:uid="{00000000-0005-0000-0000-0000471F0000}"/>
    <cellStyle name="Followed Hyperlink 2" xfId="8374" hidden="1" xr:uid="{00000000-0005-0000-0000-0000481F0000}"/>
    <cellStyle name="Followed Hyperlink 2" xfId="8375" hidden="1" xr:uid="{00000000-0005-0000-0000-0000491F0000}"/>
    <cellStyle name="Followed Hyperlink 2" xfId="8376" hidden="1" xr:uid="{00000000-0005-0000-0000-00004A1F0000}"/>
    <cellStyle name="Followed Hyperlink 2" xfId="8377" hidden="1" xr:uid="{00000000-0005-0000-0000-00004B1F0000}"/>
    <cellStyle name="Followed Hyperlink 2" xfId="8378" hidden="1" xr:uid="{00000000-0005-0000-0000-00004C1F0000}"/>
    <cellStyle name="Followed Hyperlink 2" xfId="8379" hidden="1" xr:uid="{00000000-0005-0000-0000-00004D1F0000}"/>
    <cellStyle name="Followed Hyperlink 2" xfId="8380" hidden="1" xr:uid="{00000000-0005-0000-0000-00004E1F0000}"/>
    <cellStyle name="Followed Hyperlink 2" xfId="8381" hidden="1" xr:uid="{00000000-0005-0000-0000-00004F1F0000}"/>
    <cellStyle name="Followed Hyperlink 2" xfId="8382" hidden="1" xr:uid="{00000000-0005-0000-0000-0000501F0000}"/>
    <cellStyle name="Followed Hyperlink 2" xfId="8383" hidden="1" xr:uid="{00000000-0005-0000-0000-0000511F0000}"/>
    <cellStyle name="Followed Hyperlink 2" xfId="8384" hidden="1" xr:uid="{00000000-0005-0000-0000-0000521F0000}"/>
    <cellStyle name="Followed Hyperlink 2" xfId="8385" hidden="1" xr:uid="{00000000-0005-0000-0000-0000531F0000}"/>
    <cellStyle name="Followed Hyperlink 2" xfId="8386" hidden="1" xr:uid="{00000000-0005-0000-0000-0000541F0000}"/>
    <cellStyle name="Followed Hyperlink 2" xfId="8387" hidden="1" xr:uid="{00000000-0005-0000-0000-0000551F0000}"/>
    <cellStyle name="Followed Hyperlink 2" xfId="8388" hidden="1" xr:uid="{00000000-0005-0000-0000-0000561F0000}"/>
    <cellStyle name="Followed Hyperlink 2" xfId="8389" hidden="1" xr:uid="{00000000-0005-0000-0000-0000571F0000}"/>
    <cellStyle name="Followed Hyperlink 2" xfId="8390" hidden="1" xr:uid="{00000000-0005-0000-0000-0000581F0000}"/>
    <cellStyle name="Followed Hyperlink 2" xfId="8391" hidden="1" xr:uid="{00000000-0005-0000-0000-0000591F0000}"/>
    <cellStyle name="Followed Hyperlink 2" xfId="8392" hidden="1" xr:uid="{00000000-0005-0000-0000-00005A1F0000}"/>
    <cellStyle name="Followed Hyperlink 2" xfId="8393" hidden="1" xr:uid="{00000000-0005-0000-0000-00005B1F0000}"/>
    <cellStyle name="Followed Hyperlink 2" xfId="8394" hidden="1" xr:uid="{00000000-0005-0000-0000-00005C1F0000}"/>
    <cellStyle name="Followed Hyperlink 2" xfId="8395" hidden="1" xr:uid="{00000000-0005-0000-0000-00005D1F0000}"/>
    <cellStyle name="Followed Hyperlink 2" xfId="8396" hidden="1" xr:uid="{00000000-0005-0000-0000-00005E1F0000}"/>
    <cellStyle name="Followed Hyperlink 2" xfId="8397" hidden="1" xr:uid="{00000000-0005-0000-0000-00005F1F0000}"/>
    <cellStyle name="Followed Hyperlink 2" xfId="8398" hidden="1" xr:uid="{00000000-0005-0000-0000-0000601F0000}"/>
    <cellStyle name="Followed Hyperlink 2" xfId="8399" hidden="1" xr:uid="{00000000-0005-0000-0000-0000611F0000}"/>
    <cellStyle name="Followed Hyperlink 2" xfId="8400" hidden="1" xr:uid="{00000000-0005-0000-0000-0000621F0000}"/>
    <cellStyle name="Followed Hyperlink 2" xfId="8401" hidden="1" xr:uid="{00000000-0005-0000-0000-0000631F0000}"/>
    <cellStyle name="Followed Hyperlink 2" xfId="8402" hidden="1" xr:uid="{00000000-0005-0000-0000-0000641F0000}"/>
    <cellStyle name="Followed Hyperlink 2" xfId="8403" hidden="1" xr:uid="{00000000-0005-0000-0000-0000651F0000}"/>
    <cellStyle name="Followed Hyperlink 2" xfId="8404" hidden="1" xr:uid="{00000000-0005-0000-0000-0000661F0000}"/>
    <cellStyle name="Followed Hyperlink 2" xfId="8405" hidden="1" xr:uid="{00000000-0005-0000-0000-0000671F0000}"/>
    <cellStyle name="Followed Hyperlink 2" xfId="8406" hidden="1" xr:uid="{00000000-0005-0000-0000-0000681F0000}"/>
    <cellStyle name="Followed Hyperlink 2" xfId="8407" hidden="1" xr:uid="{00000000-0005-0000-0000-0000691F0000}"/>
    <cellStyle name="Followed Hyperlink 2" xfId="8408" hidden="1" xr:uid="{00000000-0005-0000-0000-00006A1F0000}"/>
    <cellStyle name="Followed Hyperlink 2" xfId="8409" hidden="1" xr:uid="{00000000-0005-0000-0000-00006B1F0000}"/>
    <cellStyle name="Followed Hyperlink 2" xfId="8410" hidden="1" xr:uid="{00000000-0005-0000-0000-00006C1F0000}"/>
    <cellStyle name="Followed Hyperlink 2" xfId="8411" hidden="1" xr:uid="{00000000-0005-0000-0000-00006D1F0000}"/>
    <cellStyle name="Followed Hyperlink 2" xfId="8412" hidden="1" xr:uid="{00000000-0005-0000-0000-00006E1F0000}"/>
    <cellStyle name="Followed Hyperlink 2" xfId="8413" hidden="1" xr:uid="{00000000-0005-0000-0000-00006F1F0000}"/>
    <cellStyle name="Followed Hyperlink 2" xfId="8414" hidden="1" xr:uid="{00000000-0005-0000-0000-0000701F0000}"/>
    <cellStyle name="Followed Hyperlink 2" xfId="8415" hidden="1" xr:uid="{00000000-0005-0000-0000-0000711F0000}"/>
    <cellStyle name="Followed Hyperlink 2" xfId="8416" hidden="1" xr:uid="{00000000-0005-0000-0000-0000721F0000}"/>
    <cellStyle name="Followed Hyperlink 2" xfId="8417" hidden="1" xr:uid="{00000000-0005-0000-0000-0000731F0000}"/>
    <cellStyle name="Followed Hyperlink 2" xfId="8418" hidden="1" xr:uid="{00000000-0005-0000-0000-0000741F0000}"/>
    <cellStyle name="Followed Hyperlink 2" xfId="8419" hidden="1" xr:uid="{00000000-0005-0000-0000-0000751F0000}"/>
    <cellStyle name="Followed Hyperlink 2" xfId="8420" hidden="1" xr:uid="{00000000-0005-0000-0000-0000761F0000}"/>
    <cellStyle name="Followed Hyperlink 2" xfId="8421" hidden="1" xr:uid="{00000000-0005-0000-0000-0000771F0000}"/>
    <cellStyle name="Followed Hyperlink 2" xfId="8422" hidden="1" xr:uid="{00000000-0005-0000-0000-0000781F0000}"/>
    <cellStyle name="Followed Hyperlink 2" xfId="8423" hidden="1" xr:uid="{00000000-0005-0000-0000-0000791F0000}"/>
    <cellStyle name="Followed Hyperlink 2" xfId="8424" hidden="1" xr:uid="{00000000-0005-0000-0000-00007A1F0000}"/>
    <cellStyle name="Followed Hyperlink 2" xfId="8425" hidden="1" xr:uid="{00000000-0005-0000-0000-00007B1F0000}"/>
    <cellStyle name="Followed Hyperlink 2" xfId="8426" hidden="1" xr:uid="{00000000-0005-0000-0000-00007C1F0000}"/>
    <cellStyle name="Followed Hyperlink 2" xfId="8427" hidden="1" xr:uid="{00000000-0005-0000-0000-00007D1F0000}"/>
    <cellStyle name="Followed Hyperlink 2" xfId="8428" hidden="1" xr:uid="{00000000-0005-0000-0000-00007E1F0000}"/>
    <cellStyle name="Followed Hyperlink 2" xfId="8429" hidden="1" xr:uid="{00000000-0005-0000-0000-00007F1F0000}"/>
    <cellStyle name="Followed Hyperlink 2" xfId="8430" hidden="1" xr:uid="{00000000-0005-0000-0000-0000801F0000}"/>
    <cellStyle name="Followed Hyperlink 2" xfId="8431" hidden="1" xr:uid="{00000000-0005-0000-0000-0000811F0000}"/>
    <cellStyle name="Followed Hyperlink 2" xfId="8432" hidden="1" xr:uid="{00000000-0005-0000-0000-0000821F0000}"/>
    <cellStyle name="Followed Hyperlink 2" xfId="8433" hidden="1" xr:uid="{00000000-0005-0000-0000-0000831F0000}"/>
    <cellStyle name="Followed Hyperlink 2" xfId="8434" hidden="1" xr:uid="{00000000-0005-0000-0000-0000841F0000}"/>
    <cellStyle name="Followed Hyperlink 2" xfId="8435" hidden="1" xr:uid="{00000000-0005-0000-0000-0000851F0000}"/>
    <cellStyle name="Followed Hyperlink 2" xfId="8436" hidden="1" xr:uid="{00000000-0005-0000-0000-0000861F0000}"/>
    <cellStyle name="Followed Hyperlink 2" xfId="8437" hidden="1" xr:uid="{00000000-0005-0000-0000-0000871F0000}"/>
    <cellStyle name="Followed Hyperlink 2" xfId="8438" hidden="1" xr:uid="{00000000-0005-0000-0000-0000881F0000}"/>
    <cellStyle name="Followed Hyperlink 2" xfId="8439" hidden="1" xr:uid="{00000000-0005-0000-0000-0000891F0000}"/>
    <cellStyle name="Followed Hyperlink 2" xfId="8440" hidden="1" xr:uid="{00000000-0005-0000-0000-00008A1F0000}"/>
    <cellStyle name="Followed Hyperlink 2" xfId="8441" hidden="1" xr:uid="{00000000-0005-0000-0000-00008B1F0000}"/>
    <cellStyle name="Followed Hyperlink 2" xfId="8442" hidden="1" xr:uid="{00000000-0005-0000-0000-00008C1F0000}"/>
    <cellStyle name="Followed Hyperlink 2" xfId="8443" hidden="1" xr:uid="{00000000-0005-0000-0000-00008D1F0000}"/>
    <cellStyle name="Followed Hyperlink 2" xfId="8444" hidden="1" xr:uid="{00000000-0005-0000-0000-00008E1F0000}"/>
    <cellStyle name="Followed Hyperlink 2" xfId="8445" hidden="1" xr:uid="{00000000-0005-0000-0000-00008F1F0000}"/>
    <cellStyle name="Followed Hyperlink 2" xfId="8446" hidden="1" xr:uid="{00000000-0005-0000-0000-0000901F0000}"/>
    <cellStyle name="Followed Hyperlink 2" xfId="8447" hidden="1" xr:uid="{00000000-0005-0000-0000-0000911F0000}"/>
    <cellStyle name="Followed Hyperlink 2" xfId="8448" hidden="1" xr:uid="{00000000-0005-0000-0000-0000921F0000}"/>
    <cellStyle name="Followed Hyperlink 2" xfId="8449" hidden="1" xr:uid="{00000000-0005-0000-0000-0000931F0000}"/>
    <cellStyle name="Followed Hyperlink 2" xfId="8450" hidden="1" xr:uid="{00000000-0005-0000-0000-0000941F0000}"/>
    <cellStyle name="Followed Hyperlink 2" xfId="8451" hidden="1" xr:uid="{00000000-0005-0000-0000-0000951F0000}"/>
    <cellStyle name="Followed Hyperlink 2" xfId="8452" hidden="1" xr:uid="{00000000-0005-0000-0000-0000961F0000}"/>
    <cellStyle name="Followed Hyperlink 2" xfId="8453" hidden="1" xr:uid="{00000000-0005-0000-0000-0000971F0000}"/>
    <cellStyle name="Followed Hyperlink 2" xfId="8454" hidden="1" xr:uid="{00000000-0005-0000-0000-0000981F0000}"/>
    <cellStyle name="Followed Hyperlink 2" xfId="8455" hidden="1" xr:uid="{00000000-0005-0000-0000-0000991F0000}"/>
    <cellStyle name="Followed Hyperlink 2" xfId="8456" hidden="1" xr:uid="{00000000-0005-0000-0000-00009A1F0000}"/>
    <cellStyle name="Followed Hyperlink 2" xfId="8457" hidden="1" xr:uid="{00000000-0005-0000-0000-00009B1F0000}"/>
    <cellStyle name="Followed Hyperlink 2" xfId="8458" hidden="1" xr:uid="{00000000-0005-0000-0000-00009C1F0000}"/>
    <cellStyle name="Followed Hyperlink 2" xfId="8459" hidden="1" xr:uid="{00000000-0005-0000-0000-00009D1F0000}"/>
    <cellStyle name="Followed Hyperlink 2" xfId="8460" hidden="1" xr:uid="{00000000-0005-0000-0000-00009E1F0000}"/>
    <cellStyle name="Followed Hyperlink 2" xfId="8461" hidden="1" xr:uid="{00000000-0005-0000-0000-00009F1F0000}"/>
    <cellStyle name="Followed Hyperlink 2" xfId="8462" hidden="1" xr:uid="{00000000-0005-0000-0000-0000A01F0000}"/>
    <cellStyle name="Followed Hyperlink 2" xfId="8463" hidden="1" xr:uid="{00000000-0005-0000-0000-0000A11F0000}"/>
    <cellStyle name="Followed Hyperlink 2" xfId="8464" hidden="1" xr:uid="{00000000-0005-0000-0000-0000A21F0000}"/>
    <cellStyle name="Followed Hyperlink 2" xfId="8465" hidden="1" xr:uid="{00000000-0005-0000-0000-0000A31F0000}"/>
    <cellStyle name="Followed Hyperlink 2" xfId="8466" hidden="1" xr:uid="{00000000-0005-0000-0000-0000A41F0000}"/>
    <cellStyle name="Followed Hyperlink 2" xfId="8467" hidden="1" xr:uid="{00000000-0005-0000-0000-0000A51F0000}"/>
    <cellStyle name="Followed Hyperlink 2" xfId="8468" hidden="1" xr:uid="{00000000-0005-0000-0000-0000A61F0000}"/>
    <cellStyle name="Followed Hyperlink 2" xfId="8469" hidden="1" xr:uid="{00000000-0005-0000-0000-0000A71F0000}"/>
    <cellStyle name="Followed Hyperlink 2" xfId="8470" hidden="1" xr:uid="{00000000-0005-0000-0000-0000A81F0000}"/>
    <cellStyle name="Followed Hyperlink 2" xfId="8471" hidden="1" xr:uid="{00000000-0005-0000-0000-0000A91F0000}"/>
    <cellStyle name="Followed Hyperlink 2" xfId="8472" hidden="1" xr:uid="{00000000-0005-0000-0000-0000AA1F0000}"/>
    <cellStyle name="Followed Hyperlink 2" xfId="8473" hidden="1" xr:uid="{00000000-0005-0000-0000-0000AB1F0000}"/>
    <cellStyle name="Followed Hyperlink 2" xfId="8474" hidden="1" xr:uid="{00000000-0005-0000-0000-0000AC1F0000}"/>
    <cellStyle name="Followed Hyperlink 2" xfId="8475" hidden="1" xr:uid="{00000000-0005-0000-0000-0000AD1F0000}"/>
    <cellStyle name="Followed Hyperlink 2" xfId="8476" hidden="1" xr:uid="{00000000-0005-0000-0000-0000AE1F0000}"/>
    <cellStyle name="Followed Hyperlink 2" xfId="8477" hidden="1" xr:uid="{00000000-0005-0000-0000-0000AF1F0000}"/>
    <cellStyle name="Followed Hyperlink 2" xfId="8478" hidden="1" xr:uid="{00000000-0005-0000-0000-0000B01F0000}"/>
    <cellStyle name="Followed Hyperlink 2" xfId="8479" hidden="1" xr:uid="{00000000-0005-0000-0000-0000B11F0000}"/>
    <cellStyle name="Followed Hyperlink 2" xfId="8480" hidden="1" xr:uid="{00000000-0005-0000-0000-0000B21F0000}"/>
    <cellStyle name="Followed Hyperlink 2" xfId="8481" hidden="1" xr:uid="{00000000-0005-0000-0000-0000B31F0000}"/>
    <cellStyle name="Followed Hyperlink 2" xfId="8482" hidden="1" xr:uid="{00000000-0005-0000-0000-0000B41F0000}"/>
    <cellStyle name="Followed Hyperlink 2" xfId="8483" hidden="1" xr:uid="{00000000-0005-0000-0000-0000B51F0000}"/>
    <cellStyle name="Followed Hyperlink 2" xfId="8484" hidden="1" xr:uid="{00000000-0005-0000-0000-0000B61F0000}"/>
    <cellStyle name="Followed Hyperlink 2" xfId="8485" hidden="1" xr:uid="{00000000-0005-0000-0000-0000B71F0000}"/>
    <cellStyle name="Followed Hyperlink 2" xfId="8486" hidden="1" xr:uid="{00000000-0005-0000-0000-0000B81F0000}"/>
    <cellStyle name="Followed Hyperlink 2" xfId="8487" hidden="1" xr:uid="{00000000-0005-0000-0000-0000B91F0000}"/>
    <cellStyle name="Followed Hyperlink 2" xfId="8488" hidden="1" xr:uid="{00000000-0005-0000-0000-0000BA1F0000}"/>
    <cellStyle name="Followed Hyperlink 2" xfId="8493" hidden="1" xr:uid="{00000000-0005-0000-0000-0000BB1F0000}"/>
    <cellStyle name="Followed Hyperlink 2" xfId="8494" hidden="1" xr:uid="{00000000-0005-0000-0000-0000BC1F0000}"/>
    <cellStyle name="Followed Hyperlink 2" xfId="8495" hidden="1" xr:uid="{00000000-0005-0000-0000-0000BD1F0000}"/>
    <cellStyle name="Followed Hyperlink 2" xfId="8496" hidden="1" xr:uid="{00000000-0005-0000-0000-0000BE1F0000}"/>
    <cellStyle name="Followed Hyperlink 2" xfId="8497" hidden="1" xr:uid="{00000000-0005-0000-0000-0000BF1F0000}"/>
    <cellStyle name="Followed Hyperlink 2" xfId="8498" hidden="1" xr:uid="{00000000-0005-0000-0000-0000C01F0000}"/>
    <cellStyle name="Followed Hyperlink 2" xfId="8499" hidden="1" xr:uid="{00000000-0005-0000-0000-0000C11F0000}"/>
    <cellStyle name="Followed Hyperlink 2" xfId="8500" hidden="1" xr:uid="{00000000-0005-0000-0000-0000C21F0000}"/>
    <cellStyle name="Followed Hyperlink 2" xfId="8501" hidden="1" xr:uid="{00000000-0005-0000-0000-0000C31F0000}"/>
    <cellStyle name="Followed Hyperlink 2" xfId="8502" hidden="1" xr:uid="{00000000-0005-0000-0000-0000C41F0000}"/>
    <cellStyle name="Followed Hyperlink 2" xfId="8503" hidden="1" xr:uid="{00000000-0005-0000-0000-0000C51F0000}"/>
    <cellStyle name="Followed Hyperlink 2" xfId="8504" hidden="1" xr:uid="{00000000-0005-0000-0000-0000C61F0000}"/>
    <cellStyle name="Followed Hyperlink 2" xfId="8505" hidden="1" xr:uid="{00000000-0005-0000-0000-0000C71F0000}"/>
    <cellStyle name="Followed Hyperlink 2" xfId="8506" hidden="1" xr:uid="{00000000-0005-0000-0000-0000C81F0000}"/>
    <cellStyle name="Followed Hyperlink 2" xfId="8507" hidden="1" xr:uid="{00000000-0005-0000-0000-0000C91F0000}"/>
    <cellStyle name="Followed Hyperlink 2" xfId="8508" hidden="1" xr:uid="{00000000-0005-0000-0000-0000CA1F0000}"/>
    <cellStyle name="Followed Hyperlink 2" xfId="8509" hidden="1" xr:uid="{00000000-0005-0000-0000-0000CB1F0000}"/>
    <cellStyle name="Followed Hyperlink 2" xfId="8510" hidden="1" xr:uid="{00000000-0005-0000-0000-0000CC1F0000}"/>
    <cellStyle name="Followed Hyperlink 2" xfId="8511" hidden="1" xr:uid="{00000000-0005-0000-0000-0000CD1F0000}"/>
    <cellStyle name="Followed Hyperlink 2" xfId="8512" hidden="1" xr:uid="{00000000-0005-0000-0000-0000CE1F0000}"/>
    <cellStyle name="Followed Hyperlink 2" xfId="8513" hidden="1" xr:uid="{00000000-0005-0000-0000-0000CF1F0000}"/>
    <cellStyle name="Followed Hyperlink 2" xfId="8514" hidden="1" xr:uid="{00000000-0005-0000-0000-0000D01F0000}"/>
    <cellStyle name="Followed Hyperlink 2" xfId="8491" hidden="1" xr:uid="{00000000-0005-0000-0000-0000D11F0000}"/>
    <cellStyle name="Followed Hyperlink 2" xfId="8489" hidden="1" xr:uid="{00000000-0005-0000-0000-0000D21F0000}"/>
    <cellStyle name="Followed Hyperlink 2" xfId="8523" hidden="1" xr:uid="{00000000-0005-0000-0000-0000D31F0000}"/>
    <cellStyle name="Followed Hyperlink 2" xfId="8527" hidden="1" xr:uid="{00000000-0005-0000-0000-0000D41F0000}"/>
    <cellStyle name="Followed Hyperlink 2" xfId="8524" hidden="1" xr:uid="{00000000-0005-0000-0000-0000D51F0000}"/>
    <cellStyle name="Followed Hyperlink 2" xfId="8492" hidden="1" xr:uid="{00000000-0005-0000-0000-0000D61F0000}"/>
    <cellStyle name="Followed Hyperlink 2" xfId="8519" hidden="1" xr:uid="{00000000-0005-0000-0000-0000D71F0000}"/>
    <cellStyle name="Followed Hyperlink 2" xfId="8518" hidden="1" xr:uid="{00000000-0005-0000-0000-0000D81F0000}"/>
    <cellStyle name="Followed Hyperlink 2" xfId="8517" hidden="1" xr:uid="{00000000-0005-0000-0000-0000D91F0000}"/>
    <cellStyle name="Followed Hyperlink 2" xfId="8516" hidden="1" xr:uid="{00000000-0005-0000-0000-0000DA1F0000}"/>
    <cellStyle name="Followed Hyperlink 2" xfId="8521" hidden="1" xr:uid="{00000000-0005-0000-0000-0000DB1F0000}"/>
    <cellStyle name="Followed Hyperlink 2" xfId="8530" hidden="1" xr:uid="{00000000-0005-0000-0000-0000DC1F0000}"/>
    <cellStyle name="Followed Hyperlink 2" xfId="8490" hidden="1" xr:uid="{00000000-0005-0000-0000-0000DD1F0000}"/>
    <cellStyle name="Followed Hyperlink 2" xfId="8528" hidden="1" xr:uid="{00000000-0005-0000-0000-0000DE1F0000}"/>
    <cellStyle name="Followed Hyperlink 2" xfId="8526" hidden="1" xr:uid="{00000000-0005-0000-0000-0000DF1F0000}"/>
    <cellStyle name="Followed Hyperlink 2" xfId="8522" hidden="1" xr:uid="{00000000-0005-0000-0000-0000E01F0000}"/>
    <cellStyle name="Followed Hyperlink 2" xfId="8548" hidden="1" xr:uid="{00000000-0005-0000-0000-0000E11F0000}"/>
    <cellStyle name="Followed Hyperlink 2" xfId="8544" hidden="1" xr:uid="{00000000-0005-0000-0000-0000E21F0000}"/>
    <cellStyle name="Followed Hyperlink 2" xfId="8541" hidden="1" xr:uid="{00000000-0005-0000-0000-0000E31F0000}"/>
    <cellStyle name="Followed Hyperlink 2" xfId="8537" hidden="1" xr:uid="{00000000-0005-0000-0000-0000E41F0000}"/>
    <cellStyle name="Followed Hyperlink 2" xfId="8535" hidden="1" xr:uid="{00000000-0005-0000-0000-0000E51F0000}"/>
    <cellStyle name="Followed Hyperlink 2" xfId="8532" hidden="1" xr:uid="{00000000-0005-0000-0000-0000E61F0000}"/>
    <cellStyle name="Followed Hyperlink 2" xfId="8539" hidden="1" xr:uid="{00000000-0005-0000-0000-0000E71F0000}"/>
    <cellStyle name="Followed Hyperlink 2" xfId="8525" hidden="1" xr:uid="{00000000-0005-0000-0000-0000E81F0000}"/>
    <cellStyle name="Followed Hyperlink 2" xfId="8536" hidden="1" xr:uid="{00000000-0005-0000-0000-0000E91F0000}"/>
    <cellStyle name="Followed Hyperlink 2" xfId="8540" hidden="1" xr:uid="{00000000-0005-0000-0000-0000EA1F0000}"/>
    <cellStyle name="Followed Hyperlink 2" xfId="8543" hidden="1" xr:uid="{00000000-0005-0000-0000-0000EB1F0000}"/>
    <cellStyle name="Followed Hyperlink 2" xfId="8547" hidden="1" xr:uid="{00000000-0005-0000-0000-0000EC1F0000}"/>
    <cellStyle name="Followed Hyperlink 2" xfId="8550" hidden="1" xr:uid="{00000000-0005-0000-0000-0000ED1F0000}"/>
    <cellStyle name="Followed Hyperlink 2" xfId="8538" hidden="1" xr:uid="{00000000-0005-0000-0000-0000EE1F0000}"/>
    <cellStyle name="Followed Hyperlink 2" xfId="8531" hidden="1" xr:uid="{00000000-0005-0000-0000-0000EF1F0000}"/>
    <cellStyle name="Followed Hyperlink 2" xfId="8545" hidden="1" xr:uid="{00000000-0005-0000-0000-0000F01F0000}"/>
    <cellStyle name="Followed Hyperlink 2" xfId="8534" hidden="1" xr:uid="{00000000-0005-0000-0000-0000F11F0000}"/>
    <cellStyle name="Followed Hyperlink 2" xfId="8546" hidden="1" xr:uid="{00000000-0005-0000-0000-0000F21F0000}"/>
    <cellStyle name="Followed Hyperlink 2" xfId="8567" hidden="1" xr:uid="{00000000-0005-0000-0000-0000F31F0000}"/>
    <cellStyle name="Followed Hyperlink 2" xfId="8563" hidden="1" xr:uid="{00000000-0005-0000-0000-0000F41F0000}"/>
    <cellStyle name="Followed Hyperlink 2" xfId="8560" hidden="1" xr:uid="{00000000-0005-0000-0000-0000F51F0000}"/>
    <cellStyle name="Followed Hyperlink 2" xfId="8557" hidden="1" xr:uid="{00000000-0005-0000-0000-0000F61F0000}"/>
    <cellStyle name="Followed Hyperlink 2" xfId="8554" hidden="1" xr:uid="{00000000-0005-0000-0000-0000F71F0000}"/>
    <cellStyle name="Followed Hyperlink 2" xfId="8533" hidden="1" xr:uid="{00000000-0005-0000-0000-0000F81F0000}"/>
    <cellStyle name="Followed Hyperlink 2" xfId="8570" hidden="1" xr:uid="{00000000-0005-0000-0000-0000F91F0000}"/>
    <cellStyle name="Followed Hyperlink 2" xfId="8566" hidden="1" xr:uid="{00000000-0005-0000-0000-0000FA1F0000}"/>
    <cellStyle name="Followed Hyperlink 2" xfId="8562" hidden="1" xr:uid="{00000000-0005-0000-0000-0000FB1F0000}"/>
    <cellStyle name="Followed Hyperlink 2" xfId="8559" hidden="1" xr:uid="{00000000-0005-0000-0000-0000FC1F0000}"/>
    <cellStyle name="Followed Hyperlink 2" xfId="8549" hidden="1" xr:uid="{00000000-0005-0000-0000-0000FD1F0000}"/>
    <cellStyle name="Followed Hyperlink 2" xfId="8529" hidden="1" xr:uid="{00000000-0005-0000-0000-0000FE1F0000}"/>
    <cellStyle name="Followed Hyperlink 2" xfId="8520" hidden="1" xr:uid="{00000000-0005-0000-0000-0000FF1F0000}"/>
    <cellStyle name="Followed Hyperlink 2" xfId="8568" hidden="1" xr:uid="{00000000-0005-0000-0000-000000200000}"/>
    <cellStyle name="Followed Hyperlink 2" xfId="8555" hidden="1" xr:uid="{00000000-0005-0000-0000-000001200000}"/>
    <cellStyle name="Followed Hyperlink 2" xfId="8564" hidden="1" xr:uid="{00000000-0005-0000-0000-000002200000}"/>
    <cellStyle name="Followed Hyperlink 2" xfId="8542" hidden="1" xr:uid="{00000000-0005-0000-0000-000003200000}"/>
    <cellStyle name="Followed Hyperlink 2" xfId="8561" hidden="1" xr:uid="{00000000-0005-0000-0000-000004200000}"/>
    <cellStyle name="Followed Hyperlink 2" xfId="8565" hidden="1" xr:uid="{00000000-0005-0000-0000-000005200000}"/>
    <cellStyle name="Followed Hyperlink 2" xfId="8569" hidden="1" xr:uid="{00000000-0005-0000-0000-000006200000}"/>
    <cellStyle name="Followed Hyperlink 2" xfId="8553" hidden="1" xr:uid="{00000000-0005-0000-0000-000007200000}"/>
    <cellStyle name="Followed Hyperlink 2" xfId="8556" hidden="1" xr:uid="{00000000-0005-0000-0000-000008200000}"/>
    <cellStyle name="Followed Hyperlink 2" xfId="8571" hidden="1" xr:uid="{00000000-0005-0000-0000-000009200000}"/>
    <cellStyle name="Followed Hyperlink 2" xfId="8515" hidden="1" xr:uid="{00000000-0005-0000-0000-00000A200000}"/>
    <cellStyle name="Followed Hyperlink 2" xfId="8551" hidden="1" xr:uid="{00000000-0005-0000-0000-00000B200000}"/>
    <cellStyle name="Followed Hyperlink 2" xfId="8558" hidden="1" xr:uid="{00000000-0005-0000-0000-00000C200000}"/>
    <cellStyle name="Followed Hyperlink 2" xfId="8552" hidden="1" xr:uid="{00000000-0005-0000-0000-00000D200000}"/>
    <cellStyle name="Followed Hyperlink 2" xfId="8579" hidden="1" xr:uid="{00000000-0005-0000-0000-00000E200000}"/>
    <cellStyle name="Followed Hyperlink 2" xfId="8578" hidden="1" xr:uid="{00000000-0005-0000-0000-00000F200000}"/>
    <cellStyle name="Followed Hyperlink 2" xfId="8577" hidden="1" xr:uid="{00000000-0005-0000-0000-000010200000}"/>
    <cellStyle name="Followed Hyperlink 2" xfId="8576" hidden="1" xr:uid="{00000000-0005-0000-0000-000011200000}"/>
    <cellStyle name="Followed Hyperlink 2" xfId="8573" hidden="1" xr:uid="{00000000-0005-0000-0000-000012200000}"/>
    <cellStyle name="Followed Hyperlink 2" xfId="8596" hidden="1" xr:uid="{00000000-0005-0000-0000-000013200000}"/>
    <cellStyle name="Followed Hyperlink 2" xfId="8592" hidden="1" xr:uid="{00000000-0005-0000-0000-000014200000}"/>
    <cellStyle name="Followed Hyperlink 2" xfId="8588" hidden="1" xr:uid="{00000000-0005-0000-0000-000015200000}"/>
    <cellStyle name="Followed Hyperlink 2" xfId="8584" hidden="1" xr:uid="{00000000-0005-0000-0000-000016200000}"/>
    <cellStyle name="Followed Hyperlink 2" xfId="8574" hidden="1" xr:uid="{00000000-0005-0000-0000-000017200000}"/>
    <cellStyle name="Followed Hyperlink 2" xfId="8603" hidden="1" xr:uid="{00000000-0005-0000-0000-000018200000}"/>
    <cellStyle name="Followed Hyperlink 2" xfId="8599" hidden="1" xr:uid="{00000000-0005-0000-0000-000019200000}"/>
    <cellStyle name="Followed Hyperlink 2" xfId="8595" hidden="1" xr:uid="{00000000-0005-0000-0000-00001A200000}"/>
    <cellStyle name="Followed Hyperlink 2" xfId="8591" hidden="1" xr:uid="{00000000-0005-0000-0000-00001B200000}"/>
    <cellStyle name="Followed Hyperlink 2" xfId="8587" hidden="1" xr:uid="{00000000-0005-0000-0000-00001C200000}"/>
    <cellStyle name="Followed Hyperlink 2" xfId="8583" hidden="1" xr:uid="{00000000-0005-0000-0000-00001D200000}"/>
    <cellStyle name="Followed Hyperlink 2" xfId="8602" hidden="1" xr:uid="{00000000-0005-0000-0000-00001E200000}"/>
    <cellStyle name="Followed Hyperlink 2" xfId="8598" hidden="1" xr:uid="{00000000-0005-0000-0000-00001F200000}"/>
    <cellStyle name="Followed Hyperlink 2" xfId="8594" hidden="1" xr:uid="{00000000-0005-0000-0000-000020200000}"/>
    <cellStyle name="Followed Hyperlink 2" xfId="8590" hidden="1" xr:uid="{00000000-0005-0000-0000-000021200000}"/>
    <cellStyle name="Followed Hyperlink 2" xfId="8586" hidden="1" xr:uid="{00000000-0005-0000-0000-000022200000}"/>
    <cellStyle name="Followed Hyperlink 2" xfId="8582" hidden="1" xr:uid="{00000000-0005-0000-0000-000023200000}"/>
    <cellStyle name="Followed Hyperlink 2" xfId="8601" hidden="1" xr:uid="{00000000-0005-0000-0000-000024200000}"/>
    <cellStyle name="Followed Hyperlink 2" xfId="8597" hidden="1" xr:uid="{00000000-0005-0000-0000-000025200000}"/>
    <cellStyle name="Followed Hyperlink 2" xfId="8593" hidden="1" xr:uid="{00000000-0005-0000-0000-000026200000}"/>
    <cellStyle name="Followed Hyperlink 2" xfId="8589" hidden="1" xr:uid="{00000000-0005-0000-0000-000027200000}"/>
    <cellStyle name="Followed Hyperlink 2" xfId="8585" hidden="1" xr:uid="{00000000-0005-0000-0000-000028200000}"/>
    <cellStyle name="Followed Hyperlink 2" xfId="8600" hidden="1" xr:uid="{00000000-0005-0000-0000-000029200000}"/>
    <cellStyle name="Followed Hyperlink 2" xfId="8575" hidden="1" xr:uid="{00000000-0005-0000-0000-00002A200000}"/>
    <cellStyle name="Followed Hyperlink 2" xfId="8572" hidden="1" xr:uid="{00000000-0005-0000-0000-00002B200000}"/>
    <cellStyle name="Followed Hyperlink 2" xfId="8610" hidden="1" xr:uid="{00000000-0005-0000-0000-00002C200000}"/>
    <cellStyle name="Followed Hyperlink 2" xfId="8613" hidden="1" xr:uid="{00000000-0005-0000-0000-00002D200000}"/>
    <cellStyle name="Followed Hyperlink 2" xfId="8611" hidden="1" xr:uid="{00000000-0005-0000-0000-00002E200000}"/>
    <cellStyle name="Followed Hyperlink 2" xfId="8581" hidden="1" xr:uid="{00000000-0005-0000-0000-00002F200000}"/>
    <cellStyle name="Followed Hyperlink 2" xfId="8607" hidden="1" xr:uid="{00000000-0005-0000-0000-000030200000}"/>
    <cellStyle name="Followed Hyperlink 2" xfId="8606" hidden="1" xr:uid="{00000000-0005-0000-0000-000031200000}"/>
    <cellStyle name="Followed Hyperlink 2" xfId="8605" hidden="1" xr:uid="{00000000-0005-0000-0000-000032200000}"/>
    <cellStyle name="Followed Hyperlink 2" xfId="8604" hidden="1" xr:uid="{00000000-0005-0000-0000-000033200000}"/>
    <cellStyle name="Followed Hyperlink 2" xfId="8608" hidden="1" xr:uid="{00000000-0005-0000-0000-000034200000}"/>
    <cellStyle name="Followed Hyperlink 2" xfId="8615" hidden="1" xr:uid="{00000000-0005-0000-0000-000035200000}"/>
    <cellStyle name="Followed Hyperlink 2" xfId="8580" hidden="1" xr:uid="{00000000-0005-0000-0000-000036200000}"/>
    <cellStyle name="Followed Hyperlink 2" xfId="8614" hidden="1" xr:uid="{00000000-0005-0000-0000-000037200000}"/>
    <cellStyle name="Followed Hyperlink 2" xfId="8612" hidden="1" xr:uid="{00000000-0005-0000-0000-000038200000}"/>
    <cellStyle name="Followed Hyperlink 2" xfId="8609" hidden="1" xr:uid="{00000000-0005-0000-0000-000039200000}"/>
    <cellStyle name="Followed Hyperlink 2" xfId="8626" hidden="1" xr:uid="{00000000-0005-0000-0000-00003A200000}"/>
    <cellStyle name="Followed Hyperlink 2" xfId="8625" hidden="1" xr:uid="{00000000-0005-0000-0000-00003B200000}"/>
    <cellStyle name="Followed Hyperlink 2" xfId="8623" hidden="1" xr:uid="{00000000-0005-0000-0000-00003C200000}"/>
    <cellStyle name="Followed Hyperlink 2" xfId="8622" hidden="1" xr:uid="{00000000-0005-0000-0000-00003D200000}"/>
    <cellStyle name="Followed Hyperlink 2" xfId="8619" hidden="1" xr:uid="{00000000-0005-0000-0000-00003E200000}"/>
    <cellStyle name="Followed Hyperlink 2" xfId="8621" hidden="1" xr:uid="{00000000-0005-0000-0000-00003F200000}"/>
    <cellStyle name="Followed Hyperlink 2" xfId="8628" hidden="1" xr:uid="{00000000-0005-0000-0000-000040200000}"/>
    <cellStyle name="Followed Hyperlink 2" xfId="8648" hidden="1" xr:uid="{00000000-0005-0000-0000-000041200000}"/>
    <cellStyle name="Followed Hyperlink 2" xfId="8644" hidden="1" xr:uid="{00000000-0005-0000-0000-000042200000}"/>
    <cellStyle name="Followed Hyperlink 2" xfId="8640" hidden="1" xr:uid="{00000000-0005-0000-0000-000043200000}"/>
    <cellStyle name="Followed Hyperlink 2" xfId="8636" hidden="1" xr:uid="{00000000-0005-0000-0000-000044200000}"/>
    <cellStyle name="Followed Hyperlink 2" xfId="8632" hidden="1" xr:uid="{00000000-0005-0000-0000-000045200000}"/>
    <cellStyle name="Followed Hyperlink 2" xfId="8620" hidden="1" xr:uid="{00000000-0005-0000-0000-000046200000}"/>
    <cellStyle name="Followed Hyperlink 2" xfId="8651" hidden="1" xr:uid="{00000000-0005-0000-0000-000047200000}"/>
    <cellStyle name="Followed Hyperlink 2" xfId="8647" hidden="1" xr:uid="{00000000-0005-0000-0000-000048200000}"/>
    <cellStyle name="Followed Hyperlink 2" xfId="8643" hidden="1" xr:uid="{00000000-0005-0000-0000-000049200000}"/>
    <cellStyle name="Followed Hyperlink 2" xfId="8639" hidden="1" xr:uid="{00000000-0005-0000-0000-00004A200000}"/>
    <cellStyle name="Followed Hyperlink 2" xfId="8635" hidden="1" xr:uid="{00000000-0005-0000-0000-00004B200000}"/>
    <cellStyle name="Followed Hyperlink 2" xfId="8631" hidden="1" xr:uid="{00000000-0005-0000-0000-00004C200000}"/>
    <cellStyle name="Followed Hyperlink 2" xfId="8650" hidden="1" xr:uid="{00000000-0005-0000-0000-00004D200000}"/>
    <cellStyle name="Followed Hyperlink 2" xfId="8646" hidden="1" xr:uid="{00000000-0005-0000-0000-00004E200000}"/>
    <cellStyle name="Followed Hyperlink 2" xfId="8642" hidden="1" xr:uid="{00000000-0005-0000-0000-00004F200000}"/>
    <cellStyle name="Followed Hyperlink 2" xfId="8638" hidden="1" xr:uid="{00000000-0005-0000-0000-000050200000}"/>
    <cellStyle name="Followed Hyperlink 2" xfId="8634" hidden="1" xr:uid="{00000000-0005-0000-0000-000051200000}"/>
    <cellStyle name="Followed Hyperlink 2" xfId="8630" hidden="1" xr:uid="{00000000-0005-0000-0000-000052200000}"/>
    <cellStyle name="Followed Hyperlink 2" xfId="8649" hidden="1" xr:uid="{00000000-0005-0000-0000-000053200000}"/>
    <cellStyle name="Followed Hyperlink 2" xfId="8645" hidden="1" xr:uid="{00000000-0005-0000-0000-000054200000}"/>
    <cellStyle name="Followed Hyperlink 2" xfId="8627" hidden="1" xr:uid="{00000000-0005-0000-0000-000055200000}"/>
    <cellStyle name="Followed Hyperlink 2" xfId="8624" hidden="1" xr:uid="{00000000-0005-0000-0000-000056200000}"/>
    <cellStyle name="Followed Hyperlink 2" xfId="8629" hidden="1" xr:uid="{00000000-0005-0000-0000-000057200000}"/>
    <cellStyle name="Followed Hyperlink 2" xfId="8656" hidden="1" xr:uid="{00000000-0005-0000-0000-000058200000}"/>
    <cellStyle name="Followed Hyperlink 2" xfId="8660" hidden="1" xr:uid="{00000000-0005-0000-0000-000059200000}"/>
    <cellStyle name="Followed Hyperlink 2" xfId="8657" hidden="1" xr:uid="{00000000-0005-0000-0000-00005A200000}"/>
    <cellStyle name="Followed Hyperlink 2" xfId="8616" hidden="1" xr:uid="{00000000-0005-0000-0000-00005B200000}"/>
    <cellStyle name="Followed Hyperlink 2" xfId="8652" hidden="1" xr:uid="{00000000-0005-0000-0000-00005C200000}"/>
    <cellStyle name="Followed Hyperlink 2" xfId="8617" hidden="1" xr:uid="{00000000-0005-0000-0000-00005D200000}"/>
    <cellStyle name="Followed Hyperlink 2" xfId="8633" hidden="1" xr:uid="{00000000-0005-0000-0000-00005E200000}"/>
    <cellStyle name="Followed Hyperlink 2" xfId="8637" hidden="1" xr:uid="{00000000-0005-0000-0000-00005F200000}"/>
    <cellStyle name="Followed Hyperlink 2" xfId="8654" hidden="1" xr:uid="{00000000-0005-0000-0000-000060200000}"/>
    <cellStyle name="Followed Hyperlink 2" xfId="8663" hidden="1" xr:uid="{00000000-0005-0000-0000-000061200000}"/>
    <cellStyle name="Followed Hyperlink 2" xfId="8618" hidden="1" xr:uid="{00000000-0005-0000-0000-000062200000}"/>
    <cellStyle name="Followed Hyperlink 2" xfId="8661" hidden="1" xr:uid="{00000000-0005-0000-0000-000063200000}"/>
    <cellStyle name="Followed Hyperlink 2" xfId="8659" hidden="1" xr:uid="{00000000-0005-0000-0000-000064200000}"/>
    <cellStyle name="Followed Hyperlink 2" xfId="8655" hidden="1" xr:uid="{00000000-0005-0000-0000-000065200000}"/>
    <cellStyle name="Followed Hyperlink 2" xfId="8685" hidden="1" xr:uid="{00000000-0005-0000-0000-000066200000}"/>
    <cellStyle name="Followed Hyperlink 2" xfId="8681" hidden="1" xr:uid="{00000000-0005-0000-0000-000067200000}"/>
    <cellStyle name="Followed Hyperlink 2" xfId="8677" hidden="1" xr:uid="{00000000-0005-0000-0000-000068200000}"/>
    <cellStyle name="Followed Hyperlink 2" xfId="8673" hidden="1" xr:uid="{00000000-0005-0000-0000-000069200000}"/>
    <cellStyle name="Followed Hyperlink 2" xfId="8669" hidden="1" xr:uid="{00000000-0005-0000-0000-00006A200000}"/>
    <cellStyle name="Followed Hyperlink 2" xfId="8653" hidden="1" xr:uid="{00000000-0005-0000-0000-00006B200000}"/>
    <cellStyle name="Followed Hyperlink 2" xfId="8641" hidden="1" xr:uid="{00000000-0005-0000-0000-00006C200000}"/>
    <cellStyle name="Followed Hyperlink 2" xfId="8662" hidden="1" xr:uid="{00000000-0005-0000-0000-00006D200000}"/>
    <cellStyle name="Followed Hyperlink 2" xfId="8683" hidden="1" xr:uid="{00000000-0005-0000-0000-00006E200000}"/>
    <cellStyle name="Followed Hyperlink 2" xfId="8667" hidden="1" xr:uid="{00000000-0005-0000-0000-00006F200000}"/>
    <cellStyle name="Followed Hyperlink 2" xfId="8679" hidden="1" xr:uid="{00000000-0005-0000-0000-000070200000}"/>
    <cellStyle name="Followed Hyperlink 2" xfId="8658" hidden="1" xr:uid="{00000000-0005-0000-0000-000071200000}"/>
    <cellStyle name="Followed Hyperlink 2" xfId="8676" hidden="1" xr:uid="{00000000-0005-0000-0000-000072200000}"/>
    <cellStyle name="Followed Hyperlink 2" xfId="8680" hidden="1" xr:uid="{00000000-0005-0000-0000-000073200000}"/>
    <cellStyle name="Followed Hyperlink 2" xfId="8684" hidden="1" xr:uid="{00000000-0005-0000-0000-000074200000}"/>
    <cellStyle name="Followed Hyperlink 2" xfId="8688" hidden="1" xr:uid="{00000000-0005-0000-0000-000075200000}"/>
    <cellStyle name="Followed Hyperlink 2" xfId="8668" hidden="1" xr:uid="{00000000-0005-0000-0000-000076200000}"/>
    <cellStyle name="Followed Hyperlink 2" xfId="8678" hidden="1" xr:uid="{00000000-0005-0000-0000-000077200000}"/>
    <cellStyle name="Followed Hyperlink 2" xfId="8664" hidden="1" xr:uid="{00000000-0005-0000-0000-000078200000}"/>
    <cellStyle name="Followed Hyperlink 2" xfId="8686" hidden="1" xr:uid="{00000000-0005-0000-0000-000079200000}"/>
    <cellStyle name="Followed Hyperlink 2" xfId="8671" hidden="1" xr:uid="{00000000-0005-0000-0000-00007A200000}"/>
    <cellStyle name="Followed Hyperlink 2" xfId="8687" hidden="1" xr:uid="{00000000-0005-0000-0000-00007B200000}"/>
    <cellStyle name="Followed Hyperlink 2" xfId="8707" hidden="1" xr:uid="{00000000-0005-0000-0000-00007C200000}"/>
    <cellStyle name="Followed Hyperlink 2" xfId="8703" hidden="1" xr:uid="{00000000-0005-0000-0000-00007D200000}"/>
    <cellStyle name="Followed Hyperlink 2" xfId="8699" hidden="1" xr:uid="{00000000-0005-0000-0000-00007E200000}"/>
    <cellStyle name="Followed Hyperlink 2" xfId="8695" hidden="1" xr:uid="{00000000-0005-0000-0000-00007F200000}"/>
    <cellStyle name="Followed Hyperlink 2" xfId="8691" hidden="1" xr:uid="{00000000-0005-0000-0000-000080200000}"/>
    <cellStyle name="Followed Hyperlink 2" xfId="8672" hidden="1" xr:uid="{00000000-0005-0000-0000-000081200000}"/>
    <cellStyle name="Followed Hyperlink 2" xfId="8665" hidden="1" xr:uid="{00000000-0005-0000-0000-000082200000}"/>
    <cellStyle name="Followed Hyperlink 2" xfId="8682" hidden="1" xr:uid="{00000000-0005-0000-0000-000083200000}"/>
    <cellStyle name="Followed Hyperlink 2" xfId="8705" hidden="1" xr:uid="{00000000-0005-0000-0000-000084200000}"/>
    <cellStyle name="Followed Hyperlink 2" xfId="8689" hidden="1" xr:uid="{00000000-0005-0000-0000-000085200000}"/>
    <cellStyle name="Followed Hyperlink 2" xfId="8701" hidden="1" xr:uid="{00000000-0005-0000-0000-000086200000}"/>
    <cellStyle name="Followed Hyperlink 2" xfId="8675" hidden="1" xr:uid="{00000000-0005-0000-0000-000087200000}"/>
    <cellStyle name="Followed Hyperlink 2" xfId="8698" hidden="1" xr:uid="{00000000-0005-0000-0000-000088200000}"/>
    <cellStyle name="Followed Hyperlink 2" xfId="8702" hidden="1" xr:uid="{00000000-0005-0000-0000-000089200000}"/>
    <cellStyle name="Followed Hyperlink 2" xfId="8706" hidden="1" xr:uid="{00000000-0005-0000-0000-00008A200000}"/>
    <cellStyle name="Followed Hyperlink 2" xfId="8710" hidden="1" xr:uid="{00000000-0005-0000-0000-00008B200000}"/>
    <cellStyle name="Followed Hyperlink 2" xfId="8690" hidden="1" xr:uid="{00000000-0005-0000-0000-00008C200000}"/>
    <cellStyle name="Followed Hyperlink 2" xfId="8700" hidden="1" xr:uid="{00000000-0005-0000-0000-00008D200000}"/>
    <cellStyle name="Followed Hyperlink 2" xfId="8674" hidden="1" xr:uid="{00000000-0005-0000-0000-00008E200000}"/>
    <cellStyle name="Followed Hyperlink 2" xfId="8708" hidden="1" xr:uid="{00000000-0005-0000-0000-00008F200000}"/>
    <cellStyle name="Followed Hyperlink 2" xfId="8693" hidden="1" xr:uid="{00000000-0005-0000-0000-000090200000}"/>
    <cellStyle name="Followed Hyperlink 2" xfId="8709" hidden="1" xr:uid="{00000000-0005-0000-0000-000091200000}"/>
    <cellStyle name="Followed Hyperlink 2" xfId="8727" hidden="1" xr:uid="{00000000-0005-0000-0000-000092200000}"/>
    <cellStyle name="Followed Hyperlink 2" xfId="8724" hidden="1" xr:uid="{00000000-0005-0000-0000-000093200000}"/>
    <cellStyle name="Followed Hyperlink 2" xfId="8720" hidden="1" xr:uid="{00000000-0005-0000-0000-000094200000}"/>
    <cellStyle name="Followed Hyperlink 2" xfId="8717" hidden="1" xr:uid="{00000000-0005-0000-0000-000095200000}"/>
    <cellStyle name="Followed Hyperlink 2" xfId="8713" hidden="1" xr:uid="{00000000-0005-0000-0000-000096200000}"/>
    <cellStyle name="Followed Hyperlink 2" xfId="8704" hidden="1" xr:uid="{00000000-0005-0000-0000-000097200000}"/>
    <cellStyle name="Followed Hyperlink 2" xfId="8725" hidden="1" xr:uid="{00000000-0005-0000-0000-000098200000}"/>
    <cellStyle name="Followed Hyperlink 2" xfId="8711" hidden="1" xr:uid="{00000000-0005-0000-0000-000099200000}"/>
    <cellStyle name="Followed Hyperlink 2" xfId="8722" hidden="1" xr:uid="{00000000-0005-0000-0000-00009A200000}"/>
    <cellStyle name="Followed Hyperlink 2" xfId="8697" hidden="1" xr:uid="{00000000-0005-0000-0000-00009B200000}"/>
    <cellStyle name="Followed Hyperlink 2" xfId="8719" hidden="1" xr:uid="{00000000-0005-0000-0000-00009C200000}"/>
    <cellStyle name="Followed Hyperlink 2" xfId="8723" hidden="1" xr:uid="{00000000-0005-0000-0000-00009D200000}"/>
    <cellStyle name="Followed Hyperlink 2" xfId="8726" hidden="1" xr:uid="{00000000-0005-0000-0000-00009E200000}"/>
    <cellStyle name="Followed Hyperlink 2" xfId="8730" hidden="1" xr:uid="{00000000-0005-0000-0000-00009F200000}"/>
    <cellStyle name="Followed Hyperlink 2" xfId="8712" hidden="1" xr:uid="{00000000-0005-0000-0000-0000A0200000}"/>
    <cellStyle name="Followed Hyperlink 2" xfId="8721" hidden="1" xr:uid="{00000000-0005-0000-0000-0000A1200000}"/>
    <cellStyle name="Followed Hyperlink 2" xfId="8696" hidden="1" xr:uid="{00000000-0005-0000-0000-0000A2200000}"/>
    <cellStyle name="Followed Hyperlink 2" xfId="8728" hidden="1" xr:uid="{00000000-0005-0000-0000-0000A3200000}"/>
    <cellStyle name="Followed Hyperlink 2" xfId="8715" hidden="1" xr:uid="{00000000-0005-0000-0000-0000A4200000}"/>
    <cellStyle name="Followed Hyperlink 2" xfId="8729" hidden="1" xr:uid="{00000000-0005-0000-0000-0000A5200000}"/>
    <cellStyle name="Followed Hyperlink 2" xfId="8749" hidden="1" xr:uid="{00000000-0005-0000-0000-0000A6200000}"/>
    <cellStyle name="Followed Hyperlink 2" xfId="8745" hidden="1" xr:uid="{00000000-0005-0000-0000-0000A7200000}"/>
    <cellStyle name="Followed Hyperlink 2" xfId="8741" hidden="1" xr:uid="{00000000-0005-0000-0000-0000A8200000}"/>
    <cellStyle name="Followed Hyperlink 2" xfId="8737" hidden="1" xr:uid="{00000000-0005-0000-0000-0000A9200000}"/>
    <cellStyle name="Followed Hyperlink 2" xfId="8733" hidden="1" xr:uid="{00000000-0005-0000-0000-0000AA200000}"/>
    <cellStyle name="Followed Hyperlink 2" xfId="8714" hidden="1" xr:uid="{00000000-0005-0000-0000-0000AB200000}"/>
    <cellStyle name="Followed Hyperlink 2" xfId="8752" hidden="1" xr:uid="{00000000-0005-0000-0000-0000AC200000}"/>
    <cellStyle name="Followed Hyperlink 2" xfId="8670" hidden="1" xr:uid="{00000000-0005-0000-0000-0000AD200000}"/>
    <cellStyle name="Followed Hyperlink 2" xfId="8716" hidden="1" xr:uid="{00000000-0005-0000-0000-0000AE200000}"/>
    <cellStyle name="Followed Hyperlink 2" xfId="8692" hidden="1" xr:uid="{00000000-0005-0000-0000-0000AF200000}"/>
    <cellStyle name="Followed Hyperlink 2" xfId="8739" hidden="1" xr:uid="{00000000-0005-0000-0000-0000B0200000}"/>
    <cellStyle name="Followed Hyperlink 2" xfId="8746" hidden="1" xr:uid="{00000000-0005-0000-0000-0000B1200000}"/>
    <cellStyle name="Followed Hyperlink 2" xfId="8735" hidden="1" xr:uid="{00000000-0005-0000-0000-0000B2200000}"/>
    <cellStyle name="Followed Hyperlink 2" xfId="8694" hidden="1" xr:uid="{00000000-0005-0000-0000-0000B3200000}"/>
    <cellStyle name="Followed Hyperlink 2" xfId="8732" hidden="1" xr:uid="{00000000-0005-0000-0000-0000B4200000}"/>
    <cellStyle name="Followed Hyperlink 2" xfId="8736" hidden="1" xr:uid="{00000000-0005-0000-0000-0000B5200000}"/>
    <cellStyle name="Followed Hyperlink 2" xfId="8740" hidden="1" xr:uid="{00000000-0005-0000-0000-0000B6200000}"/>
    <cellStyle name="Followed Hyperlink 2" xfId="8744" hidden="1" xr:uid="{00000000-0005-0000-0000-0000B7200000}"/>
    <cellStyle name="Followed Hyperlink 2" xfId="8747" hidden="1" xr:uid="{00000000-0005-0000-0000-0000B8200000}"/>
    <cellStyle name="Followed Hyperlink 2" xfId="8734" hidden="1" xr:uid="{00000000-0005-0000-0000-0000B9200000}"/>
    <cellStyle name="Followed Hyperlink 2" xfId="8718" hidden="1" xr:uid="{00000000-0005-0000-0000-0000BA200000}"/>
    <cellStyle name="Followed Hyperlink 2" xfId="8742" hidden="1" xr:uid="{00000000-0005-0000-0000-0000BB200000}"/>
    <cellStyle name="Followed Hyperlink 2" xfId="8750" hidden="1" xr:uid="{00000000-0005-0000-0000-0000BC200000}"/>
    <cellStyle name="Followed Hyperlink 2" xfId="8743" hidden="1" xr:uid="{00000000-0005-0000-0000-0000BD200000}"/>
    <cellStyle name="Followed Hyperlink 2" xfId="8772" hidden="1" xr:uid="{00000000-0005-0000-0000-0000BE200000}"/>
    <cellStyle name="Followed Hyperlink 2" xfId="8768" hidden="1" xr:uid="{00000000-0005-0000-0000-0000BF200000}"/>
    <cellStyle name="Followed Hyperlink 2" xfId="8764" hidden="1" xr:uid="{00000000-0005-0000-0000-0000C0200000}"/>
    <cellStyle name="Followed Hyperlink 2" xfId="8760" hidden="1" xr:uid="{00000000-0005-0000-0000-0000C1200000}"/>
    <cellStyle name="Followed Hyperlink 2" xfId="8757" hidden="1" xr:uid="{00000000-0005-0000-0000-0000C2200000}"/>
    <cellStyle name="Followed Hyperlink 2" xfId="8751" hidden="1" xr:uid="{00000000-0005-0000-0000-0000C3200000}"/>
    <cellStyle name="Followed Hyperlink 2" xfId="8748" hidden="1" xr:uid="{00000000-0005-0000-0000-0000C4200000}"/>
    <cellStyle name="Followed Hyperlink 2" xfId="8738" hidden="1" xr:uid="{00000000-0005-0000-0000-0000C5200000}"/>
    <cellStyle name="Followed Hyperlink 2" xfId="8770" hidden="1" xr:uid="{00000000-0005-0000-0000-0000C6200000}"/>
    <cellStyle name="Followed Hyperlink 2" xfId="8755" hidden="1" xr:uid="{00000000-0005-0000-0000-0000C7200000}"/>
    <cellStyle name="Followed Hyperlink 2" xfId="8766" hidden="1" xr:uid="{00000000-0005-0000-0000-0000C8200000}"/>
    <cellStyle name="Followed Hyperlink 2" xfId="8731" hidden="1" xr:uid="{00000000-0005-0000-0000-0000C9200000}"/>
    <cellStyle name="Followed Hyperlink 2" xfId="8763" hidden="1" xr:uid="{00000000-0005-0000-0000-0000CA200000}"/>
    <cellStyle name="Followed Hyperlink 2" xfId="8767" hidden="1" xr:uid="{00000000-0005-0000-0000-0000CB200000}"/>
    <cellStyle name="Followed Hyperlink 2" xfId="8771" hidden="1" xr:uid="{00000000-0005-0000-0000-0000CC200000}"/>
    <cellStyle name="Followed Hyperlink 2" xfId="8775" hidden="1" xr:uid="{00000000-0005-0000-0000-0000CD200000}"/>
    <cellStyle name="Followed Hyperlink 2" xfId="8756" hidden="1" xr:uid="{00000000-0005-0000-0000-0000CE200000}"/>
    <cellStyle name="Followed Hyperlink 2" xfId="8765" hidden="1" xr:uid="{00000000-0005-0000-0000-0000CF200000}"/>
    <cellStyle name="Followed Hyperlink 2" xfId="8666" hidden="1" xr:uid="{00000000-0005-0000-0000-0000D0200000}"/>
    <cellStyle name="Followed Hyperlink 2" xfId="8773" hidden="1" xr:uid="{00000000-0005-0000-0000-0000D1200000}"/>
    <cellStyle name="Followed Hyperlink 2" xfId="8758" hidden="1" xr:uid="{00000000-0005-0000-0000-0000D2200000}"/>
    <cellStyle name="Followed Hyperlink 2" xfId="8774" hidden="1" xr:uid="{00000000-0005-0000-0000-0000D3200000}"/>
    <cellStyle name="Followed Hyperlink 2" xfId="8792" hidden="1" xr:uid="{00000000-0005-0000-0000-0000D4200000}"/>
    <cellStyle name="Followed Hyperlink 2" xfId="8789" hidden="1" xr:uid="{00000000-0005-0000-0000-0000D5200000}"/>
    <cellStyle name="Followed Hyperlink 2" xfId="8785" hidden="1" xr:uid="{00000000-0005-0000-0000-0000D6200000}"/>
    <cellStyle name="Followed Hyperlink 2" xfId="8782" hidden="1" xr:uid="{00000000-0005-0000-0000-0000D7200000}"/>
    <cellStyle name="Followed Hyperlink 2" xfId="8778" hidden="1" xr:uid="{00000000-0005-0000-0000-0000D8200000}"/>
    <cellStyle name="Followed Hyperlink 2" xfId="8790" hidden="1" xr:uid="{00000000-0005-0000-0000-0000D9200000}"/>
    <cellStyle name="Followed Hyperlink 2" xfId="8776" hidden="1" xr:uid="{00000000-0005-0000-0000-0000DA200000}"/>
    <cellStyle name="Followed Hyperlink 2" xfId="8787" hidden="1" xr:uid="{00000000-0005-0000-0000-0000DB200000}"/>
    <cellStyle name="Followed Hyperlink 2" xfId="8762" hidden="1" xr:uid="{00000000-0005-0000-0000-0000DC200000}"/>
    <cellStyle name="Followed Hyperlink 2" xfId="8784" hidden="1" xr:uid="{00000000-0005-0000-0000-0000DD200000}"/>
    <cellStyle name="Followed Hyperlink 2" xfId="8788" hidden="1" xr:uid="{00000000-0005-0000-0000-0000DE200000}"/>
    <cellStyle name="Followed Hyperlink 2" xfId="8791" hidden="1" xr:uid="{00000000-0005-0000-0000-0000DF200000}"/>
    <cellStyle name="Followed Hyperlink 2" xfId="8795" hidden="1" xr:uid="{00000000-0005-0000-0000-0000E0200000}"/>
    <cellStyle name="Followed Hyperlink 2" xfId="8777" hidden="1" xr:uid="{00000000-0005-0000-0000-0000E1200000}"/>
    <cellStyle name="Followed Hyperlink 2" xfId="8786" hidden="1" xr:uid="{00000000-0005-0000-0000-0000E2200000}"/>
    <cellStyle name="Followed Hyperlink 2" xfId="8761" hidden="1" xr:uid="{00000000-0005-0000-0000-0000E3200000}"/>
    <cellStyle name="Followed Hyperlink 2" xfId="8793" hidden="1" xr:uid="{00000000-0005-0000-0000-0000E4200000}"/>
    <cellStyle name="Followed Hyperlink 2" xfId="8780" hidden="1" xr:uid="{00000000-0005-0000-0000-0000E5200000}"/>
    <cellStyle name="Followed Hyperlink 2" xfId="8794" hidden="1" xr:uid="{00000000-0005-0000-0000-0000E6200000}"/>
    <cellStyle name="Followed Hyperlink 2" xfId="8813" hidden="1" xr:uid="{00000000-0005-0000-0000-0000E7200000}"/>
    <cellStyle name="Followed Hyperlink 2" xfId="8809" hidden="1" xr:uid="{00000000-0005-0000-0000-0000E8200000}"/>
    <cellStyle name="Followed Hyperlink 2" xfId="8805" hidden="1" xr:uid="{00000000-0005-0000-0000-0000E9200000}"/>
    <cellStyle name="Followed Hyperlink 2" xfId="8801" hidden="1" xr:uid="{00000000-0005-0000-0000-0000EA200000}"/>
    <cellStyle name="Followed Hyperlink 2" xfId="8798" hidden="1" xr:uid="{00000000-0005-0000-0000-0000EB200000}"/>
    <cellStyle name="Followed Hyperlink 2" xfId="8779" hidden="1" xr:uid="{00000000-0005-0000-0000-0000EC200000}"/>
    <cellStyle name="Followed Hyperlink 2" xfId="8816" hidden="1" xr:uid="{00000000-0005-0000-0000-0000ED200000}"/>
    <cellStyle name="Followed Hyperlink 2" xfId="8812" hidden="1" xr:uid="{00000000-0005-0000-0000-0000EE200000}"/>
    <cellStyle name="Followed Hyperlink 2" xfId="8759" hidden="1" xr:uid="{00000000-0005-0000-0000-0000EF200000}"/>
    <cellStyle name="Followed Hyperlink 2" xfId="8783" hidden="1" xr:uid="{00000000-0005-0000-0000-0000F0200000}"/>
    <cellStyle name="Followed Hyperlink 2" xfId="8799" hidden="1" xr:uid="{00000000-0005-0000-0000-0000F1200000}"/>
    <cellStyle name="Followed Hyperlink 2" xfId="8806" hidden="1" xr:uid="{00000000-0005-0000-0000-0000F2200000}"/>
    <cellStyle name="Followed Hyperlink 2" xfId="8796" hidden="1" xr:uid="{00000000-0005-0000-0000-0000F3200000}"/>
    <cellStyle name="Followed Hyperlink 2" xfId="8753" hidden="1" xr:uid="{00000000-0005-0000-0000-0000F4200000}"/>
    <cellStyle name="Followed Hyperlink 2" xfId="8815" hidden="1" xr:uid="{00000000-0005-0000-0000-0000F5200000}"/>
    <cellStyle name="Followed Hyperlink 2" xfId="8797" hidden="1" xr:uid="{00000000-0005-0000-0000-0000F6200000}"/>
    <cellStyle name="Followed Hyperlink 2" xfId="8800" hidden="1" xr:uid="{00000000-0005-0000-0000-0000F7200000}"/>
    <cellStyle name="Followed Hyperlink 2" xfId="8804" hidden="1" xr:uid="{00000000-0005-0000-0000-0000F8200000}"/>
    <cellStyle name="Followed Hyperlink 2" xfId="8807" hidden="1" xr:uid="{00000000-0005-0000-0000-0000F9200000}"/>
    <cellStyle name="Followed Hyperlink 2" xfId="8754" hidden="1" xr:uid="{00000000-0005-0000-0000-0000FA200000}"/>
    <cellStyle name="Followed Hyperlink 2" xfId="8781" hidden="1" xr:uid="{00000000-0005-0000-0000-0000FB200000}"/>
    <cellStyle name="Followed Hyperlink 2" xfId="8802" hidden="1" xr:uid="{00000000-0005-0000-0000-0000FC200000}"/>
    <cellStyle name="Followed Hyperlink 2" xfId="8810" hidden="1" xr:uid="{00000000-0005-0000-0000-0000FD200000}"/>
    <cellStyle name="Followed Hyperlink 2" xfId="8803" hidden="1" xr:uid="{00000000-0005-0000-0000-0000FE200000}"/>
    <cellStyle name="Followed Hyperlink 2" xfId="8838" hidden="1" xr:uid="{00000000-0005-0000-0000-0000FF200000}"/>
    <cellStyle name="Followed Hyperlink 2" xfId="8834" hidden="1" xr:uid="{00000000-0005-0000-0000-000000210000}"/>
    <cellStyle name="Followed Hyperlink 2" xfId="8830" hidden="1" xr:uid="{00000000-0005-0000-0000-000001210000}"/>
    <cellStyle name="Followed Hyperlink 2" xfId="8826" hidden="1" xr:uid="{00000000-0005-0000-0000-000002210000}"/>
    <cellStyle name="Followed Hyperlink 2" xfId="8822" hidden="1" xr:uid="{00000000-0005-0000-0000-000003210000}"/>
    <cellStyle name="Followed Hyperlink 2" xfId="8818" hidden="1" xr:uid="{00000000-0005-0000-0000-000004210000}"/>
    <cellStyle name="Followed Hyperlink 2" xfId="8769" hidden="1" xr:uid="{00000000-0005-0000-0000-000005210000}"/>
    <cellStyle name="Followed Hyperlink 2" xfId="8814" hidden="1" xr:uid="{00000000-0005-0000-0000-000006210000}"/>
    <cellStyle name="Followed Hyperlink 2" xfId="8817" hidden="1" xr:uid="{00000000-0005-0000-0000-000007210000}"/>
    <cellStyle name="Followed Hyperlink 2" xfId="8832" hidden="1" xr:uid="{00000000-0005-0000-0000-000008210000}"/>
    <cellStyle name="Followed Hyperlink 2" xfId="8839" hidden="1" xr:uid="{00000000-0005-0000-0000-000009210000}"/>
    <cellStyle name="Followed Hyperlink 2" xfId="8828" hidden="1" xr:uid="{00000000-0005-0000-0000-00000A210000}"/>
    <cellStyle name="Followed Hyperlink 2" xfId="8811" hidden="1" xr:uid="{00000000-0005-0000-0000-00000B210000}"/>
    <cellStyle name="Followed Hyperlink 2" xfId="8825" hidden="1" xr:uid="{00000000-0005-0000-0000-00000C210000}"/>
    <cellStyle name="Followed Hyperlink 2" xfId="8829" hidden="1" xr:uid="{00000000-0005-0000-0000-00000D210000}"/>
    <cellStyle name="Followed Hyperlink 2" xfId="8833" hidden="1" xr:uid="{00000000-0005-0000-0000-00000E210000}"/>
    <cellStyle name="Followed Hyperlink 2" xfId="8837" hidden="1" xr:uid="{00000000-0005-0000-0000-00000F210000}"/>
    <cellStyle name="Followed Hyperlink 2" xfId="8840" hidden="1" xr:uid="{00000000-0005-0000-0000-000010210000}"/>
    <cellStyle name="Followed Hyperlink 2" xfId="8827" hidden="1" xr:uid="{00000000-0005-0000-0000-000011210000}"/>
    <cellStyle name="Followed Hyperlink 2" xfId="8808" hidden="1" xr:uid="{00000000-0005-0000-0000-000012210000}"/>
    <cellStyle name="Followed Hyperlink 2" xfId="8835" hidden="1" xr:uid="{00000000-0005-0000-0000-000013210000}"/>
    <cellStyle name="Followed Hyperlink 2" xfId="8820" hidden="1" xr:uid="{00000000-0005-0000-0000-000014210000}"/>
    <cellStyle name="Followed Hyperlink 2" xfId="8836" hidden="1" xr:uid="{00000000-0005-0000-0000-000015210000}"/>
    <cellStyle name="Followed Hyperlink 2" xfId="8861" hidden="1" xr:uid="{00000000-0005-0000-0000-000016210000}"/>
    <cellStyle name="Followed Hyperlink 2" xfId="8857" hidden="1" xr:uid="{00000000-0005-0000-0000-000017210000}"/>
    <cellStyle name="Followed Hyperlink 2" xfId="8853" hidden="1" xr:uid="{00000000-0005-0000-0000-000018210000}"/>
    <cellStyle name="Followed Hyperlink 2" xfId="8849" hidden="1" xr:uid="{00000000-0005-0000-0000-000019210000}"/>
    <cellStyle name="Followed Hyperlink 2" xfId="8845" hidden="1" xr:uid="{00000000-0005-0000-0000-00001A210000}"/>
    <cellStyle name="Followed Hyperlink 2" xfId="8821" hidden="1" xr:uid="{00000000-0005-0000-0000-00001B210000}"/>
    <cellStyle name="Followed Hyperlink 2" xfId="8841" hidden="1" xr:uid="{00000000-0005-0000-0000-00001C210000}"/>
    <cellStyle name="Followed Hyperlink 2" xfId="8831" hidden="1" xr:uid="{00000000-0005-0000-0000-00001D210000}"/>
    <cellStyle name="Followed Hyperlink 2" xfId="8859" hidden="1" xr:uid="{00000000-0005-0000-0000-00001E210000}"/>
    <cellStyle name="Followed Hyperlink 2" xfId="8843" hidden="1" xr:uid="{00000000-0005-0000-0000-00001F210000}"/>
    <cellStyle name="Followed Hyperlink 2" xfId="8855" hidden="1" xr:uid="{00000000-0005-0000-0000-000020210000}"/>
    <cellStyle name="Followed Hyperlink 2" xfId="8824" hidden="1" xr:uid="{00000000-0005-0000-0000-000021210000}"/>
    <cellStyle name="Followed Hyperlink 2" xfId="8852" hidden="1" xr:uid="{00000000-0005-0000-0000-000022210000}"/>
    <cellStyle name="Followed Hyperlink 2" xfId="8856" hidden="1" xr:uid="{00000000-0005-0000-0000-000023210000}"/>
    <cellStyle name="Followed Hyperlink 2" xfId="8860" hidden="1" xr:uid="{00000000-0005-0000-0000-000024210000}"/>
    <cellStyle name="Followed Hyperlink 2" xfId="8864" hidden="1" xr:uid="{00000000-0005-0000-0000-000025210000}"/>
    <cellStyle name="Followed Hyperlink 2" xfId="8844" hidden="1" xr:uid="{00000000-0005-0000-0000-000026210000}"/>
    <cellStyle name="Followed Hyperlink 2" xfId="8854" hidden="1" xr:uid="{00000000-0005-0000-0000-000027210000}"/>
    <cellStyle name="Followed Hyperlink 2" xfId="8823" hidden="1" xr:uid="{00000000-0005-0000-0000-000028210000}"/>
    <cellStyle name="Followed Hyperlink 2" xfId="8862" hidden="1" xr:uid="{00000000-0005-0000-0000-000029210000}"/>
    <cellStyle name="Followed Hyperlink 2" xfId="8847" hidden="1" xr:uid="{00000000-0005-0000-0000-00002A210000}"/>
    <cellStyle name="Followed Hyperlink 2" xfId="8863" hidden="1" xr:uid="{00000000-0005-0000-0000-00002B210000}"/>
    <cellStyle name="Followed Hyperlink 2" xfId="8882" hidden="1" xr:uid="{00000000-0005-0000-0000-00002C210000}"/>
    <cellStyle name="Followed Hyperlink 2" xfId="8878" hidden="1" xr:uid="{00000000-0005-0000-0000-00002D210000}"/>
    <cellStyle name="Followed Hyperlink 2" xfId="8874" hidden="1" xr:uid="{00000000-0005-0000-0000-00002E210000}"/>
    <cellStyle name="Followed Hyperlink 2" xfId="8870" hidden="1" xr:uid="{00000000-0005-0000-0000-00002F210000}"/>
    <cellStyle name="Followed Hyperlink 2" xfId="8867" hidden="1" xr:uid="{00000000-0005-0000-0000-000030210000}"/>
    <cellStyle name="Followed Hyperlink 2" xfId="8848" hidden="1" xr:uid="{00000000-0005-0000-0000-000031210000}"/>
    <cellStyle name="Followed Hyperlink 2" xfId="8819" hidden="1" xr:uid="{00000000-0005-0000-0000-000032210000}"/>
    <cellStyle name="Followed Hyperlink 2" xfId="8858" hidden="1" xr:uid="{00000000-0005-0000-0000-000033210000}"/>
    <cellStyle name="Followed Hyperlink 2" xfId="8880" hidden="1" xr:uid="{00000000-0005-0000-0000-000034210000}"/>
    <cellStyle name="Followed Hyperlink 2" xfId="8865" hidden="1" xr:uid="{00000000-0005-0000-0000-000035210000}"/>
    <cellStyle name="Followed Hyperlink 2" xfId="8876" hidden="1" xr:uid="{00000000-0005-0000-0000-000036210000}"/>
    <cellStyle name="Followed Hyperlink 2" xfId="8851" hidden="1" xr:uid="{00000000-0005-0000-0000-000037210000}"/>
    <cellStyle name="Followed Hyperlink 2" xfId="8873" hidden="1" xr:uid="{00000000-0005-0000-0000-000038210000}"/>
    <cellStyle name="Followed Hyperlink 2" xfId="8877" hidden="1" xr:uid="{00000000-0005-0000-0000-000039210000}"/>
    <cellStyle name="Followed Hyperlink 2" xfId="8881" hidden="1" xr:uid="{00000000-0005-0000-0000-00003A210000}"/>
    <cellStyle name="Followed Hyperlink 2" xfId="8885" hidden="1" xr:uid="{00000000-0005-0000-0000-00003B210000}"/>
    <cellStyle name="Followed Hyperlink 2" xfId="8866" hidden="1" xr:uid="{00000000-0005-0000-0000-00003C210000}"/>
    <cellStyle name="Followed Hyperlink 2" xfId="8875" hidden="1" xr:uid="{00000000-0005-0000-0000-00003D210000}"/>
    <cellStyle name="Followed Hyperlink 2" xfId="8850" hidden="1" xr:uid="{00000000-0005-0000-0000-00003E210000}"/>
    <cellStyle name="Followed Hyperlink 2" xfId="8883" hidden="1" xr:uid="{00000000-0005-0000-0000-00003F210000}"/>
    <cellStyle name="Followed Hyperlink 2" xfId="8868" hidden="1" xr:uid="{00000000-0005-0000-0000-000040210000}"/>
    <cellStyle name="Followed Hyperlink 2" xfId="8884" hidden="1" xr:uid="{00000000-0005-0000-0000-000041210000}"/>
    <cellStyle name="Followed Hyperlink 2" xfId="8902" hidden="1" xr:uid="{00000000-0005-0000-0000-000042210000}"/>
    <cellStyle name="Followed Hyperlink 2" xfId="8899" hidden="1" xr:uid="{00000000-0005-0000-0000-000043210000}"/>
    <cellStyle name="Followed Hyperlink 2" xfId="8895" hidden="1" xr:uid="{00000000-0005-0000-0000-000044210000}"/>
    <cellStyle name="Followed Hyperlink 2" xfId="8892" hidden="1" xr:uid="{00000000-0005-0000-0000-000045210000}"/>
    <cellStyle name="Followed Hyperlink 2" xfId="8888" hidden="1" xr:uid="{00000000-0005-0000-0000-000046210000}"/>
    <cellStyle name="Followed Hyperlink 2" xfId="8900" hidden="1" xr:uid="{00000000-0005-0000-0000-000047210000}"/>
    <cellStyle name="Followed Hyperlink 2" xfId="8886" hidden="1" xr:uid="{00000000-0005-0000-0000-000048210000}"/>
    <cellStyle name="Followed Hyperlink 2" xfId="8897" hidden="1" xr:uid="{00000000-0005-0000-0000-000049210000}"/>
    <cellStyle name="Followed Hyperlink 2" xfId="8872" hidden="1" xr:uid="{00000000-0005-0000-0000-00004A210000}"/>
    <cellStyle name="Followed Hyperlink 2" xfId="8894" hidden="1" xr:uid="{00000000-0005-0000-0000-00004B210000}"/>
    <cellStyle name="Followed Hyperlink 2" xfId="8898" hidden="1" xr:uid="{00000000-0005-0000-0000-00004C210000}"/>
    <cellStyle name="Followed Hyperlink 2" xfId="8901" hidden="1" xr:uid="{00000000-0005-0000-0000-00004D210000}"/>
    <cellStyle name="Followed Hyperlink 2" xfId="8905" hidden="1" xr:uid="{00000000-0005-0000-0000-00004E210000}"/>
    <cellStyle name="Followed Hyperlink 2" xfId="8887" hidden="1" xr:uid="{00000000-0005-0000-0000-00004F210000}"/>
    <cellStyle name="Followed Hyperlink 2" xfId="8896" hidden="1" xr:uid="{00000000-0005-0000-0000-000050210000}"/>
    <cellStyle name="Followed Hyperlink 2" xfId="8871" hidden="1" xr:uid="{00000000-0005-0000-0000-000051210000}"/>
    <cellStyle name="Followed Hyperlink 2" xfId="8903" hidden="1" xr:uid="{00000000-0005-0000-0000-000052210000}"/>
    <cellStyle name="Followed Hyperlink 2" xfId="8890" hidden="1" xr:uid="{00000000-0005-0000-0000-000053210000}"/>
    <cellStyle name="Followed Hyperlink 2" xfId="8904" hidden="1" xr:uid="{00000000-0005-0000-0000-000054210000}"/>
    <cellStyle name="Followed Hyperlink 2" xfId="8924" hidden="1" xr:uid="{00000000-0005-0000-0000-000055210000}"/>
    <cellStyle name="Followed Hyperlink 2" xfId="8920" hidden="1" xr:uid="{00000000-0005-0000-0000-000056210000}"/>
    <cellStyle name="Followed Hyperlink 2" xfId="8916" hidden="1" xr:uid="{00000000-0005-0000-0000-000057210000}"/>
    <cellStyle name="Followed Hyperlink 2" xfId="8912" hidden="1" xr:uid="{00000000-0005-0000-0000-000058210000}"/>
    <cellStyle name="Followed Hyperlink 2" xfId="8908" hidden="1" xr:uid="{00000000-0005-0000-0000-000059210000}"/>
    <cellStyle name="Followed Hyperlink 2" xfId="8889" hidden="1" xr:uid="{00000000-0005-0000-0000-00005A210000}"/>
    <cellStyle name="Followed Hyperlink 2" xfId="8927" hidden="1" xr:uid="{00000000-0005-0000-0000-00005B210000}"/>
    <cellStyle name="Followed Hyperlink 2" xfId="8923" hidden="1" xr:uid="{00000000-0005-0000-0000-00005C210000}"/>
    <cellStyle name="Followed Hyperlink 2" xfId="8879" hidden="1" xr:uid="{00000000-0005-0000-0000-00005D210000}"/>
    <cellStyle name="Followed Hyperlink 2" xfId="8869" hidden="1" xr:uid="{00000000-0005-0000-0000-00005E210000}"/>
    <cellStyle name="Followed Hyperlink 2" xfId="8893" hidden="1" xr:uid="{00000000-0005-0000-0000-00005F210000}"/>
    <cellStyle name="Followed Hyperlink 2" xfId="8910" hidden="1" xr:uid="{00000000-0005-0000-0000-000060210000}"/>
    <cellStyle name="Followed Hyperlink 2" xfId="8917" hidden="1" xr:uid="{00000000-0005-0000-0000-000061210000}"/>
    <cellStyle name="Followed Hyperlink 2" xfId="8906" hidden="1" xr:uid="{00000000-0005-0000-0000-000062210000}"/>
    <cellStyle name="Followed Hyperlink 2" xfId="8846" hidden="1" xr:uid="{00000000-0005-0000-0000-000063210000}"/>
    <cellStyle name="Followed Hyperlink 2" xfId="8926" hidden="1" xr:uid="{00000000-0005-0000-0000-000064210000}"/>
    <cellStyle name="Followed Hyperlink 2" xfId="8907" hidden="1" xr:uid="{00000000-0005-0000-0000-000065210000}"/>
    <cellStyle name="Followed Hyperlink 2" xfId="8911" hidden="1" xr:uid="{00000000-0005-0000-0000-000066210000}"/>
    <cellStyle name="Followed Hyperlink 2" xfId="8915" hidden="1" xr:uid="{00000000-0005-0000-0000-000067210000}"/>
    <cellStyle name="Followed Hyperlink 2" xfId="8918" hidden="1" xr:uid="{00000000-0005-0000-0000-000068210000}"/>
    <cellStyle name="Followed Hyperlink 2" xfId="8842" hidden="1" xr:uid="{00000000-0005-0000-0000-000069210000}"/>
    <cellStyle name="Followed Hyperlink 2" xfId="8891" hidden="1" xr:uid="{00000000-0005-0000-0000-00006A210000}"/>
    <cellStyle name="Followed Hyperlink 2" xfId="8913" hidden="1" xr:uid="{00000000-0005-0000-0000-00006B210000}"/>
    <cellStyle name="Followed Hyperlink 2" xfId="8921" hidden="1" xr:uid="{00000000-0005-0000-0000-00006C210000}"/>
    <cellStyle name="Followed Hyperlink 2" xfId="8914" hidden="1" xr:uid="{00000000-0005-0000-0000-00006D210000}"/>
    <cellStyle name="Followed Hyperlink 2" xfId="8948" hidden="1" xr:uid="{00000000-0005-0000-0000-00006E210000}"/>
    <cellStyle name="Followed Hyperlink 2" xfId="8944" hidden="1" xr:uid="{00000000-0005-0000-0000-00006F210000}"/>
    <cellStyle name="Followed Hyperlink 2" xfId="8940" hidden="1" xr:uid="{00000000-0005-0000-0000-000070210000}"/>
    <cellStyle name="Followed Hyperlink 2" xfId="8936" hidden="1" xr:uid="{00000000-0005-0000-0000-000071210000}"/>
    <cellStyle name="Followed Hyperlink 2" xfId="8933" hidden="1" xr:uid="{00000000-0005-0000-0000-000072210000}"/>
    <cellStyle name="Followed Hyperlink 2" xfId="8922" hidden="1" xr:uid="{00000000-0005-0000-0000-000073210000}"/>
    <cellStyle name="Followed Hyperlink 2" xfId="8919" hidden="1" xr:uid="{00000000-0005-0000-0000-000074210000}"/>
    <cellStyle name="Followed Hyperlink 2" xfId="8909" hidden="1" xr:uid="{00000000-0005-0000-0000-000075210000}"/>
    <cellStyle name="Followed Hyperlink 2" xfId="8946" hidden="1" xr:uid="{00000000-0005-0000-0000-000076210000}"/>
    <cellStyle name="Followed Hyperlink 2" xfId="8931" hidden="1" xr:uid="{00000000-0005-0000-0000-000077210000}"/>
    <cellStyle name="Followed Hyperlink 2" xfId="8942" hidden="1" xr:uid="{00000000-0005-0000-0000-000078210000}"/>
    <cellStyle name="Followed Hyperlink 2" xfId="8925" hidden="1" xr:uid="{00000000-0005-0000-0000-000079210000}"/>
    <cellStyle name="Followed Hyperlink 2" xfId="8939" hidden="1" xr:uid="{00000000-0005-0000-0000-00007A210000}"/>
    <cellStyle name="Followed Hyperlink 2" xfId="8943" hidden="1" xr:uid="{00000000-0005-0000-0000-00007B210000}"/>
    <cellStyle name="Followed Hyperlink 2" xfId="8947" hidden="1" xr:uid="{00000000-0005-0000-0000-00007C210000}"/>
    <cellStyle name="Followed Hyperlink 2" xfId="8951" hidden="1" xr:uid="{00000000-0005-0000-0000-00007D210000}"/>
    <cellStyle name="Followed Hyperlink 2" xfId="8932" hidden="1" xr:uid="{00000000-0005-0000-0000-00007E210000}"/>
    <cellStyle name="Followed Hyperlink 2" xfId="8941" hidden="1" xr:uid="{00000000-0005-0000-0000-00007F210000}"/>
    <cellStyle name="Followed Hyperlink 2" xfId="8928" hidden="1" xr:uid="{00000000-0005-0000-0000-000080210000}"/>
    <cellStyle name="Followed Hyperlink 2" xfId="8949" hidden="1" xr:uid="{00000000-0005-0000-0000-000081210000}"/>
    <cellStyle name="Followed Hyperlink 2" xfId="8934" hidden="1" xr:uid="{00000000-0005-0000-0000-000082210000}"/>
    <cellStyle name="Followed Hyperlink 2" xfId="8950" hidden="1" xr:uid="{00000000-0005-0000-0000-000083210000}"/>
    <cellStyle name="Followed Hyperlink 2" xfId="8967" hidden="1" xr:uid="{00000000-0005-0000-0000-000084210000}"/>
    <cellStyle name="Followed Hyperlink 2" xfId="8964" hidden="1" xr:uid="{00000000-0005-0000-0000-000085210000}"/>
    <cellStyle name="Followed Hyperlink 2" xfId="8960" hidden="1" xr:uid="{00000000-0005-0000-0000-000086210000}"/>
    <cellStyle name="Followed Hyperlink 2" xfId="8958" hidden="1" xr:uid="{00000000-0005-0000-0000-000087210000}"/>
    <cellStyle name="Followed Hyperlink 2" xfId="8954" hidden="1" xr:uid="{00000000-0005-0000-0000-000088210000}"/>
    <cellStyle name="Followed Hyperlink 2" xfId="8952" hidden="1" xr:uid="{00000000-0005-0000-0000-000089210000}"/>
    <cellStyle name="Followed Hyperlink 2" xfId="8962" hidden="1" xr:uid="{00000000-0005-0000-0000-00008A210000}"/>
    <cellStyle name="Followed Hyperlink 2" xfId="8938" hidden="1" xr:uid="{00000000-0005-0000-0000-00008B210000}"/>
    <cellStyle name="Followed Hyperlink 2" xfId="8959" hidden="1" xr:uid="{00000000-0005-0000-0000-00008C210000}"/>
    <cellStyle name="Followed Hyperlink 2" xfId="8963" hidden="1" xr:uid="{00000000-0005-0000-0000-00008D210000}"/>
    <cellStyle name="Followed Hyperlink 2" xfId="8966" hidden="1" xr:uid="{00000000-0005-0000-0000-00008E210000}"/>
    <cellStyle name="Followed Hyperlink 2" xfId="8970" hidden="1" xr:uid="{00000000-0005-0000-0000-00008F210000}"/>
    <cellStyle name="Followed Hyperlink 2" xfId="8953" hidden="1" xr:uid="{00000000-0005-0000-0000-000090210000}"/>
    <cellStyle name="Followed Hyperlink 2" xfId="8961" hidden="1" xr:uid="{00000000-0005-0000-0000-000091210000}"/>
    <cellStyle name="Followed Hyperlink 2" xfId="8937" hidden="1" xr:uid="{00000000-0005-0000-0000-000092210000}"/>
    <cellStyle name="Followed Hyperlink 2" xfId="8968" hidden="1" xr:uid="{00000000-0005-0000-0000-000093210000}"/>
    <cellStyle name="Followed Hyperlink 2" xfId="8956" hidden="1" xr:uid="{00000000-0005-0000-0000-000094210000}"/>
    <cellStyle name="Followed Hyperlink 2" xfId="8969" hidden="1" xr:uid="{00000000-0005-0000-0000-000095210000}"/>
    <cellStyle name="Followed Hyperlink 2" xfId="8989" hidden="1" xr:uid="{00000000-0005-0000-0000-000096210000}"/>
    <cellStyle name="Followed Hyperlink 2" xfId="8985" hidden="1" xr:uid="{00000000-0005-0000-0000-000097210000}"/>
    <cellStyle name="Followed Hyperlink 2" xfId="8981" hidden="1" xr:uid="{00000000-0005-0000-0000-000098210000}"/>
    <cellStyle name="Followed Hyperlink 2" xfId="8977" hidden="1" xr:uid="{00000000-0005-0000-0000-000099210000}"/>
    <cellStyle name="Followed Hyperlink 2" xfId="8973" hidden="1" xr:uid="{00000000-0005-0000-0000-00009A210000}"/>
    <cellStyle name="Followed Hyperlink 2" xfId="8955" hidden="1" xr:uid="{00000000-0005-0000-0000-00009B210000}"/>
    <cellStyle name="Followed Hyperlink 2" xfId="8992" hidden="1" xr:uid="{00000000-0005-0000-0000-00009C210000}"/>
    <cellStyle name="Followed Hyperlink 2" xfId="8988" hidden="1" xr:uid="{00000000-0005-0000-0000-00009D210000}"/>
    <cellStyle name="Followed Hyperlink 2" xfId="8984" hidden="1" xr:uid="{00000000-0005-0000-0000-00009E210000}"/>
    <cellStyle name="Followed Hyperlink 2" xfId="8965" hidden="1" xr:uid="{00000000-0005-0000-0000-00009F210000}"/>
    <cellStyle name="Followed Hyperlink 2" xfId="8929" hidden="1" xr:uid="{00000000-0005-0000-0000-0000A0210000}"/>
    <cellStyle name="Followed Hyperlink 2" xfId="8957" hidden="1" xr:uid="{00000000-0005-0000-0000-0000A1210000}"/>
    <cellStyle name="Followed Hyperlink 2" xfId="8971" hidden="1" xr:uid="{00000000-0005-0000-0000-0000A2210000}"/>
    <cellStyle name="Followed Hyperlink 2" xfId="8978" hidden="1" xr:uid="{00000000-0005-0000-0000-0000A3210000}"/>
    <cellStyle name="Followed Hyperlink 2" xfId="8990" hidden="1" xr:uid="{00000000-0005-0000-0000-0000A4210000}"/>
    <cellStyle name="Followed Hyperlink 2" xfId="8945" hidden="1" xr:uid="{00000000-0005-0000-0000-0000A5210000}"/>
    <cellStyle name="Followed Hyperlink 2" xfId="8987" hidden="1" xr:uid="{00000000-0005-0000-0000-0000A6210000}"/>
    <cellStyle name="Followed Hyperlink 2" xfId="8991" hidden="1" xr:uid="{00000000-0005-0000-0000-0000A7210000}"/>
    <cellStyle name="Followed Hyperlink 2" xfId="8972" hidden="1" xr:uid="{00000000-0005-0000-0000-0000A8210000}"/>
    <cellStyle name="Followed Hyperlink 2" xfId="8976" hidden="1" xr:uid="{00000000-0005-0000-0000-0000A9210000}"/>
    <cellStyle name="Followed Hyperlink 2" xfId="8979" hidden="1" xr:uid="{00000000-0005-0000-0000-0000AA210000}"/>
    <cellStyle name="Followed Hyperlink 2" xfId="8993" hidden="1" xr:uid="{00000000-0005-0000-0000-0000AB210000}"/>
    <cellStyle name="Followed Hyperlink 2" xfId="8935" hidden="1" xr:uid="{00000000-0005-0000-0000-0000AC210000}"/>
    <cellStyle name="Followed Hyperlink 2" xfId="8974" hidden="1" xr:uid="{00000000-0005-0000-0000-0000AD210000}"/>
    <cellStyle name="Followed Hyperlink 2" xfId="8982" hidden="1" xr:uid="{00000000-0005-0000-0000-0000AE210000}"/>
    <cellStyle name="Followed Hyperlink 2" xfId="8975" hidden="1" xr:uid="{00000000-0005-0000-0000-0000AF210000}"/>
    <cellStyle name="Followed Hyperlink 2" xfId="9014" hidden="1" xr:uid="{00000000-0005-0000-0000-0000B0210000}"/>
    <cellStyle name="Followed Hyperlink 2" xfId="9010" hidden="1" xr:uid="{00000000-0005-0000-0000-0000B1210000}"/>
    <cellStyle name="Followed Hyperlink 2" xfId="9006" hidden="1" xr:uid="{00000000-0005-0000-0000-0000B2210000}"/>
    <cellStyle name="Followed Hyperlink 2" xfId="9002" hidden="1" xr:uid="{00000000-0005-0000-0000-0000B3210000}"/>
    <cellStyle name="Followed Hyperlink 2" xfId="8999" hidden="1" xr:uid="{00000000-0005-0000-0000-0000B4210000}"/>
    <cellStyle name="Followed Hyperlink 2" xfId="8983" hidden="1" xr:uid="{00000000-0005-0000-0000-0000B5210000}"/>
    <cellStyle name="Followed Hyperlink 2" xfId="8980" hidden="1" xr:uid="{00000000-0005-0000-0000-0000B6210000}"/>
    <cellStyle name="Followed Hyperlink 2" xfId="8930" hidden="1" xr:uid="{00000000-0005-0000-0000-0000B7210000}"/>
    <cellStyle name="Followed Hyperlink 2" xfId="9012" hidden="1" xr:uid="{00000000-0005-0000-0000-0000B8210000}"/>
    <cellStyle name="Followed Hyperlink 2" xfId="8997" hidden="1" xr:uid="{00000000-0005-0000-0000-0000B9210000}"/>
    <cellStyle name="Followed Hyperlink 2" xfId="9008" hidden="1" xr:uid="{00000000-0005-0000-0000-0000BA210000}"/>
    <cellStyle name="Followed Hyperlink 2" xfId="8986" hidden="1" xr:uid="{00000000-0005-0000-0000-0000BB210000}"/>
    <cellStyle name="Followed Hyperlink 2" xfId="9005" hidden="1" xr:uid="{00000000-0005-0000-0000-0000BC210000}"/>
    <cellStyle name="Followed Hyperlink 2" xfId="9009" hidden="1" xr:uid="{00000000-0005-0000-0000-0000BD210000}"/>
    <cellStyle name="Followed Hyperlink 2" xfId="9013" hidden="1" xr:uid="{00000000-0005-0000-0000-0000BE210000}"/>
    <cellStyle name="Followed Hyperlink 2" xfId="9017" hidden="1" xr:uid="{00000000-0005-0000-0000-0000BF210000}"/>
    <cellStyle name="Followed Hyperlink 2" xfId="8998" hidden="1" xr:uid="{00000000-0005-0000-0000-0000C0210000}"/>
    <cellStyle name="Followed Hyperlink 2" xfId="9007" hidden="1" xr:uid="{00000000-0005-0000-0000-0000C1210000}"/>
    <cellStyle name="Followed Hyperlink 2" xfId="8994" hidden="1" xr:uid="{00000000-0005-0000-0000-0000C2210000}"/>
    <cellStyle name="Followed Hyperlink 2" xfId="9015" hidden="1" xr:uid="{00000000-0005-0000-0000-0000C3210000}"/>
    <cellStyle name="Followed Hyperlink 2" xfId="9000" hidden="1" xr:uid="{00000000-0005-0000-0000-0000C4210000}"/>
    <cellStyle name="Followed Hyperlink 2" xfId="9016" hidden="1" xr:uid="{00000000-0005-0000-0000-0000C5210000}"/>
    <cellStyle name="Followed Hyperlink 2" xfId="9034" hidden="1" xr:uid="{00000000-0005-0000-0000-0000C6210000}"/>
    <cellStyle name="Followed Hyperlink 2" xfId="9031" hidden="1" xr:uid="{00000000-0005-0000-0000-0000C7210000}"/>
    <cellStyle name="Followed Hyperlink 2" xfId="9027" hidden="1" xr:uid="{00000000-0005-0000-0000-0000C8210000}"/>
    <cellStyle name="Followed Hyperlink 2" xfId="9024" hidden="1" xr:uid="{00000000-0005-0000-0000-0000C9210000}"/>
    <cellStyle name="Followed Hyperlink 2" xfId="9020" hidden="1" xr:uid="{00000000-0005-0000-0000-0000CA210000}"/>
    <cellStyle name="Followed Hyperlink 2" xfId="9032" hidden="1" xr:uid="{00000000-0005-0000-0000-0000CB210000}"/>
    <cellStyle name="Followed Hyperlink 2" xfId="9018" hidden="1" xr:uid="{00000000-0005-0000-0000-0000CC210000}"/>
    <cellStyle name="Followed Hyperlink 2" xfId="9029" hidden="1" xr:uid="{00000000-0005-0000-0000-0000CD210000}"/>
    <cellStyle name="Followed Hyperlink 2" xfId="9004" hidden="1" xr:uid="{00000000-0005-0000-0000-0000CE210000}"/>
    <cellStyle name="Followed Hyperlink 2" xfId="9026" hidden="1" xr:uid="{00000000-0005-0000-0000-0000CF210000}"/>
    <cellStyle name="Followed Hyperlink 2" xfId="9030" hidden="1" xr:uid="{00000000-0005-0000-0000-0000D0210000}"/>
    <cellStyle name="Followed Hyperlink 2" xfId="9033" hidden="1" xr:uid="{00000000-0005-0000-0000-0000D1210000}"/>
    <cellStyle name="Followed Hyperlink 2" xfId="9037" hidden="1" xr:uid="{00000000-0005-0000-0000-0000D2210000}"/>
    <cellStyle name="Followed Hyperlink 2" xfId="9019" hidden="1" xr:uid="{00000000-0005-0000-0000-0000D3210000}"/>
    <cellStyle name="Followed Hyperlink 2" xfId="9028" hidden="1" xr:uid="{00000000-0005-0000-0000-0000D4210000}"/>
    <cellStyle name="Followed Hyperlink 2" xfId="9003" hidden="1" xr:uid="{00000000-0005-0000-0000-0000D5210000}"/>
    <cellStyle name="Followed Hyperlink 2" xfId="9035" hidden="1" xr:uid="{00000000-0005-0000-0000-0000D6210000}"/>
    <cellStyle name="Followed Hyperlink 2" xfId="9022" hidden="1" xr:uid="{00000000-0005-0000-0000-0000D7210000}"/>
    <cellStyle name="Followed Hyperlink 2" xfId="9036" hidden="1" xr:uid="{00000000-0005-0000-0000-0000D8210000}"/>
    <cellStyle name="Followed Hyperlink 2" xfId="9056" hidden="1" xr:uid="{00000000-0005-0000-0000-0000D9210000}"/>
    <cellStyle name="Followed Hyperlink 2" xfId="9052" hidden="1" xr:uid="{00000000-0005-0000-0000-0000DA210000}"/>
    <cellStyle name="Followed Hyperlink 2" xfId="9048" hidden="1" xr:uid="{00000000-0005-0000-0000-0000DB210000}"/>
    <cellStyle name="Followed Hyperlink 2" xfId="9044" hidden="1" xr:uid="{00000000-0005-0000-0000-0000DC210000}"/>
    <cellStyle name="Followed Hyperlink 2" xfId="9040" hidden="1" xr:uid="{00000000-0005-0000-0000-0000DD210000}"/>
    <cellStyle name="Followed Hyperlink 2" xfId="9021" hidden="1" xr:uid="{00000000-0005-0000-0000-0000DE210000}"/>
    <cellStyle name="Followed Hyperlink 2" xfId="9059" hidden="1" xr:uid="{00000000-0005-0000-0000-0000DF210000}"/>
    <cellStyle name="Followed Hyperlink 2" xfId="9055" hidden="1" xr:uid="{00000000-0005-0000-0000-0000E0210000}"/>
    <cellStyle name="Followed Hyperlink 2" xfId="9011" hidden="1" xr:uid="{00000000-0005-0000-0000-0000E1210000}"/>
    <cellStyle name="Followed Hyperlink 2" xfId="9001" hidden="1" xr:uid="{00000000-0005-0000-0000-0000E2210000}"/>
    <cellStyle name="Followed Hyperlink 2" xfId="9025" hidden="1" xr:uid="{00000000-0005-0000-0000-0000E3210000}"/>
    <cellStyle name="Followed Hyperlink 2" xfId="9042" hidden="1" xr:uid="{00000000-0005-0000-0000-0000E4210000}"/>
    <cellStyle name="Followed Hyperlink 2" xfId="9049" hidden="1" xr:uid="{00000000-0005-0000-0000-0000E5210000}"/>
    <cellStyle name="Followed Hyperlink 2" xfId="9038" hidden="1" xr:uid="{00000000-0005-0000-0000-0000E6210000}"/>
    <cellStyle name="Followed Hyperlink 2" xfId="8995" hidden="1" xr:uid="{00000000-0005-0000-0000-0000E7210000}"/>
    <cellStyle name="Followed Hyperlink 2" xfId="9058" hidden="1" xr:uid="{00000000-0005-0000-0000-0000E8210000}"/>
    <cellStyle name="Followed Hyperlink 2" xfId="9039" hidden="1" xr:uid="{00000000-0005-0000-0000-0000E9210000}"/>
    <cellStyle name="Followed Hyperlink 2" xfId="9043" hidden="1" xr:uid="{00000000-0005-0000-0000-0000EA210000}"/>
    <cellStyle name="Followed Hyperlink 2" xfId="9047" hidden="1" xr:uid="{00000000-0005-0000-0000-0000EB210000}"/>
    <cellStyle name="Followed Hyperlink 2" xfId="9050" hidden="1" xr:uid="{00000000-0005-0000-0000-0000EC210000}"/>
    <cellStyle name="Followed Hyperlink 2" xfId="8996" hidden="1" xr:uid="{00000000-0005-0000-0000-0000ED210000}"/>
    <cellStyle name="Followed Hyperlink 2" xfId="9023" hidden="1" xr:uid="{00000000-0005-0000-0000-0000EE210000}"/>
    <cellStyle name="Followed Hyperlink 2" xfId="9045" hidden="1" xr:uid="{00000000-0005-0000-0000-0000EF210000}"/>
    <cellStyle name="Followed Hyperlink 2" xfId="9053" hidden="1" xr:uid="{00000000-0005-0000-0000-0000F0210000}"/>
    <cellStyle name="Followed Hyperlink 2" xfId="9046" hidden="1" xr:uid="{00000000-0005-0000-0000-0000F1210000}"/>
    <cellStyle name="Followed Hyperlink 2" xfId="9079" hidden="1" xr:uid="{00000000-0005-0000-0000-0000F2210000}"/>
    <cellStyle name="Followed Hyperlink 2" xfId="9076" hidden="1" xr:uid="{00000000-0005-0000-0000-0000F3210000}"/>
    <cellStyle name="Followed Hyperlink 2" xfId="9072" hidden="1" xr:uid="{00000000-0005-0000-0000-0000F4210000}"/>
    <cellStyle name="Followed Hyperlink 2" xfId="9069" hidden="1" xr:uid="{00000000-0005-0000-0000-0000F5210000}"/>
    <cellStyle name="Followed Hyperlink 2" xfId="9065" hidden="1" xr:uid="{00000000-0005-0000-0000-0000F6210000}"/>
    <cellStyle name="Followed Hyperlink 2" xfId="9041" hidden="1" xr:uid="{00000000-0005-0000-0000-0000F7210000}"/>
    <cellStyle name="Followed Hyperlink 2" xfId="9077" hidden="1" xr:uid="{00000000-0005-0000-0000-0000F8210000}"/>
    <cellStyle name="Followed Hyperlink 2" xfId="9063" hidden="1" xr:uid="{00000000-0005-0000-0000-0000F9210000}"/>
    <cellStyle name="Followed Hyperlink 2" xfId="9074" hidden="1" xr:uid="{00000000-0005-0000-0000-0000FA210000}"/>
    <cellStyle name="Followed Hyperlink 2" xfId="9057" hidden="1" xr:uid="{00000000-0005-0000-0000-0000FB210000}"/>
    <cellStyle name="Followed Hyperlink 2" xfId="9071" hidden="1" xr:uid="{00000000-0005-0000-0000-0000FC210000}"/>
    <cellStyle name="Followed Hyperlink 2" xfId="9075" hidden="1" xr:uid="{00000000-0005-0000-0000-0000FD210000}"/>
    <cellStyle name="Followed Hyperlink 2" xfId="9078" hidden="1" xr:uid="{00000000-0005-0000-0000-0000FE210000}"/>
    <cellStyle name="Followed Hyperlink 2" xfId="9082" hidden="1" xr:uid="{00000000-0005-0000-0000-0000FF210000}"/>
    <cellStyle name="Followed Hyperlink 2" xfId="9064" hidden="1" xr:uid="{00000000-0005-0000-0000-000000220000}"/>
    <cellStyle name="Followed Hyperlink 2" xfId="9073" hidden="1" xr:uid="{00000000-0005-0000-0000-000001220000}"/>
    <cellStyle name="Followed Hyperlink 2" xfId="9060" hidden="1" xr:uid="{00000000-0005-0000-0000-000002220000}"/>
    <cellStyle name="Followed Hyperlink 2" xfId="9080" hidden="1" xr:uid="{00000000-0005-0000-0000-000003220000}"/>
    <cellStyle name="Followed Hyperlink 2" xfId="9067" hidden="1" xr:uid="{00000000-0005-0000-0000-000004220000}"/>
    <cellStyle name="Followed Hyperlink 2" xfId="9081" hidden="1" xr:uid="{00000000-0005-0000-0000-000005220000}"/>
    <cellStyle name="Followed Hyperlink 2" xfId="9100" hidden="1" xr:uid="{00000000-0005-0000-0000-000006220000}"/>
    <cellStyle name="Followed Hyperlink 2" xfId="9096" hidden="1" xr:uid="{00000000-0005-0000-0000-000007220000}"/>
    <cellStyle name="Followed Hyperlink 2" xfId="9092" hidden="1" xr:uid="{00000000-0005-0000-0000-000008220000}"/>
    <cellStyle name="Followed Hyperlink 2" xfId="9089" hidden="1" xr:uid="{00000000-0005-0000-0000-000009220000}"/>
    <cellStyle name="Followed Hyperlink 2" xfId="9085" hidden="1" xr:uid="{00000000-0005-0000-0000-00000A220000}"/>
    <cellStyle name="Followed Hyperlink 2" xfId="9066" hidden="1" xr:uid="{00000000-0005-0000-0000-00000B220000}"/>
    <cellStyle name="Followed Hyperlink 2" xfId="9103" hidden="1" xr:uid="{00000000-0005-0000-0000-00000C220000}"/>
    <cellStyle name="Followed Hyperlink 2" xfId="9068" hidden="1" xr:uid="{00000000-0005-0000-0000-00000D220000}"/>
    <cellStyle name="Followed Hyperlink 2" xfId="9061" hidden="1" xr:uid="{00000000-0005-0000-0000-00000E220000}"/>
    <cellStyle name="Followed Hyperlink 2" xfId="9090" hidden="1" xr:uid="{00000000-0005-0000-0000-00000F220000}"/>
    <cellStyle name="Followed Hyperlink 2" xfId="9097" hidden="1" xr:uid="{00000000-0005-0000-0000-000010220000}"/>
    <cellStyle name="Followed Hyperlink 2" xfId="9087" hidden="1" xr:uid="{00000000-0005-0000-0000-000011220000}"/>
    <cellStyle name="Followed Hyperlink 2" xfId="9054" hidden="1" xr:uid="{00000000-0005-0000-0000-000012220000}"/>
    <cellStyle name="Followed Hyperlink 2" xfId="9084" hidden="1" xr:uid="{00000000-0005-0000-0000-000013220000}"/>
    <cellStyle name="Followed Hyperlink 2" xfId="9088" hidden="1" xr:uid="{00000000-0005-0000-0000-000014220000}"/>
    <cellStyle name="Followed Hyperlink 2" xfId="9091" hidden="1" xr:uid="{00000000-0005-0000-0000-000015220000}"/>
    <cellStyle name="Followed Hyperlink 2" xfId="9095" hidden="1" xr:uid="{00000000-0005-0000-0000-000016220000}"/>
    <cellStyle name="Followed Hyperlink 2" xfId="9098" hidden="1" xr:uid="{00000000-0005-0000-0000-000017220000}"/>
    <cellStyle name="Followed Hyperlink 2" xfId="9086" hidden="1" xr:uid="{00000000-0005-0000-0000-000018220000}"/>
    <cellStyle name="Followed Hyperlink 2" xfId="9070" hidden="1" xr:uid="{00000000-0005-0000-0000-000019220000}"/>
    <cellStyle name="Followed Hyperlink 2" xfId="9093" hidden="1" xr:uid="{00000000-0005-0000-0000-00001A220000}"/>
    <cellStyle name="Followed Hyperlink 2" xfId="9101" hidden="1" xr:uid="{00000000-0005-0000-0000-00001B220000}"/>
    <cellStyle name="Followed Hyperlink 2" xfId="9094" hidden="1" xr:uid="{00000000-0005-0000-0000-00001C220000}"/>
    <cellStyle name="Followed Hyperlink 2" xfId="9123" hidden="1" xr:uid="{00000000-0005-0000-0000-00001D220000}"/>
    <cellStyle name="Followed Hyperlink 2" xfId="9119" hidden="1" xr:uid="{00000000-0005-0000-0000-00001E220000}"/>
    <cellStyle name="Followed Hyperlink 2" xfId="9116" hidden="1" xr:uid="{00000000-0005-0000-0000-00001F220000}"/>
    <cellStyle name="Followed Hyperlink 2" xfId="9112" hidden="1" xr:uid="{00000000-0005-0000-0000-000020220000}"/>
    <cellStyle name="Followed Hyperlink 2" xfId="9108" hidden="1" xr:uid="{00000000-0005-0000-0000-000021220000}"/>
    <cellStyle name="Followed Hyperlink 2" xfId="9104" hidden="1" xr:uid="{00000000-0005-0000-0000-000022220000}"/>
    <cellStyle name="Followed Hyperlink 2" xfId="9083" hidden="1" xr:uid="{00000000-0005-0000-0000-000023220000}"/>
    <cellStyle name="Followed Hyperlink 2" xfId="9062" hidden="1" xr:uid="{00000000-0005-0000-0000-000024220000}"/>
    <cellStyle name="Followed Hyperlink 2" xfId="9117" hidden="1" xr:uid="{00000000-0005-0000-0000-000025220000}"/>
    <cellStyle name="Followed Hyperlink 2" xfId="9124" hidden="1" xr:uid="{00000000-0005-0000-0000-000026220000}"/>
    <cellStyle name="Followed Hyperlink 2" xfId="9114" hidden="1" xr:uid="{00000000-0005-0000-0000-000027220000}"/>
    <cellStyle name="Followed Hyperlink 2" xfId="9102" hidden="1" xr:uid="{00000000-0005-0000-0000-000028220000}"/>
    <cellStyle name="Followed Hyperlink 2" xfId="9111" hidden="1" xr:uid="{00000000-0005-0000-0000-000029220000}"/>
    <cellStyle name="Followed Hyperlink 2" xfId="9115" hidden="1" xr:uid="{00000000-0005-0000-0000-00002A220000}"/>
    <cellStyle name="Followed Hyperlink 2" xfId="9118" hidden="1" xr:uid="{00000000-0005-0000-0000-00002B220000}"/>
    <cellStyle name="Followed Hyperlink 2" xfId="9122" hidden="1" xr:uid="{00000000-0005-0000-0000-00002C220000}"/>
    <cellStyle name="Followed Hyperlink 2" xfId="9125" hidden="1" xr:uid="{00000000-0005-0000-0000-00002D220000}"/>
    <cellStyle name="Followed Hyperlink 2" xfId="9113" hidden="1" xr:uid="{00000000-0005-0000-0000-00002E220000}"/>
    <cellStyle name="Followed Hyperlink 2" xfId="9099" hidden="1" xr:uid="{00000000-0005-0000-0000-00002F220000}"/>
    <cellStyle name="Followed Hyperlink 2" xfId="9120" hidden="1" xr:uid="{00000000-0005-0000-0000-000030220000}"/>
    <cellStyle name="Followed Hyperlink 2" xfId="9106" hidden="1" xr:uid="{00000000-0005-0000-0000-000031220000}"/>
    <cellStyle name="Followed Hyperlink 2" xfId="9121" hidden="1" xr:uid="{00000000-0005-0000-0000-000032220000}"/>
    <cellStyle name="Followed Hyperlink 2" xfId="9143" hidden="1" xr:uid="{00000000-0005-0000-0000-000033220000}"/>
    <cellStyle name="Followed Hyperlink 2" xfId="9139" hidden="1" xr:uid="{00000000-0005-0000-0000-000034220000}"/>
    <cellStyle name="Followed Hyperlink 2" xfId="9136" hidden="1" xr:uid="{00000000-0005-0000-0000-000035220000}"/>
    <cellStyle name="Followed Hyperlink 2" xfId="9132" hidden="1" xr:uid="{00000000-0005-0000-0000-000036220000}"/>
    <cellStyle name="Followed Hyperlink 2" xfId="9130" hidden="1" xr:uid="{00000000-0005-0000-0000-000037220000}"/>
    <cellStyle name="Followed Hyperlink 2" xfId="9105" hidden="1" xr:uid="{00000000-0005-0000-0000-000038220000}"/>
    <cellStyle name="Followed Hyperlink 2" xfId="9144" hidden="1" xr:uid="{00000000-0005-0000-0000-000039220000}"/>
    <cellStyle name="Followed Hyperlink 2" xfId="9134" hidden="1" xr:uid="{00000000-0005-0000-0000-00003A220000}"/>
    <cellStyle name="Followed Hyperlink 2" xfId="9107" hidden="1" xr:uid="{00000000-0005-0000-0000-00003B220000}"/>
    <cellStyle name="Followed Hyperlink 2" xfId="9131" hidden="1" xr:uid="{00000000-0005-0000-0000-00003C220000}"/>
    <cellStyle name="Followed Hyperlink 2" xfId="9135" hidden="1" xr:uid="{00000000-0005-0000-0000-00003D220000}"/>
    <cellStyle name="Followed Hyperlink 2" xfId="9138" hidden="1" xr:uid="{00000000-0005-0000-0000-00003E220000}"/>
    <cellStyle name="Followed Hyperlink 2" xfId="9142" hidden="1" xr:uid="{00000000-0005-0000-0000-00003F220000}"/>
    <cellStyle name="Followed Hyperlink 2" xfId="9145" hidden="1" xr:uid="{00000000-0005-0000-0000-000040220000}"/>
    <cellStyle name="Followed Hyperlink 2" xfId="9133" hidden="1" xr:uid="{00000000-0005-0000-0000-000041220000}"/>
    <cellStyle name="Followed Hyperlink 2" xfId="9126" hidden="1" xr:uid="{00000000-0005-0000-0000-000042220000}"/>
    <cellStyle name="Followed Hyperlink 2" xfId="9140" hidden="1" xr:uid="{00000000-0005-0000-0000-000043220000}"/>
    <cellStyle name="Followed Hyperlink 2" xfId="9128" hidden="1" xr:uid="{00000000-0005-0000-0000-000044220000}"/>
    <cellStyle name="Followed Hyperlink 2" xfId="9141" hidden="1" xr:uid="{00000000-0005-0000-0000-000045220000}"/>
    <cellStyle name="Followed Hyperlink 2" xfId="9165" hidden="1" xr:uid="{00000000-0005-0000-0000-000046220000}"/>
    <cellStyle name="Followed Hyperlink 2" xfId="9161" hidden="1" xr:uid="{00000000-0005-0000-0000-000047220000}"/>
    <cellStyle name="Followed Hyperlink 2" xfId="9157" hidden="1" xr:uid="{00000000-0005-0000-0000-000048220000}"/>
    <cellStyle name="Followed Hyperlink 2" xfId="9153" hidden="1" xr:uid="{00000000-0005-0000-0000-000049220000}"/>
    <cellStyle name="Followed Hyperlink 2" xfId="9149" hidden="1" xr:uid="{00000000-0005-0000-0000-00004A220000}"/>
    <cellStyle name="Followed Hyperlink 2" xfId="9127" hidden="1" xr:uid="{00000000-0005-0000-0000-00004B220000}"/>
    <cellStyle name="Followed Hyperlink 2" xfId="9168" hidden="1" xr:uid="{00000000-0005-0000-0000-00004C220000}"/>
    <cellStyle name="Followed Hyperlink 2" xfId="9164" hidden="1" xr:uid="{00000000-0005-0000-0000-00004D220000}"/>
    <cellStyle name="Followed Hyperlink 2" xfId="9160" hidden="1" xr:uid="{00000000-0005-0000-0000-00004E220000}"/>
    <cellStyle name="Followed Hyperlink 2" xfId="9137" hidden="1" xr:uid="{00000000-0005-0000-0000-00004F220000}"/>
    <cellStyle name="Followed Hyperlink 2" xfId="9110" hidden="1" xr:uid="{00000000-0005-0000-0000-000050220000}"/>
    <cellStyle name="Followed Hyperlink 2" xfId="9129" hidden="1" xr:uid="{00000000-0005-0000-0000-000051220000}"/>
    <cellStyle name="Followed Hyperlink 2" xfId="9147" hidden="1" xr:uid="{00000000-0005-0000-0000-000052220000}"/>
    <cellStyle name="Followed Hyperlink 2" xfId="9154" hidden="1" xr:uid="{00000000-0005-0000-0000-000053220000}"/>
    <cellStyle name="Followed Hyperlink 2" xfId="9166" hidden="1" xr:uid="{00000000-0005-0000-0000-000054220000}"/>
    <cellStyle name="Followed Hyperlink 2" xfId="9109" hidden="1" xr:uid="{00000000-0005-0000-0000-000055220000}"/>
    <cellStyle name="Followed Hyperlink 2" xfId="9163" hidden="1" xr:uid="{00000000-0005-0000-0000-000056220000}"/>
    <cellStyle name="Followed Hyperlink 2" xfId="9167" hidden="1" xr:uid="{00000000-0005-0000-0000-000057220000}"/>
    <cellStyle name="Followed Hyperlink 2" xfId="9148" hidden="1" xr:uid="{00000000-0005-0000-0000-000058220000}"/>
    <cellStyle name="Followed Hyperlink 2" xfId="9152" hidden="1" xr:uid="{00000000-0005-0000-0000-000059220000}"/>
    <cellStyle name="Followed Hyperlink 2" xfId="9155" hidden="1" xr:uid="{00000000-0005-0000-0000-00005A220000}"/>
    <cellStyle name="Followed Hyperlink 2" xfId="9169" hidden="1" xr:uid="{00000000-0005-0000-0000-00005B220000}"/>
    <cellStyle name="Followed Hyperlink 2" xfId="9051" hidden="1" xr:uid="{00000000-0005-0000-0000-00005C220000}"/>
    <cellStyle name="Followed Hyperlink 2" xfId="9150" hidden="1" xr:uid="{00000000-0005-0000-0000-00005D220000}"/>
    <cellStyle name="Followed Hyperlink 2" xfId="9158" hidden="1" xr:uid="{00000000-0005-0000-0000-00005E220000}"/>
    <cellStyle name="Followed Hyperlink 2" xfId="9151" hidden="1" xr:uid="{00000000-0005-0000-0000-00005F220000}"/>
    <cellStyle name="Followed Hyperlink 2" xfId="9189" hidden="1" xr:uid="{00000000-0005-0000-0000-000060220000}"/>
    <cellStyle name="Followed Hyperlink 2" xfId="9185" hidden="1" xr:uid="{00000000-0005-0000-0000-000061220000}"/>
    <cellStyle name="Followed Hyperlink 2" xfId="9181" hidden="1" xr:uid="{00000000-0005-0000-0000-000062220000}"/>
    <cellStyle name="Followed Hyperlink 2" xfId="9177" hidden="1" xr:uid="{00000000-0005-0000-0000-000063220000}"/>
    <cellStyle name="Followed Hyperlink 2" xfId="9174" hidden="1" xr:uid="{00000000-0005-0000-0000-000064220000}"/>
    <cellStyle name="Followed Hyperlink 2" xfId="9159" hidden="1" xr:uid="{00000000-0005-0000-0000-000065220000}"/>
    <cellStyle name="Followed Hyperlink 2" xfId="9156" hidden="1" xr:uid="{00000000-0005-0000-0000-000066220000}"/>
    <cellStyle name="Followed Hyperlink 2" xfId="9146" hidden="1" xr:uid="{00000000-0005-0000-0000-000067220000}"/>
    <cellStyle name="Followed Hyperlink 2" xfId="9187" hidden="1" xr:uid="{00000000-0005-0000-0000-000068220000}"/>
    <cellStyle name="Followed Hyperlink 2" xfId="9172" hidden="1" xr:uid="{00000000-0005-0000-0000-000069220000}"/>
    <cellStyle name="Followed Hyperlink 2" xfId="9183" hidden="1" xr:uid="{00000000-0005-0000-0000-00006A220000}"/>
    <cellStyle name="Followed Hyperlink 2" xfId="9162" hidden="1" xr:uid="{00000000-0005-0000-0000-00006B220000}"/>
    <cellStyle name="Followed Hyperlink 2" xfId="9180" hidden="1" xr:uid="{00000000-0005-0000-0000-00006C220000}"/>
    <cellStyle name="Followed Hyperlink 2" xfId="9184" hidden="1" xr:uid="{00000000-0005-0000-0000-00006D220000}"/>
    <cellStyle name="Followed Hyperlink 2" xfId="9188" hidden="1" xr:uid="{00000000-0005-0000-0000-00006E220000}"/>
    <cellStyle name="Followed Hyperlink 2" xfId="9192" hidden="1" xr:uid="{00000000-0005-0000-0000-00006F220000}"/>
    <cellStyle name="Followed Hyperlink 2" xfId="9173" hidden="1" xr:uid="{00000000-0005-0000-0000-000070220000}"/>
    <cellStyle name="Followed Hyperlink 2" xfId="9182" hidden="1" xr:uid="{00000000-0005-0000-0000-000071220000}"/>
    <cellStyle name="Followed Hyperlink 2" xfId="9170" hidden="1" xr:uid="{00000000-0005-0000-0000-000072220000}"/>
    <cellStyle name="Followed Hyperlink 2" xfId="9190" hidden="1" xr:uid="{00000000-0005-0000-0000-000073220000}"/>
    <cellStyle name="Followed Hyperlink 2" xfId="9175" hidden="1" xr:uid="{00000000-0005-0000-0000-000074220000}"/>
    <cellStyle name="Followed Hyperlink 2" xfId="9191" hidden="1" xr:uid="{00000000-0005-0000-0000-000075220000}"/>
    <cellStyle name="Followed Hyperlink 2" xfId="9208" hidden="1" xr:uid="{00000000-0005-0000-0000-000076220000}"/>
    <cellStyle name="Followed Hyperlink 2" xfId="9205" hidden="1" xr:uid="{00000000-0005-0000-0000-000077220000}"/>
    <cellStyle name="Followed Hyperlink 2" xfId="9201" hidden="1" xr:uid="{00000000-0005-0000-0000-000078220000}"/>
    <cellStyle name="Followed Hyperlink 2" xfId="9199" hidden="1" xr:uid="{00000000-0005-0000-0000-000079220000}"/>
    <cellStyle name="Followed Hyperlink 2" xfId="9195" hidden="1" xr:uid="{00000000-0005-0000-0000-00007A220000}"/>
    <cellStyle name="Followed Hyperlink 2" xfId="9193" hidden="1" xr:uid="{00000000-0005-0000-0000-00007B220000}"/>
    <cellStyle name="Followed Hyperlink 2" xfId="9203" hidden="1" xr:uid="{00000000-0005-0000-0000-00007C220000}"/>
    <cellStyle name="Followed Hyperlink 2" xfId="9179" hidden="1" xr:uid="{00000000-0005-0000-0000-00007D220000}"/>
    <cellStyle name="Followed Hyperlink 2" xfId="9200" hidden="1" xr:uid="{00000000-0005-0000-0000-00007E220000}"/>
    <cellStyle name="Followed Hyperlink 2" xfId="9204" hidden="1" xr:uid="{00000000-0005-0000-0000-00007F220000}"/>
    <cellStyle name="Followed Hyperlink 2" xfId="9207" hidden="1" xr:uid="{00000000-0005-0000-0000-000080220000}"/>
    <cellStyle name="Followed Hyperlink 2" xfId="9211" hidden="1" xr:uid="{00000000-0005-0000-0000-000081220000}"/>
    <cellStyle name="Followed Hyperlink 2" xfId="9194" hidden="1" xr:uid="{00000000-0005-0000-0000-000082220000}"/>
    <cellStyle name="Followed Hyperlink 2" xfId="9202" hidden="1" xr:uid="{00000000-0005-0000-0000-000083220000}"/>
    <cellStyle name="Followed Hyperlink 2" xfId="9178" hidden="1" xr:uid="{00000000-0005-0000-0000-000084220000}"/>
    <cellStyle name="Followed Hyperlink 2" xfId="9209" hidden="1" xr:uid="{00000000-0005-0000-0000-000085220000}"/>
    <cellStyle name="Followed Hyperlink 2" xfId="9197" hidden="1" xr:uid="{00000000-0005-0000-0000-000086220000}"/>
    <cellStyle name="Followed Hyperlink 2" xfId="9210" hidden="1" xr:uid="{00000000-0005-0000-0000-000087220000}"/>
    <cellStyle name="Followed Hyperlink 2" xfId="9228" hidden="1" xr:uid="{00000000-0005-0000-0000-000088220000}"/>
    <cellStyle name="Followed Hyperlink 2" xfId="9225" hidden="1" xr:uid="{00000000-0005-0000-0000-000089220000}"/>
    <cellStyle name="Followed Hyperlink 2" xfId="9221" hidden="1" xr:uid="{00000000-0005-0000-0000-00008A220000}"/>
    <cellStyle name="Followed Hyperlink 2" xfId="9218" hidden="1" xr:uid="{00000000-0005-0000-0000-00008B220000}"/>
    <cellStyle name="Followed Hyperlink 2" xfId="9214" hidden="1" xr:uid="{00000000-0005-0000-0000-00008C220000}"/>
    <cellStyle name="Followed Hyperlink 2" xfId="9196" hidden="1" xr:uid="{00000000-0005-0000-0000-00008D220000}"/>
    <cellStyle name="Followed Hyperlink 2" xfId="9231" hidden="1" xr:uid="{00000000-0005-0000-0000-00008E220000}"/>
    <cellStyle name="Followed Hyperlink 2" xfId="9227" hidden="1" xr:uid="{00000000-0005-0000-0000-00008F220000}"/>
    <cellStyle name="Followed Hyperlink 2" xfId="9224" hidden="1" xr:uid="{00000000-0005-0000-0000-000090220000}"/>
    <cellStyle name="Followed Hyperlink 2" xfId="9219" hidden="1" xr:uid="{00000000-0005-0000-0000-000091220000}"/>
    <cellStyle name="Followed Hyperlink 2" xfId="9229" hidden="1" xr:uid="{00000000-0005-0000-0000-000092220000}"/>
    <cellStyle name="Followed Hyperlink 2" xfId="9186" hidden="1" xr:uid="{00000000-0005-0000-0000-000093220000}"/>
    <cellStyle name="Followed Hyperlink 2" xfId="9226" hidden="1" xr:uid="{00000000-0005-0000-0000-000094220000}"/>
    <cellStyle name="Followed Hyperlink 2" xfId="9230" hidden="1" xr:uid="{00000000-0005-0000-0000-000095220000}"/>
    <cellStyle name="Followed Hyperlink 2" xfId="9213" hidden="1" xr:uid="{00000000-0005-0000-0000-000096220000}"/>
    <cellStyle name="Followed Hyperlink 2" xfId="9217" hidden="1" xr:uid="{00000000-0005-0000-0000-000097220000}"/>
    <cellStyle name="Followed Hyperlink 2" xfId="9220" hidden="1" xr:uid="{00000000-0005-0000-0000-000098220000}"/>
    <cellStyle name="Followed Hyperlink 2" xfId="9232" hidden="1" xr:uid="{00000000-0005-0000-0000-000099220000}"/>
    <cellStyle name="Followed Hyperlink 2" xfId="9176" hidden="1" xr:uid="{00000000-0005-0000-0000-00009A220000}"/>
    <cellStyle name="Followed Hyperlink 2" xfId="9215" hidden="1" xr:uid="{00000000-0005-0000-0000-00009B220000}"/>
    <cellStyle name="Followed Hyperlink 2" xfId="9222" hidden="1" xr:uid="{00000000-0005-0000-0000-00009C220000}"/>
    <cellStyle name="Followed Hyperlink 2" xfId="9216" hidden="1" xr:uid="{00000000-0005-0000-0000-00009D220000}"/>
    <cellStyle name="Followed Hyperlink 2" xfId="9253" hidden="1" xr:uid="{00000000-0005-0000-0000-00009E220000}"/>
    <cellStyle name="Followed Hyperlink 2" xfId="9249" hidden="1" xr:uid="{00000000-0005-0000-0000-00009F220000}"/>
    <cellStyle name="Followed Hyperlink 2" xfId="9245" hidden="1" xr:uid="{00000000-0005-0000-0000-0000A0220000}"/>
    <cellStyle name="Followed Hyperlink 2" xfId="9241" hidden="1" xr:uid="{00000000-0005-0000-0000-0000A1220000}"/>
    <cellStyle name="Followed Hyperlink 2" xfId="9237" hidden="1" xr:uid="{00000000-0005-0000-0000-0000A2220000}"/>
    <cellStyle name="Followed Hyperlink 2" xfId="9233" hidden="1" xr:uid="{00000000-0005-0000-0000-0000A3220000}"/>
    <cellStyle name="Followed Hyperlink 2" xfId="9256" hidden="1" xr:uid="{00000000-0005-0000-0000-0000A4220000}"/>
    <cellStyle name="Followed Hyperlink 2" xfId="9252" hidden="1" xr:uid="{00000000-0005-0000-0000-0000A5220000}"/>
    <cellStyle name="Followed Hyperlink 2" xfId="9248" hidden="1" xr:uid="{00000000-0005-0000-0000-0000A6220000}"/>
    <cellStyle name="Followed Hyperlink 2" xfId="9212" hidden="1" xr:uid="{00000000-0005-0000-0000-0000A7220000}"/>
    <cellStyle name="Followed Hyperlink 2" xfId="9171" hidden="1" xr:uid="{00000000-0005-0000-0000-0000A8220000}"/>
    <cellStyle name="Followed Hyperlink 2" xfId="9223" hidden="1" xr:uid="{00000000-0005-0000-0000-0000A9220000}"/>
    <cellStyle name="Followed Hyperlink 2" xfId="9235" hidden="1" xr:uid="{00000000-0005-0000-0000-0000AA220000}"/>
    <cellStyle name="Followed Hyperlink 2" xfId="9242" hidden="1" xr:uid="{00000000-0005-0000-0000-0000AB220000}"/>
    <cellStyle name="Followed Hyperlink 2" xfId="9254" hidden="1" xr:uid="{00000000-0005-0000-0000-0000AC220000}"/>
    <cellStyle name="Followed Hyperlink 2" xfId="9198" hidden="1" xr:uid="{00000000-0005-0000-0000-0000AD220000}"/>
    <cellStyle name="Followed Hyperlink 2" xfId="9251" hidden="1" xr:uid="{00000000-0005-0000-0000-0000AE220000}"/>
    <cellStyle name="Followed Hyperlink 2" xfId="9255" hidden="1" xr:uid="{00000000-0005-0000-0000-0000AF220000}"/>
    <cellStyle name="Followed Hyperlink 2" xfId="9236" hidden="1" xr:uid="{00000000-0005-0000-0000-0000B0220000}"/>
    <cellStyle name="Followed Hyperlink 2" xfId="9240" hidden="1" xr:uid="{00000000-0005-0000-0000-0000B1220000}"/>
    <cellStyle name="Followed Hyperlink 2" xfId="9243" hidden="1" xr:uid="{00000000-0005-0000-0000-0000B2220000}"/>
    <cellStyle name="Followed Hyperlink 2" xfId="9257" hidden="1" xr:uid="{00000000-0005-0000-0000-0000B3220000}"/>
    <cellStyle name="Followed Hyperlink 2" xfId="9206" hidden="1" xr:uid="{00000000-0005-0000-0000-0000B4220000}"/>
    <cellStyle name="Followed Hyperlink 2" xfId="9238" hidden="1" xr:uid="{00000000-0005-0000-0000-0000B5220000}"/>
    <cellStyle name="Followed Hyperlink 2" xfId="9246" hidden="1" xr:uid="{00000000-0005-0000-0000-0000B6220000}"/>
    <cellStyle name="Followed Hyperlink 2" xfId="9239" hidden="1" xr:uid="{00000000-0005-0000-0000-0000B7220000}"/>
    <cellStyle name="Followed Hyperlink 2" xfId="9275" hidden="1" xr:uid="{00000000-0005-0000-0000-0000B8220000}"/>
    <cellStyle name="Followed Hyperlink 2" xfId="9272" hidden="1" xr:uid="{00000000-0005-0000-0000-0000B9220000}"/>
    <cellStyle name="Followed Hyperlink 2" xfId="9268" hidden="1" xr:uid="{00000000-0005-0000-0000-0000BA220000}"/>
    <cellStyle name="Followed Hyperlink 2" xfId="9264" hidden="1" xr:uid="{00000000-0005-0000-0000-0000BB220000}"/>
    <cellStyle name="Followed Hyperlink 2" xfId="9262" hidden="1" xr:uid="{00000000-0005-0000-0000-0000BC220000}"/>
    <cellStyle name="Followed Hyperlink 2" xfId="9247" hidden="1" xr:uid="{00000000-0005-0000-0000-0000BD220000}"/>
    <cellStyle name="Followed Hyperlink 2" xfId="9244" hidden="1" xr:uid="{00000000-0005-0000-0000-0000BE220000}"/>
    <cellStyle name="Followed Hyperlink 2" xfId="9234" hidden="1" xr:uid="{00000000-0005-0000-0000-0000BF220000}"/>
    <cellStyle name="Followed Hyperlink 2" xfId="9273" hidden="1" xr:uid="{00000000-0005-0000-0000-0000C0220000}"/>
    <cellStyle name="Followed Hyperlink 2" xfId="9260" hidden="1" xr:uid="{00000000-0005-0000-0000-0000C1220000}"/>
    <cellStyle name="Followed Hyperlink 2" xfId="9270" hidden="1" xr:uid="{00000000-0005-0000-0000-0000C2220000}"/>
    <cellStyle name="Followed Hyperlink 2" xfId="9250" hidden="1" xr:uid="{00000000-0005-0000-0000-0000C3220000}"/>
    <cellStyle name="Followed Hyperlink 2" xfId="9267" hidden="1" xr:uid="{00000000-0005-0000-0000-0000C4220000}"/>
    <cellStyle name="Followed Hyperlink 2" xfId="9271" hidden="1" xr:uid="{00000000-0005-0000-0000-0000C5220000}"/>
    <cellStyle name="Followed Hyperlink 2" xfId="9274" hidden="1" xr:uid="{00000000-0005-0000-0000-0000C6220000}"/>
    <cellStyle name="Followed Hyperlink 2" xfId="9278" hidden="1" xr:uid="{00000000-0005-0000-0000-0000C7220000}"/>
    <cellStyle name="Followed Hyperlink 2" xfId="9261" hidden="1" xr:uid="{00000000-0005-0000-0000-0000C8220000}"/>
    <cellStyle name="Followed Hyperlink 2" xfId="9269" hidden="1" xr:uid="{00000000-0005-0000-0000-0000C9220000}"/>
    <cellStyle name="Followed Hyperlink 2" xfId="9258" hidden="1" xr:uid="{00000000-0005-0000-0000-0000CA220000}"/>
    <cellStyle name="Followed Hyperlink 2" xfId="9276" hidden="1" xr:uid="{00000000-0005-0000-0000-0000CB220000}"/>
    <cellStyle name="Followed Hyperlink 2" xfId="9263" hidden="1" xr:uid="{00000000-0005-0000-0000-0000CC220000}"/>
    <cellStyle name="Followed Hyperlink 2" xfId="9277" hidden="1" xr:uid="{00000000-0005-0000-0000-0000CD220000}"/>
    <cellStyle name="Followed Hyperlink 2" xfId="9292" hidden="1" xr:uid="{00000000-0005-0000-0000-0000CE220000}"/>
    <cellStyle name="Followed Hyperlink 2" xfId="9290" hidden="1" xr:uid="{00000000-0005-0000-0000-0000CF220000}"/>
    <cellStyle name="Followed Hyperlink 2" xfId="9286" hidden="1" xr:uid="{00000000-0005-0000-0000-0000D0220000}"/>
    <cellStyle name="Followed Hyperlink 2" xfId="9284" hidden="1" xr:uid="{00000000-0005-0000-0000-0000D1220000}"/>
    <cellStyle name="Followed Hyperlink 2" xfId="9281" hidden="1" xr:uid="{00000000-0005-0000-0000-0000D2220000}"/>
    <cellStyle name="Followed Hyperlink 2" xfId="9291" hidden="1" xr:uid="{00000000-0005-0000-0000-0000D3220000}"/>
    <cellStyle name="Followed Hyperlink 2" xfId="9295" hidden="1" xr:uid="{00000000-0005-0000-0000-0000D4220000}"/>
    <cellStyle name="Followed Hyperlink 2" xfId="9280" hidden="1" xr:uid="{00000000-0005-0000-0000-0000D5220000}"/>
    <cellStyle name="Followed Hyperlink 2" xfId="9287" hidden="1" xr:uid="{00000000-0005-0000-0000-0000D6220000}"/>
    <cellStyle name="Followed Hyperlink 2" xfId="9265" hidden="1" xr:uid="{00000000-0005-0000-0000-0000D7220000}"/>
    <cellStyle name="Followed Hyperlink 2" xfId="9293" hidden="1" xr:uid="{00000000-0005-0000-0000-0000D8220000}"/>
    <cellStyle name="Followed Hyperlink 2" xfId="9283" hidden="1" xr:uid="{00000000-0005-0000-0000-0000D9220000}"/>
    <cellStyle name="Followed Hyperlink 2" xfId="9294" hidden="1" xr:uid="{00000000-0005-0000-0000-0000DA220000}"/>
    <cellStyle name="Followed Hyperlink 2" xfId="9314" hidden="1" xr:uid="{00000000-0005-0000-0000-0000DB220000}"/>
    <cellStyle name="Followed Hyperlink 2" xfId="9310" hidden="1" xr:uid="{00000000-0005-0000-0000-0000DC220000}"/>
    <cellStyle name="Followed Hyperlink 2" xfId="9306" hidden="1" xr:uid="{00000000-0005-0000-0000-0000DD220000}"/>
    <cellStyle name="Followed Hyperlink 2" xfId="9302" hidden="1" xr:uid="{00000000-0005-0000-0000-0000DE220000}"/>
    <cellStyle name="Followed Hyperlink 2" xfId="9298" hidden="1" xr:uid="{00000000-0005-0000-0000-0000DF220000}"/>
    <cellStyle name="Followed Hyperlink 2" xfId="9282" hidden="1" xr:uid="{00000000-0005-0000-0000-0000E0220000}"/>
    <cellStyle name="Followed Hyperlink 2" xfId="9317" hidden="1" xr:uid="{00000000-0005-0000-0000-0000E1220000}"/>
    <cellStyle name="Followed Hyperlink 2" xfId="9313" hidden="1" xr:uid="{00000000-0005-0000-0000-0000E2220000}"/>
    <cellStyle name="Followed Hyperlink 2" xfId="9309" hidden="1" xr:uid="{00000000-0005-0000-0000-0000E3220000}"/>
    <cellStyle name="Followed Hyperlink 2" xfId="9305" hidden="1" xr:uid="{00000000-0005-0000-0000-0000E4220000}"/>
    <cellStyle name="Followed Hyperlink 2" xfId="9301" hidden="1" xr:uid="{00000000-0005-0000-0000-0000E5220000}"/>
    <cellStyle name="Followed Hyperlink 2" xfId="9297" hidden="1" xr:uid="{00000000-0005-0000-0000-0000E6220000}"/>
    <cellStyle name="Followed Hyperlink 2" xfId="9316" hidden="1" xr:uid="{00000000-0005-0000-0000-0000E7220000}"/>
    <cellStyle name="Followed Hyperlink 2" xfId="9312" hidden="1" xr:uid="{00000000-0005-0000-0000-0000E8220000}"/>
    <cellStyle name="Followed Hyperlink 2" xfId="9289" hidden="1" xr:uid="{00000000-0005-0000-0000-0000E9220000}"/>
    <cellStyle name="Followed Hyperlink 2" xfId="9266" hidden="1" xr:uid="{00000000-0005-0000-0000-0000EA220000}"/>
    <cellStyle name="Followed Hyperlink 2" xfId="9279" hidden="1" xr:uid="{00000000-0005-0000-0000-0000EB220000}"/>
    <cellStyle name="Followed Hyperlink 2" xfId="9299" hidden="1" xr:uid="{00000000-0005-0000-0000-0000EC220000}"/>
    <cellStyle name="Followed Hyperlink 2" xfId="9320" hidden="1" xr:uid="{00000000-0005-0000-0000-0000ED220000}"/>
    <cellStyle name="Followed Hyperlink 2" xfId="9259" hidden="1" xr:uid="{00000000-0005-0000-0000-0000EE220000}"/>
    <cellStyle name="Followed Hyperlink 2" xfId="9285" hidden="1" xr:uid="{00000000-0005-0000-0000-0000EF220000}"/>
    <cellStyle name="Followed Hyperlink 2" xfId="9315" hidden="1" xr:uid="{00000000-0005-0000-0000-0000F0220000}"/>
    <cellStyle name="Followed Hyperlink 2" xfId="9296" hidden="1" xr:uid="{00000000-0005-0000-0000-0000F1220000}"/>
    <cellStyle name="Followed Hyperlink 2" xfId="9300" hidden="1" xr:uid="{00000000-0005-0000-0000-0000F2220000}"/>
    <cellStyle name="Followed Hyperlink 2" xfId="9304" hidden="1" xr:uid="{00000000-0005-0000-0000-0000F3220000}"/>
    <cellStyle name="Followed Hyperlink 2" xfId="9307" hidden="1" xr:uid="{00000000-0005-0000-0000-0000F4220000}"/>
    <cellStyle name="Followed Hyperlink 2" xfId="9323" hidden="1" xr:uid="{00000000-0005-0000-0000-0000F5220000}"/>
    <cellStyle name="Followed Hyperlink 2" xfId="9288" hidden="1" xr:uid="{00000000-0005-0000-0000-0000F6220000}"/>
    <cellStyle name="Followed Hyperlink 2" xfId="9321" hidden="1" xr:uid="{00000000-0005-0000-0000-0000F7220000}"/>
    <cellStyle name="Followed Hyperlink 2" xfId="9319" hidden="1" xr:uid="{00000000-0005-0000-0000-0000F8220000}"/>
    <cellStyle name="Followed Hyperlink 2" xfId="9303" hidden="1" xr:uid="{00000000-0005-0000-0000-0000F9220000}"/>
    <cellStyle name="Followed Hyperlink 2" xfId="9345" hidden="1" xr:uid="{00000000-0005-0000-0000-0000FA220000}"/>
    <cellStyle name="Followed Hyperlink 2" xfId="9341" hidden="1" xr:uid="{00000000-0005-0000-0000-0000FB220000}"/>
    <cellStyle name="Followed Hyperlink 2" xfId="9337" hidden="1" xr:uid="{00000000-0005-0000-0000-0000FC220000}"/>
    <cellStyle name="Followed Hyperlink 2" xfId="9333" hidden="1" xr:uid="{00000000-0005-0000-0000-0000FD220000}"/>
    <cellStyle name="Followed Hyperlink 2" xfId="9329" hidden="1" xr:uid="{00000000-0005-0000-0000-0000FE220000}"/>
    <cellStyle name="Followed Hyperlink 2" xfId="9311" hidden="1" xr:uid="{00000000-0005-0000-0000-0000FF220000}"/>
    <cellStyle name="Followed Hyperlink 2" xfId="9308" hidden="1" xr:uid="{00000000-0005-0000-0000-000000230000}"/>
    <cellStyle name="Followed Hyperlink 2" xfId="9322" hidden="1" xr:uid="{00000000-0005-0000-0000-000001230000}"/>
    <cellStyle name="Followed Hyperlink 2" xfId="9343" hidden="1" xr:uid="{00000000-0005-0000-0000-000002230000}"/>
    <cellStyle name="Followed Hyperlink 2" xfId="9327" hidden="1" xr:uid="{00000000-0005-0000-0000-000003230000}"/>
    <cellStyle name="Followed Hyperlink 2" xfId="9339" hidden="1" xr:uid="{00000000-0005-0000-0000-000004230000}"/>
    <cellStyle name="Followed Hyperlink 2" xfId="9318" hidden="1" xr:uid="{00000000-0005-0000-0000-000005230000}"/>
    <cellStyle name="Followed Hyperlink 2" xfId="9336" hidden="1" xr:uid="{00000000-0005-0000-0000-000006230000}"/>
    <cellStyle name="Followed Hyperlink 2" xfId="9340" hidden="1" xr:uid="{00000000-0005-0000-0000-000007230000}"/>
    <cellStyle name="Followed Hyperlink 2" xfId="9344" hidden="1" xr:uid="{00000000-0005-0000-0000-000008230000}"/>
    <cellStyle name="Followed Hyperlink 2" xfId="9348" hidden="1" xr:uid="{00000000-0005-0000-0000-000009230000}"/>
    <cellStyle name="Followed Hyperlink 2" xfId="9328" hidden="1" xr:uid="{00000000-0005-0000-0000-00000A230000}"/>
    <cellStyle name="Followed Hyperlink 2" xfId="9338" hidden="1" xr:uid="{00000000-0005-0000-0000-00000B230000}"/>
    <cellStyle name="Followed Hyperlink 2" xfId="9324" hidden="1" xr:uid="{00000000-0005-0000-0000-00000C230000}"/>
    <cellStyle name="Followed Hyperlink 2" xfId="9346" hidden="1" xr:uid="{00000000-0005-0000-0000-00000D230000}"/>
    <cellStyle name="Followed Hyperlink 2" xfId="9331" hidden="1" xr:uid="{00000000-0005-0000-0000-00000E230000}"/>
    <cellStyle name="Followed Hyperlink 2" xfId="9347" hidden="1" xr:uid="{00000000-0005-0000-0000-00000F230000}"/>
    <cellStyle name="Followed Hyperlink 2" xfId="9367" hidden="1" xr:uid="{00000000-0005-0000-0000-000010230000}"/>
    <cellStyle name="Followed Hyperlink 2" xfId="9363" hidden="1" xr:uid="{00000000-0005-0000-0000-000011230000}"/>
    <cellStyle name="Followed Hyperlink 2" xfId="9359" hidden="1" xr:uid="{00000000-0005-0000-0000-000012230000}"/>
    <cellStyle name="Followed Hyperlink 2" xfId="9355" hidden="1" xr:uid="{00000000-0005-0000-0000-000013230000}"/>
    <cellStyle name="Followed Hyperlink 2" xfId="9351" hidden="1" xr:uid="{00000000-0005-0000-0000-000014230000}"/>
    <cellStyle name="Followed Hyperlink 2" xfId="9332" hidden="1" xr:uid="{00000000-0005-0000-0000-000015230000}"/>
    <cellStyle name="Followed Hyperlink 2" xfId="9325" hidden="1" xr:uid="{00000000-0005-0000-0000-000016230000}"/>
    <cellStyle name="Followed Hyperlink 2" xfId="9342" hidden="1" xr:uid="{00000000-0005-0000-0000-000017230000}"/>
    <cellStyle name="Followed Hyperlink 2" xfId="9365" hidden="1" xr:uid="{00000000-0005-0000-0000-000018230000}"/>
    <cellStyle name="Followed Hyperlink 2" xfId="9349" hidden="1" xr:uid="{00000000-0005-0000-0000-000019230000}"/>
    <cellStyle name="Followed Hyperlink 2" xfId="9361" hidden="1" xr:uid="{00000000-0005-0000-0000-00001A230000}"/>
    <cellStyle name="Followed Hyperlink 2" xfId="9335" hidden="1" xr:uid="{00000000-0005-0000-0000-00001B230000}"/>
    <cellStyle name="Followed Hyperlink 2" xfId="9358" hidden="1" xr:uid="{00000000-0005-0000-0000-00001C230000}"/>
    <cellStyle name="Followed Hyperlink 2" xfId="9362" hidden="1" xr:uid="{00000000-0005-0000-0000-00001D230000}"/>
    <cellStyle name="Followed Hyperlink 2" xfId="9366" hidden="1" xr:uid="{00000000-0005-0000-0000-00001E230000}"/>
    <cellStyle name="Followed Hyperlink 2" xfId="9370" hidden="1" xr:uid="{00000000-0005-0000-0000-00001F230000}"/>
    <cellStyle name="Followed Hyperlink 2" xfId="9350" hidden="1" xr:uid="{00000000-0005-0000-0000-000020230000}"/>
    <cellStyle name="Followed Hyperlink 2" xfId="9360" hidden="1" xr:uid="{00000000-0005-0000-0000-000021230000}"/>
    <cellStyle name="Followed Hyperlink 2" xfId="9334" hidden="1" xr:uid="{00000000-0005-0000-0000-000022230000}"/>
    <cellStyle name="Followed Hyperlink 2" xfId="9368" hidden="1" xr:uid="{00000000-0005-0000-0000-000023230000}"/>
    <cellStyle name="Followed Hyperlink 2" xfId="9353" hidden="1" xr:uid="{00000000-0005-0000-0000-000024230000}"/>
    <cellStyle name="Followed Hyperlink 2" xfId="9369" hidden="1" xr:uid="{00000000-0005-0000-0000-000025230000}"/>
    <cellStyle name="Followed Hyperlink 2" xfId="9387" hidden="1" xr:uid="{00000000-0005-0000-0000-000026230000}"/>
    <cellStyle name="Followed Hyperlink 2" xfId="9384" hidden="1" xr:uid="{00000000-0005-0000-0000-000027230000}"/>
    <cellStyle name="Followed Hyperlink 2" xfId="9380" hidden="1" xr:uid="{00000000-0005-0000-0000-000028230000}"/>
    <cellStyle name="Followed Hyperlink 2" xfId="9377" hidden="1" xr:uid="{00000000-0005-0000-0000-000029230000}"/>
    <cellStyle name="Followed Hyperlink 2" xfId="9373" hidden="1" xr:uid="{00000000-0005-0000-0000-00002A230000}"/>
    <cellStyle name="Followed Hyperlink 2" xfId="9364" hidden="1" xr:uid="{00000000-0005-0000-0000-00002B230000}"/>
    <cellStyle name="Followed Hyperlink 2" xfId="9385" hidden="1" xr:uid="{00000000-0005-0000-0000-00002C230000}"/>
    <cellStyle name="Followed Hyperlink 2" xfId="9371" hidden="1" xr:uid="{00000000-0005-0000-0000-00002D230000}"/>
    <cellStyle name="Followed Hyperlink 2" xfId="9382" hidden="1" xr:uid="{00000000-0005-0000-0000-00002E230000}"/>
    <cellStyle name="Followed Hyperlink 2" xfId="9357" hidden="1" xr:uid="{00000000-0005-0000-0000-00002F230000}"/>
    <cellStyle name="Followed Hyperlink 2" xfId="9379" hidden="1" xr:uid="{00000000-0005-0000-0000-000030230000}"/>
    <cellStyle name="Followed Hyperlink 2" xfId="9383" hidden="1" xr:uid="{00000000-0005-0000-0000-000031230000}"/>
    <cellStyle name="Followed Hyperlink 2" xfId="9386" hidden="1" xr:uid="{00000000-0005-0000-0000-000032230000}"/>
    <cellStyle name="Followed Hyperlink 2" xfId="9390" hidden="1" xr:uid="{00000000-0005-0000-0000-000033230000}"/>
    <cellStyle name="Followed Hyperlink 2" xfId="9372" hidden="1" xr:uid="{00000000-0005-0000-0000-000034230000}"/>
    <cellStyle name="Followed Hyperlink 2" xfId="9381" hidden="1" xr:uid="{00000000-0005-0000-0000-000035230000}"/>
    <cellStyle name="Followed Hyperlink 2" xfId="9356" hidden="1" xr:uid="{00000000-0005-0000-0000-000036230000}"/>
    <cellStyle name="Followed Hyperlink 2" xfId="9388" hidden="1" xr:uid="{00000000-0005-0000-0000-000037230000}"/>
    <cellStyle name="Followed Hyperlink 2" xfId="9375" hidden="1" xr:uid="{00000000-0005-0000-0000-000038230000}"/>
    <cellStyle name="Followed Hyperlink 2" xfId="9389" hidden="1" xr:uid="{00000000-0005-0000-0000-000039230000}"/>
    <cellStyle name="Followed Hyperlink 2" xfId="9409" hidden="1" xr:uid="{00000000-0005-0000-0000-00003A230000}"/>
    <cellStyle name="Followed Hyperlink 2" xfId="9405" hidden="1" xr:uid="{00000000-0005-0000-0000-00003B230000}"/>
    <cellStyle name="Followed Hyperlink 2" xfId="9401" hidden="1" xr:uid="{00000000-0005-0000-0000-00003C230000}"/>
    <cellStyle name="Followed Hyperlink 2" xfId="9397" hidden="1" xr:uid="{00000000-0005-0000-0000-00003D230000}"/>
    <cellStyle name="Followed Hyperlink 2" xfId="9393" hidden="1" xr:uid="{00000000-0005-0000-0000-00003E230000}"/>
    <cellStyle name="Followed Hyperlink 2" xfId="9374" hidden="1" xr:uid="{00000000-0005-0000-0000-00003F230000}"/>
    <cellStyle name="Followed Hyperlink 2" xfId="9412" hidden="1" xr:uid="{00000000-0005-0000-0000-000040230000}"/>
    <cellStyle name="Followed Hyperlink 2" xfId="9330" hidden="1" xr:uid="{00000000-0005-0000-0000-000041230000}"/>
    <cellStyle name="Followed Hyperlink 2" xfId="9376" hidden="1" xr:uid="{00000000-0005-0000-0000-000042230000}"/>
    <cellStyle name="Followed Hyperlink 2" xfId="9352" hidden="1" xr:uid="{00000000-0005-0000-0000-000043230000}"/>
    <cellStyle name="Followed Hyperlink 2" xfId="9399" hidden="1" xr:uid="{00000000-0005-0000-0000-000044230000}"/>
    <cellStyle name="Followed Hyperlink 2" xfId="9406" hidden="1" xr:uid="{00000000-0005-0000-0000-000045230000}"/>
    <cellStyle name="Followed Hyperlink 2" xfId="9395" hidden="1" xr:uid="{00000000-0005-0000-0000-000046230000}"/>
    <cellStyle name="Followed Hyperlink 2" xfId="9354" hidden="1" xr:uid="{00000000-0005-0000-0000-000047230000}"/>
    <cellStyle name="Followed Hyperlink 2" xfId="9392" hidden="1" xr:uid="{00000000-0005-0000-0000-000048230000}"/>
    <cellStyle name="Followed Hyperlink 2" xfId="9396" hidden="1" xr:uid="{00000000-0005-0000-0000-000049230000}"/>
    <cellStyle name="Followed Hyperlink 2" xfId="9400" hidden="1" xr:uid="{00000000-0005-0000-0000-00004A230000}"/>
    <cellStyle name="Followed Hyperlink 2" xfId="9404" hidden="1" xr:uid="{00000000-0005-0000-0000-00004B230000}"/>
    <cellStyle name="Followed Hyperlink 2" xfId="9407" hidden="1" xr:uid="{00000000-0005-0000-0000-00004C230000}"/>
    <cellStyle name="Followed Hyperlink 2" xfId="9394" hidden="1" xr:uid="{00000000-0005-0000-0000-00004D230000}"/>
    <cellStyle name="Followed Hyperlink 2" xfId="9378" hidden="1" xr:uid="{00000000-0005-0000-0000-00004E230000}"/>
    <cellStyle name="Followed Hyperlink 2" xfId="9402" hidden="1" xr:uid="{00000000-0005-0000-0000-00004F230000}"/>
    <cellStyle name="Followed Hyperlink 2" xfId="9410" hidden="1" xr:uid="{00000000-0005-0000-0000-000050230000}"/>
    <cellStyle name="Followed Hyperlink 2" xfId="9403" hidden="1" xr:uid="{00000000-0005-0000-0000-000051230000}"/>
    <cellStyle name="Followed Hyperlink 2" xfId="9432" hidden="1" xr:uid="{00000000-0005-0000-0000-000052230000}"/>
    <cellStyle name="Followed Hyperlink 2" xfId="9428" hidden="1" xr:uid="{00000000-0005-0000-0000-000053230000}"/>
    <cellStyle name="Followed Hyperlink 2" xfId="9424" hidden="1" xr:uid="{00000000-0005-0000-0000-000054230000}"/>
    <cellStyle name="Followed Hyperlink 2" xfId="9420" hidden="1" xr:uid="{00000000-0005-0000-0000-000055230000}"/>
    <cellStyle name="Followed Hyperlink 2" xfId="9417" hidden="1" xr:uid="{00000000-0005-0000-0000-000056230000}"/>
    <cellStyle name="Followed Hyperlink 2" xfId="9411" hidden="1" xr:uid="{00000000-0005-0000-0000-000057230000}"/>
    <cellStyle name="Followed Hyperlink 2" xfId="9408" hidden="1" xr:uid="{00000000-0005-0000-0000-000058230000}"/>
    <cellStyle name="Followed Hyperlink 2" xfId="9398" hidden="1" xr:uid="{00000000-0005-0000-0000-000059230000}"/>
    <cellStyle name="Followed Hyperlink 2" xfId="9430" hidden="1" xr:uid="{00000000-0005-0000-0000-00005A230000}"/>
    <cellStyle name="Followed Hyperlink 2" xfId="9415" hidden="1" xr:uid="{00000000-0005-0000-0000-00005B230000}"/>
    <cellStyle name="Followed Hyperlink 2" xfId="9426" hidden="1" xr:uid="{00000000-0005-0000-0000-00005C230000}"/>
    <cellStyle name="Followed Hyperlink 2" xfId="9391" hidden="1" xr:uid="{00000000-0005-0000-0000-00005D230000}"/>
    <cellStyle name="Followed Hyperlink 2" xfId="9423" hidden="1" xr:uid="{00000000-0005-0000-0000-00005E230000}"/>
    <cellStyle name="Followed Hyperlink 2" xfId="9427" hidden="1" xr:uid="{00000000-0005-0000-0000-00005F230000}"/>
    <cellStyle name="Followed Hyperlink 2" xfId="9431" hidden="1" xr:uid="{00000000-0005-0000-0000-000060230000}"/>
    <cellStyle name="Followed Hyperlink 2" xfId="9435" hidden="1" xr:uid="{00000000-0005-0000-0000-000061230000}"/>
    <cellStyle name="Followed Hyperlink 2" xfId="9416" hidden="1" xr:uid="{00000000-0005-0000-0000-000062230000}"/>
    <cellStyle name="Followed Hyperlink 2" xfId="9425" hidden="1" xr:uid="{00000000-0005-0000-0000-000063230000}"/>
    <cellStyle name="Followed Hyperlink 2" xfId="9326" hidden="1" xr:uid="{00000000-0005-0000-0000-000064230000}"/>
    <cellStyle name="Followed Hyperlink 2" xfId="9433" hidden="1" xr:uid="{00000000-0005-0000-0000-000065230000}"/>
    <cellStyle name="Followed Hyperlink 2" xfId="9419" hidden="1" xr:uid="{00000000-0005-0000-0000-000066230000}"/>
    <cellStyle name="Followed Hyperlink 2" xfId="9434" hidden="1" xr:uid="{00000000-0005-0000-0000-000067230000}"/>
    <cellStyle name="Followed Hyperlink 2" xfId="9452" hidden="1" xr:uid="{00000000-0005-0000-0000-000068230000}"/>
    <cellStyle name="Followed Hyperlink 2" xfId="9449" hidden="1" xr:uid="{00000000-0005-0000-0000-000069230000}"/>
    <cellStyle name="Followed Hyperlink 2" xfId="9445" hidden="1" xr:uid="{00000000-0005-0000-0000-00006A230000}"/>
    <cellStyle name="Followed Hyperlink 2" xfId="9442" hidden="1" xr:uid="{00000000-0005-0000-0000-00006B230000}"/>
    <cellStyle name="Followed Hyperlink 2" xfId="9438" hidden="1" xr:uid="{00000000-0005-0000-0000-00006C230000}"/>
    <cellStyle name="Followed Hyperlink 2" xfId="9413" hidden="1" xr:uid="{00000000-0005-0000-0000-00006D230000}"/>
    <cellStyle name="Followed Hyperlink 2" xfId="9429" hidden="1" xr:uid="{00000000-0005-0000-0000-00006E230000}"/>
    <cellStyle name="Followed Hyperlink 2" xfId="9450" hidden="1" xr:uid="{00000000-0005-0000-0000-00006F230000}"/>
    <cellStyle name="Followed Hyperlink 2" xfId="9436" hidden="1" xr:uid="{00000000-0005-0000-0000-000070230000}"/>
    <cellStyle name="Followed Hyperlink 2" xfId="9447" hidden="1" xr:uid="{00000000-0005-0000-0000-000071230000}"/>
    <cellStyle name="Followed Hyperlink 2" xfId="9422" hidden="1" xr:uid="{00000000-0005-0000-0000-000072230000}"/>
    <cellStyle name="Followed Hyperlink 2" xfId="9444" hidden="1" xr:uid="{00000000-0005-0000-0000-000073230000}"/>
    <cellStyle name="Followed Hyperlink 2" xfId="9448" hidden="1" xr:uid="{00000000-0005-0000-0000-000074230000}"/>
    <cellStyle name="Followed Hyperlink 2" xfId="9451" hidden="1" xr:uid="{00000000-0005-0000-0000-000075230000}"/>
    <cellStyle name="Followed Hyperlink 2" xfId="9455" hidden="1" xr:uid="{00000000-0005-0000-0000-000076230000}"/>
    <cellStyle name="Followed Hyperlink 2" xfId="9437" hidden="1" xr:uid="{00000000-0005-0000-0000-000077230000}"/>
    <cellStyle name="Followed Hyperlink 2" xfId="9446" hidden="1" xr:uid="{00000000-0005-0000-0000-000078230000}"/>
    <cellStyle name="Followed Hyperlink 2" xfId="9421" hidden="1" xr:uid="{00000000-0005-0000-0000-000079230000}"/>
    <cellStyle name="Followed Hyperlink 2" xfId="9453" hidden="1" xr:uid="{00000000-0005-0000-0000-00007A230000}"/>
    <cellStyle name="Followed Hyperlink 2" xfId="9440" hidden="1" xr:uid="{00000000-0005-0000-0000-00007B230000}"/>
    <cellStyle name="Followed Hyperlink 2" xfId="9454" hidden="1" xr:uid="{00000000-0005-0000-0000-00007C230000}"/>
    <cellStyle name="Followed Hyperlink 2" xfId="9471" hidden="1" xr:uid="{00000000-0005-0000-0000-00007D230000}"/>
    <cellStyle name="Followed Hyperlink 2" xfId="9467" hidden="1" xr:uid="{00000000-0005-0000-0000-00007E230000}"/>
    <cellStyle name="Followed Hyperlink 2" xfId="9464" hidden="1" xr:uid="{00000000-0005-0000-0000-00007F230000}"/>
    <cellStyle name="Followed Hyperlink 2" xfId="9460" hidden="1" xr:uid="{00000000-0005-0000-0000-000080230000}"/>
    <cellStyle name="Followed Hyperlink 2" xfId="9457" hidden="1" xr:uid="{00000000-0005-0000-0000-000081230000}"/>
    <cellStyle name="Followed Hyperlink 2" xfId="9439" hidden="1" xr:uid="{00000000-0005-0000-0000-000082230000}"/>
    <cellStyle name="Followed Hyperlink 2" xfId="9443" hidden="1" xr:uid="{00000000-0005-0000-0000-000083230000}"/>
    <cellStyle name="Followed Hyperlink 2" xfId="9465" hidden="1" xr:uid="{00000000-0005-0000-0000-000084230000}"/>
    <cellStyle name="Followed Hyperlink 2" xfId="9472" hidden="1" xr:uid="{00000000-0005-0000-0000-000085230000}"/>
    <cellStyle name="Followed Hyperlink 2" xfId="9462" hidden="1" xr:uid="{00000000-0005-0000-0000-000086230000}"/>
    <cellStyle name="Followed Hyperlink 2" xfId="9441" hidden="1" xr:uid="{00000000-0005-0000-0000-000087230000}"/>
    <cellStyle name="Followed Hyperlink 2" xfId="9459" hidden="1" xr:uid="{00000000-0005-0000-0000-000088230000}"/>
    <cellStyle name="Followed Hyperlink 2" xfId="9463" hidden="1" xr:uid="{00000000-0005-0000-0000-000089230000}"/>
    <cellStyle name="Followed Hyperlink 2" xfId="9466" hidden="1" xr:uid="{00000000-0005-0000-0000-00008A230000}"/>
    <cellStyle name="Followed Hyperlink 2" xfId="9470" hidden="1" xr:uid="{00000000-0005-0000-0000-00008B230000}"/>
    <cellStyle name="Followed Hyperlink 2" xfId="9473" hidden="1" xr:uid="{00000000-0005-0000-0000-00008C230000}"/>
    <cellStyle name="Followed Hyperlink 2" xfId="9461" hidden="1" xr:uid="{00000000-0005-0000-0000-00008D230000}"/>
    <cellStyle name="Followed Hyperlink 2" xfId="9418" hidden="1" xr:uid="{00000000-0005-0000-0000-00008E230000}"/>
    <cellStyle name="Followed Hyperlink 2" xfId="9468" hidden="1" xr:uid="{00000000-0005-0000-0000-00008F230000}"/>
    <cellStyle name="Followed Hyperlink 2" xfId="9456" hidden="1" xr:uid="{00000000-0005-0000-0000-000090230000}"/>
    <cellStyle name="Followed Hyperlink 2" xfId="9469" hidden="1" xr:uid="{00000000-0005-0000-0000-000091230000}"/>
    <cellStyle name="Followed Hyperlink 2" xfId="9483" hidden="1" xr:uid="{00000000-0005-0000-0000-000092230000}"/>
    <cellStyle name="Followed Hyperlink 2" xfId="9482" hidden="1" xr:uid="{00000000-0005-0000-0000-000093230000}"/>
    <cellStyle name="Followed Hyperlink 2" xfId="9478" hidden="1" xr:uid="{00000000-0005-0000-0000-000094230000}"/>
    <cellStyle name="Followed Hyperlink 2" xfId="9477" hidden="1" xr:uid="{00000000-0005-0000-0000-000095230000}"/>
    <cellStyle name="Followed Hyperlink 2" xfId="9474" hidden="1" xr:uid="{00000000-0005-0000-0000-000096230000}"/>
    <cellStyle name="Followed Hyperlink 2" xfId="9414" hidden="1" xr:uid="{00000000-0005-0000-0000-000097230000}"/>
    <cellStyle name="Followed Hyperlink 2" xfId="9485" hidden="1" xr:uid="{00000000-0005-0000-0000-000098230000}"/>
    <cellStyle name="Followed Hyperlink 2" xfId="9475" hidden="1" xr:uid="{00000000-0005-0000-0000-000099230000}"/>
    <cellStyle name="Followed Hyperlink 2" xfId="9458" hidden="1" xr:uid="{00000000-0005-0000-0000-00009A230000}"/>
    <cellStyle name="Followed Hyperlink 2" xfId="9479" hidden="1" xr:uid="{00000000-0005-0000-0000-00009B230000}"/>
    <cellStyle name="Followed Hyperlink 2" xfId="9484" hidden="1" xr:uid="{00000000-0005-0000-0000-00009C230000}"/>
    <cellStyle name="Followed Hyperlink 2" xfId="9480" hidden="1" xr:uid="{00000000-0005-0000-0000-00009D230000}"/>
    <cellStyle name="Followed Hyperlink 2" xfId="9504" hidden="1" xr:uid="{00000000-0005-0000-0000-00009E230000}"/>
    <cellStyle name="Followed Hyperlink 2" xfId="9500" hidden="1" xr:uid="{00000000-0005-0000-0000-00009F230000}"/>
    <cellStyle name="Followed Hyperlink 2" xfId="9496" hidden="1" xr:uid="{00000000-0005-0000-0000-0000A0230000}"/>
    <cellStyle name="Followed Hyperlink 2" xfId="9492" hidden="1" xr:uid="{00000000-0005-0000-0000-0000A1230000}"/>
    <cellStyle name="Followed Hyperlink 2" xfId="9489" hidden="1" xr:uid="{00000000-0005-0000-0000-0000A2230000}"/>
    <cellStyle name="Followed Hyperlink 2" xfId="9486" hidden="1" xr:uid="{00000000-0005-0000-0000-0000A3230000}"/>
    <cellStyle name="Followed Hyperlink 2" xfId="9507" hidden="1" xr:uid="{00000000-0005-0000-0000-0000A4230000}"/>
    <cellStyle name="Followed Hyperlink 2" xfId="9503" hidden="1" xr:uid="{00000000-0005-0000-0000-0000A5230000}"/>
    <cellStyle name="Followed Hyperlink 2" xfId="9499" hidden="1" xr:uid="{00000000-0005-0000-0000-0000A6230000}"/>
    <cellStyle name="Followed Hyperlink 2" xfId="9495" hidden="1" xr:uid="{00000000-0005-0000-0000-0000A7230000}"/>
    <cellStyle name="Followed Hyperlink 2" xfId="9491" hidden="1" xr:uid="{00000000-0005-0000-0000-0000A8230000}"/>
    <cellStyle name="Followed Hyperlink 2" xfId="9488" hidden="1" xr:uid="{00000000-0005-0000-0000-0000A9230000}"/>
    <cellStyle name="Followed Hyperlink 2" xfId="9506" hidden="1" xr:uid="{00000000-0005-0000-0000-0000AA230000}"/>
    <cellStyle name="Followed Hyperlink 2" xfId="9502" hidden="1" xr:uid="{00000000-0005-0000-0000-0000AB230000}"/>
    <cellStyle name="Followed Hyperlink 2" xfId="9498" hidden="1" xr:uid="{00000000-0005-0000-0000-0000AC230000}"/>
    <cellStyle name="Followed Hyperlink 2" xfId="9494" hidden="1" xr:uid="{00000000-0005-0000-0000-0000AD230000}"/>
    <cellStyle name="Followed Hyperlink 2" xfId="9490" hidden="1" xr:uid="{00000000-0005-0000-0000-0000AE230000}"/>
    <cellStyle name="Followed Hyperlink 2" xfId="9511" hidden="1" xr:uid="{00000000-0005-0000-0000-0000AF230000}"/>
    <cellStyle name="Followed Hyperlink 2" xfId="9509" hidden="1" xr:uid="{00000000-0005-0000-0000-0000B0230000}"/>
    <cellStyle name="Followed Hyperlink 2" xfId="9481" hidden="1" xr:uid="{00000000-0005-0000-0000-0000B1230000}"/>
    <cellStyle name="Followed Hyperlink 2" xfId="9493" hidden="1" xr:uid="{00000000-0005-0000-0000-0000B2230000}"/>
    <cellStyle name="Followed Hyperlink 2" xfId="9497" hidden="1" xr:uid="{00000000-0005-0000-0000-0000B3230000}"/>
    <cellStyle name="Followed Hyperlink 2" xfId="9501" hidden="1" xr:uid="{00000000-0005-0000-0000-0000B4230000}"/>
    <cellStyle name="Followed Hyperlink 2" xfId="9505" hidden="1" xr:uid="{00000000-0005-0000-0000-0000B5230000}"/>
    <cellStyle name="Followed Hyperlink 2" xfId="9487" hidden="1" xr:uid="{00000000-0005-0000-0000-0000B6230000}"/>
    <cellStyle name="Followed Hyperlink 2" xfId="9513" hidden="1" xr:uid="{00000000-0005-0000-0000-0000B7230000}"/>
    <cellStyle name="Followed Hyperlink 2" xfId="9476" hidden="1" xr:uid="{00000000-0005-0000-0000-0000B8230000}"/>
    <cellStyle name="Followed Hyperlink 2" xfId="9512" hidden="1" xr:uid="{00000000-0005-0000-0000-0000B9230000}"/>
    <cellStyle name="Followed Hyperlink 2" xfId="9510" hidden="1" xr:uid="{00000000-0005-0000-0000-0000BA230000}"/>
    <cellStyle name="Followed Hyperlink 2" xfId="9508" hidden="1" xr:uid="{00000000-0005-0000-0000-0000BB230000}"/>
    <cellStyle name="Followed Hyperlink 2" xfId="9519" hidden="1" xr:uid="{00000000-0005-0000-0000-0000BC230000}"/>
    <cellStyle name="Followed Hyperlink 2" xfId="9518" hidden="1" xr:uid="{00000000-0005-0000-0000-0000BD230000}"/>
    <cellStyle name="Followed Hyperlink 2" xfId="9517" hidden="1" xr:uid="{00000000-0005-0000-0000-0000BE230000}"/>
    <cellStyle name="Followed Hyperlink 2" xfId="9516" hidden="1" xr:uid="{00000000-0005-0000-0000-0000BF230000}"/>
    <cellStyle name="Followed Hyperlink 2" xfId="9515" hidden="1" xr:uid="{00000000-0005-0000-0000-0000C0230000}"/>
    <cellStyle name="Followed Hyperlink 2" xfId="9514" hidden="1" xr:uid="{00000000-0005-0000-0000-0000C1230000}"/>
    <cellStyle name="Followed Hyperlink 2" xfId="9520" hidden="1" xr:uid="{00000000-0005-0000-0000-0000C2230000}"/>
    <cellStyle name="Followed Hyperlink 2" xfId="9521" hidden="1" xr:uid="{00000000-0005-0000-0000-0000C3230000}"/>
    <cellStyle name="Followed Hyperlink 2" xfId="9522" hidden="1" xr:uid="{00000000-0005-0000-0000-0000C4230000}"/>
    <cellStyle name="Followed Hyperlink 2" xfId="9523" hidden="1" xr:uid="{00000000-0005-0000-0000-0000C5230000}"/>
    <cellStyle name="Followed Hyperlink 2" xfId="9524" hidden="1" xr:uid="{00000000-0005-0000-0000-0000C6230000}"/>
    <cellStyle name="Followed Hyperlink 2" xfId="9525" hidden="1" xr:uid="{00000000-0005-0000-0000-0000C7230000}"/>
    <cellStyle name="Followed Hyperlink 2" xfId="9526" hidden="1" xr:uid="{00000000-0005-0000-0000-0000C8230000}"/>
    <cellStyle name="Followed Hyperlink 2" xfId="9527" hidden="1" xr:uid="{00000000-0005-0000-0000-0000C9230000}"/>
    <cellStyle name="Followed Hyperlink 2" xfId="9528" hidden="1" xr:uid="{00000000-0005-0000-0000-0000CA230000}"/>
    <cellStyle name="Followed Hyperlink 2" xfId="9529" hidden="1" xr:uid="{00000000-0005-0000-0000-0000CB230000}"/>
    <cellStyle name="Followed Hyperlink 2" xfId="9530" hidden="1" xr:uid="{00000000-0005-0000-0000-0000CC230000}"/>
    <cellStyle name="Followed Hyperlink 2" xfId="9531" hidden="1" xr:uid="{00000000-0005-0000-0000-0000CD230000}"/>
    <cellStyle name="Followed Hyperlink 2" xfId="9532" hidden="1" xr:uid="{00000000-0005-0000-0000-0000CE230000}"/>
    <cellStyle name="Followed Hyperlink 2" xfId="9533" hidden="1" xr:uid="{00000000-0005-0000-0000-0000CF230000}"/>
    <cellStyle name="Followed Hyperlink 2" xfId="9534" hidden="1" xr:uid="{00000000-0005-0000-0000-0000D0230000}"/>
    <cellStyle name="Followed Hyperlink 2" xfId="9535" hidden="1" xr:uid="{00000000-0005-0000-0000-0000D1230000}"/>
    <cellStyle name="Followed Hyperlink 2" xfId="9536" hidden="1" xr:uid="{00000000-0005-0000-0000-0000D2230000}"/>
    <cellStyle name="Followed Hyperlink 2" xfId="9537" hidden="1" xr:uid="{00000000-0005-0000-0000-0000D3230000}"/>
    <cellStyle name="Followed Hyperlink 2" xfId="9538" hidden="1" xr:uid="{00000000-0005-0000-0000-0000D4230000}"/>
    <cellStyle name="Followed Hyperlink 2" xfId="9539" hidden="1" xr:uid="{00000000-0005-0000-0000-0000D5230000}"/>
    <cellStyle name="Followed Hyperlink 2" xfId="9540" hidden="1" xr:uid="{00000000-0005-0000-0000-0000D6230000}"/>
    <cellStyle name="Followed Hyperlink 2" xfId="9541" hidden="1" xr:uid="{00000000-0005-0000-0000-0000D7230000}"/>
    <cellStyle name="Followed Hyperlink 2" xfId="9542" hidden="1" xr:uid="{00000000-0005-0000-0000-0000D8230000}"/>
    <cellStyle name="Followed Hyperlink 2" xfId="9543" hidden="1" xr:uid="{00000000-0005-0000-0000-0000D9230000}"/>
    <cellStyle name="Followed Hyperlink 2" xfId="9544" hidden="1" xr:uid="{00000000-0005-0000-0000-0000DA230000}"/>
    <cellStyle name="Followed Hyperlink 2" xfId="9545" hidden="1" xr:uid="{00000000-0005-0000-0000-0000DB230000}"/>
    <cellStyle name="Followed Hyperlink 2" xfId="9546" hidden="1" xr:uid="{00000000-0005-0000-0000-0000DC230000}"/>
    <cellStyle name="Followed Hyperlink 2" xfId="9547" hidden="1" xr:uid="{00000000-0005-0000-0000-0000DD230000}"/>
    <cellStyle name="Followed Hyperlink 2" xfId="9548" hidden="1" xr:uid="{00000000-0005-0000-0000-0000DE230000}"/>
    <cellStyle name="Followed Hyperlink 2" xfId="9549" hidden="1" xr:uid="{00000000-0005-0000-0000-0000DF230000}"/>
    <cellStyle name="Followed Hyperlink 2" xfId="9550" hidden="1" xr:uid="{00000000-0005-0000-0000-0000E0230000}"/>
    <cellStyle name="Followed Hyperlink 2" xfId="9551" hidden="1" xr:uid="{00000000-0005-0000-0000-0000E1230000}"/>
    <cellStyle name="Followed Hyperlink 2" xfId="9552" hidden="1" xr:uid="{00000000-0005-0000-0000-0000E2230000}"/>
    <cellStyle name="Followed Hyperlink 2" xfId="9553" hidden="1" xr:uid="{00000000-0005-0000-0000-0000E3230000}"/>
    <cellStyle name="Followed Hyperlink 2" xfId="9554" hidden="1" xr:uid="{00000000-0005-0000-0000-0000E4230000}"/>
    <cellStyle name="Followed Hyperlink 2" xfId="9555" hidden="1" xr:uid="{00000000-0005-0000-0000-0000E5230000}"/>
    <cellStyle name="Followed Hyperlink 2" xfId="9556" hidden="1" xr:uid="{00000000-0005-0000-0000-0000E6230000}"/>
    <cellStyle name="Followed Hyperlink 2" xfId="9557" hidden="1" xr:uid="{00000000-0005-0000-0000-0000E7230000}"/>
    <cellStyle name="Followed Hyperlink 2" xfId="9558" hidden="1" xr:uid="{00000000-0005-0000-0000-0000E8230000}"/>
    <cellStyle name="Followed Hyperlink 2" xfId="9559" hidden="1" xr:uid="{00000000-0005-0000-0000-0000E9230000}"/>
    <cellStyle name="Followed Hyperlink 2" xfId="9560" hidden="1" xr:uid="{00000000-0005-0000-0000-0000EA230000}"/>
    <cellStyle name="Followed Hyperlink 2" xfId="9561" hidden="1" xr:uid="{00000000-0005-0000-0000-0000EB230000}"/>
    <cellStyle name="Followed Hyperlink 2" xfId="9562" hidden="1" xr:uid="{00000000-0005-0000-0000-0000EC230000}"/>
    <cellStyle name="Followed Hyperlink 2" xfId="9563" hidden="1" xr:uid="{00000000-0005-0000-0000-0000ED230000}"/>
    <cellStyle name="Followed Hyperlink 2" xfId="9564" hidden="1" xr:uid="{00000000-0005-0000-0000-0000EE230000}"/>
    <cellStyle name="Followed Hyperlink 2" xfId="9565" hidden="1" xr:uid="{00000000-0005-0000-0000-0000EF230000}"/>
    <cellStyle name="Followed Hyperlink 2" xfId="9566" hidden="1" xr:uid="{00000000-0005-0000-0000-0000F0230000}"/>
    <cellStyle name="Followed Hyperlink 2" xfId="9567" hidden="1" xr:uid="{00000000-0005-0000-0000-0000F1230000}"/>
    <cellStyle name="Followed Hyperlink 2" xfId="9568" hidden="1" xr:uid="{00000000-0005-0000-0000-0000F2230000}"/>
    <cellStyle name="Followed Hyperlink 2" xfId="9569" hidden="1" xr:uid="{00000000-0005-0000-0000-0000F3230000}"/>
    <cellStyle name="Followed Hyperlink 2" xfId="9570" hidden="1" xr:uid="{00000000-0005-0000-0000-0000F4230000}"/>
    <cellStyle name="Followed Hyperlink 2" xfId="9571" hidden="1" xr:uid="{00000000-0005-0000-0000-0000F5230000}"/>
    <cellStyle name="Followed Hyperlink 2" xfId="9572" hidden="1" xr:uid="{00000000-0005-0000-0000-0000F6230000}"/>
    <cellStyle name="Followed Hyperlink 2" xfId="9573" hidden="1" xr:uid="{00000000-0005-0000-0000-0000F7230000}"/>
    <cellStyle name="Followed Hyperlink 2" xfId="9574" hidden="1" xr:uid="{00000000-0005-0000-0000-0000F8230000}"/>
    <cellStyle name="Followed Hyperlink 2" xfId="9575" hidden="1" xr:uid="{00000000-0005-0000-0000-0000F9230000}"/>
    <cellStyle name="Followed Hyperlink 2" xfId="9576" hidden="1" xr:uid="{00000000-0005-0000-0000-0000FA230000}"/>
    <cellStyle name="Followed Hyperlink 2" xfId="9577" hidden="1" xr:uid="{00000000-0005-0000-0000-0000FB230000}"/>
    <cellStyle name="Followed Hyperlink 2" xfId="9578" hidden="1" xr:uid="{00000000-0005-0000-0000-0000FC230000}"/>
    <cellStyle name="Followed Hyperlink 2" xfId="9579" hidden="1" xr:uid="{00000000-0005-0000-0000-0000FD230000}"/>
    <cellStyle name="Followed Hyperlink 2" xfId="9580" hidden="1" xr:uid="{00000000-0005-0000-0000-0000FE230000}"/>
    <cellStyle name="Followed Hyperlink 2" xfId="9581" hidden="1" xr:uid="{00000000-0005-0000-0000-0000FF230000}"/>
    <cellStyle name="Followed Hyperlink 2" xfId="9582" hidden="1" xr:uid="{00000000-0005-0000-0000-000000240000}"/>
    <cellStyle name="Followed Hyperlink 2" xfId="9583" hidden="1" xr:uid="{00000000-0005-0000-0000-000001240000}"/>
    <cellStyle name="Followed Hyperlink 2" xfId="9584" hidden="1" xr:uid="{00000000-0005-0000-0000-000002240000}"/>
    <cellStyle name="Followed Hyperlink 2" xfId="9585" hidden="1" xr:uid="{00000000-0005-0000-0000-000003240000}"/>
    <cellStyle name="Followed Hyperlink 2" xfId="9586" hidden="1" xr:uid="{00000000-0005-0000-0000-000004240000}"/>
    <cellStyle name="Followed Hyperlink 2" xfId="9587" hidden="1" xr:uid="{00000000-0005-0000-0000-000005240000}"/>
    <cellStyle name="Followed Hyperlink 2" xfId="9588" hidden="1" xr:uid="{00000000-0005-0000-0000-000006240000}"/>
    <cellStyle name="Followed Hyperlink 2" xfId="9589" hidden="1" xr:uid="{00000000-0005-0000-0000-000007240000}"/>
    <cellStyle name="Followed Hyperlink 2" xfId="9590" hidden="1" xr:uid="{00000000-0005-0000-0000-000008240000}"/>
    <cellStyle name="Followed Hyperlink 2" xfId="9591" hidden="1" xr:uid="{00000000-0005-0000-0000-000009240000}"/>
    <cellStyle name="Followed Hyperlink 2" xfId="9592" hidden="1" xr:uid="{00000000-0005-0000-0000-00000A240000}"/>
    <cellStyle name="Followed Hyperlink 2" xfId="9593" hidden="1" xr:uid="{00000000-0005-0000-0000-00000B240000}"/>
    <cellStyle name="Followed Hyperlink 2" xfId="9594" hidden="1" xr:uid="{00000000-0005-0000-0000-00000C240000}"/>
    <cellStyle name="Followed Hyperlink 2" xfId="9595" hidden="1" xr:uid="{00000000-0005-0000-0000-00000D240000}"/>
    <cellStyle name="Followed Hyperlink 2" xfId="9596" hidden="1" xr:uid="{00000000-0005-0000-0000-00000E240000}"/>
    <cellStyle name="Followed Hyperlink 2" xfId="9597" hidden="1" xr:uid="{00000000-0005-0000-0000-00000F240000}"/>
    <cellStyle name="Followed Hyperlink 2" xfId="9598" hidden="1" xr:uid="{00000000-0005-0000-0000-000010240000}"/>
    <cellStyle name="Followed Hyperlink 2" xfId="9599" hidden="1" xr:uid="{00000000-0005-0000-0000-000011240000}"/>
    <cellStyle name="Followed Hyperlink 2" xfId="9600" hidden="1" xr:uid="{00000000-0005-0000-0000-000012240000}"/>
    <cellStyle name="Followed Hyperlink 2" xfId="9601" hidden="1" xr:uid="{00000000-0005-0000-0000-000013240000}"/>
    <cellStyle name="Followed Hyperlink 2" xfId="9602" hidden="1" xr:uid="{00000000-0005-0000-0000-000014240000}"/>
    <cellStyle name="Followed Hyperlink 2" xfId="9603" hidden="1" xr:uid="{00000000-0005-0000-0000-000015240000}"/>
    <cellStyle name="Followed Hyperlink 2" xfId="9604" hidden="1" xr:uid="{00000000-0005-0000-0000-000016240000}"/>
    <cellStyle name="Followed Hyperlink 2" xfId="9605" hidden="1" xr:uid="{00000000-0005-0000-0000-000017240000}"/>
    <cellStyle name="Followed Hyperlink 2" xfId="9606" hidden="1" xr:uid="{00000000-0005-0000-0000-000018240000}"/>
    <cellStyle name="Followed Hyperlink 2" xfId="9607" hidden="1" xr:uid="{00000000-0005-0000-0000-000019240000}"/>
    <cellStyle name="Followed Hyperlink 2" xfId="9608" hidden="1" xr:uid="{00000000-0005-0000-0000-00001A240000}"/>
    <cellStyle name="Followed Hyperlink 2" xfId="9609" hidden="1" xr:uid="{00000000-0005-0000-0000-00001B240000}"/>
    <cellStyle name="Followed Hyperlink 2" xfId="9610" hidden="1" xr:uid="{00000000-0005-0000-0000-00001C240000}"/>
    <cellStyle name="Followed Hyperlink 2" xfId="9611" hidden="1" xr:uid="{00000000-0005-0000-0000-00001D240000}"/>
    <cellStyle name="Followed Hyperlink 2" xfId="9612" hidden="1" xr:uid="{00000000-0005-0000-0000-00001E240000}"/>
    <cellStyle name="Followed Hyperlink 2" xfId="9613" hidden="1" xr:uid="{00000000-0005-0000-0000-00001F240000}"/>
    <cellStyle name="Followed Hyperlink 2" xfId="9614" hidden="1" xr:uid="{00000000-0005-0000-0000-000020240000}"/>
    <cellStyle name="Followed Hyperlink 2" xfId="9615" hidden="1" xr:uid="{00000000-0005-0000-0000-000021240000}"/>
    <cellStyle name="Followed Hyperlink 2" xfId="9616" hidden="1" xr:uid="{00000000-0005-0000-0000-000022240000}"/>
    <cellStyle name="Followed Hyperlink 2" xfId="9617" hidden="1" xr:uid="{00000000-0005-0000-0000-000023240000}"/>
    <cellStyle name="Followed Hyperlink 2" xfId="9618" hidden="1" xr:uid="{00000000-0005-0000-0000-000024240000}"/>
    <cellStyle name="Followed Hyperlink 2" xfId="9619" hidden="1" xr:uid="{00000000-0005-0000-0000-000025240000}"/>
    <cellStyle name="Followed Hyperlink 2" xfId="9620" hidden="1" xr:uid="{00000000-0005-0000-0000-000026240000}"/>
    <cellStyle name="Followed Hyperlink 2" xfId="9621" hidden="1" xr:uid="{00000000-0005-0000-0000-000027240000}"/>
    <cellStyle name="Followed Hyperlink 2" xfId="9622" hidden="1" xr:uid="{00000000-0005-0000-0000-000028240000}"/>
    <cellStyle name="Followed Hyperlink 2" xfId="9623" hidden="1" xr:uid="{00000000-0005-0000-0000-000029240000}"/>
    <cellStyle name="Followed Hyperlink 2" xfId="9624" hidden="1" xr:uid="{00000000-0005-0000-0000-00002A240000}"/>
    <cellStyle name="Followed Hyperlink 2" xfId="9625" hidden="1" xr:uid="{00000000-0005-0000-0000-00002B240000}"/>
    <cellStyle name="Followed Hyperlink 2" xfId="9626" hidden="1" xr:uid="{00000000-0005-0000-0000-00002C240000}"/>
    <cellStyle name="Followed Hyperlink 2" xfId="9627" hidden="1" xr:uid="{00000000-0005-0000-0000-00002D240000}"/>
    <cellStyle name="Followed Hyperlink 2" xfId="9628" hidden="1" xr:uid="{00000000-0005-0000-0000-00002E240000}"/>
    <cellStyle name="Followed Hyperlink 2" xfId="9629" hidden="1" xr:uid="{00000000-0005-0000-0000-00002F240000}"/>
    <cellStyle name="Followed Hyperlink 2" xfId="9630" hidden="1" xr:uid="{00000000-0005-0000-0000-000030240000}"/>
    <cellStyle name="Followed Hyperlink 2" xfId="9631" hidden="1" xr:uid="{00000000-0005-0000-0000-000031240000}"/>
    <cellStyle name="Followed Hyperlink 2" xfId="9632" hidden="1" xr:uid="{00000000-0005-0000-0000-000032240000}"/>
    <cellStyle name="Followed Hyperlink 2" xfId="9633" hidden="1" xr:uid="{00000000-0005-0000-0000-000033240000}"/>
    <cellStyle name="Followed Hyperlink 2" xfId="9634" hidden="1" xr:uid="{00000000-0005-0000-0000-000034240000}"/>
    <cellStyle name="Followed Hyperlink 2" xfId="9635" hidden="1" xr:uid="{00000000-0005-0000-0000-000035240000}"/>
    <cellStyle name="Followed Hyperlink 2" xfId="9636" hidden="1" xr:uid="{00000000-0005-0000-0000-000036240000}"/>
    <cellStyle name="Followed Hyperlink 2" xfId="9637" hidden="1" xr:uid="{00000000-0005-0000-0000-000037240000}"/>
    <cellStyle name="Followed Hyperlink 2" xfId="9638" hidden="1" xr:uid="{00000000-0005-0000-0000-000038240000}"/>
    <cellStyle name="Followed Hyperlink 2" xfId="9639" hidden="1" xr:uid="{00000000-0005-0000-0000-000039240000}"/>
    <cellStyle name="Followed Hyperlink 2" xfId="9640" hidden="1" xr:uid="{00000000-0005-0000-0000-00003A240000}"/>
    <cellStyle name="Followed Hyperlink 2" xfId="9641" hidden="1" xr:uid="{00000000-0005-0000-0000-00003B240000}"/>
    <cellStyle name="Followed Hyperlink 2" xfId="9642" hidden="1" xr:uid="{00000000-0005-0000-0000-00003C240000}"/>
    <cellStyle name="Followed Hyperlink 2" xfId="9643" hidden="1" xr:uid="{00000000-0005-0000-0000-00003D240000}"/>
    <cellStyle name="Followed Hyperlink 2" xfId="9644" hidden="1" xr:uid="{00000000-0005-0000-0000-00003E240000}"/>
    <cellStyle name="Followed Hyperlink 2" xfId="9645" hidden="1" xr:uid="{00000000-0005-0000-0000-00003F240000}"/>
    <cellStyle name="Followed Hyperlink 2" xfId="9646" hidden="1" xr:uid="{00000000-0005-0000-0000-000040240000}"/>
    <cellStyle name="Followed Hyperlink 2" xfId="9647" hidden="1" xr:uid="{00000000-0005-0000-0000-000041240000}"/>
    <cellStyle name="Followed Hyperlink 2" xfId="9648" hidden="1" xr:uid="{00000000-0005-0000-0000-000042240000}"/>
    <cellStyle name="Followed Hyperlink 2" xfId="9649" hidden="1" xr:uid="{00000000-0005-0000-0000-000043240000}"/>
    <cellStyle name="Followed Hyperlink 2" xfId="9650" hidden="1" xr:uid="{00000000-0005-0000-0000-000044240000}"/>
    <cellStyle name="Followed Hyperlink 2" xfId="9651" hidden="1" xr:uid="{00000000-0005-0000-0000-000045240000}"/>
    <cellStyle name="Followed Hyperlink 2" xfId="9652" hidden="1" xr:uid="{00000000-0005-0000-0000-000046240000}"/>
    <cellStyle name="Followed Hyperlink 2" xfId="9653" hidden="1" xr:uid="{00000000-0005-0000-0000-000047240000}"/>
    <cellStyle name="Followed Hyperlink 2" xfId="9654" hidden="1" xr:uid="{00000000-0005-0000-0000-000048240000}"/>
    <cellStyle name="Followed Hyperlink 2" xfId="9655" hidden="1" xr:uid="{00000000-0005-0000-0000-000049240000}"/>
    <cellStyle name="Followed Hyperlink 2" xfId="9656" hidden="1" xr:uid="{00000000-0005-0000-0000-00004A240000}"/>
    <cellStyle name="Followed Hyperlink 2" xfId="9657" hidden="1" xr:uid="{00000000-0005-0000-0000-00004B240000}"/>
    <cellStyle name="Followed Hyperlink 2" xfId="9658" hidden="1" xr:uid="{00000000-0005-0000-0000-00004C240000}"/>
    <cellStyle name="Followed Hyperlink 2" xfId="9659" hidden="1" xr:uid="{00000000-0005-0000-0000-00004D240000}"/>
    <cellStyle name="Followed Hyperlink 2" xfId="9660" hidden="1" xr:uid="{00000000-0005-0000-0000-00004E240000}"/>
    <cellStyle name="Followed Hyperlink 2" xfId="9661" hidden="1" xr:uid="{00000000-0005-0000-0000-00004F240000}"/>
    <cellStyle name="Followed Hyperlink 2" xfId="9662" hidden="1" xr:uid="{00000000-0005-0000-0000-000050240000}"/>
    <cellStyle name="Followed Hyperlink 2" xfId="9663" hidden="1" xr:uid="{00000000-0005-0000-0000-000051240000}"/>
    <cellStyle name="Followed Hyperlink 2" xfId="9664" hidden="1" xr:uid="{00000000-0005-0000-0000-000052240000}"/>
    <cellStyle name="Followed Hyperlink 2" xfId="9665" hidden="1" xr:uid="{00000000-0005-0000-0000-000053240000}"/>
    <cellStyle name="Followed Hyperlink 2" xfId="9666" hidden="1" xr:uid="{00000000-0005-0000-0000-000054240000}"/>
    <cellStyle name="Followed Hyperlink 2" xfId="9667" hidden="1" xr:uid="{00000000-0005-0000-0000-000055240000}"/>
    <cellStyle name="Followed Hyperlink 2" xfId="9668" hidden="1" xr:uid="{00000000-0005-0000-0000-000056240000}"/>
    <cellStyle name="Followed Hyperlink 2" xfId="9669" hidden="1" xr:uid="{00000000-0005-0000-0000-000057240000}"/>
    <cellStyle name="Followed Hyperlink 2" xfId="9670" hidden="1" xr:uid="{00000000-0005-0000-0000-000058240000}"/>
    <cellStyle name="Followed Hyperlink 2" xfId="9671" hidden="1" xr:uid="{00000000-0005-0000-0000-000059240000}"/>
    <cellStyle name="Followed Hyperlink 2" xfId="9672" hidden="1" xr:uid="{00000000-0005-0000-0000-00005A240000}"/>
    <cellStyle name="Followed Hyperlink 2" xfId="9673" hidden="1" xr:uid="{00000000-0005-0000-0000-00005B240000}"/>
    <cellStyle name="Followed Hyperlink 2" xfId="9674" hidden="1" xr:uid="{00000000-0005-0000-0000-00005C240000}"/>
    <cellStyle name="Followed Hyperlink 2" xfId="9675" hidden="1" xr:uid="{00000000-0005-0000-0000-00005D240000}"/>
    <cellStyle name="Followed Hyperlink 2" xfId="9676" hidden="1" xr:uid="{00000000-0005-0000-0000-00005E240000}"/>
    <cellStyle name="Followed Hyperlink 2" xfId="9677" hidden="1" xr:uid="{00000000-0005-0000-0000-00005F240000}"/>
    <cellStyle name="Followed Hyperlink 2" xfId="9678" hidden="1" xr:uid="{00000000-0005-0000-0000-000060240000}"/>
    <cellStyle name="Followed Hyperlink 2" xfId="9679" hidden="1" xr:uid="{00000000-0005-0000-0000-000061240000}"/>
    <cellStyle name="Followed Hyperlink 2" xfId="9680" hidden="1" xr:uid="{00000000-0005-0000-0000-000062240000}"/>
    <cellStyle name="Followed Hyperlink 2" xfId="9681" hidden="1" xr:uid="{00000000-0005-0000-0000-000063240000}"/>
    <cellStyle name="Followed Hyperlink 2" xfId="9682" hidden="1" xr:uid="{00000000-0005-0000-0000-000064240000}"/>
    <cellStyle name="Followed Hyperlink 2" xfId="9683" hidden="1" xr:uid="{00000000-0005-0000-0000-000065240000}"/>
    <cellStyle name="Followed Hyperlink 2" xfId="9684" hidden="1" xr:uid="{00000000-0005-0000-0000-000066240000}"/>
    <cellStyle name="Followed Hyperlink 2" xfId="9685" hidden="1" xr:uid="{00000000-0005-0000-0000-000067240000}"/>
    <cellStyle name="Followed Hyperlink 2" xfId="9686" hidden="1" xr:uid="{00000000-0005-0000-0000-000068240000}"/>
    <cellStyle name="Followed Hyperlink 2" xfId="9687" hidden="1" xr:uid="{00000000-0005-0000-0000-000069240000}"/>
    <cellStyle name="Followed Hyperlink 2" xfId="9688" hidden="1" xr:uid="{00000000-0005-0000-0000-00006A240000}"/>
    <cellStyle name="Followed Hyperlink 2" xfId="9689" hidden="1" xr:uid="{00000000-0005-0000-0000-00006B240000}"/>
    <cellStyle name="Followed Hyperlink 2" xfId="9690" hidden="1" xr:uid="{00000000-0005-0000-0000-00006C240000}"/>
    <cellStyle name="Followed Hyperlink 2" xfId="9691" hidden="1" xr:uid="{00000000-0005-0000-0000-00006D240000}"/>
    <cellStyle name="Followed Hyperlink 2" xfId="9692" hidden="1" xr:uid="{00000000-0005-0000-0000-00006E240000}"/>
    <cellStyle name="Followed Hyperlink 2" xfId="9693" hidden="1" xr:uid="{00000000-0005-0000-0000-00006F240000}"/>
    <cellStyle name="Followed Hyperlink 2" xfId="9694" hidden="1" xr:uid="{00000000-0005-0000-0000-000070240000}"/>
    <cellStyle name="Followed Hyperlink 2" xfId="9695" hidden="1" xr:uid="{00000000-0005-0000-0000-000071240000}"/>
    <cellStyle name="Followed Hyperlink 2" xfId="9696" hidden="1" xr:uid="{00000000-0005-0000-0000-000072240000}"/>
    <cellStyle name="Followed Hyperlink 2" xfId="9697" hidden="1" xr:uid="{00000000-0005-0000-0000-000073240000}"/>
    <cellStyle name="Followed Hyperlink 2" xfId="9698" hidden="1" xr:uid="{00000000-0005-0000-0000-000074240000}"/>
    <cellStyle name="Followed Hyperlink 2" xfId="9699" hidden="1" xr:uid="{00000000-0005-0000-0000-000075240000}"/>
    <cellStyle name="Followed Hyperlink 2" xfId="9700" hidden="1" xr:uid="{00000000-0005-0000-0000-000076240000}"/>
    <cellStyle name="Followed Hyperlink 2" xfId="9701" hidden="1" xr:uid="{00000000-0005-0000-0000-000077240000}"/>
    <cellStyle name="Followed Hyperlink 2" xfId="9702" hidden="1" xr:uid="{00000000-0005-0000-0000-000078240000}"/>
    <cellStyle name="Followed Hyperlink 2" xfId="9703" hidden="1" xr:uid="{00000000-0005-0000-0000-000079240000}"/>
    <cellStyle name="Followed Hyperlink 2" xfId="9704" hidden="1" xr:uid="{00000000-0005-0000-0000-00007A240000}"/>
    <cellStyle name="Followed Hyperlink 2" xfId="9705" hidden="1" xr:uid="{00000000-0005-0000-0000-00007B240000}"/>
    <cellStyle name="Followed Hyperlink 2" xfId="9706" hidden="1" xr:uid="{00000000-0005-0000-0000-00007C240000}"/>
    <cellStyle name="Followed Hyperlink 2" xfId="9707" hidden="1" xr:uid="{00000000-0005-0000-0000-00007D240000}"/>
    <cellStyle name="Followed Hyperlink 2" xfId="9708" hidden="1" xr:uid="{00000000-0005-0000-0000-00007E240000}"/>
    <cellStyle name="Followed Hyperlink 2" xfId="9709" hidden="1" xr:uid="{00000000-0005-0000-0000-00007F240000}"/>
    <cellStyle name="Followed Hyperlink 2" xfId="9710" hidden="1" xr:uid="{00000000-0005-0000-0000-000080240000}"/>
    <cellStyle name="Followed Hyperlink 2" xfId="9711" hidden="1" xr:uid="{00000000-0005-0000-0000-000081240000}"/>
    <cellStyle name="Followed Hyperlink 2" xfId="9712" hidden="1" xr:uid="{00000000-0005-0000-0000-000082240000}"/>
    <cellStyle name="Followed Hyperlink 2" xfId="9713" hidden="1" xr:uid="{00000000-0005-0000-0000-000083240000}"/>
    <cellStyle name="Followed Hyperlink 2" xfId="9714" hidden="1" xr:uid="{00000000-0005-0000-0000-000084240000}"/>
    <cellStyle name="Followed Hyperlink 2" xfId="9715" hidden="1" xr:uid="{00000000-0005-0000-0000-000085240000}"/>
    <cellStyle name="Followed Hyperlink 2" xfId="9716" hidden="1" xr:uid="{00000000-0005-0000-0000-000086240000}"/>
    <cellStyle name="Followed Hyperlink 2" xfId="9717" hidden="1" xr:uid="{00000000-0005-0000-0000-000087240000}"/>
    <cellStyle name="Followed Hyperlink 2" xfId="9718" hidden="1" xr:uid="{00000000-0005-0000-0000-000088240000}"/>
    <cellStyle name="Followed Hyperlink 2" xfId="9719" hidden="1" xr:uid="{00000000-0005-0000-0000-000089240000}"/>
    <cellStyle name="Followed Hyperlink 2" xfId="9720" hidden="1" xr:uid="{00000000-0005-0000-0000-00008A240000}"/>
    <cellStyle name="Followed Hyperlink 2" xfId="9721" hidden="1" xr:uid="{00000000-0005-0000-0000-00008B240000}"/>
    <cellStyle name="Followed Hyperlink 2" xfId="9722" hidden="1" xr:uid="{00000000-0005-0000-0000-00008C240000}"/>
    <cellStyle name="Followed Hyperlink 2" xfId="9723" hidden="1" xr:uid="{00000000-0005-0000-0000-00008D240000}"/>
    <cellStyle name="Followed Hyperlink 2" xfId="9724" hidden="1" xr:uid="{00000000-0005-0000-0000-00008E240000}"/>
    <cellStyle name="Followed Hyperlink 2" xfId="9725" hidden="1" xr:uid="{00000000-0005-0000-0000-00008F240000}"/>
    <cellStyle name="Followed Hyperlink 2" xfId="9726" hidden="1" xr:uid="{00000000-0005-0000-0000-000090240000}"/>
    <cellStyle name="Followed Hyperlink 2" xfId="9727" hidden="1" xr:uid="{00000000-0005-0000-0000-000091240000}"/>
    <cellStyle name="Followed Hyperlink 2" xfId="9728" hidden="1" xr:uid="{00000000-0005-0000-0000-000092240000}"/>
    <cellStyle name="Followed Hyperlink 2" xfId="9729" hidden="1" xr:uid="{00000000-0005-0000-0000-000093240000}"/>
    <cellStyle name="Followed Hyperlink 2" xfId="9730" hidden="1" xr:uid="{00000000-0005-0000-0000-000094240000}"/>
    <cellStyle name="Followed Hyperlink 2" xfId="9731" hidden="1" xr:uid="{00000000-0005-0000-0000-000095240000}"/>
    <cellStyle name="Followed Hyperlink 2" xfId="9732" hidden="1" xr:uid="{00000000-0005-0000-0000-000096240000}"/>
    <cellStyle name="Followed Hyperlink 2" xfId="9733" hidden="1" xr:uid="{00000000-0005-0000-0000-000097240000}"/>
    <cellStyle name="Followed Hyperlink 2" xfId="9734" hidden="1" xr:uid="{00000000-0005-0000-0000-000098240000}"/>
    <cellStyle name="Followed Hyperlink 2" xfId="9735" hidden="1" xr:uid="{00000000-0005-0000-0000-000099240000}"/>
    <cellStyle name="Followed Hyperlink 2" xfId="9736" hidden="1" xr:uid="{00000000-0005-0000-0000-00009A240000}"/>
    <cellStyle name="Followed Hyperlink 2" xfId="9737" hidden="1" xr:uid="{00000000-0005-0000-0000-00009B240000}"/>
    <cellStyle name="Followed Hyperlink 2" xfId="9738" hidden="1" xr:uid="{00000000-0005-0000-0000-00009C240000}"/>
    <cellStyle name="Followed Hyperlink 2" xfId="9739" hidden="1" xr:uid="{00000000-0005-0000-0000-00009D240000}"/>
    <cellStyle name="Followed Hyperlink 2" xfId="9740" hidden="1" xr:uid="{00000000-0005-0000-0000-00009E240000}"/>
    <cellStyle name="Followed Hyperlink 2" xfId="9741" hidden="1" xr:uid="{00000000-0005-0000-0000-00009F240000}"/>
    <cellStyle name="Followed Hyperlink 2" xfId="9742" hidden="1" xr:uid="{00000000-0005-0000-0000-0000A0240000}"/>
    <cellStyle name="Followed Hyperlink 2" xfId="9743" hidden="1" xr:uid="{00000000-0005-0000-0000-0000A1240000}"/>
    <cellStyle name="Followed Hyperlink 2" xfId="9744" hidden="1" xr:uid="{00000000-0005-0000-0000-0000A2240000}"/>
    <cellStyle name="Followed Hyperlink 2" xfId="9745" hidden="1" xr:uid="{00000000-0005-0000-0000-0000A3240000}"/>
    <cellStyle name="Followed Hyperlink 2" xfId="9746" hidden="1" xr:uid="{00000000-0005-0000-0000-0000A4240000}"/>
    <cellStyle name="Followed Hyperlink 2" xfId="9747" hidden="1" xr:uid="{00000000-0005-0000-0000-0000A5240000}"/>
    <cellStyle name="Followed Hyperlink 2" xfId="9748" hidden="1" xr:uid="{00000000-0005-0000-0000-0000A6240000}"/>
    <cellStyle name="Followed Hyperlink 2" xfId="9749" hidden="1" xr:uid="{00000000-0005-0000-0000-0000A7240000}"/>
    <cellStyle name="Followed Hyperlink 2" xfId="9750" hidden="1" xr:uid="{00000000-0005-0000-0000-0000A8240000}"/>
    <cellStyle name="Followed Hyperlink 2" xfId="9751" hidden="1" xr:uid="{00000000-0005-0000-0000-0000A9240000}"/>
    <cellStyle name="Followed Hyperlink 2" xfId="9752" hidden="1" xr:uid="{00000000-0005-0000-0000-0000AA240000}"/>
    <cellStyle name="Followed Hyperlink 2" xfId="9753" hidden="1" xr:uid="{00000000-0005-0000-0000-0000AB240000}"/>
    <cellStyle name="Followed Hyperlink 2" xfId="9754" hidden="1" xr:uid="{00000000-0005-0000-0000-0000AC240000}"/>
    <cellStyle name="Followed Hyperlink 2" xfId="9755" hidden="1" xr:uid="{00000000-0005-0000-0000-0000AD240000}"/>
    <cellStyle name="Followed Hyperlink 2" xfId="9756" hidden="1" xr:uid="{00000000-0005-0000-0000-0000AE240000}"/>
    <cellStyle name="Followed Hyperlink 2" xfId="9757" hidden="1" xr:uid="{00000000-0005-0000-0000-0000AF240000}"/>
    <cellStyle name="Followed Hyperlink 2" xfId="9758" hidden="1" xr:uid="{00000000-0005-0000-0000-0000B0240000}"/>
    <cellStyle name="Followed Hyperlink 2" xfId="9759" hidden="1" xr:uid="{00000000-0005-0000-0000-0000B1240000}"/>
    <cellStyle name="Followed Hyperlink 2" xfId="9760" hidden="1" xr:uid="{00000000-0005-0000-0000-0000B2240000}"/>
    <cellStyle name="Followed Hyperlink 2" xfId="9761" hidden="1" xr:uid="{00000000-0005-0000-0000-0000B3240000}"/>
    <cellStyle name="Followed Hyperlink 2" xfId="9762" hidden="1" xr:uid="{00000000-0005-0000-0000-0000B4240000}"/>
    <cellStyle name="Followed Hyperlink 2" xfId="9763" hidden="1" xr:uid="{00000000-0005-0000-0000-0000B5240000}"/>
    <cellStyle name="Followed Hyperlink 2" xfId="9764" hidden="1" xr:uid="{00000000-0005-0000-0000-0000B6240000}"/>
    <cellStyle name="Followed Hyperlink 2" xfId="9765" hidden="1" xr:uid="{00000000-0005-0000-0000-0000B7240000}"/>
    <cellStyle name="Followed Hyperlink 2" xfId="9766" hidden="1" xr:uid="{00000000-0005-0000-0000-0000B8240000}"/>
    <cellStyle name="Followed Hyperlink 2" xfId="9767" hidden="1" xr:uid="{00000000-0005-0000-0000-0000B9240000}"/>
    <cellStyle name="Followed Hyperlink 2" xfId="9768" hidden="1" xr:uid="{00000000-0005-0000-0000-0000BA240000}"/>
    <cellStyle name="Followed Hyperlink 2" xfId="9769" hidden="1" xr:uid="{00000000-0005-0000-0000-0000BB240000}"/>
    <cellStyle name="Followed Hyperlink 2" xfId="9770" hidden="1" xr:uid="{00000000-0005-0000-0000-0000BC240000}"/>
    <cellStyle name="Followed Hyperlink 2" xfId="9771" hidden="1" xr:uid="{00000000-0005-0000-0000-0000BD240000}"/>
    <cellStyle name="Followed Hyperlink 2" xfId="9772" hidden="1" xr:uid="{00000000-0005-0000-0000-0000BE240000}"/>
    <cellStyle name="Followed Hyperlink 2" xfId="9773" hidden="1" xr:uid="{00000000-0005-0000-0000-0000BF240000}"/>
    <cellStyle name="Followed Hyperlink 2" xfId="9774" hidden="1" xr:uid="{00000000-0005-0000-0000-0000C0240000}"/>
    <cellStyle name="Followed Hyperlink 2" xfId="9775" hidden="1" xr:uid="{00000000-0005-0000-0000-0000C1240000}"/>
    <cellStyle name="Followed Hyperlink 2" xfId="9776" hidden="1" xr:uid="{00000000-0005-0000-0000-0000C2240000}"/>
    <cellStyle name="Followed Hyperlink 2" xfId="9777" hidden="1" xr:uid="{00000000-0005-0000-0000-0000C3240000}"/>
    <cellStyle name="Followed Hyperlink 2" xfId="9778" hidden="1" xr:uid="{00000000-0005-0000-0000-0000C4240000}"/>
    <cellStyle name="Followed Hyperlink 2" xfId="9779" hidden="1" xr:uid="{00000000-0005-0000-0000-0000C5240000}"/>
    <cellStyle name="Followed Hyperlink 2" xfId="9780" hidden="1" xr:uid="{00000000-0005-0000-0000-0000C6240000}"/>
    <cellStyle name="Followed Hyperlink 2" xfId="9781" hidden="1" xr:uid="{00000000-0005-0000-0000-0000C7240000}"/>
    <cellStyle name="Followed Hyperlink 2" xfId="9782" hidden="1" xr:uid="{00000000-0005-0000-0000-0000C8240000}"/>
    <cellStyle name="Followed Hyperlink 2" xfId="9783" hidden="1" xr:uid="{00000000-0005-0000-0000-0000C9240000}"/>
    <cellStyle name="Followed Hyperlink 2" xfId="9784" hidden="1" xr:uid="{00000000-0005-0000-0000-0000CA240000}"/>
    <cellStyle name="Followed Hyperlink 2" xfId="9785" hidden="1" xr:uid="{00000000-0005-0000-0000-0000CB240000}"/>
    <cellStyle name="Followed Hyperlink 2" xfId="9786" hidden="1" xr:uid="{00000000-0005-0000-0000-0000CC240000}"/>
    <cellStyle name="Followed Hyperlink 2" xfId="9787" hidden="1" xr:uid="{00000000-0005-0000-0000-0000CD240000}"/>
    <cellStyle name="Followed Hyperlink 2" xfId="9788" hidden="1" xr:uid="{00000000-0005-0000-0000-0000CE240000}"/>
    <cellStyle name="Followed Hyperlink 2" xfId="9789" hidden="1" xr:uid="{00000000-0005-0000-0000-0000CF240000}"/>
    <cellStyle name="Followed Hyperlink 2" xfId="9790" hidden="1" xr:uid="{00000000-0005-0000-0000-0000D0240000}"/>
    <cellStyle name="Followed Hyperlink 2" xfId="9791" hidden="1" xr:uid="{00000000-0005-0000-0000-0000D1240000}"/>
    <cellStyle name="Followed Hyperlink 2" xfId="9792" hidden="1" xr:uid="{00000000-0005-0000-0000-0000D2240000}"/>
    <cellStyle name="Followed Hyperlink 2" xfId="9793" hidden="1" xr:uid="{00000000-0005-0000-0000-0000D3240000}"/>
    <cellStyle name="Followed Hyperlink 2" xfId="9794" hidden="1" xr:uid="{00000000-0005-0000-0000-0000D4240000}"/>
    <cellStyle name="Followed Hyperlink 2" xfId="9795" hidden="1" xr:uid="{00000000-0005-0000-0000-0000D5240000}"/>
    <cellStyle name="Followed Hyperlink 2" xfId="9796" hidden="1" xr:uid="{00000000-0005-0000-0000-0000D6240000}"/>
    <cellStyle name="Followed Hyperlink 2" xfId="9797" hidden="1" xr:uid="{00000000-0005-0000-0000-0000D7240000}"/>
    <cellStyle name="Followed Hyperlink 2" xfId="9798" hidden="1" xr:uid="{00000000-0005-0000-0000-0000D8240000}"/>
    <cellStyle name="Followed Hyperlink 2" xfId="9799" hidden="1" xr:uid="{00000000-0005-0000-0000-0000D9240000}"/>
    <cellStyle name="Followed Hyperlink 2" xfId="9800" hidden="1" xr:uid="{00000000-0005-0000-0000-0000DA240000}"/>
    <cellStyle name="Followed Hyperlink 2" xfId="9801" hidden="1" xr:uid="{00000000-0005-0000-0000-0000DB240000}"/>
    <cellStyle name="Followed Hyperlink 2" xfId="9802" hidden="1" xr:uid="{00000000-0005-0000-0000-0000DC240000}"/>
    <cellStyle name="Followed Hyperlink 2" xfId="9803" hidden="1" xr:uid="{00000000-0005-0000-0000-0000DD240000}"/>
    <cellStyle name="Followed Hyperlink 2" xfId="9804" hidden="1" xr:uid="{00000000-0005-0000-0000-0000DE240000}"/>
    <cellStyle name="Followed Hyperlink 2" xfId="9805" hidden="1" xr:uid="{00000000-0005-0000-0000-0000DF240000}"/>
    <cellStyle name="Followed Hyperlink 2" xfId="9806" hidden="1" xr:uid="{00000000-0005-0000-0000-0000E0240000}"/>
    <cellStyle name="Followed Hyperlink 2" xfId="9807" hidden="1" xr:uid="{00000000-0005-0000-0000-0000E1240000}"/>
    <cellStyle name="Followed Hyperlink 2" xfId="9808" hidden="1" xr:uid="{00000000-0005-0000-0000-0000E2240000}"/>
    <cellStyle name="Followed Hyperlink 2" xfId="9809" hidden="1" xr:uid="{00000000-0005-0000-0000-0000E3240000}"/>
    <cellStyle name="Followed Hyperlink 2" xfId="9810" hidden="1" xr:uid="{00000000-0005-0000-0000-0000E4240000}"/>
    <cellStyle name="Followed Hyperlink 2" xfId="9811" hidden="1" xr:uid="{00000000-0005-0000-0000-0000E5240000}"/>
    <cellStyle name="Followed Hyperlink 2" xfId="9812" hidden="1" xr:uid="{00000000-0005-0000-0000-0000E6240000}"/>
    <cellStyle name="Followed Hyperlink 2" xfId="9813" hidden="1" xr:uid="{00000000-0005-0000-0000-0000E7240000}"/>
    <cellStyle name="Followed Hyperlink 2" xfId="9814" hidden="1" xr:uid="{00000000-0005-0000-0000-0000E8240000}"/>
    <cellStyle name="Followed Hyperlink 2" xfId="9815" hidden="1" xr:uid="{00000000-0005-0000-0000-0000E9240000}"/>
    <cellStyle name="Followed Hyperlink 2" xfId="9816" hidden="1" xr:uid="{00000000-0005-0000-0000-0000EA240000}"/>
    <cellStyle name="Followed Hyperlink 2" xfId="9817" hidden="1" xr:uid="{00000000-0005-0000-0000-0000EB240000}"/>
    <cellStyle name="Followed Hyperlink 2" xfId="9818" hidden="1" xr:uid="{00000000-0005-0000-0000-0000EC240000}"/>
    <cellStyle name="Followed Hyperlink 2" xfId="9819" hidden="1" xr:uid="{00000000-0005-0000-0000-0000ED240000}"/>
    <cellStyle name="Followed Hyperlink 2" xfId="9820" hidden="1" xr:uid="{00000000-0005-0000-0000-0000EE240000}"/>
    <cellStyle name="Followed Hyperlink 2" xfId="9821" hidden="1" xr:uid="{00000000-0005-0000-0000-0000EF240000}"/>
    <cellStyle name="Followed Hyperlink 2" xfId="9822" hidden="1" xr:uid="{00000000-0005-0000-0000-0000F0240000}"/>
    <cellStyle name="Followed Hyperlink 2" xfId="9823" hidden="1" xr:uid="{00000000-0005-0000-0000-0000F1240000}"/>
    <cellStyle name="Followed Hyperlink 2" xfId="9824" hidden="1" xr:uid="{00000000-0005-0000-0000-0000F2240000}"/>
    <cellStyle name="Followed Hyperlink 2" xfId="9825" hidden="1" xr:uid="{00000000-0005-0000-0000-0000F3240000}"/>
    <cellStyle name="Followed Hyperlink 2" xfId="9826" hidden="1" xr:uid="{00000000-0005-0000-0000-0000F4240000}"/>
    <cellStyle name="Followed Hyperlink 2" xfId="9827" hidden="1" xr:uid="{00000000-0005-0000-0000-0000F5240000}"/>
    <cellStyle name="Followed Hyperlink 2" xfId="9828" hidden="1" xr:uid="{00000000-0005-0000-0000-0000F6240000}"/>
    <cellStyle name="Followed Hyperlink 2" xfId="9829" hidden="1" xr:uid="{00000000-0005-0000-0000-0000F7240000}"/>
    <cellStyle name="Followed Hyperlink 2" xfId="9830" hidden="1" xr:uid="{00000000-0005-0000-0000-0000F8240000}"/>
    <cellStyle name="Followed Hyperlink 2" xfId="9831" hidden="1" xr:uid="{00000000-0005-0000-0000-0000F9240000}"/>
    <cellStyle name="Followed Hyperlink 2" xfId="9832" hidden="1" xr:uid="{00000000-0005-0000-0000-0000FA240000}"/>
    <cellStyle name="Followed Hyperlink 2" xfId="9833" hidden="1" xr:uid="{00000000-0005-0000-0000-0000FB240000}"/>
    <cellStyle name="Followed Hyperlink 2" xfId="9834" hidden="1" xr:uid="{00000000-0005-0000-0000-0000FC240000}"/>
    <cellStyle name="Followed Hyperlink 2" xfId="9835" hidden="1" xr:uid="{00000000-0005-0000-0000-0000FD240000}"/>
    <cellStyle name="Followed Hyperlink 2" xfId="9836" hidden="1" xr:uid="{00000000-0005-0000-0000-0000FE240000}"/>
    <cellStyle name="Followed Hyperlink 2" xfId="9837" hidden="1" xr:uid="{00000000-0005-0000-0000-0000FF240000}"/>
    <cellStyle name="Followed Hyperlink 2" xfId="9838" hidden="1" xr:uid="{00000000-0005-0000-0000-000000250000}"/>
    <cellStyle name="Followed Hyperlink 2" xfId="9839" hidden="1" xr:uid="{00000000-0005-0000-0000-000001250000}"/>
    <cellStyle name="Followed Hyperlink 2" xfId="9840" hidden="1" xr:uid="{00000000-0005-0000-0000-000002250000}"/>
    <cellStyle name="Followed Hyperlink 2" xfId="9841" hidden="1" xr:uid="{00000000-0005-0000-0000-000003250000}"/>
    <cellStyle name="Followed Hyperlink 2" xfId="9842" hidden="1" xr:uid="{00000000-0005-0000-0000-000004250000}"/>
    <cellStyle name="Followed Hyperlink 2" xfId="9843" hidden="1" xr:uid="{00000000-0005-0000-0000-000005250000}"/>
    <cellStyle name="Followed Hyperlink 2" xfId="9844" hidden="1" xr:uid="{00000000-0005-0000-0000-000006250000}"/>
    <cellStyle name="Followed Hyperlink 2" xfId="9845" hidden="1" xr:uid="{00000000-0005-0000-0000-000007250000}"/>
    <cellStyle name="Followed Hyperlink 2" xfId="9846" hidden="1" xr:uid="{00000000-0005-0000-0000-000008250000}"/>
    <cellStyle name="Followed Hyperlink 2" xfId="9847" hidden="1" xr:uid="{00000000-0005-0000-0000-000009250000}"/>
    <cellStyle name="Followed Hyperlink 2" xfId="9848" hidden="1" xr:uid="{00000000-0005-0000-0000-00000A250000}"/>
    <cellStyle name="Followed Hyperlink 2" xfId="9849" hidden="1" xr:uid="{00000000-0005-0000-0000-00000B250000}"/>
    <cellStyle name="Followed Hyperlink 2" xfId="9850" hidden="1" xr:uid="{00000000-0005-0000-0000-00000C250000}"/>
    <cellStyle name="Followed Hyperlink 2" xfId="9851" hidden="1" xr:uid="{00000000-0005-0000-0000-00000D250000}"/>
    <cellStyle name="Followed Hyperlink 2" xfId="9852" hidden="1" xr:uid="{00000000-0005-0000-0000-00000E250000}"/>
    <cellStyle name="Followed Hyperlink 2" xfId="9853" hidden="1" xr:uid="{00000000-0005-0000-0000-00000F250000}"/>
    <cellStyle name="Followed Hyperlink 2" xfId="9854" hidden="1" xr:uid="{00000000-0005-0000-0000-000010250000}"/>
    <cellStyle name="Followed Hyperlink 2" xfId="9855" hidden="1" xr:uid="{00000000-0005-0000-0000-000011250000}"/>
    <cellStyle name="Followed Hyperlink 2" xfId="9856" hidden="1" xr:uid="{00000000-0005-0000-0000-000012250000}"/>
    <cellStyle name="Followed Hyperlink 2" xfId="9857" hidden="1" xr:uid="{00000000-0005-0000-0000-000013250000}"/>
    <cellStyle name="Followed Hyperlink 2" xfId="9858" hidden="1" xr:uid="{00000000-0005-0000-0000-000014250000}"/>
    <cellStyle name="Followed Hyperlink 2" xfId="9859" hidden="1" xr:uid="{00000000-0005-0000-0000-000015250000}"/>
    <cellStyle name="Followed Hyperlink 2" xfId="9860" hidden="1" xr:uid="{00000000-0005-0000-0000-000016250000}"/>
    <cellStyle name="Followed Hyperlink 2" xfId="9861" hidden="1" xr:uid="{00000000-0005-0000-0000-000017250000}"/>
    <cellStyle name="Followed Hyperlink 2" xfId="9862" hidden="1" xr:uid="{00000000-0005-0000-0000-000018250000}"/>
    <cellStyle name="Followed Hyperlink 2" xfId="9863" hidden="1" xr:uid="{00000000-0005-0000-0000-000019250000}"/>
    <cellStyle name="Followed Hyperlink 2" xfId="9864" hidden="1" xr:uid="{00000000-0005-0000-0000-00001A250000}"/>
    <cellStyle name="Followed Hyperlink 2" xfId="9865" hidden="1" xr:uid="{00000000-0005-0000-0000-00001B250000}"/>
    <cellStyle name="Followed Hyperlink 2" xfId="9866" hidden="1" xr:uid="{00000000-0005-0000-0000-00001C250000}"/>
    <cellStyle name="Followed Hyperlink 2" xfId="9867" hidden="1" xr:uid="{00000000-0005-0000-0000-00001D250000}"/>
    <cellStyle name="Followed Hyperlink 2" xfId="9868" hidden="1" xr:uid="{00000000-0005-0000-0000-00001E250000}"/>
    <cellStyle name="Followed Hyperlink 2" xfId="9869" hidden="1" xr:uid="{00000000-0005-0000-0000-00001F250000}"/>
    <cellStyle name="Followed Hyperlink 2" xfId="9870" hidden="1" xr:uid="{00000000-0005-0000-0000-000020250000}"/>
    <cellStyle name="Followed Hyperlink 2" xfId="9871" hidden="1" xr:uid="{00000000-0005-0000-0000-000021250000}"/>
    <cellStyle name="Followed Hyperlink 2" xfId="9872" hidden="1" xr:uid="{00000000-0005-0000-0000-000022250000}"/>
    <cellStyle name="Followed Hyperlink 2" xfId="9873" hidden="1" xr:uid="{00000000-0005-0000-0000-000023250000}"/>
    <cellStyle name="Followed Hyperlink 2" xfId="9874" hidden="1" xr:uid="{00000000-0005-0000-0000-000024250000}"/>
    <cellStyle name="Followed Hyperlink 2" xfId="9875" hidden="1" xr:uid="{00000000-0005-0000-0000-000025250000}"/>
    <cellStyle name="Followed Hyperlink 2" xfId="9876" hidden="1" xr:uid="{00000000-0005-0000-0000-000026250000}"/>
    <cellStyle name="Followed Hyperlink 2" xfId="9877" hidden="1" xr:uid="{00000000-0005-0000-0000-000027250000}"/>
    <cellStyle name="Followed Hyperlink 2" xfId="9878" hidden="1" xr:uid="{00000000-0005-0000-0000-000028250000}"/>
    <cellStyle name="Followed Hyperlink 2" xfId="9879" hidden="1" xr:uid="{00000000-0005-0000-0000-000029250000}"/>
    <cellStyle name="Followed Hyperlink 2" xfId="9880" hidden="1" xr:uid="{00000000-0005-0000-0000-00002A250000}"/>
    <cellStyle name="Followed Hyperlink 2" xfId="9881" hidden="1" xr:uid="{00000000-0005-0000-0000-00002B250000}"/>
    <cellStyle name="Followed Hyperlink 2" xfId="9882" hidden="1" xr:uid="{00000000-0005-0000-0000-00002C250000}"/>
    <cellStyle name="Followed Hyperlink 2" xfId="9883" hidden="1" xr:uid="{00000000-0005-0000-0000-00002D250000}"/>
    <cellStyle name="Followed Hyperlink 2" xfId="9884" hidden="1" xr:uid="{00000000-0005-0000-0000-00002E250000}"/>
    <cellStyle name="Followed Hyperlink 2" xfId="9885" hidden="1" xr:uid="{00000000-0005-0000-0000-00002F250000}"/>
    <cellStyle name="Followed Hyperlink 2" xfId="9886" hidden="1" xr:uid="{00000000-0005-0000-0000-000030250000}"/>
    <cellStyle name="Followed Hyperlink 2" xfId="9887" hidden="1" xr:uid="{00000000-0005-0000-0000-000031250000}"/>
    <cellStyle name="Followed Hyperlink 2" xfId="9888" hidden="1" xr:uid="{00000000-0005-0000-0000-000032250000}"/>
    <cellStyle name="Followed Hyperlink 2" xfId="9889" hidden="1" xr:uid="{00000000-0005-0000-0000-000033250000}"/>
    <cellStyle name="Followed Hyperlink 2" xfId="9890" hidden="1" xr:uid="{00000000-0005-0000-0000-000034250000}"/>
    <cellStyle name="Followed Hyperlink 2" xfId="9891" hidden="1" xr:uid="{00000000-0005-0000-0000-000035250000}"/>
    <cellStyle name="Followed Hyperlink 2" xfId="9892" hidden="1" xr:uid="{00000000-0005-0000-0000-000036250000}"/>
    <cellStyle name="Followed Hyperlink 2" xfId="9893" hidden="1" xr:uid="{00000000-0005-0000-0000-000037250000}"/>
    <cellStyle name="Followed Hyperlink 2" xfId="9894" hidden="1" xr:uid="{00000000-0005-0000-0000-000038250000}"/>
    <cellStyle name="Followed Hyperlink 2" xfId="9895" hidden="1" xr:uid="{00000000-0005-0000-0000-000039250000}"/>
    <cellStyle name="Followed Hyperlink 2" xfId="9896" hidden="1" xr:uid="{00000000-0005-0000-0000-00003A250000}"/>
    <cellStyle name="Followed Hyperlink 2" xfId="9897" hidden="1" xr:uid="{00000000-0005-0000-0000-00003B250000}"/>
    <cellStyle name="Followed Hyperlink 2" xfId="9898" hidden="1" xr:uid="{00000000-0005-0000-0000-00003C250000}"/>
    <cellStyle name="Followed Hyperlink 2" xfId="9899" hidden="1" xr:uid="{00000000-0005-0000-0000-00003D250000}"/>
    <cellStyle name="Followed Hyperlink 2" xfId="9900" hidden="1" xr:uid="{00000000-0005-0000-0000-00003E250000}"/>
    <cellStyle name="Followed Hyperlink 2" xfId="9901" hidden="1" xr:uid="{00000000-0005-0000-0000-00003F250000}"/>
    <cellStyle name="Followed Hyperlink 2" xfId="9902" hidden="1" xr:uid="{00000000-0005-0000-0000-000040250000}"/>
    <cellStyle name="Followed Hyperlink 2" xfId="9903" hidden="1" xr:uid="{00000000-0005-0000-0000-000041250000}"/>
    <cellStyle name="Followed Hyperlink 2" xfId="9904" hidden="1" xr:uid="{00000000-0005-0000-0000-000042250000}"/>
    <cellStyle name="Followed Hyperlink 2" xfId="9905" hidden="1" xr:uid="{00000000-0005-0000-0000-000043250000}"/>
    <cellStyle name="Followed Hyperlink 2" xfId="9906" hidden="1" xr:uid="{00000000-0005-0000-0000-000044250000}"/>
    <cellStyle name="Followed Hyperlink 2" xfId="9907" hidden="1" xr:uid="{00000000-0005-0000-0000-000045250000}"/>
    <cellStyle name="Followed Hyperlink 2" xfId="9908" hidden="1" xr:uid="{00000000-0005-0000-0000-000046250000}"/>
    <cellStyle name="Followed Hyperlink 2" xfId="9909" hidden="1" xr:uid="{00000000-0005-0000-0000-000047250000}"/>
    <cellStyle name="Followed Hyperlink 2" xfId="9910" hidden="1" xr:uid="{00000000-0005-0000-0000-000048250000}"/>
    <cellStyle name="Followed Hyperlink 2" xfId="9911" hidden="1" xr:uid="{00000000-0005-0000-0000-000049250000}"/>
    <cellStyle name="Followed Hyperlink 2" xfId="9912" hidden="1" xr:uid="{00000000-0005-0000-0000-00004A250000}"/>
    <cellStyle name="Followed Hyperlink 2" xfId="9913" hidden="1" xr:uid="{00000000-0005-0000-0000-00004B250000}"/>
    <cellStyle name="Followed Hyperlink 2" xfId="9914" hidden="1" xr:uid="{00000000-0005-0000-0000-00004C250000}"/>
    <cellStyle name="Followed Hyperlink 2" xfId="9915" hidden="1" xr:uid="{00000000-0005-0000-0000-00004D250000}"/>
    <cellStyle name="Followed Hyperlink 2" xfId="9916" hidden="1" xr:uid="{00000000-0005-0000-0000-00004E250000}"/>
    <cellStyle name="Followed Hyperlink 2" xfId="9917" hidden="1" xr:uid="{00000000-0005-0000-0000-00004F250000}"/>
    <cellStyle name="Followed Hyperlink 2" xfId="9918" hidden="1" xr:uid="{00000000-0005-0000-0000-000050250000}"/>
    <cellStyle name="Followed Hyperlink 2" xfId="9919" hidden="1" xr:uid="{00000000-0005-0000-0000-000051250000}"/>
    <cellStyle name="Followed Hyperlink 2" xfId="9920" hidden="1" xr:uid="{00000000-0005-0000-0000-000052250000}"/>
    <cellStyle name="Followed Hyperlink 2" xfId="9921" hidden="1" xr:uid="{00000000-0005-0000-0000-000053250000}"/>
    <cellStyle name="Followed Hyperlink 2" xfId="9922" hidden="1" xr:uid="{00000000-0005-0000-0000-000054250000}"/>
    <cellStyle name="Followed Hyperlink 2" xfId="9923" hidden="1" xr:uid="{00000000-0005-0000-0000-000055250000}"/>
    <cellStyle name="Followed Hyperlink 2" xfId="9924" hidden="1" xr:uid="{00000000-0005-0000-0000-000056250000}"/>
    <cellStyle name="Followed Hyperlink 2" xfId="9925" hidden="1" xr:uid="{00000000-0005-0000-0000-000057250000}"/>
    <cellStyle name="Followed Hyperlink 2" xfId="9926" hidden="1" xr:uid="{00000000-0005-0000-0000-000058250000}"/>
    <cellStyle name="Followed Hyperlink 2" xfId="9927" hidden="1" xr:uid="{00000000-0005-0000-0000-000059250000}"/>
    <cellStyle name="Followed Hyperlink 2" xfId="9928" hidden="1" xr:uid="{00000000-0005-0000-0000-00005A250000}"/>
    <cellStyle name="Followed Hyperlink 2" xfId="9929" hidden="1" xr:uid="{00000000-0005-0000-0000-00005B250000}"/>
    <cellStyle name="Followed Hyperlink 2" xfId="9930" hidden="1" xr:uid="{00000000-0005-0000-0000-00005C250000}"/>
    <cellStyle name="Followed Hyperlink 2" xfId="9931" hidden="1" xr:uid="{00000000-0005-0000-0000-00005D250000}"/>
    <cellStyle name="Followed Hyperlink 2" xfId="9932" hidden="1" xr:uid="{00000000-0005-0000-0000-00005E250000}"/>
    <cellStyle name="Followed Hyperlink 2" xfId="9933" hidden="1" xr:uid="{00000000-0005-0000-0000-00005F250000}"/>
    <cellStyle name="Followed Hyperlink 2" xfId="9934" hidden="1" xr:uid="{00000000-0005-0000-0000-000060250000}"/>
    <cellStyle name="Followed Hyperlink 2" xfId="9935" hidden="1" xr:uid="{00000000-0005-0000-0000-000061250000}"/>
    <cellStyle name="Followed Hyperlink 2" xfId="9936" hidden="1" xr:uid="{00000000-0005-0000-0000-000062250000}"/>
    <cellStyle name="Followed Hyperlink 2" xfId="9937" hidden="1" xr:uid="{00000000-0005-0000-0000-000063250000}"/>
    <cellStyle name="Followed Hyperlink 2" xfId="9938" hidden="1" xr:uid="{00000000-0005-0000-0000-000064250000}"/>
    <cellStyle name="Followed Hyperlink 2" xfId="9939" hidden="1" xr:uid="{00000000-0005-0000-0000-000065250000}"/>
    <cellStyle name="Followed Hyperlink 2" xfId="9940" hidden="1" xr:uid="{00000000-0005-0000-0000-000066250000}"/>
    <cellStyle name="Followed Hyperlink 2" xfId="9941" hidden="1" xr:uid="{00000000-0005-0000-0000-000067250000}"/>
    <cellStyle name="Followed Hyperlink 2" xfId="9942" hidden="1" xr:uid="{00000000-0005-0000-0000-000068250000}"/>
    <cellStyle name="Followed Hyperlink 2" xfId="9943" hidden="1" xr:uid="{00000000-0005-0000-0000-000069250000}"/>
    <cellStyle name="Followed Hyperlink 2" xfId="9944" hidden="1" xr:uid="{00000000-0005-0000-0000-00006A250000}"/>
    <cellStyle name="Followed Hyperlink 2" xfId="9945" hidden="1" xr:uid="{00000000-0005-0000-0000-00006B250000}"/>
    <cellStyle name="Followed Hyperlink 2" xfId="9946" hidden="1" xr:uid="{00000000-0005-0000-0000-00006C250000}"/>
    <cellStyle name="Followed Hyperlink 2" xfId="9947" hidden="1" xr:uid="{00000000-0005-0000-0000-00006D250000}"/>
    <cellStyle name="Followed Hyperlink 2" xfId="9948" hidden="1" xr:uid="{00000000-0005-0000-0000-00006E250000}"/>
    <cellStyle name="Followed Hyperlink 2" xfId="9949" hidden="1" xr:uid="{00000000-0005-0000-0000-00006F250000}"/>
    <cellStyle name="Followed Hyperlink 2" xfId="9950" hidden="1" xr:uid="{00000000-0005-0000-0000-000070250000}"/>
    <cellStyle name="Followed Hyperlink 2" xfId="9951" hidden="1" xr:uid="{00000000-0005-0000-0000-000071250000}"/>
    <cellStyle name="Followed Hyperlink 2" xfId="9952" hidden="1" xr:uid="{00000000-0005-0000-0000-000072250000}"/>
    <cellStyle name="Followed Hyperlink 2" xfId="9953" hidden="1" xr:uid="{00000000-0005-0000-0000-000073250000}"/>
    <cellStyle name="Followed Hyperlink 2" xfId="9954" hidden="1" xr:uid="{00000000-0005-0000-0000-000074250000}"/>
    <cellStyle name="Followed Hyperlink 2" xfId="9955" hidden="1" xr:uid="{00000000-0005-0000-0000-000075250000}"/>
    <cellStyle name="Followed Hyperlink 2" xfId="9956" hidden="1" xr:uid="{00000000-0005-0000-0000-000076250000}"/>
    <cellStyle name="Followed Hyperlink 2" xfId="9957" hidden="1" xr:uid="{00000000-0005-0000-0000-000077250000}"/>
    <cellStyle name="Followed Hyperlink 2" xfId="9958" hidden="1" xr:uid="{00000000-0005-0000-0000-000078250000}"/>
    <cellStyle name="Followed Hyperlink 2" xfId="9959" hidden="1" xr:uid="{00000000-0005-0000-0000-000079250000}"/>
    <cellStyle name="Followed Hyperlink 2" xfId="9960" hidden="1" xr:uid="{00000000-0005-0000-0000-00007A250000}"/>
    <cellStyle name="Followed Hyperlink 2" xfId="9961" hidden="1" xr:uid="{00000000-0005-0000-0000-00007B250000}"/>
    <cellStyle name="Followed Hyperlink 2" xfId="9962" hidden="1" xr:uid="{00000000-0005-0000-0000-00007C250000}"/>
    <cellStyle name="Followed Hyperlink 2" xfId="9963" hidden="1" xr:uid="{00000000-0005-0000-0000-00007D250000}"/>
    <cellStyle name="Followed Hyperlink 2" xfId="9964" hidden="1" xr:uid="{00000000-0005-0000-0000-00007E250000}"/>
    <cellStyle name="Followed Hyperlink 2" xfId="9965" hidden="1" xr:uid="{00000000-0005-0000-0000-00007F250000}"/>
    <cellStyle name="Followed Hyperlink 2" xfId="9966" hidden="1" xr:uid="{00000000-0005-0000-0000-000080250000}"/>
    <cellStyle name="Followed Hyperlink 2" xfId="9967" hidden="1" xr:uid="{00000000-0005-0000-0000-000081250000}"/>
    <cellStyle name="Followed Hyperlink 2" xfId="9968" hidden="1" xr:uid="{00000000-0005-0000-0000-000082250000}"/>
    <cellStyle name="Followed Hyperlink 2" xfId="9969" hidden="1" xr:uid="{00000000-0005-0000-0000-000083250000}"/>
    <cellStyle name="Followed Hyperlink 2" xfId="9970" hidden="1" xr:uid="{00000000-0005-0000-0000-000084250000}"/>
    <cellStyle name="Followed Hyperlink 2" xfId="9971" hidden="1" xr:uid="{00000000-0005-0000-0000-000085250000}"/>
    <cellStyle name="Followed Hyperlink 2" xfId="9972" hidden="1" xr:uid="{00000000-0005-0000-0000-000086250000}"/>
    <cellStyle name="Followed Hyperlink 2" xfId="9973" hidden="1" xr:uid="{00000000-0005-0000-0000-000087250000}"/>
    <cellStyle name="Followed Hyperlink 2" xfId="9974" hidden="1" xr:uid="{00000000-0005-0000-0000-000088250000}"/>
    <cellStyle name="Followed Hyperlink 2" xfId="9975" hidden="1" xr:uid="{00000000-0005-0000-0000-000089250000}"/>
    <cellStyle name="Followed Hyperlink 2" xfId="9976" hidden="1" xr:uid="{00000000-0005-0000-0000-00008A250000}"/>
    <cellStyle name="Followed Hyperlink 2" xfId="9977" hidden="1" xr:uid="{00000000-0005-0000-0000-00008B250000}"/>
    <cellStyle name="Followed Hyperlink 2" xfId="9978" hidden="1" xr:uid="{00000000-0005-0000-0000-00008C250000}"/>
    <cellStyle name="Followed Hyperlink 2" xfId="9979" hidden="1" xr:uid="{00000000-0005-0000-0000-00008D250000}"/>
    <cellStyle name="Followed Hyperlink 2" xfId="9980" hidden="1" xr:uid="{00000000-0005-0000-0000-00008E250000}"/>
    <cellStyle name="Followed Hyperlink 2" xfId="9981" hidden="1" xr:uid="{00000000-0005-0000-0000-00008F250000}"/>
    <cellStyle name="Followed Hyperlink 2" xfId="9982" hidden="1" xr:uid="{00000000-0005-0000-0000-000090250000}"/>
    <cellStyle name="Followed Hyperlink 2" xfId="9983" hidden="1" xr:uid="{00000000-0005-0000-0000-000091250000}"/>
    <cellStyle name="Followed Hyperlink 2" xfId="9984" hidden="1" xr:uid="{00000000-0005-0000-0000-000092250000}"/>
    <cellStyle name="Followed Hyperlink 2" xfId="9985" hidden="1" xr:uid="{00000000-0005-0000-0000-000093250000}"/>
    <cellStyle name="Followed Hyperlink 2" xfId="9986" hidden="1" xr:uid="{00000000-0005-0000-0000-000094250000}"/>
    <cellStyle name="Followed Hyperlink 2" xfId="9987" hidden="1" xr:uid="{00000000-0005-0000-0000-000095250000}"/>
    <cellStyle name="Followed Hyperlink 2" xfId="9988" hidden="1" xr:uid="{00000000-0005-0000-0000-000096250000}"/>
    <cellStyle name="Followed Hyperlink 2" xfId="9989" hidden="1" xr:uid="{00000000-0005-0000-0000-000097250000}"/>
    <cellStyle name="Followed Hyperlink 2" xfId="9990" hidden="1" xr:uid="{00000000-0005-0000-0000-000098250000}"/>
    <cellStyle name="Followed Hyperlink 2" xfId="9991" hidden="1" xr:uid="{00000000-0005-0000-0000-000099250000}"/>
    <cellStyle name="Followed Hyperlink 2" xfId="9992" hidden="1" xr:uid="{00000000-0005-0000-0000-00009A250000}"/>
    <cellStyle name="Followed Hyperlink 2" xfId="9993" hidden="1" xr:uid="{00000000-0005-0000-0000-00009B250000}"/>
    <cellStyle name="Followed Hyperlink 2" xfId="9994" hidden="1" xr:uid="{00000000-0005-0000-0000-00009C250000}"/>
    <cellStyle name="Followed Hyperlink 2" xfId="9995" hidden="1" xr:uid="{00000000-0005-0000-0000-00009D250000}"/>
    <cellStyle name="Followed Hyperlink 2" xfId="3794" hidden="1" xr:uid="{00000000-0005-0000-0000-00009E250000}"/>
    <cellStyle name="Followed Hyperlink 2" xfId="3804" hidden="1" xr:uid="{00000000-0005-0000-0000-00009F250000}"/>
    <cellStyle name="Followed Hyperlink 2" xfId="3998" hidden="1" xr:uid="{00000000-0005-0000-0000-0000A0250000}"/>
    <cellStyle name="Followed Hyperlink 2" xfId="3802" hidden="1" xr:uid="{00000000-0005-0000-0000-0000A1250000}"/>
    <cellStyle name="Followed Hyperlink 2" xfId="4000" hidden="1" xr:uid="{00000000-0005-0000-0000-0000A2250000}"/>
    <cellStyle name="Followed Hyperlink 2" xfId="3801" hidden="1" xr:uid="{00000000-0005-0000-0000-0000A3250000}"/>
    <cellStyle name="Followed Hyperlink 2" xfId="3805" hidden="1" xr:uid="{00000000-0005-0000-0000-0000A4250000}"/>
    <cellStyle name="Followed Hyperlink 2" xfId="3806" hidden="1" xr:uid="{00000000-0005-0000-0000-0000A5250000}"/>
    <cellStyle name="Followed Hyperlink 2" xfId="3470" hidden="1" xr:uid="{00000000-0005-0000-0000-0000A6250000}"/>
    <cellStyle name="Followed Hyperlink 2" xfId="3999" hidden="1" xr:uid="{00000000-0005-0000-0000-0000A7250000}"/>
    <cellStyle name="Followed Hyperlink 2" xfId="3792" hidden="1" xr:uid="{00000000-0005-0000-0000-0000A8250000}"/>
    <cellStyle name="Followed Hyperlink 2" xfId="3803" hidden="1" xr:uid="{00000000-0005-0000-0000-0000A9250000}"/>
    <cellStyle name="Followed Hyperlink 2" xfId="4001" hidden="1" xr:uid="{00000000-0005-0000-0000-0000AA250000}"/>
    <cellStyle name="Followed Hyperlink 2" xfId="3800" hidden="1" xr:uid="{00000000-0005-0000-0000-0000AB250000}"/>
    <cellStyle name="Followed Hyperlink 2" xfId="3799" hidden="1" xr:uid="{00000000-0005-0000-0000-0000AC250000}"/>
    <cellStyle name="Followed Hyperlink 2" xfId="3796" hidden="1" xr:uid="{00000000-0005-0000-0000-0000AD250000}"/>
    <cellStyle name="Followed Hyperlink 2" xfId="3793" hidden="1" xr:uid="{00000000-0005-0000-0000-0000AE250000}"/>
    <cellStyle name="Followed Hyperlink 2" xfId="3797" hidden="1" xr:uid="{00000000-0005-0000-0000-0000AF250000}"/>
    <cellStyle name="Followed Hyperlink 2" xfId="3791" hidden="1" xr:uid="{00000000-0005-0000-0000-0000B0250000}"/>
    <cellStyle name="Followed Hyperlink 2" xfId="3540" hidden="1" xr:uid="{00000000-0005-0000-0000-0000B1250000}"/>
    <cellStyle name="Followed Hyperlink 2" xfId="3798" hidden="1" xr:uid="{00000000-0005-0000-0000-0000B2250000}"/>
    <cellStyle name="Followed Hyperlink 2" xfId="3795" hidden="1" xr:uid="{00000000-0005-0000-0000-0000B3250000}"/>
    <cellStyle name="Followed Hyperlink 2" xfId="10031" hidden="1" xr:uid="{00000000-0005-0000-0000-0000B4250000}"/>
    <cellStyle name="Followed Hyperlink 2" xfId="10092" hidden="1" xr:uid="{00000000-0005-0000-0000-0000B5250000}"/>
    <cellStyle name="Followed Hyperlink 2" xfId="3753" hidden="1" xr:uid="{00000000-0005-0000-0000-0000B6250000}"/>
    <cellStyle name="Followed Hyperlink 2" xfId="10015" hidden="1" xr:uid="{00000000-0005-0000-0000-0000B7250000}"/>
    <cellStyle name="Followed Hyperlink 2" xfId="10076" hidden="1" xr:uid="{00000000-0005-0000-0000-0000B8250000}"/>
    <cellStyle name="Followed Hyperlink 2" xfId="4008" hidden="1" xr:uid="{00000000-0005-0000-0000-0000B9250000}"/>
    <cellStyle name="Followed Hyperlink 2" xfId="3763" hidden="1" xr:uid="{00000000-0005-0000-0000-0000BA250000}"/>
    <cellStyle name="Followed Hyperlink 2" xfId="10007" hidden="1" xr:uid="{00000000-0005-0000-0000-0000BB250000}"/>
    <cellStyle name="Followed Hyperlink 2" xfId="10068" hidden="1" xr:uid="{00000000-0005-0000-0000-0000BC250000}"/>
    <cellStyle name="Followed Hyperlink 2" xfId="3476" hidden="1" xr:uid="{00000000-0005-0000-0000-0000BD250000}"/>
    <cellStyle name="Followed Hyperlink 2" xfId="3771" hidden="1" xr:uid="{00000000-0005-0000-0000-0000BE250000}"/>
    <cellStyle name="Followed Hyperlink 2" xfId="3447" hidden="1" xr:uid="{00000000-0005-0000-0000-0000BF250000}"/>
    <cellStyle name="Followed Hyperlink 2" xfId="3962" hidden="1" xr:uid="{00000000-0005-0000-0000-0000C0250000}"/>
    <cellStyle name="Followed Hyperlink 2" xfId="9999" hidden="1" xr:uid="{00000000-0005-0000-0000-0000C1250000}"/>
    <cellStyle name="Followed Hyperlink 2" xfId="10060" hidden="1" xr:uid="{00000000-0005-0000-0000-0000C2250000}"/>
    <cellStyle name="Followed Hyperlink 2" xfId="3484" hidden="1" xr:uid="{00000000-0005-0000-0000-0000C3250000}"/>
    <cellStyle name="Followed Hyperlink 2" xfId="3992" hidden="1" xr:uid="{00000000-0005-0000-0000-0000C4250000}"/>
    <cellStyle name="Followed Hyperlink 2" xfId="10051" hidden="1" xr:uid="{00000000-0005-0000-0000-0000C5250000}"/>
    <cellStyle name="Followed Hyperlink 2" xfId="10112" hidden="1" xr:uid="{00000000-0005-0000-0000-0000C6250000}"/>
    <cellStyle name="Followed Hyperlink 2" xfId="7169" hidden="1" xr:uid="{00000000-0005-0000-0000-0000C7250000}"/>
    <cellStyle name="Followed Hyperlink 2" xfId="3496" hidden="1" xr:uid="{00000000-0005-0000-0000-0000C8250000}"/>
    <cellStyle name="Followed Hyperlink 2" xfId="10044" hidden="1" xr:uid="{00000000-0005-0000-0000-0000C9250000}"/>
    <cellStyle name="Followed Hyperlink 2" xfId="10105" hidden="1" xr:uid="{00000000-0005-0000-0000-0000CA250000}"/>
    <cellStyle name="Followed Hyperlink 2" xfId="3664" hidden="1" xr:uid="{00000000-0005-0000-0000-0000CB250000}"/>
    <cellStyle name="Followed Hyperlink 2" xfId="10084" hidden="1" xr:uid="{00000000-0005-0000-0000-0000CC250000}"/>
    <cellStyle name="Followed Hyperlink 2" xfId="3571" hidden="1" xr:uid="{00000000-0005-0000-0000-0000CD250000}"/>
    <cellStyle name="Followed Hyperlink 2" xfId="3747" hidden="1" xr:uid="{00000000-0005-0000-0000-0000CE250000}"/>
    <cellStyle name="Followed Hyperlink 2" xfId="3756" hidden="1" xr:uid="{00000000-0005-0000-0000-0000CF250000}"/>
    <cellStyle name="Followed Hyperlink 2" xfId="10021" hidden="1" xr:uid="{00000000-0005-0000-0000-0000D0250000}"/>
    <cellStyle name="Followed Hyperlink 2" xfId="7095" hidden="1" xr:uid="{00000000-0005-0000-0000-0000D1250000}"/>
    <cellStyle name="Followed Hyperlink 2" xfId="3543" hidden="1" xr:uid="{00000000-0005-0000-0000-0000D2250000}"/>
    <cellStyle name="Followed Hyperlink 2" xfId="7180" hidden="1" xr:uid="{00000000-0005-0000-0000-0000D3250000}"/>
    <cellStyle name="Followed Hyperlink 2" xfId="10098" hidden="1" xr:uid="{00000000-0005-0000-0000-0000D4250000}"/>
    <cellStyle name="Followed Hyperlink 2" xfId="10037" hidden="1" xr:uid="{00000000-0005-0000-0000-0000D5250000}"/>
    <cellStyle name="Followed Hyperlink 2" xfId="10090" hidden="1" xr:uid="{00000000-0005-0000-0000-0000D6250000}"/>
    <cellStyle name="Followed Hyperlink 2" xfId="7127" hidden="1" xr:uid="{00000000-0005-0000-0000-0000D7250000}"/>
    <cellStyle name="Followed Hyperlink 2" xfId="10023" hidden="1" xr:uid="{00000000-0005-0000-0000-0000D8250000}"/>
    <cellStyle name="Followed Hyperlink 2" xfId="10013" hidden="1" xr:uid="{00000000-0005-0000-0000-0000D9250000}"/>
    <cellStyle name="Followed Hyperlink 2" xfId="3979" hidden="1" xr:uid="{00000000-0005-0000-0000-0000DA250000}"/>
    <cellStyle name="Followed Hyperlink 2" xfId="3437" hidden="1" xr:uid="{00000000-0005-0000-0000-0000DB250000}"/>
    <cellStyle name="Followed Hyperlink 2" xfId="3458" hidden="1" xr:uid="{00000000-0005-0000-0000-0000DC250000}"/>
    <cellStyle name="Followed Hyperlink 2" xfId="3978" hidden="1" xr:uid="{00000000-0005-0000-0000-0000DD250000}"/>
    <cellStyle name="Followed Hyperlink 2" xfId="3994" hidden="1" xr:uid="{00000000-0005-0000-0000-0000DE250000}"/>
    <cellStyle name="Followed Hyperlink 2" xfId="3963" hidden="1" xr:uid="{00000000-0005-0000-0000-0000DF250000}"/>
    <cellStyle name="Followed Hyperlink 2" xfId="3773" hidden="1" xr:uid="{00000000-0005-0000-0000-0000E0250000}"/>
    <cellStyle name="Followed Hyperlink 2" xfId="10005" hidden="1" xr:uid="{00000000-0005-0000-0000-0000E1250000}"/>
    <cellStyle name="Followed Hyperlink 2" xfId="10058" hidden="1" xr:uid="{00000000-0005-0000-0000-0000E2250000}"/>
    <cellStyle name="Followed Hyperlink 2" xfId="10082" hidden="1" xr:uid="{00000000-0005-0000-0000-0000E3250000}"/>
    <cellStyle name="Followed Hyperlink 2" xfId="3448" hidden="1" xr:uid="{00000000-0005-0000-0000-0000E4250000}"/>
    <cellStyle name="Followed Hyperlink 2" xfId="3486" hidden="1" xr:uid="{00000000-0005-0000-0000-0000E5250000}"/>
    <cellStyle name="Followed Hyperlink 2" xfId="10117" hidden="1" xr:uid="{00000000-0005-0000-0000-0000E6250000}"/>
    <cellStyle name="Followed Hyperlink 2" xfId="10110" hidden="1" xr:uid="{00000000-0005-0000-0000-0000E7250000}"/>
    <cellStyle name="Followed Hyperlink 2" xfId="10042" hidden="1" xr:uid="{00000000-0005-0000-0000-0000E8250000}"/>
    <cellStyle name="Followed Hyperlink 2" xfId="9997" hidden="1" xr:uid="{00000000-0005-0000-0000-0000E9250000}"/>
    <cellStyle name="Followed Hyperlink 2" xfId="3765" hidden="1" xr:uid="{00000000-0005-0000-0000-0000EA250000}"/>
    <cellStyle name="Followed Hyperlink 2" xfId="3488" hidden="1" xr:uid="{00000000-0005-0000-0000-0000EB250000}"/>
    <cellStyle name="Followed Hyperlink 2" xfId="7086" hidden="1" xr:uid="{00000000-0005-0000-0000-0000EC250000}"/>
    <cellStyle name="Followed Hyperlink 2" xfId="10049" hidden="1" xr:uid="{00000000-0005-0000-0000-0000ED250000}"/>
    <cellStyle name="Followed Hyperlink 2" xfId="10072" hidden="1" xr:uid="{00000000-0005-0000-0000-0000EE250000}"/>
    <cellStyle name="Followed Hyperlink 2" xfId="10080" hidden="1" xr:uid="{00000000-0005-0000-0000-0000EF250000}"/>
    <cellStyle name="Followed Hyperlink 2" xfId="3662" hidden="1" xr:uid="{00000000-0005-0000-0000-0000F0250000}"/>
    <cellStyle name="Followed Hyperlink 2" xfId="3547" hidden="1" xr:uid="{00000000-0005-0000-0000-0000F1250000}"/>
    <cellStyle name="Followed Hyperlink 2" xfId="10035" hidden="1" xr:uid="{00000000-0005-0000-0000-0000F2250000}"/>
    <cellStyle name="Followed Hyperlink 2" xfId="10066" hidden="1" xr:uid="{00000000-0005-0000-0000-0000F3250000}"/>
    <cellStyle name="Followed Hyperlink 2" xfId="3449" hidden="1" xr:uid="{00000000-0005-0000-0000-0000F4250000}"/>
    <cellStyle name="Followed Hyperlink 2" xfId="10011" hidden="1" xr:uid="{00000000-0005-0000-0000-0000F5250000}"/>
    <cellStyle name="Followed Hyperlink 2" xfId="10019" hidden="1" xr:uid="{00000000-0005-0000-0000-0000F6250000}"/>
    <cellStyle name="Followed Hyperlink 2" xfId="10088" hidden="1" xr:uid="{00000000-0005-0000-0000-0000F7250000}"/>
    <cellStyle name="Followed Hyperlink 2" xfId="3520" hidden="1" xr:uid="{00000000-0005-0000-0000-0000F8250000}"/>
    <cellStyle name="Followed Hyperlink 2" xfId="10074" hidden="1" xr:uid="{00000000-0005-0000-0000-0000F9250000}"/>
    <cellStyle name="Followed Hyperlink 2" xfId="10029" hidden="1" xr:uid="{00000000-0005-0000-0000-0000FA250000}"/>
    <cellStyle name="Followed Hyperlink 2" xfId="3942" hidden="1" xr:uid="{00000000-0005-0000-0000-0000FB250000}"/>
    <cellStyle name="Followed Hyperlink 2" xfId="10096" hidden="1" xr:uid="{00000000-0005-0000-0000-0000FC250000}"/>
    <cellStyle name="Followed Hyperlink 2" xfId="7182" hidden="1" xr:uid="{00000000-0005-0000-0000-0000FD250000}"/>
    <cellStyle name="Followed Hyperlink 2" xfId="10056" hidden="1" xr:uid="{00000000-0005-0000-0000-0000FE250000}"/>
    <cellStyle name="Followed Hyperlink 2" xfId="3749" hidden="1" xr:uid="{00000000-0005-0000-0000-0000FF250000}"/>
    <cellStyle name="Followed Hyperlink 2" xfId="3759" hidden="1" xr:uid="{00000000-0005-0000-0000-000000260000}"/>
    <cellStyle name="Followed Hyperlink 2" xfId="3767" hidden="1" xr:uid="{00000000-0005-0000-0000-000001260000}"/>
    <cellStyle name="Followed Hyperlink 2" xfId="3534" hidden="1" xr:uid="{00000000-0005-0000-0000-000002260000}"/>
    <cellStyle name="Followed Hyperlink 2" xfId="3468" hidden="1" xr:uid="{00000000-0005-0000-0000-000003260000}"/>
    <cellStyle name="Followed Hyperlink 2" xfId="3964" hidden="1" xr:uid="{00000000-0005-0000-0000-000004260000}"/>
    <cellStyle name="Followed Hyperlink 2" xfId="3530" hidden="1" xr:uid="{00000000-0005-0000-0000-000005260000}"/>
    <cellStyle name="Followed Hyperlink 2" xfId="10103" hidden="1" xr:uid="{00000000-0005-0000-0000-000006260000}"/>
    <cellStyle name="Followed Hyperlink 2" xfId="10027" hidden="1" xr:uid="{00000000-0005-0000-0000-000007260000}"/>
    <cellStyle name="Followed Hyperlink 2" xfId="3977" hidden="1" xr:uid="{00000000-0005-0000-0000-000008260000}"/>
    <cellStyle name="Followed Hyperlink 2" xfId="3489" hidden="1" xr:uid="{00000000-0005-0000-0000-000009260000}"/>
    <cellStyle name="Followed Hyperlink 2" xfId="7081" hidden="1" xr:uid="{00000000-0005-0000-0000-00000A260000}"/>
    <cellStyle name="Followed Hyperlink 2" xfId="10116" hidden="1" xr:uid="{00000000-0005-0000-0000-00000B260000}"/>
    <cellStyle name="Followed Hyperlink 2" xfId="10055" hidden="1" xr:uid="{00000000-0005-0000-0000-00000C260000}"/>
    <cellStyle name="Followed Hyperlink 2" xfId="10064" hidden="1" xr:uid="{00000000-0005-0000-0000-00000D260000}"/>
    <cellStyle name="Followed Hyperlink 2" xfId="10018" hidden="1" xr:uid="{00000000-0005-0000-0000-00000E260000}"/>
    <cellStyle name="Followed Hyperlink 2" xfId="10026" hidden="1" xr:uid="{00000000-0005-0000-0000-00000F260000}"/>
    <cellStyle name="Followed Hyperlink 2" xfId="10034" hidden="1" xr:uid="{00000000-0005-0000-0000-000010260000}"/>
    <cellStyle name="Followed Hyperlink 2" xfId="10041" hidden="1" xr:uid="{00000000-0005-0000-0000-000011260000}"/>
    <cellStyle name="Followed Hyperlink 2" xfId="3480" hidden="1" xr:uid="{00000000-0005-0000-0000-000012260000}"/>
    <cellStyle name="Followed Hyperlink 2" xfId="3768" hidden="1" xr:uid="{00000000-0005-0000-0000-000013260000}"/>
    <cellStyle name="Followed Hyperlink 2" xfId="3760" hidden="1" xr:uid="{00000000-0005-0000-0000-000014260000}"/>
    <cellStyle name="Followed Hyperlink 2" xfId="3750" hidden="1" xr:uid="{00000000-0005-0000-0000-000015260000}"/>
    <cellStyle name="Followed Hyperlink 2" xfId="3549" hidden="1" xr:uid="{00000000-0005-0000-0000-000016260000}"/>
    <cellStyle name="Followed Hyperlink 2" xfId="3535" hidden="1" xr:uid="{00000000-0005-0000-0000-000017260000}"/>
    <cellStyle name="Followed Hyperlink 2" xfId="3523" hidden="1" xr:uid="{00000000-0005-0000-0000-000018260000}"/>
    <cellStyle name="Followed Hyperlink 2" xfId="3670" hidden="1" xr:uid="{00000000-0005-0000-0000-000019260000}"/>
    <cellStyle name="Followed Hyperlink 2" xfId="3501" hidden="1" xr:uid="{00000000-0005-0000-0000-00001A260000}"/>
    <cellStyle name="Followed Hyperlink 2" xfId="7155" hidden="1" xr:uid="{00000000-0005-0000-0000-00001B260000}"/>
    <cellStyle name="Followed Hyperlink 2" xfId="7197" hidden="1" xr:uid="{00000000-0005-0000-0000-00001C260000}"/>
    <cellStyle name="Followed Hyperlink 2" xfId="7093" hidden="1" xr:uid="{00000000-0005-0000-0000-00001D260000}"/>
    <cellStyle name="Followed Hyperlink 2" xfId="7066" hidden="1" xr:uid="{00000000-0005-0000-0000-00001E260000}"/>
    <cellStyle name="Followed Hyperlink 2" xfId="10071" hidden="1" xr:uid="{00000000-0005-0000-0000-00001F260000}"/>
    <cellStyle name="Followed Hyperlink 2" xfId="10079" hidden="1" xr:uid="{00000000-0005-0000-0000-000020260000}"/>
    <cellStyle name="Followed Hyperlink 2" xfId="10087" hidden="1" xr:uid="{00000000-0005-0000-0000-000021260000}"/>
    <cellStyle name="Followed Hyperlink 2" xfId="10095" hidden="1" xr:uid="{00000000-0005-0000-0000-000022260000}"/>
    <cellStyle name="Followed Hyperlink 2" xfId="10102" hidden="1" xr:uid="{00000000-0005-0000-0000-000023260000}"/>
    <cellStyle name="Followed Hyperlink 2" xfId="10010" hidden="1" xr:uid="{00000000-0005-0000-0000-000024260000}"/>
    <cellStyle name="Followed Hyperlink 2" xfId="3980" hidden="1" xr:uid="{00000000-0005-0000-0000-000025260000}"/>
    <cellStyle name="Followed Hyperlink 2" xfId="10003" hidden="1" xr:uid="{00000000-0005-0000-0000-000026260000}"/>
    <cellStyle name="Followed Hyperlink 2" xfId="10054" hidden="1" xr:uid="{00000000-0005-0000-0000-000027260000}"/>
    <cellStyle name="Followed Hyperlink 2" xfId="3490" hidden="1" xr:uid="{00000000-0005-0000-0000-000028260000}"/>
    <cellStyle name="Followed Hyperlink 2" xfId="10115" hidden="1" xr:uid="{00000000-0005-0000-0000-000029260000}"/>
    <cellStyle name="Followed Hyperlink 2" xfId="10109" hidden="1" xr:uid="{00000000-0005-0000-0000-00002A260000}"/>
    <cellStyle name="Followed Hyperlink 2" xfId="10063" hidden="1" xr:uid="{00000000-0005-0000-0000-00002B260000}"/>
    <cellStyle name="Followed Hyperlink 2" xfId="10002" hidden="1" xr:uid="{00000000-0005-0000-0000-00002C260000}"/>
    <cellStyle name="Followed Hyperlink 2" xfId="3965" hidden="1" xr:uid="{00000000-0005-0000-0000-00002D260000}"/>
    <cellStyle name="Followed Hyperlink 2" xfId="3450" hidden="1" xr:uid="{00000000-0005-0000-0000-00002E260000}"/>
    <cellStyle name="Followed Hyperlink 2" xfId="3481" hidden="1" xr:uid="{00000000-0005-0000-0000-00002F260000}"/>
    <cellStyle name="Followed Hyperlink 2" xfId="10108" hidden="1" xr:uid="{00000000-0005-0000-0000-000030260000}"/>
    <cellStyle name="Followed Hyperlink 2" xfId="10048" hidden="1" xr:uid="{00000000-0005-0000-0000-000031260000}"/>
    <cellStyle name="Followed Hyperlink 2" xfId="10047" hidden="1" xr:uid="{00000000-0005-0000-0000-000032260000}"/>
    <cellStyle name="Followed Hyperlink 2" xfId="3986" hidden="1" xr:uid="{00000000-0005-0000-0000-000033260000}"/>
    <cellStyle name="Followed Hyperlink 2" xfId="3982" hidden="1" xr:uid="{00000000-0005-0000-0000-000034260000}"/>
    <cellStyle name="Followed Hyperlink 2" xfId="10025" hidden="1" xr:uid="{00000000-0005-0000-0000-000035260000}"/>
    <cellStyle name="Followed Hyperlink 2" xfId="3550" hidden="1" xr:uid="{00000000-0005-0000-0000-000036260000}"/>
    <cellStyle name="Followed Hyperlink 2" xfId="10094" hidden="1" xr:uid="{00000000-0005-0000-0000-000037260000}"/>
    <cellStyle name="Followed Hyperlink 2" xfId="10033" hidden="1" xr:uid="{00000000-0005-0000-0000-000038260000}"/>
    <cellStyle name="Followed Hyperlink 2" xfId="10101" hidden="1" xr:uid="{00000000-0005-0000-0000-000039260000}"/>
    <cellStyle name="Followed Hyperlink 2" xfId="3537" hidden="1" xr:uid="{00000000-0005-0000-0000-00003A260000}"/>
    <cellStyle name="Followed Hyperlink 2" xfId="3563" hidden="1" xr:uid="{00000000-0005-0000-0000-00003B260000}"/>
    <cellStyle name="Followed Hyperlink 2" xfId="10046" hidden="1" xr:uid="{00000000-0005-0000-0000-00003C260000}"/>
    <cellStyle name="Followed Hyperlink 2" xfId="10053" hidden="1" xr:uid="{00000000-0005-0000-0000-00003D260000}"/>
    <cellStyle name="Followed Hyperlink 2" xfId="10001" hidden="1" xr:uid="{00000000-0005-0000-0000-00003E260000}"/>
    <cellStyle name="Followed Hyperlink 2" xfId="7148" hidden="1" xr:uid="{00000000-0005-0000-0000-00003F260000}"/>
    <cellStyle name="Followed Hyperlink 2" xfId="7190" hidden="1" xr:uid="{00000000-0005-0000-0000-000040260000}"/>
    <cellStyle name="Followed Hyperlink 2" xfId="3984" hidden="1" xr:uid="{00000000-0005-0000-0000-000041260000}"/>
    <cellStyle name="Followed Hyperlink 2" xfId="3527" hidden="1" xr:uid="{00000000-0005-0000-0000-000042260000}"/>
    <cellStyle name="Followed Hyperlink 2" xfId="3492" hidden="1" xr:uid="{00000000-0005-0000-0000-000043260000}"/>
    <cellStyle name="Followed Hyperlink 2" xfId="3985" hidden="1" xr:uid="{00000000-0005-0000-0000-000044260000}"/>
    <cellStyle name="Followed Hyperlink 2" xfId="3967" hidden="1" xr:uid="{00000000-0005-0000-0000-000045260000}"/>
    <cellStyle name="Followed Hyperlink 2" xfId="10070" hidden="1" xr:uid="{00000000-0005-0000-0000-000046260000}"/>
    <cellStyle name="Followed Hyperlink 2" xfId="10078" hidden="1" xr:uid="{00000000-0005-0000-0000-000047260000}"/>
    <cellStyle name="Followed Hyperlink 2" xfId="3475" hidden="1" xr:uid="{00000000-0005-0000-0000-000048260000}"/>
    <cellStyle name="Followed Hyperlink 2" xfId="7090" hidden="1" xr:uid="{00000000-0005-0000-0000-000049260000}"/>
    <cellStyle name="Followed Hyperlink 2" xfId="3482" hidden="1" xr:uid="{00000000-0005-0000-0000-00004A260000}"/>
    <cellStyle name="Followed Hyperlink 2" xfId="3451" hidden="1" xr:uid="{00000000-0005-0000-0000-00004B260000}"/>
    <cellStyle name="Followed Hyperlink 2" xfId="10009" hidden="1" xr:uid="{00000000-0005-0000-0000-00004C260000}"/>
    <cellStyle name="Followed Hyperlink 2" xfId="10017" hidden="1" xr:uid="{00000000-0005-0000-0000-00004D260000}"/>
    <cellStyle name="Followed Hyperlink 2" xfId="10107" hidden="1" xr:uid="{00000000-0005-0000-0000-00004E260000}"/>
    <cellStyle name="Followed Hyperlink 2" xfId="10114" hidden="1" xr:uid="{00000000-0005-0000-0000-00004F260000}"/>
    <cellStyle name="Followed Hyperlink 2" xfId="10086" hidden="1" xr:uid="{00000000-0005-0000-0000-000050260000}"/>
    <cellStyle name="Followed Hyperlink 2" xfId="3956" hidden="1" xr:uid="{00000000-0005-0000-0000-000051260000}"/>
    <cellStyle name="Followed Hyperlink 2" xfId="3751" hidden="1" xr:uid="{00000000-0005-0000-0000-000052260000}"/>
    <cellStyle name="Followed Hyperlink 2" xfId="10032" hidden="1" xr:uid="{00000000-0005-0000-0000-000053260000}"/>
    <cellStyle name="Followed Hyperlink 2" xfId="10024" hidden="1" xr:uid="{00000000-0005-0000-0000-000054260000}"/>
    <cellStyle name="Followed Hyperlink 2" xfId="10093" hidden="1" xr:uid="{00000000-0005-0000-0000-000055260000}"/>
    <cellStyle name="Followed Hyperlink 2" xfId="3438" hidden="1" xr:uid="{00000000-0005-0000-0000-000056260000}"/>
    <cellStyle name="Followed Hyperlink 2" xfId="10039" hidden="1" xr:uid="{00000000-0005-0000-0000-000057260000}"/>
    <cellStyle name="Followed Hyperlink 2" xfId="3525" hidden="1" xr:uid="{00000000-0005-0000-0000-000058260000}"/>
    <cellStyle name="Followed Hyperlink 2" xfId="3761" hidden="1" xr:uid="{00000000-0005-0000-0000-000059260000}"/>
    <cellStyle name="Followed Hyperlink 2" xfId="3769" hidden="1" xr:uid="{00000000-0005-0000-0000-00005A260000}"/>
    <cellStyle name="Followed Hyperlink 2" xfId="7103" hidden="1" xr:uid="{00000000-0005-0000-0000-00005B260000}"/>
    <cellStyle name="Followed Hyperlink 2" xfId="3752" hidden="1" xr:uid="{00000000-0005-0000-0000-00005C260000}"/>
    <cellStyle name="Followed Hyperlink 2" xfId="10040" hidden="1" xr:uid="{00000000-0005-0000-0000-00005D260000}"/>
    <cellStyle name="Followed Hyperlink 2" xfId="10085" hidden="1" xr:uid="{00000000-0005-0000-0000-00005E260000}"/>
    <cellStyle name="Followed Hyperlink 2" xfId="3551" hidden="1" xr:uid="{00000000-0005-0000-0000-00005F260000}"/>
    <cellStyle name="Followed Hyperlink 2" xfId="3539" hidden="1" xr:uid="{00000000-0005-0000-0000-000060260000}"/>
    <cellStyle name="Followed Hyperlink 2" xfId="3528" hidden="1" xr:uid="{00000000-0005-0000-0000-000061260000}"/>
    <cellStyle name="Followed Hyperlink 2" xfId="3495" hidden="1" xr:uid="{00000000-0005-0000-0000-000062260000}"/>
    <cellStyle name="Followed Hyperlink 2" xfId="3991" hidden="1" xr:uid="{00000000-0005-0000-0000-000063260000}"/>
    <cellStyle name="Followed Hyperlink 2" xfId="3968" hidden="1" xr:uid="{00000000-0005-0000-0000-000064260000}"/>
    <cellStyle name="Followed Hyperlink 2" xfId="10069" hidden="1" xr:uid="{00000000-0005-0000-0000-000065260000}"/>
    <cellStyle name="Followed Hyperlink 2" xfId="10100" hidden="1" xr:uid="{00000000-0005-0000-0000-000066260000}"/>
    <cellStyle name="Followed Hyperlink 2" xfId="10062" hidden="1" xr:uid="{00000000-0005-0000-0000-000067260000}"/>
    <cellStyle name="Followed Hyperlink 2" xfId="7164" hidden="1" xr:uid="{00000000-0005-0000-0000-000068260000}"/>
    <cellStyle name="Followed Hyperlink 2" xfId="10106" hidden="1" xr:uid="{00000000-0005-0000-0000-000069260000}"/>
    <cellStyle name="Followed Hyperlink 2" xfId="3762" hidden="1" xr:uid="{00000000-0005-0000-0000-00006A260000}"/>
    <cellStyle name="Followed Hyperlink 2" xfId="10113" hidden="1" xr:uid="{00000000-0005-0000-0000-00006B260000}"/>
    <cellStyle name="Followed Hyperlink 2" xfId="7136" hidden="1" xr:uid="{00000000-0005-0000-0000-00006C260000}"/>
    <cellStyle name="Followed Hyperlink 2" xfId="3483" hidden="1" xr:uid="{00000000-0005-0000-0000-00006D260000}"/>
    <cellStyle name="Followed Hyperlink 2" xfId="3491" hidden="1" xr:uid="{00000000-0005-0000-0000-00006E260000}"/>
    <cellStyle name="Followed Hyperlink 2" xfId="7075" hidden="1" xr:uid="{00000000-0005-0000-0000-00006F260000}"/>
    <cellStyle name="Followed Hyperlink 2" xfId="3811" hidden="1" xr:uid="{00000000-0005-0000-0000-000070260000}"/>
    <cellStyle name="Followed Hyperlink 2" xfId="10008" hidden="1" xr:uid="{00000000-0005-0000-0000-000071260000}"/>
    <cellStyle name="Followed Hyperlink 2" xfId="10052" hidden="1" xr:uid="{00000000-0005-0000-0000-000072260000}"/>
    <cellStyle name="Followed Hyperlink 2" xfId="10016" hidden="1" xr:uid="{00000000-0005-0000-0000-000073260000}"/>
    <cellStyle name="Followed Hyperlink 2" xfId="10038" hidden="1" xr:uid="{00000000-0005-0000-0000-000074260000}"/>
    <cellStyle name="Followed Hyperlink 2" xfId="3770" hidden="1" xr:uid="{00000000-0005-0000-0000-000075260000}"/>
    <cellStyle name="Followed Hyperlink 2" xfId="10099" hidden="1" xr:uid="{00000000-0005-0000-0000-000076260000}"/>
    <cellStyle name="Followed Hyperlink 2" xfId="3970" hidden="1" xr:uid="{00000000-0005-0000-0000-000077260000}"/>
    <cellStyle name="Followed Hyperlink 2" xfId="10067" hidden="1" xr:uid="{00000000-0005-0000-0000-000078260000}"/>
    <cellStyle name="Followed Hyperlink 2" xfId="10075" hidden="1" xr:uid="{00000000-0005-0000-0000-000079260000}"/>
    <cellStyle name="Followed Hyperlink 2" xfId="10083" hidden="1" xr:uid="{00000000-0005-0000-0000-00007A260000}"/>
    <cellStyle name="Followed Hyperlink 2" xfId="10091" hidden="1" xr:uid="{00000000-0005-0000-0000-00007B260000}"/>
    <cellStyle name="Followed Hyperlink 2" xfId="3452" hidden="1" xr:uid="{00000000-0005-0000-0000-00007C260000}"/>
    <cellStyle name="Followed Hyperlink 2" xfId="10077" hidden="1" xr:uid="{00000000-0005-0000-0000-00007D260000}"/>
    <cellStyle name="Followed Hyperlink 2" xfId="10045" hidden="1" xr:uid="{00000000-0005-0000-0000-00007E260000}"/>
    <cellStyle name="Followed Hyperlink 2" xfId="3772" hidden="1" xr:uid="{00000000-0005-0000-0000-00007F260000}"/>
    <cellStyle name="Followed Hyperlink 2" xfId="3542" hidden="1" xr:uid="{00000000-0005-0000-0000-000080260000}"/>
    <cellStyle name="Followed Hyperlink 2" xfId="3764" hidden="1" xr:uid="{00000000-0005-0000-0000-000081260000}"/>
    <cellStyle name="Followed Hyperlink 2" xfId="10061" hidden="1" xr:uid="{00000000-0005-0000-0000-000082260000}"/>
    <cellStyle name="Followed Hyperlink 2" xfId="10014" hidden="1" xr:uid="{00000000-0005-0000-0000-000083260000}"/>
    <cellStyle name="Followed Hyperlink 2" xfId="10006" hidden="1" xr:uid="{00000000-0005-0000-0000-000084260000}"/>
    <cellStyle name="Followed Hyperlink 2" xfId="3453" hidden="1" xr:uid="{00000000-0005-0000-0000-000085260000}"/>
    <cellStyle name="Followed Hyperlink 2" xfId="3485" hidden="1" xr:uid="{00000000-0005-0000-0000-000086260000}"/>
    <cellStyle name="Followed Hyperlink 2" xfId="10030" hidden="1" xr:uid="{00000000-0005-0000-0000-000087260000}"/>
    <cellStyle name="Followed Hyperlink 2" xfId="7199" hidden="1" xr:uid="{00000000-0005-0000-0000-000088260000}"/>
    <cellStyle name="Followed Hyperlink 2" xfId="10000" hidden="1" xr:uid="{00000000-0005-0000-0000-000089260000}"/>
    <cellStyle name="Followed Hyperlink 2" xfId="9998" hidden="1" xr:uid="{00000000-0005-0000-0000-00008A260000}"/>
    <cellStyle name="Followed Hyperlink 2" xfId="3746" hidden="1" xr:uid="{00000000-0005-0000-0000-00008B260000}"/>
    <cellStyle name="Followed Hyperlink 2" xfId="10059" hidden="1" xr:uid="{00000000-0005-0000-0000-00008C260000}"/>
    <cellStyle name="Followed Hyperlink 2" xfId="3748" hidden="1" xr:uid="{00000000-0005-0000-0000-00008D260000}"/>
    <cellStyle name="Followed Hyperlink 2" xfId="10028" hidden="1" xr:uid="{00000000-0005-0000-0000-00008E260000}"/>
    <cellStyle name="Followed Hyperlink 2" xfId="10036" hidden="1" xr:uid="{00000000-0005-0000-0000-00008F260000}"/>
    <cellStyle name="Followed Hyperlink 2" xfId="10104" hidden="1" xr:uid="{00000000-0005-0000-0000-000090260000}"/>
    <cellStyle name="Followed Hyperlink 2" xfId="10111" hidden="1" xr:uid="{00000000-0005-0000-0000-000091260000}"/>
    <cellStyle name="Followed Hyperlink 2" xfId="7157" hidden="1" xr:uid="{00000000-0005-0000-0000-000092260000}"/>
    <cellStyle name="Followed Hyperlink 2" xfId="10089" hidden="1" xr:uid="{00000000-0005-0000-0000-000093260000}"/>
    <cellStyle name="Followed Hyperlink 2" xfId="3993" hidden="1" xr:uid="{00000000-0005-0000-0000-000094260000}"/>
    <cellStyle name="Followed Hyperlink 2" xfId="7111" hidden="1" xr:uid="{00000000-0005-0000-0000-000095260000}"/>
    <cellStyle name="Followed Hyperlink 2" xfId="3755" hidden="1" xr:uid="{00000000-0005-0000-0000-000096260000}"/>
    <cellStyle name="Followed Hyperlink 2" xfId="3532" hidden="1" xr:uid="{00000000-0005-0000-0000-000097260000}"/>
    <cellStyle name="Followed Hyperlink 2" xfId="3544" hidden="1" xr:uid="{00000000-0005-0000-0000-000098260000}"/>
    <cellStyle name="Followed Hyperlink 2" xfId="3672" hidden="1" xr:uid="{00000000-0005-0000-0000-000099260000}"/>
    <cellStyle name="Followed Hyperlink 2" xfId="7173" hidden="1" xr:uid="{00000000-0005-0000-0000-00009A260000}"/>
    <cellStyle name="Followed Hyperlink 2" xfId="10050" hidden="1" xr:uid="{00000000-0005-0000-0000-00009B260000}"/>
    <cellStyle name="Followed Hyperlink 2" xfId="10097" hidden="1" xr:uid="{00000000-0005-0000-0000-00009C260000}"/>
    <cellStyle name="Followed Hyperlink 2" xfId="3554" hidden="1" xr:uid="{00000000-0005-0000-0000-00009D260000}"/>
    <cellStyle name="Followed Hyperlink 2" xfId="10020" hidden="1" xr:uid="{00000000-0005-0000-0000-00009E260000}"/>
    <cellStyle name="Followed Hyperlink 2" xfId="3497" hidden="1" xr:uid="{00000000-0005-0000-0000-00009F260000}"/>
    <cellStyle name="Followed Hyperlink 2" xfId="10081" hidden="1" xr:uid="{00000000-0005-0000-0000-0000A0260000}"/>
    <cellStyle name="Followed Hyperlink 2" xfId="10121" hidden="1" xr:uid="{00000000-0005-0000-0000-0000A1260000}"/>
    <cellStyle name="Followed Hyperlink 2" xfId="3995" hidden="1" xr:uid="{00000000-0005-0000-0000-0000A2260000}"/>
    <cellStyle name="Followed Hyperlink 2" xfId="3972" hidden="1" xr:uid="{00000000-0005-0000-0000-0000A3260000}"/>
    <cellStyle name="Followed Hyperlink 2" xfId="10065" hidden="1" xr:uid="{00000000-0005-0000-0000-0000A4260000}"/>
    <cellStyle name="Followed Hyperlink 2" xfId="10073" hidden="1" xr:uid="{00000000-0005-0000-0000-0000A5260000}"/>
    <cellStyle name="Followed Hyperlink 2" xfId="7100" hidden="1" xr:uid="{00000000-0005-0000-0000-0000A6260000}"/>
    <cellStyle name="Followed Hyperlink 2" xfId="10124" hidden="1" xr:uid="{00000000-0005-0000-0000-0000A7260000}"/>
    <cellStyle name="Followed Hyperlink 2" xfId="3570" hidden="1" xr:uid="{00000000-0005-0000-0000-0000A8260000}"/>
    <cellStyle name="Followed Hyperlink 2" xfId="10043" hidden="1" xr:uid="{00000000-0005-0000-0000-0000A9260000}"/>
    <cellStyle name="Followed Hyperlink 2" xfId="3943" hidden="1" xr:uid="{00000000-0005-0000-0000-0000AA260000}"/>
    <cellStyle name="Followed Hyperlink 2" xfId="3774" hidden="1" xr:uid="{00000000-0005-0000-0000-0000AB260000}"/>
    <cellStyle name="Followed Hyperlink 2" xfId="10118" hidden="1" xr:uid="{00000000-0005-0000-0000-0000AC260000}"/>
    <cellStyle name="Followed Hyperlink 2" xfId="3766" hidden="1" xr:uid="{00000000-0005-0000-0000-0000AD260000}"/>
    <cellStyle name="Followed Hyperlink 2" xfId="10022" hidden="1" xr:uid="{00000000-0005-0000-0000-0000AE260000}"/>
    <cellStyle name="Followed Hyperlink 2" xfId="10012" hidden="1" xr:uid="{00000000-0005-0000-0000-0000AF260000}"/>
    <cellStyle name="Followed Hyperlink 2" xfId="10004" hidden="1" xr:uid="{00000000-0005-0000-0000-0000B0260000}"/>
    <cellStyle name="Followed Hyperlink 2" xfId="3454" hidden="1" xr:uid="{00000000-0005-0000-0000-0000B1260000}"/>
    <cellStyle name="Followed Hyperlink 2" xfId="3487" hidden="1" xr:uid="{00000000-0005-0000-0000-0000B2260000}"/>
    <cellStyle name="Followed Hyperlink 2" xfId="10119" hidden="1" xr:uid="{00000000-0005-0000-0000-0000B3260000}"/>
    <cellStyle name="Followed Hyperlink 2" xfId="3954" hidden="1" xr:uid="{00000000-0005-0000-0000-0000B4260000}"/>
    <cellStyle name="Followed Hyperlink 2" xfId="3973" hidden="1" xr:uid="{00000000-0005-0000-0000-0000B5260000}"/>
    <cellStyle name="Followed Hyperlink 2" xfId="9996" hidden="1" xr:uid="{00000000-0005-0000-0000-0000B6260000}"/>
    <cellStyle name="Followed Hyperlink 2" xfId="10122" hidden="1" xr:uid="{00000000-0005-0000-0000-0000B7260000}"/>
    <cellStyle name="Followed Hyperlink 2" xfId="10057" hidden="1" xr:uid="{00000000-0005-0000-0000-0000B8260000}"/>
    <cellStyle name="Followed Hyperlink 2" xfId="10144" hidden="1" xr:uid="{00000000-0005-0000-0000-0000B9260000}"/>
    <cellStyle name="Followed Hyperlink 2" xfId="10140" hidden="1" xr:uid="{00000000-0005-0000-0000-0000BA260000}"/>
    <cellStyle name="Followed Hyperlink 2" xfId="10136" hidden="1" xr:uid="{00000000-0005-0000-0000-0000BB260000}"/>
    <cellStyle name="Followed Hyperlink 2" xfId="10132" hidden="1" xr:uid="{00000000-0005-0000-0000-0000BC260000}"/>
    <cellStyle name="Followed Hyperlink 2" xfId="10129" hidden="1" xr:uid="{00000000-0005-0000-0000-0000BD260000}"/>
    <cellStyle name="Followed Hyperlink 2" xfId="10123" hidden="1" xr:uid="{00000000-0005-0000-0000-0000BE260000}"/>
    <cellStyle name="Followed Hyperlink 2" xfId="10120" hidden="1" xr:uid="{00000000-0005-0000-0000-0000BF260000}"/>
    <cellStyle name="Followed Hyperlink 2" xfId="3561" hidden="1" xr:uid="{00000000-0005-0000-0000-0000C0260000}"/>
    <cellStyle name="Followed Hyperlink 2" xfId="10142" hidden="1" xr:uid="{00000000-0005-0000-0000-0000C1260000}"/>
    <cellStyle name="Followed Hyperlink 2" xfId="10127" hidden="1" xr:uid="{00000000-0005-0000-0000-0000C2260000}"/>
    <cellStyle name="Followed Hyperlink 2" xfId="10138" hidden="1" xr:uid="{00000000-0005-0000-0000-0000C3260000}"/>
    <cellStyle name="Followed Hyperlink 2" xfId="3757" hidden="1" xr:uid="{00000000-0005-0000-0000-0000C4260000}"/>
    <cellStyle name="Followed Hyperlink 2" xfId="10135" hidden="1" xr:uid="{00000000-0005-0000-0000-0000C5260000}"/>
    <cellStyle name="Followed Hyperlink 2" xfId="10139" hidden="1" xr:uid="{00000000-0005-0000-0000-0000C6260000}"/>
    <cellStyle name="Followed Hyperlink 2" xfId="10143" hidden="1" xr:uid="{00000000-0005-0000-0000-0000C7260000}"/>
    <cellStyle name="Followed Hyperlink 2" xfId="10147" hidden="1" xr:uid="{00000000-0005-0000-0000-0000C8260000}"/>
    <cellStyle name="Followed Hyperlink 2" xfId="10128" hidden="1" xr:uid="{00000000-0005-0000-0000-0000C9260000}"/>
    <cellStyle name="Followed Hyperlink 2" xfId="10137" hidden="1" xr:uid="{00000000-0005-0000-0000-0000CA260000}"/>
    <cellStyle name="Followed Hyperlink 2" xfId="3466" hidden="1" xr:uid="{00000000-0005-0000-0000-0000CB260000}"/>
    <cellStyle name="Followed Hyperlink 2" xfId="10145" hidden="1" xr:uid="{00000000-0005-0000-0000-0000CC260000}"/>
    <cellStyle name="Followed Hyperlink 2" xfId="10130" hidden="1" xr:uid="{00000000-0005-0000-0000-0000CD260000}"/>
    <cellStyle name="Followed Hyperlink 2" xfId="10146" hidden="1" xr:uid="{00000000-0005-0000-0000-0000CE260000}"/>
    <cellStyle name="Followed Hyperlink 2" xfId="10164" hidden="1" xr:uid="{00000000-0005-0000-0000-0000CF260000}"/>
    <cellStyle name="Followed Hyperlink 2" xfId="10161" hidden="1" xr:uid="{00000000-0005-0000-0000-0000D0260000}"/>
    <cellStyle name="Followed Hyperlink 2" xfId="10157" hidden="1" xr:uid="{00000000-0005-0000-0000-0000D1260000}"/>
    <cellStyle name="Followed Hyperlink 2" xfId="10154" hidden="1" xr:uid="{00000000-0005-0000-0000-0000D2260000}"/>
    <cellStyle name="Followed Hyperlink 2" xfId="10150" hidden="1" xr:uid="{00000000-0005-0000-0000-0000D3260000}"/>
    <cellStyle name="Followed Hyperlink 2" xfId="10162" hidden="1" xr:uid="{00000000-0005-0000-0000-0000D4260000}"/>
    <cellStyle name="Followed Hyperlink 2" xfId="10148" hidden="1" xr:uid="{00000000-0005-0000-0000-0000D5260000}"/>
    <cellStyle name="Followed Hyperlink 2" xfId="10159" hidden="1" xr:uid="{00000000-0005-0000-0000-0000D6260000}"/>
    <cellStyle name="Followed Hyperlink 2" xfId="10134" hidden="1" xr:uid="{00000000-0005-0000-0000-0000D7260000}"/>
    <cellStyle name="Followed Hyperlink 2" xfId="10156" hidden="1" xr:uid="{00000000-0005-0000-0000-0000D8260000}"/>
    <cellStyle name="Followed Hyperlink 2" xfId="10160" hidden="1" xr:uid="{00000000-0005-0000-0000-0000D9260000}"/>
    <cellStyle name="Followed Hyperlink 2" xfId="10163" hidden="1" xr:uid="{00000000-0005-0000-0000-0000DA260000}"/>
    <cellStyle name="Followed Hyperlink 2" xfId="10167" hidden="1" xr:uid="{00000000-0005-0000-0000-0000DB260000}"/>
    <cellStyle name="Followed Hyperlink 2" xfId="10149" hidden="1" xr:uid="{00000000-0005-0000-0000-0000DC260000}"/>
    <cellStyle name="Followed Hyperlink 2" xfId="10158" hidden="1" xr:uid="{00000000-0005-0000-0000-0000DD260000}"/>
    <cellStyle name="Followed Hyperlink 2" xfId="10133" hidden="1" xr:uid="{00000000-0005-0000-0000-0000DE260000}"/>
    <cellStyle name="Followed Hyperlink 2" xfId="10165" hidden="1" xr:uid="{00000000-0005-0000-0000-0000DF260000}"/>
    <cellStyle name="Followed Hyperlink 2" xfId="10152" hidden="1" xr:uid="{00000000-0005-0000-0000-0000E0260000}"/>
    <cellStyle name="Followed Hyperlink 2" xfId="10166" hidden="1" xr:uid="{00000000-0005-0000-0000-0000E1260000}"/>
    <cellStyle name="Followed Hyperlink 2" xfId="10185" hidden="1" xr:uid="{00000000-0005-0000-0000-0000E2260000}"/>
    <cellStyle name="Followed Hyperlink 2" xfId="10181" hidden="1" xr:uid="{00000000-0005-0000-0000-0000E3260000}"/>
    <cellStyle name="Followed Hyperlink 2" xfId="10177" hidden="1" xr:uid="{00000000-0005-0000-0000-0000E4260000}"/>
    <cellStyle name="Followed Hyperlink 2" xfId="10173" hidden="1" xr:uid="{00000000-0005-0000-0000-0000E5260000}"/>
    <cellStyle name="Followed Hyperlink 2" xfId="10170" hidden="1" xr:uid="{00000000-0005-0000-0000-0000E6260000}"/>
    <cellStyle name="Followed Hyperlink 2" xfId="10151" hidden="1" xr:uid="{00000000-0005-0000-0000-0000E7260000}"/>
    <cellStyle name="Followed Hyperlink 2" xfId="10188" hidden="1" xr:uid="{00000000-0005-0000-0000-0000E8260000}"/>
    <cellStyle name="Followed Hyperlink 2" xfId="10184" hidden="1" xr:uid="{00000000-0005-0000-0000-0000E9260000}"/>
    <cellStyle name="Followed Hyperlink 2" xfId="10131" hidden="1" xr:uid="{00000000-0005-0000-0000-0000EA260000}"/>
    <cellStyle name="Followed Hyperlink 2" xfId="10155" hidden="1" xr:uid="{00000000-0005-0000-0000-0000EB260000}"/>
    <cellStyle name="Followed Hyperlink 2" xfId="10171" hidden="1" xr:uid="{00000000-0005-0000-0000-0000EC260000}"/>
    <cellStyle name="Followed Hyperlink 2" xfId="10178" hidden="1" xr:uid="{00000000-0005-0000-0000-0000ED260000}"/>
    <cellStyle name="Followed Hyperlink 2" xfId="10168" hidden="1" xr:uid="{00000000-0005-0000-0000-0000EE260000}"/>
    <cellStyle name="Followed Hyperlink 2" xfId="10125" hidden="1" xr:uid="{00000000-0005-0000-0000-0000EF260000}"/>
    <cellStyle name="Followed Hyperlink 2" xfId="10187" hidden="1" xr:uid="{00000000-0005-0000-0000-0000F0260000}"/>
    <cellStyle name="Followed Hyperlink 2" xfId="10169" hidden="1" xr:uid="{00000000-0005-0000-0000-0000F1260000}"/>
    <cellStyle name="Followed Hyperlink 2" xfId="10172" hidden="1" xr:uid="{00000000-0005-0000-0000-0000F2260000}"/>
    <cellStyle name="Followed Hyperlink 2" xfId="10176" hidden="1" xr:uid="{00000000-0005-0000-0000-0000F3260000}"/>
    <cellStyle name="Followed Hyperlink 2" xfId="10179" hidden="1" xr:uid="{00000000-0005-0000-0000-0000F4260000}"/>
    <cellStyle name="Followed Hyperlink 2" xfId="10126" hidden="1" xr:uid="{00000000-0005-0000-0000-0000F5260000}"/>
    <cellStyle name="Followed Hyperlink 2" xfId="10153" hidden="1" xr:uid="{00000000-0005-0000-0000-0000F6260000}"/>
    <cellStyle name="Followed Hyperlink 2" xfId="10174" hidden="1" xr:uid="{00000000-0005-0000-0000-0000F7260000}"/>
    <cellStyle name="Followed Hyperlink 2" xfId="10182" hidden="1" xr:uid="{00000000-0005-0000-0000-0000F8260000}"/>
    <cellStyle name="Followed Hyperlink 2" xfId="10175" hidden="1" xr:uid="{00000000-0005-0000-0000-0000F9260000}"/>
    <cellStyle name="Followed Hyperlink 2" xfId="10210" hidden="1" xr:uid="{00000000-0005-0000-0000-0000FA260000}"/>
    <cellStyle name="Followed Hyperlink 2" xfId="10206" hidden="1" xr:uid="{00000000-0005-0000-0000-0000FB260000}"/>
    <cellStyle name="Followed Hyperlink 2" xfId="10202" hidden="1" xr:uid="{00000000-0005-0000-0000-0000FC260000}"/>
    <cellStyle name="Followed Hyperlink 2" xfId="10198" hidden="1" xr:uid="{00000000-0005-0000-0000-0000FD260000}"/>
    <cellStyle name="Followed Hyperlink 2" xfId="10194" hidden="1" xr:uid="{00000000-0005-0000-0000-0000FE260000}"/>
    <cellStyle name="Followed Hyperlink 2" xfId="10190" hidden="1" xr:uid="{00000000-0005-0000-0000-0000FF260000}"/>
    <cellStyle name="Followed Hyperlink 2" xfId="10141" hidden="1" xr:uid="{00000000-0005-0000-0000-000000270000}"/>
    <cellStyle name="Followed Hyperlink 2" xfId="10186" hidden="1" xr:uid="{00000000-0005-0000-0000-000001270000}"/>
    <cellStyle name="Followed Hyperlink 2" xfId="10189" hidden="1" xr:uid="{00000000-0005-0000-0000-000002270000}"/>
    <cellStyle name="Followed Hyperlink 2" xfId="10204" hidden="1" xr:uid="{00000000-0005-0000-0000-000003270000}"/>
    <cellStyle name="Followed Hyperlink 2" xfId="10211" hidden="1" xr:uid="{00000000-0005-0000-0000-000004270000}"/>
    <cellStyle name="Followed Hyperlink 2" xfId="10200" hidden="1" xr:uid="{00000000-0005-0000-0000-000005270000}"/>
    <cellStyle name="Followed Hyperlink 2" xfId="10183" hidden="1" xr:uid="{00000000-0005-0000-0000-000006270000}"/>
    <cellStyle name="Followed Hyperlink 2" xfId="10197" hidden="1" xr:uid="{00000000-0005-0000-0000-000007270000}"/>
    <cellStyle name="Followed Hyperlink 2" xfId="10201" hidden="1" xr:uid="{00000000-0005-0000-0000-000008270000}"/>
    <cellStyle name="Followed Hyperlink 2" xfId="10205" hidden="1" xr:uid="{00000000-0005-0000-0000-000009270000}"/>
    <cellStyle name="Followed Hyperlink 2" xfId="10209" hidden="1" xr:uid="{00000000-0005-0000-0000-00000A270000}"/>
    <cellStyle name="Followed Hyperlink 2" xfId="10212" hidden="1" xr:uid="{00000000-0005-0000-0000-00000B270000}"/>
    <cellStyle name="Followed Hyperlink 2" xfId="10199" hidden="1" xr:uid="{00000000-0005-0000-0000-00000C270000}"/>
    <cellStyle name="Followed Hyperlink 2" xfId="10180" hidden="1" xr:uid="{00000000-0005-0000-0000-00000D270000}"/>
    <cellStyle name="Followed Hyperlink 2" xfId="10207" hidden="1" xr:uid="{00000000-0005-0000-0000-00000E270000}"/>
    <cellStyle name="Followed Hyperlink 2" xfId="10192" hidden="1" xr:uid="{00000000-0005-0000-0000-00000F270000}"/>
    <cellStyle name="Followed Hyperlink 2" xfId="10208" hidden="1" xr:uid="{00000000-0005-0000-0000-000010270000}"/>
    <cellStyle name="Followed Hyperlink 2" xfId="10233" hidden="1" xr:uid="{00000000-0005-0000-0000-000011270000}"/>
    <cellStyle name="Followed Hyperlink 2" xfId="10229" hidden="1" xr:uid="{00000000-0005-0000-0000-000012270000}"/>
    <cellStyle name="Followed Hyperlink 2" xfId="10225" hidden="1" xr:uid="{00000000-0005-0000-0000-000013270000}"/>
    <cellStyle name="Followed Hyperlink 2" xfId="10221" hidden="1" xr:uid="{00000000-0005-0000-0000-000014270000}"/>
    <cellStyle name="Followed Hyperlink 2" xfId="10217" hidden="1" xr:uid="{00000000-0005-0000-0000-000015270000}"/>
    <cellStyle name="Followed Hyperlink 2" xfId="10193" hidden="1" xr:uid="{00000000-0005-0000-0000-000016270000}"/>
    <cellStyle name="Followed Hyperlink 2" xfId="10213" hidden="1" xr:uid="{00000000-0005-0000-0000-000017270000}"/>
    <cellStyle name="Followed Hyperlink 2" xfId="10203" hidden="1" xr:uid="{00000000-0005-0000-0000-000018270000}"/>
    <cellStyle name="Followed Hyperlink 2" xfId="10231" hidden="1" xr:uid="{00000000-0005-0000-0000-000019270000}"/>
    <cellStyle name="Followed Hyperlink 2" xfId="10215" hidden="1" xr:uid="{00000000-0005-0000-0000-00001A270000}"/>
    <cellStyle name="Followed Hyperlink 2" xfId="10227" hidden="1" xr:uid="{00000000-0005-0000-0000-00001B270000}"/>
    <cellStyle name="Followed Hyperlink 2" xfId="10196" hidden="1" xr:uid="{00000000-0005-0000-0000-00001C270000}"/>
    <cellStyle name="Followed Hyperlink 2" xfId="10224" hidden="1" xr:uid="{00000000-0005-0000-0000-00001D270000}"/>
    <cellStyle name="Followed Hyperlink 2" xfId="10228" hidden="1" xr:uid="{00000000-0005-0000-0000-00001E270000}"/>
    <cellStyle name="Followed Hyperlink 2" xfId="10232" hidden="1" xr:uid="{00000000-0005-0000-0000-00001F270000}"/>
    <cellStyle name="Followed Hyperlink 2" xfId="10236" hidden="1" xr:uid="{00000000-0005-0000-0000-000020270000}"/>
    <cellStyle name="Followed Hyperlink 2" xfId="10216" hidden="1" xr:uid="{00000000-0005-0000-0000-000021270000}"/>
    <cellStyle name="Followed Hyperlink 2" xfId="10226" hidden="1" xr:uid="{00000000-0005-0000-0000-000022270000}"/>
    <cellStyle name="Followed Hyperlink 2" xfId="10195" hidden="1" xr:uid="{00000000-0005-0000-0000-000023270000}"/>
    <cellStyle name="Followed Hyperlink 2" xfId="10234" hidden="1" xr:uid="{00000000-0005-0000-0000-000024270000}"/>
    <cellStyle name="Followed Hyperlink 2" xfId="10219" hidden="1" xr:uid="{00000000-0005-0000-0000-000025270000}"/>
    <cellStyle name="Followed Hyperlink 2" xfId="10235" hidden="1" xr:uid="{00000000-0005-0000-0000-000026270000}"/>
    <cellStyle name="Followed Hyperlink 2" xfId="10254" hidden="1" xr:uid="{00000000-0005-0000-0000-000027270000}"/>
    <cellStyle name="Followed Hyperlink 2" xfId="10250" hidden="1" xr:uid="{00000000-0005-0000-0000-000028270000}"/>
    <cellStyle name="Followed Hyperlink 2" xfId="10246" hidden="1" xr:uid="{00000000-0005-0000-0000-000029270000}"/>
    <cellStyle name="Followed Hyperlink 2" xfId="10242" hidden="1" xr:uid="{00000000-0005-0000-0000-00002A270000}"/>
    <cellStyle name="Followed Hyperlink 2" xfId="10239" hidden="1" xr:uid="{00000000-0005-0000-0000-00002B270000}"/>
    <cellStyle name="Followed Hyperlink 2" xfId="10220" hidden="1" xr:uid="{00000000-0005-0000-0000-00002C270000}"/>
    <cellStyle name="Followed Hyperlink 2" xfId="10191" hidden="1" xr:uid="{00000000-0005-0000-0000-00002D270000}"/>
    <cellStyle name="Followed Hyperlink 2" xfId="10230" hidden="1" xr:uid="{00000000-0005-0000-0000-00002E270000}"/>
    <cellStyle name="Followed Hyperlink 2" xfId="10252" hidden="1" xr:uid="{00000000-0005-0000-0000-00002F270000}"/>
    <cellStyle name="Followed Hyperlink 2" xfId="10237" hidden="1" xr:uid="{00000000-0005-0000-0000-000030270000}"/>
    <cellStyle name="Followed Hyperlink 2" xfId="10248" hidden="1" xr:uid="{00000000-0005-0000-0000-000031270000}"/>
    <cellStyle name="Followed Hyperlink 2" xfId="10223" hidden="1" xr:uid="{00000000-0005-0000-0000-000032270000}"/>
    <cellStyle name="Followed Hyperlink 2" xfId="10245" hidden="1" xr:uid="{00000000-0005-0000-0000-000033270000}"/>
    <cellStyle name="Followed Hyperlink 2" xfId="10249" hidden="1" xr:uid="{00000000-0005-0000-0000-000034270000}"/>
    <cellStyle name="Followed Hyperlink 2" xfId="10253" hidden="1" xr:uid="{00000000-0005-0000-0000-000035270000}"/>
    <cellStyle name="Followed Hyperlink 2" xfId="10257" hidden="1" xr:uid="{00000000-0005-0000-0000-000036270000}"/>
    <cellStyle name="Followed Hyperlink 2" xfId="10238" hidden="1" xr:uid="{00000000-0005-0000-0000-000037270000}"/>
    <cellStyle name="Followed Hyperlink 2" xfId="10247" hidden="1" xr:uid="{00000000-0005-0000-0000-000038270000}"/>
    <cellStyle name="Followed Hyperlink 2" xfId="10222" hidden="1" xr:uid="{00000000-0005-0000-0000-000039270000}"/>
    <cellStyle name="Followed Hyperlink 2" xfId="10255" hidden="1" xr:uid="{00000000-0005-0000-0000-00003A270000}"/>
    <cellStyle name="Followed Hyperlink 2" xfId="10240" hidden="1" xr:uid="{00000000-0005-0000-0000-00003B270000}"/>
    <cellStyle name="Followed Hyperlink 2" xfId="10256" hidden="1" xr:uid="{00000000-0005-0000-0000-00003C270000}"/>
    <cellStyle name="Followed Hyperlink 2" xfId="10274" hidden="1" xr:uid="{00000000-0005-0000-0000-00003D270000}"/>
    <cellStyle name="Followed Hyperlink 2" xfId="10271" hidden="1" xr:uid="{00000000-0005-0000-0000-00003E270000}"/>
    <cellStyle name="Followed Hyperlink 2" xfId="10267" hidden="1" xr:uid="{00000000-0005-0000-0000-00003F270000}"/>
    <cellStyle name="Followed Hyperlink 2" xfId="10264" hidden="1" xr:uid="{00000000-0005-0000-0000-000040270000}"/>
    <cellStyle name="Followed Hyperlink 2" xfId="10260" hidden="1" xr:uid="{00000000-0005-0000-0000-000041270000}"/>
    <cellStyle name="Followed Hyperlink 2" xfId="10272" hidden="1" xr:uid="{00000000-0005-0000-0000-000042270000}"/>
    <cellStyle name="Followed Hyperlink 2" xfId="10258" hidden="1" xr:uid="{00000000-0005-0000-0000-000043270000}"/>
    <cellStyle name="Followed Hyperlink 2" xfId="10269" hidden="1" xr:uid="{00000000-0005-0000-0000-000044270000}"/>
    <cellStyle name="Followed Hyperlink 2" xfId="10244" hidden="1" xr:uid="{00000000-0005-0000-0000-000045270000}"/>
    <cellStyle name="Followed Hyperlink 2" xfId="10266" hidden="1" xr:uid="{00000000-0005-0000-0000-000046270000}"/>
    <cellStyle name="Followed Hyperlink 2" xfId="10270" hidden="1" xr:uid="{00000000-0005-0000-0000-000047270000}"/>
    <cellStyle name="Followed Hyperlink 2" xfId="10273" hidden="1" xr:uid="{00000000-0005-0000-0000-000048270000}"/>
    <cellStyle name="Followed Hyperlink 2" xfId="10277" hidden="1" xr:uid="{00000000-0005-0000-0000-000049270000}"/>
    <cellStyle name="Followed Hyperlink 2" xfId="10259" hidden="1" xr:uid="{00000000-0005-0000-0000-00004A270000}"/>
    <cellStyle name="Followed Hyperlink 2" xfId="10268" hidden="1" xr:uid="{00000000-0005-0000-0000-00004B270000}"/>
    <cellStyle name="Followed Hyperlink 2" xfId="10243" hidden="1" xr:uid="{00000000-0005-0000-0000-00004C270000}"/>
    <cellStyle name="Followed Hyperlink 2" xfId="10275" hidden="1" xr:uid="{00000000-0005-0000-0000-00004D270000}"/>
    <cellStyle name="Followed Hyperlink 2" xfId="10262" hidden="1" xr:uid="{00000000-0005-0000-0000-00004E270000}"/>
    <cellStyle name="Followed Hyperlink 2" xfId="10276" hidden="1" xr:uid="{00000000-0005-0000-0000-00004F270000}"/>
    <cellStyle name="Followed Hyperlink 2" xfId="10296" hidden="1" xr:uid="{00000000-0005-0000-0000-000050270000}"/>
    <cellStyle name="Followed Hyperlink 2" xfId="10292" hidden="1" xr:uid="{00000000-0005-0000-0000-000051270000}"/>
    <cellStyle name="Followed Hyperlink 2" xfId="10288" hidden="1" xr:uid="{00000000-0005-0000-0000-000052270000}"/>
    <cellStyle name="Followed Hyperlink 2" xfId="10284" hidden="1" xr:uid="{00000000-0005-0000-0000-000053270000}"/>
    <cellStyle name="Followed Hyperlink 2" xfId="10280" hidden="1" xr:uid="{00000000-0005-0000-0000-000054270000}"/>
    <cellStyle name="Followed Hyperlink 2" xfId="10261" hidden="1" xr:uid="{00000000-0005-0000-0000-000055270000}"/>
    <cellStyle name="Followed Hyperlink 2" xfId="10299" hidden="1" xr:uid="{00000000-0005-0000-0000-000056270000}"/>
    <cellStyle name="Followed Hyperlink 2" xfId="10295" hidden="1" xr:uid="{00000000-0005-0000-0000-000057270000}"/>
    <cellStyle name="Followed Hyperlink 2" xfId="10251" hidden="1" xr:uid="{00000000-0005-0000-0000-000058270000}"/>
    <cellStyle name="Followed Hyperlink 2" xfId="10241" hidden="1" xr:uid="{00000000-0005-0000-0000-000059270000}"/>
    <cellStyle name="Followed Hyperlink 2" xfId="10265" hidden="1" xr:uid="{00000000-0005-0000-0000-00005A270000}"/>
    <cellStyle name="Followed Hyperlink 2" xfId="10282" hidden="1" xr:uid="{00000000-0005-0000-0000-00005B270000}"/>
    <cellStyle name="Followed Hyperlink 2" xfId="10289" hidden="1" xr:uid="{00000000-0005-0000-0000-00005C270000}"/>
    <cellStyle name="Followed Hyperlink 2" xfId="10278" hidden="1" xr:uid="{00000000-0005-0000-0000-00005D270000}"/>
    <cellStyle name="Followed Hyperlink 2" xfId="10218" hidden="1" xr:uid="{00000000-0005-0000-0000-00005E270000}"/>
    <cellStyle name="Followed Hyperlink 2" xfId="10298" hidden="1" xr:uid="{00000000-0005-0000-0000-00005F270000}"/>
    <cellStyle name="Followed Hyperlink 2" xfId="10279" hidden="1" xr:uid="{00000000-0005-0000-0000-000060270000}"/>
    <cellStyle name="Followed Hyperlink 2" xfId="10283" hidden="1" xr:uid="{00000000-0005-0000-0000-000061270000}"/>
    <cellStyle name="Followed Hyperlink 2" xfId="10287" hidden="1" xr:uid="{00000000-0005-0000-0000-000062270000}"/>
    <cellStyle name="Followed Hyperlink 2" xfId="10290" hidden="1" xr:uid="{00000000-0005-0000-0000-000063270000}"/>
    <cellStyle name="Followed Hyperlink 2" xfId="10214" hidden="1" xr:uid="{00000000-0005-0000-0000-000064270000}"/>
    <cellStyle name="Followed Hyperlink 2" xfId="10263" hidden="1" xr:uid="{00000000-0005-0000-0000-000065270000}"/>
    <cellStyle name="Followed Hyperlink 2" xfId="10285" hidden="1" xr:uid="{00000000-0005-0000-0000-000066270000}"/>
    <cellStyle name="Followed Hyperlink 2" xfId="10293" hidden="1" xr:uid="{00000000-0005-0000-0000-000067270000}"/>
    <cellStyle name="Followed Hyperlink 2" xfId="10286" hidden="1" xr:uid="{00000000-0005-0000-0000-000068270000}"/>
    <cellStyle name="Followed Hyperlink 2" xfId="10320" hidden="1" xr:uid="{00000000-0005-0000-0000-000069270000}"/>
    <cellStyle name="Followed Hyperlink 2" xfId="10316" hidden="1" xr:uid="{00000000-0005-0000-0000-00006A270000}"/>
    <cellStyle name="Followed Hyperlink 2" xfId="10312" hidden="1" xr:uid="{00000000-0005-0000-0000-00006B270000}"/>
    <cellStyle name="Followed Hyperlink 2" xfId="10308" hidden="1" xr:uid="{00000000-0005-0000-0000-00006C270000}"/>
    <cellStyle name="Followed Hyperlink 2" xfId="10305" hidden="1" xr:uid="{00000000-0005-0000-0000-00006D270000}"/>
    <cellStyle name="Followed Hyperlink 2" xfId="10294" hidden="1" xr:uid="{00000000-0005-0000-0000-00006E270000}"/>
    <cellStyle name="Followed Hyperlink 2" xfId="10291" hidden="1" xr:uid="{00000000-0005-0000-0000-00006F270000}"/>
    <cellStyle name="Followed Hyperlink 2" xfId="10281" hidden="1" xr:uid="{00000000-0005-0000-0000-000070270000}"/>
    <cellStyle name="Followed Hyperlink 2" xfId="10318" hidden="1" xr:uid="{00000000-0005-0000-0000-000071270000}"/>
    <cellStyle name="Followed Hyperlink 2" xfId="10303" hidden="1" xr:uid="{00000000-0005-0000-0000-000072270000}"/>
    <cellStyle name="Followed Hyperlink 2" xfId="10314" hidden="1" xr:uid="{00000000-0005-0000-0000-000073270000}"/>
    <cellStyle name="Followed Hyperlink 2" xfId="10297" hidden="1" xr:uid="{00000000-0005-0000-0000-000074270000}"/>
    <cellStyle name="Followed Hyperlink 2" xfId="10311" hidden="1" xr:uid="{00000000-0005-0000-0000-000075270000}"/>
    <cellStyle name="Followed Hyperlink 2" xfId="10315" hidden="1" xr:uid="{00000000-0005-0000-0000-000076270000}"/>
    <cellStyle name="Followed Hyperlink 2" xfId="10319" hidden="1" xr:uid="{00000000-0005-0000-0000-000077270000}"/>
    <cellStyle name="Followed Hyperlink 2" xfId="10323" hidden="1" xr:uid="{00000000-0005-0000-0000-000078270000}"/>
    <cellStyle name="Followed Hyperlink 2" xfId="10304" hidden="1" xr:uid="{00000000-0005-0000-0000-000079270000}"/>
    <cellStyle name="Followed Hyperlink 2" xfId="10313" hidden="1" xr:uid="{00000000-0005-0000-0000-00007A270000}"/>
    <cellStyle name="Followed Hyperlink 2" xfId="10300" hidden="1" xr:uid="{00000000-0005-0000-0000-00007B270000}"/>
    <cellStyle name="Followed Hyperlink 2" xfId="10321" hidden="1" xr:uid="{00000000-0005-0000-0000-00007C270000}"/>
    <cellStyle name="Followed Hyperlink 2" xfId="10306" hidden="1" xr:uid="{00000000-0005-0000-0000-00007D270000}"/>
    <cellStyle name="Followed Hyperlink 2" xfId="10322" hidden="1" xr:uid="{00000000-0005-0000-0000-00007E270000}"/>
    <cellStyle name="Followed Hyperlink 2" xfId="10339" hidden="1" xr:uid="{00000000-0005-0000-0000-00007F270000}"/>
    <cellStyle name="Followed Hyperlink 2" xfId="10336" hidden="1" xr:uid="{00000000-0005-0000-0000-000080270000}"/>
    <cellStyle name="Followed Hyperlink 2" xfId="10332" hidden="1" xr:uid="{00000000-0005-0000-0000-000081270000}"/>
    <cellStyle name="Followed Hyperlink 2" xfId="10330" hidden="1" xr:uid="{00000000-0005-0000-0000-000082270000}"/>
    <cellStyle name="Followed Hyperlink 2" xfId="10326" hidden="1" xr:uid="{00000000-0005-0000-0000-000083270000}"/>
    <cellStyle name="Followed Hyperlink 2" xfId="10324" hidden="1" xr:uid="{00000000-0005-0000-0000-000084270000}"/>
    <cellStyle name="Followed Hyperlink 2" xfId="10334" hidden="1" xr:uid="{00000000-0005-0000-0000-000085270000}"/>
    <cellStyle name="Followed Hyperlink 2" xfId="10310" hidden="1" xr:uid="{00000000-0005-0000-0000-000086270000}"/>
    <cellStyle name="Followed Hyperlink 2" xfId="10331" hidden="1" xr:uid="{00000000-0005-0000-0000-000087270000}"/>
    <cellStyle name="Followed Hyperlink 2" xfId="10335" hidden="1" xr:uid="{00000000-0005-0000-0000-000088270000}"/>
    <cellStyle name="Followed Hyperlink 2" xfId="10338" hidden="1" xr:uid="{00000000-0005-0000-0000-000089270000}"/>
    <cellStyle name="Followed Hyperlink 2" xfId="10342" hidden="1" xr:uid="{00000000-0005-0000-0000-00008A270000}"/>
    <cellStyle name="Followed Hyperlink 2" xfId="10325" hidden="1" xr:uid="{00000000-0005-0000-0000-00008B270000}"/>
    <cellStyle name="Followed Hyperlink 2" xfId="10333" hidden="1" xr:uid="{00000000-0005-0000-0000-00008C270000}"/>
    <cellStyle name="Followed Hyperlink 2" xfId="10309" hidden="1" xr:uid="{00000000-0005-0000-0000-00008D270000}"/>
    <cellStyle name="Followed Hyperlink 2" xfId="10340" hidden="1" xr:uid="{00000000-0005-0000-0000-00008E270000}"/>
    <cellStyle name="Followed Hyperlink 2" xfId="10328" hidden="1" xr:uid="{00000000-0005-0000-0000-00008F270000}"/>
    <cellStyle name="Followed Hyperlink 2" xfId="10341" hidden="1" xr:uid="{00000000-0005-0000-0000-000090270000}"/>
    <cellStyle name="Followed Hyperlink 2" xfId="10361" hidden="1" xr:uid="{00000000-0005-0000-0000-000091270000}"/>
    <cellStyle name="Followed Hyperlink 2" xfId="10357" hidden="1" xr:uid="{00000000-0005-0000-0000-000092270000}"/>
    <cellStyle name="Followed Hyperlink 2" xfId="10353" hidden="1" xr:uid="{00000000-0005-0000-0000-000093270000}"/>
    <cellStyle name="Followed Hyperlink 2" xfId="10349" hidden="1" xr:uid="{00000000-0005-0000-0000-000094270000}"/>
    <cellStyle name="Followed Hyperlink 2" xfId="10345" hidden="1" xr:uid="{00000000-0005-0000-0000-000095270000}"/>
    <cellStyle name="Followed Hyperlink 2" xfId="10327" hidden="1" xr:uid="{00000000-0005-0000-0000-000096270000}"/>
    <cellStyle name="Followed Hyperlink 2" xfId="10364" hidden="1" xr:uid="{00000000-0005-0000-0000-000097270000}"/>
    <cellStyle name="Followed Hyperlink 2" xfId="10360" hidden="1" xr:uid="{00000000-0005-0000-0000-000098270000}"/>
    <cellStyle name="Followed Hyperlink 2" xfId="10356" hidden="1" xr:uid="{00000000-0005-0000-0000-000099270000}"/>
    <cellStyle name="Followed Hyperlink 2" xfId="10337" hidden="1" xr:uid="{00000000-0005-0000-0000-00009A270000}"/>
    <cellStyle name="Followed Hyperlink 2" xfId="10301" hidden="1" xr:uid="{00000000-0005-0000-0000-00009B270000}"/>
    <cellStyle name="Followed Hyperlink 2" xfId="10329" hidden="1" xr:uid="{00000000-0005-0000-0000-00009C270000}"/>
    <cellStyle name="Followed Hyperlink 2" xfId="10343" hidden="1" xr:uid="{00000000-0005-0000-0000-00009D270000}"/>
    <cellStyle name="Followed Hyperlink 2" xfId="10350" hidden="1" xr:uid="{00000000-0005-0000-0000-00009E270000}"/>
    <cellStyle name="Followed Hyperlink 2" xfId="10362" hidden="1" xr:uid="{00000000-0005-0000-0000-00009F270000}"/>
    <cellStyle name="Followed Hyperlink 2" xfId="10317" hidden="1" xr:uid="{00000000-0005-0000-0000-0000A0270000}"/>
    <cellStyle name="Followed Hyperlink 2" xfId="10359" hidden="1" xr:uid="{00000000-0005-0000-0000-0000A1270000}"/>
    <cellStyle name="Followed Hyperlink 2" xfId="10363" hidden="1" xr:uid="{00000000-0005-0000-0000-0000A2270000}"/>
    <cellStyle name="Followed Hyperlink 2" xfId="10344" hidden="1" xr:uid="{00000000-0005-0000-0000-0000A3270000}"/>
    <cellStyle name="Followed Hyperlink 2" xfId="10348" hidden="1" xr:uid="{00000000-0005-0000-0000-0000A4270000}"/>
    <cellStyle name="Followed Hyperlink 2" xfId="10351" hidden="1" xr:uid="{00000000-0005-0000-0000-0000A5270000}"/>
    <cellStyle name="Followed Hyperlink 2" xfId="10365" hidden="1" xr:uid="{00000000-0005-0000-0000-0000A6270000}"/>
    <cellStyle name="Followed Hyperlink 2" xfId="10307" hidden="1" xr:uid="{00000000-0005-0000-0000-0000A7270000}"/>
    <cellStyle name="Followed Hyperlink 2" xfId="10346" hidden="1" xr:uid="{00000000-0005-0000-0000-0000A8270000}"/>
    <cellStyle name="Followed Hyperlink 2" xfId="10354" hidden="1" xr:uid="{00000000-0005-0000-0000-0000A9270000}"/>
    <cellStyle name="Followed Hyperlink 2" xfId="10347" hidden="1" xr:uid="{00000000-0005-0000-0000-0000AA270000}"/>
    <cellStyle name="Followed Hyperlink 2" xfId="10386" hidden="1" xr:uid="{00000000-0005-0000-0000-0000AB270000}"/>
    <cellStyle name="Followed Hyperlink 2" xfId="10382" hidden="1" xr:uid="{00000000-0005-0000-0000-0000AC270000}"/>
    <cellStyle name="Followed Hyperlink 2" xfId="10378" hidden="1" xr:uid="{00000000-0005-0000-0000-0000AD270000}"/>
    <cellStyle name="Followed Hyperlink 2" xfId="10374" hidden="1" xr:uid="{00000000-0005-0000-0000-0000AE270000}"/>
    <cellStyle name="Followed Hyperlink 2" xfId="10371" hidden="1" xr:uid="{00000000-0005-0000-0000-0000AF270000}"/>
    <cellStyle name="Followed Hyperlink 2" xfId="10355" hidden="1" xr:uid="{00000000-0005-0000-0000-0000B0270000}"/>
    <cellStyle name="Followed Hyperlink 2" xfId="10352" hidden="1" xr:uid="{00000000-0005-0000-0000-0000B1270000}"/>
    <cellStyle name="Followed Hyperlink 2" xfId="10302" hidden="1" xr:uid="{00000000-0005-0000-0000-0000B2270000}"/>
    <cellStyle name="Followed Hyperlink 2" xfId="10384" hidden="1" xr:uid="{00000000-0005-0000-0000-0000B3270000}"/>
    <cellStyle name="Followed Hyperlink 2" xfId="10369" hidden="1" xr:uid="{00000000-0005-0000-0000-0000B4270000}"/>
    <cellStyle name="Followed Hyperlink 2" xfId="10380" hidden="1" xr:uid="{00000000-0005-0000-0000-0000B5270000}"/>
    <cellStyle name="Followed Hyperlink 2" xfId="10358" hidden="1" xr:uid="{00000000-0005-0000-0000-0000B6270000}"/>
    <cellStyle name="Followed Hyperlink 2" xfId="10377" hidden="1" xr:uid="{00000000-0005-0000-0000-0000B7270000}"/>
    <cellStyle name="Followed Hyperlink 2" xfId="10381" hidden="1" xr:uid="{00000000-0005-0000-0000-0000B8270000}"/>
    <cellStyle name="Followed Hyperlink 2" xfId="10385" hidden="1" xr:uid="{00000000-0005-0000-0000-0000B9270000}"/>
    <cellStyle name="Followed Hyperlink 2" xfId="10389" hidden="1" xr:uid="{00000000-0005-0000-0000-0000BA270000}"/>
    <cellStyle name="Followed Hyperlink 2" xfId="10370" hidden="1" xr:uid="{00000000-0005-0000-0000-0000BB270000}"/>
    <cellStyle name="Followed Hyperlink 2" xfId="10379" hidden="1" xr:uid="{00000000-0005-0000-0000-0000BC270000}"/>
    <cellStyle name="Followed Hyperlink 2" xfId="10366" hidden="1" xr:uid="{00000000-0005-0000-0000-0000BD270000}"/>
    <cellStyle name="Followed Hyperlink 2" xfId="10387" hidden="1" xr:uid="{00000000-0005-0000-0000-0000BE270000}"/>
    <cellStyle name="Followed Hyperlink 2" xfId="10372" hidden="1" xr:uid="{00000000-0005-0000-0000-0000BF270000}"/>
    <cellStyle name="Followed Hyperlink 2" xfId="10388" hidden="1" xr:uid="{00000000-0005-0000-0000-0000C0270000}"/>
    <cellStyle name="Followed Hyperlink 2" xfId="10406" hidden="1" xr:uid="{00000000-0005-0000-0000-0000C1270000}"/>
    <cellStyle name="Followed Hyperlink 2" xfId="10403" hidden="1" xr:uid="{00000000-0005-0000-0000-0000C2270000}"/>
    <cellStyle name="Followed Hyperlink 2" xfId="10399" hidden="1" xr:uid="{00000000-0005-0000-0000-0000C3270000}"/>
    <cellStyle name="Followed Hyperlink 2" xfId="10396" hidden="1" xr:uid="{00000000-0005-0000-0000-0000C4270000}"/>
    <cellStyle name="Followed Hyperlink 2" xfId="10392" hidden="1" xr:uid="{00000000-0005-0000-0000-0000C5270000}"/>
    <cellStyle name="Followed Hyperlink 2" xfId="10404" hidden="1" xr:uid="{00000000-0005-0000-0000-0000C6270000}"/>
    <cellStyle name="Followed Hyperlink 2" xfId="10390" hidden="1" xr:uid="{00000000-0005-0000-0000-0000C7270000}"/>
    <cellStyle name="Followed Hyperlink 2" xfId="10401" hidden="1" xr:uid="{00000000-0005-0000-0000-0000C8270000}"/>
    <cellStyle name="Followed Hyperlink 2" xfId="10376" hidden="1" xr:uid="{00000000-0005-0000-0000-0000C9270000}"/>
    <cellStyle name="Followed Hyperlink 2" xfId="10398" hidden="1" xr:uid="{00000000-0005-0000-0000-0000CA270000}"/>
    <cellStyle name="Followed Hyperlink 2" xfId="10402" hidden="1" xr:uid="{00000000-0005-0000-0000-0000CB270000}"/>
    <cellStyle name="Followed Hyperlink 2" xfId="10405" hidden="1" xr:uid="{00000000-0005-0000-0000-0000CC270000}"/>
    <cellStyle name="Followed Hyperlink 2" xfId="10409" hidden="1" xr:uid="{00000000-0005-0000-0000-0000CD270000}"/>
    <cellStyle name="Followed Hyperlink 2" xfId="10391" hidden="1" xr:uid="{00000000-0005-0000-0000-0000CE270000}"/>
    <cellStyle name="Followed Hyperlink 2" xfId="10400" hidden="1" xr:uid="{00000000-0005-0000-0000-0000CF270000}"/>
    <cellStyle name="Followed Hyperlink 2" xfId="10375" hidden="1" xr:uid="{00000000-0005-0000-0000-0000D0270000}"/>
    <cellStyle name="Followed Hyperlink 2" xfId="10407" hidden="1" xr:uid="{00000000-0005-0000-0000-0000D1270000}"/>
    <cellStyle name="Followed Hyperlink 2" xfId="10394" hidden="1" xr:uid="{00000000-0005-0000-0000-0000D2270000}"/>
    <cellStyle name="Followed Hyperlink 2" xfId="10408" hidden="1" xr:uid="{00000000-0005-0000-0000-0000D3270000}"/>
    <cellStyle name="Followed Hyperlink 2" xfId="10428" hidden="1" xr:uid="{00000000-0005-0000-0000-0000D4270000}"/>
    <cellStyle name="Followed Hyperlink 2" xfId="10424" hidden="1" xr:uid="{00000000-0005-0000-0000-0000D5270000}"/>
    <cellStyle name="Followed Hyperlink 2" xfId="10420" hidden="1" xr:uid="{00000000-0005-0000-0000-0000D6270000}"/>
    <cellStyle name="Followed Hyperlink 2" xfId="10416" hidden="1" xr:uid="{00000000-0005-0000-0000-0000D7270000}"/>
    <cellStyle name="Followed Hyperlink 2" xfId="10412" hidden="1" xr:uid="{00000000-0005-0000-0000-0000D8270000}"/>
    <cellStyle name="Followed Hyperlink 2" xfId="10393" hidden="1" xr:uid="{00000000-0005-0000-0000-0000D9270000}"/>
    <cellStyle name="Followed Hyperlink 2" xfId="10431" hidden="1" xr:uid="{00000000-0005-0000-0000-0000DA270000}"/>
    <cellStyle name="Followed Hyperlink 2" xfId="10427" hidden="1" xr:uid="{00000000-0005-0000-0000-0000DB270000}"/>
    <cellStyle name="Followed Hyperlink 2" xfId="10383" hidden="1" xr:uid="{00000000-0005-0000-0000-0000DC270000}"/>
    <cellStyle name="Followed Hyperlink 2" xfId="10373" hidden="1" xr:uid="{00000000-0005-0000-0000-0000DD270000}"/>
    <cellStyle name="Followed Hyperlink 2" xfId="10397" hidden="1" xr:uid="{00000000-0005-0000-0000-0000DE270000}"/>
    <cellStyle name="Followed Hyperlink 2" xfId="10414" hidden="1" xr:uid="{00000000-0005-0000-0000-0000DF270000}"/>
    <cellStyle name="Followed Hyperlink 2" xfId="10421" hidden="1" xr:uid="{00000000-0005-0000-0000-0000E0270000}"/>
    <cellStyle name="Followed Hyperlink 2" xfId="10410" hidden="1" xr:uid="{00000000-0005-0000-0000-0000E1270000}"/>
    <cellStyle name="Followed Hyperlink 2" xfId="10367" hidden="1" xr:uid="{00000000-0005-0000-0000-0000E2270000}"/>
    <cellStyle name="Followed Hyperlink 2" xfId="10430" hidden="1" xr:uid="{00000000-0005-0000-0000-0000E3270000}"/>
    <cellStyle name="Followed Hyperlink 2" xfId="10411" hidden="1" xr:uid="{00000000-0005-0000-0000-0000E4270000}"/>
    <cellStyle name="Followed Hyperlink 2" xfId="10415" hidden="1" xr:uid="{00000000-0005-0000-0000-0000E5270000}"/>
    <cellStyle name="Followed Hyperlink 2" xfId="10419" hidden="1" xr:uid="{00000000-0005-0000-0000-0000E6270000}"/>
    <cellStyle name="Followed Hyperlink 2" xfId="10422" hidden="1" xr:uid="{00000000-0005-0000-0000-0000E7270000}"/>
    <cellStyle name="Followed Hyperlink 2" xfId="10368" hidden="1" xr:uid="{00000000-0005-0000-0000-0000E8270000}"/>
    <cellStyle name="Followed Hyperlink 2" xfId="10395" hidden="1" xr:uid="{00000000-0005-0000-0000-0000E9270000}"/>
    <cellStyle name="Followed Hyperlink 2" xfId="10417" hidden="1" xr:uid="{00000000-0005-0000-0000-0000EA270000}"/>
    <cellStyle name="Followed Hyperlink 2" xfId="10425" hidden="1" xr:uid="{00000000-0005-0000-0000-0000EB270000}"/>
    <cellStyle name="Followed Hyperlink 2" xfId="10418" hidden="1" xr:uid="{00000000-0005-0000-0000-0000EC270000}"/>
    <cellStyle name="Followed Hyperlink 2" xfId="10451" hidden="1" xr:uid="{00000000-0005-0000-0000-0000ED270000}"/>
    <cellStyle name="Followed Hyperlink 2" xfId="10448" hidden="1" xr:uid="{00000000-0005-0000-0000-0000EE270000}"/>
    <cellStyle name="Followed Hyperlink 2" xfId="10444" hidden="1" xr:uid="{00000000-0005-0000-0000-0000EF270000}"/>
    <cellStyle name="Followed Hyperlink 2" xfId="10441" hidden="1" xr:uid="{00000000-0005-0000-0000-0000F0270000}"/>
    <cellStyle name="Followed Hyperlink 2" xfId="10437" hidden="1" xr:uid="{00000000-0005-0000-0000-0000F1270000}"/>
    <cellStyle name="Followed Hyperlink 2" xfId="10413" hidden="1" xr:uid="{00000000-0005-0000-0000-0000F2270000}"/>
    <cellStyle name="Followed Hyperlink 2" xfId="10449" hidden="1" xr:uid="{00000000-0005-0000-0000-0000F3270000}"/>
    <cellStyle name="Followed Hyperlink 2" xfId="10435" hidden="1" xr:uid="{00000000-0005-0000-0000-0000F4270000}"/>
    <cellStyle name="Followed Hyperlink 2" xfId="10446" hidden="1" xr:uid="{00000000-0005-0000-0000-0000F5270000}"/>
    <cellStyle name="Followed Hyperlink 2" xfId="10429" hidden="1" xr:uid="{00000000-0005-0000-0000-0000F6270000}"/>
    <cellStyle name="Followed Hyperlink 2" xfId="10443" hidden="1" xr:uid="{00000000-0005-0000-0000-0000F7270000}"/>
    <cellStyle name="Followed Hyperlink 2" xfId="10447" hidden="1" xr:uid="{00000000-0005-0000-0000-0000F8270000}"/>
    <cellStyle name="Followed Hyperlink 2" xfId="10450" hidden="1" xr:uid="{00000000-0005-0000-0000-0000F9270000}"/>
    <cellStyle name="Followed Hyperlink 2" xfId="10454" hidden="1" xr:uid="{00000000-0005-0000-0000-0000FA270000}"/>
    <cellStyle name="Followed Hyperlink 2" xfId="10436" hidden="1" xr:uid="{00000000-0005-0000-0000-0000FB270000}"/>
    <cellStyle name="Followed Hyperlink 2" xfId="10445" hidden="1" xr:uid="{00000000-0005-0000-0000-0000FC270000}"/>
    <cellStyle name="Followed Hyperlink 2" xfId="10432" hidden="1" xr:uid="{00000000-0005-0000-0000-0000FD270000}"/>
    <cellStyle name="Followed Hyperlink 2" xfId="10452" hidden="1" xr:uid="{00000000-0005-0000-0000-0000FE270000}"/>
    <cellStyle name="Followed Hyperlink 2" xfId="10439" hidden="1" xr:uid="{00000000-0005-0000-0000-0000FF270000}"/>
    <cellStyle name="Followed Hyperlink 2" xfId="10453" hidden="1" xr:uid="{00000000-0005-0000-0000-000000280000}"/>
    <cellStyle name="Followed Hyperlink 2" xfId="10472" hidden="1" xr:uid="{00000000-0005-0000-0000-000001280000}"/>
    <cellStyle name="Followed Hyperlink 2" xfId="10468" hidden="1" xr:uid="{00000000-0005-0000-0000-000002280000}"/>
    <cellStyle name="Followed Hyperlink 2" xfId="10464" hidden="1" xr:uid="{00000000-0005-0000-0000-000003280000}"/>
    <cellStyle name="Followed Hyperlink 2" xfId="10461" hidden="1" xr:uid="{00000000-0005-0000-0000-000004280000}"/>
    <cellStyle name="Followed Hyperlink 2" xfId="10457" hidden="1" xr:uid="{00000000-0005-0000-0000-000005280000}"/>
    <cellStyle name="Followed Hyperlink 2" xfId="10438" hidden="1" xr:uid="{00000000-0005-0000-0000-000006280000}"/>
    <cellStyle name="Followed Hyperlink 2" xfId="10475" hidden="1" xr:uid="{00000000-0005-0000-0000-000007280000}"/>
    <cellStyle name="Followed Hyperlink 2" xfId="10440" hidden="1" xr:uid="{00000000-0005-0000-0000-000008280000}"/>
    <cellStyle name="Followed Hyperlink 2" xfId="10433" hidden="1" xr:uid="{00000000-0005-0000-0000-000009280000}"/>
    <cellStyle name="Followed Hyperlink 2" xfId="10462" hidden="1" xr:uid="{00000000-0005-0000-0000-00000A280000}"/>
    <cellStyle name="Followed Hyperlink 2" xfId="10469" hidden="1" xr:uid="{00000000-0005-0000-0000-00000B280000}"/>
    <cellStyle name="Followed Hyperlink 2" xfId="10459" hidden="1" xr:uid="{00000000-0005-0000-0000-00000C280000}"/>
    <cellStyle name="Followed Hyperlink 2" xfId="10426" hidden="1" xr:uid="{00000000-0005-0000-0000-00000D280000}"/>
    <cellStyle name="Followed Hyperlink 2" xfId="10456" hidden="1" xr:uid="{00000000-0005-0000-0000-00000E280000}"/>
    <cellStyle name="Followed Hyperlink 2" xfId="10460" hidden="1" xr:uid="{00000000-0005-0000-0000-00000F280000}"/>
    <cellStyle name="Followed Hyperlink 2" xfId="10463" hidden="1" xr:uid="{00000000-0005-0000-0000-000010280000}"/>
    <cellStyle name="Followed Hyperlink 2" xfId="10467" hidden="1" xr:uid="{00000000-0005-0000-0000-000011280000}"/>
    <cellStyle name="Followed Hyperlink 2" xfId="10470" hidden="1" xr:uid="{00000000-0005-0000-0000-000012280000}"/>
    <cellStyle name="Followed Hyperlink 2" xfId="10458" hidden="1" xr:uid="{00000000-0005-0000-0000-000013280000}"/>
    <cellStyle name="Followed Hyperlink 2" xfId="10442" hidden="1" xr:uid="{00000000-0005-0000-0000-000014280000}"/>
    <cellStyle name="Followed Hyperlink 2" xfId="10465" hidden="1" xr:uid="{00000000-0005-0000-0000-000015280000}"/>
    <cellStyle name="Followed Hyperlink 2" xfId="10473" hidden="1" xr:uid="{00000000-0005-0000-0000-000016280000}"/>
    <cellStyle name="Followed Hyperlink 2" xfId="10466" hidden="1" xr:uid="{00000000-0005-0000-0000-000017280000}"/>
    <cellStyle name="Followed Hyperlink 2" xfId="10495" hidden="1" xr:uid="{00000000-0005-0000-0000-000018280000}"/>
    <cellStyle name="Followed Hyperlink 2" xfId="10491" hidden="1" xr:uid="{00000000-0005-0000-0000-000019280000}"/>
    <cellStyle name="Followed Hyperlink 2" xfId="10488" hidden="1" xr:uid="{00000000-0005-0000-0000-00001A280000}"/>
    <cellStyle name="Followed Hyperlink 2" xfId="10484" hidden="1" xr:uid="{00000000-0005-0000-0000-00001B280000}"/>
    <cellStyle name="Followed Hyperlink 2" xfId="10480" hidden="1" xr:uid="{00000000-0005-0000-0000-00001C280000}"/>
    <cellStyle name="Followed Hyperlink 2" xfId="10476" hidden="1" xr:uid="{00000000-0005-0000-0000-00001D280000}"/>
    <cellStyle name="Followed Hyperlink 2" xfId="10455" hidden="1" xr:uid="{00000000-0005-0000-0000-00001E280000}"/>
    <cellStyle name="Followed Hyperlink 2" xfId="10434" hidden="1" xr:uid="{00000000-0005-0000-0000-00001F280000}"/>
    <cellStyle name="Followed Hyperlink 2" xfId="10489" hidden="1" xr:uid="{00000000-0005-0000-0000-000020280000}"/>
    <cellStyle name="Followed Hyperlink 2" xfId="10496" hidden="1" xr:uid="{00000000-0005-0000-0000-000021280000}"/>
    <cellStyle name="Followed Hyperlink 2" xfId="10486" hidden="1" xr:uid="{00000000-0005-0000-0000-000022280000}"/>
    <cellStyle name="Followed Hyperlink 2" xfId="10474" hidden="1" xr:uid="{00000000-0005-0000-0000-000023280000}"/>
    <cellStyle name="Followed Hyperlink 2" xfId="10483" hidden="1" xr:uid="{00000000-0005-0000-0000-000024280000}"/>
    <cellStyle name="Followed Hyperlink 2" xfId="10487" hidden="1" xr:uid="{00000000-0005-0000-0000-000025280000}"/>
    <cellStyle name="Followed Hyperlink 2" xfId="10490" hidden="1" xr:uid="{00000000-0005-0000-0000-000026280000}"/>
    <cellStyle name="Followed Hyperlink 2" xfId="10494" hidden="1" xr:uid="{00000000-0005-0000-0000-000027280000}"/>
    <cellStyle name="Followed Hyperlink 2" xfId="10497" hidden="1" xr:uid="{00000000-0005-0000-0000-000028280000}"/>
    <cellStyle name="Followed Hyperlink 2" xfId="10485" hidden="1" xr:uid="{00000000-0005-0000-0000-000029280000}"/>
    <cellStyle name="Followed Hyperlink 2" xfId="10471" hidden="1" xr:uid="{00000000-0005-0000-0000-00002A280000}"/>
    <cellStyle name="Followed Hyperlink 2" xfId="10492" hidden="1" xr:uid="{00000000-0005-0000-0000-00002B280000}"/>
    <cellStyle name="Followed Hyperlink 2" xfId="10478" hidden="1" xr:uid="{00000000-0005-0000-0000-00002C280000}"/>
    <cellStyle name="Followed Hyperlink 2" xfId="10493" hidden="1" xr:uid="{00000000-0005-0000-0000-00002D280000}"/>
    <cellStyle name="Followed Hyperlink 2" xfId="10515" hidden="1" xr:uid="{00000000-0005-0000-0000-00002E280000}"/>
    <cellStyle name="Followed Hyperlink 2" xfId="10511" hidden="1" xr:uid="{00000000-0005-0000-0000-00002F280000}"/>
    <cellStyle name="Followed Hyperlink 2" xfId="10508" hidden="1" xr:uid="{00000000-0005-0000-0000-000030280000}"/>
    <cellStyle name="Followed Hyperlink 2" xfId="10504" hidden="1" xr:uid="{00000000-0005-0000-0000-000031280000}"/>
    <cellStyle name="Followed Hyperlink 2" xfId="10502" hidden="1" xr:uid="{00000000-0005-0000-0000-000032280000}"/>
    <cellStyle name="Followed Hyperlink 2" xfId="10477" hidden="1" xr:uid="{00000000-0005-0000-0000-000033280000}"/>
    <cellStyle name="Followed Hyperlink 2" xfId="10516" hidden="1" xr:uid="{00000000-0005-0000-0000-000034280000}"/>
    <cellStyle name="Followed Hyperlink 2" xfId="10506" hidden="1" xr:uid="{00000000-0005-0000-0000-000035280000}"/>
    <cellStyle name="Followed Hyperlink 2" xfId="10479" hidden="1" xr:uid="{00000000-0005-0000-0000-000036280000}"/>
    <cellStyle name="Followed Hyperlink 2" xfId="10503" hidden="1" xr:uid="{00000000-0005-0000-0000-000037280000}"/>
    <cellStyle name="Followed Hyperlink 2" xfId="10507" hidden="1" xr:uid="{00000000-0005-0000-0000-000038280000}"/>
    <cellStyle name="Followed Hyperlink 2" xfId="10510" hidden="1" xr:uid="{00000000-0005-0000-0000-000039280000}"/>
    <cellStyle name="Followed Hyperlink 2" xfId="10514" hidden="1" xr:uid="{00000000-0005-0000-0000-00003A280000}"/>
    <cellStyle name="Followed Hyperlink 2" xfId="10517" hidden="1" xr:uid="{00000000-0005-0000-0000-00003B280000}"/>
    <cellStyle name="Followed Hyperlink 2" xfId="10505" hidden="1" xr:uid="{00000000-0005-0000-0000-00003C280000}"/>
    <cellStyle name="Followed Hyperlink 2" xfId="10498" hidden="1" xr:uid="{00000000-0005-0000-0000-00003D280000}"/>
    <cellStyle name="Followed Hyperlink 2" xfId="10512" hidden="1" xr:uid="{00000000-0005-0000-0000-00003E280000}"/>
    <cellStyle name="Followed Hyperlink 2" xfId="10500" hidden="1" xr:uid="{00000000-0005-0000-0000-00003F280000}"/>
    <cellStyle name="Followed Hyperlink 2" xfId="10513" hidden="1" xr:uid="{00000000-0005-0000-0000-000040280000}"/>
    <cellStyle name="Followed Hyperlink 2" xfId="10537" hidden="1" xr:uid="{00000000-0005-0000-0000-000041280000}"/>
    <cellStyle name="Followed Hyperlink 2" xfId="10533" hidden="1" xr:uid="{00000000-0005-0000-0000-000042280000}"/>
    <cellStyle name="Followed Hyperlink 2" xfId="10529" hidden="1" xr:uid="{00000000-0005-0000-0000-000043280000}"/>
    <cellStyle name="Followed Hyperlink 2" xfId="10525" hidden="1" xr:uid="{00000000-0005-0000-0000-000044280000}"/>
    <cellStyle name="Followed Hyperlink 2" xfId="10521" hidden="1" xr:uid="{00000000-0005-0000-0000-000045280000}"/>
    <cellStyle name="Followed Hyperlink 2" xfId="10499" hidden="1" xr:uid="{00000000-0005-0000-0000-000046280000}"/>
    <cellStyle name="Followed Hyperlink 2" xfId="10540" hidden="1" xr:uid="{00000000-0005-0000-0000-000047280000}"/>
    <cellStyle name="Followed Hyperlink 2" xfId="10536" hidden="1" xr:uid="{00000000-0005-0000-0000-000048280000}"/>
    <cellStyle name="Followed Hyperlink 2" xfId="10532" hidden="1" xr:uid="{00000000-0005-0000-0000-000049280000}"/>
    <cellStyle name="Followed Hyperlink 2" xfId="10509" hidden="1" xr:uid="{00000000-0005-0000-0000-00004A280000}"/>
    <cellStyle name="Followed Hyperlink 2" xfId="10482" hidden="1" xr:uid="{00000000-0005-0000-0000-00004B280000}"/>
    <cellStyle name="Followed Hyperlink 2" xfId="10501" hidden="1" xr:uid="{00000000-0005-0000-0000-00004C280000}"/>
    <cellStyle name="Followed Hyperlink 2" xfId="10519" hidden="1" xr:uid="{00000000-0005-0000-0000-00004D280000}"/>
    <cellStyle name="Followed Hyperlink 2" xfId="10526" hidden="1" xr:uid="{00000000-0005-0000-0000-00004E280000}"/>
    <cellStyle name="Followed Hyperlink 2" xfId="10538" hidden="1" xr:uid="{00000000-0005-0000-0000-00004F280000}"/>
    <cellStyle name="Followed Hyperlink 2" xfId="10481" hidden="1" xr:uid="{00000000-0005-0000-0000-000050280000}"/>
    <cellStyle name="Followed Hyperlink 2" xfId="10535" hidden="1" xr:uid="{00000000-0005-0000-0000-000051280000}"/>
    <cellStyle name="Followed Hyperlink 2" xfId="10539" hidden="1" xr:uid="{00000000-0005-0000-0000-000052280000}"/>
    <cellStyle name="Followed Hyperlink 2" xfId="10520" hidden="1" xr:uid="{00000000-0005-0000-0000-000053280000}"/>
    <cellStyle name="Followed Hyperlink 2" xfId="10524" hidden="1" xr:uid="{00000000-0005-0000-0000-000054280000}"/>
    <cellStyle name="Followed Hyperlink 2" xfId="10527" hidden="1" xr:uid="{00000000-0005-0000-0000-000055280000}"/>
    <cellStyle name="Followed Hyperlink 2" xfId="10541" hidden="1" xr:uid="{00000000-0005-0000-0000-000056280000}"/>
    <cellStyle name="Followed Hyperlink 2" xfId="10423" hidden="1" xr:uid="{00000000-0005-0000-0000-000057280000}"/>
    <cellStyle name="Followed Hyperlink 2" xfId="10522" hidden="1" xr:uid="{00000000-0005-0000-0000-000058280000}"/>
    <cellStyle name="Followed Hyperlink 2" xfId="10530" hidden="1" xr:uid="{00000000-0005-0000-0000-000059280000}"/>
    <cellStyle name="Followed Hyperlink 2" xfId="10523" hidden="1" xr:uid="{00000000-0005-0000-0000-00005A280000}"/>
    <cellStyle name="Followed Hyperlink 2" xfId="10561" hidden="1" xr:uid="{00000000-0005-0000-0000-00005B280000}"/>
    <cellStyle name="Followed Hyperlink 2" xfId="10557" hidden="1" xr:uid="{00000000-0005-0000-0000-00005C280000}"/>
    <cellStyle name="Followed Hyperlink 2" xfId="10553" hidden="1" xr:uid="{00000000-0005-0000-0000-00005D280000}"/>
    <cellStyle name="Followed Hyperlink 2" xfId="10549" hidden="1" xr:uid="{00000000-0005-0000-0000-00005E280000}"/>
    <cellStyle name="Followed Hyperlink 2" xfId="10546" hidden="1" xr:uid="{00000000-0005-0000-0000-00005F280000}"/>
    <cellStyle name="Followed Hyperlink 2" xfId="10531" hidden="1" xr:uid="{00000000-0005-0000-0000-000060280000}"/>
    <cellStyle name="Followed Hyperlink 2" xfId="10528" hidden="1" xr:uid="{00000000-0005-0000-0000-000061280000}"/>
    <cellStyle name="Followed Hyperlink 2" xfId="10518" hidden="1" xr:uid="{00000000-0005-0000-0000-000062280000}"/>
    <cellStyle name="Followed Hyperlink 2" xfId="10559" hidden="1" xr:uid="{00000000-0005-0000-0000-000063280000}"/>
    <cellStyle name="Followed Hyperlink 2" xfId="10544" hidden="1" xr:uid="{00000000-0005-0000-0000-000064280000}"/>
    <cellStyle name="Followed Hyperlink 2" xfId="10555" hidden="1" xr:uid="{00000000-0005-0000-0000-000065280000}"/>
    <cellStyle name="Followed Hyperlink 2" xfId="10534" hidden="1" xr:uid="{00000000-0005-0000-0000-000066280000}"/>
    <cellStyle name="Followed Hyperlink 2" xfId="10552" hidden="1" xr:uid="{00000000-0005-0000-0000-000067280000}"/>
    <cellStyle name="Followed Hyperlink 2" xfId="10556" hidden="1" xr:uid="{00000000-0005-0000-0000-000068280000}"/>
    <cellStyle name="Followed Hyperlink 2" xfId="10560" hidden="1" xr:uid="{00000000-0005-0000-0000-000069280000}"/>
    <cellStyle name="Followed Hyperlink 2" xfId="10564" hidden="1" xr:uid="{00000000-0005-0000-0000-00006A280000}"/>
    <cellStyle name="Followed Hyperlink 2" xfId="10545" hidden="1" xr:uid="{00000000-0005-0000-0000-00006B280000}"/>
    <cellStyle name="Followed Hyperlink 2" xfId="10554" hidden="1" xr:uid="{00000000-0005-0000-0000-00006C280000}"/>
    <cellStyle name="Followed Hyperlink 2" xfId="10542" hidden="1" xr:uid="{00000000-0005-0000-0000-00006D280000}"/>
    <cellStyle name="Followed Hyperlink 2" xfId="10562" hidden="1" xr:uid="{00000000-0005-0000-0000-00006E280000}"/>
    <cellStyle name="Followed Hyperlink 2" xfId="10547" hidden="1" xr:uid="{00000000-0005-0000-0000-00006F280000}"/>
    <cellStyle name="Followed Hyperlink 2" xfId="10563" hidden="1" xr:uid="{00000000-0005-0000-0000-000070280000}"/>
    <cellStyle name="Followed Hyperlink 2" xfId="10580" hidden="1" xr:uid="{00000000-0005-0000-0000-000071280000}"/>
    <cellStyle name="Followed Hyperlink 2" xfId="10577" hidden="1" xr:uid="{00000000-0005-0000-0000-000072280000}"/>
    <cellStyle name="Followed Hyperlink 2" xfId="10573" hidden="1" xr:uid="{00000000-0005-0000-0000-000073280000}"/>
    <cellStyle name="Followed Hyperlink 2" xfId="10571" hidden="1" xr:uid="{00000000-0005-0000-0000-000074280000}"/>
    <cellStyle name="Followed Hyperlink 2" xfId="10567" hidden="1" xr:uid="{00000000-0005-0000-0000-000075280000}"/>
    <cellStyle name="Followed Hyperlink 2" xfId="10565" hidden="1" xr:uid="{00000000-0005-0000-0000-000076280000}"/>
    <cellStyle name="Followed Hyperlink 2" xfId="10575" hidden="1" xr:uid="{00000000-0005-0000-0000-000077280000}"/>
    <cellStyle name="Followed Hyperlink 2" xfId="10551" hidden="1" xr:uid="{00000000-0005-0000-0000-000078280000}"/>
    <cellStyle name="Followed Hyperlink 2" xfId="10572" hidden="1" xr:uid="{00000000-0005-0000-0000-000079280000}"/>
    <cellStyle name="Followed Hyperlink 2" xfId="10576" hidden="1" xr:uid="{00000000-0005-0000-0000-00007A280000}"/>
    <cellStyle name="Followed Hyperlink 2" xfId="10579" hidden="1" xr:uid="{00000000-0005-0000-0000-00007B280000}"/>
    <cellStyle name="Followed Hyperlink 2" xfId="10583" hidden="1" xr:uid="{00000000-0005-0000-0000-00007C280000}"/>
    <cellStyle name="Followed Hyperlink 2" xfId="10566" hidden="1" xr:uid="{00000000-0005-0000-0000-00007D280000}"/>
    <cellStyle name="Followed Hyperlink 2" xfId="10574" hidden="1" xr:uid="{00000000-0005-0000-0000-00007E280000}"/>
    <cellStyle name="Followed Hyperlink 2" xfId="10550" hidden="1" xr:uid="{00000000-0005-0000-0000-00007F280000}"/>
    <cellStyle name="Followed Hyperlink 2" xfId="10581" hidden="1" xr:uid="{00000000-0005-0000-0000-000080280000}"/>
    <cellStyle name="Followed Hyperlink 2" xfId="10569" hidden="1" xr:uid="{00000000-0005-0000-0000-000081280000}"/>
    <cellStyle name="Followed Hyperlink 2" xfId="10582" hidden="1" xr:uid="{00000000-0005-0000-0000-000082280000}"/>
    <cellStyle name="Followed Hyperlink 2" xfId="10600" hidden="1" xr:uid="{00000000-0005-0000-0000-000083280000}"/>
    <cellStyle name="Followed Hyperlink 2" xfId="10597" hidden="1" xr:uid="{00000000-0005-0000-0000-000084280000}"/>
    <cellStyle name="Followed Hyperlink 2" xfId="10593" hidden="1" xr:uid="{00000000-0005-0000-0000-000085280000}"/>
    <cellStyle name="Followed Hyperlink 2" xfId="10590" hidden="1" xr:uid="{00000000-0005-0000-0000-000086280000}"/>
    <cellStyle name="Followed Hyperlink 2" xfId="10586" hidden="1" xr:uid="{00000000-0005-0000-0000-000087280000}"/>
    <cellStyle name="Followed Hyperlink 2" xfId="10568" hidden="1" xr:uid="{00000000-0005-0000-0000-000088280000}"/>
    <cellStyle name="Followed Hyperlink 2" xfId="10603" hidden="1" xr:uid="{00000000-0005-0000-0000-000089280000}"/>
    <cellStyle name="Followed Hyperlink 2" xfId="10599" hidden="1" xr:uid="{00000000-0005-0000-0000-00008A280000}"/>
    <cellStyle name="Followed Hyperlink 2" xfId="10596" hidden="1" xr:uid="{00000000-0005-0000-0000-00008B280000}"/>
    <cellStyle name="Followed Hyperlink 2" xfId="10591" hidden="1" xr:uid="{00000000-0005-0000-0000-00008C280000}"/>
    <cellStyle name="Followed Hyperlink 2" xfId="10601" hidden="1" xr:uid="{00000000-0005-0000-0000-00008D280000}"/>
    <cellStyle name="Followed Hyperlink 2" xfId="10558" hidden="1" xr:uid="{00000000-0005-0000-0000-00008E280000}"/>
    <cellStyle name="Followed Hyperlink 2" xfId="10598" hidden="1" xr:uid="{00000000-0005-0000-0000-00008F280000}"/>
    <cellStyle name="Followed Hyperlink 2" xfId="10602" hidden="1" xr:uid="{00000000-0005-0000-0000-000090280000}"/>
    <cellStyle name="Followed Hyperlink 2" xfId="10585" hidden="1" xr:uid="{00000000-0005-0000-0000-000091280000}"/>
    <cellStyle name="Followed Hyperlink 2" xfId="10589" hidden="1" xr:uid="{00000000-0005-0000-0000-000092280000}"/>
    <cellStyle name="Followed Hyperlink 2" xfId="10592" hidden="1" xr:uid="{00000000-0005-0000-0000-000093280000}"/>
    <cellStyle name="Followed Hyperlink 2" xfId="10604" hidden="1" xr:uid="{00000000-0005-0000-0000-000094280000}"/>
    <cellStyle name="Followed Hyperlink 2" xfId="10548" hidden="1" xr:uid="{00000000-0005-0000-0000-000095280000}"/>
    <cellStyle name="Followed Hyperlink 2" xfId="10587" hidden="1" xr:uid="{00000000-0005-0000-0000-000096280000}"/>
    <cellStyle name="Followed Hyperlink 2" xfId="10594" hidden="1" xr:uid="{00000000-0005-0000-0000-000097280000}"/>
    <cellStyle name="Followed Hyperlink 2" xfId="10588" hidden="1" xr:uid="{00000000-0005-0000-0000-000098280000}"/>
    <cellStyle name="Followed Hyperlink 2" xfId="10625" hidden="1" xr:uid="{00000000-0005-0000-0000-000099280000}"/>
    <cellStyle name="Followed Hyperlink 2" xfId="10621" hidden="1" xr:uid="{00000000-0005-0000-0000-00009A280000}"/>
    <cellStyle name="Followed Hyperlink 2" xfId="10617" hidden="1" xr:uid="{00000000-0005-0000-0000-00009B280000}"/>
    <cellStyle name="Followed Hyperlink 2" xfId="10613" hidden="1" xr:uid="{00000000-0005-0000-0000-00009C280000}"/>
    <cellStyle name="Followed Hyperlink 2" xfId="10609" hidden="1" xr:uid="{00000000-0005-0000-0000-00009D280000}"/>
    <cellStyle name="Followed Hyperlink 2" xfId="10605" hidden="1" xr:uid="{00000000-0005-0000-0000-00009E280000}"/>
    <cellStyle name="Followed Hyperlink 2" xfId="10628" hidden="1" xr:uid="{00000000-0005-0000-0000-00009F280000}"/>
    <cellStyle name="Followed Hyperlink 2" xfId="10624" hidden="1" xr:uid="{00000000-0005-0000-0000-0000A0280000}"/>
    <cellStyle name="Followed Hyperlink 2" xfId="10620" hidden="1" xr:uid="{00000000-0005-0000-0000-0000A1280000}"/>
    <cellStyle name="Followed Hyperlink 2" xfId="10584" hidden="1" xr:uid="{00000000-0005-0000-0000-0000A2280000}"/>
    <cellStyle name="Followed Hyperlink 2" xfId="10543" hidden="1" xr:uid="{00000000-0005-0000-0000-0000A3280000}"/>
    <cellStyle name="Followed Hyperlink 2" xfId="10595" hidden="1" xr:uid="{00000000-0005-0000-0000-0000A4280000}"/>
    <cellStyle name="Followed Hyperlink 2" xfId="10607" hidden="1" xr:uid="{00000000-0005-0000-0000-0000A5280000}"/>
    <cellStyle name="Followed Hyperlink 2" xfId="10614" hidden="1" xr:uid="{00000000-0005-0000-0000-0000A6280000}"/>
    <cellStyle name="Followed Hyperlink 2" xfId="10626" hidden="1" xr:uid="{00000000-0005-0000-0000-0000A7280000}"/>
    <cellStyle name="Followed Hyperlink 2" xfId="10570" hidden="1" xr:uid="{00000000-0005-0000-0000-0000A8280000}"/>
    <cellStyle name="Followed Hyperlink 2" xfId="10623" hidden="1" xr:uid="{00000000-0005-0000-0000-0000A9280000}"/>
    <cellStyle name="Followed Hyperlink 2" xfId="10627" hidden="1" xr:uid="{00000000-0005-0000-0000-0000AA280000}"/>
    <cellStyle name="Followed Hyperlink 2" xfId="10608" hidden="1" xr:uid="{00000000-0005-0000-0000-0000AB280000}"/>
    <cellStyle name="Followed Hyperlink 2" xfId="10612" hidden="1" xr:uid="{00000000-0005-0000-0000-0000AC280000}"/>
    <cellStyle name="Followed Hyperlink 2" xfId="10615" hidden="1" xr:uid="{00000000-0005-0000-0000-0000AD280000}"/>
    <cellStyle name="Followed Hyperlink 2" xfId="10629" hidden="1" xr:uid="{00000000-0005-0000-0000-0000AE280000}"/>
    <cellStyle name="Followed Hyperlink 2" xfId="10578" hidden="1" xr:uid="{00000000-0005-0000-0000-0000AF280000}"/>
    <cellStyle name="Followed Hyperlink 2" xfId="10610" hidden="1" xr:uid="{00000000-0005-0000-0000-0000B0280000}"/>
    <cellStyle name="Followed Hyperlink 2" xfId="10618" hidden="1" xr:uid="{00000000-0005-0000-0000-0000B1280000}"/>
    <cellStyle name="Followed Hyperlink 2" xfId="10611" hidden="1" xr:uid="{00000000-0005-0000-0000-0000B2280000}"/>
    <cellStyle name="Followed Hyperlink 2" xfId="10647" hidden="1" xr:uid="{00000000-0005-0000-0000-0000B3280000}"/>
    <cellStyle name="Followed Hyperlink 2" xfId="10644" hidden="1" xr:uid="{00000000-0005-0000-0000-0000B4280000}"/>
    <cellStyle name="Followed Hyperlink 2" xfId="10640" hidden="1" xr:uid="{00000000-0005-0000-0000-0000B5280000}"/>
    <cellStyle name="Followed Hyperlink 2" xfId="10636" hidden="1" xr:uid="{00000000-0005-0000-0000-0000B6280000}"/>
    <cellStyle name="Followed Hyperlink 2" xfId="10634" hidden="1" xr:uid="{00000000-0005-0000-0000-0000B7280000}"/>
    <cellStyle name="Followed Hyperlink 2" xfId="10619" hidden="1" xr:uid="{00000000-0005-0000-0000-0000B8280000}"/>
    <cellStyle name="Followed Hyperlink 2" xfId="10616" hidden="1" xr:uid="{00000000-0005-0000-0000-0000B9280000}"/>
    <cellStyle name="Followed Hyperlink 2" xfId="10606" hidden="1" xr:uid="{00000000-0005-0000-0000-0000BA280000}"/>
    <cellStyle name="Followed Hyperlink 2" xfId="10645" hidden="1" xr:uid="{00000000-0005-0000-0000-0000BB280000}"/>
    <cellStyle name="Followed Hyperlink 2" xfId="10632" hidden="1" xr:uid="{00000000-0005-0000-0000-0000BC280000}"/>
    <cellStyle name="Followed Hyperlink 2" xfId="10642" hidden="1" xr:uid="{00000000-0005-0000-0000-0000BD280000}"/>
    <cellStyle name="Followed Hyperlink 2" xfId="10622" hidden="1" xr:uid="{00000000-0005-0000-0000-0000BE280000}"/>
    <cellStyle name="Followed Hyperlink 2" xfId="10639" hidden="1" xr:uid="{00000000-0005-0000-0000-0000BF280000}"/>
    <cellStyle name="Followed Hyperlink 2" xfId="10643" hidden="1" xr:uid="{00000000-0005-0000-0000-0000C0280000}"/>
    <cellStyle name="Followed Hyperlink 2" xfId="10646" hidden="1" xr:uid="{00000000-0005-0000-0000-0000C1280000}"/>
    <cellStyle name="Followed Hyperlink 2" xfId="10650" hidden="1" xr:uid="{00000000-0005-0000-0000-0000C2280000}"/>
    <cellStyle name="Followed Hyperlink 2" xfId="10633" hidden="1" xr:uid="{00000000-0005-0000-0000-0000C3280000}"/>
    <cellStyle name="Followed Hyperlink 2" xfId="10641" hidden="1" xr:uid="{00000000-0005-0000-0000-0000C4280000}"/>
    <cellStyle name="Followed Hyperlink 2" xfId="10630" hidden="1" xr:uid="{00000000-0005-0000-0000-0000C5280000}"/>
    <cellStyle name="Followed Hyperlink 2" xfId="10648" hidden="1" xr:uid="{00000000-0005-0000-0000-0000C6280000}"/>
    <cellStyle name="Followed Hyperlink 2" xfId="10635" hidden="1" xr:uid="{00000000-0005-0000-0000-0000C7280000}"/>
    <cellStyle name="Followed Hyperlink 2" xfId="10649" hidden="1" xr:uid="{00000000-0005-0000-0000-0000C8280000}"/>
    <cellStyle name="Followed Hyperlink 2" xfId="10664" hidden="1" xr:uid="{00000000-0005-0000-0000-0000C9280000}"/>
    <cellStyle name="Followed Hyperlink 2" xfId="10662" hidden="1" xr:uid="{00000000-0005-0000-0000-0000CA280000}"/>
    <cellStyle name="Followed Hyperlink 2" xfId="10658" hidden="1" xr:uid="{00000000-0005-0000-0000-0000CB280000}"/>
    <cellStyle name="Followed Hyperlink 2" xfId="10656" hidden="1" xr:uid="{00000000-0005-0000-0000-0000CC280000}"/>
    <cellStyle name="Followed Hyperlink 2" xfId="10653" hidden="1" xr:uid="{00000000-0005-0000-0000-0000CD280000}"/>
    <cellStyle name="Followed Hyperlink 2" xfId="10663" hidden="1" xr:uid="{00000000-0005-0000-0000-0000CE280000}"/>
    <cellStyle name="Followed Hyperlink 2" xfId="10667" hidden="1" xr:uid="{00000000-0005-0000-0000-0000CF280000}"/>
    <cellStyle name="Followed Hyperlink 2" xfId="10652" hidden="1" xr:uid="{00000000-0005-0000-0000-0000D0280000}"/>
    <cellStyle name="Followed Hyperlink 2" xfId="10659" hidden="1" xr:uid="{00000000-0005-0000-0000-0000D1280000}"/>
    <cellStyle name="Followed Hyperlink 2" xfId="10637" hidden="1" xr:uid="{00000000-0005-0000-0000-0000D2280000}"/>
    <cellStyle name="Followed Hyperlink 2" xfId="10665" hidden="1" xr:uid="{00000000-0005-0000-0000-0000D3280000}"/>
    <cellStyle name="Followed Hyperlink 2" xfId="10655" hidden="1" xr:uid="{00000000-0005-0000-0000-0000D4280000}"/>
    <cellStyle name="Followed Hyperlink 2" xfId="10666" hidden="1" xr:uid="{00000000-0005-0000-0000-0000D5280000}"/>
    <cellStyle name="Followed Hyperlink 2" xfId="10686" hidden="1" xr:uid="{00000000-0005-0000-0000-0000D6280000}"/>
    <cellStyle name="Followed Hyperlink 2" xfId="10682" hidden="1" xr:uid="{00000000-0005-0000-0000-0000D7280000}"/>
    <cellStyle name="Followed Hyperlink 2" xfId="10678" hidden="1" xr:uid="{00000000-0005-0000-0000-0000D8280000}"/>
    <cellStyle name="Followed Hyperlink 2" xfId="10674" hidden="1" xr:uid="{00000000-0005-0000-0000-0000D9280000}"/>
    <cellStyle name="Followed Hyperlink 2" xfId="10670" hidden="1" xr:uid="{00000000-0005-0000-0000-0000DA280000}"/>
    <cellStyle name="Followed Hyperlink 2" xfId="10654" hidden="1" xr:uid="{00000000-0005-0000-0000-0000DB280000}"/>
    <cellStyle name="Followed Hyperlink 2" xfId="10689" hidden="1" xr:uid="{00000000-0005-0000-0000-0000DC280000}"/>
    <cellStyle name="Followed Hyperlink 2" xfId="10685" hidden="1" xr:uid="{00000000-0005-0000-0000-0000DD280000}"/>
    <cellStyle name="Followed Hyperlink 2" xfId="10681" hidden="1" xr:uid="{00000000-0005-0000-0000-0000DE280000}"/>
    <cellStyle name="Followed Hyperlink 2" xfId="10677" hidden="1" xr:uid="{00000000-0005-0000-0000-0000DF280000}"/>
    <cellStyle name="Followed Hyperlink 2" xfId="10673" hidden="1" xr:uid="{00000000-0005-0000-0000-0000E0280000}"/>
    <cellStyle name="Followed Hyperlink 2" xfId="10669" hidden="1" xr:uid="{00000000-0005-0000-0000-0000E1280000}"/>
    <cellStyle name="Followed Hyperlink 2" xfId="10688" hidden="1" xr:uid="{00000000-0005-0000-0000-0000E2280000}"/>
    <cellStyle name="Followed Hyperlink 2" xfId="10684" hidden="1" xr:uid="{00000000-0005-0000-0000-0000E3280000}"/>
    <cellStyle name="Followed Hyperlink 2" xfId="10661" hidden="1" xr:uid="{00000000-0005-0000-0000-0000E4280000}"/>
    <cellStyle name="Followed Hyperlink 2" xfId="10638" hidden="1" xr:uid="{00000000-0005-0000-0000-0000E5280000}"/>
    <cellStyle name="Followed Hyperlink 2" xfId="10651" hidden="1" xr:uid="{00000000-0005-0000-0000-0000E6280000}"/>
    <cellStyle name="Followed Hyperlink 2" xfId="10671" hidden="1" xr:uid="{00000000-0005-0000-0000-0000E7280000}"/>
    <cellStyle name="Followed Hyperlink 2" xfId="10692" hidden="1" xr:uid="{00000000-0005-0000-0000-0000E8280000}"/>
    <cellStyle name="Followed Hyperlink 2" xfId="10631" hidden="1" xr:uid="{00000000-0005-0000-0000-0000E9280000}"/>
    <cellStyle name="Followed Hyperlink 2" xfId="10657" hidden="1" xr:uid="{00000000-0005-0000-0000-0000EA280000}"/>
    <cellStyle name="Followed Hyperlink 2" xfId="10687" hidden="1" xr:uid="{00000000-0005-0000-0000-0000EB280000}"/>
    <cellStyle name="Followed Hyperlink 2" xfId="10668" hidden="1" xr:uid="{00000000-0005-0000-0000-0000EC280000}"/>
    <cellStyle name="Followed Hyperlink 2" xfId="10672" hidden="1" xr:uid="{00000000-0005-0000-0000-0000ED280000}"/>
    <cellStyle name="Followed Hyperlink 2" xfId="10676" hidden="1" xr:uid="{00000000-0005-0000-0000-0000EE280000}"/>
    <cellStyle name="Followed Hyperlink 2" xfId="10679" hidden="1" xr:uid="{00000000-0005-0000-0000-0000EF280000}"/>
    <cellStyle name="Followed Hyperlink 2" xfId="10695" hidden="1" xr:uid="{00000000-0005-0000-0000-0000F0280000}"/>
    <cellStyle name="Followed Hyperlink 2" xfId="10660" hidden="1" xr:uid="{00000000-0005-0000-0000-0000F1280000}"/>
    <cellStyle name="Followed Hyperlink 2" xfId="10693" hidden="1" xr:uid="{00000000-0005-0000-0000-0000F2280000}"/>
    <cellStyle name="Followed Hyperlink 2" xfId="10691" hidden="1" xr:uid="{00000000-0005-0000-0000-0000F3280000}"/>
    <cellStyle name="Followed Hyperlink 2" xfId="10675" hidden="1" xr:uid="{00000000-0005-0000-0000-0000F4280000}"/>
    <cellStyle name="Followed Hyperlink 2" xfId="10717" hidden="1" xr:uid="{00000000-0005-0000-0000-0000F5280000}"/>
    <cellStyle name="Followed Hyperlink 2" xfId="10713" hidden="1" xr:uid="{00000000-0005-0000-0000-0000F6280000}"/>
    <cellStyle name="Followed Hyperlink 2" xfId="10709" hidden="1" xr:uid="{00000000-0005-0000-0000-0000F7280000}"/>
    <cellStyle name="Followed Hyperlink 2" xfId="10705" hidden="1" xr:uid="{00000000-0005-0000-0000-0000F8280000}"/>
    <cellStyle name="Followed Hyperlink 2" xfId="10701" hidden="1" xr:uid="{00000000-0005-0000-0000-0000F9280000}"/>
    <cellStyle name="Followed Hyperlink 2" xfId="10683" hidden="1" xr:uid="{00000000-0005-0000-0000-0000FA280000}"/>
    <cellStyle name="Followed Hyperlink 2" xfId="10680" hidden="1" xr:uid="{00000000-0005-0000-0000-0000FB280000}"/>
    <cellStyle name="Followed Hyperlink 2" xfId="10694" hidden="1" xr:uid="{00000000-0005-0000-0000-0000FC280000}"/>
    <cellStyle name="Followed Hyperlink 2" xfId="10715" hidden="1" xr:uid="{00000000-0005-0000-0000-0000FD280000}"/>
    <cellStyle name="Followed Hyperlink 2" xfId="10699" hidden="1" xr:uid="{00000000-0005-0000-0000-0000FE280000}"/>
    <cellStyle name="Followed Hyperlink 2" xfId="10711" hidden="1" xr:uid="{00000000-0005-0000-0000-0000FF280000}"/>
    <cellStyle name="Followed Hyperlink 2" xfId="10690" hidden="1" xr:uid="{00000000-0005-0000-0000-000000290000}"/>
    <cellStyle name="Followed Hyperlink 2" xfId="10708" hidden="1" xr:uid="{00000000-0005-0000-0000-000001290000}"/>
    <cellStyle name="Followed Hyperlink 2" xfId="10712" hidden="1" xr:uid="{00000000-0005-0000-0000-000002290000}"/>
    <cellStyle name="Followed Hyperlink 2" xfId="10716" hidden="1" xr:uid="{00000000-0005-0000-0000-000003290000}"/>
    <cellStyle name="Followed Hyperlink 2" xfId="10720" hidden="1" xr:uid="{00000000-0005-0000-0000-000004290000}"/>
    <cellStyle name="Followed Hyperlink 2" xfId="10700" hidden="1" xr:uid="{00000000-0005-0000-0000-000005290000}"/>
    <cellStyle name="Followed Hyperlink 2" xfId="10710" hidden="1" xr:uid="{00000000-0005-0000-0000-000006290000}"/>
    <cellStyle name="Followed Hyperlink 2" xfId="10696" hidden="1" xr:uid="{00000000-0005-0000-0000-000007290000}"/>
    <cellStyle name="Followed Hyperlink 2" xfId="10718" hidden="1" xr:uid="{00000000-0005-0000-0000-000008290000}"/>
    <cellStyle name="Followed Hyperlink 2" xfId="10703" hidden="1" xr:uid="{00000000-0005-0000-0000-000009290000}"/>
    <cellStyle name="Followed Hyperlink 2" xfId="10719" hidden="1" xr:uid="{00000000-0005-0000-0000-00000A290000}"/>
    <cellStyle name="Followed Hyperlink 2" xfId="10739" hidden="1" xr:uid="{00000000-0005-0000-0000-00000B290000}"/>
    <cellStyle name="Followed Hyperlink 2" xfId="10735" hidden="1" xr:uid="{00000000-0005-0000-0000-00000C290000}"/>
    <cellStyle name="Followed Hyperlink 2" xfId="10731" hidden="1" xr:uid="{00000000-0005-0000-0000-00000D290000}"/>
    <cellStyle name="Followed Hyperlink 2" xfId="10727" hidden="1" xr:uid="{00000000-0005-0000-0000-00000E290000}"/>
    <cellStyle name="Followed Hyperlink 2" xfId="10723" hidden="1" xr:uid="{00000000-0005-0000-0000-00000F290000}"/>
    <cellStyle name="Followed Hyperlink 2" xfId="10704" hidden="1" xr:uid="{00000000-0005-0000-0000-000010290000}"/>
    <cellStyle name="Followed Hyperlink 2" xfId="10697" hidden="1" xr:uid="{00000000-0005-0000-0000-000011290000}"/>
    <cellStyle name="Followed Hyperlink 2" xfId="10714" hidden="1" xr:uid="{00000000-0005-0000-0000-000012290000}"/>
    <cellStyle name="Followed Hyperlink 2" xfId="10737" hidden="1" xr:uid="{00000000-0005-0000-0000-000013290000}"/>
    <cellStyle name="Followed Hyperlink 2" xfId="10721" hidden="1" xr:uid="{00000000-0005-0000-0000-000014290000}"/>
    <cellStyle name="Followed Hyperlink 2" xfId="10733" hidden="1" xr:uid="{00000000-0005-0000-0000-000015290000}"/>
    <cellStyle name="Followed Hyperlink 2" xfId="10707" hidden="1" xr:uid="{00000000-0005-0000-0000-000016290000}"/>
    <cellStyle name="Followed Hyperlink 2" xfId="10730" hidden="1" xr:uid="{00000000-0005-0000-0000-000017290000}"/>
    <cellStyle name="Followed Hyperlink 2" xfId="10734" hidden="1" xr:uid="{00000000-0005-0000-0000-000018290000}"/>
    <cellStyle name="Followed Hyperlink 2" xfId="10738" hidden="1" xr:uid="{00000000-0005-0000-0000-000019290000}"/>
    <cellStyle name="Followed Hyperlink 2" xfId="10742" hidden="1" xr:uid="{00000000-0005-0000-0000-00001A290000}"/>
    <cellStyle name="Followed Hyperlink 2" xfId="10722" hidden="1" xr:uid="{00000000-0005-0000-0000-00001B290000}"/>
    <cellStyle name="Followed Hyperlink 2" xfId="10732" hidden="1" xr:uid="{00000000-0005-0000-0000-00001C290000}"/>
    <cellStyle name="Followed Hyperlink 2" xfId="10706" hidden="1" xr:uid="{00000000-0005-0000-0000-00001D290000}"/>
    <cellStyle name="Followed Hyperlink 2" xfId="10740" hidden="1" xr:uid="{00000000-0005-0000-0000-00001E290000}"/>
    <cellStyle name="Followed Hyperlink 2" xfId="10725" hidden="1" xr:uid="{00000000-0005-0000-0000-00001F290000}"/>
    <cellStyle name="Followed Hyperlink 2" xfId="10741" hidden="1" xr:uid="{00000000-0005-0000-0000-000020290000}"/>
    <cellStyle name="Followed Hyperlink 2" xfId="10759" hidden="1" xr:uid="{00000000-0005-0000-0000-000021290000}"/>
    <cellStyle name="Followed Hyperlink 2" xfId="10756" hidden="1" xr:uid="{00000000-0005-0000-0000-000022290000}"/>
    <cellStyle name="Followed Hyperlink 2" xfId="10752" hidden="1" xr:uid="{00000000-0005-0000-0000-000023290000}"/>
    <cellStyle name="Followed Hyperlink 2" xfId="10749" hidden="1" xr:uid="{00000000-0005-0000-0000-000024290000}"/>
    <cellStyle name="Followed Hyperlink 2" xfId="10745" hidden="1" xr:uid="{00000000-0005-0000-0000-000025290000}"/>
    <cellStyle name="Followed Hyperlink 2" xfId="10736" hidden="1" xr:uid="{00000000-0005-0000-0000-000026290000}"/>
    <cellStyle name="Followed Hyperlink 2" xfId="10757" hidden="1" xr:uid="{00000000-0005-0000-0000-000027290000}"/>
    <cellStyle name="Followed Hyperlink 2" xfId="10743" hidden="1" xr:uid="{00000000-0005-0000-0000-000028290000}"/>
    <cellStyle name="Followed Hyperlink 2" xfId="10754" hidden="1" xr:uid="{00000000-0005-0000-0000-000029290000}"/>
    <cellStyle name="Followed Hyperlink 2" xfId="10729" hidden="1" xr:uid="{00000000-0005-0000-0000-00002A290000}"/>
    <cellStyle name="Followed Hyperlink 2" xfId="10751" hidden="1" xr:uid="{00000000-0005-0000-0000-00002B290000}"/>
    <cellStyle name="Followed Hyperlink 2" xfId="10755" hidden="1" xr:uid="{00000000-0005-0000-0000-00002C290000}"/>
    <cellStyle name="Followed Hyperlink 2" xfId="10758" hidden="1" xr:uid="{00000000-0005-0000-0000-00002D290000}"/>
    <cellStyle name="Followed Hyperlink 2" xfId="10762" hidden="1" xr:uid="{00000000-0005-0000-0000-00002E290000}"/>
    <cellStyle name="Followed Hyperlink 2" xfId="10744" hidden="1" xr:uid="{00000000-0005-0000-0000-00002F290000}"/>
    <cellStyle name="Followed Hyperlink 2" xfId="10753" hidden="1" xr:uid="{00000000-0005-0000-0000-000030290000}"/>
    <cellStyle name="Followed Hyperlink 2" xfId="10728" hidden="1" xr:uid="{00000000-0005-0000-0000-000031290000}"/>
    <cellStyle name="Followed Hyperlink 2" xfId="10760" hidden="1" xr:uid="{00000000-0005-0000-0000-000032290000}"/>
    <cellStyle name="Followed Hyperlink 2" xfId="10747" hidden="1" xr:uid="{00000000-0005-0000-0000-000033290000}"/>
    <cellStyle name="Followed Hyperlink 2" xfId="10761" hidden="1" xr:uid="{00000000-0005-0000-0000-000034290000}"/>
    <cellStyle name="Followed Hyperlink 2" xfId="10781" hidden="1" xr:uid="{00000000-0005-0000-0000-000035290000}"/>
    <cellStyle name="Followed Hyperlink 2" xfId="10777" hidden="1" xr:uid="{00000000-0005-0000-0000-000036290000}"/>
    <cellStyle name="Followed Hyperlink 2" xfId="10773" hidden="1" xr:uid="{00000000-0005-0000-0000-000037290000}"/>
    <cellStyle name="Followed Hyperlink 2" xfId="10769" hidden="1" xr:uid="{00000000-0005-0000-0000-000038290000}"/>
    <cellStyle name="Followed Hyperlink 2" xfId="10765" hidden="1" xr:uid="{00000000-0005-0000-0000-000039290000}"/>
    <cellStyle name="Followed Hyperlink 2" xfId="10746" hidden="1" xr:uid="{00000000-0005-0000-0000-00003A290000}"/>
    <cellStyle name="Followed Hyperlink 2" xfId="10784" hidden="1" xr:uid="{00000000-0005-0000-0000-00003B290000}"/>
    <cellStyle name="Followed Hyperlink 2" xfId="10702" hidden="1" xr:uid="{00000000-0005-0000-0000-00003C290000}"/>
    <cellStyle name="Followed Hyperlink 2" xfId="10748" hidden="1" xr:uid="{00000000-0005-0000-0000-00003D290000}"/>
    <cellStyle name="Followed Hyperlink 2" xfId="10724" hidden="1" xr:uid="{00000000-0005-0000-0000-00003E290000}"/>
    <cellStyle name="Followed Hyperlink 2" xfId="10771" hidden="1" xr:uid="{00000000-0005-0000-0000-00003F290000}"/>
    <cellStyle name="Followed Hyperlink 2" xfId="10778" hidden="1" xr:uid="{00000000-0005-0000-0000-000040290000}"/>
    <cellStyle name="Followed Hyperlink 2" xfId="10767" hidden="1" xr:uid="{00000000-0005-0000-0000-000041290000}"/>
    <cellStyle name="Followed Hyperlink 2" xfId="10726" hidden="1" xr:uid="{00000000-0005-0000-0000-000042290000}"/>
    <cellStyle name="Followed Hyperlink 2" xfId="10764" hidden="1" xr:uid="{00000000-0005-0000-0000-000043290000}"/>
    <cellStyle name="Followed Hyperlink 2" xfId="10768" hidden="1" xr:uid="{00000000-0005-0000-0000-000044290000}"/>
    <cellStyle name="Followed Hyperlink 2" xfId="10772" hidden="1" xr:uid="{00000000-0005-0000-0000-000045290000}"/>
    <cellStyle name="Followed Hyperlink 2" xfId="10776" hidden="1" xr:uid="{00000000-0005-0000-0000-000046290000}"/>
    <cellStyle name="Followed Hyperlink 2" xfId="10779" hidden="1" xr:uid="{00000000-0005-0000-0000-000047290000}"/>
    <cellStyle name="Followed Hyperlink 2" xfId="10766" hidden="1" xr:uid="{00000000-0005-0000-0000-000048290000}"/>
    <cellStyle name="Followed Hyperlink 2" xfId="10750" hidden="1" xr:uid="{00000000-0005-0000-0000-000049290000}"/>
    <cellStyle name="Followed Hyperlink 2" xfId="10774" hidden="1" xr:uid="{00000000-0005-0000-0000-00004A290000}"/>
    <cellStyle name="Followed Hyperlink 2" xfId="10782" hidden="1" xr:uid="{00000000-0005-0000-0000-00004B290000}"/>
    <cellStyle name="Followed Hyperlink 2" xfId="10775" hidden="1" xr:uid="{00000000-0005-0000-0000-00004C290000}"/>
    <cellStyle name="Followed Hyperlink 2" xfId="10804" hidden="1" xr:uid="{00000000-0005-0000-0000-00004D290000}"/>
    <cellStyle name="Followed Hyperlink 2" xfId="10800" hidden="1" xr:uid="{00000000-0005-0000-0000-00004E290000}"/>
    <cellStyle name="Followed Hyperlink 2" xfId="10796" hidden="1" xr:uid="{00000000-0005-0000-0000-00004F290000}"/>
    <cellStyle name="Followed Hyperlink 2" xfId="10792" hidden="1" xr:uid="{00000000-0005-0000-0000-000050290000}"/>
    <cellStyle name="Followed Hyperlink 2" xfId="10789" hidden="1" xr:uid="{00000000-0005-0000-0000-000051290000}"/>
    <cellStyle name="Followed Hyperlink 2" xfId="10783" hidden="1" xr:uid="{00000000-0005-0000-0000-000052290000}"/>
    <cellStyle name="Followed Hyperlink 2" xfId="10780" hidden="1" xr:uid="{00000000-0005-0000-0000-000053290000}"/>
    <cellStyle name="Followed Hyperlink 2" xfId="10770" hidden="1" xr:uid="{00000000-0005-0000-0000-000054290000}"/>
    <cellStyle name="Followed Hyperlink 2" xfId="10802" hidden="1" xr:uid="{00000000-0005-0000-0000-000055290000}"/>
    <cellStyle name="Followed Hyperlink 2" xfId="10787" hidden="1" xr:uid="{00000000-0005-0000-0000-000056290000}"/>
    <cellStyle name="Followed Hyperlink 2" xfId="10798" hidden="1" xr:uid="{00000000-0005-0000-0000-000057290000}"/>
    <cellStyle name="Followed Hyperlink 2" xfId="10763" hidden="1" xr:uid="{00000000-0005-0000-0000-000058290000}"/>
    <cellStyle name="Followed Hyperlink 2" xfId="10795" hidden="1" xr:uid="{00000000-0005-0000-0000-000059290000}"/>
    <cellStyle name="Followed Hyperlink 2" xfId="10799" hidden="1" xr:uid="{00000000-0005-0000-0000-00005A290000}"/>
    <cellStyle name="Followed Hyperlink 2" xfId="10803" hidden="1" xr:uid="{00000000-0005-0000-0000-00005B290000}"/>
    <cellStyle name="Followed Hyperlink 2" xfId="10807" hidden="1" xr:uid="{00000000-0005-0000-0000-00005C290000}"/>
    <cellStyle name="Followed Hyperlink 2" xfId="10788" hidden="1" xr:uid="{00000000-0005-0000-0000-00005D290000}"/>
    <cellStyle name="Followed Hyperlink 2" xfId="10797" hidden="1" xr:uid="{00000000-0005-0000-0000-00005E290000}"/>
    <cellStyle name="Followed Hyperlink 2" xfId="10698" hidden="1" xr:uid="{00000000-0005-0000-0000-00005F290000}"/>
    <cellStyle name="Followed Hyperlink 2" xfId="10805" hidden="1" xr:uid="{00000000-0005-0000-0000-000060290000}"/>
    <cellStyle name="Followed Hyperlink 2" xfId="10791" hidden="1" xr:uid="{00000000-0005-0000-0000-000061290000}"/>
    <cellStyle name="Followed Hyperlink 2" xfId="10806" hidden="1" xr:uid="{00000000-0005-0000-0000-000062290000}"/>
    <cellStyle name="Followed Hyperlink 2" xfId="10824" hidden="1" xr:uid="{00000000-0005-0000-0000-000063290000}"/>
    <cellStyle name="Followed Hyperlink 2" xfId="10821" hidden="1" xr:uid="{00000000-0005-0000-0000-000064290000}"/>
    <cellStyle name="Followed Hyperlink 2" xfId="10817" hidden="1" xr:uid="{00000000-0005-0000-0000-000065290000}"/>
    <cellStyle name="Followed Hyperlink 2" xfId="10814" hidden="1" xr:uid="{00000000-0005-0000-0000-000066290000}"/>
    <cellStyle name="Followed Hyperlink 2" xfId="10810" hidden="1" xr:uid="{00000000-0005-0000-0000-000067290000}"/>
    <cellStyle name="Followed Hyperlink 2" xfId="10785" hidden="1" xr:uid="{00000000-0005-0000-0000-000068290000}"/>
    <cellStyle name="Followed Hyperlink 2" xfId="10801" hidden="1" xr:uid="{00000000-0005-0000-0000-000069290000}"/>
    <cellStyle name="Followed Hyperlink 2" xfId="10822" hidden="1" xr:uid="{00000000-0005-0000-0000-00006A290000}"/>
    <cellStyle name="Followed Hyperlink 2" xfId="10808" hidden="1" xr:uid="{00000000-0005-0000-0000-00006B290000}"/>
    <cellStyle name="Followed Hyperlink 2" xfId="10819" hidden="1" xr:uid="{00000000-0005-0000-0000-00006C290000}"/>
    <cellStyle name="Followed Hyperlink 2" xfId="10794" hidden="1" xr:uid="{00000000-0005-0000-0000-00006D290000}"/>
    <cellStyle name="Followed Hyperlink 2" xfId="10816" hidden="1" xr:uid="{00000000-0005-0000-0000-00006E290000}"/>
    <cellStyle name="Followed Hyperlink 2" xfId="10820" hidden="1" xr:uid="{00000000-0005-0000-0000-00006F290000}"/>
    <cellStyle name="Followed Hyperlink 2" xfId="10823" hidden="1" xr:uid="{00000000-0005-0000-0000-000070290000}"/>
    <cellStyle name="Followed Hyperlink 2" xfId="10827" hidden="1" xr:uid="{00000000-0005-0000-0000-000071290000}"/>
    <cellStyle name="Followed Hyperlink 2" xfId="10809" hidden="1" xr:uid="{00000000-0005-0000-0000-000072290000}"/>
    <cellStyle name="Followed Hyperlink 2" xfId="10818" hidden="1" xr:uid="{00000000-0005-0000-0000-000073290000}"/>
    <cellStyle name="Followed Hyperlink 2" xfId="10793" hidden="1" xr:uid="{00000000-0005-0000-0000-000074290000}"/>
    <cellStyle name="Followed Hyperlink 2" xfId="10825" hidden="1" xr:uid="{00000000-0005-0000-0000-000075290000}"/>
    <cellStyle name="Followed Hyperlink 2" xfId="10812" hidden="1" xr:uid="{00000000-0005-0000-0000-000076290000}"/>
    <cellStyle name="Followed Hyperlink 2" xfId="10826" hidden="1" xr:uid="{00000000-0005-0000-0000-000077290000}"/>
    <cellStyle name="Followed Hyperlink 2" xfId="10843" hidden="1" xr:uid="{00000000-0005-0000-0000-000078290000}"/>
    <cellStyle name="Followed Hyperlink 2" xfId="10839" hidden="1" xr:uid="{00000000-0005-0000-0000-000079290000}"/>
    <cellStyle name="Followed Hyperlink 2" xfId="10836" hidden="1" xr:uid="{00000000-0005-0000-0000-00007A290000}"/>
    <cellStyle name="Followed Hyperlink 2" xfId="10832" hidden="1" xr:uid="{00000000-0005-0000-0000-00007B290000}"/>
    <cellStyle name="Followed Hyperlink 2" xfId="10829" hidden="1" xr:uid="{00000000-0005-0000-0000-00007C290000}"/>
    <cellStyle name="Followed Hyperlink 2" xfId="10811" hidden="1" xr:uid="{00000000-0005-0000-0000-00007D290000}"/>
    <cellStyle name="Followed Hyperlink 2" xfId="10815" hidden="1" xr:uid="{00000000-0005-0000-0000-00007E290000}"/>
    <cellStyle name="Followed Hyperlink 2" xfId="10837" hidden="1" xr:uid="{00000000-0005-0000-0000-00007F290000}"/>
    <cellStyle name="Followed Hyperlink 2" xfId="10844" hidden="1" xr:uid="{00000000-0005-0000-0000-000080290000}"/>
    <cellStyle name="Followed Hyperlink 2" xfId="10834" hidden="1" xr:uid="{00000000-0005-0000-0000-000081290000}"/>
    <cellStyle name="Followed Hyperlink 2" xfId="10813" hidden="1" xr:uid="{00000000-0005-0000-0000-000082290000}"/>
    <cellStyle name="Followed Hyperlink 2" xfId="10831" hidden="1" xr:uid="{00000000-0005-0000-0000-000083290000}"/>
    <cellStyle name="Followed Hyperlink 2" xfId="10835" hidden="1" xr:uid="{00000000-0005-0000-0000-000084290000}"/>
    <cellStyle name="Followed Hyperlink 2" xfId="10838" hidden="1" xr:uid="{00000000-0005-0000-0000-000085290000}"/>
    <cellStyle name="Followed Hyperlink 2" xfId="10842" hidden="1" xr:uid="{00000000-0005-0000-0000-000086290000}"/>
    <cellStyle name="Followed Hyperlink 2" xfId="10845" hidden="1" xr:uid="{00000000-0005-0000-0000-000087290000}"/>
    <cellStyle name="Followed Hyperlink 2" xfId="10833" hidden="1" xr:uid="{00000000-0005-0000-0000-000088290000}"/>
    <cellStyle name="Followed Hyperlink 2" xfId="10790" hidden="1" xr:uid="{00000000-0005-0000-0000-000089290000}"/>
    <cellStyle name="Followed Hyperlink 2" xfId="10840" hidden="1" xr:uid="{00000000-0005-0000-0000-00008A290000}"/>
    <cellStyle name="Followed Hyperlink 2" xfId="10828" hidden="1" xr:uid="{00000000-0005-0000-0000-00008B290000}"/>
    <cellStyle name="Followed Hyperlink 2" xfId="10841" hidden="1" xr:uid="{00000000-0005-0000-0000-00008C290000}"/>
    <cellStyle name="Followed Hyperlink 2" xfId="10855" hidden="1" xr:uid="{00000000-0005-0000-0000-00008D290000}"/>
    <cellStyle name="Followed Hyperlink 2" xfId="10854" hidden="1" xr:uid="{00000000-0005-0000-0000-00008E290000}"/>
    <cellStyle name="Followed Hyperlink 2" xfId="10850" hidden="1" xr:uid="{00000000-0005-0000-0000-00008F290000}"/>
    <cellStyle name="Followed Hyperlink 2" xfId="10849" hidden="1" xr:uid="{00000000-0005-0000-0000-000090290000}"/>
    <cellStyle name="Followed Hyperlink 2" xfId="10846" hidden="1" xr:uid="{00000000-0005-0000-0000-000091290000}"/>
    <cellStyle name="Followed Hyperlink 2" xfId="10786" hidden="1" xr:uid="{00000000-0005-0000-0000-000092290000}"/>
    <cellStyle name="Followed Hyperlink 2" xfId="10857" hidden="1" xr:uid="{00000000-0005-0000-0000-000093290000}"/>
    <cellStyle name="Followed Hyperlink 2" xfId="10847" hidden="1" xr:uid="{00000000-0005-0000-0000-000094290000}"/>
    <cellStyle name="Followed Hyperlink 2" xfId="10830" hidden="1" xr:uid="{00000000-0005-0000-0000-000095290000}"/>
    <cellStyle name="Followed Hyperlink 2" xfId="10851" hidden="1" xr:uid="{00000000-0005-0000-0000-000096290000}"/>
    <cellStyle name="Followed Hyperlink 2" xfId="10856" hidden="1" xr:uid="{00000000-0005-0000-0000-000097290000}"/>
    <cellStyle name="Followed Hyperlink 2" xfId="10852" hidden="1" xr:uid="{00000000-0005-0000-0000-000098290000}"/>
    <cellStyle name="Followed Hyperlink 2" xfId="10876" hidden="1" xr:uid="{00000000-0005-0000-0000-000099290000}"/>
    <cellStyle name="Followed Hyperlink 2" xfId="10872" hidden="1" xr:uid="{00000000-0005-0000-0000-00009A290000}"/>
    <cellStyle name="Followed Hyperlink 2" xfId="10868" hidden="1" xr:uid="{00000000-0005-0000-0000-00009B290000}"/>
    <cellStyle name="Followed Hyperlink 2" xfId="10864" hidden="1" xr:uid="{00000000-0005-0000-0000-00009C290000}"/>
    <cellStyle name="Followed Hyperlink 2" xfId="10861" hidden="1" xr:uid="{00000000-0005-0000-0000-00009D290000}"/>
    <cellStyle name="Followed Hyperlink 2" xfId="10858" hidden="1" xr:uid="{00000000-0005-0000-0000-00009E290000}"/>
    <cellStyle name="Followed Hyperlink 2" xfId="10879" hidden="1" xr:uid="{00000000-0005-0000-0000-00009F290000}"/>
    <cellStyle name="Followed Hyperlink 2" xfId="10875" hidden="1" xr:uid="{00000000-0005-0000-0000-0000A0290000}"/>
    <cellStyle name="Followed Hyperlink 2" xfId="10871" hidden="1" xr:uid="{00000000-0005-0000-0000-0000A1290000}"/>
    <cellStyle name="Followed Hyperlink 2" xfId="10867" hidden="1" xr:uid="{00000000-0005-0000-0000-0000A2290000}"/>
    <cellStyle name="Followed Hyperlink 2" xfId="10863" hidden="1" xr:uid="{00000000-0005-0000-0000-0000A3290000}"/>
    <cellStyle name="Followed Hyperlink 2" xfId="10860" hidden="1" xr:uid="{00000000-0005-0000-0000-0000A4290000}"/>
    <cellStyle name="Followed Hyperlink 2" xfId="10878" hidden="1" xr:uid="{00000000-0005-0000-0000-0000A5290000}"/>
    <cellStyle name="Followed Hyperlink 2" xfId="10874" hidden="1" xr:uid="{00000000-0005-0000-0000-0000A6290000}"/>
    <cellStyle name="Followed Hyperlink 2" xfId="10870" hidden="1" xr:uid="{00000000-0005-0000-0000-0000A7290000}"/>
    <cellStyle name="Followed Hyperlink 2" xfId="10866" hidden="1" xr:uid="{00000000-0005-0000-0000-0000A8290000}"/>
    <cellStyle name="Followed Hyperlink 2" xfId="10862" hidden="1" xr:uid="{00000000-0005-0000-0000-0000A9290000}"/>
    <cellStyle name="Followed Hyperlink 2" xfId="10883" hidden="1" xr:uid="{00000000-0005-0000-0000-0000AA290000}"/>
    <cellStyle name="Followed Hyperlink 2" xfId="10881" hidden="1" xr:uid="{00000000-0005-0000-0000-0000AB290000}"/>
    <cellStyle name="Followed Hyperlink 2" xfId="10853" hidden="1" xr:uid="{00000000-0005-0000-0000-0000AC290000}"/>
    <cellStyle name="Followed Hyperlink 2" xfId="10865" hidden="1" xr:uid="{00000000-0005-0000-0000-0000AD290000}"/>
    <cellStyle name="Followed Hyperlink 2" xfId="10869" hidden="1" xr:uid="{00000000-0005-0000-0000-0000AE290000}"/>
    <cellStyle name="Followed Hyperlink 2" xfId="10873" hidden="1" xr:uid="{00000000-0005-0000-0000-0000AF290000}"/>
    <cellStyle name="Followed Hyperlink 2" xfId="10877" hidden="1" xr:uid="{00000000-0005-0000-0000-0000B0290000}"/>
    <cellStyle name="Followed Hyperlink 2" xfId="10859" hidden="1" xr:uid="{00000000-0005-0000-0000-0000B1290000}"/>
    <cellStyle name="Followed Hyperlink 2" xfId="10885" hidden="1" xr:uid="{00000000-0005-0000-0000-0000B2290000}"/>
    <cellStyle name="Followed Hyperlink 2" xfId="10848" hidden="1" xr:uid="{00000000-0005-0000-0000-0000B3290000}"/>
    <cellStyle name="Followed Hyperlink 2" xfId="10884" hidden="1" xr:uid="{00000000-0005-0000-0000-0000B4290000}"/>
    <cellStyle name="Followed Hyperlink 2" xfId="10882" hidden="1" xr:uid="{00000000-0005-0000-0000-0000B5290000}"/>
    <cellStyle name="Followed Hyperlink 2" xfId="10880" hidden="1" xr:uid="{00000000-0005-0000-0000-0000B6290000}"/>
    <cellStyle name="Followed Hyperlink 2" xfId="10891" hidden="1" xr:uid="{00000000-0005-0000-0000-0000B7290000}"/>
    <cellStyle name="Followed Hyperlink 2" xfId="10890" hidden="1" xr:uid="{00000000-0005-0000-0000-0000B8290000}"/>
    <cellStyle name="Followed Hyperlink 2" xfId="10889" hidden="1" xr:uid="{00000000-0005-0000-0000-0000B9290000}"/>
    <cellStyle name="Followed Hyperlink 2" xfId="10888" hidden="1" xr:uid="{00000000-0005-0000-0000-0000BA290000}"/>
    <cellStyle name="Followed Hyperlink 2" xfId="10887" hidden="1" xr:uid="{00000000-0005-0000-0000-0000BB290000}"/>
    <cellStyle name="Followed Hyperlink 2" xfId="10886" hidden="1" xr:uid="{00000000-0005-0000-0000-0000BC290000}"/>
    <cellStyle name="Followed Hyperlink 2" xfId="10892" hidden="1" xr:uid="{00000000-0005-0000-0000-0000BD290000}"/>
    <cellStyle name="Followed Hyperlink 2" xfId="10893" hidden="1" xr:uid="{00000000-0005-0000-0000-0000BE290000}"/>
    <cellStyle name="Followed Hyperlink 2" xfId="10894" hidden="1" xr:uid="{00000000-0005-0000-0000-0000BF290000}"/>
    <cellStyle name="Followed Hyperlink 2" xfId="10895" hidden="1" xr:uid="{00000000-0005-0000-0000-0000C0290000}"/>
    <cellStyle name="Followed Hyperlink 2" xfId="10896" hidden="1" xr:uid="{00000000-0005-0000-0000-0000C1290000}"/>
    <cellStyle name="Followed Hyperlink 2" xfId="10897" hidden="1" xr:uid="{00000000-0005-0000-0000-0000C2290000}"/>
    <cellStyle name="Followed Hyperlink 2" xfId="10898" hidden="1" xr:uid="{00000000-0005-0000-0000-0000C3290000}"/>
    <cellStyle name="Followed Hyperlink 2" xfId="10899" hidden="1" xr:uid="{00000000-0005-0000-0000-0000C4290000}"/>
    <cellStyle name="Followed Hyperlink 2" xfId="10900" hidden="1" xr:uid="{00000000-0005-0000-0000-0000C5290000}"/>
    <cellStyle name="Followed Hyperlink 2" xfId="10901" hidden="1" xr:uid="{00000000-0005-0000-0000-0000C6290000}"/>
    <cellStyle name="Followed Hyperlink 2" xfId="10902" hidden="1" xr:uid="{00000000-0005-0000-0000-0000C7290000}"/>
    <cellStyle name="Followed Hyperlink 2" xfId="10903" hidden="1" xr:uid="{00000000-0005-0000-0000-0000C8290000}"/>
    <cellStyle name="Followed Hyperlink 2" xfId="10904" hidden="1" xr:uid="{00000000-0005-0000-0000-0000C9290000}"/>
    <cellStyle name="Followed Hyperlink 2" xfId="10905" hidden="1" xr:uid="{00000000-0005-0000-0000-0000CA290000}"/>
    <cellStyle name="Followed Hyperlink 2" xfId="10906" hidden="1" xr:uid="{00000000-0005-0000-0000-0000CB290000}"/>
    <cellStyle name="Followed Hyperlink 2" xfId="10907" hidden="1" xr:uid="{00000000-0005-0000-0000-0000CC290000}"/>
    <cellStyle name="Followed Hyperlink 2" xfId="10908" hidden="1" xr:uid="{00000000-0005-0000-0000-0000CD290000}"/>
    <cellStyle name="Followed Hyperlink 2" xfId="10909" hidden="1" xr:uid="{00000000-0005-0000-0000-0000CE290000}"/>
    <cellStyle name="Followed Hyperlink 2" xfId="10910" hidden="1" xr:uid="{00000000-0005-0000-0000-0000CF290000}"/>
    <cellStyle name="Followed Hyperlink 2" xfId="10911" hidden="1" xr:uid="{00000000-0005-0000-0000-0000D0290000}"/>
    <cellStyle name="Followed Hyperlink 2" xfId="10912" hidden="1" xr:uid="{00000000-0005-0000-0000-0000D1290000}"/>
    <cellStyle name="Followed Hyperlink 2" xfId="10913" hidden="1" xr:uid="{00000000-0005-0000-0000-0000D2290000}"/>
    <cellStyle name="Followed Hyperlink 2" xfId="10914" hidden="1" xr:uid="{00000000-0005-0000-0000-0000D3290000}"/>
    <cellStyle name="Followed Hyperlink 2" xfId="10915" hidden="1" xr:uid="{00000000-0005-0000-0000-0000D4290000}"/>
    <cellStyle name="Followed Hyperlink 2" xfId="10916" hidden="1" xr:uid="{00000000-0005-0000-0000-0000D5290000}"/>
    <cellStyle name="Followed Hyperlink 2" xfId="10917" hidden="1" xr:uid="{00000000-0005-0000-0000-0000D6290000}"/>
    <cellStyle name="Followed Hyperlink 2" xfId="10918" hidden="1" xr:uid="{00000000-0005-0000-0000-0000D7290000}"/>
    <cellStyle name="Followed Hyperlink 2" xfId="10919" hidden="1" xr:uid="{00000000-0005-0000-0000-0000D8290000}"/>
    <cellStyle name="Followed Hyperlink 2" xfId="10920" hidden="1" xr:uid="{00000000-0005-0000-0000-0000D9290000}"/>
    <cellStyle name="Followed Hyperlink 2" xfId="10921" hidden="1" xr:uid="{00000000-0005-0000-0000-0000DA290000}"/>
    <cellStyle name="Followed Hyperlink 2" xfId="10922" hidden="1" xr:uid="{00000000-0005-0000-0000-0000DB290000}"/>
    <cellStyle name="Followed Hyperlink 2" xfId="10923" hidden="1" xr:uid="{00000000-0005-0000-0000-0000DC290000}"/>
    <cellStyle name="Followed Hyperlink 2" xfId="10924" hidden="1" xr:uid="{00000000-0005-0000-0000-0000DD290000}"/>
    <cellStyle name="Followed Hyperlink 2" xfId="10925" hidden="1" xr:uid="{00000000-0005-0000-0000-0000DE290000}"/>
    <cellStyle name="Followed Hyperlink 2" xfId="10926" hidden="1" xr:uid="{00000000-0005-0000-0000-0000DF290000}"/>
    <cellStyle name="Followed Hyperlink 2" xfId="10927" hidden="1" xr:uid="{00000000-0005-0000-0000-0000E0290000}"/>
    <cellStyle name="Followed Hyperlink 2" xfId="10928" hidden="1" xr:uid="{00000000-0005-0000-0000-0000E1290000}"/>
    <cellStyle name="Followed Hyperlink 2" xfId="10929" hidden="1" xr:uid="{00000000-0005-0000-0000-0000E2290000}"/>
    <cellStyle name="Followed Hyperlink 2" xfId="10930" hidden="1" xr:uid="{00000000-0005-0000-0000-0000E3290000}"/>
    <cellStyle name="Followed Hyperlink 2" xfId="10931" hidden="1" xr:uid="{00000000-0005-0000-0000-0000E4290000}"/>
    <cellStyle name="Followed Hyperlink 2" xfId="10932" hidden="1" xr:uid="{00000000-0005-0000-0000-0000E5290000}"/>
    <cellStyle name="Followed Hyperlink 2" xfId="10933" hidden="1" xr:uid="{00000000-0005-0000-0000-0000E6290000}"/>
    <cellStyle name="Followed Hyperlink 2" xfId="10934" hidden="1" xr:uid="{00000000-0005-0000-0000-0000E7290000}"/>
    <cellStyle name="Followed Hyperlink 2" xfId="10935" hidden="1" xr:uid="{00000000-0005-0000-0000-0000E8290000}"/>
    <cellStyle name="Followed Hyperlink 2" xfId="10936" hidden="1" xr:uid="{00000000-0005-0000-0000-0000E9290000}"/>
    <cellStyle name="Followed Hyperlink 2" xfId="10937" hidden="1" xr:uid="{00000000-0005-0000-0000-0000EA290000}"/>
    <cellStyle name="Followed Hyperlink 2" xfId="10938" hidden="1" xr:uid="{00000000-0005-0000-0000-0000EB290000}"/>
    <cellStyle name="Followed Hyperlink 2" xfId="10939" hidden="1" xr:uid="{00000000-0005-0000-0000-0000EC290000}"/>
    <cellStyle name="Followed Hyperlink 2" xfId="10940" hidden="1" xr:uid="{00000000-0005-0000-0000-0000ED290000}"/>
    <cellStyle name="Followed Hyperlink 2" xfId="10941" hidden="1" xr:uid="{00000000-0005-0000-0000-0000EE290000}"/>
    <cellStyle name="Followed Hyperlink 2" xfId="10942" hidden="1" xr:uid="{00000000-0005-0000-0000-0000EF290000}"/>
    <cellStyle name="Followed Hyperlink 2" xfId="10943" hidden="1" xr:uid="{00000000-0005-0000-0000-0000F0290000}"/>
    <cellStyle name="Followed Hyperlink 2" xfId="10944" hidden="1" xr:uid="{00000000-0005-0000-0000-0000F1290000}"/>
    <cellStyle name="Followed Hyperlink 2" xfId="10945" hidden="1" xr:uid="{00000000-0005-0000-0000-0000F2290000}"/>
    <cellStyle name="Followed Hyperlink 2" xfId="10946" hidden="1" xr:uid="{00000000-0005-0000-0000-0000F3290000}"/>
    <cellStyle name="Followed Hyperlink 2" xfId="10947" hidden="1" xr:uid="{00000000-0005-0000-0000-0000F4290000}"/>
    <cellStyle name="Followed Hyperlink 2" xfId="10948" hidden="1" xr:uid="{00000000-0005-0000-0000-0000F5290000}"/>
    <cellStyle name="Followed Hyperlink 2" xfId="10949" hidden="1" xr:uid="{00000000-0005-0000-0000-0000F6290000}"/>
    <cellStyle name="Followed Hyperlink 2" xfId="10950" hidden="1" xr:uid="{00000000-0005-0000-0000-0000F7290000}"/>
    <cellStyle name="Followed Hyperlink 2" xfId="10951" hidden="1" xr:uid="{00000000-0005-0000-0000-0000F8290000}"/>
    <cellStyle name="Followed Hyperlink 2" xfId="10952" hidden="1" xr:uid="{00000000-0005-0000-0000-0000F9290000}"/>
    <cellStyle name="Followed Hyperlink 2" xfId="10953" hidden="1" xr:uid="{00000000-0005-0000-0000-0000FA290000}"/>
    <cellStyle name="Followed Hyperlink 2" xfId="10954" hidden="1" xr:uid="{00000000-0005-0000-0000-0000FB290000}"/>
    <cellStyle name="Followed Hyperlink 2" xfId="10955" hidden="1" xr:uid="{00000000-0005-0000-0000-0000FC290000}"/>
    <cellStyle name="Followed Hyperlink 2" xfId="10956" hidden="1" xr:uid="{00000000-0005-0000-0000-0000FD290000}"/>
    <cellStyle name="Followed Hyperlink 2" xfId="10957" hidden="1" xr:uid="{00000000-0005-0000-0000-0000FE290000}"/>
    <cellStyle name="Followed Hyperlink 2" xfId="10958" hidden="1" xr:uid="{00000000-0005-0000-0000-0000FF290000}"/>
    <cellStyle name="Followed Hyperlink 2" xfId="10959" hidden="1" xr:uid="{00000000-0005-0000-0000-0000002A0000}"/>
    <cellStyle name="Followed Hyperlink 2" xfId="10960" hidden="1" xr:uid="{00000000-0005-0000-0000-0000012A0000}"/>
    <cellStyle name="Followed Hyperlink 2" xfId="10961" hidden="1" xr:uid="{00000000-0005-0000-0000-0000022A0000}"/>
    <cellStyle name="Followed Hyperlink 2" xfId="10962" hidden="1" xr:uid="{00000000-0005-0000-0000-0000032A0000}"/>
    <cellStyle name="Followed Hyperlink 2" xfId="10963" hidden="1" xr:uid="{00000000-0005-0000-0000-0000042A0000}"/>
    <cellStyle name="Followed Hyperlink 2" xfId="10964" hidden="1" xr:uid="{00000000-0005-0000-0000-0000052A0000}"/>
    <cellStyle name="Followed Hyperlink 2" xfId="10965" hidden="1" xr:uid="{00000000-0005-0000-0000-0000062A0000}"/>
    <cellStyle name="Followed Hyperlink 2" xfId="10966" hidden="1" xr:uid="{00000000-0005-0000-0000-0000072A0000}"/>
    <cellStyle name="Followed Hyperlink 2" xfId="10967" hidden="1" xr:uid="{00000000-0005-0000-0000-0000082A0000}"/>
    <cellStyle name="Followed Hyperlink 2" xfId="10968" hidden="1" xr:uid="{00000000-0005-0000-0000-0000092A0000}"/>
    <cellStyle name="Followed Hyperlink 2" xfId="10969" hidden="1" xr:uid="{00000000-0005-0000-0000-00000A2A0000}"/>
    <cellStyle name="Followed Hyperlink 2" xfId="10970" hidden="1" xr:uid="{00000000-0005-0000-0000-00000B2A0000}"/>
    <cellStyle name="Followed Hyperlink 2" xfId="10971" hidden="1" xr:uid="{00000000-0005-0000-0000-00000C2A0000}"/>
    <cellStyle name="Followed Hyperlink 2" xfId="10972" hidden="1" xr:uid="{00000000-0005-0000-0000-00000D2A0000}"/>
    <cellStyle name="Followed Hyperlink 2" xfId="10973" hidden="1" xr:uid="{00000000-0005-0000-0000-00000E2A0000}"/>
    <cellStyle name="Followed Hyperlink 2" xfId="10974" hidden="1" xr:uid="{00000000-0005-0000-0000-00000F2A0000}"/>
    <cellStyle name="Followed Hyperlink 2" xfId="10975" hidden="1" xr:uid="{00000000-0005-0000-0000-0000102A0000}"/>
    <cellStyle name="Followed Hyperlink 2" xfId="10976" hidden="1" xr:uid="{00000000-0005-0000-0000-0000112A0000}"/>
    <cellStyle name="Followed Hyperlink 2" xfId="10977" hidden="1" xr:uid="{00000000-0005-0000-0000-0000122A0000}"/>
    <cellStyle name="Followed Hyperlink 2" xfId="10978" hidden="1" xr:uid="{00000000-0005-0000-0000-0000132A0000}"/>
    <cellStyle name="Followed Hyperlink 2" xfId="10979" hidden="1" xr:uid="{00000000-0005-0000-0000-0000142A0000}"/>
    <cellStyle name="Followed Hyperlink 2" xfId="10980" hidden="1" xr:uid="{00000000-0005-0000-0000-0000152A0000}"/>
    <cellStyle name="Followed Hyperlink 2" xfId="10981" hidden="1" xr:uid="{00000000-0005-0000-0000-0000162A0000}"/>
    <cellStyle name="Followed Hyperlink 2" xfId="10982" hidden="1" xr:uid="{00000000-0005-0000-0000-0000172A0000}"/>
    <cellStyle name="Followed Hyperlink 2" xfId="10983" hidden="1" xr:uid="{00000000-0005-0000-0000-0000182A0000}"/>
    <cellStyle name="Followed Hyperlink 2" xfId="10984" hidden="1" xr:uid="{00000000-0005-0000-0000-0000192A0000}"/>
    <cellStyle name="Followed Hyperlink 2" xfId="10985" hidden="1" xr:uid="{00000000-0005-0000-0000-00001A2A0000}"/>
    <cellStyle name="Followed Hyperlink 2" xfId="10986" hidden="1" xr:uid="{00000000-0005-0000-0000-00001B2A0000}"/>
    <cellStyle name="Followed Hyperlink 2" xfId="10987" hidden="1" xr:uid="{00000000-0005-0000-0000-00001C2A0000}"/>
    <cellStyle name="Followed Hyperlink 2" xfId="10988" hidden="1" xr:uid="{00000000-0005-0000-0000-00001D2A0000}"/>
    <cellStyle name="Followed Hyperlink 2" xfId="10989" hidden="1" xr:uid="{00000000-0005-0000-0000-00001E2A0000}"/>
    <cellStyle name="Followed Hyperlink 2" xfId="10990" hidden="1" xr:uid="{00000000-0005-0000-0000-00001F2A0000}"/>
    <cellStyle name="Followed Hyperlink 2" xfId="10991" hidden="1" xr:uid="{00000000-0005-0000-0000-0000202A0000}"/>
    <cellStyle name="Followed Hyperlink 2" xfId="10992" hidden="1" xr:uid="{00000000-0005-0000-0000-0000212A0000}"/>
    <cellStyle name="Followed Hyperlink 2" xfId="10993" hidden="1" xr:uid="{00000000-0005-0000-0000-0000222A0000}"/>
    <cellStyle name="Followed Hyperlink 2" xfId="10994" hidden="1" xr:uid="{00000000-0005-0000-0000-0000232A0000}"/>
    <cellStyle name="Followed Hyperlink 2" xfId="10995" hidden="1" xr:uid="{00000000-0005-0000-0000-0000242A0000}"/>
    <cellStyle name="Followed Hyperlink 2" xfId="10996" hidden="1" xr:uid="{00000000-0005-0000-0000-0000252A0000}"/>
    <cellStyle name="Followed Hyperlink 2" xfId="10997" hidden="1" xr:uid="{00000000-0005-0000-0000-0000262A0000}"/>
    <cellStyle name="Followed Hyperlink 2" xfId="10998" hidden="1" xr:uid="{00000000-0005-0000-0000-0000272A0000}"/>
    <cellStyle name="Followed Hyperlink 2" xfId="10999" hidden="1" xr:uid="{00000000-0005-0000-0000-0000282A0000}"/>
    <cellStyle name="Followed Hyperlink 2" xfId="11000" hidden="1" xr:uid="{00000000-0005-0000-0000-0000292A0000}"/>
    <cellStyle name="Followed Hyperlink 2" xfId="11001" hidden="1" xr:uid="{00000000-0005-0000-0000-00002A2A0000}"/>
    <cellStyle name="Followed Hyperlink 2" xfId="11002" hidden="1" xr:uid="{00000000-0005-0000-0000-00002B2A0000}"/>
    <cellStyle name="Followed Hyperlink 2" xfId="11003" hidden="1" xr:uid="{00000000-0005-0000-0000-00002C2A0000}"/>
    <cellStyle name="Followed Hyperlink 2" xfId="11004" hidden="1" xr:uid="{00000000-0005-0000-0000-00002D2A0000}"/>
    <cellStyle name="Followed Hyperlink 2" xfId="11005" hidden="1" xr:uid="{00000000-0005-0000-0000-00002E2A0000}"/>
    <cellStyle name="Followed Hyperlink 2" xfId="11006" hidden="1" xr:uid="{00000000-0005-0000-0000-00002F2A0000}"/>
    <cellStyle name="Followed Hyperlink 2" xfId="11007" hidden="1" xr:uid="{00000000-0005-0000-0000-0000302A0000}"/>
    <cellStyle name="Followed Hyperlink 2" xfId="11008" hidden="1" xr:uid="{00000000-0005-0000-0000-0000312A0000}"/>
    <cellStyle name="Followed Hyperlink 2" xfId="11009" hidden="1" xr:uid="{00000000-0005-0000-0000-0000322A0000}"/>
    <cellStyle name="Followed Hyperlink 2" xfId="11010" hidden="1" xr:uid="{00000000-0005-0000-0000-0000332A0000}"/>
    <cellStyle name="Followed Hyperlink 2" xfId="11011" hidden="1" xr:uid="{00000000-0005-0000-0000-0000342A0000}"/>
    <cellStyle name="Followed Hyperlink 2" xfId="11012" hidden="1" xr:uid="{00000000-0005-0000-0000-0000352A0000}"/>
    <cellStyle name="Followed Hyperlink 2" xfId="11013" hidden="1" xr:uid="{00000000-0005-0000-0000-0000362A0000}"/>
    <cellStyle name="Followed Hyperlink 2" xfId="11014" hidden="1" xr:uid="{00000000-0005-0000-0000-0000372A0000}"/>
    <cellStyle name="Followed Hyperlink 2" xfId="11015" hidden="1" xr:uid="{00000000-0005-0000-0000-0000382A0000}"/>
    <cellStyle name="Followed Hyperlink 2" xfId="11016" hidden="1" xr:uid="{00000000-0005-0000-0000-0000392A0000}"/>
    <cellStyle name="Followed Hyperlink 2" xfId="11017" hidden="1" xr:uid="{00000000-0005-0000-0000-00003A2A0000}"/>
    <cellStyle name="Followed Hyperlink 2" xfId="11018" hidden="1" xr:uid="{00000000-0005-0000-0000-00003B2A0000}"/>
    <cellStyle name="Followed Hyperlink 2" xfId="11019" hidden="1" xr:uid="{00000000-0005-0000-0000-00003C2A0000}"/>
    <cellStyle name="Followed Hyperlink 2" xfId="11020" hidden="1" xr:uid="{00000000-0005-0000-0000-00003D2A0000}"/>
    <cellStyle name="Followed Hyperlink 2" xfId="11021" hidden="1" xr:uid="{00000000-0005-0000-0000-00003E2A0000}"/>
    <cellStyle name="Followed Hyperlink 2" xfId="11022" hidden="1" xr:uid="{00000000-0005-0000-0000-00003F2A0000}"/>
    <cellStyle name="Followed Hyperlink 2" xfId="11023" hidden="1" xr:uid="{00000000-0005-0000-0000-0000402A0000}"/>
    <cellStyle name="Followed Hyperlink 2" xfId="11024" hidden="1" xr:uid="{00000000-0005-0000-0000-0000412A0000}"/>
    <cellStyle name="Followed Hyperlink 2" xfId="11025" hidden="1" xr:uid="{00000000-0005-0000-0000-0000422A0000}"/>
    <cellStyle name="Followed Hyperlink 2" xfId="11026" hidden="1" xr:uid="{00000000-0005-0000-0000-0000432A0000}"/>
    <cellStyle name="Followed Hyperlink 2" xfId="11027" hidden="1" xr:uid="{00000000-0005-0000-0000-0000442A0000}"/>
    <cellStyle name="Followed Hyperlink 2" xfId="11028" hidden="1" xr:uid="{00000000-0005-0000-0000-0000452A0000}"/>
    <cellStyle name="Followed Hyperlink 2" xfId="11029" hidden="1" xr:uid="{00000000-0005-0000-0000-0000462A0000}"/>
    <cellStyle name="Followed Hyperlink 2" xfId="11030" hidden="1" xr:uid="{00000000-0005-0000-0000-0000472A0000}"/>
    <cellStyle name="Followed Hyperlink 2" xfId="11031" hidden="1" xr:uid="{00000000-0005-0000-0000-0000482A0000}"/>
    <cellStyle name="Followed Hyperlink 2" xfId="11032" hidden="1" xr:uid="{00000000-0005-0000-0000-0000492A0000}"/>
    <cellStyle name="Followed Hyperlink 2" xfId="11033" hidden="1" xr:uid="{00000000-0005-0000-0000-00004A2A0000}"/>
    <cellStyle name="Followed Hyperlink 2" xfId="11034" hidden="1" xr:uid="{00000000-0005-0000-0000-00004B2A0000}"/>
    <cellStyle name="Followed Hyperlink 2" xfId="11035" hidden="1" xr:uid="{00000000-0005-0000-0000-00004C2A0000}"/>
    <cellStyle name="Followed Hyperlink 2" xfId="11036" hidden="1" xr:uid="{00000000-0005-0000-0000-00004D2A0000}"/>
    <cellStyle name="Followed Hyperlink 2" xfId="11037" hidden="1" xr:uid="{00000000-0005-0000-0000-00004E2A0000}"/>
    <cellStyle name="Followed Hyperlink 2" xfId="11038" hidden="1" xr:uid="{00000000-0005-0000-0000-00004F2A0000}"/>
    <cellStyle name="Followed Hyperlink 2" xfId="11039" hidden="1" xr:uid="{00000000-0005-0000-0000-0000502A0000}"/>
    <cellStyle name="Followed Hyperlink 2" xfId="11040" hidden="1" xr:uid="{00000000-0005-0000-0000-0000512A0000}"/>
    <cellStyle name="Followed Hyperlink 2" xfId="11041" hidden="1" xr:uid="{00000000-0005-0000-0000-0000522A0000}"/>
    <cellStyle name="Followed Hyperlink 2" xfId="11042" hidden="1" xr:uid="{00000000-0005-0000-0000-0000532A0000}"/>
    <cellStyle name="Followed Hyperlink 2" xfId="11043" hidden="1" xr:uid="{00000000-0005-0000-0000-0000542A0000}"/>
    <cellStyle name="Followed Hyperlink 2" xfId="11044" hidden="1" xr:uid="{00000000-0005-0000-0000-0000552A0000}"/>
    <cellStyle name="Followed Hyperlink 2" xfId="11045" hidden="1" xr:uid="{00000000-0005-0000-0000-0000562A0000}"/>
    <cellStyle name="Followed Hyperlink 2" xfId="11046" hidden="1" xr:uid="{00000000-0005-0000-0000-0000572A0000}"/>
    <cellStyle name="Followed Hyperlink 2" xfId="11047" hidden="1" xr:uid="{00000000-0005-0000-0000-0000582A0000}"/>
    <cellStyle name="Followed Hyperlink 2" xfId="11048" hidden="1" xr:uid="{00000000-0005-0000-0000-0000592A0000}"/>
    <cellStyle name="Followed Hyperlink 2" xfId="11049" hidden="1" xr:uid="{00000000-0005-0000-0000-00005A2A0000}"/>
    <cellStyle name="Followed Hyperlink 2" xfId="11050" hidden="1" xr:uid="{00000000-0005-0000-0000-00005B2A0000}"/>
    <cellStyle name="Followed Hyperlink 2" xfId="11051" hidden="1" xr:uid="{00000000-0005-0000-0000-00005C2A0000}"/>
    <cellStyle name="Followed Hyperlink 2" xfId="11052" hidden="1" xr:uid="{00000000-0005-0000-0000-00005D2A0000}"/>
    <cellStyle name="Followed Hyperlink 2" xfId="11053" hidden="1" xr:uid="{00000000-0005-0000-0000-00005E2A0000}"/>
    <cellStyle name="Followed Hyperlink 2" xfId="11054" hidden="1" xr:uid="{00000000-0005-0000-0000-00005F2A0000}"/>
    <cellStyle name="Followed Hyperlink 2" xfId="11055" hidden="1" xr:uid="{00000000-0005-0000-0000-0000602A0000}"/>
    <cellStyle name="Followed Hyperlink 2" xfId="11056" hidden="1" xr:uid="{00000000-0005-0000-0000-0000612A0000}"/>
    <cellStyle name="Followed Hyperlink 2" xfId="11057" hidden="1" xr:uid="{00000000-0005-0000-0000-0000622A0000}"/>
    <cellStyle name="Followed Hyperlink 2" xfId="11058" hidden="1" xr:uid="{00000000-0005-0000-0000-0000632A0000}"/>
    <cellStyle name="Followed Hyperlink 2" xfId="11059" hidden="1" xr:uid="{00000000-0005-0000-0000-0000642A0000}"/>
    <cellStyle name="Followed Hyperlink 2" xfId="11060" hidden="1" xr:uid="{00000000-0005-0000-0000-0000652A0000}"/>
    <cellStyle name="Followed Hyperlink 2" xfId="11061" hidden="1" xr:uid="{00000000-0005-0000-0000-0000662A0000}"/>
    <cellStyle name="Followed Hyperlink 2" xfId="11062" hidden="1" xr:uid="{00000000-0005-0000-0000-0000672A0000}"/>
    <cellStyle name="Followed Hyperlink 2" xfId="11063" hidden="1" xr:uid="{00000000-0005-0000-0000-0000682A0000}"/>
    <cellStyle name="Followed Hyperlink 2" xfId="11064" hidden="1" xr:uid="{00000000-0005-0000-0000-0000692A0000}"/>
    <cellStyle name="Followed Hyperlink 2" xfId="11065" hidden="1" xr:uid="{00000000-0005-0000-0000-00006A2A0000}"/>
    <cellStyle name="Followed Hyperlink 2" xfId="11066" hidden="1" xr:uid="{00000000-0005-0000-0000-00006B2A0000}"/>
    <cellStyle name="Followed Hyperlink 2" xfId="11067" hidden="1" xr:uid="{00000000-0005-0000-0000-00006C2A0000}"/>
    <cellStyle name="Followed Hyperlink 2" xfId="11068" hidden="1" xr:uid="{00000000-0005-0000-0000-00006D2A0000}"/>
    <cellStyle name="Followed Hyperlink 2" xfId="11069" hidden="1" xr:uid="{00000000-0005-0000-0000-00006E2A0000}"/>
    <cellStyle name="Followed Hyperlink 2" xfId="11070" hidden="1" xr:uid="{00000000-0005-0000-0000-00006F2A0000}"/>
    <cellStyle name="Followed Hyperlink 2" xfId="11071" hidden="1" xr:uid="{00000000-0005-0000-0000-0000702A0000}"/>
    <cellStyle name="Followed Hyperlink 2" xfId="11072" hidden="1" xr:uid="{00000000-0005-0000-0000-0000712A0000}"/>
    <cellStyle name="Followed Hyperlink 2" xfId="11073" hidden="1" xr:uid="{00000000-0005-0000-0000-0000722A0000}"/>
    <cellStyle name="Followed Hyperlink 2" xfId="11074" hidden="1" xr:uid="{00000000-0005-0000-0000-0000732A0000}"/>
    <cellStyle name="Followed Hyperlink 2" xfId="11075" hidden="1" xr:uid="{00000000-0005-0000-0000-0000742A0000}"/>
    <cellStyle name="Followed Hyperlink 2" xfId="11076" hidden="1" xr:uid="{00000000-0005-0000-0000-0000752A0000}"/>
    <cellStyle name="Followed Hyperlink 2" xfId="11077" hidden="1" xr:uid="{00000000-0005-0000-0000-0000762A0000}"/>
    <cellStyle name="Followed Hyperlink 2" xfId="11078" hidden="1" xr:uid="{00000000-0005-0000-0000-0000772A0000}"/>
    <cellStyle name="Followed Hyperlink 2" xfId="11079" hidden="1" xr:uid="{00000000-0005-0000-0000-0000782A0000}"/>
    <cellStyle name="Followed Hyperlink 2" xfId="11080" hidden="1" xr:uid="{00000000-0005-0000-0000-0000792A0000}"/>
    <cellStyle name="Followed Hyperlink 2" xfId="11081" hidden="1" xr:uid="{00000000-0005-0000-0000-00007A2A0000}"/>
    <cellStyle name="Followed Hyperlink 2" xfId="11082" hidden="1" xr:uid="{00000000-0005-0000-0000-00007B2A0000}"/>
    <cellStyle name="Followed Hyperlink 2" xfId="11083" hidden="1" xr:uid="{00000000-0005-0000-0000-00007C2A0000}"/>
    <cellStyle name="Followed Hyperlink 2" xfId="11084" hidden="1" xr:uid="{00000000-0005-0000-0000-00007D2A0000}"/>
    <cellStyle name="Followed Hyperlink 2" xfId="11085" hidden="1" xr:uid="{00000000-0005-0000-0000-00007E2A0000}"/>
    <cellStyle name="Followed Hyperlink 2" xfId="11086" hidden="1" xr:uid="{00000000-0005-0000-0000-00007F2A0000}"/>
    <cellStyle name="Followed Hyperlink 2" xfId="11087" hidden="1" xr:uid="{00000000-0005-0000-0000-0000802A0000}"/>
    <cellStyle name="Followed Hyperlink 2" xfId="11088" hidden="1" xr:uid="{00000000-0005-0000-0000-0000812A0000}"/>
    <cellStyle name="Followed Hyperlink 2" xfId="11089" hidden="1" xr:uid="{00000000-0005-0000-0000-0000822A0000}"/>
    <cellStyle name="Followed Hyperlink 2" xfId="11090" hidden="1" xr:uid="{00000000-0005-0000-0000-0000832A0000}"/>
    <cellStyle name="Followed Hyperlink 2" xfId="11091" hidden="1" xr:uid="{00000000-0005-0000-0000-0000842A0000}"/>
    <cellStyle name="Followed Hyperlink 2" xfId="11092" hidden="1" xr:uid="{00000000-0005-0000-0000-0000852A0000}"/>
    <cellStyle name="Followed Hyperlink 2" xfId="11093" hidden="1" xr:uid="{00000000-0005-0000-0000-0000862A0000}"/>
    <cellStyle name="Followed Hyperlink 2" xfId="11094" hidden="1" xr:uid="{00000000-0005-0000-0000-0000872A0000}"/>
    <cellStyle name="Followed Hyperlink 2" xfId="11095" hidden="1" xr:uid="{00000000-0005-0000-0000-0000882A0000}"/>
    <cellStyle name="Followed Hyperlink 2" xfId="11096" hidden="1" xr:uid="{00000000-0005-0000-0000-0000892A0000}"/>
    <cellStyle name="Followed Hyperlink 2" xfId="11097" hidden="1" xr:uid="{00000000-0005-0000-0000-00008A2A0000}"/>
    <cellStyle name="Followed Hyperlink 2" xfId="11098" hidden="1" xr:uid="{00000000-0005-0000-0000-00008B2A0000}"/>
    <cellStyle name="Followed Hyperlink 2" xfId="11099" hidden="1" xr:uid="{00000000-0005-0000-0000-00008C2A0000}"/>
    <cellStyle name="Followed Hyperlink 2" xfId="11100" hidden="1" xr:uid="{00000000-0005-0000-0000-00008D2A0000}"/>
    <cellStyle name="Followed Hyperlink 2" xfId="11101" hidden="1" xr:uid="{00000000-0005-0000-0000-00008E2A0000}"/>
    <cellStyle name="Followed Hyperlink 2" xfId="11102" hidden="1" xr:uid="{00000000-0005-0000-0000-00008F2A0000}"/>
    <cellStyle name="Followed Hyperlink 2" xfId="11103" hidden="1" xr:uid="{00000000-0005-0000-0000-0000902A0000}"/>
    <cellStyle name="Followed Hyperlink 2" xfId="11104" hidden="1" xr:uid="{00000000-0005-0000-0000-0000912A0000}"/>
    <cellStyle name="Followed Hyperlink 2" xfId="11105" hidden="1" xr:uid="{00000000-0005-0000-0000-0000922A0000}"/>
    <cellStyle name="Followed Hyperlink 2" xfId="11106" hidden="1" xr:uid="{00000000-0005-0000-0000-0000932A0000}"/>
    <cellStyle name="Followed Hyperlink 2" xfId="11107" hidden="1" xr:uid="{00000000-0005-0000-0000-0000942A0000}"/>
    <cellStyle name="Followed Hyperlink 2" xfId="11108" hidden="1" xr:uid="{00000000-0005-0000-0000-0000952A0000}"/>
    <cellStyle name="Followed Hyperlink 2" xfId="11109" hidden="1" xr:uid="{00000000-0005-0000-0000-0000962A0000}"/>
    <cellStyle name="Followed Hyperlink 2" xfId="11110" hidden="1" xr:uid="{00000000-0005-0000-0000-0000972A0000}"/>
    <cellStyle name="Followed Hyperlink 2" xfId="11111" hidden="1" xr:uid="{00000000-0005-0000-0000-0000982A0000}"/>
    <cellStyle name="Followed Hyperlink 2" xfId="11112" hidden="1" xr:uid="{00000000-0005-0000-0000-0000992A0000}"/>
    <cellStyle name="Followed Hyperlink 2" xfId="11113" hidden="1" xr:uid="{00000000-0005-0000-0000-00009A2A0000}"/>
    <cellStyle name="Followed Hyperlink 2" xfId="11114" hidden="1" xr:uid="{00000000-0005-0000-0000-00009B2A0000}"/>
    <cellStyle name="Followed Hyperlink 2" xfId="11115" hidden="1" xr:uid="{00000000-0005-0000-0000-00009C2A0000}"/>
    <cellStyle name="Followed Hyperlink 2" xfId="11116" hidden="1" xr:uid="{00000000-0005-0000-0000-00009D2A0000}"/>
    <cellStyle name="Followed Hyperlink 2" xfId="11117" hidden="1" xr:uid="{00000000-0005-0000-0000-00009E2A0000}"/>
    <cellStyle name="Followed Hyperlink 2" xfId="11118" hidden="1" xr:uid="{00000000-0005-0000-0000-00009F2A0000}"/>
    <cellStyle name="Followed Hyperlink 2" xfId="11119" hidden="1" xr:uid="{00000000-0005-0000-0000-0000A02A0000}"/>
    <cellStyle name="Followed Hyperlink 2" xfId="11120" hidden="1" xr:uid="{00000000-0005-0000-0000-0000A12A0000}"/>
    <cellStyle name="Followed Hyperlink 2" xfId="11121" hidden="1" xr:uid="{00000000-0005-0000-0000-0000A22A0000}"/>
    <cellStyle name="Followed Hyperlink 2" xfId="11122" hidden="1" xr:uid="{00000000-0005-0000-0000-0000A32A0000}"/>
    <cellStyle name="Followed Hyperlink 2" xfId="11123" hidden="1" xr:uid="{00000000-0005-0000-0000-0000A42A0000}"/>
    <cellStyle name="Followed Hyperlink 2" xfId="11124" hidden="1" xr:uid="{00000000-0005-0000-0000-0000A52A0000}"/>
    <cellStyle name="Followed Hyperlink 2" xfId="11125" hidden="1" xr:uid="{00000000-0005-0000-0000-0000A62A0000}"/>
    <cellStyle name="Followed Hyperlink 2" xfId="11126" hidden="1" xr:uid="{00000000-0005-0000-0000-0000A72A0000}"/>
    <cellStyle name="Followed Hyperlink 2" xfId="11127" hidden="1" xr:uid="{00000000-0005-0000-0000-0000A82A0000}"/>
    <cellStyle name="Followed Hyperlink 2" xfId="11128" hidden="1" xr:uid="{00000000-0005-0000-0000-0000A92A0000}"/>
    <cellStyle name="Followed Hyperlink 2" xfId="11129" hidden="1" xr:uid="{00000000-0005-0000-0000-0000AA2A0000}"/>
    <cellStyle name="Followed Hyperlink 2" xfId="11130" hidden="1" xr:uid="{00000000-0005-0000-0000-0000AB2A0000}"/>
    <cellStyle name="Followed Hyperlink 2" xfId="11131" hidden="1" xr:uid="{00000000-0005-0000-0000-0000AC2A0000}"/>
    <cellStyle name="Followed Hyperlink 2" xfId="11132" hidden="1" xr:uid="{00000000-0005-0000-0000-0000AD2A0000}"/>
    <cellStyle name="Followed Hyperlink 2" xfId="11133" hidden="1" xr:uid="{00000000-0005-0000-0000-0000AE2A0000}"/>
    <cellStyle name="Followed Hyperlink 2" xfId="11134" hidden="1" xr:uid="{00000000-0005-0000-0000-0000AF2A0000}"/>
    <cellStyle name="Followed Hyperlink 2" xfId="11135" hidden="1" xr:uid="{00000000-0005-0000-0000-0000B02A0000}"/>
    <cellStyle name="Followed Hyperlink 2" xfId="11136" hidden="1" xr:uid="{00000000-0005-0000-0000-0000B12A0000}"/>
    <cellStyle name="Followed Hyperlink 2" xfId="11137" hidden="1" xr:uid="{00000000-0005-0000-0000-0000B22A0000}"/>
    <cellStyle name="Followed Hyperlink 2" xfId="11138" hidden="1" xr:uid="{00000000-0005-0000-0000-0000B32A0000}"/>
    <cellStyle name="Followed Hyperlink 2" xfId="11139" hidden="1" xr:uid="{00000000-0005-0000-0000-0000B42A0000}"/>
    <cellStyle name="Followed Hyperlink 2" xfId="11140" hidden="1" xr:uid="{00000000-0005-0000-0000-0000B52A0000}"/>
    <cellStyle name="Followed Hyperlink 2" xfId="11141" hidden="1" xr:uid="{00000000-0005-0000-0000-0000B62A0000}"/>
    <cellStyle name="Followed Hyperlink 2" xfId="11142" hidden="1" xr:uid="{00000000-0005-0000-0000-0000B72A0000}"/>
    <cellStyle name="Followed Hyperlink 2" xfId="11143" hidden="1" xr:uid="{00000000-0005-0000-0000-0000B82A0000}"/>
    <cellStyle name="Followed Hyperlink 2" xfId="11144" hidden="1" xr:uid="{00000000-0005-0000-0000-0000B92A0000}"/>
    <cellStyle name="Followed Hyperlink 2" xfId="11145" hidden="1" xr:uid="{00000000-0005-0000-0000-0000BA2A0000}"/>
    <cellStyle name="Followed Hyperlink 2" xfId="11146" hidden="1" xr:uid="{00000000-0005-0000-0000-0000BB2A0000}"/>
    <cellStyle name="Followed Hyperlink 2" xfId="11147" hidden="1" xr:uid="{00000000-0005-0000-0000-0000BC2A0000}"/>
    <cellStyle name="Followed Hyperlink 2" xfId="11148" hidden="1" xr:uid="{00000000-0005-0000-0000-0000BD2A0000}"/>
    <cellStyle name="Followed Hyperlink 2" xfId="11149" hidden="1" xr:uid="{00000000-0005-0000-0000-0000BE2A0000}"/>
    <cellStyle name="Followed Hyperlink 2" xfId="11150" hidden="1" xr:uid="{00000000-0005-0000-0000-0000BF2A0000}"/>
    <cellStyle name="Followed Hyperlink 2" xfId="11151" hidden="1" xr:uid="{00000000-0005-0000-0000-0000C02A0000}"/>
    <cellStyle name="Followed Hyperlink 2" xfId="11152" hidden="1" xr:uid="{00000000-0005-0000-0000-0000C12A0000}"/>
    <cellStyle name="Followed Hyperlink 2" xfId="11153" hidden="1" xr:uid="{00000000-0005-0000-0000-0000C22A0000}"/>
    <cellStyle name="Followed Hyperlink 2" xfId="11154" hidden="1" xr:uid="{00000000-0005-0000-0000-0000C32A0000}"/>
    <cellStyle name="Followed Hyperlink 2" xfId="11155" hidden="1" xr:uid="{00000000-0005-0000-0000-0000C42A0000}"/>
    <cellStyle name="Followed Hyperlink 2" xfId="11156" hidden="1" xr:uid="{00000000-0005-0000-0000-0000C52A0000}"/>
    <cellStyle name="Followed Hyperlink 2" xfId="11157" hidden="1" xr:uid="{00000000-0005-0000-0000-0000C62A0000}"/>
    <cellStyle name="Followed Hyperlink 2" xfId="11158" hidden="1" xr:uid="{00000000-0005-0000-0000-0000C72A0000}"/>
    <cellStyle name="Followed Hyperlink 2" xfId="11159" hidden="1" xr:uid="{00000000-0005-0000-0000-0000C82A0000}"/>
    <cellStyle name="Followed Hyperlink 2" xfId="11160" hidden="1" xr:uid="{00000000-0005-0000-0000-0000C92A0000}"/>
    <cellStyle name="Followed Hyperlink 2" xfId="11161" hidden="1" xr:uid="{00000000-0005-0000-0000-0000CA2A0000}"/>
    <cellStyle name="Followed Hyperlink 2" xfId="11162" hidden="1" xr:uid="{00000000-0005-0000-0000-0000CB2A0000}"/>
    <cellStyle name="Followed Hyperlink 2" xfId="11163" hidden="1" xr:uid="{00000000-0005-0000-0000-0000CC2A0000}"/>
    <cellStyle name="Followed Hyperlink 2" xfId="11164" hidden="1" xr:uid="{00000000-0005-0000-0000-0000CD2A0000}"/>
    <cellStyle name="Followed Hyperlink 2" xfId="11165" hidden="1" xr:uid="{00000000-0005-0000-0000-0000CE2A0000}"/>
    <cellStyle name="Followed Hyperlink 2" xfId="11166" hidden="1" xr:uid="{00000000-0005-0000-0000-0000CF2A0000}"/>
    <cellStyle name="Followed Hyperlink 2" xfId="11167" hidden="1" xr:uid="{00000000-0005-0000-0000-0000D02A0000}"/>
    <cellStyle name="Followed Hyperlink 2" xfId="11168" hidden="1" xr:uid="{00000000-0005-0000-0000-0000D12A0000}"/>
    <cellStyle name="Followed Hyperlink 2" xfId="11169" hidden="1" xr:uid="{00000000-0005-0000-0000-0000D22A0000}"/>
    <cellStyle name="Followed Hyperlink 2" xfId="11170" hidden="1" xr:uid="{00000000-0005-0000-0000-0000D32A0000}"/>
    <cellStyle name="Followed Hyperlink 2" xfId="11171" hidden="1" xr:uid="{00000000-0005-0000-0000-0000D42A0000}"/>
    <cellStyle name="Followed Hyperlink 2" xfId="11172" hidden="1" xr:uid="{00000000-0005-0000-0000-0000D52A0000}"/>
    <cellStyle name="Followed Hyperlink 2" xfId="11173" hidden="1" xr:uid="{00000000-0005-0000-0000-0000D62A0000}"/>
    <cellStyle name="Followed Hyperlink 2" xfId="11174" hidden="1" xr:uid="{00000000-0005-0000-0000-0000D72A0000}"/>
    <cellStyle name="Followed Hyperlink 2" xfId="11175" hidden="1" xr:uid="{00000000-0005-0000-0000-0000D82A0000}"/>
    <cellStyle name="Followed Hyperlink 2" xfId="11176" hidden="1" xr:uid="{00000000-0005-0000-0000-0000D92A0000}"/>
    <cellStyle name="Followed Hyperlink 2" xfId="11177" hidden="1" xr:uid="{00000000-0005-0000-0000-0000DA2A0000}"/>
    <cellStyle name="Followed Hyperlink 2" xfId="11178" hidden="1" xr:uid="{00000000-0005-0000-0000-0000DB2A0000}"/>
    <cellStyle name="Followed Hyperlink 2" xfId="11179" hidden="1" xr:uid="{00000000-0005-0000-0000-0000DC2A0000}"/>
    <cellStyle name="Followed Hyperlink 2" xfId="11180" hidden="1" xr:uid="{00000000-0005-0000-0000-0000DD2A0000}"/>
    <cellStyle name="Followed Hyperlink 2" xfId="11181" hidden="1" xr:uid="{00000000-0005-0000-0000-0000DE2A0000}"/>
    <cellStyle name="Followed Hyperlink 2" xfId="11182" hidden="1" xr:uid="{00000000-0005-0000-0000-0000DF2A0000}"/>
    <cellStyle name="Followed Hyperlink 2" xfId="11183" hidden="1" xr:uid="{00000000-0005-0000-0000-0000E02A0000}"/>
    <cellStyle name="Followed Hyperlink 2" xfId="11184" hidden="1" xr:uid="{00000000-0005-0000-0000-0000E12A0000}"/>
    <cellStyle name="Followed Hyperlink 2" xfId="11185" hidden="1" xr:uid="{00000000-0005-0000-0000-0000E22A0000}"/>
    <cellStyle name="Followed Hyperlink 2" xfId="11186" hidden="1" xr:uid="{00000000-0005-0000-0000-0000E32A0000}"/>
    <cellStyle name="Followed Hyperlink 2" xfId="11187" hidden="1" xr:uid="{00000000-0005-0000-0000-0000E42A0000}"/>
    <cellStyle name="Followed Hyperlink 2" xfId="11188" hidden="1" xr:uid="{00000000-0005-0000-0000-0000E52A0000}"/>
    <cellStyle name="Followed Hyperlink 2" xfId="11189" hidden="1" xr:uid="{00000000-0005-0000-0000-0000E62A0000}"/>
    <cellStyle name="Followed Hyperlink 2" xfId="11190" hidden="1" xr:uid="{00000000-0005-0000-0000-0000E72A0000}"/>
    <cellStyle name="Followed Hyperlink 2" xfId="11191" hidden="1" xr:uid="{00000000-0005-0000-0000-0000E82A0000}"/>
    <cellStyle name="Followed Hyperlink 2" xfId="11192" hidden="1" xr:uid="{00000000-0005-0000-0000-0000E92A0000}"/>
    <cellStyle name="Followed Hyperlink 2" xfId="11193" hidden="1" xr:uid="{00000000-0005-0000-0000-0000EA2A0000}"/>
    <cellStyle name="Followed Hyperlink 2" xfId="11194" hidden="1" xr:uid="{00000000-0005-0000-0000-0000EB2A0000}"/>
    <cellStyle name="Followed Hyperlink 2" xfId="11195" hidden="1" xr:uid="{00000000-0005-0000-0000-0000EC2A0000}"/>
    <cellStyle name="Followed Hyperlink 2" xfId="11196" hidden="1" xr:uid="{00000000-0005-0000-0000-0000ED2A0000}"/>
    <cellStyle name="Followed Hyperlink 2" xfId="11197" hidden="1" xr:uid="{00000000-0005-0000-0000-0000EE2A0000}"/>
    <cellStyle name="Followed Hyperlink 2" xfId="11198" hidden="1" xr:uid="{00000000-0005-0000-0000-0000EF2A0000}"/>
    <cellStyle name="Followed Hyperlink 2" xfId="11199" hidden="1" xr:uid="{00000000-0005-0000-0000-0000F02A0000}"/>
    <cellStyle name="Followed Hyperlink 2" xfId="11200" hidden="1" xr:uid="{00000000-0005-0000-0000-0000F12A0000}"/>
    <cellStyle name="Followed Hyperlink 2" xfId="11201" hidden="1" xr:uid="{00000000-0005-0000-0000-0000F22A0000}"/>
    <cellStyle name="Followed Hyperlink 2" xfId="11202" hidden="1" xr:uid="{00000000-0005-0000-0000-0000F32A0000}"/>
    <cellStyle name="Followed Hyperlink 2" xfId="11203" hidden="1" xr:uid="{00000000-0005-0000-0000-0000F42A0000}"/>
    <cellStyle name="Followed Hyperlink 2" xfId="11204" hidden="1" xr:uid="{00000000-0005-0000-0000-0000F52A0000}"/>
    <cellStyle name="Followed Hyperlink 2" xfId="11205" hidden="1" xr:uid="{00000000-0005-0000-0000-0000F62A0000}"/>
    <cellStyle name="Followed Hyperlink 2" xfId="11206" hidden="1" xr:uid="{00000000-0005-0000-0000-0000F72A0000}"/>
    <cellStyle name="Followed Hyperlink 2" xfId="11207" hidden="1" xr:uid="{00000000-0005-0000-0000-0000F82A0000}"/>
    <cellStyle name="Followed Hyperlink 2" xfId="11208" hidden="1" xr:uid="{00000000-0005-0000-0000-0000F92A0000}"/>
    <cellStyle name="Followed Hyperlink 2" xfId="11209" hidden="1" xr:uid="{00000000-0005-0000-0000-0000FA2A0000}"/>
    <cellStyle name="Followed Hyperlink 2" xfId="11210" hidden="1" xr:uid="{00000000-0005-0000-0000-0000FB2A0000}"/>
    <cellStyle name="Followed Hyperlink 2" xfId="11211" hidden="1" xr:uid="{00000000-0005-0000-0000-0000FC2A0000}"/>
    <cellStyle name="Followed Hyperlink 2" xfId="11212" hidden="1" xr:uid="{00000000-0005-0000-0000-0000FD2A0000}"/>
    <cellStyle name="Followed Hyperlink 2" xfId="11213" hidden="1" xr:uid="{00000000-0005-0000-0000-0000FE2A0000}"/>
    <cellStyle name="Followed Hyperlink 2" xfId="11214" hidden="1" xr:uid="{00000000-0005-0000-0000-0000FF2A0000}"/>
    <cellStyle name="Followed Hyperlink 2" xfId="11215" hidden="1" xr:uid="{00000000-0005-0000-0000-0000002B0000}"/>
    <cellStyle name="Followed Hyperlink 2" xfId="11216" hidden="1" xr:uid="{00000000-0005-0000-0000-0000012B0000}"/>
    <cellStyle name="Followed Hyperlink 2" xfId="11217" hidden="1" xr:uid="{00000000-0005-0000-0000-0000022B0000}"/>
    <cellStyle name="Followed Hyperlink 2" xfId="11218" hidden="1" xr:uid="{00000000-0005-0000-0000-0000032B0000}"/>
    <cellStyle name="Followed Hyperlink 2" xfId="11219" hidden="1" xr:uid="{00000000-0005-0000-0000-0000042B0000}"/>
    <cellStyle name="Followed Hyperlink 2" xfId="11220" hidden="1" xr:uid="{00000000-0005-0000-0000-0000052B0000}"/>
    <cellStyle name="Followed Hyperlink 2" xfId="11221" hidden="1" xr:uid="{00000000-0005-0000-0000-0000062B0000}"/>
    <cellStyle name="Followed Hyperlink 2" xfId="11222" hidden="1" xr:uid="{00000000-0005-0000-0000-0000072B0000}"/>
    <cellStyle name="Followed Hyperlink 2" xfId="11223" hidden="1" xr:uid="{00000000-0005-0000-0000-0000082B0000}"/>
    <cellStyle name="Followed Hyperlink 2" xfId="11224" hidden="1" xr:uid="{00000000-0005-0000-0000-0000092B0000}"/>
    <cellStyle name="Followed Hyperlink 2" xfId="11225" hidden="1" xr:uid="{00000000-0005-0000-0000-00000A2B0000}"/>
    <cellStyle name="Followed Hyperlink 2" xfId="11226" hidden="1" xr:uid="{00000000-0005-0000-0000-00000B2B0000}"/>
    <cellStyle name="Followed Hyperlink 2" xfId="11227" hidden="1" xr:uid="{00000000-0005-0000-0000-00000C2B0000}"/>
    <cellStyle name="Followed Hyperlink 2" xfId="11228" hidden="1" xr:uid="{00000000-0005-0000-0000-00000D2B0000}"/>
    <cellStyle name="Followed Hyperlink 2" xfId="11229" hidden="1" xr:uid="{00000000-0005-0000-0000-00000E2B0000}"/>
    <cellStyle name="Followed Hyperlink 2" xfId="11230" hidden="1" xr:uid="{00000000-0005-0000-0000-00000F2B0000}"/>
    <cellStyle name="Followed Hyperlink 2" xfId="11231" hidden="1" xr:uid="{00000000-0005-0000-0000-0000102B0000}"/>
    <cellStyle name="Followed Hyperlink 2" xfId="11232" hidden="1" xr:uid="{00000000-0005-0000-0000-0000112B0000}"/>
    <cellStyle name="Followed Hyperlink 2" xfId="11233" hidden="1" xr:uid="{00000000-0005-0000-0000-0000122B0000}"/>
    <cellStyle name="Followed Hyperlink 2" xfId="11234" hidden="1" xr:uid="{00000000-0005-0000-0000-0000132B0000}"/>
    <cellStyle name="Followed Hyperlink 2" xfId="11235" hidden="1" xr:uid="{00000000-0005-0000-0000-0000142B0000}"/>
    <cellStyle name="Followed Hyperlink 2" xfId="11236" hidden="1" xr:uid="{00000000-0005-0000-0000-0000152B0000}"/>
    <cellStyle name="Followed Hyperlink 2" xfId="11237" hidden="1" xr:uid="{00000000-0005-0000-0000-0000162B0000}"/>
    <cellStyle name="Followed Hyperlink 2" xfId="11238" hidden="1" xr:uid="{00000000-0005-0000-0000-0000172B0000}"/>
    <cellStyle name="Followed Hyperlink 2" xfId="11239" hidden="1" xr:uid="{00000000-0005-0000-0000-0000182B0000}"/>
    <cellStyle name="Followed Hyperlink 2" xfId="11240" hidden="1" xr:uid="{00000000-0005-0000-0000-0000192B0000}"/>
    <cellStyle name="Followed Hyperlink 2" xfId="11241" hidden="1" xr:uid="{00000000-0005-0000-0000-00001A2B0000}"/>
    <cellStyle name="Followed Hyperlink 2" xfId="11242" hidden="1" xr:uid="{00000000-0005-0000-0000-00001B2B0000}"/>
    <cellStyle name="Followed Hyperlink 2" xfId="11243" hidden="1" xr:uid="{00000000-0005-0000-0000-00001C2B0000}"/>
    <cellStyle name="Followed Hyperlink 2" xfId="11244" hidden="1" xr:uid="{00000000-0005-0000-0000-00001D2B0000}"/>
    <cellStyle name="Followed Hyperlink 2" xfId="11245" hidden="1" xr:uid="{00000000-0005-0000-0000-00001E2B0000}"/>
    <cellStyle name="Followed Hyperlink 2" xfId="11246" hidden="1" xr:uid="{00000000-0005-0000-0000-00001F2B0000}"/>
    <cellStyle name="Followed Hyperlink 2" xfId="11247" hidden="1" xr:uid="{00000000-0005-0000-0000-0000202B0000}"/>
    <cellStyle name="Followed Hyperlink 2" xfId="11248" hidden="1" xr:uid="{00000000-0005-0000-0000-0000212B0000}"/>
    <cellStyle name="Followed Hyperlink 2" xfId="11249" hidden="1" xr:uid="{00000000-0005-0000-0000-0000222B0000}"/>
    <cellStyle name="Followed Hyperlink 2" xfId="11250" hidden="1" xr:uid="{00000000-0005-0000-0000-0000232B0000}"/>
    <cellStyle name="Followed Hyperlink 2" xfId="11251" hidden="1" xr:uid="{00000000-0005-0000-0000-0000242B0000}"/>
    <cellStyle name="Followed Hyperlink 2" xfId="11252" hidden="1" xr:uid="{00000000-0005-0000-0000-0000252B0000}"/>
    <cellStyle name="Followed Hyperlink 2" xfId="11253" hidden="1" xr:uid="{00000000-0005-0000-0000-0000262B0000}"/>
    <cellStyle name="Followed Hyperlink 2" xfId="11254" hidden="1" xr:uid="{00000000-0005-0000-0000-0000272B0000}"/>
    <cellStyle name="Followed Hyperlink 2" xfId="11255" hidden="1" xr:uid="{00000000-0005-0000-0000-0000282B0000}"/>
    <cellStyle name="Followed Hyperlink 2" xfId="11256" hidden="1" xr:uid="{00000000-0005-0000-0000-0000292B0000}"/>
    <cellStyle name="Followed Hyperlink 2" xfId="11257" hidden="1" xr:uid="{00000000-0005-0000-0000-00002A2B0000}"/>
    <cellStyle name="Followed Hyperlink 2" xfId="11258" hidden="1" xr:uid="{00000000-0005-0000-0000-00002B2B0000}"/>
    <cellStyle name="Followed Hyperlink 2" xfId="11259" hidden="1" xr:uid="{00000000-0005-0000-0000-00002C2B0000}"/>
    <cellStyle name="Followed Hyperlink 2" xfId="11260" hidden="1" xr:uid="{00000000-0005-0000-0000-00002D2B0000}"/>
    <cellStyle name="Followed Hyperlink 2" xfId="11261" hidden="1" xr:uid="{00000000-0005-0000-0000-00002E2B0000}"/>
    <cellStyle name="Followed Hyperlink 2" xfId="11262" hidden="1" xr:uid="{00000000-0005-0000-0000-00002F2B0000}"/>
    <cellStyle name="Followed Hyperlink 2" xfId="11263" hidden="1" xr:uid="{00000000-0005-0000-0000-0000302B0000}"/>
    <cellStyle name="Followed Hyperlink 2" xfId="11264" hidden="1" xr:uid="{00000000-0005-0000-0000-0000312B0000}"/>
    <cellStyle name="Followed Hyperlink 2" xfId="11265" hidden="1" xr:uid="{00000000-0005-0000-0000-0000322B0000}"/>
    <cellStyle name="Followed Hyperlink 2" xfId="11266" hidden="1" xr:uid="{00000000-0005-0000-0000-0000332B0000}"/>
    <cellStyle name="Followed Hyperlink 2" xfId="11267" hidden="1" xr:uid="{00000000-0005-0000-0000-0000342B0000}"/>
    <cellStyle name="Followed Hyperlink 2" xfId="11268" hidden="1" xr:uid="{00000000-0005-0000-0000-0000352B0000}"/>
    <cellStyle name="Followed Hyperlink 2" xfId="11269" hidden="1" xr:uid="{00000000-0005-0000-0000-0000362B0000}"/>
    <cellStyle name="Followed Hyperlink 2" xfId="11270" hidden="1" xr:uid="{00000000-0005-0000-0000-0000372B0000}"/>
    <cellStyle name="Followed Hyperlink 2" xfId="11271" hidden="1" xr:uid="{00000000-0005-0000-0000-0000382B0000}"/>
    <cellStyle name="Followed Hyperlink 2" xfId="11272" hidden="1" xr:uid="{00000000-0005-0000-0000-0000392B0000}"/>
    <cellStyle name="Followed Hyperlink 2" xfId="11273" hidden="1" xr:uid="{00000000-0005-0000-0000-00003A2B0000}"/>
    <cellStyle name="Followed Hyperlink 2" xfId="11274" hidden="1" xr:uid="{00000000-0005-0000-0000-00003B2B0000}"/>
    <cellStyle name="Followed Hyperlink 2" xfId="11275" hidden="1" xr:uid="{00000000-0005-0000-0000-00003C2B0000}"/>
    <cellStyle name="Followed Hyperlink 2" xfId="11276" hidden="1" xr:uid="{00000000-0005-0000-0000-00003D2B0000}"/>
    <cellStyle name="Followed Hyperlink 2" xfId="11277" hidden="1" xr:uid="{00000000-0005-0000-0000-00003E2B0000}"/>
    <cellStyle name="Followed Hyperlink 2" xfId="11278" hidden="1" xr:uid="{00000000-0005-0000-0000-00003F2B0000}"/>
    <cellStyle name="Followed Hyperlink 2" xfId="11279" hidden="1" xr:uid="{00000000-0005-0000-0000-0000402B0000}"/>
    <cellStyle name="Followed Hyperlink 2" xfId="11280" hidden="1" xr:uid="{00000000-0005-0000-0000-0000412B0000}"/>
    <cellStyle name="Followed Hyperlink 2" xfId="11281" hidden="1" xr:uid="{00000000-0005-0000-0000-0000422B0000}"/>
    <cellStyle name="Followed Hyperlink 2" xfId="11282" hidden="1" xr:uid="{00000000-0005-0000-0000-0000432B0000}"/>
    <cellStyle name="Followed Hyperlink 2" xfId="11283" hidden="1" xr:uid="{00000000-0005-0000-0000-0000442B0000}"/>
    <cellStyle name="Followed Hyperlink 2" xfId="11284" hidden="1" xr:uid="{00000000-0005-0000-0000-0000452B0000}"/>
    <cellStyle name="Followed Hyperlink 2" xfId="11285" hidden="1" xr:uid="{00000000-0005-0000-0000-0000462B0000}"/>
    <cellStyle name="Followed Hyperlink 2" xfId="11286" hidden="1" xr:uid="{00000000-0005-0000-0000-0000472B0000}"/>
    <cellStyle name="Followed Hyperlink 2" xfId="11287" hidden="1" xr:uid="{00000000-0005-0000-0000-0000482B0000}"/>
    <cellStyle name="Followed Hyperlink 2" xfId="11288" hidden="1" xr:uid="{00000000-0005-0000-0000-0000492B0000}"/>
    <cellStyle name="Followed Hyperlink 2" xfId="11289" hidden="1" xr:uid="{00000000-0005-0000-0000-00004A2B0000}"/>
    <cellStyle name="Followed Hyperlink 2" xfId="11290" hidden="1" xr:uid="{00000000-0005-0000-0000-00004B2B0000}"/>
    <cellStyle name="Followed Hyperlink 2" xfId="11291" hidden="1" xr:uid="{00000000-0005-0000-0000-00004C2B0000}"/>
    <cellStyle name="Followed Hyperlink 2" xfId="11292" hidden="1" xr:uid="{00000000-0005-0000-0000-00004D2B0000}"/>
    <cellStyle name="Followed Hyperlink 2" xfId="11293" hidden="1" xr:uid="{00000000-0005-0000-0000-00004E2B0000}"/>
    <cellStyle name="Followed Hyperlink 2" xfId="11294" hidden="1" xr:uid="{00000000-0005-0000-0000-00004F2B0000}"/>
    <cellStyle name="Followed Hyperlink 2" xfId="11295" hidden="1" xr:uid="{00000000-0005-0000-0000-0000502B0000}"/>
    <cellStyle name="Followed Hyperlink 2" xfId="11296" hidden="1" xr:uid="{00000000-0005-0000-0000-0000512B0000}"/>
    <cellStyle name="Followed Hyperlink 2" xfId="11297" hidden="1" xr:uid="{00000000-0005-0000-0000-0000522B0000}"/>
    <cellStyle name="Followed Hyperlink 2" xfId="11298" hidden="1" xr:uid="{00000000-0005-0000-0000-0000532B0000}"/>
    <cellStyle name="Followed Hyperlink 2" xfId="11299" hidden="1" xr:uid="{00000000-0005-0000-0000-0000542B0000}"/>
    <cellStyle name="Followed Hyperlink 2" xfId="11300" hidden="1" xr:uid="{00000000-0005-0000-0000-0000552B0000}"/>
    <cellStyle name="Followed Hyperlink 2" xfId="11301" hidden="1" xr:uid="{00000000-0005-0000-0000-0000562B0000}"/>
    <cellStyle name="Followed Hyperlink 2" xfId="11302" hidden="1" xr:uid="{00000000-0005-0000-0000-0000572B0000}"/>
    <cellStyle name="Followed Hyperlink 2" xfId="11303" hidden="1" xr:uid="{00000000-0005-0000-0000-0000582B0000}"/>
    <cellStyle name="Followed Hyperlink 2" xfId="11304" hidden="1" xr:uid="{00000000-0005-0000-0000-0000592B0000}"/>
    <cellStyle name="Followed Hyperlink 2" xfId="11305" hidden="1" xr:uid="{00000000-0005-0000-0000-00005A2B0000}"/>
    <cellStyle name="Followed Hyperlink 2" xfId="11306" hidden="1" xr:uid="{00000000-0005-0000-0000-00005B2B0000}"/>
    <cellStyle name="Followed Hyperlink 2" xfId="11307" hidden="1" xr:uid="{00000000-0005-0000-0000-00005C2B0000}"/>
    <cellStyle name="Followed Hyperlink 2" xfId="11308" hidden="1" xr:uid="{00000000-0005-0000-0000-00005D2B0000}"/>
    <cellStyle name="Followed Hyperlink 2" xfId="11309" hidden="1" xr:uid="{00000000-0005-0000-0000-00005E2B0000}"/>
    <cellStyle name="Followed Hyperlink 2" xfId="11310" hidden="1" xr:uid="{00000000-0005-0000-0000-00005F2B0000}"/>
    <cellStyle name="Followed Hyperlink 2" xfId="11311" hidden="1" xr:uid="{00000000-0005-0000-0000-0000602B0000}"/>
    <cellStyle name="Followed Hyperlink 2" xfId="11312" hidden="1" xr:uid="{00000000-0005-0000-0000-0000612B0000}"/>
    <cellStyle name="Followed Hyperlink 2" xfId="11313" hidden="1" xr:uid="{00000000-0005-0000-0000-0000622B0000}"/>
    <cellStyle name="Followed Hyperlink 2" xfId="11314" hidden="1" xr:uid="{00000000-0005-0000-0000-0000632B0000}"/>
    <cellStyle name="Followed Hyperlink 2" xfId="11315" hidden="1" xr:uid="{00000000-0005-0000-0000-0000642B0000}"/>
    <cellStyle name="Followed Hyperlink 2" xfId="11316" hidden="1" xr:uid="{00000000-0005-0000-0000-0000652B0000}"/>
    <cellStyle name="Followed Hyperlink 2" xfId="11317" hidden="1" xr:uid="{00000000-0005-0000-0000-0000662B0000}"/>
    <cellStyle name="Followed Hyperlink 2" xfId="11318" hidden="1" xr:uid="{00000000-0005-0000-0000-0000672B0000}"/>
    <cellStyle name="Followed Hyperlink 2" xfId="11319" hidden="1" xr:uid="{00000000-0005-0000-0000-0000682B0000}"/>
    <cellStyle name="Followed Hyperlink 2" xfId="11320" hidden="1" xr:uid="{00000000-0005-0000-0000-0000692B0000}"/>
    <cellStyle name="Followed Hyperlink 2" xfId="11321" hidden="1" xr:uid="{00000000-0005-0000-0000-00006A2B0000}"/>
    <cellStyle name="Followed Hyperlink 2" xfId="11322" hidden="1" xr:uid="{00000000-0005-0000-0000-00006B2B0000}"/>
    <cellStyle name="Followed Hyperlink 2" xfId="11323" hidden="1" xr:uid="{00000000-0005-0000-0000-00006C2B0000}"/>
    <cellStyle name="Followed Hyperlink 2" xfId="11324" hidden="1" xr:uid="{00000000-0005-0000-0000-00006D2B0000}"/>
    <cellStyle name="Followed Hyperlink 2" xfId="11325" hidden="1" xr:uid="{00000000-0005-0000-0000-00006E2B0000}"/>
    <cellStyle name="Followed Hyperlink 2" xfId="11326" hidden="1" xr:uid="{00000000-0005-0000-0000-00006F2B0000}"/>
    <cellStyle name="Followed Hyperlink 2" xfId="11327" hidden="1" xr:uid="{00000000-0005-0000-0000-0000702B0000}"/>
    <cellStyle name="Followed Hyperlink 2" xfId="11328" hidden="1" xr:uid="{00000000-0005-0000-0000-0000712B0000}"/>
    <cellStyle name="Followed Hyperlink 2" xfId="11329" hidden="1" xr:uid="{00000000-0005-0000-0000-0000722B0000}"/>
    <cellStyle name="Followed Hyperlink 2" xfId="11330" hidden="1" xr:uid="{00000000-0005-0000-0000-0000732B0000}"/>
    <cellStyle name="Followed Hyperlink 2" xfId="11331" hidden="1" xr:uid="{00000000-0005-0000-0000-0000742B0000}"/>
    <cellStyle name="Followed Hyperlink 2" xfId="11332" hidden="1" xr:uid="{00000000-0005-0000-0000-0000752B0000}"/>
    <cellStyle name="Followed Hyperlink 2" xfId="11333" hidden="1" xr:uid="{00000000-0005-0000-0000-0000762B0000}"/>
    <cellStyle name="Followed Hyperlink 2" xfId="11334" hidden="1" xr:uid="{00000000-0005-0000-0000-0000772B0000}"/>
    <cellStyle name="Followed Hyperlink 2" xfId="11335" hidden="1" xr:uid="{00000000-0005-0000-0000-0000782B0000}"/>
    <cellStyle name="Followed Hyperlink 2" xfId="11336" hidden="1" xr:uid="{00000000-0005-0000-0000-0000792B0000}"/>
    <cellStyle name="Followed Hyperlink 2" xfId="11337" hidden="1" xr:uid="{00000000-0005-0000-0000-00007A2B0000}"/>
    <cellStyle name="Followed Hyperlink 2" xfId="11338" hidden="1" xr:uid="{00000000-0005-0000-0000-00007B2B0000}"/>
    <cellStyle name="Followed Hyperlink 2" xfId="11339" hidden="1" xr:uid="{00000000-0005-0000-0000-00007C2B0000}"/>
    <cellStyle name="Followed Hyperlink 2" xfId="11340" hidden="1" xr:uid="{00000000-0005-0000-0000-00007D2B0000}"/>
    <cellStyle name="Followed Hyperlink 2" xfId="11341" hidden="1" xr:uid="{00000000-0005-0000-0000-00007E2B0000}"/>
    <cellStyle name="Followed Hyperlink 2" xfId="11342" hidden="1" xr:uid="{00000000-0005-0000-0000-00007F2B0000}"/>
    <cellStyle name="Followed Hyperlink 2" xfId="11343" hidden="1" xr:uid="{00000000-0005-0000-0000-0000802B0000}"/>
    <cellStyle name="Followed Hyperlink 2" xfId="11344" hidden="1" xr:uid="{00000000-0005-0000-0000-0000812B0000}"/>
    <cellStyle name="Followed Hyperlink 2" xfId="11345" hidden="1" xr:uid="{00000000-0005-0000-0000-0000822B0000}"/>
    <cellStyle name="Followed Hyperlink 2" xfId="11346" hidden="1" xr:uid="{00000000-0005-0000-0000-0000832B0000}"/>
    <cellStyle name="Followed Hyperlink 2" xfId="11347" hidden="1" xr:uid="{00000000-0005-0000-0000-0000842B0000}"/>
    <cellStyle name="Followed Hyperlink 2" xfId="11348" hidden="1" xr:uid="{00000000-0005-0000-0000-0000852B0000}"/>
    <cellStyle name="Followed Hyperlink 2" xfId="11349" hidden="1" xr:uid="{00000000-0005-0000-0000-0000862B0000}"/>
    <cellStyle name="Followed Hyperlink 2" xfId="11350" hidden="1" xr:uid="{00000000-0005-0000-0000-0000872B0000}"/>
    <cellStyle name="Followed Hyperlink 2" xfId="11351" hidden="1" xr:uid="{00000000-0005-0000-0000-0000882B0000}"/>
    <cellStyle name="Followed Hyperlink 2" xfId="11352" hidden="1" xr:uid="{00000000-0005-0000-0000-0000892B0000}"/>
    <cellStyle name="Followed Hyperlink 2" xfId="11353" hidden="1" xr:uid="{00000000-0005-0000-0000-00008A2B0000}"/>
    <cellStyle name="Followed Hyperlink 2" xfId="11354" hidden="1" xr:uid="{00000000-0005-0000-0000-00008B2B0000}"/>
    <cellStyle name="Followed Hyperlink 2" xfId="11355" hidden="1" xr:uid="{00000000-0005-0000-0000-00008C2B0000}"/>
    <cellStyle name="Followed Hyperlink 2" xfId="11356" hidden="1" xr:uid="{00000000-0005-0000-0000-00008D2B0000}"/>
    <cellStyle name="Followed Hyperlink 2" xfId="11357" hidden="1" xr:uid="{00000000-0005-0000-0000-00008E2B0000}"/>
    <cellStyle name="Followed Hyperlink 2" xfId="11358" hidden="1" xr:uid="{00000000-0005-0000-0000-00008F2B0000}"/>
    <cellStyle name="Followed Hyperlink 2" xfId="11359" hidden="1" xr:uid="{00000000-0005-0000-0000-0000902B0000}"/>
    <cellStyle name="Followed Hyperlink 2" xfId="11360" hidden="1" xr:uid="{00000000-0005-0000-0000-0000912B0000}"/>
    <cellStyle name="Followed Hyperlink 2" xfId="11361" hidden="1" xr:uid="{00000000-0005-0000-0000-0000922B0000}"/>
    <cellStyle name="Followed Hyperlink 2" xfId="11362" hidden="1" xr:uid="{00000000-0005-0000-0000-0000932B0000}"/>
    <cellStyle name="Followed Hyperlink 2" xfId="11363" hidden="1" xr:uid="{00000000-0005-0000-0000-0000942B0000}"/>
    <cellStyle name="Followed Hyperlink 2" xfId="11364" hidden="1" xr:uid="{00000000-0005-0000-0000-0000952B0000}"/>
    <cellStyle name="Followed Hyperlink 2" xfId="11365" hidden="1" xr:uid="{00000000-0005-0000-0000-0000962B0000}"/>
    <cellStyle name="Followed Hyperlink 2" xfId="11366" hidden="1" xr:uid="{00000000-0005-0000-0000-0000972B0000}"/>
    <cellStyle name="Followed Hyperlink 2" xfId="11367" hidden="1" xr:uid="{00000000-0005-0000-0000-0000982B0000}"/>
    <cellStyle name="Followed Hyperlink 2" xfId="11368" hidden="1" xr:uid="{00000000-0005-0000-0000-0000992B0000}"/>
    <cellStyle name="Followed Hyperlink 2" xfId="11369" hidden="1" xr:uid="{00000000-0005-0000-0000-00009A2B0000}"/>
    <cellStyle name="Followed Hyperlink 2" xfId="11370" hidden="1" xr:uid="{00000000-0005-0000-0000-00009B2B0000}"/>
    <cellStyle name="Followed Hyperlink 2" xfId="11371" hidden="1" xr:uid="{00000000-0005-0000-0000-00009C2B0000}"/>
    <cellStyle name="Followed Hyperlink 2" xfId="11372" hidden="1" xr:uid="{00000000-0005-0000-0000-00009D2B0000}"/>
    <cellStyle name="Followed Hyperlink 2" xfId="11373" hidden="1" xr:uid="{00000000-0005-0000-0000-00009E2B0000}"/>
    <cellStyle name="Followed Hyperlink 2" xfId="11374" hidden="1" xr:uid="{00000000-0005-0000-0000-00009F2B0000}"/>
    <cellStyle name="Followed Hyperlink 2" xfId="11375" hidden="1" xr:uid="{00000000-0005-0000-0000-0000A02B0000}"/>
    <cellStyle name="Followed Hyperlink 2" xfId="11376" hidden="1" xr:uid="{00000000-0005-0000-0000-0000A12B0000}"/>
    <cellStyle name="Followed Hyperlink 2" xfId="11377" hidden="1" xr:uid="{00000000-0005-0000-0000-0000A22B0000}"/>
    <cellStyle name="Followed Hyperlink 2" xfId="11378" hidden="1" xr:uid="{00000000-0005-0000-0000-0000A32B0000}"/>
    <cellStyle name="Followed Hyperlink 2" xfId="11379" hidden="1" xr:uid="{00000000-0005-0000-0000-0000A42B0000}"/>
    <cellStyle name="Followed Hyperlink 2" xfId="11380" hidden="1" xr:uid="{00000000-0005-0000-0000-0000A52B0000}"/>
    <cellStyle name="Followed Hyperlink 2" xfId="11381" hidden="1" xr:uid="{00000000-0005-0000-0000-0000A62B0000}"/>
    <cellStyle name="Followed Hyperlink 2" xfId="11382" hidden="1" xr:uid="{00000000-0005-0000-0000-0000A72B0000}"/>
    <cellStyle name="Followed Hyperlink 2" xfId="11383" hidden="1" xr:uid="{00000000-0005-0000-0000-0000A82B0000}"/>
    <cellStyle name="Followed Hyperlink 2" xfId="11384" hidden="1" xr:uid="{00000000-0005-0000-0000-0000A92B0000}"/>
    <cellStyle name="Followed Hyperlink 2" xfId="11385" hidden="1" xr:uid="{00000000-0005-0000-0000-0000AA2B0000}"/>
    <cellStyle name="Followed Hyperlink 2" xfId="11386" hidden="1" xr:uid="{00000000-0005-0000-0000-0000AB2B0000}"/>
    <cellStyle name="Followed Hyperlink 2" xfId="11387" hidden="1" xr:uid="{00000000-0005-0000-0000-0000AC2B0000}"/>
    <cellStyle name="Followed Hyperlink 2" xfId="11388" hidden="1" xr:uid="{00000000-0005-0000-0000-0000AD2B0000}"/>
    <cellStyle name="Followed Hyperlink 2" xfId="11389" hidden="1" xr:uid="{00000000-0005-0000-0000-0000AE2B0000}"/>
    <cellStyle name="Followed Hyperlink 2" xfId="11390" hidden="1" xr:uid="{00000000-0005-0000-0000-0000AF2B0000}"/>
    <cellStyle name="Followed Hyperlink 2" xfId="11391" hidden="1" xr:uid="{00000000-0005-0000-0000-0000B02B0000}"/>
    <cellStyle name="Followed Hyperlink 2" xfId="11396" hidden="1" xr:uid="{00000000-0005-0000-0000-0000B12B0000}"/>
    <cellStyle name="Followed Hyperlink 2" xfId="11397" hidden="1" xr:uid="{00000000-0005-0000-0000-0000B22B0000}"/>
    <cellStyle name="Followed Hyperlink 2" xfId="11398" hidden="1" xr:uid="{00000000-0005-0000-0000-0000B32B0000}"/>
    <cellStyle name="Followed Hyperlink 2" xfId="11399" hidden="1" xr:uid="{00000000-0005-0000-0000-0000B42B0000}"/>
    <cellStyle name="Followed Hyperlink 2" xfId="11400" hidden="1" xr:uid="{00000000-0005-0000-0000-0000B52B0000}"/>
    <cellStyle name="Followed Hyperlink 2" xfId="11401" hidden="1" xr:uid="{00000000-0005-0000-0000-0000B62B0000}"/>
    <cellStyle name="Followed Hyperlink 2" xfId="11402" hidden="1" xr:uid="{00000000-0005-0000-0000-0000B72B0000}"/>
    <cellStyle name="Followed Hyperlink 2" xfId="11403" hidden="1" xr:uid="{00000000-0005-0000-0000-0000B82B0000}"/>
    <cellStyle name="Followed Hyperlink 2" xfId="11404" hidden="1" xr:uid="{00000000-0005-0000-0000-0000B92B0000}"/>
    <cellStyle name="Followed Hyperlink 2" xfId="11405" hidden="1" xr:uid="{00000000-0005-0000-0000-0000BA2B0000}"/>
    <cellStyle name="Followed Hyperlink 2" xfId="11406" hidden="1" xr:uid="{00000000-0005-0000-0000-0000BB2B0000}"/>
    <cellStyle name="Followed Hyperlink 2" xfId="11407" hidden="1" xr:uid="{00000000-0005-0000-0000-0000BC2B0000}"/>
    <cellStyle name="Followed Hyperlink 2" xfId="11408" hidden="1" xr:uid="{00000000-0005-0000-0000-0000BD2B0000}"/>
    <cellStyle name="Followed Hyperlink 2" xfId="11409" hidden="1" xr:uid="{00000000-0005-0000-0000-0000BE2B0000}"/>
    <cellStyle name="Followed Hyperlink 2" xfId="11410" hidden="1" xr:uid="{00000000-0005-0000-0000-0000BF2B0000}"/>
    <cellStyle name="Followed Hyperlink 2" xfId="11411" hidden="1" xr:uid="{00000000-0005-0000-0000-0000C02B0000}"/>
    <cellStyle name="Followed Hyperlink 2" xfId="11412" hidden="1" xr:uid="{00000000-0005-0000-0000-0000C12B0000}"/>
    <cellStyle name="Followed Hyperlink 2" xfId="11413" hidden="1" xr:uid="{00000000-0005-0000-0000-0000C22B0000}"/>
    <cellStyle name="Followed Hyperlink 2" xfId="11414" hidden="1" xr:uid="{00000000-0005-0000-0000-0000C32B0000}"/>
    <cellStyle name="Followed Hyperlink 2" xfId="11415" hidden="1" xr:uid="{00000000-0005-0000-0000-0000C42B0000}"/>
    <cellStyle name="Followed Hyperlink 2" xfId="11416" hidden="1" xr:uid="{00000000-0005-0000-0000-0000C52B0000}"/>
    <cellStyle name="Followed Hyperlink 2" xfId="11417" hidden="1" xr:uid="{00000000-0005-0000-0000-0000C62B0000}"/>
    <cellStyle name="Followed Hyperlink 2" xfId="11394" hidden="1" xr:uid="{00000000-0005-0000-0000-0000C72B0000}"/>
    <cellStyle name="Followed Hyperlink 2" xfId="11392" hidden="1" xr:uid="{00000000-0005-0000-0000-0000C82B0000}"/>
    <cellStyle name="Followed Hyperlink 2" xfId="11426" hidden="1" xr:uid="{00000000-0005-0000-0000-0000C92B0000}"/>
    <cellStyle name="Followed Hyperlink 2" xfId="11430" hidden="1" xr:uid="{00000000-0005-0000-0000-0000CA2B0000}"/>
    <cellStyle name="Followed Hyperlink 2" xfId="11427" hidden="1" xr:uid="{00000000-0005-0000-0000-0000CB2B0000}"/>
    <cellStyle name="Followed Hyperlink 2" xfId="11395" hidden="1" xr:uid="{00000000-0005-0000-0000-0000CC2B0000}"/>
    <cellStyle name="Followed Hyperlink 2" xfId="11422" hidden="1" xr:uid="{00000000-0005-0000-0000-0000CD2B0000}"/>
    <cellStyle name="Followed Hyperlink 2" xfId="11421" hidden="1" xr:uid="{00000000-0005-0000-0000-0000CE2B0000}"/>
    <cellStyle name="Followed Hyperlink 2" xfId="11420" hidden="1" xr:uid="{00000000-0005-0000-0000-0000CF2B0000}"/>
    <cellStyle name="Followed Hyperlink 2" xfId="11419" hidden="1" xr:uid="{00000000-0005-0000-0000-0000D02B0000}"/>
    <cellStyle name="Followed Hyperlink 2" xfId="11424" hidden="1" xr:uid="{00000000-0005-0000-0000-0000D12B0000}"/>
    <cellStyle name="Followed Hyperlink 2" xfId="11433" hidden="1" xr:uid="{00000000-0005-0000-0000-0000D22B0000}"/>
    <cellStyle name="Followed Hyperlink 2" xfId="11393" hidden="1" xr:uid="{00000000-0005-0000-0000-0000D32B0000}"/>
    <cellStyle name="Followed Hyperlink 2" xfId="11431" hidden="1" xr:uid="{00000000-0005-0000-0000-0000D42B0000}"/>
    <cellStyle name="Followed Hyperlink 2" xfId="11429" hidden="1" xr:uid="{00000000-0005-0000-0000-0000D52B0000}"/>
    <cellStyle name="Followed Hyperlink 2" xfId="11425" hidden="1" xr:uid="{00000000-0005-0000-0000-0000D62B0000}"/>
    <cellStyle name="Followed Hyperlink 2" xfId="11451" hidden="1" xr:uid="{00000000-0005-0000-0000-0000D72B0000}"/>
    <cellStyle name="Followed Hyperlink 2" xfId="11447" hidden="1" xr:uid="{00000000-0005-0000-0000-0000D82B0000}"/>
    <cellStyle name="Followed Hyperlink 2" xfId="11444" hidden="1" xr:uid="{00000000-0005-0000-0000-0000D92B0000}"/>
    <cellStyle name="Followed Hyperlink 2" xfId="11440" hidden="1" xr:uid="{00000000-0005-0000-0000-0000DA2B0000}"/>
    <cellStyle name="Followed Hyperlink 2" xfId="11438" hidden="1" xr:uid="{00000000-0005-0000-0000-0000DB2B0000}"/>
    <cellStyle name="Followed Hyperlink 2" xfId="11435" hidden="1" xr:uid="{00000000-0005-0000-0000-0000DC2B0000}"/>
    <cellStyle name="Followed Hyperlink 2" xfId="11442" hidden="1" xr:uid="{00000000-0005-0000-0000-0000DD2B0000}"/>
    <cellStyle name="Followed Hyperlink 2" xfId="11428" hidden="1" xr:uid="{00000000-0005-0000-0000-0000DE2B0000}"/>
    <cellStyle name="Followed Hyperlink 2" xfId="11439" hidden="1" xr:uid="{00000000-0005-0000-0000-0000DF2B0000}"/>
    <cellStyle name="Followed Hyperlink 2" xfId="11443" hidden="1" xr:uid="{00000000-0005-0000-0000-0000E02B0000}"/>
    <cellStyle name="Followed Hyperlink 2" xfId="11446" hidden="1" xr:uid="{00000000-0005-0000-0000-0000E12B0000}"/>
    <cellStyle name="Followed Hyperlink 2" xfId="11450" hidden="1" xr:uid="{00000000-0005-0000-0000-0000E22B0000}"/>
    <cellStyle name="Followed Hyperlink 2" xfId="11453" hidden="1" xr:uid="{00000000-0005-0000-0000-0000E32B0000}"/>
    <cellStyle name="Followed Hyperlink 2" xfId="11441" hidden="1" xr:uid="{00000000-0005-0000-0000-0000E42B0000}"/>
    <cellStyle name="Followed Hyperlink 2" xfId="11434" hidden="1" xr:uid="{00000000-0005-0000-0000-0000E52B0000}"/>
    <cellStyle name="Followed Hyperlink 2" xfId="11448" hidden="1" xr:uid="{00000000-0005-0000-0000-0000E62B0000}"/>
    <cellStyle name="Followed Hyperlink 2" xfId="11437" hidden="1" xr:uid="{00000000-0005-0000-0000-0000E72B0000}"/>
    <cellStyle name="Followed Hyperlink 2" xfId="11449" hidden="1" xr:uid="{00000000-0005-0000-0000-0000E82B0000}"/>
    <cellStyle name="Followed Hyperlink 2" xfId="11470" hidden="1" xr:uid="{00000000-0005-0000-0000-0000E92B0000}"/>
    <cellStyle name="Followed Hyperlink 2" xfId="11466" hidden="1" xr:uid="{00000000-0005-0000-0000-0000EA2B0000}"/>
    <cellStyle name="Followed Hyperlink 2" xfId="11463" hidden="1" xr:uid="{00000000-0005-0000-0000-0000EB2B0000}"/>
    <cellStyle name="Followed Hyperlink 2" xfId="11460" hidden="1" xr:uid="{00000000-0005-0000-0000-0000EC2B0000}"/>
    <cellStyle name="Followed Hyperlink 2" xfId="11457" hidden="1" xr:uid="{00000000-0005-0000-0000-0000ED2B0000}"/>
    <cellStyle name="Followed Hyperlink 2" xfId="11436" hidden="1" xr:uid="{00000000-0005-0000-0000-0000EE2B0000}"/>
    <cellStyle name="Followed Hyperlink 2" xfId="11473" hidden="1" xr:uid="{00000000-0005-0000-0000-0000EF2B0000}"/>
    <cellStyle name="Followed Hyperlink 2" xfId="11469" hidden="1" xr:uid="{00000000-0005-0000-0000-0000F02B0000}"/>
    <cellStyle name="Followed Hyperlink 2" xfId="11465" hidden="1" xr:uid="{00000000-0005-0000-0000-0000F12B0000}"/>
    <cellStyle name="Followed Hyperlink 2" xfId="11462" hidden="1" xr:uid="{00000000-0005-0000-0000-0000F22B0000}"/>
    <cellStyle name="Followed Hyperlink 2" xfId="11452" hidden="1" xr:uid="{00000000-0005-0000-0000-0000F32B0000}"/>
    <cellStyle name="Followed Hyperlink 2" xfId="11432" hidden="1" xr:uid="{00000000-0005-0000-0000-0000F42B0000}"/>
    <cellStyle name="Followed Hyperlink 2" xfId="11423" hidden="1" xr:uid="{00000000-0005-0000-0000-0000F52B0000}"/>
    <cellStyle name="Followed Hyperlink 2" xfId="11471" hidden="1" xr:uid="{00000000-0005-0000-0000-0000F62B0000}"/>
    <cellStyle name="Followed Hyperlink 2" xfId="11458" hidden="1" xr:uid="{00000000-0005-0000-0000-0000F72B0000}"/>
    <cellStyle name="Followed Hyperlink 2" xfId="11467" hidden="1" xr:uid="{00000000-0005-0000-0000-0000F82B0000}"/>
    <cellStyle name="Followed Hyperlink 2" xfId="11445" hidden="1" xr:uid="{00000000-0005-0000-0000-0000F92B0000}"/>
    <cellStyle name="Followed Hyperlink 2" xfId="11464" hidden="1" xr:uid="{00000000-0005-0000-0000-0000FA2B0000}"/>
    <cellStyle name="Followed Hyperlink 2" xfId="11468" hidden="1" xr:uid="{00000000-0005-0000-0000-0000FB2B0000}"/>
    <cellStyle name="Followed Hyperlink 2" xfId="11472" hidden="1" xr:uid="{00000000-0005-0000-0000-0000FC2B0000}"/>
    <cellStyle name="Followed Hyperlink 2" xfId="11456" hidden="1" xr:uid="{00000000-0005-0000-0000-0000FD2B0000}"/>
    <cellStyle name="Followed Hyperlink 2" xfId="11459" hidden="1" xr:uid="{00000000-0005-0000-0000-0000FE2B0000}"/>
    <cellStyle name="Followed Hyperlink 2" xfId="11474" hidden="1" xr:uid="{00000000-0005-0000-0000-0000FF2B0000}"/>
    <cellStyle name="Followed Hyperlink 2" xfId="11418" hidden="1" xr:uid="{00000000-0005-0000-0000-0000002C0000}"/>
    <cellStyle name="Followed Hyperlink 2" xfId="11454" hidden="1" xr:uid="{00000000-0005-0000-0000-0000012C0000}"/>
    <cellStyle name="Followed Hyperlink 2" xfId="11461" hidden="1" xr:uid="{00000000-0005-0000-0000-0000022C0000}"/>
    <cellStyle name="Followed Hyperlink 2" xfId="11455" hidden="1" xr:uid="{00000000-0005-0000-0000-0000032C0000}"/>
    <cellStyle name="Followed Hyperlink 2" xfId="11482" hidden="1" xr:uid="{00000000-0005-0000-0000-0000042C0000}"/>
    <cellStyle name="Followed Hyperlink 2" xfId="11481" hidden="1" xr:uid="{00000000-0005-0000-0000-0000052C0000}"/>
    <cellStyle name="Followed Hyperlink 2" xfId="11480" hidden="1" xr:uid="{00000000-0005-0000-0000-0000062C0000}"/>
    <cellStyle name="Followed Hyperlink 2" xfId="11479" hidden="1" xr:uid="{00000000-0005-0000-0000-0000072C0000}"/>
    <cellStyle name="Followed Hyperlink 2" xfId="11476" hidden="1" xr:uid="{00000000-0005-0000-0000-0000082C0000}"/>
    <cellStyle name="Followed Hyperlink 2" xfId="11499" hidden="1" xr:uid="{00000000-0005-0000-0000-0000092C0000}"/>
    <cellStyle name="Followed Hyperlink 2" xfId="11495" hidden="1" xr:uid="{00000000-0005-0000-0000-00000A2C0000}"/>
    <cellStyle name="Followed Hyperlink 2" xfId="11491" hidden="1" xr:uid="{00000000-0005-0000-0000-00000B2C0000}"/>
    <cellStyle name="Followed Hyperlink 2" xfId="11487" hidden="1" xr:uid="{00000000-0005-0000-0000-00000C2C0000}"/>
    <cellStyle name="Followed Hyperlink 2" xfId="11477" hidden="1" xr:uid="{00000000-0005-0000-0000-00000D2C0000}"/>
    <cellStyle name="Followed Hyperlink 2" xfId="11506" hidden="1" xr:uid="{00000000-0005-0000-0000-00000E2C0000}"/>
    <cellStyle name="Followed Hyperlink 2" xfId="11502" hidden="1" xr:uid="{00000000-0005-0000-0000-00000F2C0000}"/>
    <cellStyle name="Followed Hyperlink 2" xfId="11498" hidden="1" xr:uid="{00000000-0005-0000-0000-0000102C0000}"/>
    <cellStyle name="Followed Hyperlink 2" xfId="11494" hidden="1" xr:uid="{00000000-0005-0000-0000-0000112C0000}"/>
    <cellStyle name="Followed Hyperlink 2" xfId="11490" hidden="1" xr:uid="{00000000-0005-0000-0000-0000122C0000}"/>
    <cellStyle name="Followed Hyperlink 2" xfId="11486" hidden="1" xr:uid="{00000000-0005-0000-0000-0000132C0000}"/>
    <cellStyle name="Followed Hyperlink 2" xfId="11505" hidden="1" xr:uid="{00000000-0005-0000-0000-0000142C0000}"/>
    <cellStyle name="Followed Hyperlink 2" xfId="11501" hidden="1" xr:uid="{00000000-0005-0000-0000-0000152C0000}"/>
    <cellStyle name="Followed Hyperlink 2" xfId="11497" hidden="1" xr:uid="{00000000-0005-0000-0000-0000162C0000}"/>
    <cellStyle name="Followed Hyperlink 2" xfId="11493" hidden="1" xr:uid="{00000000-0005-0000-0000-0000172C0000}"/>
    <cellStyle name="Followed Hyperlink 2" xfId="11489" hidden="1" xr:uid="{00000000-0005-0000-0000-0000182C0000}"/>
    <cellStyle name="Followed Hyperlink 2" xfId="11485" hidden="1" xr:uid="{00000000-0005-0000-0000-0000192C0000}"/>
    <cellStyle name="Followed Hyperlink 2" xfId="11504" hidden="1" xr:uid="{00000000-0005-0000-0000-00001A2C0000}"/>
    <cellStyle name="Followed Hyperlink 2" xfId="11500" hidden="1" xr:uid="{00000000-0005-0000-0000-00001B2C0000}"/>
    <cellStyle name="Followed Hyperlink 2" xfId="11496" hidden="1" xr:uid="{00000000-0005-0000-0000-00001C2C0000}"/>
    <cellStyle name="Followed Hyperlink 2" xfId="11492" hidden="1" xr:uid="{00000000-0005-0000-0000-00001D2C0000}"/>
    <cellStyle name="Followed Hyperlink 2" xfId="11488" hidden="1" xr:uid="{00000000-0005-0000-0000-00001E2C0000}"/>
    <cellStyle name="Followed Hyperlink 2" xfId="11503" hidden="1" xr:uid="{00000000-0005-0000-0000-00001F2C0000}"/>
    <cellStyle name="Followed Hyperlink 2" xfId="11478" hidden="1" xr:uid="{00000000-0005-0000-0000-0000202C0000}"/>
    <cellStyle name="Followed Hyperlink 2" xfId="11475" hidden="1" xr:uid="{00000000-0005-0000-0000-0000212C0000}"/>
    <cellStyle name="Followed Hyperlink 2" xfId="11513" hidden="1" xr:uid="{00000000-0005-0000-0000-0000222C0000}"/>
    <cellStyle name="Followed Hyperlink 2" xfId="11516" hidden="1" xr:uid="{00000000-0005-0000-0000-0000232C0000}"/>
    <cellStyle name="Followed Hyperlink 2" xfId="11514" hidden="1" xr:uid="{00000000-0005-0000-0000-0000242C0000}"/>
    <cellStyle name="Followed Hyperlink 2" xfId="11484" hidden="1" xr:uid="{00000000-0005-0000-0000-0000252C0000}"/>
    <cellStyle name="Followed Hyperlink 2" xfId="11510" hidden="1" xr:uid="{00000000-0005-0000-0000-0000262C0000}"/>
    <cellStyle name="Followed Hyperlink 2" xfId="11509" hidden="1" xr:uid="{00000000-0005-0000-0000-0000272C0000}"/>
    <cellStyle name="Followed Hyperlink 2" xfId="11508" hidden="1" xr:uid="{00000000-0005-0000-0000-0000282C0000}"/>
    <cellStyle name="Followed Hyperlink 2" xfId="11507" hidden="1" xr:uid="{00000000-0005-0000-0000-0000292C0000}"/>
    <cellStyle name="Followed Hyperlink 2" xfId="11511" hidden="1" xr:uid="{00000000-0005-0000-0000-00002A2C0000}"/>
    <cellStyle name="Followed Hyperlink 2" xfId="11518" hidden="1" xr:uid="{00000000-0005-0000-0000-00002B2C0000}"/>
    <cellStyle name="Followed Hyperlink 2" xfId="11483" hidden="1" xr:uid="{00000000-0005-0000-0000-00002C2C0000}"/>
    <cellStyle name="Followed Hyperlink 2" xfId="11517" hidden="1" xr:uid="{00000000-0005-0000-0000-00002D2C0000}"/>
    <cellStyle name="Followed Hyperlink 2" xfId="11515" hidden="1" xr:uid="{00000000-0005-0000-0000-00002E2C0000}"/>
    <cellStyle name="Followed Hyperlink 2" xfId="11512" hidden="1" xr:uid="{00000000-0005-0000-0000-00002F2C0000}"/>
    <cellStyle name="Followed Hyperlink 2" xfId="11529" hidden="1" xr:uid="{00000000-0005-0000-0000-0000302C0000}"/>
    <cellStyle name="Followed Hyperlink 2" xfId="11528" hidden="1" xr:uid="{00000000-0005-0000-0000-0000312C0000}"/>
    <cellStyle name="Followed Hyperlink 2" xfId="11526" hidden="1" xr:uid="{00000000-0005-0000-0000-0000322C0000}"/>
    <cellStyle name="Followed Hyperlink 2" xfId="11525" hidden="1" xr:uid="{00000000-0005-0000-0000-0000332C0000}"/>
    <cellStyle name="Followed Hyperlink 2" xfId="11522" hidden="1" xr:uid="{00000000-0005-0000-0000-0000342C0000}"/>
    <cellStyle name="Followed Hyperlink 2" xfId="11524" hidden="1" xr:uid="{00000000-0005-0000-0000-0000352C0000}"/>
    <cellStyle name="Followed Hyperlink 2" xfId="11531" hidden="1" xr:uid="{00000000-0005-0000-0000-0000362C0000}"/>
    <cellStyle name="Followed Hyperlink 2" xfId="11551" hidden="1" xr:uid="{00000000-0005-0000-0000-0000372C0000}"/>
    <cellStyle name="Followed Hyperlink 2" xfId="11547" hidden="1" xr:uid="{00000000-0005-0000-0000-0000382C0000}"/>
    <cellStyle name="Followed Hyperlink 2" xfId="11543" hidden="1" xr:uid="{00000000-0005-0000-0000-0000392C0000}"/>
    <cellStyle name="Followed Hyperlink 2" xfId="11539" hidden="1" xr:uid="{00000000-0005-0000-0000-00003A2C0000}"/>
    <cellStyle name="Followed Hyperlink 2" xfId="11535" hidden="1" xr:uid="{00000000-0005-0000-0000-00003B2C0000}"/>
    <cellStyle name="Followed Hyperlink 2" xfId="11523" hidden="1" xr:uid="{00000000-0005-0000-0000-00003C2C0000}"/>
    <cellStyle name="Followed Hyperlink 2" xfId="11554" hidden="1" xr:uid="{00000000-0005-0000-0000-00003D2C0000}"/>
    <cellStyle name="Followed Hyperlink 2" xfId="11550" hidden="1" xr:uid="{00000000-0005-0000-0000-00003E2C0000}"/>
    <cellStyle name="Followed Hyperlink 2" xfId="11546" hidden="1" xr:uid="{00000000-0005-0000-0000-00003F2C0000}"/>
    <cellStyle name="Followed Hyperlink 2" xfId="11542" hidden="1" xr:uid="{00000000-0005-0000-0000-0000402C0000}"/>
    <cellStyle name="Followed Hyperlink 2" xfId="11538" hidden="1" xr:uid="{00000000-0005-0000-0000-0000412C0000}"/>
    <cellStyle name="Followed Hyperlink 2" xfId="11534" hidden="1" xr:uid="{00000000-0005-0000-0000-0000422C0000}"/>
    <cellStyle name="Followed Hyperlink 2" xfId="11553" hidden="1" xr:uid="{00000000-0005-0000-0000-0000432C0000}"/>
    <cellStyle name="Followed Hyperlink 2" xfId="11549" hidden="1" xr:uid="{00000000-0005-0000-0000-0000442C0000}"/>
    <cellStyle name="Followed Hyperlink 2" xfId="11545" hidden="1" xr:uid="{00000000-0005-0000-0000-0000452C0000}"/>
    <cellStyle name="Followed Hyperlink 2" xfId="11541" hidden="1" xr:uid="{00000000-0005-0000-0000-0000462C0000}"/>
    <cellStyle name="Followed Hyperlink 2" xfId="11537" hidden="1" xr:uid="{00000000-0005-0000-0000-0000472C0000}"/>
    <cellStyle name="Followed Hyperlink 2" xfId="11533" hidden="1" xr:uid="{00000000-0005-0000-0000-0000482C0000}"/>
    <cellStyle name="Followed Hyperlink 2" xfId="11552" hidden="1" xr:uid="{00000000-0005-0000-0000-0000492C0000}"/>
    <cellStyle name="Followed Hyperlink 2" xfId="11548" hidden="1" xr:uid="{00000000-0005-0000-0000-00004A2C0000}"/>
    <cellStyle name="Followed Hyperlink 2" xfId="11530" hidden="1" xr:uid="{00000000-0005-0000-0000-00004B2C0000}"/>
    <cellStyle name="Followed Hyperlink 2" xfId="11527" hidden="1" xr:uid="{00000000-0005-0000-0000-00004C2C0000}"/>
    <cellStyle name="Followed Hyperlink 2" xfId="11532" hidden="1" xr:uid="{00000000-0005-0000-0000-00004D2C0000}"/>
    <cellStyle name="Followed Hyperlink 2" xfId="11559" hidden="1" xr:uid="{00000000-0005-0000-0000-00004E2C0000}"/>
    <cellStyle name="Followed Hyperlink 2" xfId="11563" hidden="1" xr:uid="{00000000-0005-0000-0000-00004F2C0000}"/>
    <cellStyle name="Followed Hyperlink 2" xfId="11560" hidden="1" xr:uid="{00000000-0005-0000-0000-0000502C0000}"/>
    <cellStyle name="Followed Hyperlink 2" xfId="11519" hidden="1" xr:uid="{00000000-0005-0000-0000-0000512C0000}"/>
    <cellStyle name="Followed Hyperlink 2" xfId="11555" hidden="1" xr:uid="{00000000-0005-0000-0000-0000522C0000}"/>
    <cellStyle name="Followed Hyperlink 2" xfId="11520" hidden="1" xr:uid="{00000000-0005-0000-0000-0000532C0000}"/>
    <cellStyle name="Followed Hyperlink 2" xfId="11536" hidden="1" xr:uid="{00000000-0005-0000-0000-0000542C0000}"/>
    <cellStyle name="Followed Hyperlink 2" xfId="11540" hidden="1" xr:uid="{00000000-0005-0000-0000-0000552C0000}"/>
    <cellStyle name="Followed Hyperlink 2" xfId="11557" hidden="1" xr:uid="{00000000-0005-0000-0000-0000562C0000}"/>
    <cellStyle name="Followed Hyperlink 2" xfId="11566" hidden="1" xr:uid="{00000000-0005-0000-0000-0000572C0000}"/>
    <cellStyle name="Followed Hyperlink 2" xfId="11521" hidden="1" xr:uid="{00000000-0005-0000-0000-0000582C0000}"/>
    <cellStyle name="Followed Hyperlink 2" xfId="11564" hidden="1" xr:uid="{00000000-0005-0000-0000-0000592C0000}"/>
    <cellStyle name="Followed Hyperlink 2" xfId="11562" hidden="1" xr:uid="{00000000-0005-0000-0000-00005A2C0000}"/>
    <cellStyle name="Followed Hyperlink 2" xfId="11558" hidden="1" xr:uid="{00000000-0005-0000-0000-00005B2C0000}"/>
    <cellStyle name="Followed Hyperlink 2" xfId="11588" hidden="1" xr:uid="{00000000-0005-0000-0000-00005C2C0000}"/>
    <cellStyle name="Followed Hyperlink 2" xfId="11584" hidden="1" xr:uid="{00000000-0005-0000-0000-00005D2C0000}"/>
    <cellStyle name="Followed Hyperlink 2" xfId="11580" hidden="1" xr:uid="{00000000-0005-0000-0000-00005E2C0000}"/>
    <cellStyle name="Followed Hyperlink 2" xfId="11576" hidden="1" xr:uid="{00000000-0005-0000-0000-00005F2C0000}"/>
    <cellStyle name="Followed Hyperlink 2" xfId="11572" hidden="1" xr:uid="{00000000-0005-0000-0000-0000602C0000}"/>
    <cellStyle name="Followed Hyperlink 2" xfId="11556" hidden="1" xr:uid="{00000000-0005-0000-0000-0000612C0000}"/>
    <cellStyle name="Followed Hyperlink 2" xfId="11544" hidden="1" xr:uid="{00000000-0005-0000-0000-0000622C0000}"/>
    <cellStyle name="Followed Hyperlink 2" xfId="11565" hidden="1" xr:uid="{00000000-0005-0000-0000-0000632C0000}"/>
    <cellStyle name="Followed Hyperlink 2" xfId="11586" hidden="1" xr:uid="{00000000-0005-0000-0000-0000642C0000}"/>
    <cellStyle name="Followed Hyperlink 2" xfId="11570" hidden="1" xr:uid="{00000000-0005-0000-0000-0000652C0000}"/>
    <cellStyle name="Followed Hyperlink 2" xfId="11582" hidden="1" xr:uid="{00000000-0005-0000-0000-0000662C0000}"/>
    <cellStyle name="Followed Hyperlink 2" xfId="11561" hidden="1" xr:uid="{00000000-0005-0000-0000-0000672C0000}"/>
    <cellStyle name="Followed Hyperlink 2" xfId="11579" hidden="1" xr:uid="{00000000-0005-0000-0000-0000682C0000}"/>
    <cellStyle name="Followed Hyperlink 2" xfId="11583" hidden="1" xr:uid="{00000000-0005-0000-0000-0000692C0000}"/>
    <cellStyle name="Followed Hyperlink 2" xfId="11587" hidden="1" xr:uid="{00000000-0005-0000-0000-00006A2C0000}"/>
    <cellStyle name="Followed Hyperlink 2" xfId="11591" hidden="1" xr:uid="{00000000-0005-0000-0000-00006B2C0000}"/>
    <cellStyle name="Followed Hyperlink 2" xfId="11571" hidden="1" xr:uid="{00000000-0005-0000-0000-00006C2C0000}"/>
    <cellStyle name="Followed Hyperlink 2" xfId="11581" hidden="1" xr:uid="{00000000-0005-0000-0000-00006D2C0000}"/>
    <cellStyle name="Followed Hyperlink 2" xfId="11567" hidden="1" xr:uid="{00000000-0005-0000-0000-00006E2C0000}"/>
    <cellStyle name="Followed Hyperlink 2" xfId="11589" hidden="1" xr:uid="{00000000-0005-0000-0000-00006F2C0000}"/>
    <cellStyle name="Followed Hyperlink 2" xfId="11574" hidden="1" xr:uid="{00000000-0005-0000-0000-0000702C0000}"/>
    <cellStyle name="Followed Hyperlink 2" xfId="11590" hidden="1" xr:uid="{00000000-0005-0000-0000-0000712C0000}"/>
    <cellStyle name="Followed Hyperlink 2" xfId="11610" hidden="1" xr:uid="{00000000-0005-0000-0000-0000722C0000}"/>
    <cellStyle name="Followed Hyperlink 2" xfId="11606" hidden="1" xr:uid="{00000000-0005-0000-0000-0000732C0000}"/>
    <cellStyle name="Followed Hyperlink 2" xfId="11602" hidden="1" xr:uid="{00000000-0005-0000-0000-0000742C0000}"/>
    <cellStyle name="Followed Hyperlink 2" xfId="11598" hidden="1" xr:uid="{00000000-0005-0000-0000-0000752C0000}"/>
    <cellStyle name="Followed Hyperlink 2" xfId="11594" hidden="1" xr:uid="{00000000-0005-0000-0000-0000762C0000}"/>
    <cellStyle name="Followed Hyperlink 2" xfId="11575" hidden="1" xr:uid="{00000000-0005-0000-0000-0000772C0000}"/>
    <cellStyle name="Followed Hyperlink 2" xfId="11568" hidden="1" xr:uid="{00000000-0005-0000-0000-0000782C0000}"/>
    <cellStyle name="Followed Hyperlink 2" xfId="11585" hidden="1" xr:uid="{00000000-0005-0000-0000-0000792C0000}"/>
    <cellStyle name="Followed Hyperlink 2" xfId="11608" hidden="1" xr:uid="{00000000-0005-0000-0000-00007A2C0000}"/>
    <cellStyle name="Followed Hyperlink 2" xfId="11592" hidden="1" xr:uid="{00000000-0005-0000-0000-00007B2C0000}"/>
    <cellStyle name="Followed Hyperlink 2" xfId="11604" hidden="1" xr:uid="{00000000-0005-0000-0000-00007C2C0000}"/>
    <cellStyle name="Followed Hyperlink 2" xfId="11578" hidden="1" xr:uid="{00000000-0005-0000-0000-00007D2C0000}"/>
    <cellStyle name="Followed Hyperlink 2" xfId="11601" hidden="1" xr:uid="{00000000-0005-0000-0000-00007E2C0000}"/>
    <cellStyle name="Followed Hyperlink 2" xfId="11605" hidden="1" xr:uid="{00000000-0005-0000-0000-00007F2C0000}"/>
    <cellStyle name="Followed Hyperlink 2" xfId="11609" hidden="1" xr:uid="{00000000-0005-0000-0000-0000802C0000}"/>
    <cellStyle name="Followed Hyperlink 2" xfId="11613" hidden="1" xr:uid="{00000000-0005-0000-0000-0000812C0000}"/>
    <cellStyle name="Followed Hyperlink 2" xfId="11593" hidden="1" xr:uid="{00000000-0005-0000-0000-0000822C0000}"/>
    <cellStyle name="Followed Hyperlink 2" xfId="11603" hidden="1" xr:uid="{00000000-0005-0000-0000-0000832C0000}"/>
    <cellStyle name="Followed Hyperlink 2" xfId="11577" hidden="1" xr:uid="{00000000-0005-0000-0000-0000842C0000}"/>
    <cellStyle name="Followed Hyperlink 2" xfId="11611" hidden="1" xr:uid="{00000000-0005-0000-0000-0000852C0000}"/>
    <cellStyle name="Followed Hyperlink 2" xfId="11596" hidden="1" xr:uid="{00000000-0005-0000-0000-0000862C0000}"/>
    <cellStyle name="Followed Hyperlink 2" xfId="11612" hidden="1" xr:uid="{00000000-0005-0000-0000-0000872C0000}"/>
    <cellStyle name="Followed Hyperlink 2" xfId="11630" hidden="1" xr:uid="{00000000-0005-0000-0000-0000882C0000}"/>
    <cellStyle name="Followed Hyperlink 2" xfId="11627" hidden="1" xr:uid="{00000000-0005-0000-0000-0000892C0000}"/>
    <cellStyle name="Followed Hyperlink 2" xfId="11623" hidden="1" xr:uid="{00000000-0005-0000-0000-00008A2C0000}"/>
    <cellStyle name="Followed Hyperlink 2" xfId="11620" hidden="1" xr:uid="{00000000-0005-0000-0000-00008B2C0000}"/>
    <cellStyle name="Followed Hyperlink 2" xfId="11616" hidden="1" xr:uid="{00000000-0005-0000-0000-00008C2C0000}"/>
    <cellStyle name="Followed Hyperlink 2" xfId="11607" hidden="1" xr:uid="{00000000-0005-0000-0000-00008D2C0000}"/>
    <cellStyle name="Followed Hyperlink 2" xfId="11628" hidden="1" xr:uid="{00000000-0005-0000-0000-00008E2C0000}"/>
    <cellStyle name="Followed Hyperlink 2" xfId="11614" hidden="1" xr:uid="{00000000-0005-0000-0000-00008F2C0000}"/>
    <cellStyle name="Followed Hyperlink 2" xfId="11625" hidden="1" xr:uid="{00000000-0005-0000-0000-0000902C0000}"/>
    <cellStyle name="Followed Hyperlink 2" xfId="11600" hidden="1" xr:uid="{00000000-0005-0000-0000-0000912C0000}"/>
    <cellStyle name="Followed Hyperlink 2" xfId="11622" hidden="1" xr:uid="{00000000-0005-0000-0000-0000922C0000}"/>
    <cellStyle name="Followed Hyperlink 2" xfId="11626" hidden="1" xr:uid="{00000000-0005-0000-0000-0000932C0000}"/>
    <cellStyle name="Followed Hyperlink 2" xfId="11629" hidden="1" xr:uid="{00000000-0005-0000-0000-0000942C0000}"/>
    <cellStyle name="Followed Hyperlink 2" xfId="11633" hidden="1" xr:uid="{00000000-0005-0000-0000-0000952C0000}"/>
    <cellStyle name="Followed Hyperlink 2" xfId="11615" hidden="1" xr:uid="{00000000-0005-0000-0000-0000962C0000}"/>
    <cellStyle name="Followed Hyperlink 2" xfId="11624" hidden="1" xr:uid="{00000000-0005-0000-0000-0000972C0000}"/>
    <cellStyle name="Followed Hyperlink 2" xfId="11599" hidden="1" xr:uid="{00000000-0005-0000-0000-0000982C0000}"/>
    <cellStyle name="Followed Hyperlink 2" xfId="11631" hidden="1" xr:uid="{00000000-0005-0000-0000-0000992C0000}"/>
    <cellStyle name="Followed Hyperlink 2" xfId="11618" hidden="1" xr:uid="{00000000-0005-0000-0000-00009A2C0000}"/>
    <cellStyle name="Followed Hyperlink 2" xfId="11632" hidden="1" xr:uid="{00000000-0005-0000-0000-00009B2C0000}"/>
    <cellStyle name="Followed Hyperlink 2" xfId="11652" hidden="1" xr:uid="{00000000-0005-0000-0000-00009C2C0000}"/>
    <cellStyle name="Followed Hyperlink 2" xfId="11648" hidden="1" xr:uid="{00000000-0005-0000-0000-00009D2C0000}"/>
    <cellStyle name="Followed Hyperlink 2" xfId="11644" hidden="1" xr:uid="{00000000-0005-0000-0000-00009E2C0000}"/>
    <cellStyle name="Followed Hyperlink 2" xfId="11640" hidden="1" xr:uid="{00000000-0005-0000-0000-00009F2C0000}"/>
    <cellStyle name="Followed Hyperlink 2" xfId="11636" hidden="1" xr:uid="{00000000-0005-0000-0000-0000A02C0000}"/>
    <cellStyle name="Followed Hyperlink 2" xfId="11617" hidden="1" xr:uid="{00000000-0005-0000-0000-0000A12C0000}"/>
    <cellStyle name="Followed Hyperlink 2" xfId="11655" hidden="1" xr:uid="{00000000-0005-0000-0000-0000A22C0000}"/>
    <cellStyle name="Followed Hyperlink 2" xfId="11573" hidden="1" xr:uid="{00000000-0005-0000-0000-0000A32C0000}"/>
    <cellStyle name="Followed Hyperlink 2" xfId="11619" hidden="1" xr:uid="{00000000-0005-0000-0000-0000A42C0000}"/>
    <cellStyle name="Followed Hyperlink 2" xfId="11595" hidden="1" xr:uid="{00000000-0005-0000-0000-0000A52C0000}"/>
    <cellStyle name="Followed Hyperlink 2" xfId="11642" hidden="1" xr:uid="{00000000-0005-0000-0000-0000A62C0000}"/>
    <cellStyle name="Followed Hyperlink 2" xfId="11649" hidden="1" xr:uid="{00000000-0005-0000-0000-0000A72C0000}"/>
    <cellStyle name="Followed Hyperlink 2" xfId="11638" hidden="1" xr:uid="{00000000-0005-0000-0000-0000A82C0000}"/>
    <cellStyle name="Followed Hyperlink 2" xfId="11597" hidden="1" xr:uid="{00000000-0005-0000-0000-0000A92C0000}"/>
    <cellStyle name="Followed Hyperlink 2" xfId="11635" hidden="1" xr:uid="{00000000-0005-0000-0000-0000AA2C0000}"/>
    <cellStyle name="Followed Hyperlink 2" xfId="11639" hidden="1" xr:uid="{00000000-0005-0000-0000-0000AB2C0000}"/>
    <cellStyle name="Followed Hyperlink 2" xfId="11643" hidden="1" xr:uid="{00000000-0005-0000-0000-0000AC2C0000}"/>
    <cellStyle name="Followed Hyperlink 2" xfId="11647" hidden="1" xr:uid="{00000000-0005-0000-0000-0000AD2C0000}"/>
    <cellStyle name="Followed Hyperlink 2" xfId="11650" hidden="1" xr:uid="{00000000-0005-0000-0000-0000AE2C0000}"/>
    <cellStyle name="Followed Hyperlink 2" xfId="11637" hidden="1" xr:uid="{00000000-0005-0000-0000-0000AF2C0000}"/>
    <cellStyle name="Followed Hyperlink 2" xfId="11621" hidden="1" xr:uid="{00000000-0005-0000-0000-0000B02C0000}"/>
    <cellStyle name="Followed Hyperlink 2" xfId="11645" hidden="1" xr:uid="{00000000-0005-0000-0000-0000B12C0000}"/>
    <cellStyle name="Followed Hyperlink 2" xfId="11653" hidden="1" xr:uid="{00000000-0005-0000-0000-0000B22C0000}"/>
    <cellStyle name="Followed Hyperlink 2" xfId="11646" hidden="1" xr:uid="{00000000-0005-0000-0000-0000B32C0000}"/>
    <cellStyle name="Followed Hyperlink 2" xfId="11675" hidden="1" xr:uid="{00000000-0005-0000-0000-0000B42C0000}"/>
    <cellStyle name="Followed Hyperlink 2" xfId="11671" hidden="1" xr:uid="{00000000-0005-0000-0000-0000B52C0000}"/>
    <cellStyle name="Followed Hyperlink 2" xfId="11667" hidden="1" xr:uid="{00000000-0005-0000-0000-0000B62C0000}"/>
    <cellStyle name="Followed Hyperlink 2" xfId="11663" hidden="1" xr:uid="{00000000-0005-0000-0000-0000B72C0000}"/>
    <cellStyle name="Followed Hyperlink 2" xfId="11660" hidden="1" xr:uid="{00000000-0005-0000-0000-0000B82C0000}"/>
    <cellStyle name="Followed Hyperlink 2" xfId="11654" hidden="1" xr:uid="{00000000-0005-0000-0000-0000B92C0000}"/>
    <cellStyle name="Followed Hyperlink 2" xfId="11651" hidden="1" xr:uid="{00000000-0005-0000-0000-0000BA2C0000}"/>
    <cellStyle name="Followed Hyperlink 2" xfId="11641" hidden="1" xr:uid="{00000000-0005-0000-0000-0000BB2C0000}"/>
    <cellStyle name="Followed Hyperlink 2" xfId="11673" hidden="1" xr:uid="{00000000-0005-0000-0000-0000BC2C0000}"/>
    <cellStyle name="Followed Hyperlink 2" xfId="11658" hidden="1" xr:uid="{00000000-0005-0000-0000-0000BD2C0000}"/>
    <cellStyle name="Followed Hyperlink 2" xfId="11669" hidden="1" xr:uid="{00000000-0005-0000-0000-0000BE2C0000}"/>
    <cellStyle name="Followed Hyperlink 2" xfId="11634" hidden="1" xr:uid="{00000000-0005-0000-0000-0000BF2C0000}"/>
    <cellStyle name="Followed Hyperlink 2" xfId="11666" hidden="1" xr:uid="{00000000-0005-0000-0000-0000C02C0000}"/>
    <cellStyle name="Followed Hyperlink 2" xfId="11670" hidden="1" xr:uid="{00000000-0005-0000-0000-0000C12C0000}"/>
    <cellStyle name="Followed Hyperlink 2" xfId="11674" hidden="1" xr:uid="{00000000-0005-0000-0000-0000C22C0000}"/>
    <cellStyle name="Followed Hyperlink 2" xfId="11678" hidden="1" xr:uid="{00000000-0005-0000-0000-0000C32C0000}"/>
    <cellStyle name="Followed Hyperlink 2" xfId="11659" hidden="1" xr:uid="{00000000-0005-0000-0000-0000C42C0000}"/>
    <cellStyle name="Followed Hyperlink 2" xfId="11668" hidden="1" xr:uid="{00000000-0005-0000-0000-0000C52C0000}"/>
    <cellStyle name="Followed Hyperlink 2" xfId="11569" hidden="1" xr:uid="{00000000-0005-0000-0000-0000C62C0000}"/>
    <cellStyle name="Followed Hyperlink 2" xfId="11676" hidden="1" xr:uid="{00000000-0005-0000-0000-0000C72C0000}"/>
    <cellStyle name="Followed Hyperlink 2" xfId="11661" hidden="1" xr:uid="{00000000-0005-0000-0000-0000C82C0000}"/>
    <cellStyle name="Followed Hyperlink 2" xfId="11677" hidden="1" xr:uid="{00000000-0005-0000-0000-0000C92C0000}"/>
    <cellStyle name="Followed Hyperlink 2" xfId="11695" hidden="1" xr:uid="{00000000-0005-0000-0000-0000CA2C0000}"/>
    <cellStyle name="Followed Hyperlink 2" xfId="11692" hidden="1" xr:uid="{00000000-0005-0000-0000-0000CB2C0000}"/>
    <cellStyle name="Followed Hyperlink 2" xfId="11688" hidden="1" xr:uid="{00000000-0005-0000-0000-0000CC2C0000}"/>
    <cellStyle name="Followed Hyperlink 2" xfId="11685" hidden="1" xr:uid="{00000000-0005-0000-0000-0000CD2C0000}"/>
    <cellStyle name="Followed Hyperlink 2" xfId="11681" hidden="1" xr:uid="{00000000-0005-0000-0000-0000CE2C0000}"/>
    <cellStyle name="Followed Hyperlink 2" xfId="11693" hidden="1" xr:uid="{00000000-0005-0000-0000-0000CF2C0000}"/>
    <cellStyle name="Followed Hyperlink 2" xfId="11679" hidden="1" xr:uid="{00000000-0005-0000-0000-0000D02C0000}"/>
    <cellStyle name="Followed Hyperlink 2" xfId="11690" hidden="1" xr:uid="{00000000-0005-0000-0000-0000D12C0000}"/>
    <cellStyle name="Followed Hyperlink 2" xfId="11665" hidden="1" xr:uid="{00000000-0005-0000-0000-0000D22C0000}"/>
    <cellStyle name="Followed Hyperlink 2" xfId="11687" hidden="1" xr:uid="{00000000-0005-0000-0000-0000D32C0000}"/>
    <cellStyle name="Followed Hyperlink 2" xfId="11691" hidden="1" xr:uid="{00000000-0005-0000-0000-0000D42C0000}"/>
    <cellStyle name="Followed Hyperlink 2" xfId="11694" hidden="1" xr:uid="{00000000-0005-0000-0000-0000D52C0000}"/>
    <cellStyle name="Followed Hyperlink 2" xfId="11698" hidden="1" xr:uid="{00000000-0005-0000-0000-0000D62C0000}"/>
    <cellStyle name="Followed Hyperlink 2" xfId="11680" hidden="1" xr:uid="{00000000-0005-0000-0000-0000D72C0000}"/>
    <cellStyle name="Followed Hyperlink 2" xfId="11689" hidden="1" xr:uid="{00000000-0005-0000-0000-0000D82C0000}"/>
    <cellStyle name="Followed Hyperlink 2" xfId="11664" hidden="1" xr:uid="{00000000-0005-0000-0000-0000D92C0000}"/>
    <cellStyle name="Followed Hyperlink 2" xfId="11696" hidden="1" xr:uid="{00000000-0005-0000-0000-0000DA2C0000}"/>
    <cellStyle name="Followed Hyperlink 2" xfId="11683" hidden="1" xr:uid="{00000000-0005-0000-0000-0000DB2C0000}"/>
    <cellStyle name="Followed Hyperlink 2" xfId="11697" hidden="1" xr:uid="{00000000-0005-0000-0000-0000DC2C0000}"/>
    <cellStyle name="Followed Hyperlink 2" xfId="11716" hidden="1" xr:uid="{00000000-0005-0000-0000-0000DD2C0000}"/>
    <cellStyle name="Followed Hyperlink 2" xfId="11712" hidden="1" xr:uid="{00000000-0005-0000-0000-0000DE2C0000}"/>
    <cellStyle name="Followed Hyperlink 2" xfId="11708" hidden="1" xr:uid="{00000000-0005-0000-0000-0000DF2C0000}"/>
    <cellStyle name="Followed Hyperlink 2" xfId="11704" hidden="1" xr:uid="{00000000-0005-0000-0000-0000E02C0000}"/>
    <cellStyle name="Followed Hyperlink 2" xfId="11701" hidden="1" xr:uid="{00000000-0005-0000-0000-0000E12C0000}"/>
    <cellStyle name="Followed Hyperlink 2" xfId="11682" hidden="1" xr:uid="{00000000-0005-0000-0000-0000E22C0000}"/>
    <cellStyle name="Followed Hyperlink 2" xfId="11719" hidden="1" xr:uid="{00000000-0005-0000-0000-0000E32C0000}"/>
    <cellStyle name="Followed Hyperlink 2" xfId="11715" hidden="1" xr:uid="{00000000-0005-0000-0000-0000E42C0000}"/>
    <cellStyle name="Followed Hyperlink 2" xfId="11662" hidden="1" xr:uid="{00000000-0005-0000-0000-0000E52C0000}"/>
    <cellStyle name="Followed Hyperlink 2" xfId="11686" hidden="1" xr:uid="{00000000-0005-0000-0000-0000E62C0000}"/>
    <cellStyle name="Followed Hyperlink 2" xfId="11702" hidden="1" xr:uid="{00000000-0005-0000-0000-0000E72C0000}"/>
    <cellStyle name="Followed Hyperlink 2" xfId="11709" hidden="1" xr:uid="{00000000-0005-0000-0000-0000E82C0000}"/>
    <cellStyle name="Followed Hyperlink 2" xfId="11699" hidden="1" xr:uid="{00000000-0005-0000-0000-0000E92C0000}"/>
    <cellStyle name="Followed Hyperlink 2" xfId="11656" hidden="1" xr:uid="{00000000-0005-0000-0000-0000EA2C0000}"/>
    <cellStyle name="Followed Hyperlink 2" xfId="11718" hidden="1" xr:uid="{00000000-0005-0000-0000-0000EB2C0000}"/>
    <cellStyle name="Followed Hyperlink 2" xfId="11700" hidden="1" xr:uid="{00000000-0005-0000-0000-0000EC2C0000}"/>
    <cellStyle name="Followed Hyperlink 2" xfId="11703" hidden="1" xr:uid="{00000000-0005-0000-0000-0000ED2C0000}"/>
    <cellStyle name="Followed Hyperlink 2" xfId="11707" hidden="1" xr:uid="{00000000-0005-0000-0000-0000EE2C0000}"/>
    <cellStyle name="Followed Hyperlink 2" xfId="11710" hidden="1" xr:uid="{00000000-0005-0000-0000-0000EF2C0000}"/>
    <cellStyle name="Followed Hyperlink 2" xfId="11657" hidden="1" xr:uid="{00000000-0005-0000-0000-0000F02C0000}"/>
    <cellStyle name="Followed Hyperlink 2" xfId="11684" hidden="1" xr:uid="{00000000-0005-0000-0000-0000F12C0000}"/>
    <cellStyle name="Followed Hyperlink 2" xfId="11705" hidden="1" xr:uid="{00000000-0005-0000-0000-0000F22C0000}"/>
    <cellStyle name="Followed Hyperlink 2" xfId="11713" hidden="1" xr:uid="{00000000-0005-0000-0000-0000F32C0000}"/>
    <cellStyle name="Followed Hyperlink 2" xfId="11706" hidden="1" xr:uid="{00000000-0005-0000-0000-0000F42C0000}"/>
    <cellStyle name="Followed Hyperlink 2" xfId="11741" hidden="1" xr:uid="{00000000-0005-0000-0000-0000F52C0000}"/>
    <cellStyle name="Followed Hyperlink 2" xfId="11737" hidden="1" xr:uid="{00000000-0005-0000-0000-0000F62C0000}"/>
    <cellStyle name="Followed Hyperlink 2" xfId="11733" hidden="1" xr:uid="{00000000-0005-0000-0000-0000F72C0000}"/>
    <cellStyle name="Followed Hyperlink 2" xfId="11729" hidden="1" xr:uid="{00000000-0005-0000-0000-0000F82C0000}"/>
    <cellStyle name="Followed Hyperlink 2" xfId="11725" hidden="1" xr:uid="{00000000-0005-0000-0000-0000F92C0000}"/>
    <cellStyle name="Followed Hyperlink 2" xfId="11721" hidden="1" xr:uid="{00000000-0005-0000-0000-0000FA2C0000}"/>
    <cellStyle name="Followed Hyperlink 2" xfId="11672" hidden="1" xr:uid="{00000000-0005-0000-0000-0000FB2C0000}"/>
    <cellStyle name="Followed Hyperlink 2" xfId="11717" hidden="1" xr:uid="{00000000-0005-0000-0000-0000FC2C0000}"/>
    <cellStyle name="Followed Hyperlink 2" xfId="11720" hidden="1" xr:uid="{00000000-0005-0000-0000-0000FD2C0000}"/>
    <cellStyle name="Followed Hyperlink 2" xfId="11735" hidden="1" xr:uid="{00000000-0005-0000-0000-0000FE2C0000}"/>
    <cellStyle name="Followed Hyperlink 2" xfId="11742" hidden="1" xr:uid="{00000000-0005-0000-0000-0000FF2C0000}"/>
    <cellStyle name="Followed Hyperlink 2" xfId="11731" hidden="1" xr:uid="{00000000-0005-0000-0000-0000002D0000}"/>
    <cellStyle name="Followed Hyperlink 2" xfId="11714" hidden="1" xr:uid="{00000000-0005-0000-0000-0000012D0000}"/>
    <cellStyle name="Followed Hyperlink 2" xfId="11728" hidden="1" xr:uid="{00000000-0005-0000-0000-0000022D0000}"/>
    <cellStyle name="Followed Hyperlink 2" xfId="11732" hidden="1" xr:uid="{00000000-0005-0000-0000-0000032D0000}"/>
    <cellStyle name="Followed Hyperlink 2" xfId="11736" hidden="1" xr:uid="{00000000-0005-0000-0000-0000042D0000}"/>
    <cellStyle name="Followed Hyperlink 2" xfId="11740" hidden="1" xr:uid="{00000000-0005-0000-0000-0000052D0000}"/>
    <cellStyle name="Followed Hyperlink 2" xfId="11743" hidden="1" xr:uid="{00000000-0005-0000-0000-0000062D0000}"/>
    <cellStyle name="Followed Hyperlink 2" xfId="11730" hidden="1" xr:uid="{00000000-0005-0000-0000-0000072D0000}"/>
    <cellStyle name="Followed Hyperlink 2" xfId="11711" hidden="1" xr:uid="{00000000-0005-0000-0000-0000082D0000}"/>
    <cellStyle name="Followed Hyperlink 2" xfId="11738" hidden="1" xr:uid="{00000000-0005-0000-0000-0000092D0000}"/>
    <cellStyle name="Followed Hyperlink 2" xfId="11723" hidden="1" xr:uid="{00000000-0005-0000-0000-00000A2D0000}"/>
    <cellStyle name="Followed Hyperlink 2" xfId="11739" hidden="1" xr:uid="{00000000-0005-0000-0000-00000B2D0000}"/>
    <cellStyle name="Followed Hyperlink 2" xfId="11764" hidden="1" xr:uid="{00000000-0005-0000-0000-00000C2D0000}"/>
    <cellStyle name="Followed Hyperlink 2" xfId="11760" hidden="1" xr:uid="{00000000-0005-0000-0000-00000D2D0000}"/>
    <cellStyle name="Followed Hyperlink 2" xfId="11756" hidden="1" xr:uid="{00000000-0005-0000-0000-00000E2D0000}"/>
    <cellStyle name="Followed Hyperlink 2" xfId="11752" hidden="1" xr:uid="{00000000-0005-0000-0000-00000F2D0000}"/>
    <cellStyle name="Followed Hyperlink 2" xfId="11748" hidden="1" xr:uid="{00000000-0005-0000-0000-0000102D0000}"/>
    <cellStyle name="Followed Hyperlink 2" xfId="11724" hidden="1" xr:uid="{00000000-0005-0000-0000-0000112D0000}"/>
    <cellStyle name="Followed Hyperlink 2" xfId="11744" hidden="1" xr:uid="{00000000-0005-0000-0000-0000122D0000}"/>
    <cellStyle name="Followed Hyperlink 2" xfId="11734" hidden="1" xr:uid="{00000000-0005-0000-0000-0000132D0000}"/>
    <cellStyle name="Followed Hyperlink 2" xfId="11762" hidden="1" xr:uid="{00000000-0005-0000-0000-0000142D0000}"/>
    <cellStyle name="Followed Hyperlink 2" xfId="11746" hidden="1" xr:uid="{00000000-0005-0000-0000-0000152D0000}"/>
    <cellStyle name="Followed Hyperlink 2" xfId="11758" hidden="1" xr:uid="{00000000-0005-0000-0000-0000162D0000}"/>
    <cellStyle name="Followed Hyperlink 2" xfId="11727" hidden="1" xr:uid="{00000000-0005-0000-0000-0000172D0000}"/>
    <cellStyle name="Followed Hyperlink 2" xfId="11755" hidden="1" xr:uid="{00000000-0005-0000-0000-0000182D0000}"/>
    <cellStyle name="Followed Hyperlink 2" xfId="11759" hidden="1" xr:uid="{00000000-0005-0000-0000-0000192D0000}"/>
    <cellStyle name="Followed Hyperlink 2" xfId="11763" hidden="1" xr:uid="{00000000-0005-0000-0000-00001A2D0000}"/>
    <cellStyle name="Followed Hyperlink 2" xfId="11767" hidden="1" xr:uid="{00000000-0005-0000-0000-00001B2D0000}"/>
    <cellStyle name="Followed Hyperlink 2" xfId="11747" hidden="1" xr:uid="{00000000-0005-0000-0000-00001C2D0000}"/>
    <cellStyle name="Followed Hyperlink 2" xfId="11757" hidden="1" xr:uid="{00000000-0005-0000-0000-00001D2D0000}"/>
    <cellStyle name="Followed Hyperlink 2" xfId="11726" hidden="1" xr:uid="{00000000-0005-0000-0000-00001E2D0000}"/>
    <cellStyle name="Followed Hyperlink 2" xfId="11765" hidden="1" xr:uid="{00000000-0005-0000-0000-00001F2D0000}"/>
    <cellStyle name="Followed Hyperlink 2" xfId="11750" hidden="1" xr:uid="{00000000-0005-0000-0000-0000202D0000}"/>
    <cellStyle name="Followed Hyperlink 2" xfId="11766" hidden="1" xr:uid="{00000000-0005-0000-0000-0000212D0000}"/>
    <cellStyle name="Followed Hyperlink 2" xfId="11785" hidden="1" xr:uid="{00000000-0005-0000-0000-0000222D0000}"/>
    <cellStyle name="Followed Hyperlink 2" xfId="11781" hidden="1" xr:uid="{00000000-0005-0000-0000-0000232D0000}"/>
    <cellStyle name="Followed Hyperlink 2" xfId="11777" hidden="1" xr:uid="{00000000-0005-0000-0000-0000242D0000}"/>
    <cellStyle name="Followed Hyperlink 2" xfId="11773" hidden="1" xr:uid="{00000000-0005-0000-0000-0000252D0000}"/>
    <cellStyle name="Followed Hyperlink 2" xfId="11770" hidden="1" xr:uid="{00000000-0005-0000-0000-0000262D0000}"/>
    <cellStyle name="Followed Hyperlink 2" xfId="11751" hidden="1" xr:uid="{00000000-0005-0000-0000-0000272D0000}"/>
    <cellStyle name="Followed Hyperlink 2" xfId="11722" hidden="1" xr:uid="{00000000-0005-0000-0000-0000282D0000}"/>
    <cellStyle name="Followed Hyperlink 2" xfId="11761" hidden="1" xr:uid="{00000000-0005-0000-0000-0000292D0000}"/>
    <cellStyle name="Followed Hyperlink 2" xfId="11783" hidden="1" xr:uid="{00000000-0005-0000-0000-00002A2D0000}"/>
    <cellStyle name="Followed Hyperlink 2" xfId="11768" hidden="1" xr:uid="{00000000-0005-0000-0000-00002B2D0000}"/>
    <cellStyle name="Followed Hyperlink 2" xfId="11779" hidden="1" xr:uid="{00000000-0005-0000-0000-00002C2D0000}"/>
    <cellStyle name="Followed Hyperlink 2" xfId="11754" hidden="1" xr:uid="{00000000-0005-0000-0000-00002D2D0000}"/>
    <cellStyle name="Followed Hyperlink 2" xfId="11776" hidden="1" xr:uid="{00000000-0005-0000-0000-00002E2D0000}"/>
    <cellStyle name="Followed Hyperlink 2" xfId="11780" hidden="1" xr:uid="{00000000-0005-0000-0000-00002F2D0000}"/>
    <cellStyle name="Followed Hyperlink 2" xfId="11784" hidden="1" xr:uid="{00000000-0005-0000-0000-0000302D0000}"/>
    <cellStyle name="Followed Hyperlink 2" xfId="11788" hidden="1" xr:uid="{00000000-0005-0000-0000-0000312D0000}"/>
    <cellStyle name="Followed Hyperlink 2" xfId="11769" hidden="1" xr:uid="{00000000-0005-0000-0000-0000322D0000}"/>
    <cellStyle name="Followed Hyperlink 2" xfId="11778" hidden="1" xr:uid="{00000000-0005-0000-0000-0000332D0000}"/>
    <cellStyle name="Followed Hyperlink 2" xfId="11753" hidden="1" xr:uid="{00000000-0005-0000-0000-0000342D0000}"/>
    <cellStyle name="Followed Hyperlink 2" xfId="11786" hidden="1" xr:uid="{00000000-0005-0000-0000-0000352D0000}"/>
    <cellStyle name="Followed Hyperlink 2" xfId="11771" hidden="1" xr:uid="{00000000-0005-0000-0000-0000362D0000}"/>
    <cellStyle name="Followed Hyperlink 2" xfId="11787" hidden="1" xr:uid="{00000000-0005-0000-0000-0000372D0000}"/>
    <cellStyle name="Followed Hyperlink 2" xfId="11805" hidden="1" xr:uid="{00000000-0005-0000-0000-0000382D0000}"/>
    <cellStyle name="Followed Hyperlink 2" xfId="11802" hidden="1" xr:uid="{00000000-0005-0000-0000-0000392D0000}"/>
    <cellStyle name="Followed Hyperlink 2" xfId="11798" hidden="1" xr:uid="{00000000-0005-0000-0000-00003A2D0000}"/>
    <cellStyle name="Followed Hyperlink 2" xfId="11795" hidden="1" xr:uid="{00000000-0005-0000-0000-00003B2D0000}"/>
    <cellStyle name="Followed Hyperlink 2" xfId="11791" hidden="1" xr:uid="{00000000-0005-0000-0000-00003C2D0000}"/>
    <cellStyle name="Followed Hyperlink 2" xfId="11803" hidden="1" xr:uid="{00000000-0005-0000-0000-00003D2D0000}"/>
    <cellStyle name="Followed Hyperlink 2" xfId="11789" hidden="1" xr:uid="{00000000-0005-0000-0000-00003E2D0000}"/>
    <cellStyle name="Followed Hyperlink 2" xfId="11800" hidden="1" xr:uid="{00000000-0005-0000-0000-00003F2D0000}"/>
    <cellStyle name="Followed Hyperlink 2" xfId="11775" hidden="1" xr:uid="{00000000-0005-0000-0000-0000402D0000}"/>
    <cellStyle name="Followed Hyperlink 2" xfId="11797" hidden="1" xr:uid="{00000000-0005-0000-0000-0000412D0000}"/>
    <cellStyle name="Followed Hyperlink 2" xfId="11801" hidden="1" xr:uid="{00000000-0005-0000-0000-0000422D0000}"/>
    <cellStyle name="Followed Hyperlink 2" xfId="11804" hidden="1" xr:uid="{00000000-0005-0000-0000-0000432D0000}"/>
    <cellStyle name="Followed Hyperlink 2" xfId="11808" hidden="1" xr:uid="{00000000-0005-0000-0000-0000442D0000}"/>
    <cellStyle name="Followed Hyperlink 2" xfId="11790" hidden="1" xr:uid="{00000000-0005-0000-0000-0000452D0000}"/>
    <cellStyle name="Followed Hyperlink 2" xfId="11799" hidden="1" xr:uid="{00000000-0005-0000-0000-0000462D0000}"/>
    <cellStyle name="Followed Hyperlink 2" xfId="11774" hidden="1" xr:uid="{00000000-0005-0000-0000-0000472D0000}"/>
    <cellStyle name="Followed Hyperlink 2" xfId="11806" hidden="1" xr:uid="{00000000-0005-0000-0000-0000482D0000}"/>
    <cellStyle name="Followed Hyperlink 2" xfId="11793" hidden="1" xr:uid="{00000000-0005-0000-0000-0000492D0000}"/>
    <cellStyle name="Followed Hyperlink 2" xfId="11807" hidden="1" xr:uid="{00000000-0005-0000-0000-00004A2D0000}"/>
    <cellStyle name="Followed Hyperlink 2" xfId="11827" hidden="1" xr:uid="{00000000-0005-0000-0000-00004B2D0000}"/>
    <cellStyle name="Followed Hyperlink 2" xfId="11823" hidden="1" xr:uid="{00000000-0005-0000-0000-00004C2D0000}"/>
    <cellStyle name="Followed Hyperlink 2" xfId="11819" hidden="1" xr:uid="{00000000-0005-0000-0000-00004D2D0000}"/>
    <cellStyle name="Followed Hyperlink 2" xfId="11815" hidden="1" xr:uid="{00000000-0005-0000-0000-00004E2D0000}"/>
    <cellStyle name="Followed Hyperlink 2" xfId="11811" hidden="1" xr:uid="{00000000-0005-0000-0000-00004F2D0000}"/>
    <cellStyle name="Followed Hyperlink 2" xfId="11792" hidden="1" xr:uid="{00000000-0005-0000-0000-0000502D0000}"/>
    <cellStyle name="Followed Hyperlink 2" xfId="11830" hidden="1" xr:uid="{00000000-0005-0000-0000-0000512D0000}"/>
    <cellStyle name="Followed Hyperlink 2" xfId="11826" hidden="1" xr:uid="{00000000-0005-0000-0000-0000522D0000}"/>
    <cellStyle name="Followed Hyperlink 2" xfId="11782" hidden="1" xr:uid="{00000000-0005-0000-0000-0000532D0000}"/>
    <cellStyle name="Followed Hyperlink 2" xfId="11772" hidden="1" xr:uid="{00000000-0005-0000-0000-0000542D0000}"/>
    <cellStyle name="Followed Hyperlink 2" xfId="11796" hidden="1" xr:uid="{00000000-0005-0000-0000-0000552D0000}"/>
    <cellStyle name="Followed Hyperlink 2" xfId="11813" hidden="1" xr:uid="{00000000-0005-0000-0000-0000562D0000}"/>
    <cellStyle name="Followed Hyperlink 2" xfId="11820" hidden="1" xr:uid="{00000000-0005-0000-0000-0000572D0000}"/>
    <cellStyle name="Followed Hyperlink 2" xfId="11809" hidden="1" xr:uid="{00000000-0005-0000-0000-0000582D0000}"/>
    <cellStyle name="Followed Hyperlink 2" xfId="11749" hidden="1" xr:uid="{00000000-0005-0000-0000-0000592D0000}"/>
    <cellStyle name="Followed Hyperlink 2" xfId="11829" hidden="1" xr:uid="{00000000-0005-0000-0000-00005A2D0000}"/>
    <cellStyle name="Followed Hyperlink 2" xfId="11810" hidden="1" xr:uid="{00000000-0005-0000-0000-00005B2D0000}"/>
    <cellStyle name="Followed Hyperlink 2" xfId="11814" hidden="1" xr:uid="{00000000-0005-0000-0000-00005C2D0000}"/>
    <cellStyle name="Followed Hyperlink 2" xfId="11818" hidden="1" xr:uid="{00000000-0005-0000-0000-00005D2D0000}"/>
    <cellStyle name="Followed Hyperlink 2" xfId="11821" hidden="1" xr:uid="{00000000-0005-0000-0000-00005E2D0000}"/>
    <cellStyle name="Followed Hyperlink 2" xfId="11745" hidden="1" xr:uid="{00000000-0005-0000-0000-00005F2D0000}"/>
    <cellStyle name="Followed Hyperlink 2" xfId="11794" hidden="1" xr:uid="{00000000-0005-0000-0000-0000602D0000}"/>
    <cellStyle name="Followed Hyperlink 2" xfId="11816" hidden="1" xr:uid="{00000000-0005-0000-0000-0000612D0000}"/>
    <cellStyle name="Followed Hyperlink 2" xfId="11824" hidden="1" xr:uid="{00000000-0005-0000-0000-0000622D0000}"/>
    <cellStyle name="Followed Hyperlink 2" xfId="11817" hidden="1" xr:uid="{00000000-0005-0000-0000-0000632D0000}"/>
    <cellStyle name="Followed Hyperlink 2" xfId="11851" hidden="1" xr:uid="{00000000-0005-0000-0000-0000642D0000}"/>
    <cellStyle name="Followed Hyperlink 2" xfId="11847" hidden="1" xr:uid="{00000000-0005-0000-0000-0000652D0000}"/>
    <cellStyle name="Followed Hyperlink 2" xfId="11843" hidden="1" xr:uid="{00000000-0005-0000-0000-0000662D0000}"/>
    <cellStyle name="Followed Hyperlink 2" xfId="11839" hidden="1" xr:uid="{00000000-0005-0000-0000-0000672D0000}"/>
    <cellStyle name="Followed Hyperlink 2" xfId="11836" hidden="1" xr:uid="{00000000-0005-0000-0000-0000682D0000}"/>
    <cellStyle name="Followed Hyperlink 2" xfId="11825" hidden="1" xr:uid="{00000000-0005-0000-0000-0000692D0000}"/>
    <cellStyle name="Followed Hyperlink 2" xfId="11822" hidden="1" xr:uid="{00000000-0005-0000-0000-00006A2D0000}"/>
    <cellStyle name="Followed Hyperlink 2" xfId="11812" hidden="1" xr:uid="{00000000-0005-0000-0000-00006B2D0000}"/>
    <cellStyle name="Followed Hyperlink 2" xfId="11849" hidden="1" xr:uid="{00000000-0005-0000-0000-00006C2D0000}"/>
    <cellStyle name="Followed Hyperlink 2" xfId="11834" hidden="1" xr:uid="{00000000-0005-0000-0000-00006D2D0000}"/>
    <cellStyle name="Followed Hyperlink 2" xfId="11845" hidden="1" xr:uid="{00000000-0005-0000-0000-00006E2D0000}"/>
    <cellStyle name="Followed Hyperlink 2" xfId="11828" hidden="1" xr:uid="{00000000-0005-0000-0000-00006F2D0000}"/>
    <cellStyle name="Followed Hyperlink 2" xfId="11842" hidden="1" xr:uid="{00000000-0005-0000-0000-0000702D0000}"/>
    <cellStyle name="Followed Hyperlink 2" xfId="11846" hidden="1" xr:uid="{00000000-0005-0000-0000-0000712D0000}"/>
    <cellStyle name="Followed Hyperlink 2" xfId="11850" hidden="1" xr:uid="{00000000-0005-0000-0000-0000722D0000}"/>
    <cellStyle name="Followed Hyperlink 2" xfId="11854" hidden="1" xr:uid="{00000000-0005-0000-0000-0000732D0000}"/>
    <cellStyle name="Followed Hyperlink 2" xfId="11835" hidden="1" xr:uid="{00000000-0005-0000-0000-0000742D0000}"/>
    <cellStyle name="Followed Hyperlink 2" xfId="11844" hidden="1" xr:uid="{00000000-0005-0000-0000-0000752D0000}"/>
    <cellStyle name="Followed Hyperlink 2" xfId="11831" hidden="1" xr:uid="{00000000-0005-0000-0000-0000762D0000}"/>
    <cellStyle name="Followed Hyperlink 2" xfId="11852" hidden="1" xr:uid="{00000000-0005-0000-0000-0000772D0000}"/>
    <cellStyle name="Followed Hyperlink 2" xfId="11837" hidden="1" xr:uid="{00000000-0005-0000-0000-0000782D0000}"/>
    <cellStyle name="Followed Hyperlink 2" xfId="11853" hidden="1" xr:uid="{00000000-0005-0000-0000-0000792D0000}"/>
    <cellStyle name="Followed Hyperlink 2" xfId="11870" hidden="1" xr:uid="{00000000-0005-0000-0000-00007A2D0000}"/>
    <cellStyle name="Followed Hyperlink 2" xfId="11867" hidden="1" xr:uid="{00000000-0005-0000-0000-00007B2D0000}"/>
    <cellStyle name="Followed Hyperlink 2" xfId="11863" hidden="1" xr:uid="{00000000-0005-0000-0000-00007C2D0000}"/>
    <cellStyle name="Followed Hyperlink 2" xfId="11861" hidden="1" xr:uid="{00000000-0005-0000-0000-00007D2D0000}"/>
    <cellStyle name="Followed Hyperlink 2" xfId="11857" hidden="1" xr:uid="{00000000-0005-0000-0000-00007E2D0000}"/>
    <cellStyle name="Followed Hyperlink 2" xfId="11855" hidden="1" xr:uid="{00000000-0005-0000-0000-00007F2D0000}"/>
    <cellStyle name="Followed Hyperlink 2" xfId="11865" hidden="1" xr:uid="{00000000-0005-0000-0000-0000802D0000}"/>
    <cellStyle name="Followed Hyperlink 2" xfId="11841" hidden="1" xr:uid="{00000000-0005-0000-0000-0000812D0000}"/>
    <cellStyle name="Followed Hyperlink 2" xfId="11862" hidden="1" xr:uid="{00000000-0005-0000-0000-0000822D0000}"/>
    <cellStyle name="Followed Hyperlink 2" xfId="11866" hidden="1" xr:uid="{00000000-0005-0000-0000-0000832D0000}"/>
    <cellStyle name="Followed Hyperlink 2" xfId="11869" hidden="1" xr:uid="{00000000-0005-0000-0000-0000842D0000}"/>
    <cellStyle name="Followed Hyperlink 2" xfId="11873" hidden="1" xr:uid="{00000000-0005-0000-0000-0000852D0000}"/>
    <cellStyle name="Followed Hyperlink 2" xfId="11856" hidden="1" xr:uid="{00000000-0005-0000-0000-0000862D0000}"/>
    <cellStyle name="Followed Hyperlink 2" xfId="11864" hidden="1" xr:uid="{00000000-0005-0000-0000-0000872D0000}"/>
    <cellStyle name="Followed Hyperlink 2" xfId="11840" hidden="1" xr:uid="{00000000-0005-0000-0000-0000882D0000}"/>
    <cellStyle name="Followed Hyperlink 2" xfId="11871" hidden="1" xr:uid="{00000000-0005-0000-0000-0000892D0000}"/>
    <cellStyle name="Followed Hyperlink 2" xfId="11859" hidden="1" xr:uid="{00000000-0005-0000-0000-00008A2D0000}"/>
    <cellStyle name="Followed Hyperlink 2" xfId="11872" hidden="1" xr:uid="{00000000-0005-0000-0000-00008B2D0000}"/>
    <cellStyle name="Followed Hyperlink 2" xfId="11892" hidden="1" xr:uid="{00000000-0005-0000-0000-00008C2D0000}"/>
    <cellStyle name="Followed Hyperlink 2" xfId="11888" hidden="1" xr:uid="{00000000-0005-0000-0000-00008D2D0000}"/>
    <cellStyle name="Followed Hyperlink 2" xfId="11884" hidden="1" xr:uid="{00000000-0005-0000-0000-00008E2D0000}"/>
    <cellStyle name="Followed Hyperlink 2" xfId="11880" hidden="1" xr:uid="{00000000-0005-0000-0000-00008F2D0000}"/>
    <cellStyle name="Followed Hyperlink 2" xfId="11876" hidden="1" xr:uid="{00000000-0005-0000-0000-0000902D0000}"/>
    <cellStyle name="Followed Hyperlink 2" xfId="11858" hidden="1" xr:uid="{00000000-0005-0000-0000-0000912D0000}"/>
    <cellStyle name="Followed Hyperlink 2" xfId="11895" hidden="1" xr:uid="{00000000-0005-0000-0000-0000922D0000}"/>
    <cellStyle name="Followed Hyperlink 2" xfId="11891" hidden="1" xr:uid="{00000000-0005-0000-0000-0000932D0000}"/>
    <cellStyle name="Followed Hyperlink 2" xfId="11887" hidden="1" xr:uid="{00000000-0005-0000-0000-0000942D0000}"/>
    <cellStyle name="Followed Hyperlink 2" xfId="11868" hidden="1" xr:uid="{00000000-0005-0000-0000-0000952D0000}"/>
    <cellStyle name="Followed Hyperlink 2" xfId="11832" hidden="1" xr:uid="{00000000-0005-0000-0000-0000962D0000}"/>
    <cellStyle name="Followed Hyperlink 2" xfId="11860" hidden="1" xr:uid="{00000000-0005-0000-0000-0000972D0000}"/>
    <cellStyle name="Followed Hyperlink 2" xfId="11874" hidden="1" xr:uid="{00000000-0005-0000-0000-0000982D0000}"/>
    <cellStyle name="Followed Hyperlink 2" xfId="11881" hidden="1" xr:uid="{00000000-0005-0000-0000-0000992D0000}"/>
    <cellStyle name="Followed Hyperlink 2" xfId="11893" hidden="1" xr:uid="{00000000-0005-0000-0000-00009A2D0000}"/>
    <cellStyle name="Followed Hyperlink 2" xfId="11848" hidden="1" xr:uid="{00000000-0005-0000-0000-00009B2D0000}"/>
    <cellStyle name="Followed Hyperlink 2" xfId="11890" hidden="1" xr:uid="{00000000-0005-0000-0000-00009C2D0000}"/>
    <cellStyle name="Followed Hyperlink 2" xfId="11894" hidden="1" xr:uid="{00000000-0005-0000-0000-00009D2D0000}"/>
    <cellStyle name="Followed Hyperlink 2" xfId="11875" hidden="1" xr:uid="{00000000-0005-0000-0000-00009E2D0000}"/>
    <cellStyle name="Followed Hyperlink 2" xfId="11879" hidden="1" xr:uid="{00000000-0005-0000-0000-00009F2D0000}"/>
    <cellStyle name="Followed Hyperlink 2" xfId="11882" hidden="1" xr:uid="{00000000-0005-0000-0000-0000A02D0000}"/>
    <cellStyle name="Followed Hyperlink 2" xfId="11896" hidden="1" xr:uid="{00000000-0005-0000-0000-0000A12D0000}"/>
    <cellStyle name="Followed Hyperlink 2" xfId="11838" hidden="1" xr:uid="{00000000-0005-0000-0000-0000A22D0000}"/>
    <cellStyle name="Followed Hyperlink 2" xfId="11877" hidden="1" xr:uid="{00000000-0005-0000-0000-0000A32D0000}"/>
    <cellStyle name="Followed Hyperlink 2" xfId="11885" hidden="1" xr:uid="{00000000-0005-0000-0000-0000A42D0000}"/>
    <cellStyle name="Followed Hyperlink 2" xfId="11878" hidden="1" xr:uid="{00000000-0005-0000-0000-0000A52D0000}"/>
    <cellStyle name="Followed Hyperlink 2" xfId="11917" hidden="1" xr:uid="{00000000-0005-0000-0000-0000A62D0000}"/>
    <cellStyle name="Followed Hyperlink 2" xfId="11913" hidden="1" xr:uid="{00000000-0005-0000-0000-0000A72D0000}"/>
    <cellStyle name="Followed Hyperlink 2" xfId="11909" hidden="1" xr:uid="{00000000-0005-0000-0000-0000A82D0000}"/>
    <cellStyle name="Followed Hyperlink 2" xfId="11905" hidden="1" xr:uid="{00000000-0005-0000-0000-0000A92D0000}"/>
    <cellStyle name="Followed Hyperlink 2" xfId="11902" hidden="1" xr:uid="{00000000-0005-0000-0000-0000AA2D0000}"/>
    <cellStyle name="Followed Hyperlink 2" xfId="11886" hidden="1" xr:uid="{00000000-0005-0000-0000-0000AB2D0000}"/>
    <cellStyle name="Followed Hyperlink 2" xfId="11883" hidden="1" xr:uid="{00000000-0005-0000-0000-0000AC2D0000}"/>
    <cellStyle name="Followed Hyperlink 2" xfId="11833" hidden="1" xr:uid="{00000000-0005-0000-0000-0000AD2D0000}"/>
    <cellStyle name="Followed Hyperlink 2" xfId="11915" hidden="1" xr:uid="{00000000-0005-0000-0000-0000AE2D0000}"/>
    <cellStyle name="Followed Hyperlink 2" xfId="11900" hidden="1" xr:uid="{00000000-0005-0000-0000-0000AF2D0000}"/>
    <cellStyle name="Followed Hyperlink 2" xfId="11911" hidden="1" xr:uid="{00000000-0005-0000-0000-0000B02D0000}"/>
    <cellStyle name="Followed Hyperlink 2" xfId="11889" hidden="1" xr:uid="{00000000-0005-0000-0000-0000B12D0000}"/>
    <cellStyle name="Followed Hyperlink 2" xfId="11908" hidden="1" xr:uid="{00000000-0005-0000-0000-0000B22D0000}"/>
    <cellStyle name="Followed Hyperlink 2" xfId="11912" hidden="1" xr:uid="{00000000-0005-0000-0000-0000B32D0000}"/>
    <cellStyle name="Followed Hyperlink 2" xfId="11916" hidden="1" xr:uid="{00000000-0005-0000-0000-0000B42D0000}"/>
    <cellStyle name="Followed Hyperlink 2" xfId="11920" hidden="1" xr:uid="{00000000-0005-0000-0000-0000B52D0000}"/>
    <cellStyle name="Followed Hyperlink 2" xfId="11901" hidden="1" xr:uid="{00000000-0005-0000-0000-0000B62D0000}"/>
    <cellStyle name="Followed Hyperlink 2" xfId="11910" hidden="1" xr:uid="{00000000-0005-0000-0000-0000B72D0000}"/>
    <cellStyle name="Followed Hyperlink 2" xfId="11897" hidden="1" xr:uid="{00000000-0005-0000-0000-0000B82D0000}"/>
    <cellStyle name="Followed Hyperlink 2" xfId="11918" hidden="1" xr:uid="{00000000-0005-0000-0000-0000B92D0000}"/>
    <cellStyle name="Followed Hyperlink 2" xfId="11903" hidden="1" xr:uid="{00000000-0005-0000-0000-0000BA2D0000}"/>
    <cellStyle name="Followed Hyperlink 2" xfId="11919" hidden="1" xr:uid="{00000000-0005-0000-0000-0000BB2D0000}"/>
    <cellStyle name="Followed Hyperlink 2" xfId="11937" hidden="1" xr:uid="{00000000-0005-0000-0000-0000BC2D0000}"/>
    <cellStyle name="Followed Hyperlink 2" xfId="11934" hidden="1" xr:uid="{00000000-0005-0000-0000-0000BD2D0000}"/>
    <cellStyle name="Followed Hyperlink 2" xfId="11930" hidden="1" xr:uid="{00000000-0005-0000-0000-0000BE2D0000}"/>
    <cellStyle name="Followed Hyperlink 2" xfId="11927" hidden="1" xr:uid="{00000000-0005-0000-0000-0000BF2D0000}"/>
    <cellStyle name="Followed Hyperlink 2" xfId="11923" hidden="1" xr:uid="{00000000-0005-0000-0000-0000C02D0000}"/>
    <cellStyle name="Followed Hyperlink 2" xfId="11935" hidden="1" xr:uid="{00000000-0005-0000-0000-0000C12D0000}"/>
    <cellStyle name="Followed Hyperlink 2" xfId="11921" hidden="1" xr:uid="{00000000-0005-0000-0000-0000C22D0000}"/>
    <cellStyle name="Followed Hyperlink 2" xfId="11932" hidden="1" xr:uid="{00000000-0005-0000-0000-0000C32D0000}"/>
    <cellStyle name="Followed Hyperlink 2" xfId="11907" hidden="1" xr:uid="{00000000-0005-0000-0000-0000C42D0000}"/>
    <cellStyle name="Followed Hyperlink 2" xfId="11929" hidden="1" xr:uid="{00000000-0005-0000-0000-0000C52D0000}"/>
    <cellStyle name="Followed Hyperlink 2" xfId="11933" hidden="1" xr:uid="{00000000-0005-0000-0000-0000C62D0000}"/>
    <cellStyle name="Followed Hyperlink 2" xfId="11936" hidden="1" xr:uid="{00000000-0005-0000-0000-0000C72D0000}"/>
    <cellStyle name="Followed Hyperlink 2" xfId="11940" hidden="1" xr:uid="{00000000-0005-0000-0000-0000C82D0000}"/>
    <cellStyle name="Followed Hyperlink 2" xfId="11922" hidden="1" xr:uid="{00000000-0005-0000-0000-0000C92D0000}"/>
    <cellStyle name="Followed Hyperlink 2" xfId="11931" hidden="1" xr:uid="{00000000-0005-0000-0000-0000CA2D0000}"/>
    <cellStyle name="Followed Hyperlink 2" xfId="11906" hidden="1" xr:uid="{00000000-0005-0000-0000-0000CB2D0000}"/>
    <cellStyle name="Followed Hyperlink 2" xfId="11938" hidden="1" xr:uid="{00000000-0005-0000-0000-0000CC2D0000}"/>
    <cellStyle name="Followed Hyperlink 2" xfId="11925" hidden="1" xr:uid="{00000000-0005-0000-0000-0000CD2D0000}"/>
    <cellStyle name="Followed Hyperlink 2" xfId="11939" hidden="1" xr:uid="{00000000-0005-0000-0000-0000CE2D0000}"/>
    <cellStyle name="Followed Hyperlink 2" xfId="11959" hidden="1" xr:uid="{00000000-0005-0000-0000-0000CF2D0000}"/>
    <cellStyle name="Followed Hyperlink 2" xfId="11955" hidden="1" xr:uid="{00000000-0005-0000-0000-0000D02D0000}"/>
    <cellStyle name="Followed Hyperlink 2" xfId="11951" hidden="1" xr:uid="{00000000-0005-0000-0000-0000D12D0000}"/>
    <cellStyle name="Followed Hyperlink 2" xfId="11947" hidden="1" xr:uid="{00000000-0005-0000-0000-0000D22D0000}"/>
    <cellStyle name="Followed Hyperlink 2" xfId="11943" hidden="1" xr:uid="{00000000-0005-0000-0000-0000D32D0000}"/>
    <cellStyle name="Followed Hyperlink 2" xfId="11924" hidden="1" xr:uid="{00000000-0005-0000-0000-0000D42D0000}"/>
    <cellStyle name="Followed Hyperlink 2" xfId="11962" hidden="1" xr:uid="{00000000-0005-0000-0000-0000D52D0000}"/>
    <cellStyle name="Followed Hyperlink 2" xfId="11958" hidden="1" xr:uid="{00000000-0005-0000-0000-0000D62D0000}"/>
    <cellStyle name="Followed Hyperlink 2" xfId="11914" hidden="1" xr:uid="{00000000-0005-0000-0000-0000D72D0000}"/>
    <cellStyle name="Followed Hyperlink 2" xfId="11904" hidden="1" xr:uid="{00000000-0005-0000-0000-0000D82D0000}"/>
    <cellStyle name="Followed Hyperlink 2" xfId="11928" hidden="1" xr:uid="{00000000-0005-0000-0000-0000D92D0000}"/>
    <cellStyle name="Followed Hyperlink 2" xfId="11945" hidden="1" xr:uid="{00000000-0005-0000-0000-0000DA2D0000}"/>
    <cellStyle name="Followed Hyperlink 2" xfId="11952" hidden="1" xr:uid="{00000000-0005-0000-0000-0000DB2D0000}"/>
    <cellStyle name="Followed Hyperlink 2" xfId="11941" hidden="1" xr:uid="{00000000-0005-0000-0000-0000DC2D0000}"/>
    <cellStyle name="Followed Hyperlink 2" xfId="11898" hidden="1" xr:uid="{00000000-0005-0000-0000-0000DD2D0000}"/>
    <cellStyle name="Followed Hyperlink 2" xfId="11961" hidden="1" xr:uid="{00000000-0005-0000-0000-0000DE2D0000}"/>
    <cellStyle name="Followed Hyperlink 2" xfId="11942" hidden="1" xr:uid="{00000000-0005-0000-0000-0000DF2D0000}"/>
    <cellStyle name="Followed Hyperlink 2" xfId="11946" hidden="1" xr:uid="{00000000-0005-0000-0000-0000E02D0000}"/>
    <cellStyle name="Followed Hyperlink 2" xfId="11950" hidden="1" xr:uid="{00000000-0005-0000-0000-0000E12D0000}"/>
    <cellStyle name="Followed Hyperlink 2" xfId="11953" hidden="1" xr:uid="{00000000-0005-0000-0000-0000E22D0000}"/>
    <cellStyle name="Followed Hyperlink 2" xfId="11899" hidden="1" xr:uid="{00000000-0005-0000-0000-0000E32D0000}"/>
    <cellStyle name="Followed Hyperlink 2" xfId="11926" hidden="1" xr:uid="{00000000-0005-0000-0000-0000E42D0000}"/>
    <cellStyle name="Followed Hyperlink 2" xfId="11948" hidden="1" xr:uid="{00000000-0005-0000-0000-0000E52D0000}"/>
    <cellStyle name="Followed Hyperlink 2" xfId="11956" hidden="1" xr:uid="{00000000-0005-0000-0000-0000E62D0000}"/>
    <cellStyle name="Followed Hyperlink 2" xfId="11949" hidden="1" xr:uid="{00000000-0005-0000-0000-0000E72D0000}"/>
    <cellStyle name="Followed Hyperlink 2" xfId="11982" hidden="1" xr:uid="{00000000-0005-0000-0000-0000E82D0000}"/>
    <cellStyle name="Followed Hyperlink 2" xfId="11979" hidden="1" xr:uid="{00000000-0005-0000-0000-0000E92D0000}"/>
    <cellStyle name="Followed Hyperlink 2" xfId="11975" hidden="1" xr:uid="{00000000-0005-0000-0000-0000EA2D0000}"/>
    <cellStyle name="Followed Hyperlink 2" xfId="11972" hidden="1" xr:uid="{00000000-0005-0000-0000-0000EB2D0000}"/>
    <cellStyle name="Followed Hyperlink 2" xfId="11968" hidden="1" xr:uid="{00000000-0005-0000-0000-0000EC2D0000}"/>
    <cellStyle name="Followed Hyperlink 2" xfId="11944" hidden="1" xr:uid="{00000000-0005-0000-0000-0000ED2D0000}"/>
    <cellStyle name="Followed Hyperlink 2" xfId="11980" hidden="1" xr:uid="{00000000-0005-0000-0000-0000EE2D0000}"/>
    <cellStyle name="Followed Hyperlink 2" xfId="11966" hidden="1" xr:uid="{00000000-0005-0000-0000-0000EF2D0000}"/>
    <cellStyle name="Followed Hyperlink 2" xfId="11977" hidden="1" xr:uid="{00000000-0005-0000-0000-0000F02D0000}"/>
    <cellStyle name="Followed Hyperlink 2" xfId="11960" hidden="1" xr:uid="{00000000-0005-0000-0000-0000F12D0000}"/>
    <cellStyle name="Followed Hyperlink 2" xfId="11974" hidden="1" xr:uid="{00000000-0005-0000-0000-0000F22D0000}"/>
    <cellStyle name="Followed Hyperlink 2" xfId="11978" hidden="1" xr:uid="{00000000-0005-0000-0000-0000F32D0000}"/>
    <cellStyle name="Followed Hyperlink 2" xfId="11981" hidden="1" xr:uid="{00000000-0005-0000-0000-0000F42D0000}"/>
    <cellStyle name="Followed Hyperlink 2" xfId="11985" hidden="1" xr:uid="{00000000-0005-0000-0000-0000F52D0000}"/>
    <cellStyle name="Followed Hyperlink 2" xfId="11967" hidden="1" xr:uid="{00000000-0005-0000-0000-0000F62D0000}"/>
    <cellStyle name="Followed Hyperlink 2" xfId="11976" hidden="1" xr:uid="{00000000-0005-0000-0000-0000F72D0000}"/>
    <cellStyle name="Followed Hyperlink 2" xfId="11963" hidden="1" xr:uid="{00000000-0005-0000-0000-0000F82D0000}"/>
    <cellStyle name="Followed Hyperlink 2" xfId="11983" hidden="1" xr:uid="{00000000-0005-0000-0000-0000F92D0000}"/>
    <cellStyle name="Followed Hyperlink 2" xfId="11970" hidden="1" xr:uid="{00000000-0005-0000-0000-0000FA2D0000}"/>
    <cellStyle name="Followed Hyperlink 2" xfId="11984" hidden="1" xr:uid="{00000000-0005-0000-0000-0000FB2D0000}"/>
    <cellStyle name="Followed Hyperlink 2" xfId="12003" hidden="1" xr:uid="{00000000-0005-0000-0000-0000FC2D0000}"/>
    <cellStyle name="Followed Hyperlink 2" xfId="11999" hidden="1" xr:uid="{00000000-0005-0000-0000-0000FD2D0000}"/>
    <cellStyle name="Followed Hyperlink 2" xfId="11995" hidden="1" xr:uid="{00000000-0005-0000-0000-0000FE2D0000}"/>
    <cellStyle name="Followed Hyperlink 2" xfId="11992" hidden="1" xr:uid="{00000000-0005-0000-0000-0000FF2D0000}"/>
    <cellStyle name="Followed Hyperlink 2" xfId="11988" hidden="1" xr:uid="{00000000-0005-0000-0000-0000002E0000}"/>
    <cellStyle name="Followed Hyperlink 2" xfId="11969" hidden="1" xr:uid="{00000000-0005-0000-0000-0000012E0000}"/>
    <cellStyle name="Followed Hyperlink 2" xfId="12006" hidden="1" xr:uid="{00000000-0005-0000-0000-0000022E0000}"/>
    <cellStyle name="Followed Hyperlink 2" xfId="11971" hidden="1" xr:uid="{00000000-0005-0000-0000-0000032E0000}"/>
    <cellStyle name="Followed Hyperlink 2" xfId="11964" hidden="1" xr:uid="{00000000-0005-0000-0000-0000042E0000}"/>
    <cellStyle name="Followed Hyperlink 2" xfId="11993" hidden="1" xr:uid="{00000000-0005-0000-0000-0000052E0000}"/>
    <cellStyle name="Followed Hyperlink 2" xfId="12000" hidden="1" xr:uid="{00000000-0005-0000-0000-0000062E0000}"/>
    <cellStyle name="Followed Hyperlink 2" xfId="11990" hidden="1" xr:uid="{00000000-0005-0000-0000-0000072E0000}"/>
    <cellStyle name="Followed Hyperlink 2" xfId="11957" hidden="1" xr:uid="{00000000-0005-0000-0000-0000082E0000}"/>
    <cellStyle name="Followed Hyperlink 2" xfId="11987" hidden="1" xr:uid="{00000000-0005-0000-0000-0000092E0000}"/>
    <cellStyle name="Followed Hyperlink 2" xfId="11991" hidden="1" xr:uid="{00000000-0005-0000-0000-00000A2E0000}"/>
    <cellStyle name="Followed Hyperlink 2" xfId="11994" hidden="1" xr:uid="{00000000-0005-0000-0000-00000B2E0000}"/>
    <cellStyle name="Followed Hyperlink 2" xfId="11998" hidden="1" xr:uid="{00000000-0005-0000-0000-00000C2E0000}"/>
    <cellStyle name="Followed Hyperlink 2" xfId="12001" hidden="1" xr:uid="{00000000-0005-0000-0000-00000D2E0000}"/>
    <cellStyle name="Followed Hyperlink 2" xfId="11989" hidden="1" xr:uid="{00000000-0005-0000-0000-00000E2E0000}"/>
    <cellStyle name="Followed Hyperlink 2" xfId="11973" hidden="1" xr:uid="{00000000-0005-0000-0000-00000F2E0000}"/>
    <cellStyle name="Followed Hyperlink 2" xfId="11996" hidden="1" xr:uid="{00000000-0005-0000-0000-0000102E0000}"/>
    <cellStyle name="Followed Hyperlink 2" xfId="12004" hidden="1" xr:uid="{00000000-0005-0000-0000-0000112E0000}"/>
    <cellStyle name="Followed Hyperlink 2" xfId="11997" hidden="1" xr:uid="{00000000-0005-0000-0000-0000122E0000}"/>
    <cellStyle name="Followed Hyperlink 2" xfId="12026" hidden="1" xr:uid="{00000000-0005-0000-0000-0000132E0000}"/>
    <cellStyle name="Followed Hyperlink 2" xfId="12022" hidden="1" xr:uid="{00000000-0005-0000-0000-0000142E0000}"/>
    <cellStyle name="Followed Hyperlink 2" xfId="12019" hidden="1" xr:uid="{00000000-0005-0000-0000-0000152E0000}"/>
    <cellStyle name="Followed Hyperlink 2" xfId="12015" hidden="1" xr:uid="{00000000-0005-0000-0000-0000162E0000}"/>
    <cellStyle name="Followed Hyperlink 2" xfId="12011" hidden="1" xr:uid="{00000000-0005-0000-0000-0000172E0000}"/>
    <cellStyle name="Followed Hyperlink 2" xfId="12007" hidden="1" xr:uid="{00000000-0005-0000-0000-0000182E0000}"/>
    <cellStyle name="Followed Hyperlink 2" xfId="11986" hidden="1" xr:uid="{00000000-0005-0000-0000-0000192E0000}"/>
    <cellStyle name="Followed Hyperlink 2" xfId="11965" hidden="1" xr:uid="{00000000-0005-0000-0000-00001A2E0000}"/>
    <cellStyle name="Followed Hyperlink 2" xfId="12020" hidden="1" xr:uid="{00000000-0005-0000-0000-00001B2E0000}"/>
    <cellStyle name="Followed Hyperlink 2" xfId="12027" hidden="1" xr:uid="{00000000-0005-0000-0000-00001C2E0000}"/>
    <cellStyle name="Followed Hyperlink 2" xfId="12017" hidden="1" xr:uid="{00000000-0005-0000-0000-00001D2E0000}"/>
    <cellStyle name="Followed Hyperlink 2" xfId="12005" hidden="1" xr:uid="{00000000-0005-0000-0000-00001E2E0000}"/>
    <cellStyle name="Followed Hyperlink 2" xfId="12014" hidden="1" xr:uid="{00000000-0005-0000-0000-00001F2E0000}"/>
    <cellStyle name="Followed Hyperlink 2" xfId="12018" hidden="1" xr:uid="{00000000-0005-0000-0000-0000202E0000}"/>
    <cellStyle name="Followed Hyperlink 2" xfId="12021" hidden="1" xr:uid="{00000000-0005-0000-0000-0000212E0000}"/>
    <cellStyle name="Followed Hyperlink 2" xfId="12025" hidden="1" xr:uid="{00000000-0005-0000-0000-0000222E0000}"/>
    <cellStyle name="Followed Hyperlink 2" xfId="12028" hidden="1" xr:uid="{00000000-0005-0000-0000-0000232E0000}"/>
    <cellStyle name="Followed Hyperlink 2" xfId="12016" hidden="1" xr:uid="{00000000-0005-0000-0000-0000242E0000}"/>
    <cellStyle name="Followed Hyperlink 2" xfId="12002" hidden="1" xr:uid="{00000000-0005-0000-0000-0000252E0000}"/>
    <cellStyle name="Followed Hyperlink 2" xfId="12023" hidden="1" xr:uid="{00000000-0005-0000-0000-0000262E0000}"/>
    <cellStyle name="Followed Hyperlink 2" xfId="12009" hidden="1" xr:uid="{00000000-0005-0000-0000-0000272E0000}"/>
    <cellStyle name="Followed Hyperlink 2" xfId="12024" hidden="1" xr:uid="{00000000-0005-0000-0000-0000282E0000}"/>
    <cellStyle name="Followed Hyperlink 2" xfId="12046" hidden="1" xr:uid="{00000000-0005-0000-0000-0000292E0000}"/>
    <cellStyle name="Followed Hyperlink 2" xfId="12042" hidden="1" xr:uid="{00000000-0005-0000-0000-00002A2E0000}"/>
    <cellStyle name="Followed Hyperlink 2" xfId="12039" hidden="1" xr:uid="{00000000-0005-0000-0000-00002B2E0000}"/>
    <cellStyle name="Followed Hyperlink 2" xfId="12035" hidden="1" xr:uid="{00000000-0005-0000-0000-00002C2E0000}"/>
    <cellStyle name="Followed Hyperlink 2" xfId="12033" hidden="1" xr:uid="{00000000-0005-0000-0000-00002D2E0000}"/>
    <cellStyle name="Followed Hyperlink 2" xfId="12008" hidden="1" xr:uid="{00000000-0005-0000-0000-00002E2E0000}"/>
    <cellStyle name="Followed Hyperlink 2" xfId="12047" hidden="1" xr:uid="{00000000-0005-0000-0000-00002F2E0000}"/>
    <cellStyle name="Followed Hyperlink 2" xfId="12037" hidden="1" xr:uid="{00000000-0005-0000-0000-0000302E0000}"/>
    <cellStyle name="Followed Hyperlink 2" xfId="12010" hidden="1" xr:uid="{00000000-0005-0000-0000-0000312E0000}"/>
    <cellStyle name="Followed Hyperlink 2" xfId="12034" hidden="1" xr:uid="{00000000-0005-0000-0000-0000322E0000}"/>
    <cellStyle name="Followed Hyperlink 2" xfId="12038" hidden="1" xr:uid="{00000000-0005-0000-0000-0000332E0000}"/>
    <cellStyle name="Followed Hyperlink 2" xfId="12041" hidden="1" xr:uid="{00000000-0005-0000-0000-0000342E0000}"/>
    <cellStyle name="Followed Hyperlink 2" xfId="12045" hidden="1" xr:uid="{00000000-0005-0000-0000-0000352E0000}"/>
    <cellStyle name="Followed Hyperlink 2" xfId="12048" hidden="1" xr:uid="{00000000-0005-0000-0000-0000362E0000}"/>
    <cellStyle name="Followed Hyperlink 2" xfId="12036" hidden="1" xr:uid="{00000000-0005-0000-0000-0000372E0000}"/>
    <cellStyle name="Followed Hyperlink 2" xfId="12029" hidden="1" xr:uid="{00000000-0005-0000-0000-0000382E0000}"/>
    <cellStyle name="Followed Hyperlink 2" xfId="12043" hidden="1" xr:uid="{00000000-0005-0000-0000-0000392E0000}"/>
    <cellStyle name="Followed Hyperlink 2" xfId="12031" hidden="1" xr:uid="{00000000-0005-0000-0000-00003A2E0000}"/>
    <cellStyle name="Followed Hyperlink 2" xfId="12044" hidden="1" xr:uid="{00000000-0005-0000-0000-00003B2E0000}"/>
    <cellStyle name="Followed Hyperlink 2" xfId="12068" hidden="1" xr:uid="{00000000-0005-0000-0000-00003C2E0000}"/>
    <cellStyle name="Followed Hyperlink 2" xfId="12064" hidden="1" xr:uid="{00000000-0005-0000-0000-00003D2E0000}"/>
    <cellStyle name="Followed Hyperlink 2" xfId="12060" hidden="1" xr:uid="{00000000-0005-0000-0000-00003E2E0000}"/>
    <cellStyle name="Followed Hyperlink 2" xfId="12056" hidden="1" xr:uid="{00000000-0005-0000-0000-00003F2E0000}"/>
    <cellStyle name="Followed Hyperlink 2" xfId="12052" hidden="1" xr:uid="{00000000-0005-0000-0000-0000402E0000}"/>
    <cellStyle name="Followed Hyperlink 2" xfId="12030" hidden="1" xr:uid="{00000000-0005-0000-0000-0000412E0000}"/>
    <cellStyle name="Followed Hyperlink 2" xfId="12071" hidden="1" xr:uid="{00000000-0005-0000-0000-0000422E0000}"/>
    <cellStyle name="Followed Hyperlink 2" xfId="12067" hidden="1" xr:uid="{00000000-0005-0000-0000-0000432E0000}"/>
    <cellStyle name="Followed Hyperlink 2" xfId="12063" hidden="1" xr:uid="{00000000-0005-0000-0000-0000442E0000}"/>
    <cellStyle name="Followed Hyperlink 2" xfId="12040" hidden="1" xr:uid="{00000000-0005-0000-0000-0000452E0000}"/>
    <cellStyle name="Followed Hyperlink 2" xfId="12013" hidden="1" xr:uid="{00000000-0005-0000-0000-0000462E0000}"/>
    <cellStyle name="Followed Hyperlink 2" xfId="12032" hidden="1" xr:uid="{00000000-0005-0000-0000-0000472E0000}"/>
    <cellStyle name="Followed Hyperlink 2" xfId="12050" hidden="1" xr:uid="{00000000-0005-0000-0000-0000482E0000}"/>
    <cellStyle name="Followed Hyperlink 2" xfId="12057" hidden="1" xr:uid="{00000000-0005-0000-0000-0000492E0000}"/>
    <cellStyle name="Followed Hyperlink 2" xfId="12069" hidden="1" xr:uid="{00000000-0005-0000-0000-00004A2E0000}"/>
    <cellStyle name="Followed Hyperlink 2" xfId="12012" hidden="1" xr:uid="{00000000-0005-0000-0000-00004B2E0000}"/>
    <cellStyle name="Followed Hyperlink 2" xfId="12066" hidden="1" xr:uid="{00000000-0005-0000-0000-00004C2E0000}"/>
    <cellStyle name="Followed Hyperlink 2" xfId="12070" hidden="1" xr:uid="{00000000-0005-0000-0000-00004D2E0000}"/>
    <cellStyle name="Followed Hyperlink 2" xfId="12051" hidden="1" xr:uid="{00000000-0005-0000-0000-00004E2E0000}"/>
    <cellStyle name="Followed Hyperlink 2" xfId="12055" hidden="1" xr:uid="{00000000-0005-0000-0000-00004F2E0000}"/>
    <cellStyle name="Followed Hyperlink 2" xfId="12058" hidden="1" xr:uid="{00000000-0005-0000-0000-0000502E0000}"/>
    <cellStyle name="Followed Hyperlink 2" xfId="12072" hidden="1" xr:uid="{00000000-0005-0000-0000-0000512E0000}"/>
    <cellStyle name="Followed Hyperlink 2" xfId="11954" hidden="1" xr:uid="{00000000-0005-0000-0000-0000522E0000}"/>
    <cellStyle name="Followed Hyperlink 2" xfId="12053" hidden="1" xr:uid="{00000000-0005-0000-0000-0000532E0000}"/>
    <cellStyle name="Followed Hyperlink 2" xfId="12061" hidden="1" xr:uid="{00000000-0005-0000-0000-0000542E0000}"/>
    <cellStyle name="Followed Hyperlink 2" xfId="12054" hidden="1" xr:uid="{00000000-0005-0000-0000-0000552E0000}"/>
    <cellStyle name="Followed Hyperlink 2" xfId="12092" hidden="1" xr:uid="{00000000-0005-0000-0000-0000562E0000}"/>
    <cellStyle name="Followed Hyperlink 2" xfId="12088" hidden="1" xr:uid="{00000000-0005-0000-0000-0000572E0000}"/>
    <cellStyle name="Followed Hyperlink 2" xfId="12084" hidden="1" xr:uid="{00000000-0005-0000-0000-0000582E0000}"/>
    <cellStyle name="Followed Hyperlink 2" xfId="12080" hidden="1" xr:uid="{00000000-0005-0000-0000-0000592E0000}"/>
    <cellStyle name="Followed Hyperlink 2" xfId="12077" hidden="1" xr:uid="{00000000-0005-0000-0000-00005A2E0000}"/>
    <cellStyle name="Followed Hyperlink 2" xfId="12062" hidden="1" xr:uid="{00000000-0005-0000-0000-00005B2E0000}"/>
    <cellStyle name="Followed Hyperlink 2" xfId="12059" hidden="1" xr:uid="{00000000-0005-0000-0000-00005C2E0000}"/>
    <cellStyle name="Followed Hyperlink 2" xfId="12049" hidden="1" xr:uid="{00000000-0005-0000-0000-00005D2E0000}"/>
    <cellStyle name="Followed Hyperlink 2" xfId="12090" hidden="1" xr:uid="{00000000-0005-0000-0000-00005E2E0000}"/>
    <cellStyle name="Followed Hyperlink 2" xfId="12075" hidden="1" xr:uid="{00000000-0005-0000-0000-00005F2E0000}"/>
    <cellStyle name="Followed Hyperlink 2" xfId="12086" hidden="1" xr:uid="{00000000-0005-0000-0000-0000602E0000}"/>
    <cellStyle name="Followed Hyperlink 2" xfId="12065" hidden="1" xr:uid="{00000000-0005-0000-0000-0000612E0000}"/>
    <cellStyle name="Followed Hyperlink 2" xfId="12083" hidden="1" xr:uid="{00000000-0005-0000-0000-0000622E0000}"/>
    <cellStyle name="Followed Hyperlink 2" xfId="12087" hidden="1" xr:uid="{00000000-0005-0000-0000-0000632E0000}"/>
    <cellStyle name="Followed Hyperlink 2" xfId="12091" hidden="1" xr:uid="{00000000-0005-0000-0000-0000642E0000}"/>
    <cellStyle name="Followed Hyperlink 2" xfId="12095" hidden="1" xr:uid="{00000000-0005-0000-0000-0000652E0000}"/>
    <cellStyle name="Followed Hyperlink 2" xfId="12076" hidden="1" xr:uid="{00000000-0005-0000-0000-0000662E0000}"/>
    <cellStyle name="Followed Hyperlink 2" xfId="12085" hidden="1" xr:uid="{00000000-0005-0000-0000-0000672E0000}"/>
    <cellStyle name="Followed Hyperlink 2" xfId="12073" hidden="1" xr:uid="{00000000-0005-0000-0000-0000682E0000}"/>
    <cellStyle name="Followed Hyperlink 2" xfId="12093" hidden="1" xr:uid="{00000000-0005-0000-0000-0000692E0000}"/>
    <cellStyle name="Followed Hyperlink 2" xfId="12078" hidden="1" xr:uid="{00000000-0005-0000-0000-00006A2E0000}"/>
    <cellStyle name="Followed Hyperlink 2" xfId="12094" hidden="1" xr:uid="{00000000-0005-0000-0000-00006B2E0000}"/>
    <cellStyle name="Followed Hyperlink 2" xfId="12111" hidden="1" xr:uid="{00000000-0005-0000-0000-00006C2E0000}"/>
    <cellStyle name="Followed Hyperlink 2" xfId="12108" hidden="1" xr:uid="{00000000-0005-0000-0000-00006D2E0000}"/>
    <cellStyle name="Followed Hyperlink 2" xfId="12104" hidden="1" xr:uid="{00000000-0005-0000-0000-00006E2E0000}"/>
    <cellStyle name="Followed Hyperlink 2" xfId="12102" hidden="1" xr:uid="{00000000-0005-0000-0000-00006F2E0000}"/>
    <cellStyle name="Followed Hyperlink 2" xfId="12098" hidden="1" xr:uid="{00000000-0005-0000-0000-0000702E0000}"/>
    <cellStyle name="Followed Hyperlink 2" xfId="12096" hidden="1" xr:uid="{00000000-0005-0000-0000-0000712E0000}"/>
    <cellStyle name="Followed Hyperlink 2" xfId="12106" hidden="1" xr:uid="{00000000-0005-0000-0000-0000722E0000}"/>
    <cellStyle name="Followed Hyperlink 2" xfId="12082" hidden="1" xr:uid="{00000000-0005-0000-0000-0000732E0000}"/>
    <cellStyle name="Followed Hyperlink 2" xfId="12103" hidden="1" xr:uid="{00000000-0005-0000-0000-0000742E0000}"/>
    <cellStyle name="Followed Hyperlink 2" xfId="12107" hidden="1" xr:uid="{00000000-0005-0000-0000-0000752E0000}"/>
    <cellStyle name="Followed Hyperlink 2" xfId="12110" hidden="1" xr:uid="{00000000-0005-0000-0000-0000762E0000}"/>
    <cellStyle name="Followed Hyperlink 2" xfId="12114" hidden="1" xr:uid="{00000000-0005-0000-0000-0000772E0000}"/>
    <cellStyle name="Followed Hyperlink 2" xfId="12097" hidden="1" xr:uid="{00000000-0005-0000-0000-0000782E0000}"/>
    <cellStyle name="Followed Hyperlink 2" xfId="12105" hidden="1" xr:uid="{00000000-0005-0000-0000-0000792E0000}"/>
    <cellStyle name="Followed Hyperlink 2" xfId="12081" hidden="1" xr:uid="{00000000-0005-0000-0000-00007A2E0000}"/>
    <cellStyle name="Followed Hyperlink 2" xfId="12112" hidden="1" xr:uid="{00000000-0005-0000-0000-00007B2E0000}"/>
    <cellStyle name="Followed Hyperlink 2" xfId="12100" hidden="1" xr:uid="{00000000-0005-0000-0000-00007C2E0000}"/>
    <cellStyle name="Followed Hyperlink 2" xfId="12113" hidden="1" xr:uid="{00000000-0005-0000-0000-00007D2E0000}"/>
    <cellStyle name="Followed Hyperlink 2" xfId="12131" hidden="1" xr:uid="{00000000-0005-0000-0000-00007E2E0000}"/>
    <cellStyle name="Followed Hyperlink 2" xfId="12128" hidden="1" xr:uid="{00000000-0005-0000-0000-00007F2E0000}"/>
    <cellStyle name="Followed Hyperlink 2" xfId="12124" hidden="1" xr:uid="{00000000-0005-0000-0000-0000802E0000}"/>
    <cellStyle name="Followed Hyperlink 2" xfId="12121" hidden="1" xr:uid="{00000000-0005-0000-0000-0000812E0000}"/>
    <cellStyle name="Followed Hyperlink 2" xfId="12117" hidden="1" xr:uid="{00000000-0005-0000-0000-0000822E0000}"/>
    <cellStyle name="Followed Hyperlink 2" xfId="12099" hidden="1" xr:uid="{00000000-0005-0000-0000-0000832E0000}"/>
    <cellStyle name="Followed Hyperlink 2" xfId="12134" hidden="1" xr:uid="{00000000-0005-0000-0000-0000842E0000}"/>
    <cellStyle name="Followed Hyperlink 2" xfId="12130" hidden="1" xr:uid="{00000000-0005-0000-0000-0000852E0000}"/>
    <cellStyle name="Followed Hyperlink 2" xfId="12127" hidden="1" xr:uid="{00000000-0005-0000-0000-0000862E0000}"/>
    <cellStyle name="Followed Hyperlink 2" xfId="12122" hidden="1" xr:uid="{00000000-0005-0000-0000-0000872E0000}"/>
    <cellStyle name="Followed Hyperlink 2" xfId="12132" hidden="1" xr:uid="{00000000-0005-0000-0000-0000882E0000}"/>
    <cellStyle name="Followed Hyperlink 2" xfId="12089" hidden="1" xr:uid="{00000000-0005-0000-0000-0000892E0000}"/>
    <cellStyle name="Followed Hyperlink 2" xfId="12129" hidden="1" xr:uid="{00000000-0005-0000-0000-00008A2E0000}"/>
    <cellStyle name="Followed Hyperlink 2" xfId="12133" hidden="1" xr:uid="{00000000-0005-0000-0000-00008B2E0000}"/>
    <cellStyle name="Followed Hyperlink 2" xfId="12116" hidden="1" xr:uid="{00000000-0005-0000-0000-00008C2E0000}"/>
    <cellStyle name="Followed Hyperlink 2" xfId="12120" hidden="1" xr:uid="{00000000-0005-0000-0000-00008D2E0000}"/>
    <cellStyle name="Followed Hyperlink 2" xfId="12123" hidden="1" xr:uid="{00000000-0005-0000-0000-00008E2E0000}"/>
    <cellStyle name="Followed Hyperlink 2" xfId="12135" hidden="1" xr:uid="{00000000-0005-0000-0000-00008F2E0000}"/>
    <cellStyle name="Followed Hyperlink 2" xfId="12079" hidden="1" xr:uid="{00000000-0005-0000-0000-0000902E0000}"/>
    <cellStyle name="Followed Hyperlink 2" xfId="12118" hidden="1" xr:uid="{00000000-0005-0000-0000-0000912E0000}"/>
    <cellStyle name="Followed Hyperlink 2" xfId="12125" hidden="1" xr:uid="{00000000-0005-0000-0000-0000922E0000}"/>
    <cellStyle name="Followed Hyperlink 2" xfId="12119" hidden="1" xr:uid="{00000000-0005-0000-0000-0000932E0000}"/>
    <cellStyle name="Followed Hyperlink 2" xfId="12156" hidden="1" xr:uid="{00000000-0005-0000-0000-0000942E0000}"/>
    <cellStyle name="Followed Hyperlink 2" xfId="12152" hidden="1" xr:uid="{00000000-0005-0000-0000-0000952E0000}"/>
    <cellStyle name="Followed Hyperlink 2" xfId="12148" hidden="1" xr:uid="{00000000-0005-0000-0000-0000962E0000}"/>
    <cellStyle name="Followed Hyperlink 2" xfId="12144" hidden="1" xr:uid="{00000000-0005-0000-0000-0000972E0000}"/>
    <cellStyle name="Followed Hyperlink 2" xfId="12140" hidden="1" xr:uid="{00000000-0005-0000-0000-0000982E0000}"/>
    <cellStyle name="Followed Hyperlink 2" xfId="12136" hidden="1" xr:uid="{00000000-0005-0000-0000-0000992E0000}"/>
    <cellStyle name="Followed Hyperlink 2" xfId="12159" hidden="1" xr:uid="{00000000-0005-0000-0000-00009A2E0000}"/>
    <cellStyle name="Followed Hyperlink 2" xfId="12155" hidden="1" xr:uid="{00000000-0005-0000-0000-00009B2E0000}"/>
    <cellStyle name="Followed Hyperlink 2" xfId="12151" hidden="1" xr:uid="{00000000-0005-0000-0000-00009C2E0000}"/>
    <cellStyle name="Followed Hyperlink 2" xfId="12115" hidden="1" xr:uid="{00000000-0005-0000-0000-00009D2E0000}"/>
    <cellStyle name="Followed Hyperlink 2" xfId="12074" hidden="1" xr:uid="{00000000-0005-0000-0000-00009E2E0000}"/>
    <cellStyle name="Followed Hyperlink 2" xfId="12126" hidden="1" xr:uid="{00000000-0005-0000-0000-00009F2E0000}"/>
    <cellStyle name="Followed Hyperlink 2" xfId="12138" hidden="1" xr:uid="{00000000-0005-0000-0000-0000A02E0000}"/>
    <cellStyle name="Followed Hyperlink 2" xfId="12145" hidden="1" xr:uid="{00000000-0005-0000-0000-0000A12E0000}"/>
    <cellStyle name="Followed Hyperlink 2" xfId="12157" hidden="1" xr:uid="{00000000-0005-0000-0000-0000A22E0000}"/>
    <cellStyle name="Followed Hyperlink 2" xfId="12101" hidden="1" xr:uid="{00000000-0005-0000-0000-0000A32E0000}"/>
    <cellStyle name="Followed Hyperlink 2" xfId="12154" hidden="1" xr:uid="{00000000-0005-0000-0000-0000A42E0000}"/>
    <cellStyle name="Followed Hyperlink 2" xfId="12158" hidden="1" xr:uid="{00000000-0005-0000-0000-0000A52E0000}"/>
    <cellStyle name="Followed Hyperlink 2" xfId="12139" hidden="1" xr:uid="{00000000-0005-0000-0000-0000A62E0000}"/>
    <cellStyle name="Followed Hyperlink 2" xfId="12143" hidden="1" xr:uid="{00000000-0005-0000-0000-0000A72E0000}"/>
    <cellStyle name="Followed Hyperlink 2" xfId="12146" hidden="1" xr:uid="{00000000-0005-0000-0000-0000A82E0000}"/>
    <cellStyle name="Followed Hyperlink 2" xfId="12160" hidden="1" xr:uid="{00000000-0005-0000-0000-0000A92E0000}"/>
    <cellStyle name="Followed Hyperlink 2" xfId="12109" hidden="1" xr:uid="{00000000-0005-0000-0000-0000AA2E0000}"/>
    <cellStyle name="Followed Hyperlink 2" xfId="12141" hidden="1" xr:uid="{00000000-0005-0000-0000-0000AB2E0000}"/>
    <cellStyle name="Followed Hyperlink 2" xfId="12149" hidden="1" xr:uid="{00000000-0005-0000-0000-0000AC2E0000}"/>
    <cellStyle name="Followed Hyperlink 2" xfId="12142" hidden="1" xr:uid="{00000000-0005-0000-0000-0000AD2E0000}"/>
    <cellStyle name="Followed Hyperlink 2" xfId="12178" hidden="1" xr:uid="{00000000-0005-0000-0000-0000AE2E0000}"/>
    <cellStyle name="Followed Hyperlink 2" xfId="12175" hidden="1" xr:uid="{00000000-0005-0000-0000-0000AF2E0000}"/>
    <cellStyle name="Followed Hyperlink 2" xfId="12171" hidden="1" xr:uid="{00000000-0005-0000-0000-0000B02E0000}"/>
    <cellStyle name="Followed Hyperlink 2" xfId="12167" hidden="1" xr:uid="{00000000-0005-0000-0000-0000B12E0000}"/>
    <cellStyle name="Followed Hyperlink 2" xfId="12165" hidden="1" xr:uid="{00000000-0005-0000-0000-0000B22E0000}"/>
    <cellStyle name="Followed Hyperlink 2" xfId="12150" hidden="1" xr:uid="{00000000-0005-0000-0000-0000B32E0000}"/>
    <cellStyle name="Followed Hyperlink 2" xfId="12147" hidden="1" xr:uid="{00000000-0005-0000-0000-0000B42E0000}"/>
    <cellStyle name="Followed Hyperlink 2" xfId="12137" hidden="1" xr:uid="{00000000-0005-0000-0000-0000B52E0000}"/>
    <cellStyle name="Followed Hyperlink 2" xfId="12176" hidden="1" xr:uid="{00000000-0005-0000-0000-0000B62E0000}"/>
    <cellStyle name="Followed Hyperlink 2" xfId="12163" hidden="1" xr:uid="{00000000-0005-0000-0000-0000B72E0000}"/>
    <cellStyle name="Followed Hyperlink 2" xfId="12173" hidden="1" xr:uid="{00000000-0005-0000-0000-0000B82E0000}"/>
    <cellStyle name="Followed Hyperlink 2" xfId="12153" hidden="1" xr:uid="{00000000-0005-0000-0000-0000B92E0000}"/>
    <cellStyle name="Followed Hyperlink 2" xfId="12170" hidden="1" xr:uid="{00000000-0005-0000-0000-0000BA2E0000}"/>
    <cellStyle name="Followed Hyperlink 2" xfId="12174" hidden="1" xr:uid="{00000000-0005-0000-0000-0000BB2E0000}"/>
    <cellStyle name="Followed Hyperlink 2" xfId="12177" hidden="1" xr:uid="{00000000-0005-0000-0000-0000BC2E0000}"/>
    <cellStyle name="Followed Hyperlink 2" xfId="12181" hidden="1" xr:uid="{00000000-0005-0000-0000-0000BD2E0000}"/>
    <cellStyle name="Followed Hyperlink 2" xfId="12164" hidden="1" xr:uid="{00000000-0005-0000-0000-0000BE2E0000}"/>
    <cellStyle name="Followed Hyperlink 2" xfId="12172" hidden="1" xr:uid="{00000000-0005-0000-0000-0000BF2E0000}"/>
    <cellStyle name="Followed Hyperlink 2" xfId="12161" hidden="1" xr:uid="{00000000-0005-0000-0000-0000C02E0000}"/>
    <cellStyle name="Followed Hyperlink 2" xfId="12179" hidden="1" xr:uid="{00000000-0005-0000-0000-0000C12E0000}"/>
    <cellStyle name="Followed Hyperlink 2" xfId="12166" hidden="1" xr:uid="{00000000-0005-0000-0000-0000C22E0000}"/>
    <cellStyle name="Followed Hyperlink 2" xfId="12180" hidden="1" xr:uid="{00000000-0005-0000-0000-0000C32E0000}"/>
    <cellStyle name="Followed Hyperlink 2" xfId="12195" hidden="1" xr:uid="{00000000-0005-0000-0000-0000C42E0000}"/>
    <cellStyle name="Followed Hyperlink 2" xfId="12193" hidden="1" xr:uid="{00000000-0005-0000-0000-0000C52E0000}"/>
    <cellStyle name="Followed Hyperlink 2" xfId="12189" hidden="1" xr:uid="{00000000-0005-0000-0000-0000C62E0000}"/>
    <cellStyle name="Followed Hyperlink 2" xfId="12187" hidden="1" xr:uid="{00000000-0005-0000-0000-0000C72E0000}"/>
    <cellStyle name="Followed Hyperlink 2" xfId="12184" hidden="1" xr:uid="{00000000-0005-0000-0000-0000C82E0000}"/>
    <cellStyle name="Followed Hyperlink 2" xfId="12194" hidden="1" xr:uid="{00000000-0005-0000-0000-0000C92E0000}"/>
    <cellStyle name="Followed Hyperlink 2" xfId="12198" hidden="1" xr:uid="{00000000-0005-0000-0000-0000CA2E0000}"/>
    <cellStyle name="Followed Hyperlink 2" xfId="12183" hidden="1" xr:uid="{00000000-0005-0000-0000-0000CB2E0000}"/>
    <cellStyle name="Followed Hyperlink 2" xfId="12190" hidden="1" xr:uid="{00000000-0005-0000-0000-0000CC2E0000}"/>
    <cellStyle name="Followed Hyperlink 2" xfId="12168" hidden="1" xr:uid="{00000000-0005-0000-0000-0000CD2E0000}"/>
    <cellStyle name="Followed Hyperlink 2" xfId="12196" hidden="1" xr:uid="{00000000-0005-0000-0000-0000CE2E0000}"/>
    <cellStyle name="Followed Hyperlink 2" xfId="12186" hidden="1" xr:uid="{00000000-0005-0000-0000-0000CF2E0000}"/>
    <cellStyle name="Followed Hyperlink 2" xfId="12197" hidden="1" xr:uid="{00000000-0005-0000-0000-0000D02E0000}"/>
    <cellStyle name="Followed Hyperlink 2" xfId="12217" hidden="1" xr:uid="{00000000-0005-0000-0000-0000D12E0000}"/>
    <cellStyle name="Followed Hyperlink 2" xfId="12213" hidden="1" xr:uid="{00000000-0005-0000-0000-0000D22E0000}"/>
    <cellStyle name="Followed Hyperlink 2" xfId="12209" hidden="1" xr:uid="{00000000-0005-0000-0000-0000D32E0000}"/>
    <cellStyle name="Followed Hyperlink 2" xfId="12205" hidden="1" xr:uid="{00000000-0005-0000-0000-0000D42E0000}"/>
    <cellStyle name="Followed Hyperlink 2" xfId="12201" hidden="1" xr:uid="{00000000-0005-0000-0000-0000D52E0000}"/>
    <cellStyle name="Followed Hyperlink 2" xfId="12185" hidden="1" xr:uid="{00000000-0005-0000-0000-0000D62E0000}"/>
    <cellStyle name="Followed Hyperlink 2" xfId="12220" hidden="1" xr:uid="{00000000-0005-0000-0000-0000D72E0000}"/>
    <cellStyle name="Followed Hyperlink 2" xfId="12216" hidden="1" xr:uid="{00000000-0005-0000-0000-0000D82E0000}"/>
    <cellStyle name="Followed Hyperlink 2" xfId="12212" hidden="1" xr:uid="{00000000-0005-0000-0000-0000D92E0000}"/>
    <cellStyle name="Followed Hyperlink 2" xfId="12208" hidden="1" xr:uid="{00000000-0005-0000-0000-0000DA2E0000}"/>
    <cellStyle name="Followed Hyperlink 2" xfId="12204" hidden="1" xr:uid="{00000000-0005-0000-0000-0000DB2E0000}"/>
    <cellStyle name="Followed Hyperlink 2" xfId="12200" hidden="1" xr:uid="{00000000-0005-0000-0000-0000DC2E0000}"/>
    <cellStyle name="Followed Hyperlink 2" xfId="12219" hidden="1" xr:uid="{00000000-0005-0000-0000-0000DD2E0000}"/>
    <cellStyle name="Followed Hyperlink 2" xfId="12215" hidden="1" xr:uid="{00000000-0005-0000-0000-0000DE2E0000}"/>
    <cellStyle name="Followed Hyperlink 2" xfId="12192" hidden="1" xr:uid="{00000000-0005-0000-0000-0000DF2E0000}"/>
    <cellStyle name="Followed Hyperlink 2" xfId="12169" hidden="1" xr:uid="{00000000-0005-0000-0000-0000E02E0000}"/>
    <cellStyle name="Followed Hyperlink 2" xfId="12182" hidden="1" xr:uid="{00000000-0005-0000-0000-0000E12E0000}"/>
    <cellStyle name="Followed Hyperlink 2" xfId="12202" hidden="1" xr:uid="{00000000-0005-0000-0000-0000E22E0000}"/>
    <cellStyle name="Followed Hyperlink 2" xfId="12223" hidden="1" xr:uid="{00000000-0005-0000-0000-0000E32E0000}"/>
    <cellStyle name="Followed Hyperlink 2" xfId="12162" hidden="1" xr:uid="{00000000-0005-0000-0000-0000E42E0000}"/>
    <cellStyle name="Followed Hyperlink 2" xfId="12188" hidden="1" xr:uid="{00000000-0005-0000-0000-0000E52E0000}"/>
    <cellStyle name="Followed Hyperlink 2" xfId="12218" hidden="1" xr:uid="{00000000-0005-0000-0000-0000E62E0000}"/>
    <cellStyle name="Followed Hyperlink 2" xfId="12199" hidden="1" xr:uid="{00000000-0005-0000-0000-0000E72E0000}"/>
    <cellStyle name="Followed Hyperlink 2" xfId="12203" hidden="1" xr:uid="{00000000-0005-0000-0000-0000E82E0000}"/>
    <cellStyle name="Followed Hyperlink 2" xfId="12207" hidden="1" xr:uid="{00000000-0005-0000-0000-0000E92E0000}"/>
    <cellStyle name="Followed Hyperlink 2" xfId="12210" hidden="1" xr:uid="{00000000-0005-0000-0000-0000EA2E0000}"/>
    <cellStyle name="Followed Hyperlink 2" xfId="12226" hidden="1" xr:uid="{00000000-0005-0000-0000-0000EB2E0000}"/>
    <cellStyle name="Followed Hyperlink 2" xfId="12191" hidden="1" xr:uid="{00000000-0005-0000-0000-0000EC2E0000}"/>
    <cellStyle name="Followed Hyperlink 2" xfId="12224" hidden="1" xr:uid="{00000000-0005-0000-0000-0000ED2E0000}"/>
    <cellStyle name="Followed Hyperlink 2" xfId="12222" hidden="1" xr:uid="{00000000-0005-0000-0000-0000EE2E0000}"/>
    <cellStyle name="Followed Hyperlink 2" xfId="12206" hidden="1" xr:uid="{00000000-0005-0000-0000-0000EF2E0000}"/>
    <cellStyle name="Followed Hyperlink 2" xfId="12248" hidden="1" xr:uid="{00000000-0005-0000-0000-0000F02E0000}"/>
    <cellStyle name="Followed Hyperlink 2" xfId="12244" hidden="1" xr:uid="{00000000-0005-0000-0000-0000F12E0000}"/>
    <cellStyle name="Followed Hyperlink 2" xfId="12240" hidden="1" xr:uid="{00000000-0005-0000-0000-0000F22E0000}"/>
    <cellStyle name="Followed Hyperlink 2" xfId="12236" hidden="1" xr:uid="{00000000-0005-0000-0000-0000F32E0000}"/>
    <cellStyle name="Followed Hyperlink 2" xfId="12232" hidden="1" xr:uid="{00000000-0005-0000-0000-0000F42E0000}"/>
    <cellStyle name="Followed Hyperlink 2" xfId="12214" hidden="1" xr:uid="{00000000-0005-0000-0000-0000F52E0000}"/>
    <cellStyle name="Followed Hyperlink 2" xfId="12211" hidden="1" xr:uid="{00000000-0005-0000-0000-0000F62E0000}"/>
    <cellStyle name="Followed Hyperlink 2" xfId="12225" hidden="1" xr:uid="{00000000-0005-0000-0000-0000F72E0000}"/>
    <cellStyle name="Followed Hyperlink 2" xfId="12246" hidden="1" xr:uid="{00000000-0005-0000-0000-0000F82E0000}"/>
    <cellStyle name="Followed Hyperlink 2" xfId="12230" hidden="1" xr:uid="{00000000-0005-0000-0000-0000F92E0000}"/>
    <cellStyle name="Followed Hyperlink 2" xfId="12242" hidden="1" xr:uid="{00000000-0005-0000-0000-0000FA2E0000}"/>
    <cellStyle name="Followed Hyperlink 2" xfId="12221" hidden="1" xr:uid="{00000000-0005-0000-0000-0000FB2E0000}"/>
    <cellStyle name="Followed Hyperlink 2" xfId="12239" hidden="1" xr:uid="{00000000-0005-0000-0000-0000FC2E0000}"/>
    <cellStyle name="Followed Hyperlink 2" xfId="12243" hidden="1" xr:uid="{00000000-0005-0000-0000-0000FD2E0000}"/>
    <cellStyle name="Followed Hyperlink 2" xfId="12247" hidden="1" xr:uid="{00000000-0005-0000-0000-0000FE2E0000}"/>
    <cellStyle name="Followed Hyperlink 2" xfId="12251" hidden="1" xr:uid="{00000000-0005-0000-0000-0000FF2E0000}"/>
    <cellStyle name="Followed Hyperlink 2" xfId="12231" hidden="1" xr:uid="{00000000-0005-0000-0000-0000002F0000}"/>
    <cellStyle name="Followed Hyperlink 2" xfId="12241" hidden="1" xr:uid="{00000000-0005-0000-0000-0000012F0000}"/>
    <cellStyle name="Followed Hyperlink 2" xfId="12227" hidden="1" xr:uid="{00000000-0005-0000-0000-0000022F0000}"/>
    <cellStyle name="Followed Hyperlink 2" xfId="12249" hidden="1" xr:uid="{00000000-0005-0000-0000-0000032F0000}"/>
    <cellStyle name="Followed Hyperlink 2" xfId="12234" hidden="1" xr:uid="{00000000-0005-0000-0000-0000042F0000}"/>
    <cellStyle name="Followed Hyperlink 2" xfId="12250" hidden="1" xr:uid="{00000000-0005-0000-0000-0000052F0000}"/>
    <cellStyle name="Followed Hyperlink 2" xfId="12270" hidden="1" xr:uid="{00000000-0005-0000-0000-0000062F0000}"/>
    <cellStyle name="Followed Hyperlink 2" xfId="12266" hidden="1" xr:uid="{00000000-0005-0000-0000-0000072F0000}"/>
    <cellStyle name="Followed Hyperlink 2" xfId="12262" hidden="1" xr:uid="{00000000-0005-0000-0000-0000082F0000}"/>
    <cellStyle name="Followed Hyperlink 2" xfId="12258" hidden="1" xr:uid="{00000000-0005-0000-0000-0000092F0000}"/>
    <cellStyle name="Followed Hyperlink 2" xfId="12254" hidden="1" xr:uid="{00000000-0005-0000-0000-00000A2F0000}"/>
    <cellStyle name="Followed Hyperlink 2" xfId="12235" hidden="1" xr:uid="{00000000-0005-0000-0000-00000B2F0000}"/>
    <cellStyle name="Followed Hyperlink 2" xfId="12228" hidden="1" xr:uid="{00000000-0005-0000-0000-00000C2F0000}"/>
    <cellStyle name="Followed Hyperlink 2" xfId="12245" hidden="1" xr:uid="{00000000-0005-0000-0000-00000D2F0000}"/>
    <cellStyle name="Followed Hyperlink 2" xfId="12268" hidden="1" xr:uid="{00000000-0005-0000-0000-00000E2F0000}"/>
    <cellStyle name="Followed Hyperlink 2" xfId="12252" hidden="1" xr:uid="{00000000-0005-0000-0000-00000F2F0000}"/>
    <cellStyle name="Followed Hyperlink 2" xfId="12264" hidden="1" xr:uid="{00000000-0005-0000-0000-0000102F0000}"/>
    <cellStyle name="Followed Hyperlink 2" xfId="12238" hidden="1" xr:uid="{00000000-0005-0000-0000-0000112F0000}"/>
    <cellStyle name="Followed Hyperlink 2" xfId="12261" hidden="1" xr:uid="{00000000-0005-0000-0000-0000122F0000}"/>
    <cellStyle name="Followed Hyperlink 2" xfId="12265" hidden="1" xr:uid="{00000000-0005-0000-0000-0000132F0000}"/>
    <cellStyle name="Followed Hyperlink 2" xfId="12269" hidden="1" xr:uid="{00000000-0005-0000-0000-0000142F0000}"/>
    <cellStyle name="Followed Hyperlink 2" xfId="12273" hidden="1" xr:uid="{00000000-0005-0000-0000-0000152F0000}"/>
    <cellStyle name="Followed Hyperlink 2" xfId="12253" hidden="1" xr:uid="{00000000-0005-0000-0000-0000162F0000}"/>
    <cellStyle name="Followed Hyperlink 2" xfId="12263" hidden="1" xr:uid="{00000000-0005-0000-0000-0000172F0000}"/>
    <cellStyle name="Followed Hyperlink 2" xfId="12237" hidden="1" xr:uid="{00000000-0005-0000-0000-0000182F0000}"/>
    <cellStyle name="Followed Hyperlink 2" xfId="12271" hidden="1" xr:uid="{00000000-0005-0000-0000-0000192F0000}"/>
    <cellStyle name="Followed Hyperlink 2" xfId="12256" hidden="1" xr:uid="{00000000-0005-0000-0000-00001A2F0000}"/>
    <cellStyle name="Followed Hyperlink 2" xfId="12272" hidden="1" xr:uid="{00000000-0005-0000-0000-00001B2F0000}"/>
    <cellStyle name="Followed Hyperlink 2" xfId="12290" hidden="1" xr:uid="{00000000-0005-0000-0000-00001C2F0000}"/>
    <cellStyle name="Followed Hyperlink 2" xfId="12287" hidden="1" xr:uid="{00000000-0005-0000-0000-00001D2F0000}"/>
    <cellStyle name="Followed Hyperlink 2" xfId="12283" hidden="1" xr:uid="{00000000-0005-0000-0000-00001E2F0000}"/>
    <cellStyle name="Followed Hyperlink 2" xfId="12280" hidden="1" xr:uid="{00000000-0005-0000-0000-00001F2F0000}"/>
    <cellStyle name="Followed Hyperlink 2" xfId="12276" hidden="1" xr:uid="{00000000-0005-0000-0000-0000202F0000}"/>
    <cellStyle name="Followed Hyperlink 2" xfId="12267" hidden="1" xr:uid="{00000000-0005-0000-0000-0000212F0000}"/>
    <cellStyle name="Followed Hyperlink 2" xfId="12288" hidden="1" xr:uid="{00000000-0005-0000-0000-0000222F0000}"/>
    <cellStyle name="Followed Hyperlink 2" xfId="12274" hidden="1" xr:uid="{00000000-0005-0000-0000-0000232F0000}"/>
    <cellStyle name="Followed Hyperlink 2" xfId="12285" hidden="1" xr:uid="{00000000-0005-0000-0000-0000242F0000}"/>
    <cellStyle name="Followed Hyperlink 2" xfId="12260" hidden="1" xr:uid="{00000000-0005-0000-0000-0000252F0000}"/>
    <cellStyle name="Followed Hyperlink 2" xfId="12282" hidden="1" xr:uid="{00000000-0005-0000-0000-0000262F0000}"/>
    <cellStyle name="Followed Hyperlink 2" xfId="12286" hidden="1" xr:uid="{00000000-0005-0000-0000-0000272F0000}"/>
    <cellStyle name="Followed Hyperlink 2" xfId="12289" hidden="1" xr:uid="{00000000-0005-0000-0000-0000282F0000}"/>
    <cellStyle name="Followed Hyperlink 2" xfId="12293" hidden="1" xr:uid="{00000000-0005-0000-0000-0000292F0000}"/>
    <cellStyle name="Followed Hyperlink 2" xfId="12275" hidden="1" xr:uid="{00000000-0005-0000-0000-00002A2F0000}"/>
    <cellStyle name="Followed Hyperlink 2" xfId="12284" hidden="1" xr:uid="{00000000-0005-0000-0000-00002B2F0000}"/>
    <cellStyle name="Followed Hyperlink 2" xfId="12259" hidden="1" xr:uid="{00000000-0005-0000-0000-00002C2F0000}"/>
    <cellStyle name="Followed Hyperlink 2" xfId="12291" hidden="1" xr:uid="{00000000-0005-0000-0000-00002D2F0000}"/>
    <cellStyle name="Followed Hyperlink 2" xfId="12278" hidden="1" xr:uid="{00000000-0005-0000-0000-00002E2F0000}"/>
    <cellStyle name="Followed Hyperlink 2" xfId="12292" hidden="1" xr:uid="{00000000-0005-0000-0000-00002F2F0000}"/>
    <cellStyle name="Followed Hyperlink 2" xfId="12312" hidden="1" xr:uid="{00000000-0005-0000-0000-0000302F0000}"/>
    <cellStyle name="Followed Hyperlink 2" xfId="12308" hidden="1" xr:uid="{00000000-0005-0000-0000-0000312F0000}"/>
    <cellStyle name="Followed Hyperlink 2" xfId="12304" hidden="1" xr:uid="{00000000-0005-0000-0000-0000322F0000}"/>
    <cellStyle name="Followed Hyperlink 2" xfId="12300" hidden="1" xr:uid="{00000000-0005-0000-0000-0000332F0000}"/>
    <cellStyle name="Followed Hyperlink 2" xfId="12296" hidden="1" xr:uid="{00000000-0005-0000-0000-0000342F0000}"/>
    <cellStyle name="Followed Hyperlink 2" xfId="12277" hidden="1" xr:uid="{00000000-0005-0000-0000-0000352F0000}"/>
    <cellStyle name="Followed Hyperlink 2" xfId="12315" hidden="1" xr:uid="{00000000-0005-0000-0000-0000362F0000}"/>
    <cellStyle name="Followed Hyperlink 2" xfId="12233" hidden="1" xr:uid="{00000000-0005-0000-0000-0000372F0000}"/>
    <cellStyle name="Followed Hyperlink 2" xfId="12279" hidden="1" xr:uid="{00000000-0005-0000-0000-0000382F0000}"/>
    <cellStyle name="Followed Hyperlink 2" xfId="12255" hidden="1" xr:uid="{00000000-0005-0000-0000-0000392F0000}"/>
    <cellStyle name="Followed Hyperlink 2" xfId="12302" hidden="1" xr:uid="{00000000-0005-0000-0000-00003A2F0000}"/>
    <cellStyle name="Followed Hyperlink 2" xfId="12309" hidden="1" xr:uid="{00000000-0005-0000-0000-00003B2F0000}"/>
    <cellStyle name="Followed Hyperlink 2" xfId="12298" hidden="1" xr:uid="{00000000-0005-0000-0000-00003C2F0000}"/>
    <cellStyle name="Followed Hyperlink 2" xfId="12257" hidden="1" xr:uid="{00000000-0005-0000-0000-00003D2F0000}"/>
    <cellStyle name="Followed Hyperlink 2" xfId="12295" hidden="1" xr:uid="{00000000-0005-0000-0000-00003E2F0000}"/>
    <cellStyle name="Followed Hyperlink 2" xfId="12299" hidden="1" xr:uid="{00000000-0005-0000-0000-00003F2F0000}"/>
    <cellStyle name="Followed Hyperlink 2" xfId="12303" hidden="1" xr:uid="{00000000-0005-0000-0000-0000402F0000}"/>
    <cellStyle name="Followed Hyperlink 2" xfId="12307" hidden="1" xr:uid="{00000000-0005-0000-0000-0000412F0000}"/>
    <cellStyle name="Followed Hyperlink 2" xfId="12310" hidden="1" xr:uid="{00000000-0005-0000-0000-0000422F0000}"/>
    <cellStyle name="Followed Hyperlink 2" xfId="12297" hidden="1" xr:uid="{00000000-0005-0000-0000-0000432F0000}"/>
    <cellStyle name="Followed Hyperlink 2" xfId="12281" hidden="1" xr:uid="{00000000-0005-0000-0000-0000442F0000}"/>
    <cellStyle name="Followed Hyperlink 2" xfId="12305" hidden="1" xr:uid="{00000000-0005-0000-0000-0000452F0000}"/>
    <cellStyle name="Followed Hyperlink 2" xfId="12313" hidden="1" xr:uid="{00000000-0005-0000-0000-0000462F0000}"/>
    <cellStyle name="Followed Hyperlink 2" xfId="12306" hidden="1" xr:uid="{00000000-0005-0000-0000-0000472F0000}"/>
    <cellStyle name="Followed Hyperlink 2" xfId="12335" hidden="1" xr:uid="{00000000-0005-0000-0000-0000482F0000}"/>
    <cellStyle name="Followed Hyperlink 2" xfId="12331" hidden="1" xr:uid="{00000000-0005-0000-0000-0000492F0000}"/>
    <cellStyle name="Followed Hyperlink 2" xfId="12327" hidden="1" xr:uid="{00000000-0005-0000-0000-00004A2F0000}"/>
    <cellStyle name="Followed Hyperlink 2" xfId="12323" hidden="1" xr:uid="{00000000-0005-0000-0000-00004B2F0000}"/>
    <cellStyle name="Followed Hyperlink 2" xfId="12320" hidden="1" xr:uid="{00000000-0005-0000-0000-00004C2F0000}"/>
    <cellStyle name="Followed Hyperlink 2" xfId="12314" hidden="1" xr:uid="{00000000-0005-0000-0000-00004D2F0000}"/>
    <cellStyle name="Followed Hyperlink 2" xfId="12311" hidden="1" xr:uid="{00000000-0005-0000-0000-00004E2F0000}"/>
    <cellStyle name="Followed Hyperlink 2" xfId="12301" hidden="1" xr:uid="{00000000-0005-0000-0000-00004F2F0000}"/>
    <cellStyle name="Followed Hyperlink 2" xfId="12333" hidden="1" xr:uid="{00000000-0005-0000-0000-0000502F0000}"/>
    <cellStyle name="Followed Hyperlink 2" xfId="12318" hidden="1" xr:uid="{00000000-0005-0000-0000-0000512F0000}"/>
    <cellStyle name="Followed Hyperlink 2" xfId="12329" hidden="1" xr:uid="{00000000-0005-0000-0000-0000522F0000}"/>
    <cellStyle name="Followed Hyperlink 2" xfId="12294" hidden="1" xr:uid="{00000000-0005-0000-0000-0000532F0000}"/>
    <cellStyle name="Followed Hyperlink 2" xfId="12326" hidden="1" xr:uid="{00000000-0005-0000-0000-0000542F0000}"/>
    <cellStyle name="Followed Hyperlink 2" xfId="12330" hidden="1" xr:uid="{00000000-0005-0000-0000-0000552F0000}"/>
    <cellStyle name="Followed Hyperlink 2" xfId="12334" hidden="1" xr:uid="{00000000-0005-0000-0000-0000562F0000}"/>
    <cellStyle name="Followed Hyperlink 2" xfId="12338" hidden="1" xr:uid="{00000000-0005-0000-0000-0000572F0000}"/>
    <cellStyle name="Followed Hyperlink 2" xfId="12319" hidden="1" xr:uid="{00000000-0005-0000-0000-0000582F0000}"/>
    <cellStyle name="Followed Hyperlink 2" xfId="12328" hidden="1" xr:uid="{00000000-0005-0000-0000-0000592F0000}"/>
    <cellStyle name="Followed Hyperlink 2" xfId="12229" hidden="1" xr:uid="{00000000-0005-0000-0000-00005A2F0000}"/>
    <cellStyle name="Followed Hyperlink 2" xfId="12336" hidden="1" xr:uid="{00000000-0005-0000-0000-00005B2F0000}"/>
    <cellStyle name="Followed Hyperlink 2" xfId="12322" hidden="1" xr:uid="{00000000-0005-0000-0000-00005C2F0000}"/>
    <cellStyle name="Followed Hyperlink 2" xfId="12337" hidden="1" xr:uid="{00000000-0005-0000-0000-00005D2F0000}"/>
    <cellStyle name="Followed Hyperlink 2" xfId="12355" hidden="1" xr:uid="{00000000-0005-0000-0000-00005E2F0000}"/>
    <cellStyle name="Followed Hyperlink 2" xfId="12352" hidden="1" xr:uid="{00000000-0005-0000-0000-00005F2F0000}"/>
    <cellStyle name="Followed Hyperlink 2" xfId="12348" hidden="1" xr:uid="{00000000-0005-0000-0000-0000602F0000}"/>
    <cellStyle name="Followed Hyperlink 2" xfId="12345" hidden="1" xr:uid="{00000000-0005-0000-0000-0000612F0000}"/>
    <cellStyle name="Followed Hyperlink 2" xfId="12341" hidden="1" xr:uid="{00000000-0005-0000-0000-0000622F0000}"/>
    <cellStyle name="Followed Hyperlink 2" xfId="12316" hidden="1" xr:uid="{00000000-0005-0000-0000-0000632F0000}"/>
    <cellStyle name="Followed Hyperlink 2" xfId="12332" hidden="1" xr:uid="{00000000-0005-0000-0000-0000642F0000}"/>
    <cellStyle name="Followed Hyperlink 2" xfId="12353" hidden="1" xr:uid="{00000000-0005-0000-0000-0000652F0000}"/>
    <cellStyle name="Followed Hyperlink 2" xfId="12339" hidden="1" xr:uid="{00000000-0005-0000-0000-0000662F0000}"/>
    <cellStyle name="Followed Hyperlink 2" xfId="12350" hidden="1" xr:uid="{00000000-0005-0000-0000-0000672F0000}"/>
    <cellStyle name="Followed Hyperlink 2" xfId="12325" hidden="1" xr:uid="{00000000-0005-0000-0000-0000682F0000}"/>
    <cellStyle name="Followed Hyperlink 2" xfId="12347" hidden="1" xr:uid="{00000000-0005-0000-0000-0000692F0000}"/>
    <cellStyle name="Followed Hyperlink 2" xfId="12351" hidden="1" xr:uid="{00000000-0005-0000-0000-00006A2F0000}"/>
    <cellStyle name="Followed Hyperlink 2" xfId="12354" hidden="1" xr:uid="{00000000-0005-0000-0000-00006B2F0000}"/>
    <cellStyle name="Followed Hyperlink 2" xfId="12358" hidden="1" xr:uid="{00000000-0005-0000-0000-00006C2F0000}"/>
    <cellStyle name="Followed Hyperlink 2" xfId="12340" hidden="1" xr:uid="{00000000-0005-0000-0000-00006D2F0000}"/>
    <cellStyle name="Followed Hyperlink 2" xfId="12349" hidden="1" xr:uid="{00000000-0005-0000-0000-00006E2F0000}"/>
    <cellStyle name="Followed Hyperlink 2" xfId="12324" hidden="1" xr:uid="{00000000-0005-0000-0000-00006F2F0000}"/>
    <cellStyle name="Followed Hyperlink 2" xfId="12356" hidden="1" xr:uid="{00000000-0005-0000-0000-0000702F0000}"/>
    <cellStyle name="Followed Hyperlink 2" xfId="12343" hidden="1" xr:uid="{00000000-0005-0000-0000-0000712F0000}"/>
    <cellStyle name="Followed Hyperlink 2" xfId="12357" hidden="1" xr:uid="{00000000-0005-0000-0000-0000722F0000}"/>
    <cellStyle name="Followed Hyperlink 2" xfId="12374" hidden="1" xr:uid="{00000000-0005-0000-0000-0000732F0000}"/>
    <cellStyle name="Followed Hyperlink 2" xfId="12370" hidden="1" xr:uid="{00000000-0005-0000-0000-0000742F0000}"/>
    <cellStyle name="Followed Hyperlink 2" xfId="12367" hidden="1" xr:uid="{00000000-0005-0000-0000-0000752F0000}"/>
    <cellStyle name="Followed Hyperlink 2" xfId="12363" hidden="1" xr:uid="{00000000-0005-0000-0000-0000762F0000}"/>
    <cellStyle name="Followed Hyperlink 2" xfId="12360" hidden="1" xr:uid="{00000000-0005-0000-0000-0000772F0000}"/>
    <cellStyle name="Followed Hyperlink 2" xfId="12342" hidden="1" xr:uid="{00000000-0005-0000-0000-0000782F0000}"/>
    <cellStyle name="Followed Hyperlink 2" xfId="12346" hidden="1" xr:uid="{00000000-0005-0000-0000-0000792F0000}"/>
    <cellStyle name="Followed Hyperlink 2" xfId="12368" hidden="1" xr:uid="{00000000-0005-0000-0000-00007A2F0000}"/>
    <cellStyle name="Followed Hyperlink 2" xfId="12375" hidden="1" xr:uid="{00000000-0005-0000-0000-00007B2F0000}"/>
    <cellStyle name="Followed Hyperlink 2" xfId="12365" hidden="1" xr:uid="{00000000-0005-0000-0000-00007C2F0000}"/>
    <cellStyle name="Followed Hyperlink 2" xfId="12344" hidden="1" xr:uid="{00000000-0005-0000-0000-00007D2F0000}"/>
    <cellStyle name="Followed Hyperlink 2" xfId="12362" hidden="1" xr:uid="{00000000-0005-0000-0000-00007E2F0000}"/>
    <cellStyle name="Followed Hyperlink 2" xfId="12366" hidden="1" xr:uid="{00000000-0005-0000-0000-00007F2F0000}"/>
    <cellStyle name="Followed Hyperlink 2" xfId="12369" hidden="1" xr:uid="{00000000-0005-0000-0000-0000802F0000}"/>
    <cellStyle name="Followed Hyperlink 2" xfId="12373" hidden="1" xr:uid="{00000000-0005-0000-0000-0000812F0000}"/>
    <cellStyle name="Followed Hyperlink 2" xfId="12376" hidden="1" xr:uid="{00000000-0005-0000-0000-0000822F0000}"/>
    <cellStyle name="Followed Hyperlink 2" xfId="12364" hidden="1" xr:uid="{00000000-0005-0000-0000-0000832F0000}"/>
    <cellStyle name="Followed Hyperlink 2" xfId="12321" hidden="1" xr:uid="{00000000-0005-0000-0000-0000842F0000}"/>
    <cellStyle name="Followed Hyperlink 2" xfId="12371" hidden="1" xr:uid="{00000000-0005-0000-0000-0000852F0000}"/>
    <cellStyle name="Followed Hyperlink 2" xfId="12359" hidden="1" xr:uid="{00000000-0005-0000-0000-0000862F0000}"/>
    <cellStyle name="Followed Hyperlink 2" xfId="12372" hidden="1" xr:uid="{00000000-0005-0000-0000-0000872F0000}"/>
    <cellStyle name="Followed Hyperlink 2" xfId="12386" hidden="1" xr:uid="{00000000-0005-0000-0000-0000882F0000}"/>
    <cellStyle name="Followed Hyperlink 2" xfId="12385" hidden="1" xr:uid="{00000000-0005-0000-0000-0000892F0000}"/>
    <cellStyle name="Followed Hyperlink 2" xfId="12381" hidden="1" xr:uid="{00000000-0005-0000-0000-00008A2F0000}"/>
    <cellStyle name="Followed Hyperlink 2" xfId="12380" hidden="1" xr:uid="{00000000-0005-0000-0000-00008B2F0000}"/>
    <cellStyle name="Followed Hyperlink 2" xfId="12377" hidden="1" xr:uid="{00000000-0005-0000-0000-00008C2F0000}"/>
    <cellStyle name="Followed Hyperlink 2" xfId="12317" hidden="1" xr:uid="{00000000-0005-0000-0000-00008D2F0000}"/>
    <cellStyle name="Followed Hyperlink 2" xfId="12388" hidden="1" xr:uid="{00000000-0005-0000-0000-00008E2F0000}"/>
    <cellStyle name="Followed Hyperlink 2" xfId="12378" hidden="1" xr:uid="{00000000-0005-0000-0000-00008F2F0000}"/>
    <cellStyle name="Followed Hyperlink 2" xfId="12361" hidden="1" xr:uid="{00000000-0005-0000-0000-0000902F0000}"/>
    <cellStyle name="Followed Hyperlink 2" xfId="12382" hidden="1" xr:uid="{00000000-0005-0000-0000-0000912F0000}"/>
    <cellStyle name="Followed Hyperlink 2" xfId="12387" hidden="1" xr:uid="{00000000-0005-0000-0000-0000922F0000}"/>
    <cellStyle name="Followed Hyperlink 2" xfId="12383" hidden="1" xr:uid="{00000000-0005-0000-0000-0000932F0000}"/>
    <cellStyle name="Followed Hyperlink 2" xfId="12407" hidden="1" xr:uid="{00000000-0005-0000-0000-0000942F0000}"/>
    <cellStyle name="Followed Hyperlink 2" xfId="12403" hidden="1" xr:uid="{00000000-0005-0000-0000-0000952F0000}"/>
    <cellStyle name="Followed Hyperlink 2" xfId="12399" hidden="1" xr:uid="{00000000-0005-0000-0000-0000962F0000}"/>
    <cellStyle name="Followed Hyperlink 2" xfId="12395" hidden="1" xr:uid="{00000000-0005-0000-0000-0000972F0000}"/>
    <cellStyle name="Followed Hyperlink 2" xfId="12392" hidden="1" xr:uid="{00000000-0005-0000-0000-0000982F0000}"/>
    <cellStyle name="Followed Hyperlink 2" xfId="12389" hidden="1" xr:uid="{00000000-0005-0000-0000-0000992F0000}"/>
    <cellStyle name="Followed Hyperlink 2" xfId="12410" hidden="1" xr:uid="{00000000-0005-0000-0000-00009A2F0000}"/>
    <cellStyle name="Followed Hyperlink 2" xfId="12406" hidden="1" xr:uid="{00000000-0005-0000-0000-00009B2F0000}"/>
    <cellStyle name="Followed Hyperlink 2" xfId="12402" hidden="1" xr:uid="{00000000-0005-0000-0000-00009C2F0000}"/>
    <cellStyle name="Followed Hyperlink 2" xfId="12398" hidden="1" xr:uid="{00000000-0005-0000-0000-00009D2F0000}"/>
    <cellStyle name="Followed Hyperlink 2" xfId="12394" hidden="1" xr:uid="{00000000-0005-0000-0000-00009E2F0000}"/>
    <cellStyle name="Followed Hyperlink 2" xfId="12391" hidden="1" xr:uid="{00000000-0005-0000-0000-00009F2F0000}"/>
    <cellStyle name="Followed Hyperlink 2" xfId="12409" hidden="1" xr:uid="{00000000-0005-0000-0000-0000A02F0000}"/>
    <cellStyle name="Followed Hyperlink 2" xfId="12405" hidden="1" xr:uid="{00000000-0005-0000-0000-0000A12F0000}"/>
    <cellStyle name="Followed Hyperlink 2" xfId="12401" hidden="1" xr:uid="{00000000-0005-0000-0000-0000A22F0000}"/>
    <cellStyle name="Followed Hyperlink 2" xfId="12397" hidden="1" xr:uid="{00000000-0005-0000-0000-0000A32F0000}"/>
    <cellStyle name="Followed Hyperlink 2" xfId="12393" hidden="1" xr:uid="{00000000-0005-0000-0000-0000A42F0000}"/>
    <cellStyle name="Followed Hyperlink 2" xfId="12414" hidden="1" xr:uid="{00000000-0005-0000-0000-0000A52F0000}"/>
    <cellStyle name="Followed Hyperlink 2" xfId="12412" hidden="1" xr:uid="{00000000-0005-0000-0000-0000A62F0000}"/>
    <cellStyle name="Followed Hyperlink 2" xfId="12384" hidden="1" xr:uid="{00000000-0005-0000-0000-0000A72F0000}"/>
    <cellStyle name="Followed Hyperlink 2" xfId="12396" hidden="1" xr:uid="{00000000-0005-0000-0000-0000A82F0000}"/>
    <cellStyle name="Followed Hyperlink 2" xfId="12400" hidden="1" xr:uid="{00000000-0005-0000-0000-0000A92F0000}"/>
    <cellStyle name="Followed Hyperlink 2" xfId="12404" hidden="1" xr:uid="{00000000-0005-0000-0000-0000AA2F0000}"/>
    <cellStyle name="Followed Hyperlink 2" xfId="12408" hidden="1" xr:uid="{00000000-0005-0000-0000-0000AB2F0000}"/>
    <cellStyle name="Followed Hyperlink 2" xfId="12390" hidden="1" xr:uid="{00000000-0005-0000-0000-0000AC2F0000}"/>
    <cellStyle name="Followed Hyperlink 2" xfId="12416" hidden="1" xr:uid="{00000000-0005-0000-0000-0000AD2F0000}"/>
    <cellStyle name="Followed Hyperlink 2" xfId="12379" hidden="1" xr:uid="{00000000-0005-0000-0000-0000AE2F0000}"/>
    <cellStyle name="Followed Hyperlink 2" xfId="12415" hidden="1" xr:uid="{00000000-0005-0000-0000-0000AF2F0000}"/>
    <cellStyle name="Followed Hyperlink 2" xfId="12413" hidden="1" xr:uid="{00000000-0005-0000-0000-0000B02F0000}"/>
    <cellStyle name="Followed Hyperlink 2" xfId="12411" hidden="1" xr:uid="{00000000-0005-0000-0000-0000B12F0000}"/>
    <cellStyle name="Followed Hyperlink 2" xfId="12422" hidden="1" xr:uid="{00000000-0005-0000-0000-0000B22F0000}"/>
    <cellStyle name="Followed Hyperlink 2" xfId="12421" hidden="1" xr:uid="{00000000-0005-0000-0000-0000B32F0000}"/>
    <cellStyle name="Followed Hyperlink 2" xfId="12420" hidden="1" xr:uid="{00000000-0005-0000-0000-0000B42F0000}"/>
    <cellStyle name="Followed Hyperlink 2" xfId="12419" hidden="1" xr:uid="{00000000-0005-0000-0000-0000B52F0000}"/>
    <cellStyle name="Followed Hyperlink 2" xfId="12418" hidden="1" xr:uid="{00000000-0005-0000-0000-0000B62F0000}"/>
    <cellStyle name="Followed Hyperlink 2" xfId="12417" hidden="1" xr:uid="{00000000-0005-0000-0000-0000B72F0000}"/>
    <cellStyle name="Followed Hyperlink 2" xfId="12423" hidden="1" xr:uid="{00000000-0005-0000-0000-0000B82F0000}"/>
    <cellStyle name="Followed Hyperlink 2" xfId="12424" hidden="1" xr:uid="{00000000-0005-0000-0000-0000B92F0000}"/>
    <cellStyle name="Followed Hyperlink 2" xfId="12425" hidden="1" xr:uid="{00000000-0005-0000-0000-0000BA2F0000}"/>
    <cellStyle name="Followed Hyperlink 2" xfId="12426" hidden="1" xr:uid="{00000000-0005-0000-0000-0000BB2F0000}"/>
    <cellStyle name="Followed Hyperlink 2" xfId="12427" hidden="1" xr:uid="{00000000-0005-0000-0000-0000BC2F0000}"/>
    <cellStyle name="Followed Hyperlink 2" xfId="12428" hidden="1" xr:uid="{00000000-0005-0000-0000-0000BD2F0000}"/>
    <cellStyle name="Followed Hyperlink 2" xfId="12429" hidden="1" xr:uid="{00000000-0005-0000-0000-0000BE2F0000}"/>
    <cellStyle name="Followed Hyperlink 2" xfId="12430" hidden="1" xr:uid="{00000000-0005-0000-0000-0000BF2F0000}"/>
    <cellStyle name="Followed Hyperlink 2" xfId="12431" hidden="1" xr:uid="{00000000-0005-0000-0000-0000C02F0000}"/>
    <cellStyle name="Followed Hyperlink 2" xfId="12432" hidden="1" xr:uid="{00000000-0005-0000-0000-0000C12F0000}"/>
    <cellStyle name="Followed Hyperlink 2" xfId="12433" hidden="1" xr:uid="{00000000-0005-0000-0000-0000C22F0000}"/>
    <cellStyle name="Followed Hyperlink 2" xfId="12434" hidden="1" xr:uid="{00000000-0005-0000-0000-0000C32F0000}"/>
    <cellStyle name="Followed Hyperlink 2" xfId="12435" hidden="1" xr:uid="{00000000-0005-0000-0000-0000C42F0000}"/>
    <cellStyle name="Followed Hyperlink 2" xfId="12436" hidden="1" xr:uid="{00000000-0005-0000-0000-0000C52F0000}"/>
    <cellStyle name="Followed Hyperlink 2" xfId="12437" hidden="1" xr:uid="{00000000-0005-0000-0000-0000C62F0000}"/>
    <cellStyle name="Followed Hyperlink 2" xfId="12438" hidden="1" xr:uid="{00000000-0005-0000-0000-0000C72F0000}"/>
    <cellStyle name="Followed Hyperlink 2" xfId="12439" hidden="1" xr:uid="{00000000-0005-0000-0000-0000C82F0000}"/>
    <cellStyle name="Followed Hyperlink 2" xfId="12440" hidden="1" xr:uid="{00000000-0005-0000-0000-0000C92F0000}"/>
    <cellStyle name="Followed Hyperlink 2" xfId="12441" hidden="1" xr:uid="{00000000-0005-0000-0000-0000CA2F0000}"/>
    <cellStyle name="Followed Hyperlink 2" xfId="12442" hidden="1" xr:uid="{00000000-0005-0000-0000-0000CB2F0000}"/>
    <cellStyle name="Followed Hyperlink 2" xfId="12443" hidden="1" xr:uid="{00000000-0005-0000-0000-0000CC2F0000}"/>
    <cellStyle name="Followed Hyperlink 2" xfId="12444" hidden="1" xr:uid="{00000000-0005-0000-0000-0000CD2F0000}"/>
    <cellStyle name="Followed Hyperlink 2" xfId="12445" hidden="1" xr:uid="{00000000-0005-0000-0000-0000CE2F0000}"/>
    <cellStyle name="Followed Hyperlink 2" xfId="12446" hidden="1" xr:uid="{00000000-0005-0000-0000-0000CF2F0000}"/>
    <cellStyle name="Followed Hyperlink 2" xfId="12447" hidden="1" xr:uid="{00000000-0005-0000-0000-0000D02F0000}"/>
    <cellStyle name="Followed Hyperlink 2" xfId="12448" hidden="1" xr:uid="{00000000-0005-0000-0000-0000D12F0000}"/>
    <cellStyle name="Followed Hyperlink 2" xfId="12449" hidden="1" xr:uid="{00000000-0005-0000-0000-0000D22F0000}"/>
    <cellStyle name="Followed Hyperlink 2" xfId="12450" hidden="1" xr:uid="{00000000-0005-0000-0000-0000D32F0000}"/>
    <cellStyle name="Followed Hyperlink 2" xfId="12451" hidden="1" xr:uid="{00000000-0005-0000-0000-0000D42F0000}"/>
    <cellStyle name="Followed Hyperlink 2" xfId="12452" hidden="1" xr:uid="{00000000-0005-0000-0000-0000D52F0000}"/>
    <cellStyle name="Followed Hyperlink 2" xfId="12453" hidden="1" xr:uid="{00000000-0005-0000-0000-0000D62F0000}"/>
    <cellStyle name="Followed Hyperlink 2" xfId="12454" hidden="1" xr:uid="{00000000-0005-0000-0000-0000D72F0000}"/>
    <cellStyle name="Followed Hyperlink 2" xfId="12455" hidden="1" xr:uid="{00000000-0005-0000-0000-0000D82F0000}"/>
    <cellStyle name="Followed Hyperlink 2" xfId="12456" hidden="1" xr:uid="{00000000-0005-0000-0000-0000D92F0000}"/>
    <cellStyle name="Followed Hyperlink 2" xfId="12457" hidden="1" xr:uid="{00000000-0005-0000-0000-0000DA2F0000}"/>
    <cellStyle name="Followed Hyperlink 2" xfId="12458" hidden="1" xr:uid="{00000000-0005-0000-0000-0000DB2F0000}"/>
    <cellStyle name="Followed Hyperlink 2" xfId="12459" hidden="1" xr:uid="{00000000-0005-0000-0000-0000DC2F0000}"/>
    <cellStyle name="Followed Hyperlink 2" xfId="12460" hidden="1" xr:uid="{00000000-0005-0000-0000-0000DD2F0000}"/>
    <cellStyle name="Followed Hyperlink 2" xfId="12461" hidden="1" xr:uid="{00000000-0005-0000-0000-0000DE2F0000}"/>
    <cellStyle name="Followed Hyperlink 2" xfId="12462" hidden="1" xr:uid="{00000000-0005-0000-0000-0000DF2F0000}"/>
    <cellStyle name="Followed Hyperlink 2" xfId="12463" hidden="1" xr:uid="{00000000-0005-0000-0000-0000E02F0000}"/>
    <cellStyle name="Followed Hyperlink 2" xfId="12464" hidden="1" xr:uid="{00000000-0005-0000-0000-0000E12F0000}"/>
    <cellStyle name="Followed Hyperlink 2" xfId="12465" hidden="1" xr:uid="{00000000-0005-0000-0000-0000E22F0000}"/>
    <cellStyle name="Followed Hyperlink 2" xfId="12466" hidden="1" xr:uid="{00000000-0005-0000-0000-0000E32F0000}"/>
    <cellStyle name="Followed Hyperlink 2" xfId="12467" hidden="1" xr:uid="{00000000-0005-0000-0000-0000E42F0000}"/>
    <cellStyle name="Followed Hyperlink 2" xfId="12468" hidden="1" xr:uid="{00000000-0005-0000-0000-0000E52F0000}"/>
    <cellStyle name="Followed Hyperlink 2" xfId="12469" hidden="1" xr:uid="{00000000-0005-0000-0000-0000E62F0000}"/>
    <cellStyle name="Followed Hyperlink 2" xfId="12470" hidden="1" xr:uid="{00000000-0005-0000-0000-0000E72F0000}"/>
    <cellStyle name="Followed Hyperlink 2" xfId="12471" hidden="1" xr:uid="{00000000-0005-0000-0000-0000E82F0000}"/>
    <cellStyle name="Followed Hyperlink 2" xfId="12472" hidden="1" xr:uid="{00000000-0005-0000-0000-0000E92F0000}"/>
    <cellStyle name="Followed Hyperlink 2" xfId="12473" hidden="1" xr:uid="{00000000-0005-0000-0000-0000EA2F0000}"/>
    <cellStyle name="Followed Hyperlink 2" xfId="12474" hidden="1" xr:uid="{00000000-0005-0000-0000-0000EB2F0000}"/>
    <cellStyle name="Followed Hyperlink 2" xfId="12475" hidden="1" xr:uid="{00000000-0005-0000-0000-0000EC2F0000}"/>
    <cellStyle name="Followed Hyperlink 2" xfId="12476" hidden="1" xr:uid="{00000000-0005-0000-0000-0000ED2F0000}"/>
    <cellStyle name="Followed Hyperlink 2" xfId="12477" hidden="1" xr:uid="{00000000-0005-0000-0000-0000EE2F0000}"/>
    <cellStyle name="Followed Hyperlink 2" xfId="12478" hidden="1" xr:uid="{00000000-0005-0000-0000-0000EF2F0000}"/>
    <cellStyle name="Followed Hyperlink 2" xfId="12479" hidden="1" xr:uid="{00000000-0005-0000-0000-0000F02F0000}"/>
    <cellStyle name="Followed Hyperlink 2" xfId="12480" hidden="1" xr:uid="{00000000-0005-0000-0000-0000F12F0000}"/>
    <cellStyle name="Followed Hyperlink 2" xfId="12481" hidden="1" xr:uid="{00000000-0005-0000-0000-0000F22F0000}"/>
    <cellStyle name="Followed Hyperlink 2" xfId="12482" hidden="1" xr:uid="{00000000-0005-0000-0000-0000F32F0000}"/>
    <cellStyle name="Followed Hyperlink 2" xfId="12483" hidden="1" xr:uid="{00000000-0005-0000-0000-0000F42F0000}"/>
    <cellStyle name="Followed Hyperlink 2" xfId="12484" hidden="1" xr:uid="{00000000-0005-0000-0000-0000F52F0000}"/>
    <cellStyle name="Followed Hyperlink 2" xfId="12485" hidden="1" xr:uid="{00000000-0005-0000-0000-0000F62F0000}"/>
    <cellStyle name="Followed Hyperlink 2" xfId="12486" hidden="1" xr:uid="{00000000-0005-0000-0000-0000F72F0000}"/>
    <cellStyle name="Followed Hyperlink 2" xfId="12487" hidden="1" xr:uid="{00000000-0005-0000-0000-0000F82F0000}"/>
    <cellStyle name="Followed Hyperlink 2" xfId="12488" hidden="1" xr:uid="{00000000-0005-0000-0000-0000F92F0000}"/>
    <cellStyle name="Followed Hyperlink 2" xfId="12489" hidden="1" xr:uid="{00000000-0005-0000-0000-0000FA2F0000}"/>
    <cellStyle name="Followed Hyperlink 2" xfId="12490" hidden="1" xr:uid="{00000000-0005-0000-0000-0000FB2F0000}"/>
    <cellStyle name="Followed Hyperlink 2" xfId="12491" hidden="1" xr:uid="{00000000-0005-0000-0000-0000FC2F0000}"/>
    <cellStyle name="Followed Hyperlink 2" xfId="12492" hidden="1" xr:uid="{00000000-0005-0000-0000-0000FD2F0000}"/>
    <cellStyle name="Followed Hyperlink 2" xfId="12493" hidden="1" xr:uid="{00000000-0005-0000-0000-0000FE2F0000}"/>
    <cellStyle name="Followed Hyperlink 2" xfId="12494" hidden="1" xr:uid="{00000000-0005-0000-0000-0000FF2F0000}"/>
    <cellStyle name="Followed Hyperlink 2" xfId="12495" hidden="1" xr:uid="{00000000-0005-0000-0000-000000300000}"/>
    <cellStyle name="Followed Hyperlink 2" xfId="12496" hidden="1" xr:uid="{00000000-0005-0000-0000-000001300000}"/>
    <cellStyle name="Followed Hyperlink 2" xfId="12497" hidden="1" xr:uid="{00000000-0005-0000-0000-000002300000}"/>
    <cellStyle name="Followed Hyperlink 2" xfId="12498" hidden="1" xr:uid="{00000000-0005-0000-0000-000003300000}"/>
    <cellStyle name="Followed Hyperlink 2" xfId="12499" hidden="1" xr:uid="{00000000-0005-0000-0000-000004300000}"/>
    <cellStyle name="Followed Hyperlink 2" xfId="12500" hidden="1" xr:uid="{00000000-0005-0000-0000-000005300000}"/>
    <cellStyle name="Followed Hyperlink 2" xfId="12501" hidden="1" xr:uid="{00000000-0005-0000-0000-000006300000}"/>
    <cellStyle name="Followed Hyperlink 2" xfId="12502" hidden="1" xr:uid="{00000000-0005-0000-0000-000007300000}"/>
    <cellStyle name="Followed Hyperlink 2" xfId="12503" hidden="1" xr:uid="{00000000-0005-0000-0000-000008300000}"/>
    <cellStyle name="Followed Hyperlink 2" xfId="12504" hidden="1" xr:uid="{00000000-0005-0000-0000-000009300000}"/>
    <cellStyle name="Followed Hyperlink 2" xfId="12505" hidden="1" xr:uid="{00000000-0005-0000-0000-00000A300000}"/>
    <cellStyle name="Followed Hyperlink 2" xfId="12506" hidden="1" xr:uid="{00000000-0005-0000-0000-00000B300000}"/>
    <cellStyle name="Followed Hyperlink 2" xfId="12507" hidden="1" xr:uid="{00000000-0005-0000-0000-00000C300000}"/>
    <cellStyle name="Followed Hyperlink 2" xfId="12508" hidden="1" xr:uid="{00000000-0005-0000-0000-00000D300000}"/>
    <cellStyle name="Followed Hyperlink 2" xfId="12509" hidden="1" xr:uid="{00000000-0005-0000-0000-00000E300000}"/>
    <cellStyle name="Followed Hyperlink 2" xfId="12510" hidden="1" xr:uid="{00000000-0005-0000-0000-00000F300000}"/>
    <cellStyle name="Followed Hyperlink 2" xfId="12511" hidden="1" xr:uid="{00000000-0005-0000-0000-000010300000}"/>
    <cellStyle name="Followed Hyperlink 2" xfId="12512" hidden="1" xr:uid="{00000000-0005-0000-0000-000011300000}"/>
    <cellStyle name="Followed Hyperlink 2" xfId="12513" hidden="1" xr:uid="{00000000-0005-0000-0000-000012300000}"/>
    <cellStyle name="Followed Hyperlink 2" xfId="12514" hidden="1" xr:uid="{00000000-0005-0000-0000-000013300000}"/>
    <cellStyle name="Followed Hyperlink 2" xfId="12515" hidden="1" xr:uid="{00000000-0005-0000-0000-000014300000}"/>
    <cellStyle name="Followed Hyperlink 2" xfId="12516" hidden="1" xr:uid="{00000000-0005-0000-0000-000015300000}"/>
    <cellStyle name="Followed Hyperlink 2" xfId="12517" hidden="1" xr:uid="{00000000-0005-0000-0000-000016300000}"/>
    <cellStyle name="Followed Hyperlink 2" xfId="12518" hidden="1" xr:uid="{00000000-0005-0000-0000-000017300000}"/>
    <cellStyle name="Followed Hyperlink 2" xfId="12519" hidden="1" xr:uid="{00000000-0005-0000-0000-000018300000}"/>
    <cellStyle name="Followed Hyperlink 2" xfId="12520" hidden="1" xr:uid="{00000000-0005-0000-0000-000019300000}"/>
    <cellStyle name="Followed Hyperlink 2" xfId="12521" hidden="1" xr:uid="{00000000-0005-0000-0000-00001A300000}"/>
    <cellStyle name="Followed Hyperlink 2" xfId="12522" hidden="1" xr:uid="{00000000-0005-0000-0000-00001B300000}"/>
    <cellStyle name="Followed Hyperlink 2" xfId="12523" hidden="1" xr:uid="{00000000-0005-0000-0000-00001C300000}"/>
    <cellStyle name="Followed Hyperlink 2" xfId="12524" hidden="1" xr:uid="{00000000-0005-0000-0000-00001D300000}"/>
    <cellStyle name="Followed Hyperlink 2" xfId="12525" hidden="1" xr:uid="{00000000-0005-0000-0000-00001E300000}"/>
    <cellStyle name="Followed Hyperlink 2" xfId="12526" hidden="1" xr:uid="{00000000-0005-0000-0000-00001F300000}"/>
    <cellStyle name="Followed Hyperlink 2" xfId="12527" hidden="1" xr:uid="{00000000-0005-0000-0000-000020300000}"/>
    <cellStyle name="Followed Hyperlink 2" xfId="12528" hidden="1" xr:uid="{00000000-0005-0000-0000-000021300000}"/>
    <cellStyle name="Followed Hyperlink 2" xfId="12529" hidden="1" xr:uid="{00000000-0005-0000-0000-000022300000}"/>
    <cellStyle name="Followed Hyperlink 2" xfId="12530" hidden="1" xr:uid="{00000000-0005-0000-0000-000023300000}"/>
    <cellStyle name="Followed Hyperlink 2" xfId="12531" hidden="1" xr:uid="{00000000-0005-0000-0000-000024300000}"/>
    <cellStyle name="Followed Hyperlink 2" xfId="12532" hidden="1" xr:uid="{00000000-0005-0000-0000-000025300000}"/>
    <cellStyle name="Followed Hyperlink 2" xfId="12533" hidden="1" xr:uid="{00000000-0005-0000-0000-000026300000}"/>
    <cellStyle name="Followed Hyperlink 2" xfId="12534" hidden="1" xr:uid="{00000000-0005-0000-0000-000027300000}"/>
    <cellStyle name="Followed Hyperlink 2" xfId="12535" hidden="1" xr:uid="{00000000-0005-0000-0000-000028300000}"/>
    <cellStyle name="Followed Hyperlink 2" xfId="12536" hidden="1" xr:uid="{00000000-0005-0000-0000-000029300000}"/>
    <cellStyle name="Followed Hyperlink 2" xfId="12537" hidden="1" xr:uid="{00000000-0005-0000-0000-00002A300000}"/>
    <cellStyle name="Followed Hyperlink 2" xfId="12538" hidden="1" xr:uid="{00000000-0005-0000-0000-00002B300000}"/>
    <cellStyle name="Followed Hyperlink 2" xfId="12539" hidden="1" xr:uid="{00000000-0005-0000-0000-00002C300000}"/>
    <cellStyle name="Followed Hyperlink 2" xfId="12540" hidden="1" xr:uid="{00000000-0005-0000-0000-00002D300000}"/>
    <cellStyle name="Followed Hyperlink 2" xfId="12541" hidden="1" xr:uid="{00000000-0005-0000-0000-00002E300000}"/>
    <cellStyle name="Followed Hyperlink 2" xfId="12542" hidden="1" xr:uid="{00000000-0005-0000-0000-00002F300000}"/>
    <cellStyle name="Followed Hyperlink 2" xfId="12543" hidden="1" xr:uid="{00000000-0005-0000-0000-000030300000}"/>
    <cellStyle name="Followed Hyperlink 2" xfId="12544" hidden="1" xr:uid="{00000000-0005-0000-0000-000031300000}"/>
    <cellStyle name="Followed Hyperlink 2" xfId="12545" hidden="1" xr:uid="{00000000-0005-0000-0000-000032300000}"/>
    <cellStyle name="Followed Hyperlink 2" xfId="12546" hidden="1" xr:uid="{00000000-0005-0000-0000-000033300000}"/>
    <cellStyle name="Followed Hyperlink 2" xfId="12547" hidden="1" xr:uid="{00000000-0005-0000-0000-000034300000}"/>
    <cellStyle name="Followed Hyperlink 2" xfId="12548" hidden="1" xr:uid="{00000000-0005-0000-0000-000035300000}"/>
    <cellStyle name="Followed Hyperlink 2" xfId="12549" hidden="1" xr:uid="{00000000-0005-0000-0000-000036300000}"/>
    <cellStyle name="Followed Hyperlink 2" xfId="12550" hidden="1" xr:uid="{00000000-0005-0000-0000-000037300000}"/>
    <cellStyle name="Followed Hyperlink 2" xfId="12551" hidden="1" xr:uid="{00000000-0005-0000-0000-000038300000}"/>
    <cellStyle name="Followed Hyperlink 2" xfId="12552" hidden="1" xr:uid="{00000000-0005-0000-0000-000039300000}"/>
    <cellStyle name="Followed Hyperlink 2" xfId="12553" hidden="1" xr:uid="{00000000-0005-0000-0000-00003A300000}"/>
    <cellStyle name="Followed Hyperlink 2" xfId="12554" hidden="1" xr:uid="{00000000-0005-0000-0000-00003B300000}"/>
    <cellStyle name="Followed Hyperlink 2" xfId="12555" hidden="1" xr:uid="{00000000-0005-0000-0000-00003C300000}"/>
    <cellStyle name="Followed Hyperlink 2" xfId="12556" hidden="1" xr:uid="{00000000-0005-0000-0000-00003D300000}"/>
    <cellStyle name="Followed Hyperlink 2" xfId="12557" hidden="1" xr:uid="{00000000-0005-0000-0000-00003E300000}"/>
    <cellStyle name="Followed Hyperlink 2" xfId="12558" hidden="1" xr:uid="{00000000-0005-0000-0000-00003F300000}"/>
    <cellStyle name="Followed Hyperlink 2" xfId="12559" hidden="1" xr:uid="{00000000-0005-0000-0000-000040300000}"/>
    <cellStyle name="Followed Hyperlink 2" xfId="12560" hidden="1" xr:uid="{00000000-0005-0000-0000-000041300000}"/>
    <cellStyle name="Followed Hyperlink 2" xfId="12561" hidden="1" xr:uid="{00000000-0005-0000-0000-000042300000}"/>
    <cellStyle name="Followed Hyperlink 2" xfId="12562" hidden="1" xr:uid="{00000000-0005-0000-0000-000043300000}"/>
    <cellStyle name="Followed Hyperlink 2" xfId="12563" hidden="1" xr:uid="{00000000-0005-0000-0000-000044300000}"/>
    <cellStyle name="Followed Hyperlink 2" xfId="12564" hidden="1" xr:uid="{00000000-0005-0000-0000-000045300000}"/>
    <cellStyle name="Followed Hyperlink 2" xfId="12565" hidden="1" xr:uid="{00000000-0005-0000-0000-000046300000}"/>
    <cellStyle name="Followed Hyperlink 2" xfId="12566" hidden="1" xr:uid="{00000000-0005-0000-0000-000047300000}"/>
    <cellStyle name="Followed Hyperlink 2" xfId="12567" hidden="1" xr:uid="{00000000-0005-0000-0000-000048300000}"/>
    <cellStyle name="Followed Hyperlink 2" xfId="12568" hidden="1" xr:uid="{00000000-0005-0000-0000-000049300000}"/>
    <cellStyle name="Followed Hyperlink 2" xfId="12569" hidden="1" xr:uid="{00000000-0005-0000-0000-00004A300000}"/>
    <cellStyle name="Followed Hyperlink 2" xfId="12570" hidden="1" xr:uid="{00000000-0005-0000-0000-00004B300000}"/>
    <cellStyle name="Followed Hyperlink 2" xfId="12571" hidden="1" xr:uid="{00000000-0005-0000-0000-00004C300000}"/>
    <cellStyle name="Followed Hyperlink 2" xfId="12572" hidden="1" xr:uid="{00000000-0005-0000-0000-00004D300000}"/>
    <cellStyle name="Followed Hyperlink 2" xfId="12573" hidden="1" xr:uid="{00000000-0005-0000-0000-00004E300000}"/>
    <cellStyle name="Followed Hyperlink 2" xfId="12574" hidden="1" xr:uid="{00000000-0005-0000-0000-00004F300000}"/>
    <cellStyle name="Followed Hyperlink 2" xfId="12575" hidden="1" xr:uid="{00000000-0005-0000-0000-000050300000}"/>
    <cellStyle name="Followed Hyperlink 2" xfId="12576" hidden="1" xr:uid="{00000000-0005-0000-0000-000051300000}"/>
    <cellStyle name="Followed Hyperlink 2" xfId="12577" hidden="1" xr:uid="{00000000-0005-0000-0000-000052300000}"/>
    <cellStyle name="Followed Hyperlink 2" xfId="12578" hidden="1" xr:uid="{00000000-0005-0000-0000-000053300000}"/>
    <cellStyle name="Followed Hyperlink 2" xfId="12579" hidden="1" xr:uid="{00000000-0005-0000-0000-000054300000}"/>
    <cellStyle name="Followed Hyperlink 2" xfId="12580" hidden="1" xr:uid="{00000000-0005-0000-0000-000055300000}"/>
    <cellStyle name="Followed Hyperlink 2" xfId="12581" hidden="1" xr:uid="{00000000-0005-0000-0000-000056300000}"/>
    <cellStyle name="Followed Hyperlink 2" xfId="12582" hidden="1" xr:uid="{00000000-0005-0000-0000-000057300000}"/>
    <cellStyle name="Followed Hyperlink 2" xfId="12583" hidden="1" xr:uid="{00000000-0005-0000-0000-000058300000}"/>
    <cellStyle name="Followed Hyperlink 2" xfId="12584" hidden="1" xr:uid="{00000000-0005-0000-0000-000059300000}"/>
    <cellStyle name="Followed Hyperlink 2" xfId="12585" hidden="1" xr:uid="{00000000-0005-0000-0000-00005A300000}"/>
    <cellStyle name="Followed Hyperlink 2" xfId="12586" hidden="1" xr:uid="{00000000-0005-0000-0000-00005B300000}"/>
    <cellStyle name="Followed Hyperlink 2" xfId="12587" hidden="1" xr:uid="{00000000-0005-0000-0000-00005C300000}"/>
    <cellStyle name="Followed Hyperlink 2" xfId="12588" hidden="1" xr:uid="{00000000-0005-0000-0000-00005D300000}"/>
    <cellStyle name="Followed Hyperlink 2" xfId="12589" hidden="1" xr:uid="{00000000-0005-0000-0000-00005E300000}"/>
    <cellStyle name="Followed Hyperlink 2" xfId="12590" hidden="1" xr:uid="{00000000-0005-0000-0000-00005F300000}"/>
    <cellStyle name="Followed Hyperlink 2" xfId="12591" hidden="1" xr:uid="{00000000-0005-0000-0000-000060300000}"/>
    <cellStyle name="Followed Hyperlink 2" xfId="12592" hidden="1" xr:uid="{00000000-0005-0000-0000-000061300000}"/>
    <cellStyle name="Followed Hyperlink 2" xfId="12593" hidden="1" xr:uid="{00000000-0005-0000-0000-000062300000}"/>
    <cellStyle name="Followed Hyperlink 2" xfId="12594" hidden="1" xr:uid="{00000000-0005-0000-0000-000063300000}"/>
    <cellStyle name="Followed Hyperlink 2" xfId="12595" hidden="1" xr:uid="{00000000-0005-0000-0000-000064300000}"/>
    <cellStyle name="Followed Hyperlink 2" xfId="12596" hidden="1" xr:uid="{00000000-0005-0000-0000-000065300000}"/>
    <cellStyle name="Followed Hyperlink 2" xfId="12597" hidden="1" xr:uid="{00000000-0005-0000-0000-000066300000}"/>
    <cellStyle name="Followed Hyperlink 2" xfId="12598" hidden="1" xr:uid="{00000000-0005-0000-0000-000067300000}"/>
    <cellStyle name="Followed Hyperlink 2" xfId="12599" hidden="1" xr:uid="{00000000-0005-0000-0000-000068300000}"/>
    <cellStyle name="Followed Hyperlink 2" xfId="12600" hidden="1" xr:uid="{00000000-0005-0000-0000-000069300000}"/>
    <cellStyle name="Followed Hyperlink 2" xfId="12601" hidden="1" xr:uid="{00000000-0005-0000-0000-00006A300000}"/>
    <cellStyle name="Followed Hyperlink 2" xfId="12602" hidden="1" xr:uid="{00000000-0005-0000-0000-00006B300000}"/>
    <cellStyle name="Followed Hyperlink 2" xfId="12603" hidden="1" xr:uid="{00000000-0005-0000-0000-00006C300000}"/>
    <cellStyle name="Followed Hyperlink 2" xfId="12604" hidden="1" xr:uid="{00000000-0005-0000-0000-00006D300000}"/>
    <cellStyle name="Followed Hyperlink 2" xfId="12605" hidden="1" xr:uid="{00000000-0005-0000-0000-00006E300000}"/>
    <cellStyle name="Followed Hyperlink 2" xfId="12606" hidden="1" xr:uid="{00000000-0005-0000-0000-00006F300000}"/>
    <cellStyle name="Followed Hyperlink 2" xfId="12607" hidden="1" xr:uid="{00000000-0005-0000-0000-000070300000}"/>
    <cellStyle name="Followed Hyperlink 2" xfId="12608" hidden="1" xr:uid="{00000000-0005-0000-0000-000071300000}"/>
    <cellStyle name="Followed Hyperlink 2" xfId="12609" hidden="1" xr:uid="{00000000-0005-0000-0000-000072300000}"/>
    <cellStyle name="Followed Hyperlink 2" xfId="12610" hidden="1" xr:uid="{00000000-0005-0000-0000-000073300000}"/>
    <cellStyle name="Followed Hyperlink 2" xfId="12611" hidden="1" xr:uid="{00000000-0005-0000-0000-000074300000}"/>
    <cellStyle name="Followed Hyperlink 2" xfId="12612" hidden="1" xr:uid="{00000000-0005-0000-0000-000075300000}"/>
    <cellStyle name="Followed Hyperlink 2" xfId="12613" hidden="1" xr:uid="{00000000-0005-0000-0000-000076300000}"/>
    <cellStyle name="Followed Hyperlink 2" xfId="12614" hidden="1" xr:uid="{00000000-0005-0000-0000-000077300000}"/>
    <cellStyle name="Followed Hyperlink 2" xfId="12615" hidden="1" xr:uid="{00000000-0005-0000-0000-000078300000}"/>
    <cellStyle name="Followed Hyperlink 2" xfId="12616" hidden="1" xr:uid="{00000000-0005-0000-0000-000079300000}"/>
    <cellStyle name="Followed Hyperlink 2" xfId="12617" hidden="1" xr:uid="{00000000-0005-0000-0000-00007A300000}"/>
    <cellStyle name="Followed Hyperlink 2" xfId="12618" hidden="1" xr:uid="{00000000-0005-0000-0000-00007B300000}"/>
    <cellStyle name="Followed Hyperlink 2" xfId="12619" hidden="1" xr:uid="{00000000-0005-0000-0000-00007C300000}"/>
    <cellStyle name="Followed Hyperlink 2" xfId="12620" hidden="1" xr:uid="{00000000-0005-0000-0000-00007D300000}"/>
    <cellStyle name="Followed Hyperlink 2" xfId="12621" hidden="1" xr:uid="{00000000-0005-0000-0000-00007E300000}"/>
    <cellStyle name="Followed Hyperlink 2" xfId="12622" hidden="1" xr:uid="{00000000-0005-0000-0000-00007F300000}"/>
    <cellStyle name="Followed Hyperlink 2" xfId="12623" hidden="1" xr:uid="{00000000-0005-0000-0000-000080300000}"/>
    <cellStyle name="Followed Hyperlink 2" xfId="12624" hidden="1" xr:uid="{00000000-0005-0000-0000-000081300000}"/>
    <cellStyle name="Followed Hyperlink 2" xfId="12625" hidden="1" xr:uid="{00000000-0005-0000-0000-000082300000}"/>
    <cellStyle name="Followed Hyperlink 2" xfId="12626" hidden="1" xr:uid="{00000000-0005-0000-0000-000083300000}"/>
    <cellStyle name="Followed Hyperlink 2" xfId="12627" hidden="1" xr:uid="{00000000-0005-0000-0000-000084300000}"/>
    <cellStyle name="Followed Hyperlink 2" xfId="12628" hidden="1" xr:uid="{00000000-0005-0000-0000-000085300000}"/>
    <cellStyle name="Followed Hyperlink 2" xfId="12629" hidden="1" xr:uid="{00000000-0005-0000-0000-000086300000}"/>
    <cellStyle name="Followed Hyperlink 2" xfId="12630" hidden="1" xr:uid="{00000000-0005-0000-0000-000087300000}"/>
    <cellStyle name="Followed Hyperlink 2" xfId="12631" hidden="1" xr:uid="{00000000-0005-0000-0000-000088300000}"/>
    <cellStyle name="Followed Hyperlink 2" xfId="12632" hidden="1" xr:uid="{00000000-0005-0000-0000-000089300000}"/>
    <cellStyle name="Followed Hyperlink 2" xfId="12633" hidden="1" xr:uid="{00000000-0005-0000-0000-00008A300000}"/>
    <cellStyle name="Followed Hyperlink 2" xfId="12634" hidden="1" xr:uid="{00000000-0005-0000-0000-00008B300000}"/>
    <cellStyle name="Followed Hyperlink 2" xfId="12635" hidden="1" xr:uid="{00000000-0005-0000-0000-00008C300000}"/>
    <cellStyle name="Followed Hyperlink 2" xfId="12636" hidden="1" xr:uid="{00000000-0005-0000-0000-00008D300000}"/>
    <cellStyle name="Followed Hyperlink 2" xfId="12637" hidden="1" xr:uid="{00000000-0005-0000-0000-00008E300000}"/>
    <cellStyle name="Followed Hyperlink 2" xfId="12638" hidden="1" xr:uid="{00000000-0005-0000-0000-00008F300000}"/>
    <cellStyle name="Followed Hyperlink 2" xfId="12639" hidden="1" xr:uid="{00000000-0005-0000-0000-000090300000}"/>
    <cellStyle name="Followed Hyperlink 2" xfId="12640" hidden="1" xr:uid="{00000000-0005-0000-0000-000091300000}"/>
    <cellStyle name="Followed Hyperlink 2" xfId="12641" hidden="1" xr:uid="{00000000-0005-0000-0000-000092300000}"/>
    <cellStyle name="Followed Hyperlink 2" xfId="12642" hidden="1" xr:uid="{00000000-0005-0000-0000-000093300000}"/>
    <cellStyle name="Followed Hyperlink 2" xfId="12643" hidden="1" xr:uid="{00000000-0005-0000-0000-000094300000}"/>
    <cellStyle name="Followed Hyperlink 2" xfId="12644" hidden="1" xr:uid="{00000000-0005-0000-0000-000095300000}"/>
    <cellStyle name="Followed Hyperlink 2" xfId="12645" hidden="1" xr:uid="{00000000-0005-0000-0000-000096300000}"/>
    <cellStyle name="Followed Hyperlink 2" xfId="12646" hidden="1" xr:uid="{00000000-0005-0000-0000-000097300000}"/>
    <cellStyle name="Followed Hyperlink 2" xfId="12647" hidden="1" xr:uid="{00000000-0005-0000-0000-000098300000}"/>
    <cellStyle name="Followed Hyperlink 2" xfId="12648" hidden="1" xr:uid="{00000000-0005-0000-0000-000099300000}"/>
    <cellStyle name="Followed Hyperlink 2" xfId="12649" hidden="1" xr:uid="{00000000-0005-0000-0000-00009A300000}"/>
    <cellStyle name="Followed Hyperlink 2" xfId="12650" hidden="1" xr:uid="{00000000-0005-0000-0000-00009B300000}"/>
    <cellStyle name="Followed Hyperlink 2" xfId="12651" hidden="1" xr:uid="{00000000-0005-0000-0000-00009C300000}"/>
    <cellStyle name="Followed Hyperlink 2" xfId="12652" hidden="1" xr:uid="{00000000-0005-0000-0000-00009D300000}"/>
    <cellStyle name="Followed Hyperlink 2" xfId="12653" hidden="1" xr:uid="{00000000-0005-0000-0000-00009E300000}"/>
    <cellStyle name="Followed Hyperlink 2" xfId="12654" hidden="1" xr:uid="{00000000-0005-0000-0000-00009F300000}"/>
    <cellStyle name="Followed Hyperlink 2" xfId="12655" hidden="1" xr:uid="{00000000-0005-0000-0000-0000A0300000}"/>
    <cellStyle name="Followed Hyperlink 2" xfId="12656" hidden="1" xr:uid="{00000000-0005-0000-0000-0000A1300000}"/>
    <cellStyle name="Followed Hyperlink 2" xfId="12657" hidden="1" xr:uid="{00000000-0005-0000-0000-0000A2300000}"/>
    <cellStyle name="Followed Hyperlink 2" xfId="12658" hidden="1" xr:uid="{00000000-0005-0000-0000-0000A3300000}"/>
    <cellStyle name="Followed Hyperlink 2" xfId="12659" hidden="1" xr:uid="{00000000-0005-0000-0000-0000A4300000}"/>
    <cellStyle name="Followed Hyperlink 2" xfId="12660" hidden="1" xr:uid="{00000000-0005-0000-0000-0000A5300000}"/>
    <cellStyle name="Followed Hyperlink 2" xfId="12661" hidden="1" xr:uid="{00000000-0005-0000-0000-0000A6300000}"/>
    <cellStyle name="Followed Hyperlink 2" xfId="12662" hidden="1" xr:uid="{00000000-0005-0000-0000-0000A7300000}"/>
    <cellStyle name="Followed Hyperlink 2" xfId="12663" hidden="1" xr:uid="{00000000-0005-0000-0000-0000A8300000}"/>
    <cellStyle name="Followed Hyperlink 2" xfId="12664" hidden="1" xr:uid="{00000000-0005-0000-0000-0000A9300000}"/>
    <cellStyle name="Followed Hyperlink 2" xfId="12665" hidden="1" xr:uid="{00000000-0005-0000-0000-0000AA300000}"/>
    <cellStyle name="Followed Hyperlink 2" xfId="12666" hidden="1" xr:uid="{00000000-0005-0000-0000-0000AB300000}"/>
    <cellStyle name="Followed Hyperlink 2" xfId="12667" hidden="1" xr:uid="{00000000-0005-0000-0000-0000AC300000}"/>
    <cellStyle name="Followed Hyperlink 2" xfId="12668" hidden="1" xr:uid="{00000000-0005-0000-0000-0000AD300000}"/>
    <cellStyle name="Followed Hyperlink 2" xfId="12669" hidden="1" xr:uid="{00000000-0005-0000-0000-0000AE300000}"/>
    <cellStyle name="Followed Hyperlink 2" xfId="12670" hidden="1" xr:uid="{00000000-0005-0000-0000-0000AF300000}"/>
    <cellStyle name="Followed Hyperlink 2" xfId="12671" hidden="1" xr:uid="{00000000-0005-0000-0000-0000B0300000}"/>
    <cellStyle name="Followed Hyperlink 2" xfId="12672" hidden="1" xr:uid="{00000000-0005-0000-0000-0000B1300000}"/>
    <cellStyle name="Followed Hyperlink 2" xfId="12673" hidden="1" xr:uid="{00000000-0005-0000-0000-0000B2300000}"/>
    <cellStyle name="Followed Hyperlink 2" xfId="12674" hidden="1" xr:uid="{00000000-0005-0000-0000-0000B3300000}"/>
    <cellStyle name="Followed Hyperlink 2" xfId="12675" hidden="1" xr:uid="{00000000-0005-0000-0000-0000B4300000}"/>
    <cellStyle name="Followed Hyperlink 2" xfId="12676" hidden="1" xr:uid="{00000000-0005-0000-0000-0000B5300000}"/>
    <cellStyle name="Followed Hyperlink 2" xfId="12677" hidden="1" xr:uid="{00000000-0005-0000-0000-0000B6300000}"/>
    <cellStyle name="Followed Hyperlink 2" xfId="12678" hidden="1" xr:uid="{00000000-0005-0000-0000-0000B7300000}"/>
    <cellStyle name="Followed Hyperlink 2" xfId="12679" hidden="1" xr:uid="{00000000-0005-0000-0000-0000B8300000}"/>
    <cellStyle name="Followed Hyperlink 2" xfId="12680" hidden="1" xr:uid="{00000000-0005-0000-0000-0000B9300000}"/>
    <cellStyle name="Followed Hyperlink 2" xfId="12681" hidden="1" xr:uid="{00000000-0005-0000-0000-0000BA300000}"/>
    <cellStyle name="Followed Hyperlink 2" xfId="12682" hidden="1" xr:uid="{00000000-0005-0000-0000-0000BB300000}"/>
    <cellStyle name="Followed Hyperlink 2" xfId="12683" hidden="1" xr:uid="{00000000-0005-0000-0000-0000BC300000}"/>
    <cellStyle name="Followed Hyperlink 2" xfId="12684" hidden="1" xr:uid="{00000000-0005-0000-0000-0000BD300000}"/>
    <cellStyle name="Followed Hyperlink 2" xfId="12685" hidden="1" xr:uid="{00000000-0005-0000-0000-0000BE300000}"/>
    <cellStyle name="Followed Hyperlink 2" xfId="12686" hidden="1" xr:uid="{00000000-0005-0000-0000-0000BF300000}"/>
    <cellStyle name="Followed Hyperlink 2" xfId="12687" hidden="1" xr:uid="{00000000-0005-0000-0000-0000C0300000}"/>
    <cellStyle name="Followed Hyperlink 2" xfId="12688" hidden="1" xr:uid="{00000000-0005-0000-0000-0000C1300000}"/>
    <cellStyle name="Followed Hyperlink 2" xfId="12689" hidden="1" xr:uid="{00000000-0005-0000-0000-0000C2300000}"/>
    <cellStyle name="Followed Hyperlink 2" xfId="12690" hidden="1" xr:uid="{00000000-0005-0000-0000-0000C3300000}"/>
    <cellStyle name="Followed Hyperlink 2" xfId="12691" hidden="1" xr:uid="{00000000-0005-0000-0000-0000C4300000}"/>
    <cellStyle name="Followed Hyperlink 2" xfId="12692" hidden="1" xr:uid="{00000000-0005-0000-0000-0000C5300000}"/>
    <cellStyle name="Followed Hyperlink 2" xfId="12693" hidden="1" xr:uid="{00000000-0005-0000-0000-0000C6300000}"/>
    <cellStyle name="Followed Hyperlink 2" xfId="12694" hidden="1" xr:uid="{00000000-0005-0000-0000-0000C7300000}"/>
    <cellStyle name="Followed Hyperlink 2" xfId="12695" hidden="1" xr:uid="{00000000-0005-0000-0000-0000C8300000}"/>
    <cellStyle name="Followed Hyperlink 2" xfId="12696" hidden="1" xr:uid="{00000000-0005-0000-0000-0000C9300000}"/>
    <cellStyle name="Followed Hyperlink 2" xfId="12697" hidden="1" xr:uid="{00000000-0005-0000-0000-0000CA300000}"/>
    <cellStyle name="Followed Hyperlink 2" xfId="12698" hidden="1" xr:uid="{00000000-0005-0000-0000-0000CB300000}"/>
    <cellStyle name="Followed Hyperlink 2" xfId="12699" hidden="1" xr:uid="{00000000-0005-0000-0000-0000CC300000}"/>
    <cellStyle name="Followed Hyperlink 2" xfId="12700" hidden="1" xr:uid="{00000000-0005-0000-0000-0000CD300000}"/>
    <cellStyle name="Followed Hyperlink 2" xfId="12701" hidden="1" xr:uid="{00000000-0005-0000-0000-0000CE300000}"/>
    <cellStyle name="Followed Hyperlink 2" xfId="12702" hidden="1" xr:uid="{00000000-0005-0000-0000-0000CF300000}"/>
    <cellStyle name="Followed Hyperlink 2" xfId="12703" hidden="1" xr:uid="{00000000-0005-0000-0000-0000D0300000}"/>
    <cellStyle name="Followed Hyperlink 2" xfId="12704" hidden="1" xr:uid="{00000000-0005-0000-0000-0000D1300000}"/>
    <cellStyle name="Followed Hyperlink 2" xfId="12705" hidden="1" xr:uid="{00000000-0005-0000-0000-0000D2300000}"/>
    <cellStyle name="Followed Hyperlink 2" xfId="12706" hidden="1" xr:uid="{00000000-0005-0000-0000-0000D3300000}"/>
    <cellStyle name="Followed Hyperlink 2" xfId="12707" hidden="1" xr:uid="{00000000-0005-0000-0000-0000D4300000}"/>
    <cellStyle name="Followed Hyperlink 2" xfId="12708" hidden="1" xr:uid="{00000000-0005-0000-0000-0000D5300000}"/>
    <cellStyle name="Followed Hyperlink 2" xfId="12709" hidden="1" xr:uid="{00000000-0005-0000-0000-0000D6300000}"/>
    <cellStyle name="Followed Hyperlink 2" xfId="12710" hidden="1" xr:uid="{00000000-0005-0000-0000-0000D7300000}"/>
    <cellStyle name="Followed Hyperlink 2" xfId="12711" hidden="1" xr:uid="{00000000-0005-0000-0000-0000D8300000}"/>
    <cellStyle name="Followed Hyperlink 2" xfId="12712" hidden="1" xr:uid="{00000000-0005-0000-0000-0000D9300000}"/>
    <cellStyle name="Followed Hyperlink 2" xfId="12713" hidden="1" xr:uid="{00000000-0005-0000-0000-0000DA300000}"/>
    <cellStyle name="Followed Hyperlink 2" xfId="12714" hidden="1" xr:uid="{00000000-0005-0000-0000-0000DB300000}"/>
    <cellStyle name="Followed Hyperlink 2" xfId="12715" hidden="1" xr:uid="{00000000-0005-0000-0000-0000DC300000}"/>
    <cellStyle name="Followed Hyperlink 2" xfId="12716" hidden="1" xr:uid="{00000000-0005-0000-0000-0000DD300000}"/>
    <cellStyle name="Followed Hyperlink 2" xfId="12717" hidden="1" xr:uid="{00000000-0005-0000-0000-0000DE300000}"/>
    <cellStyle name="Followed Hyperlink 2" xfId="12718" hidden="1" xr:uid="{00000000-0005-0000-0000-0000DF300000}"/>
    <cellStyle name="Followed Hyperlink 2" xfId="12719" hidden="1" xr:uid="{00000000-0005-0000-0000-0000E0300000}"/>
    <cellStyle name="Followed Hyperlink 2" xfId="12720" hidden="1" xr:uid="{00000000-0005-0000-0000-0000E1300000}"/>
    <cellStyle name="Followed Hyperlink 2" xfId="12721" hidden="1" xr:uid="{00000000-0005-0000-0000-0000E2300000}"/>
    <cellStyle name="Followed Hyperlink 2" xfId="12722" hidden="1" xr:uid="{00000000-0005-0000-0000-0000E3300000}"/>
    <cellStyle name="Followed Hyperlink 2" xfId="12723" hidden="1" xr:uid="{00000000-0005-0000-0000-0000E4300000}"/>
    <cellStyle name="Followed Hyperlink 2" xfId="12724" hidden="1" xr:uid="{00000000-0005-0000-0000-0000E5300000}"/>
    <cellStyle name="Followed Hyperlink 2" xfId="12725" hidden="1" xr:uid="{00000000-0005-0000-0000-0000E6300000}"/>
    <cellStyle name="Followed Hyperlink 2" xfId="12726" hidden="1" xr:uid="{00000000-0005-0000-0000-0000E7300000}"/>
    <cellStyle name="Followed Hyperlink 2" xfId="12727" hidden="1" xr:uid="{00000000-0005-0000-0000-0000E8300000}"/>
    <cellStyle name="Followed Hyperlink 2" xfId="12728" hidden="1" xr:uid="{00000000-0005-0000-0000-0000E9300000}"/>
    <cellStyle name="Followed Hyperlink 2" xfId="12729" hidden="1" xr:uid="{00000000-0005-0000-0000-0000EA300000}"/>
    <cellStyle name="Followed Hyperlink 2" xfId="12730" hidden="1" xr:uid="{00000000-0005-0000-0000-0000EB300000}"/>
    <cellStyle name="Followed Hyperlink 2" xfId="12731" hidden="1" xr:uid="{00000000-0005-0000-0000-0000EC300000}"/>
    <cellStyle name="Followed Hyperlink 2" xfId="12732" hidden="1" xr:uid="{00000000-0005-0000-0000-0000ED300000}"/>
    <cellStyle name="Followed Hyperlink 2" xfId="12733" hidden="1" xr:uid="{00000000-0005-0000-0000-0000EE300000}"/>
    <cellStyle name="Followed Hyperlink 2" xfId="12734" hidden="1" xr:uid="{00000000-0005-0000-0000-0000EF300000}"/>
    <cellStyle name="Followed Hyperlink 2" xfId="12735" hidden="1" xr:uid="{00000000-0005-0000-0000-0000F0300000}"/>
    <cellStyle name="Followed Hyperlink 2" xfId="12736" hidden="1" xr:uid="{00000000-0005-0000-0000-0000F1300000}"/>
    <cellStyle name="Followed Hyperlink 2" xfId="12737" hidden="1" xr:uid="{00000000-0005-0000-0000-0000F2300000}"/>
    <cellStyle name="Followed Hyperlink 2" xfId="12738" hidden="1" xr:uid="{00000000-0005-0000-0000-0000F3300000}"/>
    <cellStyle name="Followed Hyperlink 2" xfId="12739" hidden="1" xr:uid="{00000000-0005-0000-0000-0000F4300000}"/>
    <cellStyle name="Followed Hyperlink 2" xfId="12740" hidden="1" xr:uid="{00000000-0005-0000-0000-0000F5300000}"/>
    <cellStyle name="Followed Hyperlink 2" xfId="12741" hidden="1" xr:uid="{00000000-0005-0000-0000-0000F6300000}"/>
    <cellStyle name="Followed Hyperlink 2" xfId="12742" hidden="1" xr:uid="{00000000-0005-0000-0000-0000F7300000}"/>
    <cellStyle name="Followed Hyperlink 2" xfId="12743" hidden="1" xr:uid="{00000000-0005-0000-0000-0000F8300000}"/>
    <cellStyle name="Followed Hyperlink 2" xfId="12744" hidden="1" xr:uid="{00000000-0005-0000-0000-0000F9300000}"/>
    <cellStyle name="Followed Hyperlink 2" xfId="12745" hidden="1" xr:uid="{00000000-0005-0000-0000-0000FA300000}"/>
    <cellStyle name="Followed Hyperlink 2" xfId="12746" hidden="1" xr:uid="{00000000-0005-0000-0000-0000FB300000}"/>
    <cellStyle name="Followed Hyperlink 2" xfId="12747" hidden="1" xr:uid="{00000000-0005-0000-0000-0000FC300000}"/>
    <cellStyle name="Followed Hyperlink 2" xfId="12748" hidden="1" xr:uid="{00000000-0005-0000-0000-0000FD300000}"/>
    <cellStyle name="Followed Hyperlink 2" xfId="12749" hidden="1" xr:uid="{00000000-0005-0000-0000-0000FE300000}"/>
    <cellStyle name="Followed Hyperlink 2" xfId="12750" hidden="1" xr:uid="{00000000-0005-0000-0000-0000FF300000}"/>
    <cellStyle name="Followed Hyperlink 2" xfId="12751" hidden="1" xr:uid="{00000000-0005-0000-0000-000000310000}"/>
    <cellStyle name="Followed Hyperlink 2" xfId="12752" hidden="1" xr:uid="{00000000-0005-0000-0000-000001310000}"/>
    <cellStyle name="Followed Hyperlink 2" xfId="12753" hidden="1" xr:uid="{00000000-0005-0000-0000-000002310000}"/>
    <cellStyle name="Followed Hyperlink 2" xfId="12754" hidden="1" xr:uid="{00000000-0005-0000-0000-000003310000}"/>
    <cellStyle name="Followed Hyperlink 2" xfId="12755" hidden="1" xr:uid="{00000000-0005-0000-0000-000004310000}"/>
    <cellStyle name="Followed Hyperlink 2" xfId="12756" hidden="1" xr:uid="{00000000-0005-0000-0000-000005310000}"/>
    <cellStyle name="Followed Hyperlink 2" xfId="12757" hidden="1" xr:uid="{00000000-0005-0000-0000-000006310000}"/>
    <cellStyle name="Followed Hyperlink 2" xfId="12758" hidden="1" xr:uid="{00000000-0005-0000-0000-000007310000}"/>
    <cellStyle name="Followed Hyperlink 2" xfId="12759" hidden="1" xr:uid="{00000000-0005-0000-0000-000008310000}"/>
    <cellStyle name="Followed Hyperlink 2" xfId="12760" hidden="1" xr:uid="{00000000-0005-0000-0000-000009310000}"/>
    <cellStyle name="Followed Hyperlink 2" xfId="12761" hidden="1" xr:uid="{00000000-0005-0000-0000-00000A310000}"/>
    <cellStyle name="Followed Hyperlink 2" xfId="12762" hidden="1" xr:uid="{00000000-0005-0000-0000-00000B310000}"/>
    <cellStyle name="Followed Hyperlink 2" xfId="12763" hidden="1" xr:uid="{00000000-0005-0000-0000-00000C310000}"/>
    <cellStyle name="Followed Hyperlink 2" xfId="12764" hidden="1" xr:uid="{00000000-0005-0000-0000-00000D310000}"/>
    <cellStyle name="Followed Hyperlink 2" xfId="12765" hidden="1" xr:uid="{00000000-0005-0000-0000-00000E310000}"/>
    <cellStyle name="Followed Hyperlink 2" xfId="12766" hidden="1" xr:uid="{00000000-0005-0000-0000-00000F310000}"/>
    <cellStyle name="Followed Hyperlink 2" xfId="12767" hidden="1" xr:uid="{00000000-0005-0000-0000-000010310000}"/>
    <cellStyle name="Followed Hyperlink 2" xfId="12768" hidden="1" xr:uid="{00000000-0005-0000-0000-000011310000}"/>
    <cellStyle name="Followed Hyperlink 2" xfId="12769" hidden="1" xr:uid="{00000000-0005-0000-0000-000012310000}"/>
    <cellStyle name="Followed Hyperlink 2" xfId="12770" hidden="1" xr:uid="{00000000-0005-0000-0000-000013310000}"/>
    <cellStyle name="Followed Hyperlink 2" xfId="12771" hidden="1" xr:uid="{00000000-0005-0000-0000-000014310000}"/>
    <cellStyle name="Followed Hyperlink 2" xfId="12772" hidden="1" xr:uid="{00000000-0005-0000-0000-000015310000}"/>
    <cellStyle name="Followed Hyperlink 2" xfId="12773" hidden="1" xr:uid="{00000000-0005-0000-0000-000016310000}"/>
    <cellStyle name="Followed Hyperlink 2" xfId="12774" hidden="1" xr:uid="{00000000-0005-0000-0000-000017310000}"/>
    <cellStyle name="Followed Hyperlink 2" xfId="12775" hidden="1" xr:uid="{00000000-0005-0000-0000-000018310000}"/>
    <cellStyle name="Followed Hyperlink 2" xfId="12776" hidden="1" xr:uid="{00000000-0005-0000-0000-000019310000}"/>
    <cellStyle name="Followed Hyperlink 2" xfId="12777" hidden="1" xr:uid="{00000000-0005-0000-0000-00001A310000}"/>
    <cellStyle name="Followed Hyperlink 2" xfId="12778" hidden="1" xr:uid="{00000000-0005-0000-0000-00001B310000}"/>
    <cellStyle name="Followed Hyperlink 2" xfId="12779" hidden="1" xr:uid="{00000000-0005-0000-0000-00001C310000}"/>
    <cellStyle name="Followed Hyperlink 2" xfId="12780" hidden="1" xr:uid="{00000000-0005-0000-0000-00001D310000}"/>
    <cellStyle name="Followed Hyperlink 2" xfId="12781" hidden="1" xr:uid="{00000000-0005-0000-0000-00001E310000}"/>
    <cellStyle name="Followed Hyperlink 2" xfId="12782" hidden="1" xr:uid="{00000000-0005-0000-0000-00001F310000}"/>
    <cellStyle name="Followed Hyperlink 2" xfId="12783" hidden="1" xr:uid="{00000000-0005-0000-0000-000020310000}"/>
    <cellStyle name="Followed Hyperlink 2" xfId="12784" hidden="1" xr:uid="{00000000-0005-0000-0000-000021310000}"/>
    <cellStyle name="Followed Hyperlink 2" xfId="12785" hidden="1" xr:uid="{00000000-0005-0000-0000-000022310000}"/>
    <cellStyle name="Followed Hyperlink 2" xfId="12786" hidden="1" xr:uid="{00000000-0005-0000-0000-000023310000}"/>
    <cellStyle name="Followed Hyperlink 2" xfId="12787" hidden="1" xr:uid="{00000000-0005-0000-0000-000024310000}"/>
    <cellStyle name="Followed Hyperlink 2" xfId="12788" hidden="1" xr:uid="{00000000-0005-0000-0000-000025310000}"/>
    <cellStyle name="Followed Hyperlink 2" xfId="12789" hidden="1" xr:uid="{00000000-0005-0000-0000-000026310000}"/>
    <cellStyle name="Followed Hyperlink 2" xfId="12790" hidden="1" xr:uid="{00000000-0005-0000-0000-000027310000}"/>
    <cellStyle name="Followed Hyperlink 2" xfId="12791" hidden="1" xr:uid="{00000000-0005-0000-0000-000028310000}"/>
    <cellStyle name="Followed Hyperlink 2" xfId="12792" hidden="1" xr:uid="{00000000-0005-0000-0000-000029310000}"/>
    <cellStyle name="Followed Hyperlink 2" xfId="12793" hidden="1" xr:uid="{00000000-0005-0000-0000-00002A310000}"/>
    <cellStyle name="Followed Hyperlink 2" xfId="12794" hidden="1" xr:uid="{00000000-0005-0000-0000-00002B310000}"/>
    <cellStyle name="Followed Hyperlink 2" xfId="12795" hidden="1" xr:uid="{00000000-0005-0000-0000-00002C310000}"/>
    <cellStyle name="Followed Hyperlink 2" xfId="12796" hidden="1" xr:uid="{00000000-0005-0000-0000-00002D310000}"/>
    <cellStyle name="Followed Hyperlink 2" xfId="12797" hidden="1" xr:uid="{00000000-0005-0000-0000-00002E310000}"/>
    <cellStyle name="Followed Hyperlink 2" xfId="12798" hidden="1" xr:uid="{00000000-0005-0000-0000-00002F310000}"/>
    <cellStyle name="Followed Hyperlink 2" xfId="12799" hidden="1" xr:uid="{00000000-0005-0000-0000-000030310000}"/>
    <cellStyle name="Followed Hyperlink 2" xfId="12800" hidden="1" xr:uid="{00000000-0005-0000-0000-000031310000}"/>
    <cellStyle name="Followed Hyperlink 2" xfId="12801" hidden="1" xr:uid="{00000000-0005-0000-0000-000032310000}"/>
    <cellStyle name="Followed Hyperlink 2" xfId="12802" hidden="1" xr:uid="{00000000-0005-0000-0000-000033310000}"/>
    <cellStyle name="Followed Hyperlink 2" xfId="12803" hidden="1" xr:uid="{00000000-0005-0000-0000-000034310000}"/>
    <cellStyle name="Followed Hyperlink 2" xfId="12804" hidden="1" xr:uid="{00000000-0005-0000-0000-000035310000}"/>
    <cellStyle name="Followed Hyperlink 2" xfId="12805" hidden="1" xr:uid="{00000000-0005-0000-0000-000036310000}"/>
    <cellStyle name="Followed Hyperlink 2" xfId="12806" hidden="1" xr:uid="{00000000-0005-0000-0000-000037310000}"/>
    <cellStyle name="Followed Hyperlink 2" xfId="12807" hidden="1" xr:uid="{00000000-0005-0000-0000-000038310000}"/>
    <cellStyle name="Followed Hyperlink 2" xfId="12808" hidden="1" xr:uid="{00000000-0005-0000-0000-000039310000}"/>
    <cellStyle name="Followed Hyperlink 2" xfId="12809" hidden="1" xr:uid="{00000000-0005-0000-0000-00003A310000}"/>
    <cellStyle name="Followed Hyperlink 2" xfId="12810" hidden="1" xr:uid="{00000000-0005-0000-0000-00003B310000}"/>
    <cellStyle name="Followed Hyperlink 2" xfId="12811" hidden="1" xr:uid="{00000000-0005-0000-0000-00003C310000}"/>
    <cellStyle name="Followed Hyperlink 2" xfId="12812" hidden="1" xr:uid="{00000000-0005-0000-0000-00003D310000}"/>
    <cellStyle name="Followed Hyperlink 2" xfId="12813" hidden="1" xr:uid="{00000000-0005-0000-0000-00003E310000}"/>
    <cellStyle name="Followed Hyperlink 2" xfId="12814" hidden="1" xr:uid="{00000000-0005-0000-0000-00003F310000}"/>
    <cellStyle name="Followed Hyperlink 2" xfId="12815" hidden="1" xr:uid="{00000000-0005-0000-0000-000040310000}"/>
    <cellStyle name="Followed Hyperlink 2" xfId="12816" hidden="1" xr:uid="{00000000-0005-0000-0000-000041310000}"/>
    <cellStyle name="Followed Hyperlink 2" xfId="12817" hidden="1" xr:uid="{00000000-0005-0000-0000-000042310000}"/>
    <cellStyle name="Followed Hyperlink 2" xfId="12818" hidden="1" xr:uid="{00000000-0005-0000-0000-000043310000}"/>
    <cellStyle name="Followed Hyperlink 2" xfId="12819" hidden="1" xr:uid="{00000000-0005-0000-0000-000044310000}"/>
    <cellStyle name="Followed Hyperlink 2" xfId="12820" hidden="1" xr:uid="{00000000-0005-0000-0000-000045310000}"/>
    <cellStyle name="Followed Hyperlink 2" xfId="12821" hidden="1" xr:uid="{00000000-0005-0000-0000-000046310000}"/>
    <cellStyle name="Followed Hyperlink 2" xfId="12822" hidden="1" xr:uid="{00000000-0005-0000-0000-000047310000}"/>
    <cellStyle name="Followed Hyperlink 2" xfId="12823" hidden="1" xr:uid="{00000000-0005-0000-0000-000048310000}"/>
    <cellStyle name="Followed Hyperlink 2" xfId="12824" hidden="1" xr:uid="{00000000-0005-0000-0000-000049310000}"/>
    <cellStyle name="Followed Hyperlink 2" xfId="12825" hidden="1" xr:uid="{00000000-0005-0000-0000-00004A310000}"/>
    <cellStyle name="Followed Hyperlink 2" xfId="12826" hidden="1" xr:uid="{00000000-0005-0000-0000-00004B310000}"/>
    <cellStyle name="Followed Hyperlink 2" xfId="12827" hidden="1" xr:uid="{00000000-0005-0000-0000-00004C310000}"/>
    <cellStyle name="Followed Hyperlink 2" xfId="12828" hidden="1" xr:uid="{00000000-0005-0000-0000-00004D310000}"/>
    <cellStyle name="Followed Hyperlink 2" xfId="12829" hidden="1" xr:uid="{00000000-0005-0000-0000-00004E310000}"/>
    <cellStyle name="Followed Hyperlink 2" xfId="12830" hidden="1" xr:uid="{00000000-0005-0000-0000-00004F310000}"/>
    <cellStyle name="Followed Hyperlink 2" xfId="12831" hidden="1" xr:uid="{00000000-0005-0000-0000-000050310000}"/>
    <cellStyle name="Followed Hyperlink 2" xfId="12832" hidden="1" xr:uid="{00000000-0005-0000-0000-000051310000}"/>
    <cellStyle name="Followed Hyperlink 2" xfId="12833" hidden="1" xr:uid="{00000000-0005-0000-0000-000052310000}"/>
    <cellStyle name="Followed Hyperlink 2" xfId="12834" hidden="1" xr:uid="{00000000-0005-0000-0000-000053310000}"/>
    <cellStyle name="Followed Hyperlink 2" xfId="12835" hidden="1" xr:uid="{00000000-0005-0000-0000-000054310000}"/>
    <cellStyle name="Followed Hyperlink 2" xfId="12836" hidden="1" xr:uid="{00000000-0005-0000-0000-000055310000}"/>
    <cellStyle name="Followed Hyperlink 2" xfId="12837" hidden="1" xr:uid="{00000000-0005-0000-0000-000056310000}"/>
    <cellStyle name="Followed Hyperlink 2" xfId="12838" hidden="1" xr:uid="{00000000-0005-0000-0000-000057310000}"/>
    <cellStyle name="Followed Hyperlink 2" xfId="12839" hidden="1" xr:uid="{00000000-0005-0000-0000-000058310000}"/>
    <cellStyle name="Followed Hyperlink 2" xfId="12840" hidden="1" xr:uid="{00000000-0005-0000-0000-000059310000}"/>
    <cellStyle name="Followed Hyperlink 2" xfId="12841" hidden="1" xr:uid="{00000000-0005-0000-0000-00005A310000}"/>
    <cellStyle name="Followed Hyperlink 2" xfId="12842" hidden="1" xr:uid="{00000000-0005-0000-0000-00005B310000}"/>
    <cellStyle name="Followed Hyperlink 2" xfId="12843" hidden="1" xr:uid="{00000000-0005-0000-0000-00005C310000}"/>
    <cellStyle name="Followed Hyperlink 2" xfId="12844" hidden="1" xr:uid="{00000000-0005-0000-0000-00005D310000}"/>
    <cellStyle name="Followed Hyperlink 2" xfId="12845" hidden="1" xr:uid="{00000000-0005-0000-0000-00005E310000}"/>
    <cellStyle name="Followed Hyperlink 2" xfId="12846" hidden="1" xr:uid="{00000000-0005-0000-0000-00005F310000}"/>
    <cellStyle name="Followed Hyperlink 2" xfId="12847" hidden="1" xr:uid="{00000000-0005-0000-0000-000060310000}"/>
    <cellStyle name="Followed Hyperlink 2" xfId="12848" hidden="1" xr:uid="{00000000-0005-0000-0000-000061310000}"/>
    <cellStyle name="Followed Hyperlink 2" xfId="12849" hidden="1" xr:uid="{00000000-0005-0000-0000-000062310000}"/>
    <cellStyle name="Followed Hyperlink 2" xfId="12850" hidden="1" xr:uid="{00000000-0005-0000-0000-000063310000}"/>
    <cellStyle name="Followed Hyperlink 2" xfId="12851" hidden="1" xr:uid="{00000000-0005-0000-0000-000064310000}"/>
    <cellStyle name="Followed Hyperlink 2" xfId="12852" hidden="1" xr:uid="{00000000-0005-0000-0000-000065310000}"/>
    <cellStyle name="Followed Hyperlink 2" xfId="12853" hidden="1" xr:uid="{00000000-0005-0000-0000-000066310000}"/>
    <cellStyle name="Followed Hyperlink 2" xfId="12854" hidden="1" xr:uid="{00000000-0005-0000-0000-000067310000}"/>
    <cellStyle name="Followed Hyperlink 2" xfId="12855" hidden="1" xr:uid="{00000000-0005-0000-0000-000068310000}"/>
    <cellStyle name="Followed Hyperlink 2" xfId="12856" hidden="1" xr:uid="{00000000-0005-0000-0000-000069310000}"/>
    <cellStyle name="Followed Hyperlink 2" xfId="12857" hidden="1" xr:uid="{00000000-0005-0000-0000-00006A310000}"/>
    <cellStyle name="Followed Hyperlink 2" xfId="12858" hidden="1" xr:uid="{00000000-0005-0000-0000-00006B310000}"/>
    <cellStyle name="Followed Hyperlink 2" xfId="12859" hidden="1" xr:uid="{00000000-0005-0000-0000-00006C310000}"/>
    <cellStyle name="Followed Hyperlink 2" xfId="12860" hidden="1" xr:uid="{00000000-0005-0000-0000-00006D310000}"/>
    <cellStyle name="Followed Hyperlink 2" xfId="12861" hidden="1" xr:uid="{00000000-0005-0000-0000-00006E310000}"/>
    <cellStyle name="Followed Hyperlink 2" xfId="12862" hidden="1" xr:uid="{00000000-0005-0000-0000-00006F310000}"/>
    <cellStyle name="Followed Hyperlink 2" xfId="12863" hidden="1" xr:uid="{00000000-0005-0000-0000-000070310000}"/>
    <cellStyle name="Followed Hyperlink 2" xfId="12864" hidden="1" xr:uid="{00000000-0005-0000-0000-000071310000}"/>
    <cellStyle name="Followed Hyperlink 2" xfId="12865" hidden="1" xr:uid="{00000000-0005-0000-0000-000072310000}"/>
    <cellStyle name="Followed Hyperlink 2" xfId="12866" hidden="1" xr:uid="{00000000-0005-0000-0000-000073310000}"/>
    <cellStyle name="Followed Hyperlink 2" xfId="12867" hidden="1" xr:uid="{00000000-0005-0000-0000-000074310000}"/>
    <cellStyle name="Followed Hyperlink 2" xfId="12868" hidden="1" xr:uid="{00000000-0005-0000-0000-000075310000}"/>
    <cellStyle name="Followed Hyperlink 2" xfId="12869" hidden="1" xr:uid="{00000000-0005-0000-0000-000076310000}"/>
    <cellStyle name="Followed Hyperlink 2" xfId="12870" hidden="1" xr:uid="{00000000-0005-0000-0000-000077310000}"/>
    <cellStyle name="Followed Hyperlink 2" xfId="12871" hidden="1" xr:uid="{00000000-0005-0000-0000-000078310000}"/>
    <cellStyle name="Followed Hyperlink 2" xfId="12872" hidden="1" xr:uid="{00000000-0005-0000-0000-000079310000}"/>
    <cellStyle name="Followed Hyperlink 2" xfId="12873" hidden="1" xr:uid="{00000000-0005-0000-0000-00007A310000}"/>
    <cellStyle name="Followed Hyperlink 2" xfId="12874" hidden="1" xr:uid="{00000000-0005-0000-0000-00007B310000}"/>
    <cellStyle name="Followed Hyperlink 2" xfId="12875" hidden="1" xr:uid="{00000000-0005-0000-0000-00007C310000}"/>
    <cellStyle name="Followed Hyperlink 2" xfId="12876" hidden="1" xr:uid="{00000000-0005-0000-0000-00007D310000}"/>
    <cellStyle name="Followed Hyperlink 2" xfId="12877" hidden="1" xr:uid="{00000000-0005-0000-0000-00007E310000}"/>
    <cellStyle name="Followed Hyperlink 2" xfId="12878" hidden="1" xr:uid="{00000000-0005-0000-0000-00007F310000}"/>
    <cellStyle name="Followed Hyperlink 2" xfId="12879" hidden="1" xr:uid="{00000000-0005-0000-0000-000080310000}"/>
    <cellStyle name="Followed Hyperlink 2" xfId="12880" hidden="1" xr:uid="{00000000-0005-0000-0000-000081310000}"/>
    <cellStyle name="Followed Hyperlink 2" xfId="12881" hidden="1" xr:uid="{00000000-0005-0000-0000-000082310000}"/>
    <cellStyle name="Followed Hyperlink 2" xfId="12882" hidden="1" xr:uid="{00000000-0005-0000-0000-000083310000}"/>
    <cellStyle name="Followed Hyperlink 2" xfId="12883" hidden="1" xr:uid="{00000000-0005-0000-0000-000084310000}"/>
    <cellStyle name="Followed Hyperlink 2" xfId="12884" hidden="1" xr:uid="{00000000-0005-0000-0000-000085310000}"/>
    <cellStyle name="Followed Hyperlink 2" xfId="12885" hidden="1" xr:uid="{00000000-0005-0000-0000-000086310000}"/>
    <cellStyle name="Followed Hyperlink 2" xfId="12886" hidden="1" xr:uid="{00000000-0005-0000-0000-000087310000}"/>
    <cellStyle name="Followed Hyperlink 2" xfId="12887" hidden="1" xr:uid="{00000000-0005-0000-0000-000088310000}"/>
    <cellStyle name="Followed Hyperlink 2" xfId="12888" hidden="1" xr:uid="{00000000-0005-0000-0000-000089310000}"/>
    <cellStyle name="Followed Hyperlink 2" xfId="12889" hidden="1" xr:uid="{00000000-0005-0000-0000-00008A310000}"/>
    <cellStyle name="Followed Hyperlink 2" xfId="12890" hidden="1" xr:uid="{00000000-0005-0000-0000-00008B310000}"/>
    <cellStyle name="Followed Hyperlink 2" xfId="12891" hidden="1" xr:uid="{00000000-0005-0000-0000-00008C310000}"/>
    <cellStyle name="Followed Hyperlink 2" xfId="12892" hidden="1" xr:uid="{00000000-0005-0000-0000-00008D310000}"/>
    <cellStyle name="Followed Hyperlink 2" xfId="12893" hidden="1" xr:uid="{00000000-0005-0000-0000-00008E310000}"/>
    <cellStyle name="Followed Hyperlink 2" xfId="12894" hidden="1" xr:uid="{00000000-0005-0000-0000-00008F310000}"/>
    <cellStyle name="Followed Hyperlink 2" xfId="12895" hidden="1" xr:uid="{00000000-0005-0000-0000-000090310000}"/>
    <cellStyle name="Followed Hyperlink 2" xfId="12896" hidden="1" xr:uid="{00000000-0005-0000-0000-000091310000}"/>
    <cellStyle name="Followed Hyperlink 2" xfId="12897" hidden="1" xr:uid="{00000000-0005-0000-0000-000092310000}"/>
    <cellStyle name="Followed Hyperlink 2" xfId="12898" hidden="1" xr:uid="{00000000-0005-0000-0000-000093310000}"/>
    <cellStyle name="Good" xfId="1557" builtinId="26" customBuiltin="1"/>
    <cellStyle name="Good 2" xfId="56" xr:uid="{00000000-0005-0000-0000-000095310000}"/>
    <cellStyle name="Heading 1" xfId="66" builtinId="16" customBuiltin="1"/>
    <cellStyle name="Heading 2" xfId="67" builtinId="17" customBuiltin="1"/>
    <cellStyle name="Heading 3" xfId="68" builtinId="18" customBuiltin="1"/>
    <cellStyle name="Heading 4" xfId="69" builtinId="19" customBuiltin="1"/>
    <cellStyle name="Hyperlink" xfId="3" builtinId="8"/>
    <cellStyle name="Input" xfId="1560" builtinId="20" customBuiltin="1"/>
    <cellStyle name="Input 2" xfId="57" xr:uid="{00000000-0005-0000-0000-00009C310000}"/>
    <cellStyle name="Linked Cell" xfId="1563" builtinId="24" customBuiltin="1"/>
    <cellStyle name="Linked Cell 2" xfId="58" xr:uid="{00000000-0005-0000-0000-00009E310000}"/>
    <cellStyle name="Neutral" xfId="1559" builtinId="28" customBuiltin="1"/>
    <cellStyle name="Neutral 2" xfId="59" xr:uid="{00000000-0005-0000-0000-0000A0310000}"/>
    <cellStyle name="Normal" xfId="0" builtinId="0"/>
    <cellStyle name="Normal 10" xfId="1522" xr:uid="{00000000-0005-0000-0000-0000A2310000}"/>
    <cellStyle name="Normal 11" xfId="1636" xr:uid="{00000000-0005-0000-0000-0000A3310000}"/>
    <cellStyle name="Normal 11 2" xfId="3320" xr:uid="{00000000-0005-0000-0000-0000A4310000}"/>
    <cellStyle name="Normal 11 2 2" xfId="3858" xr:uid="{00000000-0005-0000-0000-0000A5310000}"/>
    <cellStyle name="Normal 11 3" xfId="3619" xr:uid="{00000000-0005-0000-0000-0000A6310000}"/>
    <cellStyle name="Normal 12" xfId="1650" xr:uid="{00000000-0005-0000-0000-0000A7310000}"/>
    <cellStyle name="Normal 12 2" xfId="3334" xr:uid="{00000000-0005-0000-0000-0000A8310000}"/>
    <cellStyle name="Normal 12 2 2" xfId="3872" xr:uid="{00000000-0005-0000-0000-0000A9310000}"/>
    <cellStyle name="Normal 12 3" xfId="3633" xr:uid="{00000000-0005-0000-0000-0000AA310000}"/>
    <cellStyle name="Normal 13" xfId="1651" xr:uid="{00000000-0005-0000-0000-0000AB310000}"/>
    <cellStyle name="Normal 13 2" xfId="3335" xr:uid="{00000000-0005-0000-0000-0000AC310000}"/>
    <cellStyle name="Normal 13 2 2" xfId="3873" xr:uid="{00000000-0005-0000-0000-0000AD310000}"/>
    <cellStyle name="Normal 13 3" xfId="3634" xr:uid="{00000000-0005-0000-0000-0000AE310000}"/>
    <cellStyle name="Normal 14" xfId="1665" xr:uid="{00000000-0005-0000-0000-0000AF310000}"/>
    <cellStyle name="Normal 14 2" xfId="3349" xr:uid="{00000000-0005-0000-0000-0000B0310000}"/>
    <cellStyle name="Normal 14 2 2" xfId="3887" xr:uid="{00000000-0005-0000-0000-0000B1310000}"/>
    <cellStyle name="Normal 14 3" xfId="3648" xr:uid="{00000000-0005-0000-0000-0000B2310000}"/>
    <cellStyle name="Normal 15" xfId="1704" xr:uid="{00000000-0005-0000-0000-0000B3310000}"/>
    <cellStyle name="Normal 15 2" xfId="3388" xr:uid="{00000000-0005-0000-0000-0000B4310000}"/>
    <cellStyle name="Normal 15 2 2" xfId="3902" xr:uid="{00000000-0005-0000-0000-0000B5310000}"/>
    <cellStyle name="Normal 15 3" xfId="3680" xr:uid="{00000000-0005-0000-0000-0000B6310000}"/>
    <cellStyle name="Normal 16" xfId="1705" xr:uid="{00000000-0005-0000-0000-0000B7310000}"/>
    <cellStyle name="Normal 16 2" xfId="3389" xr:uid="{00000000-0005-0000-0000-0000B8310000}"/>
    <cellStyle name="Normal 16 2 2" xfId="3903" xr:uid="{00000000-0005-0000-0000-0000B9310000}"/>
    <cellStyle name="Normal 16 3" xfId="3681" xr:uid="{00000000-0005-0000-0000-0000BA310000}"/>
    <cellStyle name="Normal 17" xfId="1706" xr:uid="{00000000-0005-0000-0000-0000BB310000}"/>
    <cellStyle name="Normal 17 2" xfId="3390" xr:uid="{00000000-0005-0000-0000-0000BC310000}"/>
    <cellStyle name="Normal 17 2 2" xfId="3904" xr:uid="{00000000-0005-0000-0000-0000BD310000}"/>
    <cellStyle name="Normal 17 3" xfId="3682" xr:uid="{00000000-0005-0000-0000-0000BE310000}"/>
    <cellStyle name="Normal 18" xfId="1707" xr:uid="{00000000-0005-0000-0000-0000BF310000}"/>
    <cellStyle name="Normal 18 2" xfId="3391" xr:uid="{00000000-0005-0000-0000-0000C0310000}"/>
    <cellStyle name="Normal 18 2 2" xfId="3905" xr:uid="{00000000-0005-0000-0000-0000C1310000}"/>
    <cellStyle name="Normal 18 3" xfId="3683" xr:uid="{00000000-0005-0000-0000-0000C2310000}"/>
    <cellStyle name="Normal 19" xfId="1708" xr:uid="{00000000-0005-0000-0000-0000C3310000}"/>
    <cellStyle name="Normal 19 2" xfId="3392" xr:uid="{00000000-0005-0000-0000-0000C4310000}"/>
    <cellStyle name="Normal 19 2 2" xfId="3906" xr:uid="{00000000-0005-0000-0000-0000C5310000}"/>
    <cellStyle name="Normal 19 3" xfId="3684" xr:uid="{00000000-0005-0000-0000-0000C6310000}"/>
    <cellStyle name="Normal 2" xfId="2" xr:uid="{00000000-0005-0000-0000-0000C7310000}"/>
    <cellStyle name="Normal 2 2" xfId="1750" xr:uid="{00000000-0005-0000-0000-0000C8310000}"/>
    <cellStyle name="Normal 2 2 2" xfId="1751" xr:uid="{00000000-0005-0000-0000-0000C9310000}"/>
    <cellStyle name="Normal 2 2 2 2" xfId="3727" xr:uid="{00000000-0005-0000-0000-0000CA310000}"/>
    <cellStyle name="Normal 2 2 2 3" xfId="3726" xr:uid="{00000000-0005-0000-0000-0000CB310000}"/>
    <cellStyle name="Normal 2 2 2 3 2" xfId="7138" xr:uid="{00000000-0005-0000-0000-0000CC310000}"/>
    <cellStyle name="Normal 2 2 2 3 3" xfId="5524" xr:uid="{00000000-0005-0000-0000-0000CD310000}"/>
    <cellStyle name="Normal 2 2 3" xfId="5523" xr:uid="{00000000-0005-0000-0000-0000CE310000}"/>
    <cellStyle name="Normal 2 3" xfId="3939" xr:uid="{00000000-0005-0000-0000-0000CF310000}"/>
    <cellStyle name="Normal 20" xfId="1723" xr:uid="{00000000-0005-0000-0000-0000D0310000}"/>
    <cellStyle name="Normal 20 2" xfId="3407" xr:uid="{00000000-0005-0000-0000-0000D1310000}"/>
    <cellStyle name="Normal 20 2 2" xfId="3921" xr:uid="{00000000-0005-0000-0000-0000D2310000}"/>
    <cellStyle name="Normal 20 3" xfId="3699" xr:uid="{00000000-0005-0000-0000-0000D3310000}"/>
    <cellStyle name="Normal 21" xfId="1709" xr:uid="{00000000-0005-0000-0000-0000D4310000}"/>
    <cellStyle name="Normal 21 2" xfId="3393" xr:uid="{00000000-0005-0000-0000-0000D5310000}"/>
    <cellStyle name="Normal 21 2 2" xfId="3907" xr:uid="{00000000-0005-0000-0000-0000D6310000}"/>
    <cellStyle name="Normal 21 3" xfId="3685" xr:uid="{00000000-0005-0000-0000-0000D7310000}"/>
    <cellStyle name="Normal 22" xfId="1710" xr:uid="{00000000-0005-0000-0000-0000D8310000}"/>
    <cellStyle name="Normal 22 2" xfId="3394" xr:uid="{00000000-0005-0000-0000-0000D9310000}"/>
    <cellStyle name="Normal 22 2 2" xfId="3908" xr:uid="{00000000-0005-0000-0000-0000DA310000}"/>
    <cellStyle name="Normal 22 3" xfId="3686" xr:uid="{00000000-0005-0000-0000-0000DB310000}"/>
    <cellStyle name="Normal 23" xfId="1711" xr:uid="{00000000-0005-0000-0000-0000DC310000}"/>
    <cellStyle name="Normal 23 2" xfId="3395" xr:uid="{00000000-0005-0000-0000-0000DD310000}"/>
    <cellStyle name="Normal 23 2 2" xfId="3909" xr:uid="{00000000-0005-0000-0000-0000DE310000}"/>
    <cellStyle name="Normal 23 3" xfId="3687" xr:uid="{00000000-0005-0000-0000-0000DF310000}"/>
    <cellStyle name="Normal 24" xfId="1712" xr:uid="{00000000-0005-0000-0000-0000E0310000}"/>
    <cellStyle name="Normal 24 2" xfId="3396" xr:uid="{00000000-0005-0000-0000-0000E1310000}"/>
    <cellStyle name="Normal 24 2 2" xfId="3910" xr:uid="{00000000-0005-0000-0000-0000E2310000}"/>
    <cellStyle name="Normal 24 3" xfId="3688" xr:uid="{00000000-0005-0000-0000-0000E3310000}"/>
    <cellStyle name="Normal 25" xfId="1713" xr:uid="{00000000-0005-0000-0000-0000E4310000}"/>
    <cellStyle name="Normal 25 2" xfId="3397" xr:uid="{00000000-0005-0000-0000-0000E5310000}"/>
    <cellStyle name="Normal 25 2 2" xfId="3911" xr:uid="{00000000-0005-0000-0000-0000E6310000}"/>
    <cellStyle name="Normal 25 3" xfId="3689" xr:uid="{00000000-0005-0000-0000-0000E7310000}"/>
    <cellStyle name="Normal 26" xfId="1714" xr:uid="{00000000-0005-0000-0000-0000E8310000}"/>
    <cellStyle name="Normal 26 2" xfId="3398" xr:uid="{00000000-0005-0000-0000-0000E9310000}"/>
    <cellStyle name="Normal 26 2 2" xfId="3912" xr:uid="{00000000-0005-0000-0000-0000EA310000}"/>
    <cellStyle name="Normal 26 3" xfId="3690" xr:uid="{00000000-0005-0000-0000-0000EB310000}"/>
    <cellStyle name="Normal 27" xfId="1715" xr:uid="{00000000-0005-0000-0000-0000EC310000}"/>
    <cellStyle name="Normal 27 2" xfId="3399" xr:uid="{00000000-0005-0000-0000-0000ED310000}"/>
    <cellStyle name="Normal 27 2 2" xfId="3913" xr:uid="{00000000-0005-0000-0000-0000EE310000}"/>
    <cellStyle name="Normal 27 3" xfId="3691" xr:uid="{00000000-0005-0000-0000-0000EF310000}"/>
    <cellStyle name="Normal 28" xfId="1716" xr:uid="{00000000-0005-0000-0000-0000F0310000}"/>
    <cellStyle name="Normal 28 2" xfId="3400" xr:uid="{00000000-0005-0000-0000-0000F1310000}"/>
    <cellStyle name="Normal 28 2 2" xfId="3914" xr:uid="{00000000-0005-0000-0000-0000F2310000}"/>
    <cellStyle name="Normal 28 3" xfId="3692" xr:uid="{00000000-0005-0000-0000-0000F3310000}"/>
    <cellStyle name="Normal 29" xfId="1717" xr:uid="{00000000-0005-0000-0000-0000F4310000}"/>
    <cellStyle name="Normal 29 2" xfId="3401" xr:uid="{00000000-0005-0000-0000-0000F5310000}"/>
    <cellStyle name="Normal 29 2 2" xfId="3915" xr:uid="{00000000-0005-0000-0000-0000F6310000}"/>
    <cellStyle name="Normal 29 3" xfId="3693" xr:uid="{00000000-0005-0000-0000-0000F7310000}"/>
    <cellStyle name="Normal 3" xfId="4" xr:uid="{00000000-0005-0000-0000-0000F8310000}"/>
    <cellStyle name="Normal 3 2" xfId="75" xr:uid="{00000000-0005-0000-0000-0000F9310000}"/>
    <cellStyle name="Normal 3 2 2" xfId="1795" xr:uid="{00000000-0005-0000-0000-0000FA310000}"/>
    <cellStyle name="Normal 3 2 2 2" xfId="3758" xr:uid="{00000000-0005-0000-0000-0000FB310000}"/>
    <cellStyle name="Normal 3 2 3" xfId="3436" xr:uid="{00000000-0005-0000-0000-0000FC310000}"/>
    <cellStyle name="Normal 3 3" xfId="1752" xr:uid="{00000000-0005-0000-0000-0000FD310000}"/>
    <cellStyle name="Normal 3 3 2" xfId="3728" xr:uid="{00000000-0005-0000-0000-0000FE310000}"/>
    <cellStyle name="Normal 3 4" xfId="3435" xr:uid="{00000000-0005-0000-0000-0000FF310000}"/>
    <cellStyle name="Normal 30" xfId="1718" xr:uid="{00000000-0005-0000-0000-000000320000}"/>
    <cellStyle name="Normal 30 2" xfId="3402" xr:uid="{00000000-0005-0000-0000-000001320000}"/>
    <cellStyle name="Normal 30 2 2" xfId="3916" xr:uid="{00000000-0005-0000-0000-000002320000}"/>
    <cellStyle name="Normal 30 3" xfId="3694" xr:uid="{00000000-0005-0000-0000-000003320000}"/>
    <cellStyle name="Normal 31" xfId="1719" xr:uid="{00000000-0005-0000-0000-000004320000}"/>
    <cellStyle name="Normal 31 2" xfId="3403" xr:uid="{00000000-0005-0000-0000-000005320000}"/>
    <cellStyle name="Normal 31 2 2" xfId="3917" xr:uid="{00000000-0005-0000-0000-000006320000}"/>
    <cellStyle name="Normal 31 3" xfId="3695" xr:uid="{00000000-0005-0000-0000-000007320000}"/>
    <cellStyle name="Normal 32" xfId="1720" xr:uid="{00000000-0005-0000-0000-000008320000}"/>
    <cellStyle name="Normal 32 2" xfId="3404" xr:uid="{00000000-0005-0000-0000-000009320000}"/>
    <cellStyle name="Normal 32 2 2" xfId="3918" xr:uid="{00000000-0005-0000-0000-00000A320000}"/>
    <cellStyle name="Normal 32 3" xfId="3696" xr:uid="{00000000-0005-0000-0000-00000B320000}"/>
    <cellStyle name="Normal 33" xfId="1721" xr:uid="{00000000-0005-0000-0000-00000C320000}"/>
    <cellStyle name="Normal 33 2" xfId="3405" xr:uid="{00000000-0005-0000-0000-00000D320000}"/>
    <cellStyle name="Normal 33 2 2" xfId="3919" xr:uid="{00000000-0005-0000-0000-00000E320000}"/>
    <cellStyle name="Normal 33 3" xfId="3697" xr:uid="{00000000-0005-0000-0000-00000F320000}"/>
    <cellStyle name="Normal 34" xfId="1722" xr:uid="{00000000-0005-0000-0000-000010320000}"/>
    <cellStyle name="Normal 34 2" xfId="3406" xr:uid="{00000000-0005-0000-0000-000011320000}"/>
    <cellStyle name="Normal 34 2 2" xfId="3920" xr:uid="{00000000-0005-0000-0000-000012320000}"/>
    <cellStyle name="Normal 34 3" xfId="3698" xr:uid="{00000000-0005-0000-0000-000013320000}"/>
    <cellStyle name="Normal 35" xfId="3421" xr:uid="{00000000-0005-0000-0000-000014320000}"/>
    <cellStyle name="Normal 35 2" xfId="7058" xr:uid="{00000000-0005-0000-0000-000015320000}"/>
    <cellStyle name="Normal 35 3" xfId="3740" xr:uid="{00000000-0005-0000-0000-000016320000}"/>
    <cellStyle name="Normal 36" xfId="12899" xr:uid="{00000000-0005-0000-0000-000017320000}"/>
    <cellStyle name="Normal 4" xfId="1555" xr:uid="{00000000-0005-0000-0000-000018320000}"/>
    <cellStyle name="Normal 4 2" xfId="3274" xr:uid="{00000000-0005-0000-0000-000019320000}"/>
    <cellStyle name="Normal 4 2 2" xfId="3812" xr:uid="{00000000-0005-0000-0000-00001A320000}"/>
    <cellStyle name="Normal 4 3" xfId="3573" xr:uid="{00000000-0005-0000-0000-00001B320000}"/>
    <cellStyle name="Normal 5" xfId="1556" xr:uid="{00000000-0005-0000-0000-00001C320000}"/>
    <cellStyle name="Normal 5 2" xfId="3275" xr:uid="{00000000-0005-0000-0000-00001D320000}"/>
    <cellStyle name="Normal 5 2 2" xfId="3813" xr:uid="{00000000-0005-0000-0000-00001E320000}"/>
    <cellStyle name="Normal 5 3" xfId="3574" xr:uid="{00000000-0005-0000-0000-00001F320000}"/>
    <cellStyle name="Normal 6" xfId="1592" xr:uid="{00000000-0005-0000-0000-000020320000}"/>
    <cellStyle name="Normal 6 2" xfId="3276" xr:uid="{00000000-0005-0000-0000-000021320000}"/>
    <cellStyle name="Normal 6 2 2" xfId="3814" xr:uid="{00000000-0005-0000-0000-000022320000}"/>
    <cellStyle name="Normal 6 3" xfId="3575" xr:uid="{00000000-0005-0000-0000-000023320000}"/>
    <cellStyle name="Normal 7" xfId="1594" xr:uid="{00000000-0005-0000-0000-000024320000}"/>
    <cellStyle name="Normal 7 2" xfId="3278" xr:uid="{00000000-0005-0000-0000-000025320000}"/>
    <cellStyle name="Normal 7 2 2" xfId="3816" xr:uid="{00000000-0005-0000-0000-000026320000}"/>
    <cellStyle name="Normal 7 3" xfId="3577" xr:uid="{00000000-0005-0000-0000-000027320000}"/>
    <cellStyle name="Normal 8" xfId="1608" xr:uid="{00000000-0005-0000-0000-000028320000}"/>
    <cellStyle name="Normal 8 2" xfId="3292" xr:uid="{00000000-0005-0000-0000-000029320000}"/>
    <cellStyle name="Normal 8 2 2" xfId="3830" xr:uid="{00000000-0005-0000-0000-00002A320000}"/>
    <cellStyle name="Normal 8 3" xfId="3591" xr:uid="{00000000-0005-0000-0000-00002B320000}"/>
    <cellStyle name="Normal 9" xfId="1622" xr:uid="{00000000-0005-0000-0000-00002C320000}"/>
    <cellStyle name="Normal 9 2" xfId="3306" xr:uid="{00000000-0005-0000-0000-00002D320000}"/>
    <cellStyle name="Normal 9 2 2" xfId="3844" xr:uid="{00000000-0005-0000-0000-00002E320000}"/>
    <cellStyle name="Normal 9 3" xfId="3605" xr:uid="{00000000-0005-0000-0000-00002F320000}"/>
    <cellStyle name="Note" xfId="70" builtinId="10" customBuiltin="1"/>
    <cellStyle name="Note 10" xfId="1737" xr:uid="{00000000-0005-0000-0000-000031320000}"/>
    <cellStyle name="Note 10 2" xfId="3713" xr:uid="{00000000-0005-0000-0000-000032320000}"/>
    <cellStyle name="Note 11" xfId="3422" xr:uid="{00000000-0005-0000-0000-000033320000}"/>
    <cellStyle name="Note 11 2" xfId="7059" xr:uid="{00000000-0005-0000-0000-000034320000}"/>
    <cellStyle name="Note 11 3" xfId="4014" xr:uid="{00000000-0005-0000-0000-000035320000}"/>
    <cellStyle name="Note 2" xfId="1593" xr:uid="{00000000-0005-0000-0000-000036320000}"/>
    <cellStyle name="Note 2 2" xfId="1790" xr:uid="{00000000-0005-0000-0000-000037320000}"/>
    <cellStyle name="Note 2 2 2" xfId="3277" xr:uid="{00000000-0005-0000-0000-000038320000}"/>
    <cellStyle name="Note 2 2 2 2" xfId="3815" xr:uid="{00000000-0005-0000-0000-000039320000}"/>
    <cellStyle name="Note 2 2 2 3" xfId="3754" xr:uid="{00000000-0005-0000-0000-00003A320000}"/>
    <cellStyle name="Note 2 2 2 3 2" xfId="7139" xr:uid="{00000000-0005-0000-0000-00003B320000}"/>
    <cellStyle name="Note 2 2 2 3 3" xfId="7032" xr:uid="{00000000-0005-0000-0000-00003C320000}"/>
    <cellStyle name="Note 2 2 3" xfId="3576" xr:uid="{00000000-0005-0000-0000-00003D320000}"/>
    <cellStyle name="Note 2 2 3 2" xfId="7069" xr:uid="{00000000-0005-0000-0000-00003E320000}"/>
    <cellStyle name="Note 2 2 3 3" xfId="5549" xr:uid="{00000000-0005-0000-0000-00003F320000}"/>
    <cellStyle name="Note 2 3" xfId="5497" xr:uid="{00000000-0005-0000-0000-000040320000}"/>
    <cellStyle name="Note 3" xfId="1595" xr:uid="{00000000-0005-0000-0000-000041320000}"/>
    <cellStyle name="Note 3 2" xfId="3279" xr:uid="{00000000-0005-0000-0000-000042320000}"/>
    <cellStyle name="Note 3 2 2" xfId="3817" xr:uid="{00000000-0005-0000-0000-000043320000}"/>
    <cellStyle name="Note 3 3" xfId="3578" xr:uid="{00000000-0005-0000-0000-000044320000}"/>
    <cellStyle name="Note 4" xfId="1609" xr:uid="{00000000-0005-0000-0000-000045320000}"/>
    <cellStyle name="Note 4 2" xfId="3293" xr:uid="{00000000-0005-0000-0000-000046320000}"/>
    <cellStyle name="Note 4 2 2" xfId="3831" xr:uid="{00000000-0005-0000-0000-000047320000}"/>
    <cellStyle name="Note 4 3" xfId="3592" xr:uid="{00000000-0005-0000-0000-000048320000}"/>
    <cellStyle name="Note 5" xfId="1623" xr:uid="{00000000-0005-0000-0000-000049320000}"/>
    <cellStyle name="Note 5 2" xfId="3307" xr:uid="{00000000-0005-0000-0000-00004A320000}"/>
    <cellStyle name="Note 5 2 2" xfId="3845" xr:uid="{00000000-0005-0000-0000-00004B320000}"/>
    <cellStyle name="Note 5 3" xfId="3606" xr:uid="{00000000-0005-0000-0000-00004C320000}"/>
    <cellStyle name="Note 6" xfId="1637" xr:uid="{00000000-0005-0000-0000-00004D320000}"/>
    <cellStyle name="Note 6 2" xfId="3321" xr:uid="{00000000-0005-0000-0000-00004E320000}"/>
    <cellStyle name="Note 6 2 2" xfId="3859" xr:uid="{00000000-0005-0000-0000-00004F320000}"/>
    <cellStyle name="Note 6 3" xfId="3620" xr:uid="{00000000-0005-0000-0000-000050320000}"/>
    <cellStyle name="Note 7" xfId="1652" xr:uid="{00000000-0005-0000-0000-000051320000}"/>
    <cellStyle name="Note 7 2" xfId="3336" xr:uid="{00000000-0005-0000-0000-000052320000}"/>
    <cellStyle name="Note 7 2 2" xfId="3874" xr:uid="{00000000-0005-0000-0000-000053320000}"/>
    <cellStyle name="Note 7 3" xfId="3635" xr:uid="{00000000-0005-0000-0000-000054320000}"/>
    <cellStyle name="Note 8" xfId="1666" xr:uid="{00000000-0005-0000-0000-000055320000}"/>
    <cellStyle name="Note 8 2" xfId="3350" xr:uid="{00000000-0005-0000-0000-000056320000}"/>
    <cellStyle name="Note 8 2 2" xfId="3888" xr:uid="{00000000-0005-0000-0000-000057320000}"/>
    <cellStyle name="Note 8 3" xfId="3649" xr:uid="{00000000-0005-0000-0000-000058320000}"/>
    <cellStyle name="Note 9" xfId="1724" xr:uid="{00000000-0005-0000-0000-000059320000}"/>
    <cellStyle name="Note 9 2" xfId="3408" xr:uid="{00000000-0005-0000-0000-00005A320000}"/>
    <cellStyle name="Note 9 2 2" xfId="3922" xr:uid="{00000000-0005-0000-0000-00005B320000}"/>
    <cellStyle name="Note 9 3" xfId="3700" xr:uid="{00000000-0005-0000-0000-00005C320000}"/>
    <cellStyle name="Output" xfId="1561" builtinId="21" customBuiltin="1"/>
    <cellStyle name="Output 2" xfId="60" xr:uid="{00000000-0005-0000-0000-00005E320000}"/>
    <cellStyle name="Title" xfId="65" builtinId="15" customBuiltin="1"/>
    <cellStyle name="Total" xfId="1567" builtinId="25" customBuiltin="1"/>
    <cellStyle name="Total 2" xfId="61" xr:uid="{00000000-0005-0000-0000-000061320000}"/>
    <cellStyle name="Warning Text" xfId="1565" builtinId="11" customBuiltin="1"/>
    <cellStyle name="Warning Text 2" xfId="62" xr:uid="{00000000-0005-0000-0000-000063320000}"/>
  </cellStyles>
  <dxfs count="35">
    <dxf>
      <font>
        <strike val="0"/>
        <outline val="0"/>
        <shadow val="0"/>
        <u val="none"/>
        <vertAlign val="baseline"/>
        <sz val="12"/>
        <name val="Arial"/>
        <scheme val="none"/>
      </font>
    </dxf>
    <dxf>
      <font>
        <strike val="0"/>
        <outline val="0"/>
        <shadow val="0"/>
        <u val="none"/>
        <vertAlign val="baseline"/>
        <sz val="12"/>
        <name val="Arial"/>
        <scheme val="none"/>
      </font>
      <numFmt numFmtId="164" formatCode="[$-409]mmmm\ d\,\ yyyy;@"/>
    </dxf>
    <dxf>
      <font>
        <b val="0"/>
        <i val="0"/>
        <strike val="0"/>
        <condense val="0"/>
        <extend val="0"/>
        <outline val="0"/>
        <shadow val="0"/>
        <u val="none"/>
        <vertAlign val="baseline"/>
        <sz val="12"/>
        <color theme="1"/>
        <name val="Calibri"/>
        <scheme val="minor"/>
      </font>
      <numFmt numFmtId="0" formatCode="General"/>
    </dxf>
    <dxf>
      <font>
        <b val="0"/>
        <i val="0"/>
        <strike val="0"/>
        <condense val="0"/>
        <extend val="0"/>
        <outline val="0"/>
        <shadow val="0"/>
        <u val="none"/>
        <vertAlign val="baseline"/>
        <sz val="12"/>
        <color theme="1"/>
        <name val="Arial"/>
        <scheme val="none"/>
      </font>
      <numFmt numFmtId="34" formatCode="_(&quot;$&quot;* #,##0.00_);_(&quot;$&quot;* \(#,##0.00\);_(&quot;$&quot;* &quot;-&quot;??_);_(@_)"/>
    </dxf>
    <dxf>
      <font>
        <strike val="0"/>
        <outline val="0"/>
        <shadow val="0"/>
        <u val="none"/>
        <vertAlign val="baseline"/>
        <sz val="12"/>
        <name val="Arial"/>
        <scheme val="none"/>
      </font>
    </dxf>
    <dxf>
      <font>
        <b val="0"/>
        <i val="0"/>
        <strike val="0"/>
        <condense val="0"/>
        <extend val="0"/>
        <outline val="0"/>
        <shadow val="0"/>
        <u val="none"/>
        <vertAlign val="baseline"/>
        <sz val="12"/>
        <color theme="1"/>
        <name val="Calibri"/>
        <scheme val="minor"/>
      </font>
      <numFmt numFmtId="0" formatCode="General"/>
    </dxf>
    <dxf>
      <font>
        <b val="0"/>
        <i val="0"/>
        <strike val="0"/>
        <condense val="0"/>
        <extend val="0"/>
        <outline val="0"/>
        <shadow val="0"/>
        <u val="none"/>
        <vertAlign val="baseline"/>
        <sz val="12"/>
        <color theme="1"/>
        <name val="Arial"/>
        <scheme val="none"/>
      </font>
      <fill>
        <patternFill patternType="solid">
          <fgColor indexed="64"/>
          <bgColor rgb="FFFFFF00"/>
        </patternFill>
      </fill>
    </dxf>
    <dxf>
      <font>
        <b val="0"/>
        <i val="0"/>
        <strike val="0"/>
        <condense val="0"/>
        <extend val="0"/>
        <outline val="0"/>
        <shadow val="0"/>
        <u val="none"/>
        <vertAlign val="baseline"/>
        <sz val="12"/>
        <color theme="1"/>
        <name val="Calibri"/>
        <scheme val="minor"/>
      </font>
      <numFmt numFmtId="0" formatCode="General"/>
    </dxf>
    <dxf>
      <font>
        <b val="0"/>
        <i val="0"/>
        <strike val="0"/>
        <condense val="0"/>
        <extend val="0"/>
        <outline val="0"/>
        <shadow val="0"/>
        <u val="none"/>
        <vertAlign val="baseline"/>
        <sz val="12"/>
        <color theme="1"/>
        <name val="Arial"/>
        <scheme val="none"/>
      </font>
      <numFmt numFmtId="2" formatCode="0.00"/>
      <fill>
        <patternFill patternType="solid">
          <fgColor indexed="64"/>
          <bgColor rgb="FFFFFF00"/>
        </patternFill>
      </fill>
    </dxf>
    <dxf>
      <font>
        <b val="0"/>
        <i val="0"/>
        <strike val="0"/>
        <condense val="0"/>
        <extend val="0"/>
        <outline val="0"/>
        <shadow val="0"/>
        <u val="none"/>
        <vertAlign val="baseline"/>
        <sz val="12"/>
        <color theme="1"/>
        <name val="Calibri"/>
        <scheme val="minor"/>
      </font>
      <numFmt numFmtId="0" formatCode="General"/>
    </dxf>
    <dxf>
      <font>
        <b val="0"/>
        <i val="0"/>
        <strike val="0"/>
        <condense val="0"/>
        <extend val="0"/>
        <outline val="0"/>
        <shadow val="0"/>
        <u val="none"/>
        <vertAlign val="baseline"/>
        <sz val="12"/>
        <color theme="1"/>
        <name val="Arial"/>
        <scheme val="none"/>
      </font>
    </dxf>
    <dxf>
      <font>
        <b val="0"/>
        <i val="0"/>
        <strike val="0"/>
        <condense val="0"/>
        <extend val="0"/>
        <outline val="0"/>
        <shadow val="0"/>
        <u val="none"/>
        <vertAlign val="baseline"/>
        <sz val="12"/>
        <color theme="1"/>
        <name val="Calibri"/>
        <scheme val="minor"/>
      </font>
      <numFmt numFmtId="0" formatCode="General"/>
    </dxf>
    <dxf>
      <font>
        <b val="0"/>
        <i val="0"/>
        <strike val="0"/>
        <condense val="0"/>
        <extend val="0"/>
        <outline val="0"/>
        <shadow val="0"/>
        <u val="none"/>
        <vertAlign val="baseline"/>
        <sz val="12"/>
        <color theme="1"/>
        <name val="Arial"/>
        <scheme val="none"/>
      </font>
    </dxf>
    <dxf>
      <font>
        <b val="0"/>
        <i val="0"/>
        <strike val="0"/>
        <condense val="0"/>
        <extend val="0"/>
        <outline val="0"/>
        <shadow val="0"/>
        <u val="none"/>
        <vertAlign val="baseline"/>
        <sz val="12"/>
        <color theme="1"/>
        <name val="Calibri"/>
        <scheme val="minor"/>
      </font>
      <numFmt numFmtId="0" formatCode="General"/>
    </dxf>
    <dxf>
      <font>
        <b val="0"/>
        <i val="0"/>
        <strike val="0"/>
        <condense val="0"/>
        <extend val="0"/>
        <outline val="0"/>
        <shadow val="0"/>
        <u val="none"/>
        <vertAlign val="baseline"/>
        <sz val="12"/>
        <color theme="1"/>
        <name val="Arial"/>
        <scheme val="none"/>
      </font>
      <fill>
        <patternFill patternType="none">
          <fgColor indexed="64"/>
          <bgColor auto="1"/>
        </patternFill>
      </fill>
    </dxf>
    <dxf>
      <font>
        <b val="0"/>
        <i val="0"/>
        <strike val="0"/>
        <condense val="0"/>
        <extend val="0"/>
        <outline val="0"/>
        <shadow val="0"/>
        <u val="none"/>
        <vertAlign val="baseline"/>
        <sz val="12"/>
        <color theme="1"/>
        <name val="Calibri"/>
        <scheme val="minor"/>
      </font>
      <numFmt numFmtId="0" formatCode="General"/>
    </dxf>
    <dxf>
      <font>
        <b val="0"/>
        <i val="0"/>
        <strike val="0"/>
        <condense val="0"/>
        <extend val="0"/>
        <outline val="0"/>
        <shadow val="0"/>
        <u val="none"/>
        <vertAlign val="baseline"/>
        <sz val="12"/>
        <color theme="1"/>
        <name val="Arial"/>
        <scheme val="none"/>
      </font>
    </dxf>
    <dxf>
      <font>
        <b val="0"/>
        <i val="0"/>
        <strike val="0"/>
        <condense val="0"/>
        <extend val="0"/>
        <outline val="0"/>
        <shadow val="0"/>
        <u val="none"/>
        <vertAlign val="baseline"/>
        <sz val="12"/>
        <color theme="1"/>
        <name val="Calibri"/>
        <scheme val="minor"/>
      </font>
      <numFmt numFmtId="0" formatCode="General"/>
    </dxf>
    <dxf>
      <font>
        <b val="0"/>
        <i val="0"/>
        <strike val="0"/>
        <condense val="0"/>
        <extend val="0"/>
        <outline val="0"/>
        <shadow val="0"/>
        <u val="none"/>
        <vertAlign val="baseline"/>
        <sz val="12"/>
        <color theme="1"/>
        <name val="Arial"/>
        <scheme val="none"/>
      </font>
    </dxf>
    <dxf>
      <font>
        <b val="0"/>
        <i val="0"/>
        <strike val="0"/>
        <condense val="0"/>
        <extend val="0"/>
        <outline val="0"/>
        <shadow val="0"/>
        <u val="none"/>
        <vertAlign val="baseline"/>
        <sz val="12"/>
        <color theme="1"/>
        <name val="Calibri"/>
        <scheme val="minor"/>
      </font>
      <numFmt numFmtId="0" formatCode="General"/>
    </dxf>
    <dxf>
      <font>
        <b val="0"/>
        <i val="0"/>
        <strike val="0"/>
        <condense val="0"/>
        <extend val="0"/>
        <outline val="0"/>
        <shadow val="0"/>
        <u val="none"/>
        <vertAlign val="baseline"/>
        <sz val="12"/>
        <color theme="1"/>
        <name val="Arial"/>
        <scheme val="none"/>
      </font>
    </dxf>
    <dxf>
      <font>
        <b val="0"/>
        <i val="0"/>
        <strike val="0"/>
        <condense val="0"/>
        <extend val="0"/>
        <outline val="0"/>
        <shadow val="0"/>
        <u val="none"/>
        <vertAlign val="baseline"/>
        <sz val="12"/>
        <color theme="1"/>
        <name val="Calibri"/>
        <scheme val="minor"/>
      </font>
      <numFmt numFmtId="0" formatCode="General"/>
    </dxf>
    <dxf>
      <font>
        <b val="0"/>
        <i val="0"/>
        <strike val="0"/>
        <condense val="0"/>
        <extend val="0"/>
        <outline val="0"/>
        <shadow val="0"/>
        <u val="none"/>
        <vertAlign val="baseline"/>
        <sz val="12"/>
        <color theme="1"/>
        <name val="Arial"/>
        <scheme val="none"/>
      </font>
      <alignment horizontal="center" textRotation="0" indent="0" justifyLastLine="0" shrinkToFit="0" readingOrder="0"/>
    </dxf>
    <dxf>
      <font>
        <b val="0"/>
        <i val="0"/>
        <strike val="0"/>
        <condense val="0"/>
        <extend val="0"/>
        <outline val="0"/>
        <shadow val="0"/>
        <u val="none"/>
        <vertAlign val="baseline"/>
        <sz val="12"/>
        <color theme="1"/>
        <name val="Calibri"/>
        <scheme val="minor"/>
      </font>
      <numFmt numFmtId="0" formatCode="General"/>
    </dxf>
    <dxf>
      <font>
        <b val="0"/>
        <i val="0"/>
        <strike val="0"/>
        <condense val="0"/>
        <extend val="0"/>
        <outline val="0"/>
        <shadow val="0"/>
        <u val="none"/>
        <vertAlign val="baseline"/>
        <sz val="12"/>
        <color theme="1"/>
        <name val="Arial"/>
        <scheme val="none"/>
      </font>
    </dxf>
    <dxf>
      <font>
        <strike val="0"/>
        <outline val="0"/>
        <shadow val="0"/>
        <u val="none"/>
        <vertAlign val="baseline"/>
        <sz val="12"/>
        <name val="Arial"/>
        <scheme val="none"/>
      </font>
      <alignment horizontal="center" vertical="bottom" textRotation="0" wrapText="0" indent="0" justifyLastLine="0" shrinkToFit="0" readingOrder="0"/>
    </dxf>
    <dxf>
      <font>
        <strike val="0"/>
        <outline val="0"/>
        <shadow val="0"/>
        <u val="none"/>
        <vertAlign val="baseline"/>
        <sz val="12"/>
        <name val="Arial"/>
        <scheme val="none"/>
      </font>
    </dxf>
    <dxf>
      <font>
        <strike val="0"/>
        <outline val="0"/>
        <shadow val="0"/>
        <u val="none"/>
        <vertAlign val="baseline"/>
        <sz val="12"/>
        <name val="Arial"/>
        <scheme val="none"/>
      </font>
    </dxf>
    <dxf>
      <font>
        <b val="0"/>
        <i val="0"/>
        <strike val="0"/>
        <condense val="0"/>
        <extend val="0"/>
        <outline val="0"/>
        <shadow val="0"/>
        <u val="none"/>
        <vertAlign val="baseline"/>
        <sz val="12"/>
        <color rgb="FF000000"/>
        <name val="Arial"/>
        <scheme val="none"/>
      </font>
      <alignment horizontal="left" textRotation="0" indent="0" justifyLastLine="0" shrinkToFit="0" readingOrder="0"/>
    </dxf>
    <dxf>
      <font>
        <strike val="0"/>
        <outline val="0"/>
        <shadow val="0"/>
        <u val="none"/>
        <vertAlign val="baseline"/>
        <sz val="12"/>
        <name val="Arial"/>
        <scheme val="none"/>
      </font>
    </dxf>
    <dxf>
      <border outline="0">
        <left style="medium">
          <color auto="1"/>
        </left>
        <right style="medium">
          <color auto="1"/>
        </right>
        <top style="medium">
          <color auto="1"/>
        </top>
        <bottom style="medium">
          <color auto="1"/>
        </bottom>
      </border>
    </dxf>
    <dxf>
      <font>
        <strike val="0"/>
        <outline val="0"/>
        <shadow val="0"/>
        <u val="none"/>
        <vertAlign val="baseline"/>
        <sz val="12"/>
        <name val="Arial"/>
        <scheme val="none"/>
      </font>
    </dxf>
    <dxf>
      <font>
        <b/>
        <i val="0"/>
        <strike val="0"/>
        <condense val="0"/>
        <extend val="0"/>
        <outline val="0"/>
        <shadow val="0"/>
        <u val="none"/>
        <vertAlign val="baseline"/>
        <sz val="12"/>
        <color theme="1"/>
        <name val="Arial"/>
        <scheme val="none"/>
      </font>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34"/>
      <tableStyleElement type="headerRow" dxfId="3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285750</xdr:colOff>
          <xdr:row>6</xdr:row>
          <xdr:rowOff>0</xdr:rowOff>
        </xdr:from>
        <xdr:to>
          <xdr:col>4</xdr:col>
          <xdr:colOff>0</xdr:colOff>
          <xdr:row>9</xdr:row>
          <xdr:rowOff>76200</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100-00001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1. Update Stock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10</xdr:row>
          <xdr:rowOff>38100</xdr:rowOff>
        </xdr:from>
        <xdr:to>
          <xdr:col>4</xdr:col>
          <xdr:colOff>9525</xdr:colOff>
          <xdr:row>14</xdr:row>
          <xdr:rowOff>38100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100-00001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2. Flag Low Stock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323850</xdr:colOff>
          <xdr:row>14</xdr:row>
          <xdr:rowOff>161925</xdr:rowOff>
        </xdr:from>
        <xdr:to>
          <xdr:col>4</xdr:col>
          <xdr:colOff>28575</xdr:colOff>
          <xdr:row>18</xdr:row>
          <xdr:rowOff>133350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100-000013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3. Order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581025</xdr:colOff>
          <xdr:row>40</xdr:row>
          <xdr:rowOff>57150</xdr:rowOff>
        </xdr:from>
        <xdr:to>
          <xdr:col>11</xdr:col>
          <xdr:colOff>285750</xdr:colOff>
          <xdr:row>44</xdr:row>
          <xdr:rowOff>57150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100-00001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Generate New Nima Listings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6</xdr:row>
          <xdr:rowOff>9525</xdr:rowOff>
        </xdr:from>
        <xdr:to>
          <xdr:col>7</xdr:col>
          <xdr:colOff>276225</xdr:colOff>
          <xdr:row>9</xdr:row>
          <xdr:rowOff>76200</xdr:rowOff>
        </xdr:to>
        <xdr:sp macro="" textlink="">
          <xdr:nvSpPr>
            <xdr:cNvPr id="5141" name="Button 21" hidden="1">
              <a:extLst>
                <a:ext uri="{63B3BB69-23CF-44E3-9099-C40C66FF867C}">
                  <a14:compatExt spid="_x0000_s5141"/>
                </a:ext>
                <a:ext uri="{FF2B5EF4-FFF2-40B4-BE49-F238E27FC236}">
                  <a16:creationId xmlns:a16="http://schemas.microsoft.com/office/drawing/2014/main" id="{00000000-0008-0000-0100-000015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A. Generate PayPal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10</xdr:row>
          <xdr:rowOff>28575</xdr:rowOff>
        </xdr:from>
        <xdr:to>
          <xdr:col>7</xdr:col>
          <xdr:colOff>276225</xdr:colOff>
          <xdr:row>14</xdr:row>
          <xdr:rowOff>19050</xdr:rowOff>
        </xdr:to>
        <xdr:sp macro="" textlink="">
          <xdr:nvSpPr>
            <xdr:cNvPr id="5142" name="Button 22" hidden="1">
              <a:extLst>
                <a:ext uri="{63B3BB69-23CF-44E3-9099-C40C66FF867C}">
                  <a14:compatExt spid="_x0000_s5142"/>
                </a:ext>
                <a:ext uri="{FF2B5EF4-FFF2-40B4-BE49-F238E27FC236}">
                  <a16:creationId xmlns:a16="http://schemas.microsoft.com/office/drawing/2014/main" id="{00000000-0008-0000-0100-000016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B. Generate Shipping Confirms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2</xdr:row>
          <xdr:rowOff>76200</xdr:rowOff>
        </xdr:from>
        <xdr:to>
          <xdr:col>22</xdr:col>
          <xdr:colOff>47625</xdr:colOff>
          <xdr:row>9</xdr:row>
          <xdr:rowOff>66675</xdr:rowOff>
        </xdr:to>
        <xdr:sp macro="" textlink="">
          <xdr:nvSpPr>
            <xdr:cNvPr id="5143" name="Button 23" hidden="1">
              <a:extLst>
                <a:ext uri="{63B3BB69-23CF-44E3-9099-C40C66FF867C}">
                  <a14:compatExt spid="_x0000_s5143"/>
                </a:ext>
                <a:ext uri="{FF2B5EF4-FFF2-40B4-BE49-F238E27FC236}">
                  <a16:creationId xmlns:a16="http://schemas.microsoft.com/office/drawing/2014/main" id="{00000000-0008-0000-0100-00001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FBA Reorder Report</a:t>
              </a:r>
            </a:p>
            <a:p>
              <a:pPr algn="ctr" rtl="0">
                <a:defRPr sz="1000"/>
              </a:pPr>
              <a:r>
                <a:rPr lang="en-US" sz="1200" b="0" i="0" u="none" strike="noStrike" baseline="0">
                  <a:solidFill>
                    <a:srgbClr val="000000"/>
                  </a:solidFill>
                  <a:latin typeface="Calibri"/>
                  <a:ea typeface="Calibri"/>
                  <a:cs typeface="Calibri"/>
                </a:rPr>
                <a:t>(update fba.txt [FBA Inventory report], businesreport.csv [detail page sales and traffic report] optional for suggestions)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38100</xdr:colOff>
          <xdr:row>10</xdr:row>
          <xdr:rowOff>0</xdr:rowOff>
        </xdr:from>
        <xdr:to>
          <xdr:col>11</xdr:col>
          <xdr:colOff>266700</xdr:colOff>
          <xdr:row>14</xdr:row>
          <xdr:rowOff>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100-00001B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Blank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28575</xdr:colOff>
          <xdr:row>15</xdr:row>
          <xdr:rowOff>0</xdr:rowOff>
        </xdr:from>
        <xdr:to>
          <xdr:col>11</xdr:col>
          <xdr:colOff>257175</xdr:colOff>
          <xdr:row>18</xdr:row>
          <xdr:rowOff>57150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100-00001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Gen Wmt Shipping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38100</xdr:colOff>
          <xdr:row>19</xdr:row>
          <xdr:rowOff>47625</xdr:rowOff>
        </xdr:from>
        <xdr:to>
          <xdr:col>11</xdr:col>
          <xdr:colOff>266700</xdr:colOff>
          <xdr:row>23</xdr:row>
          <xdr:rowOff>19050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100-00001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Gen Wmt Shipping Confirm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30</xdr:row>
          <xdr:rowOff>95250</xdr:rowOff>
        </xdr:from>
        <xdr:to>
          <xdr:col>4</xdr:col>
          <xdr:colOff>0</xdr:colOff>
          <xdr:row>34</xdr:row>
          <xdr:rowOff>76200</xdr:rowOff>
        </xdr:to>
        <xdr:sp macro="" textlink="">
          <xdr:nvSpPr>
            <xdr:cNvPr id="5150" name="Button 30" hidden="1">
              <a:extLst>
                <a:ext uri="{63B3BB69-23CF-44E3-9099-C40C66FF867C}">
                  <a14:compatExt spid="_x0000_s5150"/>
                </a:ext>
                <a:ext uri="{FF2B5EF4-FFF2-40B4-BE49-F238E27FC236}">
                  <a16:creationId xmlns:a16="http://schemas.microsoft.com/office/drawing/2014/main" id="{00000000-0008-0000-0100-00001E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Integrate Category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104775</xdr:colOff>
          <xdr:row>31</xdr:row>
          <xdr:rowOff>0</xdr:rowOff>
        </xdr:from>
        <xdr:to>
          <xdr:col>7</xdr:col>
          <xdr:colOff>209550</xdr:colOff>
          <xdr:row>34</xdr:row>
          <xdr:rowOff>76200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100-00001F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Suppressed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31</xdr:row>
          <xdr:rowOff>0</xdr:rowOff>
        </xdr:from>
        <xdr:to>
          <xdr:col>11</xdr:col>
          <xdr:colOff>28575</xdr:colOff>
          <xdr:row>34</xdr:row>
          <xdr:rowOff>85725</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100-000020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Find Unlisted Wmt Items (Changes Product DB to 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35</xdr:row>
          <xdr:rowOff>57150</xdr:rowOff>
        </xdr:from>
        <xdr:to>
          <xdr:col>4</xdr:col>
          <xdr:colOff>0</xdr:colOff>
          <xdr:row>39</xdr:row>
          <xdr:rowOff>38100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100-00002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Cost Analytics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104775</xdr:colOff>
          <xdr:row>35</xdr:row>
          <xdr:rowOff>76200</xdr:rowOff>
        </xdr:from>
        <xdr:to>
          <xdr:col>7</xdr:col>
          <xdr:colOff>209550</xdr:colOff>
          <xdr:row>39</xdr:row>
          <xdr:rowOff>47625</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100-00002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Fix Low Prices (Too 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35</xdr:row>
          <xdr:rowOff>76200</xdr:rowOff>
        </xdr:from>
        <xdr:to>
          <xdr:col>11</xdr:col>
          <xdr:colOff>28575</xdr:colOff>
          <xdr:row>39</xdr:row>
          <xdr:rowOff>47625</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100-000023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Assign Master Sale Price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219075</xdr:colOff>
          <xdr:row>40</xdr:row>
          <xdr:rowOff>57150</xdr:rowOff>
        </xdr:from>
        <xdr:to>
          <xdr:col>4</xdr:col>
          <xdr:colOff>47625</xdr:colOff>
          <xdr:row>44</xdr:row>
          <xdr:rowOff>47625</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100-00002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Item Repricer (Only Drops Price)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104775</xdr:colOff>
          <xdr:row>15</xdr:row>
          <xdr:rowOff>0</xdr:rowOff>
        </xdr:from>
        <xdr:to>
          <xdr:col>7</xdr:col>
          <xdr:colOff>285750</xdr:colOff>
          <xdr:row>18</xdr:row>
          <xdr:rowOff>76200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100-000025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Generate Packing Slips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6</xdr:row>
          <xdr:rowOff>47625</xdr:rowOff>
        </xdr:from>
        <xdr:to>
          <xdr:col>11</xdr:col>
          <xdr:colOff>238125</xdr:colOff>
          <xdr:row>9</xdr:row>
          <xdr:rowOff>66675</xdr:rowOff>
        </xdr:to>
        <xdr:sp macro="" textlink="">
          <xdr:nvSpPr>
            <xdr:cNvPr id="5159" name="Button 39" hidden="1">
              <a:extLst>
                <a:ext uri="{63B3BB69-23CF-44E3-9099-C40C66FF867C}">
                  <a14:compatExt spid="_x0000_s5159"/>
                </a:ext>
                <a:ext uri="{FF2B5EF4-FFF2-40B4-BE49-F238E27FC236}">
                  <a16:creationId xmlns:a16="http://schemas.microsoft.com/office/drawing/2014/main" id="{00000000-0008-0000-0100-00002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Update Walmart Prices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19</xdr:row>
          <xdr:rowOff>38100</xdr:rowOff>
        </xdr:from>
        <xdr:to>
          <xdr:col>7</xdr:col>
          <xdr:colOff>304800</xdr:colOff>
          <xdr:row>23</xdr:row>
          <xdr:rowOff>38100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100-00002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Blank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85725</xdr:colOff>
          <xdr:row>10</xdr:row>
          <xdr:rowOff>47625</xdr:rowOff>
        </xdr:from>
        <xdr:to>
          <xdr:col>22</xdr:col>
          <xdr:colOff>47625</xdr:colOff>
          <xdr:row>17</xdr:row>
          <xdr:rowOff>38100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100-00002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Generate Customer Emails</a:t>
              </a:r>
            </a:p>
            <a:p>
              <a:pPr algn="ctr" rtl="0">
                <a:defRPr sz="1000"/>
              </a:pPr>
              <a:r>
                <a:rPr lang="en-US" sz="1200" b="0" i="0" u="none" strike="noStrike" baseline="0">
                  <a:solidFill>
                    <a:srgbClr val="000000"/>
                  </a:solidFill>
                  <a:latin typeface="Calibri"/>
                  <a:ea typeface="Calibri"/>
                  <a:cs typeface="Calibri"/>
                </a:rPr>
                <a:t>(Not Working)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40</xdr:row>
          <xdr:rowOff>76200</xdr:rowOff>
        </xdr:from>
        <xdr:to>
          <xdr:col>7</xdr:col>
          <xdr:colOff>228600</xdr:colOff>
          <xdr:row>44</xdr:row>
          <xdr:rowOff>47625</xdr:rowOff>
        </xdr:to>
        <xdr:sp macro="" textlink="">
          <xdr:nvSpPr>
            <xdr:cNvPr id="5162" name="Button 42" hidden="1">
              <a:extLst>
                <a:ext uri="{63B3BB69-23CF-44E3-9099-C40C66FF867C}">
                  <a14:compatExt spid="_x0000_s5162"/>
                </a:ext>
                <a:ext uri="{FF2B5EF4-FFF2-40B4-BE49-F238E27FC236}">
                  <a16:creationId xmlns:a16="http://schemas.microsoft.com/office/drawing/2014/main" id="{00000000-0008-0000-0100-00002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Find Unsold Items</a:t>
              </a:r>
            </a:p>
            <a:p>
              <a:pPr algn="ctr" rtl="0">
                <a:defRPr sz="1000"/>
              </a:pPr>
              <a:r>
                <a:rPr lang="en-US" sz="1200" b="0" i="0" u="none" strike="noStrike" baseline="0">
                  <a:solidFill>
                    <a:srgbClr val="000000"/>
                  </a:solidFill>
                  <a:latin typeface="Calibri"/>
                  <a:ea typeface="Calibri"/>
                  <a:cs typeface="Calibri"/>
                </a:rPr>
                <a:t>(Checks BIN sheet for SKUs that sold)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28575</xdr:colOff>
          <xdr:row>4</xdr:row>
          <xdr:rowOff>200025</xdr:rowOff>
        </xdr:from>
        <xdr:to>
          <xdr:col>13</xdr:col>
          <xdr:colOff>1343025</xdr:colOff>
          <xdr:row>6</xdr:row>
          <xdr:rowOff>142875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Check Stock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1</xdr:row>
          <xdr:rowOff>142875</xdr:rowOff>
        </xdr:from>
        <xdr:to>
          <xdr:col>13</xdr:col>
          <xdr:colOff>1343025</xdr:colOff>
          <xdr:row>3</xdr:row>
          <xdr:rowOff>85725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Find New Items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R1817" headerRowDxfId="32" dataDxfId="31" totalsRowDxfId="29" tableBorderDxfId="30">
  <autoFilter ref="A2:R1817" xr:uid="{00000000-0009-0000-0100-000002000000}"/>
  <tableColumns count="18">
    <tableColumn id="1" xr3:uid="{00000000-0010-0000-0000-000001000000}" name="SKU" totalsRowLabel="Total" dataDxfId="28"/>
    <tableColumn id="2" xr3:uid="{00000000-0010-0000-0000-000002000000}" name="Item Number" dataDxfId="27"/>
    <tableColumn id="3" xr3:uid="{00000000-0010-0000-0000-000003000000}" name="Column1" dataDxfId="26"/>
    <tableColumn id="4" xr3:uid="{00000000-0010-0000-0000-000004000000}" name="# of Units Sold" dataDxfId="25"/>
    <tableColumn id="5" xr3:uid="{00000000-0010-0000-0000-000005000000}" name="Price / Unit" dataDxfId="24" totalsRowDxfId="23" dataCellStyle="Currency"/>
    <tableColumn id="6" xr3:uid="{00000000-0010-0000-0000-000006000000}" name="Shipping" dataDxfId="22" totalsRowDxfId="21" dataCellStyle="Currency"/>
    <tableColumn id="7" xr3:uid="{00000000-0010-0000-0000-000007000000}" name="Total Payment Received Before Fees" dataDxfId="20" totalsRowDxfId="19" dataCellStyle="Currency">
      <calculatedColumnFormula>SUM(E3:F3)</calculatedColumnFormula>
    </tableColumn>
    <tableColumn id="8" xr3:uid="{00000000-0010-0000-0000-000008000000}" name="Unit Cost" dataDxfId="18" totalsRowDxfId="17" dataCellStyle="Currency"/>
    <tableColumn id="9" xr3:uid="{00000000-0010-0000-0000-000009000000}" name="Shipping Cost" dataDxfId="16" totalsRowDxfId="15" dataCellStyle="Currency"/>
    <tableColumn id="10" xr3:uid="{00000000-0010-0000-0000-00000A000000}" name="Amazon Fee" dataDxfId="14" totalsRowDxfId="13" dataCellStyle="Currency"/>
    <tableColumn id="11" xr3:uid="{00000000-0010-0000-0000-00000B000000}" name="Parking Fee" dataDxfId="12" totalsRowDxfId="11" dataCellStyle="Currency"/>
    <tableColumn id="12" xr3:uid="{00000000-0010-0000-0000-00000C000000}" name="Miscellaneous / Overhead" dataDxfId="10" totalsRowDxfId="9" dataCellStyle="Currency"/>
    <tableColumn id="19" xr3:uid="{00000000-0010-0000-0000-000013000000}" name="Mileage" dataDxfId="8" totalsRowDxfId="7" dataCellStyle="Currency"/>
    <tableColumn id="20" xr3:uid="{00000000-0010-0000-0000-000014000000}" name="Mileage Reimbursement" dataDxfId="6" totalsRowDxfId="5" dataCellStyle="Currency">
      <calculatedColumnFormula>Table2[[#This Row],[Mileage]]*-0.25</calculatedColumnFormula>
    </tableColumn>
    <tableColumn id="13" xr3:uid="{00000000-0010-0000-0000-00000D000000}" name="Paid By" dataDxfId="4"/>
    <tableColumn id="14" xr3:uid="{00000000-0010-0000-0000-00000E000000}" name="Net Earnings / Unit" dataDxfId="3" totalsRowDxfId="2" dataCellStyle="Currency">
      <calculatedColumnFormula>Table2[[#This Row],[Total Payment Received Before Fees]]+Table2[[#This Row],[Unit Cost]]+Table2[[#This Row],[Shipping Cost]]+Table2[[#This Row],[Amazon Fee]]+Table2[[#This Row],[Parking Fee]]+Table2[[#This Row],[Miscellaneous / Overhead]]</calculatedColumnFormula>
    </tableColumn>
    <tableColumn id="15" xr3:uid="{00000000-0010-0000-0000-00000F000000}" name=" Date of Sale" dataDxfId="1"/>
    <tableColumn id="16" xr3:uid="{00000000-0010-0000-0000-000010000000}" name="Notes" totalsRowFunction="coun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3.xml.rels><?xml version="1.0" encoding="UTF-8" standalone="yes"?>
<Relationships xmlns="http://schemas.openxmlformats.org/package/2006/relationships"><Relationship Id="rId8" Type="http://schemas.openxmlformats.org/officeDocument/2006/relationships/hyperlink" Target="http://www.nimahandbags.com/product_info.php?cPath=419&amp;products_id=4940" TargetMode="External"/><Relationship Id="rId13" Type="http://schemas.openxmlformats.org/officeDocument/2006/relationships/comments" Target="../comments1.xml"/><Relationship Id="rId3" Type="http://schemas.openxmlformats.org/officeDocument/2006/relationships/hyperlink" Target="http://www.amazon.com/gp/product/B00FQU62UG" TargetMode="External"/><Relationship Id="rId7" Type="http://schemas.openxmlformats.org/officeDocument/2006/relationships/hyperlink" Target="http://www.nimahandbags.com/product_info.php?cPath=419&amp;products_id=4944" TargetMode="External"/><Relationship Id="rId12" Type="http://schemas.openxmlformats.org/officeDocument/2006/relationships/vmlDrawing" Target="../drawings/vmlDrawing2.vml"/><Relationship Id="rId2" Type="http://schemas.openxmlformats.org/officeDocument/2006/relationships/hyperlink" Target="http://www.amazon.com/gp/product/B00FQUS07O" TargetMode="External"/><Relationship Id="rId1" Type="http://schemas.openxmlformats.org/officeDocument/2006/relationships/hyperlink" Target="http://www.amazon.com/gp/product/B00EWH4616" TargetMode="External"/><Relationship Id="rId6" Type="http://schemas.openxmlformats.org/officeDocument/2006/relationships/hyperlink" Target="http://www.amazon.com/gp/product/B00FWDZ53C" TargetMode="External"/><Relationship Id="rId11" Type="http://schemas.openxmlformats.org/officeDocument/2006/relationships/printerSettings" Target="../printerSettings/printerSettings3.bin"/><Relationship Id="rId5" Type="http://schemas.openxmlformats.org/officeDocument/2006/relationships/hyperlink" Target="http://www.amazon.com/gp/product/B00FVKHO4Y" TargetMode="External"/><Relationship Id="rId10" Type="http://schemas.openxmlformats.org/officeDocument/2006/relationships/hyperlink" Target="http://www.nimahandbags.com/product_info.php?cPath=419&amp;products_id=4944" TargetMode="External"/><Relationship Id="rId4" Type="http://schemas.openxmlformats.org/officeDocument/2006/relationships/hyperlink" Target="http://www.amazon.com/gp/product/B00FVNYC1E" TargetMode="External"/><Relationship Id="rId9" Type="http://schemas.openxmlformats.org/officeDocument/2006/relationships/hyperlink" Target="http://www.nimahandbags.com/product_info.php?cPath=419&amp;products_id=4940"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3.vml"/><Relationship Id="rId1" Type="http://schemas.openxmlformats.org/officeDocument/2006/relationships/drawing" Target="../drawings/drawing2.xml"/><Relationship Id="rId4" Type="http://schemas.openxmlformats.org/officeDocument/2006/relationships/ctrlProp" Target="../ctrlProps/ctrlProp2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R1830"/>
  <sheetViews>
    <sheetView zoomScale="78" zoomScaleNormal="78" zoomScalePageLayoutView="78" workbookViewId="0">
      <pane ySplit="2" topLeftCell="A1272" activePane="bottomLeft" state="frozen"/>
      <selection activeCell="F1" sqref="F1"/>
      <selection pane="bottomLeft" activeCell="C1315" sqref="C1315"/>
    </sheetView>
  </sheetViews>
  <sheetFormatPr defaultColWidth="8.625" defaultRowHeight="15.75"/>
  <cols>
    <col min="1" max="1" width="21.125" style="7" bestFit="1" customWidth="1"/>
    <col min="2" max="2" width="18.125" style="9" customWidth="1"/>
    <col min="3" max="3" width="12.5" style="9" customWidth="1"/>
    <col min="4" max="4" width="20.625" style="71" customWidth="1"/>
    <col min="5" max="5" width="40.625" style="116" customWidth="1"/>
    <col min="6" max="6" width="49.125" style="122" customWidth="1"/>
    <col min="7" max="7" width="40.5" style="116" customWidth="1"/>
    <col min="8" max="8" width="22.125" style="116" customWidth="1"/>
    <col min="9" max="9" width="27.125" style="116" customWidth="1"/>
    <col min="10" max="10" width="24.125" style="117" customWidth="1"/>
    <col min="11" max="11" width="25" style="116" customWidth="1"/>
    <col min="12" max="12" width="25.625" style="116" customWidth="1"/>
    <col min="13" max="13" width="14.5" style="113" customWidth="1"/>
    <col min="14" max="14" width="27.625" style="116" customWidth="1"/>
    <col min="15" max="15" width="12.5" style="9" customWidth="1"/>
    <col min="16" max="16" width="23.125" style="9" customWidth="1"/>
    <col min="17" max="17" width="36.625" style="9" bestFit="1" customWidth="1"/>
    <col min="18" max="18" width="44.5" style="9" bestFit="1" customWidth="1"/>
    <col min="19" max="19" width="32.5" bestFit="1" customWidth="1"/>
  </cols>
  <sheetData>
    <row r="1" spans="1:18">
      <c r="A1" s="77" t="s">
        <v>21</v>
      </c>
      <c r="B1" s="85"/>
      <c r="C1" s="85"/>
      <c r="D1" s="86" t="s">
        <v>20</v>
      </c>
      <c r="E1" s="33"/>
      <c r="F1" s="126"/>
      <c r="G1" s="118"/>
      <c r="H1" s="87" t="s">
        <v>19</v>
      </c>
      <c r="I1" s="33"/>
      <c r="J1" s="34"/>
      <c r="K1" s="33"/>
      <c r="L1" s="33"/>
      <c r="M1" s="88"/>
      <c r="N1" s="33"/>
      <c r="O1" s="32"/>
      <c r="P1" s="89" t="s">
        <v>529</v>
      </c>
      <c r="Q1" s="32"/>
      <c r="R1" s="85"/>
    </row>
    <row r="2" spans="1:18" ht="16.5" thickBot="1">
      <c r="A2" s="75" t="s">
        <v>0</v>
      </c>
      <c r="B2" s="28" t="s">
        <v>1</v>
      </c>
      <c r="C2" s="29" t="s">
        <v>922</v>
      </c>
      <c r="D2" s="69" t="s">
        <v>2</v>
      </c>
      <c r="E2" s="51" t="s">
        <v>805</v>
      </c>
      <c r="F2" s="125" t="s">
        <v>3</v>
      </c>
      <c r="G2" s="119" t="s">
        <v>23</v>
      </c>
      <c r="H2" s="50" t="s">
        <v>4</v>
      </c>
      <c r="I2" s="51" t="s">
        <v>5</v>
      </c>
      <c r="J2" s="78" t="s">
        <v>6</v>
      </c>
      <c r="K2" s="51" t="s">
        <v>7</v>
      </c>
      <c r="L2" s="51" t="s">
        <v>2237</v>
      </c>
      <c r="M2" s="52" t="s">
        <v>2852</v>
      </c>
      <c r="N2" s="57" t="s">
        <v>2855</v>
      </c>
      <c r="O2" s="28" t="s">
        <v>9</v>
      </c>
      <c r="P2" s="30" t="s">
        <v>812</v>
      </c>
      <c r="Q2" s="31" t="s">
        <v>24</v>
      </c>
      <c r="R2" s="90" t="s">
        <v>25</v>
      </c>
    </row>
    <row r="3" spans="1:18">
      <c r="A3" s="76"/>
      <c r="B3" s="32"/>
      <c r="C3" s="32"/>
      <c r="D3" s="70"/>
      <c r="E3" s="33"/>
      <c r="F3" s="126"/>
      <c r="G3" s="33">
        <f>(D3*E3)+F3</f>
        <v>0</v>
      </c>
      <c r="H3" s="33"/>
      <c r="I3" s="33"/>
      <c r="J3" s="34">
        <f t="shared" ref="J3:J34" si="0">-(G3*0.15)</f>
        <v>0</v>
      </c>
      <c r="K3" s="33">
        <v>0</v>
      </c>
      <c r="L3" s="34">
        <v>-39.99</v>
      </c>
      <c r="M3" s="53"/>
      <c r="N3" s="34">
        <f>Table2[[#This Row],[Mileage]]*-0.25</f>
        <v>0</v>
      </c>
      <c r="O3" s="32" t="s">
        <v>11</v>
      </c>
      <c r="P3" s="35">
        <f>Table2[[#This Row],[Total Payment Received Before Fees]]+Table2[[#This Row],[Unit Cost]]+Table2[[#This Row],[Shipping Cost]]+Table2[[#This Row],[Amazon Fee]]+Table2[[#This Row],[Parking Fee]]+Table2[[#This Row],[Miscellaneous / Overhead]]</f>
        <v>-39.99</v>
      </c>
      <c r="Q3" s="36">
        <v>41483</v>
      </c>
      <c r="R3" s="32" t="s">
        <v>527</v>
      </c>
    </row>
    <row r="4" spans="1:18">
      <c r="B4" s="10"/>
      <c r="E4" s="37"/>
      <c r="F4" s="39"/>
      <c r="G4" s="37">
        <f>SUM(E4:F4)</f>
        <v>0</v>
      </c>
      <c r="H4" s="37"/>
      <c r="I4" s="37"/>
      <c r="J4" s="35">
        <f t="shared" si="0"/>
        <v>0</v>
      </c>
      <c r="K4" s="37">
        <v>0</v>
      </c>
      <c r="L4" s="37">
        <v>-90</v>
      </c>
      <c r="M4" s="54"/>
      <c r="N4" s="37">
        <f>Table2[[#This Row],[Mileage]]*-0.25</f>
        <v>0</v>
      </c>
      <c r="O4" s="9" t="s">
        <v>11</v>
      </c>
      <c r="P4" s="35">
        <f>Table2[[#This Row],[Total Payment Received Before Fees]]+Table2[[#This Row],[Unit Cost]]+Table2[[#This Row],[Shipping Cost]]+Table2[[#This Row],[Amazon Fee]]+Table2[[#This Row],[Parking Fee]]+Table2[[#This Row],[Miscellaneous / Overhead]]</f>
        <v>-90</v>
      </c>
      <c r="Q4" s="38">
        <v>41487</v>
      </c>
      <c r="R4" s="9" t="s">
        <v>530</v>
      </c>
    </row>
    <row r="5" spans="1:18" ht="18.75" customHeight="1">
      <c r="A5" s="7" t="s">
        <v>22</v>
      </c>
      <c r="B5" s="10" t="s">
        <v>503</v>
      </c>
      <c r="D5" s="71">
        <v>1</v>
      </c>
      <c r="E5" s="37">
        <v>14.99</v>
      </c>
      <c r="F5" s="39">
        <v>4.99</v>
      </c>
      <c r="G5" s="37">
        <f>(D5*E5)+F5</f>
        <v>19.98</v>
      </c>
      <c r="H5" s="37">
        <f>-10*0.75</f>
        <v>-7.5</v>
      </c>
      <c r="I5" s="37">
        <v>-6</v>
      </c>
      <c r="J5" s="35">
        <f t="shared" si="0"/>
        <v>-2.9969999999999999</v>
      </c>
      <c r="K5" s="37">
        <v>0</v>
      </c>
      <c r="L5" s="37">
        <v>0</v>
      </c>
      <c r="M5" s="54"/>
      <c r="N5" s="37">
        <f>Table2[[#This Row],[Mileage]]*-0.25</f>
        <v>0</v>
      </c>
      <c r="O5" s="9" t="s">
        <v>11</v>
      </c>
      <c r="P5" s="35">
        <f>Table2[[#This Row],[Total Payment Received Before Fees]]+Table2[[#This Row],[Unit Cost]]+Table2[[#This Row],[Shipping Cost]]+Table2[[#This Row],[Amazon Fee]]+Table2[[#This Row],[Parking Fee]]+Table2[[#This Row],[Miscellaneous / Overhead]]</f>
        <v>3.4830000000000005</v>
      </c>
      <c r="Q5" s="38">
        <v>41490</v>
      </c>
    </row>
    <row r="6" spans="1:18" ht="18" customHeight="1">
      <c r="B6" s="10"/>
      <c r="E6" s="37"/>
      <c r="F6" s="39"/>
      <c r="G6" s="37">
        <f>SUM(E6:F6)</f>
        <v>0</v>
      </c>
      <c r="H6" s="37"/>
      <c r="I6" s="37"/>
      <c r="J6" s="35">
        <f t="shared" si="0"/>
        <v>0</v>
      </c>
      <c r="K6" s="37">
        <v>0</v>
      </c>
      <c r="L6" s="37">
        <v>-25</v>
      </c>
      <c r="M6" s="54"/>
      <c r="N6" s="37">
        <f>Table2[[#This Row],[Mileage]]*-0.25</f>
        <v>0</v>
      </c>
      <c r="O6" s="9" t="s">
        <v>10</v>
      </c>
      <c r="P6" s="35">
        <f>Table2[[#This Row],[Total Payment Received Before Fees]]+Table2[[#This Row],[Unit Cost]]+Table2[[#This Row],[Shipping Cost]]+Table2[[#This Row],[Amazon Fee]]+Table2[[#This Row],[Parking Fee]]+Table2[[#This Row],[Miscellaneous / Overhead]]</f>
        <v>-25</v>
      </c>
      <c r="Q6" s="38">
        <v>41493</v>
      </c>
      <c r="R6" s="9" t="s">
        <v>813</v>
      </c>
    </row>
    <row r="7" spans="1:18" ht="18" customHeight="1">
      <c r="A7" s="7" t="s">
        <v>22</v>
      </c>
      <c r="B7" s="10" t="s">
        <v>503</v>
      </c>
      <c r="D7" s="71">
        <v>1</v>
      </c>
      <c r="E7" s="37">
        <v>14.99</v>
      </c>
      <c r="F7" s="39">
        <v>4.99</v>
      </c>
      <c r="G7" s="37">
        <f>(D7*E7)+F7</f>
        <v>19.98</v>
      </c>
      <c r="H7" s="37">
        <f>-10*0.75</f>
        <v>-7.5</v>
      </c>
      <c r="I7" s="37">
        <v>-6</v>
      </c>
      <c r="J7" s="35">
        <f t="shared" si="0"/>
        <v>-2.9969999999999999</v>
      </c>
      <c r="K7" s="37">
        <v>0</v>
      </c>
      <c r="L7" s="37">
        <v>0</v>
      </c>
      <c r="M7" s="54"/>
      <c r="N7" s="37">
        <f>Table2[[#This Row],[Mileage]]*-0.25</f>
        <v>0</v>
      </c>
      <c r="O7" s="9" t="s">
        <v>11</v>
      </c>
      <c r="P7" s="35">
        <f>Table2[[#This Row],[Total Payment Received Before Fees]]+Table2[[#This Row],[Unit Cost]]+Table2[[#This Row],[Shipping Cost]]+Table2[[#This Row],[Amazon Fee]]+Table2[[#This Row],[Parking Fee]]+Table2[[#This Row],[Miscellaneous / Overhead]]</f>
        <v>3.4830000000000005</v>
      </c>
      <c r="Q7" s="38">
        <v>41495</v>
      </c>
    </row>
    <row r="8" spans="1:18" ht="18.75" customHeight="1">
      <c r="E8" s="37"/>
      <c r="F8" s="39"/>
      <c r="G8" s="37">
        <f>(D8*E8)+F8</f>
        <v>0</v>
      </c>
      <c r="H8" s="37"/>
      <c r="I8" s="37"/>
      <c r="J8" s="35">
        <f t="shared" si="0"/>
        <v>0</v>
      </c>
      <c r="K8" s="37">
        <v>0</v>
      </c>
      <c r="L8" s="35">
        <v>-39.99</v>
      </c>
      <c r="M8" s="55"/>
      <c r="N8" s="35">
        <f>Table2[[#This Row],[Mileage]]*-0.25</f>
        <v>0</v>
      </c>
      <c r="O8" s="9" t="s">
        <v>11</v>
      </c>
      <c r="P8" s="35">
        <f>Table2[[#This Row],[Total Payment Received Before Fees]]+Table2[[#This Row],[Unit Cost]]+Table2[[#This Row],[Shipping Cost]]+Table2[[#This Row],[Amazon Fee]]+Table2[[#This Row],[Parking Fee]]+Table2[[#This Row],[Miscellaneous / Overhead]]</f>
        <v>-39.99</v>
      </c>
      <c r="Q8" s="38">
        <v>41497</v>
      </c>
      <c r="R8" s="9" t="s">
        <v>527</v>
      </c>
    </row>
    <row r="9" spans="1:18">
      <c r="A9" s="7" t="s">
        <v>26</v>
      </c>
      <c r="B9" s="10" t="s">
        <v>519</v>
      </c>
      <c r="D9" s="71">
        <v>1</v>
      </c>
      <c r="E9" s="37">
        <v>24.99</v>
      </c>
      <c r="F9" s="39">
        <v>5.24</v>
      </c>
      <c r="G9" s="37">
        <f>(D9*E9)+F9</f>
        <v>30.229999999999997</v>
      </c>
      <c r="H9" s="37">
        <f>-14*0.75</f>
        <v>-10.5</v>
      </c>
      <c r="I9" s="37">
        <v>-4</v>
      </c>
      <c r="J9" s="35">
        <f t="shared" si="0"/>
        <v>-4.5344999999999995</v>
      </c>
      <c r="K9" s="37">
        <v>0</v>
      </c>
      <c r="L9" s="37">
        <v>0</v>
      </c>
      <c r="M9" s="54"/>
      <c r="N9" s="37">
        <f>Table2[[#This Row],[Mileage]]*-0.25</f>
        <v>0</v>
      </c>
      <c r="O9" s="9" t="s">
        <v>11</v>
      </c>
      <c r="P9" s="35">
        <f>Table2[[#This Row],[Total Payment Received Before Fees]]+Table2[[#This Row],[Unit Cost]]+Table2[[#This Row],[Shipping Cost]]+Table2[[#This Row],[Amazon Fee]]+Table2[[#This Row],[Parking Fee]]+Table2[[#This Row],[Miscellaneous / Overhead]]</f>
        <v>11.195499999999997</v>
      </c>
      <c r="Q9" s="38">
        <v>41499</v>
      </c>
    </row>
    <row r="10" spans="1:18" ht="15.75" customHeight="1">
      <c r="A10" s="7" t="s">
        <v>28</v>
      </c>
      <c r="B10" s="10" t="s">
        <v>437</v>
      </c>
      <c r="D10" s="71">
        <v>1</v>
      </c>
      <c r="E10" s="35">
        <v>24.99</v>
      </c>
      <c r="F10" s="46">
        <v>4.99</v>
      </c>
      <c r="G10" s="37">
        <f>(D10*E10)+F10</f>
        <v>29.979999999999997</v>
      </c>
      <c r="H10" s="37">
        <f>-15*0.75</f>
        <v>-11.25</v>
      </c>
      <c r="I10" s="37">
        <v>-4</v>
      </c>
      <c r="J10" s="35">
        <f t="shared" si="0"/>
        <v>-4.496999999999999</v>
      </c>
      <c r="K10" s="37">
        <v>0</v>
      </c>
      <c r="L10" s="37">
        <v>0</v>
      </c>
      <c r="M10" s="54"/>
      <c r="N10" s="37">
        <f>Table2[[#This Row],[Mileage]]*-0.25</f>
        <v>0</v>
      </c>
      <c r="O10" s="9" t="s">
        <v>11</v>
      </c>
      <c r="P10" s="35">
        <f>Table2[[#This Row],[Total Payment Received Before Fees]]+Table2[[#This Row],[Unit Cost]]+Table2[[#This Row],[Shipping Cost]]+Table2[[#This Row],[Amazon Fee]]+Table2[[#This Row],[Parking Fee]]+Table2[[#This Row],[Miscellaneous / Overhead]]</f>
        <v>10.232999999999997</v>
      </c>
      <c r="Q10" s="38">
        <v>41500</v>
      </c>
    </row>
    <row r="11" spans="1:18" ht="15.75" customHeight="1">
      <c r="A11" s="7">
        <v>1</v>
      </c>
      <c r="B11" s="10" t="s">
        <v>524</v>
      </c>
      <c r="D11" s="71">
        <v>2</v>
      </c>
      <c r="E11" s="37">
        <v>9.99</v>
      </c>
      <c r="F11" s="39">
        <v>5.49</v>
      </c>
      <c r="G11" s="37">
        <f>(D11*E11)+F11</f>
        <v>25.47</v>
      </c>
      <c r="H11" s="37">
        <f>-8*0.75</f>
        <v>-6</v>
      </c>
      <c r="I11" s="37">
        <v>-6</v>
      </c>
      <c r="J11" s="35">
        <f t="shared" si="0"/>
        <v>-3.8204999999999996</v>
      </c>
      <c r="K11" s="37">
        <v>-1</v>
      </c>
      <c r="L11" s="37">
        <v>0</v>
      </c>
      <c r="M11" s="54"/>
      <c r="N11" s="37">
        <f>Table2[[#This Row],[Mileage]]*-0.25</f>
        <v>0</v>
      </c>
      <c r="O11" s="9" t="s">
        <v>10</v>
      </c>
      <c r="P11" s="35">
        <f>Table2[[#This Row],[Total Payment Received Before Fees]]+Table2[[#This Row],[Unit Cost]]+Table2[[#This Row],[Shipping Cost]]+Table2[[#This Row],[Amazon Fee]]+Table2[[#This Row],[Parking Fee]]+Table2[[#This Row],[Miscellaneous / Overhead]]</f>
        <v>8.6494999999999997</v>
      </c>
      <c r="Q11" s="38">
        <v>41502</v>
      </c>
    </row>
    <row r="12" spans="1:18" ht="18" customHeight="1">
      <c r="A12" s="7">
        <v>16</v>
      </c>
      <c r="B12" s="10" t="s">
        <v>17</v>
      </c>
      <c r="D12" s="71">
        <v>1</v>
      </c>
      <c r="E12" s="37">
        <v>9.99</v>
      </c>
      <c r="F12" s="39">
        <v>4.8899999999999997</v>
      </c>
      <c r="G12" s="37">
        <f>SUM(E12:F12)</f>
        <v>14.879999999999999</v>
      </c>
      <c r="H12" s="37">
        <f t="array" ref="H12">-5*0.75</f>
        <v>-3.75</v>
      </c>
      <c r="I12" s="37">
        <v>-4</v>
      </c>
      <c r="J12" s="35">
        <f t="shared" si="0"/>
        <v>-2.2319999999999998</v>
      </c>
      <c r="K12" s="37">
        <v>0</v>
      </c>
      <c r="L12" s="37">
        <v>0</v>
      </c>
      <c r="M12" s="54"/>
      <c r="N12" s="37">
        <f>Table2[[#This Row],[Mileage]]*-0.25</f>
        <v>0</v>
      </c>
      <c r="O12" s="9" t="s">
        <v>10</v>
      </c>
      <c r="P12" s="35">
        <f>Table2[[#This Row],[Total Payment Received Before Fees]]+Table2[[#This Row],[Unit Cost]]+Table2[[#This Row],[Shipping Cost]]+Table2[[#This Row],[Amazon Fee]]+Table2[[#This Row],[Parking Fee]]+Table2[[#This Row],[Miscellaneous / Overhead]]</f>
        <v>4.8979999999999997</v>
      </c>
      <c r="Q12" s="38">
        <v>41503</v>
      </c>
    </row>
    <row r="13" spans="1:18">
      <c r="A13" s="6" t="s">
        <v>8</v>
      </c>
      <c r="B13" s="6" t="s">
        <v>8</v>
      </c>
      <c r="D13" s="71">
        <v>1</v>
      </c>
      <c r="E13" s="37">
        <v>15.99</v>
      </c>
      <c r="F13" s="39">
        <v>4.99</v>
      </c>
      <c r="G13" s="37">
        <f>SUM(E13:F13)</f>
        <v>20.98</v>
      </c>
      <c r="H13" s="37">
        <f t="array" ref="H13">-4.25*0.75</f>
        <v>-3.1875</v>
      </c>
      <c r="I13" s="37">
        <v>-3</v>
      </c>
      <c r="J13" s="35">
        <f t="shared" si="0"/>
        <v>-3.1469999999999998</v>
      </c>
      <c r="K13" s="37">
        <v>0</v>
      </c>
      <c r="L13" s="37">
        <v>0</v>
      </c>
      <c r="M13" s="54"/>
      <c r="N13" s="37">
        <f>Table2[[#This Row],[Mileage]]*-0.25</f>
        <v>0</v>
      </c>
      <c r="O13" s="9" t="s">
        <v>800</v>
      </c>
      <c r="P13" s="35">
        <f>Table2[[#This Row],[Total Payment Received Before Fees]]+Table2[[#This Row],[Unit Cost]]+Table2[[#This Row],[Shipping Cost]]+Table2[[#This Row],[Amazon Fee]]+Table2[[#This Row],[Parking Fee]]+Table2[[#This Row],[Miscellaneous / Overhead]]</f>
        <v>11.6455</v>
      </c>
      <c r="Q13" s="38">
        <v>41508</v>
      </c>
    </row>
    <row r="14" spans="1:18">
      <c r="A14" s="7" t="s">
        <v>27</v>
      </c>
      <c r="B14" s="10" t="s">
        <v>503</v>
      </c>
      <c r="D14" s="71">
        <v>1</v>
      </c>
      <c r="E14" s="37">
        <v>14.99</v>
      </c>
      <c r="F14" s="39">
        <v>4.99</v>
      </c>
      <c r="G14" s="37">
        <f>SUM(E14:F14)</f>
        <v>19.98</v>
      </c>
      <c r="H14" s="37">
        <f t="array" ref="H14">-10*0.75</f>
        <v>-7.5</v>
      </c>
      <c r="I14" s="37">
        <v>-4</v>
      </c>
      <c r="J14" s="35">
        <f t="shared" si="0"/>
        <v>-2.9969999999999999</v>
      </c>
      <c r="K14" s="37">
        <v>0</v>
      </c>
      <c r="L14" s="37">
        <v>0</v>
      </c>
      <c r="M14" s="54"/>
      <c r="N14" s="37">
        <f>Table2[[#This Row],[Mileage]]*-0.25</f>
        <v>0</v>
      </c>
      <c r="O14" s="9" t="s">
        <v>11</v>
      </c>
      <c r="P14" s="35">
        <f>Table2[[#This Row],[Total Payment Received Before Fees]]+Table2[[#This Row],[Unit Cost]]+Table2[[#This Row],[Shipping Cost]]+Table2[[#This Row],[Amazon Fee]]+Table2[[#This Row],[Parking Fee]]+Table2[[#This Row],[Miscellaneous / Overhead]]</f>
        <v>5.4830000000000005</v>
      </c>
      <c r="Q14" s="38">
        <v>41510</v>
      </c>
    </row>
    <row r="15" spans="1:18">
      <c r="A15" s="7">
        <v>1</v>
      </c>
      <c r="B15" s="10" t="s">
        <v>524</v>
      </c>
      <c r="D15" s="71">
        <v>1</v>
      </c>
      <c r="E15" s="37">
        <v>9.99</v>
      </c>
      <c r="F15" s="39">
        <v>4.99</v>
      </c>
      <c r="G15" s="37">
        <f>SUM(E15:F15)</f>
        <v>14.98</v>
      </c>
      <c r="H15" s="37">
        <f>-4*0.75</f>
        <v>-3</v>
      </c>
      <c r="I15" s="37">
        <v>-3</v>
      </c>
      <c r="J15" s="35">
        <f t="shared" si="0"/>
        <v>-2.2469999999999999</v>
      </c>
      <c r="K15" s="37">
        <v>0</v>
      </c>
      <c r="L15" s="37">
        <v>0</v>
      </c>
      <c r="M15" s="54"/>
      <c r="N15" s="37">
        <f>Table2[[#This Row],[Mileage]]*-0.25</f>
        <v>0</v>
      </c>
      <c r="O15" s="9" t="s">
        <v>10</v>
      </c>
      <c r="P15" s="35">
        <f>Table2[[#This Row],[Total Payment Received Before Fees]]+Table2[[#This Row],[Unit Cost]]+Table2[[#This Row],[Shipping Cost]]+Table2[[#This Row],[Amazon Fee]]+Table2[[#This Row],[Parking Fee]]+Table2[[#This Row],[Miscellaneous / Overhead]]</f>
        <v>6.7330000000000005</v>
      </c>
      <c r="Q15" s="38">
        <v>41511</v>
      </c>
    </row>
    <row r="16" spans="1:18">
      <c r="A16" s="7">
        <v>1</v>
      </c>
      <c r="B16" s="10" t="s">
        <v>524</v>
      </c>
      <c r="D16" s="71">
        <v>1</v>
      </c>
      <c r="E16" s="37">
        <v>9.99</v>
      </c>
      <c r="F16" s="39">
        <v>4.99</v>
      </c>
      <c r="G16" s="37">
        <f>SUM(E16:F16)</f>
        <v>14.98</v>
      </c>
      <c r="H16" s="37">
        <f>-4*0.75</f>
        <v>-3</v>
      </c>
      <c r="I16" s="37">
        <v>-4</v>
      </c>
      <c r="J16" s="35">
        <f t="shared" si="0"/>
        <v>-2.2469999999999999</v>
      </c>
      <c r="K16" s="37">
        <v>0</v>
      </c>
      <c r="L16" s="37">
        <v>0</v>
      </c>
      <c r="M16" s="54"/>
      <c r="N16" s="37">
        <f>Table2[[#This Row],[Mileage]]*-0.25</f>
        <v>0</v>
      </c>
      <c r="O16" s="9" t="s">
        <v>11</v>
      </c>
      <c r="P16" s="35">
        <f>Table2[[#This Row],[Total Payment Received Before Fees]]+Table2[[#This Row],[Unit Cost]]+Table2[[#This Row],[Shipping Cost]]+Table2[[#This Row],[Amazon Fee]]+Table2[[#This Row],[Parking Fee]]+Table2[[#This Row],[Miscellaneous / Overhead]]</f>
        <v>5.7330000000000005</v>
      </c>
      <c r="Q16" s="38">
        <v>41512</v>
      </c>
    </row>
    <row r="17" spans="1:18">
      <c r="E17" s="37"/>
      <c r="F17" s="39"/>
      <c r="G17" s="37">
        <f>(D17*E17)+F17</f>
        <v>0</v>
      </c>
      <c r="H17" s="37"/>
      <c r="I17" s="37"/>
      <c r="J17" s="35">
        <f t="shared" si="0"/>
        <v>0</v>
      </c>
      <c r="K17" s="37">
        <v>0</v>
      </c>
      <c r="L17" s="35">
        <v>39.99</v>
      </c>
      <c r="M17" s="55"/>
      <c r="N17" s="35">
        <f>Table2[[#This Row],[Mileage]]*-0.25</f>
        <v>0</v>
      </c>
      <c r="O17" s="9" t="s">
        <v>11</v>
      </c>
      <c r="P17" s="35">
        <f>Table2[[#This Row],[Total Payment Received Before Fees]]+Table2[[#This Row],[Unit Cost]]+Table2[[#This Row],[Shipping Cost]]+Table2[[#This Row],[Amazon Fee]]+Table2[[#This Row],[Parking Fee]]+Table2[[#This Row],[Miscellaneous / Overhead]]</f>
        <v>39.99</v>
      </c>
      <c r="Q17" s="38">
        <v>41514</v>
      </c>
      <c r="R17" s="9" t="s">
        <v>528</v>
      </c>
    </row>
    <row r="18" spans="1:18" ht="15.75" customHeight="1">
      <c r="A18" s="7">
        <v>1</v>
      </c>
      <c r="B18" s="10" t="s">
        <v>524</v>
      </c>
      <c r="D18" s="71">
        <v>1</v>
      </c>
      <c r="E18" s="37">
        <v>9.99</v>
      </c>
      <c r="F18" s="39">
        <v>4.99</v>
      </c>
      <c r="G18" s="37">
        <f>SUM(E18:F18)</f>
        <v>14.98</v>
      </c>
      <c r="H18" s="37">
        <f>-4*0.75</f>
        <v>-3</v>
      </c>
      <c r="I18" s="37">
        <v>-4</v>
      </c>
      <c r="J18" s="35">
        <f t="shared" si="0"/>
        <v>-2.2469999999999999</v>
      </c>
      <c r="K18" s="37">
        <v>0</v>
      </c>
      <c r="L18" s="37">
        <v>0</v>
      </c>
      <c r="M18" s="54"/>
      <c r="N18" s="37">
        <f>Table2[[#This Row],[Mileage]]*-0.25</f>
        <v>0</v>
      </c>
      <c r="O18" s="9" t="s">
        <v>11</v>
      </c>
      <c r="P18" s="35">
        <f>Table2[[#This Row],[Total Payment Received Before Fees]]+Table2[[#This Row],[Unit Cost]]+Table2[[#This Row],[Shipping Cost]]+Table2[[#This Row],[Amazon Fee]]+Table2[[#This Row],[Parking Fee]]+Table2[[#This Row],[Miscellaneous / Overhead]]</f>
        <v>5.7330000000000005</v>
      </c>
      <c r="Q18" s="38">
        <v>41515</v>
      </c>
    </row>
    <row r="19" spans="1:18">
      <c r="A19" s="7">
        <v>32</v>
      </c>
      <c r="B19" s="8" t="s">
        <v>12</v>
      </c>
      <c r="D19" s="71">
        <v>1</v>
      </c>
      <c r="E19" s="37">
        <v>9.99</v>
      </c>
      <c r="F19" s="39">
        <v>4.99</v>
      </c>
      <c r="G19" s="37">
        <f t="shared" ref="G19:G24" si="1">(D19*E19)+F19</f>
        <v>14.98</v>
      </c>
      <c r="H19" s="37">
        <f>-4.5*0.75</f>
        <v>-3.375</v>
      </c>
      <c r="I19" s="37">
        <v>-3</v>
      </c>
      <c r="J19" s="35">
        <f t="shared" si="0"/>
        <v>-2.2469999999999999</v>
      </c>
      <c r="K19" s="39">
        <v>0</v>
      </c>
      <c r="L19" s="37">
        <v>0</v>
      </c>
      <c r="M19" s="54"/>
      <c r="N19" s="37">
        <f>Table2[[#This Row],[Mileage]]*-0.25</f>
        <v>0</v>
      </c>
      <c r="O19" s="9" t="s">
        <v>10</v>
      </c>
      <c r="P19" s="35">
        <f>Table2[[#This Row],[Total Payment Received Before Fees]]+Table2[[#This Row],[Unit Cost]]+Table2[[#This Row],[Shipping Cost]]+Table2[[#This Row],[Amazon Fee]]+Table2[[#This Row],[Parking Fee]]+Table2[[#This Row],[Miscellaneous / Overhead]]</f>
        <v>6.3580000000000005</v>
      </c>
      <c r="Q19" s="38">
        <v>41516</v>
      </c>
    </row>
    <row r="20" spans="1:18" ht="18.75" customHeight="1">
      <c r="A20" s="7" t="s">
        <v>13</v>
      </c>
      <c r="B20" s="9" t="s">
        <v>15</v>
      </c>
      <c r="D20" s="71">
        <v>1</v>
      </c>
      <c r="E20" s="37">
        <v>24.99</v>
      </c>
      <c r="F20" s="39">
        <v>5.49</v>
      </c>
      <c r="G20" s="37">
        <f t="shared" si="1"/>
        <v>30.479999999999997</v>
      </c>
      <c r="H20" s="37">
        <f>-13*0.75</f>
        <v>-9.75</v>
      </c>
      <c r="I20" s="37">
        <v>-6.95</v>
      </c>
      <c r="J20" s="35">
        <f t="shared" si="0"/>
        <v>-4.5719999999999992</v>
      </c>
      <c r="K20" s="39">
        <v>0</v>
      </c>
      <c r="L20" s="37">
        <v>0</v>
      </c>
      <c r="M20" s="54"/>
      <c r="N20" s="37">
        <f>Table2[[#This Row],[Mileage]]*-0.25</f>
        <v>0</v>
      </c>
      <c r="O20" s="9" t="s">
        <v>10</v>
      </c>
      <c r="P20" s="35">
        <f>Table2[[#This Row],[Total Payment Received Before Fees]]+Table2[[#This Row],[Unit Cost]]+Table2[[#This Row],[Shipping Cost]]+Table2[[#This Row],[Amazon Fee]]+Table2[[#This Row],[Parking Fee]]+Table2[[#This Row],[Miscellaneous / Overhead]]</f>
        <v>9.2079999999999984</v>
      </c>
      <c r="Q20" s="38">
        <v>41516</v>
      </c>
    </row>
    <row r="21" spans="1:18" ht="15" customHeight="1">
      <c r="A21" s="7">
        <v>41</v>
      </c>
      <c r="B21" s="9" t="s">
        <v>16</v>
      </c>
      <c r="D21" s="71">
        <v>1</v>
      </c>
      <c r="E21" s="35">
        <v>29.99</v>
      </c>
      <c r="F21" s="46">
        <v>5.49</v>
      </c>
      <c r="G21" s="37">
        <f t="shared" si="1"/>
        <v>35.479999999999997</v>
      </c>
      <c r="H21" s="37">
        <f>-8.5*0.75</f>
        <v>-6.375</v>
      </c>
      <c r="I21" s="37">
        <v>-6.95</v>
      </c>
      <c r="J21" s="35">
        <f t="shared" si="0"/>
        <v>-5.3219999999999992</v>
      </c>
      <c r="K21" s="39">
        <v>-1</v>
      </c>
      <c r="L21" s="35">
        <v>0</v>
      </c>
      <c r="M21" s="55"/>
      <c r="N21" s="35">
        <f>Table2[[#This Row],[Mileage]]*-0.25</f>
        <v>0</v>
      </c>
      <c r="O21" s="9" t="s">
        <v>10</v>
      </c>
      <c r="P21" s="35">
        <f>Table2[[#This Row],[Total Payment Received Before Fees]]+Table2[[#This Row],[Unit Cost]]+Table2[[#This Row],[Shipping Cost]]+Table2[[#This Row],[Amazon Fee]]+Table2[[#This Row],[Parking Fee]]+Table2[[#This Row],[Miscellaneous / Overhead]]</f>
        <v>15.832999999999998</v>
      </c>
      <c r="Q21" s="38">
        <v>41517</v>
      </c>
    </row>
    <row r="22" spans="1:18">
      <c r="A22" s="6" t="s">
        <v>8</v>
      </c>
      <c r="B22" s="6" t="s">
        <v>8</v>
      </c>
      <c r="D22" s="71">
        <v>1</v>
      </c>
      <c r="E22" s="37">
        <v>15.99</v>
      </c>
      <c r="F22" s="39">
        <v>4.99</v>
      </c>
      <c r="G22" s="37">
        <f t="shared" si="1"/>
        <v>20.98</v>
      </c>
      <c r="H22" s="37">
        <f>-4.25*0.75</f>
        <v>-3.1875</v>
      </c>
      <c r="I22" s="37">
        <v>-3.5</v>
      </c>
      <c r="J22" s="35">
        <f t="shared" si="0"/>
        <v>-3.1469999999999998</v>
      </c>
      <c r="K22" s="39">
        <v>0</v>
      </c>
      <c r="L22" s="37">
        <v>0</v>
      </c>
      <c r="M22" s="54"/>
      <c r="N22" s="37">
        <f>Table2[[#This Row],[Mileage]]*-0.25</f>
        <v>0</v>
      </c>
      <c r="O22" s="9" t="s">
        <v>11</v>
      </c>
      <c r="P22" s="35">
        <f>Table2[[#This Row],[Total Payment Received Before Fees]]+Table2[[#This Row],[Unit Cost]]+Table2[[#This Row],[Shipping Cost]]+Table2[[#This Row],[Amazon Fee]]+Table2[[#This Row],[Parking Fee]]+Table2[[#This Row],[Miscellaneous / Overhead]]</f>
        <v>11.1455</v>
      </c>
      <c r="Q22" s="38">
        <v>41520</v>
      </c>
    </row>
    <row r="23" spans="1:18" ht="15" customHeight="1">
      <c r="A23" s="7">
        <v>16</v>
      </c>
      <c r="B23" s="10" t="s">
        <v>17</v>
      </c>
      <c r="D23" s="71">
        <v>1</v>
      </c>
      <c r="E23" s="35">
        <v>10.99</v>
      </c>
      <c r="F23" s="46">
        <v>4.8899999999999997</v>
      </c>
      <c r="G23" s="37">
        <f t="shared" si="1"/>
        <v>15.879999999999999</v>
      </c>
      <c r="H23" s="37">
        <f>-5*0.75</f>
        <v>-3.75</v>
      </c>
      <c r="I23" s="37">
        <v>-3.11</v>
      </c>
      <c r="J23" s="35">
        <f t="shared" si="0"/>
        <v>-2.3819999999999997</v>
      </c>
      <c r="K23" s="39">
        <v>-0.5</v>
      </c>
      <c r="L23" s="35">
        <v>0</v>
      </c>
      <c r="M23" s="55"/>
      <c r="N23" s="35">
        <f>Table2[[#This Row],[Mileage]]*-0.25</f>
        <v>0</v>
      </c>
      <c r="O23" s="9" t="s">
        <v>10</v>
      </c>
      <c r="P23" s="35">
        <f>Table2[[#This Row],[Total Payment Received Before Fees]]+Table2[[#This Row],[Unit Cost]]+Table2[[#This Row],[Shipping Cost]]+Table2[[#This Row],[Amazon Fee]]+Table2[[#This Row],[Parking Fee]]+Table2[[#This Row],[Miscellaneous / Overhead]]</f>
        <v>6.1379999999999999</v>
      </c>
      <c r="Q23" s="38">
        <v>41521</v>
      </c>
    </row>
    <row r="24" spans="1:18" ht="15" customHeight="1">
      <c r="A24" s="7" t="s">
        <v>14</v>
      </c>
      <c r="B24" s="10" t="s">
        <v>18</v>
      </c>
      <c r="D24" s="71">
        <v>1</v>
      </c>
      <c r="E24" s="35">
        <v>39.99</v>
      </c>
      <c r="F24" s="46">
        <v>5.74</v>
      </c>
      <c r="G24" s="37">
        <f t="shared" si="1"/>
        <v>45.730000000000004</v>
      </c>
      <c r="H24" s="37">
        <f>-24*0.75</f>
        <v>-18</v>
      </c>
      <c r="I24" s="37">
        <v>-6.95</v>
      </c>
      <c r="J24" s="35">
        <f t="shared" si="0"/>
        <v>-6.8595000000000006</v>
      </c>
      <c r="K24" s="39">
        <v>0</v>
      </c>
      <c r="L24" s="35">
        <v>0</v>
      </c>
      <c r="M24" s="55"/>
      <c r="N24" s="35">
        <f>Table2[[#This Row],[Mileage]]*-0.25</f>
        <v>0</v>
      </c>
      <c r="O24" s="9" t="s">
        <v>10</v>
      </c>
      <c r="P24" s="35">
        <f>Table2[[#This Row],[Total Payment Received Before Fees]]+Table2[[#This Row],[Unit Cost]]+Table2[[#This Row],[Shipping Cost]]+Table2[[#This Row],[Amazon Fee]]+Table2[[#This Row],[Parking Fee]]+Table2[[#This Row],[Miscellaneous / Overhead]]</f>
        <v>13.920500000000004</v>
      </c>
      <c r="Q24" s="38">
        <v>41522</v>
      </c>
    </row>
    <row r="25" spans="1:18">
      <c r="B25" s="10"/>
      <c r="E25" s="37"/>
      <c r="F25" s="39"/>
      <c r="G25" s="37">
        <f>SUM(E25:F25)</f>
        <v>0</v>
      </c>
      <c r="H25" s="37"/>
      <c r="I25" s="37"/>
      <c r="J25" s="35">
        <f t="shared" si="0"/>
        <v>0</v>
      </c>
      <c r="K25" s="37">
        <v>0</v>
      </c>
      <c r="L25" s="37">
        <v>-90</v>
      </c>
      <c r="M25" s="54"/>
      <c r="N25" s="37">
        <f>Table2[[#This Row],[Mileage]]*-0.25</f>
        <v>0</v>
      </c>
      <c r="O25" s="9" t="s">
        <v>11</v>
      </c>
      <c r="P25" s="35">
        <f>Table2[[#This Row],[Total Payment Received Before Fees]]+Table2[[#This Row],[Unit Cost]]+Table2[[#This Row],[Shipping Cost]]+Table2[[#This Row],[Amazon Fee]]+Table2[[#This Row],[Parking Fee]]+Table2[[#This Row],[Miscellaneous / Overhead]]</f>
        <v>-90</v>
      </c>
      <c r="Q25" s="38">
        <v>41523</v>
      </c>
      <c r="R25" s="9" t="s">
        <v>530</v>
      </c>
    </row>
    <row r="26" spans="1:18">
      <c r="A26" s="7">
        <v>1</v>
      </c>
      <c r="B26" s="10" t="s">
        <v>524</v>
      </c>
      <c r="D26" s="71">
        <v>1</v>
      </c>
      <c r="E26" s="37">
        <v>13.99</v>
      </c>
      <c r="F26" s="39">
        <v>5.49</v>
      </c>
      <c r="G26" s="37">
        <f>SUM(E26:F26)</f>
        <v>19.48</v>
      </c>
      <c r="H26" s="37">
        <f>-4*0.75</f>
        <v>-3</v>
      </c>
      <c r="I26" s="37">
        <v>-4.5</v>
      </c>
      <c r="J26" s="35">
        <f t="shared" si="0"/>
        <v>-2.9220000000000002</v>
      </c>
      <c r="K26" s="37">
        <v>0</v>
      </c>
      <c r="L26" s="37">
        <v>0</v>
      </c>
      <c r="M26" s="54"/>
      <c r="N26" s="37">
        <f>Table2[[#This Row],[Mileage]]*-0.25</f>
        <v>0</v>
      </c>
      <c r="O26" s="9" t="s">
        <v>800</v>
      </c>
      <c r="P26" s="35">
        <f>Table2[[#This Row],[Total Payment Received Before Fees]]+Table2[[#This Row],[Unit Cost]]+Table2[[#This Row],[Shipping Cost]]+Table2[[#This Row],[Amazon Fee]]+Table2[[#This Row],[Parking Fee]]+Table2[[#This Row],[Miscellaneous / Overhead]]</f>
        <v>9.0579999999999998</v>
      </c>
      <c r="Q26" s="38">
        <v>41524</v>
      </c>
    </row>
    <row r="27" spans="1:18">
      <c r="E27" s="37">
        <v>0</v>
      </c>
      <c r="F27" s="39">
        <v>0</v>
      </c>
      <c r="G27" s="37">
        <v>0</v>
      </c>
      <c r="H27" s="37">
        <v>0</v>
      </c>
      <c r="I27" s="37">
        <v>0</v>
      </c>
      <c r="J27" s="35">
        <f t="shared" si="0"/>
        <v>0</v>
      </c>
      <c r="K27" s="37">
        <v>0</v>
      </c>
      <c r="L27" s="37">
        <v>-39.99</v>
      </c>
      <c r="M27" s="54"/>
      <c r="N27" s="37">
        <f>Table2[[#This Row],[Mileage]]*-0.25</f>
        <v>0</v>
      </c>
      <c r="O27" s="9" t="s">
        <v>11</v>
      </c>
      <c r="P27" s="35">
        <f>Table2[[#This Row],[Total Payment Received Before Fees]]+Table2[[#This Row],[Unit Cost]]+Table2[[#This Row],[Shipping Cost]]+Table2[[#This Row],[Amazon Fee]]+Table2[[#This Row],[Parking Fee]]+Table2[[#This Row],[Miscellaneous / Overhead]]</f>
        <v>-39.99</v>
      </c>
      <c r="Q27" s="38">
        <v>41525</v>
      </c>
      <c r="R27" s="9" t="s">
        <v>527</v>
      </c>
    </row>
    <row r="28" spans="1:18">
      <c r="B28" s="10"/>
      <c r="E28" s="37"/>
      <c r="F28" s="39"/>
      <c r="G28" s="37">
        <f t="shared" ref="G28:G47" si="2">SUM(E28:F28)</f>
        <v>0</v>
      </c>
      <c r="H28" s="37"/>
      <c r="I28" s="37"/>
      <c r="J28" s="35">
        <f t="shared" si="0"/>
        <v>0</v>
      </c>
      <c r="K28" s="37">
        <v>0</v>
      </c>
      <c r="L28" s="37">
        <v>-11</v>
      </c>
      <c r="M28" s="54"/>
      <c r="N28" s="37">
        <f>Table2[[#This Row],[Mileage]]*-0.25</f>
        <v>0</v>
      </c>
      <c r="O28" s="9" t="s">
        <v>10</v>
      </c>
      <c r="P28" s="35">
        <f>Table2[[#This Row],[Total Payment Received Before Fees]]+Table2[[#This Row],[Unit Cost]]+Table2[[#This Row],[Shipping Cost]]+Table2[[#This Row],[Amazon Fee]]+Table2[[#This Row],[Parking Fee]]+Table2[[#This Row],[Miscellaneous / Overhead]]</f>
        <v>-11</v>
      </c>
      <c r="Q28" s="38">
        <v>41526</v>
      </c>
      <c r="R28" s="9" t="s">
        <v>813</v>
      </c>
    </row>
    <row r="29" spans="1:18">
      <c r="A29" s="7" t="s">
        <v>512</v>
      </c>
      <c r="B29" s="10" t="s">
        <v>510</v>
      </c>
      <c r="D29" s="71">
        <v>1</v>
      </c>
      <c r="E29" s="37">
        <v>24.99</v>
      </c>
      <c r="F29" s="39">
        <v>5.49</v>
      </c>
      <c r="G29" s="37">
        <f t="shared" si="2"/>
        <v>30.479999999999997</v>
      </c>
      <c r="H29" s="37">
        <f>-10*0.75</f>
        <v>-7.5</v>
      </c>
      <c r="I29" s="37">
        <v>-4</v>
      </c>
      <c r="J29" s="35">
        <f t="shared" si="0"/>
        <v>-4.5719999999999992</v>
      </c>
      <c r="K29" s="37">
        <v>0</v>
      </c>
      <c r="L29" s="37">
        <v>0</v>
      </c>
      <c r="M29" s="54"/>
      <c r="N29" s="37">
        <f>Table2[[#This Row],[Mileage]]*-0.25</f>
        <v>0</v>
      </c>
      <c r="O29" s="9" t="s">
        <v>800</v>
      </c>
      <c r="P29" s="35">
        <f>Table2[[#This Row],[Total Payment Received Before Fees]]+Table2[[#This Row],[Unit Cost]]+Table2[[#This Row],[Shipping Cost]]+Table2[[#This Row],[Amazon Fee]]+Table2[[#This Row],[Parking Fee]]+Table2[[#This Row],[Miscellaneous / Overhead]]</f>
        <v>14.407999999999998</v>
      </c>
      <c r="Q29" s="38">
        <v>41526</v>
      </c>
    </row>
    <row r="30" spans="1:18">
      <c r="A30" s="7" t="s">
        <v>112</v>
      </c>
      <c r="B30" s="9" t="s">
        <v>110</v>
      </c>
      <c r="D30" s="71">
        <v>1</v>
      </c>
      <c r="E30" s="37">
        <v>19.989999999999998</v>
      </c>
      <c r="F30" s="39">
        <v>5.99</v>
      </c>
      <c r="G30" s="37">
        <f t="shared" si="2"/>
        <v>25.979999999999997</v>
      </c>
      <c r="H30" s="37">
        <f>-10*0.75</f>
        <v>-7.5</v>
      </c>
      <c r="I30" s="37">
        <v>-4</v>
      </c>
      <c r="J30" s="35">
        <f t="shared" si="0"/>
        <v>-3.8969999999999994</v>
      </c>
      <c r="K30" s="37">
        <v>-0.5</v>
      </c>
      <c r="L30" s="37"/>
      <c r="M30" s="54"/>
      <c r="N30" s="37">
        <f>Table2[[#This Row],[Mileage]]*-0.25</f>
        <v>0</v>
      </c>
      <c r="O30" s="9" t="s">
        <v>10</v>
      </c>
      <c r="P30" s="35">
        <f>Table2[[#This Row],[Total Payment Received Before Fees]]+Table2[[#This Row],[Unit Cost]]+Table2[[#This Row],[Shipping Cost]]+Table2[[#This Row],[Amazon Fee]]+Table2[[#This Row],[Parking Fee]]+Table2[[#This Row],[Miscellaneous / Overhead]]</f>
        <v>10.082999999999998</v>
      </c>
      <c r="Q30" s="38">
        <v>41531</v>
      </c>
    </row>
    <row r="31" spans="1:18">
      <c r="A31" s="7">
        <v>41</v>
      </c>
      <c r="B31" s="9" t="s">
        <v>16</v>
      </c>
      <c r="D31" s="71">
        <v>1</v>
      </c>
      <c r="E31" s="37">
        <v>29.99</v>
      </c>
      <c r="F31" s="39">
        <v>6.49</v>
      </c>
      <c r="G31" s="37">
        <f t="shared" si="2"/>
        <v>36.479999999999997</v>
      </c>
      <c r="H31" s="37">
        <f>-12.54*0.75</f>
        <v>-9.4049999999999994</v>
      </c>
      <c r="I31" s="37">
        <v>-7.85</v>
      </c>
      <c r="J31" s="35">
        <f t="shared" si="0"/>
        <v>-5.4719999999999995</v>
      </c>
      <c r="K31" s="37">
        <v>-1</v>
      </c>
      <c r="L31" s="37"/>
      <c r="M31" s="54"/>
      <c r="N31" s="37">
        <f>Table2[[#This Row],[Mileage]]*-0.25</f>
        <v>0</v>
      </c>
      <c r="O31" s="9" t="s">
        <v>11</v>
      </c>
      <c r="P31" s="35">
        <f>Table2[[#This Row],[Total Payment Received Before Fees]]+Table2[[#This Row],[Unit Cost]]+Table2[[#This Row],[Shipping Cost]]+Table2[[#This Row],[Amazon Fee]]+Table2[[#This Row],[Parking Fee]]+Table2[[#This Row],[Miscellaneous / Overhead]]</f>
        <v>12.752999999999995</v>
      </c>
      <c r="Q31" s="38">
        <v>41534</v>
      </c>
    </row>
    <row r="32" spans="1:18">
      <c r="A32" s="7" t="s">
        <v>232</v>
      </c>
      <c r="B32" s="9" t="s">
        <v>230</v>
      </c>
      <c r="D32" s="71">
        <v>1</v>
      </c>
      <c r="E32" s="37">
        <v>24.99</v>
      </c>
      <c r="F32" s="39">
        <v>6.49</v>
      </c>
      <c r="G32" s="37">
        <f t="shared" si="2"/>
        <v>31.479999999999997</v>
      </c>
      <c r="H32" s="37">
        <f>-13.33*0.75</f>
        <v>-9.9975000000000005</v>
      </c>
      <c r="I32" s="37">
        <v>-6.35</v>
      </c>
      <c r="J32" s="35">
        <f t="shared" si="0"/>
        <v>-4.7219999999999995</v>
      </c>
      <c r="K32" s="37">
        <v>-1</v>
      </c>
      <c r="L32" s="37"/>
      <c r="M32" s="54"/>
      <c r="N32" s="37">
        <f>Table2[[#This Row],[Mileage]]*-0.25</f>
        <v>0</v>
      </c>
      <c r="O32" s="9" t="s">
        <v>903</v>
      </c>
      <c r="P32" s="35">
        <f>Table2[[#This Row],[Total Payment Received Before Fees]]+Table2[[#This Row],[Unit Cost]]+Table2[[#This Row],[Shipping Cost]]+Table2[[#This Row],[Amazon Fee]]+Table2[[#This Row],[Parking Fee]]+Table2[[#This Row],[Miscellaneous / Overhead]]</f>
        <v>9.4104999999999954</v>
      </c>
      <c r="Q32" s="38">
        <v>41536</v>
      </c>
    </row>
    <row r="33" spans="1:18">
      <c r="A33" s="7" t="s">
        <v>232</v>
      </c>
      <c r="B33" s="9" t="s">
        <v>230</v>
      </c>
      <c r="D33" s="71">
        <v>1</v>
      </c>
      <c r="E33" s="37">
        <v>24.99</v>
      </c>
      <c r="F33" s="39">
        <v>6.49</v>
      </c>
      <c r="G33" s="37">
        <f t="shared" si="2"/>
        <v>31.479999999999997</v>
      </c>
      <c r="H33" s="37">
        <f>-14*0.75</f>
        <v>-10.5</v>
      </c>
      <c r="I33" s="37">
        <v>-7.85</v>
      </c>
      <c r="J33" s="35">
        <f t="shared" si="0"/>
        <v>-4.7219999999999995</v>
      </c>
      <c r="K33" s="37">
        <v>-1</v>
      </c>
      <c r="L33" s="37"/>
      <c r="M33" s="54"/>
      <c r="N33" s="37">
        <f>Table2[[#This Row],[Mileage]]*-0.25</f>
        <v>0</v>
      </c>
      <c r="O33" s="9" t="s">
        <v>11</v>
      </c>
      <c r="P33" s="35">
        <f>Table2[[#This Row],[Total Payment Received Before Fees]]+Table2[[#This Row],[Unit Cost]]+Table2[[#This Row],[Shipping Cost]]+Table2[[#This Row],[Amazon Fee]]+Table2[[#This Row],[Parking Fee]]+Table2[[#This Row],[Miscellaneous / Overhead]]</f>
        <v>7.4079999999999977</v>
      </c>
      <c r="Q33" s="38">
        <v>41538</v>
      </c>
    </row>
    <row r="34" spans="1:18">
      <c r="A34" s="7" t="s">
        <v>247</v>
      </c>
      <c r="B34" s="9" t="s">
        <v>245</v>
      </c>
      <c r="D34" s="71">
        <v>1</v>
      </c>
      <c r="E34" s="37">
        <v>24.99</v>
      </c>
      <c r="F34" s="39">
        <v>6.49</v>
      </c>
      <c r="G34" s="37">
        <f t="shared" si="2"/>
        <v>31.479999999999997</v>
      </c>
      <c r="H34" s="37">
        <f>-14*0.75</f>
        <v>-10.5</v>
      </c>
      <c r="I34" s="37">
        <v>-6.35</v>
      </c>
      <c r="J34" s="35">
        <f t="shared" si="0"/>
        <v>-4.7219999999999995</v>
      </c>
      <c r="K34" s="37">
        <v>0</v>
      </c>
      <c r="L34" s="37">
        <v>0</v>
      </c>
      <c r="M34" s="54"/>
      <c r="N34" s="37">
        <f>Table2[[#This Row],[Mileage]]*-0.25</f>
        <v>0</v>
      </c>
      <c r="O34" s="9" t="s">
        <v>11</v>
      </c>
      <c r="P34" s="35">
        <f>Table2[[#This Row],[Total Payment Received Before Fees]]+Table2[[#This Row],[Unit Cost]]+Table2[[#This Row],[Shipping Cost]]+Table2[[#This Row],[Amazon Fee]]+Table2[[#This Row],[Parking Fee]]+Table2[[#This Row],[Miscellaneous / Overhead]]</f>
        <v>9.9079999999999977</v>
      </c>
      <c r="Q34" s="38">
        <v>41540</v>
      </c>
    </row>
    <row r="35" spans="1:18">
      <c r="A35" s="62" t="s">
        <v>235</v>
      </c>
      <c r="B35" s="13" t="s">
        <v>233</v>
      </c>
      <c r="C35" s="13"/>
      <c r="D35" s="72">
        <v>1</v>
      </c>
      <c r="E35" s="26">
        <v>24.99</v>
      </c>
      <c r="F35" s="59">
        <v>6.49</v>
      </c>
      <c r="G35" s="26">
        <f t="shared" si="2"/>
        <v>31.479999999999997</v>
      </c>
      <c r="H35" s="26">
        <f>-13*0.75</f>
        <v>-9.75</v>
      </c>
      <c r="I35" s="26">
        <v>-6.95</v>
      </c>
      <c r="J35" s="35">
        <f t="shared" ref="J35:J66" si="3">-(G35*0.15)</f>
        <v>-4.7219999999999995</v>
      </c>
      <c r="K35" s="26">
        <v>0</v>
      </c>
      <c r="L35" s="45"/>
      <c r="M35" s="49"/>
      <c r="N35" s="26">
        <f>Table2[[#This Row],[Mileage]]*-0.25</f>
        <v>0</v>
      </c>
      <c r="O35" s="13" t="s">
        <v>11</v>
      </c>
      <c r="P35" s="26">
        <f>Table2[[#This Row],[Total Payment Received Before Fees]]+Table2[[#This Row],[Unit Cost]]+Table2[[#This Row],[Shipping Cost]]+Table2[[#This Row],[Amazon Fee]]+Table2[[#This Row],[Parking Fee]]+Table2[[#This Row],[Miscellaneous / Overhead]]</f>
        <v>10.057999999999998</v>
      </c>
      <c r="Q35" s="27">
        <v>41541</v>
      </c>
      <c r="R35" s="47"/>
    </row>
    <row r="36" spans="1:18">
      <c r="A36" s="12" t="s">
        <v>8</v>
      </c>
      <c r="B36" s="11" t="s">
        <v>8</v>
      </c>
      <c r="D36" s="71">
        <v>1</v>
      </c>
      <c r="E36" s="37">
        <v>14.99</v>
      </c>
      <c r="F36" s="39">
        <v>5.49</v>
      </c>
      <c r="G36" s="37">
        <f t="shared" si="2"/>
        <v>20.48</v>
      </c>
      <c r="H36" s="37">
        <f>-4.25*0.75</f>
        <v>-3.1875</v>
      </c>
      <c r="I36" s="37">
        <v>-3.48</v>
      </c>
      <c r="J36" s="35">
        <f t="shared" si="3"/>
        <v>-3.0720000000000001</v>
      </c>
      <c r="K36" s="37">
        <v>0</v>
      </c>
      <c r="L36" s="37">
        <v>0</v>
      </c>
      <c r="M36" s="54"/>
      <c r="N36" s="37">
        <f>Table2[[#This Row],[Mileage]]*-0.25</f>
        <v>0</v>
      </c>
      <c r="O36" s="9" t="s">
        <v>800</v>
      </c>
      <c r="P36" s="35">
        <f>Table2[[#This Row],[Total Payment Received Before Fees]]+Table2[[#This Row],[Unit Cost]]+Table2[[#This Row],[Shipping Cost]]+Table2[[#This Row],[Amazon Fee]]+Table2[[#This Row],[Parking Fee]]+Table2[[#This Row],[Miscellaneous / Overhead]]</f>
        <v>10.740500000000001</v>
      </c>
      <c r="Q36" s="38">
        <v>41546</v>
      </c>
    </row>
    <row r="37" spans="1:18">
      <c r="A37" s="7" t="s">
        <v>13</v>
      </c>
      <c r="B37" s="9" t="s">
        <v>15</v>
      </c>
      <c r="D37" s="71">
        <v>1</v>
      </c>
      <c r="E37" s="37">
        <v>24.99</v>
      </c>
      <c r="F37" s="39">
        <v>6.49</v>
      </c>
      <c r="G37" s="37">
        <f t="shared" si="2"/>
        <v>31.479999999999997</v>
      </c>
      <c r="H37" s="37">
        <f>-14*0.75</f>
        <v>-10.5</v>
      </c>
      <c r="I37" s="37">
        <v>-6.95</v>
      </c>
      <c r="J37" s="35">
        <f t="shared" si="3"/>
        <v>-4.7219999999999995</v>
      </c>
      <c r="K37" s="37">
        <v>0</v>
      </c>
      <c r="L37" s="37">
        <v>0</v>
      </c>
      <c r="M37" s="54"/>
      <c r="N37" s="37">
        <f>Table2[[#This Row],[Mileage]]*-0.25</f>
        <v>0</v>
      </c>
      <c r="O37" s="9" t="s">
        <v>800</v>
      </c>
      <c r="P37" s="35">
        <f>Table2[[#This Row],[Total Payment Received Before Fees]]+Table2[[#This Row],[Unit Cost]]+Table2[[#This Row],[Shipping Cost]]+Table2[[#This Row],[Amazon Fee]]+Table2[[#This Row],[Parking Fee]]+Table2[[#This Row],[Miscellaneous / Overhead]]</f>
        <v>9.3079999999999981</v>
      </c>
      <c r="Q37" s="38">
        <v>41547</v>
      </c>
    </row>
    <row r="38" spans="1:18">
      <c r="A38" s="12" t="s">
        <v>386</v>
      </c>
      <c r="B38" s="11" t="s">
        <v>386</v>
      </c>
      <c r="D38" s="71">
        <v>1</v>
      </c>
      <c r="E38" s="37">
        <v>14.99</v>
      </c>
      <c r="F38" s="39">
        <v>5.49</v>
      </c>
      <c r="G38" s="37">
        <f t="shared" si="2"/>
        <v>20.48</v>
      </c>
      <c r="H38" s="37">
        <f>-4.25*0.75</f>
        <v>-3.1875</v>
      </c>
      <c r="I38" s="37">
        <v>-4</v>
      </c>
      <c r="J38" s="35">
        <f t="shared" si="3"/>
        <v>-3.0720000000000001</v>
      </c>
      <c r="K38" s="37">
        <v>-1</v>
      </c>
      <c r="L38" s="37">
        <v>0</v>
      </c>
      <c r="M38" s="54"/>
      <c r="N38" s="37">
        <f>Table2[[#This Row],[Mileage]]*-0.25</f>
        <v>0</v>
      </c>
      <c r="O38" s="9" t="s">
        <v>11</v>
      </c>
      <c r="P38" s="35">
        <f>Table2[[#This Row],[Total Payment Received Before Fees]]+Table2[[#This Row],[Unit Cost]]+Table2[[#This Row],[Shipping Cost]]+Table2[[#This Row],[Amazon Fee]]+Table2[[#This Row],[Parking Fee]]+Table2[[#This Row],[Miscellaneous / Overhead]]</f>
        <v>9.2205000000000013</v>
      </c>
      <c r="Q38" s="38">
        <v>41547</v>
      </c>
    </row>
    <row r="39" spans="1:18">
      <c r="A39" s="12" t="s">
        <v>8</v>
      </c>
      <c r="B39" s="11" t="s">
        <v>8</v>
      </c>
      <c r="D39" s="71">
        <v>1</v>
      </c>
      <c r="E39" s="37">
        <v>14.99</v>
      </c>
      <c r="F39" s="39">
        <v>5.49</v>
      </c>
      <c r="G39" s="37">
        <f t="shared" si="2"/>
        <v>20.48</v>
      </c>
      <c r="H39" s="37">
        <f>-4.25*0.75</f>
        <v>-3.1875</v>
      </c>
      <c r="I39" s="37">
        <v>-4</v>
      </c>
      <c r="J39" s="35">
        <f t="shared" si="3"/>
        <v>-3.0720000000000001</v>
      </c>
      <c r="K39" s="37">
        <v>0</v>
      </c>
      <c r="L39" s="37">
        <v>0</v>
      </c>
      <c r="M39" s="54"/>
      <c r="N39" s="37">
        <f>Table2[[#This Row],[Mileage]]*-0.25</f>
        <v>0</v>
      </c>
      <c r="O39" s="9" t="s">
        <v>11</v>
      </c>
      <c r="P39" s="35">
        <f>Table2[[#This Row],[Total Payment Received Before Fees]]+Table2[[#This Row],[Unit Cost]]+Table2[[#This Row],[Shipping Cost]]+Table2[[#This Row],[Amazon Fee]]+Table2[[#This Row],[Parking Fee]]+Table2[[#This Row],[Miscellaneous / Overhead]]</f>
        <v>10.220500000000001</v>
      </c>
      <c r="Q39" s="38">
        <v>41547</v>
      </c>
    </row>
    <row r="40" spans="1:18" ht="15" customHeight="1">
      <c r="A40" s="12">
        <v>1</v>
      </c>
      <c r="B40" s="10" t="s">
        <v>524</v>
      </c>
      <c r="D40" s="71">
        <v>1</v>
      </c>
      <c r="E40" s="37">
        <v>11.99</v>
      </c>
      <c r="F40" s="39">
        <v>5.49</v>
      </c>
      <c r="G40" s="37">
        <f t="shared" si="2"/>
        <v>17.48</v>
      </c>
      <c r="H40" s="37">
        <f>-4*0.75</f>
        <v>-3</v>
      </c>
      <c r="I40" s="37">
        <v>-4.5</v>
      </c>
      <c r="J40" s="35">
        <f t="shared" si="3"/>
        <v>-2.6219999999999999</v>
      </c>
      <c r="K40" s="37">
        <v>-1</v>
      </c>
      <c r="L40" s="37"/>
      <c r="M40" s="54"/>
      <c r="N40" s="37">
        <f>Table2[[#This Row],[Mileage]]*-0.25</f>
        <v>0</v>
      </c>
      <c r="O40" s="9" t="s">
        <v>11</v>
      </c>
      <c r="P40" s="35">
        <f>Table2[[#This Row],[Total Payment Received Before Fees]]+Table2[[#This Row],[Unit Cost]]+Table2[[#This Row],[Shipping Cost]]+Table2[[#This Row],[Amazon Fee]]+Table2[[#This Row],[Parking Fee]]+Table2[[#This Row],[Miscellaneous / Overhead]]</f>
        <v>6.3580000000000005</v>
      </c>
      <c r="Q40" s="38">
        <v>41549</v>
      </c>
    </row>
    <row r="41" spans="1:18" ht="15" customHeight="1">
      <c r="A41" s="12">
        <v>52</v>
      </c>
      <c r="B41" s="10" t="s">
        <v>164</v>
      </c>
      <c r="D41" s="71">
        <v>1</v>
      </c>
      <c r="E41" s="37">
        <v>29.99</v>
      </c>
      <c r="F41" s="39">
        <v>11.99</v>
      </c>
      <c r="G41" s="37">
        <f t="shared" si="2"/>
        <v>41.98</v>
      </c>
      <c r="H41" s="37">
        <f>-18*0.75</f>
        <v>-13.5</v>
      </c>
      <c r="I41" s="37">
        <v>-9</v>
      </c>
      <c r="J41" s="35">
        <f t="shared" si="3"/>
        <v>-6.2969999999999997</v>
      </c>
      <c r="K41" s="37">
        <v>0</v>
      </c>
      <c r="L41" s="37"/>
      <c r="M41" s="54"/>
      <c r="N41" s="37">
        <f>Table2[[#This Row],[Mileage]]*-0.25</f>
        <v>0</v>
      </c>
      <c r="O41" s="9" t="s">
        <v>11</v>
      </c>
      <c r="P41" s="35">
        <f>Table2[[#This Row],[Total Payment Received Before Fees]]+Table2[[#This Row],[Unit Cost]]+Table2[[#This Row],[Shipping Cost]]+Table2[[#This Row],[Amazon Fee]]+Table2[[#This Row],[Parking Fee]]+Table2[[#This Row],[Miscellaneous / Overhead]]</f>
        <v>13.182999999999996</v>
      </c>
      <c r="Q41" s="38">
        <v>41549</v>
      </c>
    </row>
    <row r="42" spans="1:18" ht="15" customHeight="1">
      <c r="A42" s="12" t="s">
        <v>235</v>
      </c>
      <c r="B42" s="9" t="s">
        <v>233</v>
      </c>
      <c r="D42" s="71">
        <v>1</v>
      </c>
      <c r="E42" s="37">
        <v>24.99</v>
      </c>
      <c r="F42" s="39">
        <v>6.49</v>
      </c>
      <c r="G42" s="37">
        <f t="shared" si="2"/>
        <v>31.479999999999997</v>
      </c>
      <c r="H42" s="37">
        <f>-13*0.75</f>
        <v>-9.75</v>
      </c>
      <c r="I42" s="37">
        <v>-6.51</v>
      </c>
      <c r="J42" s="35">
        <f t="shared" si="3"/>
        <v>-4.7219999999999995</v>
      </c>
      <c r="K42" s="37">
        <v>0</v>
      </c>
      <c r="L42" s="37"/>
      <c r="M42" s="54"/>
      <c r="N42" s="37">
        <f>Table2[[#This Row],[Mileage]]*-0.25</f>
        <v>0</v>
      </c>
      <c r="O42" s="9" t="s">
        <v>11</v>
      </c>
      <c r="P42" s="35">
        <f>Table2[[#This Row],[Total Payment Received Before Fees]]+Table2[[#This Row],[Unit Cost]]+Table2[[#This Row],[Shipping Cost]]+Table2[[#This Row],[Amazon Fee]]+Table2[[#This Row],[Parking Fee]]+Table2[[#This Row],[Miscellaneous / Overhead]]</f>
        <v>10.497999999999998</v>
      </c>
      <c r="Q42" s="38">
        <v>41550</v>
      </c>
    </row>
    <row r="43" spans="1:18" ht="18" customHeight="1">
      <c r="A43" s="12"/>
      <c r="B43" s="11"/>
      <c r="E43" s="37"/>
      <c r="F43" s="39"/>
      <c r="G43" s="37">
        <f t="shared" si="2"/>
        <v>0</v>
      </c>
      <c r="H43" s="37"/>
      <c r="I43" s="37"/>
      <c r="J43" s="35">
        <f t="shared" si="3"/>
        <v>0</v>
      </c>
      <c r="K43" s="37">
        <v>0</v>
      </c>
      <c r="L43" s="37">
        <v>-22</v>
      </c>
      <c r="M43" s="54"/>
      <c r="N43" s="37">
        <f>Table2[[#This Row],[Mileage]]*-0.25</f>
        <v>0</v>
      </c>
      <c r="O43" s="9" t="s">
        <v>11</v>
      </c>
      <c r="P43" s="35">
        <f>Table2[[#This Row],[Total Payment Received Before Fees]]+Table2[[#This Row],[Unit Cost]]+Table2[[#This Row],[Shipping Cost]]+Table2[[#This Row],[Amazon Fee]]+Table2[[#This Row],[Parking Fee]]+Table2[[#This Row],[Miscellaneous / Overhead]]</f>
        <v>-22</v>
      </c>
      <c r="Q43" s="38">
        <v>41552</v>
      </c>
      <c r="R43" s="9" t="s">
        <v>919</v>
      </c>
    </row>
    <row r="44" spans="1:18">
      <c r="A44" s="12"/>
      <c r="B44" s="11"/>
      <c r="E44" s="37"/>
      <c r="F44" s="39"/>
      <c r="G44" s="37">
        <f t="shared" si="2"/>
        <v>0</v>
      </c>
      <c r="H44" s="37"/>
      <c r="I44" s="37"/>
      <c r="J44" s="35">
        <f t="shared" si="3"/>
        <v>0</v>
      </c>
      <c r="K44" s="37">
        <v>0</v>
      </c>
      <c r="L44" s="37">
        <v>-23</v>
      </c>
      <c r="M44" s="54"/>
      <c r="N44" s="37">
        <f>Table2[[#This Row],[Mileage]]*-0.25</f>
        <v>0</v>
      </c>
      <c r="O44" s="9" t="s">
        <v>11</v>
      </c>
      <c r="P44" s="35">
        <f>Table2[[#This Row],[Total Payment Received Before Fees]]+Table2[[#This Row],[Unit Cost]]+Table2[[#This Row],[Shipping Cost]]+Table2[[#This Row],[Amazon Fee]]+Table2[[#This Row],[Parking Fee]]+Table2[[#This Row],[Miscellaneous / Overhead]]</f>
        <v>-23</v>
      </c>
      <c r="Q44" s="38">
        <v>41552</v>
      </c>
      <c r="R44" s="9" t="s">
        <v>920</v>
      </c>
    </row>
    <row r="45" spans="1:18">
      <c r="A45" s="12"/>
      <c r="B45" s="11"/>
      <c r="E45" s="37"/>
      <c r="F45" s="39"/>
      <c r="G45" s="37">
        <f t="shared" si="2"/>
        <v>0</v>
      </c>
      <c r="H45" s="37"/>
      <c r="I45" s="37"/>
      <c r="J45" s="35">
        <f t="shared" si="3"/>
        <v>0</v>
      </c>
      <c r="K45" s="37">
        <v>0</v>
      </c>
      <c r="L45" s="37">
        <v>-24</v>
      </c>
      <c r="M45" s="54"/>
      <c r="N45" s="37">
        <f>Table2[[#This Row],[Mileage]]*-0.25</f>
        <v>0</v>
      </c>
      <c r="O45" s="9" t="s">
        <v>11</v>
      </c>
      <c r="P45" s="35">
        <f>Table2[[#This Row],[Total Payment Received Before Fees]]+Table2[[#This Row],[Unit Cost]]+Table2[[#This Row],[Shipping Cost]]+Table2[[#This Row],[Amazon Fee]]+Table2[[#This Row],[Parking Fee]]+Table2[[#This Row],[Miscellaneous / Overhead]]</f>
        <v>-24</v>
      </c>
      <c r="Q45" s="38">
        <v>41552</v>
      </c>
      <c r="R45" s="9" t="s">
        <v>921</v>
      </c>
    </row>
    <row r="46" spans="1:18">
      <c r="A46" s="12">
        <v>51</v>
      </c>
      <c r="B46" s="10" t="s">
        <v>167</v>
      </c>
      <c r="D46" s="71">
        <v>1</v>
      </c>
      <c r="E46" s="37">
        <v>24</v>
      </c>
      <c r="F46" s="39">
        <v>7.99</v>
      </c>
      <c r="G46" s="37">
        <f t="shared" si="2"/>
        <v>31.990000000000002</v>
      </c>
      <c r="H46" s="37">
        <f>-12*0.75</f>
        <v>-9</v>
      </c>
      <c r="I46" s="37">
        <v>-16.579999999999998</v>
      </c>
      <c r="J46" s="35">
        <f t="shared" si="3"/>
        <v>-4.7984999999999998</v>
      </c>
      <c r="K46" s="37">
        <v>-1</v>
      </c>
      <c r="L46" s="37"/>
      <c r="M46" s="54"/>
      <c r="N46" s="37">
        <f>Table2[[#This Row],[Mileage]]*-0.25</f>
        <v>0</v>
      </c>
      <c r="O46" s="9" t="s">
        <v>11</v>
      </c>
      <c r="P46" s="35">
        <f>Table2[[#This Row],[Total Payment Received Before Fees]]+Table2[[#This Row],[Unit Cost]]+Table2[[#This Row],[Shipping Cost]]+Table2[[#This Row],[Amazon Fee]]+Table2[[#This Row],[Parking Fee]]+Table2[[#This Row],[Miscellaneous / Overhead]]</f>
        <v>0.61150000000000393</v>
      </c>
      <c r="Q46" s="38">
        <v>41554</v>
      </c>
    </row>
    <row r="47" spans="1:18">
      <c r="A47" s="12"/>
      <c r="B47" s="11"/>
      <c r="E47" s="37"/>
      <c r="F47" s="39"/>
      <c r="G47" s="37">
        <f t="shared" si="2"/>
        <v>0</v>
      </c>
      <c r="H47" s="37"/>
      <c r="I47" s="37"/>
      <c r="J47" s="35">
        <f t="shared" si="3"/>
        <v>0</v>
      </c>
      <c r="K47" s="37"/>
      <c r="L47" s="37">
        <v>-39.99</v>
      </c>
      <c r="M47" s="54"/>
      <c r="N47" s="37">
        <f>Table2[[#This Row],[Mileage]]*-0.25</f>
        <v>0</v>
      </c>
      <c r="O47" s="9" t="s">
        <v>11</v>
      </c>
      <c r="P47" s="35">
        <f>Table2[[#This Row],[Total Payment Received Before Fees]]+Table2[[#This Row],[Unit Cost]]+Table2[[#This Row],[Shipping Cost]]+Table2[[#This Row],[Amazon Fee]]+Table2[[#This Row],[Parking Fee]]+Table2[[#This Row],[Miscellaneous / Overhead]]</f>
        <v>-39.99</v>
      </c>
      <c r="Q47" s="38">
        <v>41555</v>
      </c>
      <c r="R47" s="9" t="s">
        <v>527</v>
      </c>
    </row>
    <row r="48" spans="1:18" ht="16.5" customHeight="1">
      <c r="A48" s="12" t="s">
        <v>350</v>
      </c>
      <c r="B48" s="10" t="s">
        <v>348</v>
      </c>
      <c r="D48" s="71">
        <v>2</v>
      </c>
      <c r="E48" s="37">
        <v>9.99</v>
      </c>
      <c r="F48" s="39">
        <v>6.49</v>
      </c>
      <c r="G48" s="37">
        <f>Table2[[#This Row],['# of Units Sold]]*Table2[[#This Row],[Price / Unit]]+Table2[[#This Row],[Shipping]]</f>
        <v>26.47</v>
      </c>
      <c r="H48" s="37">
        <f>-7*0.75</f>
        <v>-5.25</v>
      </c>
      <c r="I48" s="37">
        <v>-5.95</v>
      </c>
      <c r="J48" s="35">
        <f t="shared" si="3"/>
        <v>-3.9704999999999995</v>
      </c>
      <c r="K48" s="37">
        <v>-1</v>
      </c>
      <c r="L48" s="37">
        <v>-6</v>
      </c>
      <c r="M48" s="54"/>
      <c r="N48" s="37">
        <f>Table2[[#This Row],[Mileage]]*-0.25</f>
        <v>0</v>
      </c>
      <c r="O48" s="9" t="s">
        <v>11</v>
      </c>
      <c r="P48" s="35">
        <f>Table2[[#This Row],[Total Payment Received Before Fees]]+Table2[[#This Row],[Unit Cost]]+Table2[[#This Row],[Shipping Cost]]+Table2[[#This Row],[Amazon Fee]]+Table2[[#This Row],[Parking Fee]]+Table2[[#This Row],[Miscellaneous / Overhead]]</f>
        <v>4.2995000000000001</v>
      </c>
      <c r="Q48" s="38">
        <v>41556</v>
      </c>
    </row>
    <row r="49" spans="1:18" ht="16.5" customHeight="1">
      <c r="A49" s="58" t="s">
        <v>382</v>
      </c>
      <c r="B49" s="22" t="s">
        <v>382</v>
      </c>
      <c r="C49" s="13"/>
      <c r="D49" s="72">
        <v>1</v>
      </c>
      <c r="E49" s="26">
        <v>14.99</v>
      </c>
      <c r="F49" s="59">
        <v>5.49</v>
      </c>
      <c r="G49" s="26">
        <f>SUM(E49:F49)</f>
        <v>20.48</v>
      </c>
      <c r="H49" s="26">
        <f>-4.25*0.75</f>
        <v>-3.1875</v>
      </c>
      <c r="I49" s="26">
        <v>-3.48</v>
      </c>
      <c r="J49" s="35">
        <f t="shared" si="3"/>
        <v>-3.0720000000000001</v>
      </c>
      <c r="K49" s="26">
        <v>0</v>
      </c>
      <c r="L49" s="45">
        <v>0</v>
      </c>
      <c r="M49" s="49"/>
      <c r="N49" s="26">
        <f>Table2[[#This Row],[Mileage]]*-0.25</f>
        <v>0</v>
      </c>
      <c r="O49" s="13" t="s">
        <v>800</v>
      </c>
      <c r="P49" s="26">
        <f>Table2[[#This Row],[Total Payment Received Before Fees]]+Table2[[#This Row],[Unit Cost]]+Table2[[#This Row],[Shipping Cost]]+Table2[[#This Row],[Amazon Fee]]+Table2[[#This Row],[Parking Fee]]+Table2[[#This Row],[Miscellaneous / Overhead]]</f>
        <v>10.740500000000001</v>
      </c>
      <c r="Q49" s="27">
        <v>41557</v>
      </c>
      <c r="R49" s="13" t="s">
        <v>2856</v>
      </c>
    </row>
    <row r="50" spans="1:18" ht="16.5" customHeight="1">
      <c r="A50" s="12" t="s">
        <v>112</v>
      </c>
      <c r="B50" s="9" t="s">
        <v>110</v>
      </c>
      <c r="D50" s="71">
        <v>1</v>
      </c>
      <c r="E50" s="37">
        <v>19.989999999999998</v>
      </c>
      <c r="F50" s="39">
        <v>5.99</v>
      </c>
      <c r="G50" s="37">
        <f>SUM(E50:F50)</f>
        <v>25.979999999999997</v>
      </c>
      <c r="H50" s="37">
        <f>-10*0.75</f>
        <v>-7.5</v>
      </c>
      <c r="I50" s="37">
        <v>-4</v>
      </c>
      <c r="J50" s="35">
        <f t="shared" si="3"/>
        <v>-3.8969999999999994</v>
      </c>
      <c r="K50" s="37">
        <v>-1</v>
      </c>
      <c r="L50" s="37">
        <v>0</v>
      </c>
      <c r="M50" s="54"/>
      <c r="N50" s="37">
        <f>Table2[[#This Row],[Mileage]]*-0.25</f>
        <v>0</v>
      </c>
      <c r="O50" s="9" t="s">
        <v>10</v>
      </c>
      <c r="P50" s="35">
        <f>Table2[[#This Row],[Total Payment Received Before Fees]]+Table2[[#This Row],[Unit Cost]]+Table2[[#This Row],[Shipping Cost]]+Table2[[#This Row],[Amazon Fee]]+Table2[[#This Row],[Parking Fee]]+Table2[[#This Row],[Miscellaneous / Overhead]]</f>
        <v>9.5829999999999984</v>
      </c>
      <c r="Q50" s="38">
        <v>41558</v>
      </c>
    </row>
    <row r="51" spans="1:18" ht="16.5" customHeight="1">
      <c r="A51" s="12" t="s">
        <v>384</v>
      </c>
      <c r="B51" s="11" t="s">
        <v>384</v>
      </c>
      <c r="D51" s="71">
        <v>1</v>
      </c>
      <c r="E51" s="37">
        <v>14.99</v>
      </c>
      <c r="F51" s="39">
        <v>5.49</v>
      </c>
      <c r="G51" s="37">
        <f>Table2[[#This Row],[Price / Unit]]+Table2[[#This Row],[Shipping]]</f>
        <v>20.48</v>
      </c>
      <c r="H51" s="37">
        <f>-4.25*0.75</f>
        <v>-3.1875</v>
      </c>
      <c r="I51" s="37">
        <v>-5</v>
      </c>
      <c r="J51" s="35">
        <f t="shared" si="3"/>
        <v>-3.0720000000000001</v>
      </c>
      <c r="K51" s="37">
        <v>-0.5</v>
      </c>
      <c r="L51" s="37"/>
      <c r="M51" s="54"/>
      <c r="N51" s="37">
        <f>Table2[[#This Row],[Mileage]]*-0.25</f>
        <v>0</v>
      </c>
      <c r="O51" s="9" t="s">
        <v>11</v>
      </c>
      <c r="P51" s="35">
        <f>Table2[[#This Row],[Total Payment Received Before Fees]]+Table2[[#This Row],[Unit Cost]]+Table2[[#This Row],[Shipping Cost]]+Table2[[#This Row],[Amazon Fee]]+Table2[[#This Row],[Parking Fee]]+Table2[[#This Row],[Miscellaneous / Overhead]]</f>
        <v>8.7205000000000013</v>
      </c>
      <c r="Q51" s="38">
        <v>41559</v>
      </c>
    </row>
    <row r="52" spans="1:18" ht="16.5" customHeight="1">
      <c r="A52" s="12" t="s">
        <v>1225</v>
      </c>
      <c r="B52" s="18" t="s">
        <v>1125</v>
      </c>
      <c r="D52" s="71">
        <v>1</v>
      </c>
      <c r="E52" s="37">
        <v>9.75</v>
      </c>
      <c r="F52" s="39" t="s">
        <v>2239</v>
      </c>
      <c r="G52" s="37">
        <f t="shared" ref="G52:G83" si="4">SUM(E52:F52)</f>
        <v>9.75</v>
      </c>
      <c r="H52" s="37">
        <v>-3.38</v>
      </c>
      <c r="I52" s="37">
        <v>-3.48</v>
      </c>
      <c r="J52" s="35">
        <f t="shared" si="3"/>
        <v>-1.4624999999999999</v>
      </c>
      <c r="K52" s="37"/>
      <c r="L52" s="37"/>
      <c r="M52" s="54"/>
      <c r="N52" s="37">
        <f>Table2[[#This Row],[Mileage]]*-0.25</f>
        <v>0</v>
      </c>
      <c r="O52" s="9" t="s">
        <v>1603</v>
      </c>
      <c r="P52" s="35">
        <f>Table2[[#This Row],[Total Payment Received Before Fees]]+Table2[[#This Row],[Unit Cost]]+Table2[[#This Row],[Shipping Cost]]+Table2[[#This Row],[Amazon Fee]]+Table2[[#This Row],[Parking Fee]]+Table2[[#This Row],[Miscellaneous / Overhead]]</f>
        <v>1.4275000000000002</v>
      </c>
      <c r="Q52" s="38">
        <v>41562</v>
      </c>
    </row>
    <row r="53" spans="1:18" ht="16.5" customHeight="1">
      <c r="A53" s="12" t="s">
        <v>77</v>
      </c>
      <c r="B53" s="17" t="s">
        <v>75</v>
      </c>
      <c r="D53" s="71">
        <v>1</v>
      </c>
      <c r="E53" s="37">
        <v>24.99</v>
      </c>
      <c r="F53" s="39">
        <v>5.99</v>
      </c>
      <c r="G53" s="37">
        <f t="shared" si="4"/>
        <v>30.979999999999997</v>
      </c>
      <c r="H53" s="37">
        <v>-9.75</v>
      </c>
      <c r="I53" s="37">
        <v>-6.95</v>
      </c>
      <c r="J53" s="35">
        <f t="shared" si="3"/>
        <v>-4.6469999999999994</v>
      </c>
      <c r="K53" s="37"/>
      <c r="L53" s="37"/>
      <c r="M53" s="54"/>
      <c r="N53" s="37">
        <f>Table2[[#This Row],[Mileage]]*-0.25</f>
        <v>0</v>
      </c>
      <c r="O53" s="9" t="s">
        <v>11</v>
      </c>
      <c r="P53" s="35">
        <f>Table2[[#This Row],[Total Payment Received Before Fees]]+Table2[[#This Row],[Unit Cost]]+Table2[[#This Row],[Shipping Cost]]+Table2[[#This Row],[Amazon Fee]]+Table2[[#This Row],[Parking Fee]]+Table2[[#This Row],[Miscellaneous / Overhead]]</f>
        <v>9.6329999999999991</v>
      </c>
      <c r="Q53" s="38">
        <v>41562</v>
      </c>
    </row>
    <row r="54" spans="1:18" ht="16.5" customHeight="1">
      <c r="A54" s="12" t="s">
        <v>1009</v>
      </c>
      <c r="B54" s="17" t="s">
        <v>1006</v>
      </c>
      <c r="D54" s="71">
        <v>1</v>
      </c>
      <c r="E54" s="37">
        <v>11.99</v>
      </c>
      <c r="F54" s="39">
        <v>5.99</v>
      </c>
      <c r="G54" s="37">
        <f t="shared" si="4"/>
        <v>17.98</v>
      </c>
      <c r="H54" s="37">
        <v>-2.63</v>
      </c>
      <c r="I54" s="37">
        <v>-2.97</v>
      </c>
      <c r="J54" s="35">
        <f t="shared" si="3"/>
        <v>-2.6970000000000001</v>
      </c>
      <c r="K54" s="37"/>
      <c r="L54" s="37"/>
      <c r="M54" s="54"/>
      <c r="N54" s="37">
        <f>Table2[[#This Row],[Mileage]]*-0.25</f>
        <v>0</v>
      </c>
      <c r="O54" s="9" t="s">
        <v>1603</v>
      </c>
      <c r="P54" s="35">
        <f>Table2[[#This Row],[Total Payment Received Before Fees]]+Table2[[#This Row],[Unit Cost]]+Table2[[#This Row],[Shipping Cost]]+Table2[[#This Row],[Amazon Fee]]+Table2[[#This Row],[Parking Fee]]+Table2[[#This Row],[Miscellaneous / Overhead]]</f>
        <v>9.6829999999999998</v>
      </c>
      <c r="Q54" s="38">
        <v>41563</v>
      </c>
    </row>
    <row r="55" spans="1:18" ht="16.5" customHeight="1">
      <c r="A55" s="12" t="s">
        <v>512</v>
      </c>
      <c r="B55" s="10" t="s">
        <v>510</v>
      </c>
      <c r="D55" s="71">
        <v>1</v>
      </c>
      <c r="E55" s="37">
        <v>26.99</v>
      </c>
      <c r="F55" s="39" t="s">
        <v>2239</v>
      </c>
      <c r="G55" s="37">
        <f t="shared" si="4"/>
        <v>26.99</v>
      </c>
      <c r="H55" s="37">
        <v>-7.5</v>
      </c>
      <c r="I55" s="37">
        <v>-4.16</v>
      </c>
      <c r="J55" s="35">
        <f t="shared" si="3"/>
        <v>-4.0484999999999998</v>
      </c>
      <c r="K55" s="37"/>
      <c r="L55" s="37"/>
      <c r="M55" s="54"/>
      <c r="N55" s="37">
        <f>Table2[[#This Row],[Mileage]]*-0.25</f>
        <v>0</v>
      </c>
      <c r="O55" s="9" t="s">
        <v>11</v>
      </c>
      <c r="P55" s="35">
        <f>Table2[[#This Row],[Total Payment Received Before Fees]]+Table2[[#This Row],[Unit Cost]]+Table2[[#This Row],[Shipping Cost]]+Table2[[#This Row],[Amazon Fee]]+Table2[[#This Row],[Parking Fee]]+Table2[[#This Row],[Miscellaneous / Overhead]]</f>
        <v>11.281499999999998</v>
      </c>
      <c r="Q55" s="38">
        <v>41565</v>
      </c>
    </row>
    <row r="56" spans="1:18" ht="16.5" customHeight="1">
      <c r="A56" s="12" t="s">
        <v>397</v>
      </c>
      <c r="B56" s="17" t="s">
        <v>396</v>
      </c>
      <c r="D56" s="71">
        <v>1</v>
      </c>
      <c r="E56" s="37">
        <v>18.989999999999998</v>
      </c>
      <c r="F56" s="39">
        <v>5.49</v>
      </c>
      <c r="G56" s="37">
        <f t="shared" si="4"/>
        <v>24.479999999999997</v>
      </c>
      <c r="H56" s="37">
        <v>-6.75</v>
      </c>
      <c r="I56" s="37">
        <v>-3.65</v>
      </c>
      <c r="J56" s="35">
        <f t="shared" si="3"/>
        <v>-3.6719999999999993</v>
      </c>
      <c r="K56" s="37"/>
      <c r="L56" s="37"/>
      <c r="M56" s="54"/>
      <c r="N56" s="37">
        <f>Table2[[#This Row],[Mileage]]*-0.25</f>
        <v>0</v>
      </c>
      <c r="O56" s="9" t="s">
        <v>11</v>
      </c>
      <c r="P56" s="35">
        <f>Table2[[#This Row],[Total Payment Received Before Fees]]+Table2[[#This Row],[Unit Cost]]+Table2[[#This Row],[Shipping Cost]]+Table2[[#This Row],[Amazon Fee]]+Table2[[#This Row],[Parking Fee]]+Table2[[#This Row],[Miscellaneous / Overhead]]</f>
        <v>10.407999999999998</v>
      </c>
      <c r="Q56" s="38">
        <v>41566</v>
      </c>
    </row>
    <row r="57" spans="1:18" ht="16.5" customHeight="1">
      <c r="A57" s="12" t="s">
        <v>232</v>
      </c>
      <c r="B57" s="9" t="s">
        <v>230</v>
      </c>
      <c r="D57" s="71">
        <v>1</v>
      </c>
      <c r="E57" s="37">
        <v>24.99</v>
      </c>
      <c r="F57" s="39">
        <v>6.49</v>
      </c>
      <c r="G57" s="37">
        <f t="shared" si="4"/>
        <v>31.479999999999997</v>
      </c>
      <c r="H57" s="37">
        <v>-9.75</v>
      </c>
      <c r="I57" s="37">
        <v>-6.45</v>
      </c>
      <c r="J57" s="35">
        <f t="shared" si="3"/>
        <v>-4.7219999999999995</v>
      </c>
      <c r="K57" s="37"/>
      <c r="L57" s="37"/>
      <c r="M57" s="54"/>
      <c r="N57" s="37">
        <f>Table2[[#This Row],[Mileage]]*-0.25</f>
        <v>0</v>
      </c>
      <c r="O57" s="9" t="s">
        <v>11</v>
      </c>
      <c r="P57" s="35">
        <f>Table2[[#This Row],[Total Payment Received Before Fees]]+Table2[[#This Row],[Unit Cost]]+Table2[[#This Row],[Shipping Cost]]+Table2[[#This Row],[Amazon Fee]]+Table2[[#This Row],[Parking Fee]]+Table2[[#This Row],[Miscellaneous / Overhead]]</f>
        <v>10.557999999999998</v>
      </c>
      <c r="Q57" s="38">
        <v>41566</v>
      </c>
    </row>
    <row r="58" spans="1:18" ht="16.5" customHeight="1">
      <c r="A58" s="12"/>
      <c r="B58" s="11"/>
      <c r="E58" s="37"/>
      <c r="F58" s="39"/>
      <c r="G58" s="37">
        <f t="shared" si="4"/>
        <v>0</v>
      </c>
      <c r="H58" s="37"/>
      <c r="I58" s="37"/>
      <c r="J58" s="35">
        <f t="shared" si="3"/>
        <v>0</v>
      </c>
      <c r="K58" s="37"/>
      <c r="L58" s="37">
        <v>-9.99</v>
      </c>
      <c r="M58" s="54"/>
      <c r="N58" s="37">
        <f>Table2[[#This Row],[Mileage]]*-0.25</f>
        <v>0</v>
      </c>
      <c r="O58" s="9" t="s">
        <v>1602</v>
      </c>
      <c r="P58" s="35">
        <f>Table2[[#This Row],[Total Payment Received Before Fees]]+Table2[[#This Row],[Unit Cost]]+Table2[[#This Row],[Shipping Cost]]+Table2[[#This Row],[Amazon Fee]]+Table2[[#This Row],[Parking Fee]]+Table2[[#This Row],[Miscellaneous / Overhead]]</f>
        <v>-9.99</v>
      </c>
      <c r="Q58" s="38">
        <v>41566</v>
      </c>
      <c r="R58" s="9" t="s">
        <v>2863</v>
      </c>
    </row>
    <row r="59" spans="1:18" ht="16.5" customHeight="1">
      <c r="A59" s="12"/>
      <c r="B59" s="11"/>
      <c r="E59" s="37"/>
      <c r="F59" s="39"/>
      <c r="G59" s="37">
        <f t="shared" si="4"/>
        <v>0</v>
      </c>
      <c r="H59" s="37"/>
      <c r="I59" s="37"/>
      <c r="J59" s="35">
        <f t="shared" si="3"/>
        <v>0</v>
      </c>
      <c r="K59" s="37"/>
      <c r="L59" s="37">
        <v>-190</v>
      </c>
      <c r="M59" s="54"/>
      <c r="N59" s="37">
        <f>Table2[[#This Row],[Mileage]]*-0.25</f>
        <v>0</v>
      </c>
      <c r="O59" s="9" t="s">
        <v>11</v>
      </c>
      <c r="P59" s="35">
        <f>Table2[[#This Row],[Total Payment Received Before Fees]]+Table2[[#This Row],[Unit Cost]]+Table2[[#This Row],[Shipping Cost]]+Table2[[#This Row],[Amazon Fee]]+Table2[[#This Row],[Parking Fee]]+Table2[[#This Row],[Miscellaneous / Overhead]]</f>
        <v>-190</v>
      </c>
      <c r="Q59" s="38">
        <v>41567</v>
      </c>
    </row>
    <row r="60" spans="1:18" ht="16.5" customHeight="1">
      <c r="A60" s="12" t="s">
        <v>1261</v>
      </c>
      <c r="B60" s="18" t="s">
        <v>1089</v>
      </c>
      <c r="D60" s="71">
        <v>1</v>
      </c>
      <c r="E60" s="37">
        <v>11.25</v>
      </c>
      <c r="F60" s="39" t="s">
        <v>2239</v>
      </c>
      <c r="G60" s="37">
        <f t="shared" si="4"/>
        <v>11.25</v>
      </c>
      <c r="H60" s="37">
        <v>-4.0999999999999996</v>
      </c>
      <c r="I60" s="37">
        <v>-2.75</v>
      </c>
      <c r="J60" s="35">
        <f t="shared" si="3"/>
        <v>-1.6875</v>
      </c>
      <c r="K60" s="37">
        <v>-1</v>
      </c>
      <c r="L60" s="37"/>
      <c r="M60" s="54"/>
      <c r="N60" s="37">
        <f>Table2[[#This Row],[Mileage]]*-0.25</f>
        <v>0</v>
      </c>
      <c r="O60" s="9" t="s">
        <v>1603</v>
      </c>
      <c r="P60" s="35">
        <f>Table2[[#This Row],[Total Payment Received Before Fees]]+Table2[[#This Row],[Unit Cost]]+Table2[[#This Row],[Shipping Cost]]+Table2[[#This Row],[Amazon Fee]]+Table2[[#This Row],[Parking Fee]]+Table2[[#This Row],[Miscellaneous / Overhead]]</f>
        <v>1.7125000000000004</v>
      </c>
      <c r="Q60" s="38">
        <v>41567</v>
      </c>
    </row>
    <row r="61" spans="1:18" ht="16.5" customHeight="1">
      <c r="A61" s="12" t="s">
        <v>13</v>
      </c>
      <c r="B61" s="11" t="s">
        <v>15</v>
      </c>
      <c r="D61" s="71">
        <v>1</v>
      </c>
      <c r="E61" s="37">
        <v>24.99</v>
      </c>
      <c r="F61" s="39">
        <v>6.49</v>
      </c>
      <c r="G61" s="37">
        <f t="shared" si="4"/>
        <v>31.479999999999997</v>
      </c>
      <c r="H61" s="37">
        <v>-9.75</v>
      </c>
      <c r="I61" s="37">
        <v>-6.45</v>
      </c>
      <c r="J61" s="35">
        <f t="shared" si="3"/>
        <v>-4.7219999999999995</v>
      </c>
      <c r="K61" s="37"/>
      <c r="L61" s="37"/>
      <c r="M61" s="54"/>
      <c r="N61" s="37">
        <f>Table2[[#This Row],[Mileage]]*-0.25</f>
        <v>0</v>
      </c>
      <c r="O61" s="9" t="s">
        <v>11</v>
      </c>
      <c r="P61" s="35">
        <f>Table2[[#This Row],[Total Payment Received Before Fees]]+Table2[[#This Row],[Unit Cost]]+Table2[[#This Row],[Shipping Cost]]+Table2[[#This Row],[Amazon Fee]]+Table2[[#This Row],[Parking Fee]]+Table2[[#This Row],[Miscellaneous / Overhead]]</f>
        <v>10.557999999999998</v>
      </c>
      <c r="Q61" s="38">
        <v>41568</v>
      </c>
    </row>
    <row r="62" spans="1:18">
      <c r="A62" s="12">
        <v>1</v>
      </c>
      <c r="B62" s="10" t="s">
        <v>524</v>
      </c>
      <c r="D62" s="71">
        <v>1</v>
      </c>
      <c r="E62" s="37">
        <v>11.99</v>
      </c>
      <c r="F62" s="39">
        <v>5.49</v>
      </c>
      <c r="G62" s="37">
        <f t="shared" si="4"/>
        <v>17.48</v>
      </c>
      <c r="H62" s="37">
        <v>-3</v>
      </c>
      <c r="I62" s="37">
        <v>-3.38</v>
      </c>
      <c r="J62" s="35">
        <f t="shared" si="3"/>
        <v>-2.6219999999999999</v>
      </c>
      <c r="K62" s="37">
        <v>-1</v>
      </c>
      <c r="L62" s="37"/>
      <c r="M62" s="54"/>
      <c r="N62" s="37">
        <f>Table2[[#This Row],[Mileage]]*-0.25</f>
        <v>0</v>
      </c>
      <c r="O62" s="9" t="s">
        <v>11</v>
      </c>
      <c r="P62" s="35">
        <f>Table2[[#This Row],[Total Payment Received Before Fees]]+Table2[[#This Row],[Unit Cost]]+Table2[[#This Row],[Shipping Cost]]+Table2[[#This Row],[Amazon Fee]]+Table2[[#This Row],[Parking Fee]]+Table2[[#This Row],[Miscellaneous / Overhead]]</f>
        <v>7.4780000000000015</v>
      </c>
      <c r="Q62" s="38">
        <v>41569</v>
      </c>
    </row>
    <row r="63" spans="1:18">
      <c r="A63" s="58" t="s">
        <v>395</v>
      </c>
      <c r="B63" s="23" t="s">
        <v>394</v>
      </c>
      <c r="C63" s="13"/>
      <c r="D63" s="72">
        <v>1</v>
      </c>
      <c r="E63" s="26">
        <v>18.989999999999998</v>
      </c>
      <c r="F63" s="59">
        <v>5.49</v>
      </c>
      <c r="G63" s="26">
        <f t="shared" si="4"/>
        <v>24.479999999999997</v>
      </c>
      <c r="H63" s="26">
        <v>-7.36</v>
      </c>
      <c r="I63" s="26">
        <v>-2.39</v>
      </c>
      <c r="J63" s="35">
        <v>-1.4</v>
      </c>
      <c r="K63" s="26"/>
      <c r="L63" s="40">
        <f>-18.99</f>
        <v>-18.989999999999998</v>
      </c>
      <c r="M63" s="56"/>
      <c r="N63" s="26">
        <f>Table2[[#This Row],[Mileage]]*-0.25</f>
        <v>0</v>
      </c>
      <c r="O63" s="13" t="s">
        <v>800</v>
      </c>
      <c r="P63" s="26">
        <f>Table2[[#This Row],[Total Payment Received Before Fees]]+Table2[[#This Row],[Unit Cost]]+Table2[[#This Row],[Shipping Cost]]+Table2[[#This Row],[Amazon Fee]]+Table2[[#This Row],[Parking Fee]]+Table2[[#This Row],[Miscellaneous / Overhead]]</f>
        <v>-5.6600000000000019</v>
      </c>
      <c r="Q63" s="27">
        <v>41570</v>
      </c>
      <c r="R63" s="47" t="s">
        <v>2666</v>
      </c>
    </row>
    <row r="64" spans="1:18">
      <c r="A64" s="12" t="s">
        <v>13</v>
      </c>
      <c r="B64" s="11" t="s">
        <v>15</v>
      </c>
      <c r="D64" s="71">
        <v>1</v>
      </c>
      <c r="E64" s="37">
        <v>24.99</v>
      </c>
      <c r="F64" s="39">
        <v>6.99</v>
      </c>
      <c r="G64" s="37">
        <f t="shared" si="4"/>
        <v>31.979999999999997</v>
      </c>
      <c r="H64" s="37">
        <v>-9.75</v>
      </c>
      <c r="I64" s="37">
        <v>-6.51</v>
      </c>
      <c r="J64" s="35">
        <f t="shared" si="3"/>
        <v>-4.7969999999999997</v>
      </c>
      <c r="K64" s="37"/>
      <c r="L64" s="37"/>
      <c r="M64" s="54"/>
      <c r="N64" s="37">
        <f>Table2[[#This Row],[Mileage]]*-0.25</f>
        <v>0</v>
      </c>
      <c r="O64" s="9" t="s">
        <v>11</v>
      </c>
      <c r="P64" s="35">
        <f>Table2[[#This Row],[Total Payment Received Before Fees]]+Table2[[#This Row],[Unit Cost]]+Table2[[#This Row],[Shipping Cost]]+Table2[[#This Row],[Amazon Fee]]+Table2[[#This Row],[Parking Fee]]+Table2[[#This Row],[Miscellaneous / Overhead]]</f>
        <v>10.922999999999998</v>
      </c>
      <c r="Q64" s="38">
        <v>41570</v>
      </c>
    </row>
    <row r="65" spans="1:18">
      <c r="A65" s="12" t="s">
        <v>239</v>
      </c>
      <c r="B65" s="11" t="s">
        <v>238</v>
      </c>
      <c r="D65" s="71">
        <v>1</v>
      </c>
      <c r="E65" s="37">
        <v>24.99</v>
      </c>
      <c r="F65" s="39">
        <v>6.99</v>
      </c>
      <c r="G65" s="37">
        <f t="shared" si="4"/>
        <v>31.979999999999997</v>
      </c>
      <c r="H65" s="37">
        <v>-9.75</v>
      </c>
      <c r="I65" s="37">
        <v>-6.51</v>
      </c>
      <c r="J65" s="35">
        <f t="shared" si="3"/>
        <v>-4.7969999999999997</v>
      </c>
      <c r="K65" s="37"/>
      <c r="L65" s="37"/>
      <c r="M65" s="54"/>
      <c r="N65" s="37">
        <f>Table2[[#This Row],[Mileage]]*-0.25</f>
        <v>0</v>
      </c>
      <c r="O65" s="9" t="s">
        <v>11</v>
      </c>
      <c r="P65" s="35">
        <f>Table2[[#This Row],[Total Payment Received Before Fees]]+Table2[[#This Row],[Unit Cost]]+Table2[[#This Row],[Shipping Cost]]+Table2[[#This Row],[Amazon Fee]]+Table2[[#This Row],[Parking Fee]]+Table2[[#This Row],[Miscellaneous / Overhead]]</f>
        <v>10.922999999999998</v>
      </c>
      <c r="Q65" s="38">
        <v>41571</v>
      </c>
    </row>
    <row r="66" spans="1:18">
      <c r="A66" s="12" t="s">
        <v>1604</v>
      </c>
      <c r="B66" s="11" t="s">
        <v>236</v>
      </c>
      <c r="D66" s="71">
        <v>1</v>
      </c>
      <c r="E66" s="37">
        <v>24.99</v>
      </c>
      <c r="F66" s="39">
        <v>6.99</v>
      </c>
      <c r="G66" s="37">
        <f t="shared" si="4"/>
        <v>31.979999999999997</v>
      </c>
      <c r="H66" s="37">
        <v>-9.75</v>
      </c>
      <c r="I66" s="37">
        <v>-6.51</v>
      </c>
      <c r="J66" s="35">
        <f t="shared" si="3"/>
        <v>-4.7969999999999997</v>
      </c>
      <c r="K66" s="37">
        <v>-2</v>
      </c>
      <c r="L66" s="37"/>
      <c r="M66" s="54"/>
      <c r="N66" s="37">
        <f>Table2[[#This Row],[Mileage]]*-0.25</f>
        <v>0</v>
      </c>
      <c r="O66" s="9" t="s">
        <v>11</v>
      </c>
      <c r="P66" s="35">
        <f>Table2[[#This Row],[Total Payment Received Before Fees]]+Table2[[#This Row],[Unit Cost]]+Table2[[#This Row],[Shipping Cost]]+Table2[[#This Row],[Amazon Fee]]+Table2[[#This Row],[Parking Fee]]+Table2[[#This Row],[Miscellaneous / Overhead]]</f>
        <v>8.9229999999999983</v>
      </c>
      <c r="Q66" s="38">
        <v>41571</v>
      </c>
    </row>
    <row r="67" spans="1:18">
      <c r="A67" s="12"/>
      <c r="B67" s="17"/>
      <c r="E67" s="37"/>
      <c r="F67" s="39"/>
      <c r="G67" s="37">
        <f t="shared" si="4"/>
        <v>0</v>
      </c>
      <c r="H67" s="37"/>
      <c r="I67" s="37"/>
      <c r="J67" s="35">
        <f t="shared" ref="J67:J82" si="5">-(G67*0.15)</f>
        <v>0</v>
      </c>
      <c r="K67" s="37"/>
      <c r="L67" s="37">
        <v>-11.64</v>
      </c>
      <c r="M67" s="54"/>
      <c r="N67" s="37">
        <f>Table2[[#This Row],[Mileage]]*-0.25</f>
        <v>0</v>
      </c>
      <c r="O67" s="9" t="s">
        <v>10</v>
      </c>
      <c r="P67" s="35">
        <f>Table2[[#This Row],[Total Payment Received Before Fees]]+Table2[[#This Row],[Unit Cost]]+Table2[[#This Row],[Shipping Cost]]+Table2[[#This Row],[Amazon Fee]]+Table2[[#This Row],[Parking Fee]]+Table2[[#This Row],[Miscellaneous / Overhead]]</f>
        <v>-11.64</v>
      </c>
      <c r="Q67" s="38">
        <v>41573</v>
      </c>
      <c r="R67" s="9" t="s">
        <v>1605</v>
      </c>
    </row>
    <row r="68" spans="1:18">
      <c r="A68" s="7" t="s">
        <v>1263</v>
      </c>
      <c r="B68" s="18" t="s">
        <v>1090</v>
      </c>
      <c r="D68" s="71">
        <v>1</v>
      </c>
      <c r="E68" s="37">
        <v>11.25</v>
      </c>
      <c r="F68" s="39" t="s">
        <v>2239</v>
      </c>
      <c r="G68" s="37">
        <f t="shared" si="4"/>
        <v>11.25</v>
      </c>
      <c r="H68" s="37">
        <v>-4.12</v>
      </c>
      <c r="I68" s="37">
        <v>-2.04</v>
      </c>
      <c r="J68" s="35">
        <f t="shared" si="5"/>
        <v>-1.6875</v>
      </c>
      <c r="K68" s="37">
        <v>-1</v>
      </c>
      <c r="L68" s="37"/>
      <c r="M68" s="54"/>
      <c r="N68" s="37">
        <f>Table2[[#This Row],[Mileage]]*-0.25</f>
        <v>0</v>
      </c>
      <c r="O68" s="9" t="s">
        <v>903</v>
      </c>
      <c r="P68" s="35">
        <f>Table2[[#This Row],[Total Payment Received Before Fees]]+Table2[[#This Row],[Unit Cost]]+Table2[[#This Row],[Shipping Cost]]+Table2[[#This Row],[Amazon Fee]]+Table2[[#This Row],[Parking Fee]]+Table2[[#This Row],[Miscellaneous / Overhead]]</f>
        <v>2.4024999999999999</v>
      </c>
      <c r="Q68" s="38">
        <v>41574</v>
      </c>
    </row>
    <row r="69" spans="1:18">
      <c r="A69" s="7">
        <v>1</v>
      </c>
      <c r="B69" s="10" t="s">
        <v>524</v>
      </c>
      <c r="D69" s="71">
        <v>1</v>
      </c>
      <c r="E69" s="37">
        <v>11.99</v>
      </c>
      <c r="F69" s="39">
        <v>5.49</v>
      </c>
      <c r="G69" s="41">
        <f t="shared" si="4"/>
        <v>17.48</v>
      </c>
      <c r="H69" s="37">
        <v>-3</v>
      </c>
      <c r="I69" s="37">
        <v>-3.38</v>
      </c>
      <c r="J69" s="35">
        <f t="shared" si="5"/>
        <v>-2.6219999999999999</v>
      </c>
      <c r="K69" s="37"/>
      <c r="L69" s="37"/>
      <c r="M69" s="54"/>
      <c r="N69" s="37">
        <f>Table2[[#This Row],[Mileage]]*-0.25</f>
        <v>0</v>
      </c>
      <c r="O69" s="9" t="s">
        <v>903</v>
      </c>
      <c r="P69" s="42">
        <f>Table2[[#This Row],[Total Payment Received Before Fees]]+Table2[[#This Row],[Unit Cost]]+Table2[[#This Row],[Shipping Cost]]+Table2[[#This Row],[Amazon Fee]]+Table2[[#This Row],[Parking Fee]]+Table2[[#This Row],[Miscellaneous / Overhead]]</f>
        <v>8.4780000000000015</v>
      </c>
      <c r="Q69" s="38">
        <v>41575</v>
      </c>
    </row>
    <row r="70" spans="1:18">
      <c r="A70" s="7">
        <v>51</v>
      </c>
      <c r="B70" s="10" t="s">
        <v>167</v>
      </c>
      <c r="D70" s="71">
        <v>1</v>
      </c>
      <c r="E70" s="37">
        <v>24</v>
      </c>
      <c r="F70" s="39">
        <v>7.99</v>
      </c>
      <c r="G70" s="41">
        <f t="shared" si="4"/>
        <v>31.990000000000002</v>
      </c>
      <c r="H70" s="37">
        <v>-9</v>
      </c>
      <c r="I70" s="37">
        <v>-13.58</v>
      </c>
      <c r="J70" s="35">
        <f t="shared" si="5"/>
        <v>-4.7984999999999998</v>
      </c>
      <c r="K70" s="37"/>
      <c r="L70" s="37"/>
      <c r="M70" s="54"/>
      <c r="N70" s="37">
        <f>Table2[[#This Row],[Mileage]]*-0.25</f>
        <v>0</v>
      </c>
      <c r="O70" s="9" t="s">
        <v>10</v>
      </c>
      <c r="P70" s="42">
        <f>Table2[[#This Row],[Total Payment Received Before Fees]]+Table2[[#This Row],[Unit Cost]]+Table2[[#This Row],[Shipping Cost]]+Table2[[#This Row],[Amazon Fee]]+Table2[[#This Row],[Parking Fee]]+Table2[[#This Row],[Miscellaneous / Overhead]]</f>
        <v>4.6115000000000022</v>
      </c>
      <c r="Q70" s="38">
        <v>41577</v>
      </c>
    </row>
    <row r="71" spans="1:18">
      <c r="A71" s="7" t="s">
        <v>237</v>
      </c>
      <c r="B71" s="11" t="s">
        <v>236</v>
      </c>
      <c r="D71" s="71">
        <v>1</v>
      </c>
      <c r="E71" s="37">
        <v>24.99</v>
      </c>
      <c r="F71" s="39">
        <v>6.49</v>
      </c>
      <c r="G71" s="41">
        <f t="shared" si="4"/>
        <v>31.479999999999997</v>
      </c>
      <c r="H71" s="37">
        <v>-9.75</v>
      </c>
      <c r="I71" s="37">
        <v>-5.6</v>
      </c>
      <c r="J71" s="35">
        <f t="shared" si="5"/>
        <v>-4.7219999999999995</v>
      </c>
      <c r="K71" s="37">
        <v>-0.5</v>
      </c>
      <c r="L71" s="37"/>
      <c r="M71" s="54"/>
      <c r="N71" s="37">
        <f>Table2[[#This Row],[Mileage]]*-0.25</f>
        <v>0</v>
      </c>
      <c r="O71" s="9" t="s">
        <v>10</v>
      </c>
      <c r="P71" s="42">
        <f>Table2[[#This Row],[Total Payment Received Before Fees]]+Table2[[#This Row],[Unit Cost]]+Table2[[#This Row],[Shipping Cost]]+Table2[[#This Row],[Amazon Fee]]+Table2[[#This Row],[Parking Fee]]+Table2[[#This Row],[Miscellaneous / Overhead]]</f>
        <v>10.907999999999996</v>
      </c>
      <c r="Q71" s="38">
        <v>41578</v>
      </c>
    </row>
    <row r="72" spans="1:18">
      <c r="A72" s="7" t="s">
        <v>13</v>
      </c>
      <c r="B72" s="11" t="s">
        <v>15</v>
      </c>
      <c r="D72" s="71">
        <v>1</v>
      </c>
      <c r="E72" s="37">
        <v>24.99</v>
      </c>
      <c r="F72" s="39">
        <v>17.989999999999998</v>
      </c>
      <c r="G72" s="41">
        <f t="shared" si="4"/>
        <v>42.98</v>
      </c>
      <c r="H72" s="37">
        <v>-9.75</v>
      </c>
      <c r="I72" s="37">
        <v>-16.75</v>
      </c>
      <c r="J72" s="35">
        <f t="shared" si="5"/>
        <v>-6.4469999999999992</v>
      </c>
      <c r="K72" s="37"/>
      <c r="L72" s="37"/>
      <c r="M72" s="54"/>
      <c r="N72" s="37">
        <f>Table2[[#This Row],[Mileage]]*-0.25</f>
        <v>0</v>
      </c>
      <c r="O72" s="9" t="s">
        <v>10</v>
      </c>
      <c r="P72" s="42">
        <f>Table2[[#This Row],[Total Payment Received Before Fees]]+Table2[[#This Row],[Unit Cost]]+Table2[[#This Row],[Shipping Cost]]+Table2[[#This Row],[Amazon Fee]]+Table2[[#This Row],[Parking Fee]]+Table2[[#This Row],[Miscellaneous / Overhead]]</f>
        <v>10.032999999999998</v>
      </c>
      <c r="Q72" s="38">
        <v>41579</v>
      </c>
    </row>
    <row r="73" spans="1:18">
      <c r="A73" s="7">
        <v>51</v>
      </c>
      <c r="B73" s="10" t="s">
        <v>167</v>
      </c>
      <c r="D73" s="71">
        <v>1</v>
      </c>
      <c r="E73" s="37">
        <v>24</v>
      </c>
      <c r="F73" s="39">
        <v>7.99</v>
      </c>
      <c r="G73" s="37">
        <f t="shared" si="4"/>
        <v>31.990000000000002</v>
      </c>
      <c r="H73" s="37">
        <v>-9</v>
      </c>
      <c r="I73" s="37">
        <v>-8.9</v>
      </c>
      <c r="J73" s="35">
        <f t="shared" si="5"/>
        <v>-4.7984999999999998</v>
      </c>
      <c r="K73" s="37"/>
      <c r="L73" s="37"/>
      <c r="M73" s="54"/>
      <c r="N73" s="37">
        <f>Table2[[#This Row],[Mileage]]*-0.25</f>
        <v>0</v>
      </c>
      <c r="O73" s="9" t="s">
        <v>10</v>
      </c>
      <c r="P73" s="35">
        <f>Table2[[#This Row],[Total Payment Received Before Fees]]+Table2[[#This Row],[Unit Cost]]+Table2[[#This Row],[Shipping Cost]]+Table2[[#This Row],[Amazon Fee]]+Table2[[#This Row],[Parking Fee]]+Table2[[#This Row],[Miscellaneous / Overhead]]</f>
        <v>9.2915000000000028</v>
      </c>
      <c r="Q73" s="38">
        <v>41579</v>
      </c>
    </row>
    <row r="74" spans="1:18">
      <c r="A74" s="7" t="s">
        <v>2163</v>
      </c>
      <c r="B74" s="17" t="s">
        <v>2164</v>
      </c>
      <c r="D74" s="71">
        <v>1</v>
      </c>
      <c r="E74" s="37">
        <v>11.99</v>
      </c>
      <c r="F74" s="39">
        <v>5.99</v>
      </c>
      <c r="G74" s="37">
        <f t="shared" si="4"/>
        <v>17.98</v>
      </c>
      <c r="H74" s="37">
        <v>-2.63</v>
      </c>
      <c r="I74" s="35">
        <v>-1.69</v>
      </c>
      <c r="J74" s="35">
        <f t="shared" si="5"/>
        <v>-2.6970000000000001</v>
      </c>
      <c r="K74" s="35">
        <v>-1</v>
      </c>
      <c r="L74" s="37"/>
      <c r="M74" s="54"/>
      <c r="N74" s="37">
        <f>Table2[[#This Row],[Mileage]]*-0.25</f>
        <v>0</v>
      </c>
      <c r="O74" s="9" t="s">
        <v>11</v>
      </c>
      <c r="P74" s="35">
        <f>Table2[[#This Row],[Total Payment Received Before Fees]]+Table2[[#This Row],[Unit Cost]]+Table2[[#This Row],[Shipping Cost]]+Table2[[#This Row],[Amazon Fee]]+Table2[[#This Row],[Parking Fee]]+Table2[[#This Row],[Miscellaneous / Overhead]]</f>
        <v>9.963000000000001</v>
      </c>
      <c r="Q74" s="38">
        <v>41580</v>
      </c>
    </row>
    <row r="75" spans="1:18">
      <c r="A75" s="12"/>
      <c r="B75" s="17"/>
      <c r="E75" s="37"/>
      <c r="F75" s="39"/>
      <c r="G75" s="37">
        <f t="shared" si="4"/>
        <v>0</v>
      </c>
      <c r="H75" s="37"/>
      <c r="I75" s="37"/>
      <c r="J75" s="35">
        <f t="shared" si="5"/>
        <v>0</v>
      </c>
      <c r="K75" s="37"/>
      <c r="L75" s="37">
        <v>-10.95</v>
      </c>
      <c r="M75" s="54"/>
      <c r="N75" s="37">
        <f>Table2[[#This Row],[Mileage]]*-0.25</f>
        <v>0</v>
      </c>
      <c r="O75" s="9" t="s">
        <v>10</v>
      </c>
      <c r="P75" s="35">
        <f>Table2[[#This Row],[Total Payment Received Before Fees]]+Table2[[#This Row],[Unit Cost]]+Table2[[#This Row],[Shipping Cost]]+Table2[[#This Row],[Amazon Fee]]+Table2[[#This Row],[Parking Fee]]+Table2[[#This Row],[Miscellaneous / Overhead]]</f>
        <v>-10.95</v>
      </c>
      <c r="Q75" s="38">
        <v>41580</v>
      </c>
      <c r="R75" s="9" t="s">
        <v>2165</v>
      </c>
    </row>
    <row r="76" spans="1:18">
      <c r="A76" s="12" t="s">
        <v>988</v>
      </c>
      <c r="B76" s="19" t="s">
        <v>986</v>
      </c>
      <c r="D76" s="71">
        <v>1</v>
      </c>
      <c r="E76" s="37">
        <v>24.99</v>
      </c>
      <c r="F76" s="39">
        <v>7.49</v>
      </c>
      <c r="G76" s="37">
        <f t="shared" si="4"/>
        <v>32.479999999999997</v>
      </c>
      <c r="H76" s="37">
        <v>-9</v>
      </c>
      <c r="I76" s="37">
        <v>-7.48</v>
      </c>
      <c r="J76" s="35">
        <f t="shared" si="5"/>
        <v>-4.871999999999999</v>
      </c>
      <c r="K76" s="37"/>
      <c r="L76" s="37"/>
      <c r="M76" s="54"/>
      <c r="N76" s="37">
        <f>Table2[[#This Row],[Mileage]]*-0.25</f>
        <v>0</v>
      </c>
      <c r="O76" s="9" t="s">
        <v>11</v>
      </c>
      <c r="P76" s="35">
        <f>Table2[[#This Row],[Total Payment Received Before Fees]]+Table2[[#This Row],[Unit Cost]]+Table2[[#This Row],[Shipping Cost]]+Table2[[#This Row],[Amazon Fee]]+Table2[[#This Row],[Parking Fee]]+Table2[[#This Row],[Miscellaneous / Overhead]]</f>
        <v>11.127999999999997</v>
      </c>
      <c r="Q76" s="38">
        <v>41581</v>
      </c>
    </row>
    <row r="77" spans="1:18">
      <c r="A77" s="12"/>
      <c r="B77" s="17"/>
      <c r="E77" s="37"/>
      <c r="F77" s="39"/>
      <c r="G77" s="37">
        <f t="shared" si="4"/>
        <v>0</v>
      </c>
      <c r="H77" s="37"/>
      <c r="I77" s="37"/>
      <c r="J77" s="35">
        <f t="shared" si="5"/>
        <v>0</v>
      </c>
      <c r="K77" s="37"/>
      <c r="L77" s="37">
        <v>-37.93</v>
      </c>
      <c r="M77" s="54"/>
      <c r="N77" s="37">
        <f>Table2[[#This Row],[Mileage]]*-0.25</f>
        <v>0</v>
      </c>
      <c r="O77" s="9" t="s">
        <v>11</v>
      </c>
      <c r="P77" s="35">
        <f>Table2[[#This Row],[Total Payment Received Before Fees]]+Table2[[#This Row],[Unit Cost]]+Table2[[#This Row],[Shipping Cost]]+Table2[[#This Row],[Amazon Fee]]+Table2[[#This Row],[Parking Fee]]+Table2[[#This Row],[Miscellaneous / Overhead]]</f>
        <v>-37.93</v>
      </c>
      <c r="Q77" s="38">
        <v>41581</v>
      </c>
      <c r="R77" s="9" t="s">
        <v>2236</v>
      </c>
    </row>
    <row r="78" spans="1:18">
      <c r="A78" s="12"/>
      <c r="B78" s="17"/>
      <c r="E78" s="37"/>
      <c r="F78" s="39"/>
      <c r="G78" s="37">
        <f t="shared" si="4"/>
        <v>0</v>
      </c>
      <c r="H78" s="37"/>
      <c r="I78" s="37"/>
      <c r="J78" s="35">
        <f t="shared" si="5"/>
        <v>0</v>
      </c>
      <c r="K78" s="37"/>
      <c r="L78" s="37">
        <f>-(5.55+10.79+1.2)</f>
        <v>-17.54</v>
      </c>
      <c r="M78" s="54"/>
      <c r="N78" s="37">
        <f>Table2[[#This Row],[Mileage]]*-0.25</f>
        <v>0</v>
      </c>
      <c r="O78" s="9" t="s">
        <v>11</v>
      </c>
      <c r="P78" s="35">
        <f>Table2[[#This Row],[Total Payment Received Before Fees]]+Table2[[#This Row],[Unit Cost]]+Table2[[#This Row],[Shipping Cost]]+Table2[[#This Row],[Amazon Fee]]+Table2[[#This Row],[Parking Fee]]+Table2[[#This Row],[Miscellaneous / Overhead]]</f>
        <v>-17.54</v>
      </c>
      <c r="Q78" s="38">
        <v>41581</v>
      </c>
      <c r="R78" s="9" t="s">
        <v>2238</v>
      </c>
    </row>
    <row r="79" spans="1:18">
      <c r="A79" s="12">
        <v>51</v>
      </c>
      <c r="B79" s="10" t="s">
        <v>167</v>
      </c>
      <c r="D79" s="71">
        <v>1</v>
      </c>
      <c r="E79" s="37">
        <v>24.99</v>
      </c>
      <c r="F79" s="39">
        <v>11.99</v>
      </c>
      <c r="G79" s="37">
        <f t="shared" si="4"/>
        <v>36.979999999999997</v>
      </c>
      <c r="H79" s="37">
        <v>-9</v>
      </c>
      <c r="I79" s="37">
        <v>-12.75</v>
      </c>
      <c r="J79" s="35">
        <f t="shared" si="5"/>
        <v>-5.5469999999999997</v>
      </c>
      <c r="K79" s="37"/>
      <c r="L79" s="37"/>
      <c r="M79" s="54"/>
      <c r="N79" s="37">
        <f>Table2[[#This Row],[Mileage]]*-0.25</f>
        <v>0</v>
      </c>
      <c r="O79" s="9" t="s">
        <v>800</v>
      </c>
      <c r="P79" s="35">
        <f>Table2[[#This Row],[Total Payment Received Before Fees]]+Table2[[#This Row],[Unit Cost]]+Table2[[#This Row],[Shipping Cost]]+Table2[[#This Row],[Amazon Fee]]+Table2[[#This Row],[Parking Fee]]+Table2[[#This Row],[Miscellaneous / Overhead]]</f>
        <v>9.6829999999999963</v>
      </c>
      <c r="Q79" s="38">
        <v>41582</v>
      </c>
    </row>
    <row r="80" spans="1:18">
      <c r="A80" s="58" t="s">
        <v>138</v>
      </c>
      <c r="B80" s="63" t="s">
        <v>136</v>
      </c>
      <c r="C80" s="13"/>
      <c r="D80" s="72">
        <v>1</v>
      </c>
      <c r="E80" s="26">
        <v>17.989999999999998</v>
      </c>
      <c r="F80" s="59">
        <v>9.99</v>
      </c>
      <c r="G80" s="26">
        <f t="shared" si="4"/>
        <v>27.979999999999997</v>
      </c>
      <c r="H80" s="26">
        <v>-3.75</v>
      </c>
      <c r="I80" s="26">
        <v>-8.99</v>
      </c>
      <c r="J80" s="35">
        <f>-(G80*0.15)*0.2</f>
        <v>-0.83939999999999992</v>
      </c>
      <c r="K80" s="26"/>
      <c r="L80" s="45">
        <f>-27.98-9.99</f>
        <v>-37.97</v>
      </c>
      <c r="M80" s="49"/>
      <c r="N80" s="26">
        <f>Table2[[#This Row],[Mileage]]*-0.25</f>
        <v>0</v>
      </c>
      <c r="O80" s="13" t="s">
        <v>11</v>
      </c>
      <c r="P80" s="26">
        <f>Table2[[#This Row],[Total Payment Received Before Fees]]+Table2[[#This Row],[Unit Cost]]+Table2[[#This Row],[Shipping Cost]]+Table2[[#This Row],[Amazon Fee]]+Table2[[#This Row],[Parking Fee]]+Table2[[#This Row],[Miscellaneous / Overhead]]</f>
        <v>-23.569400000000002</v>
      </c>
      <c r="Q80" s="27">
        <v>41582</v>
      </c>
      <c r="R80" s="47" t="s">
        <v>6141</v>
      </c>
    </row>
    <row r="81" spans="1:18">
      <c r="A81" s="12" t="s">
        <v>247</v>
      </c>
      <c r="B81" s="11" t="s">
        <v>245</v>
      </c>
      <c r="D81" s="71">
        <v>1</v>
      </c>
      <c r="E81" s="37">
        <v>24.99</v>
      </c>
      <c r="F81" s="39">
        <v>6.49</v>
      </c>
      <c r="G81" s="37">
        <f t="shared" si="4"/>
        <v>31.479999999999997</v>
      </c>
      <c r="H81" s="37">
        <v>-9.75</v>
      </c>
      <c r="I81" s="37">
        <v>-5.75</v>
      </c>
      <c r="J81" s="35">
        <f t="shared" si="5"/>
        <v>-4.7219999999999995</v>
      </c>
      <c r="K81" s="37">
        <v>-1</v>
      </c>
      <c r="L81" s="37"/>
      <c r="M81" s="54"/>
      <c r="N81" s="37">
        <f>Table2[[#This Row],[Mileage]]*-0.25</f>
        <v>0</v>
      </c>
      <c r="O81" s="9" t="s">
        <v>1603</v>
      </c>
      <c r="P81" s="35">
        <f>Table2[[#This Row],[Total Payment Received Before Fees]]+Table2[[#This Row],[Unit Cost]]+Table2[[#This Row],[Shipping Cost]]+Table2[[#This Row],[Amazon Fee]]+Table2[[#This Row],[Parking Fee]]+Table2[[#This Row],[Miscellaneous / Overhead]]</f>
        <v>10.257999999999997</v>
      </c>
      <c r="Q81" s="38">
        <v>41582</v>
      </c>
    </row>
    <row r="82" spans="1:18">
      <c r="A82" s="8" t="s">
        <v>1552</v>
      </c>
      <c r="B82" s="19" t="s">
        <v>1383</v>
      </c>
      <c r="D82" s="71">
        <v>1</v>
      </c>
      <c r="E82" s="37">
        <v>14.99</v>
      </c>
      <c r="F82" s="39">
        <v>15.48</v>
      </c>
      <c r="G82" s="37">
        <f t="shared" si="4"/>
        <v>30.47</v>
      </c>
      <c r="H82" s="37">
        <v>-6</v>
      </c>
      <c r="I82" s="37">
        <v>-6.51</v>
      </c>
      <c r="J82" s="35">
        <f t="shared" si="5"/>
        <v>-4.5705</v>
      </c>
      <c r="K82" s="37"/>
      <c r="L82" s="37"/>
      <c r="M82" s="54"/>
      <c r="N82" s="37">
        <f>Table2[[#This Row],[Mileage]]*-0.25</f>
        <v>0</v>
      </c>
      <c r="O82" s="9" t="s">
        <v>11</v>
      </c>
      <c r="P82" s="35">
        <f>Table2[[#This Row],[Total Payment Received Before Fees]]+Table2[[#This Row],[Unit Cost]]+Table2[[#This Row],[Shipping Cost]]+Table2[[#This Row],[Amazon Fee]]+Table2[[#This Row],[Parking Fee]]+Table2[[#This Row],[Miscellaneous / Overhead]]</f>
        <v>13.389500000000002</v>
      </c>
      <c r="Q82" s="38">
        <v>41583</v>
      </c>
    </row>
    <row r="83" spans="1:18">
      <c r="A83" s="58" t="s">
        <v>232</v>
      </c>
      <c r="B83" s="22" t="s">
        <v>230</v>
      </c>
      <c r="C83" s="13"/>
      <c r="D83" s="72">
        <v>1</v>
      </c>
      <c r="E83" s="26">
        <v>24.99</v>
      </c>
      <c r="F83" s="59">
        <v>6.49</v>
      </c>
      <c r="G83" s="26">
        <f t="shared" si="4"/>
        <v>31.479999999999997</v>
      </c>
      <c r="H83" s="26">
        <v>-9.75</v>
      </c>
      <c r="I83" s="26">
        <v>-5.54</v>
      </c>
      <c r="J83" s="35">
        <v>-2.33</v>
      </c>
      <c r="K83" s="26"/>
      <c r="L83" s="40">
        <v>-19.989999999999998</v>
      </c>
      <c r="M83" s="56"/>
      <c r="N83" s="26">
        <f>Table2[[#This Row],[Mileage]]*-0.25</f>
        <v>0</v>
      </c>
      <c r="O83" s="13" t="s">
        <v>11</v>
      </c>
      <c r="P83" s="26">
        <f>Table2[[#This Row],[Total Payment Received Before Fees]]+Table2[[#This Row],[Unit Cost]]+Table2[[#This Row],[Shipping Cost]]+Table2[[#This Row],[Amazon Fee]]+Table2[[#This Row],[Parking Fee]]+Table2[[#This Row],[Miscellaneous / Overhead]]</f>
        <v>-6.1300000000000008</v>
      </c>
      <c r="Q83" s="27">
        <v>41584</v>
      </c>
      <c r="R83" s="47" t="s">
        <v>2859</v>
      </c>
    </row>
    <row r="84" spans="1:18">
      <c r="A84" s="25" t="s">
        <v>1552</v>
      </c>
      <c r="B84" s="63" t="s">
        <v>1383</v>
      </c>
      <c r="C84" s="13"/>
      <c r="D84" s="72">
        <v>1</v>
      </c>
      <c r="E84" s="26">
        <v>14.99</v>
      </c>
      <c r="F84" s="59">
        <v>5.49</v>
      </c>
      <c r="G84" s="26">
        <f t="shared" ref="G84:G115" si="6">SUM(E84:F84)</f>
        <v>20.48</v>
      </c>
      <c r="H84" s="26">
        <v>-6</v>
      </c>
      <c r="I84" s="26">
        <v>-6.51</v>
      </c>
      <c r="J84" s="26">
        <v>-1.63</v>
      </c>
      <c r="K84" s="26"/>
      <c r="L84" s="45">
        <v>-12</v>
      </c>
      <c r="M84" s="49"/>
      <c r="N84" s="26">
        <f>Table2[[#This Row],[Mileage]]*-0.25</f>
        <v>0</v>
      </c>
      <c r="O84" s="13" t="s">
        <v>11</v>
      </c>
      <c r="P84" s="26">
        <f>Table2[[#This Row],[Total Payment Received Before Fees]]+Table2[[#This Row],[Unit Cost]]+Table2[[#This Row],[Shipping Cost]]+Table2[[#This Row],[Amazon Fee]]+Table2[[#This Row],[Parking Fee]]+Table2[[#This Row],[Miscellaneous / Overhead]]</f>
        <v>-5.6599999999999993</v>
      </c>
      <c r="Q84" s="27">
        <v>41586</v>
      </c>
      <c r="R84" s="47" t="s">
        <v>2666</v>
      </c>
    </row>
    <row r="85" spans="1:18">
      <c r="A85" s="12"/>
      <c r="B85" s="19"/>
      <c r="E85" s="37"/>
      <c r="F85" s="39"/>
      <c r="G85" s="37">
        <f t="shared" si="6"/>
        <v>0</v>
      </c>
      <c r="H85" s="37"/>
      <c r="I85" s="37"/>
      <c r="J85" s="35"/>
      <c r="K85" s="37"/>
      <c r="L85" s="37">
        <v>-39.99</v>
      </c>
      <c r="M85" s="54"/>
      <c r="N85" s="37">
        <f>Table2[[#This Row],[Mileage]]*-0.25</f>
        <v>0</v>
      </c>
      <c r="O85" s="9" t="s">
        <v>11</v>
      </c>
      <c r="P85" s="35">
        <f>Table2[[#This Row],[Total Payment Received Before Fees]]+Table2[[#This Row],[Unit Cost]]+Table2[[#This Row],[Shipping Cost]]+Table2[[#This Row],[Amazon Fee]]+Table2[[#This Row],[Parking Fee]]+Table2[[#This Row],[Miscellaneous / Overhead]]</f>
        <v>-39.99</v>
      </c>
      <c r="Q85" s="38">
        <v>41586</v>
      </c>
      <c r="R85" s="9" t="s">
        <v>2531</v>
      </c>
    </row>
    <row r="86" spans="1:18">
      <c r="A86" s="12" t="s">
        <v>13</v>
      </c>
      <c r="B86" s="11" t="s">
        <v>15</v>
      </c>
      <c r="D86" s="71">
        <v>1</v>
      </c>
      <c r="E86" s="37">
        <v>24.99</v>
      </c>
      <c r="F86" s="39">
        <v>6.49</v>
      </c>
      <c r="G86" s="37">
        <f t="shared" si="6"/>
        <v>31.479999999999997</v>
      </c>
      <c r="H86" s="37">
        <v>-9.75</v>
      </c>
      <c r="I86" s="37">
        <v>-6.51</v>
      </c>
      <c r="J86" s="35">
        <f t="shared" ref="J86:J99" si="7">-(G86*0.15)</f>
        <v>-4.7219999999999995</v>
      </c>
      <c r="K86" s="37"/>
      <c r="L86" s="37"/>
      <c r="M86" s="54"/>
      <c r="N86" s="37">
        <f>Table2[[#This Row],[Mileage]]*-0.25</f>
        <v>0</v>
      </c>
      <c r="O86" s="9" t="s">
        <v>11</v>
      </c>
      <c r="P86" s="35">
        <f>Table2[[#This Row],[Total Payment Received Before Fees]]+Table2[[#This Row],[Unit Cost]]+Table2[[#This Row],[Shipping Cost]]+Table2[[#This Row],[Amazon Fee]]+Table2[[#This Row],[Parking Fee]]+Table2[[#This Row],[Miscellaneous / Overhead]]</f>
        <v>10.497999999999998</v>
      </c>
      <c r="Q86" s="38">
        <v>41586</v>
      </c>
    </row>
    <row r="87" spans="1:18">
      <c r="A87" s="8" t="s">
        <v>2162</v>
      </c>
      <c r="B87" s="20" t="s">
        <v>1889</v>
      </c>
      <c r="D87" s="71">
        <v>1</v>
      </c>
      <c r="E87" s="37">
        <v>38.99</v>
      </c>
      <c r="F87" s="39" t="s">
        <v>2239</v>
      </c>
      <c r="G87" s="37">
        <f t="shared" si="6"/>
        <v>38.99</v>
      </c>
      <c r="H87" s="37">
        <v>-12.75</v>
      </c>
      <c r="I87" s="37">
        <v>-3.38</v>
      </c>
      <c r="J87" s="35">
        <f t="shared" si="7"/>
        <v>-5.8485000000000005</v>
      </c>
      <c r="K87" s="37"/>
      <c r="L87" s="37"/>
      <c r="M87" s="54"/>
      <c r="N87" s="37">
        <f>Table2[[#This Row],[Mileage]]*-0.25</f>
        <v>0</v>
      </c>
      <c r="O87" s="9" t="s">
        <v>11</v>
      </c>
      <c r="P87" s="35">
        <f>Table2[[#This Row],[Total Payment Received Before Fees]]+Table2[[#This Row],[Unit Cost]]+Table2[[#This Row],[Shipping Cost]]+Table2[[#This Row],[Amazon Fee]]+Table2[[#This Row],[Parking Fee]]+Table2[[#This Row],[Miscellaneous / Overhead]]</f>
        <v>17.011500000000002</v>
      </c>
      <c r="Q87" s="38">
        <v>41587</v>
      </c>
    </row>
    <row r="88" spans="1:18">
      <c r="A88" s="8">
        <v>1</v>
      </c>
      <c r="B88" s="10" t="s">
        <v>524</v>
      </c>
      <c r="D88" s="71">
        <v>1</v>
      </c>
      <c r="E88" s="37">
        <v>11.99</v>
      </c>
      <c r="F88" s="39">
        <v>5.49</v>
      </c>
      <c r="G88" s="37">
        <f t="shared" si="6"/>
        <v>17.48</v>
      </c>
      <c r="H88" s="37">
        <v>-3</v>
      </c>
      <c r="I88" s="37">
        <v>-6.46</v>
      </c>
      <c r="J88" s="35">
        <f t="shared" si="7"/>
        <v>-2.6219999999999999</v>
      </c>
      <c r="K88" s="37">
        <v>-2</v>
      </c>
      <c r="L88" s="37"/>
      <c r="M88" s="54"/>
      <c r="N88" s="37">
        <f>Table2[[#This Row],[Mileage]]*-0.25</f>
        <v>0</v>
      </c>
      <c r="O88" s="9" t="s">
        <v>11</v>
      </c>
      <c r="P88" s="35">
        <f>Table2[[#This Row],[Total Payment Received Before Fees]]+Table2[[#This Row],[Unit Cost]]+Table2[[#This Row],[Shipping Cost]]+Table2[[#This Row],[Amazon Fee]]+Table2[[#This Row],[Parking Fee]]+Table2[[#This Row],[Miscellaneous / Overhead]]</f>
        <v>3.3979999999999997</v>
      </c>
      <c r="Q88" s="38">
        <v>41588</v>
      </c>
    </row>
    <row r="89" spans="1:18">
      <c r="A89" s="25" t="s">
        <v>382</v>
      </c>
      <c r="B89" s="25" t="s">
        <v>382</v>
      </c>
      <c r="C89" s="13"/>
      <c r="D89" s="72">
        <v>1</v>
      </c>
      <c r="E89" s="26">
        <v>14.99</v>
      </c>
      <c r="F89" s="59">
        <v>5.49</v>
      </c>
      <c r="G89" s="26">
        <f t="shared" si="6"/>
        <v>20.48</v>
      </c>
      <c r="H89" s="26">
        <v>-4.25</v>
      </c>
      <c r="I89" s="26">
        <v>-2.21</v>
      </c>
      <c r="J89" s="35">
        <v>-0.62</v>
      </c>
      <c r="K89" s="26"/>
      <c r="L89" s="40">
        <f>-20.48-2.58</f>
        <v>-23.060000000000002</v>
      </c>
      <c r="M89" s="56"/>
      <c r="N89" s="26">
        <f>Table2[[#This Row],[Mileage]]*-0.25</f>
        <v>0</v>
      </c>
      <c r="O89" s="13" t="s">
        <v>11</v>
      </c>
      <c r="P89" s="26">
        <f>Table2[[#This Row],[Total Payment Received Before Fees]]+Table2[[#This Row],[Unit Cost]]+Table2[[#This Row],[Shipping Cost]]+Table2[[#This Row],[Amazon Fee]]+Table2[[#This Row],[Parking Fee]]+Table2[[#This Row],[Miscellaneous / Overhead]]</f>
        <v>-9.6600000000000019</v>
      </c>
      <c r="Q89" s="27">
        <v>41588</v>
      </c>
      <c r="R89" s="47" t="s">
        <v>2666</v>
      </c>
    </row>
    <row r="90" spans="1:18">
      <c r="A90" s="8" t="s">
        <v>232</v>
      </c>
      <c r="B90" s="10" t="s">
        <v>230</v>
      </c>
      <c r="D90" s="71">
        <v>1</v>
      </c>
      <c r="E90" s="37">
        <v>24.99</v>
      </c>
      <c r="F90" s="39">
        <v>11.49</v>
      </c>
      <c r="G90" s="37">
        <f t="shared" si="6"/>
        <v>36.479999999999997</v>
      </c>
      <c r="H90" s="37">
        <v>-9.75</v>
      </c>
      <c r="I90" s="37">
        <v>-11.25</v>
      </c>
      <c r="J90" s="35">
        <f t="shared" si="7"/>
        <v>-5.4719999999999995</v>
      </c>
      <c r="K90" s="37"/>
      <c r="L90" s="37"/>
      <c r="M90" s="54"/>
      <c r="N90" s="37">
        <f>Table2[[#This Row],[Mileage]]*-0.25</f>
        <v>0</v>
      </c>
      <c r="O90" s="9" t="s">
        <v>11</v>
      </c>
      <c r="P90" s="35">
        <f>Table2[[#This Row],[Total Payment Received Before Fees]]+Table2[[#This Row],[Unit Cost]]+Table2[[#This Row],[Shipping Cost]]+Table2[[#This Row],[Amazon Fee]]+Table2[[#This Row],[Parking Fee]]+Table2[[#This Row],[Miscellaneous / Overhead]]</f>
        <v>10.007999999999997</v>
      </c>
      <c r="Q90" s="38">
        <v>41588</v>
      </c>
    </row>
    <row r="91" spans="1:18">
      <c r="A91" s="8" t="s">
        <v>242</v>
      </c>
      <c r="B91" s="10" t="s">
        <v>241</v>
      </c>
      <c r="D91" s="71">
        <v>1</v>
      </c>
      <c r="E91" s="37">
        <v>24.99</v>
      </c>
      <c r="F91" s="39">
        <v>11.5</v>
      </c>
      <c r="G91" s="37">
        <f t="shared" si="6"/>
        <v>36.489999999999995</v>
      </c>
      <c r="H91" s="37">
        <v>-9.75</v>
      </c>
      <c r="I91" s="37">
        <v>-11.25</v>
      </c>
      <c r="J91" s="35">
        <f t="shared" si="7"/>
        <v>-5.4734999999999987</v>
      </c>
      <c r="K91" s="37"/>
      <c r="L91" s="37"/>
      <c r="M91" s="54"/>
      <c r="N91" s="37">
        <f>Table2[[#This Row],[Mileage]]*-0.25</f>
        <v>0</v>
      </c>
      <c r="O91" s="9" t="s">
        <v>11</v>
      </c>
      <c r="P91" s="35">
        <f>Table2[[#This Row],[Total Payment Received Before Fees]]+Table2[[#This Row],[Unit Cost]]+Table2[[#This Row],[Shipping Cost]]+Table2[[#This Row],[Amazon Fee]]+Table2[[#This Row],[Parking Fee]]+Table2[[#This Row],[Miscellaneous / Overhead]]</f>
        <v>10.016499999999997</v>
      </c>
      <c r="Q91" s="38">
        <v>41588</v>
      </c>
    </row>
    <row r="92" spans="1:18">
      <c r="A92" s="8" t="s">
        <v>235</v>
      </c>
      <c r="B92" s="10" t="s">
        <v>233</v>
      </c>
      <c r="D92" s="71">
        <v>1</v>
      </c>
      <c r="E92" s="37">
        <v>24.99</v>
      </c>
      <c r="F92" s="39">
        <v>6.49</v>
      </c>
      <c r="G92" s="37">
        <f t="shared" si="6"/>
        <v>31.479999999999997</v>
      </c>
      <c r="H92" s="37">
        <v>-9.75</v>
      </c>
      <c r="I92" s="37">
        <v>-6.02</v>
      </c>
      <c r="J92" s="35">
        <f t="shared" si="7"/>
        <v>-4.7219999999999995</v>
      </c>
      <c r="K92" s="37"/>
      <c r="L92" s="37"/>
      <c r="M92" s="54"/>
      <c r="N92" s="37">
        <f>Table2[[#This Row],[Mileage]]*-0.25</f>
        <v>0</v>
      </c>
      <c r="O92" s="9" t="s">
        <v>11</v>
      </c>
      <c r="P92" s="35">
        <f>Table2[[#This Row],[Total Payment Received Before Fees]]+Table2[[#This Row],[Unit Cost]]+Table2[[#This Row],[Shipping Cost]]+Table2[[#This Row],[Amazon Fee]]+Table2[[#This Row],[Parking Fee]]+Table2[[#This Row],[Miscellaneous / Overhead]]</f>
        <v>10.987999999999998</v>
      </c>
      <c r="Q92" s="38">
        <v>41588</v>
      </c>
    </row>
    <row r="93" spans="1:18">
      <c r="A93" s="12" t="s">
        <v>48</v>
      </c>
      <c r="B93" s="19" t="s">
        <v>46</v>
      </c>
      <c r="D93" s="71">
        <v>1</v>
      </c>
      <c r="E93" s="37">
        <v>24.99</v>
      </c>
      <c r="F93" s="39">
        <v>6.49</v>
      </c>
      <c r="G93" s="37">
        <f t="shared" si="6"/>
        <v>31.479999999999997</v>
      </c>
      <c r="H93" s="37">
        <v>-14.25</v>
      </c>
      <c r="I93" s="37">
        <v>-5.84</v>
      </c>
      <c r="J93" s="35">
        <f t="shared" si="7"/>
        <v>-4.7219999999999995</v>
      </c>
      <c r="K93" s="37"/>
      <c r="L93" s="37"/>
      <c r="M93" s="54"/>
      <c r="N93" s="37">
        <f>Table2[[#This Row],[Mileage]]*-0.25</f>
        <v>0</v>
      </c>
      <c r="O93" s="9" t="s">
        <v>11</v>
      </c>
      <c r="P93" s="35">
        <f>Table2[[#This Row],[Total Payment Received Before Fees]]+Table2[[#This Row],[Unit Cost]]+Table2[[#This Row],[Shipping Cost]]+Table2[[#This Row],[Amazon Fee]]+Table2[[#This Row],[Parking Fee]]+Table2[[#This Row],[Miscellaneous / Overhead]]</f>
        <v>6.6679999999999975</v>
      </c>
      <c r="Q93" s="38">
        <v>41589</v>
      </c>
    </row>
    <row r="94" spans="1:18">
      <c r="A94" s="12" t="s">
        <v>1551</v>
      </c>
      <c r="B94" s="19" t="s">
        <v>1382</v>
      </c>
      <c r="D94" s="71">
        <v>1</v>
      </c>
      <c r="E94" s="37">
        <v>14.99</v>
      </c>
      <c r="F94" s="39">
        <v>5.49</v>
      </c>
      <c r="G94" s="37">
        <f t="shared" si="6"/>
        <v>20.48</v>
      </c>
      <c r="H94" s="37">
        <v>-6</v>
      </c>
      <c r="I94" s="37">
        <v>-6.51</v>
      </c>
      <c r="J94" s="35">
        <f t="shared" si="7"/>
        <v>-3.0720000000000001</v>
      </c>
      <c r="K94" s="37"/>
      <c r="L94" s="37"/>
      <c r="M94" s="54"/>
      <c r="N94" s="37">
        <f>Table2[[#This Row],[Mileage]]*-0.25</f>
        <v>0</v>
      </c>
      <c r="O94" s="9" t="s">
        <v>11</v>
      </c>
      <c r="P94" s="35">
        <f>Table2[[#This Row],[Total Payment Received Before Fees]]+Table2[[#This Row],[Unit Cost]]+Table2[[#This Row],[Shipping Cost]]+Table2[[#This Row],[Amazon Fee]]+Table2[[#This Row],[Parking Fee]]+Table2[[#This Row],[Miscellaneous / Overhead]]</f>
        <v>4.8980000000000006</v>
      </c>
      <c r="Q94" s="38">
        <v>41591</v>
      </c>
    </row>
    <row r="95" spans="1:18">
      <c r="A95" s="12" t="s">
        <v>1552</v>
      </c>
      <c r="B95" s="19" t="s">
        <v>1383</v>
      </c>
      <c r="D95" s="71">
        <v>1</v>
      </c>
      <c r="E95" s="37">
        <v>14.99</v>
      </c>
      <c r="F95" s="39">
        <v>5.49</v>
      </c>
      <c r="G95" s="37">
        <f t="shared" si="6"/>
        <v>20.48</v>
      </c>
      <c r="H95" s="37">
        <v>-6</v>
      </c>
      <c r="I95" s="37">
        <v>-6.51</v>
      </c>
      <c r="J95" s="35">
        <f t="shared" si="7"/>
        <v>-3.0720000000000001</v>
      </c>
      <c r="K95" s="37"/>
      <c r="L95" s="37"/>
      <c r="M95" s="54"/>
      <c r="N95" s="37">
        <f>Table2[[#This Row],[Mileage]]*-0.25</f>
        <v>0</v>
      </c>
      <c r="O95" s="9" t="s">
        <v>11</v>
      </c>
      <c r="P95" s="35">
        <f>Table2[[#This Row],[Total Payment Received Before Fees]]+Table2[[#This Row],[Unit Cost]]+Table2[[#This Row],[Shipping Cost]]+Table2[[#This Row],[Amazon Fee]]+Table2[[#This Row],[Parking Fee]]+Table2[[#This Row],[Miscellaneous / Overhead]]</f>
        <v>4.8980000000000006</v>
      </c>
      <c r="Q95" s="38">
        <v>41591</v>
      </c>
    </row>
    <row r="96" spans="1:18">
      <c r="A96" s="12" t="s">
        <v>211</v>
      </c>
      <c r="B96" s="10" t="s">
        <v>2392</v>
      </c>
      <c r="D96" s="71">
        <v>1</v>
      </c>
      <c r="E96" s="37">
        <v>19.989999999999998</v>
      </c>
      <c r="F96" s="39">
        <v>5.99</v>
      </c>
      <c r="G96" s="37">
        <f t="shared" si="6"/>
        <v>25.979999999999997</v>
      </c>
      <c r="H96" s="37">
        <v>-9.5</v>
      </c>
      <c r="I96" s="37">
        <v>-2.5499999999999998</v>
      </c>
      <c r="J96" s="35">
        <f t="shared" si="7"/>
        <v>-3.8969999999999994</v>
      </c>
      <c r="K96" s="37"/>
      <c r="L96" s="37"/>
      <c r="M96" s="54"/>
      <c r="N96" s="37">
        <f>Table2[[#This Row],[Mileage]]*-0.25</f>
        <v>0</v>
      </c>
      <c r="O96" s="9" t="s">
        <v>11</v>
      </c>
      <c r="P96" s="35">
        <f>Table2[[#This Row],[Total Payment Received Before Fees]]+Table2[[#This Row],[Unit Cost]]+Table2[[#This Row],[Shipping Cost]]+Table2[[#This Row],[Amazon Fee]]+Table2[[#This Row],[Parking Fee]]+Table2[[#This Row],[Miscellaneous / Overhead]]</f>
        <v>10.032999999999998</v>
      </c>
      <c r="Q96" s="38">
        <v>41591</v>
      </c>
    </row>
    <row r="97" spans="1:18">
      <c r="A97" s="12" t="s">
        <v>8</v>
      </c>
      <c r="B97" s="8" t="s">
        <v>8</v>
      </c>
      <c r="D97" s="71">
        <v>1</v>
      </c>
      <c r="E97" s="37">
        <v>14.99</v>
      </c>
      <c r="F97" s="39">
        <v>5.49</v>
      </c>
      <c r="G97" s="37">
        <f t="shared" si="6"/>
        <v>20.48</v>
      </c>
      <c r="H97" s="37">
        <v>-4.25</v>
      </c>
      <c r="I97" s="37">
        <v>-2.21</v>
      </c>
      <c r="J97" s="35">
        <f t="shared" si="7"/>
        <v>-3.0720000000000001</v>
      </c>
      <c r="K97" s="37"/>
      <c r="L97" s="37"/>
      <c r="M97" s="54"/>
      <c r="N97" s="37">
        <f>Table2[[#This Row],[Mileage]]*-0.25</f>
        <v>0</v>
      </c>
      <c r="O97" s="9" t="s">
        <v>11</v>
      </c>
      <c r="P97" s="35">
        <f>Table2[[#This Row],[Total Payment Received Before Fees]]+Table2[[#This Row],[Unit Cost]]+Table2[[#This Row],[Shipping Cost]]+Table2[[#This Row],[Amazon Fee]]+Table2[[#This Row],[Parking Fee]]+Table2[[#This Row],[Miscellaneous / Overhead]]</f>
        <v>10.948</v>
      </c>
      <c r="Q97" s="38">
        <v>41591</v>
      </c>
    </row>
    <row r="98" spans="1:18">
      <c r="A98" s="12" t="s">
        <v>235</v>
      </c>
      <c r="B98" s="10" t="s">
        <v>233</v>
      </c>
      <c r="D98" s="71">
        <v>1</v>
      </c>
      <c r="E98" s="37">
        <v>24.99</v>
      </c>
      <c r="F98" s="39">
        <v>6.49</v>
      </c>
      <c r="G98" s="37">
        <f t="shared" si="6"/>
        <v>31.479999999999997</v>
      </c>
      <c r="H98" s="37">
        <v>-9.75</v>
      </c>
      <c r="I98" s="37">
        <v>-6.96</v>
      </c>
      <c r="J98" s="35">
        <f t="shared" si="7"/>
        <v>-4.7219999999999995</v>
      </c>
      <c r="K98" s="37"/>
      <c r="L98" s="37"/>
      <c r="M98" s="54"/>
      <c r="N98" s="37">
        <f>Table2[[#This Row],[Mileage]]*-0.25</f>
        <v>0</v>
      </c>
      <c r="O98" s="9" t="s">
        <v>11</v>
      </c>
      <c r="P98" s="35">
        <f>Table2[[#This Row],[Total Payment Received Before Fees]]+Table2[[#This Row],[Unit Cost]]+Table2[[#This Row],[Shipping Cost]]+Table2[[#This Row],[Amazon Fee]]+Table2[[#This Row],[Parking Fee]]+Table2[[#This Row],[Miscellaneous / Overhead]]</f>
        <v>10.047999999999996</v>
      </c>
      <c r="Q98" s="43">
        <v>41591</v>
      </c>
    </row>
    <row r="99" spans="1:18">
      <c r="A99" s="12" t="s">
        <v>379</v>
      </c>
      <c r="B99" s="8" t="s">
        <v>379</v>
      </c>
      <c r="D99" s="71">
        <v>1</v>
      </c>
      <c r="E99" s="37">
        <v>14.99</v>
      </c>
      <c r="F99" s="39">
        <v>5.49</v>
      </c>
      <c r="G99" s="37">
        <f t="shared" si="6"/>
        <v>20.48</v>
      </c>
      <c r="H99" s="37">
        <v>-4.25</v>
      </c>
      <c r="I99" s="37">
        <v>-2.21</v>
      </c>
      <c r="J99" s="35">
        <f t="shared" si="7"/>
        <v>-3.0720000000000001</v>
      </c>
      <c r="K99" s="37"/>
      <c r="L99" s="37"/>
      <c r="M99" s="54"/>
      <c r="N99" s="37">
        <f>Table2[[#This Row],[Mileage]]*-0.25</f>
        <v>0</v>
      </c>
      <c r="O99" s="9" t="s">
        <v>11</v>
      </c>
      <c r="P99" s="35">
        <f>Table2[[#This Row],[Total Payment Received Before Fees]]+Table2[[#This Row],[Unit Cost]]+Table2[[#This Row],[Shipping Cost]]+Table2[[#This Row],[Amazon Fee]]+Table2[[#This Row],[Parking Fee]]+Table2[[#This Row],[Miscellaneous / Overhead]]</f>
        <v>10.948</v>
      </c>
      <c r="Q99" s="38">
        <v>41592</v>
      </c>
    </row>
    <row r="100" spans="1:18">
      <c r="A100" s="12"/>
      <c r="B100" s="8"/>
      <c r="E100" s="37"/>
      <c r="F100" s="39"/>
      <c r="G100" s="37">
        <f t="shared" si="6"/>
        <v>0</v>
      </c>
      <c r="H100" s="37"/>
      <c r="I100" s="37"/>
      <c r="J100" s="35"/>
      <c r="K100" s="37"/>
      <c r="L100" s="37">
        <f>-8.93-4.25</f>
        <v>-13.18</v>
      </c>
      <c r="M100" s="54"/>
      <c r="N100" s="37">
        <f>Table2[[#This Row],[Mileage]]*-0.25</f>
        <v>0</v>
      </c>
      <c r="O100" s="9" t="s">
        <v>1602</v>
      </c>
      <c r="P100" s="35">
        <f>Table2[[#This Row],[Total Payment Received Before Fees]]+Table2[[#This Row],[Unit Cost]]+Table2[[#This Row],[Shipping Cost]]+Table2[[#This Row],[Amazon Fee]]+Table2[[#This Row],[Parking Fee]]+Table2[[#This Row],[Miscellaneous / Overhead]]</f>
        <v>-13.18</v>
      </c>
      <c r="Q100" s="38">
        <v>41592</v>
      </c>
      <c r="R100" s="9" t="s">
        <v>2394</v>
      </c>
    </row>
    <row r="101" spans="1:18">
      <c r="A101" s="12" t="s">
        <v>523</v>
      </c>
      <c r="B101" s="19" t="s">
        <v>521</v>
      </c>
      <c r="D101" s="71">
        <v>1</v>
      </c>
      <c r="E101" s="37">
        <v>19.989999999999998</v>
      </c>
      <c r="F101" s="44" t="s">
        <v>2239</v>
      </c>
      <c r="G101" s="37">
        <f t="shared" si="6"/>
        <v>19.989999999999998</v>
      </c>
      <c r="H101" s="37">
        <v>-10.5</v>
      </c>
      <c r="I101" s="37">
        <v>-6.51</v>
      </c>
      <c r="J101" s="35">
        <f t="shared" ref="J101:J107" si="8">-(G101*0.15)</f>
        <v>-2.9984999999999995</v>
      </c>
      <c r="K101" s="37"/>
      <c r="L101" s="37"/>
      <c r="M101" s="54"/>
      <c r="N101" s="37">
        <f>Table2[[#This Row],[Mileage]]*-0.25</f>
        <v>0</v>
      </c>
      <c r="O101" s="9" t="s">
        <v>11</v>
      </c>
      <c r="P101" s="35">
        <f>Table2[[#This Row],[Total Payment Received Before Fees]]+Table2[[#This Row],[Unit Cost]]+Table2[[#This Row],[Shipping Cost]]+Table2[[#This Row],[Amazon Fee]]+Table2[[#This Row],[Parking Fee]]+Table2[[#This Row],[Miscellaneous / Overhead]]</f>
        <v>-1.8500000000000849E-2</v>
      </c>
      <c r="Q101" s="38">
        <v>41592</v>
      </c>
    </row>
    <row r="102" spans="1:18">
      <c r="A102" s="12">
        <v>1</v>
      </c>
      <c r="B102" s="10" t="s">
        <v>524</v>
      </c>
      <c r="D102" s="71">
        <v>1</v>
      </c>
      <c r="E102" s="37">
        <v>11.99</v>
      </c>
      <c r="F102" s="39">
        <v>5.49</v>
      </c>
      <c r="G102" s="37">
        <f t="shared" si="6"/>
        <v>17.48</v>
      </c>
      <c r="H102" s="37">
        <v>-3</v>
      </c>
      <c r="I102" s="37">
        <v>-4</v>
      </c>
      <c r="J102" s="35">
        <f t="shared" si="8"/>
        <v>-2.6219999999999999</v>
      </c>
      <c r="K102" s="37">
        <v>-2</v>
      </c>
      <c r="L102" s="37"/>
      <c r="M102" s="54"/>
      <c r="N102" s="37">
        <f>Table2[[#This Row],[Mileage]]*-0.25</f>
        <v>0</v>
      </c>
      <c r="O102" s="9" t="s">
        <v>11</v>
      </c>
      <c r="P102" s="35">
        <f>Table2[[#This Row],[Total Payment Received Before Fees]]+Table2[[#This Row],[Unit Cost]]+Table2[[#This Row],[Shipping Cost]]+Table2[[#This Row],[Amazon Fee]]+Table2[[#This Row],[Parking Fee]]+Table2[[#This Row],[Miscellaneous / Overhead]]</f>
        <v>5.8580000000000005</v>
      </c>
      <c r="Q102" s="38">
        <v>41592</v>
      </c>
    </row>
    <row r="103" spans="1:18">
      <c r="A103" s="12" t="s">
        <v>2174</v>
      </c>
      <c r="B103" s="10" t="s">
        <v>2393</v>
      </c>
      <c r="D103" s="71">
        <v>1</v>
      </c>
      <c r="E103" s="37">
        <v>19.989999999999998</v>
      </c>
      <c r="F103" s="39">
        <v>5.99</v>
      </c>
      <c r="G103" s="37">
        <f t="shared" si="6"/>
        <v>25.979999999999997</v>
      </c>
      <c r="H103" s="37">
        <v>-9.75</v>
      </c>
      <c r="I103" s="37">
        <v>-6.51</v>
      </c>
      <c r="J103" s="35">
        <f t="shared" si="8"/>
        <v>-3.8969999999999994</v>
      </c>
      <c r="K103" s="37"/>
      <c r="L103" s="37"/>
      <c r="M103" s="54"/>
      <c r="N103" s="37">
        <f>Table2[[#This Row],[Mileage]]*-0.25</f>
        <v>0</v>
      </c>
      <c r="O103" s="9" t="s">
        <v>11</v>
      </c>
      <c r="P103" s="35">
        <f>Table2[[#This Row],[Total Payment Received Before Fees]]+Table2[[#This Row],[Unit Cost]]+Table2[[#This Row],[Shipping Cost]]+Table2[[#This Row],[Amazon Fee]]+Table2[[#This Row],[Parking Fee]]+Table2[[#This Row],[Miscellaneous / Overhead]]</f>
        <v>5.8229999999999977</v>
      </c>
      <c r="Q103" s="38">
        <v>41593</v>
      </c>
    </row>
    <row r="104" spans="1:18">
      <c r="A104" s="7">
        <v>1</v>
      </c>
      <c r="B104" s="9" t="s">
        <v>524</v>
      </c>
      <c r="D104" s="71">
        <v>1</v>
      </c>
      <c r="E104" s="37">
        <v>11.99</v>
      </c>
      <c r="F104" s="39">
        <v>5.49</v>
      </c>
      <c r="G104" s="37">
        <f t="shared" si="6"/>
        <v>17.48</v>
      </c>
      <c r="H104" s="37">
        <v>-3</v>
      </c>
      <c r="I104" s="37">
        <v>-4</v>
      </c>
      <c r="J104" s="35">
        <f t="shared" si="8"/>
        <v>-2.6219999999999999</v>
      </c>
      <c r="K104" s="37"/>
      <c r="L104" s="37"/>
      <c r="M104" s="54"/>
      <c r="N104" s="37">
        <f>Table2[[#This Row],[Mileage]]*-0.25</f>
        <v>0</v>
      </c>
      <c r="O104" s="9" t="s">
        <v>11</v>
      </c>
      <c r="P104" s="35">
        <f>Table2[[#This Row],[Total Payment Received Before Fees]]+Table2[[#This Row],[Unit Cost]]+Table2[[#This Row],[Shipping Cost]]+Table2[[#This Row],[Amazon Fee]]+Table2[[#This Row],[Parking Fee]]+Table2[[#This Row],[Miscellaneous / Overhead]]</f>
        <v>7.8580000000000005</v>
      </c>
      <c r="Q104" s="38">
        <v>41594</v>
      </c>
    </row>
    <row r="105" spans="1:18">
      <c r="A105" s="7">
        <v>159</v>
      </c>
      <c r="B105" s="20" t="s">
        <v>892</v>
      </c>
      <c r="D105" s="71">
        <v>1</v>
      </c>
      <c r="E105" s="37">
        <v>14.99</v>
      </c>
      <c r="F105" s="39">
        <v>4.49</v>
      </c>
      <c r="G105" s="37">
        <f t="shared" si="6"/>
        <v>19.48</v>
      </c>
      <c r="H105" s="37">
        <v>-3</v>
      </c>
      <c r="I105" s="37">
        <v>-2.39</v>
      </c>
      <c r="J105" s="35">
        <f t="shared" si="8"/>
        <v>-2.9220000000000002</v>
      </c>
      <c r="K105" s="37"/>
      <c r="L105" s="37"/>
      <c r="M105" s="54"/>
      <c r="N105" s="37">
        <f>Table2[[#This Row],[Mileage]]*-0.25</f>
        <v>0</v>
      </c>
      <c r="O105" s="9" t="s">
        <v>11</v>
      </c>
      <c r="P105" s="35">
        <f>Table2[[#This Row],[Total Payment Received Before Fees]]+Table2[[#This Row],[Unit Cost]]+Table2[[#This Row],[Shipping Cost]]+Table2[[#This Row],[Amazon Fee]]+Table2[[#This Row],[Parking Fee]]+Table2[[#This Row],[Miscellaneous / Overhead]]</f>
        <v>11.167999999999999</v>
      </c>
      <c r="Q105" s="38">
        <v>41594</v>
      </c>
    </row>
    <row r="106" spans="1:18">
      <c r="A106" s="7">
        <v>1</v>
      </c>
      <c r="B106" s="9" t="s">
        <v>524</v>
      </c>
      <c r="D106" s="71">
        <v>1</v>
      </c>
      <c r="E106" s="37">
        <v>11.99</v>
      </c>
      <c r="F106" s="39">
        <v>5.49</v>
      </c>
      <c r="G106" s="37">
        <f t="shared" si="6"/>
        <v>17.48</v>
      </c>
      <c r="H106" s="37">
        <v>-3</v>
      </c>
      <c r="I106" s="37">
        <v>-3.23</v>
      </c>
      <c r="J106" s="35">
        <f t="shared" si="8"/>
        <v>-2.6219999999999999</v>
      </c>
      <c r="K106" s="37"/>
      <c r="L106" s="37"/>
      <c r="M106" s="54"/>
      <c r="N106" s="37">
        <f>Table2[[#This Row],[Mileage]]*-0.25</f>
        <v>0</v>
      </c>
      <c r="O106" s="9" t="s">
        <v>11</v>
      </c>
      <c r="P106" s="35">
        <f>Table2[[#This Row],[Total Payment Received Before Fees]]+Table2[[#This Row],[Unit Cost]]+Table2[[#This Row],[Shipping Cost]]+Table2[[#This Row],[Amazon Fee]]+Table2[[#This Row],[Parking Fee]]+Table2[[#This Row],[Miscellaneous / Overhead]]</f>
        <v>8.6280000000000001</v>
      </c>
      <c r="Q106" s="38">
        <v>41595</v>
      </c>
    </row>
    <row r="107" spans="1:18">
      <c r="A107" s="7" t="s">
        <v>972</v>
      </c>
      <c r="B107" s="20" t="s">
        <v>970</v>
      </c>
      <c r="D107" s="71">
        <v>1</v>
      </c>
      <c r="E107" s="37">
        <v>34.99</v>
      </c>
      <c r="F107" s="39">
        <v>7.49</v>
      </c>
      <c r="G107" s="37">
        <f t="shared" si="6"/>
        <v>42.480000000000004</v>
      </c>
      <c r="H107" s="37">
        <v>-18</v>
      </c>
      <c r="I107" s="37">
        <v>-6.51</v>
      </c>
      <c r="J107" s="35">
        <f t="shared" si="8"/>
        <v>-6.3720000000000008</v>
      </c>
      <c r="K107" s="37">
        <v>-1</v>
      </c>
      <c r="L107" s="37"/>
      <c r="M107" s="54"/>
      <c r="N107" s="37">
        <f>Table2[[#This Row],[Mileage]]*-0.25</f>
        <v>0</v>
      </c>
      <c r="O107" s="9" t="s">
        <v>11</v>
      </c>
      <c r="P107" s="35">
        <f>Table2[[#This Row],[Total Payment Received Before Fees]]+Table2[[#This Row],[Unit Cost]]+Table2[[#This Row],[Shipping Cost]]+Table2[[#This Row],[Amazon Fee]]+Table2[[#This Row],[Parking Fee]]+Table2[[#This Row],[Miscellaneous / Overhead]]</f>
        <v>10.598000000000006</v>
      </c>
      <c r="Q107" s="38">
        <v>41595</v>
      </c>
    </row>
    <row r="108" spans="1:18">
      <c r="A108" s="7">
        <v>50</v>
      </c>
      <c r="B108" s="20" t="s">
        <v>170</v>
      </c>
      <c r="D108" s="71">
        <v>1</v>
      </c>
      <c r="E108" s="37">
        <v>29.99</v>
      </c>
      <c r="F108" s="39">
        <v>7.99</v>
      </c>
      <c r="G108" s="37">
        <f t="shared" si="6"/>
        <v>37.979999999999997</v>
      </c>
      <c r="H108" s="37">
        <v>-11.25</v>
      </c>
      <c r="I108" s="37">
        <v>-16.13</v>
      </c>
      <c r="J108" s="35">
        <f>-(G108*0.2)</f>
        <v>-7.5960000000000001</v>
      </c>
      <c r="K108" s="37">
        <v>-1</v>
      </c>
      <c r="L108" s="37"/>
      <c r="M108" s="54"/>
      <c r="N108" s="37">
        <f>Table2[[#This Row],[Mileage]]*-0.25</f>
        <v>0</v>
      </c>
      <c r="O108" s="9" t="s">
        <v>2530</v>
      </c>
      <c r="P108" s="35">
        <f>Table2[[#This Row],[Total Payment Received Before Fees]]+Table2[[#This Row],[Unit Cost]]+Table2[[#This Row],[Shipping Cost]]+Table2[[#This Row],[Amazon Fee]]+Table2[[#This Row],[Parking Fee]]+Table2[[#This Row],[Miscellaneous / Overhead]]</f>
        <v>2.0039999999999978</v>
      </c>
      <c r="Q108" s="38">
        <v>41596</v>
      </c>
    </row>
    <row r="109" spans="1:18">
      <c r="A109" s="7" t="s">
        <v>1508</v>
      </c>
      <c r="B109" s="20" t="s">
        <v>1425</v>
      </c>
      <c r="D109" s="71">
        <v>1</v>
      </c>
      <c r="E109" s="37">
        <v>33.99</v>
      </c>
      <c r="F109" s="44" t="s">
        <v>2239</v>
      </c>
      <c r="G109" s="37">
        <f t="shared" si="6"/>
        <v>33.99</v>
      </c>
      <c r="H109" s="37">
        <v>-10.5</v>
      </c>
      <c r="I109" s="37">
        <v>-5.48</v>
      </c>
      <c r="J109" s="35">
        <f t="shared" ref="J109:J140" si="9">-(G109*0.15)</f>
        <v>-5.0985000000000005</v>
      </c>
      <c r="K109" s="37"/>
      <c r="L109" s="37"/>
      <c r="M109" s="54"/>
      <c r="N109" s="37">
        <f>Table2[[#This Row],[Mileage]]*-0.25</f>
        <v>0</v>
      </c>
      <c r="O109" s="9" t="s">
        <v>1603</v>
      </c>
      <c r="P109" s="35">
        <f>Table2[[#This Row],[Total Payment Received Before Fees]]+Table2[[#This Row],[Unit Cost]]+Table2[[#This Row],[Shipping Cost]]+Table2[[#This Row],[Amazon Fee]]+Table2[[#This Row],[Parking Fee]]+Table2[[#This Row],[Miscellaneous / Overhead]]</f>
        <v>12.9115</v>
      </c>
      <c r="Q109" s="38">
        <v>41596</v>
      </c>
    </row>
    <row r="110" spans="1:18">
      <c r="A110" s="7" t="s">
        <v>1552</v>
      </c>
      <c r="B110" s="20" t="s">
        <v>1383</v>
      </c>
      <c r="D110" s="71">
        <v>1</v>
      </c>
      <c r="E110" s="37">
        <v>14.99</v>
      </c>
      <c r="F110" s="39">
        <v>5.49</v>
      </c>
      <c r="G110" s="37">
        <f t="shared" si="6"/>
        <v>20.48</v>
      </c>
      <c r="H110" s="37">
        <v>-6</v>
      </c>
      <c r="I110" s="37">
        <v>-6.51</v>
      </c>
      <c r="J110" s="35">
        <f t="shared" si="9"/>
        <v>-3.0720000000000001</v>
      </c>
      <c r="K110" s="37"/>
      <c r="L110" s="37"/>
      <c r="M110" s="54"/>
      <c r="N110" s="37">
        <f>Table2[[#This Row],[Mileage]]*-0.25</f>
        <v>0</v>
      </c>
      <c r="O110" s="9" t="s">
        <v>1603</v>
      </c>
      <c r="P110" s="35">
        <f>Table2[[#This Row],[Total Payment Received Before Fees]]+Table2[[#This Row],[Unit Cost]]+Table2[[#This Row],[Shipping Cost]]+Table2[[#This Row],[Amazon Fee]]+Table2[[#This Row],[Parking Fee]]+Table2[[#This Row],[Miscellaneous / Overhead]]</f>
        <v>4.8980000000000006</v>
      </c>
      <c r="Q110" s="38">
        <v>41597</v>
      </c>
    </row>
    <row r="111" spans="1:18">
      <c r="A111" s="7" t="s">
        <v>1260</v>
      </c>
      <c r="B111" s="20" t="s">
        <v>1087</v>
      </c>
      <c r="D111" s="71">
        <v>1</v>
      </c>
      <c r="E111" s="37">
        <v>11.25</v>
      </c>
      <c r="F111" s="44" t="s">
        <v>2239</v>
      </c>
      <c r="G111" s="37">
        <f t="shared" si="6"/>
        <v>11.25</v>
      </c>
      <c r="H111" s="37">
        <v>-4.13</v>
      </c>
      <c r="I111" s="37">
        <v>-2.39</v>
      </c>
      <c r="J111" s="35">
        <f t="shared" si="9"/>
        <v>-1.6875</v>
      </c>
      <c r="K111" s="37"/>
      <c r="L111" s="37"/>
      <c r="M111" s="54"/>
      <c r="N111" s="37">
        <f>Table2[[#This Row],[Mileage]]*-0.25</f>
        <v>0</v>
      </c>
      <c r="O111" s="9" t="s">
        <v>1603</v>
      </c>
      <c r="P111" s="35">
        <f>Table2[[#This Row],[Total Payment Received Before Fees]]+Table2[[#This Row],[Unit Cost]]+Table2[[#This Row],[Shipping Cost]]+Table2[[#This Row],[Amazon Fee]]+Table2[[#This Row],[Parking Fee]]+Table2[[#This Row],[Miscellaneous / Overhead]]</f>
        <v>3.0425000000000004</v>
      </c>
      <c r="Q111" s="38">
        <v>41597</v>
      </c>
    </row>
    <row r="112" spans="1:18">
      <c r="A112" s="7" t="s">
        <v>934</v>
      </c>
      <c r="B112" s="20" t="s">
        <v>469</v>
      </c>
      <c r="D112" s="71">
        <v>1</v>
      </c>
      <c r="E112" s="37">
        <v>39.99</v>
      </c>
      <c r="F112" s="39">
        <v>4.49</v>
      </c>
      <c r="G112" s="37">
        <f t="shared" si="6"/>
        <v>44.480000000000004</v>
      </c>
      <c r="H112" s="37">
        <v>-12.75</v>
      </c>
      <c r="I112" s="37">
        <v>-6.51</v>
      </c>
      <c r="J112" s="35">
        <f t="shared" si="9"/>
        <v>-6.6720000000000006</v>
      </c>
      <c r="K112" s="37"/>
      <c r="L112" s="37"/>
      <c r="M112" s="54"/>
      <c r="N112" s="37">
        <f>Table2[[#This Row],[Mileage]]*-0.25</f>
        <v>0</v>
      </c>
      <c r="O112" s="9" t="s">
        <v>1603</v>
      </c>
      <c r="P112" s="35">
        <f>Table2[[#This Row],[Total Payment Received Before Fees]]+Table2[[#This Row],[Unit Cost]]+Table2[[#This Row],[Shipping Cost]]+Table2[[#This Row],[Amazon Fee]]+Table2[[#This Row],[Parking Fee]]+Table2[[#This Row],[Miscellaneous / Overhead]]</f>
        <v>18.548000000000005</v>
      </c>
      <c r="Q112" s="38">
        <v>41597</v>
      </c>
    </row>
    <row r="113" spans="1:18">
      <c r="A113" s="7" t="s">
        <v>1938</v>
      </c>
      <c r="B113" s="20" t="s">
        <v>1665</v>
      </c>
      <c r="D113" s="71">
        <v>1</v>
      </c>
      <c r="E113" s="37">
        <v>3.99</v>
      </c>
      <c r="F113" s="39">
        <v>5.49</v>
      </c>
      <c r="G113" s="37">
        <f t="shared" si="6"/>
        <v>9.48</v>
      </c>
      <c r="H113" s="37">
        <v>0</v>
      </c>
      <c r="I113" s="37">
        <v>0</v>
      </c>
      <c r="J113" s="35">
        <f t="shared" si="9"/>
        <v>-1.4219999999999999</v>
      </c>
      <c r="K113" s="37"/>
      <c r="L113" s="37">
        <v>-9.48</v>
      </c>
      <c r="M113" s="54"/>
      <c r="N113" s="37">
        <f>Table2[[#This Row],[Mileage]]*-0.25</f>
        <v>0</v>
      </c>
      <c r="O113" s="9" t="s">
        <v>11</v>
      </c>
      <c r="P113" s="35">
        <f>Table2[[#This Row],[Total Payment Received Before Fees]]+Table2[[#This Row],[Unit Cost]]+Table2[[#This Row],[Shipping Cost]]+Table2[[#This Row],[Amazon Fee]]+Table2[[#This Row],[Parking Fee]]+Table2[[#This Row],[Miscellaneous / Overhead]]</f>
        <v>-1.4220000000000006</v>
      </c>
      <c r="Q113" s="38">
        <v>41597</v>
      </c>
    </row>
    <row r="114" spans="1:18">
      <c r="A114" s="7" t="s">
        <v>232</v>
      </c>
      <c r="B114" s="9" t="s">
        <v>230</v>
      </c>
      <c r="D114" s="71">
        <v>1</v>
      </c>
      <c r="E114" s="37">
        <v>24.99</v>
      </c>
      <c r="F114" s="39">
        <v>6.49</v>
      </c>
      <c r="G114" s="37">
        <f t="shared" si="6"/>
        <v>31.479999999999997</v>
      </c>
      <c r="H114" s="37">
        <v>-9.75</v>
      </c>
      <c r="I114" s="37">
        <v>-6.51</v>
      </c>
      <c r="J114" s="35">
        <f t="shared" si="9"/>
        <v>-4.7219999999999995</v>
      </c>
      <c r="K114" s="37"/>
      <c r="L114" s="37"/>
      <c r="M114" s="54"/>
      <c r="N114" s="37">
        <f>Table2[[#This Row],[Mileage]]*-0.25</f>
        <v>0</v>
      </c>
      <c r="O114" s="9" t="s">
        <v>1603</v>
      </c>
      <c r="P114" s="35">
        <f>Table2[[#This Row],[Total Payment Received Before Fees]]+Table2[[#This Row],[Unit Cost]]+Table2[[#This Row],[Shipping Cost]]+Table2[[#This Row],[Amazon Fee]]+Table2[[#This Row],[Parking Fee]]+Table2[[#This Row],[Miscellaneous / Overhead]]</f>
        <v>10.497999999999998</v>
      </c>
      <c r="Q114" s="38">
        <v>41598</v>
      </c>
    </row>
    <row r="115" spans="1:18">
      <c r="A115" s="7" t="s">
        <v>2232</v>
      </c>
      <c r="B115" s="20" t="s">
        <v>2212</v>
      </c>
      <c r="D115" s="71">
        <v>1</v>
      </c>
      <c r="E115" s="37">
        <v>18</v>
      </c>
      <c r="F115" s="44" t="s">
        <v>2239</v>
      </c>
      <c r="G115" s="37">
        <f t="shared" si="6"/>
        <v>18</v>
      </c>
      <c r="H115" s="37">
        <v>-3.38</v>
      </c>
      <c r="I115" s="37">
        <v>-2.73</v>
      </c>
      <c r="J115" s="35">
        <f t="shared" si="9"/>
        <v>-2.6999999999999997</v>
      </c>
      <c r="K115" s="37"/>
      <c r="L115" s="37">
        <v>-9</v>
      </c>
      <c r="M115" s="54"/>
      <c r="N115" s="37">
        <f>Table2[[#This Row],[Mileage]]*-0.25</f>
        <v>0</v>
      </c>
      <c r="O115" s="9" t="s">
        <v>11</v>
      </c>
      <c r="P115" s="35">
        <f>Table2[[#This Row],[Total Payment Received Before Fees]]+Table2[[#This Row],[Unit Cost]]+Table2[[#This Row],[Shipping Cost]]+Table2[[#This Row],[Amazon Fee]]+Table2[[#This Row],[Parking Fee]]+Table2[[#This Row],[Miscellaneous / Overhead]]</f>
        <v>0.19000000000000128</v>
      </c>
      <c r="Q115" s="38">
        <v>41598</v>
      </c>
    </row>
    <row r="116" spans="1:18">
      <c r="A116" s="7" t="s">
        <v>232</v>
      </c>
      <c r="B116" s="9" t="s">
        <v>230</v>
      </c>
      <c r="D116" s="71">
        <v>1</v>
      </c>
      <c r="E116" s="37">
        <v>24.99</v>
      </c>
      <c r="F116" s="39">
        <v>17.989999999999998</v>
      </c>
      <c r="G116" s="37">
        <f t="shared" ref="G116:G147" si="10">SUM(E116:F116)</f>
        <v>42.98</v>
      </c>
      <c r="H116" s="37">
        <v>-9.75</v>
      </c>
      <c r="I116" s="37">
        <v>-17</v>
      </c>
      <c r="J116" s="35">
        <f t="shared" si="9"/>
        <v>-6.4469999999999992</v>
      </c>
      <c r="K116" s="37"/>
      <c r="L116" s="37"/>
      <c r="M116" s="54"/>
      <c r="N116" s="37">
        <f>Table2[[#This Row],[Mileage]]*-0.25</f>
        <v>0</v>
      </c>
      <c r="O116" s="9" t="s">
        <v>11</v>
      </c>
      <c r="P116" s="35">
        <f>Table2[[#This Row],[Total Payment Received Before Fees]]+Table2[[#This Row],[Unit Cost]]+Table2[[#This Row],[Shipping Cost]]+Table2[[#This Row],[Amazon Fee]]+Table2[[#This Row],[Parking Fee]]+Table2[[#This Row],[Miscellaneous / Overhead]]</f>
        <v>9.7829999999999977</v>
      </c>
      <c r="Q116" s="38">
        <v>41599</v>
      </c>
    </row>
    <row r="117" spans="1:18">
      <c r="A117" s="7" t="s">
        <v>1946</v>
      </c>
      <c r="B117" s="20" t="s">
        <v>1673</v>
      </c>
      <c r="D117" s="71">
        <v>1</v>
      </c>
      <c r="E117" s="37">
        <v>9.99</v>
      </c>
      <c r="F117" s="44" t="s">
        <v>2239</v>
      </c>
      <c r="G117" s="37">
        <f t="shared" si="10"/>
        <v>9.99</v>
      </c>
      <c r="H117" s="37">
        <v>-1.75</v>
      </c>
      <c r="I117" s="37">
        <v>-1.69</v>
      </c>
      <c r="J117" s="35">
        <f t="shared" si="9"/>
        <v>-1.4984999999999999</v>
      </c>
      <c r="K117" s="37"/>
      <c r="L117" s="37"/>
      <c r="M117" s="54"/>
      <c r="N117" s="37">
        <f>Table2[[#This Row],[Mileage]]*-0.25</f>
        <v>0</v>
      </c>
      <c r="O117" s="9" t="s">
        <v>11</v>
      </c>
      <c r="P117" s="35">
        <f>Table2[[#This Row],[Total Payment Received Before Fees]]+Table2[[#This Row],[Unit Cost]]+Table2[[#This Row],[Shipping Cost]]+Table2[[#This Row],[Amazon Fee]]+Table2[[#This Row],[Parking Fee]]+Table2[[#This Row],[Miscellaneous / Overhead]]</f>
        <v>5.0515000000000008</v>
      </c>
      <c r="Q117" s="38">
        <v>41599</v>
      </c>
    </row>
    <row r="118" spans="1:18">
      <c r="A118" s="7">
        <v>75</v>
      </c>
      <c r="B118" s="24" t="s">
        <v>55</v>
      </c>
      <c r="D118" s="71">
        <v>1</v>
      </c>
      <c r="E118" s="37">
        <v>4.99</v>
      </c>
      <c r="F118" s="39">
        <v>4.99</v>
      </c>
      <c r="G118" s="37">
        <f t="shared" si="10"/>
        <v>9.98</v>
      </c>
      <c r="H118" s="37">
        <v>-3</v>
      </c>
      <c r="I118" s="37">
        <v>-1.69</v>
      </c>
      <c r="J118" s="35">
        <f t="shared" si="9"/>
        <v>-1.4970000000000001</v>
      </c>
      <c r="K118" s="37"/>
      <c r="L118" s="37"/>
      <c r="M118" s="54"/>
      <c r="N118" s="37">
        <f>Table2[[#This Row],[Mileage]]*-0.25</f>
        <v>0</v>
      </c>
      <c r="O118" s="9" t="s">
        <v>11</v>
      </c>
      <c r="P118" s="35">
        <f>Table2[[#This Row],[Total Payment Received Before Fees]]+Table2[[#This Row],[Unit Cost]]+Table2[[#This Row],[Shipping Cost]]+Table2[[#This Row],[Amazon Fee]]+Table2[[#This Row],[Parking Fee]]+Table2[[#This Row],[Miscellaneous / Overhead]]</f>
        <v>3.793000000000001</v>
      </c>
      <c r="Q118" s="38">
        <v>41599</v>
      </c>
    </row>
    <row r="119" spans="1:18">
      <c r="A119" s="7" t="s">
        <v>310</v>
      </c>
      <c r="B119" s="20" t="s">
        <v>308</v>
      </c>
      <c r="D119" s="71">
        <v>1</v>
      </c>
      <c r="E119" s="37">
        <v>44.99</v>
      </c>
      <c r="F119" s="39">
        <v>7.49</v>
      </c>
      <c r="G119" s="37">
        <f t="shared" si="10"/>
        <v>52.480000000000004</v>
      </c>
      <c r="H119" s="37">
        <v>-14.25</v>
      </c>
      <c r="I119" s="37">
        <v>-2.9</v>
      </c>
      <c r="J119" s="35">
        <f t="shared" si="9"/>
        <v>-7.8719999999999999</v>
      </c>
      <c r="K119" s="37"/>
      <c r="L119" s="37"/>
      <c r="M119" s="54"/>
      <c r="N119" s="37">
        <f>Table2[[#This Row],[Mileage]]*-0.25</f>
        <v>0</v>
      </c>
      <c r="O119" s="9" t="s">
        <v>11</v>
      </c>
      <c r="P119" s="35">
        <f>Table2[[#This Row],[Total Payment Received Before Fees]]+Table2[[#This Row],[Unit Cost]]+Table2[[#This Row],[Shipping Cost]]+Table2[[#This Row],[Amazon Fee]]+Table2[[#This Row],[Parking Fee]]+Table2[[#This Row],[Miscellaneous / Overhead]]</f>
        <v>27.458000000000006</v>
      </c>
      <c r="Q119" s="38">
        <v>41599</v>
      </c>
    </row>
    <row r="120" spans="1:18">
      <c r="A120" s="7" t="s">
        <v>232</v>
      </c>
      <c r="B120" s="9" t="s">
        <v>230</v>
      </c>
      <c r="D120" s="71">
        <v>1</v>
      </c>
      <c r="E120" s="37">
        <v>24.99</v>
      </c>
      <c r="F120" s="39">
        <v>6.49</v>
      </c>
      <c r="G120" s="37">
        <f t="shared" si="10"/>
        <v>31.479999999999997</v>
      </c>
      <c r="H120" s="37">
        <v>-9.75</v>
      </c>
      <c r="I120" s="37">
        <v>-6.02</v>
      </c>
      <c r="J120" s="35">
        <f t="shared" si="9"/>
        <v>-4.7219999999999995</v>
      </c>
      <c r="K120" s="37"/>
      <c r="L120" s="37"/>
      <c r="M120" s="54"/>
      <c r="N120" s="37">
        <f>Table2[[#This Row],[Mileage]]*-0.25</f>
        <v>0</v>
      </c>
      <c r="O120" s="9" t="s">
        <v>11</v>
      </c>
      <c r="P120" s="35">
        <f>Table2[[#This Row],[Total Payment Received Before Fees]]+Table2[[#This Row],[Unit Cost]]+Table2[[#This Row],[Shipping Cost]]+Table2[[#This Row],[Amazon Fee]]+Table2[[#This Row],[Parking Fee]]+Table2[[#This Row],[Miscellaneous / Overhead]]</f>
        <v>10.987999999999998</v>
      </c>
      <c r="Q120" s="38">
        <v>41599</v>
      </c>
    </row>
    <row r="121" spans="1:18">
      <c r="A121" s="7" t="s">
        <v>2525</v>
      </c>
      <c r="B121" s="20" t="s">
        <v>2497</v>
      </c>
      <c r="D121" s="71">
        <v>1</v>
      </c>
      <c r="E121" s="37">
        <v>3.99</v>
      </c>
      <c r="F121" s="39">
        <v>3.99</v>
      </c>
      <c r="G121" s="37">
        <f t="shared" si="10"/>
        <v>7.98</v>
      </c>
      <c r="H121" s="37">
        <v>-2.63</v>
      </c>
      <c r="I121" s="37">
        <v>-1.69</v>
      </c>
      <c r="J121" s="35">
        <f t="shared" si="9"/>
        <v>-1.1970000000000001</v>
      </c>
      <c r="K121" s="37">
        <v>-1</v>
      </c>
      <c r="L121" s="37"/>
      <c r="M121" s="54"/>
      <c r="N121" s="37">
        <f>Table2[[#This Row],[Mileage]]*-0.25</f>
        <v>0</v>
      </c>
      <c r="O121" s="9" t="s">
        <v>11</v>
      </c>
      <c r="P121" s="35">
        <f>Table2[[#This Row],[Total Payment Received Before Fees]]+Table2[[#This Row],[Unit Cost]]+Table2[[#This Row],[Shipping Cost]]+Table2[[#This Row],[Amazon Fee]]+Table2[[#This Row],[Parking Fee]]+Table2[[#This Row],[Miscellaneous / Overhead]]</f>
        <v>1.4630000000000005</v>
      </c>
      <c r="Q121" s="38">
        <v>41599</v>
      </c>
    </row>
    <row r="122" spans="1:18">
      <c r="A122" s="7" t="s">
        <v>1222</v>
      </c>
      <c r="B122" s="20" t="s">
        <v>1122</v>
      </c>
      <c r="D122" s="71">
        <v>1</v>
      </c>
      <c r="E122" s="37">
        <v>12.75</v>
      </c>
      <c r="F122" s="39" t="s">
        <v>2239</v>
      </c>
      <c r="G122" s="37">
        <f t="shared" si="10"/>
        <v>12.75</v>
      </c>
      <c r="H122" s="37">
        <v>-4.88</v>
      </c>
      <c r="I122" s="37">
        <v>-2.31</v>
      </c>
      <c r="J122" s="35">
        <f t="shared" si="9"/>
        <v>-1.9124999999999999</v>
      </c>
      <c r="K122" s="37"/>
      <c r="L122" s="37"/>
      <c r="M122" s="54"/>
      <c r="N122" s="37">
        <f>Table2[[#This Row],[Mileage]]*-0.25</f>
        <v>0</v>
      </c>
      <c r="O122" s="9" t="s">
        <v>1603</v>
      </c>
      <c r="P122" s="35">
        <f>Table2[[#This Row],[Total Payment Received Before Fees]]+Table2[[#This Row],[Unit Cost]]+Table2[[#This Row],[Shipping Cost]]+Table2[[#This Row],[Amazon Fee]]+Table2[[#This Row],[Parking Fee]]+Table2[[#This Row],[Miscellaneous / Overhead]]</f>
        <v>3.6475000000000009</v>
      </c>
      <c r="Q122" s="38">
        <v>41599</v>
      </c>
    </row>
    <row r="123" spans="1:18">
      <c r="A123" s="7">
        <v>155</v>
      </c>
      <c r="B123" s="20" t="s">
        <v>1172</v>
      </c>
      <c r="D123" s="71">
        <v>1</v>
      </c>
      <c r="E123" s="37">
        <v>14.99</v>
      </c>
      <c r="F123" s="39">
        <v>4.49</v>
      </c>
      <c r="G123" s="37">
        <f t="shared" si="10"/>
        <v>19.48</v>
      </c>
      <c r="H123" s="37">
        <v>-3.75</v>
      </c>
      <c r="I123" s="37">
        <v>-2.5499999999999998</v>
      </c>
      <c r="J123" s="35">
        <f t="shared" si="9"/>
        <v>-2.9220000000000002</v>
      </c>
      <c r="K123" s="37"/>
      <c r="L123" s="37"/>
      <c r="M123" s="54"/>
      <c r="N123" s="37">
        <f>Table2[[#This Row],[Mileage]]*-0.25</f>
        <v>0</v>
      </c>
      <c r="O123" s="9" t="s">
        <v>1603</v>
      </c>
      <c r="P123" s="35">
        <f>Table2[[#This Row],[Total Payment Received Before Fees]]+Table2[[#This Row],[Unit Cost]]+Table2[[#This Row],[Shipping Cost]]+Table2[[#This Row],[Amazon Fee]]+Table2[[#This Row],[Parking Fee]]+Table2[[#This Row],[Miscellaneous / Overhead]]</f>
        <v>10.257999999999999</v>
      </c>
      <c r="Q123" s="38">
        <v>41600</v>
      </c>
    </row>
    <row r="124" spans="1:18">
      <c r="A124" s="12" t="s">
        <v>1187</v>
      </c>
      <c r="B124" s="20" t="s">
        <v>1045</v>
      </c>
      <c r="D124" s="71">
        <v>1</v>
      </c>
      <c r="E124" s="37">
        <v>11.99</v>
      </c>
      <c r="F124" s="39" t="s">
        <v>2239</v>
      </c>
      <c r="G124" s="37">
        <f t="shared" si="10"/>
        <v>11.99</v>
      </c>
      <c r="H124" s="37"/>
      <c r="I124" s="37"/>
      <c r="J124" s="35">
        <f t="shared" si="9"/>
        <v>-1.7985</v>
      </c>
      <c r="K124" s="37"/>
      <c r="L124" s="37">
        <v>-11.99</v>
      </c>
      <c r="M124" s="54"/>
      <c r="N124" s="37">
        <f>Table2[[#This Row],[Mileage]]*-0.25</f>
        <v>0</v>
      </c>
      <c r="O124" s="9" t="s">
        <v>1602</v>
      </c>
      <c r="P124" s="35">
        <f>Table2[[#This Row],[Total Payment Received Before Fees]]+Table2[[#This Row],[Unit Cost]]+Table2[[#This Row],[Shipping Cost]]+Table2[[#This Row],[Amazon Fee]]+Table2[[#This Row],[Parking Fee]]+Table2[[#This Row],[Miscellaneous / Overhead]]</f>
        <v>-1.7985000000000007</v>
      </c>
      <c r="Q124" s="38">
        <v>41601</v>
      </c>
    </row>
    <row r="125" spans="1:18">
      <c r="A125" s="12" t="s">
        <v>1930</v>
      </c>
      <c r="B125" s="20" t="s">
        <v>1657</v>
      </c>
      <c r="D125" s="71">
        <v>1</v>
      </c>
      <c r="E125" s="37">
        <v>25.99</v>
      </c>
      <c r="F125" s="39">
        <v>5.99</v>
      </c>
      <c r="G125" s="37">
        <f t="shared" si="10"/>
        <v>31.979999999999997</v>
      </c>
      <c r="H125" s="37">
        <v>-9</v>
      </c>
      <c r="I125" s="37">
        <v>-2.97</v>
      </c>
      <c r="J125" s="35">
        <f t="shared" si="9"/>
        <v>-4.7969999999999997</v>
      </c>
      <c r="K125" s="37"/>
      <c r="L125" s="37"/>
      <c r="M125" s="54"/>
      <c r="N125" s="37">
        <f>Table2[[#This Row],[Mileage]]*-0.25</f>
        <v>0</v>
      </c>
      <c r="O125" s="9" t="s">
        <v>1603</v>
      </c>
      <c r="P125" s="35">
        <f>Table2[[#This Row],[Total Payment Received Before Fees]]+Table2[[#This Row],[Unit Cost]]+Table2[[#This Row],[Shipping Cost]]+Table2[[#This Row],[Amazon Fee]]+Table2[[#This Row],[Parking Fee]]+Table2[[#This Row],[Miscellaneous / Overhead]]</f>
        <v>15.212999999999997</v>
      </c>
      <c r="Q125" s="38">
        <v>41601</v>
      </c>
    </row>
    <row r="126" spans="1:18">
      <c r="A126" s="58" t="s">
        <v>232</v>
      </c>
      <c r="B126" s="13" t="s">
        <v>230</v>
      </c>
      <c r="C126" s="13"/>
      <c r="D126" s="72">
        <v>1</v>
      </c>
      <c r="E126" s="26">
        <v>24.99</v>
      </c>
      <c r="F126" s="59">
        <v>6.49</v>
      </c>
      <c r="G126" s="26">
        <f t="shared" si="10"/>
        <v>31.479999999999997</v>
      </c>
      <c r="H126" s="26">
        <v>-9.75</v>
      </c>
      <c r="I126" s="26">
        <v>-6.51</v>
      </c>
      <c r="J126" s="35">
        <v>-1.73</v>
      </c>
      <c r="K126" s="26"/>
      <c r="L126" s="40">
        <v>-24.99</v>
      </c>
      <c r="M126" s="56"/>
      <c r="N126" s="26">
        <f>Table2[[#This Row],[Mileage]]*-0.25</f>
        <v>0</v>
      </c>
      <c r="O126" s="13" t="s">
        <v>1603</v>
      </c>
      <c r="P126" s="26">
        <f>Table2[[#This Row],[Total Payment Received Before Fees]]+Table2[[#This Row],[Unit Cost]]+Table2[[#This Row],[Shipping Cost]]+Table2[[#This Row],[Amazon Fee]]+Table2[[#This Row],[Parking Fee]]+Table2[[#This Row],[Miscellaneous / Overhead]]</f>
        <v>-11.500000000000002</v>
      </c>
      <c r="Q126" s="27">
        <v>41601</v>
      </c>
      <c r="R126" s="47" t="s">
        <v>2860</v>
      </c>
    </row>
    <row r="127" spans="1:18">
      <c r="A127" s="12" t="s">
        <v>509</v>
      </c>
      <c r="B127" s="17" t="s">
        <v>507</v>
      </c>
      <c r="D127" s="71">
        <v>1</v>
      </c>
      <c r="E127" s="37">
        <v>26.99</v>
      </c>
      <c r="F127" s="44" t="s">
        <v>2239</v>
      </c>
      <c r="G127" s="37">
        <f t="shared" si="10"/>
        <v>26.99</v>
      </c>
      <c r="H127" s="37">
        <v>-7.5</v>
      </c>
      <c r="I127" s="37">
        <v>-2.73</v>
      </c>
      <c r="J127" s="35">
        <f t="shared" si="9"/>
        <v>-4.0484999999999998</v>
      </c>
      <c r="K127" s="37"/>
      <c r="L127" s="37"/>
      <c r="M127" s="54"/>
      <c r="N127" s="37">
        <f>Table2[[#This Row],[Mileage]]*-0.25</f>
        <v>0</v>
      </c>
      <c r="O127" s="9" t="s">
        <v>1603</v>
      </c>
      <c r="P127" s="35">
        <f>Table2[[#This Row],[Total Payment Received Before Fees]]+Table2[[#This Row],[Unit Cost]]+Table2[[#This Row],[Shipping Cost]]+Table2[[#This Row],[Amazon Fee]]+Table2[[#This Row],[Parking Fee]]+Table2[[#This Row],[Miscellaneous / Overhead]]</f>
        <v>12.711499999999997</v>
      </c>
      <c r="Q127" s="38">
        <v>41602</v>
      </c>
    </row>
    <row r="128" spans="1:18">
      <c r="A128" s="12" t="s">
        <v>2006</v>
      </c>
      <c r="B128" s="17" t="s">
        <v>1735</v>
      </c>
      <c r="D128" s="71">
        <v>1</v>
      </c>
      <c r="E128" s="37">
        <v>19.989999999999998</v>
      </c>
      <c r="F128" s="39" t="s">
        <v>2239</v>
      </c>
      <c r="G128" s="37">
        <f t="shared" si="10"/>
        <v>19.989999999999998</v>
      </c>
      <c r="H128" s="37">
        <v>-6</v>
      </c>
      <c r="I128" s="37">
        <v>-6.51</v>
      </c>
      <c r="J128" s="35">
        <f t="shared" si="9"/>
        <v>-2.9984999999999995</v>
      </c>
      <c r="K128" s="37"/>
      <c r="L128" s="37"/>
      <c r="M128" s="54"/>
      <c r="N128" s="37">
        <f>Table2[[#This Row],[Mileage]]*-0.25</f>
        <v>0</v>
      </c>
      <c r="O128" s="9" t="s">
        <v>1603</v>
      </c>
      <c r="P128" s="35">
        <f>Table2[[#This Row],[Total Payment Received Before Fees]]+Table2[[#This Row],[Unit Cost]]+Table2[[#This Row],[Shipping Cost]]+Table2[[#This Row],[Amazon Fee]]+Table2[[#This Row],[Parking Fee]]+Table2[[#This Row],[Miscellaneous / Overhead]]</f>
        <v>4.4814999999999987</v>
      </c>
      <c r="Q128" s="38">
        <v>41602</v>
      </c>
    </row>
    <row r="129" spans="1:18">
      <c r="A129" s="12">
        <v>51</v>
      </c>
      <c r="B129" s="10" t="s">
        <v>167</v>
      </c>
      <c r="D129" s="71">
        <v>1</v>
      </c>
      <c r="E129" s="37">
        <v>24.99</v>
      </c>
      <c r="F129" s="39">
        <v>11.99</v>
      </c>
      <c r="G129" s="37">
        <f t="shared" si="10"/>
        <v>36.979999999999997</v>
      </c>
      <c r="H129" s="37">
        <v>-9</v>
      </c>
      <c r="I129" s="37">
        <v>-13.75</v>
      </c>
      <c r="J129" s="35">
        <f t="shared" si="9"/>
        <v>-5.5469999999999997</v>
      </c>
      <c r="K129" s="37">
        <v>-2</v>
      </c>
      <c r="L129" s="37"/>
      <c r="M129" s="54"/>
      <c r="N129" s="37">
        <f>Table2[[#This Row],[Mileage]]*-0.25</f>
        <v>0</v>
      </c>
      <c r="O129" s="9" t="s">
        <v>1603</v>
      </c>
      <c r="P129" s="35">
        <f>Table2[[#This Row],[Total Payment Received Before Fees]]+Table2[[#This Row],[Unit Cost]]+Table2[[#This Row],[Shipping Cost]]+Table2[[#This Row],[Amazon Fee]]+Table2[[#This Row],[Parking Fee]]+Table2[[#This Row],[Miscellaneous / Overhead]]</f>
        <v>6.6829999999999963</v>
      </c>
      <c r="Q129" s="38">
        <v>41602</v>
      </c>
    </row>
    <row r="130" spans="1:18">
      <c r="A130" s="12" t="s">
        <v>1942</v>
      </c>
      <c r="B130" s="17" t="s">
        <v>1669</v>
      </c>
      <c r="D130" s="71">
        <v>1</v>
      </c>
      <c r="E130" s="37">
        <v>9.99</v>
      </c>
      <c r="F130" s="39" t="s">
        <v>2239</v>
      </c>
      <c r="G130" s="37">
        <f t="shared" si="10"/>
        <v>9.99</v>
      </c>
      <c r="H130" s="37">
        <v>-1.69</v>
      </c>
      <c r="I130" s="37">
        <v>-1.69</v>
      </c>
      <c r="J130" s="35">
        <f t="shared" si="9"/>
        <v>-1.4984999999999999</v>
      </c>
      <c r="K130" s="37"/>
      <c r="L130" s="37"/>
      <c r="M130" s="54"/>
      <c r="N130" s="37">
        <f>Table2[[#This Row],[Mileage]]*-0.25</f>
        <v>0</v>
      </c>
      <c r="O130" s="9" t="s">
        <v>1603</v>
      </c>
      <c r="P130" s="35">
        <f>Table2[[#This Row],[Total Payment Received Before Fees]]+Table2[[#This Row],[Unit Cost]]+Table2[[#This Row],[Shipping Cost]]+Table2[[#This Row],[Amazon Fee]]+Table2[[#This Row],[Parking Fee]]+Table2[[#This Row],[Miscellaneous / Overhead]]</f>
        <v>5.1115000000000013</v>
      </c>
      <c r="Q130" s="38">
        <v>41603</v>
      </c>
    </row>
    <row r="131" spans="1:18">
      <c r="A131" s="12" t="s">
        <v>932</v>
      </c>
      <c r="B131" s="20" t="s">
        <v>935</v>
      </c>
      <c r="D131" s="71">
        <v>1</v>
      </c>
      <c r="E131" s="37">
        <v>39.99</v>
      </c>
      <c r="F131" s="39">
        <v>4.49</v>
      </c>
      <c r="G131" s="37">
        <f t="shared" si="10"/>
        <v>44.480000000000004</v>
      </c>
      <c r="H131" s="37">
        <v>-12.75</v>
      </c>
      <c r="I131" s="37">
        <v>-3.23</v>
      </c>
      <c r="J131" s="35">
        <f t="shared" si="9"/>
        <v>-6.6720000000000006</v>
      </c>
      <c r="K131" s="37"/>
      <c r="L131" s="37"/>
      <c r="M131" s="54"/>
      <c r="N131" s="37">
        <f>Table2[[#This Row],[Mileage]]*-0.25</f>
        <v>0</v>
      </c>
      <c r="O131" s="9" t="s">
        <v>1603</v>
      </c>
      <c r="P131" s="35">
        <f>Table2[[#This Row],[Total Payment Received Before Fees]]+Table2[[#This Row],[Unit Cost]]+Table2[[#This Row],[Shipping Cost]]+Table2[[#This Row],[Amazon Fee]]+Table2[[#This Row],[Parking Fee]]+Table2[[#This Row],[Miscellaneous / Overhead]]</f>
        <v>21.828000000000003</v>
      </c>
      <c r="Q131" s="38">
        <v>41603</v>
      </c>
    </row>
    <row r="132" spans="1:18">
      <c r="A132" s="12" t="s">
        <v>244</v>
      </c>
      <c r="B132" s="9" t="s">
        <v>243</v>
      </c>
      <c r="D132" s="71">
        <v>1</v>
      </c>
      <c r="E132" s="37">
        <v>24.99</v>
      </c>
      <c r="F132" s="39">
        <v>6.49</v>
      </c>
      <c r="G132" s="37">
        <f t="shared" si="10"/>
        <v>31.479999999999997</v>
      </c>
      <c r="H132" s="37">
        <v>-9.75</v>
      </c>
      <c r="I132" s="37">
        <v>-6.51</v>
      </c>
      <c r="J132" s="35">
        <f t="shared" si="9"/>
        <v>-4.7219999999999995</v>
      </c>
      <c r="K132" s="37"/>
      <c r="L132" s="37"/>
      <c r="M132" s="54"/>
      <c r="N132" s="37">
        <f>Table2[[#This Row],[Mileage]]*-0.25</f>
        <v>0</v>
      </c>
      <c r="O132" s="9" t="s">
        <v>1603</v>
      </c>
      <c r="P132" s="35">
        <f>Table2[[#This Row],[Total Payment Received Before Fees]]+Table2[[#This Row],[Unit Cost]]+Table2[[#This Row],[Shipping Cost]]+Table2[[#This Row],[Amazon Fee]]+Table2[[#This Row],[Parking Fee]]+Table2[[#This Row],[Miscellaneous / Overhead]]</f>
        <v>10.497999999999998</v>
      </c>
      <c r="Q132" s="38">
        <v>41603</v>
      </c>
    </row>
    <row r="133" spans="1:18">
      <c r="A133" s="12" t="s">
        <v>1552</v>
      </c>
      <c r="B133" s="20" t="s">
        <v>1383</v>
      </c>
      <c r="D133" s="71">
        <v>1</v>
      </c>
      <c r="E133" s="37">
        <v>14.99</v>
      </c>
      <c r="F133" s="39">
        <v>5.49</v>
      </c>
      <c r="G133" s="37">
        <f t="shared" si="10"/>
        <v>20.48</v>
      </c>
      <c r="H133" s="35">
        <v>-6</v>
      </c>
      <c r="I133" s="35">
        <v>-6.51</v>
      </c>
      <c r="J133" s="35">
        <f t="shared" si="9"/>
        <v>-3.0720000000000001</v>
      </c>
      <c r="K133" s="35">
        <v>-2</v>
      </c>
      <c r="L133" s="35"/>
      <c r="M133" s="55"/>
      <c r="N133" s="35">
        <f>Table2[[#This Row],[Mileage]]*-0.25</f>
        <v>0</v>
      </c>
      <c r="O133" s="9" t="s">
        <v>1603</v>
      </c>
      <c r="P133" s="35">
        <f>Table2[[#This Row],[Total Payment Received Before Fees]]+Table2[[#This Row],[Unit Cost]]+Table2[[#This Row],[Shipping Cost]]+Table2[[#This Row],[Amazon Fee]]+Table2[[#This Row],[Parking Fee]]+Table2[[#This Row],[Miscellaneous / Overhead]]</f>
        <v>2.8980000000000006</v>
      </c>
      <c r="Q133" s="38">
        <v>41605</v>
      </c>
    </row>
    <row r="134" spans="1:18">
      <c r="A134" s="12" t="s">
        <v>2325</v>
      </c>
      <c r="B134" s="17" t="s">
        <v>2256</v>
      </c>
      <c r="D134" s="71">
        <v>1</v>
      </c>
      <c r="E134" s="35">
        <v>11.99</v>
      </c>
      <c r="F134" s="46" t="s">
        <v>2239</v>
      </c>
      <c r="G134" s="35">
        <f t="shared" si="10"/>
        <v>11.99</v>
      </c>
      <c r="H134" s="26">
        <v>-2.63</v>
      </c>
      <c r="I134" s="26">
        <v>-1.86</v>
      </c>
      <c r="J134" s="35">
        <f t="shared" si="9"/>
        <v>-1.7985</v>
      </c>
      <c r="K134" s="26"/>
      <c r="L134" s="45">
        <v>0</v>
      </c>
      <c r="M134" s="49"/>
      <c r="N134" s="26">
        <f>Table2[[#This Row],[Mileage]]*-0.25</f>
        <v>0</v>
      </c>
      <c r="O134" s="13" t="s">
        <v>1603</v>
      </c>
      <c r="P134" s="26">
        <f>Table2[[#This Row],[Total Payment Received Before Fees]]+Table2[[#This Row],[Unit Cost]]+Table2[[#This Row],[Shipping Cost]]+Table2[[#This Row],[Amazon Fee]]+Table2[[#This Row],[Parking Fee]]+Table2[[#This Row],[Miscellaneous / Overhead]]</f>
        <v>5.7014999999999993</v>
      </c>
      <c r="Q134" s="27">
        <v>41606</v>
      </c>
      <c r="R134" s="13" t="s">
        <v>2857</v>
      </c>
    </row>
    <row r="135" spans="1:18">
      <c r="A135" s="12" t="s">
        <v>379</v>
      </c>
      <c r="B135" s="8" t="s">
        <v>379</v>
      </c>
      <c r="D135" s="71">
        <v>1</v>
      </c>
      <c r="E135" s="37">
        <v>14.99</v>
      </c>
      <c r="F135" s="39">
        <v>5.49</v>
      </c>
      <c r="G135" s="37">
        <f t="shared" si="10"/>
        <v>20.48</v>
      </c>
      <c r="H135" s="35">
        <v>-3.19</v>
      </c>
      <c r="I135" s="35">
        <v>-2.21</v>
      </c>
      <c r="J135" s="35">
        <f t="shared" si="9"/>
        <v>-3.0720000000000001</v>
      </c>
      <c r="K135" s="35">
        <v>-2</v>
      </c>
      <c r="L135" s="35"/>
      <c r="M135" s="55"/>
      <c r="N135" s="35">
        <f>Table2[[#This Row],[Mileage]]*-0.25</f>
        <v>0</v>
      </c>
      <c r="O135" s="9" t="s">
        <v>1603</v>
      </c>
      <c r="P135" s="35">
        <f>Table2[[#This Row],[Total Payment Received Before Fees]]+Table2[[#This Row],[Unit Cost]]+Table2[[#This Row],[Shipping Cost]]+Table2[[#This Row],[Amazon Fee]]+Table2[[#This Row],[Parking Fee]]+Table2[[#This Row],[Miscellaneous / Overhead]]</f>
        <v>10.007999999999999</v>
      </c>
      <c r="Q135" s="38">
        <v>41607</v>
      </c>
    </row>
    <row r="136" spans="1:18">
      <c r="A136" s="12" t="s">
        <v>237</v>
      </c>
      <c r="B136" s="9" t="s">
        <v>236</v>
      </c>
      <c r="D136" s="71">
        <v>1</v>
      </c>
      <c r="E136" s="35">
        <v>23.99</v>
      </c>
      <c r="F136" s="46">
        <v>6.49</v>
      </c>
      <c r="G136" s="42">
        <f t="shared" si="10"/>
        <v>30.479999999999997</v>
      </c>
      <c r="H136" s="35">
        <v>-9.75</v>
      </c>
      <c r="I136" s="35">
        <v>-5.54</v>
      </c>
      <c r="J136" s="35">
        <f t="shared" si="9"/>
        <v>-4.5719999999999992</v>
      </c>
      <c r="K136" s="35"/>
      <c r="L136" s="35"/>
      <c r="M136" s="55"/>
      <c r="N136" s="35">
        <f>Table2[[#This Row],[Mileage]]*-0.25</f>
        <v>0</v>
      </c>
      <c r="O136" s="9" t="s">
        <v>1603</v>
      </c>
      <c r="P136" s="42">
        <f>Table2[[#This Row],[Total Payment Received Before Fees]]+Table2[[#This Row],[Unit Cost]]+Table2[[#This Row],[Shipping Cost]]+Table2[[#This Row],[Amazon Fee]]+Table2[[#This Row],[Parking Fee]]+Table2[[#This Row],[Miscellaneous / Overhead]]</f>
        <v>10.617999999999999</v>
      </c>
      <c r="Q136" s="38">
        <v>41607</v>
      </c>
    </row>
    <row r="137" spans="1:18">
      <c r="A137" s="12" t="s">
        <v>1982</v>
      </c>
      <c r="B137" s="17" t="s">
        <v>1711</v>
      </c>
      <c r="D137" s="71">
        <v>1</v>
      </c>
      <c r="E137" s="35">
        <v>34.99</v>
      </c>
      <c r="F137" s="46" t="s">
        <v>2239</v>
      </c>
      <c r="G137" s="42">
        <f t="shared" si="10"/>
        <v>34.99</v>
      </c>
      <c r="H137" s="35">
        <v>-13.5</v>
      </c>
      <c r="I137" s="35">
        <v>-3.38</v>
      </c>
      <c r="J137" s="35">
        <f t="shared" si="9"/>
        <v>-5.2484999999999999</v>
      </c>
      <c r="K137" s="35"/>
      <c r="L137" s="35"/>
      <c r="M137" s="55"/>
      <c r="N137" s="35">
        <f>Table2[[#This Row],[Mileage]]*-0.25</f>
        <v>0</v>
      </c>
      <c r="O137" s="9" t="s">
        <v>1603</v>
      </c>
      <c r="P137" s="42">
        <f>Table2[[#This Row],[Total Payment Received Before Fees]]+Table2[[#This Row],[Unit Cost]]+Table2[[#This Row],[Shipping Cost]]+Table2[[#This Row],[Amazon Fee]]+Table2[[#This Row],[Parking Fee]]+Table2[[#This Row],[Miscellaneous / Overhead]]</f>
        <v>12.861500000000003</v>
      </c>
      <c r="Q137" s="38">
        <v>41607</v>
      </c>
    </row>
    <row r="138" spans="1:18">
      <c r="A138" s="12" t="s">
        <v>858</v>
      </c>
      <c r="B138" s="19" t="s">
        <v>856</v>
      </c>
      <c r="D138" s="71">
        <v>1</v>
      </c>
      <c r="E138" s="35">
        <v>7.99</v>
      </c>
      <c r="F138" s="46">
        <v>5.49</v>
      </c>
      <c r="G138" s="42">
        <f t="shared" si="10"/>
        <v>13.48</v>
      </c>
      <c r="H138" s="35">
        <v>-2.25</v>
      </c>
      <c r="I138" s="35">
        <v>-1.69</v>
      </c>
      <c r="J138" s="35">
        <f t="shared" si="9"/>
        <v>-2.0219999999999998</v>
      </c>
      <c r="K138" s="35"/>
      <c r="L138" s="35"/>
      <c r="M138" s="55"/>
      <c r="N138" s="35">
        <f>Table2[[#This Row],[Mileage]]*-0.25</f>
        <v>0</v>
      </c>
      <c r="O138" s="9" t="s">
        <v>1603</v>
      </c>
      <c r="P138" s="42">
        <f>Table2[[#This Row],[Total Payment Received Before Fees]]+Table2[[#This Row],[Unit Cost]]+Table2[[#This Row],[Shipping Cost]]+Table2[[#This Row],[Amazon Fee]]+Table2[[#This Row],[Parking Fee]]+Table2[[#This Row],[Miscellaneous / Overhead]]</f>
        <v>7.5180000000000007</v>
      </c>
      <c r="Q138" s="38">
        <v>41607</v>
      </c>
    </row>
    <row r="139" spans="1:18">
      <c r="A139" s="12" t="s">
        <v>2336</v>
      </c>
      <c r="B139" s="19" t="s">
        <v>2268</v>
      </c>
      <c r="D139" s="71">
        <v>1</v>
      </c>
      <c r="E139" s="35">
        <v>9.99</v>
      </c>
      <c r="F139" s="46" t="s">
        <v>2239</v>
      </c>
      <c r="G139" s="42">
        <f t="shared" si="10"/>
        <v>9.99</v>
      </c>
      <c r="H139" s="35">
        <v>-5.25</v>
      </c>
      <c r="I139" s="35">
        <v>-1.69</v>
      </c>
      <c r="J139" s="35">
        <f t="shared" si="9"/>
        <v>-1.4984999999999999</v>
      </c>
      <c r="K139" s="35"/>
      <c r="L139" s="35"/>
      <c r="M139" s="55"/>
      <c r="N139" s="35">
        <f>Table2[[#This Row],[Mileage]]*-0.25</f>
        <v>0</v>
      </c>
      <c r="O139" s="9" t="s">
        <v>1603</v>
      </c>
      <c r="P139" s="42">
        <f>Table2[[#This Row],[Total Payment Received Before Fees]]+Table2[[#This Row],[Unit Cost]]+Table2[[#This Row],[Shipping Cost]]+Table2[[#This Row],[Amazon Fee]]+Table2[[#This Row],[Parking Fee]]+Table2[[#This Row],[Miscellaneous / Overhead]]</f>
        <v>1.5515000000000003</v>
      </c>
      <c r="Q139" s="38">
        <v>41607</v>
      </c>
    </row>
    <row r="140" spans="1:18">
      <c r="A140" s="12" t="s">
        <v>2527</v>
      </c>
      <c r="B140" s="19" t="s">
        <v>2498</v>
      </c>
      <c r="D140" s="71">
        <v>1</v>
      </c>
      <c r="E140" s="35">
        <v>3.99</v>
      </c>
      <c r="F140" s="46">
        <v>3.99</v>
      </c>
      <c r="G140" s="35">
        <f t="shared" si="10"/>
        <v>7.98</v>
      </c>
      <c r="H140" s="35">
        <v>-2.63</v>
      </c>
      <c r="I140" s="35">
        <v>-1.69</v>
      </c>
      <c r="J140" s="35">
        <f t="shared" si="9"/>
        <v>-1.1970000000000001</v>
      </c>
      <c r="K140" s="35"/>
      <c r="L140" s="35"/>
      <c r="M140" s="55"/>
      <c r="N140" s="35">
        <f>Table2[[#This Row],[Mileage]]*-0.25</f>
        <v>0</v>
      </c>
      <c r="O140" s="9" t="s">
        <v>1603</v>
      </c>
      <c r="P140" s="35">
        <f>Table2[[#This Row],[Total Payment Received Before Fees]]+Table2[[#This Row],[Unit Cost]]+Table2[[#This Row],[Shipping Cost]]+Table2[[#This Row],[Amazon Fee]]+Table2[[#This Row],[Parking Fee]]+Table2[[#This Row],[Miscellaneous / Overhead]]</f>
        <v>2.4630000000000005</v>
      </c>
      <c r="Q140" s="38">
        <v>41607</v>
      </c>
    </row>
    <row r="141" spans="1:18">
      <c r="A141" s="12">
        <v>155</v>
      </c>
      <c r="B141" s="19" t="s">
        <v>1172</v>
      </c>
      <c r="D141" s="71">
        <v>1</v>
      </c>
      <c r="E141" s="35">
        <v>14.99</v>
      </c>
      <c r="F141" s="46">
        <v>4.49</v>
      </c>
      <c r="G141" s="35">
        <f t="shared" si="10"/>
        <v>19.48</v>
      </c>
      <c r="H141" s="35">
        <v>-3.75</v>
      </c>
      <c r="I141" s="35">
        <v>-2.5499999999999998</v>
      </c>
      <c r="J141" s="35">
        <f t="shared" ref="J141:J173" si="11">-(G141*0.15)</f>
        <v>-2.9220000000000002</v>
      </c>
      <c r="K141" s="35"/>
      <c r="L141" s="35"/>
      <c r="M141" s="55"/>
      <c r="N141" s="35">
        <f>Table2[[#This Row],[Mileage]]*-0.25</f>
        <v>0</v>
      </c>
      <c r="O141" s="9" t="s">
        <v>1603</v>
      </c>
      <c r="P141" s="35">
        <f>Table2[[#This Row],[Total Payment Received Before Fees]]+Table2[[#This Row],[Unit Cost]]+Table2[[#This Row],[Shipping Cost]]+Table2[[#This Row],[Amazon Fee]]+Table2[[#This Row],[Parking Fee]]+Table2[[#This Row],[Miscellaneous / Overhead]]</f>
        <v>10.257999999999999</v>
      </c>
      <c r="Q141" s="38">
        <v>41608</v>
      </c>
    </row>
    <row r="142" spans="1:18">
      <c r="A142" s="12" t="s">
        <v>237</v>
      </c>
      <c r="B142" s="9" t="s">
        <v>236</v>
      </c>
      <c r="D142" s="71">
        <v>1</v>
      </c>
      <c r="E142" s="35">
        <v>23.99</v>
      </c>
      <c r="F142" s="46">
        <v>6.49</v>
      </c>
      <c r="G142" s="35">
        <f t="shared" si="10"/>
        <v>30.479999999999997</v>
      </c>
      <c r="H142" s="35">
        <v>-9.75</v>
      </c>
      <c r="I142" s="35">
        <v>-6.02</v>
      </c>
      <c r="J142" s="35">
        <f t="shared" si="11"/>
        <v>-4.5719999999999992</v>
      </c>
      <c r="K142" s="35"/>
      <c r="L142" s="35"/>
      <c r="M142" s="55"/>
      <c r="N142" s="35">
        <f>Table2[[#This Row],[Mileage]]*-0.25</f>
        <v>0</v>
      </c>
      <c r="O142" s="9" t="s">
        <v>1603</v>
      </c>
      <c r="P142" s="35">
        <f>Table2[[#This Row],[Total Payment Received Before Fees]]+Table2[[#This Row],[Unit Cost]]+Table2[[#This Row],[Shipping Cost]]+Table2[[#This Row],[Amazon Fee]]+Table2[[#This Row],[Parking Fee]]+Table2[[#This Row],[Miscellaneous / Overhead]]</f>
        <v>10.137999999999998</v>
      </c>
      <c r="Q142" s="38">
        <v>41608</v>
      </c>
    </row>
    <row r="143" spans="1:18">
      <c r="A143" s="12">
        <v>155</v>
      </c>
      <c r="B143" s="19" t="s">
        <v>1172</v>
      </c>
      <c r="D143" s="71">
        <v>1</v>
      </c>
      <c r="E143" s="35">
        <v>14.99</v>
      </c>
      <c r="F143" s="46">
        <v>4.49</v>
      </c>
      <c r="G143" s="35">
        <f t="shared" si="10"/>
        <v>19.48</v>
      </c>
      <c r="H143" s="35">
        <v>-3.75</v>
      </c>
      <c r="I143" s="35">
        <v>-2.5499999999999998</v>
      </c>
      <c r="J143" s="35">
        <f t="shared" si="11"/>
        <v>-2.9220000000000002</v>
      </c>
      <c r="K143" s="35"/>
      <c r="L143" s="35"/>
      <c r="M143" s="55"/>
      <c r="N143" s="35">
        <f>Table2[[#This Row],[Mileage]]*-0.25</f>
        <v>0</v>
      </c>
      <c r="O143" s="9" t="s">
        <v>1603</v>
      </c>
      <c r="P143" s="35">
        <f>Table2[[#This Row],[Total Payment Received Before Fees]]+Table2[[#This Row],[Unit Cost]]+Table2[[#This Row],[Shipping Cost]]+Table2[[#This Row],[Amazon Fee]]+Table2[[#This Row],[Parking Fee]]+Table2[[#This Row],[Miscellaneous / Overhead]]</f>
        <v>10.257999999999999</v>
      </c>
      <c r="Q143" s="38">
        <v>41608</v>
      </c>
    </row>
    <row r="144" spans="1:18">
      <c r="A144" s="12" t="s">
        <v>242</v>
      </c>
      <c r="B144" s="9" t="s">
        <v>241</v>
      </c>
      <c r="D144" s="71">
        <v>1</v>
      </c>
      <c r="E144" s="35">
        <v>23.99</v>
      </c>
      <c r="F144" s="46">
        <v>6.49</v>
      </c>
      <c r="G144" s="35">
        <f t="shared" si="10"/>
        <v>30.479999999999997</v>
      </c>
      <c r="H144" s="35">
        <v>-9.75</v>
      </c>
      <c r="I144" s="35">
        <v>-6.51</v>
      </c>
      <c r="J144" s="35">
        <f t="shared" si="11"/>
        <v>-4.5719999999999992</v>
      </c>
      <c r="K144" s="35"/>
      <c r="L144" s="35"/>
      <c r="M144" s="55"/>
      <c r="N144" s="35">
        <f>Table2[[#This Row],[Mileage]]*-0.25</f>
        <v>0</v>
      </c>
      <c r="O144" s="9" t="s">
        <v>1603</v>
      </c>
      <c r="P144" s="35">
        <f>Table2[[#This Row],[Total Payment Received Before Fees]]+Table2[[#This Row],[Unit Cost]]+Table2[[#This Row],[Shipping Cost]]+Table2[[#This Row],[Amazon Fee]]+Table2[[#This Row],[Parking Fee]]+Table2[[#This Row],[Miscellaneous / Overhead]]</f>
        <v>9.6479999999999979</v>
      </c>
      <c r="Q144" s="38">
        <v>41609</v>
      </c>
    </row>
    <row r="145" spans="1:18">
      <c r="A145" s="12" t="s">
        <v>2195</v>
      </c>
      <c r="B145" s="20" t="s">
        <v>2190</v>
      </c>
      <c r="D145" s="71">
        <v>1</v>
      </c>
      <c r="E145" s="35">
        <v>14.99</v>
      </c>
      <c r="F145" s="46">
        <v>5.99</v>
      </c>
      <c r="G145" s="35">
        <f t="shared" si="10"/>
        <v>20.98</v>
      </c>
      <c r="H145" s="35">
        <v>-5.63</v>
      </c>
      <c r="I145" s="35">
        <v>-2.9</v>
      </c>
      <c r="J145" s="35">
        <f t="shared" si="11"/>
        <v>-3.1469999999999998</v>
      </c>
      <c r="K145" s="35"/>
      <c r="L145" s="35"/>
      <c r="M145" s="55"/>
      <c r="N145" s="35">
        <f>Table2[[#This Row],[Mileage]]*-0.25</f>
        <v>0</v>
      </c>
      <c r="O145" s="9" t="s">
        <v>1603</v>
      </c>
      <c r="P145" s="35">
        <f>Table2[[#This Row],[Total Payment Received Before Fees]]+Table2[[#This Row],[Unit Cost]]+Table2[[#This Row],[Shipping Cost]]+Table2[[#This Row],[Amazon Fee]]+Table2[[#This Row],[Parking Fee]]+Table2[[#This Row],[Miscellaneous / Overhead]]</f>
        <v>9.3030000000000008</v>
      </c>
      <c r="Q145" s="38">
        <v>41609</v>
      </c>
    </row>
    <row r="146" spans="1:18">
      <c r="A146" s="12" t="s">
        <v>1946</v>
      </c>
      <c r="B146" s="20" t="s">
        <v>1673</v>
      </c>
      <c r="D146" s="71">
        <v>1</v>
      </c>
      <c r="E146" s="35">
        <v>9.99</v>
      </c>
      <c r="F146" s="46" t="s">
        <v>2239</v>
      </c>
      <c r="G146" s="35">
        <f t="shared" si="10"/>
        <v>9.99</v>
      </c>
      <c r="H146" s="35">
        <v>-1.69</v>
      </c>
      <c r="I146" s="35">
        <v>-1.69</v>
      </c>
      <c r="J146" s="35">
        <f t="shared" si="11"/>
        <v>-1.4984999999999999</v>
      </c>
      <c r="K146" s="35"/>
      <c r="L146" s="35"/>
      <c r="M146" s="55"/>
      <c r="N146" s="35">
        <f>Table2[[#This Row],[Mileage]]*-0.25</f>
        <v>0</v>
      </c>
      <c r="O146" s="9" t="s">
        <v>1603</v>
      </c>
      <c r="P146" s="35">
        <f>Table2[[#This Row],[Total Payment Received Before Fees]]+Table2[[#This Row],[Unit Cost]]+Table2[[#This Row],[Shipping Cost]]+Table2[[#This Row],[Amazon Fee]]+Table2[[#This Row],[Parking Fee]]+Table2[[#This Row],[Miscellaneous / Overhead]]</f>
        <v>5.1115000000000013</v>
      </c>
      <c r="Q146" s="38">
        <v>41610</v>
      </c>
    </row>
    <row r="147" spans="1:18">
      <c r="A147" s="12" t="s">
        <v>1552</v>
      </c>
      <c r="B147" s="20" t="s">
        <v>1383</v>
      </c>
      <c r="D147" s="71">
        <v>1</v>
      </c>
      <c r="E147" s="35">
        <v>14.99</v>
      </c>
      <c r="F147" s="46">
        <v>5.49</v>
      </c>
      <c r="G147" s="35">
        <f t="shared" si="10"/>
        <v>20.48</v>
      </c>
      <c r="H147" s="35">
        <v>-6</v>
      </c>
      <c r="I147" s="35">
        <v>-6.51</v>
      </c>
      <c r="J147" s="35">
        <f t="shared" si="11"/>
        <v>-3.0720000000000001</v>
      </c>
      <c r="K147" s="35"/>
      <c r="L147" s="35"/>
      <c r="M147" s="55"/>
      <c r="N147" s="35">
        <f>Table2[[#This Row],[Mileage]]*-0.25</f>
        <v>0</v>
      </c>
      <c r="O147" s="9" t="s">
        <v>1603</v>
      </c>
      <c r="P147" s="35">
        <f>Table2[[#This Row],[Total Payment Received Before Fees]]+Table2[[#This Row],[Unit Cost]]+Table2[[#This Row],[Shipping Cost]]+Table2[[#This Row],[Amazon Fee]]+Table2[[#This Row],[Parking Fee]]+Table2[[#This Row],[Miscellaneous / Overhead]]</f>
        <v>4.8980000000000006</v>
      </c>
      <c r="Q147" s="38">
        <v>41610</v>
      </c>
    </row>
    <row r="148" spans="1:18">
      <c r="A148" s="12" t="s">
        <v>323</v>
      </c>
      <c r="B148" s="19" t="s">
        <v>321</v>
      </c>
      <c r="D148" s="71">
        <v>1</v>
      </c>
      <c r="E148" s="35">
        <v>44.99</v>
      </c>
      <c r="F148" s="46">
        <v>7.49</v>
      </c>
      <c r="G148" s="35">
        <f t="shared" ref="G148:G180" si="12">SUM(E148:F148)</f>
        <v>52.480000000000004</v>
      </c>
      <c r="H148" s="35">
        <v>-15.75</v>
      </c>
      <c r="I148" s="35">
        <v>-3.23</v>
      </c>
      <c r="J148" s="35">
        <f t="shared" si="11"/>
        <v>-7.8719999999999999</v>
      </c>
      <c r="K148" s="35"/>
      <c r="L148" s="35"/>
      <c r="M148" s="55"/>
      <c r="N148" s="35">
        <f>Table2[[#This Row],[Mileage]]*-0.25</f>
        <v>0</v>
      </c>
      <c r="O148" s="9" t="s">
        <v>11</v>
      </c>
      <c r="P148" s="35">
        <f>Table2[[#This Row],[Total Payment Received Before Fees]]+Table2[[#This Row],[Unit Cost]]+Table2[[#This Row],[Shipping Cost]]+Table2[[#This Row],[Amazon Fee]]+Table2[[#This Row],[Parking Fee]]+Table2[[#This Row],[Miscellaneous / Overhead]]</f>
        <v>25.628000000000007</v>
      </c>
      <c r="Q148" s="38">
        <v>41610</v>
      </c>
    </row>
    <row r="149" spans="1:18">
      <c r="A149" s="58" t="s">
        <v>237</v>
      </c>
      <c r="B149" s="13" t="s">
        <v>236</v>
      </c>
      <c r="C149" s="13"/>
      <c r="D149" s="72">
        <v>1</v>
      </c>
      <c r="E149" s="26">
        <v>23.99</v>
      </c>
      <c r="F149" s="59">
        <v>6.49</v>
      </c>
      <c r="G149" s="26">
        <f t="shared" si="12"/>
        <v>30.479999999999997</v>
      </c>
      <c r="H149" s="26">
        <v>-9.75</v>
      </c>
      <c r="I149" s="26">
        <v>-6.51</v>
      </c>
      <c r="J149" s="26">
        <v>-1.5</v>
      </c>
      <c r="K149" s="26"/>
      <c r="L149" s="45">
        <f>-(23.99-6.49)</f>
        <v>-17.5</v>
      </c>
      <c r="M149" s="49"/>
      <c r="N149" s="26">
        <f>Table2[[#This Row],[Mileage]]*-0.25</f>
        <v>0</v>
      </c>
      <c r="O149" s="13" t="s">
        <v>11</v>
      </c>
      <c r="P149" s="26">
        <f>Table2[[#This Row],[Total Payment Received Before Fees]]+Table2[[#This Row],[Unit Cost]]+Table2[[#This Row],[Shipping Cost]]+Table2[[#This Row],[Amazon Fee]]+Table2[[#This Row],[Parking Fee]]+Table2[[#This Row],[Miscellaneous / Overhead]]</f>
        <v>-4.7800000000000029</v>
      </c>
      <c r="Q149" s="27">
        <v>41610</v>
      </c>
      <c r="R149" s="47" t="s">
        <v>2666</v>
      </c>
    </row>
    <row r="150" spans="1:18">
      <c r="A150" s="12" t="s">
        <v>2019</v>
      </c>
      <c r="B150" s="20" t="s">
        <v>1748</v>
      </c>
      <c r="D150" s="71">
        <v>1</v>
      </c>
      <c r="E150" s="35">
        <v>11.99</v>
      </c>
      <c r="F150" s="46">
        <v>5.49</v>
      </c>
      <c r="G150" s="35">
        <f t="shared" si="12"/>
        <v>17.48</v>
      </c>
      <c r="H150" s="35">
        <v>-3</v>
      </c>
      <c r="I150" s="35">
        <v>-3.23</v>
      </c>
      <c r="J150" s="35">
        <f t="shared" si="11"/>
        <v>-2.6219999999999999</v>
      </c>
      <c r="K150" s="35"/>
      <c r="L150" s="35"/>
      <c r="M150" s="55"/>
      <c r="N150" s="35">
        <f>Table2[[#This Row],[Mileage]]*-0.25</f>
        <v>0</v>
      </c>
      <c r="O150" s="9" t="s">
        <v>11</v>
      </c>
      <c r="P150" s="35">
        <f>Table2[[#This Row],[Total Payment Received Before Fees]]+Table2[[#This Row],[Unit Cost]]+Table2[[#This Row],[Shipping Cost]]+Table2[[#This Row],[Amazon Fee]]+Table2[[#This Row],[Parking Fee]]+Table2[[#This Row],[Miscellaneous / Overhead]]</f>
        <v>8.6280000000000001</v>
      </c>
      <c r="Q150" s="38">
        <v>41610</v>
      </c>
    </row>
    <row r="151" spans="1:18">
      <c r="A151" s="12" t="s">
        <v>1552</v>
      </c>
      <c r="B151" s="20" t="s">
        <v>1383</v>
      </c>
      <c r="D151" s="71">
        <v>1</v>
      </c>
      <c r="E151" s="35">
        <v>14.99</v>
      </c>
      <c r="F151" s="46">
        <v>5.49</v>
      </c>
      <c r="G151" s="35">
        <f t="shared" si="12"/>
        <v>20.48</v>
      </c>
      <c r="H151" s="35">
        <v>-6</v>
      </c>
      <c r="I151" s="35">
        <v>-6.51</v>
      </c>
      <c r="J151" s="35">
        <f t="shared" si="11"/>
        <v>-3.0720000000000001</v>
      </c>
      <c r="K151" s="35"/>
      <c r="L151" s="35"/>
      <c r="M151" s="55"/>
      <c r="N151" s="35">
        <f>Table2[[#This Row],[Mileage]]*-0.25</f>
        <v>0</v>
      </c>
      <c r="O151" s="9" t="s">
        <v>11</v>
      </c>
      <c r="P151" s="35">
        <f>Table2[[#This Row],[Total Payment Received Before Fees]]+Table2[[#This Row],[Unit Cost]]+Table2[[#This Row],[Shipping Cost]]+Table2[[#This Row],[Amazon Fee]]+Table2[[#This Row],[Parking Fee]]+Table2[[#This Row],[Miscellaneous / Overhead]]</f>
        <v>4.8980000000000006</v>
      </c>
      <c r="Q151" s="38">
        <v>41610</v>
      </c>
    </row>
    <row r="152" spans="1:18">
      <c r="A152" s="12" t="s">
        <v>1311</v>
      </c>
      <c r="B152" s="20" t="s">
        <v>1313</v>
      </c>
      <c r="D152" s="71">
        <v>1</v>
      </c>
      <c r="E152" s="35">
        <v>29.99</v>
      </c>
      <c r="F152" s="46">
        <v>5.99</v>
      </c>
      <c r="G152" s="35">
        <f t="shared" si="12"/>
        <v>35.979999999999997</v>
      </c>
      <c r="H152" s="35">
        <v>-13.5</v>
      </c>
      <c r="I152" s="35">
        <v>-6.51</v>
      </c>
      <c r="J152" s="35">
        <f t="shared" si="11"/>
        <v>-5.3969999999999994</v>
      </c>
      <c r="K152" s="35"/>
      <c r="L152" s="35"/>
      <c r="M152" s="55"/>
      <c r="N152" s="35">
        <f>Table2[[#This Row],[Mileage]]*-0.25</f>
        <v>0</v>
      </c>
      <c r="O152" s="9" t="s">
        <v>11</v>
      </c>
      <c r="P152" s="35">
        <f>Table2[[#This Row],[Total Payment Received Before Fees]]+Table2[[#This Row],[Unit Cost]]+Table2[[#This Row],[Shipping Cost]]+Table2[[#This Row],[Amazon Fee]]+Table2[[#This Row],[Parking Fee]]+Table2[[#This Row],[Miscellaneous / Overhead]]</f>
        <v>10.572999999999997</v>
      </c>
      <c r="Q152" s="38">
        <v>41610</v>
      </c>
    </row>
    <row r="153" spans="1:18">
      <c r="A153" s="12" t="s">
        <v>361</v>
      </c>
      <c r="B153" s="19" t="s">
        <v>359</v>
      </c>
      <c r="D153" s="71">
        <v>1</v>
      </c>
      <c r="E153" s="35">
        <v>19.989999999999998</v>
      </c>
      <c r="F153" s="46">
        <v>5.49</v>
      </c>
      <c r="G153" s="35">
        <f t="shared" si="12"/>
        <v>25.479999999999997</v>
      </c>
      <c r="H153" s="35">
        <v>-5.07</v>
      </c>
      <c r="I153" s="35">
        <v>-2.39</v>
      </c>
      <c r="J153" s="35">
        <f t="shared" si="11"/>
        <v>-3.8219999999999992</v>
      </c>
      <c r="K153" s="35"/>
      <c r="L153" s="35"/>
      <c r="M153" s="55"/>
      <c r="N153" s="35">
        <f>Table2[[#This Row],[Mileage]]*-0.25</f>
        <v>0</v>
      </c>
      <c r="O153" s="9" t="s">
        <v>11</v>
      </c>
      <c r="P153" s="35">
        <f>Table2[[#This Row],[Total Payment Received Before Fees]]+Table2[[#This Row],[Unit Cost]]+Table2[[#This Row],[Shipping Cost]]+Table2[[#This Row],[Amazon Fee]]+Table2[[#This Row],[Parking Fee]]+Table2[[#This Row],[Miscellaneous / Overhead]]</f>
        <v>14.197999999999997</v>
      </c>
      <c r="Q153" s="38">
        <v>41610</v>
      </c>
    </row>
    <row r="154" spans="1:18">
      <c r="A154" s="12" t="s">
        <v>2020</v>
      </c>
      <c r="B154" s="20" t="s">
        <v>1749</v>
      </c>
      <c r="D154" s="71">
        <v>2</v>
      </c>
      <c r="E154" s="35">
        <v>23.98</v>
      </c>
      <c r="F154" s="46">
        <v>6.49</v>
      </c>
      <c r="G154" s="35">
        <f t="shared" si="12"/>
        <v>30.47</v>
      </c>
      <c r="H154" s="35">
        <v>-6</v>
      </c>
      <c r="I154" s="35">
        <v>-9.8800000000000008</v>
      </c>
      <c r="J154" s="35">
        <f t="shared" si="11"/>
        <v>-4.5705</v>
      </c>
      <c r="K154" s="35"/>
      <c r="L154" s="35"/>
      <c r="M154" s="55"/>
      <c r="N154" s="35">
        <f>Table2[[#This Row],[Mileage]]*-0.25</f>
        <v>0</v>
      </c>
      <c r="O154" s="9" t="s">
        <v>11</v>
      </c>
      <c r="P154" s="35">
        <f>Table2[[#This Row],[Total Payment Received Before Fees]]+Table2[[#This Row],[Unit Cost]]+Table2[[#This Row],[Shipping Cost]]+Table2[[#This Row],[Amazon Fee]]+Table2[[#This Row],[Parking Fee]]+Table2[[#This Row],[Miscellaneous / Overhead]]</f>
        <v>10.019499999999997</v>
      </c>
      <c r="Q154" s="38">
        <v>41611</v>
      </c>
    </row>
    <row r="155" spans="1:18">
      <c r="A155" s="12" t="s">
        <v>1260</v>
      </c>
      <c r="B155" s="20" t="s">
        <v>1087</v>
      </c>
      <c r="D155" s="71">
        <v>1</v>
      </c>
      <c r="E155" s="35">
        <v>11.25</v>
      </c>
      <c r="F155" s="46" t="s">
        <v>2239</v>
      </c>
      <c r="G155" s="35">
        <f t="shared" si="12"/>
        <v>11.25</v>
      </c>
      <c r="H155" s="35">
        <v>-4.13</v>
      </c>
      <c r="I155" s="35">
        <v>-2.21</v>
      </c>
      <c r="J155" s="35">
        <f t="shared" si="11"/>
        <v>-1.6875</v>
      </c>
      <c r="K155" s="35"/>
      <c r="L155" s="35"/>
      <c r="M155" s="55"/>
      <c r="N155" s="35">
        <f>Table2[[#This Row],[Mileage]]*-0.25</f>
        <v>0</v>
      </c>
      <c r="O155" s="9" t="s">
        <v>11</v>
      </c>
      <c r="P155" s="35">
        <f>Table2[[#This Row],[Total Payment Received Before Fees]]+Table2[[#This Row],[Unit Cost]]+Table2[[#This Row],[Shipping Cost]]+Table2[[#This Row],[Amazon Fee]]+Table2[[#This Row],[Parking Fee]]+Table2[[#This Row],[Miscellaneous / Overhead]]</f>
        <v>3.2225000000000001</v>
      </c>
      <c r="Q155" s="38">
        <v>41611</v>
      </c>
    </row>
    <row r="156" spans="1:18">
      <c r="A156" s="12" t="s">
        <v>13</v>
      </c>
      <c r="B156" s="9" t="s">
        <v>15</v>
      </c>
      <c r="D156" s="71">
        <v>1</v>
      </c>
      <c r="E156" s="35">
        <v>23.99</v>
      </c>
      <c r="F156" s="46">
        <v>6.49</v>
      </c>
      <c r="G156" s="35">
        <f t="shared" si="12"/>
        <v>30.479999999999997</v>
      </c>
      <c r="H156" s="35">
        <v>-9.75</v>
      </c>
      <c r="I156" s="35">
        <v>-6.51</v>
      </c>
      <c r="J156" s="35">
        <f t="shared" si="11"/>
        <v>-4.5719999999999992</v>
      </c>
      <c r="K156" s="35"/>
      <c r="L156" s="35"/>
      <c r="M156" s="55"/>
      <c r="N156" s="35">
        <f>Table2[[#This Row],[Mileage]]*-0.25</f>
        <v>0</v>
      </c>
      <c r="O156" s="9" t="s">
        <v>11</v>
      </c>
      <c r="P156" s="35">
        <f>Table2[[#This Row],[Total Payment Received Before Fees]]+Table2[[#This Row],[Unit Cost]]+Table2[[#This Row],[Shipping Cost]]+Table2[[#This Row],[Amazon Fee]]+Table2[[#This Row],[Parking Fee]]+Table2[[#This Row],[Miscellaneous / Overhead]]</f>
        <v>9.6479999999999979</v>
      </c>
      <c r="Q156" s="38">
        <v>41612</v>
      </c>
    </row>
    <row r="157" spans="1:18">
      <c r="A157" s="12" t="s">
        <v>2013</v>
      </c>
      <c r="B157" s="20" t="s">
        <v>1742</v>
      </c>
      <c r="D157" s="71">
        <v>1</v>
      </c>
      <c r="E157" s="35">
        <v>24.99</v>
      </c>
      <c r="F157" s="46">
        <v>6.49</v>
      </c>
      <c r="G157" s="35">
        <f t="shared" si="12"/>
        <v>31.479999999999997</v>
      </c>
      <c r="H157" s="35">
        <v>-9.75</v>
      </c>
      <c r="I157" s="35">
        <v>-3.23</v>
      </c>
      <c r="J157" s="35">
        <f t="shared" si="11"/>
        <v>-4.7219999999999995</v>
      </c>
      <c r="K157" s="35"/>
      <c r="L157" s="35"/>
      <c r="M157" s="55"/>
      <c r="N157" s="35">
        <f>Table2[[#This Row],[Mileage]]*-0.25</f>
        <v>0</v>
      </c>
      <c r="O157" s="9" t="s">
        <v>11</v>
      </c>
      <c r="P157" s="35">
        <f>Table2[[#This Row],[Total Payment Received Before Fees]]+Table2[[#This Row],[Unit Cost]]+Table2[[#This Row],[Shipping Cost]]+Table2[[#This Row],[Amazon Fee]]+Table2[[#This Row],[Parking Fee]]+Table2[[#This Row],[Miscellaneous / Overhead]]</f>
        <v>13.777999999999997</v>
      </c>
      <c r="Q157" s="38">
        <v>41612</v>
      </c>
    </row>
    <row r="158" spans="1:18">
      <c r="A158" s="58" t="s">
        <v>1489</v>
      </c>
      <c r="B158" s="21" t="s">
        <v>1410</v>
      </c>
      <c r="C158" s="13"/>
      <c r="D158" s="72">
        <v>1</v>
      </c>
      <c r="E158" s="26">
        <v>16.989999999999998</v>
      </c>
      <c r="F158" s="59" t="s">
        <v>2239</v>
      </c>
      <c r="G158" s="26">
        <f t="shared" si="12"/>
        <v>16.989999999999998</v>
      </c>
      <c r="H158" s="26">
        <v>-3</v>
      </c>
      <c r="I158" s="26">
        <v>-2.73</v>
      </c>
      <c r="J158" s="35">
        <v>-0.92</v>
      </c>
      <c r="K158" s="26"/>
      <c r="L158" s="26">
        <v>-13.6</v>
      </c>
      <c r="M158" s="49"/>
      <c r="N158" s="26">
        <f>Table2[[#This Row],[Mileage]]*-0.25</f>
        <v>0</v>
      </c>
      <c r="O158" s="13" t="s">
        <v>1603</v>
      </c>
      <c r="P158" s="26">
        <f>Table2[[#This Row],[Total Payment Received Before Fees]]+Table2[[#This Row],[Unit Cost]]+Table2[[#This Row],[Shipping Cost]]+Table2[[#This Row],[Amazon Fee]]+Table2[[#This Row],[Parking Fee]]+Table2[[#This Row],[Miscellaneous / Overhead]]</f>
        <v>-3.2600000000000016</v>
      </c>
      <c r="Q158" s="27">
        <v>41613</v>
      </c>
      <c r="R158" s="47" t="s">
        <v>2859</v>
      </c>
    </row>
    <row r="159" spans="1:18">
      <c r="A159" s="12" t="s">
        <v>1264</v>
      </c>
      <c r="B159" s="20" t="s">
        <v>1092</v>
      </c>
      <c r="D159" s="71">
        <v>1</v>
      </c>
      <c r="E159" s="35">
        <v>12</v>
      </c>
      <c r="F159" s="46" t="s">
        <v>2239</v>
      </c>
      <c r="G159" s="35">
        <f t="shared" si="12"/>
        <v>12</v>
      </c>
      <c r="H159" s="35">
        <v>-4.5</v>
      </c>
      <c r="I159" s="35">
        <v>-2.21</v>
      </c>
      <c r="J159" s="35">
        <f t="shared" si="11"/>
        <v>-1.7999999999999998</v>
      </c>
      <c r="K159" s="35"/>
      <c r="L159" s="35"/>
      <c r="M159" s="55"/>
      <c r="N159" s="35">
        <f>Table2[[#This Row],[Mileage]]*-0.25</f>
        <v>0</v>
      </c>
      <c r="O159" s="9" t="s">
        <v>1603</v>
      </c>
      <c r="P159" s="35">
        <f>Table2[[#This Row],[Total Payment Received Before Fees]]+Table2[[#This Row],[Unit Cost]]+Table2[[#This Row],[Shipping Cost]]+Table2[[#This Row],[Amazon Fee]]+Table2[[#This Row],[Parking Fee]]+Table2[[#This Row],[Miscellaneous / Overhead]]</f>
        <v>3.49</v>
      </c>
      <c r="Q159" s="38">
        <v>41613</v>
      </c>
    </row>
    <row r="160" spans="1:18">
      <c r="A160" s="12" t="s">
        <v>1264</v>
      </c>
      <c r="B160" s="20" t="s">
        <v>1092</v>
      </c>
      <c r="D160" s="71">
        <v>1</v>
      </c>
      <c r="E160" s="35">
        <v>12</v>
      </c>
      <c r="F160" s="46" t="s">
        <v>2665</v>
      </c>
      <c r="G160" s="35">
        <f t="shared" si="12"/>
        <v>12</v>
      </c>
      <c r="H160" s="35">
        <v>-4.5</v>
      </c>
      <c r="I160" s="35">
        <v>-2.21</v>
      </c>
      <c r="J160" s="35">
        <f t="shared" si="11"/>
        <v>-1.7999999999999998</v>
      </c>
      <c r="K160" s="35"/>
      <c r="L160" s="35"/>
      <c r="M160" s="55"/>
      <c r="N160" s="35">
        <f>Table2[[#This Row],[Mileage]]*-0.25</f>
        <v>0</v>
      </c>
      <c r="O160" s="9" t="s">
        <v>1603</v>
      </c>
      <c r="P160" s="35">
        <f>Table2[[#This Row],[Total Payment Received Before Fees]]+Table2[[#This Row],[Unit Cost]]+Table2[[#This Row],[Shipping Cost]]+Table2[[#This Row],[Amazon Fee]]+Table2[[#This Row],[Parking Fee]]+Table2[[#This Row],[Miscellaneous / Overhead]]</f>
        <v>3.49</v>
      </c>
      <c r="Q160" s="38">
        <v>41613</v>
      </c>
    </row>
    <row r="161" spans="1:18">
      <c r="A161" s="12" t="s">
        <v>8</v>
      </c>
      <c r="B161" s="8" t="s">
        <v>8</v>
      </c>
      <c r="D161" s="71">
        <v>1</v>
      </c>
      <c r="E161" s="35">
        <v>14.99</v>
      </c>
      <c r="F161" s="46">
        <v>5.49</v>
      </c>
      <c r="G161" s="35">
        <f t="shared" si="12"/>
        <v>20.48</v>
      </c>
      <c r="H161" s="35">
        <v>-3.19</v>
      </c>
      <c r="I161" s="35">
        <v>-2.21</v>
      </c>
      <c r="J161" s="35">
        <f t="shared" si="11"/>
        <v>-3.0720000000000001</v>
      </c>
      <c r="K161" s="35"/>
      <c r="L161" s="35"/>
      <c r="M161" s="55"/>
      <c r="N161" s="35">
        <f>Table2[[#This Row],[Mileage]]*-0.25</f>
        <v>0</v>
      </c>
      <c r="O161" s="9" t="s">
        <v>1603</v>
      </c>
      <c r="P161" s="35">
        <f>Table2[[#This Row],[Total Payment Received Before Fees]]+Table2[[#This Row],[Unit Cost]]+Table2[[#This Row],[Shipping Cost]]+Table2[[#This Row],[Amazon Fee]]+Table2[[#This Row],[Parking Fee]]+Table2[[#This Row],[Miscellaneous / Overhead]]</f>
        <v>12.007999999999999</v>
      </c>
      <c r="Q161" s="38">
        <v>41613</v>
      </c>
    </row>
    <row r="162" spans="1:18">
      <c r="A162" s="58" t="s">
        <v>232</v>
      </c>
      <c r="B162" s="13" t="s">
        <v>230</v>
      </c>
      <c r="C162" s="13"/>
      <c r="D162" s="72">
        <v>1</v>
      </c>
      <c r="E162" s="26">
        <v>23.99</v>
      </c>
      <c r="F162" s="59">
        <v>6.49</v>
      </c>
      <c r="G162" s="26">
        <f t="shared" si="12"/>
        <v>30.479999999999997</v>
      </c>
      <c r="H162" s="26">
        <v>0</v>
      </c>
      <c r="I162" s="26">
        <v>-6.51</v>
      </c>
      <c r="J162" s="35">
        <f t="shared" si="11"/>
        <v>-4.5719999999999992</v>
      </c>
      <c r="K162" s="26"/>
      <c r="L162" s="45">
        <v>0</v>
      </c>
      <c r="M162" s="49"/>
      <c r="N162" s="26">
        <f>Table2[[#This Row],[Mileage]]*-0.25</f>
        <v>0</v>
      </c>
      <c r="O162" s="13" t="s">
        <v>11</v>
      </c>
      <c r="P162" s="26">
        <f>Table2[[#This Row],[Total Payment Received Before Fees]]+Table2[[#This Row],[Unit Cost]]+Table2[[#This Row],[Shipping Cost]]+Table2[[#This Row],[Amazon Fee]]+Table2[[#This Row],[Parking Fee]]+Table2[[#This Row],[Miscellaneous / Overhead]]</f>
        <v>19.398</v>
      </c>
      <c r="Q162" s="27">
        <v>41614</v>
      </c>
      <c r="R162" s="13" t="s">
        <v>2857</v>
      </c>
    </row>
    <row r="163" spans="1:18">
      <c r="A163" s="12" t="s">
        <v>2365</v>
      </c>
      <c r="B163" s="19" t="s">
        <v>2291</v>
      </c>
      <c r="D163" s="71">
        <v>1</v>
      </c>
      <c r="E163" s="35">
        <v>8.99</v>
      </c>
      <c r="F163" s="46">
        <v>4.74</v>
      </c>
      <c r="G163" s="35">
        <f t="shared" si="12"/>
        <v>13.73</v>
      </c>
      <c r="H163" s="35">
        <v>-3</v>
      </c>
      <c r="I163" s="35">
        <v>-1.86</v>
      </c>
      <c r="J163" s="35">
        <f t="shared" si="11"/>
        <v>-2.0594999999999999</v>
      </c>
      <c r="K163" s="35"/>
      <c r="L163" s="35"/>
      <c r="M163" s="55"/>
      <c r="N163" s="35">
        <f>Table2[[#This Row],[Mileage]]*-0.25</f>
        <v>0</v>
      </c>
      <c r="O163" s="9" t="s">
        <v>11</v>
      </c>
      <c r="P163" s="35">
        <f>Table2[[#This Row],[Total Payment Received Before Fees]]+Table2[[#This Row],[Unit Cost]]+Table2[[#This Row],[Shipping Cost]]+Table2[[#This Row],[Amazon Fee]]+Table2[[#This Row],[Parking Fee]]+Table2[[#This Row],[Miscellaneous / Overhead]]</f>
        <v>6.8105000000000011</v>
      </c>
      <c r="Q163" s="38">
        <v>41614</v>
      </c>
    </row>
    <row r="164" spans="1:18">
      <c r="A164" s="12" t="s">
        <v>1938</v>
      </c>
      <c r="B164" s="20" t="s">
        <v>1665</v>
      </c>
      <c r="D164" s="71">
        <v>1</v>
      </c>
      <c r="E164" s="35">
        <v>3.99</v>
      </c>
      <c r="F164" s="46">
        <v>5.49</v>
      </c>
      <c r="G164" s="35">
        <f t="shared" si="12"/>
        <v>9.48</v>
      </c>
      <c r="H164" s="35">
        <v>-1.88</v>
      </c>
      <c r="I164" s="35">
        <v>-2.21</v>
      </c>
      <c r="J164" s="35">
        <f t="shared" si="11"/>
        <v>-1.4219999999999999</v>
      </c>
      <c r="K164" s="35"/>
      <c r="L164" s="35"/>
      <c r="M164" s="55"/>
      <c r="N164" s="35">
        <f>Table2[[#This Row],[Mileage]]*-0.25</f>
        <v>0</v>
      </c>
      <c r="O164" s="9" t="s">
        <v>11</v>
      </c>
      <c r="P164" s="35">
        <f>Table2[[#This Row],[Total Payment Received Before Fees]]+Table2[[#This Row],[Unit Cost]]+Table2[[#This Row],[Shipping Cost]]+Table2[[#This Row],[Amazon Fee]]+Table2[[#This Row],[Parking Fee]]+Table2[[#This Row],[Miscellaneous / Overhead]]</f>
        <v>3.9680000000000009</v>
      </c>
      <c r="Q164" s="38">
        <v>41614</v>
      </c>
    </row>
    <row r="165" spans="1:18">
      <c r="A165" s="12" t="s">
        <v>2183</v>
      </c>
      <c r="B165" s="20" t="s">
        <v>2180</v>
      </c>
      <c r="D165" s="71">
        <v>1</v>
      </c>
      <c r="E165" s="35">
        <v>16.989999999999998</v>
      </c>
      <c r="F165" s="46">
        <v>5.99</v>
      </c>
      <c r="G165" s="35">
        <f t="shared" si="12"/>
        <v>22.979999999999997</v>
      </c>
      <c r="H165" s="35">
        <v>-5.25</v>
      </c>
      <c r="I165" s="35">
        <v>-2.21</v>
      </c>
      <c r="J165" s="35">
        <f t="shared" si="11"/>
        <v>-3.4469999999999996</v>
      </c>
      <c r="K165" s="35"/>
      <c r="L165" s="35"/>
      <c r="M165" s="55"/>
      <c r="N165" s="35">
        <f>Table2[[#This Row],[Mileage]]*-0.25</f>
        <v>0</v>
      </c>
      <c r="O165" s="9" t="s">
        <v>11</v>
      </c>
      <c r="P165" s="35">
        <f>Table2[[#This Row],[Total Payment Received Before Fees]]+Table2[[#This Row],[Unit Cost]]+Table2[[#This Row],[Shipping Cost]]+Table2[[#This Row],[Amazon Fee]]+Table2[[#This Row],[Parking Fee]]+Table2[[#This Row],[Miscellaneous / Overhead]]</f>
        <v>12.072999999999997</v>
      </c>
      <c r="Q165" s="38">
        <v>41614</v>
      </c>
    </row>
    <row r="166" spans="1:18">
      <c r="A166" s="12" t="s">
        <v>1552</v>
      </c>
      <c r="B166" s="20" t="s">
        <v>1383</v>
      </c>
      <c r="D166" s="71">
        <v>1</v>
      </c>
      <c r="E166" s="35">
        <v>14.99</v>
      </c>
      <c r="F166" s="46">
        <v>5.49</v>
      </c>
      <c r="G166" s="35">
        <f t="shared" si="12"/>
        <v>20.48</v>
      </c>
      <c r="H166" s="35">
        <v>-6</v>
      </c>
      <c r="I166" s="35">
        <v>-6.51</v>
      </c>
      <c r="J166" s="35">
        <f t="shared" si="11"/>
        <v>-3.0720000000000001</v>
      </c>
      <c r="K166" s="35"/>
      <c r="L166" s="35"/>
      <c r="M166" s="55"/>
      <c r="N166" s="35">
        <f>Table2[[#This Row],[Mileage]]*-0.25</f>
        <v>0</v>
      </c>
      <c r="O166" s="9" t="s">
        <v>11</v>
      </c>
      <c r="P166" s="35">
        <f>Table2[[#This Row],[Total Payment Received Before Fees]]+Table2[[#This Row],[Unit Cost]]+Table2[[#This Row],[Shipping Cost]]+Table2[[#This Row],[Amazon Fee]]+Table2[[#This Row],[Parking Fee]]+Table2[[#This Row],[Miscellaneous / Overhead]]</f>
        <v>4.8980000000000006</v>
      </c>
      <c r="Q166" s="38">
        <v>41614</v>
      </c>
    </row>
    <row r="167" spans="1:18">
      <c r="A167" s="12" t="s">
        <v>384</v>
      </c>
      <c r="B167" s="8" t="s">
        <v>384</v>
      </c>
      <c r="D167" s="71">
        <v>1</v>
      </c>
      <c r="E167" s="35">
        <v>14.99</v>
      </c>
      <c r="F167" s="46">
        <v>5.49</v>
      </c>
      <c r="G167" s="35">
        <f t="shared" si="12"/>
        <v>20.48</v>
      </c>
      <c r="H167" s="35">
        <v>-3.19</v>
      </c>
      <c r="I167" s="35">
        <v>-2.21</v>
      </c>
      <c r="J167" s="35">
        <f t="shared" si="11"/>
        <v>-3.0720000000000001</v>
      </c>
      <c r="K167" s="35"/>
      <c r="L167" s="35"/>
      <c r="M167" s="55"/>
      <c r="N167" s="35">
        <f>Table2[[#This Row],[Mileage]]*-0.25</f>
        <v>0</v>
      </c>
      <c r="O167" s="9" t="s">
        <v>11</v>
      </c>
      <c r="P167" s="35">
        <f>Table2[[#This Row],[Total Payment Received Before Fees]]+Table2[[#This Row],[Unit Cost]]+Table2[[#This Row],[Shipping Cost]]+Table2[[#This Row],[Amazon Fee]]+Table2[[#This Row],[Parking Fee]]+Table2[[#This Row],[Miscellaneous / Overhead]]</f>
        <v>12.007999999999999</v>
      </c>
      <c r="Q167" s="38">
        <v>41614</v>
      </c>
    </row>
    <row r="168" spans="1:18">
      <c r="A168" s="12" t="s">
        <v>237</v>
      </c>
      <c r="B168" s="9" t="s">
        <v>236</v>
      </c>
      <c r="D168" s="71">
        <v>1</v>
      </c>
      <c r="E168" s="35">
        <v>23.99</v>
      </c>
      <c r="F168" s="46">
        <v>6.49</v>
      </c>
      <c r="G168" s="35">
        <f t="shared" si="12"/>
        <v>30.479999999999997</v>
      </c>
      <c r="H168" s="35">
        <v>-9.75</v>
      </c>
      <c r="I168" s="35">
        <v>-5.35</v>
      </c>
      <c r="J168" s="35">
        <f t="shared" si="11"/>
        <v>-4.5719999999999992</v>
      </c>
      <c r="K168" s="35"/>
      <c r="L168" s="35"/>
      <c r="M168" s="55"/>
      <c r="N168" s="35">
        <f>Table2[[#This Row],[Mileage]]*-0.25</f>
        <v>0</v>
      </c>
      <c r="O168" s="9" t="s">
        <v>1603</v>
      </c>
      <c r="P168" s="35">
        <f>Table2[[#This Row],[Total Payment Received Before Fees]]+Table2[[#This Row],[Unit Cost]]+Table2[[#This Row],[Shipping Cost]]+Table2[[#This Row],[Amazon Fee]]+Table2[[#This Row],[Parking Fee]]+Table2[[#This Row],[Miscellaneous / Overhead]]</f>
        <v>10.807999999999998</v>
      </c>
      <c r="Q168" s="38">
        <v>41614</v>
      </c>
    </row>
    <row r="169" spans="1:18">
      <c r="A169" s="12" t="s">
        <v>247</v>
      </c>
      <c r="B169" s="9" t="s">
        <v>245</v>
      </c>
      <c r="D169" s="71">
        <v>1</v>
      </c>
      <c r="E169" s="35">
        <v>23.99</v>
      </c>
      <c r="F169" s="46">
        <v>6.49</v>
      </c>
      <c r="G169" s="35">
        <f t="shared" si="12"/>
        <v>30.479999999999997</v>
      </c>
      <c r="H169" s="35">
        <v>-9.75</v>
      </c>
      <c r="I169" s="35">
        <v>-6.02</v>
      </c>
      <c r="J169" s="35">
        <f t="shared" si="11"/>
        <v>-4.5719999999999992</v>
      </c>
      <c r="K169" s="35"/>
      <c r="L169" s="35"/>
      <c r="M169" s="55"/>
      <c r="N169" s="35">
        <f>Table2[[#This Row],[Mileage]]*-0.25</f>
        <v>0</v>
      </c>
      <c r="O169" s="9" t="s">
        <v>11</v>
      </c>
      <c r="P169" s="35">
        <f>Table2[[#This Row],[Total Payment Received Before Fees]]+Table2[[#This Row],[Unit Cost]]+Table2[[#This Row],[Shipping Cost]]+Table2[[#This Row],[Amazon Fee]]+Table2[[#This Row],[Parking Fee]]+Table2[[#This Row],[Miscellaneous / Overhead]]</f>
        <v>10.137999999999998</v>
      </c>
      <c r="Q169" s="38">
        <v>41615</v>
      </c>
    </row>
    <row r="170" spans="1:18">
      <c r="A170" s="12" t="s">
        <v>1945</v>
      </c>
      <c r="B170" s="20" t="s">
        <v>1672</v>
      </c>
      <c r="D170" s="71">
        <v>1</v>
      </c>
      <c r="E170" s="35">
        <v>9.99</v>
      </c>
      <c r="F170" s="46" t="s">
        <v>2239</v>
      </c>
      <c r="G170" s="35">
        <f t="shared" si="12"/>
        <v>9.99</v>
      </c>
      <c r="H170" s="35">
        <v>-1.69</v>
      </c>
      <c r="I170" s="35">
        <v>-1.69</v>
      </c>
      <c r="J170" s="35">
        <f t="shared" si="11"/>
        <v>-1.4984999999999999</v>
      </c>
      <c r="K170" s="35"/>
      <c r="L170" s="35"/>
      <c r="M170" s="55"/>
      <c r="N170" s="35">
        <f>Table2[[#This Row],[Mileage]]*-0.25</f>
        <v>0</v>
      </c>
      <c r="O170" s="9" t="s">
        <v>11</v>
      </c>
      <c r="P170" s="35">
        <f>Table2[[#This Row],[Total Payment Received Before Fees]]+Table2[[#This Row],[Unit Cost]]+Table2[[#This Row],[Shipping Cost]]+Table2[[#This Row],[Amazon Fee]]+Table2[[#This Row],[Parking Fee]]+Table2[[#This Row],[Miscellaneous / Overhead]]</f>
        <v>5.1115000000000013</v>
      </c>
      <c r="Q170" s="38">
        <v>41615</v>
      </c>
    </row>
    <row r="171" spans="1:18">
      <c r="A171" s="12"/>
      <c r="B171" s="20"/>
      <c r="E171" s="35"/>
      <c r="F171" s="46"/>
      <c r="G171" s="35">
        <f>SUM(E171:F171)</f>
        <v>0</v>
      </c>
      <c r="H171" s="35"/>
      <c r="I171" s="35"/>
      <c r="J171" s="35"/>
      <c r="K171" s="35"/>
      <c r="L171" s="35">
        <v>-39.99</v>
      </c>
      <c r="M171" s="55"/>
      <c r="N171" s="35">
        <f>Table2[[#This Row],[Mileage]]*-0.25</f>
        <v>0</v>
      </c>
      <c r="O171" s="9" t="s">
        <v>11</v>
      </c>
      <c r="P171" s="35">
        <f>Table2[[#This Row],[Total Payment Received Before Fees]]+Table2[[#This Row],[Unit Cost]]+Table2[[#This Row],[Shipping Cost]]+Table2[[#This Row],[Amazon Fee]]+Table2[[#This Row],[Parking Fee]]+Table2[[#This Row],[Miscellaneous / Overhead]]</f>
        <v>-39.99</v>
      </c>
      <c r="Q171" s="38">
        <v>41616</v>
      </c>
      <c r="R171" s="9" t="s">
        <v>2531</v>
      </c>
    </row>
    <row r="172" spans="1:18">
      <c r="A172" s="12">
        <v>52</v>
      </c>
      <c r="B172" s="10" t="s">
        <v>164</v>
      </c>
      <c r="D172" s="71">
        <v>1</v>
      </c>
      <c r="E172" s="35">
        <v>29.99</v>
      </c>
      <c r="F172" s="46">
        <v>11.99</v>
      </c>
      <c r="G172" s="35">
        <f t="shared" si="12"/>
        <v>41.98</v>
      </c>
      <c r="H172" s="35">
        <v>-13.5</v>
      </c>
      <c r="I172" s="35">
        <v>-11.49</v>
      </c>
      <c r="J172" s="35">
        <f t="shared" si="11"/>
        <v>-6.2969999999999997</v>
      </c>
      <c r="K172" s="35"/>
      <c r="L172" s="35"/>
      <c r="M172" s="55"/>
      <c r="N172" s="35">
        <f>Table2[[#This Row],[Mileage]]*-0.25</f>
        <v>0</v>
      </c>
      <c r="O172" s="9" t="s">
        <v>11</v>
      </c>
      <c r="P172" s="35">
        <f>Table2[[#This Row],[Total Payment Received Before Fees]]+Table2[[#This Row],[Unit Cost]]+Table2[[#This Row],[Shipping Cost]]+Table2[[#This Row],[Amazon Fee]]+Table2[[#This Row],[Parking Fee]]+Table2[[#This Row],[Miscellaneous / Overhead]]</f>
        <v>10.692999999999994</v>
      </c>
      <c r="Q172" s="38">
        <v>41616</v>
      </c>
    </row>
    <row r="173" spans="1:18">
      <c r="A173" s="12" t="s">
        <v>2359</v>
      </c>
      <c r="B173" s="19" t="s">
        <v>2288</v>
      </c>
      <c r="D173" s="71">
        <v>1</v>
      </c>
      <c r="E173" s="35">
        <v>19.989999999999998</v>
      </c>
      <c r="F173" s="46">
        <v>4.74</v>
      </c>
      <c r="G173" s="35">
        <f t="shared" si="12"/>
        <v>24.729999999999997</v>
      </c>
      <c r="H173" s="35">
        <v>-6.75</v>
      </c>
      <c r="I173" s="35">
        <v>-4</v>
      </c>
      <c r="J173" s="35">
        <f t="shared" si="11"/>
        <v>-3.7094999999999994</v>
      </c>
      <c r="K173" s="35"/>
      <c r="L173" s="35"/>
      <c r="M173" s="55"/>
      <c r="N173" s="35">
        <f>Table2[[#This Row],[Mileage]]*-0.25</f>
        <v>0</v>
      </c>
      <c r="O173" s="9" t="s">
        <v>11</v>
      </c>
      <c r="P173" s="35">
        <f>Table2[[#This Row],[Total Payment Received Before Fees]]+Table2[[#This Row],[Unit Cost]]+Table2[[#This Row],[Shipping Cost]]+Table2[[#This Row],[Amazon Fee]]+Table2[[#This Row],[Parking Fee]]+Table2[[#This Row],[Miscellaneous / Overhead]]</f>
        <v>10.270499999999998</v>
      </c>
      <c r="Q173" s="38">
        <v>41616</v>
      </c>
    </row>
    <row r="174" spans="1:18">
      <c r="A174" s="12">
        <v>51</v>
      </c>
      <c r="B174" s="10" t="s">
        <v>167</v>
      </c>
      <c r="D174" s="71">
        <v>1</v>
      </c>
      <c r="E174" s="35">
        <v>24.99</v>
      </c>
      <c r="F174" s="46">
        <v>11.99</v>
      </c>
      <c r="G174" s="35">
        <f t="shared" si="12"/>
        <v>36.979999999999997</v>
      </c>
      <c r="H174" s="35">
        <v>-9</v>
      </c>
      <c r="I174" s="35">
        <v>-15</v>
      </c>
      <c r="J174" s="35">
        <f t="shared" ref="J174:J204" si="13">-(G174*0.15)</f>
        <v>-5.5469999999999997</v>
      </c>
      <c r="K174" s="35"/>
      <c r="L174" s="35"/>
      <c r="M174" s="55"/>
      <c r="N174" s="35">
        <f>Table2[[#This Row],[Mileage]]*-0.25</f>
        <v>0</v>
      </c>
      <c r="O174" s="9" t="s">
        <v>11</v>
      </c>
      <c r="P174" s="35">
        <f>Table2[[#This Row],[Total Payment Received Before Fees]]+Table2[[#This Row],[Unit Cost]]+Table2[[#This Row],[Shipping Cost]]+Table2[[#This Row],[Amazon Fee]]+Table2[[#This Row],[Parking Fee]]+Table2[[#This Row],[Miscellaneous / Overhead]]</f>
        <v>7.4329999999999972</v>
      </c>
      <c r="Q174" s="38">
        <v>41616</v>
      </c>
    </row>
    <row r="175" spans="1:18">
      <c r="A175" s="12" t="s">
        <v>196</v>
      </c>
      <c r="B175" s="19" t="s">
        <v>194</v>
      </c>
      <c r="D175" s="71">
        <v>1</v>
      </c>
      <c r="E175" s="35">
        <v>24.99</v>
      </c>
      <c r="F175" s="46">
        <v>7.49</v>
      </c>
      <c r="G175" s="35">
        <f t="shared" si="12"/>
        <v>32.479999999999997</v>
      </c>
      <c r="H175" s="35">
        <v>-9</v>
      </c>
      <c r="I175" s="35">
        <v>-9.8800000000000008</v>
      </c>
      <c r="J175" s="35">
        <f t="shared" si="13"/>
        <v>-4.871999999999999</v>
      </c>
      <c r="K175" s="35"/>
      <c r="L175" s="35"/>
      <c r="M175" s="55"/>
      <c r="N175" s="35">
        <f>Table2[[#This Row],[Mileage]]*-0.25</f>
        <v>0</v>
      </c>
      <c r="O175" s="9" t="s">
        <v>1603</v>
      </c>
      <c r="P175" s="35">
        <f>Table2[[#This Row],[Total Payment Received Before Fees]]+Table2[[#This Row],[Unit Cost]]+Table2[[#This Row],[Shipping Cost]]+Table2[[#This Row],[Amazon Fee]]+Table2[[#This Row],[Parking Fee]]+Table2[[#This Row],[Miscellaneous / Overhead]]</f>
        <v>8.727999999999998</v>
      </c>
      <c r="Q175" s="38">
        <v>41616</v>
      </c>
    </row>
    <row r="176" spans="1:18">
      <c r="A176" s="12" t="s">
        <v>1552</v>
      </c>
      <c r="B176" s="20" t="s">
        <v>1383</v>
      </c>
      <c r="D176" s="71">
        <v>1</v>
      </c>
      <c r="E176" s="35">
        <v>14.99</v>
      </c>
      <c r="F176" s="46">
        <v>5.49</v>
      </c>
      <c r="G176" s="35">
        <f t="shared" si="12"/>
        <v>20.48</v>
      </c>
      <c r="H176" s="35">
        <v>-6</v>
      </c>
      <c r="I176" s="35">
        <v>-5.54</v>
      </c>
      <c r="J176" s="35">
        <f t="shared" si="13"/>
        <v>-3.0720000000000001</v>
      </c>
      <c r="K176" s="35"/>
      <c r="L176" s="35"/>
      <c r="M176" s="55"/>
      <c r="N176" s="35">
        <f>Table2[[#This Row],[Mileage]]*-0.25</f>
        <v>0</v>
      </c>
      <c r="O176" s="9" t="s">
        <v>11</v>
      </c>
      <c r="P176" s="35">
        <f>Table2[[#This Row],[Total Payment Received Before Fees]]+Table2[[#This Row],[Unit Cost]]+Table2[[#This Row],[Shipping Cost]]+Table2[[#This Row],[Amazon Fee]]+Table2[[#This Row],[Parking Fee]]+Table2[[#This Row],[Miscellaneous / Overhead]]</f>
        <v>5.8680000000000012</v>
      </c>
      <c r="Q176" s="38">
        <v>41616</v>
      </c>
    </row>
    <row r="177" spans="1:18">
      <c r="A177" s="12" t="s">
        <v>2019</v>
      </c>
      <c r="B177" s="20" t="s">
        <v>1748</v>
      </c>
      <c r="D177" s="71">
        <v>1</v>
      </c>
      <c r="E177" s="35">
        <v>11.99</v>
      </c>
      <c r="F177" s="46">
        <v>5.49</v>
      </c>
      <c r="G177" s="35">
        <f t="shared" si="12"/>
        <v>17.48</v>
      </c>
      <c r="H177" s="35">
        <v>-3</v>
      </c>
      <c r="I177" s="35">
        <v>-3.23</v>
      </c>
      <c r="J177" s="35">
        <f t="shared" si="13"/>
        <v>-2.6219999999999999</v>
      </c>
      <c r="K177" s="35"/>
      <c r="L177" s="35"/>
      <c r="M177" s="55"/>
      <c r="N177" s="35">
        <f>Table2[[#This Row],[Mileage]]*-0.25</f>
        <v>0</v>
      </c>
      <c r="O177" s="9" t="s">
        <v>11</v>
      </c>
      <c r="P177" s="35">
        <f>Table2[[#This Row],[Total Payment Received Before Fees]]+Table2[[#This Row],[Unit Cost]]+Table2[[#This Row],[Shipping Cost]]+Table2[[#This Row],[Amazon Fee]]+Table2[[#This Row],[Parking Fee]]+Table2[[#This Row],[Miscellaneous / Overhead]]</f>
        <v>8.6280000000000001</v>
      </c>
      <c r="Q177" s="38">
        <v>41616</v>
      </c>
    </row>
    <row r="178" spans="1:18">
      <c r="A178" s="12" t="s">
        <v>1024</v>
      </c>
      <c r="B178" s="19" t="s">
        <v>1020</v>
      </c>
      <c r="D178" s="71">
        <v>1</v>
      </c>
      <c r="E178" s="35">
        <v>24.99</v>
      </c>
      <c r="F178" s="46">
        <v>6.49</v>
      </c>
      <c r="G178" s="35">
        <f t="shared" si="12"/>
        <v>31.479999999999997</v>
      </c>
      <c r="H178" s="35">
        <v>-14.25</v>
      </c>
      <c r="I178" s="35">
        <v>-9.8800000000000008</v>
      </c>
      <c r="J178" s="35">
        <f t="shared" si="13"/>
        <v>-4.7219999999999995</v>
      </c>
      <c r="K178" s="35"/>
      <c r="L178" s="35"/>
      <c r="M178" s="55"/>
      <c r="N178" s="35">
        <f>Table2[[#This Row],[Mileage]]*-0.25</f>
        <v>0</v>
      </c>
      <c r="O178" s="9" t="s">
        <v>11</v>
      </c>
      <c r="P178" s="35">
        <f>Table2[[#This Row],[Total Payment Received Before Fees]]+Table2[[#This Row],[Unit Cost]]+Table2[[#This Row],[Shipping Cost]]+Table2[[#This Row],[Amazon Fee]]+Table2[[#This Row],[Parking Fee]]+Table2[[#This Row],[Miscellaneous / Overhead]]</f>
        <v>2.6279999999999966</v>
      </c>
      <c r="Q178" s="38">
        <v>41617</v>
      </c>
    </row>
    <row r="179" spans="1:18">
      <c r="A179" s="58" t="s">
        <v>247</v>
      </c>
      <c r="B179" s="13" t="s">
        <v>245</v>
      </c>
      <c r="C179" s="13"/>
      <c r="D179" s="72">
        <v>1</v>
      </c>
      <c r="E179" s="26">
        <v>23.99</v>
      </c>
      <c r="F179" s="59">
        <v>6.49</v>
      </c>
      <c r="G179" s="26">
        <f t="shared" si="12"/>
        <v>30.479999999999997</v>
      </c>
      <c r="H179" s="26">
        <v>-9.75</v>
      </c>
      <c r="I179" s="26">
        <v>-5.54</v>
      </c>
      <c r="J179" s="35">
        <v>-0.92</v>
      </c>
      <c r="K179" s="26"/>
      <c r="L179" s="26">
        <v>-30.48</v>
      </c>
      <c r="M179" s="49"/>
      <c r="N179" s="26">
        <f>Table2[[#This Row],[Mileage]]*-0.25</f>
        <v>0</v>
      </c>
      <c r="O179" s="13" t="s">
        <v>11</v>
      </c>
      <c r="P179" s="26">
        <f>Table2[[#This Row],[Total Payment Received Before Fees]]+Table2[[#This Row],[Unit Cost]]+Table2[[#This Row],[Shipping Cost]]+Table2[[#This Row],[Amazon Fee]]+Table2[[#This Row],[Parking Fee]]+Table2[[#This Row],[Miscellaneous / Overhead]]</f>
        <v>-16.21</v>
      </c>
      <c r="Q179" s="27">
        <v>41617</v>
      </c>
      <c r="R179" s="47" t="s">
        <v>2666</v>
      </c>
    </row>
    <row r="180" spans="1:18">
      <c r="A180" s="12" t="s">
        <v>45</v>
      </c>
      <c r="B180" s="19" t="s">
        <v>43</v>
      </c>
      <c r="D180" s="71">
        <v>1</v>
      </c>
      <c r="E180" s="35">
        <v>24.99</v>
      </c>
      <c r="F180" s="46">
        <v>6.49</v>
      </c>
      <c r="G180" s="35">
        <f t="shared" si="12"/>
        <v>31.479999999999997</v>
      </c>
      <c r="H180" s="35">
        <v>-14.25</v>
      </c>
      <c r="I180" s="35">
        <v>-9.8800000000000008</v>
      </c>
      <c r="J180" s="35">
        <f t="shared" si="13"/>
        <v>-4.7219999999999995</v>
      </c>
      <c r="K180" s="35"/>
      <c r="L180" s="35"/>
      <c r="M180" s="55"/>
      <c r="N180" s="35">
        <f>Table2[[#This Row],[Mileage]]*-0.25</f>
        <v>0</v>
      </c>
      <c r="O180" s="9" t="s">
        <v>11</v>
      </c>
      <c r="P180" s="35">
        <f>Table2[[#This Row],[Total Payment Received Before Fees]]+Table2[[#This Row],[Unit Cost]]+Table2[[#This Row],[Shipping Cost]]+Table2[[#This Row],[Amazon Fee]]+Table2[[#This Row],[Parking Fee]]+Table2[[#This Row],[Miscellaneous / Overhead]]</f>
        <v>2.6279999999999966</v>
      </c>
      <c r="Q180" s="38">
        <v>41617</v>
      </c>
    </row>
    <row r="181" spans="1:18">
      <c r="A181" s="12" t="s">
        <v>1266</v>
      </c>
      <c r="B181" s="20" t="s">
        <v>1093</v>
      </c>
      <c r="D181" s="71">
        <v>1</v>
      </c>
      <c r="E181" s="35">
        <v>12</v>
      </c>
      <c r="F181" s="46" t="s">
        <v>2239</v>
      </c>
      <c r="G181" s="35">
        <f t="shared" ref="G181:G212" si="14">SUM(E181:F181)</f>
        <v>12</v>
      </c>
      <c r="H181" s="35">
        <v>-4.5</v>
      </c>
      <c r="I181" s="35">
        <v>-2.21</v>
      </c>
      <c r="J181" s="35">
        <f t="shared" si="13"/>
        <v>-1.7999999999999998</v>
      </c>
      <c r="K181" s="35"/>
      <c r="L181" s="35"/>
      <c r="M181" s="55"/>
      <c r="N181" s="35">
        <f>Table2[[#This Row],[Mileage]]*-0.25</f>
        <v>0</v>
      </c>
      <c r="O181" s="9" t="s">
        <v>11</v>
      </c>
      <c r="P181" s="35">
        <f>Table2[[#This Row],[Total Payment Received Before Fees]]+Table2[[#This Row],[Unit Cost]]+Table2[[#This Row],[Shipping Cost]]+Table2[[#This Row],[Amazon Fee]]+Table2[[#This Row],[Parking Fee]]+Table2[[#This Row],[Miscellaneous / Overhead]]</f>
        <v>3.49</v>
      </c>
      <c r="Q181" s="38">
        <v>41617</v>
      </c>
    </row>
    <row r="182" spans="1:18">
      <c r="A182" s="12" t="s">
        <v>400</v>
      </c>
      <c r="B182" s="19" t="s">
        <v>399</v>
      </c>
      <c r="D182" s="71">
        <v>1</v>
      </c>
      <c r="E182" s="35">
        <v>34.99</v>
      </c>
      <c r="F182" s="46">
        <v>5.59</v>
      </c>
      <c r="G182" s="35">
        <f t="shared" si="14"/>
        <v>40.58</v>
      </c>
      <c r="H182" s="35">
        <v>-8.25</v>
      </c>
      <c r="I182" s="35">
        <v>-2.29</v>
      </c>
      <c r="J182" s="35">
        <f t="shared" si="13"/>
        <v>-6.0869999999999997</v>
      </c>
      <c r="K182" s="35"/>
      <c r="L182" s="35"/>
      <c r="M182" s="55"/>
      <c r="N182" s="35">
        <f>Table2[[#This Row],[Mileage]]*-0.25</f>
        <v>0</v>
      </c>
      <c r="O182" s="9" t="s">
        <v>11</v>
      </c>
      <c r="P182" s="35">
        <f>Table2[[#This Row],[Total Payment Received Before Fees]]+Table2[[#This Row],[Unit Cost]]+Table2[[#This Row],[Shipping Cost]]+Table2[[#This Row],[Amazon Fee]]+Table2[[#This Row],[Parking Fee]]+Table2[[#This Row],[Miscellaneous / Overhead]]</f>
        <v>23.952999999999999</v>
      </c>
      <c r="Q182" s="38">
        <v>41617</v>
      </c>
    </row>
    <row r="183" spans="1:18">
      <c r="A183" s="12" t="s">
        <v>1261</v>
      </c>
      <c r="B183" s="20" t="s">
        <v>1089</v>
      </c>
      <c r="D183" s="71">
        <v>1</v>
      </c>
      <c r="E183" s="35">
        <v>11.25</v>
      </c>
      <c r="F183" s="46" t="s">
        <v>2239</v>
      </c>
      <c r="G183" s="35">
        <f t="shared" si="14"/>
        <v>11.25</v>
      </c>
      <c r="H183" s="35">
        <v>-4.2300000000000004</v>
      </c>
      <c r="I183" s="35">
        <v>-2.21</v>
      </c>
      <c r="J183" s="35">
        <f t="shared" si="13"/>
        <v>-1.6875</v>
      </c>
      <c r="K183" s="35"/>
      <c r="L183" s="35"/>
      <c r="M183" s="55"/>
      <c r="N183" s="35">
        <f>Table2[[#This Row],[Mileage]]*-0.25</f>
        <v>0</v>
      </c>
      <c r="O183" s="9" t="s">
        <v>11</v>
      </c>
      <c r="P183" s="35">
        <f>Table2[[#This Row],[Total Payment Received Before Fees]]+Table2[[#This Row],[Unit Cost]]+Table2[[#This Row],[Shipping Cost]]+Table2[[#This Row],[Amazon Fee]]+Table2[[#This Row],[Parking Fee]]+Table2[[#This Row],[Miscellaneous / Overhead]]</f>
        <v>3.1224999999999996</v>
      </c>
      <c r="Q183" s="38">
        <v>41617</v>
      </c>
    </row>
    <row r="184" spans="1:18">
      <c r="A184" s="12" t="s">
        <v>382</v>
      </c>
      <c r="B184" s="8" t="s">
        <v>382</v>
      </c>
      <c r="D184" s="71">
        <v>1</v>
      </c>
      <c r="E184" s="35">
        <v>14.99</v>
      </c>
      <c r="F184" s="46">
        <v>5.49</v>
      </c>
      <c r="G184" s="35">
        <f t="shared" si="14"/>
        <v>20.48</v>
      </c>
      <c r="H184" s="35">
        <v>-3.19</v>
      </c>
      <c r="I184" s="35">
        <v>-2.21</v>
      </c>
      <c r="J184" s="35">
        <f t="shared" si="13"/>
        <v>-3.0720000000000001</v>
      </c>
      <c r="K184" s="35"/>
      <c r="L184" s="35"/>
      <c r="M184" s="55"/>
      <c r="N184" s="35">
        <f>Table2[[#This Row],[Mileage]]*-0.25</f>
        <v>0</v>
      </c>
      <c r="O184" s="9" t="s">
        <v>11</v>
      </c>
      <c r="P184" s="35">
        <f>Table2[[#This Row],[Total Payment Received Before Fees]]+Table2[[#This Row],[Unit Cost]]+Table2[[#This Row],[Shipping Cost]]+Table2[[#This Row],[Amazon Fee]]+Table2[[#This Row],[Parking Fee]]+Table2[[#This Row],[Miscellaneous / Overhead]]</f>
        <v>12.007999999999999</v>
      </c>
      <c r="Q184" s="38">
        <v>41617</v>
      </c>
    </row>
    <row r="185" spans="1:18">
      <c r="A185" s="12" t="s">
        <v>2510</v>
      </c>
      <c r="B185" s="19" t="s">
        <v>2486</v>
      </c>
      <c r="D185" s="71">
        <v>1</v>
      </c>
      <c r="E185" s="35">
        <v>3.99</v>
      </c>
      <c r="F185" s="46">
        <v>3.99</v>
      </c>
      <c r="G185" s="35">
        <f t="shared" si="14"/>
        <v>7.98</v>
      </c>
      <c r="H185" s="35">
        <v>-2.63</v>
      </c>
      <c r="I185" s="35">
        <v>0</v>
      </c>
      <c r="J185" s="35">
        <f t="shared" si="13"/>
        <v>-1.1970000000000001</v>
      </c>
      <c r="K185" s="35"/>
      <c r="L185" s="35"/>
      <c r="M185" s="55"/>
      <c r="N185" s="35">
        <f>Table2[[#This Row],[Mileage]]*-0.25</f>
        <v>0</v>
      </c>
      <c r="O185" s="9" t="s">
        <v>11</v>
      </c>
      <c r="P185" s="35">
        <f>Table2[[#This Row],[Total Payment Received Before Fees]]+Table2[[#This Row],[Unit Cost]]+Table2[[#This Row],[Shipping Cost]]+Table2[[#This Row],[Amazon Fee]]+Table2[[#This Row],[Parking Fee]]+Table2[[#This Row],[Miscellaneous / Overhead]]</f>
        <v>4.1530000000000005</v>
      </c>
      <c r="Q185" s="38">
        <v>41617</v>
      </c>
    </row>
    <row r="186" spans="1:18">
      <c r="A186" s="12" t="s">
        <v>2510</v>
      </c>
      <c r="B186" s="19" t="s">
        <v>2486</v>
      </c>
      <c r="D186" s="71">
        <v>1</v>
      </c>
      <c r="E186" s="35">
        <v>3.99</v>
      </c>
      <c r="F186" s="46">
        <v>3.99</v>
      </c>
      <c r="G186" s="35">
        <f t="shared" si="14"/>
        <v>7.98</v>
      </c>
      <c r="H186" s="35">
        <v>-2.63</v>
      </c>
      <c r="I186" s="35">
        <v>0</v>
      </c>
      <c r="J186" s="35">
        <f t="shared" si="13"/>
        <v>-1.1970000000000001</v>
      </c>
      <c r="K186" s="35"/>
      <c r="L186" s="35"/>
      <c r="M186" s="55"/>
      <c r="N186" s="35">
        <f>Table2[[#This Row],[Mileage]]*-0.25</f>
        <v>0</v>
      </c>
      <c r="O186" s="9" t="s">
        <v>11</v>
      </c>
      <c r="P186" s="35">
        <f>Table2[[#This Row],[Total Payment Received Before Fees]]+Table2[[#This Row],[Unit Cost]]+Table2[[#This Row],[Shipping Cost]]+Table2[[#This Row],[Amazon Fee]]+Table2[[#This Row],[Parking Fee]]+Table2[[#This Row],[Miscellaneous / Overhead]]</f>
        <v>4.1530000000000005</v>
      </c>
      <c r="Q186" s="38">
        <v>41617</v>
      </c>
    </row>
    <row r="187" spans="1:18">
      <c r="A187" s="12" t="s">
        <v>2510</v>
      </c>
      <c r="B187" s="19" t="s">
        <v>2486</v>
      </c>
      <c r="D187" s="71">
        <v>1</v>
      </c>
      <c r="E187" s="35">
        <v>3.99</v>
      </c>
      <c r="F187" s="46">
        <v>3.99</v>
      </c>
      <c r="G187" s="35">
        <f t="shared" si="14"/>
        <v>7.98</v>
      </c>
      <c r="H187" s="35">
        <v>-2.63</v>
      </c>
      <c r="I187" s="35">
        <v>-2.39</v>
      </c>
      <c r="J187" s="35">
        <f t="shared" si="13"/>
        <v>-1.1970000000000001</v>
      </c>
      <c r="K187" s="35"/>
      <c r="L187" s="35"/>
      <c r="M187" s="55"/>
      <c r="N187" s="35">
        <f>Table2[[#This Row],[Mileage]]*-0.25</f>
        <v>0</v>
      </c>
      <c r="O187" s="9" t="s">
        <v>11</v>
      </c>
      <c r="P187" s="35">
        <f>Table2[[#This Row],[Total Payment Received Before Fees]]+Table2[[#This Row],[Unit Cost]]+Table2[[#This Row],[Shipping Cost]]+Table2[[#This Row],[Amazon Fee]]+Table2[[#This Row],[Parking Fee]]+Table2[[#This Row],[Miscellaneous / Overhead]]</f>
        <v>1.7630000000000003</v>
      </c>
      <c r="Q187" s="38">
        <v>41617</v>
      </c>
    </row>
    <row r="188" spans="1:18">
      <c r="A188" s="12" t="s">
        <v>2510</v>
      </c>
      <c r="B188" s="19" t="s">
        <v>2486</v>
      </c>
      <c r="D188" s="71">
        <v>1</v>
      </c>
      <c r="E188" s="35">
        <v>3.99</v>
      </c>
      <c r="F188" s="46">
        <v>3.99</v>
      </c>
      <c r="G188" s="35">
        <f t="shared" si="14"/>
        <v>7.98</v>
      </c>
      <c r="H188" s="35">
        <v>-2.63</v>
      </c>
      <c r="I188" s="35">
        <v>0</v>
      </c>
      <c r="J188" s="35">
        <f t="shared" si="13"/>
        <v>-1.1970000000000001</v>
      </c>
      <c r="K188" s="35"/>
      <c r="L188" s="35"/>
      <c r="M188" s="55"/>
      <c r="N188" s="35">
        <f>Table2[[#This Row],[Mileage]]*-0.25</f>
        <v>0</v>
      </c>
      <c r="O188" s="9" t="s">
        <v>11</v>
      </c>
      <c r="P188" s="35">
        <f>Table2[[#This Row],[Total Payment Received Before Fees]]+Table2[[#This Row],[Unit Cost]]+Table2[[#This Row],[Shipping Cost]]+Table2[[#This Row],[Amazon Fee]]+Table2[[#This Row],[Parking Fee]]+Table2[[#This Row],[Miscellaneous / Overhead]]</f>
        <v>4.1530000000000005</v>
      </c>
      <c r="Q188" s="38">
        <v>41617</v>
      </c>
    </row>
    <row r="189" spans="1:18">
      <c r="A189" s="12" t="s">
        <v>2510</v>
      </c>
      <c r="B189" s="19" t="s">
        <v>2486</v>
      </c>
      <c r="D189" s="71">
        <v>1</v>
      </c>
      <c r="E189" s="35">
        <v>3.99</v>
      </c>
      <c r="F189" s="46">
        <v>3.99</v>
      </c>
      <c r="G189" s="35">
        <f t="shared" si="14"/>
        <v>7.98</v>
      </c>
      <c r="H189" s="35">
        <v>-2.63</v>
      </c>
      <c r="I189" s="35">
        <v>0</v>
      </c>
      <c r="J189" s="35">
        <f t="shared" si="13"/>
        <v>-1.1970000000000001</v>
      </c>
      <c r="K189" s="35"/>
      <c r="L189" s="35"/>
      <c r="M189" s="55"/>
      <c r="N189" s="35">
        <f>Table2[[#This Row],[Mileage]]*-0.25</f>
        <v>0</v>
      </c>
      <c r="O189" s="9" t="s">
        <v>11</v>
      </c>
      <c r="P189" s="35">
        <f>Table2[[#This Row],[Total Payment Received Before Fees]]+Table2[[#This Row],[Unit Cost]]+Table2[[#This Row],[Shipping Cost]]+Table2[[#This Row],[Amazon Fee]]+Table2[[#This Row],[Parking Fee]]+Table2[[#This Row],[Miscellaneous / Overhead]]</f>
        <v>4.1530000000000005</v>
      </c>
      <c r="Q189" s="38">
        <v>41617</v>
      </c>
    </row>
    <row r="190" spans="1:18">
      <c r="A190" s="12" t="s">
        <v>319</v>
      </c>
      <c r="B190" s="19" t="s">
        <v>317</v>
      </c>
      <c r="D190" s="71">
        <v>1</v>
      </c>
      <c r="E190" s="35">
        <v>34.99</v>
      </c>
      <c r="F190" s="46" t="s">
        <v>2239</v>
      </c>
      <c r="G190" s="35">
        <f t="shared" si="14"/>
        <v>34.99</v>
      </c>
      <c r="H190" s="35">
        <v>-15.75</v>
      </c>
      <c r="I190" s="35">
        <v>-3.23</v>
      </c>
      <c r="J190" s="35">
        <f t="shared" si="13"/>
        <v>-5.2484999999999999</v>
      </c>
      <c r="K190" s="35"/>
      <c r="L190" s="35"/>
      <c r="M190" s="55"/>
      <c r="N190" s="35">
        <f>Table2[[#This Row],[Mileage]]*-0.25</f>
        <v>0</v>
      </c>
      <c r="O190" s="9" t="s">
        <v>11</v>
      </c>
      <c r="P190" s="35">
        <f>Table2[[#This Row],[Total Payment Received Before Fees]]+Table2[[#This Row],[Unit Cost]]+Table2[[#This Row],[Shipping Cost]]+Table2[[#This Row],[Amazon Fee]]+Table2[[#This Row],[Parking Fee]]+Table2[[#This Row],[Miscellaneous / Overhead]]</f>
        <v>10.761500000000002</v>
      </c>
      <c r="Q190" s="38">
        <v>41617</v>
      </c>
    </row>
    <row r="191" spans="1:18">
      <c r="A191" s="12" t="s">
        <v>2365</v>
      </c>
      <c r="B191" s="19" t="s">
        <v>2291</v>
      </c>
      <c r="D191" s="71">
        <v>1</v>
      </c>
      <c r="E191" s="35">
        <v>8.99</v>
      </c>
      <c r="F191" s="46">
        <v>4.74</v>
      </c>
      <c r="G191" s="35">
        <f t="shared" si="14"/>
        <v>13.73</v>
      </c>
      <c r="H191" s="35">
        <v>-3</v>
      </c>
      <c r="I191" s="35">
        <v>-2.04</v>
      </c>
      <c r="J191" s="35">
        <f t="shared" si="13"/>
        <v>-2.0594999999999999</v>
      </c>
      <c r="K191" s="35"/>
      <c r="L191" s="35"/>
      <c r="M191" s="55"/>
      <c r="N191" s="35">
        <f>Table2[[#This Row],[Mileage]]*-0.25</f>
        <v>0</v>
      </c>
      <c r="O191" s="9" t="s">
        <v>11</v>
      </c>
      <c r="P191" s="35">
        <f>Table2[[#This Row],[Total Payment Received Before Fees]]+Table2[[#This Row],[Unit Cost]]+Table2[[#This Row],[Shipping Cost]]+Table2[[#This Row],[Amazon Fee]]+Table2[[#This Row],[Parking Fee]]+Table2[[#This Row],[Miscellaneous / Overhead]]</f>
        <v>6.6305000000000014</v>
      </c>
      <c r="Q191" s="38">
        <v>41618</v>
      </c>
    </row>
    <row r="192" spans="1:18">
      <c r="A192" s="12" t="s">
        <v>1483</v>
      </c>
      <c r="B192" s="20" t="s">
        <v>1405</v>
      </c>
      <c r="D192" s="71">
        <v>1</v>
      </c>
      <c r="E192" s="35">
        <v>19.989999999999998</v>
      </c>
      <c r="F192" s="46">
        <v>6.49</v>
      </c>
      <c r="G192" s="35">
        <f t="shared" si="14"/>
        <v>26.479999999999997</v>
      </c>
      <c r="H192" s="35">
        <v>-7.5</v>
      </c>
      <c r="I192" s="35">
        <v>-6.51</v>
      </c>
      <c r="J192" s="35">
        <f t="shared" si="13"/>
        <v>-3.9719999999999995</v>
      </c>
      <c r="K192" s="35"/>
      <c r="L192" s="35"/>
      <c r="M192" s="55"/>
      <c r="N192" s="35">
        <f>Table2[[#This Row],[Mileage]]*-0.25</f>
        <v>0</v>
      </c>
      <c r="O192" s="9" t="s">
        <v>1603</v>
      </c>
      <c r="P192" s="35">
        <f>Table2[[#This Row],[Total Payment Received Before Fees]]+Table2[[#This Row],[Unit Cost]]+Table2[[#This Row],[Shipping Cost]]+Table2[[#This Row],[Amazon Fee]]+Table2[[#This Row],[Parking Fee]]+Table2[[#This Row],[Miscellaneous / Overhead]]</f>
        <v>8.4979999999999976</v>
      </c>
      <c r="Q192" s="38">
        <v>41618</v>
      </c>
    </row>
    <row r="193" spans="1:18">
      <c r="A193" s="12" t="s">
        <v>237</v>
      </c>
      <c r="B193" s="9" t="s">
        <v>236</v>
      </c>
      <c r="D193" s="71">
        <v>1</v>
      </c>
      <c r="E193" s="35">
        <v>23.99</v>
      </c>
      <c r="F193" s="46">
        <v>6.49</v>
      </c>
      <c r="G193" s="35">
        <f t="shared" si="14"/>
        <v>30.479999999999997</v>
      </c>
      <c r="H193" s="35">
        <v>-9.75</v>
      </c>
      <c r="I193" s="35">
        <v>-6.51</v>
      </c>
      <c r="J193" s="35">
        <f t="shared" si="13"/>
        <v>-4.5719999999999992</v>
      </c>
      <c r="K193" s="35"/>
      <c r="L193" s="35"/>
      <c r="M193" s="55"/>
      <c r="N193" s="35">
        <f>Table2[[#This Row],[Mileage]]*-0.25</f>
        <v>0</v>
      </c>
      <c r="O193" s="9" t="s">
        <v>11</v>
      </c>
      <c r="P193" s="35">
        <f>Table2[[#This Row],[Total Payment Received Before Fees]]+Table2[[#This Row],[Unit Cost]]+Table2[[#This Row],[Shipping Cost]]+Table2[[#This Row],[Amazon Fee]]+Table2[[#This Row],[Parking Fee]]+Table2[[#This Row],[Miscellaneous / Overhead]]</f>
        <v>9.6479999999999979</v>
      </c>
      <c r="Q193" s="38">
        <v>41618</v>
      </c>
    </row>
    <row r="194" spans="1:18">
      <c r="A194" s="12" t="s">
        <v>2010</v>
      </c>
      <c r="B194" s="20" t="s">
        <v>1739</v>
      </c>
      <c r="D194" s="71">
        <v>1</v>
      </c>
      <c r="E194" s="35">
        <v>10.99</v>
      </c>
      <c r="F194" s="46" t="s">
        <v>2239</v>
      </c>
      <c r="G194" s="35">
        <f t="shared" si="14"/>
        <v>10.99</v>
      </c>
      <c r="H194" s="35">
        <v>-2.75</v>
      </c>
      <c r="I194" s="35">
        <v>-1.86</v>
      </c>
      <c r="J194" s="35">
        <f t="shared" si="13"/>
        <v>-1.6485000000000001</v>
      </c>
      <c r="K194" s="35"/>
      <c r="L194" s="35"/>
      <c r="M194" s="55"/>
      <c r="N194" s="35">
        <f>Table2[[#This Row],[Mileage]]*-0.25</f>
        <v>0</v>
      </c>
      <c r="O194" s="9" t="s">
        <v>11</v>
      </c>
      <c r="P194" s="35">
        <f>Table2[[#This Row],[Total Payment Received Before Fees]]+Table2[[#This Row],[Unit Cost]]+Table2[[#This Row],[Shipping Cost]]+Table2[[#This Row],[Amazon Fee]]+Table2[[#This Row],[Parking Fee]]+Table2[[#This Row],[Miscellaneous / Overhead]]</f>
        <v>4.7314999999999996</v>
      </c>
      <c r="Q194" s="38">
        <v>41618</v>
      </c>
    </row>
    <row r="195" spans="1:18">
      <c r="A195" s="12" t="s">
        <v>1261</v>
      </c>
      <c r="B195" s="20" t="s">
        <v>1089</v>
      </c>
      <c r="D195" s="71">
        <v>1</v>
      </c>
      <c r="E195" s="35">
        <v>11.25</v>
      </c>
      <c r="F195" s="46">
        <v>4.59</v>
      </c>
      <c r="G195" s="35">
        <f t="shared" si="14"/>
        <v>15.84</v>
      </c>
      <c r="H195" s="35">
        <v>-4.13</v>
      </c>
      <c r="I195" s="35">
        <v>-2.21</v>
      </c>
      <c r="J195" s="35">
        <f t="shared" si="13"/>
        <v>-2.3759999999999999</v>
      </c>
      <c r="K195" s="35"/>
      <c r="L195" s="35"/>
      <c r="M195" s="55"/>
      <c r="N195" s="35">
        <f>Table2[[#This Row],[Mileage]]*-0.25</f>
        <v>0</v>
      </c>
      <c r="O195" s="9" t="s">
        <v>1603</v>
      </c>
      <c r="P195" s="35">
        <f>Table2[[#This Row],[Total Payment Received Before Fees]]+Table2[[#This Row],[Unit Cost]]+Table2[[#This Row],[Shipping Cost]]+Table2[[#This Row],[Amazon Fee]]+Table2[[#This Row],[Parking Fee]]+Table2[[#This Row],[Miscellaneous / Overhead]]</f>
        <v>7.1240000000000006</v>
      </c>
      <c r="Q195" s="38">
        <v>41618</v>
      </c>
    </row>
    <row r="196" spans="1:18">
      <c r="A196" s="12" t="s">
        <v>232</v>
      </c>
      <c r="B196" s="9" t="s">
        <v>230</v>
      </c>
      <c r="D196" s="71">
        <v>1</v>
      </c>
      <c r="E196" s="35">
        <v>23.99</v>
      </c>
      <c r="F196" s="46">
        <v>6.49</v>
      </c>
      <c r="G196" s="35">
        <f t="shared" si="14"/>
        <v>30.479999999999997</v>
      </c>
      <c r="H196" s="35">
        <v>0</v>
      </c>
      <c r="I196" s="35">
        <v>-6.51</v>
      </c>
      <c r="J196" s="35">
        <f t="shared" si="13"/>
        <v>-4.5719999999999992</v>
      </c>
      <c r="K196" s="35"/>
      <c r="L196" s="35"/>
      <c r="M196" s="55"/>
      <c r="N196" s="35">
        <f>Table2[[#This Row],[Mileage]]*-0.25</f>
        <v>0</v>
      </c>
      <c r="O196" s="9" t="s">
        <v>1603</v>
      </c>
      <c r="P196" s="35">
        <f>Table2[[#This Row],[Total Payment Received Before Fees]]+Table2[[#This Row],[Unit Cost]]+Table2[[#This Row],[Shipping Cost]]+Table2[[#This Row],[Amazon Fee]]+Table2[[#This Row],[Parking Fee]]+Table2[[#This Row],[Miscellaneous / Overhead]]</f>
        <v>19.398</v>
      </c>
      <c r="Q196" s="38">
        <v>41619</v>
      </c>
    </row>
    <row r="197" spans="1:18">
      <c r="A197" s="12">
        <v>34</v>
      </c>
      <c r="B197" s="19" t="s">
        <v>261</v>
      </c>
      <c r="D197" s="71">
        <v>1</v>
      </c>
      <c r="E197" s="35">
        <v>14.99</v>
      </c>
      <c r="F197" s="46">
        <v>6.49</v>
      </c>
      <c r="G197" s="35">
        <f t="shared" si="14"/>
        <v>21.48</v>
      </c>
      <c r="H197" s="35">
        <v>-4.13</v>
      </c>
      <c r="I197" s="35">
        <v>-2.5499999999999998</v>
      </c>
      <c r="J197" s="35">
        <f t="shared" si="13"/>
        <v>-3.222</v>
      </c>
      <c r="K197" s="35"/>
      <c r="L197" s="35"/>
      <c r="M197" s="55"/>
      <c r="N197" s="35">
        <f>Table2[[#This Row],[Mileage]]*-0.25</f>
        <v>0</v>
      </c>
      <c r="O197" s="9" t="s">
        <v>11</v>
      </c>
      <c r="P197" s="35">
        <f>Table2[[#This Row],[Total Payment Received Before Fees]]+Table2[[#This Row],[Unit Cost]]+Table2[[#This Row],[Shipping Cost]]+Table2[[#This Row],[Amazon Fee]]+Table2[[#This Row],[Parking Fee]]+Table2[[#This Row],[Miscellaneous / Overhead]]</f>
        <v>11.578000000000001</v>
      </c>
      <c r="Q197" s="38">
        <v>41619</v>
      </c>
    </row>
    <row r="198" spans="1:18">
      <c r="A198" s="12" t="s">
        <v>1946</v>
      </c>
      <c r="B198" s="20" t="s">
        <v>1673</v>
      </c>
      <c r="D198" s="71">
        <v>1</v>
      </c>
      <c r="E198" s="35">
        <v>9.99</v>
      </c>
      <c r="F198" s="46" t="s">
        <v>2239</v>
      </c>
      <c r="G198" s="35">
        <f t="shared" si="14"/>
        <v>9.99</v>
      </c>
      <c r="H198" s="35">
        <v>-1.69</v>
      </c>
      <c r="I198" s="35">
        <v>0</v>
      </c>
      <c r="J198" s="35">
        <f t="shared" si="13"/>
        <v>-1.4984999999999999</v>
      </c>
      <c r="K198" s="35"/>
      <c r="L198" s="35"/>
      <c r="M198" s="55"/>
      <c r="N198" s="35">
        <f>Table2[[#This Row],[Mileage]]*-0.25</f>
        <v>0</v>
      </c>
      <c r="O198" s="9" t="s">
        <v>1602</v>
      </c>
      <c r="P198" s="35">
        <f>Table2[[#This Row],[Total Payment Received Before Fees]]+Table2[[#This Row],[Unit Cost]]+Table2[[#This Row],[Shipping Cost]]+Table2[[#This Row],[Amazon Fee]]+Table2[[#This Row],[Parking Fee]]+Table2[[#This Row],[Miscellaneous / Overhead]]</f>
        <v>6.8015000000000008</v>
      </c>
      <c r="Q198" s="38">
        <v>41619</v>
      </c>
    </row>
    <row r="199" spans="1:18">
      <c r="A199" s="12" t="s">
        <v>1942</v>
      </c>
      <c r="B199" s="20" t="s">
        <v>1669</v>
      </c>
      <c r="D199" s="71">
        <v>1</v>
      </c>
      <c r="E199" s="35">
        <v>9.99</v>
      </c>
      <c r="F199" s="46" t="s">
        <v>2239</v>
      </c>
      <c r="G199" s="35">
        <f t="shared" si="14"/>
        <v>9.99</v>
      </c>
      <c r="H199" s="35">
        <v>-1.69</v>
      </c>
      <c r="I199" s="35">
        <v>0</v>
      </c>
      <c r="J199" s="35">
        <f t="shared" si="13"/>
        <v>-1.4984999999999999</v>
      </c>
      <c r="K199" s="35"/>
      <c r="L199" s="35"/>
      <c r="M199" s="55"/>
      <c r="N199" s="35">
        <f>Table2[[#This Row],[Mileage]]*-0.25</f>
        <v>0</v>
      </c>
      <c r="O199" s="9" t="s">
        <v>1602</v>
      </c>
      <c r="P199" s="35">
        <f>Table2[[#This Row],[Total Payment Received Before Fees]]+Table2[[#This Row],[Unit Cost]]+Table2[[#This Row],[Shipping Cost]]+Table2[[#This Row],[Amazon Fee]]+Table2[[#This Row],[Parking Fee]]+Table2[[#This Row],[Miscellaneous / Overhead]]</f>
        <v>6.8015000000000008</v>
      </c>
      <c r="Q199" s="38">
        <v>41619</v>
      </c>
    </row>
    <row r="200" spans="1:18">
      <c r="A200" s="12" t="s">
        <v>1945</v>
      </c>
      <c r="B200" s="20" t="s">
        <v>1672</v>
      </c>
      <c r="D200" s="71">
        <v>1</v>
      </c>
      <c r="E200" s="35">
        <v>9.99</v>
      </c>
      <c r="F200" s="46" t="s">
        <v>2239</v>
      </c>
      <c r="G200" s="35">
        <f t="shared" si="14"/>
        <v>9.99</v>
      </c>
      <c r="H200" s="35">
        <v>-1.69</v>
      </c>
      <c r="I200" s="35">
        <v>-2.31</v>
      </c>
      <c r="J200" s="35">
        <f t="shared" si="13"/>
        <v>-1.4984999999999999</v>
      </c>
      <c r="K200" s="35"/>
      <c r="L200" s="35"/>
      <c r="M200" s="55"/>
      <c r="N200" s="35">
        <f>Table2[[#This Row],[Mileage]]*-0.25</f>
        <v>0</v>
      </c>
      <c r="O200" s="9" t="s">
        <v>1603</v>
      </c>
      <c r="P200" s="35">
        <f>Table2[[#This Row],[Total Payment Received Before Fees]]+Table2[[#This Row],[Unit Cost]]+Table2[[#This Row],[Shipping Cost]]+Table2[[#This Row],[Amazon Fee]]+Table2[[#This Row],[Parking Fee]]+Table2[[#This Row],[Miscellaneous / Overhead]]</f>
        <v>4.4915000000000003</v>
      </c>
      <c r="Q200" s="38">
        <v>41619</v>
      </c>
    </row>
    <row r="201" spans="1:18">
      <c r="A201" s="12" t="s">
        <v>232</v>
      </c>
      <c r="B201" s="9" t="s">
        <v>230</v>
      </c>
      <c r="D201" s="71">
        <v>1</v>
      </c>
      <c r="E201" s="35">
        <v>23.99</v>
      </c>
      <c r="F201" s="46">
        <v>6.49</v>
      </c>
      <c r="G201" s="35">
        <f t="shared" si="14"/>
        <v>30.479999999999997</v>
      </c>
      <c r="H201" s="35">
        <v>-9.75</v>
      </c>
      <c r="I201" s="35">
        <v>-6.51</v>
      </c>
      <c r="J201" s="35">
        <f t="shared" si="13"/>
        <v>-4.5719999999999992</v>
      </c>
      <c r="K201" s="35"/>
      <c r="L201" s="35"/>
      <c r="M201" s="55"/>
      <c r="N201" s="35">
        <f>Table2[[#This Row],[Mileage]]*-0.25</f>
        <v>0</v>
      </c>
      <c r="O201" s="9" t="s">
        <v>11</v>
      </c>
      <c r="P201" s="35">
        <f>Table2[[#This Row],[Total Payment Received Before Fees]]+Table2[[#This Row],[Unit Cost]]+Table2[[#This Row],[Shipping Cost]]+Table2[[#This Row],[Amazon Fee]]+Table2[[#This Row],[Parking Fee]]+Table2[[#This Row],[Miscellaneous / Overhead]]</f>
        <v>9.6479999999999979</v>
      </c>
      <c r="Q201" s="38">
        <v>41619</v>
      </c>
    </row>
    <row r="202" spans="1:18">
      <c r="A202" s="12" t="s">
        <v>247</v>
      </c>
      <c r="B202" s="9" t="s">
        <v>245</v>
      </c>
      <c r="D202" s="71">
        <v>1</v>
      </c>
      <c r="E202" s="35">
        <v>23.99</v>
      </c>
      <c r="F202" s="46">
        <v>6.49</v>
      </c>
      <c r="G202" s="35">
        <f t="shared" si="14"/>
        <v>30.479999999999997</v>
      </c>
      <c r="H202" s="35">
        <v>-9.75</v>
      </c>
      <c r="I202" s="35">
        <v>-6.51</v>
      </c>
      <c r="J202" s="35">
        <f t="shared" si="13"/>
        <v>-4.5719999999999992</v>
      </c>
      <c r="K202" s="35"/>
      <c r="L202" s="35"/>
      <c r="M202" s="55"/>
      <c r="N202" s="35">
        <f>Table2[[#This Row],[Mileage]]*-0.25</f>
        <v>0</v>
      </c>
      <c r="O202" s="9" t="s">
        <v>11</v>
      </c>
      <c r="P202" s="35">
        <f>Table2[[#This Row],[Total Payment Received Before Fees]]+Table2[[#This Row],[Unit Cost]]+Table2[[#This Row],[Shipping Cost]]+Table2[[#This Row],[Amazon Fee]]+Table2[[#This Row],[Parking Fee]]+Table2[[#This Row],[Miscellaneous / Overhead]]</f>
        <v>9.6479999999999979</v>
      </c>
      <c r="Q202" s="38">
        <v>41619</v>
      </c>
    </row>
    <row r="203" spans="1:18">
      <c r="A203" s="12" t="s">
        <v>2162</v>
      </c>
      <c r="B203" s="20" t="s">
        <v>1889</v>
      </c>
      <c r="D203" s="71">
        <v>1</v>
      </c>
      <c r="E203" s="35">
        <v>38.99</v>
      </c>
      <c r="F203" s="46" t="s">
        <v>2239</v>
      </c>
      <c r="G203" s="35">
        <f t="shared" si="14"/>
        <v>38.99</v>
      </c>
      <c r="H203" s="35">
        <v>-12.75</v>
      </c>
      <c r="I203" s="35">
        <v>-6.51</v>
      </c>
      <c r="J203" s="35">
        <f t="shared" si="13"/>
        <v>-5.8485000000000005</v>
      </c>
      <c r="K203" s="35"/>
      <c r="L203" s="35"/>
      <c r="M203" s="55"/>
      <c r="N203" s="35">
        <f>Table2[[#This Row],[Mileage]]*-0.25</f>
        <v>0</v>
      </c>
      <c r="O203" s="9" t="s">
        <v>1603</v>
      </c>
      <c r="P203" s="35">
        <f>Table2[[#This Row],[Total Payment Received Before Fees]]+Table2[[#This Row],[Unit Cost]]+Table2[[#This Row],[Shipping Cost]]+Table2[[#This Row],[Amazon Fee]]+Table2[[#This Row],[Parking Fee]]+Table2[[#This Row],[Miscellaneous / Overhead]]</f>
        <v>13.881500000000003</v>
      </c>
      <c r="Q203" s="38">
        <v>41619</v>
      </c>
    </row>
    <row r="204" spans="1:18">
      <c r="A204" s="12">
        <v>159</v>
      </c>
      <c r="B204" s="19" t="s">
        <v>892</v>
      </c>
      <c r="D204" s="71">
        <v>1</v>
      </c>
      <c r="E204" s="35">
        <v>14.99</v>
      </c>
      <c r="F204" s="46">
        <v>4.49</v>
      </c>
      <c r="G204" s="35">
        <f t="shared" si="14"/>
        <v>19.48</v>
      </c>
      <c r="H204" s="35">
        <v>-3</v>
      </c>
      <c r="I204" s="35">
        <v>-2.31</v>
      </c>
      <c r="J204" s="35">
        <f t="shared" si="13"/>
        <v>-2.9220000000000002</v>
      </c>
      <c r="K204" s="35"/>
      <c r="L204" s="35"/>
      <c r="M204" s="55"/>
      <c r="N204" s="35">
        <f>Table2[[#This Row],[Mileage]]*-0.25</f>
        <v>0</v>
      </c>
      <c r="O204" s="9" t="s">
        <v>1603</v>
      </c>
      <c r="P204" s="35">
        <f>Table2[[#This Row],[Total Payment Received Before Fees]]+Table2[[#This Row],[Unit Cost]]+Table2[[#This Row],[Shipping Cost]]+Table2[[#This Row],[Amazon Fee]]+Table2[[#This Row],[Parking Fee]]+Table2[[#This Row],[Miscellaneous / Overhead]]</f>
        <v>11.247999999999999</v>
      </c>
      <c r="Q204" s="38">
        <v>41620</v>
      </c>
    </row>
    <row r="205" spans="1:18">
      <c r="A205" s="58" t="s">
        <v>247</v>
      </c>
      <c r="B205" s="13" t="s">
        <v>245</v>
      </c>
      <c r="C205" s="13"/>
      <c r="D205" s="72">
        <v>1</v>
      </c>
      <c r="E205" s="26">
        <v>23.99</v>
      </c>
      <c r="F205" s="59">
        <v>6.49</v>
      </c>
      <c r="G205" s="26">
        <f t="shared" si="14"/>
        <v>30.479999999999997</v>
      </c>
      <c r="H205" s="26">
        <v>-9.75</v>
      </c>
      <c r="I205" s="26">
        <v>-6.51</v>
      </c>
      <c r="J205" s="35">
        <v>-1.1200000000000001</v>
      </c>
      <c r="K205" s="26"/>
      <c r="L205" s="26">
        <v>-19.2</v>
      </c>
      <c r="M205" s="49"/>
      <c r="N205" s="26">
        <f>Table2[[#This Row],[Mileage]]*-0.25</f>
        <v>0</v>
      </c>
      <c r="O205" s="13" t="s">
        <v>1603</v>
      </c>
      <c r="P205" s="26">
        <f>Table2[[#This Row],[Total Payment Received Before Fees]]+Table2[[#This Row],[Unit Cost]]+Table2[[#This Row],[Shipping Cost]]+Table2[[#This Row],[Amazon Fee]]+Table2[[#This Row],[Parking Fee]]+Table2[[#This Row],[Miscellaneous / Overhead]]</f>
        <v>-6.1000000000000014</v>
      </c>
      <c r="Q205" s="27">
        <v>41620</v>
      </c>
      <c r="R205" s="47" t="s">
        <v>2666</v>
      </c>
    </row>
    <row r="206" spans="1:18">
      <c r="A206" s="12" t="s">
        <v>2377</v>
      </c>
      <c r="B206" s="19" t="s">
        <v>2300</v>
      </c>
      <c r="D206" s="71">
        <v>1</v>
      </c>
      <c r="E206" s="35">
        <v>4.99</v>
      </c>
      <c r="F206" s="46">
        <v>4.74</v>
      </c>
      <c r="G206" s="35">
        <f t="shared" si="14"/>
        <v>9.73</v>
      </c>
      <c r="H206" s="35">
        <v>-3.75</v>
      </c>
      <c r="I206" s="35">
        <v>-2.21</v>
      </c>
      <c r="J206" s="35">
        <f t="shared" ref="J206:J238" si="15">-(G206*0.15)</f>
        <v>-1.4595</v>
      </c>
      <c r="K206" s="35"/>
      <c r="L206" s="35"/>
      <c r="M206" s="55"/>
      <c r="N206" s="35">
        <f>Table2[[#This Row],[Mileage]]*-0.25</f>
        <v>0</v>
      </c>
      <c r="O206" s="9" t="s">
        <v>1603</v>
      </c>
      <c r="P206" s="35">
        <f>Table2[[#This Row],[Total Payment Received Before Fees]]+Table2[[#This Row],[Unit Cost]]+Table2[[#This Row],[Shipping Cost]]+Table2[[#This Row],[Amazon Fee]]+Table2[[#This Row],[Parking Fee]]+Table2[[#This Row],[Miscellaneous / Overhead]]</f>
        <v>2.3105000000000002</v>
      </c>
      <c r="Q206" s="38">
        <v>41620</v>
      </c>
    </row>
    <row r="207" spans="1:18">
      <c r="A207" s="12" t="s">
        <v>26</v>
      </c>
      <c r="B207" s="19" t="s">
        <v>519</v>
      </c>
      <c r="D207" s="71">
        <v>1</v>
      </c>
      <c r="E207" s="35">
        <v>21.99</v>
      </c>
      <c r="F207" s="46">
        <v>6.49</v>
      </c>
      <c r="G207" s="35">
        <f t="shared" si="14"/>
        <v>28.479999999999997</v>
      </c>
      <c r="H207" s="35">
        <v>-10.5</v>
      </c>
      <c r="I207" s="35">
        <v>-9.8800000000000008</v>
      </c>
      <c r="J207" s="35">
        <f t="shared" si="15"/>
        <v>-4.2719999999999994</v>
      </c>
      <c r="K207" s="35"/>
      <c r="L207" s="35"/>
      <c r="M207" s="55"/>
      <c r="N207" s="35">
        <f>Table2[[#This Row],[Mileage]]*-0.25</f>
        <v>0</v>
      </c>
      <c r="O207" s="9" t="s">
        <v>1603</v>
      </c>
      <c r="P207" s="35">
        <f>Table2[[#This Row],[Total Payment Received Before Fees]]+Table2[[#This Row],[Unit Cost]]+Table2[[#This Row],[Shipping Cost]]+Table2[[#This Row],[Amazon Fee]]+Table2[[#This Row],[Parking Fee]]+Table2[[#This Row],[Miscellaneous / Overhead]]</f>
        <v>3.8279999999999967</v>
      </c>
      <c r="Q207" s="38">
        <v>41620</v>
      </c>
    </row>
    <row r="208" spans="1:18">
      <c r="A208" s="12" t="s">
        <v>45</v>
      </c>
      <c r="B208" s="19" t="s">
        <v>43</v>
      </c>
      <c r="D208" s="71">
        <v>1</v>
      </c>
      <c r="E208" s="35">
        <v>29.99</v>
      </c>
      <c r="F208" s="46">
        <v>6.49</v>
      </c>
      <c r="G208" s="35">
        <f t="shared" si="14"/>
        <v>36.479999999999997</v>
      </c>
      <c r="H208" s="35">
        <v>-14.25</v>
      </c>
      <c r="I208" s="35">
        <v>-9.8800000000000008</v>
      </c>
      <c r="J208" s="35">
        <f t="shared" si="15"/>
        <v>-5.4719999999999995</v>
      </c>
      <c r="K208" s="35"/>
      <c r="L208" s="35"/>
      <c r="M208" s="55"/>
      <c r="N208" s="35">
        <f>Table2[[#This Row],[Mileage]]*-0.25</f>
        <v>0</v>
      </c>
      <c r="O208" s="9" t="s">
        <v>1603</v>
      </c>
      <c r="P208" s="35">
        <f>Table2[[#This Row],[Total Payment Received Before Fees]]+Table2[[#This Row],[Unit Cost]]+Table2[[#This Row],[Shipping Cost]]+Table2[[#This Row],[Amazon Fee]]+Table2[[#This Row],[Parking Fee]]+Table2[[#This Row],[Miscellaneous / Overhead]]</f>
        <v>6.8779999999999966</v>
      </c>
      <c r="Q208" s="38">
        <v>41620</v>
      </c>
    </row>
    <row r="209" spans="1:18">
      <c r="A209" s="12" t="s">
        <v>232</v>
      </c>
      <c r="B209" s="9" t="s">
        <v>230</v>
      </c>
      <c r="D209" s="71">
        <v>1</v>
      </c>
      <c r="E209" s="35">
        <v>23.99</v>
      </c>
      <c r="F209" s="46">
        <v>6.49</v>
      </c>
      <c r="G209" s="35">
        <f t="shared" si="14"/>
        <v>30.479999999999997</v>
      </c>
      <c r="H209" s="35">
        <v>-9.75</v>
      </c>
      <c r="I209" s="35">
        <v>-6.51</v>
      </c>
      <c r="J209" s="35">
        <f t="shared" si="15"/>
        <v>-4.5719999999999992</v>
      </c>
      <c r="K209" s="35"/>
      <c r="L209" s="35"/>
      <c r="M209" s="55"/>
      <c r="N209" s="35">
        <f>Table2[[#This Row],[Mileage]]*-0.25</f>
        <v>0</v>
      </c>
      <c r="O209" s="9" t="s">
        <v>1603</v>
      </c>
      <c r="P209" s="35">
        <f>Table2[[#This Row],[Total Payment Received Before Fees]]+Table2[[#This Row],[Unit Cost]]+Table2[[#This Row],[Shipping Cost]]+Table2[[#This Row],[Amazon Fee]]+Table2[[#This Row],[Parking Fee]]+Table2[[#This Row],[Miscellaneous / Overhead]]</f>
        <v>9.6479999999999979</v>
      </c>
      <c r="Q209" s="38">
        <v>41620</v>
      </c>
    </row>
    <row r="210" spans="1:18">
      <c r="A210" s="12" t="s">
        <v>2011</v>
      </c>
      <c r="B210" s="20" t="s">
        <v>1740</v>
      </c>
      <c r="D210" s="71">
        <v>1</v>
      </c>
      <c r="E210" s="35">
        <v>10.99</v>
      </c>
      <c r="F210" s="46" t="s">
        <v>2239</v>
      </c>
      <c r="G210" s="35">
        <f t="shared" si="14"/>
        <v>10.99</v>
      </c>
      <c r="H210" s="35">
        <v>-2.25</v>
      </c>
      <c r="I210" s="35">
        <v>-1.86</v>
      </c>
      <c r="J210" s="35">
        <f t="shared" si="15"/>
        <v>-1.6485000000000001</v>
      </c>
      <c r="K210" s="35"/>
      <c r="L210" s="35"/>
      <c r="M210" s="55"/>
      <c r="N210" s="35">
        <f>Table2[[#This Row],[Mileage]]*-0.25</f>
        <v>0</v>
      </c>
      <c r="O210" s="9" t="s">
        <v>1603</v>
      </c>
      <c r="P210" s="35">
        <f>Table2[[#This Row],[Total Payment Received Before Fees]]+Table2[[#This Row],[Unit Cost]]+Table2[[#This Row],[Shipping Cost]]+Table2[[#This Row],[Amazon Fee]]+Table2[[#This Row],[Parking Fee]]+Table2[[#This Row],[Miscellaneous / Overhead]]</f>
        <v>5.2314999999999996</v>
      </c>
      <c r="Q210" s="38">
        <v>41621</v>
      </c>
    </row>
    <row r="211" spans="1:18">
      <c r="A211" s="12">
        <v>51</v>
      </c>
      <c r="B211" s="10" t="s">
        <v>167</v>
      </c>
      <c r="D211" s="71">
        <v>1</v>
      </c>
      <c r="E211" s="35">
        <v>24.99</v>
      </c>
      <c r="F211" s="46">
        <v>11.99</v>
      </c>
      <c r="G211" s="35">
        <f t="shared" si="14"/>
        <v>36.979999999999997</v>
      </c>
      <c r="H211" s="35">
        <v>-9</v>
      </c>
      <c r="I211" s="35">
        <v>-15</v>
      </c>
      <c r="J211" s="35">
        <f t="shared" si="15"/>
        <v>-5.5469999999999997</v>
      </c>
      <c r="K211" s="35"/>
      <c r="L211" s="35"/>
      <c r="M211" s="55"/>
      <c r="N211" s="35">
        <f>Table2[[#This Row],[Mileage]]*-0.25</f>
        <v>0</v>
      </c>
      <c r="O211" s="9" t="s">
        <v>1603</v>
      </c>
      <c r="P211" s="35">
        <f>Table2[[#This Row],[Total Payment Received Before Fees]]+Table2[[#This Row],[Unit Cost]]+Table2[[#This Row],[Shipping Cost]]+Table2[[#This Row],[Amazon Fee]]+Table2[[#This Row],[Parking Fee]]+Table2[[#This Row],[Miscellaneous / Overhead]]</f>
        <v>7.4329999999999972</v>
      </c>
      <c r="Q211" s="38">
        <v>41621</v>
      </c>
    </row>
    <row r="212" spans="1:18">
      <c r="A212" s="58" t="s">
        <v>237</v>
      </c>
      <c r="B212" s="13" t="s">
        <v>236</v>
      </c>
      <c r="C212" s="13"/>
      <c r="D212" s="72">
        <v>1</v>
      </c>
      <c r="E212" s="26">
        <v>23.99</v>
      </c>
      <c r="F212" s="59">
        <v>6.49</v>
      </c>
      <c r="G212" s="26">
        <f t="shared" si="14"/>
        <v>30.479999999999997</v>
      </c>
      <c r="H212" s="26">
        <v>-9.75</v>
      </c>
      <c r="I212" s="26">
        <v>-6.51</v>
      </c>
      <c r="J212" s="35">
        <v>-2.0099999999999998</v>
      </c>
      <c r="K212" s="26"/>
      <c r="L212" s="45">
        <v>0</v>
      </c>
      <c r="M212" s="49"/>
      <c r="N212" s="26">
        <f>Table2[[#This Row],[Mileage]]*-0.25</f>
        <v>0</v>
      </c>
      <c r="O212" s="13" t="s">
        <v>1603</v>
      </c>
      <c r="P212" s="26">
        <f>Table2[[#This Row],[Total Payment Received Before Fees]]+Table2[[#This Row],[Unit Cost]]+Table2[[#This Row],[Shipping Cost]]+Table2[[#This Row],[Amazon Fee]]+Table2[[#This Row],[Parking Fee]]+Table2[[#This Row],[Miscellaneous / Overhead]]</f>
        <v>12.209999999999997</v>
      </c>
      <c r="Q212" s="27">
        <v>41621</v>
      </c>
      <c r="R212" s="13" t="s">
        <v>2857</v>
      </c>
    </row>
    <row r="213" spans="1:18">
      <c r="A213" s="12" t="s">
        <v>1009</v>
      </c>
      <c r="B213" s="19" t="s">
        <v>1006</v>
      </c>
      <c r="D213" s="71">
        <v>1</v>
      </c>
      <c r="E213" s="35">
        <v>5.99</v>
      </c>
      <c r="F213" s="46">
        <v>5.99</v>
      </c>
      <c r="G213" s="35">
        <f t="shared" ref="G213:G226" si="16">SUM(E213:F213)</f>
        <v>11.98</v>
      </c>
      <c r="H213" s="35">
        <v>-2.63</v>
      </c>
      <c r="I213" s="35">
        <v>-2.04</v>
      </c>
      <c r="J213" s="35">
        <f t="shared" si="15"/>
        <v>-1.7969999999999999</v>
      </c>
      <c r="K213" s="35"/>
      <c r="L213" s="35">
        <f>-3.75-2.5</f>
        <v>-6.25</v>
      </c>
      <c r="M213" s="55"/>
      <c r="N213" s="35">
        <f>Table2[[#This Row],[Mileage]]*-0.25</f>
        <v>0</v>
      </c>
      <c r="O213" s="9" t="s">
        <v>11</v>
      </c>
      <c r="P213" s="35">
        <f>Table2[[#This Row],[Total Payment Received Before Fees]]+Table2[[#This Row],[Unit Cost]]+Table2[[#This Row],[Shipping Cost]]+Table2[[#This Row],[Amazon Fee]]+Table2[[#This Row],[Parking Fee]]+Table2[[#This Row],[Miscellaneous / Overhead]]</f>
        <v>-0.73699999999999832</v>
      </c>
      <c r="Q213" s="38">
        <v>41621</v>
      </c>
    </row>
    <row r="214" spans="1:18">
      <c r="A214" s="12" t="s">
        <v>1961</v>
      </c>
      <c r="B214" s="20" t="s">
        <v>1689</v>
      </c>
      <c r="D214" s="71">
        <v>1</v>
      </c>
      <c r="E214" s="35">
        <v>9.99</v>
      </c>
      <c r="F214" s="46" t="s">
        <v>2239</v>
      </c>
      <c r="G214" s="35">
        <f t="shared" si="16"/>
        <v>9.99</v>
      </c>
      <c r="H214" s="35">
        <v>-2.25</v>
      </c>
      <c r="I214" s="35">
        <v>-1.86</v>
      </c>
      <c r="J214" s="35">
        <f t="shared" si="15"/>
        <v>-1.4984999999999999</v>
      </c>
      <c r="K214" s="35"/>
      <c r="L214" s="35"/>
      <c r="M214" s="55"/>
      <c r="N214" s="35">
        <f>Table2[[#This Row],[Mileage]]*-0.25</f>
        <v>0</v>
      </c>
      <c r="O214" s="9" t="s">
        <v>11</v>
      </c>
      <c r="P214" s="35">
        <f>Table2[[#This Row],[Total Payment Received Before Fees]]+Table2[[#This Row],[Unit Cost]]+Table2[[#This Row],[Shipping Cost]]+Table2[[#This Row],[Amazon Fee]]+Table2[[#This Row],[Parking Fee]]+Table2[[#This Row],[Miscellaneous / Overhead]]</f>
        <v>4.3815</v>
      </c>
      <c r="Q214" s="38">
        <v>41621</v>
      </c>
    </row>
    <row r="215" spans="1:18">
      <c r="A215" s="12">
        <v>34</v>
      </c>
      <c r="B215" s="19" t="s">
        <v>261</v>
      </c>
      <c r="D215" s="71">
        <v>1</v>
      </c>
      <c r="E215" s="35">
        <v>14.99</v>
      </c>
      <c r="F215" s="46">
        <v>6.49</v>
      </c>
      <c r="G215" s="35">
        <f t="shared" si="16"/>
        <v>21.48</v>
      </c>
      <c r="H215" s="35">
        <v>-4.13</v>
      </c>
      <c r="I215" s="35">
        <v>-2.5499999999999998</v>
      </c>
      <c r="J215" s="35">
        <f t="shared" si="15"/>
        <v>-3.222</v>
      </c>
      <c r="K215" s="35"/>
      <c r="L215" s="35"/>
      <c r="M215" s="55"/>
      <c r="N215" s="35">
        <f>Table2[[#This Row],[Mileage]]*-0.25</f>
        <v>0</v>
      </c>
      <c r="O215" s="9" t="s">
        <v>11</v>
      </c>
      <c r="P215" s="35">
        <f>Table2[[#This Row],[Total Payment Received Before Fees]]+Table2[[#This Row],[Unit Cost]]+Table2[[#This Row],[Shipping Cost]]+Table2[[#This Row],[Amazon Fee]]+Table2[[#This Row],[Parking Fee]]+Table2[[#This Row],[Miscellaneous / Overhead]]</f>
        <v>11.578000000000001</v>
      </c>
      <c r="Q215" s="38">
        <v>41621</v>
      </c>
    </row>
    <row r="216" spans="1:18">
      <c r="A216" s="12" t="s">
        <v>1552</v>
      </c>
      <c r="B216" s="20" t="s">
        <v>1383</v>
      </c>
      <c r="D216" s="71">
        <v>1</v>
      </c>
      <c r="E216" s="35">
        <v>14.99</v>
      </c>
      <c r="F216" s="46">
        <v>5.49</v>
      </c>
      <c r="G216" s="35">
        <f t="shared" si="16"/>
        <v>20.48</v>
      </c>
      <c r="H216" s="35">
        <v>-6</v>
      </c>
      <c r="I216" s="35">
        <v>-5.75</v>
      </c>
      <c r="J216" s="35">
        <f t="shared" si="15"/>
        <v>-3.0720000000000001</v>
      </c>
      <c r="K216" s="35"/>
      <c r="L216" s="35"/>
      <c r="M216" s="55"/>
      <c r="N216" s="35">
        <f>Table2[[#This Row],[Mileage]]*-0.25</f>
        <v>0</v>
      </c>
      <c r="O216" s="9" t="s">
        <v>11</v>
      </c>
      <c r="P216" s="35">
        <f>Table2[[#This Row],[Total Payment Received Before Fees]]+Table2[[#This Row],[Unit Cost]]+Table2[[#This Row],[Shipping Cost]]+Table2[[#This Row],[Amazon Fee]]+Table2[[#This Row],[Parking Fee]]+Table2[[#This Row],[Miscellaneous / Overhead]]</f>
        <v>5.6580000000000004</v>
      </c>
      <c r="Q216" s="38">
        <v>41621</v>
      </c>
    </row>
    <row r="217" spans="1:18">
      <c r="A217" s="12" t="s">
        <v>928</v>
      </c>
      <c r="B217" s="19" t="s">
        <v>924</v>
      </c>
      <c r="D217" s="71">
        <v>1</v>
      </c>
      <c r="E217" s="35">
        <v>19.989999999999998</v>
      </c>
      <c r="F217" s="46" t="s">
        <v>2239</v>
      </c>
      <c r="G217" s="35">
        <f t="shared" si="16"/>
        <v>19.989999999999998</v>
      </c>
      <c r="H217" s="35">
        <v>-7.5</v>
      </c>
      <c r="I217" s="35">
        <v>-2.9</v>
      </c>
      <c r="J217" s="35">
        <f t="shared" si="15"/>
        <v>-2.9984999999999995</v>
      </c>
      <c r="K217" s="35"/>
      <c r="L217" s="35"/>
      <c r="M217" s="55"/>
      <c r="N217" s="35">
        <f>Table2[[#This Row],[Mileage]]*-0.25</f>
        <v>0</v>
      </c>
      <c r="O217" s="9" t="s">
        <v>11</v>
      </c>
      <c r="P217" s="35">
        <f>Table2[[#This Row],[Total Payment Received Before Fees]]+Table2[[#This Row],[Unit Cost]]+Table2[[#This Row],[Shipping Cost]]+Table2[[#This Row],[Amazon Fee]]+Table2[[#This Row],[Parking Fee]]+Table2[[#This Row],[Miscellaneous / Overhead]]</f>
        <v>6.5914999999999981</v>
      </c>
      <c r="Q217" s="38">
        <v>41621</v>
      </c>
    </row>
    <row r="218" spans="1:18">
      <c r="A218" s="58" t="s">
        <v>1483</v>
      </c>
      <c r="B218" s="21" t="s">
        <v>1405</v>
      </c>
      <c r="C218" s="13"/>
      <c r="D218" s="72">
        <v>1</v>
      </c>
      <c r="E218" s="26">
        <v>19.989999999999998</v>
      </c>
      <c r="F218" s="59">
        <v>6.49</v>
      </c>
      <c r="G218" s="26">
        <f t="shared" si="16"/>
        <v>26.479999999999997</v>
      </c>
      <c r="H218" s="26">
        <v>-7.5</v>
      </c>
      <c r="I218" s="26">
        <v>-3.38</v>
      </c>
      <c r="J218" s="35">
        <v>-2.06</v>
      </c>
      <c r="K218" s="26"/>
      <c r="L218" s="45">
        <f>-(26.48-10.55)</f>
        <v>-15.93</v>
      </c>
      <c r="M218" s="49"/>
      <c r="N218" s="26">
        <f>Table2[[#This Row],[Mileage]]*-0.25</f>
        <v>0</v>
      </c>
      <c r="O218" s="13" t="s">
        <v>11</v>
      </c>
      <c r="P218" s="26">
        <f>Table2[[#This Row],[Total Payment Received Before Fees]]+Table2[[#This Row],[Unit Cost]]+Table2[[#This Row],[Shipping Cost]]+Table2[[#This Row],[Amazon Fee]]+Table2[[#This Row],[Parking Fee]]+Table2[[#This Row],[Miscellaneous / Overhead]]</f>
        <v>-2.3900000000000023</v>
      </c>
      <c r="Q218" s="27">
        <v>41622</v>
      </c>
      <c r="R218" s="47" t="s">
        <v>2666</v>
      </c>
    </row>
    <row r="219" spans="1:18">
      <c r="A219" s="12" t="s">
        <v>1490</v>
      </c>
      <c r="B219" s="20" t="s">
        <v>1411</v>
      </c>
      <c r="D219" s="71">
        <v>1</v>
      </c>
      <c r="E219" s="35">
        <v>13.99</v>
      </c>
      <c r="F219" s="46">
        <v>5.99</v>
      </c>
      <c r="G219" s="35">
        <f t="shared" si="16"/>
        <v>19.98</v>
      </c>
      <c r="H219" s="35">
        <v>-5.25</v>
      </c>
      <c r="I219" s="35">
        <v>-9.8800000000000008</v>
      </c>
      <c r="J219" s="35">
        <f t="shared" si="15"/>
        <v>-2.9969999999999999</v>
      </c>
      <c r="K219" s="35"/>
      <c r="L219" s="35"/>
      <c r="M219" s="55"/>
      <c r="N219" s="35">
        <f>Table2[[#This Row],[Mileage]]*-0.25</f>
        <v>0</v>
      </c>
      <c r="O219" s="9" t="s">
        <v>11</v>
      </c>
      <c r="P219" s="35">
        <f>Table2[[#This Row],[Total Payment Received Before Fees]]+Table2[[#This Row],[Unit Cost]]+Table2[[#This Row],[Shipping Cost]]+Table2[[#This Row],[Amazon Fee]]+Table2[[#This Row],[Parking Fee]]+Table2[[#This Row],[Miscellaneous / Overhead]]</f>
        <v>1.8529999999999998</v>
      </c>
      <c r="Q219" s="38">
        <v>41622</v>
      </c>
    </row>
    <row r="220" spans="1:18">
      <c r="A220" s="12">
        <v>20059</v>
      </c>
      <c r="B220" s="20" t="s">
        <v>1759</v>
      </c>
      <c r="D220" s="71">
        <v>1</v>
      </c>
      <c r="E220" s="35">
        <v>19.989999999999998</v>
      </c>
      <c r="F220" s="46" t="s">
        <v>2239</v>
      </c>
      <c r="G220" s="35">
        <f t="shared" si="16"/>
        <v>19.989999999999998</v>
      </c>
      <c r="H220" s="35">
        <v>-5.25</v>
      </c>
      <c r="I220" s="35">
        <v>-6.51</v>
      </c>
      <c r="J220" s="35">
        <f t="shared" si="15"/>
        <v>-2.9984999999999995</v>
      </c>
      <c r="K220" s="35"/>
      <c r="L220" s="35"/>
      <c r="M220" s="55"/>
      <c r="N220" s="35">
        <f>Table2[[#This Row],[Mileage]]*-0.25</f>
        <v>0</v>
      </c>
      <c r="O220" s="9" t="s">
        <v>11</v>
      </c>
      <c r="P220" s="35">
        <f>Table2[[#This Row],[Total Payment Received Before Fees]]+Table2[[#This Row],[Unit Cost]]+Table2[[#This Row],[Shipping Cost]]+Table2[[#This Row],[Amazon Fee]]+Table2[[#This Row],[Parking Fee]]+Table2[[#This Row],[Miscellaneous / Overhead]]</f>
        <v>5.2314999999999987</v>
      </c>
      <c r="Q220" s="38">
        <v>41622</v>
      </c>
    </row>
    <row r="221" spans="1:18">
      <c r="A221" s="12" t="s">
        <v>858</v>
      </c>
      <c r="B221" s="19" t="s">
        <v>856</v>
      </c>
      <c r="D221" s="71">
        <v>1</v>
      </c>
      <c r="E221" s="35">
        <v>7.99</v>
      </c>
      <c r="F221" s="46">
        <v>5.49</v>
      </c>
      <c r="G221" s="35">
        <f t="shared" si="16"/>
        <v>13.48</v>
      </c>
      <c r="H221" s="35">
        <v>-2.25</v>
      </c>
      <c r="I221" s="35">
        <v>-1.69</v>
      </c>
      <c r="J221" s="35">
        <f t="shared" si="15"/>
        <v>-2.0219999999999998</v>
      </c>
      <c r="K221" s="35"/>
      <c r="L221" s="35"/>
      <c r="M221" s="55"/>
      <c r="N221" s="35">
        <f>Table2[[#This Row],[Mileage]]*-0.25</f>
        <v>0</v>
      </c>
      <c r="O221" s="9" t="s">
        <v>11</v>
      </c>
      <c r="P221" s="35">
        <f>Table2[[#This Row],[Total Payment Received Before Fees]]+Table2[[#This Row],[Unit Cost]]+Table2[[#This Row],[Shipping Cost]]+Table2[[#This Row],[Amazon Fee]]+Table2[[#This Row],[Parking Fee]]+Table2[[#This Row],[Miscellaneous / Overhead]]</f>
        <v>7.5180000000000007</v>
      </c>
      <c r="Q221" s="38">
        <v>41622</v>
      </c>
    </row>
    <row r="222" spans="1:18">
      <c r="A222" s="12" t="s">
        <v>2375</v>
      </c>
      <c r="B222" s="19" t="s">
        <v>2299</v>
      </c>
      <c r="D222" s="71">
        <v>1</v>
      </c>
      <c r="E222" s="35">
        <v>13.99</v>
      </c>
      <c r="F222" s="46">
        <v>4.74</v>
      </c>
      <c r="G222" s="35">
        <f t="shared" si="16"/>
        <v>18.73</v>
      </c>
      <c r="H222" s="35">
        <v>-3.75</v>
      </c>
      <c r="I222" s="35">
        <v>-2.04</v>
      </c>
      <c r="J222" s="35">
        <f t="shared" si="15"/>
        <v>-2.8094999999999999</v>
      </c>
      <c r="K222" s="35"/>
      <c r="L222" s="35"/>
      <c r="M222" s="55"/>
      <c r="N222" s="35">
        <f>Table2[[#This Row],[Mileage]]*-0.25</f>
        <v>0</v>
      </c>
      <c r="O222" s="9" t="s">
        <v>11</v>
      </c>
      <c r="P222" s="35">
        <f>Table2[[#This Row],[Total Payment Received Before Fees]]+Table2[[#This Row],[Unit Cost]]+Table2[[#This Row],[Shipping Cost]]+Table2[[#This Row],[Amazon Fee]]+Table2[[#This Row],[Parking Fee]]+Table2[[#This Row],[Miscellaneous / Overhead]]</f>
        <v>10.130500000000001</v>
      </c>
      <c r="Q222" s="38">
        <v>41622</v>
      </c>
    </row>
    <row r="223" spans="1:18">
      <c r="A223" s="12" t="s">
        <v>1552</v>
      </c>
      <c r="B223" s="20" t="s">
        <v>1383</v>
      </c>
      <c r="D223" s="71">
        <v>1</v>
      </c>
      <c r="E223" s="35">
        <v>14.99</v>
      </c>
      <c r="F223" s="46">
        <v>5.49</v>
      </c>
      <c r="G223" s="35">
        <f t="shared" si="16"/>
        <v>20.48</v>
      </c>
      <c r="H223" s="35">
        <v>-6</v>
      </c>
      <c r="I223" s="35">
        <v>-5.05</v>
      </c>
      <c r="J223" s="35">
        <f t="shared" si="15"/>
        <v>-3.0720000000000001</v>
      </c>
      <c r="K223" s="35"/>
      <c r="L223" s="35"/>
      <c r="M223" s="55"/>
      <c r="N223" s="35">
        <f>Table2[[#This Row],[Mileage]]*-0.25</f>
        <v>0</v>
      </c>
      <c r="O223" s="9" t="s">
        <v>11</v>
      </c>
      <c r="P223" s="35">
        <f>Table2[[#This Row],[Total Payment Received Before Fees]]+Table2[[#This Row],[Unit Cost]]+Table2[[#This Row],[Shipping Cost]]+Table2[[#This Row],[Amazon Fee]]+Table2[[#This Row],[Parking Fee]]+Table2[[#This Row],[Miscellaneous / Overhead]]</f>
        <v>6.3579999999999997</v>
      </c>
      <c r="Q223" s="38">
        <v>41622</v>
      </c>
    </row>
    <row r="224" spans="1:18">
      <c r="A224" s="12" t="s">
        <v>1942</v>
      </c>
      <c r="B224" s="20" t="s">
        <v>1669</v>
      </c>
      <c r="D224" s="71">
        <v>1</v>
      </c>
      <c r="E224" s="35">
        <v>9.99</v>
      </c>
      <c r="F224" s="46" t="s">
        <v>2239</v>
      </c>
      <c r="G224" s="35">
        <f t="shared" si="16"/>
        <v>9.99</v>
      </c>
      <c r="H224" s="35">
        <v>-1.69</v>
      </c>
      <c r="I224" s="35">
        <v>-1.69</v>
      </c>
      <c r="J224" s="35">
        <f t="shared" si="15"/>
        <v>-1.4984999999999999</v>
      </c>
      <c r="K224" s="35"/>
      <c r="L224" s="35"/>
      <c r="M224" s="55"/>
      <c r="N224" s="35">
        <f>Table2[[#This Row],[Mileage]]*-0.25</f>
        <v>0</v>
      </c>
      <c r="O224" s="9" t="s">
        <v>11</v>
      </c>
      <c r="P224" s="35">
        <f>Table2[[#This Row],[Total Payment Received Before Fees]]+Table2[[#This Row],[Unit Cost]]+Table2[[#This Row],[Shipping Cost]]+Table2[[#This Row],[Amazon Fee]]+Table2[[#This Row],[Parking Fee]]+Table2[[#This Row],[Miscellaneous / Overhead]]</f>
        <v>5.1115000000000013</v>
      </c>
      <c r="Q224" s="38">
        <v>41622</v>
      </c>
    </row>
    <row r="225" spans="1:18">
      <c r="A225" s="12" t="s">
        <v>247</v>
      </c>
      <c r="B225" s="9" t="s">
        <v>245</v>
      </c>
      <c r="D225" s="71">
        <v>1</v>
      </c>
      <c r="E225" s="35">
        <v>23.99</v>
      </c>
      <c r="F225" s="46">
        <v>6.49</v>
      </c>
      <c r="G225" s="35">
        <f t="shared" si="16"/>
        <v>30.479999999999997</v>
      </c>
      <c r="H225" s="35">
        <v>-9.75</v>
      </c>
      <c r="I225" s="35">
        <v>-6.51</v>
      </c>
      <c r="J225" s="35">
        <f t="shared" si="15"/>
        <v>-4.5719999999999992</v>
      </c>
      <c r="K225" s="35"/>
      <c r="L225" s="35"/>
      <c r="M225" s="55"/>
      <c r="N225" s="35">
        <f>Table2[[#This Row],[Mileage]]*-0.25</f>
        <v>0</v>
      </c>
      <c r="O225" s="9" t="s">
        <v>11</v>
      </c>
      <c r="P225" s="35">
        <f>Table2[[#This Row],[Total Payment Received Before Fees]]+Table2[[#This Row],[Unit Cost]]+Table2[[#This Row],[Shipping Cost]]+Table2[[#This Row],[Amazon Fee]]+Table2[[#This Row],[Parking Fee]]+Table2[[#This Row],[Miscellaneous / Overhead]]</f>
        <v>9.6479999999999979</v>
      </c>
      <c r="Q225" s="38">
        <v>41623</v>
      </c>
    </row>
    <row r="226" spans="1:18">
      <c r="A226" s="12" t="s">
        <v>1311</v>
      </c>
      <c r="B226" s="20" t="s">
        <v>1313</v>
      </c>
      <c r="D226" s="71">
        <v>1</v>
      </c>
      <c r="E226" s="35">
        <v>29.99</v>
      </c>
      <c r="F226" s="46">
        <v>5.99</v>
      </c>
      <c r="G226" s="35">
        <f t="shared" si="16"/>
        <v>35.979999999999997</v>
      </c>
      <c r="H226" s="35">
        <v>-13.5</v>
      </c>
      <c r="I226" s="35">
        <v>-3.38</v>
      </c>
      <c r="J226" s="35">
        <f t="shared" si="15"/>
        <v>-5.3969999999999994</v>
      </c>
      <c r="K226" s="35"/>
      <c r="L226" s="35"/>
      <c r="M226" s="55"/>
      <c r="N226" s="35">
        <f>Table2[[#This Row],[Mileage]]*-0.25</f>
        <v>0</v>
      </c>
      <c r="O226" s="9" t="s">
        <v>11</v>
      </c>
      <c r="P226" s="35">
        <f>Table2[[#This Row],[Total Payment Received Before Fees]]+Table2[[#This Row],[Unit Cost]]+Table2[[#This Row],[Shipping Cost]]+Table2[[#This Row],[Amazon Fee]]+Table2[[#This Row],[Parking Fee]]+Table2[[#This Row],[Miscellaneous / Overhead]]</f>
        <v>13.702999999999999</v>
      </c>
      <c r="Q226" s="38">
        <v>41623</v>
      </c>
    </row>
    <row r="227" spans="1:18">
      <c r="A227" s="12" t="s">
        <v>1552</v>
      </c>
      <c r="B227" s="20" t="s">
        <v>1383</v>
      </c>
      <c r="D227" s="71">
        <v>0</v>
      </c>
      <c r="E227" s="35">
        <v>0</v>
      </c>
      <c r="F227" s="46">
        <v>0</v>
      </c>
      <c r="G227" s="35">
        <v>0</v>
      </c>
      <c r="H227" s="26"/>
      <c r="I227" s="26"/>
      <c r="J227" s="35">
        <f t="shared" si="15"/>
        <v>0</v>
      </c>
      <c r="K227" s="26"/>
      <c r="L227" s="26"/>
      <c r="M227" s="49"/>
      <c r="N227" s="26">
        <f>Table2[[#This Row],[Mileage]]*-0.25</f>
        <v>0</v>
      </c>
      <c r="O227" s="13"/>
      <c r="P227" s="26">
        <f>Table2[[#This Row],[Total Payment Received Before Fees]]+Table2[[#This Row],[Unit Cost]]+Table2[[#This Row],[Shipping Cost]]+Table2[[#This Row],[Amazon Fee]]+Table2[[#This Row],[Parking Fee]]+Table2[[#This Row],[Miscellaneous / Overhead]]</f>
        <v>0</v>
      </c>
      <c r="Q227" s="27">
        <v>41623</v>
      </c>
      <c r="R227" s="47" t="s">
        <v>2667</v>
      </c>
    </row>
    <row r="228" spans="1:18">
      <c r="A228" s="12" t="s">
        <v>1976</v>
      </c>
      <c r="B228" s="20" t="s">
        <v>1704</v>
      </c>
      <c r="D228" s="71">
        <v>1</v>
      </c>
      <c r="E228" s="35">
        <v>29.99</v>
      </c>
      <c r="F228" s="46" t="s">
        <v>2239</v>
      </c>
      <c r="G228" s="35">
        <f t="shared" ref="G228:G233" si="17">SUM(E228:F228)</f>
        <v>29.99</v>
      </c>
      <c r="H228" s="35">
        <v>-13.5</v>
      </c>
      <c r="I228" s="35">
        <v>-3.38</v>
      </c>
      <c r="J228" s="35">
        <f t="shared" si="15"/>
        <v>-4.4984999999999999</v>
      </c>
      <c r="K228" s="35"/>
      <c r="L228" s="35"/>
      <c r="M228" s="55"/>
      <c r="N228" s="35">
        <f>Table2[[#This Row],[Mileage]]*-0.25</f>
        <v>0</v>
      </c>
      <c r="O228" s="9" t="s">
        <v>11</v>
      </c>
      <c r="P228" s="35">
        <f>Table2[[#This Row],[Total Payment Received Before Fees]]+Table2[[#This Row],[Unit Cost]]+Table2[[#This Row],[Shipping Cost]]+Table2[[#This Row],[Amazon Fee]]+Table2[[#This Row],[Parking Fee]]+Table2[[#This Row],[Miscellaneous / Overhead]]</f>
        <v>8.6114999999999995</v>
      </c>
      <c r="Q228" s="38">
        <v>41623</v>
      </c>
    </row>
    <row r="229" spans="1:18">
      <c r="A229" s="12" t="s">
        <v>1552</v>
      </c>
      <c r="B229" s="20" t="s">
        <v>1383</v>
      </c>
      <c r="D229" s="71">
        <v>1</v>
      </c>
      <c r="E229" s="35">
        <v>14.99</v>
      </c>
      <c r="F229" s="46">
        <v>5.49</v>
      </c>
      <c r="G229" s="35">
        <f t="shared" si="17"/>
        <v>20.48</v>
      </c>
      <c r="H229" s="35">
        <v>-6</v>
      </c>
      <c r="I229" s="35">
        <v>-6.51</v>
      </c>
      <c r="J229" s="35">
        <f t="shared" si="15"/>
        <v>-3.0720000000000001</v>
      </c>
      <c r="K229" s="35"/>
      <c r="L229" s="35"/>
      <c r="M229" s="55"/>
      <c r="N229" s="35">
        <f>Table2[[#This Row],[Mileage]]*-0.25</f>
        <v>0</v>
      </c>
      <c r="O229" s="9" t="s">
        <v>11</v>
      </c>
      <c r="P229" s="35">
        <f>Table2[[#This Row],[Total Payment Received Before Fees]]+Table2[[#This Row],[Unit Cost]]+Table2[[#This Row],[Shipping Cost]]+Table2[[#This Row],[Amazon Fee]]+Table2[[#This Row],[Parking Fee]]+Table2[[#This Row],[Miscellaneous / Overhead]]</f>
        <v>4.8980000000000006</v>
      </c>
      <c r="Q229" s="38">
        <v>41624</v>
      </c>
    </row>
    <row r="230" spans="1:18">
      <c r="A230" s="12">
        <v>52</v>
      </c>
      <c r="B230" s="10" t="s">
        <v>164</v>
      </c>
      <c r="D230" s="71">
        <v>1</v>
      </c>
      <c r="E230" s="35">
        <v>29.99</v>
      </c>
      <c r="F230" s="46">
        <v>11.99</v>
      </c>
      <c r="G230" s="35">
        <f t="shared" si="17"/>
        <v>41.98</v>
      </c>
      <c r="H230" s="35">
        <v>0</v>
      </c>
      <c r="I230" s="35">
        <v>-13.4</v>
      </c>
      <c r="J230" s="35">
        <f t="shared" si="15"/>
        <v>-6.2969999999999997</v>
      </c>
      <c r="K230" s="35"/>
      <c r="L230" s="35"/>
      <c r="M230" s="55"/>
      <c r="N230" s="35">
        <f>Table2[[#This Row],[Mileage]]*-0.25</f>
        <v>0</v>
      </c>
      <c r="O230" s="9" t="s">
        <v>11</v>
      </c>
      <c r="P230" s="35">
        <f>Table2[[#This Row],[Total Payment Received Before Fees]]+Table2[[#This Row],[Unit Cost]]+Table2[[#This Row],[Shipping Cost]]+Table2[[#This Row],[Amazon Fee]]+Table2[[#This Row],[Parking Fee]]+Table2[[#This Row],[Miscellaneous / Overhead]]</f>
        <v>22.282999999999998</v>
      </c>
      <c r="Q230" s="38">
        <v>41624</v>
      </c>
    </row>
    <row r="231" spans="1:18">
      <c r="A231" s="12"/>
      <c r="B231" s="10"/>
      <c r="E231" s="35"/>
      <c r="F231" s="46"/>
      <c r="G231" s="35">
        <f t="shared" si="17"/>
        <v>0</v>
      </c>
      <c r="H231" s="35"/>
      <c r="I231" s="35"/>
      <c r="J231" s="35"/>
      <c r="K231" s="35"/>
      <c r="L231" s="35"/>
      <c r="M231" s="55">
        <v>40</v>
      </c>
      <c r="N231" s="35">
        <f>Table2[[#This Row],[Mileage]]*-0.25</f>
        <v>-10</v>
      </c>
      <c r="O231" s="9" t="s">
        <v>11</v>
      </c>
      <c r="P231" s="35">
        <f>Table2[[#This Row],[Mileage Reimbursement]]</f>
        <v>-10</v>
      </c>
      <c r="Q231" s="38">
        <v>41624</v>
      </c>
      <c r="R231" s="9" t="s">
        <v>2852</v>
      </c>
    </row>
    <row r="232" spans="1:18">
      <c r="A232" s="12" t="s">
        <v>2019</v>
      </c>
      <c r="B232" s="20" t="s">
        <v>1748</v>
      </c>
      <c r="D232" s="71">
        <v>1</v>
      </c>
      <c r="E232" s="35">
        <v>11.99</v>
      </c>
      <c r="F232" s="46">
        <v>5.49</v>
      </c>
      <c r="G232" s="35">
        <f t="shared" si="17"/>
        <v>17.48</v>
      </c>
      <c r="H232" s="35">
        <v>-3</v>
      </c>
      <c r="I232" s="35">
        <v>-3.23</v>
      </c>
      <c r="J232" s="35">
        <f t="shared" si="15"/>
        <v>-2.6219999999999999</v>
      </c>
      <c r="K232" s="35"/>
      <c r="L232" s="35"/>
      <c r="M232" s="55"/>
      <c r="N232" s="35">
        <f>Table2[[#This Row],[Mileage]]*-0.25</f>
        <v>0</v>
      </c>
      <c r="O232" s="9" t="s">
        <v>800</v>
      </c>
      <c r="P232" s="35">
        <f>Table2[[#This Row],[Total Payment Received Before Fees]]+Table2[[#This Row],[Unit Cost]]+Table2[[#This Row],[Shipping Cost]]+Table2[[#This Row],[Amazon Fee]]+Table2[[#This Row],[Parking Fee]]+Table2[[#This Row],[Miscellaneous / Overhead]]</f>
        <v>8.6280000000000001</v>
      </c>
      <c r="Q232" s="38">
        <v>41624</v>
      </c>
    </row>
    <row r="233" spans="1:18">
      <c r="A233" s="12" t="s">
        <v>1961</v>
      </c>
      <c r="B233" s="20" t="s">
        <v>1689</v>
      </c>
      <c r="D233" s="71">
        <v>1</v>
      </c>
      <c r="E233" s="35">
        <v>9.99</v>
      </c>
      <c r="F233" s="46" t="s">
        <v>2239</v>
      </c>
      <c r="G233" s="35">
        <f t="shared" si="17"/>
        <v>9.99</v>
      </c>
      <c r="H233" s="35">
        <v>-2.25</v>
      </c>
      <c r="I233" s="35">
        <v>-2.04</v>
      </c>
      <c r="J233" s="35">
        <f t="shared" si="15"/>
        <v>-1.4984999999999999</v>
      </c>
      <c r="K233" s="35"/>
      <c r="L233" s="35"/>
      <c r="M233" s="55"/>
      <c r="N233" s="35">
        <f>Table2[[#This Row],[Mileage]]*-0.25</f>
        <v>0</v>
      </c>
      <c r="O233" s="9" t="s">
        <v>800</v>
      </c>
      <c r="P233" s="35">
        <f>Table2[[#This Row],[Total Payment Received Before Fees]]+Table2[[#This Row],[Unit Cost]]+Table2[[#This Row],[Shipping Cost]]+Table2[[#This Row],[Amazon Fee]]+Table2[[#This Row],[Parking Fee]]+Table2[[#This Row],[Miscellaneous / Overhead]]</f>
        <v>4.2015000000000002</v>
      </c>
      <c r="Q233" s="38">
        <v>41624</v>
      </c>
    </row>
    <row r="234" spans="1:18">
      <c r="A234" s="12" t="s">
        <v>232</v>
      </c>
      <c r="B234" s="9" t="s">
        <v>230</v>
      </c>
      <c r="D234" s="71">
        <v>1</v>
      </c>
      <c r="E234" s="35">
        <v>23.99</v>
      </c>
      <c r="F234" s="46">
        <v>6.49</v>
      </c>
      <c r="G234" s="35">
        <f t="shared" ref="G234:G247" si="18">SUM(E234:F234)</f>
        <v>30.479999999999997</v>
      </c>
      <c r="H234" s="35">
        <v>-9.75</v>
      </c>
      <c r="I234" s="35">
        <v>-6.51</v>
      </c>
      <c r="J234" s="35">
        <f t="shared" si="15"/>
        <v>-4.5719999999999992</v>
      </c>
      <c r="K234" s="35"/>
      <c r="L234" s="35"/>
      <c r="M234" s="55"/>
      <c r="N234" s="35">
        <f>Table2[[#This Row],[Mileage]]*-0.25</f>
        <v>0</v>
      </c>
      <c r="O234" s="9" t="s">
        <v>800</v>
      </c>
      <c r="P234" s="35">
        <f>Table2[[#This Row],[Total Payment Received Before Fees]]+Table2[[#This Row],[Unit Cost]]+Table2[[#This Row],[Shipping Cost]]+Table2[[#This Row],[Amazon Fee]]+Table2[[#This Row],[Parking Fee]]+Table2[[#This Row],[Miscellaneous / Overhead]]</f>
        <v>9.6479999999999979</v>
      </c>
      <c r="Q234" s="38">
        <v>41624</v>
      </c>
    </row>
    <row r="235" spans="1:18">
      <c r="A235" s="12" t="s">
        <v>1483</v>
      </c>
      <c r="B235" s="20" t="s">
        <v>1405</v>
      </c>
      <c r="D235" s="71">
        <v>1</v>
      </c>
      <c r="E235" s="35">
        <v>19.989999999999998</v>
      </c>
      <c r="F235" s="46">
        <v>6.49</v>
      </c>
      <c r="G235" s="35">
        <f t="shared" si="18"/>
        <v>26.479999999999997</v>
      </c>
      <c r="H235" s="35">
        <v>-7.5</v>
      </c>
      <c r="I235" s="35">
        <v>-3.23</v>
      </c>
      <c r="J235" s="35">
        <f t="shared" si="15"/>
        <v>-3.9719999999999995</v>
      </c>
      <c r="K235" s="35"/>
      <c r="L235" s="35"/>
      <c r="M235" s="55"/>
      <c r="N235" s="35">
        <f>Table2[[#This Row],[Mileage]]*-0.25</f>
        <v>0</v>
      </c>
      <c r="O235" s="9" t="s">
        <v>800</v>
      </c>
      <c r="P235" s="35">
        <f>Table2[[#This Row],[Total Payment Received Before Fees]]+Table2[[#This Row],[Unit Cost]]+Table2[[#This Row],[Shipping Cost]]+Table2[[#This Row],[Amazon Fee]]+Table2[[#This Row],[Parking Fee]]+Table2[[#This Row],[Miscellaneous / Overhead]]</f>
        <v>11.777999999999997</v>
      </c>
      <c r="Q235" s="38">
        <v>41624</v>
      </c>
    </row>
    <row r="236" spans="1:18">
      <c r="A236" s="12" t="s">
        <v>2228</v>
      </c>
      <c r="B236" s="19" t="s">
        <v>2209</v>
      </c>
      <c r="D236" s="71">
        <v>2</v>
      </c>
      <c r="E236" s="35">
        <v>27.98</v>
      </c>
      <c r="F236" s="46">
        <v>4.99</v>
      </c>
      <c r="G236" s="35">
        <f t="shared" si="18"/>
        <v>32.97</v>
      </c>
      <c r="H236" s="35">
        <v>-12</v>
      </c>
      <c r="I236" s="35">
        <v>-2.39</v>
      </c>
      <c r="J236" s="35">
        <f t="shared" si="15"/>
        <v>-4.9455</v>
      </c>
      <c r="K236" s="35"/>
      <c r="L236" s="35">
        <v>-16.93</v>
      </c>
      <c r="M236" s="55"/>
      <c r="N236" s="35">
        <f>Table2[[#This Row],[Mileage]]*-0.25</f>
        <v>0</v>
      </c>
      <c r="O236" s="9" t="s">
        <v>800</v>
      </c>
      <c r="P236" s="35">
        <f>Table2[[#This Row],[Total Payment Received Before Fees]]+Table2[[#This Row],[Unit Cost]]+Table2[[#This Row],[Shipping Cost]]+Table2[[#This Row],[Amazon Fee]]+Table2[[#This Row],[Parking Fee]]+Table2[[#This Row],[Miscellaneous / Overhead]]</f>
        <v>-3.2955000000000005</v>
      </c>
      <c r="Q236" s="38">
        <v>41624</v>
      </c>
    </row>
    <row r="237" spans="1:18">
      <c r="A237" s="12" t="s">
        <v>1552</v>
      </c>
      <c r="B237" s="20" t="s">
        <v>1383</v>
      </c>
      <c r="D237" s="71">
        <v>1</v>
      </c>
      <c r="E237" s="35">
        <v>14.99</v>
      </c>
      <c r="F237" s="46">
        <v>5.49</v>
      </c>
      <c r="G237" s="35">
        <f t="shared" si="18"/>
        <v>20.48</v>
      </c>
      <c r="H237" s="35">
        <v>-6</v>
      </c>
      <c r="I237" s="35">
        <v>-6.51</v>
      </c>
      <c r="J237" s="35">
        <f t="shared" si="15"/>
        <v>-3.0720000000000001</v>
      </c>
      <c r="K237" s="35"/>
      <c r="L237" s="35"/>
      <c r="M237" s="55"/>
      <c r="N237" s="35">
        <f>Table2[[#This Row],[Mileage]]*-0.25</f>
        <v>0</v>
      </c>
      <c r="O237" s="9" t="s">
        <v>800</v>
      </c>
      <c r="P237" s="35">
        <f>Table2[[#This Row],[Total Payment Received Before Fees]]+Table2[[#This Row],[Unit Cost]]+Table2[[#This Row],[Shipping Cost]]+Table2[[#This Row],[Amazon Fee]]+Table2[[#This Row],[Parking Fee]]+Table2[[#This Row],[Miscellaneous / Overhead]]</f>
        <v>4.8980000000000006</v>
      </c>
      <c r="Q237" s="38">
        <v>41624</v>
      </c>
    </row>
    <row r="238" spans="1:18">
      <c r="A238" s="12" t="s">
        <v>2327</v>
      </c>
      <c r="B238" s="17" t="s">
        <v>2259</v>
      </c>
      <c r="D238" s="71">
        <v>1</v>
      </c>
      <c r="E238" s="35">
        <v>4.25</v>
      </c>
      <c r="F238" s="46">
        <v>4.74</v>
      </c>
      <c r="G238" s="35">
        <f t="shared" si="18"/>
        <v>8.99</v>
      </c>
      <c r="H238" s="35">
        <v>-2.25</v>
      </c>
      <c r="I238" s="35">
        <v>-1.86</v>
      </c>
      <c r="J238" s="35">
        <f t="shared" si="15"/>
        <v>-1.3485</v>
      </c>
      <c r="K238" s="35"/>
      <c r="L238" s="35"/>
      <c r="M238" s="55"/>
      <c r="N238" s="35">
        <f>Table2[[#This Row],[Mileage]]*-0.25</f>
        <v>0</v>
      </c>
      <c r="O238" s="9" t="s">
        <v>800</v>
      </c>
      <c r="P238" s="35">
        <f>Table2[[#This Row],[Total Payment Received Before Fees]]+Table2[[#This Row],[Unit Cost]]+Table2[[#This Row],[Shipping Cost]]+Table2[[#This Row],[Amazon Fee]]+Table2[[#This Row],[Parking Fee]]+Table2[[#This Row],[Miscellaneous / Overhead]]</f>
        <v>3.5314999999999999</v>
      </c>
      <c r="Q238" s="38">
        <v>41624</v>
      </c>
    </row>
    <row r="239" spans="1:18">
      <c r="A239" s="12" t="s">
        <v>1553</v>
      </c>
      <c r="B239" s="19" t="s">
        <v>1366</v>
      </c>
      <c r="D239" s="71">
        <v>1</v>
      </c>
      <c r="E239" s="35">
        <v>59.62</v>
      </c>
      <c r="F239" s="46" t="s">
        <v>2239</v>
      </c>
      <c r="G239" s="35">
        <f t="shared" si="18"/>
        <v>59.62</v>
      </c>
      <c r="H239" s="26">
        <v>-19.5</v>
      </c>
      <c r="I239" s="26">
        <v>-13.4</v>
      </c>
      <c r="J239" s="35">
        <f>-(G239*0.15)*0.2</f>
        <v>-1.7886</v>
      </c>
      <c r="K239" s="26"/>
      <c r="L239" s="45">
        <v>-59.62</v>
      </c>
      <c r="M239" s="49"/>
      <c r="N239" s="26">
        <f>Table2[[#This Row],[Mileage]]*-0.25</f>
        <v>0</v>
      </c>
      <c r="O239" s="13" t="s">
        <v>800</v>
      </c>
      <c r="P239" s="26">
        <f>Table2[[#This Row],[Total Payment Received Before Fees]]+Table2[[#This Row],[Unit Cost]]+Table2[[#This Row],[Shipping Cost]]+Table2[[#This Row],[Amazon Fee]]+Table2[[#This Row],[Parking Fee]]+Table2[[#This Row],[Miscellaneous / Overhead]]</f>
        <v>-34.688599999999994</v>
      </c>
      <c r="Q239" s="27">
        <v>41625</v>
      </c>
      <c r="R239" s="47" t="s">
        <v>2666</v>
      </c>
    </row>
    <row r="240" spans="1:18">
      <c r="A240" s="12" t="s">
        <v>1552</v>
      </c>
      <c r="B240" s="20" t="s">
        <v>1383</v>
      </c>
      <c r="D240" s="71">
        <v>1</v>
      </c>
      <c r="E240" s="35">
        <v>14.99</v>
      </c>
      <c r="F240" s="46">
        <v>5.49</v>
      </c>
      <c r="G240" s="35">
        <f t="shared" si="18"/>
        <v>20.48</v>
      </c>
      <c r="H240" s="35">
        <v>-6</v>
      </c>
      <c r="I240" s="35">
        <v>-6.51</v>
      </c>
      <c r="J240" s="35">
        <f t="shared" ref="J240:J302" si="19">-(G240*0.15)</f>
        <v>-3.0720000000000001</v>
      </c>
      <c r="K240" s="35"/>
      <c r="L240" s="35"/>
      <c r="M240" s="55"/>
      <c r="N240" s="35">
        <f>Table2[[#This Row],[Mileage]]*-0.25</f>
        <v>0</v>
      </c>
      <c r="O240" s="9" t="s">
        <v>800</v>
      </c>
      <c r="P240" s="35">
        <f>Table2[[#This Row],[Total Payment Received Before Fees]]+Table2[[#This Row],[Unit Cost]]+Table2[[#This Row],[Shipping Cost]]+Table2[[#This Row],[Amazon Fee]]+Table2[[#This Row],[Parking Fee]]+Table2[[#This Row],[Miscellaneous / Overhead]]</f>
        <v>4.8980000000000006</v>
      </c>
      <c r="Q240" s="38">
        <v>41625</v>
      </c>
    </row>
    <row r="241" spans="1:18">
      <c r="A241" s="12" t="s">
        <v>1009</v>
      </c>
      <c r="B241" s="17" t="s">
        <v>1006</v>
      </c>
      <c r="D241" s="71">
        <v>1</v>
      </c>
      <c r="E241" s="35">
        <v>5.99</v>
      </c>
      <c r="F241" s="46">
        <v>5.99</v>
      </c>
      <c r="G241" s="35">
        <f t="shared" si="18"/>
        <v>11.98</v>
      </c>
      <c r="H241" s="35">
        <v>-2.63</v>
      </c>
      <c r="I241" s="35">
        <v>-1.69</v>
      </c>
      <c r="J241" s="35">
        <f t="shared" si="19"/>
        <v>-1.7969999999999999</v>
      </c>
      <c r="K241" s="35"/>
      <c r="L241" s="35"/>
      <c r="M241" s="55"/>
      <c r="N241" s="35">
        <f>Table2[[#This Row],[Mileage]]*-0.25</f>
        <v>0</v>
      </c>
      <c r="O241" s="9" t="s">
        <v>800</v>
      </c>
      <c r="P241" s="35">
        <f>Table2[[#This Row],[Total Payment Received Before Fees]]+Table2[[#This Row],[Unit Cost]]+Table2[[#This Row],[Shipping Cost]]+Table2[[#This Row],[Amazon Fee]]+Table2[[#This Row],[Parking Fee]]+Table2[[#This Row],[Miscellaneous / Overhead]]</f>
        <v>5.8630000000000022</v>
      </c>
      <c r="Q241" s="38">
        <v>41625</v>
      </c>
    </row>
    <row r="242" spans="1:18">
      <c r="A242" s="12" t="s">
        <v>1939</v>
      </c>
      <c r="B242" s="20" t="s">
        <v>1666</v>
      </c>
      <c r="D242" s="71">
        <v>1</v>
      </c>
      <c r="E242" s="35">
        <v>7.99</v>
      </c>
      <c r="F242" s="46">
        <v>5.49</v>
      </c>
      <c r="G242" s="35">
        <f t="shared" si="18"/>
        <v>13.48</v>
      </c>
      <c r="H242" s="35">
        <v>-1.9</v>
      </c>
      <c r="I242" s="35">
        <v>-1.69</v>
      </c>
      <c r="J242" s="35">
        <f t="shared" si="19"/>
        <v>-2.0219999999999998</v>
      </c>
      <c r="K242" s="35"/>
      <c r="L242" s="35"/>
      <c r="M242" s="55"/>
      <c r="N242" s="35">
        <f>Table2[[#This Row],[Mileage]]*-0.25</f>
        <v>0</v>
      </c>
      <c r="O242" s="9" t="s">
        <v>800</v>
      </c>
      <c r="P242" s="35">
        <f>Table2[[#This Row],[Total Payment Received Before Fees]]+Table2[[#This Row],[Unit Cost]]+Table2[[#This Row],[Shipping Cost]]+Table2[[#This Row],[Amazon Fee]]+Table2[[#This Row],[Parking Fee]]+Table2[[#This Row],[Miscellaneous / Overhead]]</f>
        <v>7.8680000000000003</v>
      </c>
      <c r="Q242" s="38">
        <v>41626</v>
      </c>
    </row>
    <row r="243" spans="1:18">
      <c r="A243" s="12" t="s">
        <v>2510</v>
      </c>
      <c r="B243" s="19" t="s">
        <v>2486</v>
      </c>
      <c r="D243" s="71">
        <v>1</v>
      </c>
      <c r="E243" s="35">
        <v>3.99</v>
      </c>
      <c r="F243" s="46">
        <v>3.99</v>
      </c>
      <c r="G243" s="35">
        <f t="shared" si="18"/>
        <v>7.98</v>
      </c>
      <c r="H243" s="35">
        <v>-2.63</v>
      </c>
      <c r="I243" s="35">
        <v>-1.69</v>
      </c>
      <c r="J243" s="35">
        <f t="shared" si="19"/>
        <v>-1.1970000000000001</v>
      </c>
      <c r="K243" s="35"/>
      <c r="L243" s="35"/>
      <c r="M243" s="55"/>
      <c r="N243" s="35">
        <f>Table2[[#This Row],[Mileage]]*-0.25</f>
        <v>0</v>
      </c>
      <c r="O243" s="9" t="s">
        <v>800</v>
      </c>
      <c r="P243" s="35">
        <f>Table2[[#This Row],[Total Payment Received Before Fees]]+Table2[[#This Row],[Unit Cost]]+Table2[[#This Row],[Shipping Cost]]+Table2[[#This Row],[Amazon Fee]]+Table2[[#This Row],[Parking Fee]]+Table2[[#This Row],[Miscellaneous / Overhead]]</f>
        <v>2.4630000000000005</v>
      </c>
      <c r="Q243" s="38">
        <v>41626</v>
      </c>
    </row>
    <row r="244" spans="1:18">
      <c r="A244" s="12"/>
      <c r="B244" s="19"/>
      <c r="E244" s="35"/>
      <c r="F244" s="46"/>
      <c r="G244" s="35">
        <f t="shared" si="18"/>
        <v>0</v>
      </c>
      <c r="H244" s="35"/>
      <c r="I244" s="35"/>
      <c r="J244" s="35">
        <f t="shared" si="19"/>
        <v>0</v>
      </c>
      <c r="K244" s="35"/>
      <c r="L244" s="35">
        <v>-21.7</v>
      </c>
      <c r="M244" s="55"/>
      <c r="N244" s="35">
        <f>Table2[[#This Row],[Mileage]]*-0.25</f>
        <v>0</v>
      </c>
      <c r="O244" s="9" t="s">
        <v>10</v>
      </c>
      <c r="P244" s="42">
        <f>Table2[[#This Row],[Total Payment Received Before Fees]]+Table2[[#This Row],[Unit Cost]]+Table2[[#This Row],[Shipping Cost]]+Table2[[#This Row],[Amazon Fee]]+Table2[[#This Row],[Parking Fee]]+Table2[[#This Row],[Miscellaneous / Overhead]]</f>
        <v>-21.7</v>
      </c>
      <c r="Q244" s="38">
        <v>41626</v>
      </c>
      <c r="R244" s="9" t="s">
        <v>919</v>
      </c>
    </row>
    <row r="245" spans="1:18">
      <c r="A245" s="12"/>
      <c r="B245" s="19"/>
      <c r="E245" s="35"/>
      <c r="F245" s="46"/>
      <c r="G245" s="35">
        <f>SUM(E245:F245)</f>
        <v>0</v>
      </c>
      <c r="H245" s="35"/>
      <c r="I245" s="35"/>
      <c r="J245" s="35"/>
      <c r="K245" s="35"/>
      <c r="L245" s="35"/>
      <c r="M245" s="55">
        <v>16</v>
      </c>
      <c r="N245" s="35">
        <f>Table2[[#This Row],[Mileage]]*-0.25</f>
        <v>-4</v>
      </c>
      <c r="O245" s="9" t="s">
        <v>10</v>
      </c>
      <c r="P245" s="35">
        <f>Table2[[#This Row],[Mileage Reimbursement]]</f>
        <v>-4</v>
      </c>
      <c r="Q245" s="38">
        <v>41626</v>
      </c>
      <c r="R245" s="9" t="s">
        <v>2854</v>
      </c>
    </row>
    <row r="246" spans="1:18">
      <c r="A246" s="12" t="s">
        <v>247</v>
      </c>
      <c r="B246" s="10" t="s">
        <v>245</v>
      </c>
      <c r="D246" s="71">
        <v>1</v>
      </c>
      <c r="E246" s="35">
        <v>23.99</v>
      </c>
      <c r="F246" s="46">
        <v>6.49</v>
      </c>
      <c r="G246" s="35">
        <f t="shared" si="18"/>
        <v>30.479999999999997</v>
      </c>
      <c r="H246" s="35">
        <v>-9.75</v>
      </c>
      <c r="I246" s="35">
        <v>-6.51</v>
      </c>
      <c r="J246" s="35">
        <f t="shared" si="19"/>
        <v>-4.5719999999999992</v>
      </c>
      <c r="K246" s="35"/>
      <c r="L246" s="35"/>
      <c r="M246" s="55"/>
      <c r="N246" s="35">
        <f>Table2[[#This Row],[Mileage]]*-0.25</f>
        <v>0</v>
      </c>
      <c r="O246" s="9" t="s">
        <v>800</v>
      </c>
      <c r="P246" s="35">
        <f>Table2[[#This Row],[Total Payment Received Before Fees]]+Table2[[#This Row],[Unit Cost]]+Table2[[#This Row],[Shipping Cost]]+Table2[[#This Row],[Amazon Fee]]+Table2[[#This Row],[Parking Fee]]+Table2[[#This Row],[Miscellaneous / Overhead]]</f>
        <v>9.6479999999999979</v>
      </c>
      <c r="Q246" s="38">
        <v>41626</v>
      </c>
    </row>
    <row r="247" spans="1:18">
      <c r="A247" s="12" t="s">
        <v>13</v>
      </c>
      <c r="B247" s="10" t="s">
        <v>15</v>
      </c>
      <c r="D247" s="71">
        <v>1</v>
      </c>
      <c r="E247" s="35">
        <v>23.99</v>
      </c>
      <c r="F247" s="46">
        <v>6.49</v>
      </c>
      <c r="G247" s="35">
        <f t="shared" si="18"/>
        <v>30.479999999999997</v>
      </c>
      <c r="H247" s="35">
        <v>-9.75</v>
      </c>
      <c r="I247" s="35">
        <v>-6.51</v>
      </c>
      <c r="J247" s="35">
        <f t="shared" si="19"/>
        <v>-4.5719999999999992</v>
      </c>
      <c r="K247" s="35"/>
      <c r="L247" s="35"/>
      <c r="M247" s="55"/>
      <c r="N247" s="35">
        <f>Table2[[#This Row],[Mileage]]*-0.25</f>
        <v>0</v>
      </c>
      <c r="O247" s="9" t="s">
        <v>1603</v>
      </c>
      <c r="P247" s="35">
        <f>Table2[[#This Row],[Total Payment Received Before Fees]]+Table2[[#This Row],[Unit Cost]]+Table2[[#This Row],[Shipping Cost]]+Table2[[#This Row],[Amazon Fee]]+Table2[[#This Row],[Parking Fee]]+Table2[[#This Row],[Miscellaneous / Overhead]]</f>
        <v>9.6479999999999979</v>
      </c>
      <c r="Q247" s="38">
        <v>41626</v>
      </c>
    </row>
    <row r="248" spans="1:18">
      <c r="A248" s="12" t="s">
        <v>2510</v>
      </c>
      <c r="B248" s="19" t="s">
        <v>2486</v>
      </c>
      <c r="D248" s="71">
        <v>1</v>
      </c>
      <c r="E248" s="35">
        <v>3.99</v>
      </c>
      <c r="F248" s="46">
        <v>3.99</v>
      </c>
      <c r="G248" s="35">
        <f t="shared" ref="G248:G258" si="20">SUM(E248:F248)</f>
        <v>7.98</v>
      </c>
      <c r="H248" s="35">
        <v>-2.63</v>
      </c>
      <c r="I248" s="35">
        <v>-1.69</v>
      </c>
      <c r="J248" s="35">
        <f t="shared" si="19"/>
        <v>-1.1970000000000001</v>
      </c>
      <c r="K248" s="35"/>
      <c r="L248" s="35"/>
      <c r="M248" s="55"/>
      <c r="N248" s="35">
        <f>Table2[[#This Row],[Mileage]]*-0.25</f>
        <v>0</v>
      </c>
      <c r="O248" s="9" t="s">
        <v>1603</v>
      </c>
      <c r="P248" s="35">
        <f>Table2[[#This Row],[Total Payment Received Before Fees]]+Table2[[#This Row],[Unit Cost]]+Table2[[#This Row],[Shipping Cost]]+Table2[[#This Row],[Amazon Fee]]+Table2[[#This Row],[Parking Fee]]+Table2[[#This Row],[Miscellaneous / Overhead]]</f>
        <v>2.4630000000000005</v>
      </c>
      <c r="Q248" s="38">
        <v>41626</v>
      </c>
    </row>
    <row r="249" spans="1:18">
      <c r="A249" s="12" t="s">
        <v>2356</v>
      </c>
      <c r="B249" s="19" t="s">
        <v>2286</v>
      </c>
      <c r="D249" s="71">
        <v>1</v>
      </c>
      <c r="E249" s="35">
        <v>6.25</v>
      </c>
      <c r="F249" s="46">
        <v>4.74</v>
      </c>
      <c r="G249" s="35">
        <f t="shared" si="20"/>
        <v>10.99</v>
      </c>
      <c r="H249" s="35">
        <v>-2.63</v>
      </c>
      <c r="I249" s="35">
        <v>-2.04</v>
      </c>
      <c r="J249" s="35">
        <f t="shared" si="19"/>
        <v>-1.6485000000000001</v>
      </c>
      <c r="K249" s="35"/>
      <c r="L249" s="35"/>
      <c r="M249" s="55"/>
      <c r="N249" s="35">
        <f>Table2[[#This Row],[Mileage]]*-0.25</f>
        <v>0</v>
      </c>
      <c r="O249" s="9" t="s">
        <v>1603</v>
      </c>
      <c r="P249" s="35">
        <f>Table2[[#This Row],[Total Payment Received Before Fees]]+Table2[[#This Row],[Unit Cost]]+Table2[[#This Row],[Shipping Cost]]+Table2[[#This Row],[Amazon Fee]]+Table2[[#This Row],[Parking Fee]]+Table2[[#This Row],[Miscellaneous / Overhead]]</f>
        <v>4.6714999999999991</v>
      </c>
      <c r="Q249" s="38">
        <v>41627</v>
      </c>
    </row>
    <row r="250" spans="1:18">
      <c r="A250" s="12" t="s">
        <v>1250</v>
      </c>
      <c r="B250" s="19" t="s">
        <v>1100</v>
      </c>
      <c r="D250" s="71">
        <v>1</v>
      </c>
      <c r="E250" s="35">
        <v>13.5</v>
      </c>
      <c r="F250" s="46" t="s">
        <v>2239</v>
      </c>
      <c r="G250" s="35">
        <f t="shared" si="20"/>
        <v>13.5</v>
      </c>
      <c r="H250" s="35">
        <v>-5.25</v>
      </c>
      <c r="I250" s="35">
        <v>-2.39</v>
      </c>
      <c r="J250" s="35">
        <f t="shared" si="19"/>
        <v>-2.0249999999999999</v>
      </c>
      <c r="K250" s="35"/>
      <c r="L250" s="35"/>
      <c r="M250" s="55"/>
      <c r="N250" s="35">
        <f>Table2[[#This Row],[Mileage]]*-0.25</f>
        <v>0</v>
      </c>
      <c r="O250" s="9" t="s">
        <v>1603</v>
      </c>
      <c r="P250" s="35">
        <f>Table2[[#This Row],[Total Payment Received Before Fees]]+Table2[[#This Row],[Unit Cost]]+Table2[[#This Row],[Shipping Cost]]+Table2[[#This Row],[Amazon Fee]]+Table2[[#This Row],[Parking Fee]]+Table2[[#This Row],[Miscellaneous / Overhead]]</f>
        <v>3.8349999999999995</v>
      </c>
      <c r="Q250" s="38">
        <v>41627</v>
      </c>
    </row>
    <row r="251" spans="1:18">
      <c r="A251" s="12" t="s">
        <v>2228</v>
      </c>
      <c r="B251" s="19" t="s">
        <v>2209</v>
      </c>
      <c r="D251" s="71">
        <v>7</v>
      </c>
      <c r="E251" s="35">
        <v>97.93</v>
      </c>
      <c r="F251" s="46">
        <v>6.24</v>
      </c>
      <c r="G251" s="35">
        <f t="shared" si="20"/>
        <v>104.17</v>
      </c>
      <c r="H251" s="35">
        <v>-42</v>
      </c>
      <c r="I251" s="35">
        <v>-9.8800000000000008</v>
      </c>
      <c r="J251" s="35">
        <f t="shared" si="19"/>
        <v>-15.625499999999999</v>
      </c>
      <c r="K251" s="35"/>
      <c r="L251" s="35"/>
      <c r="M251" s="55"/>
      <c r="N251" s="35">
        <f>Table2[[#This Row],[Mileage]]*-0.25</f>
        <v>0</v>
      </c>
      <c r="O251" s="9" t="s">
        <v>1603</v>
      </c>
      <c r="P251" s="35">
        <f>Table2[[#This Row],[Total Payment Received Before Fees]]+Table2[[#This Row],[Unit Cost]]+Table2[[#This Row],[Shipping Cost]]+Table2[[#This Row],[Amazon Fee]]+Table2[[#This Row],[Parking Fee]]+Table2[[#This Row],[Miscellaneous / Overhead]]</f>
        <v>36.664500000000004</v>
      </c>
      <c r="Q251" s="38">
        <v>41627</v>
      </c>
    </row>
    <row r="252" spans="1:18">
      <c r="A252" s="12" t="s">
        <v>244</v>
      </c>
      <c r="B252" s="10" t="s">
        <v>243</v>
      </c>
      <c r="D252" s="71">
        <v>1</v>
      </c>
      <c r="E252" s="35">
        <v>23.99</v>
      </c>
      <c r="F252" s="46">
        <v>6.49</v>
      </c>
      <c r="G252" s="35">
        <f t="shared" si="20"/>
        <v>30.479999999999997</v>
      </c>
      <c r="H252" s="35">
        <v>-9.75</v>
      </c>
      <c r="I252" s="35">
        <v>-5.54</v>
      </c>
      <c r="J252" s="35">
        <f t="shared" si="19"/>
        <v>-4.5719999999999992</v>
      </c>
      <c r="K252" s="35"/>
      <c r="L252" s="35"/>
      <c r="M252" s="55"/>
      <c r="N252" s="35">
        <f>Table2[[#This Row],[Mileage]]*-0.25</f>
        <v>0</v>
      </c>
      <c r="O252" s="9" t="s">
        <v>1603</v>
      </c>
      <c r="P252" s="35">
        <f>Table2[[#This Row],[Total Payment Received Before Fees]]+Table2[[#This Row],[Unit Cost]]+Table2[[#This Row],[Shipping Cost]]+Table2[[#This Row],[Amazon Fee]]+Table2[[#This Row],[Parking Fee]]+Table2[[#This Row],[Miscellaneous / Overhead]]</f>
        <v>10.617999999999999</v>
      </c>
      <c r="Q252" s="38">
        <v>41628</v>
      </c>
    </row>
    <row r="253" spans="1:18">
      <c r="A253" s="12" t="s">
        <v>242</v>
      </c>
      <c r="B253" s="10" t="s">
        <v>241</v>
      </c>
      <c r="D253" s="71">
        <v>1</v>
      </c>
      <c r="E253" s="35">
        <v>23.99</v>
      </c>
      <c r="F253" s="46">
        <v>6.49</v>
      </c>
      <c r="G253" s="35">
        <f t="shared" si="20"/>
        <v>30.479999999999997</v>
      </c>
      <c r="H253" s="35">
        <v>-9.75</v>
      </c>
      <c r="I253" s="35">
        <v>-5.75</v>
      </c>
      <c r="J253" s="35">
        <f t="shared" si="19"/>
        <v>-4.5719999999999992</v>
      </c>
      <c r="K253" s="35"/>
      <c r="L253" s="35"/>
      <c r="M253" s="55"/>
      <c r="N253" s="35">
        <f>Table2[[#This Row],[Mileage]]*-0.25</f>
        <v>0</v>
      </c>
      <c r="O253" s="9" t="s">
        <v>800</v>
      </c>
      <c r="P253" s="35">
        <f>Table2[[#This Row],[Total Payment Received Before Fees]]+Table2[[#This Row],[Unit Cost]]+Table2[[#This Row],[Shipping Cost]]+Table2[[#This Row],[Amazon Fee]]+Table2[[#This Row],[Parking Fee]]+Table2[[#This Row],[Miscellaneous / Overhead]]</f>
        <v>10.407999999999998</v>
      </c>
      <c r="Q253" s="38">
        <v>41628</v>
      </c>
    </row>
    <row r="254" spans="1:18">
      <c r="A254" s="12" t="s">
        <v>189</v>
      </c>
      <c r="B254" s="19" t="s">
        <v>188</v>
      </c>
      <c r="D254" s="71">
        <v>1</v>
      </c>
      <c r="E254" s="35">
        <v>20</v>
      </c>
      <c r="F254" s="46">
        <v>5.49</v>
      </c>
      <c r="G254" s="35">
        <f t="shared" si="20"/>
        <v>25.490000000000002</v>
      </c>
      <c r="H254" s="35">
        <v>-9</v>
      </c>
      <c r="I254" s="35">
        <v>-3.08</v>
      </c>
      <c r="J254" s="35">
        <f t="shared" si="19"/>
        <v>-3.8235000000000001</v>
      </c>
      <c r="K254" s="35"/>
      <c r="L254" s="35"/>
      <c r="M254" s="55"/>
      <c r="N254" s="35">
        <f>Table2[[#This Row],[Mileage]]*-0.25</f>
        <v>0</v>
      </c>
      <c r="O254" s="9" t="s">
        <v>1603</v>
      </c>
      <c r="P254" s="35">
        <f>Table2[[#This Row],[Total Payment Received Before Fees]]+Table2[[#This Row],[Unit Cost]]+Table2[[#This Row],[Shipping Cost]]+Table2[[#This Row],[Amazon Fee]]+Table2[[#This Row],[Parking Fee]]+Table2[[#This Row],[Miscellaneous / Overhead]]</f>
        <v>9.5865000000000009</v>
      </c>
      <c r="Q254" s="38">
        <v>41628</v>
      </c>
    </row>
    <row r="255" spans="1:18">
      <c r="A255" s="12" t="s">
        <v>2019</v>
      </c>
      <c r="B255" s="19" t="s">
        <v>1748</v>
      </c>
      <c r="D255" s="71">
        <v>1</v>
      </c>
      <c r="E255" s="35">
        <v>11.99</v>
      </c>
      <c r="F255" s="46">
        <v>5.49</v>
      </c>
      <c r="G255" s="35">
        <f t="shared" si="20"/>
        <v>17.48</v>
      </c>
      <c r="H255" s="35">
        <v>-3</v>
      </c>
      <c r="I255" s="35">
        <v>-3.23</v>
      </c>
      <c r="J255" s="35">
        <f t="shared" si="19"/>
        <v>-2.6219999999999999</v>
      </c>
      <c r="K255" s="35"/>
      <c r="L255" s="35"/>
      <c r="M255" s="55"/>
      <c r="N255" s="35">
        <f>Table2[[#This Row],[Mileage]]*-0.25</f>
        <v>0</v>
      </c>
      <c r="O255" s="9" t="s">
        <v>1603</v>
      </c>
      <c r="P255" s="35">
        <f>Table2[[#This Row],[Total Payment Received Before Fees]]+Table2[[#This Row],[Unit Cost]]+Table2[[#This Row],[Shipping Cost]]+Table2[[#This Row],[Amazon Fee]]+Table2[[#This Row],[Parking Fee]]+Table2[[#This Row],[Miscellaneous / Overhead]]</f>
        <v>8.6280000000000001</v>
      </c>
      <c r="Q255" s="38">
        <v>41629</v>
      </c>
    </row>
    <row r="256" spans="1:18">
      <c r="A256" s="12" t="s">
        <v>2228</v>
      </c>
      <c r="B256" s="19" t="s">
        <v>2209</v>
      </c>
      <c r="D256" s="71">
        <v>1</v>
      </c>
      <c r="E256" s="35">
        <v>13.99</v>
      </c>
      <c r="F256" s="46">
        <v>4.74</v>
      </c>
      <c r="G256" s="35">
        <f t="shared" si="20"/>
        <v>18.73</v>
      </c>
      <c r="H256" s="35">
        <v>-6</v>
      </c>
      <c r="I256" s="35">
        <v>-1.86</v>
      </c>
      <c r="J256" s="35">
        <f t="shared" si="19"/>
        <v>-2.8094999999999999</v>
      </c>
      <c r="K256" s="35"/>
      <c r="L256" s="35"/>
      <c r="M256" s="55"/>
      <c r="N256" s="35">
        <f>Table2[[#This Row],[Mileage]]*-0.25</f>
        <v>0</v>
      </c>
      <c r="O256" s="9" t="s">
        <v>1603</v>
      </c>
      <c r="P256" s="35">
        <f>Table2[[#This Row],[Total Payment Received Before Fees]]+Table2[[#This Row],[Unit Cost]]+Table2[[#This Row],[Shipping Cost]]+Table2[[#This Row],[Amazon Fee]]+Table2[[#This Row],[Parking Fee]]+Table2[[#This Row],[Miscellaneous / Overhead]]</f>
        <v>8.0605000000000011</v>
      </c>
      <c r="Q256" s="38">
        <v>41629</v>
      </c>
    </row>
    <row r="257" spans="1:18">
      <c r="A257" s="12" t="s">
        <v>386</v>
      </c>
      <c r="B257" s="8" t="s">
        <v>386</v>
      </c>
      <c r="D257" s="71">
        <v>1</v>
      </c>
      <c r="E257" s="35">
        <v>14.99</v>
      </c>
      <c r="F257" s="46">
        <v>5.49</v>
      </c>
      <c r="G257" s="35">
        <f t="shared" si="20"/>
        <v>20.48</v>
      </c>
      <c r="H257" s="35">
        <v>-3.19</v>
      </c>
      <c r="I257" s="35">
        <v>-2.21</v>
      </c>
      <c r="J257" s="35">
        <f t="shared" si="19"/>
        <v>-3.0720000000000001</v>
      </c>
      <c r="K257" s="35"/>
      <c r="L257" s="35"/>
      <c r="M257" s="55"/>
      <c r="N257" s="35">
        <f>Table2[[#This Row],[Mileage]]*-0.25</f>
        <v>0</v>
      </c>
      <c r="O257" s="9" t="s">
        <v>1603</v>
      </c>
      <c r="P257" s="35">
        <f>Table2[[#This Row],[Total Payment Received Before Fees]]+Table2[[#This Row],[Unit Cost]]+Table2[[#This Row],[Shipping Cost]]+Table2[[#This Row],[Amazon Fee]]+Table2[[#This Row],[Parking Fee]]+Table2[[#This Row],[Miscellaneous / Overhead]]</f>
        <v>12.007999999999999</v>
      </c>
      <c r="Q257" s="38">
        <v>41629</v>
      </c>
    </row>
    <row r="258" spans="1:18">
      <c r="A258" s="12">
        <v>155</v>
      </c>
      <c r="B258" s="19" t="s">
        <v>1172</v>
      </c>
      <c r="D258" s="71">
        <v>1</v>
      </c>
      <c r="E258" s="35">
        <v>14.99</v>
      </c>
      <c r="F258" s="46">
        <v>4.49</v>
      </c>
      <c r="G258" s="35">
        <f t="shared" si="20"/>
        <v>19.48</v>
      </c>
      <c r="H258" s="35">
        <v>-3.75</v>
      </c>
      <c r="I258" s="35">
        <v>-2.5499999999999998</v>
      </c>
      <c r="J258" s="35">
        <f t="shared" si="19"/>
        <v>-2.9220000000000002</v>
      </c>
      <c r="K258" s="35"/>
      <c r="L258" s="35"/>
      <c r="M258" s="55"/>
      <c r="N258" s="35">
        <f>Table2[[#This Row],[Mileage]]*-0.25</f>
        <v>0</v>
      </c>
      <c r="O258" s="9" t="s">
        <v>1603</v>
      </c>
      <c r="P258" s="35">
        <f>Table2[[#This Row],[Total Payment Received Before Fees]]+Table2[[#This Row],[Unit Cost]]+Table2[[#This Row],[Shipping Cost]]+Table2[[#This Row],[Amazon Fee]]+Table2[[#This Row],[Parking Fee]]+Table2[[#This Row],[Miscellaneous / Overhead]]</f>
        <v>10.257999999999999</v>
      </c>
      <c r="Q258" s="38">
        <v>41629</v>
      </c>
    </row>
    <row r="259" spans="1:18">
      <c r="A259" s="12" t="s">
        <v>244</v>
      </c>
      <c r="B259" s="10" t="s">
        <v>243</v>
      </c>
      <c r="D259" s="71">
        <v>1</v>
      </c>
      <c r="E259" s="35">
        <v>23.99</v>
      </c>
      <c r="F259" s="46">
        <v>6.49</v>
      </c>
      <c r="G259" s="35">
        <f t="shared" ref="G259:G279" si="21">SUM(E259:F259)</f>
        <v>30.479999999999997</v>
      </c>
      <c r="H259" s="35">
        <v>-9.75</v>
      </c>
      <c r="I259" s="35">
        <v>-6.51</v>
      </c>
      <c r="J259" s="35">
        <f t="shared" si="19"/>
        <v>-4.5719999999999992</v>
      </c>
      <c r="K259" s="35"/>
      <c r="L259" s="35"/>
      <c r="M259" s="55"/>
      <c r="N259" s="35">
        <f>Table2[[#This Row],[Mileage]]*-0.25</f>
        <v>0</v>
      </c>
      <c r="O259" s="9" t="s">
        <v>1603</v>
      </c>
      <c r="P259" s="35">
        <f>Table2[[#This Row],[Total Payment Received Before Fees]]+Table2[[#This Row],[Unit Cost]]+Table2[[#This Row],[Shipping Cost]]+Table2[[#This Row],[Amazon Fee]]+Table2[[#This Row],[Parking Fee]]+Table2[[#This Row],[Miscellaneous / Overhead]]</f>
        <v>9.6479999999999979</v>
      </c>
      <c r="Q259" s="38">
        <v>41630</v>
      </c>
    </row>
    <row r="260" spans="1:18">
      <c r="A260" s="12"/>
      <c r="B260" s="10"/>
      <c r="E260" s="35"/>
      <c r="F260" s="46"/>
      <c r="G260" s="35">
        <f t="shared" si="21"/>
        <v>0</v>
      </c>
      <c r="H260" s="35"/>
      <c r="I260" s="35"/>
      <c r="J260" s="35"/>
      <c r="K260" s="35"/>
      <c r="L260" s="35"/>
      <c r="M260" s="55">
        <v>40</v>
      </c>
      <c r="N260" s="35">
        <f>Table2[[#This Row],[Mileage]]*-0.25</f>
        <v>-10</v>
      </c>
      <c r="O260" s="9" t="s">
        <v>11</v>
      </c>
      <c r="P260" s="35">
        <f>Table2[[#This Row],[Mileage Reimbursement]]</f>
        <v>-10</v>
      </c>
      <c r="Q260" s="38">
        <v>41630</v>
      </c>
      <c r="R260" s="9" t="s">
        <v>2852</v>
      </c>
    </row>
    <row r="261" spans="1:18">
      <c r="A261" s="12" t="s">
        <v>2019</v>
      </c>
      <c r="B261" s="19" t="s">
        <v>1748</v>
      </c>
      <c r="D261" s="71">
        <v>1</v>
      </c>
      <c r="E261" s="35">
        <v>11.99</v>
      </c>
      <c r="F261" s="46">
        <v>5.49</v>
      </c>
      <c r="G261" s="35">
        <f t="shared" si="21"/>
        <v>17.48</v>
      </c>
      <c r="H261" s="35">
        <v>-3</v>
      </c>
      <c r="I261" s="35">
        <v>-3.23</v>
      </c>
      <c r="J261" s="35">
        <f t="shared" si="19"/>
        <v>-2.6219999999999999</v>
      </c>
      <c r="K261" s="35"/>
      <c r="L261" s="35"/>
      <c r="M261" s="55"/>
      <c r="N261" s="35">
        <f>Table2[[#This Row],[Mileage]]*-0.25</f>
        <v>0</v>
      </c>
      <c r="O261" s="9" t="s">
        <v>11</v>
      </c>
      <c r="P261" s="35">
        <f>Table2[[#This Row],[Total Payment Received Before Fees]]+Table2[[#This Row],[Unit Cost]]+Table2[[#This Row],[Shipping Cost]]+Table2[[#This Row],[Amazon Fee]]+Table2[[#This Row],[Parking Fee]]+Table2[[#This Row],[Miscellaneous / Overhead]]</f>
        <v>8.6280000000000001</v>
      </c>
      <c r="Q261" s="38">
        <v>41631</v>
      </c>
    </row>
    <row r="262" spans="1:18">
      <c r="A262" s="12" t="s">
        <v>2233</v>
      </c>
      <c r="B262" s="20" t="s">
        <v>2213</v>
      </c>
      <c r="D262" s="71">
        <v>1</v>
      </c>
      <c r="E262" s="35">
        <v>3.99</v>
      </c>
      <c r="F262" s="46">
        <v>4.74</v>
      </c>
      <c r="G262" s="35">
        <f t="shared" si="21"/>
        <v>8.73</v>
      </c>
      <c r="H262" s="35">
        <v>-3.38</v>
      </c>
      <c r="I262" s="35">
        <v>-1.86</v>
      </c>
      <c r="J262" s="35">
        <f t="shared" si="19"/>
        <v>-1.3095000000000001</v>
      </c>
      <c r="K262" s="35"/>
      <c r="L262" s="35"/>
      <c r="M262" s="55"/>
      <c r="N262" s="35">
        <f>Table2[[#This Row],[Mileage]]*-0.25</f>
        <v>0</v>
      </c>
      <c r="O262" s="9" t="s">
        <v>800</v>
      </c>
      <c r="P262" s="35">
        <f>Table2[[#This Row],[Total Payment Received Before Fees]]+Table2[[#This Row],[Unit Cost]]+Table2[[#This Row],[Shipping Cost]]+Table2[[#This Row],[Amazon Fee]]+Table2[[#This Row],[Parking Fee]]+Table2[[#This Row],[Miscellaneous / Overhead]]</f>
        <v>2.1805000000000003</v>
      </c>
      <c r="Q262" s="38">
        <v>41632</v>
      </c>
    </row>
    <row r="263" spans="1:18">
      <c r="A263" s="12" t="s">
        <v>1552</v>
      </c>
      <c r="B263" s="20" t="s">
        <v>1383</v>
      </c>
      <c r="D263" s="71">
        <v>1</v>
      </c>
      <c r="E263" s="35">
        <v>14.99</v>
      </c>
      <c r="F263" s="46">
        <v>5.49</v>
      </c>
      <c r="G263" s="35">
        <f t="shared" si="21"/>
        <v>20.48</v>
      </c>
      <c r="H263" s="35">
        <v>-6</v>
      </c>
      <c r="I263" s="35">
        <v>-6.51</v>
      </c>
      <c r="J263" s="35">
        <f t="shared" si="19"/>
        <v>-3.0720000000000001</v>
      </c>
      <c r="K263" s="35"/>
      <c r="L263" s="35"/>
      <c r="M263" s="55"/>
      <c r="N263" s="35">
        <f>Table2[[#This Row],[Mileage]]*-0.25</f>
        <v>0</v>
      </c>
      <c r="O263" s="9" t="s">
        <v>800</v>
      </c>
      <c r="P263" s="35">
        <f>Table2[[#This Row],[Total Payment Received Before Fees]]+Table2[[#This Row],[Unit Cost]]+Table2[[#This Row],[Shipping Cost]]+Table2[[#This Row],[Amazon Fee]]+Table2[[#This Row],[Parking Fee]]+Table2[[#This Row],[Miscellaneous / Overhead]]</f>
        <v>4.8980000000000006</v>
      </c>
      <c r="Q263" s="38">
        <v>41632</v>
      </c>
    </row>
    <row r="264" spans="1:18">
      <c r="A264" s="12" t="s">
        <v>1552</v>
      </c>
      <c r="B264" s="20" t="s">
        <v>1383</v>
      </c>
      <c r="D264" s="71">
        <v>1</v>
      </c>
      <c r="E264" s="35">
        <v>14.99</v>
      </c>
      <c r="F264" s="46">
        <v>5.49</v>
      </c>
      <c r="G264" s="35">
        <f t="shared" si="21"/>
        <v>20.48</v>
      </c>
      <c r="H264" s="35">
        <v>-6</v>
      </c>
      <c r="I264" s="35">
        <v>-5.75</v>
      </c>
      <c r="J264" s="35">
        <f t="shared" si="19"/>
        <v>-3.0720000000000001</v>
      </c>
      <c r="K264" s="35"/>
      <c r="L264" s="35"/>
      <c r="M264" s="55"/>
      <c r="N264" s="35">
        <f>Table2[[#This Row],[Mileage]]*-0.25</f>
        <v>0</v>
      </c>
      <c r="O264" s="9" t="s">
        <v>800</v>
      </c>
      <c r="P264" s="35">
        <f>Table2[[#This Row],[Total Payment Received Before Fees]]+Table2[[#This Row],[Unit Cost]]+Table2[[#This Row],[Shipping Cost]]+Table2[[#This Row],[Amazon Fee]]+Table2[[#This Row],[Parking Fee]]+Table2[[#This Row],[Miscellaneous / Overhead]]</f>
        <v>5.6580000000000004</v>
      </c>
      <c r="Q264" s="38">
        <v>41633</v>
      </c>
    </row>
    <row r="265" spans="1:18">
      <c r="A265" s="12" t="s">
        <v>2143</v>
      </c>
      <c r="B265" s="20" t="s">
        <v>1870</v>
      </c>
      <c r="D265" s="71">
        <v>1</v>
      </c>
      <c r="E265" s="35">
        <v>37.99</v>
      </c>
      <c r="F265" s="46" t="s">
        <v>2239</v>
      </c>
      <c r="G265" s="35">
        <f t="shared" si="21"/>
        <v>37.99</v>
      </c>
      <c r="H265" s="35">
        <v>-12</v>
      </c>
      <c r="I265" s="35">
        <v>-2.9</v>
      </c>
      <c r="J265" s="35">
        <f t="shared" si="19"/>
        <v>-5.6985000000000001</v>
      </c>
      <c r="K265" s="35"/>
      <c r="L265" s="35"/>
      <c r="M265" s="55"/>
      <c r="N265" s="35">
        <f>Table2[[#This Row],[Mileage]]*-0.25</f>
        <v>0</v>
      </c>
      <c r="O265" s="9" t="s">
        <v>800</v>
      </c>
      <c r="P265" s="35">
        <f>Table2[[#This Row],[Total Payment Received Before Fees]]+Table2[[#This Row],[Unit Cost]]+Table2[[#This Row],[Shipping Cost]]+Table2[[#This Row],[Amazon Fee]]+Table2[[#This Row],[Parking Fee]]+Table2[[#This Row],[Miscellaneous / Overhead]]</f>
        <v>17.391500000000004</v>
      </c>
      <c r="Q265" s="38">
        <v>41633</v>
      </c>
    </row>
    <row r="266" spans="1:18">
      <c r="A266" s="12">
        <v>16</v>
      </c>
      <c r="B266" s="19" t="s">
        <v>17</v>
      </c>
      <c r="D266" s="71">
        <v>1</v>
      </c>
      <c r="E266" s="35">
        <v>4.99</v>
      </c>
      <c r="F266" s="46">
        <v>4.99</v>
      </c>
      <c r="G266" s="35">
        <f t="shared" si="21"/>
        <v>9.98</v>
      </c>
      <c r="H266" s="35">
        <v>-3.75</v>
      </c>
      <c r="I266" s="35">
        <v>-2.04</v>
      </c>
      <c r="J266" s="35">
        <f t="shared" si="19"/>
        <v>-1.4970000000000001</v>
      </c>
      <c r="K266" s="35"/>
      <c r="L266" s="35"/>
      <c r="M266" s="55"/>
      <c r="N266" s="35">
        <f>Table2[[#This Row],[Mileage]]*-0.25</f>
        <v>0</v>
      </c>
      <c r="O266" s="9" t="s">
        <v>800</v>
      </c>
      <c r="P266" s="35">
        <f>Table2[[#This Row],[Total Payment Received Before Fees]]+Table2[[#This Row],[Unit Cost]]+Table2[[#This Row],[Shipping Cost]]+Table2[[#This Row],[Amazon Fee]]+Table2[[#This Row],[Parking Fee]]+Table2[[#This Row],[Miscellaneous / Overhead]]</f>
        <v>2.6930000000000005</v>
      </c>
      <c r="Q266" s="38">
        <v>41633</v>
      </c>
    </row>
    <row r="267" spans="1:18">
      <c r="A267" s="12" t="s">
        <v>228</v>
      </c>
      <c r="B267" s="19" t="s">
        <v>226</v>
      </c>
      <c r="D267" s="71">
        <v>1</v>
      </c>
      <c r="E267" s="35">
        <v>23.99</v>
      </c>
      <c r="F267" s="46" t="s">
        <v>2239</v>
      </c>
      <c r="G267" s="35">
        <f t="shared" si="21"/>
        <v>23.99</v>
      </c>
      <c r="H267" s="35">
        <v>-7.5</v>
      </c>
      <c r="I267" s="35">
        <v>-2.5499999999999998</v>
      </c>
      <c r="J267" s="35">
        <f t="shared" si="19"/>
        <v>-3.5984999999999996</v>
      </c>
      <c r="K267" s="35"/>
      <c r="L267" s="35"/>
      <c r="M267" s="55"/>
      <c r="N267" s="35">
        <f>Table2[[#This Row],[Mileage]]*-0.25</f>
        <v>0</v>
      </c>
      <c r="O267" s="9" t="s">
        <v>800</v>
      </c>
      <c r="P267" s="35">
        <f>Table2[[#This Row],[Total Payment Received Before Fees]]+Table2[[#This Row],[Unit Cost]]+Table2[[#This Row],[Shipping Cost]]+Table2[[#This Row],[Amazon Fee]]+Table2[[#This Row],[Parking Fee]]+Table2[[#This Row],[Miscellaneous / Overhead]]</f>
        <v>10.341499999999998</v>
      </c>
      <c r="Q267" s="38">
        <v>41634</v>
      </c>
    </row>
    <row r="268" spans="1:18">
      <c r="A268" s="12" t="s">
        <v>302</v>
      </c>
      <c r="B268" s="19" t="s">
        <v>300</v>
      </c>
      <c r="D268" s="71">
        <v>1</v>
      </c>
      <c r="E268" s="35">
        <v>34.99</v>
      </c>
      <c r="F268" s="46">
        <v>7.49</v>
      </c>
      <c r="G268" s="35">
        <f t="shared" si="21"/>
        <v>42.480000000000004</v>
      </c>
      <c r="H268" s="35">
        <v>-18</v>
      </c>
      <c r="I268" s="35">
        <v>-5.75</v>
      </c>
      <c r="J268" s="35">
        <f t="shared" si="19"/>
        <v>-6.3720000000000008</v>
      </c>
      <c r="K268" s="35"/>
      <c r="L268" s="35"/>
      <c r="M268" s="55"/>
      <c r="N268" s="35">
        <f>Table2[[#This Row],[Mileage]]*-0.25</f>
        <v>0</v>
      </c>
      <c r="O268" s="9" t="s">
        <v>800</v>
      </c>
      <c r="P268" s="35">
        <f>Table2[[#This Row],[Total Payment Received Before Fees]]+Table2[[#This Row],[Unit Cost]]+Table2[[#This Row],[Shipping Cost]]+Table2[[#This Row],[Amazon Fee]]+Table2[[#This Row],[Parking Fee]]+Table2[[#This Row],[Miscellaneous / Overhead]]</f>
        <v>12.358000000000004</v>
      </c>
      <c r="Q268" s="38">
        <v>41634</v>
      </c>
    </row>
    <row r="269" spans="1:18">
      <c r="A269" s="12" t="s">
        <v>1953</v>
      </c>
      <c r="B269" s="20" t="s">
        <v>1680</v>
      </c>
      <c r="D269" s="71">
        <v>1</v>
      </c>
      <c r="E269" s="35">
        <v>24.99</v>
      </c>
      <c r="F269" s="46">
        <v>5.49</v>
      </c>
      <c r="G269" s="35">
        <f t="shared" si="21"/>
        <v>30.479999999999997</v>
      </c>
      <c r="H269" s="35">
        <v>-9.75</v>
      </c>
      <c r="I269" s="35">
        <v>-2.5499999999999998</v>
      </c>
      <c r="J269" s="35">
        <f t="shared" si="19"/>
        <v>-4.5719999999999992</v>
      </c>
      <c r="K269" s="35"/>
      <c r="L269" s="35"/>
      <c r="M269" s="55"/>
      <c r="N269" s="35">
        <f>Table2[[#This Row],[Mileage]]*-0.25</f>
        <v>0</v>
      </c>
      <c r="O269" s="9" t="s">
        <v>800</v>
      </c>
      <c r="P269" s="35">
        <f>Table2[[#This Row],[Total Payment Received Before Fees]]+Table2[[#This Row],[Unit Cost]]+Table2[[#This Row],[Shipping Cost]]+Table2[[#This Row],[Amazon Fee]]+Table2[[#This Row],[Parking Fee]]+Table2[[#This Row],[Miscellaneous / Overhead]]</f>
        <v>13.607999999999997</v>
      </c>
      <c r="Q269" s="38">
        <v>41634</v>
      </c>
    </row>
    <row r="270" spans="1:18">
      <c r="A270" s="12" t="s">
        <v>2011</v>
      </c>
      <c r="B270" s="20" t="s">
        <v>1740</v>
      </c>
      <c r="D270" s="71">
        <v>1</v>
      </c>
      <c r="E270" s="35">
        <v>10.99</v>
      </c>
      <c r="F270" s="46" t="s">
        <v>2239</v>
      </c>
      <c r="G270" s="35">
        <f t="shared" si="21"/>
        <v>10.99</v>
      </c>
      <c r="H270" s="35">
        <v>-2.25</v>
      </c>
      <c r="I270" s="35">
        <v>-1.86</v>
      </c>
      <c r="J270" s="35">
        <f t="shared" si="19"/>
        <v>-1.6485000000000001</v>
      </c>
      <c r="K270" s="35"/>
      <c r="L270" s="35"/>
      <c r="M270" s="55"/>
      <c r="N270" s="35">
        <f>Table2[[#This Row],[Mileage]]*-0.25</f>
        <v>0</v>
      </c>
      <c r="O270" s="9" t="s">
        <v>800</v>
      </c>
      <c r="P270" s="35">
        <f>Table2[[#This Row],[Total Payment Received Before Fees]]+Table2[[#This Row],[Unit Cost]]+Table2[[#This Row],[Shipping Cost]]+Table2[[#This Row],[Amazon Fee]]+Table2[[#This Row],[Parking Fee]]+Table2[[#This Row],[Miscellaneous / Overhead]]</f>
        <v>5.2314999999999996</v>
      </c>
      <c r="Q270" s="38">
        <v>41634</v>
      </c>
    </row>
    <row r="271" spans="1:18">
      <c r="A271" s="58" t="s">
        <v>1266</v>
      </c>
      <c r="B271" s="21" t="s">
        <v>1093</v>
      </c>
      <c r="C271" s="13"/>
      <c r="D271" s="72">
        <v>1</v>
      </c>
      <c r="E271" s="26">
        <v>12</v>
      </c>
      <c r="F271" s="59" t="s">
        <v>2239</v>
      </c>
      <c r="G271" s="26">
        <f t="shared" si="21"/>
        <v>12</v>
      </c>
      <c r="H271" s="26">
        <v>-4.5</v>
      </c>
      <c r="I271" s="26">
        <v>-2.04</v>
      </c>
      <c r="J271" s="35">
        <v>-0.36</v>
      </c>
      <c r="K271" s="26"/>
      <c r="L271" s="40">
        <v>-12</v>
      </c>
      <c r="M271" s="49"/>
      <c r="N271" s="26">
        <f>Table2[[#This Row],[Mileage]]*-0.25</f>
        <v>0</v>
      </c>
      <c r="O271" s="13" t="s">
        <v>800</v>
      </c>
      <c r="P271" s="26">
        <f>Table2[[#This Row],[Total Payment Received Before Fees]]+Table2[[#This Row],[Unit Cost]]+Table2[[#This Row],[Shipping Cost]]+Table2[[#This Row],[Amazon Fee]]+Table2[[#This Row],[Parking Fee]]+Table2[[#This Row],[Miscellaneous / Overhead]]</f>
        <v>-6.9</v>
      </c>
      <c r="Q271" s="27">
        <v>41635</v>
      </c>
      <c r="R271" s="47" t="s">
        <v>2666</v>
      </c>
    </row>
    <row r="272" spans="1:18">
      <c r="A272" s="12"/>
      <c r="B272" s="20"/>
      <c r="E272" s="35"/>
      <c r="F272" s="46"/>
      <c r="G272" s="35">
        <f t="shared" si="21"/>
        <v>0</v>
      </c>
      <c r="H272" s="35"/>
      <c r="I272" s="35"/>
      <c r="J272" s="35"/>
      <c r="K272" s="35"/>
      <c r="L272" s="35"/>
      <c r="M272" s="55">
        <v>34</v>
      </c>
      <c r="N272" s="35">
        <f>Table2[[#This Row],[Mileage]]*-0.25</f>
        <v>-8.5</v>
      </c>
      <c r="O272" s="9" t="s">
        <v>10</v>
      </c>
      <c r="P272" s="35">
        <f>Table2[[#This Row],[Mileage Reimbursement]]</f>
        <v>-8.5</v>
      </c>
      <c r="Q272" s="38">
        <v>41635</v>
      </c>
      <c r="R272" s="9" t="s">
        <v>2853</v>
      </c>
    </row>
    <row r="273" spans="1:18">
      <c r="A273" s="12" t="s">
        <v>1552</v>
      </c>
      <c r="B273" s="20" t="s">
        <v>1383</v>
      </c>
      <c r="D273" s="71">
        <v>1</v>
      </c>
      <c r="E273" s="35">
        <v>14.99</v>
      </c>
      <c r="F273" s="46">
        <v>5.49</v>
      </c>
      <c r="G273" s="35">
        <f t="shared" si="21"/>
        <v>20.48</v>
      </c>
      <c r="H273" s="35">
        <v>-6</v>
      </c>
      <c r="I273" s="35">
        <v>-6.94</v>
      </c>
      <c r="J273" s="35">
        <f t="shared" si="19"/>
        <v>-3.0720000000000001</v>
      </c>
      <c r="K273" s="35"/>
      <c r="L273" s="35"/>
      <c r="M273" s="55"/>
      <c r="N273" s="35">
        <f>Table2[[#This Row],[Mileage]]*-0.25</f>
        <v>0</v>
      </c>
      <c r="O273" s="9" t="s">
        <v>11</v>
      </c>
      <c r="P273" s="35">
        <f>Table2[[#This Row],[Total Payment Received Before Fees]]+Table2[[#This Row],[Unit Cost]]+Table2[[#This Row],[Shipping Cost]]+Table2[[#This Row],[Amazon Fee]]+Table2[[#This Row],[Parking Fee]]+Table2[[#This Row],[Miscellaneous / Overhead]]</f>
        <v>4.468</v>
      </c>
      <c r="Q273" s="38">
        <v>41635</v>
      </c>
    </row>
    <row r="274" spans="1:18">
      <c r="A274" s="12" t="s">
        <v>323</v>
      </c>
      <c r="B274" s="19" t="s">
        <v>321</v>
      </c>
      <c r="D274" s="71">
        <v>1</v>
      </c>
      <c r="E274" s="35">
        <v>44.99</v>
      </c>
      <c r="F274" s="46">
        <v>7.49</v>
      </c>
      <c r="G274" s="35">
        <f t="shared" si="21"/>
        <v>52.480000000000004</v>
      </c>
      <c r="H274" s="35">
        <v>-15.75</v>
      </c>
      <c r="I274" s="35">
        <v>-4.33</v>
      </c>
      <c r="J274" s="35">
        <f t="shared" si="19"/>
        <v>-7.8719999999999999</v>
      </c>
      <c r="K274" s="35"/>
      <c r="L274" s="35"/>
      <c r="M274" s="55"/>
      <c r="N274" s="35">
        <f>Table2[[#This Row],[Mileage]]*-0.25</f>
        <v>0</v>
      </c>
      <c r="O274" s="9" t="s">
        <v>11</v>
      </c>
      <c r="P274" s="35">
        <f>Table2[[#This Row],[Total Payment Received Before Fees]]+Table2[[#This Row],[Unit Cost]]+Table2[[#This Row],[Shipping Cost]]+Table2[[#This Row],[Amazon Fee]]+Table2[[#This Row],[Parking Fee]]+Table2[[#This Row],[Miscellaneous / Overhead]]</f>
        <v>24.528000000000006</v>
      </c>
      <c r="Q274" s="38">
        <v>41635</v>
      </c>
    </row>
    <row r="275" spans="1:18">
      <c r="A275" s="12" t="s">
        <v>1551</v>
      </c>
      <c r="B275" s="20" t="s">
        <v>1382</v>
      </c>
      <c r="D275" s="71">
        <v>1</v>
      </c>
      <c r="E275" s="35">
        <v>14.99</v>
      </c>
      <c r="F275" s="46">
        <v>5.49</v>
      </c>
      <c r="G275" s="35">
        <f t="shared" si="21"/>
        <v>20.48</v>
      </c>
      <c r="H275" s="35">
        <v>-6</v>
      </c>
      <c r="I275" s="35">
        <v>-6.95</v>
      </c>
      <c r="J275" s="35">
        <f t="shared" si="19"/>
        <v>-3.0720000000000001</v>
      </c>
      <c r="K275" s="35"/>
      <c r="L275" s="35"/>
      <c r="M275" s="55"/>
      <c r="N275" s="35">
        <f>Table2[[#This Row],[Mileage]]*-0.25</f>
        <v>0</v>
      </c>
      <c r="O275" s="9" t="s">
        <v>11</v>
      </c>
      <c r="P275" s="35">
        <f>Table2[[#This Row],[Total Payment Received Before Fees]]+Table2[[#This Row],[Unit Cost]]+Table2[[#This Row],[Shipping Cost]]+Table2[[#This Row],[Amazon Fee]]+Table2[[#This Row],[Parking Fee]]+Table2[[#This Row],[Miscellaneous / Overhead]]</f>
        <v>4.4580000000000002</v>
      </c>
      <c r="Q275" s="38">
        <v>41636</v>
      </c>
    </row>
    <row r="276" spans="1:18">
      <c r="A276" s="12" t="s">
        <v>1614</v>
      </c>
      <c r="B276" s="20" t="s">
        <v>1610</v>
      </c>
      <c r="D276" s="71">
        <v>1</v>
      </c>
      <c r="E276" s="35">
        <v>13.99</v>
      </c>
      <c r="F276" s="46" t="s">
        <v>2239</v>
      </c>
      <c r="G276" s="35">
        <f t="shared" si="21"/>
        <v>13.99</v>
      </c>
      <c r="H276" s="35">
        <v>-2.25</v>
      </c>
      <c r="I276" s="35">
        <v>-3.05</v>
      </c>
      <c r="J276" s="35">
        <f t="shared" si="19"/>
        <v>-2.0985</v>
      </c>
      <c r="K276" s="35"/>
      <c r="L276" s="35"/>
      <c r="M276" s="55"/>
      <c r="N276" s="35">
        <f>Table2[[#This Row],[Mileage]]*-0.25</f>
        <v>0</v>
      </c>
      <c r="O276" s="9" t="s">
        <v>11</v>
      </c>
      <c r="P276" s="35">
        <f>Table2[[#This Row],[Total Payment Received Before Fees]]+Table2[[#This Row],[Unit Cost]]+Table2[[#This Row],[Shipping Cost]]+Table2[[#This Row],[Amazon Fee]]+Table2[[#This Row],[Parking Fee]]+Table2[[#This Row],[Miscellaneous / Overhead]]</f>
        <v>6.5915000000000017</v>
      </c>
      <c r="Q276" s="38">
        <v>41636</v>
      </c>
    </row>
    <row r="277" spans="1:18">
      <c r="B277" s="20"/>
      <c r="E277" s="35"/>
      <c r="F277" s="46"/>
      <c r="G277" s="35">
        <f t="shared" si="21"/>
        <v>0</v>
      </c>
      <c r="H277" s="35"/>
      <c r="I277" s="35"/>
      <c r="J277" s="35">
        <f t="shared" si="19"/>
        <v>0</v>
      </c>
      <c r="K277" s="35"/>
      <c r="L277" s="35">
        <v>-14.7</v>
      </c>
      <c r="M277" s="55"/>
      <c r="N277" s="35">
        <f>Table2[[#This Row],[Mileage]]*-0.25</f>
        <v>0</v>
      </c>
      <c r="O277" s="9" t="s">
        <v>11</v>
      </c>
      <c r="P277" s="35">
        <f>Table2[[#This Row],[Total Payment Received Before Fees]]+Table2[[#This Row],[Unit Cost]]+Table2[[#This Row],[Shipping Cost]]+Table2[[#This Row],[Amazon Fee]]+Table2[[#This Row],[Parking Fee]]+Table2[[#This Row],[Miscellaneous / Overhead]]</f>
        <v>-14.7</v>
      </c>
      <c r="Q277" s="38">
        <v>41637</v>
      </c>
      <c r="R277" s="9" t="s">
        <v>2858</v>
      </c>
    </row>
    <row r="278" spans="1:18">
      <c r="A278" s="7" t="s">
        <v>2011</v>
      </c>
      <c r="B278" s="20" t="s">
        <v>1740</v>
      </c>
      <c r="D278" s="71">
        <v>1</v>
      </c>
      <c r="E278" s="35">
        <v>10.99</v>
      </c>
      <c r="F278" s="46" t="s">
        <v>2239</v>
      </c>
      <c r="G278" s="35">
        <f>SUM(E278:F278)</f>
        <v>10.99</v>
      </c>
      <c r="H278" s="35">
        <v>-2.25</v>
      </c>
      <c r="I278" s="35">
        <v>-3.14</v>
      </c>
      <c r="J278" s="35">
        <f t="shared" si="19"/>
        <v>-1.6485000000000001</v>
      </c>
      <c r="K278" s="35"/>
      <c r="L278" s="35"/>
      <c r="M278" s="55"/>
      <c r="N278" s="35">
        <f>Table2[[#This Row],[Mileage]]*-0.25</f>
        <v>0</v>
      </c>
      <c r="O278" s="9" t="s">
        <v>11</v>
      </c>
      <c r="P278" s="35">
        <f>Table2[[#This Row],[Total Payment Received Before Fees]]+Table2[[#This Row],[Unit Cost]]+Table2[[#This Row],[Shipping Cost]]+Table2[[#This Row],[Amazon Fee]]+Table2[[#This Row],[Parking Fee]]+Table2[[#This Row],[Miscellaneous / Overhead]]</f>
        <v>3.9514999999999993</v>
      </c>
      <c r="Q278" s="38">
        <v>41637</v>
      </c>
    </row>
    <row r="279" spans="1:18">
      <c r="B279" s="20"/>
      <c r="E279" s="35"/>
      <c r="F279" s="46"/>
      <c r="G279" s="35">
        <f t="shared" si="21"/>
        <v>0</v>
      </c>
      <c r="H279" s="35"/>
      <c r="I279" s="35"/>
      <c r="J279" s="35">
        <f t="shared" si="19"/>
        <v>0</v>
      </c>
      <c r="K279" s="35"/>
      <c r="L279" s="35"/>
      <c r="M279" s="55">
        <v>40</v>
      </c>
      <c r="N279" s="35">
        <f>Table2[[#This Row],[Mileage]]*-0.25</f>
        <v>-10</v>
      </c>
      <c r="O279" s="9" t="s">
        <v>11</v>
      </c>
      <c r="P279" s="35">
        <f>Table2[[#This Row],[Mileage Reimbursement]]</f>
        <v>-10</v>
      </c>
      <c r="Q279" s="38">
        <v>41638</v>
      </c>
      <c r="R279" s="9" t="s">
        <v>2864</v>
      </c>
    </row>
    <row r="280" spans="1:18">
      <c r="A280" s="7" t="s">
        <v>2233</v>
      </c>
      <c r="B280" s="20" t="s">
        <v>2213</v>
      </c>
      <c r="D280" s="71">
        <v>2</v>
      </c>
      <c r="E280" s="35">
        <v>7.98</v>
      </c>
      <c r="F280" s="46">
        <v>4.99</v>
      </c>
      <c r="G280" s="35">
        <f>SUM(E280:F280)</f>
        <v>12.97</v>
      </c>
      <c r="H280" s="35">
        <f>-3.38*2</f>
        <v>-6.76</v>
      </c>
      <c r="I280" s="35">
        <v>-2.21</v>
      </c>
      <c r="J280" s="35">
        <f t="shared" si="19"/>
        <v>-1.9455</v>
      </c>
      <c r="K280" s="35"/>
      <c r="L280" s="35"/>
      <c r="M280" s="55"/>
      <c r="N280" s="35">
        <f>Table2[[#This Row],[Mileage]]*-0.25</f>
        <v>0</v>
      </c>
      <c r="O280" s="9" t="s">
        <v>11</v>
      </c>
      <c r="P280" s="35">
        <f>Table2[[#This Row],[Total Payment Received Before Fees]]+Table2[[#This Row],[Unit Cost]]+Table2[[#This Row],[Shipping Cost]]+Table2[[#This Row],[Amazon Fee]]+Table2[[#This Row],[Parking Fee]]+Table2[[#This Row],[Miscellaneous / Overhead]]</f>
        <v>2.0545000000000009</v>
      </c>
      <c r="Q280" s="38">
        <v>41638</v>
      </c>
    </row>
    <row r="281" spans="1:18">
      <c r="A281" s="7" t="s">
        <v>2312</v>
      </c>
      <c r="B281" s="20" t="s">
        <v>2244</v>
      </c>
      <c r="D281" s="71">
        <v>1</v>
      </c>
      <c r="E281" s="35">
        <v>5.05</v>
      </c>
      <c r="F281" s="46">
        <v>4.74</v>
      </c>
      <c r="G281" s="35">
        <f>SUM(E281:F281)</f>
        <v>9.7899999999999991</v>
      </c>
      <c r="H281" s="35">
        <v>-3.75</v>
      </c>
      <c r="I281" s="35">
        <v>-1.69</v>
      </c>
      <c r="J281" s="35">
        <f t="shared" si="19"/>
        <v>-1.4684999999999999</v>
      </c>
      <c r="K281" s="35"/>
      <c r="L281" s="35"/>
      <c r="M281" s="55"/>
      <c r="N281" s="35">
        <f>Table2[[#This Row],[Mileage]]*-0.25</f>
        <v>0</v>
      </c>
      <c r="O281" s="9" t="s">
        <v>11</v>
      </c>
      <c r="P281" s="35">
        <f>Table2[[#This Row],[Total Payment Received Before Fees]]+Table2[[#This Row],[Unit Cost]]+Table2[[#This Row],[Shipping Cost]]+Table2[[#This Row],[Amazon Fee]]+Table2[[#This Row],[Parking Fee]]+Table2[[#This Row],[Miscellaneous / Overhead]]</f>
        <v>2.8815</v>
      </c>
      <c r="Q281" s="38">
        <v>41638</v>
      </c>
    </row>
    <row r="282" spans="1:18">
      <c r="A282" s="7" t="s">
        <v>1022</v>
      </c>
      <c r="B282" s="20" t="s">
        <v>1018</v>
      </c>
      <c r="D282" s="71">
        <v>1</v>
      </c>
      <c r="E282" s="35">
        <v>29.99</v>
      </c>
      <c r="F282" s="46">
        <v>6.49</v>
      </c>
      <c r="G282" s="35">
        <f t="shared" ref="G282:G293" si="22">SUM(E282:F282)</f>
        <v>36.479999999999997</v>
      </c>
      <c r="H282" s="35">
        <v>-14.25</v>
      </c>
      <c r="I282" s="35">
        <v>-9.8800000000000008</v>
      </c>
      <c r="J282" s="35">
        <f t="shared" si="19"/>
        <v>-5.4719999999999995</v>
      </c>
      <c r="K282" s="35"/>
      <c r="L282" s="35"/>
      <c r="M282" s="55"/>
      <c r="N282" s="35">
        <f>Table2[[#This Row],[Mileage]]*-0.25</f>
        <v>0</v>
      </c>
      <c r="O282" s="9" t="s">
        <v>11</v>
      </c>
      <c r="P282" s="35">
        <f>Table2[[#This Row],[Total Payment Received Before Fees]]+Table2[[#This Row],[Unit Cost]]+Table2[[#This Row],[Shipping Cost]]+Table2[[#This Row],[Amazon Fee]]+Table2[[#This Row],[Parking Fee]]+Table2[[#This Row],[Miscellaneous / Overhead]]</f>
        <v>6.8779999999999966</v>
      </c>
      <c r="Q282" s="38">
        <v>41638</v>
      </c>
    </row>
    <row r="283" spans="1:18">
      <c r="A283" s="68" t="s">
        <v>2641</v>
      </c>
      <c r="B283" s="20" t="s">
        <v>2575</v>
      </c>
      <c r="D283" s="71">
        <v>1</v>
      </c>
      <c r="E283" s="35">
        <v>10.99</v>
      </c>
      <c r="F283" s="46" t="s">
        <v>2239</v>
      </c>
      <c r="G283" s="35">
        <f t="shared" si="22"/>
        <v>10.99</v>
      </c>
      <c r="H283" s="35">
        <v>-3.38</v>
      </c>
      <c r="I283" s="35">
        <v>-2.5499999999999998</v>
      </c>
      <c r="J283" s="35">
        <f t="shared" si="19"/>
        <v>-1.6485000000000001</v>
      </c>
      <c r="K283" s="35"/>
      <c r="L283" s="35"/>
      <c r="M283" s="55"/>
      <c r="N283" s="35">
        <f>Table2[[#This Row],[Mileage]]*-0.25</f>
        <v>0</v>
      </c>
      <c r="O283" s="9" t="s">
        <v>1603</v>
      </c>
      <c r="P283" s="35">
        <f>Table2[[#This Row],[Total Payment Received Before Fees]]+Table2[[#This Row],[Unit Cost]]+Table2[[#This Row],[Shipping Cost]]+Table2[[#This Row],[Amazon Fee]]+Table2[[#This Row],[Parking Fee]]+Table2[[#This Row],[Miscellaneous / Overhead]]</f>
        <v>3.4115000000000002</v>
      </c>
      <c r="Q283" s="38">
        <v>41639</v>
      </c>
    </row>
    <row r="284" spans="1:18">
      <c r="A284" s="7" t="s">
        <v>2019</v>
      </c>
      <c r="B284" s="20" t="s">
        <v>1748</v>
      </c>
      <c r="D284" s="71">
        <v>1</v>
      </c>
      <c r="E284" s="35">
        <v>11.99</v>
      </c>
      <c r="F284" s="46">
        <v>5.49</v>
      </c>
      <c r="G284" s="35">
        <f t="shared" si="22"/>
        <v>17.48</v>
      </c>
      <c r="H284" s="35">
        <v>-3</v>
      </c>
      <c r="I284" s="35">
        <v>-3.23</v>
      </c>
      <c r="J284" s="35">
        <f t="shared" si="19"/>
        <v>-2.6219999999999999</v>
      </c>
      <c r="K284" s="35"/>
      <c r="L284" s="35"/>
      <c r="M284" s="55"/>
      <c r="N284" s="35">
        <f>Table2[[#This Row],[Mileage]]*-0.25</f>
        <v>0</v>
      </c>
      <c r="O284" s="9" t="s">
        <v>11</v>
      </c>
      <c r="P284" s="35">
        <f>Table2[[#This Row],[Total Payment Received Before Fees]]+Table2[[#This Row],[Unit Cost]]+Table2[[#This Row],[Shipping Cost]]+Table2[[#This Row],[Amazon Fee]]+Table2[[#This Row],[Parking Fee]]+Table2[[#This Row],[Miscellaneous / Overhead]]</f>
        <v>8.6280000000000001</v>
      </c>
      <c r="Q284" s="38">
        <v>41639</v>
      </c>
    </row>
    <row r="285" spans="1:18">
      <c r="A285" s="7" t="s">
        <v>2803</v>
      </c>
      <c r="B285" s="20" t="s">
        <v>2713</v>
      </c>
      <c r="D285" s="71">
        <v>1</v>
      </c>
      <c r="E285" s="35">
        <v>11.99</v>
      </c>
      <c r="F285" s="46">
        <v>4.99</v>
      </c>
      <c r="G285" s="35">
        <f t="shared" si="22"/>
        <v>16.98</v>
      </c>
      <c r="H285" s="35">
        <v>-2.63</v>
      </c>
      <c r="I285" s="35">
        <v>-4.7300000000000004</v>
      </c>
      <c r="J285" s="35">
        <f t="shared" si="19"/>
        <v>-2.5470000000000002</v>
      </c>
      <c r="K285" s="35"/>
      <c r="L285" s="35"/>
      <c r="M285" s="55"/>
      <c r="N285" s="35">
        <f>Table2[[#This Row],[Mileage]]*-0.25</f>
        <v>0</v>
      </c>
      <c r="O285" s="9" t="s">
        <v>1603</v>
      </c>
      <c r="P285" s="35">
        <f>Table2[[#This Row],[Total Payment Received Before Fees]]+Table2[[#This Row],[Unit Cost]]+Table2[[#This Row],[Shipping Cost]]+Table2[[#This Row],[Amazon Fee]]+Table2[[#This Row],[Parking Fee]]+Table2[[#This Row],[Miscellaneous / Overhead]]</f>
        <v>7.0730000000000004</v>
      </c>
      <c r="Q285" s="38">
        <v>41640</v>
      </c>
    </row>
    <row r="286" spans="1:18">
      <c r="A286" s="7" t="s">
        <v>2829</v>
      </c>
      <c r="B286" s="20" t="s">
        <v>2736</v>
      </c>
      <c r="D286" s="71">
        <v>1</v>
      </c>
      <c r="E286" s="35">
        <v>12.99</v>
      </c>
      <c r="F286" s="46">
        <v>4.99</v>
      </c>
      <c r="G286" s="35">
        <f t="shared" si="22"/>
        <v>17.98</v>
      </c>
      <c r="H286" s="35">
        <v>-3.75</v>
      </c>
      <c r="I286" s="35">
        <v>-4.58</v>
      </c>
      <c r="J286" s="35">
        <f t="shared" si="19"/>
        <v>-2.6970000000000001</v>
      </c>
      <c r="K286" s="35"/>
      <c r="L286" s="35"/>
      <c r="M286" s="55"/>
      <c r="N286" s="35">
        <f>Table2[[#This Row],[Mileage]]*-0.25</f>
        <v>0</v>
      </c>
      <c r="O286" s="9" t="s">
        <v>1603</v>
      </c>
      <c r="P286" s="35">
        <f>Table2[[#This Row],[Total Payment Received Before Fees]]+Table2[[#This Row],[Unit Cost]]+Table2[[#This Row],[Shipping Cost]]+Table2[[#This Row],[Amazon Fee]]+Table2[[#This Row],[Parking Fee]]+Table2[[#This Row],[Miscellaneous / Overhead]]</f>
        <v>6.9530000000000003</v>
      </c>
      <c r="Q286" s="38">
        <v>41640</v>
      </c>
    </row>
    <row r="287" spans="1:18">
      <c r="A287" s="7" t="s">
        <v>2803</v>
      </c>
      <c r="B287" s="20" t="s">
        <v>2713</v>
      </c>
      <c r="D287" s="71">
        <v>1</v>
      </c>
      <c r="E287" s="35">
        <v>11.99</v>
      </c>
      <c r="F287" s="46">
        <v>2</v>
      </c>
      <c r="G287" s="35">
        <f>SUM(E287:F287)</f>
        <v>13.99</v>
      </c>
      <c r="H287" s="35">
        <v>-2.63</v>
      </c>
      <c r="I287" s="35">
        <v>-3.33</v>
      </c>
      <c r="J287" s="35">
        <f t="shared" si="19"/>
        <v>-2.0985</v>
      </c>
      <c r="K287" s="35"/>
      <c r="L287" s="35"/>
      <c r="M287" s="55"/>
      <c r="N287" s="35">
        <f>Table2[[#This Row],[Mileage]]*-0.25</f>
        <v>0</v>
      </c>
      <c r="O287" s="9" t="s">
        <v>1603</v>
      </c>
      <c r="P287" s="35">
        <f>Table2[[#This Row],[Total Payment Received Before Fees]]+Table2[[#This Row],[Unit Cost]]+Table2[[#This Row],[Shipping Cost]]+Table2[[#This Row],[Amazon Fee]]+Table2[[#This Row],[Parking Fee]]+Table2[[#This Row],[Miscellaneous / Overhead]]</f>
        <v>5.9314999999999998</v>
      </c>
      <c r="Q287" s="38">
        <v>41640</v>
      </c>
    </row>
    <row r="288" spans="1:18">
      <c r="A288" s="7" t="s">
        <v>2804</v>
      </c>
      <c r="B288" s="20" t="s">
        <v>2714</v>
      </c>
      <c r="D288" s="71">
        <v>1</v>
      </c>
      <c r="E288" s="35">
        <v>11.99</v>
      </c>
      <c r="F288" s="46">
        <v>2</v>
      </c>
      <c r="G288" s="35">
        <f>SUM(E288:F288)</f>
        <v>13.99</v>
      </c>
      <c r="H288" s="35">
        <v>-2.63</v>
      </c>
      <c r="I288" s="35">
        <v>-3.33</v>
      </c>
      <c r="J288" s="35">
        <f t="shared" si="19"/>
        <v>-2.0985</v>
      </c>
      <c r="K288" s="35"/>
      <c r="L288" s="35"/>
      <c r="M288" s="55"/>
      <c r="N288" s="35">
        <f>Table2[[#This Row],[Mileage]]*-0.25</f>
        <v>0</v>
      </c>
      <c r="O288" s="9" t="s">
        <v>1603</v>
      </c>
      <c r="P288" s="35">
        <f>Table2[[#This Row],[Total Payment Received Before Fees]]+Table2[[#This Row],[Unit Cost]]+Table2[[#This Row],[Shipping Cost]]+Table2[[#This Row],[Amazon Fee]]+Table2[[#This Row],[Parking Fee]]+Table2[[#This Row],[Miscellaneous / Overhead]]</f>
        <v>5.9314999999999998</v>
      </c>
      <c r="Q288" s="38">
        <v>41640</v>
      </c>
    </row>
    <row r="289" spans="1:18">
      <c r="A289" s="7" t="s">
        <v>2802</v>
      </c>
      <c r="B289" s="20" t="s">
        <v>2712</v>
      </c>
      <c r="D289" s="71">
        <v>1</v>
      </c>
      <c r="E289" s="35">
        <v>11.99</v>
      </c>
      <c r="F289" s="46">
        <v>1.99</v>
      </c>
      <c r="G289" s="35">
        <f t="shared" si="22"/>
        <v>13.98</v>
      </c>
      <c r="H289" s="35">
        <v>-2.63</v>
      </c>
      <c r="I289" s="35">
        <v>-3.33</v>
      </c>
      <c r="J289" s="35">
        <f t="shared" si="19"/>
        <v>-2.097</v>
      </c>
      <c r="K289" s="35"/>
      <c r="L289" s="35"/>
      <c r="M289" s="55"/>
      <c r="N289" s="35">
        <f>Table2[[#This Row],[Mileage]]*-0.25</f>
        <v>0</v>
      </c>
      <c r="O289" s="9" t="s">
        <v>1603</v>
      </c>
      <c r="P289" s="35">
        <f>Table2[[#This Row],[Total Payment Received Before Fees]]+Table2[[#This Row],[Unit Cost]]+Table2[[#This Row],[Shipping Cost]]+Table2[[#This Row],[Amazon Fee]]+Table2[[#This Row],[Parking Fee]]+Table2[[#This Row],[Miscellaneous / Overhead]]</f>
        <v>5.9230000000000018</v>
      </c>
      <c r="Q289" s="38">
        <v>41640</v>
      </c>
    </row>
    <row r="290" spans="1:18">
      <c r="A290" s="7" t="s">
        <v>2011</v>
      </c>
      <c r="B290" s="20" t="s">
        <v>1740</v>
      </c>
      <c r="D290" s="71">
        <v>1</v>
      </c>
      <c r="E290" s="35">
        <v>10.99</v>
      </c>
      <c r="F290" s="46" t="s">
        <v>2239</v>
      </c>
      <c r="G290" s="35">
        <f t="shared" si="22"/>
        <v>10.99</v>
      </c>
      <c r="H290" s="35">
        <v>-2.25</v>
      </c>
      <c r="I290" s="35">
        <v>-1.69</v>
      </c>
      <c r="J290" s="35">
        <f t="shared" si="19"/>
        <v>-1.6485000000000001</v>
      </c>
      <c r="K290" s="35"/>
      <c r="L290" s="35">
        <f>-1.69-2.25</f>
        <v>-3.94</v>
      </c>
      <c r="M290" s="55"/>
      <c r="N290" s="35">
        <f>Table2[[#This Row],[Mileage]]*-0.25</f>
        <v>0</v>
      </c>
      <c r="O290" s="9" t="s">
        <v>1603</v>
      </c>
      <c r="P290" s="35">
        <f>Table2[[#This Row],[Total Payment Received Before Fees]]+Table2[[#This Row],[Unit Cost]]+Table2[[#This Row],[Shipping Cost]]+Table2[[#This Row],[Amazon Fee]]+Table2[[#This Row],[Parking Fee]]+Table2[[#This Row],[Miscellaneous / Overhead]]</f>
        <v>1.4615000000000005</v>
      </c>
      <c r="Q290" s="38">
        <v>41641</v>
      </c>
    </row>
    <row r="291" spans="1:18">
      <c r="B291" s="20"/>
      <c r="E291" s="35"/>
      <c r="F291" s="46"/>
      <c r="G291" s="35">
        <f>SUM(E291:F291)</f>
        <v>0</v>
      </c>
      <c r="H291" s="35"/>
      <c r="I291" s="35"/>
      <c r="J291" s="35"/>
      <c r="K291" s="35"/>
      <c r="L291" s="35">
        <v>-212</v>
      </c>
      <c r="M291" s="55"/>
      <c r="N291" s="35">
        <f>Table2[[#This Row],[Mileage]]*-0.25</f>
        <v>0</v>
      </c>
      <c r="O291" s="9" t="s">
        <v>11</v>
      </c>
      <c r="P291" s="35">
        <f>Table2[[#This Row],[Total Payment Received Before Fees]]+Table2[[#This Row],[Unit Cost]]+Table2[[#This Row],[Shipping Cost]]+Table2[[#This Row],[Amazon Fee]]+Table2[[#This Row],[Parking Fee]]+Table2[[#This Row],[Miscellaneous / Overhead]]</f>
        <v>-212</v>
      </c>
      <c r="Q291" s="38">
        <v>41641</v>
      </c>
      <c r="R291" s="9" t="s">
        <v>3122</v>
      </c>
    </row>
    <row r="292" spans="1:18">
      <c r="A292" s="7" t="s">
        <v>2808</v>
      </c>
      <c r="B292" s="48" t="s">
        <v>2718</v>
      </c>
      <c r="D292" s="71">
        <v>1</v>
      </c>
      <c r="E292" s="35">
        <v>11.99</v>
      </c>
      <c r="F292" s="46">
        <v>4.99</v>
      </c>
      <c r="G292" s="35">
        <f>SUM(E292:F292)</f>
        <v>16.98</v>
      </c>
      <c r="H292" s="35">
        <v>-2.63</v>
      </c>
      <c r="I292" s="35">
        <v>-4.7300000000000004</v>
      </c>
      <c r="J292" s="35"/>
      <c r="K292" s="35"/>
      <c r="L292" s="35"/>
      <c r="M292" s="55"/>
      <c r="N292" s="35">
        <f>Table2[[#This Row],[Mileage]]*-0.25</f>
        <v>0</v>
      </c>
      <c r="O292" s="9" t="s">
        <v>1603</v>
      </c>
      <c r="P292" s="35">
        <f>Table2[[#This Row],[Total Payment Received Before Fees]]+Table2[[#This Row],[Unit Cost]]+Table2[[#This Row],[Shipping Cost]]+Table2[[#This Row],[Amazon Fee]]+Table2[[#This Row],[Parking Fee]]+Table2[[#This Row],[Miscellaneous / Overhead]]</f>
        <v>9.620000000000001</v>
      </c>
      <c r="Q292" s="38">
        <v>41641</v>
      </c>
    </row>
    <row r="293" spans="1:18">
      <c r="A293" s="7" t="s">
        <v>1552</v>
      </c>
      <c r="B293" s="20" t="s">
        <v>1383</v>
      </c>
      <c r="D293" s="71">
        <v>1</v>
      </c>
      <c r="E293" s="35">
        <v>14.99</v>
      </c>
      <c r="F293" s="46">
        <v>5.49</v>
      </c>
      <c r="G293" s="35">
        <f t="shared" si="22"/>
        <v>20.48</v>
      </c>
      <c r="H293" s="35">
        <v>-6</v>
      </c>
      <c r="I293" s="35">
        <v>-6.51</v>
      </c>
      <c r="J293" s="35">
        <f t="shared" si="19"/>
        <v>-3.0720000000000001</v>
      </c>
      <c r="K293" s="35"/>
      <c r="L293" s="35"/>
      <c r="M293" s="55"/>
      <c r="N293" s="35">
        <f>Table2[[#This Row],[Mileage]]*-0.25</f>
        <v>0</v>
      </c>
      <c r="O293" s="9" t="s">
        <v>1603</v>
      </c>
      <c r="P293" s="35">
        <f>Table2[[#This Row],[Total Payment Received Before Fees]]+Table2[[#This Row],[Unit Cost]]+Table2[[#This Row],[Shipping Cost]]+Table2[[#This Row],[Amazon Fee]]+Table2[[#This Row],[Parking Fee]]+Table2[[#This Row],[Miscellaneous / Overhead]]</f>
        <v>4.8980000000000006</v>
      </c>
      <c r="Q293" s="38">
        <v>41641</v>
      </c>
    </row>
    <row r="294" spans="1:18">
      <c r="B294" s="20"/>
      <c r="E294" s="35"/>
      <c r="F294" s="46"/>
      <c r="G294" s="35">
        <f t="shared" ref="G294:G312" si="23">SUM(E294:F294)</f>
        <v>0</v>
      </c>
      <c r="H294" s="35"/>
      <c r="I294" s="35"/>
      <c r="J294" s="35">
        <f t="shared" si="19"/>
        <v>0</v>
      </c>
      <c r="K294" s="35"/>
      <c r="L294" s="35"/>
      <c r="M294" s="55">
        <v>40</v>
      </c>
      <c r="N294" s="35">
        <f>Table2[[#This Row],[Mileage]]*-0.25</f>
        <v>-10</v>
      </c>
      <c r="O294" s="9" t="s">
        <v>11</v>
      </c>
      <c r="P294" s="35">
        <f>Table2[[#This Row],[Mileage Reimbursement]]</f>
        <v>-10</v>
      </c>
      <c r="Q294" s="38">
        <v>41642</v>
      </c>
      <c r="R294" s="9" t="s">
        <v>2852</v>
      </c>
    </row>
    <row r="295" spans="1:18">
      <c r="A295" s="7" t="s">
        <v>2847</v>
      </c>
      <c r="B295" s="48" t="s">
        <v>2752</v>
      </c>
      <c r="D295" s="71">
        <v>1</v>
      </c>
      <c r="E295" s="35">
        <v>12.99</v>
      </c>
      <c r="F295" s="46">
        <v>4.99</v>
      </c>
      <c r="G295" s="35">
        <f t="shared" si="23"/>
        <v>17.98</v>
      </c>
      <c r="H295" s="35">
        <v>-3.75</v>
      </c>
      <c r="I295" s="35">
        <v>-3.23</v>
      </c>
      <c r="J295" s="35">
        <f t="shared" si="19"/>
        <v>-2.6970000000000001</v>
      </c>
      <c r="K295" s="35"/>
      <c r="L295" s="35"/>
      <c r="M295" s="55"/>
      <c r="N295" s="35">
        <f>Table2[[#This Row],[Mileage]]*-0.25</f>
        <v>0</v>
      </c>
      <c r="O295" s="9" t="s">
        <v>11</v>
      </c>
      <c r="P295" s="35">
        <f>Table2[[#This Row],[Total Payment Received Before Fees]]+Table2[[#This Row],[Unit Cost]]+Table2[[#This Row],[Shipping Cost]]+Table2[[#This Row],[Amazon Fee]]+Table2[[#This Row],[Parking Fee]]+Table2[[#This Row],[Miscellaneous / Overhead]]</f>
        <v>8.3030000000000008</v>
      </c>
      <c r="Q295" s="38">
        <v>41643</v>
      </c>
    </row>
    <row r="296" spans="1:18">
      <c r="A296" s="7" t="s">
        <v>2019</v>
      </c>
      <c r="B296" s="20" t="s">
        <v>1748</v>
      </c>
      <c r="D296" s="71">
        <v>1</v>
      </c>
      <c r="E296" s="35">
        <v>11.99</v>
      </c>
      <c r="F296" s="46">
        <v>5.49</v>
      </c>
      <c r="G296" s="35">
        <f t="shared" si="23"/>
        <v>17.48</v>
      </c>
      <c r="H296" s="35">
        <v>-3</v>
      </c>
      <c r="I296" s="35">
        <v>-3.23</v>
      </c>
      <c r="J296" s="35">
        <f t="shared" si="19"/>
        <v>-2.6219999999999999</v>
      </c>
      <c r="K296" s="35"/>
      <c r="L296" s="35">
        <v>-3.29</v>
      </c>
      <c r="M296" s="55"/>
      <c r="N296" s="35">
        <f>Table2[[#This Row],[Mileage]]*-0.25</f>
        <v>0</v>
      </c>
      <c r="O296" s="9" t="s">
        <v>11</v>
      </c>
      <c r="P296" s="35">
        <f>Table2[[#This Row],[Total Payment Received Before Fees]]+Table2[[#This Row],[Unit Cost]]+Table2[[#This Row],[Shipping Cost]]+Table2[[#This Row],[Amazon Fee]]+Table2[[#This Row],[Parking Fee]]+Table2[[#This Row],[Miscellaneous / Overhead]]</f>
        <v>5.3380000000000001</v>
      </c>
      <c r="Q296" s="38">
        <v>41643</v>
      </c>
    </row>
    <row r="297" spans="1:18">
      <c r="A297" s="7" t="s">
        <v>1486</v>
      </c>
      <c r="B297" s="20" t="s">
        <v>1408</v>
      </c>
      <c r="D297" s="71">
        <v>1</v>
      </c>
      <c r="E297" s="35">
        <v>16.989999999999998</v>
      </c>
      <c r="F297" s="46" t="s">
        <v>2239</v>
      </c>
      <c r="G297" s="35">
        <f t="shared" si="23"/>
        <v>16.989999999999998</v>
      </c>
      <c r="H297" s="35">
        <v>-3</v>
      </c>
      <c r="I297" s="35">
        <v>-2.73</v>
      </c>
      <c r="J297" s="35">
        <f t="shared" si="19"/>
        <v>-2.5484999999999998</v>
      </c>
      <c r="K297" s="35"/>
      <c r="L297" s="35"/>
      <c r="M297" s="55"/>
      <c r="N297" s="35">
        <f>Table2[[#This Row],[Mileage]]*-0.25</f>
        <v>0</v>
      </c>
      <c r="O297" s="9" t="s">
        <v>11</v>
      </c>
      <c r="P297" s="35">
        <f>Table2[[#This Row],[Total Payment Received Before Fees]]+Table2[[#This Row],[Unit Cost]]+Table2[[#This Row],[Shipping Cost]]+Table2[[#This Row],[Amazon Fee]]+Table2[[#This Row],[Parking Fee]]+Table2[[#This Row],[Miscellaneous / Overhead]]</f>
        <v>8.7114999999999974</v>
      </c>
      <c r="Q297" s="38">
        <v>41643</v>
      </c>
    </row>
    <row r="298" spans="1:18">
      <c r="B298" s="20"/>
      <c r="E298" s="35"/>
      <c r="F298" s="46"/>
      <c r="G298" s="35">
        <f t="shared" si="23"/>
        <v>0</v>
      </c>
      <c r="H298" s="35"/>
      <c r="I298" s="35"/>
      <c r="J298" s="35">
        <f t="shared" si="19"/>
        <v>0</v>
      </c>
      <c r="K298" s="35"/>
      <c r="L298" s="35">
        <v>-78.45</v>
      </c>
      <c r="M298" s="55"/>
      <c r="N298" s="35">
        <f>Table2[[#This Row],[Mileage]]*-0.25</f>
        <v>0</v>
      </c>
      <c r="O298" s="9" t="s">
        <v>1602</v>
      </c>
      <c r="P298" s="35">
        <f>Table2[[#This Row],[Total Payment Received Before Fees]]+Table2[[#This Row],[Unit Cost]]+Table2[[#This Row],[Shipping Cost]]+Table2[[#This Row],[Amazon Fee]]+Table2[[#This Row],[Parking Fee]]+Table2[[#This Row],[Miscellaneous / Overhead]]</f>
        <v>-78.45</v>
      </c>
      <c r="Q298" s="38">
        <v>41643</v>
      </c>
      <c r="R298" s="9" t="s">
        <v>3123</v>
      </c>
    </row>
    <row r="299" spans="1:18">
      <c r="A299" s="7" t="s">
        <v>2011</v>
      </c>
      <c r="B299" s="20" t="s">
        <v>1740</v>
      </c>
      <c r="D299" s="71">
        <v>1</v>
      </c>
      <c r="E299" s="35">
        <v>10.99</v>
      </c>
      <c r="F299" s="46" t="s">
        <v>2239</v>
      </c>
      <c r="G299" s="35">
        <f t="shared" si="23"/>
        <v>10.99</v>
      </c>
      <c r="H299" s="35">
        <v>-2.25</v>
      </c>
      <c r="I299" s="35">
        <v>-1.86</v>
      </c>
      <c r="J299" s="35">
        <f t="shared" si="19"/>
        <v>-1.6485000000000001</v>
      </c>
      <c r="K299" s="35"/>
      <c r="L299" s="35">
        <f>-7.5-6.51</f>
        <v>-14.01</v>
      </c>
      <c r="M299" s="55"/>
      <c r="N299" s="35">
        <f>Table2[[#This Row],[Mileage]]*-0.25</f>
        <v>0</v>
      </c>
      <c r="O299" s="9" t="s">
        <v>1603</v>
      </c>
      <c r="P299" s="35">
        <f>Table2[[#This Row],[Total Payment Received Before Fees]]+Table2[[#This Row],[Unit Cost]]+Table2[[#This Row],[Shipping Cost]]+Table2[[#This Row],[Amazon Fee]]+Table2[[#This Row],[Parking Fee]]+Table2[[#This Row],[Miscellaneous / Overhead]]</f>
        <v>-8.7785000000000011</v>
      </c>
      <c r="Q299" s="38">
        <v>41643</v>
      </c>
      <c r="R299" s="9" t="s">
        <v>6142</v>
      </c>
    </row>
    <row r="300" spans="1:18">
      <c r="B300" s="20"/>
      <c r="E300" s="35"/>
      <c r="F300" s="46"/>
      <c r="G300" s="35">
        <f t="shared" si="23"/>
        <v>0</v>
      </c>
      <c r="H300" s="35"/>
      <c r="I300" s="35"/>
      <c r="J300" s="35">
        <f t="shared" si="19"/>
        <v>0</v>
      </c>
      <c r="K300" s="35"/>
      <c r="L300" s="35"/>
      <c r="M300" s="55">
        <v>40</v>
      </c>
      <c r="N300" s="35">
        <f>Table2[[#This Row],[Mileage]]*-0.25</f>
        <v>-10</v>
      </c>
      <c r="O300" s="9" t="s">
        <v>1602</v>
      </c>
      <c r="P300" s="35">
        <v>-10</v>
      </c>
      <c r="Q300" s="38">
        <v>41645</v>
      </c>
      <c r="R300" s="9" t="s">
        <v>2852</v>
      </c>
    </row>
    <row r="301" spans="1:18">
      <c r="A301" s="7">
        <v>41</v>
      </c>
      <c r="B301" s="19" t="s">
        <v>16</v>
      </c>
      <c r="D301" s="71">
        <v>1</v>
      </c>
      <c r="E301" s="35">
        <v>18.989999999999998</v>
      </c>
      <c r="F301" s="46">
        <v>6.49</v>
      </c>
      <c r="G301" s="35">
        <f t="shared" si="23"/>
        <v>25.479999999999997</v>
      </c>
      <c r="H301" s="35">
        <v>-6.38</v>
      </c>
      <c r="I301" s="35">
        <v>-6.51</v>
      </c>
      <c r="J301" s="35">
        <f t="shared" si="19"/>
        <v>-3.8219999999999992</v>
      </c>
      <c r="K301" s="35"/>
      <c r="L301" s="35"/>
      <c r="M301" s="55"/>
      <c r="N301" s="35">
        <f>Table2[[#This Row],[Mileage]]*-0.25</f>
        <v>0</v>
      </c>
      <c r="O301" s="9" t="s">
        <v>11</v>
      </c>
      <c r="P301" s="35">
        <f>Table2[[#This Row],[Total Payment Received Before Fees]]+Table2[[#This Row],[Unit Cost]]+Table2[[#This Row],[Shipping Cost]]+Table2[[#This Row],[Amazon Fee]]+Table2[[#This Row],[Parking Fee]]+Table2[[#This Row],[Miscellaneous / Overhead]]</f>
        <v>8.7679999999999989</v>
      </c>
      <c r="Q301" s="38">
        <v>41645</v>
      </c>
    </row>
    <row r="302" spans="1:18">
      <c r="A302" s="7" t="s">
        <v>1611</v>
      </c>
      <c r="B302" s="20" t="s">
        <v>1607</v>
      </c>
      <c r="D302" s="71">
        <v>1</v>
      </c>
      <c r="E302" s="35">
        <v>13.99</v>
      </c>
      <c r="F302" s="46" t="s">
        <v>2239</v>
      </c>
      <c r="G302" s="35">
        <f t="shared" si="23"/>
        <v>13.99</v>
      </c>
      <c r="H302" s="35">
        <v>-2.25</v>
      </c>
      <c r="I302" s="35">
        <v>-2.39</v>
      </c>
      <c r="J302" s="35">
        <f t="shared" si="19"/>
        <v>-2.0985</v>
      </c>
      <c r="K302" s="35"/>
      <c r="L302" s="35"/>
      <c r="M302" s="55"/>
      <c r="N302" s="35">
        <f>Table2[[#This Row],[Mileage]]*-0.25</f>
        <v>0</v>
      </c>
      <c r="O302" s="9" t="s">
        <v>1603</v>
      </c>
      <c r="P302" s="35">
        <f>Table2[[#This Row],[Total Payment Received Before Fees]]+Table2[[#This Row],[Unit Cost]]+Table2[[#This Row],[Shipping Cost]]+Table2[[#This Row],[Amazon Fee]]+Table2[[#This Row],[Parking Fee]]+Table2[[#This Row],[Miscellaneous / Overhead]]</f>
        <v>7.2515000000000001</v>
      </c>
      <c r="Q302" s="38">
        <v>41645</v>
      </c>
    </row>
    <row r="303" spans="1:18">
      <c r="A303" s="7" t="s">
        <v>2829</v>
      </c>
      <c r="B303" s="20" t="s">
        <v>2736</v>
      </c>
      <c r="D303" s="71">
        <v>1</v>
      </c>
      <c r="E303" s="35">
        <v>12.99</v>
      </c>
      <c r="F303" s="46">
        <v>4.99</v>
      </c>
      <c r="G303" s="35">
        <f t="shared" si="23"/>
        <v>17.98</v>
      </c>
      <c r="H303" s="35">
        <v>-3.75</v>
      </c>
      <c r="I303" s="35">
        <v>-3.08</v>
      </c>
      <c r="J303" s="35">
        <f t="shared" ref="J303:J368" si="24">-(G303*0.15)</f>
        <v>-2.6970000000000001</v>
      </c>
      <c r="K303" s="35"/>
      <c r="L303" s="35"/>
      <c r="M303" s="55"/>
      <c r="N303" s="35">
        <f>Table2[[#This Row],[Mileage]]*-0.25</f>
        <v>0</v>
      </c>
      <c r="O303" s="9" t="s">
        <v>1603</v>
      </c>
      <c r="P303" s="35">
        <f>Table2[[#This Row],[Total Payment Received Before Fees]]+Table2[[#This Row],[Unit Cost]]+Table2[[#This Row],[Shipping Cost]]+Table2[[#This Row],[Amazon Fee]]+Table2[[#This Row],[Parking Fee]]+Table2[[#This Row],[Miscellaneous / Overhead]]</f>
        <v>8.4529999999999994</v>
      </c>
      <c r="Q303" s="38">
        <v>41645</v>
      </c>
    </row>
    <row r="304" spans="1:18">
      <c r="A304" s="7" t="s">
        <v>2220</v>
      </c>
      <c r="B304" s="20" t="s">
        <v>2205</v>
      </c>
      <c r="D304" s="71">
        <v>1</v>
      </c>
      <c r="E304" s="35">
        <v>5.99</v>
      </c>
      <c r="F304" s="46">
        <v>4.74</v>
      </c>
      <c r="G304" s="35">
        <f t="shared" si="23"/>
        <v>10.73</v>
      </c>
      <c r="H304" s="35">
        <v>-3.75</v>
      </c>
      <c r="I304" s="35">
        <v>-1.69</v>
      </c>
      <c r="J304" s="35">
        <f t="shared" si="24"/>
        <v>-1.6094999999999999</v>
      </c>
      <c r="K304" s="35"/>
      <c r="L304" s="35"/>
      <c r="M304" s="55"/>
      <c r="N304" s="35">
        <f>Table2[[#This Row],[Mileage]]*-0.25</f>
        <v>0</v>
      </c>
      <c r="O304" s="9" t="s">
        <v>1603</v>
      </c>
      <c r="P304" s="35">
        <f>Table2[[#This Row],[Total Payment Received Before Fees]]+Table2[[#This Row],[Unit Cost]]+Table2[[#This Row],[Shipping Cost]]+Table2[[#This Row],[Amazon Fee]]+Table2[[#This Row],[Parking Fee]]+Table2[[#This Row],[Miscellaneous / Overhead]]</f>
        <v>3.6805000000000012</v>
      </c>
      <c r="Q304" s="38">
        <v>41645</v>
      </c>
    </row>
    <row r="305" spans="1:18">
      <c r="A305" s="7" t="s">
        <v>384</v>
      </c>
      <c r="B305" s="7" t="s">
        <v>384</v>
      </c>
      <c r="D305" s="71">
        <v>1</v>
      </c>
      <c r="E305" s="35">
        <v>14.99</v>
      </c>
      <c r="F305" s="46">
        <v>5.49</v>
      </c>
      <c r="G305" s="35">
        <f t="shared" si="23"/>
        <v>20.48</v>
      </c>
      <c r="H305" s="35">
        <v>-3.19</v>
      </c>
      <c r="I305" s="35">
        <v>-2.21</v>
      </c>
      <c r="J305" s="35">
        <f t="shared" si="24"/>
        <v>-3.0720000000000001</v>
      </c>
      <c r="K305" s="35"/>
      <c r="L305" s="35"/>
      <c r="M305" s="55"/>
      <c r="N305" s="35">
        <f>Table2[[#This Row],[Mileage]]*-0.25</f>
        <v>0</v>
      </c>
      <c r="O305" s="9" t="s">
        <v>1603</v>
      </c>
      <c r="P305" s="35">
        <f>Table2[[#This Row],[Total Payment Received Before Fees]]+Table2[[#This Row],[Unit Cost]]+Table2[[#This Row],[Shipping Cost]]+Table2[[#This Row],[Amazon Fee]]+Table2[[#This Row],[Parking Fee]]+Table2[[#This Row],[Miscellaneous / Overhead]]</f>
        <v>12.007999999999999</v>
      </c>
      <c r="Q305" s="38">
        <v>41645</v>
      </c>
    </row>
    <row r="306" spans="1:18">
      <c r="A306" s="7" t="s">
        <v>3016</v>
      </c>
      <c r="B306" s="60" t="s">
        <v>2894</v>
      </c>
      <c r="D306" s="71">
        <v>1</v>
      </c>
      <c r="E306" s="35">
        <v>6.99</v>
      </c>
      <c r="F306" s="46">
        <v>4.74</v>
      </c>
      <c r="G306" s="35">
        <f t="shared" si="23"/>
        <v>11.73</v>
      </c>
      <c r="H306" s="35">
        <v>-0.75</v>
      </c>
      <c r="I306" s="35">
        <v>-1.69</v>
      </c>
      <c r="J306" s="35">
        <f t="shared" si="24"/>
        <v>-1.7595000000000001</v>
      </c>
      <c r="K306" s="35"/>
      <c r="L306" s="35"/>
      <c r="M306" s="55"/>
      <c r="N306" s="35">
        <f>Table2[[#This Row],[Mileage]]*-0.25</f>
        <v>0</v>
      </c>
      <c r="O306" s="9" t="s">
        <v>1603</v>
      </c>
      <c r="P306" s="35">
        <f>Table2[[#This Row],[Total Payment Received Before Fees]]+Table2[[#This Row],[Unit Cost]]+Table2[[#This Row],[Shipping Cost]]+Table2[[#This Row],[Amazon Fee]]+Table2[[#This Row],[Parking Fee]]+Table2[[#This Row],[Miscellaneous / Overhead]]</f>
        <v>7.5305000000000009</v>
      </c>
      <c r="Q306" s="38">
        <v>41645</v>
      </c>
    </row>
    <row r="307" spans="1:18">
      <c r="A307" s="7" t="s">
        <v>2642</v>
      </c>
      <c r="B307" s="20" t="s">
        <v>2576</v>
      </c>
      <c r="D307" s="71">
        <v>1</v>
      </c>
      <c r="E307" s="35">
        <v>19.989999999999998</v>
      </c>
      <c r="F307" s="46" t="s">
        <v>2239</v>
      </c>
      <c r="G307" s="35">
        <f t="shared" si="23"/>
        <v>19.989999999999998</v>
      </c>
      <c r="H307" s="35">
        <v>-3.38</v>
      </c>
      <c r="I307" s="35">
        <v>-2.39</v>
      </c>
      <c r="J307" s="35">
        <f t="shared" si="24"/>
        <v>-2.9984999999999995</v>
      </c>
      <c r="K307" s="35"/>
      <c r="L307" s="35"/>
      <c r="M307" s="55"/>
      <c r="N307" s="35">
        <f>Table2[[#This Row],[Mileage]]*-0.25</f>
        <v>0</v>
      </c>
      <c r="O307" s="9" t="s">
        <v>1603</v>
      </c>
      <c r="P307" s="35">
        <f>Table2[[#This Row],[Total Payment Received Before Fees]]+Table2[[#This Row],[Unit Cost]]+Table2[[#This Row],[Shipping Cost]]+Table2[[#This Row],[Amazon Fee]]+Table2[[#This Row],[Parking Fee]]+Table2[[#This Row],[Miscellaneous / Overhead]]</f>
        <v>11.221499999999999</v>
      </c>
      <c r="Q307" s="38">
        <v>41645</v>
      </c>
    </row>
    <row r="308" spans="1:18">
      <c r="A308" s="7" t="s">
        <v>1944</v>
      </c>
      <c r="B308" s="20" t="s">
        <v>1671</v>
      </c>
      <c r="D308" s="71">
        <v>1</v>
      </c>
      <c r="E308" s="35">
        <v>9.99</v>
      </c>
      <c r="F308" s="46" t="s">
        <v>2239</v>
      </c>
      <c r="G308" s="35">
        <f t="shared" si="23"/>
        <v>9.99</v>
      </c>
      <c r="H308" s="35">
        <v>-1.69</v>
      </c>
      <c r="I308" s="35">
        <v>-1.69</v>
      </c>
      <c r="J308" s="35">
        <f t="shared" si="24"/>
        <v>-1.4984999999999999</v>
      </c>
      <c r="K308" s="35"/>
      <c r="L308" s="35"/>
      <c r="M308" s="55"/>
      <c r="N308" s="35">
        <f>Table2[[#This Row],[Mileage]]*-0.25</f>
        <v>0</v>
      </c>
      <c r="O308" s="9" t="s">
        <v>1603</v>
      </c>
      <c r="P308" s="35">
        <f>Table2[[#This Row],[Total Payment Received Before Fees]]+Table2[[#This Row],[Unit Cost]]+Table2[[#This Row],[Shipping Cost]]+Table2[[#This Row],[Amazon Fee]]+Table2[[#This Row],[Parking Fee]]+Table2[[#This Row],[Miscellaneous / Overhead]]</f>
        <v>5.1115000000000013</v>
      </c>
      <c r="Q308" s="38">
        <v>41645</v>
      </c>
    </row>
    <row r="309" spans="1:18">
      <c r="B309" s="20"/>
      <c r="E309" s="35"/>
      <c r="F309" s="46"/>
      <c r="G309" s="35">
        <f>SUM(E309:F309)</f>
        <v>0</v>
      </c>
      <c r="H309" s="35"/>
      <c r="I309" s="35"/>
      <c r="J309" s="35"/>
      <c r="K309" s="35"/>
      <c r="L309" s="35">
        <v>-39.99</v>
      </c>
      <c r="M309" s="55"/>
      <c r="N309" s="35">
        <f>Table2[[#This Row],[Mileage]]*-0.25</f>
        <v>0</v>
      </c>
      <c r="O309" s="9" t="s">
        <v>11</v>
      </c>
      <c r="P309" s="35">
        <f>Table2[[#This Row],[Total Payment Received Before Fees]]+Table2[[#This Row],[Unit Cost]]+Table2[[#This Row],[Shipping Cost]]+Table2[[#This Row],[Amazon Fee]]+Table2[[#This Row],[Parking Fee]]+Table2[[#This Row],[Miscellaneous / Overhead]]</f>
        <v>-39.99</v>
      </c>
      <c r="Q309" s="38">
        <v>41647</v>
      </c>
      <c r="R309" s="9" t="s">
        <v>2531</v>
      </c>
    </row>
    <row r="310" spans="1:18">
      <c r="A310" s="7" t="s">
        <v>1944</v>
      </c>
      <c r="B310" s="20" t="s">
        <v>1671</v>
      </c>
      <c r="D310" s="71">
        <v>8</v>
      </c>
      <c r="E310" s="35">
        <v>79.92</v>
      </c>
      <c r="F310" s="46" t="s">
        <v>2239</v>
      </c>
      <c r="G310" s="35">
        <f t="shared" si="23"/>
        <v>79.92</v>
      </c>
      <c r="H310" s="35">
        <v>-13.5</v>
      </c>
      <c r="I310" s="35">
        <v>-8.9</v>
      </c>
      <c r="J310" s="35">
        <f t="shared" si="24"/>
        <v>-11.988</v>
      </c>
      <c r="K310" s="35"/>
      <c r="L310" s="35"/>
      <c r="M310" s="55"/>
      <c r="N310" s="35">
        <f>Table2[[#This Row],[Mileage]]*-0.25</f>
        <v>0</v>
      </c>
      <c r="O310" s="9" t="s">
        <v>1603</v>
      </c>
      <c r="P310" s="35">
        <f>Table2[[#This Row],[Total Payment Received Before Fees]]+Table2[[#This Row],[Unit Cost]]+Table2[[#This Row],[Shipping Cost]]+Table2[[#This Row],[Amazon Fee]]+Table2[[#This Row],[Parking Fee]]+Table2[[#This Row],[Miscellaneous / Overhead]]</f>
        <v>45.532000000000004</v>
      </c>
      <c r="Q310" s="38">
        <v>41647</v>
      </c>
    </row>
    <row r="311" spans="1:18">
      <c r="A311" s="62" t="s">
        <v>1946</v>
      </c>
      <c r="B311" s="21" t="s">
        <v>1673</v>
      </c>
      <c r="C311" s="13"/>
      <c r="D311" s="72">
        <v>1</v>
      </c>
      <c r="E311" s="26">
        <v>9.99</v>
      </c>
      <c r="F311" s="59">
        <v>4.99</v>
      </c>
      <c r="G311" s="26">
        <f t="shared" si="23"/>
        <v>14.98</v>
      </c>
      <c r="H311" s="26">
        <v>-1.69</v>
      </c>
      <c r="I311" s="26">
        <v>-1.69</v>
      </c>
      <c r="J311" s="35">
        <f>-(G311*0.15)*0.2</f>
        <v>-0.44940000000000002</v>
      </c>
      <c r="K311" s="26"/>
      <c r="L311" s="45">
        <v>-14.98</v>
      </c>
      <c r="M311" s="49"/>
      <c r="N311" s="26">
        <f>Table2[[#This Row],[Mileage]]*-0.25</f>
        <v>0</v>
      </c>
      <c r="O311" s="13" t="s">
        <v>1603</v>
      </c>
      <c r="P311" s="26">
        <f>Table2[[#This Row],[Total Payment Received Before Fees]]+Table2[[#This Row],[Unit Cost]]+Table2[[#This Row],[Shipping Cost]]+Table2[[#This Row],[Amazon Fee]]+Table2[[#This Row],[Parking Fee]]+Table2[[#This Row],[Miscellaneous / Overhead]]</f>
        <v>-3.8293999999999997</v>
      </c>
      <c r="Q311" s="27">
        <v>41648</v>
      </c>
      <c r="R311" s="47" t="s">
        <v>2666</v>
      </c>
    </row>
    <row r="312" spans="1:18">
      <c r="A312" s="7">
        <v>1</v>
      </c>
      <c r="B312" s="9" t="s">
        <v>524</v>
      </c>
      <c r="D312" s="71">
        <v>1</v>
      </c>
      <c r="E312" s="35">
        <v>9.99</v>
      </c>
      <c r="F312" s="46">
        <v>5.49</v>
      </c>
      <c r="G312" s="35">
        <f t="shared" si="23"/>
        <v>15.48</v>
      </c>
      <c r="H312" s="35">
        <v>-3</v>
      </c>
      <c r="I312" s="35">
        <v>-3.23</v>
      </c>
      <c r="J312" s="35">
        <f t="shared" si="24"/>
        <v>-2.3220000000000001</v>
      </c>
      <c r="K312" s="35"/>
      <c r="L312" s="35"/>
      <c r="M312" s="55"/>
      <c r="N312" s="35">
        <f>Table2[[#This Row],[Mileage]]*-0.25</f>
        <v>0</v>
      </c>
      <c r="O312" s="9" t="s">
        <v>1603</v>
      </c>
      <c r="P312" s="35">
        <f>Table2[[#This Row],[Total Payment Received Before Fees]]+Table2[[#This Row],[Unit Cost]]+Table2[[#This Row],[Shipping Cost]]+Table2[[#This Row],[Amazon Fee]]+Table2[[#This Row],[Parking Fee]]+Table2[[#This Row],[Miscellaneous / Overhead]]</f>
        <v>6.9279999999999999</v>
      </c>
      <c r="Q312" s="38">
        <v>41648</v>
      </c>
    </row>
    <row r="313" spans="1:18">
      <c r="B313" s="20"/>
      <c r="E313" s="35"/>
      <c r="F313" s="46"/>
      <c r="G313" s="35"/>
      <c r="H313" s="35"/>
      <c r="I313" s="35"/>
      <c r="J313" s="35">
        <f t="shared" si="24"/>
        <v>0</v>
      </c>
      <c r="K313" s="35"/>
      <c r="L313" s="35"/>
      <c r="M313" s="55">
        <v>51</v>
      </c>
      <c r="N313" s="35">
        <f>Table2[[#This Row],[Mileage]]*-0.25</f>
        <v>-12.75</v>
      </c>
      <c r="O313" s="9" t="s">
        <v>1602</v>
      </c>
      <c r="P313" s="35">
        <v>-12.75</v>
      </c>
      <c r="Q313" s="38">
        <v>41649</v>
      </c>
      <c r="R313" s="9" t="s">
        <v>2852</v>
      </c>
    </row>
    <row r="314" spans="1:18">
      <c r="A314" s="7" t="s">
        <v>8</v>
      </c>
      <c r="B314" s="7" t="s">
        <v>8</v>
      </c>
      <c r="D314" s="71">
        <v>1</v>
      </c>
      <c r="E314" s="35">
        <v>14.99</v>
      </c>
      <c r="F314" s="46">
        <v>5.49</v>
      </c>
      <c r="G314" s="35">
        <f t="shared" ref="G314:G322" si="25">SUM(E314:F314)</f>
        <v>20.48</v>
      </c>
      <c r="H314" s="35">
        <v>-6</v>
      </c>
      <c r="I314" s="35">
        <v>-2.21</v>
      </c>
      <c r="J314" s="35">
        <f t="shared" si="24"/>
        <v>-3.0720000000000001</v>
      </c>
      <c r="K314" s="35"/>
      <c r="L314" s="35"/>
      <c r="M314" s="55"/>
      <c r="N314" s="35">
        <f>Table2[[#This Row],[Mileage]]*-0.25</f>
        <v>0</v>
      </c>
      <c r="O314" s="9" t="s">
        <v>1603</v>
      </c>
      <c r="P314" s="35">
        <f>Table2[[#This Row],[Total Payment Received Before Fees]]+Table2[[#This Row],[Unit Cost]]+Table2[[#This Row],[Shipping Cost]]+Table2[[#This Row],[Amazon Fee]]+Table2[[#This Row],[Parking Fee]]+Table2[[#This Row],[Miscellaneous / Overhead]]</f>
        <v>9.1980000000000004</v>
      </c>
      <c r="Q314" s="38">
        <v>41649</v>
      </c>
    </row>
    <row r="315" spans="1:18">
      <c r="A315" s="7" t="s">
        <v>45</v>
      </c>
      <c r="B315" s="20" t="s">
        <v>43</v>
      </c>
      <c r="D315" s="71">
        <v>1</v>
      </c>
      <c r="E315" s="35">
        <v>31.99</v>
      </c>
      <c r="F315" s="46">
        <v>6.49</v>
      </c>
      <c r="G315" s="35">
        <f t="shared" si="25"/>
        <v>38.479999999999997</v>
      </c>
      <c r="H315" s="35">
        <v>-14.25</v>
      </c>
      <c r="I315" s="35">
        <v>-9.8800000000000008</v>
      </c>
      <c r="J315" s="35">
        <f t="shared" si="24"/>
        <v>-5.7719999999999994</v>
      </c>
      <c r="K315" s="35"/>
      <c r="L315" s="35"/>
      <c r="M315" s="55"/>
      <c r="N315" s="35">
        <f>Table2[[#This Row],[Mileage]]*-0.25</f>
        <v>0</v>
      </c>
      <c r="O315" s="9" t="s">
        <v>903</v>
      </c>
      <c r="P315" s="35">
        <f>Table2[[#This Row],[Total Payment Received Before Fees]]+Table2[[#This Row],[Unit Cost]]+Table2[[#This Row],[Shipping Cost]]+Table2[[#This Row],[Amazon Fee]]+Table2[[#This Row],[Parking Fee]]+Table2[[#This Row],[Miscellaneous / Overhead]]</f>
        <v>8.5779999999999959</v>
      </c>
      <c r="Q315" s="38">
        <v>41649</v>
      </c>
    </row>
    <row r="316" spans="1:18">
      <c r="B316" s="20"/>
      <c r="E316" s="35"/>
      <c r="F316" s="46"/>
      <c r="G316" s="35">
        <f t="shared" si="25"/>
        <v>0</v>
      </c>
      <c r="H316" s="35"/>
      <c r="I316" s="35"/>
      <c r="J316" s="35">
        <f t="shared" si="24"/>
        <v>0</v>
      </c>
      <c r="K316" s="35"/>
      <c r="L316" s="35">
        <v>-23.76</v>
      </c>
      <c r="M316" s="55"/>
      <c r="N316" s="35">
        <f>Table2[[#This Row],[Mileage]]*-0.25</f>
        <v>0</v>
      </c>
      <c r="O316" s="9" t="s">
        <v>11</v>
      </c>
      <c r="P316" s="35">
        <f>Table2[[#This Row],[Total Payment Received Before Fees]]+Table2[[#This Row],[Unit Cost]]+Table2[[#This Row],[Shipping Cost]]+Table2[[#This Row],[Amazon Fee]]+Table2[[#This Row],[Parking Fee]]+Table2[[#This Row],[Miscellaneous / Overhead]]</f>
        <v>-23.76</v>
      </c>
      <c r="Q316" s="38">
        <v>41649</v>
      </c>
      <c r="R316" s="9" t="s">
        <v>921</v>
      </c>
    </row>
    <row r="317" spans="1:18">
      <c r="A317" s="7" t="s">
        <v>859</v>
      </c>
      <c r="B317" s="20" t="s">
        <v>857</v>
      </c>
      <c r="D317" s="71">
        <v>2</v>
      </c>
      <c r="E317" s="35">
        <v>15.98</v>
      </c>
      <c r="F317" s="46">
        <v>6.49</v>
      </c>
      <c r="G317" s="35">
        <f t="shared" si="25"/>
        <v>22.47</v>
      </c>
      <c r="H317" s="35">
        <v>-4.5</v>
      </c>
      <c r="I317" s="35">
        <v>-1.86</v>
      </c>
      <c r="J317" s="35">
        <f t="shared" si="24"/>
        <v>-3.3704999999999998</v>
      </c>
      <c r="K317" s="35"/>
      <c r="L317" s="35"/>
      <c r="M317" s="55"/>
      <c r="N317" s="35">
        <f>Table2[[#This Row],[Mileage]]*-0.25</f>
        <v>0</v>
      </c>
      <c r="O317" s="9" t="s">
        <v>903</v>
      </c>
      <c r="P317" s="35">
        <f>Table2[[#This Row],[Total Payment Received Before Fees]]+Table2[[#This Row],[Unit Cost]]+Table2[[#This Row],[Shipping Cost]]+Table2[[#This Row],[Amazon Fee]]+Table2[[#This Row],[Parking Fee]]+Table2[[#This Row],[Miscellaneous / Overhead]]</f>
        <v>12.7395</v>
      </c>
      <c r="Q317" s="38">
        <v>41650</v>
      </c>
    </row>
    <row r="318" spans="1:18">
      <c r="A318" s="7" t="s">
        <v>3115</v>
      </c>
      <c r="B318" s="61" t="s">
        <v>2980</v>
      </c>
      <c r="D318" s="71">
        <v>1</v>
      </c>
      <c r="E318" s="35">
        <v>8.99</v>
      </c>
      <c r="F318" s="46">
        <v>4.74</v>
      </c>
      <c r="G318" s="35">
        <f t="shared" si="25"/>
        <v>13.73</v>
      </c>
      <c r="H318" s="35">
        <v>-2.25</v>
      </c>
      <c r="I318" s="35">
        <v>-1.69</v>
      </c>
      <c r="J318" s="35">
        <f t="shared" si="24"/>
        <v>-2.0594999999999999</v>
      </c>
      <c r="K318" s="35"/>
      <c r="L318" s="35"/>
      <c r="M318" s="55"/>
      <c r="N318" s="35">
        <f>Table2[[#This Row],[Mileage]]*-0.25</f>
        <v>0</v>
      </c>
      <c r="O318" s="9" t="s">
        <v>903</v>
      </c>
      <c r="P318" s="35">
        <f>Table2[[#This Row],[Total Payment Received Before Fees]]+Table2[[#This Row],[Unit Cost]]+Table2[[#This Row],[Shipping Cost]]+Table2[[#This Row],[Amazon Fee]]+Table2[[#This Row],[Parking Fee]]+Table2[[#This Row],[Miscellaneous / Overhead]]</f>
        <v>7.730500000000001</v>
      </c>
      <c r="Q318" s="38">
        <v>41650</v>
      </c>
    </row>
    <row r="319" spans="1:18">
      <c r="A319" s="62" t="s">
        <v>237</v>
      </c>
      <c r="B319" s="21" t="s">
        <v>236</v>
      </c>
      <c r="C319" s="13"/>
      <c r="D319" s="72">
        <v>1</v>
      </c>
      <c r="E319" s="26">
        <v>20.49</v>
      </c>
      <c r="F319" s="59">
        <v>6.49</v>
      </c>
      <c r="G319" s="26">
        <f t="shared" si="25"/>
        <v>26.979999999999997</v>
      </c>
      <c r="H319" s="26">
        <v>-9.75</v>
      </c>
      <c r="I319" s="26">
        <v>-6.02</v>
      </c>
      <c r="J319" s="35">
        <f t="shared" si="24"/>
        <v>-4.0469999999999997</v>
      </c>
      <c r="K319" s="26"/>
      <c r="L319" s="45"/>
      <c r="M319" s="49"/>
      <c r="N319" s="26">
        <f>Table2[[#This Row],[Mileage]]*-0.25</f>
        <v>0</v>
      </c>
      <c r="O319" s="13" t="s">
        <v>903</v>
      </c>
      <c r="P319" s="26">
        <f>Table2[[#This Row],[Total Payment Received Before Fees]]+Table2[[#This Row],[Unit Cost]]+Table2[[#This Row],[Shipping Cost]]+Table2[[#This Row],[Amazon Fee]]+Table2[[#This Row],[Parking Fee]]+Table2[[#This Row],[Miscellaneous / Overhead]]</f>
        <v>7.1629999999999976</v>
      </c>
      <c r="Q319" s="27">
        <v>41650</v>
      </c>
      <c r="R319" s="13" t="s">
        <v>2856</v>
      </c>
    </row>
    <row r="320" spans="1:18">
      <c r="A320" s="7" t="s">
        <v>141</v>
      </c>
      <c r="B320" s="20" t="s">
        <v>139</v>
      </c>
      <c r="D320" s="71">
        <v>1</v>
      </c>
      <c r="E320" s="35">
        <v>12.99</v>
      </c>
      <c r="F320" s="46">
        <v>5.49</v>
      </c>
      <c r="G320" s="35">
        <f t="shared" si="25"/>
        <v>18.48</v>
      </c>
      <c r="H320" s="35">
        <v>-3.75</v>
      </c>
      <c r="I320" s="35">
        <v>-2.39</v>
      </c>
      <c r="J320" s="35">
        <f t="shared" si="24"/>
        <v>-2.7719999999999998</v>
      </c>
      <c r="K320" s="35"/>
      <c r="L320" s="35"/>
      <c r="M320" s="55"/>
      <c r="N320" s="35">
        <f>Table2[[#This Row],[Mileage]]*-0.25</f>
        <v>0</v>
      </c>
      <c r="O320" s="9" t="s">
        <v>903</v>
      </c>
      <c r="P320" s="35">
        <f>Table2[[#This Row],[Total Payment Received Before Fees]]+Table2[[#This Row],[Unit Cost]]+Table2[[#This Row],[Shipping Cost]]+Table2[[#This Row],[Amazon Fee]]+Table2[[#This Row],[Parking Fee]]+Table2[[#This Row],[Miscellaneous / Overhead]]</f>
        <v>9.5679999999999996</v>
      </c>
      <c r="Q320" s="38">
        <v>41650</v>
      </c>
    </row>
    <row r="321" spans="1:18">
      <c r="B321" s="20"/>
      <c r="E321" s="35"/>
      <c r="F321" s="46"/>
      <c r="G321" s="35">
        <f t="shared" si="25"/>
        <v>0</v>
      </c>
      <c r="H321" s="35"/>
      <c r="I321" s="35"/>
      <c r="J321" s="35">
        <f t="shared" si="24"/>
        <v>0</v>
      </c>
      <c r="K321" s="35"/>
      <c r="L321" s="35">
        <v>-16.12</v>
      </c>
      <c r="M321" s="55"/>
      <c r="N321" s="35">
        <f>Table2[[#This Row],[Mileage]]*-0.25</f>
        <v>0</v>
      </c>
      <c r="O321" s="9" t="s">
        <v>1602</v>
      </c>
      <c r="P321" s="35">
        <f>Table2[[#This Row],[Total Payment Received Before Fees]]+Table2[[#This Row],[Unit Cost]]+Table2[[#This Row],[Shipping Cost]]+Table2[[#This Row],[Amazon Fee]]+Table2[[#This Row],[Parking Fee]]+Table2[[#This Row],[Miscellaneous / Overhead]]</f>
        <v>-16.12</v>
      </c>
      <c r="Q321" s="38">
        <v>41651</v>
      </c>
      <c r="R321" s="9" t="s">
        <v>3124</v>
      </c>
    </row>
    <row r="322" spans="1:18">
      <c r="A322" s="62" t="s">
        <v>3043</v>
      </c>
      <c r="B322" s="134" t="s">
        <v>2921</v>
      </c>
      <c r="C322" s="13"/>
      <c r="D322" s="72">
        <v>1</v>
      </c>
      <c r="E322" s="26">
        <v>14.99</v>
      </c>
      <c r="F322" s="59">
        <v>4.74</v>
      </c>
      <c r="G322" s="26">
        <f t="shared" si="25"/>
        <v>19.73</v>
      </c>
      <c r="H322" s="26">
        <v>-4.13</v>
      </c>
      <c r="I322" s="26">
        <v>-1.69</v>
      </c>
      <c r="J322" s="26">
        <f t="shared" si="24"/>
        <v>-2.9594999999999998</v>
      </c>
      <c r="K322" s="26"/>
      <c r="L322" s="45"/>
      <c r="M322" s="49"/>
      <c r="N322" s="26">
        <f>Table2[[#This Row],[Mileage]]*-0.25</f>
        <v>0</v>
      </c>
      <c r="O322" s="13" t="s">
        <v>903</v>
      </c>
      <c r="P322" s="26">
        <f>Table2[[#This Row],[Total Payment Received Before Fees]]+Table2[[#This Row],[Unit Cost]]+Table2[[#This Row],[Shipping Cost]]+Table2[[#This Row],[Amazon Fee]]+Table2[[#This Row],[Parking Fee]]+Table2[[#This Row],[Miscellaneous / Overhead]]</f>
        <v>10.950500000000002</v>
      </c>
      <c r="Q322" s="27">
        <v>41651</v>
      </c>
      <c r="R322" s="13" t="s">
        <v>2856</v>
      </c>
    </row>
    <row r="323" spans="1:18">
      <c r="A323" s="7" t="s">
        <v>3212</v>
      </c>
      <c r="B323" s="60" t="s">
        <v>3151</v>
      </c>
      <c r="D323" s="71">
        <v>1</v>
      </c>
      <c r="E323" s="35">
        <v>9.99</v>
      </c>
      <c r="F323" s="46">
        <v>4.74</v>
      </c>
      <c r="G323" s="35">
        <f t="shared" ref="G323:G362" si="26">SUM(E323:F323)</f>
        <v>14.73</v>
      </c>
      <c r="H323" s="35">
        <v>-3</v>
      </c>
      <c r="I323" s="35">
        <v>-1.69</v>
      </c>
      <c r="J323" s="35">
        <f t="shared" si="24"/>
        <v>-2.2094999999999998</v>
      </c>
      <c r="K323" s="35"/>
      <c r="L323" s="35"/>
      <c r="M323" s="55"/>
      <c r="N323" s="35">
        <f>Table2[[#This Row],[Mileage]]*-0.25</f>
        <v>0</v>
      </c>
      <c r="O323" s="9" t="s">
        <v>903</v>
      </c>
      <c r="P323" s="35">
        <f>Table2[[#This Row],[Total Payment Received Before Fees]]+Table2[[#This Row],[Unit Cost]]+Table2[[#This Row],[Shipping Cost]]+Table2[[#This Row],[Amazon Fee]]+Table2[[#This Row],[Parking Fee]]+Table2[[#This Row],[Miscellaneous / Overhead]]</f>
        <v>7.8305000000000007</v>
      </c>
      <c r="Q323" s="38">
        <v>41651</v>
      </c>
    </row>
    <row r="324" spans="1:18">
      <c r="A324" s="7" t="s">
        <v>2011</v>
      </c>
      <c r="B324" s="20" t="s">
        <v>1740</v>
      </c>
      <c r="D324" s="71">
        <v>1</v>
      </c>
      <c r="E324" s="35">
        <v>10.99</v>
      </c>
      <c r="F324" s="46" t="s">
        <v>2239</v>
      </c>
      <c r="G324" s="35">
        <f t="shared" si="26"/>
        <v>10.99</v>
      </c>
      <c r="H324" s="35">
        <v>-2.25</v>
      </c>
      <c r="I324" s="35">
        <v>-1.69</v>
      </c>
      <c r="J324" s="35">
        <f t="shared" si="24"/>
        <v>-1.6485000000000001</v>
      </c>
      <c r="K324" s="35"/>
      <c r="L324" s="35"/>
      <c r="M324" s="55"/>
      <c r="N324" s="35">
        <f>Table2[[#This Row],[Mileage]]*-0.25</f>
        <v>0</v>
      </c>
      <c r="O324" s="9" t="s">
        <v>903</v>
      </c>
      <c r="P324" s="35">
        <f>Table2[[#This Row],[Total Payment Received Before Fees]]+Table2[[#This Row],[Unit Cost]]+Table2[[#This Row],[Shipping Cost]]+Table2[[#This Row],[Amazon Fee]]+Table2[[#This Row],[Parking Fee]]+Table2[[#This Row],[Miscellaneous / Overhead]]</f>
        <v>5.4015000000000004</v>
      </c>
      <c r="Q324" s="38">
        <v>41652</v>
      </c>
    </row>
    <row r="325" spans="1:18">
      <c r="A325" s="7" t="s">
        <v>3022</v>
      </c>
      <c r="B325" s="60" t="s">
        <v>2899</v>
      </c>
      <c r="D325" s="71">
        <v>1</v>
      </c>
      <c r="E325" s="35">
        <v>7.99</v>
      </c>
      <c r="F325" s="46">
        <v>4.99</v>
      </c>
      <c r="G325" s="35">
        <f t="shared" si="26"/>
        <v>12.98</v>
      </c>
      <c r="H325" s="35">
        <v>-1.5</v>
      </c>
      <c r="I325" s="35">
        <v>-1.69</v>
      </c>
      <c r="J325" s="35">
        <f t="shared" si="24"/>
        <v>-1.9470000000000001</v>
      </c>
      <c r="K325" s="35"/>
      <c r="L325" s="35"/>
      <c r="M325" s="55"/>
      <c r="N325" s="35">
        <f>Table2[[#This Row],[Mileage]]*-0.25</f>
        <v>0</v>
      </c>
      <c r="O325" s="9" t="s">
        <v>903</v>
      </c>
      <c r="P325" s="35">
        <f>Table2[[#This Row],[Total Payment Received Before Fees]]+Table2[[#This Row],[Unit Cost]]+Table2[[#This Row],[Shipping Cost]]+Table2[[#This Row],[Amazon Fee]]+Table2[[#This Row],[Parking Fee]]+Table2[[#This Row],[Miscellaneous / Overhead]]</f>
        <v>7.8430000000000009</v>
      </c>
      <c r="Q325" s="38">
        <v>41652</v>
      </c>
    </row>
    <row r="326" spans="1:18">
      <c r="B326" s="60"/>
      <c r="E326" s="35"/>
      <c r="F326" s="46"/>
      <c r="G326" s="35">
        <f>SUM(E326:F326)</f>
        <v>0</v>
      </c>
      <c r="H326" s="35"/>
      <c r="I326" s="35"/>
      <c r="J326" s="35"/>
      <c r="K326" s="35"/>
      <c r="L326" s="35"/>
      <c r="M326" s="55">
        <v>40</v>
      </c>
      <c r="N326" s="35">
        <f>Table2[[#This Row],[Mileage]]*-0.25</f>
        <v>-10</v>
      </c>
      <c r="O326" s="9" t="s">
        <v>1602</v>
      </c>
      <c r="P326" s="35">
        <f>Table2[[#This Row],[Mileage Reimbursement]]</f>
        <v>-10</v>
      </c>
      <c r="Q326" s="38">
        <v>41652</v>
      </c>
      <c r="R326" s="9" t="s">
        <v>6047</v>
      </c>
    </row>
    <row r="327" spans="1:18">
      <c r="A327" s="7" t="s">
        <v>1014</v>
      </c>
      <c r="B327" s="19" t="s">
        <v>1011</v>
      </c>
      <c r="D327" s="71">
        <v>1</v>
      </c>
      <c r="E327" s="35">
        <v>24.99</v>
      </c>
      <c r="F327" s="46">
        <v>5.99</v>
      </c>
      <c r="G327" s="35">
        <f t="shared" si="26"/>
        <v>30.979999999999997</v>
      </c>
      <c r="H327" s="35">
        <v>-9.75</v>
      </c>
      <c r="I327" s="35">
        <v>-6.51</v>
      </c>
      <c r="J327" s="35">
        <f t="shared" si="24"/>
        <v>-4.6469999999999994</v>
      </c>
      <c r="K327" s="35"/>
      <c r="L327" s="35"/>
      <c r="M327" s="55"/>
      <c r="N327" s="35">
        <f>Table2[[#This Row],[Mileage]]*-0.25</f>
        <v>0</v>
      </c>
      <c r="O327" s="9" t="s">
        <v>3382</v>
      </c>
      <c r="P327" s="35">
        <f>Table2[[#This Row],[Total Payment Received Before Fees]]+Table2[[#This Row],[Unit Cost]]+Table2[[#This Row],[Shipping Cost]]+Table2[[#This Row],[Amazon Fee]]+Table2[[#This Row],[Parking Fee]]+Table2[[#This Row],[Miscellaneous / Overhead]]</f>
        <v>10.072999999999997</v>
      </c>
      <c r="Q327" s="38">
        <v>41653</v>
      </c>
    </row>
    <row r="328" spans="1:18">
      <c r="A328" s="7" t="s">
        <v>2324</v>
      </c>
      <c r="B328" s="19" t="s">
        <v>2256</v>
      </c>
      <c r="D328" s="71">
        <v>15</v>
      </c>
      <c r="E328" s="35">
        <v>63.75</v>
      </c>
      <c r="F328" s="46">
        <v>5.25</v>
      </c>
      <c r="G328" s="35">
        <f t="shared" si="26"/>
        <v>69</v>
      </c>
      <c r="H328" s="35">
        <v>-33.75</v>
      </c>
      <c r="I328" s="35">
        <v>-4.5</v>
      </c>
      <c r="J328" s="35">
        <f t="shared" si="24"/>
        <v>-10.35</v>
      </c>
      <c r="K328" s="35"/>
      <c r="L328" s="35"/>
      <c r="M328" s="55"/>
      <c r="N328" s="35">
        <f>Table2[[#This Row],[Mileage]]*-0.25</f>
        <v>0</v>
      </c>
      <c r="O328" s="9" t="s">
        <v>3382</v>
      </c>
      <c r="P328" s="35">
        <f>Table2[[#This Row],[Total Payment Received Before Fees]]+Table2[[#This Row],[Unit Cost]]+Table2[[#This Row],[Shipping Cost]]+Table2[[#This Row],[Amazon Fee]]+Table2[[#This Row],[Parking Fee]]+Table2[[#This Row],[Miscellaneous / Overhead]]</f>
        <v>20.399999999999999</v>
      </c>
      <c r="Q328" s="38">
        <v>41653</v>
      </c>
    </row>
    <row r="329" spans="1:18">
      <c r="A329" s="7" t="s">
        <v>2327</v>
      </c>
      <c r="B329" s="19" t="s">
        <v>2259</v>
      </c>
      <c r="D329" s="71">
        <v>15</v>
      </c>
      <c r="E329" s="35">
        <v>63.75</v>
      </c>
      <c r="F329" s="46">
        <v>5.24</v>
      </c>
      <c r="G329" s="35">
        <f t="shared" si="26"/>
        <v>68.989999999999995</v>
      </c>
      <c r="H329" s="35">
        <v>-33.75</v>
      </c>
      <c r="I329" s="35">
        <v>-4.5</v>
      </c>
      <c r="J329" s="35">
        <f t="shared" si="24"/>
        <v>-10.3485</v>
      </c>
      <c r="K329" s="35"/>
      <c r="L329" s="35"/>
      <c r="M329" s="55"/>
      <c r="N329" s="35">
        <f>Table2[[#This Row],[Mileage]]*-0.25</f>
        <v>0</v>
      </c>
      <c r="O329" s="9" t="s">
        <v>3382</v>
      </c>
      <c r="P329" s="35">
        <f>Table2[[#This Row],[Total Payment Received Before Fees]]+Table2[[#This Row],[Unit Cost]]+Table2[[#This Row],[Shipping Cost]]+Table2[[#This Row],[Amazon Fee]]+Table2[[#This Row],[Parking Fee]]+Table2[[#This Row],[Miscellaneous / Overhead]]</f>
        <v>20.391499999999994</v>
      </c>
      <c r="Q329" s="38">
        <v>41653</v>
      </c>
    </row>
    <row r="330" spans="1:18">
      <c r="A330" s="7" t="s">
        <v>2330</v>
      </c>
      <c r="B330" s="19" t="s">
        <v>2262</v>
      </c>
      <c r="D330" s="71">
        <v>15</v>
      </c>
      <c r="E330" s="35">
        <v>63.75</v>
      </c>
      <c r="F330" s="46">
        <v>5.25</v>
      </c>
      <c r="G330" s="35">
        <f t="shared" si="26"/>
        <v>69</v>
      </c>
      <c r="H330" s="35">
        <v>-33.75</v>
      </c>
      <c r="I330" s="35">
        <v>-4.5</v>
      </c>
      <c r="J330" s="35">
        <f t="shared" si="24"/>
        <v>-10.35</v>
      </c>
      <c r="K330" s="35"/>
      <c r="L330" s="35"/>
      <c r="M330" s="55"/>
      <c r="N330" s="35">
        <f>Table2[[#This Row],[Mileage]]*-0.25</f>
        <v>0</v>
      </c>
      <c r="O330" s="9" t="s">
        <v>3382</v>
      </c>
      <c r="P330" s="35">
        <f>Table2[[#This Row],[Total Payment Received Before Fees]]+Table2[[#This Row],[Unit Cost]]+Table2[[#This Row],[Shipping Cost]]+Table2[[#This Row],[Amazon Fee]]+Table2[[#This Row],[Parking Fee]]+Table2[[#This Row],[Miscellaneous / Overhead]]</f>
        <v>20.399999999999999</v>
      </c>
      <c r="Q330" s="38">
        <v>41653</v>
      </c>
    </row>
    <row r="331" spans="1:18">
      <c r="A331" s="7" t="s">
        <v>1552</v>
      </c>
      <c r="B331" s="20" t="s">
        <v>1383</v>
      </c>
      <c r="D331" s="71">
        <v>1</v>
      </c>
      <c r="E331" s="35">
        <v>14.99</v>
      </c>
      <c r="F331" s="46">
        <v>5.49</v>
      </c>
      <c r="G331" s="35">
        <f t="shared" si="26"/>
        <v>20.48</v>
      </c>
      <c r="H331" s="35">
        <v>-6</v>
      </c>
      <c r="I331" s="35">
        <v>-6.02</v>
      </c>
      <c r="J331" s="35">
        <f t="shared" si="24"/>
        <v>-3.0720000000000001</v>
      </c>
      <c r="K331" s="35"/>
      <c r="L331" s="35"/>
      <c r="M331" s="55"/>
      <c r="N331" s="35">
        <f>Table2[[#This Row],[Mileage]]*-0.25</f>
        <v>0</v>
      </c>
      <c r="O331" s="9" t="s">
        <v>3382</v>
      </c>
      <c r="P331" s="35">
        <f>Table2[[#This Row],[Total Payment Received Before Fees]]+Table2[[#This Row],[Unit Cost]]+Table2[[#This Row],[Shipping Cost]]+Table2[[#This Row],[Amazon Fee]]+Table2[[#This Row],[Parking Fee]]+Table2[[#This Row],[Miscellaneous / Overhead]]</f>
        <v>5.3880000000000008</v>
      </c>
      <c r="Q331" s="38">
        <v>41654</v>
      </c>
    </row>
    <row r="332" spans="1:18">
      <c r="A332" s="7" t="s">
        <v>1944</v>
      </c>
      <c r="B332" s="20" t="s">
        <v>1671</v>
      </c>
      <c r="D332" s="71">
        <v>1</v>
      </c>
      <c r="E332" s="35">
        <v>9.99</v>
      </c>
      <c r="F332" s="46" t="s">
        <v>2239</v>
      </c>
      <c r="G332" s="35">
        <f t="shared" si="26"/>
        <v>9.99</v>
      </c>
      <c r="H332" s="35">
        <v>-1.69</v>
      </c>
      <c r="I332" s="35">
        <v>-1.66</v>
      </c>
      <c r="J332" s="35">
        <f t="shared" si="24"/>
        <v>-1.4984999999999999</v>
      </c>
      <c r="K332" s="35"/>
      <c r="L332" s="35"/>
      <c r="M332" s="55"/>
      <c r="N332" s="35">
        <f>Table2[[#This Row],[Mileage]]*-0.25</f>
        <v>0</v>
      </c>
      <c r="O332" s="9" t="s">
        <v>3382</v>
      </c>
      <c r="P332" s="35">
        <f>Table2[[#This Row],[Total Payment Received Before Fees]]+Table2[[#This Row],[Unit Cost]]+Table2[[#This Row],[Shipping Cost]]+Table2[[#This Row],[Amazon Fee]]+Table2[[#This Row],[Parking Fee]]+Table2[[#This Row],[Miscellaneous / Overhead]]</f>
        <v>5.1415000000000006</v>
      </c>
      <c r="Q332" s="38">
        <v>41654</v>
      </c>
    </row>
    <row r="333" spans="1:18">
      <c r="A333" s="7" t="s">
        <v>1942</v>
      </c>
      <c r="B333" s="20" t="s">
        <v>1669</v>
      </c>
      <c r="D333" s="71">
        <v>1</v>
      </c>
      <c r="E333" s="35">
        <v>9.99</v>
      </c>
      <c r="F333" s="46" t="s">
        <v>2239</v>
      </c>
      <c r="G333" s="35">
        <f t="shared" si="26"/>
        <v>9.99</v>
      </c>
      <c r="H333" s="35">
        <v>-1.69</v>
      </c>
      <c r="I333" s="35">
        <v>-1.65</v>
      </c>
      <c r="J333" s="35">
        <f>-(G333*0.15)</f>
        <v>-1.4984999999999999</v>
      </c>
      <c r="K333" s="35"/>
      <c r="L333" s="35"/>
      <c r="M333" s="55"/>
      <c r="N333" s="35">
        <f>Table2[[#This Row],[Mileage]]*-0.25</f>
        <v>0</v>
      </c>
      <c r="O333" s="9" t="s">
        <v>3382</v>
      </c>
      <c r="P333" s="35">
        <f>Table2[[#This Row],[Total Payment Received Before Fees]]+Table2[[#This Row],[Unit Cost]]+Table2[[#This Row],[Shipping Cost]]+Table2[[#This Row],[Amazon Fee]]+Table2[[#This Row],[Parking Fee]]+Table2[[#This Row],[Miscellaneous / Overhead]]</f>
        <v>5.1515000000000004</v>
      </c>
      <c r="Q333" s="38">
        <v>41654</v>
      </c>
    </row>
    <row r="334" spans="1:18">
      <c r="A334" s="7">
        <v>1</v>
      </c>
      <c r="B334" s="19" t="s">
        <v>524</v>
      </c>
      <c r="D334" s="71">
        <v>1</v>
      </c>
      <c r="E334" s="35">
        <v>9.99</v>
      </c>
      <c r="F334" s="46">
        <v>5.49</v>
      </c>
      <c r="G334" s="35">
        <f t="shared" si="26"/>
        <v>15.48</v>
      </c>
      <c r="H334" s="35">
        <v>-3</v>
      </c>
      <c r="I334" s="35">
        <v>-4.5</v>
      </c>
      <c r="J334" s="35">
        <f t="shared" si="24"/>
        <v>-2.3220000000000001</v>
      </c>
      <c r="K334" s="35"/>
      <c r="L334" s="35"/>
      <c r="M334" s="55"/>
      <c r="N334" s="35">
        <f>Table2[[#This Row],[Mileage]]*-0.25</f>
        <v>0</v>
      </c>
      <c r="O334" s="9" t="s">
        <v>3382</v>
      </c>
      <c r="P334" s="35">
        <f>Table2[[#This Row],[Total Payment Received Before Fees]]+Table2[[#This Row],[Unit Cost]]+Table2[[#This Row],[Shipping Cost]]+Table2[[#This Row],[Amazon Fee]]+Table2[[#This Row],[Parking Fee]]+Table2[[#This Row],[Miscellaneous / Overhead]]</f>
        <v>5.6580000000000004</v>
      </c>
      <c r="Q334" s="38">
        <v>41654</v>
      </c>
    </row>
    <row r="335" spans="1:18">
      <c r="A335" s="7" t="s">
        <v>2995</v>
      </c>
      <c r="B335" s="60" t="s">
        <v>2876</v>
      </c>
      <c r="D335" s="71">
        <v>1</v>
      </c>
      <c r="E335" s="35">
        <v>12.99</v>
      </c>
      <c r="F335" s="46">
        <v>4.99</v>
      </c>
      <c r="G335" s="35">
        <f t="shared" si="26"/>
        <v>17.98</v>
      </c>
      <c r="H335" s="35">
        <v>-4.13</v>
      </c>
      <c r="I335" s="35">
        <v>-2.97</v>
      </c>
      <c r="J335" s="35">
        <f t="shared" si="24"/>
        <v>-2.6970000000000001</v>
      </c>
      <c r="K335" s="35"/>
      <c r="L335" s="35"/>
      <c r="M335" s="55"/>
      <c r="N335" s="35">
        <f>Table2[[#This Row],[Mileage]]*-0.25</f>
        <v>0</v>
      </c>
      <c r="O335" s="9" t="s">
        <v>3382</v>
      </c>
      <c r="P335" s="35">
        <f>Table2[[#This Row],[Total Payment Received Before Fees]]+Table2[[#This Row],[Unit Cost]]+Table2[[#This Row],[Shipping Cost]]+Table2[[#This Row],[Amazon Fee]]+Table2[[#This Row],[Parking Fee]]+Table2[[#This Row],[Miscellaneous / Overhead]]</f>
        <v>8.1829999999999998</v>
      </c>
      <c r="Q335" s="38">
        <v>41654</v>
      </c>
    </row>
    <row r="336" spans="1:18">
      <c r="A336" s="7" t="s">
        <v>3044</v>
      </c>
      <c r="B336" s="60" t="s">
        <v>2922</v>
      </c>
      <c r="D336" s="71">
        <v>1</v>
      </c>
      <c r="E336" s="35">
        <v>14.99</v>
      </c>
      <c r="F336" s="46">
        <v>4.99</v>
      </c>
      <c r="G336" s="35">
        <f t="shared" si="26"/>
        <v>19.98</v>
      </c>
      <c r="H336" s="35">
        <v>-4.13</v>
      </c>
      <c r="I336" s="35">
        <v>-2.97</v>
      </c>
      <c r="J336" s="35">
        <f t="shared" si="24"/>
        <v>-2.9969999999999999</v>
      </c>
      <c r="K336" s="35"/>
      <c r="L336" s="35"/>
      <c r="M336" s="55"/>
      <c r="N336" s="35">
        <f>Table2[[#This Row],[Mileage]]*-0.25</f>
        <v>0</v>
      </c>
      <c r="O336" s="9" t="s">
        <v>3382</v>
      </c>
      <c r="P336" s="35">
        <f>Table2[[#This Row],[Total Payment Received Before Fees]]+Table2[[#This Row],[Unit Cost]]+Table2[[#This Row],[Shipping Cost]]+Table2[[#This Row],[Amazon Fee]]+Table2[[#This Row],[Parking Fee]]+Table2[[#This Row],[Miscellaneous / Overhead]]</f>
        <v>9.8830000000000009</v>
      </c>
      <c r="Q336" s="38">
        <v>41654</v>
      </c>
    </row>
    <row r="337" spans="1:18">
      <c r="A337" s="7" t="s">
        <v>2372</v>
      </c>
      <c r="B337" s="19" t="s">
        <v>2296</v>
      </c>
      <c r="D337" s="71">
        <v>1</v>
      </c>
      <c r="E337" s="35">
        <v>6.99</v>
      </c>
      <c r="F337" s="46">
        <v>4.74</v>
      </c>
      <c r="G337" s="35">
        <f t="shared" si="26"/>
        <v>11.73</v>
      </c>
      <c r="H337" s="35">
        <v>-3.75</v>
      </c>
      <c r="I337" s="35">
        <v>-3.14</v>
      </c>
      <c r="J337" s="35">
        <f t="shared" si="24"/>
        <v>-1.7595000000000001</v>
      </c>
      <c r="K337" s="35"/>
      <c r="L337" s="35"/>
      <c r="M337" s="55"/>
      <c r="N337" s="35">
        <f>Table2[[#This Row],[Mileage]]*-0.25</f>
        <v>0</v>
      </c>
      <c r="O337" s="9" t="s">
        <v>3382</v>
      </c>
      <c r="P337" s="35">
        <f>Table2[[#This Row],[Total Payment Received Before Fees]]+Table2[[#This Row],[Unit Cost]]+Table2[[#This Row],[Shipping Cost]]+Table2[[#This Row],[Amazon Fee]]+Table2[[#This Row],[Parking Fee]]+Table2[[#This Row],[Miscellaneous / Overhead]]</f>
        <v>3.0804999999999998</v>
      </c>
      <c r="Q337" s="38">
        <v>41654</v>
      </c>
    </row>
    <row r="338" spans="1:18">
      <c r="A338" s="7" t="s">
        <v>1552</v>
      </c>
      <c r="B338" s="20" t="s">
        <v>1383</v>
      </c>
      <c r="D338" s="71">
        <v>1</v>
      </c>
      <c r="E338" s="35">
        <v>14.99</v>
      </c>
      <c r="F338" s="46">
        <v>5.49</v>
      </c>
      <c r="G338" s="35">
        <f t="shared" si="26"/>
        <v>20.48</v>
      </c>
      <c r="H338" s="35">
        <v>-6</v>
      </c>
      <c r="I338" s="35">
        <v>-6.51</v>
      </c>
      <c r="J338" s="35">
        <f t="shared" si="24"/>
        <v>-3.0720000000000001</v>
      </c>
      <c r="K338" s="35"/>
      <c r="L338" s="35"/>
      <c r="M338" s="55"/>
      <c r="N338" s="35">
        <f>Table2[[#This Row],[Mileage]]*-0.25</f>
        <v>0</v>
      </c>
      <c r="O338" s="9" t="s">
        <v>3382</v>
      </c>
      <c r="P338" s="35">
        <f>Table2[[#This Row],[Total Payment Received Before Fees]]+Table2[[#This Row],[Unit Cost]]+Table2[[#This Row],[Shipping Cost]]+Table2[[#This Row],[Amazon Fee]]+Table2[[#This Row],[Parking Fee]]+Table2[[#This Row],[Miscellaneous / Overhead]]</f>
        <v>4.8980000000000006</v>
      </c>
      <c r="Q338" s="38">
        <v>41655</v>
      </c>
    </row>
    <row r="339" spans="1:18">
      <c r="A339" s="7" t="s">
        <v>237</v>
      </c>
      <c r="B339" s="19" t="s">
        <v>236</v>
      </c>
      <c r="D339" s="71">
        <v>1</v>
      </c>
      <c r="E339" s="35">
        <v>20.49</v>
      </c>
      <c r="F339" s="46">
        <v>3.12</v>
      </c>
      <c r="G339" s="35">
        <f t="shared" si="26"/>
        <v>23.61</v>
      </c>
      <c r="H339" s="35">
        <v>-9.75</v>
      </c>
      <c r="I339" s="35">
        <v>-2.88</v>
      </c>
      <c r="J339" s="35">
        <f t="shared" si="24"/>
        <v>-3.5414999999999996</v>
      </c>
      <c r="K339" s="35"/>
      <c r="L339" s="35"/>
      <c r="M339" s="55"/>
      <c r="N339" s="35">
        <f>Table2[[#This Row],[Mileage]]*-0.25</f>
        <v>0</v>
      </c>
      <c r="O339" s="9" t="s">
        <v>3382</v>
      </c>
      <c r="P339" s="35">
        <f>Table2[[#This Row],[Total Payment Received Before Fees]]+Table2[[#This Row],[Unit Cost]]+Table2[[#This Row],[Shipping Cost]]+Table2[[#This Row],[Amazon Fee]]+Table2[[#This Row],[Parking Fee]]+Table2[[#This Row],[Miscellaneous / Overhead]]</f>
        <v>7.4385000000000012</v>
      </c>
      <c r="Q339" s="38">
        <v>41655</v>
      </c>
    </row>
    <row r="340" spans="1:18">
      <c r="A340" s="7" t="s">
        <v>247</v>
      </c>
      <c r="B340" s="19" t="s">
        <v>245</v>
      </c>
      <c r="D340" s="71">
        <v>1</v>
      </c>
      <c r="E340" s="35">
        <v>20.49</v>
      </c>
      <c r="F340" s="46">
        <v>3.12</v>
      </c>
      <c r="G340" s="35">
        <f t="shared" si="26"/>
        <v>23.61</v>
      </c>
      <c r="H340" s="35">
        <v>-9.75</v>
      </c>
      <c r="I340" s="35">
        <v>-2.88</v>
      </c>
      <c r="J340" s="35">
        <f t="shared" si="24"/>
        <v>-3.5414999999999996</v>
      </c>
      <c r="K340" s="35"/>
      <c r="L340" s="35"/>
      <c r="M340" s="55"/>
      <c r="N340" s="35">
        <f>Table2[[#This Row],[Mileage]]*-0.25</f>
        <v>0</v>
      </c>
      <c r="O340" s="9" t="s">
        <v>3382</v>
      </c>
      <c r="P340" s="35">
        <f>Table2[[#This Row],[Total Payment Received Before Fees]]+Table2[[#This Row],[Unit Cost]]+Table2[[#This Row],[Shipping Cost]]+Table2[[#This Row],[Amazon Fee]]+Table2[[#This Row],[Parking Fee]]+Table2[[#This Row],[Miscellaneous / Overhead]]</f>
        <v>7.4385000000000012</v>
      </c>
      <c r="Q340" s="38">
        <v>41655</v>
      </c>
    </row>
    <row r="341" spans="1:18">
      <c r="A341" s="7" t="s">
        <v>13</v>
      </c>
      <c r="B341" s="19" t="s">
        <v>15</v>
      </c>
      <c r="D341" s="71">
        <v>1</v>
      </c>
      <c r="E341" s="35">
        <v>20.49</v>
      </c>
      <c r="F341" s="46">
        <v>3.12</v>
      </c>
      <c r="G341" s="35">
        <f t="shared" si="26"/>
        <v>23.61</v>
      </c>
      <c r="H341" s="35">
        <v>-9.75</v>
      </c>
      <c r="I341" s="35">
        <v>-2.88</v>
      </c>
      <c r="J341" s="35">
        <f t="shared" si="24"/>
        <v>-3.5414999999999996</v>
      </c>
      <c r="K341" s="35"/>
      <c r="L341" s="35"/>
      <c r="M341" s="55"/>
      <c r="N341" s="35">
        <f>Table2[[#This Row],[Mileage]]*-0.25</f>
        <v>0</v>
      </c>
      <c r="O341" s="9" t="s">
        <v>3382</v>
      </c>
      <c r="P341" s="35">
        <f>Table2[[#This Row],[Total Payment Received Before Fees]]+Table2[[#This Row],[Unit Cost]]+Table2[[#This Row],[Shipping Cost]]+Table2[[#This Row],[Amazon Fee]]+Table2[[#This Row],[Parking Fee]]+Table2[[#This Row],[Miscellaneous / Overhead]]</f>
        <v>7.4385000000000012</v>
      </c>
      <c r="Q341" s="38">
        <v>41655</v>
      </c>
    </row>
    <row r="342" spans="1:18">
      <c r="A342" s="7" t="s">
        <v>244</v>
      </c>
      <c r="B342" s="19" t="s">
        <v>243</v>
      </c>
      <c r="D342" s="71">
        <v>1</v>
      </c>
      <c r="E342" s="35">
        <v>20.49</v>
      </c>
      <c r="F342" s="46">
        <v>3.13</v>
      </c>
      <c r="G342" s="35">
        <f t="shared" si="26"/>
        <v>23.619999999999997</v>
      </c>
      <c r="H342" s="35">
        <v>-9.75</v>
      </c>
      <c r="I342" s="35">
        <v>-2.88</v>
      </c>
      <c r="J342" s="35">
        <f t="shared" si="24"/>
        <v>-3.5429999999999997</v>
      </c>
      <c r="K342" s="35"/>
      <c r="L342" s="35"/>
      <c r="M342" s="55"/>
      <c r="N342" s="35">
        <f>Table2[[#This Row],[Mileage]]*-0.25</f>
        <v>0</v>
      </c>
      <c r="O342" s="9" t="s">
        <v>3382</v>
      </c>
      <c r="P342" s="35">
        <f>Table2[[#This Row],[Total Payment Received Before Fees]]+Table2[[#This Row],[Unit Cost]]+Table2[[#This Row],[Shipping Cost]]+Table2[[#This Row],[Amazon Fee]]+Table2[[#This Row],[Parking Fee]]+Table2[[#This Row],[Miscellaneous / Overhead]]</f>
        <v>7.4469999999999992</v>
      </c>
      <c r="Q342" s="38">
        <v>41655</v>
      </c>
    </row>
    <row r="343" spans="1:18">
      <c r="B343" s="19"/>
      <c r="E343" s="35"/>
      <c r="F343" s="46"/>
      <c r="G343" s="35">
        <f>SUM(E343:F343)</f>
        <v>0</v>
      </c>
      <c r="H343" s="35"/>
      <c r="I343" s="35"/>
      <c r="J343" s="35"/>
      <c r="K343" s="35"/>
      <c r="L343" s="35"/>
      <c r="M343" s="55">
        <v>34</v>
      </c>
      <c r="N343" s="35">
        <f>Table2[[#This Row],[Mileage]]*-0.25</f>
        <v>-8.5</v>
      </c>
      <c r="O343" s="9" t="s">
        <v>10</v>
      </c>
      <c r="P343" s="35">
        <f>Table2[[#This Row],[Mileage Reimbursement]]</f>
        <v>-8.5</v>
      </c>
      <c r="Q343" s="38">
        <v>41655</v>
      </c>
      <c r="R343" s="9" t="s">
        <v>6140</v>
      </c>
    </row>
    <row r="344" spans="1:18">
      <c r="A344" s="7" t="s">
        <v>3119</v>
      </c>
      <c r="B344" s="61" t="s">
        <v>2982</v>
      </c>
      <c r="D344" s="71">
        <v>1</v>
      </c>
      <c r="E344" s="35">
        <v>7.99</v>
      </c>
      <c r="F344" s="46">
        <v>4.99</v>
      </c>
      <c r="G344" s="35">
        <f t="shared" si="26"/>
        <v>12.98</v>
      </c>
      <c r="H344" s="35">
        <v>-0.75</v>
      </c>
      <c r="I344" s="35">
        <v>-2.04</v>
      </c>
      <c r="J344" s="35">
        <f t="shared" si="24"/>
        <v>-1.9470000000000001</v>
      </c>
      <c r="K344" s="35"/>
      <c r="L344" s="35"/>
      <c r="M344" s="55"/>
      <c r="N344" s="35">
        <f>Table2[[#This Row],[Mileage]]*-0.25</f>
        <v>0</v>
      </c>
      <c r="O344" s="9" t="s">
        <v>11</v>
      </c>
      <c r="P344" s="35">
        <f>Table2[[#This Row],[Total Payment Received Before Fees]]+Table2[[#This Row],[Unit Cost]]+Table2[[#This Row],[Shipping Cost]]+Table2[[#This Row],[Amazon Fee]]+Table2[[#This Row],[Parking Fee]]+Table2[[#This Row],[Miscellaneous / Overhead]]</f>
        <v>8.2430000000000021</v>
      </c>
      <c r="Q344" s="38">
        <v>41656</v>
      </c>
    </row>
    <row r="345" spans="1:18">
      <c r="A345" s="7" t="s">
        <v>2995</v>
      </c>
      <c r="B345" s="60" t="s">
        <v>2876</v>
      </c>
      <c r="D345" s="71">
        <v>1</v>
      </c>
      <c r="E345" s="35">
        <v>12.99</v>
      </c>
      <c r="F345" s="46">
        <v>4.99</v>
      </c>
      <c r="G345" s="35">
        <f t="shared" si="26"/>
        <v>17.98</v>
      </c>
      <c r="H345" s="35">
        <v>-4.13</v>
      </c>
      <c r="I345" s="35">
        <v>-2.21</v>
      </c>
      <c r="J345" s="35">
        <f t="shared" si="24"/>
        <v>-2.6970000000000001</v>
      </c>
      <c r="K345" s="35"/>
      <c r="L345" s="35"/>
      <c r="M345" s="55"/>
      <c r="N345" s="35">
        <f>Table2[[#This Row],[Mileage]]*-0.25</f>
        <v>0</v>
      </c>
      <c r="O345" s="9" t="s">
        <v>11</v>
      </c>
      <c r="P345" s="35">
        <f>Table2[[#This Row],[Total Payment Received Before Fees]]+Table2[[#This Row],[Unit Cost]]+Table2[[#This Row],[Shipping Cost]]+Table2[[#This Row],[Amazon Fee]]+Table2[[#This Row],[Parking Fee]]+Table2[[#This Row],[Miscellaneous / Overhead]]</f>
        <v>8.9430000000000014</v>
      </c>
      <c r="Q345" s="38">
        <v>41657</v>
      </c>
    </row>
    <row r="346" spans="1:18">
      <c r="A346" s="7" t="s">
        <v>3119</v>
      </c>
      <c r="B346" s="61" t="s">
        <v>2982</v>
      </c>
      <c r="D346" s="71">
        <v>1</v>
      </c>
      <c r="E346" s="35">
        <v>7.99</v>
      </c>
      <c r="F346" s="46">
        <v>1.4</v>
      </c>
      <c r="G346" s="35">
        <f t="shared" si="26"/>
        <v>9.39</v>
      </c>
      <c r="H346" s="35">
        <v>-0.75</v>
      </c>
      <c r="I346" s="35">
        <v>0</v>
      </c>
      <c r="J346" s="35">
        <f t="shared" si="24"/>
        <v>-1.4085000000000001</v>
      </c>
      <c r="K346" s="35"/>
      <c r="L346" s="35"/>
      <c r="M346" s="55"/>
      <c r="N346" s="35">
        <f>Table2[[#This Row],[Mileage]]*-0.25</f>
        <v>0</v>
      </c>
      <c r="O346" s="9" t="s">
        <v>11</v>
      </c>
      <c r="P346" s="35">
        <f>Table2[[#This Row],[Total Payment Received Before Fees]]+Table2[[#This Row],[Unit Cost]]+Table2[[#This Row],[Shipping Cost]]+Table2[[#This Row],[Amazon Fee]]+Table2[[#This Row],[Parking Fee]]+Table2[[#This Row],[Miscellaneous / Overhead]]</f>
        <v>7.2315000000000005</v>
      </c>
      <c r="Q346" s="38">
        <v>41657</v>
      </c>
    </row>
    <row r="347" spans="1:18">
      <c r="A347" s="7" t="s">
        <v>3121</v>
      </c>
      <c r="B347" s="61" t="s">
        <v>2983</v>
      </c>
      <c r="D347" s="71">
        <v>1</v>
      </c>
      <c r="E347" s="35">
        <v>8.99</v>
      </c>
      <c r="F347" s="46">
        <v>1.39</v>
      </c>
      <c r="G347" s="35">
        <f t="shared" si="26"/>
        <v>10.38</v>
      </c>
      <c r="H347" s="35">
        <v>-1.5</v>
      </c>
      <c r="I347" s="35">
        <v>-5.98</v>
      </c>
      <c r="J347" s="35">
        <f t="shared" si="24"/>
        <v>-1.5570000000000002</v>
      </c>
      <c r="K347" s="35"/>
      <c r="L347" s="35"/>
      <c r="M347" s="55"/>
      <c r="N347" s="35">
        <f>Table2[[#This Row],[Mileage]]*-0.25</f>
        <v>0</v>
      </c>
      <c r="O347" s="9" t="s">
        <v>11</v>
      </c>
      <c r="P347" s="35">
        <f>Table2[[#This Row],[Total Payment Received Before Fees]]+Table2[[#This Row],[Unit Cost]]+Table2[[#This Row],[Shipping Cost]]+Table2[[#This Row],[Amazon Fee]]+Table2[[#This Row],[Parking Fee]]+Table2[[#This Row],[Miscellaneous / Overhead]]</f>
        <v>1.3430000000000002</v>
      </c>
      <c r="Q347" s="38">
        <v>41657</v>
      </c>
    </row>
    <row r="348" spans="1:18">
      <c r="A348" s="7" t="s">
        <v>3004</v>
      </c>
      <c r="B348" s="60" t="s">
        <v>2884</v>
      </c>
      <c r="D348" s="71">
        <v>1</v>
      </c>
      <c r="E348" s="35">
        <v>14.99</v>
      </c>
      <c r="F348" s="46">
        <v>1.4</v>
      </c>
      <c r="G348" s="35">
        <f t="shared" si="26"/>
        <v>16.39</v>
      </c>
      <c r="H348" s="35">
        <v>-3</v>
      </c>
      <c r="I348" s="35">
        <v>0</v>
      </c>
      <c r="J348" s="35">
        <f t="shared" si="24"/>
        <v>-2.4584999999999999</v>
      </c>
      <c r="K348" s="35"/>
      <c r="L348" s="35"/>
      <c r="M348" s="55"/>
      <c r="N348" s="35">
        <f>Table2[[#This Row],[Mileage]]*-0.25</f>
        <v>0</v>
      </c>
      <c r="O348" s="9" t="s">
        <v>11</v>
      </c>
      <c r="P348" s="35">
        <f>Table2[[#This Row],[Total Payment Received Before Fees]]+Table2[[#This Row],[Unit Cost]]+Table2[[#This Row],[Shipping Cost]]+Table2[[#This Row],[Amazon Fee]]+Table2[[#This Row],[Parking Fee]]+Table2[[#This Row],[Miscellaneous / Overhead]]</f>
        <v>10.9315</v>
      </c>
      <c r="Q348" s="38">
        <v>41657</v>
      </c>
    </row>
    <row r="349" spans="1:18">
      <c r="A349" s="7" t="s">
        <v>3003</v>
      </c>
      <c r="B349" s="60" t="s">
        <v>2883</v>
      </c>
      <c r="D349" s="71">
        <v>1</v>
      </c>
      <c r="E349" s="35">
        <v>14.99</v>
      </c>
      <c r="F349" s="46">
        <v>1.4</v>
      </c>
      <c r="G349" s="35">
        <f t="shared" si="26"/>
        <v>16.39</v>
      </c>
      <c r="H349" s="35">
        <v>-3</v>
      </c>
      <c r="I349" s="35">
        <v>0</v>
      </c>
      <c r="J349" s="35">
        <f t="shared" si="24"/>
        <v>-2.4584999999999999</v>
      </c>
      <c r="K349" s="35"/>
      <c r="L349" s="35"/>
      <c r="M349" s="55"/>
      <c r="N349" s="35">
        <f>Table2[[#This Row],[Mileage]]*-0.25</f>
        <v>0</v>
      </c>
      <c r="O349" s="9" t="s">
        <v>11</v>
      </c>
      <c r="P349" s="35">
        <f>Table2[[#This Row],[Total Payment Received Before Fees]]+Table2[[#This Row],[Unit Cost]]+Table2[[#This Row],[Shipping Cost]]+Table2[[#This Row],[Amazon Fee]]+Table2[[#This Row],[Parking Fee]]+Table2[[#This Row],[Miscellaneous / Overhead]]</f>
        <v>10.9315</v>
      </c>
      <c r="Q349" s="38">
        <v>41657</v>
      </c>
    </row>
    <row r="350" spans="1:18">
      <c r="A350" s="7" t="s">
        <v>854</v>
      </c>
      <c r="B350" s="19" t="s">
        <v>851</v>
      </c>
      <c r="D350" s="71">
        <v>1</v>
      </c>
      <c r="E350" s="35">
        <v>3.99</v>
      </c>
      <c r="F350" s="46">
        <v>1.9</v>
      </c>
      <c r="G350" s="35">
        <f t="shared" si="26"/>
        <v>5.8900000000000006</v>
      </c>
      <c r="H350" s="35">
        <v>-1.5</v>
      </c>
      <c r="I350" s="35">
        <v>0</v>
      </c>
      <c r="J350" s="35">
        <f t="shared" si="24"/>
        <v>-0.88350000000000006</v>
      </c>
      <c r="K350" s="35"/>
      <c r="L350" s="35"/>
      <c r="M350" s="55"/>
      <c r="N350" s="35">
        <f>Table2[[#This Row],[Mileage]]*-0.25</f>
        <v>0</v>
      </c>
      <c r="O350" s="9" t="s">
        <v>11</v>
      </c>
      <c r="P350" s="35">
        <f>Table2[[#This Row],[Total Payment Received Before Fees]]+Table2[[#This Row],[Unit Cost]]+Table2[[#This Row],[Shipping Cost]]+Table2[[#This Row],[Amazon Fee]]+Table2[[#This Row],[Parking Fee]]+Table2[[#This Row],[Miscellaneous / Overhead]]</f>
        <v>3.5065000000000004</v>
      </c>
      <c r="Q350" s="38">
        <v>41657</v>
      </c>
    </row>
    <row r="351" spans="1:18">
      <c r="A351" s="7" t="s">
        <v>3121</v>
      </c>
      <c r="B351" s="65" t="s">
        <v>2983</v>
      </c>
      <c r="C351" s="7"/>
      <c r="D351" s="71">
        <v>1</v>
      </c>
      <c r="E351" s="66">
        <v>8.99</v>
      </c>
      <c r="F351" s="46">
        <v>1.4</v>
      </c>
      <c r="G351" s="66">
        <f t="shared" si="26"/>
        <v>10.39</v>
      </c>
      <c r="H351" s="66">
        <v>-1.5</v>
      </c>
      <c r="I351" s="35">
        <v>0</v>
      </c>
      <c r="J351" s="35">
        <f t="shared" si="24"/>
        <v>-1.5585</v>
      </c>
      <c r="K351" s="35"/>
      <c r="L351" s="35"/>
      <c r="M351" s="55"/>
      <c r="N351" s="35">
        <f>Table2[[#This Row],[Mileage]]*-0.25</f>
        <v>0</v>
      </c>
      <c r="O351" s="9" t="s">
        <v>11</v>
      </c>
      <c r="P351" s="35">
        <f>Table2[[#This Row],[Total Payment Received Before Fees]]+Table2[[#This Row],[Unit Cost]]+Table2[[#This Row],[Shipping Cost]]+Table2[[#This Row],[Amazon Fee]]+Table2[[#This Row],[Parking Fee]]+Table2[[#This Row],[Miscellaneous / Overhead]]</f>
        <v>7.3315000000000001</v>
      </c>
      <c r="Q351" s="38">
        <v>41657</v>
      </c>
    </row>
    <row r="352" spans="1:18">
      <c r="A352" s="7" t="s">
        <v>3003</v>
      </c>
      <c r="B352" s="24" t="s">
        <v>2883</v>
      </c>
      <c r="C352" s="7"/>
      <c r="D352" s="71">
        <v>1</v>
      </c>
      <c r="E352" s="66">
        <v>14.99</v>
      </c>
      <c r="F352" s="46">
        <v>1.39</v>
      </c>
      <c r="G352" s="66">
        <f t="shared" si="26"/>
        <v>16.38</v>
      </c>
      <c r="H352" s="66">
        <v>-3</v>
      </c>
      <c r="I352" s="35">
        <v>0</v>
      </c>
      <c r="J352" s="35">
        <f t="shared" si="24"/>
        <v>-2.4569999999999999</v>
      </c>
      <c r="K352" s="35"/>
      <c r="L352" s="35"/>
      <c r="M352" s="55"/>
      <c r="N352" s="35">
        <f>Table2[[#This Row],[Mileage]]*-0.25</f>
        <v>0</v>
      </c>
      <c r="O352" s="9" t="s">
        <v>11</v>
      </c>
      <c r="P352" s="35">
        <f>Table2[[#This Row],[Total Payment Received Before Fees]]+Table2[[#This Row],[Unit Cost]]+Table2[[#This Row],[Shipping Cost]]+Table2[[#This Row],[Amazon Fee]]+Table2[[#This Row],[Parking Fee]]+Table2[[#This Row],[Miscellaneous / Overhead]]</f>
        <v>10.922999999999998</v>
      </c>
      <c r="Q352" s="38">
        <v>41657</v>
      </c>
    </row>
    <row r="353" spans="1:17">
      <c r="A353" s="7" t="s">
        <v>3004</v>
      </c>
      <c r="B353" s="24" t="s">
        <v>2884</v>
      </c>
      <c r="C353" s="7"/>
      <c r="D353" s="71">
        <v>1</v>
      </c>
      <c r="E353" s="66">
        <v>14.99</v>
      </c>
      <c r="F353" s="46">
        <v>1.4</v>
      </c>
      <c r="G353" s="66">
        <f t="shared" si="26"/>
        <v>16.39</v>
      </c>
      <c r="H353" s="66">
        <v>-3</v>
      </c>
      <c r="I353" s="35">
        <v>0</v>
      </c>
      <c r="J353" s="35">
        <f t="shared" si="24"/>
        <v>-2.4584999999999999</v>
      </c>
      <c r="K353" s="35"/>
      <c r="L353" s="35"/>
      <c r="M353" s="55"/>
      <c r="N353" s="35">
        <f>Table2[[#This Row],[Mileage]]*-0.25</f>
        <v>0</v>
      </c>
      <c r="O353" s="9" t="s">
        <v>11</v>
      </c>
      <c r="P353" s="35">
        <f>Table2[[#This Row],[Total Payment Received Before Fees]]+Table2[[#This Row],[Unit Cost]]+Table2[[#This Row],[Shipping Cost]]+Table2[[#This Row],[Amazon Fee]]+Table2[[#This Row],[Parking Fee]]+Table2[[#This Row],[Miscellaneous / Overhead]]</f>
        <v>10.9315</v>
      </c>
      <c r="Q353" s="38">
        <v>41657</v>
      </c>
    </row>
    <row r="354" spans="1:17">
      <c r="A354" s="7" t="s">
        <v>3119</v>
      </c>
      <c r="B354" s="65" t="s">
        <v>2982</v>
      </c>
      <c r="C354" s="7"/>
      <c r="D354" s="71">
        <v>1</v>
      </c>
      <c r="E354" s="66">
        <v>7.99</v>
      </c>
      <c r="F354" s="46">
        <v>1.4</v>
      </c>
      <c r="G354" s="66">
        <f t="shared" si="26"/>
        <v>9.39</v>
      </c>
      <c r="H354" s="66">
        <v>-0.75</v>
      </c>
      <c r="I354" s="35">
        <v>0</v>
      </c>
      <c r="J354" s="35">
        <f t="shared" si="24"/>
        <v>-1.4085000000000001</v>
      </c>
      <c r="K354" s="35"/>
      <c r="L354" s="35"/>
      <c r="M354" s="55"/>
      <c r="N354" s="35">
        <f>Table2[[#This Row],[Mileage]]*-0.25</f>
        <v>0</v>
      </c>
      <c r="O354" s="9" t="s">
        <v>11</v>
      </c>
      <c r="P354" s="35">
        <f>Table2[[#This Row],[Total Payment Received Before Fees]]+Table2[[#This Row],[Unit Cost]]+Table2[[#This Row],[Shipping Cost]]+Table2[[#This Row],[Amazon Fee]]+Table2[[#This Row],[Parking Fee]]+Table2[[#This Row],[Miscellaneous / Overhead]]</f>
        <v>7.2315000000000005</v>
      </c>
      <c r="Q354" s="38">
        <v>41657</v>
      </c>
    </row>
    <row r="355" spans="1:17">
      <c r="A355" s="7" t="s">
        <v>854</v>
      </c>
      <c r="B355" s="68" t="s">
        <v>851</v>
      </c>
      <c r="C355" s="7"/>
      <c r="D355" s="71">
        <v>1</v>
      </c>
      <c r="E355" s="66">
        <v>3.99</v>
      </c>
      <c r="F355" s="46">
        <v>1.9</v>
      </c>
      <c r="G355" s="66">
        <f t="shared" si="26"/>
        <v>5.8900000000000006</v>
      </c>
      <c r="H355" s="66">
        <v>-1.5</v>
      </c>
      <c r="I355" s="35">
        <v>0</v>
      </c>
      <c r="J355" s="35">
        <f t="shared" si="24"/>
        <v>-0.88350000000000006</v>
      </c>
      <c r="K355" s="35"/>
      <c r="L355" s="35"/>
      <c r="M355" s="55"/>
      <c r="N355" s="35">
        <f>Table2[[#This Row],[Mileage]]*-0.25</f>
        <v>0</v>
      </c>
      <c r="O355" s="9" t="s">
        <v>11</v>
      </c>
      <c r="P355" s="35">
        <f>Table2[[#This Row],[Total Payment Received Before Fees]]+Table2[[#This Row],[Unit Cost]]+Table2[[#This Row],[Shipping Cost]]+Table2[[#This Row],[Amazon Fee]]+Table2[[#This Row],[Parking Fee]]+Table2[[#This Row],[Miscellaneous / Overhead]]</f>
        <v>3.5065000000000004</v>
      </c>
      <c r="Q355" s="38">
        <v>41657</v>
      </c>
    </row>
    <row r="356" spans="1:17">
      <c r="A356" s="7" t="s">
        <v>3226</v>
      </c>
      <c r="B356" s="24" t="s">
        <v>3162</v>
      </c>
      <c r="C356" s="7"/>
      <c r="D356" s="71">
        <v>1</v>
      </c>
      <c r="E356" s="66">
        <v>7.99</v>
      </c>
      <c r="F356" s="46">
        <v>4.74</v>
      </c>
      <c r="G356" s="66">
        <f t="shared" si="26"/>
        <v>12.73</v>
      </c>
      <c r="H356" s="66">
        <v>-1.5</v>
      </c>
      <c r="I356" s="35">
        <v>-1.69</v>
      </c>
      <c r="J356" s="35">
        <f t="shared" si="24"/>
        <v>-1.9095</v>
      </c>
      <c r="K356" s="35"/>
      <c r="L356" s="35"/>
      <c r="M356" s="55"/>
      <c r="N356" s="35">
        <f>Table2[[#This Row],[Mileage]]*-0.25</f>
        <v>0</v>
      </c>
      <c r="O356" s="9" t="s">
        <v>11</v>
      </c>
      <c r="P356" s="35">
        <f>Table2[[#This Row],[Total Payment Received Before Fees]]+Table2[[#This Row],[Unit Cost]]+Table2[[#This Row],[Shipping Cost]]+Table2[[#This Row],[Amazon Fee]]+Table2[[#This Row],[Parking Fee]]+Table2[[#This Row],[Miscellaneous / Overhead]]</f>
        <v>7.6305000000000014</v>
      </c>
      <c r="Q356" s="38">
        <v>41657</v>
      </c>
    </row>
    <row r="357" spans="1:17">
      <c r="A357" s="7" t="s">
        <v>3111</v>
      </c>
      <c r="B357" s="65" t="s">
        <v>2978</v>
      </c>
      <c r="C357" s="7"/>
      <c r="D357" s="71">
        <v>1</v>
      </c>
      <c r="E357" s="66">
        <v>7.49</v>
      </c>
      <c r="F357" s="46">
        <v>4.99</v>
      </c>
      <c r="G357" s="66">
        <f t="shared" si="26"/>
        <v>12.48</v>
      </c>
      <c r="H357" s="66">
        <v>-1.88</v>
      </c>
      <c r="I357" s="35">
        <v>-1.69</v>
      </c>
      <c r="J357" s="35">
        <f t="shared" si="24"/>
        <v>-1.8719999999999999</v>
      </c>
      <c r="K357" s="35"/>
      <c r="L357" s="35"/>
      <c r="M357" s="55"/>
      <c r="N357" s="35">
        <f>Table2[[#This Row],[Mileage]]*-0.25</f>
        <v>0</v>
      </c>
      <c r="O357" s="9" t="s">
        <v>11</v>
      </c>
      <c r="P357" s="35">
        <f>Table2[[#This Row],[Total Payment Received Before Fees]]+Table2[[#This Row],[Unit Cost]]+Table2[[#This Row],[Shipping Cost]]+Table2[[#This Row],[Amazon Fee]]+Table2[[#This Row],[Parking Fee]]+Table2[[#This Row],[Miscellaneous / Overhead]]</f>
        <v>7.038000000000002</v>
      </c>
      <c r="Q357" s="38">
        <v>41657</v>
      </c>
    </row>
    <row r="358" spans="1:17">
      <c r="A358" s="7" t="s">
        <v>3044</v>
      </c>
      <c r="B358" s="24" t="s">
        <v>2922</v>
      </c>
      <c r="C358" s="7"/>
      <c r="D358" s="71">
        <v>1</v>
      </c>
      <c r="E358" s="66">
        <v>14.99</v>
      </c>
      <c r="F358" s="46">
        <v>4.99</v>
      </c>
      <c r="G358" s="66">
        <f t="shared" si="26"/>
        <v>19.98</v>
      </c>
      <c r="H358" s="66">
        <v>-4.13</v>
      </c>
      <c r="I358" s="35">
        <v>-2.21</v>
      </c>
      <c r="J358" s="35">
        <f t="shared" si="24"/>
        <v>-2.9969999999999999</v>
      </c>
      <c r="K358" s="35"/>
      <c r="L358" s="35"/>
      <c r="M358" s="55"/>
      <c r="N358" s="35">
        <f>Table2[[#This Row],[Mileage]]*-0.25</f>
        <v>0</v>
      </c>
      <c r="O358" s="9" t="s">
        <v>11</v>
      </c>
      <c r="P358" s="35">
        <f>Table2[[#This Row],[Total Payment Received Before Fees]]+Table2[[#This Row],[Unit Cost]]+Table2[[#This Row],[Shipping Cost]]+Table2[[#This Row],[Amazon Fee]]+Table2[[#This Row],[Parking Fee]]+Table2[[#This Row],[Miscellaneous / Overhead]]</f>
        <v>10.643000000000001</v>
      </c>
      <c r="Q358" s="38">
        <v>41657</v>
      </c>
    </row>
    <row r="359" spans="1:17">
      <c r="A359" s="7" t="s">
        <v>379</v>
      </c>
      <c r="B359" s="68" t="s">
        <v>379</v>
      </c>
      <c r="C359" s="7"/>
      <c r="D359" s="71">
        <v>1</v>
      </c>
      <c r="E359" s="66">
        <v>8.99</v>
      </c>
      <c r="F359" s="46">
        <v>5.49</v>
      </c>
      <c r="G359" s="66">
        <f t="shared" si="26"/>
        <v>14.48</v>
      </c>
      <c r="H359" s="66">
        <v>-2.25</v>
      </c>
      <c r="I359" s="35">
        <v>-2.21</v>
      </c>
      <c r="J359" s="35">
        <f t="shared" si="24"/>
        <v>-2.1720000000000002</v>
      </c>
      <c r="K359" s="35"/>
      <c r="L359" s="35"/>
      <c r="M359" s="55"/>
      <c r="N359" s="35">
        <f>Table2[[#This Row],[Mileage]]*-0.25</f>
        <v>0</v>
      </c>
      <c r="O359" s="9" t="s">
        <v>11</v>
      </c>
      <c r="P359" s="35">
        <f>Table2[[#This Row],[Total Payment Received Before Fees]]+Table2[[#This Row],[Unit Cost]]+Table2[[#This Row],[Shipping Cost]]+Table2[[#This Row],[Amazon Fee]]+Table2[[#This Row],[Parking Fee]]+Table2[[#This Row],[Miscellaneous / Overhead]]</f>
        <v>7.847999999999999</v>
      </c>
      <c r="Q359" s="38">
        <v>41657</v>
      </c>
    </row>
    <row r="360" spans="1:17">
      <c r="A360" s="7" t="s">
        <v>364</v>
      </c>
      <c r="B360" s="68" t="s">
        <v>362</v>
      </c>
      <c r="C360" s="7"/>
      <c r="D360" s="71">
        <v>1</v>
      </c>
      <c r="E360" s="66">
        <v>14.99</v>
      </c>
      <c r="F360" s="46">
        <v>5.49</v>
      </c>
      <c r="G360" s="66">
        <f t="shared" si="26"/>
        <v>20.48</v>
      </c>
      <c r="H360" s="66">
        <v>-3.75</v>
      </c>
      <c r="I360" s="35">
        <v>-2.21</v>
      </c>
      <c r="J360" s="35">
        <f t="shared" si="24"/>
        <v>-3.0720000000000001</v>
      </c>
      <c r="K360" s="35"/>
      <c r="L360" s="35"/>
      <c r="M360" s="55"/>
      <c r="N360" s="35">
        <f>Table2[[#This Row],[Mileage]]*-0.25</f>
        <v>0</v>
      </c>
      <c r="O360" s="9" t="s">
        <v>11</v>
      </c>
      <c r="P360" s="35">
        <f>Table2[[#This Row],[Total Payment Received Before Fees]]+Table2[[#This Row],[Unit Cost]]+Table2[[#This Row],[Shipping Cost]]+Table2[[#This Row],[Amazon Fee]]+Table2[[#This Row],[Parking Fee]]+Table2[[#This Row],[Miscellaneous / Overhead]]</f>
        <v>11.448</v>
      </c>
      <c r="Q360" s="38">
        <v>41658</v>
      </c>
    </row>
    <row r="361" spans="1:17">
      <c r="A361" s="7" t="s">
        <v>3119</v>
      </c>
      <c r="B361" s="65" t="s">
        <v>2982</v>
      </c>
      <c r="C361" s="7"/>
      <c r="D361" s="71">
        <v>1</v>
      </c>
      <c r="E361" s="66">
        <v>7.99</v>
      </c>
      <c r="F361" s="46">
        <v>2.75</v>
      </c>
      <c r="G361" s="66">
        <f t="shared" si="26"/>
        <v>10.74</v>
      </c>
      <c r="H361" s="66">
        <v>-0.75</v>
      </c>
      <c r="I361" s="35">
        <v>-2.39</v>
      </c>
      <c r="J361" s="35">
        <f t="shared" si="24"/>
        <v>-1.611</v>
      </c>
      <c r="K361" s="35"/>
      <c r="L361" s="35"/>
      <c r="M361" s="55"/>
      <c r="N361" s="35">
        <f>Table2[[#This Row],[Mileage]]*-0.25</f>
        <v>0</v>
      </c>
      <c r="O361" s="9" t="s">
        <v>11</v>
      </c>
      <c r="P361" s="35">
        <f>Table2[[#This Row],[Total Payment Received Before Fees]]+Table2[[#This Row],[Unit Cost]]+Table2[[#This Row],[Shipping Cost]]+Table2[[#This Row],[Amazon Fee]]+Table2[[#This Row],[Parking Fee]]+Table2[[#This Row],[Miscellaneous / Overhead]]</f>
        <v>5.9889999999999999</v>
      </c>
      <c r="Q361" s="38">
        <v>41658</v>
      </c>
    </row>
    <row r="362" spans="1:17">
      <c r="A362" s="7" t="s">
        <v>3070</v>
      </c>
      <c r="B362" s="24" t="s">
        <v>2946</v>
      </c>
      <c r="C362" s="7"/>
      <c r="D362" s="71">
        <v>1</v>
      </c>
      <c r="E362" s="66">
        <v>8.99</v>
      </c>
      <c r="F362" s="46">
        <v>2.74</v>
      </c>
      <c r="G362" s="66">
        <f t="shared" si="26"/>
        <v>11.73</v>
      </c>
      <c r="H362" s="66">
        <v>-1.88</v>
      </c>
      <c r="I362" s="35">
        <v>0</v>
      </c>
      <c r="J362" s="35">
        <f t="shared" si="24"/>
        <v>-1.7595000000000001</v>
      </c>
      <c r="K362" s="35"/>
      <c r="L362" s="35"/>
      <c r="M362" s="55"/>
      <c r="N362" s="35">
        <f>Table2[[#This Row],[Mileage]]*-0.25</f>
        <v>0</v>
      </c>
      <c r="O362" s="9" t="s">
        <v>11</v>
      </c>
      <c r="P362" s="35">
        <f>Table2[[#This Row],[Total Payment Received Before Fees]]+Table2[[#This Row],[Unit Cost]]+Table2[[#This Row],[Shipping Cost]]+Table2[[#This Row],[Amazon Fee]]+Table2[[#This Row],[Parking Fee]]+Table2[[#This Row],[Miscellaneous / Overhead]]</f>
        <v>8.0905000000000022</v>
      </c>
      <c r="Q362" s="38">
        <v>41658</v>
      </c>
    </row>
    <row r="363" spans="1:17">
      <c r="A363" s="7">
        <v>1</v>
      </c>
      <c r="B363" s="7" t="s">
        <v>524</v>
      </c>
      <c r="C363" s="7"/>
      <c r="D363" s="71">
        <v>1</v>
      </c>
      <c r="E363" s="66">
        <v>9.99</v>
      </c>
      <c r="F363" s="46">
        <v>5.49</v>
      </c>
      <c r="G363" s="66">
        <f t="shared" ref="G363:G376" si="27">SUM(E363:F363)</f>
        <v>15.48</v>
      </c>
      <c r="H363" s="66">
        <v>-3</v>
      </c>
      <c r="I363" s="35">
        <v>-3.23</v>
      </c>
      <c r="J363" s="35">
        <f t="shared" si="24"/>
        <v>-2.3220000000000001</v>
      </c>
      <c r="K363" s="35"/>
      <c r="L363" s="35"/>
      <c r="M363" s="55"/>
      <c r="N363" s="35">
        <f>Table2[[#This Row],[Mileage]]*-0.25</f>
        <v>0</v>
      </c>
      <c r="O363" s="9" t="s">
        <v>11</v>
      </c>
      <c r="P363" s="35">
        <f>Table2[[#This Row],[Total Payment Received Before Fees]]+Table2[[#This Row],[Unit Cost]]+Table2[[#This Row],[Shipping Cost]]+Table2[[#This Row],[Amazon Fee]]+Table2[[#This Row],[Parking Fee]]+Table2[[#This Row],[Miscellaneous / Overhead]]</f>
        <v>6.9279999999999999</v>
      </c>
      <c r="Q363" s="38">
        <v>41658</v>
      </c>
    </row>
    <row r="364" spans="1:17">
      <c r="A364" s="7" t="s">
        <v>1009</v>
      </c>
      <c r="B364" s="68" t="s">
        <v>1006</v>
      </c>
      <c r="C364" s="7"/>
      <c r="D364" s="71">
        <v>1</v>
      </c>
      <c r="E364" s="66">
        <v>4.99</v>
      </c>
      <c r="F364" s="46">
        <v>5.99</v>
      </c>
      <c r="G364" s="66">
        <f t="shared" si="27"/>
        <v>10.98</v>
      </c>
      <c r="H364" s="66">
        <v>-2.63</v>
      </c>
      <c r="I364" s="35">
        <v>-1.69</v>
      </c>
      <c r="J364" s="35">
        <f t="shared" si="24"/>
        <v>-1.647</v>
      </c>
      <c r="K364" s="35"/>
      <c r="L364" s="35"/>
      <c r="M364" s="55"/>
      <c r="N364" s="35">
        <f>Table2[[#This Row],[Mileage]]*-0.25</f>
        <v>0</v>
      </c>
      <c r="O364" s="9" t="s">
        <v>11</v>
      </c>
      <c r="P364" s="35">
        <f>Table2[[#This Row],[Total Payment Received Before Fees]]+Table2[[#This Row],[Unit Cost]]+Table2[[#This Row],[Shipping Cost]]+Table2[[#This Row],[Amazon Fee]]+Table2[[#This Row],[Parking Fee]]+Table2[[#This Row],[Miscellaneous / Overhead]]</f>
        <v>5.0130000000000017</v>
      </c>
      <c r="Q364" s="38">
        <v>41658</v>
      </c>
    </row>
    <row r="365" spans="1:17">
      <c r="A365" s="7" t="s">
        <v>3046</v>
      </c>
      <c r="B365" s="24" t="s">
        <v>2924</v>
      </c>
      <c r="C365" s="7"/>
      <c r="D365" s="71">
        <v>1</v>
      </c>
      <c r="E365" s="66">
        <v>8.99</v>
      </c>
      <c r="F365" s="46">
        <v>4.99</v>
      </c>
      <c r="G365" s="66">
        <f t="shared" si="27"/>
        <v>13.98</v>
      </c>
      <c r="H365" s="66">
        <v>-1.69</v>
      </c>
      <c r="I365" s="35">
        <v>-2.73</v>
      </c>
      <c r="J365" s="35">
        <f t="shared" si="24"/>
        <v>-2.097</v>
      </c>
      <c r="K365" s="35"/>
      <c r="L365" s="35"/>
      <c r="M365" s="55"/>
      <c r="N365" s="35">
        <f>Table2[[#This Row],[Mileage]]*-0.25</f>
        <v>0</v>
      </c>
      <c r="O365" s="9" t="s">
        <v>11</v>
      </c>
      <c r="P365" s="35">
        <f>Table2[[#This Row],[Total Payment Received Before Fees]]+Table2[[#This Row],[Unit Cost]]+Table2[[#This Row],[Shipping Cost]]+Table2[[#This Row],[Amazon Fee]]+Table2[[#This Row],[Parking Fee]]+Table2[[#This Row],[Miscellaneous / Overhead]]</f>
        <v>7.463000000000001</v>
      </c>
      <c r="Q365" s="38">
        <v>41658</v>
      </c>
    </row>
    <row r="366" spans="1:17">
      <c r="A366" s="7" t="s">
        <v>2848</v>
      </c>
      <c r="B366" s="67" t="s">
        <v>2754</v>
      </c>
      <c r="C366" s="7"/>
      <c r="D366" s="71">
        <v>1</v>
      </c>
      <c r="E366" s="66">
        <v>17.989999999999998</v>
      </c>
      <c r="F366" s="46">
        <v>4.99</v>
      </c>
      <c r="G366" s="66">
        <f t="shared" si="27"/>
        <v>22.979999999999997</v>
      </c>
      <c r="H366" s="66">
        <v>-3</v>
      </c>
      <c r="I366" s="35">
        <v>-2.73</v>
      </c>
      <c r="J366" s="35">
        <f t="shared" si="24"/>
        <v>-3.4469999999999996</v>
      </c>
      <c r="K366" s="35"/>
      <c r="L366" s="35"/>
      <c r="M366" s="55"/>
      <c r="N366" s="35">
        <f>Table2[[#This Row],[Mileage]]*-0.25</f>
        <v>0</v>
      </c>
      <c r="O366" s="9" t="s">
        <v>11</v>
      </c>
      <c r="P366" s="35">
        <f>Table2[[#This Row],[Total Payment Received Before Fees]]+Table2[[#This Row],[Unit Cost]]+Table2[[#This Row],[Shipping Cost]]+Table2[[#This Row],[Amazon Fee]]+Table2[[#This Row],[Parking Fee]]+Table2[[#This Row],[Miscellaneous / Overhead]]</f>
        <v>13.802999999999997</v>
      </c>
      <c r="Q366" s="38">
        <v>41658</v>
      </c>
    </row>
    <row r="367" spans="1:17">
      <c r="A367" s="7" t="s">
        <v>3000</v>
      </c>
      <c r="B367" s="24" t="s">
        <v>2881</v>
      </c>
      <c r="C367" s="7"/>
      <c r="D367" s="71">
        <v>1</v>
      </c>
      <c r="E367" s="66">
        <v>8.99</v>
      </c>
      <c r="F367" s="46">
        <v>4.99</v>
      </c>
      <c r="G367" s="66">
        <f t="shared" si="27"/>
        <v>13.98</v>
      </c>
      <c r="H367" s="66">
        <v>-1.69</v>
      </c>
      <c r="I367" s="35">
        <v>-2.04</v>
      </c>
      <c r="J367" s="35">
        <f t="shared" si="24"/>
        <v>-2.097</v>
      </c>
      <c r="K367" s="35"/>
      <c r="L367" s="35"/>
      <c r="M367" s="55"/>
      <c r="N367" s="35">
        <f>Table2[[#This Row],[Mileage]]*-0.25</f>
        <v>0</v>
      </c>
      <c r="O367" s="9" t="s">
        <v>11</v>
      </c>
      <c r="P367" s="35">
        <f>Table2[[#This Row],[Total Payment Received Before Fees]]+Table2[[#This Row],[Unit Cost]]+Table2[[#This Row],[Shipping Cost]]+Table2[[#This Row],[Amazon Fee]]+Table2[[#This Row],[Parking Fee]]+Table2[[#This Row],[Miscellaneous / Overhead]]</f>
        <v>8.1530000000000005</v>
      </c>
      <c r="Q367" s="38">
        <v>41658</v>
      </c>
    </row>
    <row r="368" spans="1:17">
      <c r="A368" s="7">
        <v>1</v>
      </c>
      <c r="B368" s="7" t="s">
        <v>524</v>
      </c>
      <c r="C368" s="7"/>
      <c r="D368" s="71">
        <v>1</v>
      </c>
      <c r="E368" s="66">
        <v>9.99</v>
      </c>
      <c r="F368" s="46">
        <v>5.49</v>
      </c>
      <c r="G368" s="66">
        <f t="shared" si="27"/>
        <v>15.48</v>
      </c>
      <c r="H368" s="66">
        <v>-3</v>
      </c>
      <c r="I368" s="35">
        <v>-3.23</v>
      </c>
      <c r="J368" s="35">
        <f t="shared" si="24"/>
        <v>-2.3220000000000001</v>
      </c>
      <c r="K368" s="35"/>
      <c r="L368" s="35"/>
      <c r="M368" s="55"/>
      <c r="N368" s="35">
        <f>Table2[[#This Row],[Mileage]]*-0.25</f>
        <v>0</v>
      </c>
      <c r="O368" s="9" t="s">
        <v>11</v>
      </c>
      <c r="P368" s="35">
        <f>Table2[[#This Row],[Total Payment Received Before Fees]]+Table2[[#This Row],[Unit Cost]]+Table2[[#This Row],[Shipping Cost]]+Table2[[#This Row],[Amazon Fee]]+Table2[[#This Row],[Parking Fee]]+Table2[[#This Row],[Miscellaneous / Overhead]]</f>
        <v>6.9279999999999999</v>
      </c>
      <c r="Q368" s="38">
        <v>41658</v>
      </c>
    </row>
    <row r="369" spans="1:18">
      <c r="A369" s="7" t="s">
        <v>3062</v>
      </c>
      <c r="B369" s="24" t="s">
        <v>2939</v>
      </c>
      <c r="C369" s="7"/>
      <c r="D369" s="71">
        <v>1</v>
      </c>
      <c r="E369" s="66">
        <v>8.99</v>
      </c>
      <c r="F369" s="46">
        <v>4.99</v>
      </c>
      <c r="G369" s="66">
        <f t="shared" si="27"/>
        <v>13.98</v>
      </c>
      <c r="H369" s="66">
        <v>-1.5</v>
      </c>
      <c r="I369" s="35">
        <v>-2.04</v>
      </c>
      <c r="J369" s="35">
        <f t="shared" ref="J369:J638" si="28">-(G369*0.15)</f>
        <v>-2.097</v>
      </c>
      <c r="K369" s="35"/>
      <c r="L369" s="35"/>
      <c r="M369" s="55"/>
      <c r="N369" s="35">
        <f>Table2[[#This Row],[Mileage]]*-0.25</f>
        <v>0</v>
      </c>
      <c r="O369" s="9" t="s">
        <v>11</v>
      </c>
      <c r="P369" s="35">
        <f>Table2[[#This Row],[Total Payment Received Before Fees]]+Table2[[#This Row],[Unit Cost]]+Table2[[#This Row],[Shipping Cost]]+Table2[[#This Row],[Amazon Fee]]+Table2[[#This Row],[Parking Fee]]+Table2[[#This Row],[Miscellaneous / Overhead]]</f>
        <v>8.3430000000000017</v>
      </c>
      <c r="Q369" s="38">
        <v>41659</v>
      </c>
    </row>
    <row r="370" spans="1:18">
      <c r="A370" s="62" t="s">
        <v>242</v>
      </c>
      <c r="B370" s="132" t="s">
        <v>241</v>
      </c>
      <c r="C370" s="62"/>
      <c r="D370" s="72">
        <v>1</v>
      </c>
      <c r="E370" s="133">
        <v>20.49</v>
      </c>
      <c r="F370" s="59">
        <v>6.49</v>
      </c>
      <c r="G370" s="133">
        <f t="shared" si="27"/>
        <v>26.979999999999997</v>
      </c>
      <c r="H370" s="133">
        <v>0</v>
      </c>
      <c r="I370" s="26">
        <v>-6.51</v>
      </c>
      <c r="J370" s="26">
        <v>-1.59</v>
      </c>
      <c r="K370" s="26"/>
      <c r="L370" s="142">
        <v>-20.49</v>
      </c>
      <c r="M370" s="49"/>
      <c r="N370" s="26">
        <f>Table2[[#This Row],[Mileage]]*-0.25</f>
        <v>0</v>
      </c>
      <c r="O370" s="13" t="s">
        <v>11</v>
      </c>
      <c r="P370" s="26">
        <f>Table2[[#This Row],[Total Payment Received Before Fees]]+Table2[[#This Row],[Unit Cost]]+Table2[[#This Row],[Shipping Cost]]+Table2[[#This Row],[Amazon Fee]]+Table2[[#This Row],[Parking Fee]]+Table2[[#This Row],[Miscellaneous / Overhead]]</f>
        <v>-1.6099999999999994</v>
      </c>
      <c r="Q370" s="27">
        <v>41659</v>
      </c>
      <c r="R370" s="13" t="s">
        <v>2666</v>
      </c>
    </row>
    <row r="371" spans="1:18">
      <c r="B371" s="68"/>
      <c r="C371" s="7"/>
      <c r="E371" s="66"/>
      <c r="F371" s="46"/>
      <c r="G371" s="66">
        <f t="shared" si="27"/>
        <v>0</v>
      </c>
      <c r="H371" s="66"/>
      <c r="I371" s="35"/>
      <c r="J371" s="35">
        <f t="shared" si="28"/>
        <v>0</v>
      </c>
      <c r="K371" s="35"/>
      <c r="L371" s="35">
        <v>-70</v>
      </c>
      <c r="M371" s="55"/>
      <c r="N371" s="35">
        <f>Table2[[#This Row],[Mileage]]*-0.25</f>
        <v>0</v>
      </c>
      <c r="O371" s="9" t="s">
        <v>11</v>
      </c>
      <c r="P371" s="35">
        <f>Table2[[#This Row],[Total Payment Received Before Fees]]+Table2[[#This Row],[Unit Cost]]+Table2[[#This Row],[Shipping Cost]]+Table2[[#This Row],[Amazon Fee]]+Table2[[#This Row],[Parking Fee]]+Table2[[#This Row],[Miscellaneous / Overhead]]</f>
        <v>-70</v>
      </c>
      <c r="Q371" s="38">
        <v>41659</v>
      </c>
      <c r="R371" s="9" t="s">
        <v>3383</v>
      </c>
    </row>
    <row r="372" spans="1:18">
      <c r="A372" s="7">
        <v>1</v>
      </c>
      <c r="B372" s="7" t="s">
        <v>524</v>
      </c>
      <c r="C372" s="7"/>
      <c r="D372" s="71">
        <v>1</v>
      </c>
      <c r="E372" s="66">
        <v>9.99</v>
      </c>
      <c r="F372" s="46">
        <v>5.49</v>
      </c>
      <c r="G372" s="66">
        <f t="shared" si="27"/>
        <v>15.48</v>
      </c>
      <c r="H372" s="66">
        <v>-3</v>
      </c>
      <c r="I372" s="35">
        <v>-3.23</v>
      </c>
      <c r="J372" s="35">
        <f t="shared" si="28"/>
        <v>-2.3220000000000001</v>
      </c>
      <c r="K372" s="35"/>
      <c r="L372" s="35"/>
      <c r="M372" s="55"/>
      <c r="N372" s="35">
        <f>Table2[[#This Row],[Mileage]]*-0.25</f>
        <v>0</v>
      </c>
      <c r="O372" s="9" t="s">
        <v>11</v>
      </c>
      <c r="P372" s="35">
        <f>Table2[[#This Row],[Total Payment Received Before Fees]]+Table2[[#This Row],[Unit Cost]]+Table2[[#This Row],[Shipping Cost]]+Table2[[#This Row],[Amazon Fee]]+Table2[[#This Row],[Parking Fee]]+Table2[[#This Row],[Miscellaneous / Overhead]]</f>
        <v>6.9279999999999999</v>
      </c>
      <c r="Q372" s="38">
        <v>41659</v>
      </c>
    </row>
    <row r="373" spans="1:18">
      <c r="A373" s="7" t="s">
        <v>2019</v>
      </c>
      <c r="B373" s="68" t="s">
        <v>1748</v>
      </c>
      <c r="C373" s="7"/>
      <c r="D373" s="71">
        <v>1</v>
      </c>
      <c r="E373" s="66">
        <v>11.99</v>
      </c>
      <c r="F373" s="46">
        <v>5.49</v>
      </c>
      <c r="G373" s="66">
        <f t="shared" si="27"/>
        <v>17.48</v>
      </c>
      <c r="H373" s="66">
        <v>-3</v>
      </c>
      <c r="I373" s="35">
        <v>-3.23</v>
      </c>
      <c r="J373" s="35">
        <f t="shared" si="28"/>
        <v>-2.6219999999999999</v>
      </c>
      <c r="K373" s="35"/>
      <c r="L373" s="35"/>
      <c r="M373" s="55"/>
      <c r="N373" s="35">
        <f>Table2[[#This Row],[Mileage]]*-0.25</f>
        <v>0</v>
      </c>
      <c r="O373" s="9" t="s">
        <v>11</v>
      </c>
      <c r="P373" s="35">
        <f>Table2[[#This Row],[Total Payment Received Before Fees]]+Table2[[#This Row],[Unit Cost]]+Table2[[#This Row],[Shipping Cost]]+Table2[[#This Row],[Amazon Fee]]+Table2[[#This Row],[Parking Fee]]+Table2[[#This Row],[Miscellaneous / Overhead]]</f>
        <v>8.6280000000000001</v>
      </c>
      <c r="Q373" s="38">
        <v>41659</v>
      </c>
    </row>
    <row r="374" spans="1:18">
      <c r="A374" s="7" t="s">
        <v>934</v>
      </c>
      <c r="B374" s="68" t="s">
        <v>469</v>
      </c>
      <c r="C374" s="7"/>
      <c r="D374" s="71">
        <v>1</v>
      </c>
      <c r="E374" s="66">
        <v>29.99</v>
      </c>
      <c r="F374" s="46">
        <v>4.49</v>
      </c>
      <c r="G374" s="66">
        <f t="shared" si="27"/>
        <v>34.479999999999997</v>
      </c>
      <c r="H374" s="66">
        <v>-12.75</v>
      </c>
      <c r="I374" s="35">
        <v>-3.23</v>
      </c>
      <c r="J374" s="35">
        <f t="shared" si="28"/>
        <v>-5.1719999999999997</v>
      </c>
      <c r="K374" s="35"/>
      <c r="L374" s="35"/>
      <c r="M374" s="55"/>
      <c r="N374" s="35">
        <f>Table2[[#This Row],[Mileage]]*-0.25</f>
        <v>0</v>
      </c>
      <c r="O374" s="9" t="s">
        <v>11</v>
      </c>
      <c r="P374" s="35">
        <f>Table2[[#This Row],[Total Payment Received Before Fees]]+Table2[[#This Row],[Unit Cost]]+Table2[[#This Row],[Shipping Cost]]+Table2[[#This Row],[Amazon Fee]]+Table2[[#This Row],[Parking Fee]]+Table2[[#This Row],[Miscellaneous / Overhead]]</f>
        <v>13.327999999999996</v>
      </c>
      <c r="Q374" s="38">
        <v>41660</v>
      </c>
    </row>
    <row r="375" spans="1:18">
      <c r="A375" s="7" t="s">
        <v>2987</v>
      </c>
      <c r="B375" s="24" t="s">
        <v>2868</v>
      </c>
      <c r="C375" s="7"/>
      <c r="D375" s="71">
        <v>1</v>
      </c>
      <c r="E375" s="66">
        <v>11.99</v>
      </c>
      <c r="F375" s="46">
        <v>4.99</v>
      </c>
      <c r="G375" s="66">
        <f t="shared" si="27"/>
        <v>16.98</v>
      </c>
      <c r="H375" s="66">
        <v>-3.19</v>
      </c>
      <c r="I375" s="35">
        <v>-2.21</v>
      </c>
      <c r="J375" s="35">
        <f t="shared" si="28"/>
        <v>-2.5470000000000002</v>
      </c>
      <c r="K375" s="35"/>
      <c r="L375" s="35"/>
      <c r="M375" s="55"/>
      <c r="N375" s="35">
        <f>Table2[[#This Row],[Mileage]]*-0.25</f>
        <v>0</v>
      </c>
      <c r="O375" s="9" t="s">
        <v>11</v>
      </c>
      <c r="P375" s="35">
        <f>Table2[[#This Row],[Total Payment Received Before Fees]]+Table2[[#This Row],[Unit Cost]]+Table2[[#This Row],[Shipping Cost]]+Table2[[#This Row],[Amazon Fee]]+Table2[[#This Row],[Parking Fee]]+Table2[[#This Row],[Miscellaneous / Overhead]]</f>
        <v>9.0330000000000013</v>
      </c>
      <c r="Q375" s="38">
        <v>41660</v>
      </c>
    </row>
    <row r="376" spans="1:18">
      <c r="A376" s="7" t="s">
        <v>2372</v>
      </c>
      <c r="B376" s="68" t="s">
        <v>2296</v>
      </c>
      <c r="C376" s="7"/>
      <c r="D376" s="71">
        <v>1</v>
      </c>
      <c r="E376" s="66">
        <v>6.99</v>
      </c>
      <c r="F376" s="46">
        <v>4.74</v>
      </c>
      <c r="G376" s="66">
        <f t="shared" si="27"/>
        <v>11.73</v>
      </c>
      <c r="H376" s="66">
        <v>-3.75</v>
      </c>
      <c r="I376" s="35">
        <v>-1.86</v>
      </c>
      <c r="J376" s="35">
        <f t="shared" si="28"/>
        <v>-1.7595000000000001</v>
      </c>
      <c r="K376" s="35"/>
      <c r="L376" s="35"/>
      <c r="M376" s="55"/>
      <c r="N376" s="35">
        <f>Table2[[#This Row],[Mileage]]*-0.25</f>
        <v>0</v>
      </c>
      <c r="O376" s="9" t="s">
        <v>11</v>
      </c>
      <c r="P376" s="35">
        <f>Table2[[#This Row],[Total Payment Received Before Fees]]+Table2[[#This Row],[Unit Cost]]+Table2[[#This Row],[Shipping Cost]]+Table2[[#This Row],[Amazon Fee]]+Table2[[#This Row],[Parking Fee]]+Table2[[#This Row],[Miscellaneous / Overhead]]</f>
        <v>4.3605</v>
      </c>
      <c r="Q376" s="38">
        <v>41660</v>
      </c>
    </row>
    <row r="377" spans="1:18">
      <c r="A377" s="7" t="s">
        <v>2073</v>
      </c>
      <c r="B377" s="68" t="s">
        <v>1802</v>
      </c>
      <c r="C377" s="7"/>
      <c r="D377" s="71">
        <v>1</v>
      </c>
      <c r="E377" s="66">
        <v>28.99</v>
      </c>
      <c r="F377" s="46" t="s">
        <v>2239</v>
      </c>
      <c r="G377" s="66">
        <f t="shared" ref="G377:G402" si="29">SUM(E377:F377)</f>
        <v>28.99</v>
      </c>
      <c r="H377" s="66">
        <v>-13.5</v>
      </c>
      <c r="I377" s="35">
        <v>-9.8800000000000008</v>
      </c>
      <c r="J377" s="35">
        <f t="shared" si="28"/>
        <v>-4.3484999999999996</v>
      </c>
      <c r="K377" s="35"/>
      <c r="L377" s="35"/>
      <c r="M377" s="55"/>
      <c r="N377" s="35">
        <f>Table2[[#This Row],[Mileage]]*-0.25</f>
        <v>0</v>
      </c>
      <c r="O377" s="9" t="s">
        <v>11</v>
      </c>
      <c r="P377" s="35">
        <f>Table2[[#This Row],[Total Payment Received Before Fees]]+Table2[[#This Row],[Unit Cost]]+Table2[[#This Row],[Shipping Cost]]+Table2[[#This Row],[Amazon Fee]]+Table2[[#This Row],[Parking Fee]]+Table2[[#This Row],[Miscellaneous / Overhead]]</f>
        <v>1.2614999999999981</v>
      </c>
      <c r="Q377" s="38">
        <v>41660</v>
      </c>
    </row>
    <row r="378" spans="1:18">
      <c r="A378" s="7" t="s">
        <v>189</v>
      </c>
      <c r="B378" s="68" t="s">
        <v>188</v>
      </c>
      <c r="C378" s="7"/>
      <c r="D378" s="71">
        <v>1</v>
      </c>
      <c r="E378" s="66">
        <v>20</v>
      </c>
      <c r="F378" s="46">
        <v>5.49</v>
      </c>
      <c r="G378" s="66">
        <f t="shared" si="29"/>
        <v>25.490000000000002</v>
      </c>
      <c r="H378" s="66">
        <v>-9</v>
      </c>
      <c r="I378" s="35">
        <v>-3.08</v>
      </c>
      <c r="J378" s="35">
        <f t="shared" si="28"/>
        <v>-3.8235000000000001</v>
      </c>
      <c r="K378" s="35"/>
      <c r="L378" s="35"/>
      <c r="M378" s="55"/>
      <c r="N378" s="35">
        <f>Table2[[#This Row],[Mileage]]*-0.25</f>
        <v>0</v>
      </c>
      <c r="O378" s="9" t="s">
        <v>11</v>
      </c>
      <c r="P378" s="35">
        <f>Table2[[#This Row],[Total Payment Received Before Fees]]+Table2[[#This Row],[Unit Cost]]+Table2[[#This Row],[Shipping Cost]]+Table2[[#This Row],[Amazon Fee]]+Table2[[#This Row],[Parking Fee]]+Table2[[#This Row],[Miscellaneous / Overhead]]</f>
        <v>9.5865000000000009</v>
      </c>
      <c r="Q378" s="38">
        <v>41660</v>
      </c>
    </row>
    <row r="379" spans="1:18">
      <c r="A379" s="7" t="s">
        <v>1552</v>
      </c>
      <c r="B379" s="68" t="s">
        <v>1383</v>
      </c>
      <c r="C379" s="7"/>
      <c r="D379" s="71">
        <v>1</v>
      </c>
      <c r="E379" s="66">
        <v>14.99</v>
      </c>
      <c r="F379" s="46">
        <v>5.49</v>
      </c>
      <c r="G379" s="66">
        <f t="shared" si="29"/>
        <v>20.48</v>
      </c>
      <c r="H379" s="66">
        <v>-6</v>
      </c>
      <c r="I379" s="35">
        <v>-5.75</v>
      </c>
      <c r="J379" s="35">
        <f t="shared" si="28"/>
        <v>-3.0720000000000001</v>
      </c>
      <c r="K379" s="35"/>
      <c r="L379" s="35"/>
      <c r="M379" s="55"/>
      <c r="N379" s="35">
        <f>Table2[[#This Row],[Mileage]]*-0.25</f>
        <v>0</v>
      </c>
      <c r="O379" s="9" t="s">
        <v>11</v>
      </c>
      <c r="P379" s="35">
        <f>Table2[[#This Row],[Total Payment Received Before Fees]]+Table2[[#This Row],[Unit Cost]]+Table2[[#This Row],[Shipping Cost]]+Table2[[#This Row],[Amazon Fee]]+Table2[[#This Row],[Parking Fee]]+Table2[[#This Row],[Miscellaneous / Overhead]]</f>
        <v>5.6580000000000004</v>
      </c>
      <c r="Q379" s="38">
        <v>41660</v>
      </c>
    </row>
    <row r="380" spans="1:18">
      <c r="B380" s="68"/>
      <c r="C380" s="7"/>
      <c r="E380" s="66"/>
      <c r="F380" s="46"/>
      <c r="G380" s="66">
        <f>SUM(E380:F380)</f>
        <v>0</v>
      </c>
      <c r="H380" s="66"/>
      <c r="I380" s="35"/>
      <c r="J380" s="35"/>
      <c r="K380" s="35"/>
      <c r="L380" s="35">
        <f>-125.41-8.93-3.82</f>
        <v>-138.16</v>
      </c>
      <c r="M380" s="55"/>
      <c r="N380" s="35">
        <f>Table2[[#This Row],[Mileage]]*-0.25</f>
        <v>0</v>
      </c>
      <c r="O380" s="9" t="s">
        <v>1602</v>
      </c>
      <c r="P380" s="35">
        <f>Table2[[#This Row],[Total Payment Received Before Fees]]+Table2[[#This Row],[Unit Cost]]+Table2[[#This Row],[Shipping Cost]]+Table2[[#This Row],[Amazon Fee]]+Table2[[#This Row],[Parking Fee]]+Table2[[#This Row],[Miscellaneous / Overhead]]</f>
        <v>-138.16</v>
      </c>
      <c r="Q380" s="38">
        <v>41661</v>
      </c>
      <c r="R380" s="9" t="s">
        <v>6051</v>
      </c>
    </row>
    <row r="381" spans="1:18">
      <c r="A381" s="7">
        <v>41</v>
      </c>
      <c r="B381" s="68" t="s">
        <v>16</v>
      </c>
      <c r="C381" s="7"/>
      <c r="D381" s="71">
        <v>1</v>
      </c>
      <c r="E381" s="66">
        <v>18.989999999999998</v>
      </c>
      <c r="F381" s="46">
        <v>6.49</v>
      </c>
      <c r="G381" s="66">
        <f t="shared" si="29"/>
        <v>25.479999999999997</v>
      </c>
      <c r="H381" s="66">
        <v>-6.38</v>
      </c>
      <c r="I381" s="35">
        <v>-6.51</v>
      </c>
      <c r="J381" s="35">
        <f t="shared" si="28"/>
        <v>-3.8219999999999992</v>
      </c>
      <c r="K381" s="35"/>
      <c r="L381" s="35"/>
      <c r="M381" s="55"/>
      <c r="N381" s="35">
        <f>Table2[[#This Row],[Mileage]]*-0.25</f>
        <v>0</v>
      </c>
      <c r="O381" s="9" t="s">
        <v>11</v>
      </c>
      <c r="P381" s="35">
        <f>Table2[[#This Row],[Total Payment Received Before Fees]]+Table2[[#This Row],[Unit Cost]]+Table2[[#This Row],[Shipping Cost]]+Table2[[#This Row],[Amazon Fee]]+Table2[[#This Row],[Parking Fee]]+Table2[[#This Row],[Miscellaneous / Overhead]]</f>
        <v>8.7679999999999989</v>
      </c>
      <c r="Q381" s="38">
        <v>41661</v>
      </c>
    </row>
    <row r="382" spans="1:18">
      <c r="A382" s="7">
        <v>1</v>
      </c>
      <c r="B382" s="7" t="s">
        <v>524</v>
      </c>
      <c r="C382" s="7"/>
      <c r="D382" s="71">
        <v>1</v>
      </c>
      <c r="E382" s="66">
        <v>9.99</v>
      </c>
      <c r="F382" s="46">
        <v>5.49</v>
      </c>
      <c r="G382" s="66">
        <f t="shared" si="29"/>
        <v>15.48</v>
      </c>
      <c r="H382" s="66">
        <v>-3</v>
      </c>
      <c r="I382" s="35">
        <v>-3.23</v>
      </c>
      <c r="J382" s="35">
        <f t="shared" si="28"/>
        <v>-2.3220000000000001</v>
      </c>
      <c r="K382" s="35"/>
      <c r="L382" s="35"/>
      <c r="M382" s="55"/>
      <c r="N382" s="35">
        <f>Table2[[#This Row],[Mileage]]*-0.25</f>
        <v>0</v>
      </c>
      <c r="O382" s="9" t="s">
        <v>11</v>
      </c>
      <c r="P382" s="35">
        <f>Table2[[#This Row],[Total Payment Received Before Fees]]+Table2[[#This Row],[Unit Cost]]+Table2[[#This Row],[Shipping Cost]]+Table2[[#This Row],[Amazon Fee]]+Table2[[#This Row],[Parking Fee]]+Table2[[#This Row],[Miscellaneous / Overhead]]</f>
        <v>6.9279999999999999</v>
      </c>
      <c r="Q382" s="38">
        <v>41661</v>
      </c>
    </row>
    <row r="383" spans="1:18">
      <c r="A383" s="7" t="s">
        <v>2829</v>
      </c>
      <c r="B383" s="68" t="s">
        <v>2736</v>
      </c>
      <c r="C383" s="7"/>
      <c r="D383" s="71">
        <v>1</v>
      </c>
      <c r="E383" s="66">
        <v>12.99</v>
      </c>
      <c r="F383" s="46">
        <v>4.99</v>
      </c>
      <c r="G383" s="66">
        <f t="shared" si="29"/>
        <v>17.98</v>
      </c>
      <c r="H383" s="66">
        <v>-3.75</v>
      </c>
      <c r="I383" s="35">
        <v>-2.73</v>
      </c>
      <c r="J383" s="35">
        <f t="shared" si="28"/>
        <v>-2.6970000000000001</v>
      </c>
      <c r="K383" s="35"/>
      <c r="L383" s="35"/>
      <c r="M383" s="55"/>
      <c r="N383" s="35">
        <f>Table2[[#This Row],[Mileage]]*-0.25</f>
        <v>0</v>
      </c>
      <c r="O383" s="9" t="s">
        <v>11</v>
      </c>
      <c r="P383" s="35">
        <f>Table2[[#This Row],[Total Payment Received Before Fees]]+Table2[[#This Row],[Unit Cost]]+Table2[[#This Row],[Shipping Cost]]+Table2[[#This Row],[Amazon Fee]]+Table2[[#This Row],[Parking Fee]]+Table2[[#This Row],[Miscellaneous / Overhead]]</f>
        <v>8.8030000000000008</v>
      </c>
      <c r="Q383" s="38">
        <v>41661</v>
      </c>
    </row>
    <row r="384" spans="1:18">
      <c r="A384" s="7" t="s">
        <v>379</v>
      </c>
      <c r="B384" s="7" t="s">
        <v>379</v>
      </c>
      <c r="C384" s="7"/>
      <c r="D384" s="71">
        <v>1</v>
      </c>
      <c r="E384" s="66">
        <v>8.99</v>
      </c>
      <c r="F384" s="46">
        <v>5.49</v>
      </c>
      <c r="G384" s="66">
        <f t="shared" si="29"/>
        <v>14.48</v>
      </c>
      <c r="H384" s="66">
        <v>-2.25</v>
      </c>
      <c r="I384" s="35">
        <v>-2.21</v>
      </c>
      <c r="J384" s="35">
        <f t="shared" si="28"/>
        <v>-2.1720000000000002</v>
      </c>
      <c r="K384" s="35"/>
      <c r="L384" s="35"/>
      <c r="M384" s="55"/>
      <c r="N384" s="35">
        <f>Table2[[#This Row],[Mileage]]*-0.25</f>
        <v>0</v>
      </c>
      <c r="O384" s="9" t="s">
        <v>11</v>
      </c>
      <c r="P384" s="35">
        <f>Table2[[#This Row],[Total Payment Received Before Fees]]+Table2[[#This Row],[Unit Cost]]+Table2[[#This Row],[Shipping Cost]]+Table2[[#This Row],[Amazon Fee]]+Table2[[#This Row],[Parking Fee]]+Table2[[#This Row],[Miscellaneous / Overhead]]</f>
        <v>7.847999999999999</v>
      </c>
      <c r="Q384" s="38">
        <v>41661</v>
      </c>
    </row>
    <row r="385" spans="1:18">
      <c r="A385" s="7" t="s">
        <v>1182</v>
      </c>
      <c r="B385" s="68" t="s">
        <v>1040</v>
      </c>
      <c r="C385" s="7"/>
      <c r="D385" s="71">
        <v>1</v>
      </c>
      <c r="E385" s="66">
        <v>11.99</v>
      </c>
      <c r="F385" s="46" t="s">
        <v>2239</v>
      </c>
      <c r="G385" s="66">
        <f t="shared" si="29"/>
        <v>11.99</v>
      </c>
      <c r="H385" s="66">
        <v>-2.25</v>
      </c>
      <c r="I385" s="35">
        <v>-2.21</v>
      </c>
      <c r="J385" s="35">
        <f t="shared" si="28"/>
        <v>-1.7985</v>
      </c>
      <c r="K385" s="35"/>
      <c r="L385" s="35"/>
      <c r="M385" s="55"/>
      <c r="N385" s="35">
        <f>Table2[[#This Row],[Mileage]]*-0.25</f>
        <v>0</v>
      </c>
      <c r="O385" s="9" t="s">
        <v>11</v>
      </c>
      <c r="P385" s="35">
        <f>Table2[[#This Row],[Total Payment Received Before Fees]]+Table2[[#This Row],[Unit Cost]]+Table2[[#This Row],[Shipping Cost]]+Table2[[#This Row],[Amazon Fee]]+Table2[[#This Row],[Parking Fee]]+Table2[[#This Row],[Miscellaneous / Overhead]]</f>
        <v>5.7315000000000005</v>
      </c>
      <c r="Q385" s="38">
        <v>41661</v>
      </c>
    </row>
    <row r="386" spans="1:18">
      <c r="A386" s="7">
        <v>159</v>
      </c>
      <c r="B386" s="68" t="s">
        <v>892</v>
      </c>
      <c r="C386" s="7"/>
      <c r="D386" s="71">
        <v>1</v>
      </c>
      <c r="E386" s="66">
        <v>11.99</v>
      </c>
      <c r="F386" s="46">
        <v>4.49</v>
      </c>
      <c r="G386" s="66">
        <f t="shared" si="29"/>
        <v>16.48</v>
      </c>
      <c r="H386" s="66">
        <v>-3</v>
      </c>
      <c r="I386" s="35">
        <v>-2.39</v>
      </c>
      <c r="J386" s="35">
        <f t="shared" si="28"/>
        <v>-2.472</v>
      </c>
      <c r="K386" s="35"/>
      <c r="L386" s="35"/>
      <c r="M386" s="55"/>
      <c r="N386" s="35">
        <f>Table2[[#This Row],[Mileage]]*-0.25</f>
        <v>0</v>
      </c>
      <c r="O386" s="9" t="s">
        <v>11</v>
      </c>
      <c r="P386" s="35">
        <f>Table2[[#This Row],[Total Payment Received Before Fees]]+Table2[[#This Row],[Unit Cost]]+Table2[[#This Row],[Shipping Cost]]+Table2[[#This Row],[Amazon Fee]]+Table2[[#This Row],[Parking Fee]]+Table2[[#This Row],[Miscellaneous / Overhead]]</f>
        <v>8.6180000000000003</v>
      </c>
      <c r="Q386" s="38">
        <v>41661</v>
      </c>
    </row>
    <row r="387" spans="1:18">
      <c r="A387" s="7" t="s">
        <v>379</v>
      </c>
      <c r="B387" s="7" t="s">
        <v>379</v>
      </c>
      <c r="C387" s="7"/>
      <c r="D387" s="71">
        <v>1</v>
      </c>
      <c r="E387" s="66">
        <v>8.99</v>
      </c>
      <c r="F387" s="46">
        <v>5.49</v>
      </c>
      <c r="G387" s="66">
        <f t="shared" si="29"/>
        <v>14.48</v>
      </c>
      <c r="H387" s="66">
        <v>-2.25</v>
      </c>
      <c r="I387" s="35">
        <v>-2.21</v>
      </c>
      <c r="J387" s="35">
        <f t="shared" si="28"/>
        <v>-2.1720000000000002</v>
      </c>
      <c r="K387" s="35"/>
      <c r="L387" s="35"/>
      <c r="M387" s="55"/>
      <c r="N387" s="35">
        <f>Table2[[#This Row],[Mileage]]*-0.25</f>
        <v>0</v>
      </c>
      <c r="O387" s="9" t="s">
        <v>11</v>
      </c>
      <c r="P387" s="35">
        <f>Table2[[#This Row],[Total Payment Received Before Fees]]+Table2[[#This Row],[Unit Cost]]+Table2[[#This Row],[Shipping Cost]]+Table2[[#This Row],[Amazon Fee]]+Table2[[#This Row],[Parking Fee]]+Table2[[#This Row],[Miscellaneous / Overhead]]</f>
        <v>7.847999999999999</v>
      </c>
      <c r="Q387" s="38">
        <v>41661</v>
      </c>
    </row>
    <row r="388" spans="1:18">
      <c r="A388" s="7" t="s">
        <v>2829</v>
      </c>
      <c r="B388" s="68" t="s">
        <v>2736</v>
      </c>
      <c r="C388" s="7"/>
      <c r="D388" s="71">
        <v>1</v>
      </c>
      <c r="E388" s="66">
        <v>12.99</v>
      </c>
      <c r="F388" s="46">
        <v>4.99</v>
      </c>
      <c r="G388" s="66">
        <f t="shared" si="29"/>
        <v>17.98</v>
      </c>
      <c r="H388" s="66">
        <v>-3</v>
      </c>
      <c r="I388" s="35">
        <v>-2.73</v>
      </c>
      <c r="J388" s="35">
        <f t="shared" si="28"/>
        <v>-2.6970000000000001</v>
      </c>
      <c r="K388" s="35"/>
      <c r="L388" s="35"/>
      <c r="M388" s="55"/>
      <c r="N388" s="35">
        <f>Table2[[#This Row],[Mileage]]*-0.25</f>
        <v>0</v>
      </c>
      <c r="O388" s="9" t="s">
        <v>11</v>
      </c>
      <c r="P388" s="35">
        <f>Table2[[#This Row],[Total Payment Received Before Fees]]+Table2[[#This Row],[Unit Cost]]+Table2[[#This Row],[Shipping Cost]]+Table2[[#This Row],[Amazon Fee]]+Table2[[#This Row],[Parking Fee]]+Table2[[#This Row],[Miscellaneous / Overhead]]</f>
        <v>9.5530000000000008</v>
      </c>
      <c r="Q388" s="38">
        <v>41662</v>
      </c>
    </row>
    <row r="389" spans="1:18">
      <c r="A389" s="7" t="s">
        <v>3004</v>
      </c>
      <c r="B389" s="24" t="s">
        <v>2884</v>
      </c>
      <c r="C389" s="7"/>
      <c r="D389" s="71">
        <v>1</v>
      </c>
      <c r="E389" s="66">
        <v>14.99</v>
      </c>
      <c r="F389" s="46">
        <v>4.99</v>
      </c>
      <c r="G389" s="66">
        <f t="shared" si="29"/>
        <v>19.98</v>
      </c>
      <c r="H389" s="66">
        <v>-3</v>
      </c>
      <c r="I389" s="35">
        <v>-2.25</v>
      </c>
      <c r="J389" s="35">
        <f t="shared" si="28"/>
        <v>-2.9969999999999999</v>
      </c>
      <c r="K389" s="35"/>
      <c r="L389" s="35"/>
      <c r="M389" s="55"/>
      <c r="N389" s="35">
        <f>Table2[[#This Row],[Mileage]]*-0.25</f>
        <v>0</v>
      </c>
      <c r="O389" s="9" t="s">
        <v>11</v>
      </c>
      <c r="P389" s="35">
        <f>Table2[[#This Row],[Total Payment Received Before Fees]]+Table2[[#This Row],[Unit Cost]]+Table2[[#This Row],[Shipping Cost]]+Table2[[#This Row],[Amazon Fee]]+Table2[[#This Row],[Parking Fee]]+Table2[[#This Row],[Miscellaneous / Overhead]]</f>
        <v>11.733000000000001</v>
      </c>
      <c r="Q389" s="38">
        <v>41662</v>
      </c>
    </row>
    <row r="390" spans="1:18">
      <c r="A390" s="7" t="s">
        <v>2233</v>
      </c>
      <c r="B390" s="68" t="s">
        <v>2213</v>
      </c>
      <c r="C390" s="7"/>
      <c r="D390" s="71">
        <v>1</v>
      </c>
      <c r="E390" s="66">
        <v>4.5</v>
      </c>
      <c r="F390" s="46">
        <v>4.74</v>
      </c>
      <c r="G390" s="66">
        <f t="shared" si="29"/>
        <v>9.24</v>
      </c>
      <c r="H390" s="66">
        <v>-3.38</v>
      </c>
      <c r="I390" s="35">
        <v>-1.93</v>
      </c>
      <c r="J390" s="35">
        <f t="shared" si="28"/>
        <v>-1.3859999999999999</v>
      </c>
      <c r="K390" s="35"/>
      <c r="L390" s="35"/>
      <c r="M390" s="55"/>
      <c r="N390" s="35">
        <f>Table2[[#This Row],[Mileage]]*-0.25</f>
        <v>0</v>
      </c>
      <c r="O390" s="9" t="s">
        <v>11</v>
      </c>
      <c r="P390" s="35">
        <f>Table2[[#This Row],[Total Payment Received Before Fees]]+Table2[[#This Row],[Unit Cost]]+Table2[[#This Row],[Shipping Cost]]+Table2[[#This Row],[Amazon Fee]]+Table2[[#This Row],[Parking Fee]]+Table2[[#This Row],[Miscellaneous / Overhead]]</f>
        <v>2.5440000000000005</v>
      </c>
      <c r="Q390" s="38">
        <v>41662</v>
      </c>
    </row>
    <row r="391" spans="1:18">
      <c r="A391" s="7" t="s">
        <v>2510</v>
      </c>
      <c r="B391" s="68" t="s">
        <v>2486</v>
      </c>
      <c r="C391" s="7"/>
      <c r="D391" s="71">
        <v>1</v>
      </c>
      <c r="E391" s="66">
        <v>3.99</v>
      </c>
      <c r="F391" s="46">
        <v>3.99</v>
      </c>
      <c r="G391" s="66">
        <f t="shared" si="29"/>
        <v>7.98</v>
      </c>
      <c r="H391" s="66">
        <v>-2.63</v>
      </c>
      <c r="I391" s="35">
        <v>-1.93</v>
      </c>
      <c r="J391" s="35">
        <f t="shared" si="28"/>
        <v>-1.1970000000000001</v>
      </c>
      <c r="K391" s="35"/>
      <c r="L391" s="35"/>
      <c r="M391" s="55"/>
      <c r="N391" s="35">
        <f>Table2[[#This Row],[Mileage]]*-0.25</f>
        <v>0</v>
      </c>
      <c r="O391" s="9" t="s">
        <v>11</v>
      </c>
      <c r="P391" s="35">
        <f>Table2[[#This Row],[Total Payment Received Before Fees]]+Table2[[#This Row],[Unit Cost]]+Table2[[#This Row],[Shipping Cost]]+Table2[[#This Row],[Amazon Fee]]+Table2[[#This Row],[Parking Fee]]+Table2[[#This Row],[Miscellaneous / Overhead]]</f>
        <v>2.2230000000000008</v>
      </c>
      <c r="Q391" s="38">
        <v>41663</v>
      </c>
    </row>
    <row r="392" spans="1:18">
      <c r="A392" s="7" t="s">
        <v>3044</v>
      </c>
      <c r="B392" s="24" t="s">
        <v>2922</v>
      </c>
      <c r="C392" s="7"/>
      <c r="D392" s="71">
        <v>1</v>
      </c>
      <c r="E392" s="66">
        <v>14.99</v>
      </c>
      <c r="F392" s="46">
        <v>4.99</v>
      </c>
      <c r="G392" s="66">
        <f t="shared" si="29"/>
        <v>19.98</v>
      </c>
      <c r="H392" s="66">
        <v>-4.13</v>
      </c>
      <c r="I392" s="35">
        <v>-2.25</v>
      </c>
      <c r="J392" s="35">
        <f t="shared" si="28"/>
        <v>-2.9969999999999999</v>
      </c>
      <c r="K392" s="35"/>
      <c r="L392" s="35"/>
      <c r="M392" s="55"/>
      <c r="N392" s="35">
        <f>Table2[[#This Row],[Mileage]]*-0.25</f>
        <v>0</v>
      </c>
      <c r="O392" s="9" t="s">
        <v>11</v>
      </c>
      <c r="P392" s="35">
        <f>Table2[[#This Row],[Total Payment Received Before Fees]]+Table2[[#This Row],[Unit Cost]]+Table2[[#This Row],[Shipping Cost]]+Table2[[#This Row],[Amazon Fee]]+Table2[[#This Row],[Parking Fee]]+Table2[[#This Row],[Miscellaneous / Overhead]]</f>
        <v>10.603000000000002</v>
      </c>
      <c r="Q392" s="38">
        <v>41663</v>
      </c>
    </row>
    <row r="393" spans="1:18">
      <c r="A393" s="7" t="s">
        <v>2985</v>
      </c>
      <c r="B393" s="24" t="s">
        <v>2866</v>
      </c>
      <c r="C393" s="7"/>
      <c r="D393" s="71">
        <v>1</v>
      </c>
      <c r="E393" s="66">
        <v>11.99</v>
      </c>
      <c r="F393" s="46">
        <v>4.99</v>
      </c>
      <c r="G393" s="66">
        <f t="shared" si="29"/>
        <v>16.98</v>
      </c>
      <c r="H393" s="66">
        <v>-3.19</v>
      </c>
      <c r="I393" s="35">
        <v>-2.09</v>
      </c>
      <c r="J393" s="35">
        <f t="shared" si="28"/>
        <v>-2.5470000000000002</v>
      </c>
      <c r="K393" s="35"/>
      <c r="L393" s="35"/>
      <c r="M393" s="55"/>
      <c r="N393" s="35">
        <f>Table2[[#This Row],[Mileage]]*-0.25</f>
        <v>0</v>
      </c>
      <c r="O393" s="9" t="s">
        <v>11</v>
      </c>
      <c r="P393" s="35">
        <f>Table2[[#This Row],[Total Payment Received Before Fees]]+Table2[[#This Row],[Unit Cost]]+Table2[[#This Row],[Shipping Cost]]+Table2[[#This Row],[Amazon Fee]]+Table2[[#This Row],[Parking Fee]]+Table2[[#This Row],[Miscellaneous / Overhead]]</f>
        <v>9.1530000000000005</v>
      </c>
      <c r="Q393" s="38">
        <v>41663</v>
      </c>
    </row>
    <row r="394" spans="1:18">
      <c r="A394" s="7">
        <v>34</v>
      </c>
      <c r="B394" s="68" t="s">
        <v>261</v>
      </c>
      <c r="C394" s="7"/>
      <c r="D394" s="71">
        <v>1</v>
      </c>
      <c r="E394" s="66">
        <v>9.99</v>
      </c>
      <c r="F394" s="46">
        <v>6.49</v>
      </c>
      <c r="G394" s="66">
        <f t="shared" si="29"/>
        <v>16.48</v>
      </c>
      <c r="H394" s="66">
        <v>-4.13</v>
      </c>
      <c r="I394" s="35">
        <v>-2.76</v>
      </c>
      <c r="J394" s="35">
        <f t="shared" si="28"/>
        <v>-2.472</v>
      </c>
      <c r="K394" s="35"/>
      <c r="L394" s="35"/>
      <c r="M394" s="55"/>
      <c r="N394" s="35">
        <f>Table2[[#This Row],[Mileage]]*-0.25</f>
        <v>0</v>
      </c>
      <c r="O394" s="9" t="s">
        <v>11</v>
      </c>
      <c r="P394" s="35">
        <f>Table2[[#This Row],[Total Payment Received Before Fees]]+Table2[[#This Row],[Unit Cost]]+Table2[[#This Row],[Shipping Cost]]+Table2[[#This Row],[Amazon Fee]]+Table2[[#This Row],[Parking Fee]]+Table2[[#This Row],[Miscellaneous / Overhead]]</f>
        <v>7.1180000000000021</v>
      </c>
      <c r="Q394" s="38">
        <v>41663</v>
      </c>
    </row>
    <row r="395" spans="1:18">
      <c r="A395" s="7" t="s">
        <v>3044</v>
      </c>
      <c r="B395" s="24" t="s">
        <v>2922</v>
      </c>
      <c r="C395" s="7"/>
      <c r="D395" s="71">
        <v>1</v>
      </c>
      <c r="E395" s="66">
        <v>14.99</v>
      </c>
      <c r="F395" s="46">
        <v>4.99</v>
      </c>
      <c r="G395" s="66">
        <f t="shared" si="29"/>
        <v>19.98</v>
      </c>
      <c r="H395" s="66">
        <v>-4.13</v>
      </c>
      <c r="I395" s="35">
        <v>-2.25</v>
      </c>
      <c r="J395" s="35">
        <f t="shared" si="28"/>
        <v>-2.9969999999999999</v>
      </c>
      <c r="K395" s="35"/>
      <c r="L395" s="35"/>
      <c r="M395" s="55"/>
      <c r="N395" s="35">
        <f>Table2[[#This Row],[Mileage]]*-0.25</f>
        <v>0</v>
      </c>
      <c r="O395" s="9" t="s">
        <v>11</v>
      </c>
      <c r="P395" s="35">
        <f>Table2[[#This Row],[Total Payment Received Before Fees]]+Table2[[#This Row],[Unit Cost]]+Table2[[#This Row],[Shipping Cost]]+Table2[[#This Row],[Amazon Fee]]+Table2[[#This Row],[Parking Fee]]+Table2[[#This Row],[Miscellaneous / Overhead]]</f>
        <v>10.603000000000002</v>
      </c>
      <c r="Q395" s="38">
        <v>41664</v>
      </c>
    </row>
    <row r="396" spans="1:18">
      <c r="A396" s="7" t="s">
        <v>2803</v>
      </c>
      <c r="B396" s="67" t="s">
        <v>2713</v>
      </c>
      <c r="C396" s="7"/>
      <c r="D396" s="71">
        <v>1</v>
      </c>
      <c r="E396" s="66">
        <v>11.99</v>
      </c>
      <c r="F396" s="46">
        <v>4.99</v>
      </c>
      <c r="G396" s="66">
        <f t="shared" si="29"/>
        <v>16.98</v>
      </c>
      <c r="H396" s="66">
        <v>-2.63</v>
      </c>
      <c r="I396" s="35">
        <v>-3.11</v>
      </c>
      <c r="J396" s="35">
        <f t="shared" si="28"/>
        <v>-2.5470000000000002</v>
      </c>
      <c r="K396" s="35"/>
      <c r="L396" s="35"/>
      <c r="M396" s="55"/>
      <c r="N396" s="35">
        <f>Table2[[#This Row],[Mileage]]*-0.25</f>
        <v>0</v>
      </c>
      <c r="O396" s="9" t="s">
        <v>11</v>
      </c>
      <c r="P396" s="35">
        <f>Table2[[#This Row],[Total Payment Received Before Fees]]+Table2[[#This Row],[Unit Cost]]+Table2[[#This Row],[Shipping Cost]]+Table2[[#This Row],[Amazon Fee]]+Table2[[#This Row],[Parking Fee]]+Table2[[#This Row],[Miscellaneous / Overhead]]</f>
        <v>8.6930000000000014</v>
      </c>
      <c r="Q396" s="38">
        <v>41664</v>
      </c>
    </row>
    <row r="397" spans="1:18">
      <c r="A397" s="62" t="s">
        <v>242</v>
      </c>
      <c r="B397" s="132" t="s">
        <v>241</v>
      </c>
      <c r="C397" s="62"/>
      <c r="D397" s="72">
        <v>1</v>
      </c>
      <c r="E397" s="133">
        <v>20.49</v>
      </c>
      <c r="F397" s="59">
        <v>6.49</v>
      </c>
      <c r="G397" s="133">
        <f>SUM(E397:F397)</f>
        <v>26.979999999999997</v>
      </c>
      <c r="H397" s="133">
        <v>-9.75</v>
      </c>
      <c r="I397" s="26">
        <v>-6.51</v>
      </c>
      <c r="J397" s="26">
        <f t="shared" si="28"/>
        <v>-4.0469999999999997</v>
      </c>
      <c r="K397" s="26"/>
      <c r="L397" s="45"/>
      <c r="M397" s="49"/>
      <c r="N397" s="26">
        <f>Table2[[#This Row],[Mileage]]*-0.25</f>
        <v>0</v>
      </c>
      <c r="O397" s="13" t="s">
        <v>11</v>
      </c>
      <c r="P397" s="26">
        <f>Table2[[#This Row],[Total Payment Received Before Fees]]+Table2[[#This Row],[Unit Cost]]+Table2[[#This Row],[Shipping Cost]]+Table2[[#This Row],[Amazon Fee]]+Table2[[#This Row],[Parking Fee]]+Table2[[#This Row],[Miscellaneous / Overhead]]</f>
        <v>6.6729999999999974</v>
      </c>
      <c r="Q397" s="27">
        <v>41664</v>
      </c>
      <c r="R397" s="139" t="s">
        <v>2856</v>
      </c>
    </row>
    <row r="398" spans="1:18">
      <c r="B398" s="68"/>
      <c r="C398" s="7"/>
      <c r="E398" s="66"/>
      <c r="F398" s="46"/>
      <c r="G398" s="66">
        <f>SUM(E398:F398)</f>
        <v>0</v>
      </c>
      <c r="H398" s="66"/>
      <c r="I398" s="35"/>
      <c r="J398" s="35"/>
      <c r="K398" s="35"/>
      <c r="L398" s="35">
        <f>-10.88-9.11</f>
        <v>-19.990000000000002</v>
      </c>
      <c r="M398" s="55"/>
      <c r="N398" s="35">
        <f>Table2[[#This Row],[Mileage]]*-0.25</f>
        <v>0</v>
      </c>
      <c r="O398" s="9" t="s">
        <v>11</v>
      </c>
      <c r="P398" s="35">
        <f>Table2[[#This Row],[Total Payment Received Before Fees]]+Table2[[#This Row],[Unit Cost]]+Table2[[#This Row],[Shipping Cost]]+Table2[[#This Row],[Amazon Fee]]+Table2[[#This Row],[Parking Fee]]+Table2[[#This Row],[Miscellaneous / Overhead]]</f>
        <v>-19.990000000000002</v>
      </c>
      <c r="Q398" s="38">
        <v>41664</v>
      </c>
      <c r="R398" s="9" t="s">
        <v>6050</v>
      </c>
    </row>
    <row r="399" spans="1:18">
      <c r="A399" s="7">
        <v>1</v>
      </c>
      <c r="B399" s="7" t="s">
        <v>524</v>
      </c>
      <c r="C399" s="7"/>
      <c r="D399" s="71">
        <v>1</v>
      </c>
      <c r="E399" s="66">
        <v>9.99</v>
      </c>
      <c r="F399" s="46">
        <v>5.49</v>
      </c>
      <c r="G399" s="66">
        <f t="shared" si="29"/>
        <v>15.48</v>
      </c>
      <c r="H399" s="66">
        <v>-3</v>
      </c>
      <c r="I399" s="35">
        <v>-3.29</v>
      </c>
      <c r="J399" s="35">
        <f t="shared" si="28"/>
        <v>-2.3220000000000001</v>
      </c>
      <c r="K399" s="35"/>
      <c r="L399" s="35"/>
      <c r="M399" s="55"/>
      <c r="N399" s="35">
        <f>Table2[[#This Row],[Mileage]]*-0.25</f>
        <v>0</v>
      </c>
      <c r="O399" s="9" t="s">
        <v>11</v>
      </c>
      <c r="P399" s="35">
        <f>Table2[[#This Row],[Total Payment Received Before Fees]]+Table2[[#This Row],[Unit Cost]]+Table2[[#This Row],[Shipping Cost]]+Table2[[#This Row],[Amazon Fee]]+Table2[[#This Row],[Parking Fee]]+Table2[[#This Row],[Miscellaneous / Overhead]]</f>
        <v>6.8680000000000012</v>
      </c>
      <c r="Q399" s="38">
        <v>41664</v>
      </c>
    </row>
    <row r="400" spans="1:18">
      <c r="B400" s="7"/>
      <c r="C400" s="7"/>
      <c r="E400" s="66"/>
      <c r="F400" s="46"/>
      <c r="G400" s="66">
        <f>SUM(E400:F400)</f>
        <v>0</v>
      </c>
      <c r="H400" s="66"/>
      <c r="I400" s="35"/>
      <c r="J400" s="35"/>
      <c r="K400" s="35"/>
      <c r="L400" s="35">
        <v>-225</v>
      </c>
      <c r="M400" s="55"/>
      <c r="N400" s="35">
        <f>Table2[[#This Row],[Mileage]]*-0.25</f>
        <v>0</v>
      </c>
      <c r="O400" s="9" t="s">
        <v>11</v>
      </c>
      <c r="P400" s="35">
        <f>Table2[[#This Row],[Total Payment Received Before Fees]]+Table2[[#This Row],[Unit Cost]]+Table2[[#This Row],[Shipping Cost]]+Table2[[#This Row],[Amazon Fee]]+Table2[[#This Row],[Parking Fee]]+Table2[[#This Row],[Miscellaneous / Overhead]]</f>
        <v>-225</v>
      </c>
      <c r="Q400" s="38">
        <v>41665</v>
      </c>
      <c r="R400" s="9" t="s">
        <v>526</v>
      </c>
    </row>
    <row r="401" spans="1:18">
      <c r="B401" s="7"/>
      <c r="C401" s="7"/>
      <c r="E401" s="66"/>
      <c r="F401" s="46"/>
      <c r="G401" s="66">
        <f>SUM(E401:F401)</f>
        <v>0</v>
      </c>
      <c r="H401" s="66"/>
      <c r="I401" s="35"/>
      <c r="J401" s="35"/>
      <c r="K401" s="35"/>
      <c r="L401" s="35">
        <v>-45.76</v>
      </c>
      <c r="M401" s="55"/>
      <c r="N401" s="35">
        <f>Table2[[#This Row],[Mileage]]*-0.25</f>
        <v>0</v>
      </c>
      <c r="O401" s="9" t="s">
        <v>11</v>
      </c>
      <c r="P401" s="35">
        <f>Table2[[#This Row],[Total Payment Received Before Fees]]+Table2[[#This Row],[Unit Cost]]+Table2[[#This Row],[Shipping Cost]]+Table2[[#This Row],[Amazon Fee]]+Table2[[#This Row],[Parking Fee]]+Table2[[#This Row],[Miscellaneous / Overhead]]</f>
        <v>-45.76</v>
      </c>
      <c r="Q401" s="38">
        <v>41665</v>
      </c>
      <c r="R401" s="9" t="s">
        <v>6049</v>
      </c>
    </row>
    <row r="402" spans="1:18">
      <c r="A402" s="7" t="s">
        <v>2233</v>
      </c>
      <c r="B402" s="68" t="s">
        <v>2213</v>
      </c>
      <c r="C402" s="7"/>
      <c r="D402" s="71">
        <v>1</v>
      </c>
      <c r="E402" s="66">
        <v>4.5</v>
      </c>
      <c r="F402" s="46">
        <v>4.74</v>
      </c>
      <c r="G402" s="66">
        <f t="shared" si="29"/>
        <v>9.24</v>
      </c>
      <c r="H402" s="66">
        <v>-3.38</v>
      </c>
      <c r="I402" s="35">
        <v>-2.25</v>
      </c>
      <c r="J402" s="35">
        <f t="shared" si="28"/>
        <v>-1.3859999999999999</v>
      </c>
      <c r="K402" s="35"/>
      <c r="L402" s="35"/>
      <c r="M402" s="55"/>
      <c r="N402" s="35">
        <f>Table2[[#This Row],[Mileage]]*-0.25</f>
        <v>0</v>
      </c>
      <c r="O402" s="9" t="s">
        <v>11</v>
      </c>
      <c r="P402" s="35">
        <f>Table2[[#This Row],[Total Payment Received Before Fees]]+Table2[[#This Row],[Unit Cost]]+Table2[[#This Row],[Shipping Cost]]+Table2[[#This Row],[Amazon Fee]]+Table2[[#This Row],[Parking Fee]]+Table2[[#This Row],[Miscellaneous / Overhead]]</f>
        <v>2.2240000000000002</v>
      </c>
      <c r="Q402" s="38">
        <v>41665</v>
      </c>
    </row>
    <row r="403" spans="1:18">
      <c r="A403" s="7" t="s">
        <v>3056</v>
      </c>
      <c r="B403" s="24" t="s">
        <v>2933</v>
      </c>
      <c r="C403" s="7"/>
      <c r="D403" s="71">
        <v>1</v>
      </c>
      <c r="E403" s="66">
        <v>8.99</v>
      </c>
      <c r="F403" s="46">
        <v>4.99</v>
      </c>
      <c r="G403" s="66">
        <f t="shared" ref="G403:G468" si="30">SUM(E403:F403)</f>
        <v>13.98</v>
      </c>
      <c r="H403" s="66">
        <v>-1.5</v>
      </c>
      <c r="I403" s="35">
        <v>-2.09</v>
      </c>
      <c r="J403" s="35">
        <f t="shared" si="28"/>
        <v>-2.097</v>
      </c>
      <c r="K403" s="35"/>
      <c r="L403" s="35"/>
      <c r="M403" s="55"/>
      <c r="N403" s="35">
        <f>Table2[[#This Row],[Mileage]]*-0.25</f>
        <v>0</v>
      </c>
      <c r="O403" s="9" t="s">
        <v>11</v>
      </c>
      <c r="P403" s="35">
        <f>Table2[[#This Row],[Total Payment Received Before Fees]]+Table2[[#This Row],[Unit Cost]]+Table2[[#This Row],[Shipping Cost]]+Table2[[#This Row],[Amazon Fee]]+Table2[[#This Row],[Parking Fee]]+Table2[[#This Row],[Miscellaneous / Overhead]]</f>
        <v>8.293000000000001</v>
      </c>
      <c r="Q403" s="38">
        <v>41665</v>
      </c>
    </row>
    <row r="404" spans="1:18">
      <c r="A404" s="7" t="s">
        <v>2994</v>
      </c>
      <c r="B404" s="24" t="s">
        <v>2875</v>
      </c>
      <c r="C404" s="7"/>
      <c r="D404" s="71">
        <v>1</v>
      </c>
      <c r="E404" s="66">
        <v>12.99</v>
      </c>
      <c r="F404" s="46">
        <v>2</v>
      </c>
      <c r="G404" s="66">
        <f t="shared" si="30"/>
        <v>14.99</v>
      </c>
      <c r="H404" s="66">
        <v>-4.13</v>
      </c>
      <c r="I404" s="35">
        <v>-0.86</v>
      </c>
      <c r="J404" s="35">
        <f t="shared" si="28"/>
        <v>-2.2484999999999999</v>
      </c>
      <c r="K404" s="35"/>
      <c r="L404" s="35"/>
      <c r="M404" s="55"/>
      <c r="N404" s="35">
        <f>Table2[[#This Row],[Mileage]]*-0.25</f>
        <v>0</v>
      </c>
      <c r="O404" s="9" t="s">
        <v>11</v>
      </c>
      <c r="P404" s="35">
        <f>Table2[[#This Row],[Total Payment Received Before Fees]]+Table2[[#This Row],[Unit Cost]]+Table2[[#This Row],[Shipping Cost]]+Table2[[#This Row],[Amazon Fee]]+Table2[[#This Row],[Parking Fee]]+Table2[[#This Row],[Miscellaneous / Overhead]]</f>
        <v>7.7515000000000001</v>
      </c>
      <c r="Q404" s="38">
        <v>41665</v>
      </c>
    </row>
    <row r="405" spans="1:18">
      <c r="A405" s="7" t="s">
        <v>2995</v>
      </c>
      <c r="B405" s="24" t="s">
        <v>2876</v>
      </c>
      <c r="C405" s="7"/>
      <c r="D405" s="71">
        <v>1</v>
      </c>
      <c r="E405" s="66">
        <v>12.99</v>
      </c>
      <c r="F405" s="46">
        <v>1.99</v>
      </c>
      <c r="G405" s="66">
        <f t="shared" si="30"/>
        <v>14.98</v>
      </c>
      <c r="H405" s="66">
        <v>-4.13</v>
      </c>
      <c r="I405" s="35">
        <v>-0.86</v>
      </c>
      <c r="J405" s="35">
        <f t="shared" si="28"/>
        <v>-2.2469999999999999</v>
      </c>
      <c r="K405" s="35"/>
      <c r="L405" s="35"/>
      <c r="M405" s="55"/>
      <c r="N405" s="35">
        <f>Table2[[#This Row],[Mileage]]*-0.25</f>
        <v>0</v>
      </c>
      <c r="O405" s="9" t="s">
        <v>11</v>
      </c>
      <c r="P405" s="35">
        <f>Table2[[#This Row],[Total Payment Received Before Fees]]+Table2[[#This Row],[Unit Cost]]+Table2[[#This Row],[Shipping Cost]]+Table2[[#This Row],[Amazon Fee]]+Table2[[#This Row],[Parking Fee]]+Table2[[#This Row],[Miscellaneous / Overhead]]</f>
        <v>7.7430000000000021</v>
      </c>
      <c r="Q405" s="38">
        <v>41665</v>
      </c>
    </row>
    <row r="406" spans="1:18">
      <c r="A406" s="7" t="s">
        <v>2993</v>
      </c>
      <c r="B406" s="24" t="s">
        <v>2874</v>
      </c>
      <c r="C406" s="7"/>
      <c r="D406" s="71">
        <v>1</v>
      </c>
      <c r="E406" s="66">
        <v>12.99</v>
      </c>
      <c r="F406" s="46">
        <v>2</v>
      </c>
      <c r="G406" s="66">
        <f t="shared" si="30"/>
        <v>14.99</v>
      </c>
      <c r="H406" s="66">
        <v>-4.13</v>
      </c>
      <c r="I406" s="35">
        <v>-0.87</v>
      </c>
      <c r="J406" s="35">
        <f t="shared" si="28"/>
        <v>-2.2484999999999999</v>
      </c>
      <c r="K406" s="35"/>
      <c r="L406" s="35"/>
      <c r="M406" s="55"/>
      <c r="N406" s="35">
        <f>Table2[[#This Row],[Mileage]]*-0.25</f>
        <v>0</v>
      </c>
      <c r="O406" s="9" t="s">
        <v>11</v>
      </c>
      <c r="P406" s="35">
        <f>Table2[[#This Row],[Total Payment Received Before Fees]]+Table2[[#This Row],[Unit Cost]]+Table2[[#This Row],[Shipping Cost]]+Table2[[#This Row],[Amazon Fee]]+Table2[[#This Row],[Parking Fee]]+Table2[[#This Row],[Miscellaneous / Overhead]]</f>
        <v>7.7415000000000003</v>
      </c>
      <c r="Q406" s="38">
        <v>41665</v>
      </c>
    </row>
    <row r="407" spans="1:18">
      <c r="A407" s="7" t="s">
        <v>1300</v>
      </c>
      <c r="B407" s="68" t="s">
        <v>1074</v>
      </c>
      <c r="C407" s="7"/>
      <c r="D407" s="71">
        <v>1</v>
      </c>
      <c r="E407" s="66">
        <v>15.75</v>
      </c>
      <c r="F407" s="46" t="s">
        <v>2239</v>
      </c>
      <c r="G407" s="66">
        <f t="shared" si="30"/>
        <v>15.75</v>
      </c>
      <c r="H407" s="66">
        <v>-4.5</v>
      </c>
      <c r="I407" s="35">
        <v>-2.42</v>
      </c>
      <c r="J407" s="35">
        <f t="shared" si="28"/>
        <v>-2.3624999999999998</v>
      </c>
      <c r="K407" s="35"/>
      <c r="L407" s="35"/>
      <c r="M407" s="55"/>
      <c r="N407" s="35">
        <f>Table2[[#This Row],[Mileage]]*-0.25</f>
        <v>0</v>
      </c>
      <c r="O407" s="9" t="s">
        <v>11</v>
      </c>
      <c r="P407" s="35">
        <f>Table2[[#This Row],[Total Payment Received Before Fees]]+Table2[[#This Row],[Unit Cost]]+Table2[[#This Row],[Shipping Cost]]+Table2[[#This Row],[Amazon Fee]]+Table2[[#This Row],[Parking Fee]]+Table2[[#This Row],[Miscellaneous / Overhead]]</f>
        <v>6.4675000000000002</v>
      </c>
      <c r="Q407" s="38">
        <v>41665</v>
      </c>
    </row>
    <row r="408" spans="1:18">
      <c r="A408" s="7">
        <v>1</v>
      </c>
      <c r="B408" s="7" t="s">
        <v>524</v>
      </c>
      <c r="C408" s="7"/>
      <c r="D408" s="71">
        <v>1</v>
      </c>
      <c r="E408" s="66">
        <v>9.99</v>
      </c>
      <c r="F408" s="46">
        <v>5.49</v>
      </c>
      <c r="G408" s="66">
        <f t="shared" si="30"/>
        <v>15.48</v>
      </c>
      <c r="H408" s="66">
        <v>-3</v>
      </c>
      <c r="I408" s="35">
        <v>-3.29</v>
      </c>
      <c r="J408" s="35">
        <f t="shared" si="28"/>
        <v>-2.3220000000000001</v>
      </c>
      <c r="K408" s="35"/>
      <c r="L408" s="35"/>
      <c r="M408" s="55"/>
      <c r="N408" s="35">
        <f>Table2[[#This Row],[Mileage]]*-0.25</f>
        <v>0</v>
      </c>
      <c r="O408" s="9" t="s">
        <v>11</v>
      </c>
      <c r="P408" s="35">
        <f>Table2[[#This Row],[Total Payment Received Before Fees]]+Table2[[#This Row],[Unit Cost]]+Table2[[#This Row],[Shipping Cost]]+Table2[[#This Row],[Amazon Fee]]+Table2[[#This Row],[Parking Fee]]+Table2[[#This Row],[Miscellaneous / Overhead]]</f>
        <v>6.8680000000000012</v>
      </c>
      <c r="Q408" s="38">
        <v>41665</v>
      </c>
    </row>
    <row r="409" spans="1:18">
      <c r="A409" s="7" t="s">
        <v>3070</v>
      </c>
      <c r="B409" s="24" t="s">
        <v>2946</v>
      </c>
      <c r="C409" s="7"/>
      <c r="D409" s="71">
        <v>1</v>
      </c>
      <c r="E409" s="66">
        <v>8.99</v>
      </c>
      <c r="F409" s="46">
        <v>4.99</v>
      </c>
      <c r="G409" s="66">
        <f t="shared" si="30"/>
        <v>13.98</v>
      </c>
      <c r="H409" s="66">
        <v>-1.88</v>
      </c>
      <c r="I409" s="35">
        <v>-2.25</v>
      </c>
      <c r="J409" s="35">
        <f t="shared" si="28"/>
        <v>-2.097</v>
      </c>
      <c r="K409" s="35"/>
      <c r="L409" s="35"/>
      <c r="M409" s="55"/>
      <c r="N409" s="35">
        <f>Table2[[#This Row],[Mileage]]*-0.25</f>
        <v>0</v>
      </c>
      <c r="O409" s="9" t="s">
        <v>11</v>
      </c>
      <c r="P409" s="35">
        <f>Table2[[#This Row],[Total Payment Received Before Fees]]+Table2[[#This Row],[Unit Cost]]+Table2[[#This Row],[Shipping Cost]]+Table2[[#This Row],[Amazon Fee]]+Table2[[#This Row],[Parking Fee]]+Table2[[#This Row],[Miscellaneous / Overhead]]</f>
        <v>7.7530000000000019</v>
      </c>
      <c r="Q409" s="38">
        <v>41665</v>
      </c>
    </row>
    <row r="410" spans="1:18">
      <c r="A410" s="7" t="s">
        <v>2994</v>
      </c>
      <c r="B410" s="24" t="s">
        <v>2875</v>
      </c>
      <c r="C410" s="7"/>
      <c r="D410" s="71">
        <v>1</v>
      </c>
      <c r="E410" s="66">
        <v>12.99</v>
      </c>
      <c r="F410" s="46">
        <v>4.99</v>
      </c>
      <c r="G410" s="66">
        <f t="shared" si="30"/>
        <v>17.98</v>
      </c>
      <c r="H410" s="66">
        <v>-4.13</v>
      </c>
      <c r="I410" s="35">
        <v>-2.25</v>
      </c>
      <c r="J410" s="35">
        <f t="shared" si="28"/>
        <v>-2.6970000000000001</v>
      </c>
      <c r="K410" s="35"/>
      <c r="L410" s="35"/>
      <c r="M410" s="55"/>
      <c r="N410" s="35">
        <f>Table2[[#This Row],[Mileage]]*-0.25</f>
        <v>0</v>
      </c>
      <c r="O410" s="9" t="s">
        <v>11</v>
      </c>
      <c r="P410" s="35">
        <f>Table2[[#This Row],[Total Payment Received Before Fees]]+Table2[[#This Row],[Unit Cost]]+Table2[[#This Row],[Shipping Cost]]+Table2[[#This Row],[Amazon Fee]]+Table2[[#This Row],[Parking Fee]]+Table2[[#This Row],[Miscellaneous / Overhead]]</f>
        <v>8.9030000000000022</v>
      </c>
      <c r="Q410" s="38">
        <v>41665</v>
      </c>
    </row>
    <row r="411" spans="1:18">
      <c r="A411" s="7">
        <v>34</v>
      </c>
      <c r="B411" s="68" t="s">
        <v>261</v>
      </c>
      <c r="C411" s="7"/>
      <c r="D411" s="71">
        <v>1</v>
      </c>
      <c r="E411" s="66">
        <v>9.99</v>
      </c>
      <c r="F411" s="46">
        <v>6.49</v>
      </c>
      <c r="G411" s="66">
        <f t="shared" si="30"/>
        <v>16.48</v>
      </c>
      <c r="H411" s="66">
        <v>-4.13</v>
      </c>
      <c r="I411" s="35">
        <v>-2.76</v>
      </c>
      <c r="J411" s="35">
        <f t="shared" si="28"/>
        <v>-2.472</v>
      </c>
      <c r="K411" s="35"/>
      <c r="L411" s="35"/>
      <c r="M411" s="55"/>
      <c r="N411" s="35">
        <f>Table2[[#This Row],[Mileage]]*-0.25</f>
        <v>0</v>
      </c>
      <c r="O411" s="9" t="s">
        <v>11</v>
      </c>
      <c r="P411" s="35">
        <f>Table2[[#This Row],[Total Payment Received Before Fees]]+Table2[[#This Row],[Unit Cost]]+Table2[[#This Row],[Shipping Cost]]+Table2[[#This Row],[Amazon Fee]]+Table2[[#This Row],[Parking Fee]]+Table2[[#This Row],[Miscellaneous / Overhead]]</f>
        <v>7.1180000000000021</v>
      </c>
      <c r="Q411" s="38">
        <v>41665</v>
      </c>
    </row>
    <row r="412" spans="1:18">
      <c r="B412" s="68"/>
      <c r="C412" s="7"/>
      <c r="E412" s="66"/>
      <c r="F412" s="46"/>
      <c r="G412" s="66">
        <f t="shared" si="30"/>
        <v>0</v>
      </c>
      <c r="H412" s="66"/>
      <c r="I412" s="35"/>
      <c r="J412" s="35">
        <f t="shared" si="28"/>
        <v>0</v>
      </c>
      <c r="K412" s="35"/>
      <c r="L412" s="35"/>
      <c r="M412" s="55">
        <v>40</v>
      </c>
      <c r="N412" s="35">
        <f>Table2[[#This Row],[Mileage]]*-0.25</f>
        <v>-10</v>
      </c>
      <c r="O412" s="9" t="s">
        <v>11</v>
      </c>
      <c r="P412" s="35">
        <f>Table2[[#This Row],[Mileage Reimbursement]]</f>
        <v>-10</v>
      </c>
      <c r="Q412" s="38">
        <v>41665</v>
      </c>
      <c r="R412" s="9" t="s">
        <v>6047</v>
      </c>
    </row>
    <row r="413" spans="1:18">
      <c r="A413" s="7" t="s">
        <v>3119</v>
      </c>
      <c r="B413" s="20" t="str">
        <f>VLOOKUP(A413,'Product Database'!$1:$1048576,3,FALSE)</f>
        <v>HC24521</v>
      </c>
      <c r="D413" s="71">
        <v>1</v>
      </c>
      <c r="E413" s="116">
        <v>7.99</v>
      </c>
      <c r="F413" s="122">
        <v>4.99</v>
      </c>
      <c r="G413" s="66">
        <f t="shared" si="30"/>
        <v>12.98</v>
      </c>
      <c r="H413" s="35">
        <v>-0.75</v>
      </c>
      <c r="I413" s="35">
        <v>-2.09</v>
      </c>
      <c r="J413" s="35">
        <f t="shared" si="28"/>
        <v>-1.9470000000000001</v>
      </c>
      <c r="K413" s="35"/>
      <c r="L413" s="35"/>
      <c r="M413" s="55"/>
      <c r="N413" s="35">
        <f>Table2[[#This Row],[Mileage]]*-0.25</f>
        <v>0</v>
      </c>
      <c r="O413" s="9" t="s">
        <v>11</v>
      </c>
      <c r="P413" s="35">
        <f>Table2[[#This Row],[Total Payment Received Before Fees]]+Table2[[#This Row],[Unit Cost]]+Table2[[#This Row],[Shipping Cost]]+Table2[[#This Row],[Amazon Fee]]+Table2[[#This Row],[Parking Fee]]+Table2[[#This Row],[Miscellaneous / Overhead]]</f>
        <v>8.1930000000000014</v>
      </c>
      <c r="Q413" s="38">
        <v>41666</v>
      </c>
    </row>
    <row r="414" spans="1:18">
      <c r="A414" s="7">
        <v>1</v>
      </c>
      <c r="B414" s="20" t="str">
        <f>VLOOKUP(A414,'Product Database'!$1:$1048576,3,FALSE)</f>
        <v>HBG100154B</v>
      </c>
      <c r="D414" s="71">
        <v>1</v>
      </c>
      <c r="E414" s="116">
        <v>9.99</v>
      </c>
      <c r="F414" s="122">
        <v>5.49</v>
      </c>
      <c r="G414" s="66">
        <f t="shared" si="30"/>
        <v>15.48</v>
      </c>
      <c r="H414" s="35" t="e">
        <f>-VLOOKUP(B414,#REF!,3,FALSE)*0.75</f>
        <v>#REF!</v>
      </c>
      <c r="I414" s="35">
        <v>-3.29</v>
      </c>
      <c r="J414" s="35">
        <f t="shared" si="28"/>
        <v>-2.3220000000000001</v>
      </c>
      <c r="K414" s="35"/>
      <c r="L414" s="35"/>
      <c r="M414" s="55"/>
      <c r="N414" s="35">
        <f>Table2[[#This Row],[Mileage]]*-0.25</f>
        <v>0</v>
      </c>
      <c r="O414" s="9" t="s">
        <v>11</v>
      </c>
      <c r="P414" s="35" t="e">
        <f>Table2[[#This Row],[Total Payment Received Before Fees]]+Table2[[#This Row],[Unit Cost]]+Table2[[#This Row],[Shipping Cost]]+Table2[[#This Row],[Amazon Fee]]+Table2[[#This Row],[Parking Fee]]+Table2[[#This Row],[Miscellaneous / Overhead]]</f>
        <v>#REF!</v>
      </c>
      <c r="Q414" s="38">
        <v>41666</v>
      </c>
    </row>
    <row r="415" spans="1:18">
      <c r="A415" s="7" t="s">
        <v>2340</v>
      </c>
      <c r="B415" s="20" t="str">
        <f>VLOOKUP(A415,'Product Database'!$1:$1048576,3,FALSE)</f>
        <v>GCH1282BR</v>
      </c>
      <c r="D415" s="71">
        <v>1</v>
      </c>
      <c r="E415" s="116">
        <v>11.99</v>
      </c>
      <c r="F415" s="122">
        <v>4.74</v>
      </c>
      <c r="G415" s="66">
        <f t="shared" si="30"/>
        <v>16.73</v>
      </c>
      <c r="H415" s="35" t="e">
        <f>-VLOOKUP(B415,#REF!,3,FALSE)*0.75</f>
        <v>#REF!</v>
      </c>
      <c r="I415" s="35">
        <v>-1.93</v>
      </c>
      <c r="J415" s="35">
        <f t="shared" si="28"/>
        <v>-2.5095000000000001</v>
      </c>
      <c r="K415" s="35"/>
      <c r="L415" s="35"/>
      <c r="M415" s="55"/>
      <c r="N415" s="35">
        <f>Table2[[#This Row],[Mileage]]*-0.25</f>
        <v>0</v>
      </c>
      <c r="O415" s="9" t="s">
        <v>11</v>
      </c>
      <c r="P415" s="35" t="e">
        <f>Table2[[#This Row],[Total Payment Received Before Fees]]+Table2[[#This Row],[Unit Cost]]+Table2[[#This Row],[Shipping Cost]]+Table2[[#This Row],[Amazon Fee]]+Table2[[#This Row],[Parking Fee]]+Table2[[#This Row],[Miscellaneous / Overhead]]</f>
        <v>#REF!</v>
      </c>
      <c r="Q415" s="38">
        <v>41666</v>
      </c>
    </row>
    <row r="416" spans="1:18">
      <c r="A416" s="7" t="s">
        <v>3119</v>
      </c>
      <c r="B416" s="20" t="str">
        <f>VLOOKUP(A416,'Product Database'!$1:$1048576,3,FALSE)</f>
        <v>HC24521</v>
      </c>
      <c r="D416" s="71">
        <v>1</v>
      </c>
      <c r="E416" s="116">
        <v>7.99</v>
      </c>
      <c r="F416" s="122">
        <v>4.99</v>
      </c>
      <c r="G416" s="66">
        <f t="shared" si="30"/>
        <v>12.98</v>
      </c>
      <c r="H416" s="35">
        <v>-0.75</v>
      </c>
      <c r="I416" s="35">
        <v>-2.09</v>
      </c>
      <c r="J416" s="35">
        <f t="shared" si="28"/>
        <v>-1.9470000000000001</v>
      </c>
      <c r="K416" s="35"/>
      <c r="L416" s="35"/>
      <c r="M416" s="55"/>
      <c r="N416" s="35">
        <f>Table2[[#This Row],[Mileage]]*-0.25</f>
        <v>0</v>
      </c>
      <c r="O416" s="9" t="s">
        <v>11</v>
      </c>
      <c r="P416" s="35">
        <f>Table2[[#This Row],[Total Payment Received Before Fees]]+Table2[[#This Row],[Unit Cost]]+Table2[[#This Row],[Shipping Cost]]+Table2[[#This Row],[Amazon Fee]]+Table2[[#This Row],[Parking Fee]]+Table2[[#This Row],[Miscellaneous / Overhead]]</f>
        <v>8.1930000000000014</v>
      </c>
      <c r="Q416" s="38">
        <v>41666</v>
      </c>
    </row>
    <row r="417" spans="1:18">
      <c r="A417" s="7" t="s">
        <v>3060</v>
      </c>
      <c r="B417" s="20" t="str">
        <f>VLOOKUP(A417,'Product Database'!$1:$1048576,3,FALSE)</f>
        <v>HC24642S</v>
      </c>
      <c r="D417" s="71">
        <v>1</v>
      </c>
      <c r="E417" s="116">
        <v>8.99</v>
      </c>
      <c r="F417" s="122">
        <v>4.99</v>
      </c>
      <c r="G417" s="66">
        <f t="shared" si="30"/>
        <v>13.98</v>
      </c>
      <c r="H417" s="35" t="e">
        <f>-VLOOKUP(B417,#REF!,3,FALSE)*0.75</f>
        <v>#REF!</v>
      </c>
      <c r="I417" s="35">
        <v>-2.09</v>
      </c>
      <c r="J417" s="35">
        <f t="shared" si="28"/>
        <v>-2.097</v>
      </c>
      <c r="K417" s="35"/>
      <c r="L417" s="35"/>
      <c r="M417" s="55"/>
      <c r="N417" s="35">
        <f>Table2[[#This Row],[Mileage]]*-0.25</f>
        <v>0</v>
      </c>
      <c r="O417" s="9" t="s">
        <v>11</v>
      </c>
      <c r="P417" s="35" t="e">
        <f>Table2[[#This Row],[Total Payment Received Before Fees]]+Table2[[#This Row],[Unit Cost]]+Table2[[#This Row],[Shipping Cost]]+Table2[[#This Row],[Amazon Fee]]+Table2[[#This Row],[Parking Fee]]+Table2[[#This Row],[Miscellaneous / Overhead]]</f>
        <v>#REF!</v>
      </c>
      <c r="Q417" s="38">
        <v>41667</v>
      </c>
    </row>
    <row r="418" spans="1:18">
      <c r="A418" s="62" t="s">
        <v>247</v>
      </c>
      <c r="B418" s="21" t="str">
        <f>VLOOKUP(A418,'Product Database'!$1:$1048576,3,FALSE)</f>
        <v>HBG100434B</v>
      </c>
      <c r="C418" s="13"/>
      <c r="D418" s="72">
        <v>1</v>
      </c>
      <c r="E418" s="135">
        <v>20.49</v>
      </c>
      <c r="F418" s="136">
        <v>6.49</v>
      </c>
      <c r="G418" s="133">
        <f t="shared" si="30"/>
        <v>26.979999999999997</v>
      </c>
      <c r="H418" s="26">
        <v>0</v>
      </c>
      <c r="I418" s="26">
        <v>-5.35</v>
      </c>
      <c r="J418" s="26">
        <f t="shared" si="28"/>
        <v>-4.0469999999999997</v>
      </c>
      <c r="K418" s="26"/>
      <c r="L418" s="26"/>
      <c r="M418" s="49"/>
      <c r="N418" s="26">
        <f>Table2[[#This Row],[Mileage]]*-0.25</f>
        <v>0</v>
      </c>
      <c r="O418" s="131" t="s">
        <v>11</v>
      </c>
      <c r="P418" s="26">
        <f>Table2[[#This Row],[Total Payment Received Before Fees]]+Table2[[#This Row],[Unit Cost]]+Table2[[#This Row],[Shipping Cost]]+Table2[[#This Row],[Amazon Fee]]+Table2[[#This Row],[Parking Fee]]+Table2[[#This Row],[Miscellaneous / Overhead]]</f>
        <v>17.582999999999995</v>
      </c>
      <c r="Q418" s="27">
        <v>41667</v>
      </c>
      <c r="R418" s="13" t="s">
        <v>2856</v>
      </c>
    </row>
    <row r="419" spans="1:18">
      <c r="A419" s="7" t="s">
        <v>242</v>
      </c>
      <c r="B419" s="20" t="str">
        <f>VLOOKUP(A419,'Product Database'!$1:$1048576,3,FALSE)</f>
        <v>HBG100434BL</v>
      </c>
      <c r="D419" s="71">
        <v>1</v>
      </c>
      <c r="E419" s="116">
        <v>20.49</v>
      </c>
      <c r="F419" s="122">
        <v>6.49</v>
      </c>
      <c r="G419" s="66">
        <f t="shared" si="30"/>
        <v>26.979999999999997</v>
      </c>
      <c r="H419" s="35">
        <v>-9.75</v>
      </c>
      <c r="I419" s="35">
        <v>-6.51</v>
      </c>
      <c r="J419" s="35">
        <f t="shared" si="28"/>
        <v>-4.0469999999999997</v>
      </c>
      <c r="K419" s="35"/>
      <c r="L419" s="35"/>
      <c r="M419" s="55"/>
      <c r="N419" s="35">
        <f>Table2[[#This Row],[Mileage]]*-0.25</f>
        <v>0</v>
      </c>
      <c r="O419" s="9" t="s">
        <v>11</v>
      </c>
      <c r="P419" s="35">
        <f>Table2[[#This Row],[Total Payment Received Before Fees]]+Table2[[#This Row],[Unit Cost]]+Table2[[#This Row],[Shipping Cost]]+Table2[[#This Row],[Amazon Fee]]+Table2[[#This Row],[Parking Fee]]+Table2[[#This Row],[Miscellaneous / Overhead]]</f>
        <v>6.6729999999999974</v>
      </c>
      <c r="Q419" s="38">
        <v>41667</v>
      </c>
    </row>
    <row r="420" spans="1:18">
      <c r="A420" s="7" t="s">
        <v>3000</v>
      </c>
      <c r="B420" s="20" t="str">
        <f>VLOOKUP(A420,'Product Database'!$1:$1048576,3,FALSE)</f>
        <v>HC24649G</v>
      </c>
      <c r="D420" s="71">
        <v>1</v>
      </c>
      <c r="E420" s="116">
        <v>8.99</v>
      </c>
      <c r="F420" s="122">
        <v>2.74</v>
      </c>
      <c r="G420" s="66">
        <f t="shared" si="30"/>
        <v>11.73</v>
      </c>
      <c r="H420" s="35" t="e">
        <f>-VLOOKUP(B420,#REF!,3,FALSE)*0.75</f>
        <v>#REF!</v>
      </c>
      <c r="I420" s="35">
        <v>-2.25</v>
      </c>
      <c r="J420" s="35">
        <f t="shared" si="28"/>
        <v>-1.7595000000000001</v>
      </c>
      <c r="K420" s="35"/>
      <c r="L420" s="35"/>
      <c r="M420" s="55"/>
      <c r="N420" s="35">
        <f>Table2[[#This Row],[Mileage]]*-0.25</f>
        <v>0</v>
      </c>
      <c r="O420" s="9" t="s">
        <v>11</v>
      </c>
      <c r="P420" s="35" t="e">
        <f>Table2[[#This Row],[Total Payment Received Before Fees]]+Table2[[#This Row],[Unit Cost]]+Table2[[#This Row],[Shipping Cost]]+Table2[[#This Row],[Amazon Fee]]+Table2[[#This Row],[Parking Fee]]+Table2[[#This Row],[Miscellaneous / Overhead]]</f>
        <v>#REF!</v>
      </c>
      <c r="Q420" s="38">
        <v>41667</v>
      </c>
    </row>
    <row r="421" spans="1:18">
      <c r="A421" s="7" t="s">
        <v>3001</v>
      </c>
      <c r="B421" s="20" t="str">
        <f>VLOOKUP(A421,'Product Database'!$1:$1048576,3,FALSE)</f>
        <v>HC24649S</v>
      </c>
      <c r="D421" s="71">
        <v>1</v>
      </c>
      <c r="E421" s="116">
        <v>8.99</v>
      </c>
      <c r="F421" s="122">
        <v>2.75</v>
      </c>
      <c r="G421" s="66">
        <f t="shared" si="30"/>
        <v>11.74</v>
      </c>
      <c r="H421" s="35" t="e">
        <f>-VLOOKUP(B421,#REF!,3,FALSE)*0.75</f>
        <v>#REF!</v>
      </c>
      <c r="I421" s="35">
        <v>0</v>
      </c>
      <c r="J421" s="35">
        <f t="shared" si="28"/>
        <v>-1.7609999999999999</v>
      </c>
      <c r="K421" s="35"/>
      <c r="L421" s="35"/>
      <c r="M421" s="55"/>
      <c r="N421" s="35">
        <f>Table2[[#This Row],[Mileage]]*-0.25</f>
        <v>0</v>
      </c>
      <c r="O421" s="9" t="s">
        <v>11</v>
      </c>
      <c r="P421" s="35" t="e">
        <f>Table2[[#This Row],[Total Payment Received Before Fees]]+Table2[[#This Row],[Unit Cost]]+Table2[[#This Row],[Shipping Cost]]+Table2[[#This Row],[Amazon Fee]]+Table2[[#This Row],[Parking Fee]]+Table2[[#This Row],[Miscellaneous / Overhead]]</f>
        <v>#REF!</v>
      </c>
      <c r="Q421" s="38">
        <v>41667</v>
      </c>
    </row>
    <row r="422" spans="1:18">
      <c r="A422" s="7" t="s">
        <v>2804</v>
      </c>
      <c r="B422" s="20" t="str">
        <f>VLOOKUP(A422,'Product Database'!$1:$1048576,3,FALSE)</f>
        <v>CAP00137BR</v>
      </c>
      <c r="D422" s="71">
        <v>1</v>
      </c>
      <c r="E422" s="116">
        <v>11.99</v>
      </c>
      <c r="F422" s="122">
        <v>2.74</v>
      </c>
      <c r="G422" s="66">
        <f t="shared" si="30"/>
        <v>14.73</v>
      </c>
      <c r="H422" s="35" t="e">
        <f>-VLOOKUP(B422,#REF!,3,FALSE)*0.75</f>
        <v>#REF!</v>
      </c>
      <c r="I422" s="35">
        <v>-6.51</v>
      </c>
      <c r="J422" s="35">
        <f t="shared" si="28"/>
        <v>-2.2094999999999998</v>
      </c>
      <c r="K422" s="35"/>
      <c r="L422" s="35"/>
      <c r="M422" s="55"/>
      <c r="N422" s="35">
        <f>Table2[[#This Row],[Mileage]]*-0.25</f>
        <v>0</v>
      </c>
      <c r="O422" s="9" t="s">
        <v>11</v>
      </c>
      <c r="P422" s="35" t="e">
        <f>Table2[[#This Row],[Total Payment Received Before Fees]]+Table2[[#This Row],[Unit Cost]]+Table2[[#This Row],[Shipping Cost]]+Table2[[#This Row],[Amazon Fee]]+Table2[[#This Row],[Parking Fee]]+Table2[[#This Row],[Miscellaneous / Overhead]]</f>
        <v>#REF!</v>
      </c>
      <c r="Q422" s="38">
        <v>41667</v>
      </c>
    </row>
    <row r="423" spans="1:18">
      <c r="A423" s="7" t="s">
        <v>2806</v>
      </c>
      <c r="B423" s="20" t="str">
        <f>VLOOKUP(A423,'Product Database'!$1:$1048576,3,FALSE)</f>
        <v>CAP00137R</v>
      </c>
      <c r="D423" s="71">
        <v>1</v>
      </c>
      <c r="E423" s="116">
        <v>11.99</v>
      </c>
      <c r="F423" s="122">
        <v>2.75</v>
      </c>
      <c r="G423" s="66">
        <f t="shared" si="30"/>
        <v>14.74</v>
      </c>
      <c r="H423" s="35" t="e">
        <f>-VLOOKUP(B423,#REF!,3,FALSE)*0.75</f>
        <v>#REF!</v>
      </c>
      <c r="I423" s="35">
        <v>0</v>
      </c>
      <c r="J423" s="35">
        <f t="shared" si="28"/>
        <v>-2.2109999999999999</v>
      </c>
      <c r="K423" s="35"/>
      <c r="L423" s="35"/>
      <c r="M423" s="55"/>
      <c r="N423" s="35">
        <f>Table2[[#This Row],[Mileage]]*-0.25</f>
        <v>0</v>
      </c>
      <c r="O423" s="9" t="s">
        <v>11</v>
      </c>
      <c r="P423" s="35" t="e">
        <f>Table2[[#This Row],[Total Payment Received Before Fees]]+Table2[[#This Row],[Unit Cost]]+Table2[[#This Row],[Shipping Cost]]+Table2[[#This Row],[Amazon Fee]]+Table2[[#This Row],[Parking Fee]]+Table2[[#This Row],[Miscellaneous / Overhead]]</f>
        <v>#REF!</v>
      </c>
      <c r="Q423" s="38">
        <v>41667</v>
      </c>
    </row>
    <row r="424" spans="1:18">
      <c r="A424" s="7" t="s">
        <v>3022</v>
      </c>
      <c r="B424" s="20" t="str">
        <f>VLOOKUP(A424,'Product Database'!$1:$1048576,3,FALSE)</f>
        <v>HC24617</v>
      </c>
      <c r="D424" s="71">
        <v>1</v>
      </c>
      <c r="E424" s="116">
        <v>7.99</v>
      </c>
      <c r="F424" s="122">
        <v>4.99</v>
      </c>
      <c r="G424" s="66">
        <f t="shared" si="30"/>
        <v>12.98</v>
      </c>
      <c r="H424" s="35" t="e">
        <f>-VLOOKUP(B424,#REF!,3,FALSE)*0.75</f>
        <v>#REF!</v>
      </c>
      <c r="I424" s="35">
        <v>-1.93</v>
      </c>
      <c r="J424" s="35">
        <f t="shared" si="28"/>
        <v>-1.9470000000000001</v>
      </c>
      <c r="K424" s="35"/>
      <c r="L424" s="35"/>
      <c r="M424" s="55"/>
      <c r="N424" s="35">
        <f>Table2[[#This Row],[Mileage]]*-0.25</f>
        <v>0</v>
      </c>
      <c r="O424" s="9" t="s">
        <v>11</v>
      </c>
      <c r="P424" s="35" t="e">
        <f>Table2[[#This Row],[Total Payment Received Before Fees]]+Table2[[#This Row],[Unit Cost]]+Table2[[#This Row],[Shipping Cost]]+Table2[[#This Row],[Amazon Fee]]+Table2[[#This Row],[Parking Fee]]+Table2[[#This Row],[Miscellaneous / Overhead]]</f>
        <v>#REF!</v>
      </c>
      <c r="Q424" s="38">
        <v>41667</v>
      </c>
    </row>
    <row r="425" spans="1:18">
      <c r="A425" s="7" t="s">
        <v>386</v>
      </c>
      <c r="B425" s="20" t="str">
        <f>VLOOKUP(A425,'Product Database'!$1:$1048576,3,FALSE)</f>
        <v>HW00243G</v>
      </c>
      <c r="D425" s="71">
        <v>1</v>
      </c>
      <c r="E425" s="116">
        <v>8.99</v>
      </c>
      <c r="F425" s="122">
        <v>5.49</v>
      </c>
      <c r="G425" s="66">
        <f t="shared" si="30"/>
        <v>14.48</v>
      </c>
      <c r="H425" s="35">
        <v>-3.19</v>
      </c>
      <c r="I425" s="35">
        <v>-2.25</v>
      </c>
      <c r="J425" s="35">
        <f t="shared" si="28"/>
        <v>-2.1720000000000002</v>
      </c>
      <c r="K425" s="35"/>
      <c r="L425" s="35"/>
      <c r="M425" s="55"/>
      <c r="N425" s="35">
        <f>Table2[[#This Row],[Mileage]]*-0.25</f>
        <v>0</v>
      </c>
      <c r="O425" s="9" t="s">
        <v>11</v>
      </c>
      <c r="P425" s="35">
        <f>Table2[[#This Row],[Total Payment Received Before Fees]]+Table2[[#This Row],[Unit Cost]]+Table2[[#This Row],[Shipping Cost]]+Table2[[#This Row],[Amazon Fee]]+Table2[[#This Row],[Parking Fee]]+Table2[[#This Row],[Miscellaneous / Overhead]]</f>
        <v>6.8680000000000003</v>
      </c>
      <c r="Q425" s="38">
        <v>41667</v>
      </c>
    </row>
    <row r="426" spans="1:18">
      <c r="A426" s="7" t="s">
        <v>3043</v>
      </c>
      <c r="B426" s="20" t="str">
        <f>VLOOKUP(A426,'Product Database'!$1:$1048576,3,FALSE)</f>
        <v>HC24655BD</v>
      </c>
      <c r="D426" s="71">
        <v>1</v>
      </c>
      <c r="E426" s="116">
        <v>14.99</v>
      </c>
      <c r="F426" s="122">
        <v>4.99</v>
      </c>
      <c r="G426" s="66">
        <f t="shared" si="30"/>
        <v>19.98</v>
      </c>
      <c r="H426" s="35" t="e">
        <f>-VLOOKUP(B426,#REF!,3,FALSE)*0.75</f>
        <v>#REF!</v>
      </c>
      <c r="I426" s="35">
        <v>-2.25</v>
      </c>
      <c r="J426" s="35">
        <f t="shared" si="28"/>
        <v>-2.9969999999999999</v>
      </c>
      <c r="K426" s="35"/>
      <c r="L426" s="35"/>
      <c r="M426" s="55"/>
      <c r="N426" s="35">
        <f>Table2[[#This Row],[Mileage]]*-0.25</f>
        <v>0</v>
      </c>
      <c r="O426" s="9" t="s">
        <v>11</v>
      </c>
      <c r="P426" s="35" t="e">
        <f>Table2[[#This Row],[Total Payment Received Before Fees]]+Table2[[#This Row],[Unit Cost]]+Table2[[#This Row],[Shipping Cost]]+Table2[[#This Row],[Amazon Fee]]+Table2[[#This Row],[Parking Fee]]+Table2[[#This Row],[Miscellaneous / Overhead]]</f>
        <v>#REF!</v>
      </c>
      <c r="Q426" s="38">
        <v>41667</v>
      </c>
    </row>
    <row r="427" spans="1:18">
      <c r="A427" s="7" t="s">
        <v>2022</v>
      </c>
      <c r="B427" s="20" t="str">
        <f>VLOOKUP(A427,'Product Database'!$1:$1048576,3,FALSE)</f>
        <v>HBG100722B</v>
      </c>
      <c r="D427" s="71">
        <v>1</v>
      </c>
      <c r="E427" s="116">
        <v>24.99</v>
      </c>
      <c r="F427" s="122">
        <v>5.49</v>
      </c>
      <c r="G427" s="66">
        <f t="shared" si="30"/>
        <v>30.479999999999997</v>
      </c>
      <c r="H427" s="35" t="e">
        <f>-VLOOKUP(B427,#REF!,3,FALSE)*0.75</f>
        <v>#REF!</v>
      </c>
      <c r="I427" s="35">
        <v>-6.02</v>
      </c>
      <c r="J427" s="35">
        <f t="shared" si="28"/>
        <v>-4.5719999999999992</v>
      </c>
      <c r="K427" s="35"/>
      <c r="L427" s="35"/>
      <c r="M427" s="55"/>
      <c r="N427" s="35">
        <f>Table2[[#This Row],[Mileage]]*-0.25</f>
        <v>0</v>
      </c>
      <c r="O427" s="9" t="s">
        <v>11</v>
      </c>
      <c r="P427" s="35" t="e">
        <f>Table2[[#This Row],[Total Payment Received Before Fees]]+Table2[[#This Row],[Unit Cost]]+Table2[[#This Row],[Shipping Cost]]+Table2[[#This Row],[Amazon Fee]]+Table2[[#This Row],[Parking Fee]]+Table2[[#This Row],[Miscellaneous / Overhead]]</f>
        <v>#REF!</v>
      </c>
      <c r="Q427" s="38">
        <v>41667</v>
      </c>
    </row>
    <row r="428" spans="1:18">
      <c r="A428" s="7" t="s">
        <v>3501</v>
      </c>
      <c r="B428" s="20" t="str">
        <f>VLOOKUP(A428,'Product Database'!$1:$1048576,3,FALSE)</f>
        <v>CAP-00075W</v>
      </c>
      <c r="D428" s="71">
        <v>1</v>
      </c>
      <c r="E428" s="116">
        <v>7.99</v>
      </c>
      <c r="F428" s="122">
        <v>4.99</v>
      </c>
      <c r="G428" s="66">
        <f t="shared" si="30"/>
        <v>12.98</v>
      </c>
      <c r="H428" s="35">
        <v>-2</v>
      </c>
      <c r="I428" s="35">
        <v>-2.93</v>
      </c>
      <c r="J428" s="35">
        <f t="shared" si="28"/>
        <v>-1.9470000000000001</v>
      </c>
      <c r="K428" s="35"/>
      <c r="L428" s="35"/>
      <c r="M428" s="55"/>
      <c r="N428" s="35">
        <f>Table2[[#This Row],[Mileage]]*-0.25</f>
        <v>0</v>
      </c>
      <c r="O428" s="9" t="s">
        <v>11</v>
      </c>
      <c r="P428" s="35">
        <f>Table2[[#This Row],[Total Payment Received Before Fees]]+Table2[[#This Row],[Unit Cost]]+Table2[[#This Row],[Shipping Cost]]+Table2[[#This Row],[Amazon Fee]]+Table2[[#This Row],[Parking Fee]]+Table2[[#This Row],[Miscellaneous / Overhead]]</f>
        <v>6.1030000000000006</v>
      </c>
      <c r="Q428" s="38">
        <v>41667</v>
      </c>
    </row>
    <row r="429" spans="1:18">
      <c r="A429" s="7">
        <v>1</v>
      </c>
      <c r="B429" s="20" t="str">
        <f>VLOOKUP(A429,'Product Database'!$1:$1048576,3,FALSE)</f>
        <v>HBG100154B</v>
      </c>
      <c r="D429" s="71">
        <v>1</v>
      </c>
      <c r="E429" s="116">
        <v>9.99</v>
      </c>
      <c r="F429" s="122">
        <v>5.49</v>
      </c>
      <c r="G429" s="66">
        <f t="shared" si="30"/>
        <v>15.48</v>
      </c>
      <c r="H429" s="35" t="e">
        <f>-VLOOKUP(B429,#REF!,3,FALSE)*0.75</f>
        <v>#REF!</v>
      </c>
      <c r="I429" s="35">
        <v>-3.11</v>
      </c>
      <c r="J429" s="35">
        <f t="shared" si="28"/>
        <v>-2.3220000000000001</v>
      </c>
      <c r="K429" s="35"/>
      <c r="L429" s="35"/>
      <c r="M429" s="55"/>
      <c r="N429" s="35">
        <f>Table2[[#This Row],[Mileage]]*-0.25</f>
        <v>0</v>
      </c>
      <c r="O429" s="9" t="s">
        <v>11</v>
      </c>
      <c r="P429" s="35" t="e">
        <f>Table2[[#This Row],[Total Payment Received Before Fees]]+Table2[[#This Row],[Unit Cost]]+Table2[[#This Row],[Shipping Cost]]+Table2[[#This Row],[Amazon Fee]]+Table2[[#This Row],[Parking Fee]]+Table2[[#This Row],[Miscellaneous / Overhead]]</f>
        <v>#REF!</v>
      </c>
      <c r="Q429" s="38">
        <v>41667</v>
      </c>
    </row>
    <row r="430" spans="1:18" ht="28.5" customHeight="1">
      <c r="A430" s="7" t="s">
        <v>3004</v>
      </c>
      <c r="B430" s="20" t="str">
        <f>VLOOKUP(A430,'Product Database'!$1:$1048576,3,FALSE)</f>
        <v>HCXQ001BEI</v>
      </c>
      <c r="D430" s="71">
        <v>1</v>
      </c>
      <c r="E430" s="116">
        <v>14.99</v>
      </c>
      <c r="F430" s="122">
        <v>4.99</v>
      </c>
      <c r="G430" s="66">
        <f t="shared" si="30"/>
        <v>19.98</v>
      </c>
      <c r="H430" s="35" t="e">
        <f>-VLOOKUP(B430,#REF!,3,FALSE)*0.75</f>
        <v>#REF!</v>
      </c>
      <c r="I430" s="35">
        <v>-2.25</v>
      </c>
      <c r="J430" s="35">
        <f t="shared" si="28"/>
        <v>-2.9969999999999999</v>
      </c>
      <c r="K430" s="35"/>
      <c r="L430" s="35"/>
      <c r="M430" s="55"/>
      <c r="N430" s="35">
        <f>Table2[[#This Row],[Mileage]]*-0.25</f>
        <v>0</v>
      </c>
      <c r="O430" s="9" t="s">
        <v>1602</v>
      </c>
      <c r="P430" s="35" t="e">
        <f>Table2[[#This Row],[Total Payment Received Before Fees]]+Table2[[#This Row],[Unit Cost]]+Table2[[#This Row],[Shipping Cost]]+Table2[[#This Row],[Amazon Fee]]+Table2[[#This Row],[Parking Fee]]+Table2[[#This Row],[Miscellaneous / Overhead]]</f>
        <v>#REF!</v>
      </c>
      <c r="Q430" s="38">
        <v>41668</v>
      </c>
    </row>
    <row r="431" spans="1:18">
      <c r="A431" s="7" t="s">
        <v>237</v>
      </c>
      <c r="B431" s="20" t="str">
        <f>VLOOKUP(A431,'Product Database'!$1:$1048576,3,FALSE)</f>
        <v>HBG100434GY</v>
      </c>
      <c r="D431" s="71">
        <v>1</v>
      </c>
      <c r="E431" s="116">
        <v>20.49</v>
      </c>
      <c r="F431" s="122">
        <v>6.49</v>
      </c>
      <c r="G431" s="66">
        <f t="shared" si="30"/>
        <v>26.979999999999997</v>
      </c>
      <c r="H431" s="35">
        <v>-9.75</v>
      </c>
      <c r="I431" s="35">
        <v>-5.35</v>
      </c>
      <c r="J431" s="35">
        <f t="shared" si="28"/>
        <v>-4.0469999999999997</v>
      </c>
      <c r="K431" s="35"/>
      <c r="L431" s="35"/>
      <c r="M431" s="55"/>
      <c r="N431" s="35">
        <f>Table2[[#This Row],[Mileage]]*-0.25</f>
        <v>0</v>
      </c>
      <c r="O431" s="9" t="s">
        <v>1602</v>
      </c>
      <c r="P431" s="35">
        <f>Table2[[#This Row],[Total Payment Received Before Fees]]+Table2[[#This Row],[Unit Cost]]+Table2[[#This Row],[Shipping Cost]]+Table2[[#This Row],[Amazon Fee]]+Table2[[#This Row],[Parking Fee]]+Table2[[#This Row],[Miscellaneous / Overhead]]</f>
        <v>7.8329999999999975</v>
      </c>
      <c r="Q431" s="38">
        <v>41668</v>
      </c>
    </row>
    <row r="432" spans="1:18">
      <c r="A432" s="7" t="s">
        <v>2011</v>
      </c>
      <c r="B432" s="20" t="str">
        <f>VLOOKUP(A432,'Product Database'!$1:$1048576,3,FALSE)</f>
        <v>HBG100541R</v>
      </c>
      <c r="D432" s="71">
        <v>1</v>
      </c>
      <c r="E432" s="116">
        <v>10.99</v>
      </c>
      <c r="F432" s="122" t="s">
        <v>2239</v>
      </c>
      <c r="G432" s="66">
        <f t="shared" si="30"/>
        <v>10.99</v>
      </c>
      <c r="H432" s="35">
        <v>-2.25</v>
      </c>
      <c r="I432" s="35">
        <v>-1.93</v>
      </c>
      <c r="J432" s="35">
        <f t="shared" si="28"/>
        <v>-1.6485000000000001</v>
      </c>
      <c r="K432" s="35"/>
      <c r="L432" s="35"/>
      <c r="M432" s="55"/>
      <c r="N432" s="35">
        <f>Table2[[#This Row],[Mileage]]*-0.25</f>
        <v>0</v>
      </c>
      <c r="O432" s="9" t="s">
        <v>1602</v>
      </c>
      <c r="P432" s="35">
        <f>Table2[[#This Row],[Total Payment Received Before Fees]]+Table2[[#This Row],[Unit Cost]]+Table2[[#This Row],[Shipping Cost]]+Table2[[#This Row],[Amazon Fee]]+Table2[[#This Row],[Parking Fee]]+Table2[[#This Row],[Miscellaneous / Overhead]]</f>
        <v>5.1615000000000002</v>
      </c>
      <c r="Q432" s="38">
        <v>41668</v>
      </c>
    </row>
    <row r="433" spans="1:18">
      <c r="B433" s="20"/>
      <c r="G433" s="66">
        <f t="shared" si="30"/>
        <v>0</v>
      </c>
      <c r="H433" s="35"/>
      <c r="I433" s="35"/>
      <c r="J433" s="35"/>
      <c r="K433" s="35"/>
      <c r="L433" s="35"/>
      <c r="M433" s="55">
        <v>40</v>
      </c>
      <c r="N433" s="35">
        <f>Table2[[#This Row],[Mileage]]*-0.25</f>
        <v>-10</v>
      </c>
      <c r="O433" s="9" t="s">
        <v>11</v>
      </c>
      <c r="P433" s="35">
        <f>Table2[[#This Row],[Mileage Reimbursement]]</f>
        <v>-10</v>
      </c>
      <c r="Q433" s="38">
        <v>41668</v>
      </c>
      <c r="R433" s="9" t="s">
        <v>6047</v>
      </c>
    </row>
    <row r="434" spans="1:18">
      <c r="A434" s="7">
        <v>1</v>
      </c>
      <c r="B434" s="20" t="str">
        <f>VLOOKUP(A434,'Product Database'!$1:$1048576,3,FALSE)</f>
        <v>HBG100154B</v>
      </c>
      <c r="D434" s="71">
        <v>1</v>
      </c>
      <c r="E434" s="116">
        <v>9.99</v>
      </c>
      <c r="F434" s="122">
        <v>5.49</v>
      </c>
      <c r="G434" s="66">
        <f t="shared" si="30"/>
        <v>15.48</v>
      </c>
      <c r="H434" s="35" t="e">
        <f>-VLOOKUP(B434,#REF!,3,FALSE)*0.75</f>
        <v>#REF!</v>
      </c>
      <c r="I434" s="35">
        <v>-3.29</v>
      </c>
      <c r="J434" s="35">
        <f t="shared" si="28"/>
        <v>-2.3220000000000001</v>
      </c>
      <c r="K434" s="35"/>
      <c r="L434" s="35"/>
      <c r="M434" s="55"/>
      <c r="N434" s="35">
        <f>Table2[[#This Row],[Mileage]]*-0.25</f>
        <v>0</v>
      </c>
      <c r="O434" s="9" t="s">
        <v>1602</v>
      </c>
      <c r="P434" s="35" t="e">
        <f>Table2[[#This Row],[Total Payment Received Before Fees]]+Table2[[#This Row],[Unit Cost]]+Table2[[#This Row],[Shipping Cost]]+Table2[[#This Row],[Amazon Fee]]+Table2[[#This Row],[Parking Fee]]+Table2[[#This Row],[Miscellaneous / Overhead]]</f>
        <v>#REF!</v>
      </c>
      <c r="Q434" s="38">
        <v>41668</v>
      </c>
    </row>
    <row r="435" spans="1:18">
      <c r="A435" s="7" t="s">
        <v>3119</v>
      </c>
      <c r="B435" s="20" t="str">
        <f>VLOOKUP(A435,'Product Database'!$1:$1048576,3,FALSE)</f>
        <v>HC24521</v>
      </c>
      <c r="D435" s="71">
        <v>1</v>
      </c>
      <c r="E435" s="116">
        <v>7.99</v>
      </c>
      <c r="F435" s="122">
        <v>4.99</v>
      </c>
      <c r="G435" s="66">
        <f t="shared" si="30"/>
        <v>12.98</v>
      </c>
      <c r="H435" s="35">
        <v>-0.75</v>
      </c>
      <c r="I435" s="35">
        <v>-2.25</v>
      </c>
      <c r="J435" s="35">
        <f t="shared" si="28"/>
        <v>-1.9470000000000001</v>
      </c>
      <c r="K435" s="35"/>
      <c r="L435" s="35"/>
      <c r="M435" s="55"/>
      <c r="N435" s="35">
        <f>Table2[[#This Row],[Mileage]]*-0.25</f>
        <v>0</v>
      </c>
      <c r="O435" s="9" t="s">
        <v>1602</v>
      </c>
      <c r="P435" s="35">
        <f>Table2[[#This Row],[Total Payment Received Before Fees]]+Table2[[#This Row],[Unit Cost]]+Table2[[#This Row],[Shipping Cost]]+Table2[[#This Row],[Amazon Fee]]+Table2[[#This Row],[Parking Fee]]+Table2[[#This Row],[Miscellaneous / Overhead]]</f>
        <v>8.0330000000000013</v>
      </c>
      <c r="Q435" s="38">
        <v>41668</v>
      </c>
    </row>
    <row r="436" spans="1:18">
      <c r="A436" s="7" t="s">
        <v>2829</v>
      </c>
      <c r="B436" s="20" t="str">
        <f>VLOOKUP(A436,'Product Database'!$1:$1048576,3,FALSE)</f>
        <v>CAP-00095</v>
      </c>
      <c r="D436" s="71">
        <v>1</v>
      </c>
      <c r="E436" s="116">
        <v>12.99</v>
      </c>
      <c r="F436" s="122">
        <v>9.99</v>
      </c>
      <c r="G436" s="66">
        <f t="shared" si="30"/>
        <v>22.98</v>
      </c>
      <c r="H436" s="35">
        <v>-3.75</v>
      </c>
      <c r="I436" s="35">
        <v>0</v>
      </c>
      <c r="J436" s="35">
        <f t="shared" si="28"/>
        <v>-3.4470000000000001</v>
      </c>
      <c r="K436" s="35"/>
      <c r="L436" s="35"/>
      <c r="M436" s="55"/>
      <c r="N436" s="35">
        <f>Table2[[#This Row],[Mileage]]*-0.25</f>
        <v>0</v>
      </c>
      <c r="O436" s="9" t="s">
        <v>1602</v>
      </c>
      <c r="P436" s="35">
        <f>Table2[[#This Row],[Total Payment Received Before Fees]]+Table2[[#This Row],[Unit Cost]]+Table2[[#This Row],[Shipping Cost]]+Table2[[#This Row],[Amazon Fee]]+Table2[[#This Row],[Parking Fee]]+Table2[[#This Row],[Miscellaneous / Overhead]]</f>
        <v>15.783000000000001</v>
      </c>
      <c r="Q436" s="38">
        <v>41668</v>
      </c>
    </row>
    <row r="437" spans="1:18">
      <c r="A437" s="7" t="s">
        <v>2824</v>
      </c>
      <c r="B437" s="20" t="str">
        <f>VLOOKUP(A437,'Product Database'!$1:$1048576,3,FALSE)</f>
        <v>CAP-00098B</v>
      </c>
      <c r="D437" s="71">
        <v>1</v>
      </c>
      <c r="E437" s="116">
        <v>12.99</v>
      </c>
      <c r="F437" s="122">
        <v>4.99</v>
      </c>
      <c r="G437" s="66">
        <f t="shared" si="30"/>
        <v>17.98</v>
      </c>
      <c r="H437" s="35">
        <v>-3.75</v>
      </c>
      <c r="I437" s="35">
        <v>-2.59</v>
      </c>
      <c r="J437" s="35">
        <f t="shared" si="28"/>
        <v>-2.6970000000000001</v>
      </c>
      <c r="K437" s="35"/>
      <c r="L437" s="35"/>
      <c r="M437" s="55"/>
      <c r="N437" s="35">
        <f>Table2[[#This Row],[Mileage]]*-0.25</f>
        <v>0</v>
      </c>
      <c r="O437" s="9" t="s">
        <v>1602</v>
      </c>
      <c r="P437" s="35">
        <f>Table2[[#This Row],[Total Payment Received Before Fees]]+Table2[[#This Row],[Unit Cost]]+Table2[[#This Row],[Shipping Cost]]+Table2[[#This Row],[Amazon Fee]]+Table2[[#This Row],[Parking Fee]]+Table2[[#This Row],[Miscellaneous / Overhead]]</f>
        <v>8.9430000000000014</v>
      </c>
      <c r="Q437" s="38">
        <v>41668</v>
      </c>
    </row>
    <row r="438" spans="1:18">
      <c r="A438" s="7" t="s">
        <v>1237</v>
      </c>
      <c r="B438" s="20" t="str">
        <f>VLOOKUP(A438,'Product Database'!$1:$1048576,3,FALSE)</f>
        <v>VS-0320B</v>
      </c>
      <c r="D438" s="71">
        <v>1</v>
      </c>
      <c r="E438" s="116">
        <v>8.99</v>
      </c>
      <c r="F438" s="122">
        <v>2.34</v>
      </c>
      <c r="G438" s="66">
        <f t="shared" si="30"/>
        <v>11.33</v>
      </c>
      <c r="H438" s="35">
        <v>-3.75</v>
      </c>
      <c r="I438" s="35">
        <v>-5.75</v>
      </c>
      <c r="J438" s="35">
        <f t="shared" si="28"/>
        <v>-1.6995</v>
      </c>
      <c r="K438" s="35"/>
      <c r="L438" s="35"/>
      <c r="M438" s="55"/>
      <c r="N438" s="35">
        <f>Table2[[#This Row],[Mileage]]*-0.25</f>
        <v>0</v>
      </c>
      <c r="O438" s="9" t="s">
        <v>1602</v>
      </c>
      <c r="P438" s="35">
        <f>Table2[[#This Row],[Total Payment Received Before Fees]]+Table2[[#This Row],[Unit Cost]]+Table2[[#This Row],[Shipping Cost]]+Table2[[#This Row],[Amazon Fee]]+Table2[[#This Row],[Parking Fee]]+Table2[[#This Row],[Miscellaneous / Overhead]]</f>
        <v>0.13050000000000006</v>
      </c>
      <c r="Q438" s="38">
        <v>41668</v>
      </c>
    </row>
    <row r="439" spans="1:18">
      <c r="A439" s="7" t="s">
        <v>1243</v>
      </c>
      <c r="B439" s="20" t="str">
        <f>VLOOKUP(A439,'Product Database'!$1:$1048576,3,FALSE)</f>
        <v>VS-0320R</v>
      </c>
      <c r="D439" s="71">
        <v>1</v>
      </c>
      <c r="E439" s="116">
        <v>8.99</v>
      </c>
      <c r="F439" s="122">
        <v>2.35</v>
      </c>
      <c r="G439" s="66">
        <f t="shared" si="30"/>
        <v>11.34</v>
      </c>
      <c r="H439" s="35" t="e">
        <f>-VLOOKUP(B439,#REF!,3,FALSE)*0.75</f>
        <v>#REF!</v>
      </c>
      <c r="I439" s="35">
        <v>0</v>
      </c>
      <c r="J439" s="35">
        <f t="shared" si="28"/>
        <v>-1.7009999999999998</v>
      </c>
      <c r="K439" s="35"/>
      <c r="L439" s="35"/>
      <c r="M439" s="55"/>
      <c r="N439" s="35">
        <f>Table2[[#This Row],[Mileage]]*-0.25</f>
        <v>0</v>
      </c>
      <c r="O439" s="9" t="s">
        <v>1602</v>
      </c>
      <c r="P439" s="35" t="e">
        <f>Table2[[#This Row],[Total Payment Received Before Fees]]+Table2[[#This Row],[Unit Cost]]+Table2[[#This Row],[Shipping Cost]]+Table2[[#This Row],[Amazon Fee]]+Table2[[#This Row],[Parking Fee]]+Table2[[#This Row],[Miscellaneous / Overhead]]</f>
        <v>#REF!</v>
      </c>
      <c r="Q439" s="38">
        <v>41668</v>
      </c>
    </row>
    <row r="440" spans="1:18">
      <c r="B440" s="20"/>
      <c r="G440" s="66">
        <f t="shared" si="30"/>
        <v>0</v>
      </c>
      <c r="H440" s="35"/>
      <c r="I440" s="35"/>
      <c r="J440" s="35"/>
      <c r="K440" s="35"/>
      <c r="L440" s="35">
        <v>-46.37</v>
      </c>
      <c r="M440" s="55"/>
      <c r="N440" s="35">
        <f>Table2[[#This Row],[Mileage]]*-0.25</f>
        <v>0</v>
      </c>
      <c r="O440" s="9" t="s">
        <v>11</v>
      </c>
      <c r="P440" s="35">
        <f>Table2[[#This Row],[Total Payment Received Before Fees]]+Table2[[#This Row],[Unit Cost]]+Table2[[#This Row],[Shipping Cost]]+Table2[[#This Row],[Amazon Fee]]+Table2[[#This Row],[Parking Fee]]+Table2[[#This Row],[Miscellaneous / Overhead]]</f>
        <v>-46.37</v>
      </c>
      <c r="Q440" s="38">
        <v>41668</v>
      </c>
      <c r="R440" s="9" t="s">
        <v>6048</v>
      </c>
    </row>
    <row r="441" spans="1:18">
      <c r="A441" s="7" t="s">
        <v>1552</v>
      </c>
      <c r="B441" s="20" t="str">
        <f>VLOOKUP(A441,'Product Database'!$1:$1048576,3,FALSE)</f>
        <v>HBG100338BR</v>
      </c>
      <c r="D441" s="71">
        <v>1</v>
      </c>
      <c r="E441" s="116">
        <v>14.99</v>
      </c>
      <c r="F441" s="122">
        <v>5.49</v>
      </c>
      <c r="G441" s="66">
        <f t="shared" si="30"/>
        <v>20.48</v>
      </c>
      <c r="H441" s="35">
        <v>0</v>
      </c>
      <c r="I441" s="35">
        <v>-5.75</v>
      </c>
      <c r="J441" s="35">
        <f t="shared" si="28"/>
        <v>-3.0720000000000001</v>
      </c>
      <c r="K441" s="35"/>
      <c r="L441" s="35"/>
      <c r="M441" s="55"/>
      <c r="N441" s="35">
        <f>Table2[[#This Row],[Mileage]]*-0.25</f>
        <v>0</v>
      </c>
      <c r="O441" s="9" t="s">
        <v>11</v>
      </c>
      <c r="P441" s="35">
        <f>Table2[[#This Row],[Total Payment Received Before Fees]]+Table2[[#This Row],[Unit Cost]]+Table2[[#This Row],[Shipping Cost]]+Table2[[#This Row],[Amazon Fee]]+Table2[[#This Row],[Parking Fee]]+Table2[[#This Row],[Miscellaneous / Overhead]]</f>
        <v>11.658000000000001</v>
      </c>
      <c r="Q441" s="38">
        <v>41668</v>
      </c>
    </row>
    <row r="442" spans="1:18">
      <c r="B442" s="20"/>
      <c r="G442" s="66">
        <f>SUM(E442:F442)</f>
        <v>0</v>
      </c>
      <c r="H442" s="35"/>
      <c r="I442" s="35"/>
      <c r="J442" s="35"/>
      <c r="K442" s="35"/>
      <c r="L442" s="35">
        <v>-32.68</v>
      </c>
      <c r="M442" s="55"/>
      <c r="N442" s="35">
        <f>Table2[[#This Row],[Mileage]]*-0.25</f>
        <v>0</v>
      </c>
      <c r="O442" s="9" t="s">
        <v>11</v>
      </c>
      <c r="P442" s="35">
        <f>Table2[[#This Row],[Total Payment Received Before Fees]]+Table2[[#This Row],[Unit Cost]]+Table2[[#This Row],[Shipping Cost]]+Table2[[#This Row],[Amazon Fee]]+Table2[[#This Row],[Parking Fee]]+Table2[[#This Row],[Miscellaneous / Overhead]]</f>
        <v>-32.68</v>
      </c>
      <c r="Q442" s="38">
        <v>41669</v>
      </c>
      <c r="R442" s="9" t="s">
        <v>6143</v>
      </c>
    </row>
    <row r="443" spans="1:18">
      <c r="B443" s="20"/>
      <c r="G443" s="66">
        <f>SUM(E443:F443)</f>
        <v>0</v>
      </c>
      <c r="H443" s="35"/>
      <c r="I443" s="35"/>
      <c r="J443" s="35"/>
      <c r="K443" s="35"/>
      <c r="L443" s="35">
        <v>-32.68</v>
      </c>
      <c r="M443" s="55"/>
      <c r="N443" s="35">
        <f>Table2[[#This Row],[Mileage]]*-0.25</f>
        <v>0</v>
      </c>
      <c r="O443" s="9" t="s">
        <v>1602</v>
      </c>
      <c r="P443" s="35">
        <f>Table2[[#This Row],[Total Payment Received Before Fees]]+Table2[[#This Row],[Unit Cost]]+Table2[[#This Row],[Shipping Cost]]+Table2[[#This Row],[Amazon Fee]]+Table2[[#This Row],[Parking Fee]]+Table2[[#This Row],[Miscellaneous / Overhead]]</f>
        <v>-32.68</v>
      </c>
      <c r="Q443" s="38">
        <v>41669</v>
      </c>
      <c r="R443" s="9" t="s">
        <v>6143</v>
      </c>
    </row>
    <row r="444" spans="1:18">
      <c r="A444" s="7">
        <v>1</v>
      </c>
      <c r="B444" s="20" t="str">
        <f>VLOOKUP(A444,'Product Database'!$1:$1048576,3,FALSE)</f>
        <v>HBG100154B</v>
      </c>
      <c r="D444" s="71">
        <v>1</v>
      </c>
      <c r="E444" s="116">
        <v>9.99</v>
      </c>
      <c r="F444" s="122">
        <v>5.49</v>
      </c>
      <c r="G444" s="66">
        <f t="shared" si="30"/>
        <v>15.48</v>
      </c>
      <c r="H444" s="35" t="e">
        <f>-VLOOKUP(B444,#REF!,3,FALSE)*0.75</f>
        <v>#REF!</v>
      </c>
      <c r="I444" s="35">
        <v>-3.29</v>
      </c>
      <c r="J444" s="35">
        <f t="shared" si="28"/>
        <v>-2.3220000000000001</v>
      </c>
      <c r="K444" s="35"/>
      <c r="L444" s="35"/>
      <c r="M444" s="55"/>
      <c r="N444" s="35">
        <f>Table2[[#This Row],[Mileage]]*-0.25</f>
        <v>0</v>
      </c>
      <c r="O444" s="9" t="s">
        <v>1602</v>
      </c>
      <c r="P444" s="35" t="e">
        <f>Table2[[#This Row],[Total Payment Received Before Fees]]+Table2[[#This Row],[Unit Cost]]+Table2[[#This Row],[Shipping Cost]]+Table2[[#This Row],[Amazon Fee]]+Table2[[#This Row],[Parking Fee]]+Table2[[#This Row],[Miscellaneous / Overhead]]</f>
        <v>#REF!</v>
      </c>
      <c r="Q444" s="38">
        <v>41669</v>
      </c>
    </row>
    <row r="445" spans="1:18">
      <c r="A445" s="7" t="s">
        <v>2600</v>
      </c>
      <c r="B445" s="20" t="str">
        <f>VLOOKUP(A445,'Product Database'!$1:$1048576,3,FALSE)</f>
        <v>HBG100744R</v>
      </c>
      <c r="D445" s="71">
        <v>1</v>
      </c>
      <c r="E445" s="116">
        <v>33.99</v>
      </c>
      <c r="F445" s="122" t="s">
        <v>2239</v>
      </c>
      <c r="G445" s="66">
        <f t="shared" si="30"/>
        <v>33.99</v>
      </c>
      <c r="H445" s="35" t="e">
        <f>-VLOOKUP(B445,#REF!,3,FALSE)*0.75</f>
        <v>#REF!</v>
      </c>
      <c r="I445" s="35">
        <v>-3.47</v>
      </c>
      <c r="J445" s="35">
        <f t="shared" si="28"/>
        <v>-5.0985000000000005</v>
      </c>
      <c r="K445" s="35"/>
      <c r="L445" s="35"/>
      <c r="M445" s="55"/>
      <c r="N445" s="35">
        <f>Table2[[#This Row],[Mileage]]*-0.25</f>
        <v>0</v>
      </c>
      <c r="O445" s="9" t="s">
        <v>1602</v>
      </c>
      <c r="P445" s="35" t="e">
        <f>Table2[[#This Row],[Total Payment Received Before Fees]]+Table2[[#This Row],[Unit Cost]]+Table2[[#This Row],[Shipping Cost]]+Table2[[#This Row],[Amazon Fee]]+Table2[[#This Row],[Parking Fee]]+Table2[[#This Row],[Miscellaneous / Overhead]]</f>
        <v>#REF!</v>
      </c>
      <c r="Q445" s="38">
        <v>41669</v>
      </c>
    </row>
    <row r="446" spans="1:18">
      <c r="A446" s="7" t="s">
        <v>2987</v>
      </c>
      <c r="B446" s="20" t="str">
        <f>VLOOKUP(A446,'Product Database'!$1:$1048576,3,FALSE)</f>
        <v>HC24653G</v>
      </c>
      <c r="D446" s="71">
        <v>1</v>
      </c>
      <c r="E446" s="116">
        <v>11.99</v>
      </c>
      <c r="F446" s="122">
        <v>2</v>
      </c>
      <c r="G446" s="66">
        <f t="shared" si="30"/>
        <v>13.99</v>
      </c>
      <c r="H446" s="35" t="e">
        <f>-VLOOKUP(B446,#REF!,3,FALSE)*0.75</f>
        <v>#REF!</v>
      </c>
      <c r="I446" s="35">
        <v>0</v>
      </c>
      <c r="J446" s="35">
        <f t="shared" si="28"/>
        <v>-2.0985</v>
      </c>
      <c r="K446" s="35"/>
      <c r="L446" s="35"/>
      <c r="M446" s="55"/>
      <c r="N446" s="35">
        <f>Table2[[#This Row],[Mileage]]*-0.25</f>
        <v>0</v>
      </c>
      <c r="O446" s="9" t="s">
        <v>1602</v>
      </c>
      <c r="P446" s="35" t="e">
        <f>Table2[[#This Row],[Total Payment Received Before Fees]]+Table2[[#This Row],[Unit Cost]]+Table2[[#This Row],[Shipping Cost]]+Table2[[#This Row],[Amazon Fee]]+Table2[[#This Row],[Parking Fee]]+Table2[[#This Row],[Miscellaneous / Overhead]]</f>
        <v>#REF!</v>
      </c>
      <c r="Q446" s="38">
        <v>41669</v>
      </c>
    </row>
    <row r="447" spans="1:18">
      <c r="A447" s="7" t="s">
        <v>3044</v>
      </c>
      <c r="B447" s="20" t="str">
        <f>VLOOKUP(A447,'Product Database'!$1:$1048576,3,FALSE)</f>
        <v>HC24655G</v>
      </c>
      <c r="D447" s="71">
        <v>1</v>
      </c>
      <c r="E447" s="116">
        <v>14.99</v>
      </c>
      <c r="F447" s="122">
        <v>4.99</v>
      </c>
      <c r="G447" s="66">
        <f t="shared" si="30"/>
        <v>19.98</v>
      </c>
      <c r="H447" s="35" t="e">
        <f>-VLOOKUP(B447,#REF!,3,FALSE)*0.75</f>
        <v>#REF!</v>
      </c>
      <c r="I447" s="35">
        <v>0</v>
      </c>
      <c r="J447" s="35">
        <f t="shared" si="28"/>
        <v>-2.9969999999999999</v>
      </c>
      <c r="K447" s="35"/>
      <c r="L447" s="35">
        <v>-2.42</v>
      </c>
      <c r="M447" s="55"/>
      <c r="N447" s="35">
        <f>Table2[[#This Row],[Mileage]]*-0.25</f>
        <v>0</v>
      </c>
      <c r="O447" s="9" t="s">
        <v>903</v>
      </c>
      <c r="P447" s="35" t="e">
        <f>Table2[[#This Row],[Total Payment Received Before Fees]]+Table2[[#This Row],[Unit Cost]]+Table2[[#This Row],[Shipping Cost]]+Table2[[#This Row],[Amazon Fee]]+Table2[[#This Row],[Parking Fee]]+Table2[[#This Row],[Miscellaneous / Overhead]]</f>
        <v>#REF!</v>
      </c>
      <c r="Q447" s="38">
        <v>41669</v>
      </c>
    </row>
    <row r="448" spans="1:18">
      <c r="A448" s="7" t="s">
        <v>3119</v>
      </c>
      <c r="B448" s="20" t="str">
        <f>VLOOKUP(A448,'Product Database'!$1:$1048576,3,FALSE)</f>
        <v>HC24521</v>
      </c>
      <c r="D448" s="71">
        <v>1</v>
      </c>
      <c r="E448" s="116">
        <v>7.99</v>
      </c>
      <c r="F448" s="122">
        <v>2</v>
      </c>
      <c r="G448" s="66">
        <f t="shared" si="30"/>
        <v>9.99</v>
      </c>
      <c r="H448" s="35">
        <v>-0.75</v>
      </c>
      <c r="I448" s="35">
        <v>-2.59</v>
      </c>
      <c r="J448" s="35">
        <f t="shared" si="28"/>
        <v>-1.4984999999999999</v>
      </c>
      <c r="K448" s="35"/>
      <c r="L448" s="35"/>
      <c r="M448" s="55"/>
      <c r="N448" s="35">
        <f>Table2[[#This Row],[Mileage]]*-0.25</f>
        <v>0</v>
      </c>
      <c r="O448" s="9" t="s">
        <v>1602</v>
      </c>
      <c r="P448" s="35">
        <f>Table2[[#This Row],[Total Payment Received Before Fees]]+Table2[[#This Row],[Unit Cost]]+Table2[[#This Row],[Shipping Cost]]+Table2[[#This Row],[Amazon Fee]]+Table2[[#This Row],[Parking Fee]]+Table2[[#This Row],[Miscellaneous / Overhead]]</f>
        <v>5.1515000000000004</v>
      </c>
      <c r="Q448" s="38">
        <v>41669</v>
      </c>
    </row>
    <row r="449" spans="1:18">
      <c r="A449" s="7" t="s">
        <v>3044</v>
      </c>
      <c r="B449" s="20" t="str">
        <f>VLOOKUP(A449,'Product Database'!$1:$1048576,3,FALSE)</f>
        <v>HC24655G</v>
      </c>
      <c r="D449" s="71">
        <v>1</v>
      </c>
      <c r="E449" s="35">
        <v>14.99</v>
      </c>
      <c r="F449" s="46">
        <v>1.99</v>
      </c>
      <c r="G449" s="66">
        <f t="shared" si="30"/>
        <v>16.98</v>
      </c>
      <c r="H449" s="35" t="e">
        <f>-VLOOKUP(B449,#REF!,3,FALSE)*0.75</f>
        <v>#REF!</v>
      </c>
      <c r="I449" s="35">
        <v>-2.25</v>
      </c>
      <c r="J449" s="35">
        <f t="shared" si="28"/>
        <v>-2.5470000000000002</v>
      </c>
      <c r="K449" s="35"/>
      <c r="L449" s="35"/>
      <c r="M449" s="55"/>
      <c r="N449" s="35">
        <f>Table2[[#This Row],[Mileage]]*-0.25</f>
        <v>0</v>
      </c>
      <c r="O449" s="9" t="s">
        <v>1602</v>
      </c>
      <c r="P449" s="35" t="e">
        <f>Table2[[#This Row],[Total Payment Received Before Fees]]+Table2[[#This Row],[Unit Cost]]+Table2[[#This Row],[Shipping Cost]]+Table2[[#This Row],[Amazon Fee]]+Table2[[#This Row],[Parking Fee]]+Table2[[#This Row],[Miscellaneous / Overhead]]</f>
        <v>#REF!</v>
      </c>
      <c r="Q449" s="38">
        <v>41669</v>
      </c>
    </row>
    <row r="450" spans="1:18">
      <c r="A450" s="7" t="s">
        <v>384</v>
      </c>
      <c r="B450" s="20" t="str">
        <f>VLOOKUP(A450,'Product Database'!$1:$1048576,3,FALSE)</f>
        <v>HWZZ002</v>
      </c>
      <c r="D450" s="71">
        <v>1</v>
      </c>
      <c r="E450" s="116">
        <v>8.99</v>
      </c>
      <c r="F450" s="122">
        <v>5.49</v>
      </c>
      <c r="G450" s="66">
        <f t="shared" si="30"/>
        <v>14.48</v>
      </c>
      <c r="H450" s="35">
        <v>-3.19</v>
      </c>
      <c r="I450" s="35">
        <v>-2.25</v>
      </c>
      <c r="J450" s="35">
        <f t="shared" si="28"/>
        <v>-2.1720000000000002</v>
      </c>
      <c r="K450" s="35"/>
      <c r="L450" s="35"/>
      <c r="M450" s="55"/>
      <c r="N450" s="35">
        <f>Table2[[#This Row],[Mileage]]*-0.25</f>
        <v>0</v>
      </c>
      <c r="O450" s="9" t="s">
        <v>1602</v>
      </c>
      <c r="P450" s="35">
        <f>Table2[[#This Row],[Total Payment Received Before Fees]]+Table2[[#This Row],[Unit Cost]]+Table2[[#This Row],[Shipping Cost]]+Table2[[#This Row],[Amazon Fee]]+Table2[[#This Row],[Parking Fee]]+Table2[[#This Row],[Miscellaneous / Overhead]]</f>
        <v>6.8680000000000003</v>
      </c>
      <c r="Q450" s="38">
        <v>41669</v>
      </c>
    </row>
    <row r="451" spans="1:18">
      <c r="B451" s="20"/>
      <c r="E451" s="35"/>
      <c r="F451" s="46"/>
      <c r="G451" s="66">
        <f t="shared" si="30"/>
        <v>0</v>
      </c>
      <c r="H451" s="35"/>
      <c r="I451" s="35"/>
      <c r="J451" s="35"/>
      <c r="K451" s="35"/>
      <c r="L451" s="35"/>
      <c r="M451" s="55">
        <v>40</v>
      </c>
      <c r="N451" s="35">
        <f>Table2[[#This Row],[Mileage]]*-0.25</f>
        <v>-10</v>
      </c>
      <c r="O451" s="9" t="s">
        <v>11</v>
      </c>
      <c r="P451" s="35">
        <f>Table2[[#This Row],[Mileage Reimbursement]]</f>
        <v>-10</v>
      </c>
      <c r="Q451" s="38">
        <v>41669</v>
      </c>
      <c r="R451" s="9" t="s">
        <v>2852</v>
      </c>
    </row>
    <row r="452" spans="1:18">
      <c r="A452" s="62" t="s">
        <v>189</v>
      </c>
      <c r="B452" s="21" t="str">
        <f>VLOOKUP(A452,'Product Database'!$1:$1048576,3,FALSE)</f>
        <v>HBG100613S</v>
      </c>
      <c r="C452" s="13"/>
      <c r="D452" s="72">
        <v>1</v>
      </c>
      <c r="E452" s="135">
        <v>20</v>
      </c>
      <c r="F452" s="137">
        <v>5.49</v>
      </c>
      <c r="G452" s="133">
        <f t="shared" si="30"/>
        <v>25.490000000000002</v>
      </c>
      <c r="H452" s="35" t="e">
        <f>-VLOOKUP(B452,#REF!,3,FALSE)*0.75</f>
        <v>#REF!</v>
      </c>
      <c r="I452" s="26">
        <v>-3.11</v>
      </c>
      <c r="J452" s="26">
        <v>-1.42</v>
      </c>
      <c r="K452" s="26"/>
      <c r="L452" s="142">
        <v>-20</v>
      </c>
      <c r="M452" s="49"/>
      <c r="N452" s="26">
        <f>Table2[[#This Row],[Mileage]]*-0.25</f>
        <v>0</v>
      </c>
      <c r="O452" s="13" t="s">
        <v>1602</v>
      </c>
      <c r="P452" s="26" t="e">
        <f>Table2[[#This Row],[Total Payment Received Before Fees]]+Table2[[#This Row],[Unit Cost]]+Table2[[#This Row],[Shipping Cost]]+Table2[[#This Row],[Amazon Fee]]+Table2[[#This Row],[Parking Fee]]+Table2[[#This Row],[Miscellaneous / Overhead]]</f>
        <v>#REF!</v>
      </c>
      <c r="Q452" s="27">
        <v>41669</v>
      </c>
      <c r="R452" s="13" t="s">
        <v>2856</v>
      </c>
    </row>
    <row r="453" spans="1:18">
      <c r="A453" s="7" t="s">
        <v>1009</v>
      </c>
      <c r="B453" s="20" t="str">
        <f>VLOOKUP(A453,'Product Database'!$1:$1048576,3,FALSE)</f>
        <v>GCH1318PU</v>
      </c>
      <c r="D453" s="71">
        <v>1</v>
      </c>
      <c r="E453" s="116">
        <v>4.99</v>
      </c>
      <c r="F453" s="127">
        <v>5.99</v>
      </c>
      <c r="G453" s="66">
        <f t="shared" si="30"/>
        <v>10.98</v>
      </c>
      <c r="H453" s="35" t="e">
        <f>-VLOOKUP(B453,#REF!,3,FALSE)*0.75</f>
        <v>#REF!</v>
      </c>
      <c r="I453" s="35">
        <v>-1.93</v>
      </c>
      <c r="J453" s="35">
        <f t="shared" si="28"/>
        <v>-1.647</v>
      </c>
      <c r="K453" s="35"/>
      <c r="L453" s="35"/>
      <c r="M453" s="55"/>
      <c r="N453" s="35">
        <f>Table2[[#This Row],[Mileage]]*-0.25</f>
        <v>0</v>
      </c>
      <c r="O453" s="9" t="s">
        <v>1602</v>
      </c>
      <c r="P453" s="35" t="e">
        <f>Table2[[#This Row],[Total Payment Received Before Fees]]+Table2[[#This Row],[Unit Cost]]+Table2[[#This Row],[Shipping Cost]]+Table2[[#This Row],[Amazon Fee]]+Table2[[#This Row],[Parking Fee]]+Table2[[#This Row],[Miscellaneous / Overhead]]</f>
        <v>#REF!</v>
      </c>
      <c r="Q453" s="38">
        <v>41669</v>
      </c>
    </row>
    <row r="454" spans="1:18">
      <c r="A454" s="7" t="s">
        <v>237</v>
      </c>
      <c r="B454" s="20" t="str">
        <f>VLOOKUP(A454,'Product Database'!$1:$1048576,3,FALSE)</f>
        <v>HBG100434GY</v>
      </c>
      <c r="D454" s="71">
        <v>1</v>
      </c>
      <c r="E454" s="116">
        <v>20.49</v>
      </c>
      <c r="F454" s="127">
        <v>6.49</v>
      </c>
      <c r="G454" s="66">
        <f t="shared" si="30"/>
        <v>26.979999999999997</v>
      </c>
      <c r="H454" s="35">
        <v>0</v>
      </c>
      <c r="I454" s="35">
        <v>-6.51</v>
      </c>
      <c r="J454" s="35">
        <f t="shared" si="28"/>
        <v>-4.0469999999999997</v>
      </c>
      <c r="K454" s="35"/>
      <c r="L454" s="35"/>
      <c r="M454" s="55"/>
      <c r="N454" s="35">
        <f>Table2[[#This Row],[Mileage]]*-0.25</f>
        <v>0</v>
      </c>
      <c r="O454" s="9" t="s">
        <v>11</v>
      </c>
      <c r="P454" s="35">
        <f>Table2[[#This Row],[Total Payment Received Before Fees]]+Table2[[#This Row],[Unit Cost]]+Table2[[#This Row],[Shipping Cost]]+Table2[[#This Row],[Amazon Fee]]+Table2[[#This Row],[Parking Fee]]+Table2[[#This Row],[Miscellaneous / Overhead]]</f>
        <v>16.422999999999998</v>
      </c>
      <c r="Q454" s="38">
        <v>41670</v>
      </c>
    </row>
    <row r="455" spans="1:18">
      <c r="A455" s="7" t="s">
        <v>3004</v>
      </c>
      <c r="B455" s="20" t="str">
        <f>VLOOKUP(A455,'Product Database'!$1:$1048576,3,FALSE)</f>
        <v>HCXQ001BEI</v>
      </c>
      <c r="D455" s="71">
        <v>1</v>
      </c>
      <c r="E455" s="116">
        <v>14.99</v>
      </c>
      <c r="F455" s="127">
        <v>4.99</v>
      </c>
      <c r="G455" s="66">
        <f t="shared" si="30"/>
        <v>19.98</v>
      </c>
      <c r="H455" s="35" t="e">
        <f>-VLOOKUP(B455,#REF!,3,FALSE)*0.75</f>
        <v>#REF!</v>
      </c>
      <c r="I455" s="79">
        <v>-2.09</v>
      </c>
      <c r="J455" s="35">
        <f t="shared" si="28"/>
        <v>-2.9969999999999999</v>
      </c>
      <c r="K455" s="35"/>
      <c r="L455" s="35"/>
      <c r="M455" s="55"/>
      <c r="N455" s="35">
        <f>Table2[[#This Row],[Mileage]]*-0.25</f>
        <v>0</v>
      </c>
      <c r="O455" s="9" t="s">
        <v>11</v>
      </c>
      <c r="P455" s="35" t="e">
        <f>Table2[[#This Row],[Total Payment Received Before Fees]]+Table2[[#This Row],[Unit Cost]]+Table2[[#This Row],[Shipping Cost]]+Table2[[#This Row],[Amazon Fee]]+Table2[[#This Row],[Parking Fee]]+Table2[[#This Row],[Miscellaneous / Overhead]]</f>
        <v>#REF!</v>
      </c>
      <c r="Q455" s="38">
        <v>41670</v>
      </c>
    </row>
    <row r="456" spans="1:18">
      <c r="A456" s="7" t="s">
        <v>2375</v>
      </c>
      <c r="B456" s="20" t="str">
        <f>VLOOKUP(A456,'Product Database'!$1:$1048576,3,FALSE)</f>
        <v>GCB1210-AP</v>
      </c>
      <c r="D456" s="71">
        <v>1</v>
      </c>
      <c r="E456" s="116">
        <v>13.99</v>
      </c>
      <c r="F456" s="127">
        <v>4.74</v>
      </c>
      <c r="G456" s="66">
        <f t="shared" si="30"/>
        <v>18.73</v>
      </c>
      <c r="H456" s="35" t="e">
        <f>-VLOOKUP(B456,#REF!,3,FALSE)*0.75</f>
        <v>#REF!</v>
      </c>
      <c r="I456" s="79">
        <v>-2.09</v>
      </c>
      <c r="J456" s="35">
        <f t="shared" si="28"/>
        <v>-2.8094999999999999</v>
      </c>
      <c r="K456" s="35"/>
      <c r="L456" s="35"/>
      <c r="M456" s="55"/>
      <c r="N456" s="35">
        <f>Table2[[#This Row],[Mileage]]*-0.25</f>
        <v>0</v>
      </c>
      <c r="O456" s="9" t="s">
        <v>11</v>
      </c>
      <c r="P456" s="35" t="e">
        <f>Table2[[#This Row],[Total Payment Received Before Fees]]+Table2[[#This Row],[Unit Cost]]+Table2[[#This Row],[Shipping Cost]]+Table2[[#This Row],[Amazon Fee]]+Table2[[#This Row],[Parking Fee]]+Table2[[#This Row],[Miscellaneous / Overhead]]</f>
        <v>#REF!</v>
      </c>
      <c r="Q456" s="38">
        <v>41670</v>
      </c>
    </row>
    <row r="457" spans="1:18">
      <c r="A457" s="7" t="s">
        <v>3000</v>
      </c>
      <c r="B457" s="20" t="str">
        <f>VLOOKUP(A457,'Product Database'!$1:$1048576,3,FALSE)</f>
        <v>HC24649G</v>
      </c>
      <c r="D457" s="71">
        <v>1</v>
      </c>
      <c r="E457" s="116">
        <v>8.99</v>
      </c>
      <c r="F457" s="127">
        <v>4.99</v>
      </c>
      <c r="G457" s="66">
        <f t="shared" si="30"/>
        <v>13.98</v>
      </c>
      <c r="H457" s="35" t="e">
        <f>-VLOOKUP(B457,#REF!,3,FALSE)*0.75</f>
        <v>#REF!</v>
      </c>
      <c r="I457" s="79">
        <v>-2.0099999999999998</v>
      </c>
      <c r="J457" s="35">
        <f t="shared" si="28"/>
        <v>-2.097</v>
      </c>
      <c r="K457" s="35"/>
      <c r="L457" s="35"/>
      <c r="M457" s="55"/>
      <c r="N457" s="35">
        <f>Table2[[#This Row],[Mileage]]*-0.25</f>
        <v>0</v>
      </c>
      <c r="O457" s="9" t="s">
        <v>11</v>
      </c>
      <c r="P457" s="35" t="e">
        <f>Table2[[#This Row],[Total Payment Received Before Fees]]+Table2[[#This Row],[Unit Cost]]+Table2[[#This Row],[Shipping Cost]]+Table2[[#This Row],[Amazon Fee]]+Table2[[#This Row],[Parking Fee]]+Table2[[#This Row],[Miscellaneous / Overhead]]</f>
        <v>#REF!</v>
      </c>
      <c r="Q457" s="38">
        <v>41670</v>
      </c>
    </row>
    <row r="458" spans="1:18">
      <c r="A458" s="7" t="s">
        <v>934</v>
      </c>
      <c r="B458" s="20" t="str">
        <f>VLOOKUP(A458,'Product Database'!$1:$1048576,3,FALSE)</f>
        <v>HBG100504G</v>
      </c>
      <c r="D458" s="71">
        <v>1</v>
      </c>
      <c r="E458" s="116">
        <v>29.99</v>
      </c>
      <c r="F458" s="46">
        <v>4.49</v>
      </c>
      <c r="G458" s="66">
        <f t="shared" si="30"/>
        <v>34.479999999999997</v>
      </c>
      <c r="H458" s="35" t="e">
        <f>-VLOOKUP(B458,#REF!,3,FALSE)*0.75</f>
        <v>#REF!</v>
      </c>
      <c r="I458" s="79">
        <v>-3.47</v>
      </c>
      <c r="J458" s="35">
        <f t="shared" si="28"/>
        <v>-5.1719999999999997</v>
      </c>
      <c r="K458" s="35"/>
      <c r="L458" s="35"/>
      <c r="M458" s="55"/>
      <c r="N458" s="35">
        <f>Table2[[#This Row],[Mileage]]*-0.25</f>
        <v>0</v>
      </c>
      <c r="O458" s="9" t="s">
        <v>11</v>
      </c>
      <c r="P458" s="35" t="e">
        <f>Table2[[#This Row],[Total Payment Received Before Fees]]+Table2[[#This Row],[Unit Cost]]+Table2[[#This Row],[Shipping Cost]]+Table2[[#This Row],[Amazon Fee]]+Table2[[#This Row],[Parking Fee]]+Table2[[#This Row],[Miscellaneous / Overhead]]</f>
        <v>#REF!</v>
      </c>
      <c r="Q458" s="38">
        <v>41671</v>
      </c>
    </row>
    <row r="459" spans="1:18">
      <c r="A459" s="7" t="s">
        <v>3489</v>
      </c>
      <c r="B459" s="20" t="str">
        <f>VLOOKUP(A459,'Product Database'!$1:$1048576,3,FALSE)</f>
        <v>CAP-00065BEI</v>
      </c>
      <c r="D459" s="71">
        <v>1</v>
      </c>
      <c r="E459" s="116">
        <v>9.99</v>
      </c>
      <c r="F459" s="127">
        <v>4.99</v>
      </c>
      <c r="G459" s="66">
        <f t="shared" si="30"/>
        <v>14.98</v>
      </c>
      <c r="H459" s="35" t="e">
        <f>-VLOOKUP(B459,#REF!,3,FALSE)*0.75</f>
        <v>#REF!</v>
      </c>
      <c r="I459" s="79">
        <v>-3.11</v>
      </c>
      <c r="J459" s="35">
        <f t="shared" si="28"/>
        <v>-2.2469999999999999</v>
      </c>
      <c r="K459" s="35"/>
      <c r="L459" s="35"/>
      <c r="M459" s="55"/>
      <c r="N459" s="35">
        <f>Table2[[#This Row],[Mileage]]*-0.25</f>
        <v>0</v>
      </c>
      <c r="O459" s="9" t="s">
        <v>11</v>
      </c>
      <c r="P459" s="35" t="e">
        <f>Table2[[#This Row],[Total Payment Received Before Fees]]+Table2[[#This Row],[Unit Cost]]+Table2[[#This Row],[Shipping Cost]]+Table2[[#This Row],[Amazon Fee]]+Table2[[#This Row],[Parking Fee]]+Table2[[#This Row],[Miscellaneous / Overhead]]</f>
        <v>#REF!</v>
      </c>
      <c r="Q459" s="38">
        <v>41671</v>
      </c>
    </row>
    <row r="460" spans="1:18">
      <c r="A460" s="7" t="s">
        <v>3009</v>
      </c>
      <c r="B460" s="20" t="str">
        <f>VLOOKUP(A460,'Product Database'!$1:$1048576,3,FALSE)</f>
        <v>HC24626S</v>
      </c>
      <c r="D460" s="71">
        <v>1</v>
      </c>
      <c r="E460" s="116">
        <v>7.99</v>
      </c>
      <c r="F460" s="127">
        <v>4.99</v>
      </c>
      <c r="G460" s="66">
        <f t="shared" si="30"/>
        <v>12.98</v>
      </c>
      <c r="H460" s="35" t="e">
        <f>-VLOOKUP(B460,#REF!,3,FALSE)*0.75</f>
        <v>#REF!</v>
      </c>
      <c r="I460" s="79">
        <v>-2.0099999999999998</v>
      </c>
      <c r="J460" s="35">
        <f t="shared" si="28"/>
        <v>-1.9470000000000001</v>
      </c>
      <c r="K460" s="35"/>
      <c r="L460" s="35"/>
      <c r="M460" s="55"/>
      <c r="N460" s="35">
        <f>Table2[[#This Row],[Mileage]]*-0.25</f>
        <v>0</v>
      </c>
      <c r="O460" s="9" t="s">
        <v>11</v>
      </c>
      <c r="P460" s="35" t="e">
        <f>Table2[[#This Row],[Total Payment Received Before Fees]]+Table2[[#This Row],[Unit Cost]]+Table2[[#This Row],[Shipping Cost]]+Table2[[#This Row],[Amazon Fee]]+Table2[[#This Row],[Parking Fee]]+Table2[[#This Row],[Miscellaneous / Overhead]]</f>
        <v>#REF!</v>
      </c>
      <c r="Q460" s="38">
        <v>41671</v>
      </c>
    </row>
    <row r="461" spans="1:18">
      <c r="A461" s="7" t="s">
        <v>3119</v>
      </c>
      <c r="B461" s="20" t="str">
        <f>VLOOKUP(A461,'Product Database'!$1:$1048576,3,FALSE)</f>
        <v>HC24521</v>
      </c>
      <c r="D461" s="71">
        <v>1</v>
      </c>
      <c r="E461" s="116">
        <v>7.99</v>
      </c>
      <c r="F461" s="127">
        <v>4.99</v>
      </c>
      <c r="G461" s="66">
        <f t="shared" si="30"/>
        <v>12.98</v>
      </c>
      <c r="H461" s="35">
        <v>-0.75</v>
      </c>
      <c r="I461" s="79">
        <v>-2.0099999999999998</v>
      </c>
      <c r="J461" s="35">
        <f t="shared" si="28"/>
        <v>-1.9470000000000001</v>
      </c>
      <c r="K461" s="35"/>
      <c r="L461" s="35"/>
      <c r="M461" s="55"/>
      <c r="N461" s="35">
        <f>Table2[[#This Row],[Mileage]]*-0.25</f>
        <v>0</v>
      </c>
      <c r="O461" s="9" t="s">
        <v>11</v>
      </c>
      <c r="P461" s="35">
        <f>Table2[[#This Row],[Total Payment Received Before Fees]]+Table2[[#This Row],[Unit Cost]]+Table2[[#This Row],[Shipping Cost]]+Table2[[#This Row],[Amazon Fee]]+Table2[[#This Row],[Parking Fee]]+Table2[[#This Row],[Miscellaneous / Overhead]]</f>
        <v>8.2729999999999997</v>
      </c>
      <c r="Q461" s="38">
        <v>41671</v>
      </c>
    </row>
    <row r="462" spans="1:18">
      <c r="A462" s="7" t="s">
        <v>3119</v>
      </c>
      <c r="B462" s="20" t="str">
        <f>VLOOKUP(A462,'Product Database'!$1:$1048576,3,FALSE)</f>
        <v>HC24521</v>
      </c>
      <c r="D462" s="71">
        <v>1</v>
      </c>
      <c r="E462" s="116">
        <v>7.99</v>
      </c>
      <c r="F462" s="127">
        <v>4.99</v>
      </c>
      <c r="G462" s="66">
        <f t="shared" si="30"/>
        <v>12.98</v>
      </c>
      <c r="H462" s="35">
        <v>-0.75</v>
      </c>
      <c r="I462" s="79">
        <v>-2.0099999999999998</v>
      </c>
      <c r="J462" s="35">
        <f t="shared" si="28"/>
        <v>-1.9470000000000001</v>
      </c>
      <c r="K462" s="35"/>
      <c r="L462" s="35"/>
      <c r="M462" s="55"/>
      <c r="N462" s="35">
        <f>Table2[[#This Row],[Mileage]]*-0.25</f>
        <v>0</v>
      </c>
      <c r="O462" s="9" t="s">
        <v>11</v>
      </c>
      <c r="P462" s="35">
        <f>Table2[[#This Row],[Total Payment Received Before Fees]]+Table2[[#This Row],[Unit Cost]]+Table2[[#This Row],[Shipping Cost]]+Table2[[#This Row],[Amazon Fee]]+Table2[[#This Row],[Parking Fee]]+Table2[[#This Row],[Miscellaneous / Overhead]]</f>
        <v>8.2729999999999997</v>
      </c>
      <c r="Q462" s="38">
        <v>41671</v>
      </c>
    </row>
    <row r="463" spans="1:18">
      <c r="A463" s="7" t="s">
        <v>3119</v>
      </c>
      <c r="B463" s="20" t="str">
        <f>VLOOKUP(A463,'Product Database'!$1:$1048576,3,FALSE)</f>
        <v>HC24521</v>
      </c>
      <c r="D463" s="71">
        <v>1</v>
      </c>
      <c r="E463" s="116">
        <v>7.99</v>
      </c>
      <c r="F463" s="127">
        <v>4.99</v>
      </c>
      <c r="G463" s="66">
        <f t="shared" si="30"/>
        <v>12.98</v>
      </c>
      <c r="H463" s="35">
        <v>-0.75</v>
      </c>
      <c r="I463" s="79">
        <v>-2.0099999999999998</v>
      </c>
      <c r="J463" s="35">
        <f t="shared" si="28"/>
        <v>-1.9470000000000001</v>
      </c>
      <c r="K463" s="35"/>
      <c r="L463" s="35"/>
      <c r="M463" s="55"/>
      <c r="N463" s="35">
        <f>Table2[[#This Row],[Mileage]]*-0.25</f>
        <v>0</v>
      </c>
      <c r="O463" s="9" t="s">
        <v>11</v>
      </c>
      <c r="P463" s="35">
        <f>Table2[[#This Row],[Total Payment Received Before Fees]]+Table2[[#This Row],[Unit Cost]]+Table2[[#This Row],[Shipping Cost]]+Table2[[#This Row],[Amazon Fee]]+Table2[[#This Row],[Parking Fee]]+Table2[[#This Row],[Miscellaneous / Overhead]]</f>
        <v>8.2729999999999997</v>
      </c>
      <c r="Q463" s="38">
        <v>41671</v>
      </c>
    </row>
    <row r="464" spans="1:18">
      <c r="A464" s="7" t="s">
        <v>3115</v>
      </c>
      <c r="B464" s="20" t="str">
        <f>VLOOKUP(A464,'Product Database'!$1:$1048576,3,FALSE)</f>
        <v>HC24522</v>
      </c>
      <c r="D464" s="71">
        <v>1</v>
      </c>
      <c r="E464" s="116">
        <v>8.99</v>
      </c>
      <c r="F464" s="127">
        <v>4.99</v>
      </c>
      <c r="G464" s="66">
        <f t="shared" si="30"/>
        <v>13.98</v>
      </c>
      <c r="H464" s="35">
        <v>-2.25</v>
      </c>
      <c r="I464" s="79">
        <v>-2.09</v>
      </c>
      <c r="J464" s="35">
        <f t="shared" si="28"/>
        <v>-2.097</v>
      </c>
      <c r="K464" s="35"/>
      <c r="L464" s="35"/>
      <c r="M464" s="55"/>
      <c r="N464" s="35">
        <f>Table2[[#This Row],[Mileage]]*-0.25</f>
        <v>0</v>
      </c>
      <c r="O464" s="9" t="s">
        <v>11</v>
      </c>
      <c r="P464" s="35">
        <f>Table2[[#This Row],[Total Payment Received Before Fees]]+Table2[[#This Row],[Unit Cost]]+Table2[[#This Row],[Shipping Cost]]+Table2[[#This Row],[Amazon Fee]]+Table2[[#This Row],[Parking Fee]]+Table2[[#This Row],[Miscellaneous / Overhead]]</f>
        <v>7.543000000000001</v>
      </c>
      <c r="Q464" s="38">
        <v>41671</v>
      </c>
    </row>
    <row r="465" spans="1:18">
      <c r="A465" s="7" t="s">
        <v>235</v>
      </c>
      <c r="B465" s="20" t="str">
        <f>VLOOKUP(A465,'Product Database'!$1:$1048576,3,FALSE)</f>
        <v>HBG100434PU</v>
      </c>
      <c r="D465" s="71">
        <v>1</v>
      </c>
      <c r="E465" s="116">
        <v>20.49</v>
      </c>
      <c r="F465" s="127">
        <v>6.49</v>
      </c>
      <c r="G465" s="66">
        <f t="shared" si="30"/>
        <v>26.979999999999997</v>
      </c>
      <c r="H465" s="35">
        <v>-6</v>
      </c>
      <c r="I465" s="79">
        <v>-6.51</v>
      </c>
      <c r="J465" s="35">
        <f t="shared" si="28"/>
        <v>-4.0469999999999997</v>
      </c>
      <c r="K465" s="35"/>
      <c r="L465" s="35"/>
      <c r="M465" s="55"/>
      <c r="N465" s="35">
        <f>Table2[[#This Row],[Mileage]]*-0.25</f>
        <v>0</v>
      </c>
      <c r="O465" s="9" t="s">
        <v>11</v>
      </c>
      <c r="P465" s="35">
        <f>Table2[[#This Row],[Total Payment Received Before Fees]]+Table2[[#This Row],[Unit Cost]]+Table2[[#This Row],[Shipping Cost]]+Table2[[#This Row],[Amazon Fee]]+Table2[[#This Row],[Parking Fee]]+Table2[[#This Row],[Miscellaneous / Overhead]]</f>
        <v>10.422999999999998</v>
      </c>
      <c r="Q465" s="38">
        <v>41672</v>
      </c>
    </row>
    <row r="466" spans="1:18">
      <c r="A466" s="62" t="s">
        <v>3115</v>
      </c>
      <c r="B466" s="21" t="str">
        <f>VLOOKUP(A466,'Product Database'!$1:$1048576,3,FALSE)</f>
        <v>HC24522</v>
      </c>
      <c r="C466" s="13"/>
      <c r="D466" s="72">
        <v>1</v>
      </c>
      <c r="E466" s="135">
        <v>8.99</v>
      </c>
      <c r="F466" s="137">
        <v>4.99</v>
      </c>
      <c r="G466" s="133">
        <f t="shared" si="30"/>
        <v>13.98</v>
      </c>
      <c r="H466" s="26">
        <v>-2.25</v>
      </c>
      <c r="I466" s="138">
        <v>-2.09</v>
      </c>
      <c r="J466" s="26">
        <v>-1.02</v>
      </c>
      <c r="K466" s="26"/>
      <c r="L466" s="142">
        <v>-8.99</v>
      </c>
      <c r="M466" s="49"/>
      <c r="N466" s="26">
        <f>Table2[[#This Row],[Mileage]]*-0.25</f>
        <v>0</v>
      </c>
      <c r="O466" s="131" t="s">
        <v>11</v>
      </c>
      <c r="P466" s="26">
        <f>Table2[[#This Row],[Total Payment Received Before Fees]]+Table2[[#This Row],[Unit Cost]]+Table2[[#This Row],[Shipping Cost]]+Table2[[#This Row],[Amazon Fee]]+Table2[[#This Row],[Parking Fee]]+Table2[[#This Row],[Miscellaneous / Overhead]]</f>
        <v>-0.36999999999999922</v>
      </c>
      <c r="Q466" s="27">
        <v>41672</v>
      </c>
      <c r="R466" s="13" t="s">
        <v>2856</v>
      </c>
    </row>
    <row r="467" spans="1:18">
      <c r="A467" s="7" t="s">
        <v>2847</v>
      </c>
      <c r="B467" s="20" t="str">
        <f>VLOOKUP(A467,'Product Database'!$1:$1048576,3,FALSE)</f>
        <v>CAP-00060</v>
      </c>
      <c r="D467" s="71">
        <v>1</v>
      </c>
      <c r="E467" s="116">
        <v>12.99</v>
      </c>
      <c r="F467" s="127">
        <v>4.99</v>
      </c>
      <c r="G467" s="66">
        <f t="shared" si="30"/>
        <v>17.98</v>
      </c>
      <c r="H467" s="35">
        <v>-3.75</v>
      </c>
      <c r="I467" s="79">
        <v>-3.11</v>
      </c>
      <c r="J467" s="35">
        <f t="shared" si="28"/>
        <v>-2.6970000000000001</v>
      </c>
      <c r="K467" s="35"/>
      <c r="L467" s="35"/>
      <c r="M467" s="55"/>
      <c r="N467" s="35">
        <f>Table2[[#This Row],[Mileage]]*-0.25</f>
        <v>0</v>
      </c>
      <c r="O467" s="9" t="s">
        <v>11</v>
      </c>
      <c r="P467" s="35">
        <f>Table2[[#This Row],[Total Payment Received Before Fees]]+Table2[[#This Row],[Unit Cost]]+Table2[[#This Row],[Shipping Cost]]+Table2[[#This Row],[Amazon Fee]]+Table2[[#This Row],[Parking Fee]]+Table2[[#This Row],[Miscellaneous / Overhead]]</f>
        <v>8.4230000000000018</v>
      </c>
      <c r="Q467" s="38">
        <v>41672</v>
      </c>
    </row>
    <row r="468" spans="1:18">
      <c r="A468" s="7">
        <v>1</v>
      </c>
      <c r="B468" s="20" t="str">
        <f>VLOOKUP(A468,'Product Database'!$1:$1048576,3,FALSE)</f>
        <v>HBG100154B</v>
      </c>
      <c r="D468" s="71">
        <v>1</v>
      </c>
      <c r="E468" s="116">
        <v>9.99</v>
      </c>
      <c r="F468" s="127">
        <v>5.49</v>
      </c>
      <c r="G468" s="66">
        <f t="shared" si="30"/>
        <v>15.48</v>
      </c>
      <c r="H468" s="35" t="e">
        <f>-VLOOKUP(B468,#REF!,3,FALSE)*0.75</f>
        <v>#REF!</v>
      </c>
      <c r="I468" s="79">
        <v>-3.29</v>
      </c>
      <c r="J468" s="35">
        <f t="shared" si="28"/>
        <v>-2.3220000000000001</v>
      </c>
      <c r="K468" s="35"/>
      <c r="L468" s="35"/>
      <c r="M468" s="55"/>
      <c r="N468" s="35">
        <f>Table2[[#This Row],[Mileage]]*-0.25</f>
        <v>0</v>
      </c>
      <c r="O468" s="9" t="s">
        <v>11</v>
      </c>
      <c r="P468" s="35" t="e">
        <f>Table2[[#This Row],[Total Payment Received Before Fees]]+Table2[[#This Row],[Unit Cost]]+Table2[[#This Row],[Shipping Cost]]+Table2[[#This Row],[Amazon Fee]]+Table2[[#This Row],[Parking Fee]]+Table2[[#This Row],[Miscellaneous / Overhead]]</f>
        <v>#REF!</v>
      </c>
      <c r="Q468" s="38">
        <v>41672</v>
      </c>
    </row>
    <row r="469" spans="1:18">
      <c r="A469" s="62" t="s">
        <v>3057</v>
      </c>
      <c r="B469" s="21" t="str">
        <f>VLOOKUP(A469,'Product Database'!$1:$1048576,3,FALSE)</f>
        <v>HC24624S</v>
      </c>
      <c r="C469" s="13"/>
      <c r="D469" s="72">
        <v>1</v>
      </c>
      <c r="E469" s="135">
        <v>8.99</v>
      </c>
      <c r="F469" s="137">
        <v>4.99</v>
      </c>
      <c r="G469" s="133">
        <f t="shared" ref="G469:G533" si="31">SUM(E469:F469)</f>
        <v>13.98</v>
      </c>
      <c r="H469" s="35" t="e">
        <f>-VLOOKUP(B469,#REF!,3,FALSE)*0.75</f>
        <v>#REF!</v>
      </c>
      <c r="I469" s="138">
        <v>-2.09</v>
      </c>
      <c r="J469" s="26">
        <v>-1.02</v>
      </c>
      <c r="K469" s="26"/>
      <c r="L469" s="142">
        <v>-8.99</v>
      </c>
      <c r="M469" s="49"/>
      <c r="N469" s="26">
        <f>Table2[[#This Row],[Mileage]]*-0.25</f>
        <v>0</v>
      </c>
      <c r="O469" s="131" t="s">
        <v>11</v>
      </c>
      <c r="P469" s="26" t="e">
        <f>Table2[[#This Row],[Total Payment Received Before Fees]]+Table2[[#This Row],[Unit Cost]]+Table2[[#This Row],[Shipping Cost]]+Table2[[#This Row],[Amazon Fee]]+Table2[[#This Row],[Parking Fee]]+Table2[[#This Row],[Miscellaneous / Overhead]]</f>
        <v>#REF!</v>
      </c>
      <c r="Q469" s="27">
        <v>41672</v>
      </c>
      <c r="R469" s="13" t="s">
        <v>2856</v>
      </c>
    </row>
    <row r="470" spans="1:18">
      <c r="A470" s="7" t="s">
        <v>1252</v>
      </c>
      <c r="B470" s="20" t="str">
        <f>VLOOKUP(A470,'Product Database'!$1:$1048576,3,FALSE)</f>
        <v>VS-0319R</v>
      </c>
      <c r="D470" s="71">
        <v>1</v>
      </c>
      <c r="E470" s="116">
        <v>9.99</v>
      </c>
      <c r="F470" s="127">
        <v>4.59</v>
      </c>
      <c r="G470" s="66">
        <f t="shared" si="31"/>
        <v>14.58</v>
      </c>
      <c r="H470" s="35" t="e">
        <f>-VLOOKUP(B470,#REF!,3,FALSE)*0.75</f>
        <v>#REF!</v>
      </c>
      <c r="I470" s="79">
        <v>-2.42</v>
      </c>
      <c r="J470" s="35">
        <f t="shared" si="28"/>
        <v>-2.1869999999999998</v>
      </c>
      <c r="K470" s="35"/>
      <c r="L470" s="35"/>
      <c r="M470" s="55"/>
      <c r="N470" s="35">
        <f>Table2[[#This Row],[Mileage]]*-0.25</f>
        <v>0</v>
      </c>
      <c r="O470" s="9" t="s">
        <v>11</v>
      </c>
      <c r="P470" s="35" t="e">
        <f>Table2[[#This Row],[Total Payment Received Before Fees]]+Table2[[#This Row],[Unit Cost]]+Table2[[#This Row],[Shipping Cost]]+Table2[[#This Row],[Amazon Fee]]+Table2[[#This Row],[Parking Fee]]+Table2[[#This Row],[Miscellaneous / Overhead]]</f>
        <v>#REF!</v>
      </c>
      <c r="Q470" s="38">
        <v>41672</v>
      </c>
    </row>
    <row r="471" spans="1:18">
      <c r="A471" s="7" t="s">
        <v>8</v>
      </c>
      <c r="B471" s="20" t="str">
        <f>VLOOKUP(A471,'Product Database'!$1:$1048576,3,FALSE)</f>
        <v>HW00243S</v>
      </c>
      <c r="D471" s="71">
        <v>1</v>
      </c>
      <c r="E471" s="116">
        <v>8.99</v>
      </c>
      <c r="F471" s="127">
        <v>5.49</v>
      </c>
      <c r="G471" s="66">
        <f t="shared" si="31"/>
        <v>14.48</v>
      </c>
      <c r="H471" s="35">
        <v>-3.19</v>
      </c>
      <c r="I471" s="79">
        <v>-2.25</v>
      </c>
      <c r="J471" s="35">
        <f t="shared" si="28"/>
        <v>-2.1720000000000002</v>
      </c>
      <c r="K471" s="35"/>
      <c r="L471" s="35"/>
      <c r="M471" s="55"/>
      <c r="N471" s="35">
        <f>Table2[[#This Row],[Mileage]]*-0.25</f>
        <v>0</v>
      </c>
      <c r="O471" s="9" t="s">
        <v>11</v>
      </c>
      <c r="P471" s="35">
        <f>Table2[[#This Row],[Total Payment Received Before Fees]]+Table2[[#This Row],[Unit Cost]]+Table2[[#This Row],[Shipping Cost]]+Table2[[#This Row],[Amazon Fee]]+Table2[[#This Row],[Parking Fee]]+Table2[[#This Row],[Miscellaneous / Overhead]]</f>
        <v>6.8680000000000003</v>
      </c>
      <c r="Q471" s="38">
        <v>41672</v>
      </c>
    </row>
    <row r="472" spans="1:18">
      <c r="B472" s="20"/>
      <c r="F472" s="127"/>
      <c r="G472" s="66">
        <f t="shared" si="31"/>
        <v>0</v>
      </c>
      <c r="H472" s="35"/>
      <c r="I472" s="79"/>
      <c r="J472" s="35"/>
      <c r="K472" s="35"/>
      <c r="L472" s="35"/>
      <c r="M472" s="55">
        <v>40</v>
      </c>
      <c r="N472" s="35">
        <f>Table2[[#This Row],[Mileage]]*-0.25</f>
        <v>-10</v>
      </c>
      <c r="O472" s="9" t="s">
        <v>1602</v>
      </c>
      <c r="P472" s="35">
        <f>Table2[[#This Row],[Mileage Reimbursement]]</f>
        <v>-10</v>
      </c>
      <c r="Q472" s="38">
        <v>41673</v>
      </c>
      <c r="R472" s="9" t="s">
        <v>6047</v>
      </c>
    </row>
    <row r="473" spans="1:18">
      <c r="A473" s="7" t="s">
        <v>2804</v>
      </c>
      <c r="B473" s="20" t="str">
        <f>VLOOKUP(A473,'Product Database'!$1:$1048576,3,FALSE)</f>
        <v>CAP00137BR</v>
      </c>
      <c r="D473" s="71">
        <v>1</v>
      </c>
      <c r="E473" s="116">
        <v>11.99</v>
      </c>
      <c r="F473" s="127">
        <v>4.99</v>
      </c>
      <c r="G473" s="66">
        <f t="shared" si="31"/>
        <v>16.98</v>
      </c>
      <c r="H473" s="35" t="e">
        <f>-VLOOKUP(B473,#REF!,3,FALSE)*0.75</f>
        <v>#REF!</v>
      </c>
      <c r="I473" s="79">
        <v>-2.59</v>
      </c>
      <c r="J473" s="35">
        <f t="shared" si="28"/>
        <v>-2.5470000000000002</v>
      </c>
      <c r="K473" s="35"/>
      <c r="L473" s="35"/>
      <c r="M473" s="55"/>
      <c r="N473" s="35">
        <f>Table2[[#This Row],[Mileage]]*-0.25</f>
        <v>0</v>
      </c>
      <c r="O473" s="9" t="s">
        <v>11</v>
      </c>
      <c r="P473" s="35" t="e">
        <f>Table2[[#This Row],[Total Payment Received Before Fees]]+Table2[[#This Row],[Unit Cost]]+Table2[[#This Row],[Shipping Cost]]+Table2[[#This Row],[Amazon Fee]]+Table2[[#This Row],[Parking Fee]]+Table2[[#This Row],[Miscellaneous / Overhead]]</f>
        <v>#REF!</v>
      </c>
      <c r="Q473" s="38">
        <v>41673</v>
      </c>
    </row>
    <row r="474" spans="1:18">
      <c r="A474" s="7" t="s">
        <v>3119</v>
      </c>
      <c r="B474" s="20" t="str">
        <f>VLOOKUP(A474,'Product Database'!$1:$1048576,3,FALSE)</f>
        <v>HC24521</v>
      </c>
      <c r="D474" s="71">
        <v>1</v>
      </c>
      <c r="E474" s="116">
        <v>7.99</v>
      </c>
      <c r="F474" s="127">
        <v>4.99</v>
      </c>
      <c r="G474" s="66">
        <f t="shared" si="31"/>
        <v>12.98</v>
      </c>
      <c r="H474" s="35">
        <v>-0.75</v>
      </c>
      <c r="I474" s="79">
        <v>-2.09</v>
      </c>
      <c r="J474" s="35">
        <f t="shared" si="28"/>
        <v>-1.9470000000000001</v>
      </c>
      <c r="K474" s="35"/>
      <c r="L474" s="35"/>
      <c r="M474" s="55"/>
      <c r="N474" s="35">
        <f>Table2[[#This Row],[Mileage]]*-0.25</f>
        <v>0</v>
      </c>
      <c r="O474" s="9" t="s">
        <v>11</v>
      </c>
      <c r="P474" s="35">
        <f>Table2[[#This Row],[Total Payment Received Before Fees]]+Table2[[#This Row],[Unit Cost]]+Table2[[#This Row],[Shipping Cost]]+Table2[[#This Row],[Amazon Fee]]+Table2[[#This Row],[Parking Fee]]+Table2[[#This Row],[Miscellaneous / Overhead]]</f>
        <v>8.1930000000000014</v>
      </c>
      <c r="Q474" s="38">
        <v>41673</v>
      </c>
    </row>
    <row r="475" spans="1:18">
      <c r="A475" s="7" t="s">
        <v>2375</v>
      </c>
      <c r="B475" s="20" t="str">
        <f>VLOOKUP(A475,'Product Database'!$1:$1048576,3,FALSE)</f>
        <v>GCB1210-AP</v>
      </c>
      <c r="D475" s="71">
        <v>1</v>
      </c>
      <c r="E475" s="116">
        <v>13.99</v>
      </c>
      <c r="F475" s="127">
        <v>4.74</v>
      </c>
      <c r="G475" s="66">
        <f t="shared" si="31"/>
        <v>18.73</v>
      </c>
      <c r="H475" s="35" t="e">
        <f>-VLOOKUP(B475,#REF!,3,FALSE)*0.75</f>
        <v>#REF!</v>
      </c>
      <c r="I475" s="79">
        <v>-2.09</v>
      </c>
      <c r="J475" s="35">
        <f t="shared" si="28"/>
        <v>-2.8094999999999999</v>
      </c>
      <c r="K475" s="35"/>
      <c r="L475" s="35"/>
      <c r="M475" s="55"/>
      <c r="N475" s="35">
        <f>Table2[[#This Row],[Mileage]]*-0.25</f>
        <v>0</v>
      </c>
      <c r="O475" s="9" t="s">
        <v>11</v>
      </c>
      <c r="P475" s="35" t="e">
        <f>Table2[[#This Row],[Total Payment Received Before Fees]]+Table2[[#This Row],[Unit Cost]]+Table2[[#This Row],[Shipping Cost]]+Table2[[#This Row],[Amazon Fee]]+Table2[[#This Row],[Parking Fee]]+Table2[[#This Row],[Miscellaneous / Overhead]]</f>
        <v>#REF!</v>
      </c>
      <c r="Q475" s="38">
        <v>41673</v>
      </c>
    </row>
    <row r="476" spans="1:18">
      <c r="A476" s="7" t="s">
        <v>3044</v>
      </c>
      <c r="B476" s="20" t="str">
        <f>VLOOKUP(A476,'Product Database'!$1:$1048576,3,FALSE)</f>
        <v>HC24655G</v>
      </c>
      <c r="D476" s="71">
        <v>1</v>
      </c>
      <c r="E476" s="116">
        <v>14.99</v>
      </c>
      <c r="F476" s="127">
        <v>4.99</v>
      </c>
      <c r="G476" s="66">
        <f t="shared" si="31"/>
        <v>19.98</v>
      </c>
      <c r="H476" s="35" t="e">
        <f>-VLOOKUP(B476,#REF!,3,FALSE)*0.75</f>
        <v>#REF!</v>
      </c>
      <c r="I476" s="79">
        <v>-2.25</v>
      </c>
      <c r="J476" s="35">
        <f t="shared" si="28"/>
        <v>-2.9969999999999999</v>
      </c>
      <c r="K476" s="35"/>
      <c r="L476" s="35"/>
      <c r="M476" s="55"/>
      <c r="N476" s="35">
        <f>Table2[[#This Row],[Mileage]]*-0.25</f>
        <v>0</v>
      </c>
      <c r="O476" s="9" t="s">
        <v>11</v>
      </c>
      <c r="P476" s="35" t="e">
        <f>Table2[[#This Row],[Total Payment Received Before Fees]]+Table2[[#This Row],[Unit Cost]]+Table2[[#This Row],[Shipping Cost]]+Table2[[#This Row],[Amazon Fee]]+Table2[[#This Row],[Parking Fee]]+Table2[[#This Row],[Miscellaneous / Overhead]]</f>
        <v>#REF!</v>
      </c>
      <c r="Q476" s="38">
        <v>41673</v>
      </c>
    </row>
    <row r="477" spans="1:18">
      <c r="A477" s="7" t="s">
        <v>3119</v>
      </c>
      <c r="B477" s="20" t="str">
        <f>VLOOKUP(A477,'Product Database'!$1:$1048576,3,FALSE)</f>
        <v>HC24521</v>
      </c>
      <c r="D477" s="71">
        <v>1</v>
      </c>
      <c r="E477" s="116">
        <v>7.99</v>
      </c>
      <c r="F477" s="127">
        <v>4.99</v>
      </c>
      <c r="G477" s="66">
        <f t="shared" si="31"/>
        <v>12.98</v>
      </c>
      <c r="H477" s="35">
        <v>-0.75</v>
      </c>
      <c r="I477" s="79">
        <v>-2.0099999999999998</v>
      </c>
      <c r="J477" s="35">
        <f t="shared" si="28"/>
        <v>-1.9470000000000001</v>
      </c>
      <c r="K477" s="35"/>
      <c r="L477" s="35"/>
      <c r="M477" s="55"/>
      <c r="N477" s="35">
        <f>Table2[[#This Row],[Mileage]]*-0.25</f>
        <v>0</v>
      </c>
      <c r="O477" s="9" t="s">
        <v>11</v>
      </c>
      <c r="P477" s="35">
        <f>Table2[[#This Row],[Total Payment Received Before Fees]]+Table2[[#This Row],[Unit Cost]]+Table2[[#This Row],[Shipping Cost]]+Table2[[#This Row],[Amazon Fee]]+Table2[[#This Row],[Parking Fee]]+Table2[[#This Row],[Miscellaneous / Overhead]]</f>
        <v>8.2729999999999997</v>
      </c>
      <c r="Q477" s="38">
        <v>41673</v>
      </c>
    </row>
    <row r="478" spans="1:18">
      <c r="A478" s="7" t="s">
        <v>2233</v>
      </c>
      <c r="B478" s="20" t="str">
        <f>VLOOKUP(A478,'Product Database'!$1:$1048576,3,FALSE)</f>
        <v>GCB8314R</v>
      </c>
      <c r="D478" s="71">
        <v>1</v>
      </c>
      <c r="E478" s="116">
        <v>4.5</v>
      </c>
      <c r="F478" s="127">
        <v>2.5</v>
      </c>
      <c r="G478" s="66">
        <f t="shared" si="31"/>
        <v>7</v>
      </c>
      <c r="H478" s="35">
        <v>0</v>
      </c>
      <c r="I478" s="130">
        <v>0</v>
      </c>
      <c r="J478" s="35">
        <f t="shared" si="28"/>
        <v>-1.05</v>
      </c>
      <c r="K478" s="35"/>
      <c r="L478" s="35">
        <v>-7</v>
      </c>
      <c r="M478" s="55"/>
      <c r="N478" s="35">
        <f>Table2[[#This Row],[Mileage]]*-0.25</f>
        <v>0</v>
      </c>
      <c r="O478" s="9" t="s">
        <v>10</v>
      </c>
      <c r="P478" s="35">
        <f>Table2[[#This Row],[Total Payment Received Before Fees]]+Table2[[#This Row],[Unit Cost]]+Table2[[#This Row],[Shipping Cost]]+Table2[[#This Row],[Amazon Fee]]+Table2[[#This Row],[Parking Fee]]+Table2[[#This Row],[Miscellaneous / Overhead]]</f>
        <v>-1.0499999999999998</v>
      </c>
      <c r="Q478" s="38">
        <v>41673</v>
      </c>
      <c r="R478" s="9" t="s">
        <v>6132</v>
      </c>
    </row>
    <row r="479" spans="1:18">
      <c r="A479" s="7" t="s">
        <v>2232</v>
      </c>
      <c r="B479" s="20" t="str">
        <f>VLOOKUP(A479,'Product Database'!$1:$1048576,3,FALSE)</f>
        <v>GCB8314G</v>
      </c>
      <c r="D479" s="71">
        <v>1</v>
      </c>
      <c r="E479" s="116">
        <v>4.5</v>
      </c>
      <c r="F479" s="127">
        <v>2.4900000000000002</v>
      </c>
      <c r="G479" s="66">
        <f t="shared" si="31"/>
        <v>6.99</v>
      </c>
      <c r="H479" s="35">
        <v>0</v>
      </c>
      <c r="I479" s="130">
        <v>0</v>
      </c>
      <c r="J479" s="35">
        <f t="shared" si="28"/>
        <v>-1.0485</v>
      </c>
      <c r="K479" s="35"/>
      <c r="L479" s="35">
        <v>-7</v>
      </c>
      <c r="M479" s="55"/>
      <c r="N479" s="35">
        <f>Table2[[#This Row],[Mileage]]*-0.25</f>
        <v>0</v>
      </c>
      <c r="O479" s="9" t="s">
        <v>10</v>
      </c>
      <c r="P479" s="35">
        <f>Table2[[#This Row],[Total Payment Received Before Fees]]+Table2[[#This Row],[Unit Cost]]+Table2[[#This Row],[Shipping Cost]]+Table2[[#This Row],[Amazon Fee]]+Table2[[#This Row],[Parking Fee]]+Table2[[#This Row],[Miscellaneous / Overhead]]</f>
        <v>-1.0584999999999996</v>
      </c>
      <c r="Q479" s="38">
        <v>41673</v>
      </c>
      <c r="R479" s="9" t="s">
        <v>6132</v>
      </c>
    </row>
    <row r="480" spans="1:18">
      <c r="A480" s="7" t="s">
        <v>1198</v>
      </c>
      <c r="B480" s="20" t="str">
        <f>VLOOKUP(A480,'Product Database'!$1:$1048576,3,FALSE)</f>
        <v>VS-0328B</v>
      </c>
      <c r="D480" s="71">
        <v>1</v>
      </c>
      <c r="E480" s="116">
        <v>9.99</v>
      </c>
      <c r="F480" s="127">
        <v>2.35</v>
      </c>
      <c r="G480" s="66">
        <f t="shared" si="31"/>
        <v>12.34</v>
      </c>
      <c r="H480" s="35">
        <v>0</v>
      </c>
      <c r="I480" s="130">
        <v>0</v>
      </c>
      <c r="J480" s="35">
        <f t="shared" si="28"/>
        <v>-1.851</v>
      </c>
      <c r="K480" s="35"/>
      <c r="L480" s="35">
        <v>-13</v>
      </c>
      <c r="M480" s="55"/>
      <c r="N480" s="35">
        <f>Table2[[#This Row],[Mileage]]*-0.25</f>
        <v>0</v>
      </c>
      <c r="O480" s="9" t="s">
        <v>10</v>
      </c>
      <c r="P480" s="35">
        <f>Table2[[#This Row],[Total Payment Received Before Fees]]+Table2[[#This Row],[Unit Cost]]+Table2[[#This Row],[Shipping Cost]]+Table2[[#This Row],[Amazon Fee]]+Table2[[#This Row],[Parking Fee]]+Table2[[#This Row],[Miscellaneous / Overhead]]</f>
        <v>-2.5109999999999992</v>
      </c>
      <c r="Q480" s="38">
        <v>41673</v>
      </c>
      <c r="R480" s="9" t="s">
        <v>6132</v>
      </c>
    </row>
    <row r="481" spans="1:18">
      <c r="A481" s="7" t="s">
        <v>1201</v>
      </c>
      <c r="B481" s="20" t="str">
        <f>VLOOKUP(A481,'Product Database'!$1:$1048576,3,FALSE)</f>
        <v>VS-0328BR</v>
      </c>
      <c r="D481" s="71">
        <v>1</v>
      </c>
      <c r="E481" s="116">
        <v>9.99</v>
      </c>
      <c r="F481" s="127">
        <v>2.34</v>
      </c>
      <c r="G481" s="66">
        <f t="shared" si="31"/>
        <v>12.33</v>
      </c>
      <c r="H481" s="35">
        <v>0</v>
      </c>
      <c r="I481" s="130">
        <v>0</v>
      </c>
      <c r="J481" s="35">
        <f t="shared" si="28"/>
        <v>-1.8494999999999999</v>
      </c>
      <c r="K481" s="35"/>
      <c r="L481" s="35">
        <v>-13</v>
      </c>
      <c r="M481" s="55"/>
      <c r="N481" s="35">
        <f>Table2[[#This Row],[Mileage]]*-0.25</f>
        <v>0</v>
      </c>
      <c r="O481" s="9" t="s">
        <v>10</v>
      </c>
      <c r="P481" s="35">
        <f>Table2[[#This Row],[Total Payment Received Before Fees]]+Table2[[#This Row],[Unit Cost]]+Table2[[#This Row],[Shipping Cost]]+Table2[[#This Row],[Amazon Fee]]+Table2[[#This Row],[Parking Fee]]+Table2[[#This Row],[Miscellaneous / Overhead]]</f>
        <v>-2.5195000000000007</v>
      </c>
      <c r="Q481" s="38">
        <v>41673</v>
      </c>
      <c r="R481" s="9" t="s">
        <v>6132</v>
      </c>
    </row>
    <row r="482" spans="1:18">
      <c r="A482" s="7">
        <v>1</v>
      </c>
      <c r="B482" s="20" t="str">
        <f>VLOOKUP(A482,'Product Database'!$1:$1048576,3,FALSE)</f>
        <v>HBG100154B</v>
      </c>
      <c r="D482" s="71">
        <v>1</v>
      </c>
      <c r="E482" s="116">
        <v>9.99</v>
      </c>
      <c r="F482" s="127">
        <v>5.49</v>
      </c>
      <c r="G482" s="66">
        <f t="shared" si="31"/>
        <v>15.48</v>
      </c>
      <c r="H482" s="35" t="e">
        <f>-VLOOKUP(B482,#REF!,3,FALSE)*0.75</f>
        <v>#REF!</v>
      </c>
      <c r="I482" s="79">
        <v>-3.29</v>
      </c>
      <c r="J482" s="35">
        <f t="shared" si="28"/>
        <v>-2.3220000000000001</v>
      </c>
      <c r="K482" s="35"/>
      <c r="L482" s="35"/>
      <c r="M482" s="55"/>
      <c r="N482" s="35">
        <f>Table2[[#This Row],[Mileage]]*-0.25</f>
        <v>0</v>
      </c>
      <c r="O482" s="9" t="s">
        <v>11</v>
      </c>
      <c r="P482" s="35" t="e">
        <f>Table2[[#This Row],[Total Payment Received Before Fees]]+Table2[[#This Row],[Unit Cost]]+Table2[[#This Row],[Shipping Cost]]+Table2[[#This Row],[Amazon Fee]]+Table2[[#This Row],[Parking Fee]]+Table2[[#This Row],[Miscellaneous / Overhead]]</f>
        <v>#REF!</v>
      </c>
      <c r="Q482" s="38">
        <v>41673</v>
      </c>
    </row>
    <row r="483" spans="1:18">
      <c r="A483" s="7" t="s">
        <v>2359</v>
      </c>
      <c r="B483" s="20" t="str">
        <f>VLOOKUP(A483,'Product Database'!$1:$1048576,3,FALSE)</f>
        <v>GCB1298</v>
      </c>
      <c r="D483" s="71">
        <v>1</v>
      </c>
      <c r="E483" s="116">
        <v>19.989999999999998</v>
      </c>
      <c r="F483" s="127">
        <v>4.74</v>
      </c>
      <c r="G483" s="66">
        <f t="shared" si="31"/>
        <v>24.729999999999997</v>
      </c>
      <c r="H483" s="35" t="e">
        <f>-VLOOKUP(B483,#REF!,3,FALSE)*0.75</f>
        <v>#REF!</v>
      </c>
      <c r="I483" s="79">
        <v>-2.0099999999999998</v>
      </c>
      <c r="J483" s="35">
        <f t="shared" si="28"/>
        <v>-3.7094999999999994</v>
      </c>
      <c r="K483" s="35"/>
      <c r="L483" s="35"/>
      <c r="M483" s="55"/>
      <c r="N483" s="35">
        <f>Table2[[#This Row],[Mileage]]*-0.25</f>
        <v>0</v>
      </c>
      <c r="O483" s="9" t="s">
        <v>11</v>
      </c>
      <c r="P483" s="35" t="e">
        <f>Table2[[#This Row],[Total Payment Received Before Fees]]+Table2[[#This Row],[Unit Cost]]+Table2[[#This Row],[Shipping Cost]]+Table2[[#This Row],[Amazon Fee]]+Table2[[#This Row],[Parking Fee]]+Table2[[#This Row],[Miscellaneous / Overhead]]</f>
        <v>#REF!</v>
      </c>
      <c r="Q483" s="38">
        <v>41674</v>
      </c>
    </row>
    <row r="484" spans="1:18">
      <c r="A484" s="7" t="s">
        <v>2805</v>
      </c>
      <c r="B484" s="20" t="str">
        <f>VLOOKUP(A484,'Product Database'!$1:$1048576,3,FALSE)</f>
        <v>CAP00137PU</v>
      </c>
      <c r="D484" s="71">
        <v>1</v>
      </c>
      <c r="E484" s="116">
        <v>11.99</v>
      </c>
      <c r="F484" s="127">
        <v>4.99</v>
      </c>
      <c r="G484" s="66">
        <f t="shared" si="31"/>
        <v>16.98</v>
      </c>
      <c r="H484" s="35" t="e">
        <f>-VLOOKUP(B484,#REF!,3,FALSE)*0.75</f>
        <v>#REF!</v>
      </c>
      <c r="I484" s="79">
        <v>-2.59</v>
      </c>
      <c r="J484" s="35">
        <f t="shared" si="28"/>
        <v>-2.5470000000000002</v>
      </c>
      <c r="K484" s="35"/>
      <c r="L484" s="35"/>
      <c r="M484" s="55"/>
      <c r="N484" s="35">
        <f>Table2[[#This Row],[Mileage]]*-0.25</f>
        <v>0</v>
      </c>
      <c r="O484" s="9" t="s">
        <v>11</v>
      </c>
      <c r="P484" s="35" t="e">
        <f>Table2[[#This Row],[Total Payment Received Before Fees]]+Table2[[#This Row],[Unit Cost]]+Table2[[#This Row],[Shipping Cost]]+Table2[[#This Row],[Amazon Fee]]+Table2[[#This Row],[Parking Fee]]+Table2[[#This Row],[Miscellaneous / Overhead]]</f>
        <v>#REF!</v>
      </c>
      <c r="Q484" s="38">
        <v>41674</v>
      </c>
    </row>
    <row r="485" spans="1:18">
      <c r="A485" s="7" t="s">
        <v>1486</v>
      </c>
      <c r="B485" s="20" t="str">
        <f>VLOOKUP(A485,'Product Database'!$1:$1048576,3,FALSE)</f>
        <v>HBG100303B</v>
      </c>
      <c r="D485" s="71">
        <v>1</v>
      </c>
      <c r="E485" s="116">
        <v>16.989999999999998</v>
      </c>
      <c r="F485" s="46">
        <v>0</v>
      </c>
      <c r="G485" s="66">
        <f t="shared" si="31"/>
        <v>16.989999999999998</v>
      </c>
      <c r="H485" s="35">
        <v>-3</v>
      </c>
      <c r="I485" s="79">
        <v>-2.76</v>
      </c>
      <c r="J485" s="35">
        <f t="shared" si="28"/>
        <v>-2.5484999999999998</v>
      </c>
      <c r="K485" s="35"/>
      <c r="L485" s="35"/>
      <c r="M485" s="55"/>
      <c r="N485" s="35">
        <f>Table2[[#This Row],[Mileage]]*-0.25</f>
        <v>0</v>
      </c>
      <c r="O485" s="9" t="s">
        <v>11</v>
      </c>
      <c r="P485" s="35">
        <f>Table2[[#This Row],[Total Payment Received Before Fees]]+Table2[[#This Row],[Unit Cost]]+Table2[[#This Row],[Shipping Cost]]+Table2[[#This Row],[Amazon Fee]]+Table2[[#This Row],[Parking Fee]]+Table2[[#This Row],[Miscellaneous / Overhead]]</f>
        <v>8.6814999999999998</v>
      </c>
      <c r="Q485" s="38">
        <v>41674</v>
      </c>
    </row>
    <row r="486" spans="1:18">
      <c r="A486" s="7" t="s">
        <v>1483</v>
      </c>
      <c r="B486" s="20" t="str">
        <f>VLOOKUP(A486,'Product Database'!$1:$1048576,3,FALSE)</f>
        <v>HBG100291BR</v>
      </c>
      <c r="D486" s="71">
        <v>1</v>
      </c>
      <c r="E486" s="116">
        <v>19.989999999999998</v>
      </c>
      <c r="F486" s="127">
        <v>6.49</v>
      </c>
      <c r="G486" s="66">
        <f t="shared" si="31"/>
        <v>26.479999999999997</v>
      </c>
      <c r="H486" s="35">
        <v>0</v>
      </c>
      <c r="I486" s="79">
        <v>-3.47</v>
      </c>
      <c r="J486" s="35">
        <f t="shared" si="28"/>
        <v>-3.9719999999999995</v>
      </c>
      <c r="K486" s="35"/>
      <c r="L486" s="35"/>
      <c r="M486" s="55"/>
      <c r="N486" s="35">
        <f>Table2[[#This Row],[Mileage]]*-0.25</f>
        <v>0</v>
      </c>
      <c r="O486" s="9" t="s">
        <v>11</v>
      </c>
      <c r="P486" s="35">
        <f>Table2[[#This Row],[Total Payment Received Before Fees]]+Table2[[#This Row],[Unit Cost]]+Table2[[#This Row],[Shipping Cost]]+Table2[[#This Row],[Amazon Fee]]+Table2[[#This Row],[Parking Fee]]+Table2[[#This Row],[Miscellaneous / Overhead]]</f>
        <v>19.037999999999997</v>
      </c>
      <c r="Q486" s="38">
        <v>41674</v>
      </c>
    </row>
    <row r="487" spans="1:18">
      <c r="A487" s="7" t="s">
        <v>247</v>
      </c>
      <c r="B487" s="20" t="str">
        <f>VLOOKUP(A487,'Product Database'!$1:$1048576,3,FALSE)</f>
        <v>HBG100434B</v>
      </c>
      <c r="D487" s="71">
        <v>1</v>
      </c>
      <c r="E487" s="116">
        <v>20.49</v>
      </c>
      <c r="F487" s="127">
        <v>17.989999999999998</v>
      </c>
      <c r="G487" s="66">
        <f t="shared" si="31"/>
        <v>38.479999999999997</v>
      </c>
      <c r="H487" s="35">
        <v>-6</v>
      </c>
      <c r="I487" s="130">
        <v>-16.25</v>
      </c>
      <c r="J487" s="35">
        <f t="shared" si="28"/>
        <v>-5.7719999999999994</v>
      </c>
      <c r="K487" s="35"/>
      <c r="L487" s="35"/>
      <c r="M487" s="55"/>
      <c r="N487" s="35">
        <f>Table2[[#This Row],[Mileage]]*-0.25</f>
        <v>0</v>
      </c>
      <c r="O487" s="9" t="s">
        <v>11</v>
      </c>
      <c r="P487" s="35">
        <f>Table2[[#This Row],[Total Payment Received Before Fees]]+Table2[[#This Row],[Unit Cost]]+Table2[[#This Row],[Shipping Cost]]+Table2[[#This Row],[Amazon Fee]]+Table2[[#This Row],[Parking Fee]]+Table2[[#This Row],[Miscellaneous / Overhead]]</f>
        <v>10.457999999999998</v>
      </c>
      <c r="Q487" s="38">
        <v>41674</v>
      </c>
    </row>
    <row r="488" spans="1:18">
      <c r="A488" s="7" t="s">
        <v>3057</v>
      </c>
      <c r="B488" s="20" t="str">
        <f>VLOOKUP(A488,'Product Database'!$1:$1048576,3,FALSE)</f>
        <v>HC24624S</v>
      </c>
      <c r="D488" s="71">
        <v>1</v>
      </c>
      <c r="E488" s="116">
        <v>8.99</v>
      </c>
      <c r="F488" s="127">
        <v>4.99</v>
      </c>
      <c r="G488" s="66">
        <f t="shared" si="31"/>
        <v>13.98</v>
      </c>
      <c r="H488" s="35" t="e">
        <f>-VLOOKUP(B488,#REF!,3,FALSE)*0.75</f>
        <v>#REF!</v>
      </c>
      <c r="I488" s="79">
        <v>-2.09</v>
      </c>
      <c r="J488" s="35">
        <f t="shared" si="28"/>
        <v>-2.097</v>
      </c>
      <c r="K488" s="35"/>
      <c r="L488" s="35"/>
      <c r="M488" s="55"/>
      <c r="N488" s="35">
        <f>Table2[[#This Row],[Mileage]]*-0.25</f>
        <v>0</v>
      </c>
      <c r="O488" s="9" t="s">
        <v>11</v>
      </c>
      <c r="P488" s="35" t="e">
        <f>Table2[[#This Row],[Total Payment Received Before Fees]]+Table2[[#This Row],[Unit Cost]]+Table2[[#This Row],[Shipping Cost]]+Table2[[#This Row],[Amazon Fee]]+Table2[[#This Row],[Parking Fee]]+Table2[[#This Row],[Miscellaneous / Overhead]]</f>
        <v>#REF!</v>
      </c>
      <c r="Q488" s="38">
        <v>41674</v>
      </c>
    </row>
    <row r="489" spans="1:18">
      <c r="A489" s="7" t="s">
        <v>2663</v>
      </c>
      <c r="B489" s="20" t="str">
        <f>VLOOKUP(A489,'Product Database'!$1:$1048576,3,FALSE)</f>
        <v>HBG100623S</v>
      </c>
      <c r="D489" s="71">
        <v>1</v>
      </c>
      <c r="E489" s="116">
        <v>15.99</v>
      </c>
      <c r="F489" s="127" t="s">
        <v>2239</v>
      </c>
      <c r="G489" s="66">
        <f t="shared" si="31"/>
        <v>15.99</v>
      </c>
      <c r="H489" s="35" t="e">
        <f>-VLOOKUP(B489,#REF!,3,FALSE)*0.75</f>
        <v>#REF!</v>
      </c>
      <c r="I489" s="79">
        <v>-5.54</v>
      </c>
      <c r="J489" s="35">
        <f t="shared" si="28"/>
        <v>-2.3984999999999999</v>
      </c>
      <c r="K489" s="35"/>
      <c r="L489" s="35"/>
      <c r="M489" s="55"/>
      <c r="N489" s="35">
        <f>Table2[[#This Row],[Mileage]]*-0.25</f>
        <v>0</v>
      </c>
      <c r="O489" s="9" t="s">
        <v>11</v>
      </c>
      <c r="P489" s="35" t="e">
        <f>Table2[[#This Row],[Total Payment Received Before Fees]]+Table2[[#This Row],[Unit Cost]]+Table2[[#This Row],[Shipping Cost]]+Table2[[#This Row],[Amazon Fee]]+Table2[[#This Row],[Parking Fee]]+Table2[[#This Row],[Miscellaneous / Overhead]]</f>
        <v>#REF!</v>
      </c>
      <c r="Q489" s="38">
        <v>41675</v>
      </c>
    </row>
    <row r="490" spans="1:18">
      <c r="A490" s="7" t="s">
        <v>239</v>
      </c>
      <c r="B490" s="20" t="str">
        <f>VLOOKUP(A490,'Product Database'!$1:$1048576,3,FALSE)</f>
        <v>HBG100434GR</v>
      </c>
      <c r="D490" s="71">
        <v>1</v>
      </c>
      <c r="E490" s="116">
        <v>20.49</v>
      </c>
      <c r="F490" s="122">
        <v>3.5</v>
      </c>
      <c r="G490" s="66">
        <f t="shared" si="31"/>
        <v>23.99</v>
      </c>
      <c r="H490" s="35">
        <v>-6</v>
      </c>
      <c r="I490" s="35">
        <v>0</v>
      </c>
      <c r="J490" s="35">
        <f t="shared" si="28"/>
        <v>-3.5984999999999996</v>
      </c>
      <c r="K490" s="35"/>
      <c r="L490" s="35"/>
      <c r="M490" s="55"/>
      <c r="N490" s="35">
        <f>Table2[[#This Row],[Mileage]]*-0.25</f>
        <v>0</v>
      </c>
      <c r="O490" s="9" t="s">
        <v>11</v>
      </c>
      <c r="P490" s="35">
        <f>Table2[[#This Row],[Total Payment Received Before Fees]]+Table2[[#This Row],[Unit Cost]]+Table2[[#This Row],[Shipping Cost]]+Table2[[#This Row],[Amazon Fee]]+Table2[[#This Row],[Parking Fee]]+Table2[[#This Row],[Miscellaneous / Overhead]]</f>
        <v>14.391499999999999</v>
      </c>
      <c r="Q490" s="38">
        <v>41675</v>
      </c>
    </row>
    <row r="491" spans="1:18">
      <c r="A491" s="7" t="s">
        <v>235</v>
      </c>
      <c r="B491" s="20" t="str">
        <f>VLOOKUP(A491,'Product Database'!$1:$1048576,3,FALSE)</f>
        <v>HBG100434PU</v>
      </c>
      <c r="D491" s="71">
        <v>1</v>
      </c>
      <c r="E491" s="116">
        <v>20.49</v>
      </c>
      <c r="F491" s="122">
        <v>3.49</v>
      </c>
      <c r="G491" s="66">
        <f t="shared" si="31"/>
        <v>23.979999999999997</v>
      </c>
      <c r="H491" s="35">
        <v>-6</v>
      </c>
      <c r="I491" s="35">
        <v>0</v>
      </c>
      <c r="J491" s="35">
        <f t="shared" si="28"/>
        <v>-3.5969999999999995</v>
      </c>
      <c r="K491" s="35"/>
      <c r="L491" s="35"/>
      <c r="M491" s="55"/>
      <c r="N491" s="35">
        <f>Table2[[#This Row],[Mileage]]*-0.25</f>
        <v>0</v>
      </c>
      <c r="O491" s="9" t="s">
        <v>11</v>
      </c>
      <c r="P491" s="35">
        <f>Table2[[#This Row],[Total Payment Received Before Fees]]+Table2[[#This Row],[Unit Cost]]+Table2[[#This Row],[Shipping Cost]]+Table2[[#This Row],[Amazon Fee]]+Table2[[#This Row],[Parking Fee]]+Table2[[#This Row],[Miscellaneous / Overhead]]</f>
        <v>14.382999999999997</v>
      </c>
      <c r="Q491" s="38">
        <v>41675</v>
      </c>
    </row>
    <row r="492" spans="1:18">
      <c r="A492" s="7" t="s">
        <v>1552</v>
      </c>
      <c r="B492" s="20" t="str">
        <f>VLOOKUP(A492,'Product Database'!$1:$1048576,3,FALSE)</f>
        <v>HBG100338BR</v>
      </c>
      <c r="D492" s="71">
        <v>1</v>
      </c>
      <c r="E492" s="116">
        <v>14.99</v>
      </c>
      <c r="F492" s="127">
        <v>2.5</v>
      </c>
      <c r="G492" s="66">
        <f t="shared" si="31"/>
        <v>17.490000000000002</v>
      </c>
      <c r="H492" s="35">
        <v>-6</v>
      </c>
      <c r="I492" s="79">
        <v>-8.1</v>
      </c>
      <c r="J492" s="35">
        <f t="shared" si="28"/>
        <v>-2.6235000000000004</v>
      </c>
      <c r="K492" s="35"/>
      <c r="L492" s="35"/>
      <c r="M492" s="55"/>
      <c r="N492" s="35">
        <f>Table2[[#This Row],[Mileage]]*-0.25</f>
        <v>0</v>
      </c>
      <c r="O492" s="9" t="s">
        <v>11</v>
      </c>
      <c r="P492" s="35">
        <f>Table2[[#This Row],[Total Payment Received Before Fees]]+Table2[[#This Row],[Unit Cost]]+Table2[[#This Row],[Shipping Cost]]+Table2[[#This Row],[Amazon Fee]]+Table2[[#This Row],[Parking Fee]]+Table2[[#This Row],[Miscellaneous / Overhead]]</f>
        <v>0.76650000000000196</v>
      </c>
      <c r="Q492" s="38">
        <v>41675</v>
      </c>
    </row>
    <row r="493" spans="1:18">
      <c r="A493" s="7" t="s">
        <v>2365</v>
      </c>
      <c r="B493" s="20" t="str">
        <f>VLOOKUP(A493,'Product Database'!$1:$1048576,3,FALSE)</f>
        <v>GCB1295</v>
      </c>
      <c r="D493" s="71">
        <v>1</v>
      </c>
      <c r="E493" s="116">
        <v>8.99</v>
      </c>
      <c r="F493" s="127">
        <v>4.74</v>
      </c>
      <c r="G493" s="66">
        <f t="shared" si="31"/>
        <v>13.73</v>
      </c>
      <c r="H493" s="35" t="e">
        <f>-VLOOKUP(B493,#REF!,3,FALSE)*0.75</f>
        <v>#REF!</v>
      </c>
      <c r="I493" s="79">
        <v>-2.09</v>
      </c>
      <c r="J493" s="35">
        <f t="shared" si="28"/>
        <v>-2.0594999999999999</v>
      </c>
      <c r="K493" s="35"/>
      <c r="L493" s="35"/>
      <c r="M493" s="55"/>
      <c r="N493" s="35">
        <f>Table2[[#This Row],[Mileage]]*-0.25</f>
        <v>0</v>
      </c>
      <c r="O493" s="9" t="s">
        <v>11</v>
      </c>
      <c r="P493" s="35" t="e">
        <f>Table2[[#This Row],[Total Payment Received Before Fees]]+Table2[[#This Row],[Unit Cost]]+Table2[[#This Row],[Shipping Cost]]+Table2[[#This Row],[Amazon Fee]]+Table2[[#This Row],[Parking Fee]]+Table2[[#This Row],[Miscellaneous / Overhead]]</f>
        <v>#REF!</v>
      </c>
      <c r="Q493" s="38">
        <v>41675</v>
      </c>
    </row>
    <row r="494" spans="1:18">
      <c r="A494" s="7" t="s">
        <v>386</v>
      </c>
      <c r="B494" s="20" t="str">
        <f>VLOOKUP(A494,'Product Database'!$1:$1048576,3,FALSE)</f>
        <v>HW00243G</v>
      </c>
      <c r="D494" s="71">
        <v>1</v>
      </c>
      <c r="E494" s="116">
        <v>8.99</v>
      </c>
      <c r="F494" s="127">
        <v>5.49</v>
      </c>
      <c r="G494" s="66">
        <f t="shared" si="31"/>
        <v>14.48</v>
      </c>
      <c r="H494" s="35">
        <v>-3.19</v>
      </c>
      <c r="I494" s="79">
        <v>-2.25</v>
      </c>
      <c r="J494" s="35">
        <f t="shared" si="28"/>
        <v>-2.1720000000000002</v>
      </c>
      <c r="K494" s="35"/>
      <c r="L494" s="35"/>
      <c r="M494" s="55"/>
      <c r="N494" s="35">
        <f>Table2[[#This Row],[Mileage]]*-0.25</f>
        <v>0</v>
      </c>
      <c r="O494" s="9" t="s">
        <v>11</v>
      </c>
      <c r="P494" s="35">
        <f>Table2[[#This Row],[Total Payment Received Before Fees]]+Table2[[#This Row],[Unit Cost]]+Table2[[#This Row],[Shipping Cost]]+Table2[[#This Row],[Amazon Fee]]+Table2[[#This Row],[Parking Fee]]+Table2[[#This Row],[Miscellaneous / Overhead]]</f>
        <v>6.8680000000000003</v>
      </c>
      <c r="Q494" s="38">
        <v>41675</v>
      </c>
    </row>
    <row r="495" spans="1:18">
      <c r="A495" s="12"/>
      <c r="B495" s="20"/>
      <c r="E495" s="35"/>
      <c r="F495" s="129"/>
      <c r="G495" s="66">
        <f t="shared" si="31"/>
        <v>0</v>
      </c>
      <c r="H495" s="35"/>
      <c r="I495" s="80"/>
      <c r="J495" s="37"/>
      <c r="K495" s="35"/>
      <c r="L495" s="35"/>
      <c r="M495" s="55">
        <v>40</v>
      </c>
      <c r="N495" s="35">
        <f>Table2[[#This Row],[Mileage]]*-0.25</f>
        <v>-10</v>
      </c>
      <c r="O495" s="9" t="s">
        <v>11</v>
      </c>
      <c r="P495" s="35">
        <f>Table2[[#This Row],[Mileage Reimbursement]]</f>
        <v>-10</v>
      </c>
      <c r="Q495" s="38">
        <v>41675</v>
      </c>
      <c r="R495" s="9" t="s">
        <v>6047</v>
      </c>
    </row>
    <row r="496" spans="1:18">
      <c r="A496" s="7" t="s">
        <v>235</v>
      </c>
      <c r="B496" s="20" t="str">
        <f>VLOOKUP(A496,'Product Database'!$1:$1048576,3,FALSE)</f>
        <v>HBG100434PU</v>
      </c>
      <c r="D496" s="71">
        <v>1</v>
      </c>
      <c r="E496" s="116">
        <v>20.49</v>
      </c>
      <c r="F496" s="122">
        <v>6.49</v>
      </c>
      <c r="G496" s="66">
        <f t="shared" si="31"/>
        <v>26.979999999999997</v>
      </c>
      <c r="H496" s="35">
        <v>-6</v>
      </c>
      <c r="I496" s="35">
        <v>-6.51</v>
      </c>
      <c r="J496" s="35">
        <f t="shared" si="28"/>
        <v>-4.0469999999999997</v>
      </c>
      <c r="K496" s="35"/>
      <c r="L496" s="35"/>
      <c r="M496" s="55"/>
      <c r="N496" s="35">
        <f>Table2[[#This Row],[Mileage]]*-0.25</f>
        <v>0</v>
      </c>
      <c r="O496" s="9" t="s">
        <v>10</v>
      </c>
      <c r="P496" s="35">
        <f>Table2[[#This Row],[Total Payment Received Before Fees]]+Table2[[#This Row],[Unit Cost]]+Table2[[#This Row],[Shipping Cost]]+Table2[[#This Row],[Amazon Fee]]+Table2[[#This Row],[Parking Fee]]+Table2[[#This Row],[Miscellaneous / Overhead]]</f>
        <v>10.422999999999998</v>
      </c>
      <c r="Q496" s="38">
        <v>41675</v>
      </c>
    </row>
    <row r="497" spans="1:18">
      <c r="A497" s="7">
        <v>1</v>
      </c>
      <c r="B497" s="20" t="str">
        <f>VLOOKUP(A497,'Product Database'!$1:$1048576,3,FALSE)</f>
        <v>HBG100154B</v>
      </c>
      <c r="D497" s="71">
        <v>1</v>
      </c>
      <c r="E497" s="116">
        <v>9.99</v>
      </c>
      <c r="F497" s="122">
        <v>5.49</v>
      </c>
      <c r="G497" s="66">
        <f t="shared" si="31"/>
        <v>15.48</v>
      </c>
      <c r="H497" s="35" t="e">
        <f>-VLOOKUP(B497,#REF!,3,FALSE)*0.75</f>
        <v>#REF!</v>
      </c>
      <c r="I497" s="35">
        <v>-3.29</v>
      </c>
      <c r="J497" s="35">
        <f t="shared" si="28"/>
        <v>-2.3220000000000001</v>
      </c>
      <c r="K497" s="35"/>
      <c r="L497" s="35"/>
      <c r="M497" s="55"/>
      <c r="N497" s="35">
        <f>Table2[[#This Row],[Mileage]]*-0.25</f>
        <v>0</v>
      </c>
      <c r="O497" s="9" t="s">
        <v>10</v>
      </c>
      <c r="P497" s="35" t="e">
        <f>Table2[[#This Row],[Total Payment Received Before Fees]]+Table2[[#This Row],[Unit Cost]]+Table2[[#This Row],[Shipping Cost]]+Table2[[#This Row],[Amazon Fee]]+Table2[[#This Row],[Parking Fee]]+Table2[[#This Row],[Miscellaneous / Overhead]]</f>
        <v>#REF!</v>
      </c>
      <c r="Q497" s="38">
        <v>41675</v>
      </c>
    </row>
    <row r="498" spans="1:18">
      <c r="A498" s="7">
        <v>1</v>
      </c>
      <c r="B498" s="20" t="str">
        <f>VLOOKUP(A498,'Product Database'!$1:$1048576,3,FALSE)</f>
        <v>HBG100154B</v>
      </c>
      <c r="D498" s="71">
        <v>1</v>
      </c>
      <c r="E498" s="116">
        <v>9.99</v>
      </c>
      <c r="F498" s="122">
        <v>5.49</v>
      </c>
      <c r="G498" s="66">
        <f t="shared" si="31"/>
        <v>15.48</v>
      </c>
      <c r="H498" s="35" t="e">
        <f>-VLOOKUP(B498,#REF!,3,FALSE)*0.75</f>
        <v>#REF!</v>
      </c>
      <c r="I498" s="35">
        <v>-3.29</v>
      </c>
      <c r="J498" s="35">
        <f t="shared" si="28"/>
        <v>-2.3220000000000001</v>
      </c>
      <c r="K498" s="35"/>
      <c r="L498" s="35"/>
      <c r="M498" s="55"/>
      <c r="N498" s="35">
        <f>Table2[[#This Row],[Mileage]]*-0.25</f>
        <v>0</v>
      </c>
      <c r="O498" s="9" t="s">
        <v>10</v>
      </c>
      <c r="P498" s="35" t="e">
        <f>Table2[[#This Row],[Total Payment Received Before Fees]]+Table2[[#This Row],[Unit Cost]]+Table2[[#This Row],[Shipping Cost]]+Table2[[#This Row],[Amazon Fee]]+Table2[[#This Row],[Parking Fee]]+Table2[[#This Row],[Miscellaneous / Overhead]]</f>
        <v>#REF!</v>
      </c>
      <c r="Q498" s="38">
        <v>41675</v>
      </c>
    </row>
    <row r="499" spans="1:18">
      <c r="A499" s="7" t="s">
        <v>3007</v>
      </c>
      <c r="B499" s="20" t="str">
        <f>VLOOKUP(A499,'Product Database'!$1:$1048576,3,FALSE)</f>
        <v>HC24626B</v>
      </c>
      <c r="D499" s="71">
        <v>1</v>
      </c>
      <c r="E499" s="116">
        <v>7.99</v>
      </c>
      <c r="F499" s="122">
        <v>4.99</v>
      </c>
      <c r="G499" s="66">
        <f t="shared" si="31"/>
        <v>12.98</v>
      </c>
      <c r="H499" s="35" t="e">
        <f>-VLOOKUP(B499,#REF!,3,FALSE)*0.75</f>
        <v>#REF!</v>
      </c>
      <c r="I499" s="35">
        <v>-2.25</v>
      </c>
      <c r="J499" s="35">
        <f t="shared" si="28"/>
        <v>-1.9470000000000001</v>
      </c>
      <c r="K499" s="35"/>
      <c r="L499" s="35"/>
      <c r="M499" s="55"/>
      <c r="N499" s="35">
        <f>Table2[[#This Row],[Mileage]]*-0.25</f>
        <v>0</v>
      </c>
      <c r="O499" s="9" t="s">
        <v>10</v>
      </c>
      <c r="P499" s="35" t="e">
        <f>Table2[[#This Row],[Total Payment Received Before Fees]]+Table2[[#This Row],[Unit Cost]]+Table2[[#This Row],[Shipping Cost]]+Table2[[#This Row],[Amazon Fee]]+Table2[[#This Row],[Parking Fee]]+Table2[[#This Row],[Miscellaneous / Overhead]]</f>
        <v>#REF!</v>
      </c>
      <c r="Q499" s="38">
        <v>41676</v>
      </c>
    </row>
    <row r="500" spans="1:18">
      <c r="A500" s="7" t="s">
        <v>3111</v>
      </c>
      <c r="B500" s="20" t="str">
        <f>VLOOKUP(A500,'Product Database'!$1:$1048576,3,FALSE)</f>
        <v>HC24613</v>
      </c>
      <c r="D500" s="71">
        <v>1</v>
      </c>
      <c r="E500" s="116">
        <v>7.49</v>
      </c>
      <c r="F500" s="122">
        <v>4.99</v>
      </c>
      <c r="G500" s="66">
        <f t="shared" si="31"/>
        <v>12.48</v>
      </c>
      <c r="H500" s="35" t="e">
        <f>-VLOOKUP(B500,#REF!,3,FALSE)*0.75</f>
        <v>#REF!</v>
      </c>
      <c r="I500" s="35">
        <v>-1.93</v>
      </c>
      <c r="J500" s="35">
        <f t="shared" si="28"/>
        <v>-1.8719999999999999</v>
      </c>
      <c r="K500" s="35"/>
      <c r="L500" s="35"/>
      <c r="M500" s="55"/>
      <c r="N500" s="35">
        <f>Table2[[#This Row],[Mileage]]*-0.25</f>
        <v>0</v>
      </c>
      <c r="O500" s="9" t="s">
        <v>10</v>
      </c>
      <c r="P500" s="35" t="e">
        <f>Table2[[#This Row],[Total Payment Received Before Fees]]+Table2[[#This Row],[Unit Cost]]+Table2[[#This Row],[Shipping Cost]]+Table2[[#This Row],[Amazon Fee]]+Table2[[#This Row],[Parking Fee]]+Table2[[#This Row],[Miscellaneous / Overhead]]</f>
        <v>#REF!</v>
      </c>
      <c r="Q500" s="38">
        <v>41676</v>
      </c>
    </row>
    <row r="501" spans="1:18">
      <c r="A501" s="7" t="s">
        <v>1483</v>
      </c>
      <c r="B501" s="20" t="str">
        <f>VLOOKUP(A501,'Product Database'!$1:$1048576,3,FALSE)</f>
        <v>HBG100291BR</v>
      </c>
      <c r="D501" s="71">
        <v>1</v>
      </c>
      <c r="E501" s="116">
        <v>19.989999999999998</v>
      </c>
      <c r="F501" s="122">
        <v>6.49</v>
      </c>
      <c r="G501" s="66">
        <f t="shared" si="31"/>
        <v>26.479999999999997</v>
      </c>
      <c r="H501" s="35">
        <v>-7.5</v>
      </c>
      <c r="I501" s="35">
        <v>-3.11</v>
      </c>
      <c r="J501" s="35">
        <f t="shared" si="28"/>
        <v>-3.9719999999999995</v>
      </c>
      <c r="K501" s="35"/>
      <c r="L501" s="35"/>
      <c r="M501" s="55"/>
      <c r="N501" s="35">
        <f>Table2[[#This Row],[Mileage]]*-0.25</f>
        <v>0</v>
      </c>
      <c r="O501" s="9" t="s">
        <v>10</v>
      </c>
      <c r="P501" s="35">
        <f>Table2[[#This Row],[Total Payment Received Before Fees]]+Table2[[#This Row],[Unit Cost]]+Table2[[#This Row],[Shipping Cost]]+Table2[[#This Row],[Amazon Fee]]+Table2[[#This Row],[Parking Fee]]+Table2[[#This Row],[Miscellaneous / Overhead]]</f>
        <v>11.897999999999998</v>
      </c>
      <c r="Q501" s="38">
        <v>41676</v>
      </c>
    </row>
    <row r="502" spans="1:18">
      <c r="A502" s="7" t="s">
        <v>5610</v>
      </c>
      <c r="B502" s="20" t="str">
        <f>VLOOKUP(A502,'Product Database'!$1:$1048576,3,FALSE)</f>
        <v>HBG100239PN</v>
      </c>
      <c r="D502" s="71">
        <v>1</v>
      </c>
      <c r="E502" s="116">
        <v>17.940000000000001</v>
      </c>
      <c r="F502" s="122">
        <v>6.49</v>
      </c>
      <c r="G502" s="66">
        <f t="shared" si="31"/>
        <v>24.43</v>
      </c>
      <c r="H502" s="124"/>
      <c r="I502" s="35">
        <v>0</v>
      </c>
      <c r="J502" s="35">
        <f t="shared" si="28"/>
        <v>-3.6644999999999999</v>
      </c>
      <c r="K502" s="35"/>
      <c r="L502" s="35">
        <v>-24.43</v>
      </c>
      <c r="M502" s="55"/>
      <c r="N502" s="35">
        <f>Table2[[#This Row],[Mileage]]*-0.25</f>
        <v>0</v>
      </c>
      <c r="O502" s="131" t="s">
        <v>11</v>
      </c>
      <c r="P502" s="35">
        <f>Table2[[#This Row],[Total Payment Received Before Fees]]+Table2[[#This Row],[Unit Cost]]+Table2[[#This Row],[Shipping Cost]]+Table2[[#This Row],[Amazon Fee]]+Table2[[#This Row],[Parking Fee]]+Table2[[#This Row],[Miscellaneous / Overhead]]</f>
        <v>-3.6645000000000003</v>
      </c>
      <c r="Q502" s="38">
        <v>41676</v>
      </c>
      <c r="R502" s="9" t="s">
        <v>6133</v>
      </c>
    </row>
    <row r="503" spans="1:18">
      <c r="A503" s="7">
        <v>1</v>
      </c>
      <c r="B503" s="20" t="str">
        <f>VLOOKUP(A503,'Product Database'!$1:$1048576,3,FALSE)</f>
        <v>HBG100154B</v>
      </c>
      <c r="D503" s="71">
        <v>1</v>
      </c>
      <c r="E503" s="116">
        <v>9.99</v>
      </c>
      <c r="F503" s="122">
        <v>5.49</v>
      </c>
      <c r="G503" s="66">
        <f t="shared" si="31"/>
        <v>15.48</v>
      </c>
      <c r="H503" s="35" t="e">
        <f>-VLOOKUP(B503,#REF!,3,FALSE)*0.75</f>
        <v>#REF!</v>
      </c>
      <c r="I503" s="35">
        <v>-3.29</v>
      </c>
      <c r="J503" s="35">
        <f t="shared" si="28"/>
        <v>-2.3220000000000001</v>
      </c>
      <c r="K503" s="35"/>
      <c r="L503" s="35"/>
      <c r="M503" s="55"/>
      <c r="N503" s="35">
        <f>Table2[[#This Row],[Mileage]]*-0.25</f>
        <v>0</v>
      </c>
      <c r="O503" s="9" t="s">
        <v>10</v>
      </c>
      <c r="P503" s="35" t="e">
        <f>Table2[[#This Row],[Total Payment Received Before Fees]]+Table2[[#This Row],[Unit Cost]]+Table2[[#This Row],[Shipping Cost]]+Table2[[#This Row],[Amazon Fee]]+Table2[[#This Row],[Parking Fee]]+Table2[[#This Row],[Miscellaneous / Overhead]]</f>
        <v>#REF!</v>
      </c>
      <c r="Q503" s="38">
        <v>41677</v>
      </c>
    </row>
    <row r="504" spans="1:18">
      <c r="A504" s="7" t="s">
        <v>384</v>
      </c>
      <c r="B504" s="20" t="str">
        <f>VLOOKUP(A504,'Product Database'!$1:$1048576,3,FALSE)</f>
        <v>HWZZ002</v>
      </c>
      <c r="D504" s="71">
        <v>1</v>
      </c>
      <c r="E504" s="116">
        <v>8.99</v>
      </c>
      <c r="F504" s="122">
        <v>5.49</v>
      </c>
      <c r="G504" s="66">
        <f t="shared" si="31"/>
        <v>14.48</v>
      </c>
      <c r="H504" s="35">
        <v>-3.18</v>
      </c>
      <c r="I504" s="35">
        <v>-2.25</v>
      </c>
      <c r="J504" s="35">
        <f t="shared" si="28"/>
        <v>-2.1720000000000002</v>
      </c>
      <c r="K504" s="35"/>
      <c r="L504" s="35"/>
      <c r="M504" s="55"/>
      <c r="N504" s="35">
        <f>Table2[[#This Row],[Mileage]]*-0.25</f>
        <v>0</v>
      </c>
      <c r="O504" s="9" t="s">
        <v>10</v>
      </c>
      <c r="P504" s="35">
        <f>Table2[[#This Row],[Total Payment Received Before Fees]]+Table2[[#This Row],[Unit Cost]]+Table2[[#This Row],[Shipping Cost]]+Table2[[#This Row],[Amazon Fee]]+Table2[[#This Row],[Parking Fee]]+Table2[[#This Row],[Miscellaneous / Overhead]]</f>
        <v>6.8780000000000001</v>
      </c>
      <c r="Q504" s="38">
        <v>41677</v>
      </c>
    </row>
    <row r="505" spans="1:18">
      <c r="A505" s="7" t="s">
        <v>869</v>
      </c>
      <c r="B505" s="20" t="str">
        <f>VLOOKUP(A505,'Product Database'!$1:$1048576,3,FALSE)</f>
        <v>GK1281R</v>
      </c>
      <c r="D505" s="71">
        <v>1</v>
      </c>
      <c r="E505" s="116">
        <v>12.99</v>
      </c>
      <c r="F505" s="122" t="s">
        <v>2239</v>
      </c>
      <c r="G505" s="66">
        <f t="shared" si="31"/>
        <v>12.99</v>
      </c>
      <c r="H505" s="35" t="e">
        <f>-VLOOKUP(B505,#REF!,3,FALSE)*0.75</f>
        <v>#REF!</v>
      </c>
      <c r="I505" s="35">
        <v>-1.93</v>
      </c>
      <c r="J505" s="35">
        <f t="shared" si="28"/>
        <v>-1.9484999999999999</v>
      </c>
      <c r="K505" s="35"/>
      <c r="L505" s="35"/>
      <c r="M505" s="55"/>
      <c r="N505" s="35">
        <f>Table2[[#This Row],[Mileage]]*-0.25</f>
        <v>0</v>
      </c>
      <c r="O505" s="9" t="s">
        <v>10</v>
      </c>
      <c r="P505" s="35" t="e">
        <f>Table2[[#This Row],[Total Payment Received Before Fees]]+Table2[[#This Row],[Unit Cost]]+Table2[[#This Row],[Shipping Cost]]+Table2[[#This Row],[Amazon Fee]]+Table2[[#This Row],[Parking Fee]]+Table2[[#This Row],[Miscellaneous / Overhead]]</f>
        <v>#REF!</v>
      </c>
      <c r="Q505" s="38">
        <v>41677</v>
      </c>
    </row>
    <row r="506" spans="1:18">
      <c r="A506" s="7" t="s">
        <v>2808</v>
      </c>
      <c r="B506" s="20" t="str">
        <f>VLOOKUP(A506,'Product Database'!$1:$1048576,3,FALSE)</f>
        <v>CAP00136PU</v>
      </c>
      <c r="D506" s="71">
        <v>1</v>
      </c>
      <c r="E506" s="116">
        <v>11.99</v>
      </c>
      <c r="F506" s="122">
        <v>4.99</v>
      </c>
      <c r="G506" s="66">
        <f t="shared" si="31"/>
        <v>16.98</v>
      </c>
      <c r="H506" s="124">
        <v>0</v>
      </c>
      <c r="I506" s="35">
        <v>0</v>
      </c>
      <c r="J506" s="35">
        <f t="shared" si="28"/>
        <v>-2.5470000000000002</v>
      </c>
      <c r="K506" s="35"/>
      <c r="L506" s="35">
        <v>-16.98</v>
      </c>
      <c r="M506" s="55"/>
      <c r="N506" s="35">
        <f>Table2[[#This Row],[Mileage]]*-0.25</f>
        <v>0</v>
      </c>
      <c r="O506" s="131" t="s">
        <v>11</v>
      </c>
      <c r="P506" s="35">
        <f>Table2[[#This Row],[Total Payment Received Before Fees]]+Table2[[#This Row],[Unit Cost]]+Table2[[#This Row],[Shipping Cost]]+Table2[[#This Row],[Amazon Fee]]+Table2[[#This Row],[Parking Fee]]+Table2[[#This Row],[Miscellaneous / Overhead]]</f>
        <v>-2.5470000000000006</v>
      </c>
      <c r="Q506" s="38">
        <v>41677</v>
      </c>
      <c r="R506" s="9" t="s">
        <v>6134</v>
      </c>
    </row>
    <row r="507" spans="1:18">
      <c r="A507" s="7" t="s">
        <v>1552</v>
      </c>
      <c r="B507" s="20" t="str">
        <f>VLOOKUP(A507,'Product Database'!$1:$1048576,3,FALSE)</f>
        <v>HBG100338BR</v>
      </c>
      <c r="D507" s="71">
        <v>1</v>
      </c>
      <c r="E507" s="116">
        <v>14.99</v>
      </c>
      <c r="F507" s="122">
        <v>5.49</v>
      </c>
      <c r="G507" s="66">
        <f t="shared" si="31"/>
        <v>20.48</v>
      </c>
      <c r="H507" s="35">
        <v>-6</v>
      </c>
      <c r="I507" s="35">
        <v>-6.51</v>
      </c>
      <c r="J507" s="35">
        <f t="shared" si="28"/>
        <v>-3.0720000000000001</v>
      </c>
      <c r="K507" s="35"/>
      <c r="L507" s="35"/>
      <c r="M507" s="55"/>
      <c r="N507" s="35">
        <f>Table2[[#This Row],[Mileage]]*-0.25</f>
        <v>0</v>
      </c>
      <c r="O507" s="9" t="s">
        <v>10</v>
      </c>
      <c r="P507" s="35">
        <f>Table2[[#This Row],[Total Payment Received Before Fees]]+Table2[[#This Row],[Unit Cost]]+Table2[[#This Row],[Shipping Cost]]+Table2[[#This Row],[Amazon Fee]]+Table2[[#This Row],[Parking Fee]]+Table2[[#This Row],[Miscellaneous / Overhead]]</f>
        <v>4.8980000000000006</v>
      </c>
      <c r="Q507" s="38">
        <v>41677</v>
      </c>
    </row>
    <row r="508" spans="1:18">
      <c r="A508" s="7" t="s">
        <v>2759</v>
      </c>
      <c r="B508" s="20" t="str">
        <f>VLOOKUP(A508,'Product Database'!$1:$1048576,3,FALSE)</f>
        <v>CAP00139</v>
      </c>
      <c r="D508" s="71">
        <v>1</v>
      </c>
      <c r="E508" s="116">
        <v>14.99</v>
      </c>
      <c r="F508" s="122">
        <v>4.99</v>
      </c>
      <c r="G508" s="66">
        <f t="shared" si="31"/>
        <v>19.98</v>
      </c>
      <c r="H508" s="35" t="e">
        <f>-VLOOKUP(B508,#REF!,3,FALSE)*0.75</f>
        <v>#REF!</v>
      </c>
      <c r="I508" s="35">
        <v>-2.59</v>
      </c>
      <c r="J508" s="35">
        <f t="shared" si="28"/>
        <v>-2.9969999999999999</v>
      </c>
      <c r="K508" s="35"/>
      <c r="L508" s="35"/>
      <c r="M508" s="55"/>
      <c r="N508" s="35">
        <f>Table2[[#This Row],[Mileage]]*-0.25</f>
        <v>0</v>
      </c>
      <c r="O508" s="9" t="s">
        <v>10</v>
      </c>
      <c r="P508" s="35" t="e">
        <f>Table2[[#This Row],[Total Payment Received Before Fees]]+Table2[[#This Row],[Unit Cost]]+Table2[[#This Row],[Shipping Cost]]+Table2[[#This Row],[Amazon Fee]]+Table2[[#This Row],[Parking Fee]]+Table2[[#This Row],[Miscellaneous / Overhead]]</f>
        <v>#REF!</v>
      </c>
      <c r="Q508" s="38">
        <v>41677</v>
      </c>
    </row>
    <row r="509" spans="1:18">
      <c r="A509" s="7" t="s">
        <v>1552</v>
      </c>
      <c r="B509" s="20" t="str">
        <f>VLOOKUP(A509,'Product Database'!$1:$1048576,3,FALSE)</f>
        <v>HBG100338BR</v>
      </c>
      <c r="D509" s="71">
        <v>1</v>
      </c>
      <c r="E509" s="116">
        <v>14.99</v>
      </c>
      <c r="F509" s="122">
        <v>5.49</v>
      </c>
      <c r="G509" s="66">
        <f t="shared" si="31"/>
        <v>20.48</v>
      </c>
      <c r="H509" s="35">
        <v>-6</v>
      </c>
      <c r="I509" s="35">
        <v>-6.01</v>
      </c>
      <c r="J509" s="35">
        <f t="shared" si="28"/>
        <v>-3.0720000000000001</v>
      </c>
      <c r="K509" s="35"/>
      <c r="L509" s="35"/>
      <c r="M509" s="55"/>
      <c r="N509" s="35">
        <f>Table2[[#This Row],[Mileage]]*-0.25</f>
        <v>0</v>
      </c>
      <c r="O509" s="9" t="s">
        <v>10</v>
      </c>
      <c r="P509" s="35">
        <f>Table2[[#This Row],[Total Payment Received Before Fees]]+Table2[[#This Row],[Unit Cost]]+Table2[[#This Row],[Shipping Cost]]+Table2[[#This Row],[Amazon Fee]]+Table2[[#This Row],[Parking Fee]]+Table2[[#This Row],[Miscellaneous / Overhead]]</f>
        <v>5.3980000000000006</v>
      </c>
      <c r="Q509" s="38">
        <v>41677</v>
      </c>
    </row>
    <row r="510" spans="1:18">
      <c r="B510" s="20"/>
      <c r="G510" s="66">
        <f t="shared" si="31"/>
        <v>0</v>
      </c>
      <c r="H510" s="35"/>
      <c r="I510" s="35"/>
      <c r="J510" s="35"/>
      <c r="K510" s="35"/>
      <c r="L510" s="35"/>
      <c r="M510" s="55">
        <v>55</v>
      </c>
      <c r="N510" s="35">
        <f>Table2[[#This Row],[Mileage]]*-0.25</f>
        <v>-13.75</v>
      </c>
      <c r="O510" s="9" t="s">
        <v>10</v>
      </c>
      <c r="P510" s="35">
        <f>Table2[[#This Row],[Mileage Reimbursement]]</f>
        <v>-13.75</v>
      </c>
      <c r="Q510" s="38">
        <v>41677</v>
      </c>
      <c r="R510" s="9" t="s">
        <v>6139</v>
      </c>
    </row>
    <row r="511" spans="1:18">
      <c r="A511" s="62" t="s">
        <v>1552</v>
      </c>
      <c r="B511" s="21" t="str">
        <f>VLOOKUP(A511,'Product Database'!$1:$1048576,3,FALSE)</f>
        <v>HBG100338BR</v>
      </c>
      <c r="C511" s="13"/>
      <c r="D511" s="72">
        <v>1</v>
      </c>
      <c r="E511" s="135">
        <v>14.99</v>
      </c>
      <c r="F511" s="136">
        <v>5.49</v>
      </c>
      <c r="G511" s="133">
        <f t="shared" si="31"/>
        <v>20.48</v>
      </c>
      <c r="H511" s="26">
        <v>-6</v>
      </c>
      <c r="I511" s="26">
        <v>-6.51</v>
      </c>
      <c r="J511" s="26">
        <v>-1.27</v>
      </c>
      <c r="K511" s="26"/>
      <c r="L511" s="142">
        <v>-14.99</v>
      </c>
      <c r="M511" s="49"/>
      <c r="N511" s="26">
        <f>Table2[[#This Row],[Mileage]]*-0.25</f>
        <v>0</v>
      </c>
      <c r="O511" s="131" t="s">
        <v>11</v>
      </c>
      <c r="P511" s="26">
        <f>Table2[[#This Row],[Total Payment Received Before Fees]]+Table2[[#This Row],[Unit Cost]]+Table2[[#This Row],[Shipping Cost]]+Table2[[#This Row],[Amazon Fee]]+Table2[[#This Row],[Parking Fee]]+Table2[[#This Row],[Miscellaneous / Overhead]]</f>
        <v>-8.2899999999999991</v>
      </c>
      <c r="Q511" s="27">
        <v>41678</v>
      </c>
      <c r="R511" s="13" t="s">
        <v>2856</v>
      </c>
    </row>
    <row r="512" spans="1:18">
      <c r="A512" s="7" t="s">
        <v>3012</v>
      </c>
      <c r="B512" s="20" t="str">
        <f>VLOOKUP(A512,'Product Database'!$1:$1048576,3,FALSE)</f>
        <v>HC24635HM</v>
      </c>
      <c r="D512" s="71">
        <v>1</v>
      </c>
      <c r="E512" s="116">
        <v>9.99</v>
      </c>
      <c r="F512" s="122">
        <v>4.99</v>
      </c>
      <c r="G512" s="66">
        <f t="shared" si="31"/>
        <v>14.98</v>
      </c>
      <c r="H512" s="35" t="e">
        <f>-VLOOKUP(B512,#REF!,3,FALSE)*0.75</f>
        <v>#REF!</v>
      </c>
      <c r="I512" s="35">
        <v>-2.0099999999999998</v>
      </c>
      <c r="J512" s="35">
        <f t="shared" si="28"/>
        <v>-2.2469999999999999</v>
      </c>
      <c r="K512" s="35"/>
      <c r="L512" s="35"/>
      <c r="M512" s="55"/>
      <c r="N512" s="35">
        <f>Table2[[#This Row],[Mileage]]*-0.25</f>
        <v>0</v>
      </c>
      <c r="O512" s="9" t="s">
        <v>11</v>
      </c>
      <c r="P512" s="35" t="e">
        <f>Table2[[#This Row],[Total Payment Received Before Fees]]+Table2[[#This Row],[Unit Cost]]+Table2[[#This Row],[Shipping Cost]]+Table2[[#This Row],[Amazon Fee]]+Table2[[#This Row],[Parking Fee]]+Table2[[#This Row],[Miscellaneous / Overhead]]</f>
        <v>#REF!</v>
      </c>
      <c r="Q512" s="38">
        <v>41678</v>
      </c>
    </row>
    <row r="513" spans="1:18">
      <c r="A513" s="7" t="s">
        <v>2372</v>
      </c>
      <c r="B513" s="20" t="str">
        <f>VLOOKUP(A513,'Product Database'!$1:$1048576,3,FALSE)</f>
        <v>GCB1258B</v>
      </c>
      <c r="D513" s="71">
        <v>1</v>
      </c>
      <c r="E513" s="116">
        <f>13.98/2</f>
        <v>6.99</v>
      </c>
      <c r="F513" s="46">
        <f>4.99/2</f>
        <v>2.4950000000000001</v>
      </c>
      <c r="G513" s="66">
        <f t="shared" si="31"/>
        <v>9.4849999999999994</v>
      </c>
      <c r="H513" s="35" t="e">
        <f>-VLOOKUP(B513,#REF!,3,FALSE)*0.75</f>
        <v>#REF!</v>
      </c>
      <c r="I513" s="35">
        <v>-2.59</v>
      </c>
      <c r="J513" s="35">
        <f t="shared" si="28"/>
        <v>-1.42275</v>
      </c>
      <c r="K513" s="35"/>
      <c r="L513" s="35"/>
      <c r="M513" s="55"/>
      <c r="N513" s="35">
        <f>Table2[[#This Row],[Mileage]]*-0.25</f>
        <v>0</v>
      </c>
      <c r="O513" s="9" t="s">
        <v>11</v>
      </c>
      <c r="P513" s="35" t="e">
        <f>Table2[[#This Row],[Total Payment Received Before Fees]]+Table2[[#This Row],[Unit Cost]]+Table2[[#This Row],[Shipping Cost]]+Table2[[#This Row],[Amazon Fee]]+Table2[[#This Row],[Parking Fee]]+Table2[[#This Row],[Miscellaneous / Overhead]]</f>
        <v>#REF!</v>
      </c>
      <c r="Q513" s="38">
        <v>41678</v>
      </c>
    </row>
    <row r="514" spans="1:18">
      <c r="A514" s="7" t="s">
        <v>2372</v>
      </c>
      <c r="B514" s="20" t="str">
        <f>VLOOKUP(A514,'Product Database'!$1:$1048576,3,FALSE)</f>
        <v>GCB1258B</v>
      </c>
      <c r="D514" s="71">
        <v>1</v>
      </c>
      <c r="E514" s="116">
        <f>13.98/2</f>
        <v>6.99</v>
      </c>
      <c r="F514" s="46">
        <v>2.4900000000000002</v>
      </c>
      <c r="G514" s="66">
        <f t="shared" si="31"/>
        <v>9.48</v>
      </c>
      <c r="H514" s="35" t="e">
        <f>-VLOOKUP(B514,#REF!,3,FALSE)*0.75</f>
        <v>#REF!</v>
      </c>
      <c r="I514" s="35">
        <v>0</v>
      </c>
      <c r="J514" s="35">
        <f t="shared" si="28"/>
        <v>-1.4219999999999999</v>
      </c>
      <c r="K514" s="35"/>
      <c r="L514" s="35"/>
      <c r="M514" s="55"/>
      <c r="N514" s="35">
        <f>Table2[[#This Row],[Mileage]]*-0.25</f>
        <v>0</v>
      </c>
      <c r="O514" s="9" t="s">
        <v>11</v>
      </c>
      <c r="P514" s="35" t="e">
        <f>Table2[[#This Row],[Total Payment Received Before Fees]]+Table2[[#This Row],[Unit Cost]]+Table2[[#This Row],[Shipping Cost]]+Table2[[#This Row],[Amazon Fee]]+Table2[[#This Row],[Parking Fee]]+Table2[[#This Row],[Miscellaneous / Overhead]]</f>
        <v>#REF!</v>
      </c>
      <c r="Q514" s="38">
        <v>41678</v>
      </c>
    </row>
    <row r="515" spans="1:18">
      <c r="A515" s="7" t="s">
        <v>2804</v>
      </c>
      <c r="B515" s="20" t="str">
        <f>VLOOKUP(A515,'Product Database'!$1:$1048576,3,FALSE)</f>
        <v>CAP00137BR</v>
      </c>
      <c r="D515" s="71">
        <v>1</v>
      </c>
      <c r="E515" s="116">
        <v>11.99</v>
      </c>
      <c r="F515" s="122">
        <v>4.99</v>
      </c>
      <c r="G515" s="66">
        <f t="shared" si="31"/>
        <v>16.98</v>
      </c>
      <c r="H515" s="35" t="e">
        <f>-VLOOKUP(B515,#REF!,3,FALSE)*0.75</f>
        <v>#REF!</v>
      </c>
      <c r="I515" s="35">
        <v>-2.59</v>
      </c>
      <c r="J515" s="35">
        <f t="shared" si="28"/>
        <v>-2.5470000000000002</v>
      </c>
      <c r="K515" s="35"/>
      <c r="L515" s="35"/>
      <c r="M515" s="55"/>
      <c r="N515" s="35">
        <f>Table2[[#This Row],[Mileage]]*-0.25</f>
        <v>0</v>
      </c>
      <c r="O515" s="9" t="s">
        <v>11</v>
      </c>
      <c r="P515" s="35" t="e">
        <f>Table2[[#This Row],[Total Payment Received Before Fees]]+Table2[[#This Row],[Unit Cost]]+Table2[[#This Row],[Shipping Cost]]+Table2[[#This Row],[Amazon Fee]]+Table2[[#This Row],[Parking Fee]]+Table2[[#This Row],[Miscellaneous / Overhead]]</f>
        <v>#REF!</v>
      </c>
      <c r="Q515" s="38">
        <v>41678</v>
      </c>
    </row>
    <row r="516" spans="1:18">
      <c r="A516" s="7" t="s">
        <v>2372</v>
      </c>
      <c r="B516" s="20" t="str">
        <f>VLOOKUP(A516,'Product Database'!$1:$1048576,3,FALSE)</f>
        <v>GCB1258B</v>
      </c>
      <c r="D516" s="71">
        <v>1</v>
      </c>
      <c r="E516" s="116">
        <f>13.98/2</f>
        <v>6.99</v>
      </c>
      <c r="F516" s="46">
        <f>4.99/2</f>
        <v>2.4950000000000001</v>
      </c>
      <c r="G516" s="66">
        <f t="shared" si="31"/>
        <v>9.4849999999999994</v>
      </c>
      <c r="H516" s="35" t="e">
        <f>-VLOOKUP(B516,#REF!,3,FALSE)*0.75</f>
        <v>#REF!</v>
      </c>
      <c r="I516" s="35">
        <v>-2.59</v>
      </c>
      <c r="J516" s="35">
        <f t="shared" si="28"/>
        <v>-1.42275</v>
      </c>
      <c r="K516" s="35"/>
      <c r="L516" s="35"/>
      <c r="M516" s="55"/>
      <c r="N516" s="35">
        <f>Table2[[#This Row],[Mileage]]*-0.25</f>
        <v>0</v>
      </c>
      <c r="O516" s="9" t="s">
        <v>11</v>
      </c>
      <c r="P516" s="35" t="e">
        <f>Table2[[#This Row],[Total Payment Received Before Fees]]+Table2[[#This Row],[Unit Cost]]+Table2[[#This Row],[Shipping Cost]]+Table2[[#This Row],[Amazon Fee]]+Table2[[#This Row],[Parking Fee]]+Table2[[#This Row],[Miscellaneous / Overhead]]</f>
        <v>#REF!</v>
      </c>
      <c r="Q516" s="38">
        <v>41678</v>
      </c>
    </row>
    <row r="517" spans="1:18">
      <c r="A517" s="7" t="s">
        <v>2372</v>
      </c>
      <c r="B517" s="20" t="str">
        <f>VLOOKUP(A517,'Product Database'!$1:$1048576,3,FALSE)</f>
        <v>GCB1258B</v>
      </c>
      <c r="D517" s="71">
        <v>1</v>
      </c>
      <c r="E517" s="116">
        <f>13.98/2</f>
        <v>6.99</v>
      </c>
      <c r="F517" s="46">
        <v>2.4900000000000002</v>
      </c>
      <c r="G517" s="66">
        <f t="shared" si="31"/>
        <v>9.48</v>
      </c>
      <c r="H517" s="35" t="e">
        <f>-VLOOKUP(B517,#REF!,3,FALSE)*0.75</f>
        <v>#REF!</v>
      </c>
      <c r="I517" s="35">
        <v>0</v>
      </c>
      <c r="J517" s="35">
        <f t="shared" si="28"/>
        <v>-1.4219999999999999</v>
      </c>
      <c r="K517" s="35"/>
      <c r="L517" s="35"/>
      <c r="M517" s="55"/>
      <c r="N517" s="35">
        <f>Table2[[#This Row],[Mileage]]*-0.25</f>
        <v>0</v>
      </c>
      <c r="O517" s="9" t="s">
        <v>11</v>
      </c>
      <c r="P517" s="35" t="e">
        <f>Table2[[#This Row],[Total Payment Received Before Fees]]+Table2[[#This Row],[Unit Cost]]+Table2[[#This Row],[Shipping Cost]]+Table2[[#This Row],[Amazon Fee]]+Table2[[#This Row],[Parking Fee]]+Table2[[#This Row],[Miscellaneous / Overhead]]</f>
        <v>#REF!</v>
      </c>
      <c r="Q517" s="38">
        <v>41678</v>
      </c>
    </row>
    <row r="518" spans="1:18">
      <c r="A518" s="7" t="s">
        <v>2019</v>
      </c>
      <c r="B518" s="20" t="str">
        <f>VLOOKUP(A518,'Product Database'!$1:$1048576,3,FALSE)</f>
        <v>HBG100153B</v>
      </c>
      <c r="D518" s="71">
        <v>1</v>
      </c>
      <c r="E518" s="116">
        <v>11.99</v>
      </c>
      <c r="F518" s="122">
        <v>3.24</v>
      </c>
      <c r="G518" s="66">
        <f t="shared" si="31"/>
        <v>15.23</v>
      </c>
      <c r="H518" s="35" t="e">
        <f>-VLOOKUP(B518,#REF!,3,FALSE)*0.75</f>
        <v>#REF!</v>
      </c>
      <c r="I518" s="35">
        <v>0</v>
      </c>
      <c r="J518" s="35">
        <f t="shared" si="28"/>
        <v>-2.2845</v>
      </c>
      <c r="K518" s="35"/>
      <c r="L518" s="35"/>
      <c r="M518" s="55"/>
      <c r="N518" s="35">
        <f>Table2[[#This Row],[Mileage]]*-0.25</f>
        <v>0</v>
      </c>
      <c r="O518" s="9" t="s">
        <v>11</v>
      </c>
      <c r="P518" s="35" t="e">
        <f>Table2[[#This Row],[Total Payment Received Before Fees]]+Table2[[#This Row],[Unit Cost]]+Table2[[#This Row],[Shipping Cost]]+Table2[[#This Row],[Amazon Fee]]+Table2[[#This Row],[Parking Fee]]+Table2[[#This Row],[Miscellaneous / Overhead]]</f>
        <v>#REF!</v>
      </c>
      <c r="Q518" s="38">
        <v>41678</v>
      </c>
    </row>
    <row r="519" spans="1:18">
      <c r="A519" s="7">
        <v>1</v>
      </c>
      <c r="B519" s="20" t="str">
        <f>VLOOKUP(A519,'Product Database'!$1:$1048576,3,FALSE)</f>
        <v>HBG100154B</v>
      </c>
      <c r="D519" s="71">
        <v>1</v>
      </c>
      <c r="E519" s="116">
        <v>9.99</v>
      </c>
      <c r="F519" s="122">
        <v>3.25</v>
      </c>
      <c r="G519" s="66">
        <f t="shared" si="31"/>
        <v>13.24</v>
      </c>
      <c r="H519" s="35" t="e">
        <f>-VLOOKUP(B519,#REF!,3,FALSE)*0.75</f>
        <v>#REF!</v>
      </c>
      <c r="I519" s="35">
        <v>-8.98</v>
      </c>
      <c r="J519" s="35">
        <f t="shared" si="28"/>
        <v>-1.986</v>
      </c>
      <c r="K519" s="35"/>
      <c r="L519" s="35"/>
      <c r="M519" s="55"/>
      <c r="N519" s="35">
        <f>Table2[[#This Row],[Mileage]]*-0.25</f>
        <v>0</v>
      </c>
      <c r="O519" s="9" t="s">
        <v>11</v>
      </c>
      <c r="P519" s="35" t="e">
        <f>Table2[[#This Row],[Total Payment Received Before Fees]]+Table2[[#This Row],[Unit Cost]]+Table2[[#This Row],[Shipping Cost]]+Table2[[#This Row],[Amazon Fee]]+Table2[[#This Row],[Parking Fee]]+Table2[[#This Row],[Miscellaneous / Overhead]]</f>
        <v>#REF!</v>
      </c>
      <c r="Q519" s="38">
        <v>41678</v>
      </c>
    </row>
    <row r="520" spans="1:18">
      <c r="A520" s="7" t="s">
        <v>2829</v>
      </c>
      <c r="B520" s="20" t="str">
        <f>VLOOKUP(A520,'Product Database'!$1:$1048576,3,FALSE)</f>
        <v>CAP-00095</v>
      </c>
      <c r="D520" s="71">
        <v>1</v>
      </c>
      <c r="E520" s="116">
        <v>12.99</v>
      </c>
      <c r="F520" s="122">
        <v>4.99</v>
      </c>
      <c r="G520" s="66">
        <f t="shared" si="31"/>
        <v>17.98</v>
      </c>
      <c r="H520" s="35">
        <v>-3.75</v>
      </c>
      <c r="I520" s="35">
        <v>-2.42</v>
      </c>
      <c r="J520" s="35">
        <f t="shared" si="28"/>
        <v>-2.6970000000000001</v>
      </c>
      <c r="K520" s="35"/>
      <c r="L520" s="35"/>
      <c r="M520" s="55"/>
      <c r="N520" s="35">
        <f>Table2[[#This Row],[Mileage]]*-0.25</f>
        <v>0</v>
      </c>
      <c r="O520" s="9" t="s">
        <v>11</v>
      </c>
      <c r="P520" s="35">
        <f>Table2[[#This Row],[Total Payment Received Before Fees]]+Table2[[#This Row],[Unit Cost]]+Table2[[#This Row],[Shipping Cost]]+Table2[[#This Row],[Amazon Fee]]+Table2[[#This Row],[Parking Fee]]+Table2[[#This Row],[Miscellaneous / Overhead]]</f>
        <v>9.1129999999999995</v>
      </c>
      <c r="Q520" s="38">
        <v>41678</v>
      </c>
    </row>
    <row r="521" spans="1:18">
      <c r="A521" s="7" t="s">
        <v>3119</v>
      </c>
      <c r="B521" s="20" t="str">
        <f>VLOOKUP(A521,'Product Database'!$1:$1048576,3,FALSE)</f>
        <v>HC24521</v>
      </c>
      <c r="D521" s="71">
        <v>1</v>
      </c>
      <c r="E521" s="116">
        <v>7.99</v>
      </c>
      <c r="F521" s="122">
        <v>4.99</v>
      </c>
      <c r="G521" s="66">
        <f t="shared" si="31"/>
        <v>12.98</v>
      </c>
      <c r="H521" s="35">
        <v>-0.75</v>
      </c>
      <c r="I521" s="35">
        <v>-2.0099999999999998</v>
      </c>
      <c r="J521" s="35">
        <f t="shared" si="28"/>
        <v>-1.9470000000000001</v>
      </c>
      <c r="K521" s="35"/>
      <c r="L521" s="35"/>
      <c r="M521" s="55"/>
      <c r="N521" s="35">
        <f>Table2[[#This Row],[Mileage]]*-0.25</f>
        <v>0</v>
      </c>
      <c r="O521" s="9" t="s">
        <v>11</v>
      </c>
      <c r="P521" s="35">
        <f>Table2[[#This Row],[Total Payment Received Before Fees]]+Table2[[#This Row],[Unit Cost]]+Table2[[#This Row],[Shipping Cost]]+Table2[[#This Row],[Amazon Fee]]+Table2[[#This Row],[Parking Fee]]+Table2[[#This Row],[Miscellaneous / Overhead]]</f>
        <v>8.2729999999999997</v>
      </c>
      <c r="Q521" s="38">
        <v>41678</v>
      </c>
    </row>
    <row r="522" spans="1:18">
      <c r="A522" s="7" t="s">
        <v>3115</v>
      </c>
      <c r="B522" s="20" t="str">
        <f>VLOOKUP(A522,'Product Database'!$1:$1048576,3,FALSE)</f>
        <v>HC24522</v>
      </c>
      <c r="D522" s="71">
        <v>1</v>
      </c>
      <c r="E522" s="116">
        <v>8.99</v>
      </c>
      <c r="F522" s="122">
        <v>4.99</v>
      </c>
      <c r="G522" s="66">
        <f t="shared" si="31"/>
        <v>13.98</v>
      </c>
      <c r="H522" s="35">
        <v>-2.25</v>
      </c>
      <c r="I522" s="35">
        <v>-2.09</v>
      </c>
      <c r="J522" s="35">
        <f t="shared" si="28"/>
        <v>-2.097</v>
      </c>
      <c r="K522" s="35"/>
      <c r="L522" s="35"/>
      <c r="M522" s="55"/>
      <c r="N522" s="35">
        <f>Table2[[#This Row],[Mileage]]*-0.25</f>
        <v>0</v>
      </c>
      <c r="O522" s="9" t="s">
        <v>11</v>
      </c>
      <c r="P522" s="35">
        <f>Table2[[#This Row],[Total Payment Received Before Fees]]+Table2[[#This Row],[Unit Cost]]+Table2[[#This Row],[Shipping Cost]]+Table2[[#This Row],[Amazon Fee]]+Table2[[#This Row],[Parking Fee]]+Table2[[#This Row],[Miscellaneous / Overhead]]</f>
        <v>7.543000000000001</v>
      </c>
      <c r="Q522" s="38">
        <v>41678</v>
      </c>
    </row>
    <row r="523" spans="1:18">
      <c r="A523" s="7" t="s">
        <v>5913</v>
      </c>
      <c r="B523" s="20" t="str">
        <f>VLOOKUP(A523,'Product Database'!$1:$1048576,3,FALSE)</f>
        <v>HX00082S</v>
      </c>
      <c r="D523" s="71">
        <v>1</v>
      </c>
      <c r="E523" s="116">
        <v>19.71</v>
      </c>
      <c r="F523" s="122">
        <v>6.49</v>
      </c>
      <c r="G523" s="66">
        <f t="shared" si="31"/>
        <v>26.200000000000003</v>
      </c>
      <c r="H523" s="35" t="e">
        <f>-VLOOKUP(B523,#REF!,3,FALSE)*0.75</f>
        <v>#REF!</v>
      </c>
      <c r="I523" s="35">
        <v>-2.0099999999999998</v>
      </c>
      <c r="J523" s="35">
        <f t="shared" si="28"/>
        <v>-3.93</v>
      </c>
      <c r="K523" s="35"/>
      <c r="L523" s="35"/>
      <c r="M523" s="55"/>
      <c r="N523" s="35">
        <f>Table2[[#This Row],[Mileage]]*-0.25</f>
        <v>0</v>
      </c>
      <c r="O523" s="9" t="s">
        <v>11</v>
      </c>
      <c r="P523" s="35" t="e">
        <f>Table2[[#This Row],[Total Payment Received Before Fees]]+Table2[[#This Row],[Unit Cost]]+Table2[[#This Row],[Shipping Cost]]+Table2[[#This Row],[Amazon Fee]]+Table2[[#This Row],[Parking Fee]]+Table2[[#This Row],[Miscellaneous / Overhead]]</f>
        <v>#REF!</v>
      </c>
      <c r="Q523" s="38">
        <v>41678</v>
      </c>
    </row>
    <row r="524" spans="1:18">
      <c r="A524" s="7" t="s">
        <v>361</v>
      </c>
      <c r="B524" s="20" t="str">
        <f>VLOOKUP(A524,'Product Database'!$1:$1048576,3,FALSE)</f>
        <v>HW00245BEI</v>
      </c>
      <c r="D524" s="71">
        <v>1</v>
      </c>
      <c r="E524" s="116">
        <v>14.99</v>
      </c>
      <c r="F524" s="122">
        <v>5.49</v>
      </c>
      <c r="G524" s="66">
        <f t="shared" si="31"/>
        <v>20.48</v>
      </c>
      <c r="H524" s="35" t="e">
        <f>-VLOOKUP(B524,#REF!,3,FALSE)*0.75</f>
        <v>#REF!</v>
      </c>
      <c r="I524" s="35">
        <v>-2.25</v>
      </c>
      <c r="J524" s="35">
        <f t="shared" si="28"/>
        <v>-3.0720000000000001</v>
      </c>
      <c r="K524" s="35"/>
      <c r="L524" s="35"/>
      <c r="M524" s="55"/>
      <c r="N524" s="35">
        <f>Table2[[#This Row],[Mileage]]*-0.25</f>
        <v>0</v>
      </c>
      <c r="O524" s="9" t="s">
        <v>11</v>
      </c>
      <c r="P524" s="35" t="e">
        <f>Table2[[#This Row],[Total Payment Received Before Fees]]+Table2[[#This Row],[Unit Cost]]+Table2[[#This Row],[Shipping Cost]]+Table2[[#This Row],[Amazon Fee]]+Table2[[#This Row],[Parking Fee]]+Table2[[#This Row],[Miscellaneous / Overhead]]</f>
        <v>#REF!</v>
      </c>
      <c r="Q524" s="38">
        <v>41678</v>
      </c>
    </row>
    <row r="525" spans="1:18">
      <c r="A525" s="7" t="s">
        <v>3119</v>
      </c>
      <c r="B525" s="20" t="str">
        <f>VLOOKUP(A525,'Product Database'!$1:$1048576,3,FALSE)</f>
        <v>HC24521</v>
      </c>
      <c r="D525" s="71">
        <v>1</v>
      </c>
      <c r="E525" s="116">
        <v>7.99</v>
      </c>
      <c r="F525" s="122">
        <v>4.99</v>
      </c>
      <c r="G525" s="66">
        <f t="shared" si="31"/>
        <v>12.98</v>
      </c>
      <c r="H525" s="35">
        <v>-0.75</v>
      </c>
      <c r="I525" s="35">
        <v>-2.0099999999999998</v>
      </c>
      <c r="J525" s="35">
        <f t="shared" si="28"/>
        <v>-1.9470000000000001</v>
      </c>
      <c r="K525" s="35"/>
      <c r="L525" s="35"/>
      <c r="M525" s="55"/>
      <c r="N525" s="35">
        <f>Table2[[#This Row],[Mileage]]*-0.25</f>
        <v>0</v>
      </c>
      <c r="O525" s="9" t="s">
        <v>11</v>
      </c>
      <c r="P525" s="35">
        <f>Table2[[#This Row],[Total Payment Received Before Fees]]+Table2[[#This Row],[Unit Cost]]+Table2[[#This Row],[Shipping Cost]]+Table2[[#This Row],[Amazon Fee]]+Table2[[#This Row],[Parking Fee]]+Table2[[#This Row],[Miscellaneous / Overhead]]</f>
        <v>8.2729999999999997</v>
      </c>
      <c r="Q525" s="38">
        <v>41678</v>
      </c>
    </row>
    <row r="526" spans="1:18">
      <c r="B526" s="20"/>
      <c r="G526" s="66">
        <f>SUM(E526:F526)</f>
        <v>0</v>
      </c>
      <c r="H526" s="35"/>
      <c r="I526" s="35"/>
      <c r="J526" s="35"/>
      <c r="K526" s="35"/>
      <c r="L526" s="35">
        <v>-39.99</v>
      </c>
      <c r="M526" s="55"/>
      <c r="N526" s="35">
        <f>Table2[[#This Row],[Mileage]]*-0.25</f>
        <v>0</v>
      </c>
      <c r="O526" s="9" t="s">
        <v>11</v>
      </c>
      <c r="P526" s="35">
        <f>Table2[[#This Row],[Total Payment Received Before Fees]]+Table2[[#This Row],[Unit Cost]]+Table2[[#This Row],[Shipping Cost]]+Table2[[#This Row],[Amazon Fee]]+Table2[[#This Row],[Parking Fee]]+Table2[[#This Row],[Miscellaneous / Overhead]]</f>
        <v>-39.99</v>
      </c>
      <c r="Q526" s="38">
        <v>41678</v>
      </c>
      <c r="R526" s="9" t="s">
        <v>2531</v>
      </c>
    </row>
    <row r="527" spans="1:18">
      <c r="A527" s="7">
        <v>159</v>
      </c>
      <c r="B527" s="20" t="str">
        <f>VLOOKUP(A527,'Product Database'!$1:$1048576,3,FALSE)</f>
        <v>VS-0205BR</v>
      </c>
      <c r="D527" s="71">
        <v>1</v>
      </c>
      <c r="E527" s="116">
        <v>11.99</v>
      </c>
      <c r="F527" s="122">
        <v>4.49</v>
      </c>
      <c r="G527" s="66">
        <f t="shared" si="31"/>
        <v>16.48</v>
      </c>
      <c r="H527" s="35" t="e">
        <f>-VLOOKUP(B527,#REF!,3,FALSE)*0.75</f>
        <v>#REF!</v>
      </c>
      <c r="I527" s="35">
        <v>-2.42</v>
      </c>
      <c r="J527" s="35">
        <f t="shared" si="28"/>
        <v>-2.472</v>
      </c>
      <c r="K527" s="35"/>
      <c r="L527" s="35"/>
      <c r="M527" s="55"/>
      <c r="N527" s="35">
        <f>Table2[[#This Row],[Mileage]]*-0.25</f>
        <v>0</v>
      </c>
      <c r="O527" s="9" t="s">
        <v>11</v>
      </c>
      <c r="P527" s="35" t="e">
        <f>Table2[[#This Row],[Total Payment Received Before Fees]]+Table2[[#This Row],[Unit Cost]]+Table2[[#This Row],[Shipping Cost]]+Table2[[#This Row],[Amazon Fee]]+Table2[[#This Row],[Parking Fee]]+Table2[[#This Row],[Miscellaneous / Overhead]]</f>
        <v>#REF!</v>
      </c>
      <c r="Q527" s="38">
        <v>41679</v>
      </c>
    </row>
    <row r="528" spans="1:18">
      <c r="A528" s="7" t="s">
        <v>1938</v>
      </c>
      <c r="B528" s="20" t="str">
        <f>VLOOKUP(A528,'Product Database'!$1:$1048576,3,FALSE)</f>
        <v>HD00075B</v>
      </c>
      <c r="D528" s="71">
        <v>1</v>
      </c>
      <c r="E528" s="116">
        <v>7.99</v>
      </c>
      <c r="F528" s="122">
        <v>3.25</v>
      </c>
      <c r="G528" s="66">
        <f t="shared" si="31"/>
        <v>11.24</v>
      </c>
      <c r="H528" s="35" t="e">
        <f>-VLOOKUP(B528,#REF!,3,FALSE)*0.75</f>
        <v>#REF!</v>
      </c>
      <c r="I528" s="35">
        <v>-2.09</v>
      </c>
      <c r="J528" s="35">
        <f t="shared" si="28"/>
        <v>-1.6859999999999999</v>
      </c>
      <c r="K528" s="35"/>
      <c r="L528" s="35"/>
      <c r="M528" s="55"/>
      <c r="N528" s="35">
        <f>Table2[[#This Row],[Mileage]]*-0.25</f>
        <v>0</v>
      </c>
      <c r="O528" s="9" t="s">
        <v>11</v>
      </c>
      <c r="P528" s="35" t="e">
        <f>Table2[[#This Row],[Total Payment Received Before Fees]]+Table2[[#This Row],[Unit Cost]]+Table2[[#This Row],[Shipping Cost]]+Table2[[#This Row],[Amazon Fee]]+Table2[[#This Row],[Parking Fee]]+Table2[[#This Row],[Miscellaneous / Overhead]]</f>
        <v>#REF!</v>
      </c>
      <c r="Q528" s="38">
        <v>41679</v>
      </c>
    </row>
    <row r="529" spans="1:18">
      <c r="A529" s="7" t="s">
        <v>1940</v>
      </c>
      <c r="B529" s="20" t="str">
        <f>VLOOKUP(A529,'Product Database'!$1:$1048576,3,FALSE)</f>
        <v>HD00075P</v>
      </c>
      <c r="D529" s="71">
        <v>1</v>
      </c>
      <c r="E529" s="116">
        <v>7.99</v>
      </c>
      <c r="F529" s="122">
        <v>3.24</v>
      </c>
      <c r="G529" s="66">
        <f t="shared" si="31"/>
        <v>11.23</v>
      </c>
      <c r="H529" s="35" t="e">
        <f>-VLOOKUP(B529,#REF!,3,FALSE)*0.75</f>
        <v>#REF!</v>
      </c>
      <c r="I529" s="35">
        <v>0</v>
      </c>
      <c r="J529" s="35">
        <f t="shared" si="28"/>
        <v>-1.6845000000000001</v>
      </c>
      <c r="K529" s="35"/>
      <c r="L529" s="35"/>
      <c r="M529" s="55"/>
      <c r="N529" s="35">
        <f>Table2[[#This Row],[Mileage]]*-0.25</f>
        <v>0</v>
      </c>
      <c r="O529" s="9" t="s">
        <v>11</v>
      </c>
      <c r="P529" s="35" t="e">
        <f>Table2[[#This Row],[Total Payment Received Before Fees]]+Table2[[#This Row],[Unit Cost]]+Table2[[#This Row],[Shipping Cost]]+Table2[[#This Row],[Amazon Fee]]+Table2[[#This Row],[Parking Fee]]+Table2[[#This Row],[Miscellaneous / Overhead]]</f>
        <v>#REF!</v>
      </c>
      <c r="Q529" s="38">
        <v>41679</v>
      </c>
    </row>
    <row r="530" spans="1:18">
      <c r="A530" s="7" t="s">
        <v>2365</v>
      </c>
      <c r="B530" s="20" t="str">
        <f>VLOOKUP(A530,'Product Database'!$1:$1048576,3,FALSE)</f>
        <v>GCB1295</v>
      </c>
      <c r="D530" s="71">
        <v>1</v>
      </c>
      <c r="E530" s="116">
        <v>8.99</v>
      </c>
      <c r="F530" s="122">
        <v>4.74</v>
      </c>
      <c r="G530" s="66">
        <f t="shared" si="31"/>
        <v>13.73</v>
      </c>
      <c r="H530" s="35" t="e">
        <f>-VLOOKUP(B530,#REF!,3,FALSE)*0.75</f>
        <v>#REF!</v>
      </c>
      <c r="I530" s="35">
        <v>-2.09</v>
      </c>
      <c r="J530" s="35">
        <f t="shared" si="28"/>
        <v>-2.0594999999999999</v>
      </c>
      <c r="K530" s="35"/>
      <c r="L530" s="35"/>
      <c r="M530" s="55"/>
      <c r="N530" s="35">
        <f>Table2[[#This Row],[Mileage]]*-0.25</f>
        <v>0</v>
      </c>
      <c r="O530" s="9" t="s">
        <v>11</v>
      </c>
      <c r="P530" s="35" t="e">
        <f>Table2[[#This Row],[Total Payment Received Before Fees]]+Table2[[#This Row],[Unit Cost]]+Table2[[#This Row],[Shipping Cost]]+Table2[[#This Row],[Amazon Fee]]+Table2[[#This Row],[Parking Fee]]+Table2[[#This Row],[Miscellaneous / Overhead]]</f>
        <v>#REF!</v>
      </c>
      <c r="Q530" s="38">
        <v>41679</v>
      </c>
    </row>
    <row r="531" spans="1:18">
      <c r="A531" s="7">
        <v>1</v>
      </c>
      <c r="B531" s="20" t="str">
        <f>VLOOKUP(A531,'Product Database'!$1:$1048576,3,FALSE)</f>
        <v>HBG100154B</v>
      </c>
      <c r="D531" s="71">
        <v>1</v>
      </c>
      <c r="E531" s="116">
        <v>9.99</v>
      </c>
      <c r="F531" s="122">
        <v>5.49</v>
      </c>
      <c r="G531" s="66">
        <f t="shared" si="31"/>
        <v>15.48</v>
      </c>
      <c r="H531" s="35" t="e">
        <f>-VLOOKUP(B531,#REF!,3,FALSE)*0.75</f>
        <v>#REF!</v>
      </c>
      <c r="I531" s="35">
        <v>-3.29</v>
      </c>
      <c r="J531" s="35">
        <f t="shared" si="28"/>
        <v>-2.3220000000000001</v>
      </c>
      <c r="K531" s="35"/>
      <c r="L531" s="35"/>
      <c r="M531" s="55"/>
      <c r="N531" s="35">
        <f>Table2[[#This Row],[Mileage]]*-0.25</f>
        <v>0</v>
      </c>
      <c r="O531" s="9" t="s">
        <v>11</v>
      </c>
      <c r="P531" s="35" t="e">
        <f>Table2[[#This Row],[Total Payment Received Before Fees]]+Table2[[#This Row],[Unit Cost]]+Table2[[#This Row],[Shipping Cost]]+Table2[[#This Row],[Amazon Fee]]+Table2[[#This Row],[Parking Fee]]+Table2[[#This Row],[Miscellaneous / Overhead]]</f>
        <v>#REF!</v>
      </c>
      <c r="Q531" s="38">
        <v>41679</v>
      </c>
    </row>
    <row r="532" spans="1:18">
      <c r="A532" s="7" t="s">
        <v>3111</v>
      </c>
      <c r="B532" s="20" t="str">
        <f>VLOOKUP(A532,'Product Database'!$1:$1048576,3,FALSE)</f>
        <v>HC24613</v>
      </c>
      <c r="D532" s="71">
        <v>1</v>
      </c>
      <c r="E532" s="116">
        <v>7.49</v>
      </c>
      <c r="F532" s="122">
        <v>4.99</v>
      </c>
      <c r="G532" s="66">
        <f t="shared" si="31"/>
        <v>12.48</v>
      </c>
      <c r="H532" s="35" t="e">
        <f>-VLOOKUP(B532,#REF!,3,FALSE)*0.75</f>
        <v>#REF!</v>
      </c>
      <c r="I532" s="35">
        <v>-1.93</v>
      </c>
      <c r="J532" s="35">
        <f t="shared" si="28"/>
        <v>-1.8719999999999999</v>
      </c>
      <c r="K532" s="35"/>
      <c r="L532" s="35"/>
      <c r="M532" s="55"/>
      <c r="N532" s="35">
        <f>Table2[[#This Row],[Mileage]]*-0.25</f>
        <v>0</v>
      </c>
      <c r="O532" s="9" t="s">
        <v>11</v>
      </c>
      <c r="P532" s="35" t="e">
        <f>Table2[[#This Row],[Total Payment Received Before Fees]]+Table2[[#This Row],[Unit Cost]]+Table2[[#This Row],[Shipping Cost]]+Table2[[#This Row],[Amazon Fee]]+Table2[[#This Row],[Parking Fee]]+Table2[[#This Row],[Miscellaneous / Overhead]]</f>
        <v>#REF!</v>
      </c>
      <c r="Q532" s="38">
        <v>41679</v>
      </c>
    </row>
    <row r="533" spans="1:18">
      <c r="A533" s="7" t="s">
        <v>3119</v>
      </c>
      <c r="B533" s="20" t="str">
        <f>VLOOKUP(A533,'Product Database'!$1:$1048576,3,FALSE)</f>
        <v>HC24521</v>
      </c>
      <c r="D533" s="71">
        <v>1</v>
      </c>
      <c r="E533" s="116">
        <v>7.99</v>
      </c>
      <c r="F533" s="122">
        <v>4.99</v>
      </c>
      <c r="G533" s="66">
        <f t="shared" si="31"/>
        <v>12.98</v>
      </c>
      <c r="H533" s="35">
        <v>-0.75</v>
      </c>
      <c r="I533" s="35">
        <v>-2.0099999999999998</v>
      </c>
      <c r="J533" s="35">
        <f t="shared" si="28"/>
        <v>-1.9470000000000001</v>
      </c>
      <c r="K533" s="35"/>
      <c r="L533" s="35"/>
      <c r="M533" s="55"/>
      <c r="N533" s="35">
        <f>Table2[[#This Row],[Mileage]]*-0.25</f>
        <v>0</v>
      </c>
      <c r="O533" s="9" t="s">
        <v>11</v>
      </c>
      <c r="P533" s="35">
        <f>Table2[[#This Row],[Total Payment Received Before Fees]]+Table2[[#This Row],[Unit Cost]]+Table2[[#This Row],[Shipping Cost]]+Table2[[#This Row],[Amazon Fee]]+Table2[[#This Row],[Parking Fee]]+Table2[[#This Row],[Miscellaneous / Overhead]]</f>
        <v>8.2729999999999997</v>
      </c>
      <c r="Q533" s="38">
        <v>41679</v>
      </c>
    </row>
    <row r="534" spans="1:18">
      <c r="A534" s="7" t="s">
        <v>3232</v>
      </c>
      <c r="B534" s="20" t="str">
        <f>VLOOKUP(A534,'Product Database'!$1:$1048576,3,FALSE)</f>
        <v>GM1309</v>
      </c>
      <c r="D534" s="71">
        <v>2</v>
      </c>
      <c r="E534" s="35">
        <v>19.98</v>
      </c>
      <c r="F534" s="46">
        <v>4.99</v>
      </c>
      <c r="G534" s="66">
        <f t="shared" ref="G534:G597" si="32">SUM(E534:F534)</f>
        <v>24.97</v>
      </c>
      <c r="H534" s="35">
        <v>-6</v>
      </c>
      <c r="I534" s="35">
        <v>-2.25</v>
      </c>
      <c r="J534" s="35">
        <f t="shared" si="28"/>
        <v>-3.7454999999999998</v>
      </c>
      <c r="K534" s="35"/>
      <c r="L534" s="35"/>
      <c r="M534" s="55"/>
      <c r="N534" s="35">
        <f>Table2[[#This Row],[Mileage]]*-0.25</f>
        <v>0</v>
      </c>
      <c r="O534" s="9" t="s">
        <v>11</v>
      </c>
      <c r="P534" s="35">
        <f>Table2[[#This Row],[Total Payment Received Before Fees]]+Table2[[#This Row],[Unit Cost]]+Table2[[#This Row],[Shipping Cost]]+Table2[[#This Row],[Amazon Fee]]+Table2[[#This Row],[Parking Fee]]+Table2[[#This Row],[Miscellaneous / Overhead]]</f>
        <v>12.974499999999999</v>
      </c>
      <c r="Q534" s="38">
        <v>41679</v>
      </c>
    </row>
    <row r="535" spans="1:18">
      <c r="A535" s="7" t="s">
        <v>242</v>
      </c>
      <c r="B535" s="20" t="str">
        <f>VLOOKUP(A535,'Product Database'!$1:$1048576,3,FALSE)</f>
        <v>HBG100434BL</v>
      </c>
      <c r="D535" s="71">
        <v>1</v>
      </c>
      <c r="E535" s="116">
        <v>20.49</v>
      </c>
      <c r="F535" s="122">
        <v>6.49</v>
      </c>
      <c r="G535" s="66">
        <f t="shared" si="32"/>
        <v>26.979999999999997</v>
      </c>
      <c r="H535" s="35">
        <v>-9.75</v>
      </c>
      <c r="I535" s="35">
        <v>-6.51</v>
      </c>
      <c r="J535" s="35">
        <f t="shared" si="28"/>
        <v>-4.0469999999999997</v>
      </c>
      <c r="K535" s="35"/>
      <c r="L535" s="35"/>
      <c r="M535" s="55"/>
      <c r="N535" s="35">
        <f>Table2[[#This Row],[Mileage]]*-0.25</f>
        <v>0</v>
      </c>
      <c r="O535" s="9" t="s">
        <v>11</v>
      </c>
      <c r="P535" s="35">
        <f>Table2[[#This Row],[Total Payment Received Before Fees]]+Table2[[#This Row],[Unit Cost]]+Table2[[#This Row],[Shipping Cost]]+Table2[[#This Row],[Amazon Fee]]+Table2[[#This Row],[Parking Fee]]+Table2[[#This Row],[Miscellaneous / Overhead]]</f>
        <v>6.6729999999999974</v>
      </c>
      <c r="Q535" s="38">
        <v>41679</v>
      </c>
    </row>
    <row r="536" spans="1:18">
      <c r="A536" s="7" t="s">
        <v>384</v>
      </c>
      <c r="B536" s="20" t="str">
        <f>VLOOKUP(A536,'Product Database'!$1:$1048576,3,FALSE)</f>
        <v>HWZZ002</v>
      </c>
      <c r="D536" s="71">
        <v>1</v>
      </c>
      <c r="E536" s="116">
        <v>8.99</v>
      </c>
      <c r="F536" s="122">
        <v>5.49</v>
      </c>
      <c r="G536" s="66">
        <f t="shared" si="32"/>
        <v>14.48</v>
      </c>
      <c r="H536" s="35">
        <v>-3.19</v>
      </c>
      <c r="I536" s="35">
        <v>-2.25</v>
      </c>
      <c r="J536" s="35">
        <f t="shared" si="28"/>
        <v>-2.1720000000000002</v>
      </c>
      <c r="K536" s="35"/>
      <c r="L536" s="35"/>
      <c r="M536" s="55"/>
      <c r="N536" s="35">
        <f>Table2[[#This Row],[Mileage]]*-0.25</f>
        <v>0</v>
      </c>
      <c r="O536" s="9" t="s">
        <v>11</v>
      </c>
      <c r="P536" s="35">
        <f>Table2[[#This Row],[Total Payment Received Before Fees]]+Table2[[#This Row],[Unit Cost]]+Table2[[#This Row],[Shipping Cost]]+Table2[[#This Row],[Amazon Fee]]+Table2[[#This Row],[Parking Fee]]+Table2[[#This Row],[Miscellaneous / Overhead]]</f>
        <v>6.8680000000000003</v>
      </c>
      <c r="Q536" s="38">
        <v>41679</v>
      </c>
    </row>
    <row r="537" spans="1:18">
      <c r="A537" s="7" t="s">
        <v>237</v>
      </c>
      <c r="B537" s="20" t="str">
        <f>VLOOKUP(A537,'Product Database'!$1:$1048576,3,FALSE)</f>
        <v>HBG100434GY</v>
      </c>
      <c r="D537" s="71">
        <v>1</v>
      </c>
      <c r="E537" s="116">
        <v>20.49</v>
      </c>
      <c r="F537" s="122">
        <v>6.49</v>
      </c>
      <c r="G537" s="66">
        <f t="shared" si="32"/>
        <v>26.979999999999997</v>
      </c>
      <c r="H537" s="35">
        <v>-9.75</v>
      </c>
      <c r="I537" s="35">
        <v>-5.35</v>
      </c>
      <c r="J537" s="35">
        <f t="shared" si="28"/>
        <v>-4.0469999999999997</v>
      </c>
      <c r="K537" s="35"/>
      <c r="L537" s="35"/>
      <c r="M537" s="55"/>
      <c r="N537" s="35">
        <f>Table2[[#This Row],[Mileage]]*-0.25</f>
        <v>0</v>
      </c>
      <c r="O537" s="9" t="s">
        <v>11</v>
      </c>
      <c r="P537" s="35">
        <f>Table2[[#This Row],[Total Payment Received Before Fees]]+Table2[[#This Row],[Unit Cost]]+Table2[[#This Row],[Shipping Cost]]+Table2[[#This Row],[Amazon Fee]]+Table2[[#This Row],[Parking Fee]]+Table2[[#This Row],[Miscellaneous / Overhead]]</f>
        <v>7.8329999999999975</v>
      </c>
      <c r="Q537" s="38">
        <v>41679</v>
      </c>
    </row>
    <row r="538" spans="1:18">
      <c r="B538" s="20"/>
      <c r="G538" s="66">
        <f t="shared" si="32"/>
        <v>0</v>
      </c>
      <c r="H538" s="35"/>
      <c r="I538" s="35"/>
      <c r="J538" s="35"/>
      <c r="K538" s="35"/>
      <c r="L538" s="35"/>
      <c r="M538" s="55">
        <v>40</v>
      </c>
      <c r="N538" s="35">
        <f>Table2[[#This Row],[Mileage]]*-0.25</f>
        <v>-10</v>
      </c>
      <c r="O538" s="9" t="s">
        <v>11</v>
      </c>
      <c r="P538" s="35">
        <f>Table2[[#This Row],[Mileage Reimbursement]]</f>
        <v>-10</v>
      </c>
      <c r="Q538" s="38">
        <v>41680</v>
      </c>
      <c r="R538" s="9" t="s">
        <v>6047</v>
      </c>
    </row>
    <row r="539" spans="1:18">
      <c r="A539" s="7" t="s">
        <v>3111</v>
      </c>
      <c r="B539" s="20" t="str">
        <f>VLOOKUP(A539,'Product Database'!$1:$1048576,3,FALSE)</f>
        <v>HC24613</v>
      </c>
      <c r="D539" s="71">
        <v>1</v>
      </c>
      <c r="E539" s="116">
        <v>7.49</v>
      </c>
      <c r="F539" s="122">
        <v>4.99</v>
      </c>
      <c r="G539" s="66">
        <f t="shared" si="32"/>
        <v>12.48</v>
      </c>
      <c r="H539" s="35" t="e">
        <f>-VLOOKUP(B539,#REF!,3,FALSE)*0.75</f>
        <v>#REF!</v>
      </c>
      <c r="I539" s="35">
        <v>-1.93</v>
      </c>
      <c r="J539" s="35">
        <f t="shared" si="28"/>
        <v>-1.8719999999999999</v>
      </c>
      <c r="K539" s="35"/>
      <c r="L539" s="35"/>
      <c r="M539" s="55"/>
      <c r="N539" s="35">
        <f>Table2[[#This Row],[Mileage]]*-0.25</f>
        <v>0</v>
      </c>
      <c r="O539" s="9" t="s">
        <v>11</v>
      </c>
      <c r="P539" s="35" t="e">
        <f>Table2[[#This Row],[Total Payment Received Before Fees]]+Table2[[#This Row],[Unit Cost]]+Table2[[#This Row],[Shipping Cost]]+Table2[[#This Row],[Amazon Fee]]+Table2[[#This Row],[Parking Fee]]+Table2[[#This Row],[Miscellaneous / Overhead]]</f>
        <v>#REF!</v>
      </c>
      <c r="Q539" s="38">
        <v>41680</v>
      </c>
    </row>
    <row r="540" spans="1:18">
      <c r="A540" s="7" t="s">
        <v>235</v>
      </c>
      <c r="B540" s="20" t="str">
        <f>VLOOKUP(A540,'Product Database'!$1:$1048576,3,FALSE)</f>
        <v>HBG100434PU</v>
      </c>
      <c r="D540" s="71">
        <v>1</v>
      </c>
      <c r="E540" s="116">
        <v>20.49</v>
      </c>
      <c r="F540" s="122">
        <v>6.49</v>
      </c>
      <c r="G540" s="66">
        <f t="shared" si="32"/>
        <v>26.979999999999997</v>
      </c>
      <c r="H540" s="35">
        <v>-6</v>
      </c>
      <c r="I540" s="35">
        <v>-5.75</v>
      </c>
      <c r="J540" s="35">
        <f t="shared" si="28"/>
        <v>-4.0469999999999997</v>
      </c>
      <c r="K540" s="35"/>
      <c r="L540" s="35"/>
      <c r="M540" s="55"/>
      <c r="N540" s="35">
        <f>Table2[[#This Row],[Mileage]]*-0.25</f>
        <v>0</v>
      </c>
      <c r="O540" s="9" t="s">
        <v>11</v>
      </c>
      <c r="P540" s="35">
        <f>Table2[[#This Row],[Total Payment Received Before Fees]]+Table2[[#This Row],[Unit Cost]]+Table2[[#This Row],[Shipping Cost]]+Table2[[#This Row],[Amazon Fee]]+Table2[[#This Row],[Parking Fee]]+Table2[[#This Row],[Miscellaneous / Overhead]]</f>
        <v>11.182999999999996</v>
      </c>
      <c r="Q540" s="38">
        <v>41680</v>
      </c>
    </row>
    <row r="541" spans="1:18">
      <c r="A541" s="7" t="s">
        <v>3070</v>
      </c>
      <c r="B541" s="20" t="str">
        <f>VLOOKUP(A541,'Product Database'!$1:$1048576,3,FALSE)</f>
        <v>HCYDL-003</v>
      </c>
      <c r="D541" s="71">
        <v>1</v>
      </c>
      <c r="E541" s="116">
        <v>8.99</v>
      </c>
      <c r="F541" s="122">
        <v>4.99</v>
      </c>
      <c r="G541" s="66">
        <f t="shared" si="32"/>
        <v>13.98</v>
      </c>
      <c r="H541" s="35" t="e">
        <f>-VLOOKUP(B541,#REF!,3,FALSE)*0.75</f>
        <v>#REF!</v>
      </c>
      <c r="I541" s="35">
        <v>-2.09</v>
      </c>
      <c r="J541" s="35">
        <f t="shared" si="28"/>
        <v>-2.097</v>
      </c>
      <c r="K541" s="35"/>
      <c r="L541" s="35"/>
      <c r="M541" s="55"/>
      <c r="N541" s="35">
        <f>Table2[[#This Row],[Mileage]]*-0.25</f>
        <v>0</v>
      </c>
      <c r="O541" s="9" t="s">
        <v>11</v>
      </c>
      <c r="P541" s="35" t="e">
        <f>Table2[[#This Row],[Total Payment Received Before Fees]]+Table2[[#This Row],[Unit Cost]]+Table2[[#This Row],[Shipping Cost]]+Table2[[#This Row],[Amazon Fee]]+Table2[[#This Row],[Parking Fee]]+Table2[[#This Row],[Miscellaneous / Overhead]]</f>
        <v>#REF!</v>
      </c>
      <c r="Q541" s="38">
        <v>41680</v>
      </c>
    </row>
    <row r="542" spans="1:18">
      <c r="A542" s="7" t="s">
        <v>3481</v>
      </c>
      <c r="B542" s="20" t="str">
        <f>VLOOKUP(A542,'Product Database'!$1:$1048576,3,FALSE)</f>
        <v>LC00057BR</v>
      </c>
      <c r="D542" s="71">
        <v>1</v>
      </c>
      <c r="E542" s="116">
        <v>8.99</v>
      </c>
      <c r="F542" s="122">
        <v>4.99</v>
      </c>
      <c r="G542" s="66">
        <f t="shared" si="32"/>
        <v>13.98</v>
      </c>
      <c r="H542" s="35" t="e">
        <f>-VLOOKUP(B542,#REF!,3,FALSE)*0.75</f>
        <v>#REF!</v>
      </c>
      <c r="I542" s="35">
        <v>-2.42</v>
      </c>
      <c r="J542" s="35">
        <f t="shared" si="28"/>
        <v>-2.097</v>
      </c>
      <c r="K542" s="35"/>
      <c r="L542" s="35"/>
      <c r="M542" s="55"/>
      <c r="N542" s="35">
        <f>Table2[[#This Row],[Mileage]]*-0.25</f>
        <v>0</v>
      </c>
      <c r="O542" s="9" t="s">
        <v>11</v>
      </c>
      <c r="P542" s="35" t="e">
        <f>Table2[[#This Row],[Total Payment Received Before Fees]]+Table2[[#This Row],[Unit Cost]]+Table2[[#This Row],[Shipping Cost]]+Table2[[#This Row],[Amazon Fee]]+Table2[[#This Row],[Parking Fee]]+Table2[[#This Row],[Miscellaneous / Overhead]]</f>
        <v>#REF!</v>
      </c>
      <c r="Q542" s="38">
        <v>41680</v>
      </c>
    </row>
    <row r="543" spans="1:18">
      <c r="A543" s="7" t="s">
        <v>2445</v>
      </c>
      <c r="B543" s="20" t="str">
        <f>VLOOKUP(A543,'Product Database'!$1:$1048576,3,FALSE)</f>
        <v>GK1400</v>
      </c>
      <c r="D543" s="71">
        <v>1</v>
      </c>
      <c r="E543" s="116">
        <v>9.5</v>
      </c>
      <c r="F543" s="122" t="s">
        <v>2239</v>
      </c>
      <c r="G543" s="66">
        <f t="shared" si="32"/>
        <v>9.5</v>
      </c>
      <c r="H543" s="35" t="e">
        <f>-VLOOKUP(B543,#REF!,3,FALSE)*0.75</f>
        <v>#REF!</v>
      </c>
      <c r="I543" s="35">
        <v>-1.93</v>
      </c>
      <c r="J543" s="35">
        <f t="shared" si="28"/>
        <v>-1.425</v>
      </c>
      <c r="K543" s="35"/>
      <c r="L543" s="35"/>
      <c r="M543" s="55"/>
      <c r="N543" s="35">
        <f>Table2[[#This Row],[Mileage]]*-0.25</f>
        <v>0</v>
      </c>
      <c r="O543" s="9" t="s">
        <v>11</v>
      </c>
      <c r="P543" s="35" t="e">
        <f>Table2[[#This Row],[Total Payment Received Before Fees]]+Table2[[#This Row],[Unit Cost]]+Table2[[#This Row],[Shipping Cost]]+Table2[[#This Row],[Amazon Fee]]+Table2[[#This Row],[Parking Fee]]+Table2[[#This Row],[Miscellaneous / Overhead]]</f>
        <v>#REF!</v>
      </c>
      <c r="Q543" s="38">
        <v>41680</v>
      </c>
    </row>
    <row r="544" spans="1:18">
      <c r="A544" s="7" t="s">
        <v>247</v>
      </c>
      <c r="B544" s="20" t="str">
        <f>VLOOKUP(A544,'Product Database'!$1:$1048576,3,FALSE)</f>
        <v>HBG100434B</v>
      </c>
      <c r="D544" s="71">
        <v>1</v>
      </c>
      <c r="E544" s="116">
        <v>20.49</v>
      </c>
      <c r="F544" s="122">
        <v>6.49</v>
      </c>
      <c r="G544" s="66">
        <f t="shared" si="32"/>
        <v>26.979999999999997</v>
      </c>
      <c r="H544" s="35">
        <v>-9.75</v>
      </c>
      <c r="I544" s="35">
        <v>-6.51</v>
      </c>
      <c r="J544" s="35">
        <f t="shared" si="28"/>
        <v>-4.0469999999999997</v>
      </c>
      <c r="K544" s="35"/>
      <c r="L544" s="35"/>
      <c r="M544" s="55"/>
      <c r="N544" s="35">
        <f>Table2[[#This Row],[Mileage]]*-0.25</f>
        <v>0</v>
      </c>
      <c r="O544" s="9" t="s">
        <v>11</v>
      </c>
      <c r="P544" s="35">
        <f>Table2[[#This Row],[Total Payment Received Before Fees]]+Table2[[#This Row],[Unit Cost]]+Table2[[#This Row],[Shipping Cost]]+Table2[[#This Row],[Amazon Fee]]+Table2[[#This Row],[Parking Fee]]+Table2[[#This Row],[Miscellaneous / Overhead]]</f>
        <v>6.6729999999999974</v>
      </c>
      <c r="Q544" s="38">
        <v>41680</v>
      </c>
    </row>
    <row r="545" spans="1:17">
      <c r="A545" s="7" t="s">
        <v>3070</v>
      </c>
      <c r="B545" s="20" t="str">
        <f>VLOOKUP(A545,'Product Database'!$1:$1048576,3,FALSE)</f>
        <v>HCYDL-003</v>
      </c>
      <c r="D545" s="71">
        <v>1</v>
      </c>
      <c r="E545" s="116">
        <v>8.99</v>
      </c>
      <c r="F545" s="122">
        <v>4.99</v>
      </c>
      <c r="G545" s="66">
        <f t="shared" si="32"/>
        <v>13.98</v>
      </c>
      <c r="H545" s="35" t="e">
        <f>-VLOOKUP(B545,#REF!,3,FALSE)*0.75</f>
        <v>#REF!</v>
      </c>
      <c r="I545" s="35">
        <v>-2.09</v>
      </c>
      <c r="J545" s="35">
        <f t="shared" si="28"/>
        <v>-2.097</v>
      </c>
      <c r="K545" s="35"/>
      <c r="L545" s="35"/>
      <c r="M545" s="55"/>
      <c r="N545" s="35">
        <f>Table2[[#This Row],[Mileage]]*-0.25</f>
        <v>0</v>
      </c>
      <c r="O545" s="9" t="s">
        <v>11</v>
      </c>
      <c r="P545" s="35" t="e">
        <f>Table2[[#This Row],[Total Payment Received Before Fees]]+Table2[[#This Row],[Unit Cost]]+Table2[[#This Row],[Shipping Cost]]+Table2[[#This Row],[Amazon Fee]]+Table2[[#This Row],[Parking Fee]]+Table2[[#This Row],[Miscellaneous / Overhead]]</f>
        <v>#REF!</v>
      </c>
      <c r="Q545" s="38">
        <v>41680</v>
      </c>
    </row>
    <row r="546" spans="1:17">
      <c r="A546" s="7" t="s">
        <v>3022</v>
      </c>
      <c r="B546" s="20" t="str">
        <f>VLOOKUP(A546,'Product Database'!$1:$1048576,3,FALSE)</f>
        <v>HC24617</v>
      </c>
      <c r="D546" s="71">
        <v>1</v>
      </c>
      <c r="E546" s="116">
        <v>7.99</v>
      </c>
      <c r="F546" s="122">
        <v>4.99</v>
      </c>
      <c r="G546" s="66">
        <f t="shared" si="32"/>
        <v>12.98</v>
      </c>
      <c r="H546" s="35" t="e">
        <f>-VLOOKUP(B546,#REF!,3,FALSE)*0.75</f>
        <v>#REF!</v>
      </c>
      <c r="I546" s="35">
        <v>-1.93</v>
      </c>
      <c r="J546" s="35">
        <f t="shared" si="28"/>
        <v>-1.9470000000000001</v>
      </c>
      <c r="K546" s="35"/>
      <c r="L546" s="35"/>
      <c r="M546" s="55"/>
      <c r="N546" s="35">
        <f>Table2[[#This Row],[Mileage]]*-0.25</f>
        <v>0</v>
      </c>
      <c r="O546" s="9" t="s">
        <v>11</v>
      </c>
      <c r="P546" s="35" t="e">
        <f>Table2[[#This Row],[Total Payment Received Before Fees]]+Table2[[#This Row],[Unit Cost]]+Table2[[#This Row],[Shipping Cost]]+Table2[[#This Row],[Amazon Fee]]+Table2[[#This Row],[Parking Fee]]+Table2[[#This Row],[Miscellaneous / Overhead]]</f>
        <v>#REF!</v>
      </c>
      <c r="Q546" s="38">
        <v>41681</v>
      </c>
    </row>
    <row r="547" spans="1:17">
      <c r="A547" s="7" t="s">
        <v>3089</v>
      </c>
      <c r="B547" s="20" t="str">
        <f>VLOOKUP(A547,'Product Database'!$1:$1048576,3,FALSE)</f>
        <v>HC24641S</v>
      </c>
      <c r="D547" s="71">
        <v>1</v>
      </c>
      <c r="E547" s="116">
        <v>8.99</v>
      </c>
      <c r="F547" s="122">
        <v>4.99</v>
      </c>
      <c r="G547" s="66">
        <f t="shared" si="32"/>
        <v>13.98</v>
      </c>
      <c r="H547" s="35" t="e">
        <f>-VLOOKUP(B547,#REF!,3,FALSE)*0.75</f>
        <v>#REF!</v>
      </c>
      <c r="I547" s="35">
        <v>-2.09</v>
      </c>
      <c r="J547" s="35">
        <f t="shared" si="28"/>
        <v>-2.097</v>
      </c>
      <c r="K547" s="35"/>
      <c r="L547" s="35"/>
      <c r="M547" s="55"/>
      <c r="N547" s="35">
        <f>Table2[[#This Row],[Mileage]]*-0.25</f>
        <v>0</v>
      </c>
      <c r="O547" s="9" t="s">
        <v>11</v>
      </c>
      <c r="P547" s="35" t="e">
        <f>Table2[[#This Row],[Total Payment Received Before Fees]]+Table2[[#This Row],[Unit Cost]]+Table2[[#This Row],[Shipping Cost]]+Table2[[#This Row],[Amazon Fee]]+Table2[[#This Row],[Parking Fee]]+Table2[[#This Row],[Miscellaneous / Overhead]]</f>
        <v>#REF!</v>
      </c>
      <c r="Q547" s="38">
        <v>41681</v>
      </c>
    </row>
    <row r="548" spans="1:17">
      <c r="A548" s="7" t="s">
        <v>3119</v>
      </c>
      <c r="B548" s="20" t="str">
        <f>VLOOKUP(A548,'Product Database'!$1:$1048576,3,FALSE)</f>
        <v>HC24521</v>
      </c>
      <c r="D548" s="71">
        <v>1</v>
      </c>
      <c r="E548" s="116">
        <v>7.99</v>
      </c>
      <c r="F548" s="122">
        <v>4.99</v>
      </c>
      <c r="G548" s="66">
        <f t="shared" si="32"/>
        <v>12.98</v>
      </c>
      <c r="H548" s="35">
        <v>-0.75</v>
      </c>
      <c r="I548" s="35">
        <v>-2.09</v>
      </c>
      <c r="J548" s="35">
        <f t="shared" si="28"/>
        <v>-1.9470000000000001</v>
      </c>
      <c r="K548" s="35"/>
      <c r="L548" s="35"/>
      <c r="M548" s="55"/>
      <c r="N548" s="35">
        <f>Table2[[#This Row],[Mileage]]*-0.25</f>
        <v>0</v>
      </c>
      <c r="O548" s="9" t="s">
        <v>11</v>
      </c>
      <c r="P548" s="35">
        <f>Table2[[#This Row],[Total Payment Received Before Fees]]+Table2[[#This Row],[Unit Cost]]+Table2[[#This Row],[Shipping Cost]]+Table2[[#This Row],[Amazon Fee]]+Table2[[#This Row],[Parking Fee]]+Table2[[#This Row],[Miscellaneous / Overhead]]</f>
        <v>8.1930000000000014</v>
      </c>
      <c r="Q548" s="38">
        <v>41681</v>
      </c>
    </row>
    <row r="549" spans="1:17">
      <c r="A549" s="7" t="s">
        <v>3111</v>
      </c>
      <c r="B549" s="20" t="str">
        <f>VLOOKUP(A549,'Product Database'!$1:$1048576,3,FALSE)</f>
        <v>HC24613</v>
      </c>
      <c r="D549" s="71">
        <v>1</v>
      </c>
      <c r="E549" s="116">
        <v>7.49</v>
      </c>
      <c r="F549" s="122">
        <v>4.99</v>
      </c>
      <c r="G549" s="66">
        <f t="shared" si="32"/>
        <v>12.48</v>
      </c>
      <c r="H549" s="35" t="e">
        <f>-VLOOKUP(B549,#REF!,3,FALSE)*0.75</f>
        <v>#REF!</v>
      </c>
      <c r="I549" s="35">
        <v>-1.93</v>
      </c>
      <c r="J549" s="35">
        <f t="shared" si="28"/>
        <v>-1.8719999999999999</v>
      </c>
      <c r="K549" s="35"/>
      <c r="L549" s="35"/>
      <c r="M549" s="55"/>
      <c r="N549" s="35">
        <f>Table2[[#This Row],[Mileage]]*-0.25</f>
        <v>0</v>
      </c>
      <c r="O549" s="9" t="s">
        <v>11</v>
      </c>
      <c r="P549" s="35" t="e">
        <f>Table2[[#This Row],[Total Payment Received Before Fees]]+Table2[[#This Row],[Unit Cost]]+Table2[[#This Row],[Shipping Cost]]+Table2[[#This Row],[Amazon Fee]]+Table2[[#This Row],[Parking Fee]]+Table2[[#This Row],[Miscellaneous / Overhead]]</f>
        <v>#REF!</v>
      </c>
      <c r="Q549" s="38">
        <v>41681</v>
      </c>
    </row>
    <row r="550" spans="1:17">
      <c r="A550" s="7" t="s">
        <v>3119</v>
      </c>
      <c r="B550" s="20" t="str">
        <f>VLOOKUP(A550,'Product Database'!$1:$1048576,3,FALSE)</f>
        <v>HC24521</v>
      </c>
      <c r="D550" s="71">
        <v>1</v>
      </c>
      <c r="E550" s="116">
        <v>7.99</v>
      </c>
      <c r="F550" s="122">
        <v>4.99</v>
      </c>
      <c r="G550" s="66">
        <f t="shared" si="32"/>
        <v>12.98</v>
      </c>
      <c r="H550" s="35">
        <v>-0.75</v>
      </c>
      <c r="I550" s="35">
        <v>-2.09</v>
      </c>
      <c r="J550" s="35">
        <f t="shared" si="28"/>
        <v>-1.9470000000000001</v>
      </c>
      <c r="K550" s="35"/>
      <c r="L550" s="35"/>
      <c r="M550" s="55"/>
      <c r="N550" s="35">
        <f>Table2[[#This Row],[Mileage]]*-0.25</f>
        <v>0</v>
      </c>
      <c r="O550" s="9" t="s">
        <v>11</v>
      </c>
      <c r="P550" s="35">
        <f>Table2[[#This Row],[Total Payment Received Before Fees]]+Table2[[#This Row],[Unit Cost]]+Table2[[#This Row],[Shipping Cost]]+Table2[[#This Row],[Amazon Fee]]+Table2[[#This Row],[Parking Fee]]+Table2[[#This Row],[Miscellaneous / Overhead]]</f>
        <v>8.1930000000000014</v>
      </c>
      <c r="Q550" s="38">
        <v>41681</v>
      </c>
    </row>
    <row r="551" spans="1:17">
      <c r="A551" s="7" t="s">
        <v>1552</v>
      </c>
      <c r="B551" s="20" t="str">
        <f>VLOOKUP(A551,'Product Database'!$1:$1048576,3,FALSE)</f>
        <v>HBG100338BR</v>
      </c>
      <c r="D551" s="71">
        <v>1</v>
      </c>
      <c r="E551" s="116">
        <v>14.99</v>
      </c>
      <c r="F551" s="122">
        <v>5.49</v>
      </c>
      <c r="G551" s="66">
        <f t="shared" si="32"/>
        <v>20.48</v>
      </c>
      <c r="H551" s="35">
        <v>-6</v>
      </c>
      <c r="I551" s="35">
        <v>-6.51</v>
      </c>
      <c r="J551" s="35">
        <f t="shared" si="28"/>
        <v>-3.0720000000000001</v>
      </c>
      <c r="K551" s="35"/>
      <c r="L551" s="35"/>
      <c r="M551" s="55"/>
      <c r="N551" s="35">
        <f>Table2[[#This Row],[Mileage]]*-0.25</f>
        <v>0</v>
      </c>
      <c r="O551" s="9" t="s">
        <v>11</v>
      </c>
      <c r="P551" s="35">
        <f>Table2[[#This Row],[Total Payment Received Before Fees]]+Table2[[#This Row],[Unit Cost]]+Table2[[#This Row],[Shipping Cost]]+Table2[[#This Row],[Amazon Fee]]+Table2[[#This Row],[Parking Fee]]+Table2[[#This Row],[Miscellaneous / Overhead]]</f>
        <v>4.8980000000000006</v>
      </c>
      <c r="Q551" s="38">
        <v>41681</v>
      </c>
    </row>
    <row r="552" spans="1:17">
      <c r="A552" s="7" t="s">
        <v>3043</v>
      </c>
      <c r="B552" s="20" t="str">
        <f>VLOOKUP(A552,'Product Database'!$1:$1048576,3,FALSE)</f>
        <v>HC24655BD</v>
      </c>
      <c r="D552" s="71">
        <v>1</v>
      </c>
      <c r="E552" s="116">
        <v>14.99</v>
      </c>
      <c r="F552" s="122">
        <v>4.99</v>
      </c>
      <c r="G552" s="66">
        <f t="shared" si="32"/>
        <v>19.98</v>
      </c>
      <c r="H552" s="35" t="e">
        <f>-VLOOKUP(B552,#REF!,3,FALSE)*0.75</f>
        <v>#REF!</v>
      </c>
      <c r="I552" s="35">
        <v>-2.25</v>
      </c>
      <c r="J552" s="35">
        <f t="shared" si="28"/>
        <v>-2.9969999999999999</v>
      </c>
      <c r="K552" s="35"/>
      <c r="L552" s="35"/>
      <c r="M552" s="55"/>
      <c r="N552" s="35">
        <f>Table2[[#This Row],[Mileage]]*-0.25</f>
        <v>0</v>
      </c>
      <c r="O552" s="9" t="s">
        <v>11</v>
      </c>
      <c r="P552" s="35" t="e">
        <f>Table2[[#This Row],[Total Payment Received Before Fees]]+Table2[[#This Row],[Unit Cost]]+Table2[[#This Row],[Shipping Cost]]+Table2[[#This Row],[Amazon Fee]]+Table2[[#This Row],[Parking Fee]]+Table2[[#This Row],[Miscellaneous / Overhead]]</f>
        <v>#REF!</v>
      </c>
      <c r="Q552" s="38">
        <v>41681</v>
      </c>
    </row>
    <row r="553" spans="1:17">
      <c r="A553" s="7" t="s">
        <v>2987</v>
      </c>
      <c r="B553" s="20" t="str">
        <f>VLOOKUP(A553,'Product Database'!$1:$1048576,3,FALSE)</f>
        <v>HC24653G</v>
      </c>
      <c r="D553" s="71">
        <v>1</v>
      </c>
      <c r="E553" s="116">
        <v>11.99</v>
      </c>
      <c r="F553" s="122">
        <v>4.99</v>
      </c>
      <c r="G553" s="66">
        <f t="shared" si="32"/>
        <v>16.98</v>
      </c>
      <c r="H553" s="35" t="e">
        <f>-VLOOKUP(B553,#REF!,3,FALSE)*0.75</f>
        <v>#REF!</v>
      </c>
      <c r="I553" s="35">
        <v>-2.09</v>
      </c>
      <c r="J553" s="35">
        <f t="shared" si="28"/>
        <v>-2.5470000000000002</v>
      </c>
      <c r="K553" s="35"/>
      <c r="L553" s="35"/>
      <c r="M553" s="55"/>
      <c r="N553" s="35">
        <f>Table2[[#This Row],[Mileage]]*-0.25</f>
        <v>0</v>
      </c>
      <c r="O553" s="9" t="s">
        <v>11</v>
      </c>
      <c r="P553" s="35" t="e">
        <f>Table2[[#This Row],[Total Payment Received Before Fees]]+Table2[[#This Row],[Unit Cost]]+Table2[[#This Row],[Shipping Cost]]+Table2[[#This Row],[Amazon Fee]]+Table2[[#This Row],[Parking Fee]]+Table2[[#This Row],[Miscellaneous / Overhead]]</f>
        <v>#REF!</v>
      </c>
      <c r="Q553" s="38">
        <v>41682</v>
      </c>
    </row>
    <row r="554" spans="1:17">
      <c r="A554" s="7" t="s">
        <v>1944</v>
      </c>
      <c r="B554" s="20" t="str">
        <f>VLOOKUP(A554,'Product Database'!$1:$1048576,3,FALSE)</f>
        <v>HD00074G</v>
      </c>
      <c r="D554" s="71">
        <v>1</v>
      </c>
      <c r="E554" s="116">
        <v>9.99</v>
      </c>
      <c r="F554" s="122" t="s">
        <v>2239</v>
      </c>
      <c r="G554" s="66">
        <f t="shared" si="32"/>
        <v>9.99</v>
      </c>
      <c r="H554" s="35" t="e">
        <f>-VLOOKUP(B554,#REF!,3,FALSE)*0.75</f>
        <v>#REF!</v>
      </c>
      <c r="I554" s="35">
        <v>-1.93</v>
      </c>
      <c r="J554" s="35">
        <f t="shared" si="28"/>
        <v>-1.4984999999999999</v>
      </c>
      <c r="K554" s="35"/>
      <c r="L554" s="35"/>
      <c r="M554" s="55"/>
      <c r="N554" s="35">
        <f>Table2[[#This Row],[Mileage]]*-0.25</f>
        <v>0</v>
      </c>
      <c r="O554" s="9" t="s">
        <v>10</v>
      </c>
      <c r="P554" s="35" t="e">
        <f>Table2[[#This Row],[Total Payment Received Before Fees]]+Table2[[#This Row],[Unit Cost]]+Table2[[#This Row],[Shipping Cost]]+Table2[[#This Row],[Amazon Fee]]+Table2[[#This Row],[Parking Fee]]+Table2[[#This Row],[Miscellaneous / Overhead]]</f>
        <v>#REF!</v>
      </c>
      <c r="Q554" s="38">
        <v>41682</v>
      </c>
    </row>
    <row r="555" spans="1:17">
      <c r="A555" s="7">
        <v>1</v>
      </c>
      <c r="B555" s="20" t="str">
        <f>VLOOKUP(A555,'Product Database'!$1:$1048576,3,FALSE)</f>
        <v>HBG100154B</v>
      </c>
      <c r="D555" s="71">
        <v>1</v>
      </c>
      <c r="E555" s="116">
        <v>9.99</v>
      </c>
      <c r="F555" s="122">
        <v>4.99</v>
      </c>
      <c r="G555" s="66">
        <f t="shared" si="32"/>
        <v>14.98</v>
      </c>
      <c r="H555" s="35" t="e">
        <f>-VLOOKUP(B555,#REF!,3,FALSE)*0.75</f>
        <v>#REF!</v>
      </c>
      <c r="I555" s="35">
        <v>-3.29</v>
      </c>
      <c r="J555" s="35">
        <f t="shared" si="28"/>
        <v>-2.2469999999999999</v>
      </c>
      <c r="K555" s="35"/>
      <c r="L555" s="35"/>
      <c r="M555" s="55"/>
      <c r="N555" s="35">
        <f>Table2[[#This Row],[Mileage]]*-0.25</f>
        <v>0</v>
      </c>
      <c r="O555" s="9" t="s">
        <v>10</v>
      </c>
      <c r="P555" s="35" t="e">
        <f>Table2[[#This Row],[Total Payment Received Before Fees]]+Table2[[#This Row],[Unit Cost]]+Table2[[#This Row],[Shipping Cost]]+Table2[[#This Row],[Amazon Fee]]+Table2[[#This Row],[Parking Fee]]+Table2[[#This Row],[Miscellaneous / Overhead]]</f>
        <v>#REF!</v>
      </c>
      <c r="Q555" s="38">
        <v>41682</v>
      </c>
    </row>
    <row r="556" spans="1:17">
      <c r="A556" s="7" t="s">
        <v>2019</v>
      </c>
      <c r="B556" s="20" t="str">
        <f>VLOOKUP(A556,'Product Database'!$1:$1048576,3,FALSE)</f>
        <v>HBG100153B</v>
      </c>
      <c r="D556" s="71">
        <v>1</v>
      </c>
      <c r="E556" s="116">
        <v>9.99</v>
      </c>
      <c r="F556" s="122">
        <v>4.99</v>
      </c>
      <c r="G556" s="66">
        <f t="shared" si="32"/>
        <v>14.98</v>
      </c>
      <c r="H556" s="35" t="e">
        <f>-VLOOKUP(B556,#REF!,3,FALSE)*0.75</f>
        <v>#REF!</v>
      </c>
      <c r="I556" s="35">
        <v>-3.11</v>
      </c>
      <c r="J556" s="35">
        <f t="shared" si="28"/>
        <v>-2.2469999999999999</v>
      </c>
      <c r="K556" s="35"/>
      <c r="L556" s="35"/>
      <c r="M556" s="55"/>
      <c r="N556" s="35">
        <f>Table2[[#This Row],[Mileage]]*-0.25</f>
        <v>0</v>
      </c>
      <c r="O556" s="9" t="s">
        <v>10</v>
      </c>
      <c r="P556" s="35" t="e">
        <f>Table2[[#This Row],[Total Payment Received Before Fees]]+Table2[[#This Row],[Unit Cost]]+Table2[[#This Row],[Shipping Cost]]+Table2[[#This Row],[Amazon Fee]]+Table2[[#This Row],[Parking Fee]]+Table2[[#This Row],[Miscellaneous / Overhead]]</f>
        <v>#REF!</v>
      </c>
      <c r="Q556" s="38">
        <v>41682</v>
      </c>
    </row>
    <row r="557" spans="1:17">
      <c r="A557" s="7">
        <v>1</v>
      </c>
      <c r="B557" s="20" t="str">
        <f>VLOOKUP(A557,'Product Database'!$1:$1048576,3,FALSE)</f>
        <v>HBG100154B</v>
      </c>
      <c r="D557" s="71">
        <v>1</v>
      </c>
      <c r="E557" s="116">
        <v>9.99</v>
      </c>
      <c r="F557" s="122">
        <v>4.99</v>
      </c>
      <c r="G557" s="66">
        <f t="shared" si="32"/>
        <v>14.98</v>
      </c>
      <c r="H557" s="35" t="e">
        <f>-VLOOKUP(B557,#REF!,3,FALSE)*0.75</f>
        <v>#REF!</v>
      </c>
      <c r="I557" s="35">
        <v>-3.29</v>
      </c>
      <c r="J557" s="35">
        <f t="shared" si="28"/>
        <v>-2.2469999999999999</v>
      </c>
      <c r="K557" s="35"/>
      <c r="L557" s="35"/>
      <c r="M557" s="55"/>
      <c r="N557" s="35">
        <f>Table2[[#This Row],[Mileage]]*-0.25</f>
        <v>0</v>
      </c>
      <c r="O557" s="9" t="s">
        <v>10</v>
      </c>
      <c r="P557" s="35" t="e">
        <f>Table2[[#This Row],[Total Payment Received Before Fees]]+Table2[[#This Row],[Unit Cost]]+Table2[[#This Row],[Shipping Cost]]+Table2[[#This Row],[Amazon Fee]]+Table2[[#This Row],[Parking Fee]]+Table2[[#This Row],[Miscellaneous / Overhead]]</f>
        <v>#REF!</v>
      </c>
      <c r="Q557" s="38">
        <v>41682</v>
      </c>
    </row>
    <row r="558" spans="1:17">
      <c r="A558" s="7" t="s">
        <v>2985</v>
      </c>
      <c r="B558" s="20" t="str">
        <f>VLOOKUP(A558,'Product Database'!$1:$1048576,3,FALSE)</f>
        <v>HC24653BD</v>
      </c>
      <c r="D558" s="71">
        <v>1</v>
      </c>
      <c r="E558" s="116">
        <v>11.99</v>
      </c>
      <c r="F558" s="122">
        <v>4.99</v>
      </c>
      <c r="G558" s="66">
        <f t="shared" si="32"/>
        <v>16.98</v>
      </c>
      <c r="H558" s="35" t="e">
        <f>-VLOOKUP(B558,#REF!,3,FALSE)*0.75</f>
        <v>#REF!</v>
      </c>
      <c r="I558" s="35">
        <v>-2.09</v>
      </c>
      <c r="J558" s="35">
        <f t="shared" si="28"/>
        <v>-2.5470000000000002</v>
      </c>
      <c r="K558" s="35"/>
      <c r="L558" s="35"/>
      <c r="M558" s="55"/>
      <c r="N558" s="35">
        <f>Table2[[#This Row],[Mileage]]*-0.25</f>
        <v>0</v>
      </c>
      <c r="O558" s="9" t="s">
        <v>10</v>
      </c>
      <c r="P558" s="35" t="e">
        <f>Table2[[#This Row],[Total Payment Received Before Fees]]+Table2[[#This Row],[Unit Cost]]+Table2[[#This Row],[Shipping Cost]]+Table2[[#This Row],[Amazon Fee]]+Table2[[#This Row],[Parking Fee]]+Table2[[#This Row],[Miscellaneous / Overhead]]</f>
        <v>#REF!</v>
      </c>
      <c r="Q558" s="38">
        <v>41682</v>
      </c>
    </row>
    <row r="559" spans="1:17">
      <c r="A559" s="7" t="s">
        <v>2989</v>
      </c>
      <c r="B559" s="20" t="str">
        <f>VLOOKUP(A559,'Product Database'!$1:$1048576,3,FALSE)</f>
        <v>HC24652BD</v>
      </c>
      <c r="D559" s="71">
        <v>1</v>
      </c>
      <c r="E559" s="116">
        <v>9.99</v>
      </c>
      <c r="F559" s="122">
        <v>4.99</v>
      </c>
      <c r="G559" s="66">
        <f t="shared" si="32"/>
        <v>14.98</v>
      </c>
      <c r="H559" s="35" t="e">
        <f>-VLOOKUP(B559,#REF!,3,FALSE)*0.75</f>
        <v>#REF!</v>
      </c>
      <c r="I559" s="35">
        <v>-2.09</v>
      </c>
      <c r="J559" s="35">
        <f t="shared" si="28"/>
        <v>-2.2469999999999999</v>
      </c>
      <c r="K559" s="35"/>
      <c r="L559" s="35"/>
      <c r="M559" s="55"/>
      <c r="N559" s="35">
        <f>Table2[[#This Row],[Mileage]]*-0.25</f>
        <v>0</v>
      </c>
      <c r="O559" s="9" t="s">
        <v>10</v>
      </c>
      <c r="P559" s="35" t="e">
        <f>Table2[[#This Row],[Total Payment Received Before Fees]]+Table2[[#This Row],[Unit Cost]]+Table2[[#This Row],[Shipping Cost]]+Table2[[#This Row],[Amazon Fee]]+Table2[[#This Row],[Parking Fee]]+Table2[[#This Row],[Miscellaneous / Overhead]]</f>
        <v>#REF!</v>
      </c>
      <c r="Q559" s="38">
        <v>41682</v>
      </c>
    </row>
    <row r="560" spans="1:17">
      <c r="A560" s="7" t="s">
        <v>2324</v>
      </c>
      <c r="B560" s="20" t="str">
        <f>VLOOKUP(A560,'Product Database'!$1:$1048576,3,FALSE)</f>
        <v>GCH1323B</v>
      </c>
      <c r="D560" s="71">
        <v>15</v>
      </c>
      <c r="E560" s="116">
        <v>74.849999999999994</v>
      </c>
      <c r="F560" s="122">
        <v>8.24</v>
      </c>
      <c r="G560" s="66">
        <f t="shared" si="32"/>
        <v>83.089999999999989</v>
      </c>
      <c r="H560" s="35">
        <f>-31.5-2.25</f>
        <v>-33.75</v>
      </c>
      <c r="I560" s="35">
        <v>-11.03</v>
      </c>
      <c r="J560" s="35">
        <f t="shared" si="28"/>
        <v>-12.463499999999998</v>
      </c>
      <c r="K560" s="35"/>
      <c r="L560" s="35"/>
      <c r="M560" s="55"/>
      <c r="N560" s="35">
        <f>Table2[[#This Row],[Mileage]]*-0.25</f>
        <v>0</v>
      </c>
      <c r="O560" s="9" t="s">
        <v>10</v>
      </c>
      <c r="P560" s="35">
        <f>Table2[[#This Row],[Total Payment Received Before Fees]]+Table2[[#This Row],[Unit Cost]]+Table2[[#This Row],[Shipping Cost]]+Table2[[#This Row],[Amazon Fee]]+Table2[[#This Row],[Parking Fee]]+Table2[[#This Row],[Miscellaneous / Overhead]]</f>
        <v>25.846499999999992</v>
      </c>
      <c r="Q560" s="38">
        <v>41682</v>
      </c>
    </row>
    <row r="561" spans="1:18">
      <c r="A561" s="7" t="s">
        <v>2233</v>
      </c>
      <c r="B561" s="20" t="str">
        <f>VLOOKUP(A561,'Product Database'!$1:$1048576,3,FALSE)</f>
        <v>GCB8314R</v>
      </c>
      <c r="D561" s="71">
        <v>1</v>
      </c>
      <c r="E561" s="116">
        <v>4.5</v>
      </c>
      <c r="F561" s="122">
        <v>4.74</v>
      </c>
      <c r="G561" s="66">
        <f t="shared" si="32"/>
        <v>9.24</v>
      </c>
      <c r="H561" s="35" t="e">
        <f>-VLOOKUP(B561,#REF!,3,FALSE)*0.75</f>
        <v>#REF!</v>
      </c>
      <c r="I561" s="35">
        <v>-1.93</v>
      </c>
      <c r="J561" s="35">
        <f t="shared" si="28"/>
        <v>-1.3859999999999999</v>
      </c>
      <c r="K561" s="35"/>
      <c r="L561" s="35"/>
      <c r="M561" s="55"/>
      <c r="N561" s="35">
        <f>Table2[[#This Row],[Mileage]]*-0.25</f>
        <v>0</v>
      </c>
      <c r="O561" s="9" t="s">
        <v>10</v>
      </c>
      <c r="P561" s="35" t="e">
        <f>Table2[[#This Row],[Total Payment Received Before Fees]]+Table2[[#This Row],[Unit Cost]]+Table2[[#This Row],[Shipping Cost]]+Table2[[#This Row],[Amazon Fee]]+Table2[[#This Row],[Parking Fee]]+Table2[[#This Row],[Miscellaneous / Overhead]]</f>
        <v>#REF!</v>
      </c>
      <c r="Q561" s="38">
        <v>41682</v>
      </c>
    </row>
    <row r="562" spans="1:18">
      <c r="A562" s="7" t="s">
        <v>2019</v>
      </c>
      <c r="B562" s="20" t="str">
        <f>VLOOKUP(A562,'Product Database'!$1:$1048576,3,FALSE)</f>
        <v>HBG100153B</v>
      </c>
      <c r="D562" s="71">
        <v>1</v>
      </c>
      <c r="E562" s="116">
        <v>9.99</v>
      </c>
      <c r="F562" s="122">
        <v>4.99</v>
      </c>
      <c r="G562" s="66">
        <f t="shared" si="32"/>
        <v>14.98</v>
      </c>
      <c r="H562" s="35" t="e">
        <f>-VLOOKUP(B562,#REF!,3,FALSE)*0.75</f>
        <v>#REF!</v>
      </c>
      <c r="I562" s="35">
        <v>-3.11</v>
      </c>
      <c r="J562" s="35">
        <f t="shared" si="28"/>
        <v>-2.2469999999999999</v>
      </c>
      <c r="K562" s="35"/>
      <c r="L562" s="35"/>
      <c r="M562" s="55"/>
      <c r="N562" s="35">
        <f>Table2[[#This Row],[Mileage]]*-0.25</f>
        <v>0</v>
      </c>
      <c r="O562" s="9" t="s">
        <v>10</v>
      </c>
      <c r="P562" s="35" t="e">
        <f>Table2[[#This Row],[Total Payment Received Before Fees]]+Table2[[#This Row],[Unit Cost]]+Table2[[#This Row],[Shipping Cost]]+Table2[[#This Row],[Amazon Fee]]+Table2[[#This Row],[Parking Fee]]+Table2[[#This Row],[Miscellaneous / Overhead]]</f>
        <v>#REF!</v>
      </c>
      <c r="Q562" s="38">
        <v>41682</v>
      </c>
    </row>
    <row r="563" spans="1:18">
      <c r="A563" s="7" t="s">
        <v>3007</v>
      </c>
      <c r="B563" s="20" t="str">
        <f>VLOOKUP(A563,'Product Database'!$1:$1048576,3,FALSE)</f>
        <v>HC24626B</v>
      </c>
      <c r="D563" s="71">
        <v>1</v>
      </c>
      <c r="E563" s="116">
        <v>7.99</v>
      </c>
      <c r="F563" s="122">
        <v>4.99</v>
      </c>
      <c r="G563" s="66">
        <f t="shared" si="32"/>
        <v>12.98</v>
      </c>
      <c r="H563" s="35" t="e">
        <f>-VLOOKUP(B563,#REF!,3,FALSE)*0.75</f>
        <v>#REF!</v>
      </c>
      <c r="I563" s="35">
        <v>-2.09</v>
      </c>
      <c r="J563" s="35">
        <f t="shared" si="28"/>
        <v>-1.9470000000000001</v>
      </c>
      <c r="K563" s="35"/>
      <c r="L563" s="35"/>
      <c r="M563" s="55"/>
      <c r="N563" s="35">
        <f>Table2[[#This Row],[Mileage]]*-0.25</f>
        <v>0</v>
      </c>
      <c r="O563" s="9" t="s">
        <v>10</v>
      </c>
      <c r="P563" s="35" t="e">
        <f>Table2[[#This Row],[Total Payment Received Before Fees]]+Table2[[#This Row],[Unit Cost]]+Table2[[#This Row],[Shipping Cost]]+Table2[[#This Row],[Amazon Fee]]+Table2[[#This Row],[Parking Fee]]+Table2[[#This Row],[Miscellaneous / Overhead]]</f>
        <v>#REF!</v>
      </c>
      <c r="Q563" s="38">
        <v>41682</v>
      </c>
    </row>
    <row r="564" spans="1:18">
      <c r="B564" s="20"/>
      <c r="G564" s="66">
        <f t="shared" si="32"/>
        <v>0</v>
      </c>
      <c r="H564" s="35"/>
      <c r="I564" s="35"/>
      <c r="J564" s="35"/>
      <c r="K564" s="35"/>
      <c r="L564" s="35"/>
      <c r="M564" s="55">
        <v>40</v>
      </c>
      <c r="N564" s="35">
        <f>Table2[[#This Row],[Mileage]]*-0.25</f>
        <v>-10</v>
      </c>
      <c r="O564" s="9" t="s">
        <v>1602</v>
      </c>
      <c r="P564" s="35">
        <f>Table2[[#This Row],[Mileage Reimbursement]]</f>
        <v>-10</v>
      </c>
      <c r="Q564" s="38">
        <v>41682</v>
      </c>
      <c r="R564" s="9" t="s">
        <v>6047</v>
      </c>
    </row>
    <row r="565" spans="1:18">
      <c r="A565" s="7" t="s">
        <v>3111</v>
      </c>
      <c r="B565" s="20" t="str">
        <f>VLOOKUP(A565,'Product Database'!$1:$1048576,3,FALSE)</f>
        <v>HC24613</v>
      </c>
      <c r="D565" s="71">
        <v>1</v>
      </c>
      <c r="E565" s="116">
        <v>7.49</v>
      </c>
      <c r="F565" s="122">
        <v>4.99</v>
      </c>
      <c r="G565" s="66">
        <f t="shared" si="32"/>
        <v>12.48</v>
      </c>
      <c r="H565" s="35" t="e">
        <f>-VLOOKUP(B565,#REF!,3,FALSE)*0.75</f>
        <v>#REF!</v>
      </c>
      <c r="I565" s="35">
        <v>-1.93</v>
      </c>
      <c r="J565" s="35">
        <f t="shared" si="28"/>
        <v>-1.8719999999999999</v>
      </c>
      <c r="K565" s="35"/>
      <c r="L565" s="35"/>
      <c r="M565" s="55"/>
      <c r="N565" s="35">
        <f>Table2[[#This Row],[Mileage]]*-0.25</f>
        <v>0</v>
      </c>
      <c r="O565" s="9" t="s">
        <v>10</v>
      </c>
      <c r="P565" s="35" t="e">
        <f>Table2[[#This Row],[Total Payment Received Before Fees]]+Table2[[#This Row],[Unit Cost]]+Table2[[#This Row],[Shipping Cost]]+Table2[[#This Row],[Amazon Fee]]+Table2[[#This Row],[Parking Fee]]+Table2[[#This Row],[Miscellaneous / Overhead]]</f>
        <v>#REF!</v>
      </c>
      <c r="Q565" s="38">
        <v>41683</v>
      </c>
    </row>
    <row r="566" spans="1:18">
      <c r="A566" s="7" t="s">
        <v>6044</v>
      </c>
      <c r="B566" s="20" t="str">
        <f>VLOOKUP(A566,'Product Database'!$1:$1048576,3,FALSE)</f>
        <v>HBG100905R</v>
      </c>
      <c r="D566" s="71">
        <v>1</v>
      </c>
      <c r="E566" s="116">
        <v>9.99</v>
      </c>
      <c r="F566" s="122">
        <v>4.99</v>
      </c>
      <c r="G566" s="66">
        <f t="shared" si="32"/>
        <v>14.98</v>
      </c>
      <c r="H566" s="35" t="e">
        <f>-VLOOKUP(B566,#REF!,3,FALSE)*0.75</f>
        <v>#REF!</v>
      </c>
      <c r="I566" s="35">
        <v>-3.29</v>
      </c>
      <c r="J566" s="35">
        <f t="shared" si="28"/>
        <v>-2.2469999999999999</v>
      </c>
      <c r="K566" s="35"/>
      <c r="L566" s="35"/>
      <c r="M566" s="55"/>
      <c r="N566" s="35">
        <f>Table2[[#This Row],[Mileage]]*-0.25</f>
        <v>0</v>
      </c>
      <c r="O566" s="9" t="s">
        <v>10</v>
      </c>
      <c r="P566" s="35" t="e">
        <f>Table2[[#This Row],[Total Payment Received Before Fees]]+Table2[[#This Row],[Unit Cost]]+Table2[[#This Row],[Shipping Cost]]+Table2[[#This Row],[Amazon Fee]]+Table2[[#This Row],[Parking Fee]]+Table2[[#This Row],[Miscellaneous / Overhead]]</f>
        <v>#REF!</v>
      </c>
      <c r="Q566" s="38">
        <v>41683</v>
      </c>
    </row>
    <row r="567" spans="1:18">
      <c r="A567" s="7" t="s">
        <v>3111</v>
      </c>
      <c r="B567" s="20" t="str">
        <f>VLOOKUP(A567,'Product Database'!$1:$1048576,3,FALSE)</f>
        <v>HC24613</v>
      </c>
      <c r="D567" s="71">
        <v>1</v>
      </c>
      <c r="E567" s="116">
        <v>7.49</v>
      </c>
      <c r="F567" s="122">
        <v>4.99</v>
      </c>
      <c r="G567" s="66">
        <f t="shared" si="32"/>
        <v>12.48</v>
      </c>
      <c r="H567" s="35" t="e">
        <f>-VLOOKUP(B567,#REF!,3,FALSE)*0.75</f>
        <v>#REF!</v>
      </c>
      <c r="I567" s="35">
        <v>-1.93</v>
      </c>
      <c r="J567" s="35">
        <f t="shared" si="28"/>
        <v>-1.8719999999999999</v>
      </c>
      <c r="K567" s="35"/>
      <c r="L567" s="35"/>
      <c r="M567" s="55"/>
      <c r="N567" s="35">
        <f>Table2[[#This Row],[Mileage]]*-0.25</f>
        <v>0</v>
      </c>
      <c r="O567" s="9" t="s">
        <v>10</v>
      </c>
      <c r="P567" s="35" t="e">
        <f>Table2[[#This Row],[Total Payment Received Before Fees]]+Table2[[#This Row],[Unit Cost]]+Table2[[#This Row],[Shipping Cost]]+Table2[[#This Row],[Amazon Fee]]+Table2[[#This Row],[Parking Fee]]+Table2[[#This Row],[Miscellaneous / Overhead]]</f>
        <v>#REF!</v>
      </c>
      <c r="Q567" s="38">
        <v>41683</v>
      </c>
    </row>
    <row r="568" spans="1:18">
      <c r="A568" s="7">
        <v>1</v>
      </c>
      <c r="B568" s="20" t="str">
        <f>VLOOKUP(A568,'Product Database'!$1:$1048576,3,FALSE)</f>
        <v>HBG100154B</v>
      </c>
      <c r="D568" s="71">
        <v>1</v>
      </c>
      <c r="E568" s="116">
        <v>9.99</v>
      </c>
      <c r="F568" s="122">
        <v>4.99</v>
      </c>
      <c r="G568" s="66">
        <f t="shared" si="32"/>
        <v>14.98</v>
      </c>
      <c r="H568" s="35" t="e">
        <f>-VLOOKUP(B568,#REF!,3,FALSE)*0.75</f>
        <v>#REF!</v>
      </c>
      <c r="I568" s="35">
        <v>-3.29</v>
      </c>
      <c r="J568" s="35">
        <f t="shared" si="28"/>
        <v>-2.2469999999999999</v>
      </c>
      <c r="K568" s="35"/>
      <c r="L568" s="35"/>
      <c r="M568" s="55"/>
      <c r="N568" s="35">
        <f>Table2[[#This Row],[Mileage]]*-0.25</f>
        <v>0</v>
      </c>
      <c r="O568" s="9" t="s">
        <v>10</v>
      </c>
      <c r="P568" s="35" t="e">
        <f>Table2[[#This Row],[Total Payment Received Before Fees]]+Table2[[#This Row],[Unit Cost]]+Table2[[#This Row],[Shipping Cost]]+Table2[[#This Row],[Amazon Fee]]+Table2[[#This Row],[Parking Fee]]+Table2[[#This Row],[Miscellaneous / Overhead]]</f>
        <v>#REF!</v>
      </c>
      <c r="Q568" s="38">
        <v>41683</v>
      </c>
    </row>
    <row r="569" spans="1:18">
      <c r="A569" s="7" t="s">
        <v>3044</v>
      </c>
      <c r="B569" s="20" t="str">
        <f>VLOOKUP(A569,'Product Database'!$1:$1048576,3,FALSE)</f>
        <v>HC24655G</v>
      </c>
      <c r="D569" s="71">
        <v>1</v>
      </c>
      <c r="E569" s="116">
        <v>14.99</v>
      </c>
      <c r="F569" s="122">
        <v>2.74</v>
      </c>
      <c r="G569" s="66">
        <f t="shared" si="32"/>
        <v>17.73</v>
      </c>
      <c r="H569" s="35" t="e">
        <f>-VLOOKUP(B569,#REF!,3,FALSE)*0.75</f>
        <v>#REF!</v>
      </c>
      <c r="I569" s="35">
        <v>-2.59</v>
      </c>
      <c r="J569" s="35">
        <f t="shared" si="28"/>
        <v>-2.6595</v>
      </c>
      <c r="K569" s="35"/>
      <c r="L569" s="35"/>
      <c r="M569" s="55"/>
      <c r="N569" s="35">
        <f>Table2[[#This Row],[Mileage]]*-0.25</f>
        <v>0</v>
      </c>
      <c r="O569" s="9" t="s">
        <v>10</v>
      </c>
      <c r="P569" s="35" t="e">
        <f>Table2[[#This Row],[Total Payment Received Before Fees]]+Table2[[#This Row],[Unit Cost]]+Table2[[#This Row],[Shipping Cost]]+Table2[[#This Row],[Amazon Fee]]+Table2[[#This Row],[Parking Fee]]+Table2[[#This Row],[Miscellaneous / Overhead]]</f>
        <v>#REF!</v>
      </c>
      <c r="Q569" s="38">
        <v>41683</v>
      </c>
    </row>
    <row r="570" spans="1:18">
      <c r="A570" s="7" t="s">
        <v>3051</v>
      </c>
      <c r="B570" s="20" t="str">
        <f>VLOOKUP(A570,'Product Database'!$1:$1048576,3,FALSE)</f>
        <v>HC24636B</v>
      </c>
      <c r="D570" s="71">
        <v>1</v>
      </c>
      <c r="E570" s="116">
        <v>8.99</v>
      </c>
      <c r="F570" s="122">
        <v>2.75</v>
      </c>
      <c r="G570" s="66">
        <f t="shared" si="32"/>
        <v>11.74</v>
      </c>
      <c r="H570" s="35" t="e">
        <f>-VLOOKUP(B570,#REF!,3,FALSE)*0.75</f>
        <v>#REF!</v>
      </c>
      <c r="I570" s="35">
        <v>0</v>
      </c>
      <c r="J570" s="35">
        <f t="shared" si="28"/>
        <v>-1.7609999999999999</v>
      </c>
      <c r="K570" s="35"/>
      <c r="L570" s="35"/>
      <c r="M570" s="55"/>
      <c r="N570" s="35">
        <f>Table2[[#This Row],[Mileage]]*-0.25</f>
        <v>0</v>
      </c>
      <c r="O570" s="9" t="s">
        <v>10</v>
      </c>
      <c r="P570" s="35" t="e">
        <f>Table2[[#This Row],[Total Payment Received Before Fees]]+Table2[[#This Row],[Unit Cost]]+Table2[[#This Row],[Shipping Cost]]+Table2[[#This Row],[Amazon Fee]]+Table2[[#This Row],[Parking Fee]]+Table2[[#This Row],[Miscellaneous / Overhead]]</f>
        <v>#REF!</v>
      </c>
      <c r="Q570" s="38">
        <v>41683</v>
      </c>
    </row>
    <row r="571" spans="1:18">
      <c r="A571" s="7" t="s">
        <v>247</v>
      </c>
      <c r="B571" s="20" t="str">
        <f>VLOOKUP(A571,'Product Database'!$1:$1048576,3,FALSE)</f>
        <v>HBG100434B</v>
      </c>
      <c r="D571" s="71">
        <v>1</v>
      </c>
      <c r="E571" s="116">
        <v>20.49</v>
      </c>
      <c r="F571" s="122">
        <v>6.49</v>
      </c>
      <c r="G571" s="66">
        <f t="shared" si="32"/>
        <v>26.979999999999997</v>
      </c>
      <c r="H571" s="35">
        <v>-9.75</v>
      </c>
      <c r="I571" s="35">
        <v>-5.75</v>
      </c>
      <c r="J571" s="35">
        <f t="shared" si="28"/>
        <v>-4.0469999999999997</v>
      </c>
      <c r="K571" s="35"/>
      <c r="L571" s="35"/>
      <c r="M571" s="55"/>
      <c r="N571" s="35">
        <f>Table2[[#This Row],[Mileage]]*-0.25</f>
        <v>0</v>
      </c>
      <c r="O571" s="9" t="s">
        <v>10</v>
      </c>
      <c r="P571" s="35">
        <f>Table2[[#This Row],[Total Payment Received Before Fees]]+Table2[[#This Row],[Unit Cost]]+Table2[[#This Row],[Shipping Cost]]+Table2[[#This Row],[Amazon Fee]]+Table2[[#This Row],[Parking Fee]]+Table2[[#This Row],[Miscellaneous / Overhead]]</f>
        <v>7.4329999999999972</v>
      </c>
      <c r="Q571" s="38">
        <v>41683</v>
      </c>
    </row>
    <row r="572" spans="1:18">
      <c r="A572" s="7" t="s">
        <v>3115</v>
      </c>
      <c r="B572" s="20" t="str">
        <f>VLOOKUP(A572,'Product Database'!$1:$1048576,3,FALSE)</f>
        <v>HC24522</v>
      </c>
      <c r="D572" s="71">
        <v>1</v>
      </c>
      <c r="E572" s="116">
        <v>8.99</v>
      </c>
      <c r="F572" s="122">
        <v>4.99</v>
      </c>
      <c r="G572" s="66">
        <f t="shared" si="32"/>
        <v>13.98</v>
      </c>
      <c r="H572" s="35">
        <v>-2.25</v>
      </c>
      <c r="I572" s="35">
        <v>-2.09</v>
      </c>
      <c r="J572" s="35">
        <f t="shared" si="28"/>
        <v>-2.097</v>
      </c>
      <c r="K572" s="35"/>
      <c r="L572" s="35"/>
      <c r="M572" s="55"/>
      <c r="N572" s="35">
        <f>Table2[[#This Row],[Mileage]]*-0.25</f>
        <v>0</v>
      </c>
      <c r="O572" s="9" t="s">
        <v>10</v>
      </c>
      <c r="P572" s="35">
        <f>Table2[[#This Row],[Total Payment Received Before Fees]]+Table2[[#This Row],[Unit Cost]]+Table2[[#This Row],[Shipping Cost]]+Table2[[#This Row],[Amazon Fee]]+Table2[[#This Row],[Parking Fee]]+Table2[[#This Row],[Miscellaneous / Overhead]]</f>
        <v>7.543000000000001</v>
      </c>
      <c r="Q572" s="38">
        <v>41683</v>
      </c>
    </row>
    <row r="573" spans="1:18">
      <c r="A573" s="7" t="s">
        <v>3491</v>
      </c>
      <c r="B573" s="20" t="str">
        <f>VLOOKUP(A573,'Product Database'!$1:$1048576,3,FALSE)</f>
        <v>CAP-00065W</v>
      </c>
      <c r="D573" s="71">
        <v>1</v>
      </c>
      <c r="E573" s="116">
        <v>9.99</v>
      </c>
      <c r="F573" s="122">
        <v>4.99</v>
      </c>
      <c r="G573" s="66">
        <f t="shared" si="32"/>
        <v>14.98</v>
      </c>
      <c r="H573" s="35" t="e">
        <f>-VLOOKUP(B573,#REF!,3,FALSE)*0.75</f>
        <v>#REF!</v>
      </c>
      <c r="I573" s="124">
        <v>-3.11</v>
      </c>
      <c r="J573" s="35">
        <f t="shared" si="28"/>
        <v>-2.2469999999999999</v>
      </c>
      <c r="K573" s="35"/>
      <c r="L573" s="35"/>
      <c r="M573" s="55"/>
      <c r="N573" s="35">
        <f>Table2[[#This Row],[Mileage]]*-0.25</f>
        <v>0</v>
      </c>
      <c r="O573" s="9" t="s">
        <v>11</v>
      </c>
      <c r="P573" s="35" t="e">
        <f>Table2[[#This Row],[Total Payment Received Before Fees]]+Table2[[#This Row],[Unit Cost]]+Table2[[#This Row],[Shipping Cost]]+Table2[[#This Row],[Amazon Fee]]+Table2[[#This Row],[Parking Fee]]+Table2[[#This Row],[Miscellaneous / Overhead]]</f>
        <v>#REF!</v>
      </c>
      <c r="Q573" s="38">
        <v>41683</v>
      </c>
    </row>
    <row r="574" spans="1:18">
      <c r="A574" s="7" t="s">
        <v>3119</v>
      </c>
      <c r="B574" s="20" t="str">
        <f>VLOOKUP(A574,'Product Database'!$1:$1048576,3,FALSE)</f>
        <v>HC24521</v>
      </c>
      <c r="D574" s="71">
        <v>1</v>
      </c>
      <c r="E574" s="116">
        <v>7.99</v>
      </c>
      <c r="F574" s="122">
        <v>4.99</v>
      </c>
      <c r="G574" s="66">
        <f t="shared" si="32"/>
        <v>12.98</v>
      </c>
      <c r="H574" s="35">
        <v>-0.75</v>
      </c>
      <c r="I574" s="35">
        <v>-2.09</v>
      </c>
      <c r="J574" s="35">
        <f t="shared" si="28"/>
        <v>-1.9470000000000001</v>
      </c>
      <c r="K574" s="35"/>
      <c r="L574" s="35"/>
      <c r="M574" s="55"/>
      <c r="N574" s="35">
        <f>Table2[[#This Row],[Mileage]]*-0.25</f>
        <v>0</v>
      </c>
      <c r="O574" s="9" t="s">
        <v>10</v>
      </c>
      <c r="P574" s="35">
        <f>Table2[[#This Row],[Total Payment Received Before Fees]]+Table2[[#This Row],[Unit Cost]]+Table2[[#This Row],[Shipping Cost]]+Table2[[#This Row],[Amazon Fee]]+Table2[[#This Row],[Parking Fee]]+Table2[[#This Row],[Miscellaneous / Overhead]]</f>
        <v>8.1930000000000014</v>
      </c>
      <c r="Q574" s="38">
        <v>41683</v>
      </c>
    </row>
    <row r="575" spans="1:18">
      <c r="A575" s="7" t="s">
        <v>3481</v>
      </c>
      <c r="B575" s="20" t="str">
        <f>VLOOKUP(A575,'Product Database'!$1:$1048576,3,FALSE)</f>
        <v>LC00057BR</v>
      </c>
      <c r="D575" s="71">
        <v>1</v>
      </c>
      <c r="E575" s="116">
        <v>8.99</v>
      </c>
      <c r="F575" s="122">
        <v>4.99</v>
      </c>
      <c r="G575" s="66">
        <f t="shared" si="32"/>
        <v>13.98</v>
      </c>
      <c r="H575" s="35" t="e">
        <f>-VLOOKUP(B575,#REF!,3,FALSE)*0.75</f>
        <v>#REF!</v>
      </c>
      <c r="I575" s="35">
        <v>-2.25</v>
      </c>
      <c r="J575" s="35">
        <f t="shared" si="28"/>
        <v>-2.097</v>
      </c>
      <c r="K575" s="35"/>
      <c r="L575" s="35"/>
      <c r="M575" s="55"/>
      <c r="N575" s="35">
        <f>Table2[[#This Row],[Mileage]]*-0.25</f>
        <v>0</v>
      </c>
      <c r="O575" s="9" t="s">
        <v>10</v>
      </c>
      <c r="P575" s="35" t="e">
        <f>Table2[[#This Row],[Total Payment Received Before Fees]]+Table2[[#This Row],[Unit Cost]]+Table2[[#This Row],[Shipping Cost]]+Table2[[#This Row],[Amazon Fee]]+Table2[[#This Row],[Parking Fee]]+Table2[[#This Row],[Miscellaneous / Overhead]]</f>
        <v>#REF!</v>
      </c>
      <c r="Q575" s="38">
        <v>41683</v>
      </c>
    </row>
    <row r="576" spans="1:18">
      <c r="A576" s="7" t="s">
        <v>1552</v>
      </c>
      <c r="B576" s="20" t="str">
        <f>VLOOKUP(A576,'Product Database'!$1:$1048576,3,FALSE)</f>
        <v>HBG100338BR</v>
      </c>
      <c r="D576" s="71">
        <v>1</v>
      </c>
      <c r="E576" s="116">
        <v>14.99</v>
      </c>
      <c r="F576" s="122">
        <v>5.49</v>
      </c>
      <c r="G576" s="66">
        <f t="shared" si="32"/>
        <v>20.48</v>
      </c>
      <c r="H576" s="35" t="e">
        <f>-VLOOKUP(B576,#REF!,3,FALSE)*0.75</f>
        <v>#REF!</v>
      </c>
      <c r="I576" s="35">
        <v>-6.51</v>
      </c>
      <c r="J576" s="35">
        <f t="shared" si="28"/>
        <v>-3.0720000000000001</v>
      </c>
      <c r="K576" s="35"/>
      <c r="L576" s="35"/>
      <c r="M576" s="55"/>
      <c r="N576" s="35">
        <f>Table2[[#This Row],[Mileage]]*-0.25</f>
        <v>0</v>
      </c>
      <c r="O576" s="9" t="s">
        <v>10</v>
      </c>
      <c r="P576" s="35" t="e">
        <f>Table2[[#This Row],[Total Payment Received Before Fees]]+Table2[[#This Row],[Unit Cost]]+Table2[[#This Row],[Shipping Cost]]+Table2[[#This Row],[Amazon Fee]]+Table2[[#This Row],[Parking Fee]]+Table2[[#This Row],[Miscellaneous / Overhead]]</f>
        <v>#REF!</v>
      </c>
      <c r="Q576" s="38">
        <v>41683</v>
      </c>
    </row>
    <row r="577" spans="1:18">
      <c r="A577" s="7" t="s">
        <v>3119</v>
      </c>
      <c r="B577" s="20" t="str">
        <f>VLOOKUP(A577,'Product Database'!$1:$1048576,3,FALSE)</f>
        <v>HC24521</v>
      </c>
      <c r="D577" s="71">
        <v>1</v>
      </c>
      <c r="E577" s="35">
        <v>7.99</v>
      </c>
      <c r="F577" s="46">
        <v>4.99</v>
      </c>
      <c r="G577" s="66">
        <f t="shared" si="32"/>
        <v>12.98</v>
      </c>
      <c r="H577" s="35">
        <v>-0.75</v>
      </c>
      <c r="I577" s="35">
        <v>-2.09</v>
      </c>
      <c r="J577" s="35">
        <f t="shared" si="28"/>
        <v>-1.9470000000000001</v>
      </c>
      <c r="K577" s="35"/>
      <c r="L577" s="35"/>
      <c r="M577" s="55"/>
      <c r="N577" s="35">
        <f>Table2[[#This Row],[Mileage]]*-0.25</f>
        <v>0</v>
      </c>
      <c r="O577" s="9" t="s">
        <v>10</v>
      </c>
      <c r="P577" s="35">
        <f>Table2[[#This Row],[Total Payment Received Before Fees]]+Table2[[#This Row],[Unit Cost]]+Table2[[#This Row],[Shipping Cost]]+Table2[[#This Row],[Amazon Fee]]+Table2[[#This Row],[Parking Fee]]+Table2[[#This Row],[Miscellaneous / Overhead]]</f>
        <v>8.1930000000000014</v>
      </c>
      <c r="Q577" s="38">
        <v>41683</v>
      </c>
    </row>
    <row r="578" spans="1:18">
      <c r="A578" s="7" t="s">
        <v>6031</v>
      </c>
      <c r="B578" s="20" t="str">
        <f>VLOOKUP(A578,'Product Database'!$1:$1048576,3,FALSE)</f>
        <v>HBGKD001R</v>
      </c>
      <c r="D578" s="71">
        <v>1</v>
      </c>
      <c r="E578" s="116">
        <v>9.99</v>
      </c>
      <c r="F578" s="46">
        <v>2</v>
      </c>
      <c r="G578" s="66">
        <f t="shared" si="32"/>
        <v>11.99</v>
      </c>
      <c r="H578" s="35" t="e">
        <f>-VLOOKUP(B578,#REF!,3,FALSE)*0.75</f>
        <v>#REF!</v>
      </c>
      <c r="I578" s="35">
        <f>-8.26/3</f>
        <v>-2.7533333333333334</v>
      </c>
      <c r="J578" s="35">
        <f t="shared" si="28"/>
        <v>-1.7985</v>
      </c>
      <c r="K578" s="35"/>
      <c r="L578" s="35"/>
      <c r="M578" s="55"/>
      <c r="N578" s="35">
        <f>Table2[[#This Row],[Mileage]]*-0.25</f>
        <v>0</v>
      </c>
      <c r="O578" s="9" t="s">
        <v>10</v>
      </c>
      <c r="P578" s="35" t="e">
        <f>Table2[[#This Row],[Total Payment Received Before Fees]]+Table2[[#This Row],[Unit Cost]]+Table2[[#This Row],[Shipping Cost]]+Table2[[#This Row],[Amazon Fee]]+Table2[[#This Row],[Parking Fee]]+Table2[[#This Row],[Miscellaneous / Overhead]]</f>
        <v>#REF!</v>
      </c>
      <c r="Q578" s="38">
        <v>41683</v>
      </c>
    </row>
    <row r="579" spans="1:18">
      <c r="A579" s="7" t="s">
        <v>6028</v>
      </c>
      <c r="B579" s="20" t="str">
        <f>VLOOKUP(A579,'Product Database'!$1:$1048576,3,FALSE)</f>
        <v>HBG100903FU</v>
      </c>
      <c r="D579" s="71">
        <v>1</v>
      </c>
      <c r="E579" s="116">
        <v>9.99</v>
      </c>
      <c r="F579" s="46">
        <v>1.99</v>
      </c>
      <c r="G579" s="66">
        <f t="shared" si="32"/>
        <v>11.98</v>
      </c>
      <c r="H579" s="35" t="e">
        <f>-VLOOKUP(B579,#REF!,3,FALSE)*0.75</f>
        <v>#REF!</v>
      </c>
      <c r="I579" s="35">
        <f>-8.26/3</f>
        <v>-2.7533333333333334</v>
      </c>
      <c r="J579" s="35">
        <f t="shared" si="28"/>
        <v>-1.7969999999999999</v>
      </c>
      <c r="K579" s="35"/>
      <c r="L579" s="35"/>
      <c r="M579" s="55"/>
      <c r="N579" s="35">
        <f>Table2[[#This Row],[Mileage]]*-0.25</f>
        <v>0</v>
      </c>
      <c r="O579" s="9" t="s">
        <v>10</v>
      </c>
      <c r="P579" s="35" t="e">
        <f>Table2[[#This Row],[Total Payment Received Before Fees]]+Table2[[#This Row],[Unit Cost]]+Table2[[#This Row],[Shipping Cost]]+Table2[[#This Row],[Amazon Fee]]+Table2[[#This Row],[Parking Fee]]+Table2[[#This Row],[Miscellaneous / Overhead]]</f>
        <v>#REF!</v>
      </c>
      <c r="Q579" s="38">
        <v>41683</v>
      </c>
    </row>
    <row r="580" spans="1:18">
      <c r="A580" s="7" t="s">
        <v>6026</v>
      </c>
      <c r="B580" s="20" t="str">
        <f>VLOOKUP(A580,'Product Database'!$1:$1048576,3,FALSE)</f>
        <v>HBGKD001B</v>
      </c>
      <c r="D580" s="71">
        <v>1</v>
      </c>
      <c r="E580" s="116">
        <v>9.99</v>
      </c>
      <c r="F580" s="46">
        <v>2</v>
      </c>
      <c r="G580" s="66">
        <f t="shared" si="32"/>
        <v>11.99</v>
      </c>
      <c r="H580" s="35" t="e">
        <f>-VLOOKUP(B580,#REF!,3,FALSE)*0.75</f>
        <v>#REF!</v>
      </c>
      <c r="I580" s="35">
        <f>-8.26/3</f>
        <v>-2.7533333333333334</v>
      </c>
      <c r="J580" s="35">
        <f t="shared" si="28"/>
        <v>-1.7985</v>
      </c>
      <c r="K580" s="35"/>
      <c r="L580" s="35"/>
      <c r="M580" s="55"/>
      <c r="N580" s="35">
        <f>Table2[[#This Row],[Mileage]]*-0.25</f>
        <v>0</v>
      </c>
      <c r="O580" s="9" t="s">
        <v>10</v>
      </c>
      <c r="P580" s="35" t="e">
        <f>Table2[[#This Row],[Total Payment Received Before Fees]]+Table2[[#This Row],[Unit Cost]]+Table2[[#This Row],[Shipping Cost]]+Table2[[#This Row],[Amazon Fee]]+Table2[[#This Row],[Parking Fee]]+Table2[[#This Row],[Miscellaneous / Overhead]]</f>
        <v>#REF!</v>
      </c>
      <c r="Q580" s="38">
        <v>41683</v>
      </c>
    </row>
    <row r="581" spans="1:18">
      <c r="A581" s="7" t="s">
        <v>1552</v>
      </c>
      <c r="B581" s="20" t="str">
        <f>VLOOKUP(A581,'Product Database'!$1:$1048576,3,FALSE)</f>
        <v>HBG100338BR</v>
      </c>
      <c r="D581" s="71">
        <v>1</v>
      </c>
      <c r="E581" s="116">
        <v>14.99</v>
      </c>
      <c r="F581" s="122">
        <v>5.49</v>
      </c>
      <c r="G581" s="66">
        <f t="shared" si="32"/>
        <v>20.48</v>
      </c>
      <c r="H581" s="35" t="e">
        <f>-VLOOKUP(B581,#REF!,3,FALSE)*0.75</f>
        <v>#REF!</v>
      </c>
      <c r="I581" s="35">
        <v>-6.51</v>
      </c>
      <c r="J581" s="35">
        <f t="shared" si="28"/>
        <v>-3.0720000000000001</v>
      </c>
      <c r="K581" s="35"/>
      <c r="L581" s="35"/>
      <c r="M581" s="55"/>
      <c r="N581" s="35">
        <f>Table2[[#This Row],[Mileage]]*-0.25</f>
        <v>0</v>
      </c>
      <c r="O581" s="9" t="s">
        <v>10</v>
      </c>
      <c r="P581" s="35" t="e">
        <f>Table2[[#This Row],[Total Payment Received Before Fees]]+Table2[[#This Row],[Unit Cost]]+Table2[[#This Row],[Shipping Cost]]+Table2[[#This Row],[Amazon Fee]]+Table2[[#This Row],[Parking Fee]]+Table2[[#This Row],[Miscellaneous / Overhead]]</f>
        <v>#REF!</v>
      </c>
      <c r="Q581" s="38">
        <v>41684</v>
      </c>
    </row>
    <row r="582" spans="1:18">
      <c r="A582" s="7" t="s">
        <v>2176</v>
      </c>
      <c r="B582" s="20" t="str">
        <f>VLOOKUP(A582,'Product Database'!$1:$1048576,3,FALSE)</f>
        <v>HW00282HM</v>
      </c>
      <c r="D582" s="71">
        <v>1</v>
      </c>
      <c r="E582" s="116">
        <v>19.989999999999998</v>
      </c>
      <c r="F582" s="122">
        <v>5.99</v>
      </c>
      <c r="G582" s="66">
        <f t="shared" si="32"/>
        <v>25.979999999999997</v>
      </c>
      <c r="H582" s="35" t="e">
        <f>-VLOOKUP(B582,#REF!,3,FALSE)*0.75</f>
        <v>#REF!</v>
      </c>
      <c r="I582" s="35">
        <v>-2.59</v>
      </c>
      <c r="J582" s="35">
        <f t="shared" si="28"/>
        <v>-3.8969999999999994</v>
      </c>
      <c r="K582" s="35"/>
      <c r="L582" s="35"/>
      <c r="M582" s="55"/>
      <c r="N582" s="35">
        <f>Table2[[#This Row],[Mileage]]*-0.25</f>
        <v>0</v>
      </c>
      <c r="O582" s="9" t="s">
        <v>11</v>
      </c>
      <c r="P582" s="35" t="e">
        <f>Table2[[#This Row],[Total Payment Received Before Fees]]+Table2[[#This Row],[Unit Cost]]+Table2[[#This Row],[Shipping Cost]]+Table2[[#This Row],[Amazon Fee]]+Table2[[#This Row],[Parking Fee]]+Table2[[#This Row],[Miscellaneous / Overhead]]</f>
        <v>#REF!</v>
      </c>
      <c r="Q582" s="38">
        <v>41684</v>
      </c>
    </row>
    <row r="583" spans="1:18">
      <c r="A583" s="7" t="s">
        <v>189</v>
      </c>
      <c r="B583" s="20" t="str">
        <f>VLOOKUP(A583,'Product Database'!$1:$1048576,3,FALSE)</f>
        <v>HBG100613S</v>
      </c>
      <c r="D583" s="71">
        <v>1</v>
      </c>
      <c r="E583" s="116">
        <v>20</v>
      </c>
      <c r="F583" s="122">
        <v>5.49</v>
      </c>
      <c r="G583" s="66">
        <f t="shared" si="32"/>
        <v>25.490000000000002</v>
      </c>
      <c r="H583" s="35" t="e">
        <f>-VLOOKUP(B583,#REF!,3,FALSE)*0.75</f>
        <v>#REF!</v>
      </c>
      <c r="I583" s="35">
        <v>-3.11</v>
      </c>
      <c r="J583" s="35">
        <f t="shared" si="28"/>
        <v>-3.8235000000000001</v>
      </c>
      <c r="K583" s="35"/>
      <c r="L583" s="35"/>
      <c r="M583" s="55"/>
      <c r="N583" s="35">
        <f>Table2[[#This Row],[Mileage]]*-0.25</f>
        <v>0</v>
      </c>
      <c r="O583" s="9" t="s">
        <v>11</v>
      </c>
      <c r="P583" s="35" t="e">
        <f>Table2[[#This Row],[Total Payment Received Before Fees]]+Table2[[#This Row],[Unit Cost]]+Table2[[#This Row],[Shipping Cost]]+Table2[[#This Row],[Amazon Fee]]+Table2[[#This Row],[Parking Fee]]+Table2[[#This Row],[Miscellaneous / Overhead]]</f>
        <v>#REF!</v>
      </c>
      <c r="Q583" s="38">
        <v>41684</v>
      </c>
    </row>
    <row r="584" spans="1:18">
      <c r="A584" s="7">
        <v>1</v>
      </c>
      <c r="B584" s="20" t="str">
        <f>VLOOKUP(A584,'Product Database'!$1:$1048576,3,FALSE)</f>
        <v>HBG100154B</v>
      </c>
      <c r="D584" s="71">
        <v>1</v>
      </c>
      <c r="E584" s="116">
        <v>9.99</v>
      </c>
      <c r="F584" s="122">
        <v>4.99</v>
      </c>
      <c r="G584" s="66">
        <f t="shared" si="32"/>
        <v>14.98</v>
      </c>
      <c r="H584" s="35" t="e">
        <f>-VLOOKUP(B584,#REF!,3,FALSE)*0.75</f>
        <v>#REF!</v>
      </c>
      <c r="I584" s="35">
        <v>-3.29</v>
      </c>
      <c r="J584" s="35">
        <f t="shared" si="28"/>
        <v>-2.2469999999999999</v>
      </c>
      <c r="K584" s="35"/>
      <c r="L584" s="35"/>
      <c r="M584" s="55"/>
      <c r="N584" s="35">
        <f>Table2[[#This Row],[Mileage]]*-0.25</f>
        <v>0</v>
      </c>
      <c r="O584" s="9" t="s">
        <v>11</v>
      </c>
      <c r="P584" s="35" t="e">
        <f>Table2[[#This Row],[Total Payment Received Before Fees]]+Table2[[#This Row],[Unit Cost]]+Table2[[#This Row],[Shipping Cost]]+Table2[[#This Row],[Amazon Fee]]+Table2[[#This Row],[Parking Fee]]+Table2[[#This Row],[Miscellaneous / Overhead]]</f>
        <v>#REF!</v>
      </c>
      <c r="Q584" s="38">
        <v>41684</v>
      </c>
    </row>
    <row r="585" spans="1:18">
      <c r="A585" s="7" t="s">
        <v>1552</v>
      </c>
      <c r="B585" s="20" t="str">
        <f>VLOOKUP(A585,'Product Database'!$1:$1048576,3,FALSE)</f>
        <v>HBG100338BR</v>
      </c>
      <c r="D585" s="71">
        <v>1</v>
      </c>
      <c r="E585" s="116">
        <v>14.99</v>
      </c>
      <c r="F585" s="122">
        <v>5.49</v>
      </c>
      <c r="G585" s="66">
        <f t="shared" si="32"/>
        <v>20.48</v>
      </c>
      <c r="H585" s="35">
        <v>-6</v>
      </c>
      <c r="I585" s="35">
        <v>-6.02</v>
      </c>
      <c r="J585" s="35">
        <f t="shared" si="28"/>
        <v>-3.0720000000000001</v>
      </c>
      <c r="K585" s="35"/>
      <c r="L585" s="35"/>
      <c r="M585" s="55"/>
      <c r="N585" s="35">
        <f>Table2[[#This Row],[Mileage]]*-0.25</f>
        <v>0</v>
      </c>
      <c r="O585" s="9" t="s">
        <v>11</v>
      </c>
      <c r="P585" s="35">
        <f>Table2[[#This Row],[Total Payment Received Before Fees]]+Table2[[#This Row],[Unit Cost]]+Table2[[#This Row],[Shipping Cost]]+Table2[[#This Row],[Amazon Fee]]+Table2[[#This Row],[Parking Fee]]+Table2[[#This Row],[Miscellaneous / Overhead]]</f>
        <v>5.3880000000000008</v>
      </c>
      <c r="Q585" s="38">
        <v>41684</v>
      </c>
    </row>
    <row r="586" spans="1:18">
      <c r="A586" s="7" t="s">
        <v>3113</v>
      </c>
      <c r="B586" s="20" t="str">
        <f>VLOOKUP(A586,'Product Database'!$1:$1048576,3,FALSE)</f>
        <v>HC24595</v>
      </c>
      <c r="D586" s="71">
        <v>1</v>
      </c>
      <c r="E586" s="116">
        <v>8.99</v>
      </c>
      <c r="F586" s="122">
        <v>2.74</v>
      </c>
      <c r="G586" s="66">
        <f t="shared" si="32"/>
        <v>11.73</v>
      </c>
      <c r="H586" s="35" t="e">
        <f>-VLOOKUP(B586,#REF!,3,FALSE)*0.75</f>
        <v>#REF!</v>
      </c>
      <c r="I586" s="35">
        <v>0</v>
      </c>
      <c r="J586" s="35">
        <f t="shared" si="28"/>
        <v>-1.7595000000000001</v>
      </c>
      <c r="K586" s="35"/>
      <c r="L586" s="35"/>
      <c r="M586" s="55"/>
      <c r="N586" s="35">
        <f>Table2[[#This Row],[Mileage]]*-0.25</f>
        <v>0</v>
      </c>
      <c r="O586" s="9" t="s">
        <v>11</v>
      </c>
      <c r="P586" s="35" t="e">
        <f>Table2[[#This Row],[Total Payment Received Before Fees]]+Table2[[#This Row],[Unit Cost]]+Table2[[#This Row],[Shipping Cost]]+Table2[[#This Row],[Amazon Fee]]+Table2[[#This Row],[Parking Fee]]+Table2[[#This Row],[Miscellaneous / Overhead]]</f>
        <v>#REF!</v>
      </c>
      <c r="Q586" s="38">
        <v>41684</v>
      </c>
    </row>
    <row r="587" spans="1:18">
      <c r="B587" s="20"/>
      <c r="G587" s="66">
        <f t="shared" si="32"/>
        <v>0</v>
      </c>
      <c r="H587" s="35"/>
      <c r="I587" s="35"/>
      <c r="J587" s="35"/>
      <c r="K587" s="35"/>
      <c r="L587" s="35"/>
      <c r="M587" s="55">
        <v>120</v>
      </c>
      <c r="N587" s="35">
        <f>Table2[[#This Row],[Mileage]]*-0.25</f>
        <v>-30</v>
      </c>
      <c r="O587" s="9" t="s">
        <v>10</v>
      </c>
      <c r="P587" s="35">
        <f>Table2[[#This Row],[Mileage Reimbursement]]</f>
        <v>-30</v>
      </c>
      <c r="Q587" s="38">
        <v>41684</v>
      </c>
      <c r="R587" s="9" t="s">
        <v>6151</v>
      </c>
    </row>
    <row r="588" spans="1:18">
      <c r="A588" s="7" t="s">
        <v>3115</v>
      </c>
      <c r="B588" s="20" t="str">
        <f>VLOOKUP(A588,'Product Database'!$1:$1048576,3,FALSE)</f>
        <v>HC24522</v>
      </c>
      <c r="D588" s="71">
        <v>1</v>
      </c>
      <c r="E588" s="116">
        <v>8.99</v>
      </c>
      <c r="F588" s="122">
        <v>2.75</v>
      </c>
      <c r="G588" s="66">
        <f t="shared" si="32"/>
        <v>11.74</v>
      </c>
      <c r="H588" s="35">
        <v>-2.25</v>
      </c>
      <c r="I588" s="35">
        <v>-2.25</v>
      </c>
      <c r="J588" s="35">
        <f t="shared" si="28"/>
        <v>-1.7609999999999999</v>
      </c>
      <c r="K588" s="35"/>
      <c r="L588" s="35"/>
      <c r="M588" s="55"/>
      <c r="N588" s="35">
        <f>Table2[[#This Row],[Mileage]]*-0.25</f>
        <v>0</v>
      </c>
      <c r="O588" s="9" t="s">
        <v>11</v>
      </c>
      <c r="P588" s="35">
        <f>Table2[[#This Row],[Total Payment Received Before Fees]]+Table2[[#This Row],[Unit Cost]]+Table2[[#This Row],[Shipping Cost]]+Table2[[#This Row],[Amazon Fee]]+Table2[[#This Row],[Parking Fee]]+Table2[[#This Row],[Miscellaneous / Overhead]]</f>
        <v>5.4790000000000001</v>
      </c>
      <c r="Q588" s="38">
        <v>41684</v>
      </c>
    </row>
    <row r="589" spans="1:18">
      <c r="A589" s="7" t="s">
        <v>3119</v>
      </c>
      <c r="B589" s="20" t="str">
        <f>VLOOKUP(A589,'Product Database'!$1:$1048576,3,FALSE)</f>
        <v>HC24521</v>
      </c>
      <c r="D589" s="71">
        <v>1</v>
      </c>
      <c r="E589" s="116">
        <v>7.99</v>
      </c>
      <c r="F589" s="122">
        <v>4.99</v>
      </c>
      <c r="G589" s="66">
        <f t="shared" si="32"/>
        <v>12.98</v>
      </c>
      <c r="H589" s="35">
        <v>-0.56999999999999995</v>
      </c>
      <c r="I589" s="35">
        <v>-2.0099999999999998</v>
      </c>
      <c r="J589" s="35">
        <f t="shared" si="28"/>
        <v>-1.9470000000000001</v>
      </c>
      <c r="K589" s="35"/>
      <c r="L589" s="35"/>
      <c r="M589" s="55"/>
      <c r="N589" s="35">
        <f>Table2[[#This Row],[Mileage]]*-0.25</f>
        <v>0</v>
      </c>
      <c r="O589" s="9" t="s">
        <v>11</v>
      </c>
      <c r="P589" s="35">
        <f>Table2[[#This Row],[Total Payment Received Before Fees]]+Table2[[#This Row],[Unit Cost]]+Table2[[#This Row],[Shipping Cost]]+Table2[[#This Row],[Amazon Fee]]+Table2[[#This Row],[Parking Fee]]+Table2[[#This Row],[Miscellaneous / Overhead]]</f>
        <v>8.4529999999999994</v>
      </c>
      <c r="Q589" s="38">
        <v>41685</v>
      </c>
    </row>
    <row r="590" spans="1:18">
      <c r="A590" s="7" t="s">
        <v>846</v>
      </c>
      <c r="B590" s="20" t="str">
        <f>VLOOKUP(A590,'Product Database'!$1:$1048576,3,FALSE)</f>
        <v>GCH1318FU</v>
      </c>
      <c r="D590" s="71">
        <v>1</v>
      </c>
      <c r="E590" s="116">
        <v>4.99</v>
      </c>
      <c r="F590" s="122">
        <v>4.99</v>
      </c>
      <c r="G590" s="66">
        <f t="shared" si="32"/>
        <v>9.98</v>
      </c>
      <c r="H590" s="35" t="e">
        <f>-VLOOKUP(B590,#REF!,3,FALSE)*0.75</f>
        <v>#REF!</v>
      </c>
      <c r="I590" s="35">
        <v>-1.93</v>
      </c>
      <c r="J590" s="35">
        <f t="shared" si="28"/>
        <v>-1.4970000000000001</v>
      </c>
      <c r="K590" s="35"/>
      <c r="L590" s="35"/>
      <c r="M590" s="55"/>
      <c r="N590" s="35">
        <f>Table2[[#This Row],[Mileage]]*-0.25</f>
        <v>0</v>
      </c>
      <c r="O590" s="9" t="s">
        <v>11</v>
      </c>
      <c r="P590" s="35" t="e">
        <f>Table2[[#This Row],[Total Payment Received Before Fees]]+Table2[[#This Row],[Unit Cost]]+Table2[[#This Row],[Shipping Cost]]+Table2[[#This Row],[Amazon Fee]]+Table2[[#This Row],[Parking Fee]]+Table2[[#This Row],[Miscellaneous / Overhead]]</f>
        <v>#REF!</v>
      </c>
      <c r="Q590" s="38">
        <v>41685</v>
      </c>
    </row>
    <row r="591" spans="1:18">
      <c r="A591" s="7" t="s">
        <v>1483</v>
      </c>
      <c r="B591" s="20" t="str">
        <f>VLOOKUP(A591,'Product Database'!$1:$1048576,3,FALSE)</f>
        <v>HBG100291BR</v>
      </c>
      <c r="D591" s="71">
        <v>1</v>
      </c>
      <c r="E591" s="116">
        <v>19.989999999999998</v>
      </c>
      <c r="F591" s="122">
        <v>6.49</v>
      </c>
      <c r="G591" s="66">
        <f t="shared" si="32"/>
        <v>26.479999999999997</v>
      </c>
      <c r="H591" s="35">
        <v>-7.5</v>
      </c>
      <c r="I591" s="35">
        <v>-3.29</v>
      </c>
      <c r="J591" s="35">
        <f t="shared" si="28"/>
        <v>-3.9719999999999995</v>
      </c>
      <c r="K591" s="35"/>
      <c r="L591" s="35"/>
      <c r="M591" s="55"/>
      <c r="N591" s="35">
        <f>Table2[[#This Row],[Mileage]]*-0.25</f>
        <v>0</v>
      </c>
      <c r="O591" s="9" t="s">
        <v>11</v>
      </c>
      <c r="P591" s="35">
        <f>Table2[[#This Row],[Total Payment Received Before Fees]]+Table2[[#This Row],[Unit Cost]]+Table2[[#This Row],[Shipping Cost]]+Table2[[#This Row],[Amazon Fee]]+Table2[[#This Row],[Parking Fee]]+Table2[[#This Row],[Miscellaneous / Overhead]]</f>
        <v>11.717999999999998</v>
      </c>
      <c r="Q591" s="38">
        <v>41685</v>
      </c>
    </row>
    <row r="592" spans="1:18">
      <c r="A592" s="7" t="s">
        <v>2802</v>
      </c>
      <c r="B592" s="20" t="str">
        <f>VLOOKUP(A592,'Product Database'!$1:$1048576,3,FALSE)</f>
        <v>CAP00137B</v>
      </c>
      <c r="D592" s="71">
        <v>1</v>
      </c>
      <c r="E592" s="116">
        <v>11.99</v>
      </c>
      <c r="F592" s="122">
        <v>4.99</v>
      </c>
      <c r="G592" s="66">
        <f t="shared" si="32"/>
        <v>16.98</v>
      </c>
      <c r="H592" s="35" t="e">
        <f>-VLOOKUP(B592,#REF!,3,FALSE)*0.75</f>
        <v>#REF!</v>
      </c>
      <c r="I592" s="35">
        <v>-2.76</v>
      </c>
      <c r="J592" s="35">
        <f t="shared" si="28"/>
        <v>-2.5470000000000002</v>
      </c>
      <c r="K592" s="35"/>
      <c r="L592" s="35"/>
      <c r="M592" s="55"/>
      <c r="N592" s="35">
        <f>Table2[[#This Row],[Mileage]]*-0.25</f>
        <v>0</v>
      </c>
      <c r="O592" s="9" t="s">
        <v>11</v>
      </c>
      <c r="P592" s="35" t="e">
        <f>Table2[[#This Row],[Total Payment Received Before Fees]]+Table2[[#This Row],[Unit Cost]]+Table2[[#This Row],[Shipping Cost]]+Table2[[#This Row],[Amazon Fee]]+Table2[[#This Row],[Parking Fee]]+Table2[[#This Row],[Miscellaneous / Overhead]]</f>
        <v>#REF!</v>
      </c>
      <c r="Q592" s="38">
        <v>41685</v>
      </c>
    </row>
    <row r="593" spans="1:18">
      <c r="A593" s="7" t="s">
        <v>2463</v>
      </c>
      <c r="B593" s="20" t="str">
        <f>VLOOKUP(A593,'Product Database'!$1:$1048576,3,FALSE)</f>
        <v>GK1282PN</v>
      </c>
      <c r="D593" s="71">
        <v>1</v>
      </c>
      <c r="E593" s="116">
        <v>14</v>
      </c>
      <c r="F593" s="122" t="s">
        <v>2239</v>
      </c>
      <c r="G593" s="66">
        <f t="shared" si="32"/>
        <v>14</v>
      </c>
      <c r="H593" s="35" t="e">
        <f>-VLOOKUP(B593,#REF!,3,FALSE)*0.75</f>
        <v>#REF!</v>
      </c>
      <c r="I593" s="35">
        <v>-1.93</v>
      </c>
      <c r="J593" s="35">
        <f t="shared" si="28"/>
        <v>-2.1</v>
      </c>
      <c r="K593" s="35"/>
      <c r="L593" s="35"/>
      <c r="M593" s="55"/>
      <c r="N593" s="35">
        <f>Table2[[#This Row],[Mileage]]*-0.25</f>
        <v>0</v>
      </c>
      <c r="O593" s="9" t="s">
        <v>11</v>
      </c>
      <c r="P593" s="35" t="e">
        <f>Table2[[#This Row],[Total Payment Received Before Fees]]+Table2[[#This Row],[Unit Cost]]+Table2[[#This Row],[Shipping Cost]]+Table2[[#This Row],[Amazon Fee]]+Table2[[#This Row],[Parking Fee]]+Table2[[#This Row],[Miscellaneous / Overhead]]</f>
        <v>#REF!</v>
      </c>
      <c r="Q593" s="38">
        <v>41685</v>
      </c>
    </row>
    <row r="594" spans="1:18">
      <c r="A594" s="7" t="s">
        <v>3043</v>
      </c>
      <c r="B594" s="20" t="str">
        <f>VLOOKUP(A594,'Product Database'!$1:$1048576,3,FALSE)</f>
        <v>HC24655BD</v>
      </c>
      <c r="D594" s="71">
        <v>1</v>
      </c>
      <c r="E594" s="116">
        <v>14.99</v>
      </c>
      <c r="F594" s="122">
        <v>4.99</v>
      </c>
      <c r="G594" s="66">
        <f t="shared" si="32"/>
        <v>19.98</v>
      </c>
      <c r="H594" s="35" t="e">
        <f>-VLOOKUP(B594,#REF!,3,FALSE)*0.75</f>
        <v>#REF!</v>
      </c>
      <c r="I594" s="35">
        <v>-2.09</v>
      </c>
      <c r="J594" s="35">
        <f t="shared" si="28"/>
        <v>-2.9969999999999999</v>
      </c>
      <c r="K594" s="35"/>
      <c r="L594" s="35"/>
      <c r="M594" s="55"/>
      <c r="N594" s="35">
        <f>Table2[[#This Row],[Mileage]]*-0.25</f>
        <v>0</v>
      </c>
      <c r="O594" s="9" t="s">
        <v>11</v>
      </c>
      <c r="P594" s="35" t="e">
        <f>Table2[[#This Row],[Total Payment Received Before Fees]]+Table2[[#This Row],[Unit Cost]]+Table2[[#This Row],[Shipping Cost]]+Table2[[#This Row],[Amazon Fee]]+Table2[[#This Row],[Parking Fee]]+Table2[[#This Row],[Miscellaneous / Overhead]]</f>
        <v>#REF!</v>
      </c>
      <c r="Q594" s="38">
        <v>41685</v>
      </c>
    </row>
    <row r="595" spans="1:18">
      <c r="A595" s="7" t="s">
        <v>3119</v>
      </c>
      <c r="B595" s="20" t="str">
        <f>VLOOKUP(A595,'Product Database'!$1:$1048576,3,FALSE)</f>
        <v>HC24521</v>
      </c>
      <c r="D595" s="71">
        <v>1</v>
      </c>
      <c r="E595" s="35">
        <v>7.99</v>
      </c>
      <c r="F595" s="46">
        <v>4.99</v>
      </c>
      <c r="G595" s="66">
        <f t="shared" si="32"/>
        <v>12.98</v>
      </c>
      <c r="H595" s="35">
        <v>-0.56999999999999995</v>
      </c>
      <c r="I595" s="35">
        <v>-2.25</v>
      </c>
      <c r="J595" s="35">
        <f t="shared" si="28"/>
        <v>-1.9470000000000001</v>
      </c>
      <c r="K595" s="35"/>
      <c r="L595" s="35"/>
      <c r="M595" s="55"/>
      <c r="N595" s="35">
        <f>Table2[[#This Row],[Mileage]]*-0.25</f>
        <v>0</v>
      </c>
      <c r="O595" s="9" t="s">
        <v>11</v>
      </c>
      <c r="P595" s="35">
        <f>Table2[[#This Row],[Total Payment Received Before Fees]]+Table2[[#This Row],[Unit Cost]]+Table2[[#This Row],[Shipping Cost]]+Table2[[#This Row],[Amazon Fee]]+Table2[[#This Row],[Parking Fee]]+Table2[[#This Row],[Miscellaneous / Overhead]]</f>
        <v>8.213000000000001</v>
      </c>
      <c r="Q595" s="38">
        <v>41685</v>
      </c>
    </row>
    <row r="596" spans="1:18">
      <c r="A596" s="7" t="s">
        <v>2987</v>
      </c>
      <c r="B596" s="20" t="str">
        <f>VLOOKUP(A596,'Product Database'!$1:$1048576,3,FALSE)</f>
        <v>HC24653G</v>
      </c>
      <c r="D596" s="71">
        <v>1</v>
      </c>
      <c r="E596" s="35">
        <v>11.99</v>
      </c>
      <c r="F596" s="46">
        <v>2.75</v>
      </c>
      <c r="G596" s="66">
        <f t="shared" si="32"/>
        <v>14.74</v>
      </c>
      <c r="H596" s="35" t="e">
        <f>-VLOOKUP(B596,#REF!,3,FALSE)*0.75</f>
        <v>#REF!</v>
      </c>
      <c r="I596" s="35">
        <v>0</v>
      </c>
      <c r="J596" s="35">
        <f t="shared" si="28"/>
        <v>-2.2109999999999999</v>
      </c>
      <c r="K596" s="35"/>
      <c r="L596" s="35"/>
      <c r="M596" s="55"/>
      <c r="N596" s="35">
        <f>Table2[[#This Row],[Mileage]]*-0.25</f>
        <v>0</v>
      </c>
      <c r="O596" s="9" t="s">
        <v>11</v>
      </c>
      <c r="P596" s="35" t="e">
        <f>Table2[[#This Row],[Total Payment Received Before Fees]]+Table2[[#This Row],[Unit Cost]]+Table2[[#This Row],[Shipping Cost]]+Table2[[#This Row],[Amazon Fee]]+Table2[[#This Row],[Parking Fee]]+Table2[[#This Row],[Miscellaneous / Overhead]]</f>
        <v>#REF!</v>
      </c>
      <c r="Q596" s="38">
        <v>41685</v>
      </c>
    </row>
    <row r="597" spans="1:18">
      <c r="A597" s="7" t="s">
        <v>3119</v>
      </c>
      <c r="B597" s="20" t="str">
        <f>VLOOKUP(A597,'Product Database'!$1:$1048576,3,FALSE)</f>
        <v>HC24521</v>
      </c>
      <c r="D597" s="71">
        <v>1</v>
      </c>
      <c r="E597" s="35">
        <v>7.99</v>
      </c>
      <c r="F597" s="46">
        <v>2.74</v>
      </c>
      <c r="G597" s="66">
        <f t="shared" si="32"/>
        <v>10.73</v>
      </c>
      <c r="H597" s="35">
        <v>-0.56999999999999995</v>
      </c>
      <c r="I597" s="35">
        <v>-2.09</v>
      </c>
      <c r="J597" s="35">
        <f t="shared" si="28"/>
        <v>-1.6094999999999999</v>
      </c>
      <c r="K597" s="35"/>
      <c r="L597" s="35"/>
      <c r="M597" s="55"/>
      <c r="N597" s="35">
        <f>Table2[[#This Row],[Mileage]]*-0.25</f>
        <v>0</v>
      </c>
      <c r="O597" s="9" t="s">
        <v>11</v>
      </c>
      <c r="P597" s="35">
        <f>Table2[[#This Row],[Total Payment Received Before Fees]]+Table2[[#This Row],[Unit Cost]]+Table2[[#This Row],[Shipping Cost]]+Table2[[#This Row],[Amazon Fee]]+Table2[[#This Row],[Parking Fee]]+Table2[[#This Row],[Miscellaneous / Overhead]]</f>
        <v>6.4605000000000006</v>
      </c>
      <c r="Q597" s="38">
        <v>41685</v>
      </c>
    </row>
    <row r="598" spans="1:18">
      <c r="B598" s="20"/>
      <c r="E598" s="35"/>
      <c r="F598" s="46"/>
      <c r="G598" s="66">
        <f t="shared" ref="G598:G603" si="33">SUM(E598:F598)</f>
        <v>0</v>
      </c>
      <c r="H598" s="35"/>
      <c r="I598" s="35"/>
      <c r="J598" s="35">
        <f t="shared" si="28"/>
        <v>0</v>
      </c>
      <c r="K598" s="35"/>
      <c r="L598" s="35">
        <v>-13.07</v>
      </c>
      <c r="M598" s="55"/>
      <c r="N598" s="35">
        <f>Table2[[#This Row],[Mileage]]*-0.25</f>
        <v>0</v>
      </c>
      <c r="O598" s="9" t="s">
        <v>11</v>
      </c>
      <c r="P598" s="35">
        <f>Table2[[#This Row],[Total Payment Received Before Fees]]+Table2[[#This Row],[Unit Cost]]+Table2[[#This Row],[Shipping Cost]]+Table2[[#This Row],[Amazon Fee]]+Table2[[#This Row],[Parking Fee]]+Table2[[#This Row],[Miscellaneous / Overhead]]</f>
        <v>-13.07</v>
      </c>
      <c r="Q598" s="38">
        <v>41685</v>
      </c>
      <c r="R598" s="9" t="s">
        <v>6135</v>
      </c>
    </row>
    <row r="599" spans="1:18">
      <c r="B599" s="20"/>
      <c r="E599" s="35"/>
      <c r="F599" s="46"/>
      <c r="G599" s="66">
        <f t="shared" si="33"/>
        <v>0</v>
      </c>
      <c r="H599" s="35"/>
      <c r="I599" s="35"/>
      <c r="J599" s="35">
        <f t="shared" si="28"/>
        <v>0</v>
      </c>
      <c r="K599" s="35"/>
      <c r="L599" s="35">
        <v>-142.19999999999999</v>
      </c>
      <c r="M599" s="55"/>
      <c r="N599" s="35">
        <f>Table2[[#This Row],[Mileage]]*-0.25</f>
        <v>0</v>
      </c>
      <c r="O599" s="9" t="s">
        <v>1602</v>
      </c>
      <c r="P599" s="35">
        <f>Table2[[#This Row],[Total Payment Received Before Fees]]+Table2[[#This Row],[Unit Cost]]+Table2[[#This Row],[Shipping Cost]]+Table2[[#This Row],[Amazon Fee]]+Table2[[#This Row],[Parking Fee]]+Table2[[#This Row],[Miscellaneous / Overhead]]</f>
        <v>-142.19999999999999</v>
      </c>
      <c r="Q599" s="38">
        <v>41685</v>
      </c>
      <c r="R599" s="9" t="s">
        <v>6136</v>
      </c>
    </row>
    <row r="600" spans="1:18">
      <c r="B600" s="20"/>
      <c r="E600" s="35"/>
      <c r="F600" s="46"/>
      <c r="G600" s="66">
        <f t="shared" si="33"/>
        <v>0</v>
      </c>
      <c r="H600" s="35"/>
      <c r="I600" s="35"/>
      <c r="J600" s="35">
        <f t="shared" si="28"/>
        <v>0</v>
      </c>
      <c r="K600" s="35"/>
      <c r="L600" s="35">
        <v>-59.4</v>
      </c>
      <c r="M600" s="55"/>
      <c r="N600" s="35">
        <f>Table2[[#This Row],[Mileage]]*-0.25</f>
        <v>0</v>
      </c>
      <c r="O600" s="9" t="s">
        <v>11</v>
      </c>
      <c r="P600" s="35">
        <f>Table2[[#This Row],[Total Payment Received Before Fees]]+Table2[[#This Row],[Unit Cost]]+Table2[[#This Row],[Shipping Cost]]+Table2[[#This Row],[Amazon Fee]]+Table2[[#This Row],[Parking Fee]]+Table2[[#This Row],[Miscellaneous / Overhead]]</f>
        <v>-59.4</v>
      </c>
      <c r="Q600" s="38">
        <v>41685</v>
      </c>
      <c r="R600" s="9" t="s">
        <v>6137</v>
      </c>
    </row>
    <row r="601" spans="1:18">
      <c r="B601" s="20"/>
      <c r="E601" s="35"/>
      <c r="F601" s="46"/>
      <c r="G601" s="66">
        <f t="shared" si="33"/>
        <v>0</v>
      </c>
      <c r="H601" s="35"/>
      <c r="I601" s="35"/>
      <c r="J601" s="35">
        <f t="shared" si="28"/>
        <v>0</v>
      </c>
      <c r="K601" s="35"/>
      <c r="L601" s="35">
        <f>-(7.5+5.87+4.89+5.87+4.51+5.81)</f>
        <v>-34.450000000000003</v>
      </c>
      <c r="M601" s="55"/>
      <c r="N601" s="35">
        <f>Table2[[#This Row],[Mileage]]*-0.25</f>
        <v>0</v>
      </c>
      <c r="O601" s="9" t="s">
        <v>11</v>
      </c>
      <c r="P601" s="35">
        <f>Table2[[#This Row],[Total Payment Received Before Fees]]+Table2[[#This Row],[Unit Cost]]+Table2[[#This Row],[Shipping Cost]]+Table2[[#This Row],[Amazon Fee]]+Table2[[#This Row],[Parking Fee]]+Table2[[#This Row],[Miscellaneous / Overhead]]</f>
        <v>-34.450000000000003</v>
      </c>
      <c r="Q601" s="38">
        <v>41685</v>
      </c>
      <c r="R601" s="9" t="s">
        <v>6138</v>
      </c>
    </row>
    <row r="602" spans="1:18">
      <c r="A602" s="7" t="s">
        <v>2761</v>
      </c>
      <c r="B602" s="20" t="str">
        <f>VLOOKUP(A602,'Product Database'!$1:$1048576,3,FALSE)</f>
        <v>CAP-00086BR</v>
      </c>
      <c r="D602" s="71">
        <v>1</v>
      </c>
      <c r="E602" s="35">
        <v>12.99</v>
      </c>
      <c r="F602" s="46">
        <v>4.99</v>
      </c>
      <c r="G602" s="66">
        <f t="shared" si="33"/>
        <v>17.98</v>
      </c>
      <c r="H602" s="35" t="e">
        <f>-VLOOKUP(B602,#REF!,3,FALSE)*0.75</f>
        <v>#REF!</v>
      </c>
      <c r="I602" s="35">
        <v>-3.11</v>
      </c>
      <c r="J602" s="35">
        <f t="shared" si="28"/>
        <v>-2.6970000000000001</v>
      </c>
      <c r="K602" s="35"/>
      <c r="L602" s="35"/>
      <c r="M602" s="55"/>
      <c r="N602" s="35">
        <f>Table2[[#This Row],[Mileage]]*-0.25</f>
        <v>0</v>
      </c>
      <c r="O602" s="9" t="s">
        <v>11</v>
      </c>
      <c r="P602" s="35" t="e">
        <f>Table2[[#This Row],[Total Payment Received Before Fees]]+Table2[[#This Row],[Unit Cost]]+Table2[[#This Row],[Shipping Cost]]+Table2[[#This Row],[Amazon Fee]]+Table2[[#This Row],[Parking Fee]]+Table2[[#This Row],[Miscellaneous / Overhead]]</f>
        <v>#REF!</v>
      </c>
      <c r="Q602" s="38">
        <v>41686</v>
      </c>
    </row>
    <row r="603" spans="1:18">
      <c r="A603" s="7" t="s">
        <v>237</v>
      </c>
      <c r="B603" s="20" t="str">
        <f>VLOOKUP(A603,'Product Database'!$1:$1048576,3,FALSE)</f>
        <v>HBG100434GY</v>
      </c>
      <c r="D603" s="71">
        <v>1</v>
      </c>
      <c r="E603" s="35">
        <v>20.49</v>
      </c>
      <c r="F603" s="46">
        <v>6.49</v>
      </c>
      <c r="G603" s="66">
        <f t="shared" si="33"/>
        <v>26.979999999999997</v>
      </c>
      <c r="H603" s="35">
        <v>-9.75</v>
      </c>
      <c r="I603" s="35">
        <v>-6.51</v>
      </c>
      <c r="J603" s="35">
        <f t="shared" si="28"/>
        <v>-4.0469999999999997</v>
      </c>
      <c r="K603" s="35"/>
      <c r="L603" s="35"/>
      <c r="M603" s="55"/>
      <c r="N603" s="35">
        <f>Table2[[#This Row],[Mileage]]*-0.25</f>
        <v>0</v>
      </c>
      <c r="O603" s="9" t="s">
        <v>11</v>
      </c>
      <c r="P603" s="35">
        <f>Table2[[#This Row],[Total Payment Received Before Fees]]+Table2[[#This Row],[Unit Cost]]+Table2[[#This Row],[Shipping Cost]]+Table2[[#This Row],[Amazon Fee]]+Table2[[#This Row],[Parking Fee]]+Table2[[#This Row],[Miscellaneous / Overhead]]</f>
        <v>6.6729999999999974</v>
      </c>
      <c r="Q603" s="38">
        <v>41686</v>
      </c>
    </row>
    <row r="604" spans="1:18">
      <c r="A604" s="7" t="s">
        <v>3111</v>
      </c>
      <c r="B604" s="20" t="str">
        <f>VLOOKUP(A604,'Product Database'!$1:$1048576,3,FALSE)</f>
        <v>HC24613</v>
      </c>
      <c r="D604" s="71">
        <v>1</v>
      </c>
      <c r="E604" s="35">
        <v>7.49</v>
      </c>
      <c r="F604" s="46">
        <v>4.99</v>
      </c>
      <c r="G604" s="66">
        <f t="shared" ref="G604:G630" si="34">SUM(E604:F604)</f>
        <v>12.48</v>
      </c>
      <c r="H604" s="35" t="e">
        <f>-VLOOKUP(B604,#REF!,3,FALSE)*0.75</f>
        <v>#REF!</v>
      </c>
      <c r="I604" s="35">
        <v>-1.93</v>
      </c>
      <c r="J604" s="35">
        <f t="shared" si="28"/>
        <v>-1.8719999999999999</v>
      </c>
      <c r="K604" s="35"/>
      <c r="L604" s="35"/>
      <c r="M604" s="55"/>
      <c r="N604" s="35">
        <f>Table2[[#This Row],[Mileage]]*-0.25</f>
        <v>0</v>
      </c>
      <c r="O604" s="9" t="s">
        <v>11</v>
      </c>
      <c r="P604" s="35" t="e">
        <f>Table2[[#This Row],[Total Payment Received Before Fees]]+Table2[[#This Row],[Unit Cost]]+Table2[[#This Row],[Shipping Cost]]+Table2[[#This Row],[Amazon Fee]]+Table2[[#This Row],[Parking Fee]]+Table2[[#This Row],[Miscellaneous / Overhead]]</f>
        <v>#REF!</v>
      </c>
      <c r="Q604" s="38">
        <v>41686</v>
      </c>
    </row>
    <row r="605" spans="1:18">
      <c r="A605" s="7" t="s">
        <v>2324</v>
      </c>
      <c r="B605" s="20" t="str">
        <f>VLOOKUP(A605,'Product Database'!$1:$1048576,3,FALSE)</f>
        <v>GCH1323B</v>
      </c>
      <c r="D605" s="71">
        <v>1</v>
      </c>
      <c r="E605" s="35">
        <v>4.99</v>
      </c>
      <c r="F605" s="46">
        <v>4.74</v>
      </c>
      <c r="G605" s="66">
        <f t="shared" si="34"/>
        <v>9.73</v>
      </c>
      <c r="H605" s="35" t="e">
        <f>-VLOOKUP(B605,#REF!,3,FALSE)*0.75</f>
        <v>#REF!</v>
      </c>
      <c r="I605" s="35">
        <v>-2.0099999999999998</v>
      </c>
      <c r="J605" s="35">
        <f t="shared" si="28"/>
        <v>-1.4595</v>
      </c>
      <c r="K605" s="35"/>
      <c r="L605" s="35"/>
      <c r="M605" s="55"/>
      <c r="N605" s="35">
        <f>Table2[[#This Row],[Mileage]]*-0.25</f>
        <v>0</v>
      </c>
      <c r="O605" s="9" t="s">
        <v>11</v>
      </c>
      <c r="P605" s="35" t="e">
        <f>Table2[[#This Row],[Total Payment Received Before Fees]]+Table2[[#This Row],[Unit Cost]]+Table2[[#This Row],[Shipping Cost]]+Table2[[#This Row],[Amazon Fee]]+Table2[[#This Row],[Parking Fee]]+Table2[[#This Row],[Miscellaneous / Overhead]]</f>
        <v>#REF!</v>
      </c>
      <c r="Q605" s="38">
        <v>41686</v>
      </c>
    </row>
    <row r="606" spans="1:18">
      <c r="A606" s="7">
        <v>1</v>
      </c>
      <c r="B606" s="20" t="str">
        <f>VLOOKUP(A606,'Product Database'!$1:$1048576,3,FALSE)</f>
        <v>HBG100154B</v>
      </c>
      <c r="D606" s="71">
        <v>1</v>
      </c>
      <c r="E606" s="35">
        <v>9.99</v>
      </c>
      <c r="F606" s="46">
        <v>4.99</v>
      </c>
      <c r="G606" s="66">
        <f t="shared" si="34"/>
        <v>14.98</v>
      </c>
      <c r="H606" s="35" t="e">
        <f>-VLOOKUP(B606,#REF!,3,FALSE)*0.75</f>
        <v>#REF!</v>
      </c>
      <c r="I606" s="35">
        <v>-3.29</v>
      </c>
      <c r="J606" s="35">
        <f t="shared" si="28"/>
        <v>-2.2469999999999999</v>
      </c>
      <c r="K606" s="35"/>
      <c r="L606" s="35"/>
      <c r="M606" s="55"/>
      <c r="N606" s="35">
        <f>Table2[[#This Row],[Mileage]]*-0.25</f>
        <v>0</v>
      </c>
      <c r="O606" s="9" t="s">
        <v>11</v>
      </c>
      <c r="P606" s="35" t="e">
        <f>Table2[[#This Row],[Total Payment Received Before Fees]]+Table2[[#This Row],[Unit Cost]]+Table2[[#This Row],[Shipping Cost]]+Table2[[#This Row],[Amazon Fee]]+Table2[[#This Row],[Parking Fee]]+Table2[[#This Row],[Miscellaneous / Overhead]]</f>
        <v>#REF!</v>
      </c>
      <c r="Q606" s="38">
        <v>41686</v>
      </c>
    </row>
    <row r="607" spans="1:18">
      <c r="A607" s="7" t="s">
        <v>5584</v>
      </c>
      <c r="B607" s="20" t="str">
        <f>VLOOKUP(A607,'Product Database'!$1:$1048576,3,FALSE)</f>
        <v>HBG100154W</v>
      </c>
      <c r="D607" s="71">
        <v>1</v>
      </c>
      <c r="E607" s="35">
        <v>9.99</v>
      </c>
      <c r="F607" s="46">
        <v>2.74</v>
      </c>
      <c r="G607" s="66">
        <f t="shared" si="34"/>
        <v>12.73</v>
      </c>
      <c r="H607" s="35" t="e">
        <f>-VLOOKUP(B607,#REF!,3,FALSE)*0.75</f>
        <v>#REF!</v>
      </c>
      <c r="I607" s="35">
        <v>-9.9700000000000006</v>
      </c>
      <c r="J607" s="35">
        <f t="shared" si="28"/>
        <v>-1.9095</v>
      </c>
      <c r="K607" s="35"/>
      <c r="L607" s="35"/>
      <c r="M607" s="55"/>
      <c r="N607" s="35">
        <f>Table2[[#This Row],[Mileage]]*-0.25</f>
        <v>0</v>
      </c>
      <c r="O607" s="9" t="s">
        <v>11</v>
      </c>
      <c r="P607" s="35" t="e">
        <f>Table2[[#This Row],[Total Payment Received Before Fees]]+Table2[[#This Row],[Unit Cost]]+Table2[[#This Row],[Shipping Cost]]+Table2[[#This Row],[Amazon Fee]]+Table2[[#This Row],[Parking Fee]]+Table2[[#This Row],[Miscellaneous / Overhead]]</f>
        <v>#REF!</v>
      </c>
      <c r="Q607" s="38">
        <v>41686</v>
      </c>
    </row>
    <row r="608" spans="1:18">
      <c r="A608" s="7">
        <v>1</v>
      </c>
      <c r="B608" s="20" t="str">
        <f>VLOOKUP(A608,'Product Database'!$1:$1048576,3,FALSE)</f>
        <v>HBG100154B</v>
      </c>
      <c r="D608" s="71">
        <v>1</v>
      </c>
      <c r="E608" s="35">
        <v>9.99</v>
      </c>
      <c r="F608" s="46">
        <v>2.75</v>
      </c>
      <c r="G608" s="66">
        <f t="shared" si="34"/>
        <v>12.74</v>
      </c>
      <c r="H608" s="35" t="e">
        <f>-VLOOKUP(B608,#REF!,3,FALSE)*0.75</f>
        <v>#REF!</v>
      </c>
      <c r="I608" s="35">
        <v>0</v>
      </c>
      <c r="J608" s="35">
        <f t="shared" si="28"/>
        <v>-1.911</v>
      </c>
      <c r="K608" s="35"/>
      <c r="L608" s="35"/>
      <c r="M608" s="55"/>
      <c r="N608" s="35">
        <f>Table2[[#This Row],[Mileage]]*-0.25</f>
        <v>0</v>
      </c>
      <c r="O608" s="9" t="s">
        <v>11</v>
      </c>
      <c r="P608" s="35" t="e">
        <f>Table2[[#This Row],[Total Payment Received Before Fees]]+Table2[[#This Row],[Unit Cost]]+Table2[[#This Row],[Shipping Cost]]+Table2[[#This Row],[Amazon Fee]]+Table2[[#This Row],[Parking Fee]]+Table2[[#This Row],[Miscellaneous / Overhead]]</f>
        <v>#REF!</v>
      </c>
      <c r="Q608" s="38">
        <v>41686</v>
      </c>
    </row>
    <row r="609" spans="1:18">
      <c r="A609" s="7" t="s">
        <v>2514</v>
      </c>
      <c r="B609" s="20" t="str">
        <f>VLOOKUP(A609,'Product Database'!$1:$1048576,3,FALSE)</f>
        <v>GB466B</v>
      </c>
      <c r="D609" s="71">
        <v>1</v>
      </c>
      <c r="E609" s="116">
        <v>5.99</v>
      </c>
      <c r="F609" s="116">
        <v>3.99</v>
      </c>
      <c r="G609" s="66">
        <f t="shared" si="34"/>
        <v>9.98</v>
      </c>
      <c r="H609" s="35" t="e">
        <f>-VLOOKUP(B609,#REF!,3,FALSE)*0.75</f>
        <v>#REF!</v>
      </c>
      <c r="I609" s="35">
        <v>-1.93</v>
      </c>
      <c r="J609" s="35">
        <f t="shared" si="28"/>
        <v>-1.4970000000000001</v>
      </c>
      <c r="K609" s="35"/>
      <c r="L609" s="35"/>
      <c r="M609" s="55"/>
      <c r="N609" s="35">
        <f>Table2[[#This Row],[Mileage]]*-0.25</f>
        <v>0</v>
      </c>
      <c r="O609" s="9" t="s">
        <v>11</v>
      </c>
      <c r="P609" s="35" t="e">
        <f>Table2[[#This Row],[Total Payment Received Before Fees]]+Table2[[#This Row],[Unit Cost]]+Table2[[#This Row],[Shipping Cost]]+Table2[[#This Row],[Amazon Fee]]+Table2[[#This Row],[Parking Fee]]+Table2[[#This Row],[Miscellaneous / Overhead]]</f>
        <v>#REF!</v>
      </c>
      <c r="Q609" s="38">
        <v>41686</v>
      </c>
    </row>
    <row r="610" spans="1:18">
      <c r="A610" s="7" t="s">
        <v>2991</v>
      </c>
      <c r="B610" s="20" t="str">
        <f>VLOOKUP(A610,'Product Database'!$1:$1048576,3,FALSE)</f>
        <v>HC24652G</v>
      </c>
      <c r="D610" s="71">
        <v>1</v>
      </c>
      <c r="E610" s="116">
        <v>9.99</v>
      </c>
      <c r="F610" s="116">
        <v>2.74</v>
      </c>
      <c r="G610" s="66">
        <f t="shared" si="34"/>
        <v>12.73</v>
      </c>
      <c r="H610" s="35" t="e">
        <f>-VLOOKUP(B610,#REF!,3,FALSE)*0.75</f>
        <v>#REF!</v>
      </c>
      <c r="I610" s="35">
        <v>-2.25</v>
      </c>
      <c r="J610" s="35">
        <f t="shared" si="28"/>
        <v>-1.9095</v>
      </c>
      <c r="K610" s="35"/>
      <c r="L610" s="35"/>
      <c r="M610" s="55"/>
      <c r="N610" s="35">
        <f>Table2[[#This Row],[Mileage]]*-0.25</f>
        <v>0</v>
      </c>
      <c r="O610" s="9" t="s">
        <v>11</v>
      </c>
      <c r="P610" s="35" t="e">
        <f>Table2[[#This Row],[Total Payment Received Before Fees]]+Table2[[#This Row],[Unit Cost]]+Table2[[#This Row],[Shipping Cost]]+Table2[[#This Row],[Amazon Fee]]+Table2[[#This Row],[Parking Fee]]+Table2[[#This Row],[Miscellaneous / Overhead]]</f>
        <v>#REF!</v>
      </c>
      <c r="Q610" s="38">
        <v>41686</v>
      </c>
    </row>
    <row r="611" spans="1:18">
      <c r="A611" s="7" t="s">
        <v>2989</v>
      </c>
      <c r="B611" s="20" t="str">
        <f>VLOOKUP(A611,'Product Database'!$1:$1048576,3,FALSE)</f>
        <v>HC24652BD</v>
      </c>
      <c r="D611" s="71">
        <v>1</v>
      </c>
      <c r="E611" s="116">
        <v>9.99</v>
      </c>
      <c r="F611" s="116">
        <v>2.75</v>
      </c>
      <c r="G611" s="66">
        <f t="shared" si="34"/>
        <v>12.74</v>
      </c>
      <c r="H611" s="35" t="e">
        <f>-VLOOKUP(B611,#REF!,3,FALSE)*0.75</f>
        <v>#REF!</v>
      </c>
      <c r="I611" s="35">
        <v>0</v>
      </c>
      <c r="J611" s="35">
        <f t="shared" si="28"/>
        <v>-1.911</v>
      </c>
      <c r="K611" s="35"/>
      <c r="L611" s="35"/>
      <c r="M611" s="55"/>
      <c r="N611" s="35">
        <f>Table2[[#This Row],[Mileage]]*-0.25</f>
        <v>0</v>
      </c>
      <c r="O611" s="9" t="s">
        <v>11</v>
      </c>
      <c r="P611" s="35" t="e">
        <f>Table2[[#This Row],[Total Payment Received Before Fees]]+Table2[[#This Row],[Unit Cost]]+Table2[[#This Row],[Shipping Cost]]+Table2[[#This Row],[Amazon Fee]]+Table2[[#This Row],[Parking Fee]]+Table2[[#This Row],[Miscellaneous / Overhead]]</f>
        <v>#REF!</v>
      </c>
      <c r="Q611" s="38">
        <v>41686</v>
      </c>
    </row>
    <row r="612" spans="1:18">
      <c r="A612" s="62" t="s">
        <v>1615</v>
      </c>
      <c r="B612" s="21" t="str">
        <f>VLOOKUP(A612,'Product Database'!$1:$1048576,3,FALSE)</f>
        <v>HW00279R</v>
      </c>
      <c r="C612" s="13"/>
      <c r="D612" s="72">
        <v>1</v>
      </c>
      <c r="E612" s="135">
        <v>13.99</v>
      </c>
      <c r="F612" s="135">
        <v>0</v>
      </c>
      <c r="G612" s="133">
        <f t="shared" si="34"/>
        <v>13.99</v>
      </c>
      <c r="H612" s="35" t="e">
        <f>-VLOOKUP(B612,#REF!,3,FALSE)*0.75</f>
        <v>#REF!</v>
      </c>
      <c r="I612" s="26">
        <v>-2.42</v>
      </c>
      <c r="J612" s="26">
        <v>-0.42</v>
      </c>
      <c r="K612" s="26"/>
      <c r="L612" s="142">
        <v>-13.99</v>
      </c>
      <c r="M612" s="49"/>
      <c r="N612" s="26">
        <f>Table2[[#This Row],[Mileage]]*-0.25</f>
        <v>0</v>
      </c>
      <c r="O612" s="9" t="s">
        <v>11</v>
      </c>
      <c r="P612" s="26" t="e">
        <f>Table2[[#This Row],[Total Payment Received Before Fees]]+Table2[[#This Row],[Unit Cost]]+Table2[[#This Row],[Shipping Cost]]+Table2[[#This Row],[Amazon Fee]]+Table2[[#This Row],[Parking Fee]]+Table2[[#This Row],[Miscellaneous / Overhead]]</f>
        <v>#REF!</v>
      </c>
      <c r="Q612" s="27">
        <v>41686</v>
      </c>
      <c r="R612" s="13" t="s">
        <v>2666</v>
      </c>
    </row>
    <row r="613" spans="1:18">
      <c r="A613" s="7" t="s">
        <v>2822</v>
      </c>
      <c r="B613" s="20" t="str">
        <f>VLOOKUP(A613,'Product Database'!$1:$1048576,3,FALSE)</f>
        <v>CAP-00099B</v>
      </c>
      <c r="D613" s="71">
        <v>1</v>
      </c>
      <c r="E613" s="116">
        <v>10.99</v>
      </c>
      <c r="F613" s="116">
        <v>4.99</v>
      </c>
      <c r="G613" s="66">
        <f t="shared" si="34"/>
        <v>15.98</v>
      </c>
      <c r="H613" s="35" t="e">
        <f>-VLOOKUP(B613,#REF!,3,FALSE)*0.75</f>
        <v>#REF!</v>
      </c>
      <c r="I613" s="35">
        <v>-3.11</v>
      </c>
      <c r="J613" s="35">
        <f t="shared" si="28"/>
        <v>-2.3969999999999998</v>
      </c>
      <c r="K613" s="35"/>
      <c r="L613" s="35"/>
      <c r="M613" s="55"/>
      <c r="N613" s="35">
        <f>Table2[[#This Row],[Mileage]]*-0.25</f>
        <v>0</v>
      </c>
      <c r="O613" s="9" t="s">
        <v>11</v>
      </c>
      <c r="P613" s="35" t="e">
        <f>Table2[[#This Row],[Total Payment Received Before Fees]]+Table2[[#This Row],[Unit Cost]]+Table2[[#This Row],[Shipping Cost]]+Table2[[#This Row],[Amazon Fee]]+Table2[[#This Row],[Parking Fee]]+Table2[[#This Row],[Miscellaneous / Overhead]]</f>
        <v>#REF!</v>
      </c>
      <c r="Q613" s="38">
        <v>41686</v>
      </c>
    </row>
    <row r="614" spans="1:18">
      <c r="A614" s="7">
        <v>1</v>
      </c>
      <c r="B614" s="20" t="str">
        <f>VLOOKUP(A614,'Product Database'!$1:$1048576,3,FALSE)</f>
        <v>HBG100154B</v>
      </c>
      <c r="D614" s="71">
        <v>1</v>
      </c>
      <c r="E614" s="116">
        <v>9.99</v>
      </c>
      <c r="F614" s="116">
        <v>4.99</v>
      </c>
      <c r="G614" s="66">
        <f t="shared" si="34"/>
        <v>14.98</v>
      </c>
      <c r="H614" s="35" t="e">
        <f>-VLOOKUP(B614,#REF!,3,FALSE)*0.75</f>
        <v>#REF!</v>
      </c>
      <c r="I614" s="35">
        <v>-3.29</v>
      </c>
      <c r="J614" s="35">
        <f t="shared" si="28"/>
        <v>-2.2469999999999999</v>
      </c>
      <c r="K614" s="35"/>
      <c r="L614" s="35"/>
      <c r="M614" s="55"/>
      <c r="N614" s="35">
        <f>Table2[[#This Row],[Mileage]]*-0.25</f>
        <v>0</v>
      </c>
      <c r="O614" s="9" t="s">
        <v>11</v>
      </c>
      <c r="P614" s="35" t="e">
        <f>Table2[[#This Row],[Total Payment Received Before Fees]]+Table2[[#This Row],[Unit Cost]]+Table2[[#This Row],[Shipping Cost]]+Table2[[#This Row],[Amazon Fee]]+Table2[[#This Row],[Parking Fee]]+Table2[[#This Row],[Miscellaneous / Overhead]]</f>
        <v>#REF!</v>
      </c>
      <c r="Q614" s="38">
        <v>41686</v>
      </c>
    </row>
    <row r="615" spans="1:18">
      <c r="A615" s="7" t="s">
        <v>3095</v>
      </c>
      <c r="B615" s="20" t="str">
        <f>VLOOKUP(A615,'Product Database'!$1:$1048576,3,FALSE)</f>
        <v>HC24637B</v>
      </c>
      <c r="D615" s="71">
        <v>1</v>
      </c>
      <c r="E615" s="116">
        <v>5.99</v>
      </c>
      <c r="F615" s="116">
        <v>4.99</v>
      </c>
      <c r="G615" s="66">
        <f t="shared" si="34"/>
        <v>10.98</v>
      </c>
      <c r="H615" s="35" t="e">
        <f>-VLOOKUP(B615,#REF!,3,FALSE)*0.75</f>
        <v>#REF!</v>
      </c>
      <c r="I615" s="35">
        <v>-1.93</v>
      </c>
      <c r="J615" s="35">
        <f t="shared" si="28"/>
        <v>-1.647</v>
      </c>
      <c r="K615" s="35"/>
      <c r="L615" s="35"/>
      <c r="M615" s="55"/>
      <c r="N615" s="35">
        <f>Table2[[#This Row],[Mileage]]*-0.25</f>
        <v>0</v>
      </c>
      <c r="O615" s="9" t="s">
        <v>11</v>
      </c>
      <c r="P615" s="35" t="e">
        <f>Table2[[#This Row],[Total Payment Received Before Fees]]+Table2[[#This Row],[Unit Cost]]+Table2[[#This Row],[Shipping Cost]]+Table2[[#This Row],[Amazon Fee]]+Table2[[#This Row],[Parking Fee]]+Table2[[#This Row],[Miscellaneous / Overhead]]</f>
        <v>#REF!</v>
      </c>
      <c r="Q615" s="38">
        <v>41687</v>
      </c>
    </row>
    <row r="616" spans="1:18">
      <c r="A616" s="7" t="s">
        <v>3199</v>
      </c>
      <c r="B616" s="20" t="str">
        <f>VLOOKUP(A616,'Product Database'!$1:$1048576,3,FALSE)</f>
        <v>GM1313GR</v>
      </c>
      <c r="D616" s="71">
        <v>1</v>
      </c>
      <c r="E616" s="116">
        <v>11.99</v>
      </c>
      <c r="F616" s="116">
        <v>4.74</v>
      </c>
      <c r="G616" s="66">
        <f t="shared" si="34"/>
        <v>16.73</v>
      </c>
      <c r="H616" s="35" t="e">
        <f>-VLOOKUP(B616,#REF!,3,FALSE)*0.75</f>
        <v>#REF!</v>
      </c>
      <c r="I616" s="35">
        <v>-2.09</v>
      </c>
      <c r="J616" s="35">
        <f t="shared" si="28"/>
        <v>-2.5095000000000001</v>
      </c>
      <c r="K616" s="35"/>
      <c r="L616" s="35"/>
      <c r="M616" s="55"/>
      <c r="N616" s="35">
        <f>Table2[[#This Row],[Mileage]]*-0.25</f>
        <v>0</v>
      </c>
      <c r="O616" s="9" t="s">
        <v>11</v>
      </c>
      <c r="P616" s="35" t="e">
        <f>Table2[[#This Row],[Total Payment Received Before Fees]]+Table2[[#This Row],[Unit Cost]]+Table2[[#This Row],[Shipping Cost]]+Table2[[#This Row],[Amazon Fee]]+Table2[[#This Row],[Parking Fee]]+Table2[[#This Row],[Miscellaneous / Overhead]]</f>
        <v>#REF!</v>
      </c>
      <c r="Q616" s="38">
        <v>41687</v>
      </c>
    </row>
    <row r="617" spans="1:18">
      <c r="A617" s="7" t="s">
        <v>2819</v>
      </c>
      <c r="B617" s="20" t="str">
        <f>VLOOKUP(A617,'Product Database'!$1:$1048576,3,FALSE)</f>
        <v>CAP-00090B</v>
      </c>
      <c r="D617" s="71">
        <v>1</v>
      </c>
      <c r="E617" s="116">
        <v>12.99</v>
      </c>
      <c r="F617" s="116">
        <v>4.99</v>
      </c>
      <c r="G617" s="66">
        <f t="shared" si="34"/>
        <v>17.98</v>
      </c>
      <c r="H617" s="35" t="e">
        <f>-VLOOKUP(B617,#REF!,3,FALSE)*0.75</f>
        <v>#REF!</v>
      </c>
      <c r="I617" s="35">
        <v>-2.93</v>
      </c>
      <c r="J617" s="35">
        <f t="shared" si="28"/>
        <v>-2.6970000000000001</v>
      </c>
      <c r="K617" s="35"/>
      <c r="L617" s="35"/>
      <c r="M617" s="55"/>
      <c r="N617" s="35">
        <f>Table2[[#This Row],[Mileage]]*-0.25</f>
        <v>0</v>
      </c>
      <c r="O617" s="9" t="s">
        <v>11</v>
      </c>
      <c r="P617" s="35" t="e">
        <f>Table2[[#This Row],[Total Payment Received Before Fees]]+Table2[[#This Row],[Unit Cost]]+Table2[[#This Row],[Shipping Cost]]+Table2[[#This Row],[Amazon Fee]]+Table2[[#This Row],[Parking Fee]]+Table2[[#This Row],[Miscellaneous / Overhead]]</f>
        <v>#REF!</v>
      </c>
      <c r="Q617" s="38">
        <v>41687</v>
      </c>
    </row>
    <row r="618" spans="1:18">
      <c r="A618" s="7" t="s">
        <v>2803</v>
      </c>
      <c r="B618" s="20" t="str">
        <f>VLOOKUP(A618,'Product Database'!$1:$1048576,3,FALSE)</f>
        <v>CAP00137BL</v>
      </c>
      <c r="D618" s="71">
        <v>1</v>
      </c>
      <c r="E618" s="116">
        <v>9.99</v>
      </c>
      <c r="F618" s="116">
        <v>4.99</v>
      </c>
      <c r="G618" s="66">
        <f t="shared" si="34"/>
        <v>14.98</v>
      </c>
      <c r="H618" s="35" t="e">
        <f>-VLOOKUP(B618,#REF!,3,FALSE)*0.75</f>
        <v>#REF!</v>
      </c>
      <c r="I618" s="35">
        <v>-2.59</v>
      </c>
      <c r="J618" s="35">
        <f t="shared" si="28"/>
        <v>-2.2469999999999999</v>
      </c>
      <c r="K618" s="35"/>
      <c r="L618" s="35"/>
      <c r="M618" s="55"/>
      <c r="N618" s="35">
        <f>Table2[[#This Row],[Mileage]]*-0.25</f>
        <v>0</v>
      </c>
      <c r="O618" s="9" t="s">
        <v>11</v>
      </c>
      <c r="P618" s="35" t="e">
        <f>Table2[[#This Row],[Total Payment Received Before Fees]]+Table2[[#This Row],[Unit Cost]]+Table2[[#This Row],[Shipping Cost]]+Table2[[#This Row],[Amazon Fee]]+Table2[[#This Row],[Parking Fee]]+Table2[[#This Row],[Miscellaneous / Overhead]]</f>
        <v>#REF!</v>
      </c>
      <c r="Q618" s="38">
        <v>41687</v>
      </c>
    </row>
    <row r="619" spans="1:18">
      <c r="A619" s="7" t="s">
        <v>934</v>
      </c>
      <c r="B619" s="20" t="str">
        <f>VLOOKUP(A619,'Product Database'!$1:$1048576,3,FALSE)</f>
        <v>HBG100504G</v>
      </c>
      <c r="D619" s="71">
        <v>1</v>
      </c>
      <c r="E619" s="116">
        <v>29.99</v>
      </c>
      <c r="F619" s="116">
        <v>4.49</v>
      </c>
      <c r="G619" s="66">
        <f t="shared" si="34"/>
        <v>34.479999999999997</v>
      </c>
      <c r="H619" s="35" t="e">
        <f>-VLOOKUP(B619,#REF!,3,FALSE)*0.75</f>
        <v>#REF!</v>
      </c>
      <c r="I619" s="35">
        <v>-3.47</v>
      </c>
      <c r="J619" s="35">
        <f t="shared" si="28"/>
        <v>-5.1719999999999997</v>
      </c>
      <c r="K619" s="35"/>
      <c r="L619" s="35"/>
      <c r="M619" s="55"/>
      <c r="N619" s="35">
        <f>Table2[[#This Row],[Mileage]]*-0.25</f>
        <v>0</v>
      </c>
      <c r="O619" s="9" t="s">
        <v>11</v>
      </c>
      <c r="P619" s="35" t="e">
        <f>Table2[[#This Row],[Total Payment Received Before Fees]]+Table2[[#This Row],[Unit Cost]]+Table2[[#This Row],[Shipping Cost]]+Table2[[#This Row],[Amazon Fee]]+Table2[[#This Row],[Parking Fee]]+Table2[[#This Row],[Miscellaneous / Overhead]]</f>
        <v>#REF!</v>
      </c>
      <c r="Q619" s="38">
        <v>41688</v>
      </c>
    </row>
    <row r="620" spans="1:18">
      <c r="A620" s="7" t="s">
        <v>2019</v>
      </c>
      <c r="B620" s="20" t="str">
        <f>VLOOKUP(A620,'Product Database'!$1:$1048576,3,FALSE)</f>
        <v>HBG100153B</v>
      </c>
      <c r="D620" s="71">
        <v>1</v>
      </c>
      <c r="E620" s="116">
        <v>9.99</v>
      </c>
      <c r="F620" s="116">
        <v>4.99</v>
      </c>
      <c r="G620" s="66">
        <f t="shared" si="34"/>
        <v>14.98</v>
      </c>
      <c r="H620" s="35" t="e">
        <f>-VLOOKUP(B620,#REF!,3,FALSE)*0.75</f>
        <v>#REF!</v>
      </c>
      <c r="I620" s="35">
        <v>-3.29</v>
      </c>
      <c r="J620" s="35">
        <f t="shared" si="28"/>
        <v>-2.2469999999999999</v>
      </c>
      <c r="K620" s="35"/>
      <c r="L620" s="35"/>
      <c r="M620" s="55"/>
      <c r="N620" s="35">
        <f>Table2[[#This Row],[Mileage]]*-0.25</f>
        <v>0</v>
      </c>
      <c r="O620" s="9" t="s">
        <v>10</v>
      </c>
      <c r="P620" s="35" t="e">
        <f>Table2[[#This Row],[Total Payment Received Before Fees]]+Table2[[#This Row],[Unit Cost]]+Table2[[#This Row],[Shipping Cost]]+Table2[[#This Row],[Amazon Fee]]+Table2[[#This Row],[Parking Fee]]+Table2[[#This Row],[Miscellaneous / Overhead]]</f>
        <v>#REF!</v>
      </c>
      <c r="Q620" s="38">
        <v>41688</v>
      </c>
    </row>
    <row r="621" spans="1:18">
      <c r="A621" s="7" t="s">
        <v>2989</v>
      </c>
      <c r="B621" s="20" t="str">
        <f>VLOOKUP(A621,'Product Database'!$1:$1048576,3,FALSE)</f>
        <v>HC24652BD</v>
      </c>
      <c r="D621" s="71">
        <v>1</v>
      </c>
      <c r="E621" s="116">
        <v>9.99</v>
      </c>
      <c r="F621" s="116">
        <v>4.99</v>
      </c>
      <c r="G621" s="66">
        <f t="shared" si="34"/>
        <v>14.98</v>
      </c>
      <c r="H621" s="35" t="e">
        <f>-VLOOKUP(B621,#REF!,3,FALSE)*0.75</f>
        <v>#REF!</v>
      </c>
      <c r="I621" s="35">
        <v>-2.09</v>
      </c>
      <c r="J621" s="35">
        <f t="shared" si="28"/>
        <v>-2.2469999999999999</v>
      </c>
      <c r="K621" s="35"/>
      <c r="L621" s="35"/>
      <c r="M621" s="55"/>
      <c r="N621" s="35">
        <f>Table2[[#This Row],[Mileage]]*-0.25</f>
        <v>0</v>
      </c>
      <c r="O621" s="9" t="s">
        <v>10</v>
      </c>
      <c r="P621" s="35" t="e">
        <f>Table2[[#This Row],[Total Payment Received Before Fees]]+Table2[[#This Row],[Unit Cost]]+Table2[[#This Row],[Shipping Cost]]+Table2[[#This Row],[Amazon Fee]]+Table2[[#This Row],[Parking Fee]]+Table2[[#This Row],[Miscellaneous / Overhead]]</f>
        <v>#REF!</v>
      </c>
      <c r="Q621" s="38">
        <v>41688</v>
      </c>
    </row>
    <row r="622" spans="1:18">
      <c r="A622" s="7" t="s">
        <v>3001</v>
      </c>
      <c r="B622" s="20" t="str">
        <f>VLOOKUP(A622,'Product Database'!$1:$1048576,3,FALSE)</f>
        <v>HC24649S</v>
      </c>
      <c r="D622" s="71">
        <v>1</v>
      </c>
      <c r="E622" s="116">
        <v>8.99</v>
      </c>
      <c r="F622" s="116">
        <v>4.99</v>
      </c>
      <c r="G622" s="66">
        <f t="shared" si="34"/>
        <v>13.98</v>
      </c>
      <c r="H622" s="35" t="e">
        <f>-VLOOKUP(B622,#REF!,3,FALSE)*0.75</f>
        <v>#REF!</v>
      </c>
      <c r="I622" s="35">
        <v>-2.0099999999999998</v>
      </c>
      <c r="J622" s="35">
        <f t="shared" si="28"/>
        <v>-2.097</v>
      </c>
      <c r="K622" s="35"/>
      <c r="L622" s="35"/>
      <c r="M622" s="55"/>
      <c r="N622" s="35">
        <f>Table2[[#This Row],[Mileage]]*-0.25</f>
        <v>0</v>
      </c>
      <c r="O622" s="9" t="s">
        <v>10</v>
      </c>
      <c r="P622" s="35" t="e">
        <f>Table2[[#This Row],[Total Payment Received Before Fees]]+Table2[[#This Row],[Unit Cost]]+Table2[[#This Row],[Shipping Cost]]+Table2[[#This Row],[Amazon Fee]]+Table2[[#This Row],[Parking Fee]]+Table2[[#This Row],[Miscellaneous / Overhead]]</f>
        <v>#REF!</v>
      </c>
      <c r="Q622" s="38">
        <v>41688</v>
      </c>
    </row>
    <row r="623" spans="1:18">
      <c r="A623" s="7" t="s">
        <v>2987</v>
      </c>
      <c r="B623" s="20" t="str">
        <f>VLOOKUP(A623,'Product Database'!$1:$1048576,3,FALSE)</f>
        <v>HC24653G</v>
      </c>
      <c r="D623" s="71">
        <v>1</v>
      </c>
      <c r="E623" s="116">
        <v>11.99</v>
      </c>
      <c r="F623" s="116">
        <v>4.99</v>
      </c>
      <c r="G623" s="66">
        <f t="shared" si="34"/>
        <v>16.98</v>
      </c>
      <c r="H623" s="35" t="e">
        <f>-VLOOKUP(B623,#REF!,3,FALSE)*0.75</f>
        <v>#REF!</v>
      </c>
      <c r="I623" s="35">
        <v>-2.09</v>
      </c>
      <c r="J623" s="35">
        <f t="shared" si="28"/>
        <v>-2.5470000000000002</v>
      </c>
      <c r="K623" s="35"/>
      <c r="L623" s="35"/>
      <c r="M623" s="55"/>
      <c r="N623" s="35">
        <f>Table2[[#This Row],[Mileage]]*-0.25</f>
        <v>0</v>
      </c>
      <c r="O623" s="9" t="s">
        <v>10</v>
      </c>
      <c r="P623" s="35" t="e">
        <f>Table2[[#This Row],[Total Payment Received Before Fees]]+Table2[[#This Row],[Unit Cost]]+Table2[[#This Row],[Shipping Cost]]+Table2[[#This Row],[Amazon Fee]]+Table2[[#This Row],[Parking Fee]]+Table2[[#This Row],[Miscellaneous / Overhead]]</f>
        <v>#REF!</v>
      </c>
      <c r="Q623" s="38">
        <v>41688</v>
      </c>
    </row>
    <row r="624" spans="1:18">
      <c r="A624" s="7" t="s">
        <v>2985</v>
      </c>
      <c r="B624" s="20" t="str">
        <f>VLOOKUP(A624,'Product Database'!$1:$1048576,3,FALSE)</f>
        <v>HC24653BD</v>
      </c>
      <c r="D624" s="71">
        <v>1</v>
      </c>
      <c r="E624" s="35">
        <v>11.99</v>
      </c>
      <c r="F624" s="46">
        <v>2.75</v>
      </c>
      <c r="G624" s="66">
        <f t="shared" si="34"/>
        <v>14.74</v>
      </c>
      <c r="H624" s="35" t="e">
        <f>-VLOOKUP(B624,#REF!,3,FALSE)*0.75</f>
        <v>#REF!</v>
      </c>
      <c r="I624" s="35">
        <v>0</v>
      </c>
      <c r="J624" s="35">
        <f t="shared" si="28"/>
        <v>-2.2109999999999999</v>
      </c>
      <c r="K624" s="35"/>
      <c r="L624" s="35"/>
      <c r="M624" s="55"/>
      <c r="N624" s="35">
        <f>Table2[[#This Row],[Mileage]]*-0.25</f>
        <v>0</v>
      </c>
      <c r="O624" s="9" t="s">
        <v>10</v>
      </c>
      <c r="P624" s="35" t="e">
        <f>Table2[[#This Row],[Total Payment Received Before Fees]]+Table2[[#This Row],[Unit Cost]]+Table2[[#This Row],[Shipping Cost]]+Table2[[#This Row],[Amazon Fee]]+Table2[[#This Row],[Parking Fee]]+Table2[[#This Row],[Miscellaneous / Overhead]]</f>
        <v>#REF!</v>
      </c>
      <c r="Q624" s="38">
        <v>41688</v>
      </c>
    </row>
    <row r="625" spans="1:18">
      <c r="A625" s="7" t="s">
        <v>3119</v>
      </c>
      <c r="B625" s="20" t="str">
        <f>VLOOKUP(A625,'Product Database'!$1:$1048576,3,FALSE)</f>
        <v>HC24521</v>
      </c>
      <c r="D625" s="71">
        <v>1</v>
      </c>
      <c r="E625" s="35">
        <v>7.99</v>
      </c>
      <c r="F625" s="46">
        <v>2.74</v>
      </c>
      <c r="G625" s="66">
        <f t="shared" si="34"/>
        <v>10.73</v>
      </c>
      <c r="H625" s="35" t="e">
        <f>-VLOOKUP(B625,#REF!,3,FALSE)*0.75</f>
        <v>#REF!</v>
      </c>
      <c r="I625" s="35">
        <v>-2.25</v>
      </c>
      <c r="J625" s="35">
        <f t="shared" si="28"/>
        <v>-1.6094999999999999</v>
      </c>
      <c r="K625" s="35"/>
      <c r="L625" s="35"/>
      <c r="M625" s="55"/>
      <c r="N625" s="35">
        <f>Table2[[#This Row],[Mileage]]*-0.25</f>
        <v>0</v>
      </c>
      <c r="O625" s="9" t="s">
        <v>10</v>
      </c>
      <c r="P625" s="35" t="e">
        <f>Table2[[#This Row],[Total Payment Received Before Fees]]+Table2[[#This Row],[Unit Cost]]+Table2[[#This Row],[Shipping Cost]]+Table2[[#This Row],[Amazon Fee]]+Table2[[#This Row],[Parking Fee]]+Table2[[#This Row],[Miscellaneous / Overhead]]</f>
        <v>#REF!</v>
      </c>
      <c r="Q625" s="38">
        <v>41688</v>
      </c>
    </row>
    <row r="626" spans="1:18">
      <c r="A626" s="7" t="s">
        <v>3070</v>
      </c>
      <c r="B626" s="20" t="str">
        <f>VLOOKUP(A626,'Product Database'!$1:$1048576,3,FALSE)</f>
        <v>HCYDL-003</v>
      </c>
      <c r="D626" s="71">
        <v>1</v>
      </c>
      <c r="E626" s="116">
        <v>8.99</v>
      </c>
      <c r="F626" s="116">
        <v>4.99</v>
      </c>
      <c r="G626" s="66">
        <f t="shared" si="34"/>
        <v>13.98</v>
      </c>
      <c r="H626" s="35" t="e">
        <f>-VLOOKUP(B626,#REF!,3,FALSE)*0.75</f>
        <v>#REF!</v>
      </c>
      <c r="I626" s="35">
        <v>-2.09</v>
      </c>
      <c r="J626" s="35">
        <f t="shared" si="28"/>
        <v>-2.097</v>
      </c>
      <c r="K626" s="35"/>
      <c r="L626" s="35"/>
      <c r="M626" s="55"/>
      <c r="N626" s="35">
        <f>Table2[[#This Row],[Mileage]]*-0.25</f>
        <v>0</v>
      </c>
      <c r="O626" s="9" t="s">
        <v>10</v>
      </c>
      <c r="P626" s="35" t="e">
        <f>Table2[[#This Row],[Total Payment Received Before Fees]]+Table2[[#This Row],[Unit Cost]]+Table2[[#This Row],[Shipping Cost]]+Table2[[#This Row],[Amazon Fee]]+Table2[[#This Row],[Parking Fee]]+Table2[[#This Row],[Miscellaneous / Overhead]]</f>
        <v>#REF!</v>
      </c>
      <c r="Q626" s="38">
        <v>41688</v>
      </c>
    </row>
    <row r="627" spans="1:18">
      <c r="A627" s="7" t="s">
        <v>3070</v>
      </c>
      <c r="B627" s="20" t="str">
        <f>VLOOKUP(A627,'Product Database'!$1:$1048576,3,FALSE)</f>
        <v>HCYDL-003</v>
      </c>
      <c r="D627" s="71">
        <v>1</v>
      </c>
      <c r="E627" s="116">
        <v>8.99</v>
      </c>
      <c r="F627" s="116">
        <v>4.99</v>
      </c>
      <c r="G627" s="66">
        <f t="shared" si="34"/>
        <v>13.98</v>
      </c>
      <c r="H627" s="35" t="e">
        <f>-VLOOKUP(B627,#REF!,3,FALSE)*0.75</f>
        <v>#REF!</v>
      </c>
      <c r="I627" s="35">
        <v>-5.54</v>
      </c>
      <c r="J627" s="35">
        <f t="shared" si="28"/>
        <v>-2.097</v>
      </c>
      <c r="K627" s="35"/>
      <c r="L627" s="35"/>
      <c r="M627" s="55"/>
      <c r="N627" s="35">
        <f>Table2[[#This Row],[Mileage]]*-0.25</f>
        <v>0</v>
      </c>
      <c r="O627" s="9" t="s">
        <v>10</v>
      </c>
      <c r="P627" s="35" t="e">
        <f>Table2[[#This Row],[Total Payment Received Before Fees]]+Table2[[#This Row],[Unit Cost]]+Table2[[#This Row],[Shipping Cost]]+Table2[[#This Row],[Amazon Fee]]+Table2[[#This Row],[Parking Fee]]+Table2[[#This Row],[Miscellaneous / Overhead]]</f>
        <v>#REF!</v>
      </c>
      <c r="Q627" s="38">
        <v>41688</v>
      </c>
    </row>
    <row r="628" spans="1:18">
      <c r="A628" s="7" t="s">
        <v>2990</v>
      </c>
      <c r="B628" s="20" t="str">
        <f>VLOOKUP(A628,'Product Database'!$1:$1048576,3,FALSE)</f>
        <v>HC24652CL</v>
      </c>
      <c r="D628" s="71">
        <v>1</v>
      </c>
      <c r="E628" s="116">
        <v>9.99</v>
      </c>
      <c r="F628" s="116">
        <v>4.99</v>
      </c>
      <c r="G628" s="66">
        <f t="shared" si="34"/>
        <v>14.98</v>
      </c>
      <c r="H628" s="35" t="e">
        <f>-VLOOKUP(B628,#REF!,3,FALSE)*0.75</f>
        <v>#REF!</v>
      </c>
      <c r="I628" s="35">
        <v>-2.09</v>
      </c>
      <c r="J628" s="35">
        <f t="shared" si="28"/>
        <v>-2.2469999999999999</v>
      </c>
      <c r="K628" s="35"/>
      <c r="L628" s="35"/>
      <c r="M628" s="55"/>
      <c r="N628" s="35">
        <f>Table2[[#This Row],[Mileage]]*-0.25</f>
        <v>0</v>
      </c>
      <c r="O628" s="9" t="s">
        <v>10</v>
      </c>
      <c r="P628" s="35" t="e">
        <f>Table2[[#This Row],[Total Payment Received Before Fees]]+Table2[[#This Row],[Unit Cost]]+Table2[[#This Row],[Shipping Cost]]+Table2[[#This Row],[Amazon Fee]]+Table2[[#This Row],[Parking Fee]]+Table2[[#This Row],[Miscellaneous / Overhead]]</f>
        <v>#REF!</v>
      </c>
      <c r="Q628" s="38">
        <v>41688</v>
      </c>
    </row>
    <row r="629" spans="1:18">
      <c r="A629" s="7" t="s">
        <v>3079</v>
      </c>
      <c r="B629" s="20" t="str">
        <f>VLOOKUP(A629,'Product Database'!$1:$1048576,3,FALSE)</f>
        <v>HC24640B</v>
      </c>
      <c r="D629" s="71">
        <v>1</v>
      </c>
      <c r="E629" s="116">
        <v>8.99</v>
      </c>
      <c r="F629" s="116">
        <v>4.99</v>
      </c>
      <c r="G629" s="66">
        <f t="shared" si="34"/>
        <v>13.98</v>
      </c>
      <c r="H629" s="35" t="e">
        <f>-VLOOKUP(B629,#REF!,3,FALSE)*0.75</f>
        <v>#REF!</v>
      </c>
      <c r="I629" s="35">
        <v>-2.09</v>
      </c>
      <c r="J629" s="35">
        <f t="shared" si="28"/>
        <v>-2.097</v>
      </c>
      <c r="K629" s="35"/>
      <c r="L629" s="35"/>
      <c r="M629" s="55"/>
      <c r="N629" s="35">
        <f>Table2[[#This Row],[Mileage]]*-0.25</f>
        <v>0</v>
      </c>
      <c r="O629" s="9" t="s">
        <v>10</v>
      </c>
      <c r="P629" s="35" t="e">
        <f>Table2[[#This Row],[Total Payment Received Before Fees]]+Table2[[#This Row],[Unit Cost]]+Table2[[#This Row],[Shipping Cost]]+Table2[[#This Row],[Amazon Fee]]+Table2[[#This Row],[Parking Fee]]+Table2[[#This Row],[Miscellaneous / Overhead]]</f>
        <v>#REF!</v>
      </c>
      <c r="Q629" s="38">
        <v>41688</v>
      </c>
    </row>
    <row r="630" spans="1:18">
      <c r="A630" s="7" t="s">
        <v>3113</v>
      </c>
      <c r="B630" s="20" t="str">
        <f>VLOOKUP(A630,'Product Database'!$1:$1048576,3,FALSE)</f>
        <v>HC24595</v>
      </c>
      <c r="D630" s="71">
        <v>1</v>
      </c>
      <c r="E630" s="116">
        <v>8.99</v>
      </c>
      <c r="F630" s="116">
        <v>4.99</v>
      </c>
      <c r="G630" s="66">
        <f t="shared" si="34"/>
        <v>13.98</v>
      </c>
      <c r="H630" s="35" t="e">
        <f>-VLOOKUP(B630,#REF!,3,FALSE)*0.75</f>
        <v>#REF!</v>
      </c>
      <c r="I630" s="35">
        <v>-2.0099999999999998</v>
      </c>
      <c r="J630" s="35">
        <f t="shared" si="28"/>
        <v>-2.097</v>
      </c>
      <c r="K630" s="35"/>
      <c r="L630" s="35"/>
      <c r="M630" s="55"/>
      <c r="N630" s="35">
        <f>Table2[[#This Row],[Mileage]]*-0.25</f>
        <v>0</v>
      </c>
      <c r="O630" s="9" t="s">
        <v>10</v>
      </c>
      <c r="P630" s="35" t="e">
        <f>Table2[[#This Row],[Total Payment Received Before Fees]]+Table2[[#This Row],[Unit Cost]]+Table2[[#This Row],[Shipping Cost]]+Table2[[#This Row],[Amazon Fee]]+Table2[[#This Row],[Parking Fee]]+Table2[[#This Row],[Miscellaneous / Overhead]]</f>
        <v>#REF!</v>
      </c>
      <c r="Q630" s="38">
        <v>41688</v>
      </c>
    </row>
    <row r="631" spans="1:18">
      <c r="B631" s="20"/>
      <c r="E631" s="35"/>
      <c r="F631" s="46"/>
      <c r="G631" s="66">
        <f>SUM(E631:F631)</f>
        <v>0</v>
      </c>
      <c r="H631" s="35"/>
      <c r="I631" s="35"/>
      <c r="J631" s="35">
        <f t="shared" si="28"/>
        <v>0</v>
      </c>
      <c r="K631" s="35"/>
      <c r="L631" s="35"/>
      <c r="M631" s="55">
        <v>40</v>
      </c>
      <c r="N631" s="35">
        <f>Table2[[#This Row],[Mileage]]*-0.25</f>
        <v>-10</v>
      </c>
      <c r="O631" s="9" t="s">
        <v>11</v>
      </c>
      <c r="P631" s="35">
        <f>Table2[[#This Row],[Mileage Reimbursement]]</f>
        <v>-10</v>
      </c>
      <c r="Q631" s="38">
        <v>41688</v>
      </c>
      <c r="R631" s="9" t="s">
        <v>6047</v>
      </c>
    </row>
    <row r="632" spans="1:18">
      <c r="A632" s="7" t="s">
        <v>2986</v>
      </c>
      <c r="B632" s="20" t="str">
        <f>VLOOKUP(A632,'Product Database'!$1:$1048576,3,FALSE)</f>
        <v>HC24653CL</v>
      </c>
      <c r="D632" s="71">
        <v>1</v>
      </c>
      <c r="E632" s="35">
        <v>11.99</v>
      </c>
      <c r="F632" s="46">
        <v>2</v>
      </c>
      <c r="G632" s="66">
        <f t="shared" ref="G632:G683" si="35">SUM(E632:F632)</f>
        <v>13.99</v>
      </c>
      <c r="H632" s="35" t="e">
        <f>-VLOOKUP(B632,#REF!,3,FALSE)*0.75</f>
        <v>#REF!</v>
      </c>
      <c r="I632" s="35">
        <v>0</v>
      </c>
      <c r="J632" s="35">
        <f t="shared" si="28"/>
        <v>-2.0985</v>
      </c>
      <c r="K632" s="35"/>
      <c r="L632" s="35"/>
      <c r="M632" s="55"/>
      <c r="N632" s="35">
        <f>Table2[[#This Row],[Mileage]]*-0.25</f>
        <v>0</v>
      </c>
      <c r="O632" s="9" t="s">
        <v>10</v>
      </c>
      <c r="P632" s="35" t="e">
        <f>Table2[[#This Row],[Total Payment Received Before Fees]]+Table2[[#This Row],[Unit Cost]]+Table2[[#This Row],[Shipping Cost]]+Table2[[#This Row],[Amazon Fee]]+Table2[[#This Row],[Parking Fee]]+Table2[[#This Row],[Miscellaneous / Overhead]]</f>
        <v>#REF!</v>
      </c>
      <c r="Q632" s="38">
        <v>41689</v>
      </c>
    </row>
    <row r="633" spans="1:18">
      <c r="A633" s="7" t="s">
        <v>2985</v>
      </c>
      <c r="B633" s="20" t="str">
        <f>VLOOKUP(A633,'Product Database'!$1:$1048576,3,FALSE)</f>
        <v>HC24653BD</v>
      </c>
      <c r="D633" s="71">
        <v>1</v>
      </c>
      <c r="E633" s="35">
        <v>11.99</v>
      </c>
      <c r="F633" s="46">
        <v>1.99</v>
      </c>
      <c r="G633" s="66">
        <f t="shared" si="35"/>
        <v>13.98</v>
      </c>
      <c r="H633" s="35" t="e">
        <f>-VLOOKUP(B633,#REF!,3,FALSE)*0.75</f>
        <v>#REF!</v>
      </c>
      <c r="I633" s="35">
        <v>-2.42</v>
      </c>
      <c r="J633" s="35">
        <f t="shared" si="28"/>
        <v>-2.097</v>
      </c>
      <c r="K633" s="35"/>
      <c r="L633" s="35"/>
      <c r="M633" s="55"/>
      <c r="N633" s="35">
        <f>Table2[[#This Row],[Mileage]]*-0.25</f>
        <v>0</v>
      </c>
      <c r="O633" s="9" t="s">
        <v>10</v>
      </c>
      <c r="P633" s="35" t="e">
        <f>Table2[[#This Row],[Total Payment Received Before Fees]]+Table2[[#This Row],[Unit Cost]]+Table2[[#This Row],[Shipping Cost]]+Table2[[#This Row],[Amazon Fee]]+Table2[[#This Row],[Parking Fee]]+Table2[[#This Row],[Miscellaneous / Overhead]]</f>
        <v>#REF!</v>
      </c>
      <c r="Q633" s="38">
        <v>41689</v>
      </c>
    </row>
    <row r="634" spans="1:18">
      <c r="A634" s="7" t="s">
        <v>2987</v>
      </c>
      <c r="B634" s="20" t="str">
        <f>VLOOKUP(A634,'Product Database'!$1:$1048576,3,FALSE)</f>
        <v>HC24653G</v>
      </c>
      <c r="D634" s="71">
        <v>1</v>
      </c>
      <c r="E634" s="35">
        <v>11.99</v>
      </c>
      <c r="F634" s="46">
        <v>2</v>
      </c>
      <c r="G634" s="66">
        <f t="shared" si="35"/>
        <v>13.99</v>
      </c>
      <c r="H634" s="35" t="e">
        <f>-VLOOKUP(B634,#REF!,3,FALSE)*0.75</f>
        <v>#REF!</v>
      </c>
      <c r="I634" s="35">
        <v>0</v>
      </c>
      <c r="J634" s="35">
        <f t="shared" si="28"/>
        <v>-2.0985</v>
      </c>
      <c r="K634" s="35"/>
      <c r="L634" s="35"/>
      <c r="M634" s="55"/>
      <c r="N634" s="35">
        <f>Table2[[#This Row],[Mileage]]*-0.25</f>
        <v>0</v>
      </c>
      <c r="O634" s="9" t="s">
        <v>10</v>
      </c>
      <c r="P634" s="35" t="e">
        <f>Table2[[#This Row],[Total Payment Received Before Fees]]+Table2[[#This Row],[Unit Cost]]+Table2[[#This Row],[Shipping Cost]]+Table2[[#This Row],[Amazon Fee]]+Table2[[#This Row],[Parking Fee]]+Table2[[#This Row],[Miscellaneous / Overhead]]</f>
        <v>#REF!</v>
      </c>
      <c r="Q634" s="38">
        <v>41689</v>
      </c>
    </row>
    <row r="635" spans="1:18">
      <c r="A635" s="7" t="s">
        <v>2803</v>
      </c>
      <c r="B635" s="20" t="str">
        <f>VLOOKUP(A635,'Product Database'!$1:$1048576,3,FALSE)</f>
        <v>CAP00137BL</v>
      </c>
      <c r="D635" s="71">
        <v>1</v>
      </c>
      <c r="E635" s="35">
        <v>10.99</v>
      </c>
      <c r="F635" s="46">
        <v>4.99</v>
      </c>
      <c r="G635" s="66">
        <f t="shared" si="35"/>
        <v>15.98</v>
      </c>
      <c r="H635" s="35" t="e">
        <f>-VLOOKUP(B635,#REF!,3,FALSE)*0.75</f>
        <v>#REF!</v>
      </c>
      <c r="I635" s="35">
        <v>-2.59</v>
      </c>
      <c r="J635" s="35">
        <f t="shared" si="28"/>
        <v>-2.3969999999999998</v>
      </c>
      <c r="K635" s="35"/>
      <c r="L635" s="35"/>
      <c r="M635" s="55"/>
      <c r="N635" s="35">
        <f>Table2[[#This Row],[Mileage]]*-0.25</f>
        <v>0</v>
      </c>
      <c r="O635" s="9" t="s">
        <v>10</v>
      </c>
      <c r="P635" s="35" t="e">
        <f>Table2[[#This Row],[Total Payment Received Before Fees]]+Table2[[#This Row],[Unit Cost]]+Table2[[#This Row],[Shipping Cost]]+Table2[[#This Row],[Amazon Fee]]+Table2[[#This Row],[Parking Fee]]+Table2[[#This Row],[Miscellaneous / Overhead]]</f>
        <v>#REF!</v>
      </c>
      <c r="Q635" s="38">
        <v>41689</v>
      </c>
    </row>
    <row r="636" spans="1:18">
      <c r="A636" s="7">
        <v>35</v>
      </c>
      <c r="B636" s="20" t="str">
        <f>VLOOKUP(A636,'Product Database'!$1:$1048576,3,FALSE)</f>
        <v>HM00106</v>
      </c>
      <c r="D636" s="71">
        <v>1</v>
      </c>
      <c r="E636" s="35">
        <v>9.99</v>
      </c>
      <c r="F636" s="46">
        <v>6.49</v>
      </c>
      <c r="G636" s="66">
        <f t="shared" si="35"/>
        <v>16.48</v>
      </c>
      <c r="H636" s="35" t="e">
        <f>-VLOOKUP(B636,#REF!,3,FALSE)*0.75</f>
        <v>#REF!</v>
      </c>
      <c r="I636" s="35">
        <v>-2.59</v>
      </c>
      <c r="J636" s="35">
        <f t="shared" si="28"/>
        <v>-2.472</v>
      </c>
      <c r="K636" s="35"/>
      <c r="L636" s="35"/>
      <c r="M636" s="55"/>
      <c r="N636" s="35">
        <f>Table2[[#This Row],[Mileage]]*-0.25</f>
        <v>0</v>
      </c>
      <c r="O636" s="9" t="s">
        <v>10</v>
      </c>
      <c r="P636" s="35" t="e">
        <f>Table2[[#This Row],[Total Payment Received Before Fees]]+Table2[[#This Row],[Unit Cost]]+Table2[[#This Row],[Shipping Cost]]+Table2[[#This Row],[Amazon Fee]]+Table2[[#This Row],[Parking Fee]]+Table2[[#This Row],[Miscellaneous / Overhead]]</f>
        <v>#REF!</v>
      </c>
      <c r="Q636" s="38">
        <v>41689</v>
      </c>
    </row>
    <row r="637" spans="1:18">
      <c r="A637" s="7" t="s">
        <v>2987</v>
      </c>
      <c r="B637" s="20" t="str">
        <f>VLOOKUP(A637,'Product Database'!$1:$1048576,3,FALSE)</f>
        <v>HC24653G</v>
      </c>
      <c r="D637" s="71">
        <v>1</v>
      </c>
      <c r="E637" s="116">
        <v>11.99</v>
      </c>
      <c r="F637" s="116">
        <v>4.99</v>
      </c>
      <c r="G637" s="66">
        <f t="shared" si="35"/>
        <v>16.98</v>
      </c>
      <c r="H637" s="35" t="e">
        <f>-VLOOKUP(B637,#REF!,3,FALSE)*0.75</f>
        <v>#REF!</v>
      </c>
      <c r="I637" s="35">
        <v>-2.09</v>
      </c>
      <c r="J637" s="35">
        <f t="shared" si="28"/>
        <v>-2.5470000000000002</v>
      </c>
      <c r="K637" s="35"/>
      <c r="L637" s="35"/>
      <c r="M637" s="55"/>
      <c r="N637" s="35">
        <f>Table2[[#This Row],[Mileage]]*-0.25</f>
        <v>0</v>
      </c>
      <c r="O637" s="9" t="s">
        <v>10</v>
      </c>
      <c r="P637" s="35" t="e">
        <f>Table2[[#This Row],[Total Payment Received Before Fees]]+Table2[[#This Row],[Unit Cost]]+Table2[[#This Row],[Shipping Cost]]+Table2[[#This Row],[Amazon Fee]]+Table2[[#This Row],[Parking Fee]]+Table2[[#This Row],[Miscellaneous / Overhead]]</f>
        <v>#REF!</v>
      </c>
      <c r="Q637" s="38">
        <v>41689</v>
      </c>
    </row>
    <row r="638" spans="1:18">
      <c r="A638" s="7" t="s">
        <v>3044</v>
      </c>
      <c r="B638" s="20" t="str">
        <f>VLOOKUP(A638,'Product Database'!$1:$1048576,3,FALSE)</f>
        <v>HC24655G</v>
      </c>
      <c r="D638" s="71">
        <v>1</v>
      </c>
      <c r="E638" s="116">
        <v>14.99</v>
      </c>
      <c r="F638" s="116">
        <v>4.99</v>
      </c>
      <c r="G638" s="66">
        <f t="shared" si="35"/>
        <v>19.98</v>
      </c>
      <c r="H638" s="35" t="e">
        <f>-VLOOKUP(B638,#REF!,3,FALSE)*0.75</f>
        <v>#REF!</v>
      </c>
      <c r="I638" s="35">
        <v>-2.09</v>
      </c>
      <c r="J638" s="35">
        <f t="shared" si="28"/>
        <v>-2.9969999999999999</v>
      </c>
      <c r="K638" s="35"/>
      <c r="L638" s="35"/>
      <c r="M638" s="55"/>
      <c r="N638" s="35">
        <f>Table2[[#This Row],[Mileage]]*-0.25</f>
        <v>0</v>
      </c>
      <c r="O638" s="9" t="s">
        <v>10</v>
      </c>
      <c r="P638" s="35" t="e">
        <f>Table2[[#This Row],[Total Payment Received Before Fees]]+Table2[[#This Row],[Unit Cost]]+Table2[[#This Row],[Shipping Cost]]+Table2[[#This Row],[Amazon Fee]]+Table2[[#This Row],[Parking Fee]]+Table2[[#This Row],[Miscellaneous / Overhead]]</f>
        <v>#REF!</v>
      </c>
      <c r="Q638" s="38">
        <v>41689</v>
      </c>
    </row>
    <row r="639" spans="1:18">
      <c r="A639" s="7" t="s">
        <v>1488</v>
      </c>
      <c r="B639" s="20" t="str">
        <f>VLOOKUP(A639,'Product Database'!$1:$1048576,3,FALSE)</f>
        <v>HBG100303S</v>
      </c>
      <c r="D639" s="71">
        <v>1</v>
      </c>
      <c r="E639" s="116">
        <v>16.989999999999998</v>
      </c>
      <c r="F639" s="122" t="s">
        <v>2239</v>
      </c>
      <c r="G639" s="66">
        <f t="shared" si="35"/>
        <v>16.989999999999998</v>
      </c>
      <c r="H639" s="35">
        <v>-2.5</v>
      </c>
      <c r="I639" s="35">
        <v>-2.76</v>
      </c>
      <c r="J639" s="35">
        <f t="shared" ref="J639:J709" si="36">-(G639*0.15)</f>
        <v>-2.5484999999999998</v>
      </c>
      <c r="K639" s="35"/>
      <c r="L639" s="35"/>
      <c r="M639" s="55"/>
      <c r="N639" s="35">
        <f>Table2[[#This Row],[Mileage]]*-0.25</f>
        <v>0</v>
      </c>
      <c r="O639" s="9" t="s">
        <v>10</v>
      </c>
      <c r="P639" s="35">
        <f>Table2[[#This Row],[Total Payment Received Before Fees]]+Table2[[#This Row],[Unit Cost]]+Table2[[#This Row],[Shipping Cost]]+Table2[[#This Row],[Amazon Fee]]+Table2[[#This Row],[Parking Fee]]+Table2[[#This Row],[Miscellaneous / Overhead]]</f>
        <v>9.1814999999999998</v>
      </c>
      <c r="Q639" s="38">
        <v>41689</v>
      </c>
    </row>
    <row r="640" spans="1:18">
      <c r="A640" s="7" t="s">
        <v>3007</v>
      </c>
      <c r="B640" s="20" t="str">
        <f>VLOOKUP(A640,'Product Database'!$1:$1048576,3,FALSE)</f>
        <v>HC24626B</v>
      </c>
      <c r="D640" s="71">
        <v>1</v>
      </c>
      <c r="E640" s="35">
        <v>7.99</v>
      </c>
      <c r="F640" s="46">
        <v>4.99</v>
      </c>
      <c r="G640" s="66">
        <f t="shared" si="35"/>
        <v>12.98</v>
      </c>
      <c r="H640" s="35" t="e">
        <f>-VLOOKUP(B640,#REF!,3,FALSE)*0.75</f>
        <v>#REF!</v>
      </c>
      <c r="I640" s="35">
        <v>-2.09</v>
      </c>
      <c r="J640" s="35">
        <f t="shared" si="36"/>
        <v>-1.9470000000000001</v>
      </c>
      <c r="K640" s="35"/>
      <c r="L640" s="35"/>
      <c r="M640" s="55"/>
      <c r="N640" s="35">
        <f>Table2[[#This Row],[Mileage]]*-0.25</f>
        <v>0</v>
      </c>
      <c r="O640" s="9" t="s">
        <v>10</v>
      </c>
      <c r="P640" s="35" t="e">
        <f>Table2[[#This Row],[Total Payment Received Before Fees]]+Table2[[#This Row],[Unit Cost]]+Table2[[#This Row],[Shipping Cost]]+Table2[[#This Row],[Amazon Fee]]+Table2[[#This Row],[Parking Fee]]+Table2[[#This Row],[Miscellaneous / Overhead]]</f>
        <v>#REF!</v>
      </c>
      <c r="Q640" s="38">
        <v>41689</v>
      </c>
    </row>
    <row r="641" spans="1:18">
      <c r="A641" s="7" t="s">
        <v>3022</v>
      </c>
      <c r="B641" s="20" t="str">
        <f>VLOOKUP(A641,'Product Database'!$1:$1048576,3,FALSE)</f>
        <v>HC24617</v>
      </c>
      <c r="D641" s="71">
        <v>1</v>
      </c>
      <c r="E641" s="35">
        <v>7.99</v>
      </c>
      <c r="F641" s="46">
        <v>4.99</v>
      </c>
      <c r="G641" s="66">
        <f t="shared" si="35"/>
        <v>12.98</v>
      </c>
      <c r="H641" s="35" t="e">
        <f>-VLOOKUP(B641,#REF!,3,FALSE)*0.75</f>
        <v>#REF!</v>
      </c>
      <c r="I641" s="35">
        <v>-1.93</v>
      </c>
      <c r="J641" s="35">
        <f t="shared" si="36"/>
        <v>-1.9470000000000001</v>
      </c>
      <c r="K641" s="35"/>
      <c r="L641" s="35"/>
      <c r="M641" s="55"/>
      <c r="N641" s="35">
        <f>Table2[[#This Row],[Mileage]]*-0.25</f>
        <v>0</v>
      </c>
      <c r="O641" s="9" t="s">
        <v>10</v>
      </c>
      <c r="P641" s="35" t="e">
        <f>Table2[[#This Row],[Total Payment Received Before Fees]]+Table2[[#This Row],[Unit Cost]]+Table2[[#This Row],[Shipping Cost]]+Table2[[#This Row],[Amazon Fee]]+Table2[[#This Row],[Parking Fee]]+Table2[[#This Row],[Miscellaneous / Overhead]]</f>
        <v>#REF!</v>
      </c>
      <c r="Q641" s="38">
        <v>41689</v>
      </c>
    </row>
    <row r="642" spans="1:18">
      <c r="B642" s="20"/>
      <c r="E642" s="35"/>
      <c r="F642" s="46"/>
      <c r="G642" s="66">
        <f>SUM(E642:F642)</f>
        <v>0</v>
      </c>
      <c r="H642" s="35"/>
      <c r="I642" s="35"/>
      <c r="J642" s="35"/>
      <c r="K642" s="35"/>
      <c r="L642" s="35"/>
      <c r="M642" s="55">
        <v>34</v>
      </c>
      <c r="N642" s="35">
        <f>Table2[[#This Row],[Mileage]]*-0.25</f>
        <v>-8.5</v>
      </c>
      <c r="O642" s="9" t="s">
        <v>10</v>
      </c>
      <c r="P642" s="35">
        <f>Table2[[#This Row],[Mileage Reimbursement]]</f>
        <v>-8.5</v>
      </c>
      <c r="Q642" s="38">
        <v>41689</v>
      </c>
      <c r="R642" s="9" t="s">
        <v>6152</v>
      </c>
    </row>
    <row r="643" spans="1:18">
      <c r="A643" s="62" t="s">
        <v>235</v>
      </c>
      <c r="B643" s="21" t="str">
        <f>VLOOKUP(A643,'Product Database'!$1:$1048576,3,FALSE)</f>
        <v>HBG100434PU</v>
      </c>
      <c r="C643" s="13"/>
      <c r="D643" s="72">
        <v>1</v>
      </c>
      <c r="E643" s="26">
        <v>20.49</v>
      </c>
      <c r="F643" s="59">
        <v>6.49</v>
      </c>
      <c r="G643" s="133">
        <f t="shared" si="35"/>
        <v>26.979999999999997</v>
      </c>
      <c r="H643" s="26">
        <v>-6</v>
      </c>
      <c r="I643" s="26">
        <v>-5.05</v>
      </c>
      <c r="J643" s="26">
        <v>-1.6</v>
      </c>
      <c r="K643" s="26"/>
      <c r="L643" s="142">
        <v>-20.49</v>
      </c>
      <c r="M643" s="49"/>
      <c r="N643" s="26">
        <f>Table2[[#This Row],[Mileage]]*-0.25</f>
        <v>0</v>
      </c>
      <c r="O643" s="9" t="s">
        <v>10</v>
      </c>
      <c r="P643" s="26">
        <f>Table2[[#This Row],[Total Payment Received Before Fees]]+Table2[[#This Row],[Unit Cost]]+Table2[[#This Row],[Shipping Cost]]+Table2[[#This Row],[Amazon Fee]]+Table2[[#This Row],[Parking Fee]]+Table2[[#This Row],[Miscellaneous / Overhead]]</f>
        <v>-6.1600000000000019</v>
      </c>
      <c r="Q643" s="27">
        <v>41689</v>
      </c>
      <c r="R643" s="13" t="s">
        <v>2666</v>
      </c>
    </row>
    <row r="644" spans="1:18">
      <c r="A644" s="7" t="s">
        <v>2987</v>
      </c>
      <c r="B644" s="20" t="str">
        <f>VLOOKUP(A644,'Product Database'!$1:$1048576,3,FALSE)</f>
        <v>HC24653G</v>
      </c>
      <c r="D644" s="71">
        <v>1</v>
      </c>
      <c r="E644" s="35">
        <v>11.99</v>
      </c>
      <c r="F644" s="46">
        <v>4.99</v>
      </c>
      <c r="G644" s="66">
        <f t="shared" si="35"/>
        <v>16.98</v>
      </c>
      <c r="H644" s="35" t="e">
        <f>-VLOOKUP(B644,#REF!,3,FALSE)*0.75</f>
        <v>#REF!</v>
      </c>
      <c r="I644" s="35">
        <v>-2.09</v>
      </c>
      <c r="J644" s="35">
        <f t="shared" si="36"/>
        <v>-2.5470000000000002</v>
      </c>
      <c r="K644" s="35"/>
      <c r="L644" s="35"/>
      <c r="M644" s="55"/>
      <c r="N644" s="35">
        <f>Table2[[#This Row],[Mileage]]*-0.25</f>
        <v>0</v>
      </c>
      <c r="O644" s="9" t="s">
        <v>10</v>
      </c>
      <c r="P644" s="35" t="e">
        <f>Table2[[#This Row],[Total Payment Received Before Fees]]+Table2[[#This Row],[Unit Cost]]+Table2[[#This Row],[Shipping Cost]]+Table2[[#This Row],[Amazon Fee]]+Table2[[#This Row],[Parking Fee]]+Table2[[#This Row],[Miscellaneous / Overhead]]</f>
        <v>#REF!</v>
      </c>
      <c r="Q644" s="38">
        <v>41690</v>
      </c>
    </row>
    <row r="645" spans="1:18">
      <c r="A645" s="7" t="s">
        <v>2802</v>
      </c>
      <c r="B645" s="20" t="str">
        <f>VLOOKUP(A645,'Product Database'!$1:$1048576,3,FALSE)</f>
        <v>CAP00137B</v>
      </c>
      <c r="D645" s="71">
        <v>7</v>
      </c>
      <c r="E645" s="35">
        <v>69.239999999999995</v>
      </c>
      <c r="F645" s="46">
        <v>7.99</v>
      </c>
      <c r="G645" s="66">
        <f t="shared" si="35"/>
        <v>77.22999999999999</v>
      </c>
      <c r="H645" s="35">
        <v>-18.38</v>
      </c>
      <c r="I645" s="35">
        <v>-13.52</v>
      </c>
      <c r="J645" s="35">
        <f t="shared" si="36"/>
        <v>-11.584499999999998</v>
      </c>
      <c r="K645" s="35"/>
      <c r="L645" s="35"/>
      <c r="M645" s="55"/>
      <c r="N645" s="35">
        <f>Table2[[#This Row],[Mileage]]*-0.25</f>
        <v>0</v>
      </c>
      <c r="O645" s="9" t="s">
        <v>10</v>
      </c>
      <c r="P645" s="35">
        <f>Table2[[#This Row],[Total Payment Received Before Fees]]+Table2[[#This Row],[Unit Cost]]+Table2[[#This Row],[Shipping Cost]]+Table2[[#This Row],[Amazon Fee]]+Table2[[#This Row],[Parking Fee]]+Table2[[#This Row],[Miscellaneous / Overhead]]</f>
        <v>33.7455</v>
      </c>
      <c r="Q645" s="38">
        <v>41690</v>
      </c>
    </row>
    <row r="646" spans="1:18">
      <c r="A646" s="7" t="s">
        <v>1009</v>
      </c>
      <c r="B646" s="20" t="str">
        <f>VLOOKUP(A646,'Product Database'!$1:$1048576,3,FALSE)</f>
        <v>GCH1318PU</v>
      </c>
      <c r="D646" s="71">
        <v>1</v>
      </c>
      <c r="E646" s="116">
        <v>4.99</v>
      </c>
      <c r="F646" s="116">
        <v>8.99</v>
      </c>
      <c r="G646" s="66">
        <f t="shared" si="35"/>
        <v>13.98</v>
      </c>
      <c r="H646" s="35" t="e">
        <f>-VLOOKUP(B646,#REF!,3,FALSE)*0.75</f>
        <v>#REF!</v>
      </c>
      <c r="I646" s="35">
        <v>-2.25</v>
      </c>
      <c r="J646" s="35">
        <f t="shared" si="36"/>
        <v>-2.097</v>
      </c>
      <c r="K646" s="35"/>
      <c r="L646" s="35"/>
      <c r="M646" s="55"/>
      <c r="N646" s="35">
        <f>Table2[[#This Row],[Mileage]]*-0.25</f>
        <v>0</v>
      </c>
      <c r="O646" s="9" t="s">
        <v>10</v>
      </c>
      <c r="P646" s="35" t="e">
        <f>Table2[[#This Row],[Total Payment Received Before Fees]]+Table2[[#This Row],[Unit Cost]]+Table2[[#This Row],[Shipping Cost]]+Table2[[#This Row],[Amazon Fee]]+Table2[[#This Row],[Parking Fee]]+Table2[[#This Row],[Miscellaneous / Overhead]]</f>
        <v>#REF!</v>
      </c>
      <c r="Q646" s="38">
        <v>41690</v>
      </c>
    </row>
    <row r="647" spans="1:18">
      <c r="A647" s="7" t="s">
        <v>3119</v>
      </c>
      <c r="B647" s="20" t="str">
        <f>VLOOKUP(A647,'Product Database'!$1:$1048576,3,FALSE)</f>
        <v>HC24521</v>
      </c>
      <c r="D647" s="71">
        <v>1</v>
      </c>
      <c r="E647" s="116">
        <v>7.99</v>
      </c>
      <c r="F647" s="116">
        <v>5.99</v>
      </c>
      <c r="G647" s="66">
        <f t="shared" si="35"/>
        <v>13.98</v>
      </c>
      <c r="H647" s="35">
        <v>-0.75</v>
      </c>
      <c r="I647" s="35">
        <v>-2.0099999999999998</v>
      </c>
      <c r="J647" s="35">
        <f t="shared" si="36"/>
        <v>-2.097</v>
      </c>
      <c r="K647" s="35"/>
      <c r="L647" s="35"/>
      <c r="M647" s="55"/>
      <c r="N647" s="35">
        <f>Table2[[#This Row],[Mileage]]*-0.25</f>
        <v>0</v>
      </c>
      <c r="O647" s="9" t="s">
        <v>10</v>
      </c>
      <c r="P647" s="35">
        <f>Table2[[#This Row],[Total Payment Received Before Fees]]+Table2[[#This Row],[Unit Cost]]+Table2[[#This Row],[Shipping Cost]]+Table2[[#This Row],[Amazon Fee]]+Table2[[#This Row],[Parking Fee]]+Table2[[#This Row],[Miscellaneous / Overhead]]</f>
        <v>9.1230000000000011</v>
      </c>
      <c r="Q647" s="38">
        <v>41690</v>
      </c>
    </row>
    <row r="648" spans="1:18">
      <c r="A648" s="7" t="s">
        <v>3070</v>
      </c>
      <c r="B648" s="20" t="str">
        <f>VLOOKUP(A648,'Product Database'!$1:$1048576,3,FALSE)</f>
        <v>HCYDL-003</v>
      </c>
      <c r="D648" s="71">
        <v>1</v>
      </c>
      <c r="E648" s="116">
        <v>8.99</v>
      </c>
      <c r="F648" s="116">
        <v>5.99</v>
      </c>
      <c r="G648" s="66">
        <f t="shared" si="35"/>
        <v>14.98</v>
      </c>
      <c r="H648" s="35" t="e">
        <f>-VLOOKUP(B648,#REF!,3,FALSE)*0.75</f>
        <v>#REF!</v>
      </c>
      <c r="I648" s="35">
        <v>-2.09</v>
      </c>
      <c r="J648" s="35">
        <f t="shared" si="36"/>
        <v>-2.2469999999999999</v>
      </c>
      <c r="K648" s="35"/>
      <c r="L648" s="35"/>
      <c r="M648" s="55"/>
      <c r="N648" s="35">
        <f>Table2[[#This Row],[Mileage]]*-0.25</f>
        <v>0</v>
      </c>
      <c r="O648" s="9" t="s">
        <v>10</v>
      </c>
      <c r="P648" s="35" t="e">
        <f>Table2[[#This Row],[Total Payment Received Before Fees]]+Table2[[#This Row],[Unit Cost]]+Table2[[#This Row],[Shipping Cost]]+Table2[[#This Row],[Amazon Fee]]+Table2[[#This Row],[Parking Fee]]+Table2[[#This Row],[Miscellaneous / Overhead]]</f>
        <v>#REF!</v>
      </c>
      <c r="Q648" s="38">
        <v>41691</v>
      </c>
    </row>
    <row r="649" spans="1:18">
      <c r="A649" s="7" t="s">
        <v>237</v>
      </c>
      <c r="B649" s="20" t="str">
        <f>VLOOKUP(A649,'Product Database'!$1:$1048576,3,FALSE)</f>
        <v>HBG100434GY</v>
      </c>
      <c r="D649" s="71">
        <v>1</v>
      </c>
      <c r="E649" s="116">
        <v>20.49</v>
      </c>
      <c r="F649" s="116">
        <v>6.49</v>
      </c>
      <c r="G649" s="66">
        <f t="shared" si="35"/>
        <v>26.979999999999997</v>
      </c>
      <c r="H649" s="35">
        <v>0</v>
      </c>
      <c r="I649" s="35">
        <v>-5.54</v>
      </c>
      <c r="J649" s="35">
        <f t="shared" si="36"/>
        <v>-4.0469999999999997</v>
      </c>
      <c r="K649" s="35"/>
      <c r="L649" s="35"/>
      <c r="M649" s="55"/>
      <c r="N649" s="35">
        <f>Table2[[#This Row],[Mileage]]*-0.25</f>
        <v>0</v>
      </c>
      <c r="O649" s="9" t="s">
        <v>11</v>
      </c>
      <c r="P649" s="35">
        <f>Table2[[#This Row],[Total Payment Received Before Fees]]+Table2[[#This Row],[Unit Cost]]+Table2[[#This Row],[Shipping Cost]]+Table2[[#This Row],[Amazon Fee]]+Table2[[#This Row],[Parking Fee]]+Table2[[#This Row],[Miscellaneous / Overhead]]</f>
        <v>17.392999999999997</v>
      </c>
      <c r="Q649" s="38">
        <v>41691</v>
      </c>
    </row>
    <row r="650" spans="1:18">
      <c r="A650" s="7">
        <v>1</v>
      </c>
      <c r="B650" s="20" t="str">
        <f>VLOOKUP(A650,'Product Database'!$1:$1048576,3,FALSE)</f>
        <v>HBG100154B</v>
      </c>
      <c r="D650" s="71">
        <v>1</v>
      </c>
      <c r="E650" s="116">
        <v>9.99</v>
      </c>
      <c r="F650" s="116">
        <v>4.99</v>
      </c>
      <c r="G650" s="66">
        <f t="shared" si="35"/>
        <v>14.98</v>
      </c>
      <c r="H650" s="35" t="e">
        <f>-VLOOKUP(B650,#REF!,3,FALSE)*0.75</f>
        <v>#REF!</v>
      </c>
      <c r="I650" s="35">
        <v>-3.29</v>
      </c>
      <c r="J650" s="35">
        <f t="shared" si="36"/>
        <v>-2.2469999999999999</v>
      </c>
      <c r="K650" s="35"/>
      <c r="L650" s="35"/>
      <c r="M650" s="55"/>
      <c r="N650" s="35">
        <f>Table2[[#This Row],[Mileage]]*-0.25</f>
        <v>0</v>
      </c>
      <c r="O650" s="9" t="s">
        <v>11</v>
      </c>
      <c r="P650" s="35" t="e">
        <f>Table2[[#This Row],[Total Payment Received Before Fees]]+Table2[[#This Row],[Unit Cost]]+Table2[[#This Row],[Shipping Cost]]+Table2[[#This Row],[Amazon Fee]]+Table2[[#This Row],[Parking Fee]]+Table2[[#This Row],[Miscellaneous / Overhead]]</f>
        <v>#REF!</v>
      </c>
      <c r="Q650" s="38">
        <v>41691</v>
      </c>
    </row>
    <row r="651" spans="1:18">
      <c r="A651" s="7" t="s">
        <v>2372</v>
      </c>
      <c r="B651" s="20" t="str">
        <f>VLOOKUP(A651,'Product Database'!$1:$1048576,3,FALSE)</f>
        <v>GCB1258B</v>
      </c>
      <c r="D651" s="71">
        <v>1</v>
      </c>
      <c r="E651" s="116">
        <v>6.99</v>
      </c>
      <c r="F651" s="116">
        <v>4.74</v>
      </c>
      <c r="G651" s="66">
        <f t="shared" si="35"/>
        <v>11.73</v>
      </c>
      <c r="H651" s="35" t="e">
        <f>-VLOOKUP(B651,#REF!,3,FALSE)*0.75</f>
        <v>#REF!</v>
      </c>
      <c r="I651" s="35">
        <v>-2.0099999999999998</v>
      </c>
      <c r="J651" s="35">
        <f t="shared" si="36"/>
        <v>-1.7595000000000001</v>
      </c>
      <c r="K651" s="35"/>
      <c r="L651" s="35"/>
      <c r="M651" s="55"/>
      <c r="N651" s="35">
        <f>Table2[[#This Row],[Mileage]]*-0.25</f>
        <v>0</v>
      </c>
      <c r="O651" s="9" t="s">
        <v>11</v>
      </c>
      <c r="P651" s="35" t="e">
        <f>Table2[[#This Row],[Total Payment Received Before Fees]]+Table2[[#This Row],[Unit Cost]]+Table2[[#This Row],[Shipping Cost]]+Table2[[#This Row],[Amazon Fee]]+Table2[[#This Row],[Parking Fee]]+Table2[[#This Row],[Miscellaneous / Overhead]]</f>
        <v>#REF!</v>
      </c>
      <c r="Q651" s="38">
        <v>41691</v>
      </c>
    </row>
    <row r="652" spans="1:18">
      <c r="A652" s="7" t="s">
        <v>3008</v>
      </c>
      <c r="B652" s="20" t="str">
        <f>VLOOKUP(A652,'Product Database'!$1:$1048576,3,FALSE)</f>
        <v>HC24626HM</v>
      </c>
      <c r="D652" s="71">
        <v>1</v>
      </c>
      <c r="E652" s="116">
        <v>7.99</v>
      </c>
      <c r="F652" s="116">
        <v>4.99</v>
      </c>
      <c r="G652" s="66">
        <f t="shared" si="35"/>
        <v>12.98</v>
      </c>
      <c r="H652" s="35" t="e">
        <f>-VLOOKUP(B652,#REF!,3,FALSE)*0.75</f>
        <v>#REF!</v>
      </c>
      <c r="I652" s="35">
        <v>-2.09</v>
      </c>
      <c r="J652" s="35">
        <f t="shared" si="36"/>
        <v>-1.9470000000000001</v>
      </c>
      <c r="K652" s="35"/>
      <c r="L652" s="35"/>
      <c r="M652" s="55"/>
      <c r="N652" s="35">
        <f>Table2[[#This Row],[Mileage]]*-0.25</f>
        <v>0</v>
      </c>
      <c r="O652" s="9" t="s">
        <v>11</v>
      </c>
      <c r="P652" s="35" t="e">
        <f>Table2[[#This Row],[Total Payment Received Before Fees]]+Table2[[#This Row],[Unit Cost]]+Table2[[#This Row],[Shipping Cost]]+Table2[[#This Row],[Amazon Fee]]+Table2[[#This Row],[Parking Fee]]+Table2[[#This Row],[Miscellaneous / Overhead]]</f>
        <v>#REF!</v>
      </c>
      <c r="Q652" s="38">
        <v>41691</v>
      </c>
    </row>
    <row r="653" spans="1:18">
      <c r="A653" s="7" t="s">
        <v>5591</v>
      </c>
      <c r="B653" s="20" t="str">
        <f>VLOOKUP(A653,'Product Database'!$1:$1048576,3,FALSE)</f>
        <v>HBG100174PN</v>
      </c>
      <c r="D653" s="71">
        <v>1</v>
      </c>
      <c r="E653" s="116">
        <v>15.29</v>
      </c>
      <c r="F653" s="116">
        <v>6.49</v>
      </c>
      <c r="G653" s="66">
        <f t="shared" si="35"/>
        <v>21.78</v>
      </c>
      <c r="H653" s="35">
        <v>-4</v>
      </c>
      <c r="I653" s="35">
        <v>-8.98</v>
      </c>
      <c r="J653" s="35">
        <f t="shared" si="36"/>
        <v>-3.2669999999999999</v>
      </c>
      <c r="K653" s="35"/>
      <c r="L653" s="35"/>
      <c r="M653" s="55"/>
      <c r="N653" s="35">
        <f>Table2[[#This Row],[Mileage]]*-0.25</f>
        <v>0</v>
      </c>
      <c r="O653" s="9" t="s">
        <v>11</v>
      </c>
      <c r="P653" s="35">
        <f>Table2[[#This Row],[Total Payment Received Before Fees]]+Table2[[#This Row],[Unit Cost]]+Table2[[#This Row],[Shipping Cost]]+Table2[[#This Row],[Amazon Fee]]+Table2[[#This Row],[Parking Fee]]+Table2[[#This Row],[Miscellaneous / Overhead]]</f>
        <v>5.5330000000000013</v>
      </c>
      <c r="Q653" s="38">
        <v>41691</v>
      </c>
    </row>
    <row r="654" spans="1:18">
      <c r="B654" s="20"/>
      <c r="F654" s="116"/>
      <c r="G654" s="66">
        <f>SUM(E654:F654)</f>
        <v>0</v>
      </c>
      <c r="H654" s="35"/>
      <c r="I654" s="35"/>
      <c r="J654" s="35"/>
      <c r="K654" s="35"/>
      <c r="L654" s="35"/>
      <c r="M654" s="55">
        <v>44</v>
      </c>
      <c r="N654" s="35">
        <f>Table2[[#This Row],[Mileage]]*-0.25</f>
        <v>-11</v>
      </c>
      <c r="O654" s="9" t="s">
        <v>11</v>
      </c>
      <c r="P654" s="35">
        <f>Table2[[#This Row],[Mileage Reimbursement]]</f>
        <v>-11</v>
      </c>
      <c r="Q654" s="38">
        <v>41691</v>
      </c>
      <c r="R654" s="9" t="s">
        <v>6149</v>
      </c>
    </row>
    <row r="655" spans="1:18">
      <c r="A655" s="7" t="s">
        <v>6026</v>
      </c>
      <c r="B655" s="20" t="str">
        <f>VLOOKUP(A655,'Product Database'!$1:$1048576,3,FALSE)</f>
        <v>HBGKD001B</v>
      </c>
      <c r="D655" s="71">
        <v>1</v>
      </c>
      <c r="E655" s="116">
        <v>9.99</v>
      </c>
      <c r="F655" s="116">
        <v>4.99</v>
      </c>
      <c r="G655" s="66">
        <f t="shared" si="35"/>
        <v>14.98</v>
      </c>
      <c r="H655" s="35" t="e">
        <f>-VLOOKUP(B655,#REF!,3,FALSE)*0.75</f>
        <v>#REF!</v>
      </c>
      <c r="I655" s="35">
        <v>-3.29</v>
      </c>
      <c r="J655" s="35">
        <f t="shared" si="36"/>
        <v>-2.2469999999999999</v>
      </c>
      <c r="K655" s="35"/>
      <c r="L655" s="35"/>
      <c r="M655" s="55"/>
      <c r="N655" s="35">
        <f>Table2[[#This Row],[Mileage]]*-0.25</f>
        <v>0</v>
      </c>
      <c r="O655" s="9" t="s">
        <v>11</v>
      </c>
      <c r="P655" s="35" t="e">
        <f>Table2[[#This Row],[Total Payment Received Before Fees]]+Table2[[#This Row],[Unit Cost]]+Table2[[#This Row],[Shipping Cost]]+Table2[[#This Row],[Amazon Fee]]+Table2[[#This Row],[Parking Fee]]+Table2[[#This Row],[Miscellaneous / Overhead]]</f>
        <v>#REF!</v>
      </c>
      <c r="Q655" s="38">
        <v>41692</v>
      </c>
    </row>
    <row r="656" spans="1:18">
      <c r="A656" s="7" t="s">
        <v>1523</v>
      </c>
      <c r="B656" s="20" t="str">
        <f>VLOOKUP(A656,'Product Database'!$1:$1048576,3,FALSE)</f>
        <v>HBG100435B</v>
      </c>
      <c r="D656" s="71">
        <v>1</v>
      </c>
      <c r="E656" s="116">
        <v>18.989999999999998</v>
      </c>
      <c r="F656" s="122" t="s">
        <v>2239</v>
      </c>
      <c r="G656" s="66">
        <f t="shared" si="35"/>
        <v>18.989999999999998</v>
      </c>
      <c r="H656" s="35">
        <v>-6</v>
      </c>
      <c r="I656" s="35">
        <v>-3.47</v>
      </c>
      <c r="J656" s="35">
        <f t="shared" si="36"/>
        <v>-2.8484999999999996</v>
      </c>
      <c r="K656" s="35"/>
      <c r="L656" s="35"/>
      <c r="M656" s="55"/>
      <c r="N656" s="35">
        <f>Table2[[#This Row],[Mileage]]*-0.25</f>
        <v>0</v>
      </c>
      <c r="O656" s="9" t="s">
        <v>11</v>
      </c>
      <c r="P656" s="35">
        <f>Table2[[#This Row],[Total Payment Received Before Fees]]+Table2[[#This Row],[Unit Cost]]+Table2[[#This Row],[Shipping Cost]]+Table2[[#This Row],[Amazon Fee]]+Table2[[#This Row],[Parking Fee]]+Table2[[#This Row],[Miscellaneous / Overhead]]</f>
        <v>6.6714999999999982</v>
      </c>
      <c r="Q656" s="38">
        <v>41692</v>
      </c>
    </row>
    <row r="657" spans="1:18">
      <c r="A657" s="7" t="s">
        <v>2019</v>
      </c>
      <c r="B657" s="20" t="str">
        <f>VLOOKUP(A657,'Product Database'!$1:$1048576,3,FALSE)</f>
        <v>HBG100153B</v>
      </c>
      <c r="D657" s="71">
        <v>1</v>
      </c>
      <c r="E657" s="116">
        <v>9.99</v>
      </c>
      <c r="F657" s="116">
        <v>4.99</v>
      </c>
      <c r="G657" s="66">
        <f t="shared" si="35"/>
        <v>14.98</v>
      </c>
      <c r="H657" s="35" t="e">
        <f>-VLOOKUP(B657,#REF!,3,FALSE)*0.75</f>
        <v>#REF!</v>
      </c>
      <c r="I657" s="35">
        <v>-3.29</v>
      </c>
      <c r="J657" s="35">
        <f t="shared" si="36"/>
        <v>-2.2469999999999999</v>
      </c>
      <c r="K657" s="35"/>
      <c r="L657" s="35"/>
      <c r="M657" s="55"/>
      <c r="N657" s="35">
        <f>Table2[[#This Row],[Mileage]]*-0.25</f>
        <v>0</v>
      </c>
      <c r="O657" s="9" t="s">
        <v>11</v>
      </c>
      <c r="P657" s="35" t="e">
        <f>Table2[[#This Row],[Total Payment Received Before Fees]]+Table2[[#This Row],[Unit Cost]]+Table2[[#This Row],[Shipping Cost]]+Table2[[#This Row],[Amazon Fee]]+Table2[[#This Row],[Parking Fee]]+Table2[[#This Row],[Miscellaneous / Overhead]]</f>
        <v>#REF!</v>
      </c>
      <c r="Q657" s="38">
        <v>41692</v>
      </c>
    </row>
    <row r="658" spans="1:18">
      <c r="A658" s="7" t="s">
        <v>244</v>
      </c>
      <c r="B658" s="20" t="str">
        <f>VLOOKUP(A658,'Product Database'!$1:$1048576,3,FALSE)</f>
        <v>HBG100434BEI</v>
      </c>
      <c r="D658" s="71">
        <v>1</v>
      </c>
      <c r="E658" s="116">
        <v>20.49</v>
      </c>
      <c r="F658" s="116">
        <v>6.49</v>
      </c>
      <c r="G658" s="66">
        <f t="shared" si="35"/>
        <v>26.979999999999997</v>
      </c>
      <c r="H658" s="35">
        <v>-6</v>
      </c>
      <c r="I658" s="35">
        <v>-6.51</v>
      </c>
      <c r="J658" s="35">
        <f t="shared" si="36"/>
        <v>-4.0469999999999997</v>
      </c>
      <c r="K658" s="35"/>
      <c r="L658" s="35"/>
      <c r="M658" s="55"/>
      <c r="N658" s="35">
        <f>Table2[[#This Row],[Mileage]]*-0.25</f>
        <v>0</v>
      </c>
      <c r="O658" s="9" t="s">
        <v>11</v>
      </c>
      <c r="P658" s="35">
        <f>Table2[[#This Row],[Total Payment Received Before Fees]]+Table2[[#This Row],[Unit Cost]]+Table2[[#This Row],[Shipping Cost]]+Table2[[#This Row],[Amazon Fee]]+Table2[[#This Row],[Parking Fee]]+Table2[[#This Row],[Miscellaneous / Overhead]]</f>
        <v>10.422999999999998</v>
      </c>
      <c r="Q658" s="38">
        <v>41692</v>
      </c>
    </row>
    <row r="659" spans="1:18">
      <c r="A659" s="7" t="s">
        <v>3091</v>
      </c>
      <c r="B659" s="20" t="str">
        <f>VLOOKUP(A659,'Product Database'!$1:$1048576,3,FALSE)</f>
        <v>HC24645B</v>
      </c>
      <c r="D659" s="71">
        <v>1</v>
      </c>
      <c r="E659" s="116">
        <v>8.99</v>
      </c>
      <c r="F659" s="116">
        <v>4.99</v>
      </c>
      <c r="G659" s="66">
        <f t="shared" si="35"/>
        <v>13.98</v>
      </c>
      <c r="H659" s="35" t="e">
        <f>-VLOOKUP(B659,#REF!,3,FALSE)*0.75</f>
        <v>#REF!</v>
      </c>
      <c r="I659" s="35">
        <v>-2.09</v>
      </c>
      <c r="J659" s="35">
        <f t="shared" si="36"/>
        <v>-2.097</v>
      </c>
      <c r="K659" s="35"/>
      <c r="L659" s="35"/>
      <c r="M659" s="55"/>
      <c r="N659" s="35">
        <f>Table2[[#This Row],[Mileage]]*-0.25</f>
        <v>0</v>
      </c>
      <c r="O659" s="9" t="s">
        <v>11</v>
      </c>
      <c r="P659" s="35" t="e">
        <f>Table2[[#This Row],[Total Payment Received Before Fees]]+Table2[[#This Row],[Unit Cost]]+Table2[[#This Row],[Shipping Cost]]+Table2[[#This Row],[Amazon Fee]]+Table2[[#This Row],[Parking Fee]]+Table2[[#This Row],[Miscellaneous / Overhead]]</f>
        <v>#REF!</v>
      </c>
      <c r="Q659" s="38">
        <v>41692</v>
      </c>
    </row>
    <row r="660" spans="1:18">
      <c r="A660" s="7" t="s">
        <v>3119</v>
      </c>
      <c r="B660" s="20" t="str">
        <f>VLOOKUP(A660,'Product Database'!$1:$1048576,3,FALSE)</f>
        <v>HC24521</v>
      </c>
      <c r="D660" s="71">
        <v>1</v>
      </c>
      <c r="E660" s="116">
        <v>7.99</v>
      </c>
      <c r="F660" s="116">
        <v>4.99</v>
      </c>
      <c r="G660" s="66">
        <f t="shared" si="35"/>
        <v>12.98</v>
      </c>
      <c r="H660" s="35">
        <v>-0.75</v>
      </c>
      <c r="I660" s="35">
        <v>-2.0099999999999998</v>
      </c>
      <c r="J660" s="35">
        <f t="shared" si="36"/>
        <v>-1.9470000000000001</v>
      </c>
      <c r="K660" s="35"/>
      <c r="L660" s="35"/>
      <c r="M660" s="55"/>
      <c r="N660" s="35">
        <f>Table2[[#This Row],[Mileage]]*-0.25</f>
        <v>0</v>
      </c>
      <c r="O660" s="9" t="s">
        <v>11</v>
      </c>
      <c r="P660" s="35">
        <f>Table2[[#This Row],[Total Payment Received Before Fees]]+Table2[[#This Row],[Unit Cost]]+Table2[[#This Row],[Shipping Cost]]+Table2[[#This Row],[Amazon Fee]]+Table2[[#This Row],[Parking Fee]]+Table2[[#This Row],[Miscellaneous / Overhead]]</f>
        <v>8.2729999999999997</v>
      </c>
      <c r="Q660" s="38">
        <v>41692</v>
      </c>
    </row>
    <row r="661" spans="1:18">
      <c r="A661" s="7" t="s">
        <v>2994</v>
      </c>
      <c r="B661" s="20" t="str">
        <f>VLOOKUP(A661,'Product Database'!$1:$1048576,3,FALSE)</f>
        <v>HC24651HM</v>
      </c>
      <c r="D661" s="71">
        <v>1</v>
      </c>
      <c r="E661" s="116">
        <v>12.99</v>
      </c>
      <c r="F661" s="116">
        <v>4.99</v>
      </c>
      <c r="G661" s="66">
        <f t="shared" si="35"/>
        <v>17.98</v>
      </c>
      <c r="H661" s="35" t="e">
        <f>-VLOOKUP(B661,#REF!,3,FALSE)*0.75</f>
        <v>#REF!</v>
      </c>
      <c r="I661" s="35">
        <v>-2.09</v>
      </c>
      <c r="J661" s="35">
        <f t="shared" si="36"/>
        <v>-2.6970000000000001</v>
      </c>
      <c r="K661" s="35"/>
      <c r="L661" s="35"/>
      <c r="M661" s="55"/>
      <c r="N661" s="35">
        <f>Table2[[#This Row],[Mileage]]*-0.25</f>
        <v>0</v>
      </c>
      <c r="O661" s="9" t="s">
        <v>11</v>
      </c>
      <c r="P661" s="35" t="e">
        <f>Table2[[#This Row],[Total Payment Received Before Fees]]+Table2[[#This Row],[Unit Cost]]+Table2[[#This Row],[Shipping Cost]]+Table2[[#This Row],[Amazon Fee]]+Table2[[#This Row],[Parking Fee]]+Table2[[#This Row],[Miscellaneous / Overhead]]</f>
        <v>#REF!</v>
      </c>
      <c r="Q661" s="38">
        <v>41692</v>
      </c>
    </row>
    <row r="662" spans="1:18">
      <c r="A662" s="7" t="s">
        <v>2985</v>
      </c>
      <c r="B662" s="20" t="str">
        <f>VLOOKUP(A662,'Product Database'!$1:$1048576,3,FALSE)</f>
        <v>HC24653BD</v>
      </c>
      <c r="D662" s="71">
        <v>1</v>
      </c>
      <c r="E662" s="116">
        <v>11.99</v>
      </c>
      <c r="F662" s="116">
        <v>4.99</v>
      </c>
      <c r="G662" s="66">
        <f t="shared" si="35"/>
        <v>16.98</v>
      </c>
      <c r="H662" s="35" t="e">
        <f>-VLOOKUP(B662,#REF!,3,FALSE)*0.75</f>
        <v>#REF!</v>
      </c>
      <c r="I662" s="35">
        <v>-2.09</v>
      </c>
      <c r="J662" s="35">
        <f t="shared" si="36"/>
        <v>-2.5470000000000002</v>
      </c>
      <c r="K662" s="35"/>
      <c r="L662" s="35"/>
      <c r="M662" s="55"/>
      <c r="N662" s="35">
        <f>Table2[[#This Row],[Mileage]]*-0.25</f>
        <v>0</v>
      </c>
      <c r="O662" s="9" t="s">
        <v>11</v>
      </c>
      <c r="P662" s="35" t="e">
        <f>Table2[[#This Row],[Total Payment Received Before Fees]]+Table2[[#This Row],[Unit Cost]]+Table2[[#This Row],[Shipping Cost]]+Table2[[#This Row],[Amazon Fee]]+Table2[[#This Row],[Parking Fee]]+Table2[[#This Row],[Miscellaneous / Overhead]]</f>
        <v>#REF!</v>
      </c>
      <c r="Q662" s="38">
        <v>41692</v>
      </c>
    </row>
    <row r="663" spans="1:18">
      <c r="A663" s="7" t="s">
        <v>3115</v>
      </c>
      <c r="B663" s="20" t="str">
        <f>VLOOKUP(A663,'Product Database'!$1:$1048576,3,FALSE)</f>
        <v>HC24522</v>
      </c>
      <c r="D663" s="71">
        <v>1</v>
      </c>
      <c r="E663" s="116">
        <v>8.99</v>
      </c>
      <c r="F663" s="116">
        <v>4.99</v>
      </c>
      <c r="G663" s="66">
        <f t="shared" si="35"/>
        <v>13.98</v>
      </c>
      <c r="H663" s="35">
        <v>0</v>
      </c>
      <c r="I663" s="35">
        <v>-2.09</v>
      </c>
      <c r="J663" s="35">
        <f t="shared" si="36"/>
        <v>-2.097</v>
      </c>
      <c r="K663" s="35"/>
      <c r="L663" s="35"/>
      <c r="M663" s="55"/>
      <c r="N663" s="35">
        <f>Table2[[#This Row],[Mileage]]*-0.25</f>
        <v>0</v>
      </c>
      <c r="O663" s="9" t="s">
        <v>11</v>
      </c>
      <c r="P663" s="35">
        <f>Table2[[#This Row],[Total Payment Received Before Fees]]+Table2[[#This Row],[Unit Cost]]+Table2[[#This Row],[Shipping Cost]]+Table2[[#This Row],[Amazon Fee]]+Table2[[#This Row],[Parking Fee]]+Table2[[#This Row],[Miscellaneous / Overhead]]</f>
        <v>9.793000000000001</v>
      </c>
      <c r="Q663" s="38">
        <v>41692</v>
      </c>
    </row>
    <row r="664" spans="1:18">
      <c r="B664" s="20"/>
      <c r="F664" s="116"/>
      <c r="G664" s="66">
        <f>SUM(E664:F664)</f>
        <v>0</v>
      </c>
      <c r="H664" s="35"/>
      <c r="I664" s="35"/>
      <c r="J664" s="35"/>
      <c r="K664" s="35">
        <v>-1</v>
      </c>
      <c r="L664" s="35">
        <v>-10.26</v>
      </c>
      <c r="M664" s="55"/>
      <c r="N664" s="35">
        <f>Table2[[#This Row],[Mileage]]*-0.25</f>
        <v>0</v>
      </c>
      <c r="O664" s="9" t="s">
        <v>11</v>
      </c>
      <c r="P664" s="35">
        <f>Table2[[#This Row],[Total Payment Received Before Fees]]+Table2[[#This Row],[Unit Cost]]+Table2[[#This Row],[Shipping Cost]]+Table2[[#This Row],[Amazon Fee]]+Table2[[#This Row],[Parking Fee]]+Table2[[#This Row],[Miscellaneous / Overhead]]</f>
        <v>-11.26</v>
      </c>
      <c r="Q664" s="38">
        <v>41693</v>
      </c>
      <c r="R664" s="9" t="s">
        <v>6147</v>
      </c>
    </row>
    <row r="665" spans="1:18">
      <c r="B665" s="20"/>
      <c r="F665" s="116"/>
      <c r="G665" s="66">
        <f>SUM(E665:F665)</f>
        <v>0</v>
      </c>
      <c r="H665" s="35"/>
      <c r="I665" s="35"/>
      <c r="J665" s="35"/>
      <c r="K665" s="35"/>
      <c r="L665" s="35">
        <f>-121.14-6</f>
        <v>-127.14</v>
      </c>
      <c r="M665" s="55"/>
      <c r="N665" s="35">
        <f>Table2[[#This Row],[Mileage]]*-0.25</f>
        <v>0</v>
      </c>
      <c r="O665" s="9" t="s">
        <v>11</v>
      </c>
      <c r="P665" s="35">
        <f>Table2[[#This Row],[Total Payment Received Before Fees]]+Table2[[#This Row],[Unit Cost]]+Table2[[#This Row],[Shipping Cost]]+Table2[[#This Row],[Amazon Fee]]+Table2[[#This Row],[Parking Fee]]+Table2[[#This Row],[Miscellaneous / Overhead]]</f>
        <v>-127.14</v>
      </c>
      <c r="Q665" s="38">
        <v>41693</v>
      </c>
      <c r="R665" s="9" t="s">
        <v>6148</v>
      </c>
    </row>
    <row r="666" spans="1:18">
      <c r="B666" s="20"/>
      <c r="F666" s="116"/>
      <c r="G666" s="66">
        <f>SUM(E666:F666)</f>
        <v>0</v>
      </c>
      <c r="H666" s="35"/>
      <c r="I666" s="35"/>
      <c r="J666" s="35"/>
      <c r="K666" s="35"/>
      <c r="L666" s="35">
        <v>-10</v>
      </c>
      <c r="M666" s="55"/>
      <c r="N666" s="35">
        <f>Table2[[#This Row],[Mileage]]*-0.25</f>
        <v>0</v>
      </c>
      <c r="O666" s="9" t="s">
        <v>10</v>
      </c>
      <c r="P666" s="35">
        <f>Table2[[#This Row],[Total Payment Received Before Fees]]+Table2[[#This Row],[Unit Cost]]+Table2[[#This Row],[Shipping Cost]]+Table2[[#This Row],[Amazon Fee]]+Table2[[#This Row],[Parking Fee]]+Table2[[#This Row],[Miscellaneous / Overhead]]</f>
        <v>-10</v>
      </c>
      <c r="Q666" s="38">
        <v>41693</v>
      </c>
      <c r="R666" s="9" t="s">
        <v>6153</v>
      </c>
    </row>
    <row r="667" spans="1:18">
      <c r="A667" s="7" t="s">
        <v>3014</v>
      </c>
      <c r="B667" s="20" t="str">
        <f>VLOOKUP(A667,'Product Database'!$1:$1048576,3,FALSE)</f>
        <v>HC24638B</v>
      </c>
      <c r="D667" s="71">
        <v>1</v>
      </c>
      <c r="E667" s="116">
        <v>6.99</v>
      </c>
      <c r="F667" s="116">
        <v>4.99</v>
      </c>
      <c r="G667" s="66">
        <f>SUM(E667:F667)</f>
        <v>11.98</v>
      </c>
      <c r="H667" s="35">
        <v>-0.75</v>
      </c>
      <c r="I667" s="35">
        <v>-2.09</v>
      </c>
      <c r="J667" s="35"/>
      <c r="K667" s="35"/>
      <c r="L667" s="35"/>
      <c r="M667" s="55"/>
      <c r="N667" s="35">
        <f>Table2[[#This Row],[Mileage]]*-0.25</f>
        <v>0</v>
      </c>
      <c r="O667" s="9" t="s">
        <v>11</v>
      </c>
      <c r="P667" s="35">
        <f>Table2[[#This Row],[Total Payment Received Before Fees]]+Table2[[#This Row],[Unit Cost]]+Table2[[#This Row],[Shipping Cost]]+Table2[[#This Row],[Amazon Fee]]+Table2[[#This Row],[Parking Fee]]+Table2[[#This Row],[Miscellaneous / Overhead]]</f>
        <v>9.14</v>
      </c>
      <c r="Q667" s="38">
        <v>41693</v>
      </c>
    </row>
    <row r="668" spans="1:18">
      <c r="A668" s="7" t="s">
        <v>3473</v>
      </c>
      <c r="B668" s="20" t="str">
        <f>VLOOKUP(A668,'Product Database'!$1:$1048576,3,FALSE)</f>
        <v>LC00005S</v>
      </c>
      <c r="D668" s="71">
        <v>1</v>
      </c>
      <c r="E668" s="35">
        <v>9.99</v>
      </c>
      <c r="F668" s="46">
        <v>4.99</v>
      </c>
      <c r="G668" s="66">
        <f t="shared" si="35"/>
        <v>14.98</v>
      </c>
      <c r="H668" s="35" t="e">
        <f>-VLOOKUP(B668,#REF!,3,FALSE)*0.75</f>
        <v>#REF!</v>
      </c>
      <c r="I668" s="35">
        <v>-2.09</v>
      </c>
      <c r="J668" s="35">
        <f t="shared" si="36"/>
        <v>-2.2469999999999999</v>
      </c>
      <c r="K668" s="35"/>
      <c r="L668" s="35"/>
      <c r="M668" s="55"/>
      <c r="N668" s="35">
        <f>Table2[[#This Row],[Mileage]]*-0.25</f>
        <v>0</v>
      </c>
      <c r="O668" s="9" t="s">
        <v>11</v>
      </c>
      <c r="P668" s="35" t="e">
        <f>Table2[[#This Row],[Total Payment Received Before Fees]]+Table2[[#This Row],[Unit Cost]]+Table2[[#This Row],[Shipping Cost]]+Table2[[#This Row],[Amazon Fee]]+Table2[[#This Row],[Parking Fee]]+Table2[[#This Row],[Miscellaneous / Overhead]]</f>
        <v>#REF!</v>
      </c>
      <c r="Q668" s="38">
        <v>41693</v>
      </c>
    </row>
    <row r="669" spans="1:18">
      <c r="A669" s="7" t="s">
        <v>3119</v>
      </c>
      <c r="B669" s="20" t="str">
        <f>VLOOKUP(A669,'Product Database'!$1:$1048576,3,FALSE)</f>
        <v>HC24521</v>
      </c>
      <c r="D669" s="71">
        <v>1</v>
      </c>
      <c r="E669" s="35">
        <v>7.99</v>
      </c>
      <c r="F669" s="46">
        <v>4.99</v>
      </c>
      <c r="G669" s="66">
        <f t="shared" si="35"/>
        <v>12.98</v>
      </c>
      <c r="H669" s="35">
        <v>-0.75</v>
      </c>
      <c r="I669" s="35">
        <v>-2.0099999999999998</v>
      </c>
      <c r="J669" s="35">
        <f t="shared" si="36"/>
        <v>-1.9470000000000001</v>
      </c>
      <c r="K669" s="35"/>
      <c r="L669" s="35"/>
      <c r="M669" s="55"/>
      <c r="N669" s="35">
        <f>Table2[[#This Row],[Mileage]]*-0.25</f>
        <v>0</v>
      </c>
      <c r="O669" s="9" t="s">
        <v>11</v>
      </c>
      <c r="P669" s="35">
        <f>Table2[[#This Row],[Total Payment Received Before Fees]]+Table2[[#This Row],[Unit Cost]]+Table2[[#This Row],[Shipping Cost]]+Table2[[#This Row],[Amazon Fee]]+Table2[[#This Row],[Parking Fee]]+Table2[[#This Row],[Miscellaneous / Overhead]]</f>
        <v>8.2729999999999997</v>
      </c>
      <c r="Q669" s="38">
        <v>41693</v>
      </c>
    </row>
    <row r="670" spans="1:18">
      <c r="A670" s="7" t="s">
        <v>3119</v>
      </c>
      <c r="B670" s="20" t="str">
        <f>VLOOKUP(A670,'Product Database'!$1:$1048576,3,FALSE)</f>
        <v>HC24521</v>
      </c>
      <c r="D670" s="71">
        <v>1</v>
      </c>
      <c r="E670" s="35">
        <v>7.99</v>
      </c>
      <c r="F670" s="46">
        <v>4.99</v>
      </c>
      <c r="G670" s="66">
        <f t="shared" si="35"/>
        <v>12.98</v>
      </c>
      <c r="H670" s="35">
        <v>-0.75</v>
      </c>
      <c r="I670" s="35">
        <v>-2.0099999999999998</v>
      </c>
      <c r="J670" s="35">
        <f t="shared" si="36"/>
        <v>-1.9470000000000001</v>
      </c>
      <c r="K670" s="35"/>
      <c r="L670" s="35"/>
      <c r="M670" s="55"/>
      <c r="N670" s="35">
        <f>Table2[[#This Row],[Mileage]]*-0.25</f>
        <v>0</v>
      </c>
      <c r="O670" s="9" t="s">
        <v>11</v>
      </c>
      <c r="P670" s="35">
        <f>Table2[[#This Row],[Total Payment Received Before Fees]]+Table2[[#This Row],[Unit Cost]]+Table2[[#This Row],[Shipping Cost]]+Table2[[#This Row],[Amazon Fee]]+Table2[[#This Row],[Parking Fee]]+Table2[[#This Row],[Miscellaneous / Overhead]]</f>
        <v>8.2729999999999997</v>
      </c>
      <c r="Q670" s="38">
        <v>41693</v>
      </c>
    </row>
    <row r="671" spans="1:18">
      <c r="A671" s="7" t="s">
        <v>2986</v>
      </c>
      <c r="B671" s="20" t="str">
        <f>VLOOKUP(A671,'Product Database'!$1:$1048576,3,FALSE)</f>
        <v>HC24653CL</v>
      </c>
      <c r="D671" s="71">
        <v>1</v>
      </c>
      <c r="E671" s="35">
        <v>11.99</v>
      </c>
      <c r="F671" s="46">
        <v>2.74</v>
      </c>
      <c r="G671" s="66">
        <f t="shared" si="35"/>
        <v>14.73</v>
      </c>
      <c r="H671" s="35" t="e">
        <f>-VLOOKUP(B671,#REF!,3,FALSE)*0.75</f>
        <v>#REF!</v>
      </c>
      <c r="I671" s="35">
        <v>-2.25</v>
      </c>
      <c r="J671" s="35">
        <f t="shared" si="36"/>
        <v>-2.2094999999999998</v>
      </c>
      <c r="K671" s="35"/>
      <c r="L671" s="35"/>
      <c r="M671" s="55"/>
      <c r="N671" s="35">
        <f>Table2[[#This Row],[Mileage]]*-0.25</f>
        <v>0</v>
      </c>
      <c r="O671" s="9" t="s">
        <v>11</v>
      </c>
      <c r="P671" s="35" t="e">
        <f>Table2[[#This Row],[Total Payment Received Before Fees]]+Table2[[#This Row],[Unit Cost]]+Table2[[#This Row],[Shipping Cost]]+Table2[[#This Row],[Amazon Fee]]+Table2[[#This Row],[Parking Fee]]+Table2[[#This Row],[Miscellaneous / Overhead]]</f>
        <v>#REF!</v>
      </c>
      <c r="Q671" s="38">
        <v>41693</v>
      </c>
    </row>
    <row r="672" spans="1:18">
      <c r="A672" s="7" t="s">
        <v>2990</v>
      </c>
      <c r="B672" s="20" t="str">
        <f>VLOOKUP(A672,'Product Database'!$1:$1048576,3,FALSE)</f>
        <v>HC24652CL</v>
      </c>
      <c r="D672" s="71">
        <v>1</v>
      </c>
      <c r="E672" s="35">
        <v>9.99</v>
      </c>
      <c r="F672" s="46">
        <v>2.75</v>
      </c>
      <c r="G672" s="66">
        <f t="shared" si="35"/>
        <v>12.74</v>
      </c>
      <c r="H672" s="35" t="e">
        <f>-VLOOKUP(B672,#REF!,3,FALSE)*0.75</f>
        <v>#REF!</v>
      </c>
      <c r="I672" s="35">
        <v>0</v>
      </c>
      <c r="J672" s="35">
        <f t="shared" si="36"/>
        <v>-1.911</v>
      </c>
      <c r="K672" s="35"/>
      <c r="L672" s="35"/>
      <c r="M672" s="55"/>
      <c r="N672" s="35">
        <f>Table2[[#This Row],[Mileage]]*-0.25</f>
        <v>0</v>
      </c>
      <c r="O672" s="9" t="s">
        <v>11</v>
      </c>
      <c r="P672" s="35" t="e">
        <f>Table2[[#This Row],[Total Payment Received Before Fees]]+Table2[[#This Row],[Unit Cost]]+Table2[[#This Row],[Shipping Cost]]+Table2[[#This Row],[Amazon Fee]]+Table2[[#This Row],[Parking Fee]]+Table2[[#This Row],[Miscellaneous / Overhead]]</f>
        <v>#REF!</v>
      </c>
      <c r="Q672" s="38">
        <v>41693</v>
      </c>
    </row>
    <row r="673" spans="1:18">
      <c r="A673" s="7" t="s">
        <v>189</v>
      </c>
      <c r="B673" s="20" t="str">
        <f>VLOOKUP(A673,'Product Database'!$1:$1048576,3,FALSE)</f>
        <v>HBG100613S</v>
      </c>
      <c r="D673" s="71">
        <v>1</v>
      </c>
      <c r="E673" s="35">
        <v>20</v>
      </c>
      <c r="F673" s="46">
        <v>5.49</v>
      </c>
      <c r="G673" s="66">
        <f t="shared" si="35"/>
        <v>25.490000000000002</v>
      </c>
      <c r="H673" s="35">
        <v>0</v>
      </c>
      <c r="I673" s="35">
        <v>-3.11</v>
      </c>
      <c r="J673" s="35">
        <f t="shared" si="36"/>
        <v>-3.8235000000000001</v>
      </c>
      <c r="K673" s="35"/>
      <c r="L673" s="35"/>
      <c r="M673" s="55"/>
      <c r="N673" s="35">
        <f>Table2[[#This Row],[Mileage]]*-0.25</f>
        <v>0</v>
      </c>
      <c r="O673" s="9" t="s">
        <v>11</v>
      </c>
      <c r="P673" s="35">
        <f>Table2[[#This Row],[Total Payment Received Before Fees]]+Table2[[#This Row],[Unit Cost]]+Table2[[#This Row],[Shipping Cost]]+Table2[[#This Row],[Amazon Fee]]+Table2[[#This Row],[Parking Fee]]+Table2[[#This Row],[Miscellaneous / Overhead]]</f>
        <v>18.556500000000003</v>
      </c>
      <c r="Q673" s="38">
        <v>41693</v>
      </c>
    </row>
    <row r="674" spans="1:18">
      <c r="A674" s="7">
        <v>16</v>
      </c>
      <c r="B674" s="20" t="str">
        <f>VLOOKUP(A674,'Product Database'!$1:$1048576,3,FALSE)</f>
        <v>GCB1310</v>
      </c>
      <c r="D674" s="71">
        <v>1</v>
      </c>
      <c r="E674" s="35">
        <v>14.99</v>
      </c>
      <c r="F674" s="46">
        <v>4.99</v>
      </c>
      <c r="G674" s="66">
        <f t="shared" si="35"/>
        <v>19.98</v>
      </c>
      <c r="H674" s="35" t="e">
        <f>-VLOOKUP(B674,#REF!,3,FALSE)*0.75</f>
        <v>#REF!</v>
      </c>
      <c r="I674" s="35">
        <v>-2.0099999999999998</v>
      </c>
      <c r="J674" s="35">
        <f t="shared" si="36"/>
        <v>-2.9969999999999999</v>
      </c>
      <c r="K674" s="35"/>
      <c r="L674" s="35"/>
      <c r="M674" s="55"/>
      <c r="N674" s="35">
        <f>Table2[[#This Row],[Mileage]]*-0.25</f>
        <v>0</v>
      </c>
      <c r="O674" s="9" t="s">
        <v>11</v>
      </c>
      <c r="P674" s="35" t="e">
        <f>Table2[[#This Row],[Total Payment Received Before Fees]]+Table2[[#This Row],[Unit Cost]]+Table2[[#This Row],[Shipping Cost]]+Table2[[#This Row],[Amazon Fee]]+Table2[[#This Row],[Parking Fee]]+Table2[[#This Row],[Miscellaneous / Overhead]]</f>
        <v>#REF!</v>
      </c>
      <c r="Q674" s="38">
        <v>41693</v>
      </c>
    </row>
    <row r="675" spans="1:18">
      <c r="A675" s="7" t="s">
        <v>3119</v>
      </c>
      <c r="B675" s="20" t="str">
        <f>VLOOKUP(A675,'Product Database'!$1:$1048576,3,FALSE)</f>
        <v>HC24521</v>
      </c>
      <c r="D675" s="71">
        <v>1</v>
      </c>
      <c r="E675" s="35">
        <v>7.99</v>
      </c>
      <c r="F675" s="46">
        <v>4.99</v>
      </c>
      <c r="G675" s="66">
        <f t="shared" si="35"/>
        <v>12.98</v>
      </c>
      <c r="H675" s="35">
        <v>-0.75</v>
      </c>
      <c r="I675" s="35">
        <v>-2.0099999999999998</v>
      </c>
      <c r="J675" s="35">
        <f t="shared" si="36"/>
        <v>-1.9470000000000001</v>
      </c>
      <c r="K675" s="35"/>
      <c r="L675" s="35"/>
      <c r="M675" s="55"/>
      <c r="N675" s="35">
        <f>Table2[[#This Row],[Mileage]]*-0.25</f>
        <v>0</v>
      </c>
      <c r="O675" s="9" t="s">
        <v>11</v>
      </c>
      <c r="P675" s="35">
        <f>Table2[[#This Row],[Total Payment Received Before Fees]]+Table2[[#This Row],[Unit Cost]]+Table2[[#This Row],[Shipping Cost]]+Table2[[#This Row],[Amazon Fee]]+Table2[[#This Row],[Parking Fee]]+Table2[[#This Row],[Miscellaneous / Overhead]]</f>
        <v>8.2729999999999997</v>
      </c>
      <c r="Q675" s="38">
        <v>41693</v>
      </c>
    </row>
    <row r="676" spans="1:18">
      <c r="A676" s="7" t="s">
        <v>3119</v>
      </c>
      <c r="B676" s="20" t="str">
        <f>VLOOKUP(A676,'Product Database'!$1:$1048576,3,FALSE)</f>
        <v>HC24521</v>
      </c>
      <c r="D676" s="71">
        <v>1</v>
      </c>
      <c r="E676" s="35">
        <v>7.99</v>
      </c>
      <c r="F676" s="46">
        <v>4.99</v>
      </c>
      <c r="G676" s="66">
        <f t="shared" si="35"/>
        <v>12.98</v>
      </c>
      <c r="H676" s="35">
        <v>-0.75</v>
      </c>
      <c r="I676" s="35">
        <v>-2.0099999999999998</v>
      </c>
      <c r="J676" s="35">
        <f t="shared" si="36"/>
        <v>-1.9470000000000001</v>
      </c>
      <c r="K676" s="35"/>
      <c r="L676" s="35"/>
      <c r="M676" s="55"/>
      <c r="N676" s="35">
        <f>Table2[[#This Row],[Mileage]]*-0.25</f>
        <v>0</v>
      </c>
      <c r="O676" s="9" t="s">
        <v>11</v>
      </c>
      <c r="P676" s="35">
        <f>Table2[[#This Row],[Total Payment Received Before Fees]]+Table2[[#This Row],[Unit Cost]]+Table2[[#This Row],[Shipping Cost]]+Table2[[#This Row],[Amazon Fee]]+Table2[[#This Row],[Parking Fee]]+Table2[[#This Row],[Miscellaneous / Overhead]]</f>
        <v>8.2729999999999997</v>
      </c>
      <c r="Q676" s="38">
        <v>41693</v>
      </c>
    </row>
    <row r="677" spans="1:18">
      <c r="A677" s="7" t="s">
        <v>3111</v>
      </c>
      <c r="B677" s="20" t="str">
        <f>VLOOKUP(A677,'Product Database'!$1:$1048576,3,FALSE)</f>
        <v>HC24613</v>
      </c>
      <c r="D677" s="71">
        <v>1</v>
      </c>
      <c r="E677" s="35">
        <v>7.49</v>
      </c>
      <c r="F677" s="46">
        <v>4.99</v>
      </c>
      <c r="G677" s="66">
        <f t="shared" si="35"/>
        <v>12.48</v>
      </c>
      <c r="H677" s="35" t="e">
        <f>-VLOOKUP(B677,#REF!,3,FALSE)*0.75</f>
        <v>#REF!</v>
      </c>
      <c r="I677" s="35">
        <v>-1.93</v>
      </c>
      <c r="J677" s="35">
        <f t="shared" si="36"/>
        <v>-1.8719999999999999</v>
      </c>
      <c r="K677" s="35"/>
      <c r="L677" s="35"/>
      <c r="M677" s="55"/>
      <c r="N677" s="35">
        <f>Table2[[#This Row],[Mileage]]*-0.25</f>
        <v>0</v>
      </c>
      <c r="O677" s="9" t="s">
        <v>11</v>
      </c>
      <c r="P677" s="35" t="e">
        <f>Table2[[#This Row],[Total Payment Received Before Fees]]+Table2[[#This Row],[Unit Cost]]+Table2[[#This Row],[Shipping Cost]]+Table2[[#This Row],[Amazon Fee]]+Table2[[#This Row],[Parking Fee]]+Table2[[#This Row],[Miscellaneous / Overhead]]</f>
        <v>#REF!</v>
      </c>
      <c r="Q677" s="38">
        <v>41693</v>
      </c>
    </row>
    <row r="678" spans="1:18">
      <c r="A678" s="7" t="s">
        <v>6031</v>
      </c>
      <c r="B678" s="20" t="str">
        <f>VLOOKUP(A678,'Product Database'!$1:$1048576,3,FALSE)</f>
        <v>HBGKD001R</v>
      </c>
      <c r="D678" s="71">
        <v>1</v>
      </c>
      <c r="E678" s="35">
        <v>9.99</v>
      </c>
      <c r="F678" s="46">
        <v>2.75</v>
      </c>
      <c r="G678" s="66">
        <f t="shared" si="35"/>
        <v>12.74</v>
      </c>
      <c r="H678" s="35" t="e">
        <f>-VLOOKUP(B678,#REF!,3,FALSE)*0.75</f>
        <v>#REF!</v>
      </c>
      <c r="I678" s="35">
        <v>-9.9700000000000006</v>
      </c>
      <c r="J678" s="35">
        <f t="shared" si="36"/>
        <v>-1.911</v>
      </c>
      <c r="K678" s="35"/>
      <c r="L678" s="35"/>
      <c r="M678" s="55"/>
      <c r="N678" s="35">
        <f>Table2[[#This Row],[Mileage]]*-0.25</f>
        <v>0</v>
      </c>
      <c r="O678" s="9" t="s">
        <v>11</v>
      </c>
      <c r="P678" s="35" t="e">
        <f>Table2[[#This Row],[Total Payment Received Before Fees]]+Table2[[#This Row],[Unit Cost]]+Table2[[#This Row],[Shipping Cost]]+Table2[[#This Row],[Amazon Fee]]+Table2[[#This Row],[Parking Fee]]+Table2[[#This Row],[Miscellaneous / Overhead]]</f>
        <v>#REF!</v>
      </c>
      <c r="Q678" s="38">
        <v>41693</v>
      </c>
    </row>
    <row r="679" spans="1:18">
      <c r="A679" s="7" t="s">
        <v>6026</v>
      </c>
      <c r="B679" s="20" t="str">
        <f>VLOOKUP(A679,'Product Database'!$1:$1048576,3,FALSE)</f>
        <v>HBGKD001B</v>
      </c>
      <c r="D679" s="71">
        <v>1</v>
      </c>
      <c r="E679" s="35">
        <v>9.99</v>
      </c>
      <c r="F679" s="46">
        <v>2.74</v>
      </c>
      <c r="G679" s="66">
        <f t="shared" si="35"/>
        <v>12.73</v>
      </c>
      <c r="H679" s="35" t="e">
        <f>-VLOOKUP(B679,#REF!,3,FALSE)*0.75</f>
        <v>#REF!</v>
      </c>
      <c r="I679" s="35">
        <v>0</v>
      </c>
      <c r="J679" s="35">
        <f t="shared" si="36"/>
        <v>-1.9095</v>
      </c>
      <c r="K679" s="35"/>
      <c r="L679" s="35"/>
      <c r="M679" s="55"/>
      <c r="N679" s="35">
        <f>Table2[[#This Row],[Mileage]]*-0.25</f>
        <v>0</v>
      </c>
      <c r="O679" s="9" t="s">
        <v>11</v>
      </c>
      <c r="P679" s="35" t="e">
        <f>Table2[[#This Row],[Total Payment Received Before Fees]]+Table2[[#This Row],[Unit Cost]]+Table2[[#This Row],[Shipping Cost]]+Table2[[#This Row],[Amazon Fee]]+Table2[[#This Row],[Parking Fee]]+Table2[[#This Row],[Miscellaneous / Overhead]]</f>
        <v>#REF!</v>
      </c>
      <c r="Q679" s="38">
        <v>41693</v>
      </c>
    </row>
    <row r="680" spans="1:18">
      <c r="A680" s="7" t="s">
        <v>3043</v>
      </c>
      <c r="B680" s="20" t="str">
        <f>VLOOKUP(A680,'Product Database'!$1:$1048576,3,FALSE)</f>
        <v>HC24655BD</v>
      </c>
      <c r="D680" s="71">
        <v>1</v>
      </c>
      <c r="E680" s="35">
        <v>14.99</v>
      </c>
      <c r="F680" s="46">
        <v>4.99</v>
      </c>
      <c r="G680" s="66">
        <f t="shared" si="35"/>
        <v>19.98</v>
      </c>
      <c r="H680" s="35" t="e">
        <f>-VLOOKUP(B680,#REF!,3,FALSE)*0.75</f>
        <v>#REF!</v>
      </c>
      <c r="I680" s="35">
        <v>-2.25</v>
      </c>
      <c r="J680" s="35">
        <f t="shared" si="36"/>
        <v>-2.9969999999999999</v>
      </c>
      <c r="K680" s="35"/>
      <c r="L680" s="35"/>
      <c r="M680" s="55"/>
      <c r="N680" s="35">
        <f>Table2[[#This Row],[Mileage]]*-0.25</f>
        <v>0</v>
      </c>
      <c r="O680" s="9" t="s">
        <v>11</v>
      </c>
      <c r="P680" s="35" t="e">
        <f>Table2[[#This Row],[Total Payment Received Before Fees]]+Table2[[#This Row],[Unit Cost]]+Table2[[#This Row],[Shipping Cost]]+Table2[[#This Row],[Amazon Fee]]+Table2[[#This Row],[Parking Fee]]+Table2[[#This Row],[Miscellaneous / Overhead]]</f>
        <v>#REF!</v>
      </c>
      <c r="Q680" s="38">
        <v>41693</v>
      </c>
    </row>
    <row r="681" spans="1:18">
      <c r="A681" s="7" t="s">
        <v>237</v>
      </c>
      <c r="B681" s="20" t="str">
        <f>VLOOKUP(A681,'Product Database'!$1:$1048576,3,FALSE)</f>
        <v>HBG100434GY</v>
      </c>
      <c r="D681" s="71">
        <v>1</v>
      </c>
      <c r="E681" s="35">
        <v>20.49</v>
      </c>
      <c r="F681" s="46">
        <v>6.49</v>
      </c>
      <c r="G681" s="66">
        <f t="shared" si="35"/>
        <v>26.979999999999997</v>
      </c>
      <c r="H681" s="35">
        <v>-6</v>
      </c>
      <c r="I681" s="35">
        <v>-5.35</v>
      </c>
      <c r="J681" s="35">
        <f t="shared" si="36"/>
        <v>-4.0469999999999997</v>
      </c>
      <c r="K681" s="35"/>
      <c r="L681" s="35"/>
      <c r="M681" s="55"/>
      <c r="N681" s="35">
        <f>Table2[[#This Row],[Mileage]]*-0.25</f>
        <v>0</v>
      </c>
      <c r="O681" s="9" t="s">
        <v>11</v>
      </c>
      <c r="P681" s="35">
        <f>Table2[[#This Row],[Total Payment Received Before Fees]]+Table2[[#This Row],[Unit Cost]]+Table2[[#This Row],[Shipping Cost]]+Table2[[#This Row],[Amazon Fee]]+Table2[[#This Row],[Parking Fee]]+Table2[[#This Row],[Miscellaneous / Overhead]]</f>
        <v>11.582999999999998</v>
      </c>
      <c r="Q681" s="38">
        <v>41693</v>
      </c>
    </row>
    <row r="682" spans="1:18">
      <c r="B682" s="20"/>
      <c r="E682" s="35"/>
      <c r="F682" s="46"/>
      <c r="G682" s="66">
        <f>SUM(E682:F682)</f>
        <v>0</v>
      </c>
      <c r="H682" s="35"/>
      <c r="I682" s="35"/>
      <c r="J682" s="35"/>
      <c r="K682" s="35"/>
      <c r="L682" s="35"/>
      <c r="M682" s="55">
        <v>120</v>
      </c>
      <c r="N682" s="35">
        <f>Table2[[#This Row],[Mileage]]*-0.25</f>
        <v>-30</v>
      </c>
      <c r="O682" s="9" t="s">
        <v>11</v>
      </c>
      <c r="P682" s="35">
        <f>Table2[[#This Row],[Mileage Reimbursement]]</f>
        <v>-30</v>
      </c>
      <c r="Q682" s="38">
        <v>41693</v>
      </c>
      <c r="R682" s="9" t="s">
        <v>6150</v>
      </c>
    </row>
    <row r="683" spans="1:18">
      <c r="A683" s="7">
        <v>16</v>
      </c>
      <c r="B683" s="20" t="str">
        <f>VLOOKUP(A683,'Product Database'!$1:$1048576,3,FALSE)</f>
        <v>GCB1310</v>
      </c>
      <c r="D683" s="71">
        <v>1</v>
      </c>
      <c r="E683" s="35">
        <v>14.99</v>
      </c>
      <c r="F683" s="46">
        <v>8.99</v>
      </c>
      <c r="G683" s="66">
        <f t="shared" si="35"/>
        <v>23.98</v>
      </c>
      <c r="H683" s="35" t="e">
        <f>-VLOOKUP(B683,#REF!,3,FALSE)*0.75</f>
        <v>#REF!</v>
      </c>
      <c r="I683" s="35">
        <v>-8.8000000000000007</v>
      </c>
      <c r="J683" s="35">
        <f t="shared" si="36"/>
        <v>-3.597</v>
      </c>
      <c r="K683" s="35"/>
      <c r="L683" s="35"/>
      <c r="M683" s="55"/>
      <c r="N683" s="35">
        <f>Table2[[#This Row],[Mileage]]*-0.25</f>
        <v>0</v>
      </c>
      <c r="O683" s="9" t="s">
        <v>11</v>
      </c>
      <c r="P683" s="35" t="e">
        <f>Table2[[#This Row],[Total Payment Received Before Fees]]+Table2[[#This Row],[Unit Cost]]+Table2[[#This Row],[Shipping Cost]]+Table2[[#This Row],[Amazon Fee]]+Table2[[#This Row],[Parking Fee]]+Table2[[#This Row],[Miscellaneous / Overhead]]</f>
        <v>#REF!</v>
      </c>
      <c r="Q683" s="38">
        <v>41694</v>
      </c>
    </row>
    <row r="684" spans="1:18">
      <c r="A684" s="9" t="s">
        <v>2019</v>
      </c>
      <c r="B684" s="20" t="str">
        <f>VLOOKUP(A684,'Product Database'!$1:$1048576,3,FALSE)</f>
        <v>HBG100153B</v>
      </c>
      <c r="D684" s="71">
        <v>1</v>
      </c>
      <c r="E684" s="35">
        <v>9.99</v>
      </c>
      <c r="F684" s="46">
        <v>4.99</v>
      </c>
      <c r="G684" s="66">
        <f t="shared" ref="G684:G691" si="37">SUM(E684:F684)</f>
        <v>14.98</v>
      </c>
      <c r="H684" s="35" t="e">
        <f>-VLOOKUP(B684,#REF!,3,FALSE)*0.75</f>
        <v>#REF!</v>
      </c>
      <c r="I684" s="35">
        <v>-3.29</v>
      </c>
      <c r="J684" s="35">
        <f t="shared" si="36"/>
        <v>-2.2469999999999999</v>
      </c>
      <c r="K684" s="35"/>
      <c r="L684" s="35"/>
      <c r="M684" s="55"/>
      <c r="N684" s="35">
        <f>Table2[[#This Row],[Mileage]]*-0.25</f>
        <v>0</v>
      </c>
      <c r="O684" s="9" t="s">
        <v>11</v>
      </c>
      <c r="P684" s="35" t="e">
        <f>Table2[[#This Row],[Total Payment Received Before Fees]]+Table2[[#This Row],[Unit Cost]]+Table2[[#This Row],[Shipping Cost]]+Table2[[#This Row],[Amazon Fee]]+Table2[[#This Row],[Parking Fee]]+Table2[[#This Row],[Miscellaneous / Overhead]]</f>
        <v>#REF!</v>
      </c>
      <c r="Q684" s="38">
        <v>41694</v>
      </c>
    </row>
    <row r="685" spans="1:18">
      <c r="A685" s="7">
        <v>1</v>
      </c>
      <c r="B685" s="20" t="str">
        <f>VLOOKUP(A685,'Product Database'!$1:$1048576,3,FALSE)</f>
        <v>HBG100154B</v>
      </c>
      <c r="D685" s="71">
        <v>1</v>
      </c>
      <c r="E685" s="35">
        <v>9.99</v>
      </c>
      <c r="F685" s="46">
        <v>4.99</v>
      </c>
      <c r="G685" s="66">
        <f t="shared" si="37"/>
        <v>14.98</v>
      </c>
      <c r="H685" s="35" t="e">
        <f>-VLOOKUP(B685,#REF!,3,FALSE)*0.75</f>
        <v>#REF!</v>
      </c>
      <c r="I685" s="35">
        <v>-3.29</v>
      </c>
      <c r="J685" s="35">
        <f t="shared" si="36"/>
        <v>-2.2469999999999999</v>
      </c>
      <c r="K685" s="35"/>
      <c r="L685" s="35"/>
      <c r="M685" s="55"/>
      <c r="N685" s="35">
        <f>Table2[[#This Row],[Mileage]]*-0.25</f>
        <v>0</v>
      </c>
      <c r="O685" s="9" t="s">
        <v>11</v>
      </c>
      <c r="P685" s="35" t="e">
        <f>Table2[[#This Row],[Total Payment Received Before Fees]]+Table2[[#This Row],[Unit Cost]]+Table2[[#This Row],[Shipping Cost]]+Table2[[#This Row],[Amazon Fee]]+Table2[[#This Row],[Parking Fee]]+Table2[[#This Row],[Miscellaneous / Overhead]]</f>
        <v>#REF!</v>
      </c>
      <c r="Q685" s="38">
        <v>41694</v>
      </c>
    </row>
    <row r="686" spans="1:18">
      <c r="A686" s="7" t="s">
        <v>3119</v>
      </c>
      <c r="B686" s="20" t="str">
        <f>VLOOKUP(A686,'Product Database'!$1:$1048576,3,FALSE)</f>
        <v>HC24521</v>
      </c>
      <c r="D686" s="71">
        <v>1</v>
      </c>
      <c r="E686" s="35">
        <v>7.99</v>
      </c>
      <c r="F686" s="46">
        <v>4.99</v>
      </c>
      <c r="G686" s="66">
        <f t="shared" si="37"/>
        <v>12.98</v>
      </c>
      <c r="H686" s="35">
        <v>-0.75</v>
      </c>
      <c r="I686" s="35">
        <v>-2.09</v>
      </c>
      <c r="J686" s="35">
        <f t="shared" si="36"/>
        <v>-1.9470000000000001</v>
      </c>
      <c r="K686" s="35"/>
      <c r="L686" s="35"/>
      <c r="M686" s="55"/>
      <c r="N686" s="35">
        <f>Table2[[#This Row],[Mileage]]*-0.25</f>
        <v>0</v>
      </c>
      <c r="O686" s="9" t="s">
        <v>11</v>
      </c>
      <c r="P686" s="35">
        <f>Table2[[#This Row],[Total Payment Received Before Fees]]+Table2[[#This Row],[Unit Cost]]+Table2[[#This Row],[Shipping Cost]]+Table2[[#This Row],[Amazon Fee]]+Table2[[#This Row],[Parking Fee]]+Table2[[#This Row],[Miscellaneous / Overhead]]</f>
        <v>8.1930000000000014</v>
      </c>
      <c r="Q686" s="38">
        <v>41694</v>
      </c>
    </row>
    <row r="687" spans="1:18">
      <c r="A687" s="7" t="s">
        <v>6043</v>
      </c>
      <c r="B687" s="20" t="str">
        <f>VLOOKUP(A687,'Product Database'!$1:$1048576,3,FALSE)</f>
        <v>HBGKD002PU</v>
      </c>
      <c r="D687" s="71">
        <v>1</v>
      </c>
      <c r="E687" s="35">
        <v>9.99</v>
      </c>
      <c r="F687" s="46">
        <v>4.99</v>
      </c>
      <c r="G687" s="66">
        <f t="shared" si="37"/>
        <v>14.98</v>
      </c>
      <c r="H687" s="35" t="e">
        <f>-VLOOKUP(B687,#REF!,3,FALSE)*0.75</f>
        <v>#REF!</v>
      </c>
      <c r="I687" s="35">
        <v>-3.29</v>
      </c>
      <c r="J687" s="35">
        <f t="shared" si="36"/>
        <v>-2.2469999999999999</v>
      </c>
      <c r="K687" s="35"/>
      <c r="L687" s="35"/>
      <c r="M687" s="55"/>
      <c r="N687" s="35">
        <f>Table2[[#This Row],[Mileage]]*-0.25</f>
        <v>0</v>
      </c>
      <c r="O687" s="9" t="s">
        <v>11</v>
      </c>
      <c r="P687" s="35" t="e">
        <f>Table2[[#This Row],[Total Payment Received Before Fees]]+Table2[[#This Row],[Unit Cost]]+Table2[[#This Row],[Shipping Cost]]+Table2[[#This Row],[Amazon Fee]]+Table2[[#This Row],[Parking Fee]]+Table2[[#This Row],[Miscellaneous / Overhead]]</f>
        <v>#REF!</v>
      </c>
      <c r="Q687" s="38">
        <v>41694</v>
      </c>
    </row>
    <row r="688" spans="1:18">
      <c r="A688" s="7" t="s">
        <v>384</v>
      </c>
      <c r="B688" s="20" t="str">
        <f>VLOOKUP(A688,'Product Database'!$1:$1048576,3,FALSE)</f>
        <v>HWZZ002</v>
      </c>
      <c r="D688" s="71">
        <v>1</v>
      </c>
      <c r="E688" s="116">
        <v>8.99</v>
      </c>
      <c r="F688" s="116">
        <v>5.49</v>
      </c>
      <c r="G688" s="66">
        <f t="shared" si="37"/>
        <v>14.48</v>
      </c>
      <c r="H688" s="35">
        <v>-3.19</v>
      </c>
      <c r="I688" s="35">
        <v>-2.25</v>
      </c>
      <c r="J688" s="35">
        <f t="shared" si="36"/>
        <v>-2.1720000000000002</v>
      </c>
      <c r="K688" s="35"/>
      <c r="L688" s="35"/>
      <c r="M688" s="55"/>
      <c r="N688" s="35">
        <f>Table2[[#This Row],[Mileage]]*-0.25</f>
        <v>0</v>
      </c>
      <c r="O688" s="9" t="s">
        <v>11</v>
      </c>
      <c r="P688" s="35">
        <f>Table2[[#This Row],[Total Payment Received Before Fees]]+Table2[[#This Row],[Unit Cost]]+Table2[[#This Row],[Shipping Cost]]+Table2[[#This Row],[Amazon Fee]]+Table2[[#This Row],[Parking Fee]]+Table2[[#This Row],[Miscellaneous / Overhead]]</f>
        <v>6.8680000000000003</v>
      </c>
      <c r="Q688" s="38">
        <v>41694</v>
      </c>
    </row>
    <row r="689" spans="1:17">
      <c r="A689" s="12" t="s">
        <v>3113</v>
      </c>
      <c r="B689" s="20" t="str">
        <f>VLOOKUP(A689,'Product Database'!$1:$1048576,3,FALSE)</f>
        <v>HC24595</v>
      </c>
      <c r="D689" s="71">
        <v>1</v>
      </c>
      <c r="E689" s="116">
        <v>8.99</v>
      </c>
      <c r="F689" s="116">
        <v>4.99</v>
      </c>
      <c r="G689" s="66">
        <f t="shared" si="37"/>
        <v>13.98</v>
      </c>
      <c r="H689" s="35">
        <v>-1</v>
      </c>
      <c r="I689" s="35">
        <v>-2.0099999999999998</v>
      </c>
      <c r="J689" s="35">
        <f t="shared" si="36"/>
        <v>-2.097</v>
      </c>
      <c r="K689" s="35"/>
      <c r="L689" s="35"/>
      <c r="M689" s="55"/>
      <c r="N689" s="35">
        <f>Table2[[#This Row],[Mileage]]*-0.25</f>
        <v>0</v>
      </c>
      <c r="O689" s="9" t="s">
        <v>11</v>
      </c>
      <c r="P689" s="35">
        <f>Table2[[#This Row],[Total Payment Received Before Fees]]+Table2[[#This Row],[Unit Cost]]+Table2[[#This Row],[Shipping Cost]]+Table2[[#This Row],[Amazon Fee]]+Table2[[#This Row],[Parking Fee]]+Table2[[#This Row],[Miscellaneous / Overhead]]</f>
        <v>8.8730000000000011</v>
      </c>
      <c r="Q689" s="38">
        <v>41694</v>
      </c>
    </row>
    <row r="690" spans="1:17">
      <c r="A690" s="12" t="s">
        <v>3115</v>
      </c>
      <c r="B690" s="20" t="str">
        <f>VLOOKUP(A690,'Product Database'!$1:$1048576,3,FALSE)</f>
        <v>HC24522</v>
      </c>
      <c r="D690" s="71">
        <v>1</v>
      </c>
      <c r="E690" s="116">
        <v>8.99</v>
      </c>
      <c r="F690" s="116">
        <v>4.99</v>
      </c>
      <c r="G690" s="66">
        <f t="shared" si="37"/>
        <v>13.98</v>
      </c>
      <c r="H690" s="35">
        <v>-2.25</v>
      </c>
      <c r="I690" s="35">
        <v>-2.09</v>
      </c>
      <c r="J690" s="35">
        <f t="shared" si="36"/>
        <v>-2.097</v>
      </c>
      <c r="K690" s="35"/>
      <c r="L690" s="35"/>
      <c r="M690" s="55"/>
      <c r="N690" s="35">
        <f>Table2[[#This Row],[Mileage]]*-0.25</f>
        <v>0</v>
      </c>
      <c r="O690" s="9" t="s">
        <v>11</v>
      </c>
      <c r="P690" s="35">
        <f>Table2[[#This Row],[Total Payment Received Before Fees]]+Table2[[#This Row],[Unit Cost]]+Table2[[#This Row],[Shipping Cost]]+Table2[[#This Row],[Amazon Fee]]+Table2[[#This Row],[Parking Fee]]+Table2[[#This Row],[Miscellaneous / Overhead]]</f>
        <v>7.543000000000001</v>
      </c>
      <c r="Q690" s="38">
        <v>41694</v>
      </c>
    </row>
    <row r="691" spans="1:17">
      <c r="A691" s="12" t="s">
        <v>1237</v>
      </c>
      <c r="B691" s="20" t="str">
        <f>VLOOKUP(A691,'Product Database'!$1:$1048576,3,FALSE)</f>
        <v>VS-0320B</v>
      </c>
      <c r="D691" s="71">
        <v>1</v>
      </c>
      <c r="E691" s="116">
        <v>8.99</v>
      </c>
      <c r="F691" s="116">
        <v>4.59</v>
      </c>
      <c r="G691" s="66">
        <f t="shared" si="37"/>
        <v>13.58</v>
      </c>
      <c r="H691" s="35">
        <v>-3.75</v>
      </c>
      <c r="I691" s="35">
        <v>-2.42</v>
      </c>
      <c r="J691" s="35">
        <f t="shared" si="36"/>
        <v>-2.0369999999999999</v>
      </c>
      <c r="K691" s="35"/>
      <c r="L691" s="35"/>
      <c r="M691" s="55"/>
      <c r="N691" s="35">
        <f>Table2[[#This Row],[Mileage]]*-0.25</f>
        <v>0</v>
      </c>
      <c r="O691" s="9" t="s">
        <v>11</v>
      </c>
      <c r="P691" s="35">
        <f>Table2[[#This Row],[Total Payment Received Before Fees]]+Table2[[#This Row],[Unit Cost]]+Table2[[#This Row],[Shipping Cost]]+Table2[[#This Row],[Amazon Fee]]+Table2[[#This Row],[Parking Fee]]+Table2[[#This Row],[Miscellaneous / Overhead]]</f>
        <v>5.3730000000000002</v>
      </c>
      <c r="Q691" s="38">
        <v>41694</v>
      </c>
    </row>
    <row r="692" spans="1:17">
      <c r="A692" s="7">
        <v>6</v>
      </c>
      <c r="B692" s="20" t="str">
        <f>VLOOKUP(A692,'Product Database'!$1:$1048576,3,FALSE)</f>
        <v>HBG100539</v>
      </c>
      <c r="D692" s="71">
        <v>1</v>
      </c>
      <c r="E692" s="116">
        <v>9.99</v>
      </c>
      <c r="F692" s="116">
        <v>5.49</v>
      </c>
      <c r="G692" s="66">
        <f t="shared" ref="G692:G729" si="38">SUM(E692:F692)</f>
        <v>15.48</v>
      </c>
      <c r="H692" s="35" t="e">
        <f>-VLOOKUP(B692,#REF!,3,FALSE)*0.75</f>
        <v>#REF!</v>
      </c>
      <c r="I692" s="35">
        <v>-2.93</v>
      </c>
      <c r="J692" s="35">
        <f t="shared" si="36"/>
        <v>-2.3220000000000001</v>
      </c>
      <c r="K692" s="35"/>
      <c r="L692" s="35"/>
      <c r="M692" s="55"/>
      <c r="N692" s="35">
        <f>Table2[[#This Row],[Mileage]]*-0.25</f>
        <v>0</v>
      </c>
      <c r="O692" s="9" t="s">
        <v>11</v>
      </c>
      <c r="P692" s="35" t="e">
        <f>Table2[[#This Row],[Total Payment Received Before Fees]]+Table2[[#This Row],[Unit Cost]]+Table2[[#This Row],[Shipping Cost]]+Table2[[#This Row],[Amazon Fee]]+Table2[[#This Row],[Parking Fee]]+Table2[[#This Row],[Miscellaneous / Overhead]]</f>
        <v>#REF!</v>
      </c>
      <c r="Q692" s="38">
        <v>41694</v>
      </c>
    </row>
    <row r="693" spans="1:17">
      <c r="A693" s="12" t="s">
        <v>2233</v>
      </c>
      <c r="B693" s="20" t="str">
        <f>VLOOKUP(A693,'Product Database'!$1:$1048576,3,FALSE)</f>
        <v>GCB8314R</v>
      </c>
      <c r="D693" s="71">
        <v>1</v>
      </c>
      <c r="E693" s="116">
        <v>4.5</v>
      </c>
      <c r="F693" s="116">
        <v>4.74</v>
      </c>
      <c r="G693" s="66">
        <f t="shared" si="38"/>
        <v>9.24</v>
      </c>
      <c r="H693" s="35" t="e">
        <f>-VLOOKUP(B693,#REF!,3,FALSE)*0.75</f>
        <v>#REF!</v>
      </c>
      <c r="I693" s="35">
        <v>-2.0099999999999998</v>
      </c>
      <c r="J693" s="35">
        <f t="shared" si="36"/>
        <v>-1.3859999999999999</v>
      </c>
      <c r="K693" s="35"/>
      <c r="L693" s="35"/>
      <c r="M693" s="55"/>
      <c r="N693" s="35">
        <f>Table2[[#This Row],[Mileage]]*-0.25</f>
        <v>0</v>
      </c>
      <c r="O693" s="9" t="s">
        <v>11</v>
      </c>
      <c r="P693" s="35" t="e">
        <f>Table2[[#This Row],[Total Payment Received Before Fees]]+Table2[[#This Row],[Unit Cost]]+Table2[[#This Row],[Shipping Cost]]+Table2[[#This Row],[Amazon Fee]]+Table2[[#This Row],[Parking Fee]]+Table2[[#This Row],[Miscellaneous / Overhead]]</f>
        <v>#REF!</v>
      </c>
      <c r="Q693" s="38">
        <v>41694</v>
      </c>
    </row>
    <row r="694" spans="1:17">
      <c r="A694" s="12" t="s">
        <v>3119</v>
      </c>
      <c r="B694" s="20" t="str">
        <f>VLOOKUP(A694,'Product Database'!$1:$1048576,3,FALSE)</f>
        <v>HC24521</v>
      </c>
      <c r="D694" s="71">
        <v>1</v>
      </c>
      <c r="E694" s="116">
        <v>7.99</v>
      </c>
      <c r="F694" s="116">
        <v>4.99</v>
      </c>
      <c r="G694" s="66">
        <f t="shared" si="38"/>
        <v>12.98</v>
      </c>
      <c r="H694" s="35">
        <v>-0.75</v>
      </c>
      <c r="I694" s="35">
        <v>-2.0099999999999998</v>
      </c>
      <c r="J694" s="35">
        <f t="shared" si="36"/>
        <v>-1.9470000000000001</v>
      </c>
      <c r="K694" s="35"/>
      <c r="L694" s="35"/>
      <c r="M694" s="55"/>
      <c r="N694" s="35">
        <f>Table2[[#This Row],[Mileage]]*-0.25</f>
        <v>0</v>
      </c>
      <c r="O694" s="9" t="s">
        <v>11</v>
      </c>
      <c r="P694" s="35">
        <f>Table2[[#This Row],[Total Payment Received Before Fees]]+Table2[[#This Row],[Unit Cost]]+Table2[[#This Row],[Shipping Cost]]+Table2[[#This Row],[Amazon Fee]]+Table2[[#This Row],[Parking Fee]]+Table2[[#This Row],[Miscellaneous / Overhead]]</f>
        <v>8.2729999999999997</v>
      </c>
      <c r="Q694" s="38">
        <v>41694</v>
      </c>
    </row>
    <row r="695" spans="1:17">
      <c r="A695" s="12" t="s">
        <v>2233</v>
      </c>
      <c r="B695" s="20" t="str">
        <f>VLOOKUP(A695,'Product Database'!$1:$1048576,3,FALSE)</f>
        <v>GCB8314R</v>
      </c>
      <c r="D695" s="71">
        <v>5</v>
      </c>
      <c r="E695" s="116">
        <v>22.5</v>
      </c>
      <c r="F695" s="116">
        <v>5.74</v>
      </c>
      <c r="G695" s="66">
        <f t="shared" si="38"/>
        <v>28.240000000000002</v>
      </c>
      <c r="H695" s="35">
        <v>-16.87</v>
      </c>
      <c r="I695" s="35">
        <v>-5.05</v>
      </c>
      <c r="J695" s="35">
        <f t="shared" si="36"/>
        <v>-4.2359999999999998</v>
      </c>
      <c r="K695" s="35"/>
      <c r="L695" s="35"/>
      <c r="M695" s="55"/>
      <c r="N695" s="35">
        <f>Table2[[#This Row],[Mileage]]*-0.25</f>
        <v>0</v>
      </c>
      <c r="O695" s="9" t="s">
        <v>11</v>
      </c>
      <c r="P695" s="35">
        <f>Table2[[#This Row],[Total Payment Received Before Fees]]+Table2[[#This Row],[Unit Cost]]+Table2[[#This Row],[Shipping Cost]]+Table2[[#This Row],[Amazon Fee]]+Table2[[#This Row],[Parking Fee]]+Table2[[#This Row],[Miscellaneous / Overhead]]</f>
        <v>2.0840000000000014</v>
      </c>
      <c r="Q695" s="38">
        <v>41695</v>
      </c>
    </row>
    <row r="696" spans="1:17">
      <c r="A696" s="12" t="s">
        <v>2514</v>
      </c>
      <c r="B696" s="20" t="str">
        <f>VLOOKUP(A696,'Product Database'!$1:$1048576,3,FALSE)</f>
        <v>GB466B</v>
      </c>
      <c r="D696" s="71">
        <v>1</v>
      </c>
      <c r="E696" s="116">
        <v>5.99</v>
      </c>
      <c r="F696" s="116">
        <v>3.99</v>
      </c>
      <c r="G696" s="66">
        <f t="shared" si="38"/>
        <v>9.98</v>
      </c>
      <c r="H696" s="35" t="e">
        <f>-VLOOKUP(B696,#REF!,3,FALSE)*0.75</f>
        <v>#REF!</v>
      </c>
      <c r="I696" s="35">
        <v>-1.93</v>
      </c>
      <c r="J696" s="35">
        <f t="shared" si="36"/>
        <v>-1.4970000000000001</v>
      </c>
      <c r="K696" s="35"/>
      <c r="L696" s="35"/>
      <c r="M696" s="55"/>
      <c r="N696" s="35">
        <f>Table2[[#This Row],[Mileage]]*-0.25</f>
        <v>0</v>
      </c>
      <c r="O696" s="9" t="s">
        <v>11</v>
      </c>
      <c r="P696" s="35" t="e">
        <f>Table2[[#This Row],[Total Payment Received Before Fees]]+Table2[[#This Row],[Unit Cost]]+Table2[[#This Row],[Shipping Cost]]+Table2[[#This Row],[Amazon Fee]]+Table2[[#This Row],[Parking Fee]]+Table2[[#This Row],[Miscellaneous / Overhead]]</f>
        <v>#REF!</v>
      </c>
      <c r="Q696" s="38">
        <v>41695</v>
      </c>
    </row>
    <row r="697" spans="1:17">
      <c r="A697" s="12" t="s">
        <v>3119</v>
      </c>
      <c r="B697" s="20" t="str">
        <f>VLOOKUP(A697,'Product Database'!$1:$1048576,3,FALSE)</f>
        <v>HC24521</v>
      </c>
      <c r="D697" s="71">
        <v>1</v>
      </c>
      <c r="E697" s="116">
        <v>7.99</v>
      </c>
      <c r="F697" s="116">
        <v>4.99</v>
      </c>
      <c r="G697" s="66">
        <f t="shared" si="38"/>
        <v>12.98</v>
      </c>
      <c r="H697" s="35">
        <v>-0.75</v>
      </c>
      <c r="I697" s="35">
        <v>-2.0099999999999998</v>
      </c>
      <c r="J697" s="35">
        <f t="shared" si="36"/>
        <v>-1.9470000000000001</v>
      </c>
      <c r="K697" s="35"/>
      <c r="L697" s="35"/>
      <c r="M697" s="55"/>
      <c r="N697" s="35">
        <f>Table2[[#This Row],[Mileage]]*-0.25</f>
        <v>0</v>
      </c>
      <c r="O697" s="9" t="s">
        <v>11</v>
      </c>
      <c r="P697" s="35">
        <f>Table2[[#This Row],[Total Payment Received Before Fees]]+Table2[[#This Row],[Unit Cost]]+Table2[[#This Row],[Shipping Cost]]+Table2[[#This Row],[Amazon Fee]]+Table2[[#This Row],[Parking Fee]]+Table2[[#This Row],[Miscellaneous / Overhead]]</f>
        <v>8.2729999999999997</v>
      </c>
      <c r="Q697" s="38">
        <v>41695</v>
      </c>
    </row>
    <row r="698" spans="1:17">
      <c r="A698" s="12" t="s">
        <v>6029</v>
      </c>
      <c r="B698" s="20" t="str">
        <f>VLOOKUP(A698,'Product Database'!$1:$1048576,3,FALSE)</f>
        <v>HBGKD001GR</v>
      </c>
      <c r="D698" s="71">
        <v>1</v>
      </c>
      <c r="E698" s="116">
        <v>9.99</v>
      </c>
      <c r="F698" s="116">
        <v>4.99</v>
      </c>
      <c r="G698" s="66">
        <f t="shared" si="38"/>
        <v>14.98</v>
      </c>
      <c r="H698" s="35" t="e">
        <f>-VLOOKUP(B698,#REF!,3,FALSE)*0.75</f>
        <v>#REF!</v>
      </c>
      <c r="I698" s="35">
        <v>-3.29</v>
      </c>
      <c r="J698" s="35">
        <f t="shared" si="36"/>
        <v>-2.2469999999999999</v>
      </c>
      <c r="K698" s="35"/>
      <c r="L698" s="35"/>
      <c r="M698" s="55"/>
      <c r="N698" s="35">
        <f>Table2[[#This Row],[Mileage]]*-0.25</f>
        <v>0</v>
      </c>
      <c r="O698" s="9" t="s">
        <v>11</v>
      </c>
      <c r="P698" s="35" t="e">
        <f>Table2[[#This Row],[Total Payment Received Before Fees]]+Table2[[#This Row],[Unit Cost]]+Table2[[#This Row],[Shipping Cost]]+Table2[[#This Row],[Amazon Fee]]+Table2[[#This Row],[Parking Fee]]+Table2[[#This Row],[Miscellaneous / Overhead]]</f>
        <v>#REF!</v>
      </c>
      <c r="Q698" s="38">
        <v>41695</v>
      </c>
    </row>
    <row r="699" spans="1:17">
      <c r="A699" s="12">
        <v>41</v>
      </c>
      <c r="B699" s="20" t="str">
        <f>VLOOKUP(A699,'Product Database'!$1:$1048576,3,FALSE)</f>
        <v>HBG100551</v>
      </c>
      <c r="D699" s="71">
        <v>1</v>
      </c>
      <c r="E699" s="116">
        <v>18.989999999999998</v>
      </c>
      <c r="F699" s="116">
        <v>6.49</v>
      </c>
      <c r="G699" s="66">
        <f t="shared" si="38"/>
        <v>25.479999999999997</v>
      </c>
      <c r="H699" s="35">
        <v>-6.38</v>
      </c>
      <c r="I699" s="35">
        <v>-6.02</v>
      </c>
      <c r="J699" s="35">
        <f t="shared" si="36"/>
        <v>-3.8219999999999992</v>
      </c>
      <c r="K699" s="35"/>
      <c r="L699" s="35"/>
      <c r="M699" s="55"/>
      <c r="N699" s="35">
        <f>Table2[[#This Row],[Mileage]]*-0.25</f>
        <v>0</v>
      </c>
      <c r="O699" s="9" t="s">
        <v>11</v>
      </c>
      <c r="P699" s="35">
        <f>Table2[[#This Row],[Total Payment Received Before Fees]]+Table2[[#This Row],[Unit Cost]]+Table2[[#This Row],[Shipping Cost]]+Table2[[#This Row],[Amazon Fee]]+Table2[[#This Row],[Parking Fee]]+Table2[[#This Row],[Miscellaneous / Overhead]]</f>
        <v>9.2579999999999991</v>
      </c>
      <c r="Q699" s="38">
        <v>41695</v>
      </c>
    </row>
    <row r="700" spans="1:17">
      <c r="A700" s="7">
        <v>1</v>
      </c>
      <c r="B700" s="20" t="str">
        <f>VLOOKUP(A700,'Product Database'!$1:$1048576,3,FALSE)</f>
        <v>HBG100154B</v>
      </c>
      <c r="D700" s="71">
        <v>1</v>
      </c>
      <c r="E700" s="116">
        <v>9.99</v>
      </c>
      <c r="F700" s="116">
        <v>4.99</v>
      </c>
      <c r="G700" s="66">
        <f t="shared" si="38"/>
        <v>14.98</v>
      </c>
      <c r="H700" s="35" t="e">
        <f>-VLOOKUP(B700,#REF!,3,FALSE)*0.75</f>
        <v>#REF!</v>
      </c>
      <c r="I700" s="35">
        <v>-3.29</v>
      </c>
      <c r="J700" s="35">
        <f t="shared" si="36"/>
        <v>-2.2469999999999999</v>
      </c>
      <c r="K700" s="35"/>
      <c r="L700" s="35"/>
      <c r="M700" s="55"/>
      <c r="N700" s="35">
        <f>Table2[[#This Row],[Mileage]]*-0.25</f>
        <v>0</v>
      </c>
      <c r="O700" s="9" t="s">
        <v>11</v>
      </c>
      <c r="P700" s="35" t="e">
        <f>Table2[[#This Row],[Total Payment Received Before Fees]]+Table2[[#This Row],[Unit Cost]]+Table2[[#This Row],[Shipping Cost]]+Table2[[#This Row],[Amazon Fee]]+Table2[[#This Row],[Parking Fee]]+Table2[[#This Row],[Miscellaneous / Overhead]]</f>
        <v>#REF!</v>
      </c>
      <c r="Q700" s="38">
        <v>41695</v>
      </c>
    </row>
    <row r="701" spans="1:17">
      <c r="A701" s="7" t="s">
        <v>1009</v>
      </c>
      <c r="B701" s="20" t="str">
        <f>VLOOKUP(A701,'Product Database'!$1:$1048576,3,FALSE)</f>
        <v>GCH1318PU</v>
      </c>
      <c r="D701" s="71">
        <v>1</v>
      </c>
      <c r="E701" s="116">
        <v>4.99</v>
      </c>
      <c r="F701" s="116">
        <v>5.99</v>
      </c>
      <c r="G701" s="66">
        <f t="shared" si="38"/>
        <v>10.98</v>
      </c>
      <c r="H701" s="35" t="e">
        <f>-VLOOKUP(B701,#REF!,3,FALSE)*0.75</f>
        <v>#REF!</v>
      </c>
      <c r="I701" s="35">
        <v>-1.93</v>
      </c>
      <c r="J701" s="35">
        <f t="shared" si="36"/>
        <v>-1.647</v>
      </c>
      <c r="K701" s="35"/>
      <c r="L701" s="35"/>
      <c r="M701" s="55"/>
      <c r="N701" s="35">
        <f>Table2[[#This Row],[Mileage]]*-0.25</f>
        <v>0</v>
      </c>
      <c r="O701" s="9" t="s">
        <v>11</v>
      </c>
      <c r="P701" s="35" t="e">
        <f>Table2[[#This Row],[Total Payment Received Before Fees]]+Table2[[#This Row],[Unit Cost]]+Table2[[#This Row],[Shipping Cost]]+Table2[[#This Row],[Amazon Fee]]+Table2[[#This Row],[Parking Fee]]+Table2[[#This Row],[Miscellaneous / Overhead]]</f>
        <v>#REF!</v>
      </c>
      <c r="Q701" s="38">
        <v>41695</v>
      </c>
    </row>
    <row r="702" spans="1:17">
      <c r="A702" s="12" t="s">
        <v>2994</v>
      </c>
      <c r="B702" s="20" t="str">
        <f>VLOOKUP(A702,'Product Database'!$1:$1048576,3,FALSE)</f>
        <v>HC24651HM</v>
      </c>
      <c r="D702" s="71">
        <v>1</v>
      </c>
      <c r="E702" s="116">
        <v>12.99</v>
      </c>
      <c r="F702" s="116">
        <v>4.99</v>
      </c>
      <c r="G702" s="66">
        <f t="shared" si="38"/>
        <v>17.98</v>
      </c>
      <c r="H702" s="35" t="e">
        <f>-VLOOKUP(B702,#REF!,3,FALSE)*0.75</f>
        <v>#REF!</v>
      </c>
      <c r="I702" s="35">
        <v>-2.09</v>
      </c>
      <c r="J702" s="35">
        <f t="shared" si="36"/>
        <v>-2.6970000000000001</v>
      </c>
      <c r="K702" s="35"/>
      <c r="L702" s="35"/>
      <c r="M702" s="55"/>
      <c r="N702" s="35">
        <f>Table2[[#This Row],[Mileage]]*-0.25</f>
        <v>0</v>
      </c>
      <c r="O702" s="9" t="s">
        <v>11</v>
      </c>
      <c r="P702" s="35" t="e">
        <f>Table2[[#This Row],[Total Payment Received Before Fees]]+Table2[[#This Row],[Unit Cost]]+Table2[[#This Row],[Shipping Cost]]+Table2[[#This Row],[Amazon Fee]]+Table2[[#This Row],[Parking Fee]]+Table2[[#This Row],[Miscellaneous / Overhead]]</f>
        <v>#REF!</v>
      </c>
      <c r="Q702" s="38">
        <v>41695</v>
      </c>
    </row>
    <row r="703" spans="1:17">
      <c r="A703" s="12" t="s">
        <v>3030</v>
      </c>
      <c r="B703" s="20" t="str">
        <f>VLOOKUP(A703,'Product Database'!$1:$1048576,3,FALSE)</f>
        <v>HC24650B</v>
      </c>
      <c r="D703" s="71">
        <v>1</v>
      </c>
      <c r="E703" s="116">
        <v>8.99</v>
      </c>
      <c r="F703" s="116">
        <v>4.99</v>
      </c>
      <c r="G703" s="66">
        <f t="shared" si="38"/>
        <v>13.98</v>
      </c>
      <c r="H703" s="35" t="e">
        <f>-VLOOKUP(B703,#REF!,3,FALSE)*0.75</f>
        <v>#REF!</v>
      </c>
      <c r="I703" s="35">
        <v>-2.0099999999999998</v>
      </c>
      <c r="J703" s="35">
        <f t="shared" si="36"/>
        <v>-2.097</v>
      </c>
      <c r="K703" s="35"/>
      <c r="L703" s="35"/>
      <c r="M703" s="55"/>
      <c r="N703" s="35">
        <f>Table2[[#This Row],[Mileage]]*-0.25</f>
        <v>0</v>
      </c>
      <c r="O703" s="9" t="s">
        <v>11</v>
      </c>
      <c r="P703" s="35" t="e">
        <f>Table2[[#This Row],[Total Payment Received Before Fees]]+Table2[[#This Row],[Unit Cost]]+Table2[[#This Row],[Shipping Cost]]+Table2[[#This Row],[Amazon Fee]]+Table2[[#This Row],[Parking Fee]]+Table2[[#This Row],[Miscellaneous / Overhead]]</f>
        <v>#REF!</v>
      </c>
      <c r="Q703" s="38">
        <v>41695</v>
      </c>
    </row>
    <row r="704" spans="1:17">
      <c r="A704" s="7">
        <v>48</v>
      </c>
      <c r="B704" s="20" t="str">
        <f>VLOOKUP(A704,'Product Database'!$1:$1048576,3,FALSE)</f>
        <v>GM1301B</v>
      </c>
      <c r="D704" s="71">
        <v>2</v>
      </c>
      <c r="E704" s="116">
        <v>11.98</v>
      </c>
      <c r="F704" s="116">
        <v>6.49</v>
      </c>
      <c r="G704" s="66">
        <f t="shared" si="38"/>
        <v>18.47</v>
      </c>
      <c r="H704" s="35">
        <v>-5.25</v>
      </c>
      <c r="I704" s="35">
        <v>-2.09</v>
      </c>
      <c r="J704" s="35">
        <f t="shared" si="36"/>
        <v>-2.7704999999999997</v>
      </c>
      <c r="K704" s="35"/>
      <c r="L704" s="35"/>
      <c r="M704" s="55"/>
      <c r="N704" s="35">
        <f>Table2[[#This Row],[Mileage]]*-0.25</f>
        <v>0</v>
      </c>
      <c r="O704" s="9" t="s">
        <v>11</v>
      </c>
      <c r="P704" s="35">
        <f>Table2[[#This Row],[Total Payment Received Before Fees]]+Table2[[#This Row],[Unit Cost]]+Table2[[#This Row],[Shipping Cost]]+Table2[[#This Row],[Amazon Fee]]+Table2[[#This Row],[Parking Fee]]+Table2[[#This Row],[Miscellaneous / Overhead]]</f>
        <v>8.3594999999999988</v>
      </c>
      <c r="Q704" s="38">
        <v>41695</v>
      </c>
    </row>
    <row r="705" spans="1:17">
      <c r="A705" s="7" t="s">
        <v>395</v>
      </c>
      <c r="B705" s="20" t="str">
        <f>VLOOKUP(A705,'Product Database'!$1:$1048576,3,FALSE)</f>
        <v>LC00007B</v>
      </c>
      <c r="D705" s="71">
        <v>1</v>
      </c>
      <c r="E705" s="116">
        <v>9.99</v>
      </c>
      <c r="F705" s="116">
        <v>5.49</v>
      </c>
      <c r="G705" s="66">
        <f t="shared" si="38"/>
        <v>15.48</v>
      </c>
      <c r="H705" s="35">
        <v>0</v>
      </c>
      <c r="I705" s="35">
        <v>-2.42</v>
      </c>
      <c r="J705" s="35">
        <f t="shared" si="36"/>
        <v>-2.3220000000000001</v>
      </c>
      <c r="K705" s="35"/>
      <c r="L705" s="35"/>
      <c r="M705" s="55"/>
      <c r="N705" s="35">
        <f>Table2[[#This Row],[Mileage]]*-0.25</f>
        <v>0</v>
      </c>
      <c r="O705" s="9" t="s">
        <v>11</v>
      </c>
      <c r="P705" s="35">
        <f>Table2[[#This Row],[Total Payment Received Before Fees]]+Table2[[#This Row],[Unit Cost]]+Table2[[#This Row],[Shipping Cost]]+Table2[[#This Row],[Amazon Fee]]+Table2[[#This Row],[Parking Fee]]+Table2[[#This Row],[Miscellaneous / Overhead]]</f>
        <v>10.738</v>
      </c>
      <c r="Q705" s="38">
        <v>41695</v>
      </c>
    </row>
    <row r="706" spans="1:17">
      <c r="A706" s="12" t="s">
        <v>2316</v>
      </c>
      <c r="B706" s="20" t="str">
        <f>VLOOKUP(A706,'Product Database'!$1:$1048576,3,FALSE)</f>
        <v>GCH1164B</v>
      </c>
      <c r="D706" s="71">
        <v>1</v>
      </c>
      <c r="E706" s="116">
        <v>5.49</v>
      </c>
      <c r="F706" s="116">
        <v>4.74</v>
      </c>
      <c r="G706" s="66">
        <f t="shared" si="38"/>
        <v>10.23</v>
      </c>
      <c r="H706" s="35">
        <v>-2.81</v>
      </c>
      <c r="I706" s="35">
        <v>-1.93</v>
      </c>
      <c r="J706" s="35">
        <f t="shared" si="36"/>
        <v>-1.5345</v>
      </c>
      <c r="K706" s="35"/>
      <c r="L706" s="35"/>
      <c r="M706" s="55"/>
      <c r="N706" s="35">
        <f>Table2[[#This Row],[Mileage]]*-0.25</f>
        <v>0</v>
      </c>
      <c r="O706" s="9" t="s">
        <v>11</v>
      </c>
      <c r="P706" s="35">
        <f>Table2[[#This Row],[Total Payment Received Before Fees]]+Table2[[#This Row],[Unit Cost]]+Table2[[#This Row],[Shipping Cost]]+Table2[[#This Row],[Amazon Fee]]+Table2[[#This Row],[Parking Fee]]+Table2[[#This Row],[Miscellaneous / Overhead]]</f>
        <v>3.9555000000000002</v>
      </c>
      <c r="Q706" s="38">
        <v>41696</v>
      </c>
    </row>
    <row r="707" spans="1:17">
      <c r="A707" s="7" t="s">
        <v>189</v>
      </c>
      <c r="B707" s="20" t="str">
        <f>VLOOKUP(A707,'Product Database'!$1:$1048576,3,FALSE)</f>
        <v>HBG100613S</v>
      </c>
      <c r="D707" s="71">
        <v>1</v>
      </c>
      <c r="E707" s="116">
        <v>20</v>
      </c>
      <c r="F707" s="116">
        <v>5.49</v>
      </c>
      <c r="G707" s="66">
        <f t="shared" si="38"/>
        <v>25.490000000000002</v>
      </c>
      <c r="H707" s="35" t="e">
        <f>-VLOOKUP(B707,#REF!,3,FALSE)*0.75</f>
        <v>#REF!</v>
      </c>
      <c r="I707" s="35">
        <v>-3.29</v>
      </c>
      <c r="J707" s="35">
        <f t="shared" si="36"/>
        <v>-3.8235000000000001</v>
      </c>
      <c r="K707" s="35"/>
      <c r="L707" s="35"/>
      <c r="M707" s="55"/>
      <c r="N707" s="35">
        <f>Table2[[#This Row],[Mileage]]*-0.25</f>
        <v>0</v>
      </c>
      <c r="O707" s="9" t="s">
        <v>11</v>
      </c>
      <c r="P707" s="35" t="e">
        <f>Table2[[#This Row],[Total Payment Received Before Fees]]+Table2[[#This Row],[Unit Cost]]+Table2[[#This Row],[Shipping Cost]]+Table2[[#This Row],[Amazon Fee]]+Table2[[#This Row],[Parking Fee]]+Table2[[#This Row],[Miscellaneous / Overhead]]</f>
        <v>#REF!</v>
      </c>
      <c r="Q707" s="38">
        <v>41696</v>
      </c>
    </row>
    <row r="708" spans="1:17">
      <c r="A708" s="7" t="s">
        <v>3001</v>
      </c>
      <c r="B708" s="20" t="str">
        <f>VLOOKUP(A708,'Product Database'!$1:$1048576,3,FALSE)</f>
        <v>HC24649S</v>
      </c>
      <c r="D708" s="71">
        <v>1</v>
      </c>
      <c r="E708" s="116">
        <v>8.99</v>
      </c>
      <c r="F708" s="116">
        <v>4.99</v>
      </c>
      <c r="G708" s="66">
        <f t="shared" si="38"/>
        <v>13.98</v>
      </c>
      <c r="H708" s="35" t="e">
        <f>-VLOOKUP(B708,#REF!,3,FALSE)*0.75</f>
        <v>#REF!</v>
      </c>
      <c r="I708" s="35">
        <v>-2.09</v>
      </c>
      <c r="J708" s="35">
        <f t="shared" si="36"/>
        <v>-2.097</v>
      </c>
      <c r="K708" s="35"/>
      <c r="L708" s="35"/>
      <c r="M708" s="55"/>
      <c r="N708" s="35">
        <f>Table2[[#This Row],[Mileage]]*-0.25</f>
        <v>0</v>
      </c>
      <c r="O708" s="9" t="s">
        <v>10</v>
      </c>
      <c r="P708" s="35" t="e">
        <f>Table2[[#This Row],[Total Payment Received Before Fees]]+Table2[[#This Row],[Unit Cost]]+Table2[[#This Row],[Shipping Cost]]+Table2[[#This Row],[Amazon Fee]]+Table2[[#This Row],[Parking Fee]]+Table2[[#This Row],[Miscellaneous / Overhead]]</f>
        <v>#REF!</v>
      </c>
      <c r="Q708" s="38">
        <v>41696</v>
      </c>
    </row>
    <row r="709" spans="1:17">
      <c r="A709" s="7" t="s">
        <v>6029</v>
      </c>
      <c r="B709" s="20" t="str">
        <f>VLOOKUP(A709,'Product Database'!$1:$1048576,3,FALSE)</f>
        <v>HBGKD001GR</v>
      </c>
      <c r="D709" s="71">
        <v>1</v>
      </c>
      <c r="E709" s="116">
        <v>9.99</v>
      </c>
      <c r="F709" s="116">
        <v>4.99</v>
      </c>
      <c r="G709" s="66">
        <f t="shared" si="38"/>
        <v>14.98</v>
      </c>
      <c r="H709" s="35" t="e">
        <f>-VLOOKUP(B709,#REF!,3,FALSE)*0.75</f>
        <v>#REF!</v>
      </c>
      <c r="I709" s="35">
        <v>-3.29</v>
      </c>
      <c r="J709" s="35">
        <f t="shared" si="36"/>
        <v>-2.2469999999999999</v>
      </c>
      <c r="K709" s="35"/>
      <c r="L709" s="35"/>
      <c r="M709" s="55"/>
      <c r="N709" s="35">
        <f>Table2[[#This Row],[Mileage]]*-0.25</f>
        <v>0</v>
      </c>
      <c r="O709" s="9" t="s">
        <v>10</v>
      </c>
      <c r="P709" s="35" t="e">
        <f>Table2[[#This Row],[Total Payment Received Before Fees]]+Table2[[#This Row],[Unit Cost]]+Table2[[#This Row],[Shipping Cost]]+Table2[[#This Row],[Amazon Fee]]+Table2[[#This Row],[Parking Fee]]+Table2[[#This Row],[Miscellaneous / Overhead]]</f>
        <v>#REF!</v>
      </c>
      <c r="Q709" s="38">
        <v>41696</v>
      </c>
    </row>
    <row r="710" spans="1:17">
      <c r="A710" s="7" t="s">
        <v>3044</v>
      </c>
      <c r="B710" s="20" t="str">
        <f>VLOOKUP(A710,'Product Database'!$1:$1048576,3,FALSE)</f>
        <v>HC24655G</v>
      </c>
      <c r="D710" s="71">
        <v>1</v>
      </c>
      <c r="E710" s="35">
        <v>14.99</v>
      </c>
      <c r="F710" s="46">
        <v>1.99</v>
      </c>
      <c r="G710" s="66">
        <f t="shared" si="38"/>
        <v>16.98</v>
      </c>
      <c r="H710" s="35" t="e">
        <f>-VLOOKUP(B710,#REF!,3,FALSE)*0.75</f>
        <v>#REF!</v>
      </c>
      <c r="I710" s="35">
        <v>0</v>
      </c>
      <c r="J710" s="35">
        <f t="shared" ref="J710:J955" si="39">-(G710*0.15)</f>
        <v>-2.5470000000000002</v>
      </c>
      <c r="K710" s="35"/>
      <c r="L710" s="35"/>
      <c r="M710" s="55"/>
      <c r="N710" s="35">
        <f>Table2[[#This Row],[Mileage]]*-0.25</f>
        <v>0</v>
      </c>
      <c r="O710" s="9" t="s">
        <v>10</v>
      </c>
      <c r="P710" s="35" t="e">
        <f>Table2[[#This Row],[Total Payment Received Before Fees]]+Table2[[#This Row],[Unit Cost]]+Table2[[#This Row],[Shipping Cost]]+Table2[[#This Row],[Amazon Fee]]+Table2[[#This Row],[Parking Fee]]+Table2[[#This Row],[Miscellaneous / Overhead]]</f>
        <v>#REF!</v>
      </c>
      <c r="Q710" s="38">
        <v>41696</v>
      </c>
    </row>
    <row r="711" spans="1:17">
      <c r="A711" s="7" t="s">
        <v>2986</v>
      </c>
      <c r="B711" s="20" t="str">
        <f>VLOOKUP(A711,'Product Database'!$1:$1048576,3,FALSE)</f>
        <v>HC24653CL</v>
      </c>
      <c r="D711" s="71">
        <v>1</v>
      </c>
      <c r="E711" s="35">
        <v>11.99</v>
      </c>
      <c r="F711" s="46">
        <v>2</v>
      </c>
      <c r="G711" s="66">
        <f t="shared" si="38"/>
        <v>13.99</v>
      </c>
      <c r="H711" s="35" t="e">
        <f>-VLOOKUP(B711,#REF!,3,FALSE)*0.75</f>
        <v>#REF!</v>
      </c>
      <c r="I711" s="35">
        <v>-2.76</v>
      </c>
      <c r="J711" s="35">
        <f t="shared" si="39"/>
        <v>-2.0985</v>
      </c>
      <c r="K711" s="35"/>
      <c r="L711" s="35"/>
      <c r="M711" s="55"/>
      <c r="N711" s="35">
        <f>Table2[[#This Row],[Mileage]]*-0.25</f>
        <v>0</v>
      </c>
      <c r="O711" s="9" t="s">
        <v>6146</v>
      </c>
      <c r="P711" s="35" t="e">
        <f>Table2[[#This Row],[Total Payment Received Before Fees]]+Table2[[#This Row],[Unit Cost]]+Table2[[#This Row],[Shipping Cost]]+Table2[[#This Row],[Amazon Fee]]+Table2[[#This Row],[Parking Fee]]+Table2[[#This Row],[Miscellaneous / Overhead]]</f>
        <v>#REF!</v>
      </c>
      <c r="Q711" s="38">
        <v>41696</v>
      </c>
    </row>
    <row r="712" spans="1:17">
      <c r="A712" s="7" t="s">
        <v>3053</v>
      </c>
      <c r="B712" s="20" t="str">
        <f>VLOOKUP(A712,'Product Database'!$1:$1048576,3,FALSE)</f>
        <v>HC24636S</v>
      </c>
      <c r="D712" s="71">
        <v>1</v>
      </c>
      <c r="E712" s="35">
        <v>8.99</v>
      </c>
      <c r="F712" s="46">
        <v>2</v>
      </c>
      <c r="G712" s="66">
        <f t="shared" si="38"/>
        <v>10.99</v>
      </c>
      <c r="H712" s="35">
        <v>0</v>
      </c>
      <c r="I712" s="35">
        <v>0</v>
      </c>
      <c r="J712" s="35">
        <f t="shared" si="39"/>
        <v>-1.6485000000000001</v>
      </c>
      <c r="K712" s="35"/>
      <c r="L712" s="35"/>
      <c r="M712" s="55"/>
      <c r="N712" s="35">
        <f>Table2[[#This Row],[Mileage]]*-0.25</f>
        <v>0</v>
      </c>
      <c r="O712" s="9" t="s">
        <v>11</v>
      </c>
      <c r="P712" s="35">
        <f>Table2[[#This Row],[Total Payment Received Before Fees]]+Table2[[#This Row],[Unit Cost]]+Table2[[#This Row],[Shipping Cost]]+Table2[[#This Row],[Amazon Fee]]+Table2[[#This Row],[Parking Fee]]+Table2[[#This Row],[Miscellaneous / Overhead]]</f>
        <v>9.3414999999999999</v>
      </c>
      <c r="Q712" s="38">
        <v>41696</v>
      </c>
    </row>
    <row r="713" spans="1:17">
      <c r="A713" s="7" t="s">
        <v>1523</v>
      </c>
      <c r="B713" s="20" t="str">
        <f>VLOOKUP(A713,'Product Database'!$1:$1048576,3,FALSE)</f>
        <v>HBG100435B</v>
      </c>
      <c r="D713" s="71">
        <v>1</v>
      </c>
      <c r="E713" s="116">
        <v>19.989999999999998</v>
      </c>
      <c r="F713" s="116">
        <v>5.49</v>
      </c>
      <c r="G713" s="66">
        <f t="shared" si="38"/>
        <v>25.479999999999997</v>
      </c>
      <c r="H713" s="35">
        <v>-6</v>
      </c>
      <c r="I713" s="35">
        <v>-6.51</v>
      </c>
      <c r="J713" s="35">
        <f t="shared" si="39"/>
        <v>-3.8219999999999992</v>
      </c>
      <c r="K713" s="35"/>
      <c r="L713" s="35"/>
      <c r="M713" s="55"/>
      <c r="N713" s="35">
        <f>Table2[[#This Row],[Mileage]]*-0.25</f>
        <v>0</v>
      </c>
      <c r="O713" s="9" t="s">
        <v>10</v>
      </c>
      <c r="P713" s="35">
        <f>Table2[[#This Row],[Total Payment Received Before Fees]]+Table2[[#This Row],[Unit Cost]]+Table2[[#This Row],[Shipping Cost]]+Table2[[#This Row],[Amazon Fee]]+Table2[[#This Row],[Parking Fee]]+Table2[[#This Row],[Miscellaneous / Overhead]]</f>
        <v>9.1479999999999979</v>
      </c>
      <c r="Q713" s="38">
        <v>41696</v>
      </c>
    </row>
    <row r="714" spans="1:17">
      <c r="A714" s="7" t="s">
        <v>2987</v>
      </c>
      <c r="B714" s="20" t="str">
        <f>VLOOKUP(A714,'Product Database'!$1:$1048576,3,FALSE)</f>
        <v>HC24653G</v>
      </c>
      <c r="D714" s="71">
        <v>1</v>
      </c>
      <c r="E714" s="116">
        <v>11.99</v>
      </c>
      <c r="F714" s="116">
        <v>4.99</v>
      </c>
      <c r="G714" s="66">
        <f t="shared" si="38"/>
        <v>16.98</v>
      </c>
      <c r="H714" s="35" t="e">
        <f>-VLOOKUP(B714,#REF!,3,FALSE)*0.75</f>
        <v>#REF!</v>
      </c>
      <c r="I714" s="35">
        <v>-2.09</v>
      </c>
      <c r="J714" s="35">
        <f t="shared" si="39"/>
        <v>-2.5470000000000002</v>
      </c>
      <c r="K714" s="35"/>
      <c r="L714" s="35"/>
      <c r="M714" s="55"/>
      <c r="N714" s="35">
        <f>Table2[[#This Row],[Mileage]]*-0.25</f>
        <v>0</v>
      </c>
      <c r="O714" s="9" t="s">
        <v>10</v>
      </c>
      <c r="P714" s="35" t="e">
        <f>Table2[[#This Row],[Total Payment Received Before Fees]]+Table2[[#This Row],[Unit Cost]]+Table2[[#This Row],[Shipping Cost]]+Table2[[#This Row],[Amazon Fee]]+Table2[[#This Row],[Parking Fee]]+Table2[[#This Row],[Miscellaneous / Overhead]]</f>
        <v>#REF!</v>
      </c>
      <c r="Q714" s="38">
        <v>41696</v>
      </c>
    </row>
    <row r="715" spans="1:17">
      <c r="A715" s="7" t="s">
        <v>3007</v>
      </c>
      <c r="B715" s="20" t="str">
        <f>VLOOKUP(A715,'Product Database'!$1:$1048576,3,FALSE)</f>
        <v>HC24626B</v>
      </c>
      <c r="D715" s="71">
        <v>1</v>
      </c>
      <c r="E715" s="116">
        <v>7.99</v>
      </c>
      <c r="F715" s="116">
        <v>4.99</v>
      </c>
      <c r="G715" s="66">
        <f t="shared" si="38"/>
        <v>12.98</v>
      </c>
      <c r="H715" s="35" t="e">
        <f>-VLOOKUP(B715,#REF!,3,FALSE)*0.75</f>
        <v>#REF!</v>
      </c>
      <c r="I715" s="35">
        <v>-2.09</v>
      </c>
      <c r="J715" s="35">
        <f t="shared" si="39"/>
        <v>-1.9470000000000001</v>
      </c>
      <c r="K715" s="35"/>
      <c r="L715" s="35"/>
      <c r="M715" s="55"/>
      <c r="N715" s="35">
        <f>Table2[[#This Row],[Mileage]]*-0.25</f>
        <v>0</v>
      </c>
      <c r="O715" s="9" t="s">
        <v>10</v>
      </c>
      <c r="P715" s="35" t="e">
        <f>Table2[[#This Row],[Total Payment Received Before Fees]]+Table2[[#This Row],[Unit Cost]]+Table2[[#This Row],[Shipping Cost]]+Table2[[#This Row],[Amazon Fee]]+Table2[[#This Row],[Parking Fee]]+Table2[[#This Row],[Miscellaneous / Overhead]]</f>
        <v>#REF!</v>
      </c>
      <c r="Q715" s="38">
        <v>41697</v>
      </c>
    </row>
    <row r="716" spans="1:17">
      <c r="A716" s="7" t="s">
        <v>3004</v>
      </c>
      <c r="B716" s="20" t="str">
        <f>VLOOKUP(A716,'Product Database'!$1:$1048576,3,FALSE)</f>
        <v>HCXQ001BEI</v>
      </c>
      <c r="D716" s="71">
        <v>1</v>
      </c>
      <c r="E716" s="116">
        <v>14.99</v>
      </c>
      <c r="F716" s="116">
        <v>4.99</v>
      </c>
      <c r="G716" s="66">
        <f t="shared" si="38"/>
        <v>19.98</v>
      </c>
      <c r="H716" s="35" t="e">
        <f>-VLOOKUP(B716,#REF!,3,FALSE)*0.75</f>
        <v>#REF!</v>
      </c>
      <c r="I716" s="35"/>
      <c r="J716" s="35">
        <f t="shared" si="39"/>
        <v>-2.9969999999999999</v>
      </c>
      <c r="K716" s="35"/>
      <c r="L716" s="35"/>
      <c r="M716" s="55"/>
      <c r="N716" s="35">
        <f>Table2[[#This Row],[Mileage]]*-0.25</f>
        <v>0</v>
      </c>
      <c r="O716" s="9" t="s">
        <v>11</v>
      </c>
      <c r="P716" s="35" t="e">
        <f>Table2[[#This Row],[Total Payment Received Before Fees]]+Table2[[#This Row],[Unit Cost]]+Table2[[#This Row],[Shipping Cost]]+Table2[[#This Row],[Amazon Fee]]+Table2[[#This Row],[Parking Fee]]+Table2[[#This Row],[Miscellaneous / Overhead]]</f>
        <v>#REF!</v>
      </c>
      <c r="Q716" s="38">
        <v>41697</v>
      </c>
    </row>
    <row r="717" spans="1:17">
      <c r="A717" s="7" t="s">
        <v>3012</v>
      </c>
      <c r="B717" s="20" t="str">
        <f>VLOOKUP(A717,'Product Database'!$1:$1048576,3,FALSE)</f>
        <v>HC24635HM</v>
      </c>
      <c r="D717" s="71">
        <v>1</v>
      </c>
      <c r="E717" s="116">
        <v>9.99</v>
      </c>
      <c r="F717" s="116">
        <v>4.99</v>
      </c>
      <c r="G717" s="66">
        <f t="shared" si="38"/>
        <v>14.98</v>
      </c>
      <c r="H717" s="35" t="e">
        <f>-VLOOKUP(B717,#REF!,3,FALSE)*0.75</f>
        <v>#REF!</v>
      </c>
      <c r="I717" s="35">
        <v>-2.09</v>
      </c>
      <c r="J717" s="35">
        <f t="shared" si="39"/>
        <v>-2.2469999999999999</v>
      </c>
      <c r="K717" s="35"/>
      <c r="L717" s="35"/>
      <c r="M717" s="55"/>
      <c r="N717" s="35">
        <f>Table2[[#This Row],[Mileage]]*-0.25</f>
        <v>0</v>
      </c>
      <c r="O717" s="9" t="s">
        <v>10</v>
      </c>
      <c r="P717" s="35" t="e">
        <f>Table2[[#This Row],[Total Payment Received Before Fees]]+Table2[[#This Row],[Unit Cost]]+Table2[[#This Row],[Shipping Cost]]+Table2[[#This Row],[Amazon Fee]]+Table2[[#This Row],[Parking Fee]]+Table2[[#This Row],[Miscellaneous / Overhead]]</f>
        <v>#REF!</v>
      </c>
      <c r="Q717" s="38">
        <v>41697</v>
      </c>
    </row>
    <row r="718" spans="1:17">
      <c r="A718" s="7" t="s">
        <v>3481</v>
      </c>
      <c r="B718" s="20" t="str">
        <f>VLOOKUP(A718,'Product Database'!$1:$1048576,3,FALSE)</f>
        <v>LC00057BR</v>
      </c>
      <c r="D718" s="71">
        <v>1</v>
      </c>
      <c r="E718" s="116">
        <v>8.99</v>
      </c>
      <c r="F718" s="116">
        <v>4.99</v>
      </c>
      <c r="G718" s="66">
        <f t="shared" si="38"/>
        <v>13.98</v>
      </c>
      <c r="H718" s="35" t="e">
        <f>-VLOOKUP(B718,#REF!,3,FALSE)*0.75</f>
        <v>#REF!</v>
      </c>
      <c r="I718" s="35">
        <v>-2.42</v>
      </c>
      <c r="J718" s="35">
        <f t="shared" si="39"/>
        <v>-2.097</v>
      </c>
      <c r="K718" s="35"/>
      <c r="L718" s="35"/>
      <c r="M718" s="55"/>
      <c r="N718" s="35">
        <f>Table2[[#This Row],[Mileage]]*-0.25</f>
        <v>0</v>
      </c>
      <c r="O718" s="9" t="s">
        <v>10</v>
      </c>
      <c r="P718" s="35" t="e">
        <f>Table2[[#This Row],[Total Payment Received Before Fees]]+Table2[[#This Row],[Unit Cost]]+Table2[[#This Row],[Shipping Cost]]+Table2[[#This Row],[Amazon Fee]]+Table2[[#This Row],[Parking Fee]]+Table2[[#This Row],[Miscellaneous / Overhead]]</f>
        <v>#REF!</v>
      </c>
      <c r="Q718" s="38">
        <v>41697</v>
      </c>
    </row>
    <row r="719" spans="1:17">
      <c r="A719" s="7">
        <v>6</v>
      </c>
      <c r="B719" s="20" t="str">
        <f>VLOOKUP(A719,'Product Database'!$1:$1048576,3,FALSE)</f>
        <v>HBG100539</v>
      </c>
      <c r="D719" s="71">
        <v>1</v>
      </c>
      <c r="E719" s="116">
        <v>9.99</v>
      </c>
      <c r="F719" s="116">
        <v>5.49</v>
      </c>
      <c r="G719" s="66">
        <f t="shared" si="38"/>
        <v>15.48</v>
      </c>
      <c r="H719" s="35" t="e">
        <f>-VLOOKUP(B719,#REF!,3,FALSE)*0.75</f>
        <v>#REF!</v>
      </c>
      <c r="I719" s="35">
        <v>-2.76</v>
      </c>
      <c r="J719" s="35">
        <f t="shared" si="39"/>
        <v>-2.3220000000000001</v>
      </c>
      <c r="K719" s="35"/>
      <c r="L719" s="35"/>
      <c r="M719" s="55"/>
      <c r="N719" s="35">
        <f>Table2[[#This Row],[Mileage]]*-0.25</f>
        <v>0</v>
      </c>
      <c r="O719" s="9" t="s">
        <v>10</v>
      </c>
      <c r="P719" s="35" t="e">
        <f>Table2[[#This Row],[Total Payment Received Before Fees]]+Table2[[#This Row],[Unit Cost]]+Table2[[#This Row],[Shipping Cost]]+Table2[[#This Row],[Amazon Fee]]+Table2[[#This Row],[Parking Fee]]+Table2[[#This Row],[Miscellaneous / Overhead]]</f>
        <v>#REF!</v>
      </c>
      <c r="Q719" s="38">
        <v>41697</v>
      </c>
    </row>
    <row r="720" spans="1:17">
      <c r="A720" s="7" t="s">
        <v>1498</v>
      </c>
      <c r="B720" s="20" t="str">
        <f>VLOOKUP(A720,'Product Database'!$1:$1048576,3,FALSE)</f>
        <v>HBG100320GY</v>
      </c>
      <c r="D720" s="71">
        <v>1</v>
      </c>
      <c r="E720" s="116">
        <v>19.989999999999998</v>
      </c>
      <c r="F720" s="116">
        <v>5.49</v>
      </c>
      <c r="G720" s="66">
        <f t="shared" si="38"/>
        <v>25.479999999999997</v>
      </c>
      <c r="H720" s="35">
        <v>-6</v>
      </c>
      <c r="I720" s="35">
        <v>-3.29</v>
      </c>
      <c r="J720" s="35">
        <f t="shared" si="39"/>
        <v>-3.8219999999999992</v>
      </c>
      <c r="K720" s="35"/>
      <c r="L720" s="35"/>
      <c r="M720" s="55"/>
      <c r="N720" s="35">
        <f>Table2[[#This Row],[Mileage]]*-0.25</f>
        <v>0</v>
      </c>
      <c r="O720" s="9" t="s">
        <v>10</v>
      </c>
      <c r="P720" s="35">
        <f>Table2[[#This Row],[Total Payment Received Before Fees]]+Table2[[#This Row],[Unit Cost]]+Table2[[#This Row],[Shipping Cost]]+Table2[[#This Row],[Amazon Fee]]+Table2[[#This Row],[Parking Fee]]+Table2[[#This Row],[Miscellaneous / Overhead]]</f>
        <v>12.367999999999999</v>
      </c>
      <c r="Q720" s="38">
        <v>41697</v>
      </c>
    </row>
    <row r="721" spans="1:17">
      <c r="A721" s="7" t="s">
        <v>3052</v>
      </c>
      <c r="B721" s="20" t="str">
        <f>VLOOKUP(A721,'Product Database'!$1:$1048576,3,FALSE)</f>
        <v>HC24636HM</v>
      </c>
      <c r="D721" s="71">
        <v>1</v>
      </c>
      <c r="E721" s="116">
        <v>8.99</v>
      </c>
      <c r="F721" s="116">
        <v>4.99</v>
      </c>
      <c r="G721" s="66">
        <f t="shared" si="38"/>
        <v>13.98</v>
      </c>
      <c r="H721" s="35" t="e">
        <f>-VLOOKUP(B721,#REF!,3,FALSE)*0.75</f>
        <v>#REF!</v>
      </c>
      <c r="I721" s="35">
        <v>-2.09</v>
      </c>
      <c r="J721" s="35">
        <f t="shared" si="39"/>
        <v>-2.097</v>
      </c>
      <c r="K721" s="35"/>
      <c r="L721" s="35"/>
      <c r="M721" s="55"/>
      <c r="N721" s="35">
        <f>Table2[[#This Row],[Mileage]]*-0.25</f>
        <v>0</v>
      </c>
      <c r="O721" s="9" t="s">
        <v>10</v>
      </c>
      <c r="P721" s="35" t="e">
        <f>Table2[[#This Row],[Total Payment Received Before Fees]]+Table2[[#This Row],[Unit Cost]]+Table2[[#This Row],[Shipping Cost]]+Table2[[#This Row],[Amazon Fee]]+Table2[[#This Row],[Parking Fee]]+Table2[[#This Row],[Miscellaneous / Overhead]]</f>
        <v>#REF!</v>
      </c>
      <c r="Q721" s="38">
        <v>41697</v>
      </c>
    </row>
    <row r="722" spans="1:17">
      <c r="A722" s="7" t="s">
        <v>3366</v>
      </c>
      <c r="B722" s="20" t="str">
        <f>VLOOKUP(A722,'Product Database'!$1:$1048576,3,FALSE)</f>
        <v>DR170</v>
      </c>
      <c r="D722" s="71">
        <v>1</v>
      </c>
      <c r="E722" s="116">
        <v>19.989999999999998</v>
      </c>
      <c r="F722" s="116">
        <v>12.49</v>
      </c>
      <c r="G722" s="66">
        <f t="shared" si="38"/>
        <v>32.479999999999997</v>
      </c>
      <c r="H722" s="35" t="e">
        <f>-VLOOKUP(B722,#REF!,3,FALSE)*0.75</f>
        <v>#REF!</v>
      </c>
      <c r="I722" s="35">
        <v>-8.26</v>
      </c>
      <c r="J722" s="35">
        <f t="shared" si="39"/>
        <v>-4.871999999999999</v>
      </c>
      <c r="K722" s="35"/>
      <c r="L722" s="35"/>
      <c r="M722" s="55"/>
      <c r="N722" s="35">
        <f>Table2[[#This Row],[Mileage]]*-0.25</f>
        <v>0</v>
      </c>
      <c r="O722" s="9" t="s">
        <v>10</v>
      </c>
      <c r="P722" s="35" t="e">
        <f>Table2[[#This Row],[Total Payment Received Before Fees]]+Table2[[#This Row],[Unit Cost]]+Table2[[#This Row],[Shipping Cost]]+Table2[[#This Row],[Amazon Fee]]+Table2[[#This Row],[Parking Fee]]+Table2[[#This Row],[Miscellaneous / Overhead]]</f>
        <v>#REF!</v>
      </c>
      <c r="Q722" s="38">
        <v>41697</v>
      </c>
    </row>
    <row r="723" spans="1:17">
      <c r="A723" s="7" t="s">
        <v>3119</v>
      </c>
      <c r="B723" s="20" t="str">
        <f>VLOOKUP(A723,'Product Database'!$1:$1048576,3,FALSE)</f>
        <v>HC24521</v>
      </c>
      <c r="D723" s="71">
        <v>1</v>
      </c>
      <c r="E723" s="35">
        <v>7.99</v>
      </c>
      <c r="F723" s="46">
        <v>4.99</v>
      </c>
      <c r="G723" s="66">
        <f t="shared" si="38"/>
        <v>12.98</v>
      </c>
      <c r="H723" s="35">
        <v>-0.75</v>
      </c>
      <c r="I723" s="35">
        <v>-2.09</v>
      </c>
      <c r="J723" s="35">
        <f t="shared" si="39"/>
        <v>-1.9470000000000001</v>
      </c>
      <c r="K723" s="35"/>
      <c r="L723" s="35"/>
      <c r="M723" s="55"/>
      <c r="N723" s="35">
        <f>Table2[[#This Row],[Mileage]]*-0.25</f>
        <v>0</v>
      </c>
      <c r="O723" s="9" t="s">
        <v>10</v>
      </c>
      <c r="P723" s="35">
        <f>Table2[[#This Row],[Total Payment Received Before Fees]]+Table2[[#This Row],[Unit Cost]]+Table2[[#This Row],[Shipping Cost]]+Table2[[#This Row],[Amazon Fee]]+Table2[[#This Row],[Parking Fee]]+Table2[[#This Row],[Miscellaneous / Overhead]]</f>
        <v>8.1930000000000014</v>
      </c>
      <c r="Q723" s="38">
        <v>41697</v>
      </c>
    </row>
    <row r="724" spans="1:17">
      <c r="A724" s="7" t="s">
        <v>244</v>
      </c>
      <c r="B724" s="20" t="str">
        <f>VLOOKUP(A724,'Product Database'!$1:$1048576,3,FALSE)</f>
        <v>HBG100434BEI</v>
      </c>
      <c r="D724" s="71">
        <v>1</v>
      </c>
      <c r="E724" s="35">
        <v>20.49</v>
      </c>
      <c r="F724" s="46">
        <v>6.49</v>
      </c>
      <c r="G724" s="66">
        <f t="shared" si="38"/>
        <v>26.979999999999997</v>
      </c>
      <c r="H724" s="45">
        <v>-6</v>
      </c>
      <c r="I724" s="45">
        <v>-6.51</v>
      </c>
      <c r="J724" s="35">
        <f t="shared" si="39"/>
        <v>-4.0469999999999997</v>
      </c>
      <c r="K724" s="35"/>
      <c r="L724" s="35"/>
      <c r="M724" s="55"/>
      <c r="N724" s="35">
        <f>Table2[[#This Row],[Mileage]]*-0.25</f>
        <v>0</v>
      </c>
      <c r="O724" s="13" t="s">
        <v>11</v>
      </c>
      <c r="P724" s="35">
        <f>Table2[[#This Row],[Total Payment Received Before Fees]]+Table2[[#This Row],[Unit Cost]]+Table2[[#This Row],[Shipping Cost]]+Table2[[#This Row],[Amazon Fee]]+Table2[[#This Row],[Parking Fee]]+Table2[[#This Row],[Miscellaneous / Overhead]]</f>
        <v>10.422999999999998</v>
      </c>
      <c r="Q724" s="38">
        <v>41698</v>
      </c>
    </row>
    <row r="725" spans="1:17">
      <c r="A725" s="7" t="s">
        <v>1483</v>
      </c>
      <c r="B725" s="20" t="str">
        <f>VLOOKUP(A725,'Product Database'!$1:$1048576,3,FALSE)</f>
        <v>HBG100291BR</v>
      </c>
      <c r="D725" s="71">
        <v>1</v>
      </c>
      <c r="E725" s="35">
        <v>19.989999999999998</v>
      </c>
      <c r="F725" s="46">
        <v>6.49</v>
      </c>
      <c r="G725" s="66">
        <f t="shared" si="38"/>
        <v>26.479999999999997</v>
      </c>
      <c r="H725" s="45">
        <v>-3.15</v>
      </c>
      <c r="I725" s="45">
        <v>-6.51</v>
      </c>
      <c r="J725" s="35">
        <f t="shared" si="39"/>
        <v>-3.9719999999999995</v>
      </c>
      <c r="K725" s="35"/>
      <c r="L725" s="35"/>
      <c r="M725" s="55"/>
      <c r="N725" s="35">
        <f>Table2[[#This Row],[Mileage]]*-0.25</f>
        <v>0</v>
      </c>
      <c r="O725" s="13" t="s">
        <v>11</v>
      </c>
      <c r="P725" s="35">
        <f>Table2[[#This Row],[Total Payment Received Before Fees]]+Table2[[#This Row],[Unit Cost]]+Table2[[#This Row],[Shipping Cost]]+Table2[[#This Row],[Amazon Fee]]+Table2[[#This Row],[Parking Fee]]+Table2[[#This Row],[Miscellaneous / Overhead]]</f>
        <v>12.848000000000001</v>
      </c>
      <c r="Q725" s="38">
        <v>41698</v>
      </c>
    </row>
    <row r="726" spans="1:17">
      <c r="A726" s="7" t="s">
        <v>3070</v>
      </c>
      <c r="B726" s="20" t="str">
        <f>VLOOKUP(A726,'Product Database'!$1:$1048576,3,FALSE)</f>
        <v>HCYDL-003</v>
      </c>
      <c r="D726" s="71">
        <v>1</v>
      </c>
      <c r="E726" s="35">
        <v>8.99</v>
      </c>
      <c r="F726" s="46">
        <v>4.99</v>
      </c>
      <c r="G726" s="66">
        <f t="shared" si="38"/>
        <v>13.98</v>
      </c>
      <c r="H726" s="45" t="e">
        <f>-VLOOKUP(B726,#REF!,3,FALSE)*0.75</f>
        <v>#REF!</v>
      </c>
      <c r="I726" s="45">
        <v>-2.09</v>
      </c>
      <c r="J726" s="35">
        <f t="shared" si="39"/>
        <v>-2.097</v>
      </c>
      <c r="K726" s="35"/>
      <c r="L726" s="35"/>
      <c r="M726" s="55"/>
      <c r="N726" s="35">
        <f>Table2[[#This Row],[Mileage]]*-0.25</f>
        <v>0</v>
      </c>
      <c r="O726" s="13" t="s">
        <v>11</v>
      </c>
      <c r="P726" s="35" t="e">
        <f>Table2[[#This Row],[Total Payment Received Before Fees]]+Table2[[#This Row],[Unit Cost]]+Table2[[#This Row],[Shipping Cost]]+Table2[[#This Row],[Amazon Fee]]+Table2[[#This Row],[Parking Fee]]+Table2[[#This Row],[Miscellaneous / Overhead]]</f>
        <v>#REF!</v>
      </c>
      <c r="Q726" s="38">
        <v>41698</v>
      </c>
    </row>
    <row r="727" spans="1:17">
      <c r="A727" s="12" t="s">
        <v>1483</v>
      </c>
      <c r="B727" s="20" t="str">
        <f>VLOOKUP(A727,'Product Database'!$1:$1048576,3,FALSE)</f>
        <v>HBG100291BR</v>
      </c>
      <c r="D727" s="71">
        <v>1</v>
      </c>
      <c r="E727" s="35">
        <v>19.989999999999998</v>
      </c>
      <c r="F727" s="46">
        <v>6.49</v>
      </c>
      <c r="G727" s="66">
        <f t="shared" si="38"/>
        <v>26.479999999999997</v>
      </c>
      <c r="H727" s="45" t="e">
        <f>-VLOOKUP(B727,#REF!,3,FALSE)*0.75</f>
        <v>#REF!</v>
      </c>
      <c r="I727" s="45">
        <v>-3</v>
      </c>
      <c r="J727" s="35">
        <f t="shared" si="39"/>
        <v>-3.9719999999999995</v>
      </c>
      <c r="K727" s="35"/>
      <c r="L727" s="35"/>
      <c r="M727" s="55"/>
      <c r="N727" s="35">
        <f>Table2[[#This Row],[Mileage]]*-0.25</f>
        <v>0</v>
      </c>
      <c r="O727" s="13" t="s">
        <v>11</v>
      </c>
      <c r="P727" s="35" t="e">
        <f>Table2[[#This Row],[Total Payment Received Before Fees]]+Table2[[#This Row],[Unit Cost]]+Table2[[#This Row],[Shipping Cost]]+Table2[[#This Row],[Amazon Fee]]+Table2[[#This Row],[Parking Fee]]+Table2[[#This Row],[Miscellaneous / Overhead]]</f>
        <v>#REF!</v>
      </c>
      <c r="Q727" s="38">
        <v>41698</v>
      </c>
    </row>
    <row r="728" spans="1:17">
      <c r="A728" s="12" t="s">
        <v>3111</v>
      </c>
      <c r="B728" s="20" t="str">
        <f>VLOOKUP(A728,'Product Database'!$1:$1048576,3,FALSE)</f>
        <v>HC24613</v>
      </c>
      <c r="D728" s="71">
        <v>1</v>
      </c>
      <c r="E728" s="35">
        <v>7.99</v>
      </c>
      <c r="F728" s="46">
        <v>4.99</v>
      </c>
      <c r="G728" s="66">
        <f t="shared" si="38"/>
        <v>12.98</v>
      </c>
      <c r="H728" s="45" t="e">
        <f>-VLOOKUP(B728,#REF!,3,FALSE)*0.75</f>
        <v>#REF!</v>
      </c>
      <c r="I728" s="45">
        <v>-2.09</v>
      </c>
      <c r="J728" s="35">
        <f t="shared" si="39"/>
        <v>-1.9470000000000001</v>
      </c>
      <c r="K728" s="35"/>
      <c r="L728" s="35"/>
      <c r="M728" s="55"/>
      <c r="N728" s="35">
        <f>Table2[[#This Row],[Mileage]]*-0.25</f>
        <v>0</v>
      </c>
      <c r="O728" s="13" t="s">
        <v>11</v>
      </c>
      <c r="P728" s="35" t="e">
        <f>Table2[[#This Row],[Total Payment Received Before Fees]]+Table2[[#This Row],[Unit Cost]]+Table2[[#This Row],[Shipping Cost]]+Table2[[#This Row],[Amazon Fee]]+Table2[[#This Row],[Parking Fee]]+Table2[[#This Row],[Miscellaneous / Overhead]]</f>
        <v>#REF!</v>
      </c>
      <c r="Q728" s="38">
        <v>41698</v>
      </c>
    </row>
    <row r="729" spans="1:17">
      <c r="A729" s="12" t="s">
        <v>3119</v>
      </c>
      <c r="B729" s="20" t="str">
        <f>VLOOKUP(A729,'Product Database'!$1:$1048576,3,FALSE)</f>
        <v>HC24521</v>
      </c>
      <c r="D729" s="71">
        <v>1</v>
      </c>
      <c r="E729" s="35">
        <v>7.99</v>
      </c>
      <c r="F729" s="46">
        <v>4.99</v>
      </c>
      <c r="G729" s="66">
        <f t="shared" si="38"/>
        <v>12.98</v>
      </c>
      <c r="H729" s="45">
        <v>-0.75</v>
      </c>
      <c r="I729" s="45">
        <v>-2.09</v>
      </c>
      <c r="J729" s="35">
        <f t="shared" si="39"/>
        <v>-1.9470000000000001</v>
      </c>
      <c r="K729" s="35"/>
      <c r="L729" s="35"/>
      <c r="M729" s="55"/>
      <c r="N729" s="35">
        <f>Table2[[#This Row],[Mileage]]*-0.25</f>
        <v>0</v>
      </c>
      <c r="O729" s="13" t="s">
        <v>11</v>
      </c>
      <c r="P729" s="35">
        <f>Table2[[#This Row],[Total Payment Received Before Fees]]+Table2[[#This Row],[Unit Cost]]+Table2[[#This Row],[Shipping Cost]]+Table2[[#This Row],[Amazon Fee]]+Table2[[#This Row],[Parking Fee]]+Table2[[#This Row],[Miscellaneous / Overhead]]</f>
        <v>8.1930000000000014</v>
      </c>
      <c r="Q729" s="38">
        <v>41698</v>
      </c>
    </row>
    <row r="730" spans="1:17">
      <c r="A730" s="12" t="s">
        <v>3119</v>
      </c>
      <c r="B730" s="20" t="str">
        <f>VLOOKUP(A730,'Product Database'!$1:$1048576,3,FALSE)</f>
        <v>HC24521</v>
      </c>
      <c r="D730" s="71">
        <v>1</v>
      </c>
      <c r="E730" s="116">
        <v>7.99</v>
      </c>
      <c r="F730" s="46">
        <v>4.99</v>
      </c>
      <c r="G730" s="66">
        <f t="shared" ref="G730:G761" si="40">SUM(E730:F730)</f>
        <v>12.98</v>
      </c>
      <c r="H730" s="45">
        <v>-0.75</v>
      </c>
      <c r="I730" s="45"/>
      <c r="J730" s="35">
        <f t="shared" si="39"/>
        <v>-1.9470000000000001</v>
      </c>
      <c r="K730" s="35"/>
      <c r="L730" s="35"/>
      <c r="M730" s="55"/>
      <c r="N730" s="35">
        <f>Table2[[#This Row],[Mileage]]*-0.25</f>
        <v>0</v>
      </c>
      <c r="O730" s="13"/>
      <c r="P730" s="35">
        <f>Table2[[#This Row],[Total Payment Received Before Fees]]+Table2[[#This Row],[Unit Cost]]+Table2[[#This Row],[Shipping Cost]]+Table2[[#This Row],[Amazon Fee]]+Table2[[#This Row],[Parking Fee]]+Table2[[#This Row],[Miscellaneous / Overhead]]</f>
        <v>10.283000000000001</v>
      </c>
      <c r="Q730" s="38">
        <v>41699</v>
      </c>
    </row>
    <row r="731" spans="1:17">
      <c r="A731" s="12" t="s">
        <v>2019</v>
      </c>
      <c r="B731" s="20" t="str">
        <f>VLOOKUP(A731,'Product Database'!$1:$1048576,3,FALSE)</f>
        <v>HBG100153B</v>
      </c>
      <c r="D731" s="71">
        <v>1</v>
      </c>
      <c r="E731" s="116">
        <v>9.99</v>
      </c>
      <c r="F731" s="46">
        <v>4.99</v>
      </c>
      <c r="G731" s="66">
        <f t="shared" si="40"/>
        <v>14.98</v>
      </c>
      <c r="H731" s="45" t="e">
        <f>-VLOOKUP(B731,#REF!,3,FALSE)*0.75</f>
        <v>#REF!</v>
      </c>
      <c r="I731" s="45"/>
      <c r="J731" s="35">
        <f t="shared" si="39"/>
        <v>-2.2469999999999999</v>
      </c>
      <c r="K731" s="35"/>
      <c r="L731" s="35"/>
      <c r="M731" s="55"/>
      <c r="N731" s="35">
        <f>Table2[[#This Row],[Mileage]]*-0.25</f>
        <v>0</v>
      </c>
      <c r="O731" s="13"/>
      <c r="P731" s="35" t="e">
        <f>Table2[[#This Row],[Total Payment Received Before Fees]]+Table2[[#This Row],[Unit Cost]]+Table2[[#This Row],[Shipping Cost]]+Table2[[#This Row],[Amazon Fee]]+Table2[[#This Row],[Parking Fee]]+Table2[[#This Row],[Miscellaneous / Overhead]]</f>
        <v>#REF!</v>
      </c>
      <c r="Q731" s="38">
        <v>41699</v>
      </c>
    </row>
    <row r="732" spans="1:17">
      <c r="A732" s="12" t="s">
        <v>2019</v>
      </c>
      <c r="B732" s="20" t="str">
        <f>VLOOKUP(A732,'Product Database'!$1:$1048576,3,FALSE)</f>
        <v>HBG100153B</v>
      </c>
      <c r="D732" s="71">
        <v>1</v>
      </c>
      <c r="E732" s="116">
        <v>9.99</v>
      </c>
      <c r="F732" s="46">
        <v>4.99</v>
      </c>
      <c r="G732" s="66">
        <f t="shared" si="40"/>
        <v>14.98</v>
      </c>
      <c r="H732" s="45" t="e">
        <f>-VLOOKUP(B732,#REF!,3,FALSE)*0.75</f>
        <v>#REF!</v>
      </c>
      <c r="I732" s="45"/>
      <c r="J732" s="35">
        <f t="shared" si="39"/>
        <v>-2.2469999999999999</v>
      </c>
      <c r="K732" s="35"/>
      <c r="L732" s="35"/>
      <c r="M732" s="55"/>
      <c r="N732" s="35">
        <f>Table2[[#This Row],[Mileage]]*-0.25</f>
        <v>0</v>
      </c>
      <c r="O732" s="13"/>
      <c r="P732" s="35" t="e">
        <f>Table2[[#This Row],[Total Payment Received Before Fees]]+Table2[[#This Row],[Unit Cost]]+Table2[[#This Row],[Shipping Cost]]+Table2[[#This Row],[Amazon Fee]]+Table2[[#This Row],[Parking Fee]]+Table2[[#This Row],[Miscellaneous / Overhead]]</f>
        <v>#REF!</v>
      </c>
      <c r="Q732" s="38">
        <v>41699</v>
      </c>
    </row>
    <row r="733" spans="1:17">
      <c r="A733" s="12" t="s">
        <v>1552</v>
      </c>
      <c r="B733" s="20" t="str">
        <f>VLOOKUP(A733,'Product Database'!$1:$1048576,3,FALSE)</f>
        <v>HBG100338BR</v>
      </c>
      <c r="D733" s="71">
        <v>1</v>
      </c>
      <c r="E733" s="116">
        <v>14.99</v>
      </c>
      <c r="F733" s="46">
        <v>5.49</v>
      </c>
      <c r="G733" s="66">
        <f t="shared" si="40"/>
        <v>20.48</v>
      </c>
      <c r="H733" s="45" t="e">
        <f>-VLOOKUP(B733,#REF!,3,FALSE)*0.75</f>
        <v>#REF!</v>
      </c>
      <c r="I733" s="45"/>
      <c r="J733" s="35">
        <f t="shared" si="39"/>
        <v>-3.0720000000000001</v>
      </c>
      <c r="K733" s="35"/>
      <c r="L733" s="35"/>
      <c r="M733" s="55"/>
      <c r="N733" s="35">
        <f>Table2[[#This Row],[Mileage]]*-0.25</f>
        <v>0</v>
      </c>
      <c r="O733" s="13"/>
      <c r="P733" s="35" t="e">
        <f>Table2[[#This Row],[Total Payment Received Before Fees]]+Table2[[#This Row],[Unit Cost]]+Table2[[#This Row],[Shipping Cost]]+Table2[[#This Row],[Amazon Fee]]+Table2[[#This Row],[Parking Fee]]+Table2[[#This Row],[Miscellaneous / Overhead]]</f>
        <v>#REF!</v>
      </c>
      <c r="Q733" s="38">
        <v>41699</v>
      </c>
    </row>
    <row r="734" spans="1:17">
      <c r="A734" s="12" t="s">
        <v>2019</v>
      </c>
      <c r="B734" s="20" t="str">
        <f>VLOOKUP(A734,'Product Database'!$1:$1048576,3,FALSE)</f>
        <v>HBG100153B</v>
      </c>
      <c r="D734" s="71">
        <v>1</v>
      </c>
      <c r="E734" s="116">
        <v>9.99</v>
      </c>
      <c r="F734" s="46">
        <v>4.99</v>
      </c>
      <c r="G734" s="66">
        <f t="shared" si="40"/>
        <v>14.98</v>
      </c>
      <c r="H734" s="45" t="e">
        <f>-VLOOKUP(B734,#REF!,3,FALSE)*0.75</f>
        <v>#REF!</v>
      </c>
      <c r="I734" s="45"/>
      <c r="J734" s="35">
        <f t="shared" si="39"/>
        <v>-2.2469999999999999</v>
      </c>
      <c r="K734" s="35"/>
      <c r="L734" s="35"/>
      <c r="M734" s="55"/>
      <c r="N734" s="35">
        <f>Table2[[#This Row],[Mileage]]*-0.25</f>
        <v>0</v>
      </c>
      <c r="O734" s="13"/>
      <c r="P734" s="35" t="e">
        <f>Table2[[#This Row],[Total Payment Received Before Fees]]+Table2[[#This Row],[Unit Cost]]+Table2[[#This Row],[Shipping Cost]]+Table2[[#This Row],[Amazon Fee]]+Table2[[#This Row],[Parking Fee]]+Table2[[#This Row],[Miscellaneous / Overhead]]</f>
        <v>#REF!</v>
      </c>
      <c r="Q734" s="38">
        <v>41699</v>
      </c>
    </row>
    <row r="735" spans="1:17">
      <c r="A735" s="12" t="s">
        <v>6026</v>
      </c>
      <c r="B735" s="20" t="str">
        <f>VLOOKUP(A735,'Product Database'!$1:$1048576,3,FALSE)</f>
        <v>HBGKD001B</v>
      </c>
      <c r="D735" s="71">
        <v>1</v>
      </c>
      <c r="E735" s="116">
        <v>9.99</v>
      </c>
      <c r="F735" s="46">
        <v>4.99</v>
      </c>
      <c r="G735" s="66">
        <f t="shared" si="40"/>
        <v>14.98</v>
      </c>
      <c r="H735" s="45" t="e">
        <f>-VLOOKUP(B735,#REF!,3,FALSE)*0.75</f>
        <v>#REF!</v>
      </c>
      <c r="I735" s="45"/>
      <c r="J735" s="35">
        <f t="shared" si="39"/>
        <v>-2.2469999999999999</v>
      </c>
      <c r="K735" s="35"/>
      <c r="L735" s="35"/>
      <c r="M735" s="55"/>
      <c r="N735" s="35">
        <f>Table2[[#This Row],[Mileage]]*-0.25</f>
        <v>0</v>
      </c>
      <c r="O735" s="13"/>
      <c r="P735" s="35" t="e">
        <f>Table2[[#This Row],[Total Payment Received Before Fees]]+Table2[[#This Row],[Unit Cost]]+Table2[[#This Row],[Shipping Cost]]+Table2[[#This Row],[Amazon Fee]]+Table2[[#This Row],[Parking Fee]]+Table2[[#This Row],[Miscellaneous / Overhead]]</f>
        <v>#REF!</v>
      </c>
      <c r="Q735" s="38">
        <v>41699</v>
      </c>
    </row>
    <row r="736" spans="1:17">
      <c r="A736" s="12" t="s">
        <v>189</v>
      </c>
      <c r="B736" s="20" t="str">
        <f>VLOOKUP(A736,'Product Database'!$1:$1048576,3,FALSE)</f>
        <v>HBG100613S</v>
      </c>
      <c r="D736" s="71">
        <v>1</v>
      </c>
      <c r="E736" s="116">
        <v>20</v>
      </c>
      <c r="F736" s="46">
        <v>5.49</v>
      </c>
      <c r="G736" s="66">
        <f t="shared" si="40"/>
        <v>25.490000000000002</v>
      </c>
      <c r="H736" s="45" t="e">
        <f>-VLOOKUP(B736,#REF!,3,FALSE)*0.75</f>
        <v>#REF!</v>
      </c>
      <c r="I736" s="45"/>
      <c r="J736" s="35">
        <f t="shared" si="39"/>
        <v>-3.8235000000000001</v>
      </c>
      <c r="K736" s="35"/>
      <c r="L736" s="35"/>
      <c r="M736" s="55"/>
      <c r="N736" s="35">
        <f>Table2[[#This Row],[Mileage]]*-0.25</f>
        <v>0</v>
      </c>
      <c r="O736" s="13"/>
      <c r="P736" s="35" t="e">
        <f>Table2[[#This Row],[Total Payment Received Before Fees]]+Table2[[#This Row],[Unit Cost]]+Table2[[#This Row],[Shipping Cost]]+Table2[[#This Row],[Amazon Fee]]+Table2[[#This Row],[Parking Fee]]+Table2[[#This Row],[Miscellaneous / Overhead]]</f>
        <v>#REF!</v>
      </c>
      <c r="Q736" s="38">
        <v>41699</v>
      </c>
    </row>
    <row r="737" spans="1:17">
      <c r="A737" s="12" t="s">
        <v>2372</v>
      </c>
      <c r="B737" s="20" t="str">
        <f>VLOOKUP(A737,'Product Database'!$1:$1048576,3,FALSE)</f>
        <v>GCB1258B</v>
      </c>
      <c r="D737" s="71">
        <v>1</v>
      </c>
      <c r="E737" s="116">
        <v>6.99</v>
      </c>
      <c r="F737" s="46">
        <v>4.74</v>
      </c>
      <c r="G737" s="66">
        <f t="shared" si="40"/>
        <v>11.73</v>
      </c>
      <c r="H737" s="45" t="e">
        <f>-VLOOKUP(B737,#REF!,3,FALSE)*0.75</f>
        <v>#REF!</v>
      </c>
      <c r="I737" s="45"/>
      <c r="J737" s="35">
        <f t="shared" si="39"/>
        <v>-1.7595000000000001</v>
      </c>
      <c r="K737" s="35"/>
      <c r="L737" s="35"/>
      <c r="M737" s="55"/>
      <c r="N737" s="35">
        <f>Table2[[#This Row],[Mileage]]*-0.25</f>
        <v>0</v>
      </c>
      <c r="O737" s="13"/>
      <c r="P737" s="35" t="e">
        <f>Table2[[#This Row],[Total Payment Received Before Fees]]+Table2[[#This Row],[Unit Cost]]+Table2[[#This Row],[Shipping Cost]]+Table2[[#This Row],[Amazon Fee]]+Table2[[#This Row],[Parking Fee]]+Table2[[#This Row],[Miscellaneous / Overhead]]</f>
        <v>#REF!</v>
      </c>
      <c r="Q737" s="38">
        <v>41699</v>
      </c>
    </row>
    <row r="738" spans="1:17">
      <c r="A738" s="12" t="s">
        <v>189</v>
      </c>
      <c r="B738" s="20" t="str">
        <f>VLOOKUP(A738,'Product Database'!$1:$1048576,3,FALSE)</f>
        <v>HBG100613S</v>
      </c>
      <c r="D738" s="71">
        <v>1</v>
      </c>
      <c r="E738" s="116">
        <v>20</v>
      </c>
      <c r="F738" s="46">
        <v>5.49</v>
      </c>
      <c r="G738" s="66">
        <f t="shared" si="40"/>
        <v>25.490000000000002</v>
      </c>
      <c r="H738" s="45" t="e">
        <f>-VLOOKUP(B738,#REF!,3,FALSE)*0.75</f>
        <v>#REF!</v>
      </c>
      <c r="I738" s="45"/>
      <c r="J738" s="35">
        <f t="shared" si="39"/>
        <v>-3.8235000000000001</v>
      </c>
      <c r="K738" s="35"/>
      <c r="L738" s="35"/>
      <c r="M738" s="55"/>
      <c r="N738" s="35">
        <f>Table2[[#This Row],[Mileage]]*-0.25</f>
        <v>0</v>
      </c>
      <c r="O738" s="13"/>
      <c r="P738" s="35" t="e">
        <f>Table2[[#This Row],[Total Payment Received Before Fees]]+Table2[[#This Row],[Unit Cost]]+Table2[[#This Row],[Shipping Cost]]+Table2[[#This Row],[Amazon Fee]]+Table2[[#This Row],[Parking Fee]]+Table2[[#This Row],[Miscellaneous / Overhead]]</f>
        <v>#REF!</v>
      </c>
      <c r="Q738" s="38">
        <v>41699</v>
      </c>
    </row>
    <row r="739" spans="1:17">
      <c r="A739" s="12" t="s">
        <v>2019</v>
      </c>
      <c r="B739" s="20" t="str">
        <f>VLOOKUP(A739,'Product Database'!$1:$1048576,3,FALSE)</f>
        <v>HBG100153B</v>
      </c>
      <c r="D739" s="71">
        <v>1</v>
      </c>
      <c r="E739" s="116">
        <v>9.99</v>
      </c>
      <c r="F739" s="46">
        <v>4.99</v>
      </c>
      <c r="G739" s="66">
        <f t="shared" si="40"/>
        <v>14.98</v>
      </c>
      <c r="H739" s="45" t="e">
        <f>-VLOOKUP(B739,#REF!,3,FALSE)*0.75</f>
        <v>#REF!</v>
      </c>
      <c r="I739" s="45"/>
      <c r="J739" s="35">
        <f t="shared" si="39"/>
        <v>-2.2469999999999999</v>
      </c>
      <c r="K739" s="35"/>
      <c r="L739" s="35"/>
      <c r="M739" s="55"/>
      <c r="N739" s="35">
        <f>Table2[[#This Row],[Mileage]]*-0.25</f>
        <v>0</v>
      </c>
      <c r="O739" s="13"/>
      <c r="P739" s="35" t="e">
        <f>Table2[[#This Row],[Total Payment Received Before Fees]]+Table2[[#This Row],[Unit Cost]]+Table2[[#This Row],[Shipping Cost]]+Table2[[#This Row],[Amazon Fee]]+Table2[[#This Row],[Parking Fee]]+Table2[[#This Row],[Miscellaneous / Overhead]]</f>
        <v>#REF!</v>
      </c>
      <c r="Q739" s="38">
        <v>41699</v>
      </c>
    </row>
    <row r="740" spans="1:17">
      <c r="A740" s="12" t="s">
        <v>2824</v>
      </c>
      <c r="B740" s="20" t="str">
        <f>VLOOKUP(A740,'Product Database'!$1:$1048576,3,FALSE)</f>
        <v>CAP-00098B</v>
      </c>
      <c r="D740" s="71">
        <v>1</v>
      </c>
      <c r="E740" s="116">
        <v>11.99</v>
      </c>
      <c r="F740" s="46">
        <v>4.99</v>
      </c>
      <c r="G740" s="66">
        <f t="shared" si="40"/>
        <v>16.98</v>
      </c>
      <c r="H740" s="45" t="e">
        <f>-VLOOKUP(B740,#REF!,3,FALSE)*0.75</f>
        <v>#REF!</v>
      </c>
      <c r="I740" s="45"/>
      <c r="J740" s="35">
        <f t="shared" si="39"/>
        <v>-2.5470000000000002</v>
      </c>
      <c r="K740" s="35"/>
      <c r="L740" s="35"/>
      <c r="M740" s="55"/>
      <c r="N740" s="35">
        <f>Table2[[#This Row],[Mileage]]*-0.25</f>
        <v>0</v>
      </c>
      <c r="O740" s="13"/>
      <c r="P740" s="35" t="e">
        <f>Table2[[#This Row],[Total Payment Received Before Fees]]+Table2[[#This Row],[Unit Cost]]+Table2[[#This Row],[Shipping Cost]]+Table2[[#This Row],[Amazon Fee]]+Table2[[#This Row],[Parking Fee]]+Table2[[#This Row],[Miscellaneous / Overhead]]</f>
        <v>#REF!</v>
      </c>
      <c r="Q740" s="38">
        <v>41699</v>
      </c>
    </row>
    <row r="741" spans="1:17">
      <c r="A741" s="12" t="s">
        <v>512</v>
      </c>
      <c r="B741" s="20" t="str">
        <f>VLOOKUP(A741,'Product Database'!$1:$1048576,3,FALSE)</f>
        <v>HBG100508FU</v>
      </c>
      <c r="D741" s="71">
        <v>1</v>
      </c>
      <c r="E741" s="116">
        <v>22.99</v>
      </c>
      <c r="F741" s="46">
        <v>0</v>
      </c>
      <c r="G741" s="66">
        <f t="shared" si="40"/>
        <v>22.99</v>
      </c>
      <c r="H741" s="45" t="e">
        <f>-VLOOKUP(B741,#REF!,3,FALSE)*0.75</f>
        <v>#REF!</v>
      </c>
      <c r="I741" s="45"/>
      <c r="J741" s="35">
        <f t="shared" si="39"/>
        <v>-3.4484999999999997</v>
      </c>
      <c r="K741" s="35"/>
      <c r="L741" s="35"/>
      <c r="M741" s="55"/>
      <c r="N741" s="35">
        <f>Table2[[#This Row],[Mileage]]*-0.25</f>
        <v>0</v>
      </c>
      <c r="O741" s="13"/>
      <c r="P741" s="35" t="e">
        <f>Table2[[#This Row],[Total Payment Received Before Fees]]+Table2[[#This Row],[Unit Cost]]+Table2[[#This Row],[Shipping Cost]]+Table2[[#This Row],[Amazon Fee]]+Table2[[#This Row],[Parking Fee]]+Table2[[#This Row],[Miscellaneous / Overhead]]</f>
        <v>#REF!</v>
      </c>
      <c r="Q741" s="38">
        <v>41699</v>
      </c>
    </row>
    <row r="742" spans="1:17">
      <c r="A742" s="12" t="s">
        <v>3073</v>
      </c>
      <c r="B742" s="20" t="str">
        <f>VLOOKUP(A742,'Product Database'!$1:$1048576,3,FALSE)</f>
        <v>HC24762</v>
      </c>
      <c r="D742" s="71">
        <v>1</v>
      </c>
      <c r="E742" s="116">
        <v>8.99</v>
      </c>
      <c r="F742" s="46">
        <v>4.99</v>
      </c>
      <c r="G742" s="66">
        <f t="shared" si="40"/>
        <v>13.98</v>
      </c>
      <c r="H742" s="45" t="e">
        <f>-VLOOKUP(B742,#REF!,3,FALSE)*0.75</f>
        <v>#REF!</v>
      </c>
      <c r="I742" s="45"/>
      <c r="J742" s="35">
        <f t="shared" si="39"/>
        <v>-2.097</v>
      </c>
      <c r="K742" s="35"/>
      <c r="L742" s="35"/>
      <c r="M742" s="55"/>
      <c r="N742" s="35">
        <f>Table2[[#This Row],[Mileage]]*-0.25</f>
        <v>0</v>
      </c>
      <c r="O742" s="13"/>
      <c r="P742" s="35" t="e">
        <f>Table2[[#This Row],[Total Payment Received Before Fees]]+Table2[[#This Row],[Unit Cost]]+Table2[[#This Row],[Shipping Cost]]+Table2[[#This Row],[Amazon Fee]]+Table2[[#This Row],[Parking Fee]]+Table2[[#This Row],[Miscellaneous / Overhead]]</f>
        <v>#REF!</v>
      </c>
      <c r="Q742" s="38">
        <v>41699</v>
      </c>
    </row>
    <row r="743" spans="1:17">
      <c r="A743" s="12" t="s">
        <v>934</v>
      </c>
      <c r="B743" s="20" t="str">
        <f>VLOOKUP(A743,'Product Database'!$1:$1048576,3,FALSE)</f>
        <v>HBG100504G</v>
      </c>
      <c r="D743" s="71">
        <v>1</v>
      </c>
      <c r="E743" s="116">
        <v>29.99</v>
      </c>
      <c r="F743" s="46">
        <v>4.49</v>
      </c>
      <c r="G743" s="66">
        <f t="shared" si="40"/>
        <v>34.479999999999997</v>
      </c>
      <c r="H743" s="45" t="e">
        <f>-VLOOKUP(B743,#REF!,3,FALSE)*0.75</f>
        <v>#REF!</v>
      </c>
      <c r="I743" s="45"/>
      <c r="J743" s="35">
        <f t="shared" si="39"/>
        <v>-5.1719999999999997</v>
      </c>
      <c r="K743" s="35"/>
      <c r="L743" s="35"/>
      <c r="M743" s="55"/>
      <c r="N743" s="35">
        <f>Table2[[#This Row],[Mileage]]*-0.25</f>
        <v>0</v>
      </c>
      <c r="O743" s="13"/>
      <c r="P743" s="35" t="e">
        <f>Table2[[#This Row],[Total Payment Received Before Fees]]+Table2[[#This Row],[Unit Cost]]+Table2[[#This Row],[Shipping Cost]]+Table2[[#This Row],[Amazon Fee]]+Table2[[#This Row],[Parking Fee]]+Table2[[#This Row],[Miscellaneous / Overhead]]</f>
        <v>#REF!</v>
      </c>
      <c r="Q743" s="38">
        <v>41700</v>
      </c>
    </row>
    <row r="744" spans="1:17">
      <c r="A744" s="12" t="s">
        <v>3057</v>
      </c>
      <c r="B744" s="20" t="str">
        <f>VLOOKUP(A744,'Product Database'!$1:$1048576,3,FALSE)</f>
        <v>HC24624S</v>
      </c>
      <c r="D744" s="71">
        <v>1</v>
      </c>
      <c r="E744" s="116">
        <v>8.99</v>
      </c>
      <c r="F744" s="46">
        <v>4.99</v>
      </c>
      <c r="G744" s="66">
        <f t="shared" si="40"/>
        <v>13.98</v>
      </c>
      <c r="H744" s="45" t="e">
        <f>-VLOOKUP(B744,#REF!,3,FALSE)*0.75</f>
        <v>#REF!</v>
      </c>
      <c r="I744" s="45"/>
      <c r="J744" s="35">
        <f t="shared" si="39"/>
        <v>-2.097</v>
      </c>
      <c r="K744" s="35"/>
      <c r="L744" s="35"/>
      <c r="M744" s="55"/>
      <c r="N744" s="35">
        <f>Table2[[#This Row],[Mileage]]*-0.25</f>
        <v>0</v>
      </c>
      <c r="O744" s="13"/>
      <c r="P744" s="35" t="e">
        <f>Table2[[#This Row],[Total Payment Received Before Fees]]+Table2[[#This Row],[Unit Cost]]+Table2[[#This Row],[Shipping Cost]]+Table2[[#This Row],[Amazon Fee]]+Table2[[#This Row],[Parking Fee]]+Table2[[#This Row],[Miscellaneous / Overhead]]</f>
        <v>#REF!</v>
      </c>
      <c r="Q744" s="38">
        <v>41700</v>
      </c>
    </row>
    <row r="745" spans="1:17">
      <c r="A745" s="12">
        <v>41</v>
      </c>
      <c r="B745" s="20" t="str">
        <f>VLOOKUP(A745,'Product Database'!$1:$1048576,3,FALSE)</f>
        <v>HBG100551</v>
      </c>
      <c r="D745" s="71">
        <v>1</v>
      </c>
      <c r="E745" s="116">
        <v>18.989999999999998</v>
      </c>
      <c r="F745" s="46">
        <v>6.49</v>
      </c>
      <c r="G745" s="66">
        <f t="shared" si="40"/>
        <v>25.479999999999997</v>
      </c>
      <c r="H745" s="45" t="e">
        <f>-VLOOKUP(B745,#REF!,3,FALSE)*0.75</f>
        <v>#REF!</v>
      </c>
      <c r="I745" s="45"/>
      <c r="J745" s="35">
        <f t="shared" si="39"/>
        <v>-3.8219999999999992</v>
      </c>
      <c r="K745" s="35"/>
      <c r="L745" s="35"/>
      <c r="M745" s="55"/>
      <c r="N745" s="35">
        <f>Table2[[#This Row],[Mileage]]*-0.25</f>
        <v>0</v>
      </c>
      <c r="O745" s="13"/>
      <c r="P745" s="35" t="e">
        <f>Table2[[#This Row],[Total Payment Received Before Fees]]+Table2[[#This Row],[Unit Cost]]+Table2[[#This Row],[Shipping Cost]]+Table2[[#This Row],[Amazon Fee]]+Table2[[#This Row],[Parking Fee]]+Table2[[#This Row],[Miscellaneous / Overhead]]</f>
        <v>#REF!</v>
      </c>
      <c r="Q745" s="38">
        <v>41700</v>
      </c>
    </row>
    <row r="746" spans="1:17">
      <c r="A746" s="12">
        <v>34</v>
      </c>
      <c r="B746" s="20" t="str">
        <f>VLOOKUP(A746,'Product Database'!$1:$1048576,3,FALSE)</f>
        <v>HM00105</v>
      </c>
      <c r="D746" s="71">
        <v>1</v>
      </c>
      <c r="E746" s="116">
        <v>9.99</v>
      </c>
      <c r="F746" s="46">
        <v>6.49</v>
      </c>
      <c r="G746" s="66">
        <f t="shared" si="40"/>
        <v>16.48</v>
      </c>
      <c r="H746" s="45" t="e">
        <f>-VLOOKUP(B746,#REF!,3,FALSE)*0.75</f>
        <v>#REF!</v>
      </c>
      <c r="I746" s="45"/>
      <c r="J746" s="35">
        <f t="shared" si="39"/>
        <v>-2.472</v>
      </c>
      <c r="K746" s="35"/>
      <c r="L746" s="35"/>
      <c r="M746" s="55"/>
      <c r="N746" s="35">
        <f>Table2[[#This Row],[Mileage]]*-0.25</f>
        <v>0</v>
      </c>
      <c r="O746" s="13"/>
      <c r="P746" s="35" t="e">
        <f>Table2[[#This Row],[Total Payment Received Before Fees]]+Table2[[#This Row],[Unit Cost]]+Table2[[#This Row],[Shipping Cost]]+Table2[[#This Row],[Amazon Fee]]+Table2[[#This Row],[Parking Fee]]+Table2[[#This Row],[Miscellaneous / Overhead]]</f>
        <v>#REF!</v>
      </c>
      <c r="Q746" s="38">
        <v>41700</v>
      </c>
    </row>
    <row r="747" spans="1:17">
      <c r="A747" s="12" t="s">
        <v>2019</v>
      </c>
      <c r="B747" s="20" t="str">
        <f>VLOOKUP(A747,'Product Database'!$1:$1048576,3,FALSE)</f>
        <v>HBG100153B</v>
      </c>
      <c r="D747" s="71">
        <v>1</v>
      </c>
      <c r="E747" s="116">
        <v>9.99</v>
      </c>
      <c r="F747" s="46">
        <v>4.99</v>
      </c>
      <c r="G747" s="66">
        <f t="shared" si="40"/>
        <v>14.98</v>
      </c>
      <c r="H747" s="45" t="e">
        <f>-VLOOKUP(B747,#REF!,3,FALSE)*0.75</f>
        <v>#REF!</v>
      </c>
      <c r="I747" s="45"/>
      <c r="J747" s="35">
        <f t="shared" si="39"/>
        <v>-2.2469999999999999</v>
      </c>
      <c r="K747" s="35"/>
      <c r="L747" s="35"/>
      <c r="M747" s="55"/>
      <c r="N747" s="35">
        <f>Table2[[#This Row],[Mileage]]*-0.25</f>
        <v>0</v>
      </c>
      <c r="O747" s="13"/>
      <c r="P747" s="35" t="e">
        <f>Table2[[#This Row],[Total Payment Received Before Fees]]+Table2[[#This Row],[Unit Cost]]+Table2[[#This Row],[Shipping Cost]]+Table2[[#This Row],[Amazon Fee]]+Table2[[#This Row],[Parking Fee]]+Table2[[#This Row],[Miscellaneous / Overhead]]</f>
        <v>#REF!</v>
      </c>
      <c r="Q747" s="38">
        <v>41700</v>
      </c>
    </row>
    <row r="748" spans="1:17">
      <c r="A748" s="12" t="s">
        <v>3007</v>
      </c>
      <c r="B748" s="20" t="str">
        <f>VLOOKUP(A748,'Product Database'!$1:$1048576,3,FALSE)</f>
        <v>HC24626B</v>
      </c>
      <c r="D748" s="71">
        <v>1</v>
      </c>
      <c r="E748" s="116">
        <v>7.99</v>
      </c>
      <c r="F748" s="46">
        <v>4.99</v>
      </c>
      <c r="G748" s="66">
        <f t="shared" si="40"/>
        <v>12.98</v>
      </c>
      <c r="H748" s="45" t="e">
        <f>-VLOOKUP(B748,#REF!,3,FALSE)*0.75</f>
        <v>#REF!</v>
      </c>
      <c r="I748" s="45"/>
      <c r="J748" s="35">
        <f t="shared" si="39"/>
        <v>-1.9470000000000001</v>
      </c>
      <c r="K748" s="35"/>
      <c r="L748" s="35"/>
      <c r="M748" s="55"/>
      <c r="N748" s="35">
        <f>Table2[[#This Row],[Mileage]]*-0.25</f>
        <v>0</v>
      </c>
      <c r="O748" s="13"/>
      <c r="P748" s="35" t="e">
        <f>Table2[[#This Row],[Total Payment Received Before Fees]]+Table2[[#This Row],[Unit Cost]]+Table2[[#This Row],[Shipping Cost]]+Table2[[#This Row],[Amazon Fee]]+Table2[[#This Row],[Parking Fee]]+Table2[[#This Row],[Miscellaneous / Overhead]]</f>
        <v>#REF!</v>
      </c>
      <c r="Q748" s="38">
        <v>41700</v>
      </c>
    </row>
    <row r="749" spans="1:17">
      <c r="A749" s="12" t="s">
        <v>1483</v>
      </c>
      <c r="B749" s="20" t="str">
        <f>VLOOKUP(A749,'Product Database'!$1:$1048576,3,FALSE)</f>
        <v>HBG100291BR</v>
      </c>
      <c r="D749" s="71">
        <v>1</v>
      </c>
      <c r="E749" s="116">
        <v>19.989999999999998</v>
      </c>
      <c r="F749" s="46">
        <v>6.49</v>
      </c>
      <c r="G749" s="66">
        <f t="shared" si="40"/>
        <v>26.479999999999997</v>
      </c>
      <c r="H749" s="45" t="e">
        <f>-VLOOKUP(B749,#REF!,3,FALSE)*0.75</f>
        <v>#REF!</v>
      </c>
      <c r="I749" s="45"/>
      <c r="J749" s="35">
        <f t="shared" si="39"/>
        <v>-3.9719999999999995</v>
      </c>
      <c r="K749" s="35"/>
      <c r="L749" s="35"/>
      <c r="M749" s="55"/>
      <c r="N749" s="35">
        <f>Table2[[#This Row],[Mileage]]*-0.25</f>
        <v>0</v>
      </c>
      <c r="O749" s="13"/>
      <c r="P749" s="35" t="e">
        <f>Table2[[#This Row],[Total Payment Received Before Fees]]+Table2[[#This Row],[Unit Cost]]+Table2[[#This Row],[Shipping Cost]]+Table2[[#This Row],[Amazon Fee]]+Table2[[#This Row],[Parking Fee]]+Table2[[#This Row],[Miscellaneous / Overhead]]</f>
        <v>#REF!</v>
      </c>
      <c r="Q749" s="38">
        <v>41700</v>
      </c>
    </row>
    <row r="750" spans="1:17">
      <c r="A750" s="12" t="s">
        <v>3007</v>
      </c>
      <c r="B750" s="20" t="str">
        <f>VLOOKUP(A750,'Product Database'!$1:$1048576,3,FALSE)</f>
        <v>HC24626B</v>
      </c>
      <c r="D750" s="71">
        <v>1</v>
      </c>
      <c r="E750" s="116">
        <v>7.99</v>
      </c>
      <c r="F750" s="46">
        <v>4.99</v>
      </c>
      <c r="G750" s="66">
        <f t="shared" si="40"/>
        <v>12.98</v>
      </c>
      <c r="H750" s="45" t="e">
        <f>-VLOOKUP(B750,#REF!,3,FALSE)*0.75</f>
        <v>#REF!</v>
      </c>
      <c r="I750" s="45"/>
      <c r="J750" s="35">
        <f t="shared" si="39"/>
        <v>-1.9470000000000001</v>
      </c>
      <c r="K750" s="35"/>
      <c r="L750" s="35"/>
      <c r="M750" s="55"/>
      <c r="N750" s="35">
        <f>Table2[[#This Row],[Mileage]]*-0.25</f>
        <v>0</v>
      </c>
      <c r="O750" s="13"/>
      <c r="P750" s="35" t="e">
        <f>Table2[[#This Row],[Total Payment Received Before Fees]]+Table2[[#This Row],[Unit Cost]]+Table2[[#This Row],[Shipping Cost]]+Table2[[#This Row],[Amazon Fee]]+Table2[[#This Row],[Parking Fee]]+Table2[[#This Row],[Miscellaneous / Overhead]]</f>
        <v>#REF!</v>
      </c>
      <c r="Q750" s="38">
        <v>41700</v>
      </c>
    </row>
    <row r="751" spans="1:17">
      <c r="A751" s="12" t="s">
        <v>472</v>
      </c>
      <c r="B751" s="20" t="str">
        <f>VLOOKUP(A751,'Product Database'!$1:$1048576,3,FALSE)</f>
        <v>HBG100504S</v>
      </c>
      <c r="D751" s="71">
        <v>1</v>
      </c>
      <c r="E751" s="116">
        <v>29.99</v>
      </c>
      <c r="F751" s="46">
        <v>6.49</v>
      </c>
      <c r="G751" s="66">
        <f t="shared" si="40"/>
        <v>36.479999999999997</v>
      </c>
      <c r="H751" s="45" t="e">
        <f>-VLOOKUP(B751,#REF!,3,FALSE)*0.75</f>
        <v>#REF!</v>
      </c>
      <c r="I751" s="45"/>
      <c r="J751" s="35">
        <f t="shared" si="39"/>
        <v>-5.4719999999999995</v>
      </c>
      <c r="K751" s="35"/>
      <c r="L751" s="35"/>
      <c r="M751" s="55"/>
      <c r="N751" s="35">
        <f>Table2[[#This Row],[Mileage]]*-0.25</f>
        <v>0</v>
      </c>
      <c r="O751" s="13"/>
      <c r="P751" s="35" t="e">
        <f>Table2[[#This Row],[Total Payment Received Before Fees]]+Table2[[#This Row],[Unit Cost]]+Table2[[#This Row],[Shipping Cost]]+Table2[[#This Row],[Amazon Fee]]+Table2[[#This Row],[Parking Fee]]+Table2[[#This Row],[Miscellaneous / Overhead]]</f>
        <v>#REF!</v>
      </c>
      <c r="Q751" s="38">
        <v>41700</v>
      </c>
    </row>
    <row r="752" spans="1:17">
      <c r="A752" s="12" t="s">
        <v>1551</v>
      </c>
      <c r="B752" s="20" t="str">
        <f>VLOOKUP(A752,'Product Database'!$1:$1048576,3,FALSE)</f>
        <v>HBG100338B</v>
      </c>
      <c r="D752" s="71">
        <v>1</v>
      </c>
      <c r="E752" s="116">
        <v>14.99</v>
      </c>
      <c r="F752" s="46">
        <v>5.49</v>
      </c>
      <c r="G752" s="66">
        <f t="shared" si="40"/>
        <v>20.48</v>
      </c>
      <c r="H752" s="45" t="e">
        <f>-VLOOKUP(B752,#REF!,3,FALSE)*0.75</f>
        <v>#REF!</v>
      </c>
      <c r="I752" s="45"/>
      <c r="J752" s="35">
        <f t="shared" si="39"/>
        <v>-3.0720000000000001</v>
      </c>
      <c r="K752" s="35"/>
      <c r="L752" s="35"/>
      <c r="M752" s="55"/>
      <c r="N752" s="35">
        <f>Table2[[#This Row],[Mileage]]*-0.25</f>
        <v>0</v>
      </c>
      <c r="O752" s="13"/>
      <c r="P752" s="35" t="e">
        <f>Table2[[#This Row],[Total Payment Received Before Fees]]+Table2[[#This Row],[Unit Cost]]+Table2[[#This Row],[Shipping Cost]]+Table2[[#This Row],[Amazon Fee]]+Table2[[#This Row],[Parking Fee]]+Table2[[#This Row],[Miscellaneous / Overhead]]</f>
        <v>#REF!</v>
      </c>
      <c r="Q752" s="38">
        <v>41700</v>
      </c>
    </row>
    <row r="753" spans="1:17">
      <c r="A753" s="12" t="s">
        <v>3051</v>
      </c>
      <c r="B753" s="20" t="str">
        <f>VLOOKUP(A753,'Product Database'!$1:$1048576,3,FALSE)</f>
        <v>HC24636B</v>
      </c>
      <c r="D753" s="71">
        <v>1</v>
      </c>
      <c r="E753" s="116">
        <v>8.99</v>
      </c>
      <c r="F753" s="46">
        <v>2.74</v>
      </c>
      <c r="G753" s="66">
        <f t="shared" si="40"/>
        <v>11.73</v>
      </c>
      <c r="H753" s="45" t="e">
        <f>-VLOOKUP(B753,#REF!,3,FALSE)*0.75</f>
        <v>#REF!</v>
      </c>
      <c r="I753" s="45"/>
      <c r="J753" s="35">
        <f t="shared" si="39"/>
        <v>-1.7595000000000001</v>
      </c>
      <c r="K753" s="35"/>
      <c r="L753" s="35"/>
      <c r="M753" s="55"/>
      <c r="N753" s="35">
        <f>Table2[[#This Row],[Mileage]]*-0.25</f>
        <v>0</v>
      </c>
      <c r="O753" s="13"/>
      <c r="P753" s="35" t="e">
        <f>Table2[[#This Row],[Total Payment Received Before Fees]]+Table2[[#This Row],[Unit Cost]]+Table2[[#This Row],[Shipping Cost]]+Table2[[#This Row],[Amazon Fee]]+Table2[[#This Row],[Parking Fee]]+Table2[[#This Row],[Miscellaneous / Overhead]]</f>
        <v>#REF!</v>
      </c>
      <c r="Q753" s="38">
        <v>41700</v>
      </c>
    </row>
    <row r="754" spans="1:17">
      <c r="A754" s="12" t="s">
        <v>3095</v>
      </c>
      <c r="B754" s="20" t="str">
        <f>VLOOKUP(A754,'Product Database'!$1:$1048576,3,FALSE)</f>
        <v>HC24637B</v>
      </c>
      <c r="D754" s="71">
        <v>1</v>
      </c>
      <c r="E754" s="116">
        <v>5.99</v>
      </c>
      <c r="F754" s="46">
        <v>2.75</v>
      </c>
      <c r="G754" s="66">
        <f t="shared" si="40"/>
        <v>8.74</v>
      </c>
      <c r="H754" s="45" t="e">
        <f>-VLOOKUP(B754,#REF!,3,FALSE)*0.75</f>
        <v>#REF!</v>
      </c>
      <c r="I754" s="45"/>
      <c r="J754" s="35">
        <f t="shared" si="39"/>
        <v>-1.3109999999999999</v>
      </c>
      <c r="K754" s="35"/>
      <c r="L754" s="35"/>
      <c r="M754" s="55"/>
      <c r="N754" s="35">
        <f>Table2[[#This Row],[Mileage]]*-0.25</f>
        <v>0</v>
      </c>
      <c r="O754" s="13"/>
      <c r="P754" s="35" t="e">
        <f>Table2[[#This Row],[Total Payment Received Before Fees]]+Table2[[#This Row],[Unit Cost]]+Table2[[#This Row],[Shipping Cost]]+Table2[[#This Row],[Amazon Fee]]+Table2[[#This Row],[Parking Fee]]+Table2[[#This Row],[Miscellaneous / Overhead]]</f>
        <v>#REF!</v>
      </c>
      <c r="Q754" s="38">
        <v>41700</v>
      </c>
    </row>
    <row r="755" spans="1:17">
      <c r="A755" s="12" t="s">
        <v>6144</v>
      </c>
      <c r="B755" s="20" t="str">
        <f>VLOOKUP(A755,'Product Database'!$1:$1048576,3,FALSE)</f>
        <v>HBG100153B</v>
      </c>
      <c r="D755" s="71">
        <v>1</v>
      </c>
      <c r="E755" s="116">
        <v>9.99</v>
      </c>
      <c r="F755" s="46">
        <v>5.49</v>
      </c>
      <c r="G755" s="66">
        <f t="shared" si="40"/>
        <v>15.48</v>
      </c>
      <c r="H755" s="45" t="e">
        <f>-VLOOKUP(B755,#REF!,3,FALSE)*0.75</f>
        <v>#REF!</v>
      </c>
      <c r="I755" s="45"/>
      <c r="J755" s="35">
        <f t="shared" si="39"/>
        <v>-2.3220000000000001</v>
      </c>
      <c r="K755" s="35"/>
      <c r="L755" s="35"/>
      <c r="M755" s="55"/>
      <c r="N755" s="35">
        <f>Table2[[#This Row],[Mileage]]*-0.25</f>
        <v>0</v>
      </c>
      <c r="O755" s="13"/>
      <c r="P755" s="35" t="e">
        <f>Table2[[#This Row],[Total Payment Received Before Fees]]+Table2[[#This Row],[Unit Cost]]+Table2[[#This Row],[Shipping Cost]]+Table2[[#This Row],[Amazon Fee]]+Table2[[#This Row],[Parking Fee]]+Table2[[#This Row],[Miscellaneous / Overhead]]</f>
        <v>#REF!</v>
      </c>
      <c r="Q755" s="38">
        <v>41701</v>
      </c>
    </row>
    <row r="756" spans="1:17">
      <c r="A756" s="12" t="s">
        <v>3119</v>
      </c>
      <c r="B756" s="20" t="str">
        <f>VLOOKUP(A756,'Product Database'!$1:$1048576,3,FALSE)</f>
        <v>HC24521</v>
      </c>
      <c r="D756" s="71">
        <v>1</v>
      </c>
      <c r="E756" s="116">
        <v>7.99</v>
      </c>
      <c r="F756" s="46">
        <v>4.99</v>
      </c>
      <c r="G756" s="66">
        <f t="shared" si="40"/>
        <v>12.98</v>
      </c>
      <c r="H756" s="45">
        <v>-0.75</v>
      </c>
      <c r="I756" s="45"/>
      <c r="J756" s="35">
        <f t="shared" si="39"/>
        <v>-1.9470000000000001</v>
      </c>
      <c r="K756" s="35"/>
      <c r="L756" s="35"/>
      <c r="M756" s="55"/>
      <c r="N756" s="35">
        <f>Table2[[#This Row],[Mileage]]*-0.25</f>
        <v>0</v>
      </c>
      <c r="O756" s="13"/>
      <c r="P756" s="35">
        <f>Table2[[#This Row],[Total Payment Received Before Fees]]+Table2[[#This Row],[Unit Cost]]+Table2[[#This Row],[Shipping Cost]]+Table2[[#This Row],[Amazon Fee]]+Table2[[#This Row],[Parking Fee]]+Table2[[#This Row],[Miscellaneous / Overhead]]</f>
        <v>10.283000000000001</v>
      </c>
      <c r="Q756" s="38">
        <v>41701</v>
      </c>
    </row>
    <row r="757" spans="1:17">
      <c r="A757" s="12" t="s">
        <v>1190</v>
      </c>
      <c r="B757" s="20" t="str">
        <f>VLOOKUP(A757,'Product Database'!$1:$1048576,3,FALSE)</f>
        <v>VS-0310B</v>
      </c>
      <c r="D757" s="71">
        <v>1</v>
      </c>
      <c r="E757" s="116">
        <v>8.99</v>
      </c>
      <c r="F757" s="46">
        <v>4.59</v>
      </c>
      <c r="G757" s="66">
        <f t="shared" si="40"/>
        <v>13.58</v>
      </c>
      <c r="H757" s="45" t="e">
        <f>-VLOOKUP(B757,#REF!,3,FALSE)*0.75</f>
        <v>#REF!</v>
      </c>
      <c r="I757" s="45"/>
      <c r="J757" s="35">
        <f t="shared" si="39"/>
        <v>-2.0369999999999999</v>
      </c>
      <c r="K757" s="35"/>
      <c r="L757" s="35"/>
      <c r="M757" s="55"/>
      <c r="N757" s="35">
        <f>Table2[[#This Row],[Mileage]]*-0.25</f>
        <v>0</v>
      </c>
      <c r="O757" s="13"/>
      <c r="P757" s="35" t="e">
        <f>Table2[[#This Row],[Total Payment Received Before Fees]]+Table2[[#This Row],[Unit Cost]]+Table2[[#This Row],[Shipping Cost]]+Table2[[#This Row],[Amazon Fee]]+Table2[[#This Row],[Parking Fee]]+Table2[[#This Row],[Miscellaneous / Overhead]]</f>
        <v>#REF!</v>
      </c>
      <c r="Q757" s="38">
        <v>41701</v>
      </c>
    </row>
    <row r="758" spans="1:17">
      <c r="A758" s="12" t="s">
        <v>1521</v>
      </c>
      <c r="B758" s="20" t="str">
        <f>VLOOKUP(A758,'Product Database'!$1:$1048576,3,FALSE)</f>
        <v>HBG100433R</v>
      </c>
      <c r="D758" s="71">
        <v>1</v>
      </c>
      <c r="E758" s="116">
        <v>19.989999999999998</v>
      </c>
      <c r="F758" s="46">
        <v>5.49</v>
      </c>
      <c r="G758" s="66">
        <f t="shared" si="40"/>
        <v>25.479999999999997</v>
      </c>
      <c r="H758" s="45" t="e">
        <f>-VLOOKUP(B758,#REF!,3,FALSE)*0.75</f>
        <v>#REF!</v>
      </c>
      <c r="I758" s="45"/>
      <c r="J758" s="35">
        <f t="shared" si="39"/>
        <v>-3.8219999999999992</v>
      </c>
      <c r="K758" s="35"/>
      <c r="L758" s="35"/>
      <c r="M758" s="55"/>
      <c r="N758" s="35">
        <f>Table2[[#This Row],[Mileage]]*-0.25</f>
        <v>0</v>
      </c>
      <c r="O758" s="13"/>
      <c r="P758" s="35" t="e">
        <f>Table2[[#This Row],[Total Payment Received Before Fees]]+Table2[[#This Row],[Unit Cost]]+Table2[[#This Row],[Shipping Cost]]+Table2[[#This Row],[Amazon Fee]]+Table2[[#This Row],[Parking Fee]]+Table2[[#This Row],[Miscellaneous / Overhead]]</f>
        <v>#REF!</v>
      </c>
      <c r="Q758" s="38">
        <v>41701</v>
      </c>
    </row>
    <row r="759" spans="1:17">
      <c r="A759" s="12" t="s">
        <v>2986</v>
      </c>
      <c r="B759" s="20" t="str">
        <f>VLOOKUP(A759,'Product Database'!$1:$1048576,3,FALSE)</f>
        <v>HC24653CL</v>
      </c>
      <c r="D759" s="71">
        <v>1</v>
      </c>
      <c r="E759" s="116">
        <v>11.99</v>
      </c>
      <c r="F759" s="46">
        <v>4.99</v>
      </c>
      <c r="G759" s="66">
        <f t="shared" si="40"/>
        <v>16.98</v>
      </c>
      <c r="H759" s="45" t="e">
        <f>-VLOOKUP(B759,#REF!,3,FALSE)*0.75</f>
        <v>#REF!</v>
      </c>
      <c r="I759" s="45"/>
      <c r="J759" s="35">
        <f t="shared" si="39"/>
        <v>-2.5470000000000002</v>
      </c>
      <c r="K759" s="35"/>
      <c r="L759" s="35"/>
      <c r="M759" s="55"/>
      <c r="N759" s="35">
        <f>Table2[[#This Row],[Mileage]]*-0.25</f>
        <v>0</v>
      </c>
      <c r="O759" s="13"/>
      <c r="P759" s="35" t="e">
        <f>Table2[[#This Row],[Total Payment Received Before Fees]]+Table2[[#This Row],[Unit Cost]]+Table2[[#This Row],[Shipping Cost]]+Table2[[#This Row],[Amazon Fee]]+Table2[[#This Row],[Parking Fee]]+Table2[[#This Row],[Miscellaneous / Overhead]]</f>
        <v>#REF!</v>
      </c>
      <c r="Q759" s="38">
        <v>41701</v>
      </c>
    </row>
    <row r="760" spans="1:17">
      <c r="A760" s="12" t="s">
        <v>3119</v>
      </c>
      <c r="B760" s="20" t="str">
        <f>VLOOKUP(A760,'Product Database'!$1:$1048576,3,FALSE)</f>
        <v>HC24521</v>
      </c>
      <c r="D760" s="71">
        <v>1</v>
      </c>
      <c r="E760" s="116">
        <v>7.99</v>
      </c>
      <c r="F760" s="46">
        <v>4.99</v>
      </c>
      <c r="G760" s="66">
        <f t="shared" si="40"/>
        <v>12.98</v>
      </c>
      <c r="H760" s="45">
        <v>-0.75</v>
      </c>
      <c r="I760" s="45"/>
      <c r="J760" s="35">
        <f t="shared" si="39"/>
        <v>-1.9470000000000001</v>
      </c>
      <c r="K760" s="35"/>
      <c r="L760" s="35"/>
      <c r="M760" s="55"/>
      <c r="N760" s="35">
        <f>Table2[[#This Row],[Mileage]]*-0.25</f>
        <v>0</v>
      </c>
      <c r="O760" s="13"/>
      <c r="P760" s="35">
        <f>Table2[[#This Row],[Total Payment Received Before Fees]]+Table2[[#This Row],[Unit Cost]]+Table2[[#This Row],[Shipping Cost]]+Table2[[#This Row],[Amazon Fee]]+Table2[[#This Row],[Parking Fee]]+Table2[[#This Row],[Miscellaneous / Overhead]]</f>
        <v>10.283000000000001</v>
      </c>
      <c r="Q760" s="38">
        <v>41701</v>
      </c>
    </row>
    <row r="761" spans="1:17">
      <c r="A761" s="12">
        <v>41</v>
      </c>
      <c r="B761" s="20" t="str">
        <f>VLOOKUP(A761,'Product Database'!$1:$1048576,3,FALSE)</f>
        <v>HBG100551</v>
      </c>
      <c r="D761" s="71">
        <v>1</v>
      </c>
      <c r="E761" s="116">
        <v>18.989999999999998</v>
      </c>
      <c r="F761" s="46">
        <v>6.49</v>
      </c>
      <c r="G761" s="66">
        <f t="shared" si="40"/>
        <v>25.479999999999997</v>
      </c>
      <c r="H761" s="45" t="e">
        <f>-VLOOKUP(B761,#REF!,3,FALSE)*0.75</f>
        <v>#REF!</v>
      </c>
      <c r="I761" s="45"/>
      <c r="J761" s="35">
        <f t="shared" si="39"/>
        <v>-3.8219999999999992</v>
      </c>
      <c r="K761" s="35"/>
      <c r="L761" s="35"/>
      <c r="M761" s="55"/>
      <c r="N761" s="35">
        <f>Table2[[#This Row],[Mileage]]*-0.25</f>
        <v>0</v>
      </c>
      <c r="O761" s="13"/>
      <c r="P761" s="35" t="e">
        <f>Table2[[#This Row],[Total Payment Received Before Fees]]+Table2[[#This Row],[Unit Cost]]+Table2[[#This Row],[Shipping Cost]]+Table2[[#This Row],[Amazon Fee]]+Table2[[#This Row],[Parking Fee]]+Table2[[#This Row],[Miscellaneous / Overhead]]</f>
        <v>#REF!</v>
      </c>
      <c r="Q761" s="38">
        <v>41701</v>
      </c>
    </row>
    <row r="762" spans="1:17">
      <c r="A762" s="12" t="s">
        <v>3079</v>
      </c>
      <c r="B762" s="20" t="str">
        <f>VLOOKUP(A762,'Product Database'!$1:$1048576,3,FALSE)</f>
        <v>HC24640B</v>
      </c>
      <c r="D762" s="71">
        <v>1</v>
      </c>
      <c r="E762" s="116">
        <v>8.99</v>
      </c>
      <c r="F762" s="46">
        <v>4.99</v>
      </c>
      <c r="G762" s="66">
        <f t="shared" ref="G762:G793" si="41">SUM(E762:F762)</f>
        <v>13.98</v>
      </c>
      <c r="H762" s="45" t="e">
        <f>-VLOOKUP(B762,#REF!,3,FALSE)*0.75</f>
        <v>#REF!</v>
      </c>
      <c r="I762" s="45"/>
      <c r="J762" s="35">
        <f t="shared" si="39"/>
        <v>-2.097</v>
      </c>
      <c r="K762" s="35"/>
      <c r="L762" s="35"/>
      <c r="M762" s="55"/>
      <c r="N762" s="35">
        <f>Table2[[#This Row],[Mileage]]*-0.25</f>
        <v>0</v>
      </c>
      <c r="O762" s="13"/>
      <c r="P762" s="35" t="e">
        <f>Table2[[#This Row],[Total Payment Received Before Fees]]+Table2[[#This Row],[Unit Cost]]+Table2[[#This Row],[Shipping Cost]]+Table2[[#This Row],[Amazon Fee]]+Table2[[#This Row],[Parking Fee]]+Table2[[#This Row],[Miscellaneous / Overhead]]</f>
        <v>#REF!</v>
      </c>
      <c r="Q762" s="38">
        <v>41701</v>
      </c>
    </row>
    <row r="763" spans="1:17">
      <c r="A763" s="12">
        <v>1</v>
      </c>
      <c r="B763" s="20" t="str">
        <f>VLOOKUP(A763,'Product Database'!$1:$1048576,3,FALSE)</f>
        <v>HBG100154B</v>
      </c>
      <c r="D763" s="71">
        <v>1</v>
      </c>
      <c r="E763" s="116">
        <v>9.99</v>
      </c>
      <c r="F763" s="46">
        <v>4.99</v>
      </c>
      <c r="G763" s="66">
        <f t="shared" si="41"/>
        <v>14.98</v>
      </c>
      <c r="H763" s="45" t="e">
        <f>-VLOOKUP(B763,#REF!,3,FALSE)*0.75</f>
        <v>#REF!</v>
      </c>
      <c r="I763" s="45"/>
      <c r="J763" s="35">
        <f t="shared" si="39"/>
        <v>-2.2469999999999999</v>
      </c>
      <c r="K763" s="35"/>
      <c r="L763" s="35"/>
      <c r="M763" s="55"/>
      <c r="N763" s="35">
        <f>Table2[[#This Row],[Mileage]]*-0.25</f>
        <v>0</v>
      </c>
      <c r="O763" s="13"/>
      <c r="P763" s="35" t="e">
        <f>Table2[[#This Row],[Total Payment Received Before Fees]]+Table2[[#This Row],[Unit Cost]]+Table2[[#This Row],[Shipping Cost]]+Table2[[#This Row],[Amazon Fee]]+Table2[[#This Row],[Parking Fee]]+Table2[[#This Row],[Miscellaneous / Overhead]]</f>
        <v>#REF!</v>
      </c>
      <c r="Q763" s="38">
        <v>41701</v>
      </c>
    </row>
    <row r="764" spans="1:17">
      <c r="A764" s="12" t="s">
        <v>323</v>
      </c>
      <c r="B764" s="20" t="str">
        <f>VLOOKUP(A764,'Product Database'!$1:$1048576,3,FALSE)</f>
        <v>HBG100626P</v>
      </c>
      <c r="D764" s="71">
        <v>1</v>
      </c>
      <c r="E764" s="116">
        <v>34.99</v>
      </c>
      <c r="F764" s="46">
        <v>7.49</v>
      </c>
      <c r="G764" s="66">
        <f t="shared" si="41"/>
        <v>42.480000000000004</v>
      </c>
      <c r="H764" s="45" t="e">
        <f>-VLOOKUP(B764,#REF!,3,FALSE)*0.75</f>
        <v>#REF!</v>
      </c>
      <c r="I764" s="45"/>
      <c r="J764" s="35">
        <f t="shared" si="39"/>
        <v>-6.3720000000000008</v>
      </c>
      <c r="K764" s="35"/>
      <c r="L764" s="35"/>
      <c r="M764" s="55"/>
      <c r="N764" s="35">
        <f>Table2[[#This Row],[Mileage]]*-0.25</f>
        <v>0</v>
      </c>
      <c r="O764" s="13"/>
      <c r="P764" s="35" t="e">
        <f>Table2[[#This Row],[Total Payment Received Before Fees]]+Table2[[#This Row],[Unit Cost]]+Table2[[#This Row],[Shipping Cost]]+Table2[[#This Row],[Amazon Fee]]+Table2[[#This Row],[Parking Fee]]+Table2[[#This Row],[Miscellaneous / Overhead]]</f>
        <v>#REF!</v>
      </c>
      <c r="Q764" s="38">
        <v>41701</v>
      </c>
    </row>
    <row r="765" spans="1:17">
      <c r="A765" s="12" t="s">
        <v>3121</v>
      </c>
      <c r="B765" s="20" t="str">
        <f>VLOOKUP(A765,'Product Database'!$1:$1048576,3,FALSE)</f>
        <v>HC24459</v>
      </c>
      <c r="D765" s="71">
        <v>1</v>
      </c>
      <c r="E765" s="116">
        <v>12.99</v>
      </c>
      <c r="F765" s="46">
        <v>0</v>
      </c>
      <c r="G765" s="66">
        <f t="shared" si="41"/>
        <v>12.99</v>
      </c>
      <c r="H765" s="45" t="e">
        <f>-VLOOKUP(B765,#REF!,3,FALSE)*0.75</f>
        <v>#REF!</v>
      </c>
      <c r="I765" s="45"/>
      <c r="J765" s="35">
        <f t="shared" si="39"/>
        <v>-1.9484999999999999</v>
      </c>
      <c r="K765" s="35"/>
      <c r="L765" s="35"/>
      <c r="M765" s="55"/>
      <c r="N765" s="35">
        <f>Table2[[#This Row],[Mileage]]*-0.25</f>
        <v>0</v>
      </c>
      <c r="O765" s="13"/>
      <c r="P765" s="35" t="e">
        <f>Table2[[#This Row],[Total Payment Received Before Fees]]+Table2[[#This Row],[Unit Cost]]+Table2[[#This Row],[Shipping Cost]]+Table2[[#This Row],[Amazon Fee]]+Table2[[#This Row],[Parking Fee]]+Table2[[#This Row],[Miscellaneous / Overhead]]</f>
        <v>#REF!</v>
      </c>
      <c r="Q765" s="38">
        <v>41701</v>
      </c>
    </row>
    <row r="766" spans="1:17">
      <c r="A766" s="12" t="s">
        <v>189</v>
      </c>
      <c r="B766" s="20" t="str">
        <f>VLOOKUP(A766,'Product Database'!$1:$1048576,3,FALSE)</f>
        <v>HBG100613S</v>
      </c>
      <c r="D766" s="71">
        <v>1</v>
      </c>
      <c r="E766" s="116">
        <v>20</v>
      </c>
      <c r="F766" s="46">
        <v>5.49</v>
      </c>
      <c r="G766" s="66">
        <f t="shared" si="41"/>
        <v>25.490000000000002</v>
      </c>
      <c r="H766" s="45" t="e">
        <f>-VLOOKUP(B766,#REF!,3,FALSE)*0.75</f>
        <v>#REF!</v>
      </c>
      <c r="I766" s="45"/>
      <c r="J766" s="35">
        <f t="shared" si="39"/>
        <v>-3.8235000000000001</v>
      </c>
      <c r="K766" s="35"/>
      <c r="L766" s="35"/>
      <c r="M766" s="55"/>
      <c r="N766" s="35">
        <f>Table2[[#This Row],[Mileage]]*-0.25</f>
        <v>0</v>
      </c>
      <c r="O766" s="13"/>
      <c r="P766" s="35" t="e">
        <f>Table2[[#This Row],[Total Payment Received Before Fees]]+Table2[[#This Row],[Unit Cost]]+Table2[[#This Row],[Shipping Cost]]+Table2[[#This Row],[Amazon Fee]]+Table2[[#This Row],[Parking Fee]]+Table2[[#This Row],[Miscellaneous / Overhead]]</f>
        <v>#REF!</v>
      </c>
      <c r="Q766" s="38">
        <v>41701</v>
      </c>
    </row>
    <row r="767" spans="1:17">
      <c r="A767" s="12" t="s">
        <v>1552</v>
      </c>
      <c r="B767" s="20" t="str">
        <f>VLOOKUP(A767,'Product Database'!$1:$1048576,3,FALSE)</f>
        <v>HBG100338BR</v>
      </c>
      <c r="D767" s="71">
        <v>1</v>
      </c>
      <c r="E767" s="116">
        <v>14.99</v>
      </c>
      <c r="F767" s="46">
        <v>5.49</v>
      </c>
      <c r="G767" s="66">
        <f t="shared" si="41"/>
        <v>20.48</v>
      </c>
      <c r="H767" s="45" t="e">
        <f>-VLOOKUP(B767,#REF!,3,FALSE)*0.75</f>
        <v>#REF!</v>
      </c>
      <c r="I767" s="45"/>
      <c r="J767" s="35">
        <f t="shared" si="39"/>
        <v>-3.0720000000000001</v>
      </c>
      <c r="K767" s="35"/>
      <c r="L767" s="35"/>
      <c r="M767" s="55"/>
      <c r="N767" s="35">
        <f>Table2[[#This Row],[Mileage]]*-0.25</f>
        <v>0</v>
      </c>
      <c r="O767" s="13"/>
      <c r="P767" s="35" t="e">
        <f>Table2[[#This Row],[Total Payment Received Before Fees]]+Table2[[#This Row],[Unit Cost]]+Table2[[#This Row],[Shipping Cost]]+Table2[[#This Row],[Amazon Fee]]+Table2[[#This Row],[Parking Fee]]+Table2[[#This Row],[Miscellaneous / Overhead]]</f>
        <v>#REF!</v>
      </c>
      <c r="Q767" s="38">
        <v>41701</v>
      </c>
    </row>
    <row r="768" spans="1:17">
      <c r="A768" s="12" t="s">
        <v>6154</v>
      </c>
      <c r="B768" s="20" t="s">
        <v>6155</v>
      </c>
      <c r="D768" s="71">
        <v>1</v>
      </c>
      <c r="E768" s="116">
        <v>4.25</v>
      </c>
      <c r="F768" s="46">
        <v>4.93</v>
      </c>
      <c r="G768" s="66">
        <f t="shared" si="41"/>
        <v>9.18</v>
      </c>
      <c r="H768" s="45">
        <v>-4.25</v>
      </c>
      <c r="I768" s="45"/>
      <c r="J768" s="35">
        <f t="shared" si="39"/>
        <v>-1.377</v>
      </c>
      <c r="K768" s="35"/>
      <c r="L768" s="35"/>
      <c r="M768" s="55"/>
      <c r="N768" s="35">
        <f>Table2[[#This Row],[Mileage]]*-0.25</f>
        <v>0</v>
      </c>
      <c r="O768" s="13"/>
      <c r="P768" s="35">
        <f>Table2[[#This Row],[Total Payment Received Before Fees]]+Table2[[#This Row],[Unit Cost]]+Table2[[#This Row],[Shipping Cost]]+Table2[[#This Row],[Amazon Fee]]+Table2[[#This Row],[Parking Fee]]+Table2[[#This Row],[Miscellaneous / Overhead]]</f>
        <v>3.5529999999999999</v>
      </c>
      <c r="Q768" s="38">
        <v>41701</v>
      </c>
    </row>
    <row r="769" spans="1:17">
      <c r="A769" s="12" t="s">
        <v>2759</v>
      </c>
      <c r="B769" s="20" t="str">
        <f>VLOOKUP(A769,'Product Database'!$1:$1048576,3,FALSE)</f>
        <v>CAP00139</v>
      </c>
      <c r="D769" s="71">
        <v>1</v>
      </c>
      <c r="E769" s="116">
        <v>12.99</v>
      </c>
      <c r="F769" s="46">
        <v>4.99</v>
      </c>
      <c r="G769" s="66">
        <f t="shared" si="41"/>
        <v>17.98</v>
      </c>
      <c r="H769" s="45" t="e">
        <f>-VLOOKUP(B769,#REF!,3,FALSE)*0.75</f>
        <v>#REF!</v>
      </c>
      <c r="I769" s="45"/>
      <c r="J769" s="35">
        <f t="shared" si="39"/>
        <v>-2.6970000000000001</v>
      </c>
      <c r="K769" s="35"/>
      <c r="L769" s="35"/>
      <c r="M769" s="55"/>
      <c r="N769" s="35">
        <f>Table2[[#This Row],[Mileage]]*-0.25</f>
        <v>0</v>
      </c>
      <c r="O769" s="13"/>
      <c r="P769" s="35" t="e">
        <f>Table2[[#This Row],[Total Payment Received Before Fees]]+Table2[[#This Row],[Unit Cost]]+Table2[[#This Row],[Shipping Cost]]+Table2[[#This Row],[Amazon Fee]]+Table2[[#This Row],[Parking Fee]]+Table2[[#This Row],[Miscellaneous / Overhead]]</f>
        <v>#REF!</v>
      </c>
      <c r="Q769" s="38">
        <v>41701</v>
      </c>
    </row>
    <row r="770" spans="1:17">
      <c r="A770" s="12">
        <v>1</v>
      </c>
      <c r="B770" s="20" t="str">
        <f>VLOOKUP(A770,'Product Database'!$1:$1048576,3,FALSE)</f>
        <v>HBG100154B</v>
      </c>
      <c r="D770" s="71">
        <v>1</v>
      </c>
      <c r="E770" s="116">
        <v>9.99</v>
      </c>
      <c r="F770" s="46">
        <v>4.99</v>
      </c>
      <c r="G770" s="66">
        <f t="shared" si="41"/>
        <v>14.98</v>
      </c>
      <c r="H770" s="45" t="e">
        <f>-VLOOKUP(B770,#REF!,3,FALSE)*0.75</f>
        <v>#REF!</v>
      </c>
      <c r="I770" s="45"/>
      <c r="J770" s="35">
        <f t="shared" si="39"/>
        <v>-2.2469999999999999</v>
      </c>
      <c r="K770" s="35"/>
      <c r="L770" s="35"/>
      <c r="M770" s="55"/>
      <c r="N770" s="35">
        <f>Table2[[#This Row],[Mileage]]*-0.25</f>
        <v>0</v>
      </c>
      <c r="O770" s="13"/>
      <c r="P770" s="35" t="e">
        <f>Table2[[#This Row],[Total Payment Received Before Fees]]+Table2[[#This Row],[Unit Cost]]+Table2[[#This Row],[Shipping Cost]]+Table2[[#This Row],[Amazon Fee]]+Table2[[#This Row],[Parking Fee]]+Table2[[#This Row],[Miscellaneous / Overhead]]</f>
        <v>#REF!</v>
      </c>
      <c r="Q770" s="38">
        <v>41702</v>
      </c>
    </row>
    <row r="771" spans="1:17">
      <c r="A771" s="12" t="s">
        <v>3119</v>
      </c>
      <c r="B771" s="20" t="str">
        <f>VLOOKUP(A771,'Product Database'!$1:$1048576,3,FALSE)</f>
        <v>HC24521</v>
      </c>
      <c r="D771" s="71">
        <v>1</v>
      </c>
      <c r="E771" s="116">
        <v>7.99</v>
      </c>
      <c r="F771" s="46">
        <v>4.99</v>
      </c>
      <c r="G771" s="66">
        <f t="shared" si="41"/>
        <v>12.98</v>
      </c>
      <c r="H771" s="45">
        <v>-0.75</v>
      </c>
      <c r="I771" s="45"/>
      <c r="J771" s="35">
        <f t="shared" si="39"/>
        <v>-1.9470000000000001</v>
      </c>
      <c r="K771" s="35"/>
      <c r="L771" s="35"/>
      <c r="M771" s="55"/>
      <c r="N771" s="35">
        <f>Table2[[#This Row],[Mileage]]*-0.25</f>
        <v>0</v>
      </c>
      <c r="O771" s="13"/>
      <c r="P771" s="35">
        <f>Table2[[#This Row],[Total Payment Received Before Fees]]+Table2[[#This Row],[Unit Cost]]+Table2[[#This Row],[Shipping Cost]]+Table2[[#This Row],[Amazon Fee]]+Table2[[#This Row],[Parking Fee]]+Table2[[#This Row],[Miscellaneous / Overhead]]</f>
        <v>10.283000000000001</v>
      </c>
      <c r="Q771" s="38">
        <v>41702</v>
      </c>
    </row>
    <row r="772" spans="1:17">
      <c r="A772" s="12" t="s">
        <v>1008</v>
      </c>
      <c r="B772" s="20" t="str">
        <f>VLOOKUP(A772,'Product Database'!$1:$1048576,3,FALSE)</f>
        <v>GCH1318B</v>
      </c>
      <c r="D772" s="71">
        <v>1</v>
      </c>
      <c r="E772" s="116">
        <v>4.99</v>
      </c>
      <c r="F772" s="46">
        <v>4.99</v>
      </c>
      <c r="G772" s="66">
        <f t="shared" si="41"/>
        <v>9.98</v>
      </c>
      <c r="H772" s="45" t="e">
        <f>-VLOOKUP(B772,#REF!,3,FALSE)*0.75</f>
        <v>#REF!</v>
      </c>
      <c r="I772" s="45"/>
      <c r="J772" s="35">
        <f t="shared" si="39"/>
        <v>-1.4970000000000001</v>
      </c>
      <c r="K772" s="35"/>
      <c r="L772" s="35"/>
      <c r="M772" s="55"/>
      <c r="N772" s="35">
        <f>Table2[[#This Row],[Mileage]]*-0.25</f>
        <v>0</v>
      </c>
      <c r="O772" s="13"/>
      <c r="P772" s="35" t="e">
        <f>Table2[[#This Row],[Total Payment Received Before Fees]]+Table2[[#This Row],[Unit Cost]]+Table2[[#This Row],[Shipping Cost]]+Table2[[#This Row],[Amazon Fee]]+Table2[[#This Row],[Parking Fee]]+Table2[[#This Row],[Miscellaneous / Overhead]]</f>
        <v>#REF!</v>
      </c>
      <c r="Q772" s="38">
        <v>41702</v>
      </c>
    </row>
    <row r="773" spans="1:17">
      <c r="A773" s="12" t="s">
        <v>5727</v>
      </c>
      <c r="B773" s="20" t="str">
        <f>VLOOKUP(A773,'Product Database'!$1:$1048576,3,FALSE)</f>
        <v>HBG100622B</v>
      </c>
      <c r="D773" s="71">
        <v>1</v>
      </c>
      <c r="E773" s="116">
        <v>16.18</v>
      </c>
      <c r="F773" s="46">
        <v>5.49</v>
      </c>
      <c r="G773" s="66">
        <f t="shared" si="41"/>
        <v>21.67</v>
      </c>
      <c r="H773" s="45" t="e">
        <f>-VLOOKUP(B773,#REF!,3,FALSE)*0.75</f>
        <v>#REF!</v>
      </c>
      <c r="I773" s="45"/>
      <c r="J773" s="35">
        <f t="shared" si="39"/>
        <v>-3.2505000000000002</v>
      </c>
      <c r="K773" s="35"/>
      <c r="L773" s="35"/>
      <c r="M773" s="55"/>
      <c r="N773" s="35">
        <f>Table2[[#This Row],[Mileage]]*-0.25</f>
        <v>0</v>
      </c>
      <c r="O773" s="13"/>
      <c r="P773" s="35" t="e">
        <f>Table2[[#This Row],[Total Payment Received Before Fees]]+Table2[[#This Row],[Unit Cost]]+Table2[[#This Row],[Shipping Cost]]+Table2[[#This Row],[Amazon Fee]]+Table2[[#This Row],[Parking Fee]]+Table2[[#This Row],[Miscellaneous / Overhead]]</f>
        <v>#REF!</v>
      </c>
      <c r="Q773" s="38">
        <v>41702</v>
      </c>
    </row>
    <row r="774" spans="1:17">
      <c r="A774" s="12" t="s">
        <v>1552</v>
      </c>
      <c r="B774" s="20" t="str">
        <f>VLOOKUP(A774,'Product Database'!$1:$1048576,3,FALSE)</f>
        <v>HBG100338BR</v>
      </c>
      <c r="D774" s="71">
        <v>1</v>
      </c>
      <c r="E774" s="116">
        <v>14.99</v>
      </c>
      <c r="F774" s="46">
        <v>5.49</v>
      </c>
      <c r="G774" s="66">
        <f t="shared" si="41"/>
        <v>20.48</v>
      </c>
      <c r="H774" s="45" t="e">
        <f>-VLOOKUP(B774,#REF!,3,FALSE)*0.75</f>
        <v>#REF!</v>
      </c>
      <c r="I774" s="45"/>
      <c r="J774" s="35">
        <f t="shared" si="39"/>
        <v>-3.0720000000000001</v>
      </c>
      <c r="K774" s="35"/>
      <c r="L774" s="35"/>
      <c r="M774" s="55"/>
      <c r="N774" s="35">
        <f>Table2[[#This Row],[Mileage]]*-0.25</f>
        <v>0</v>
      </c>
      <c r="O774" s="13"/>
      <c r="P774" s="35" t="e">
        <f>Table2[[#This Row],[Total Payment Received Before Fees]]+Table2[[#This Row],[Unit Cost]]+Table2[[#This Row],[Shipping Cost]]+Table2[[#This Row],[Amazon Fee]]+Table2[[#This Row],[Parking Fee]]+Table2[[#This Row],[Miscellaneous / Overhead]]</f>
        <v>#REF!</v>
      </c>
      <c r="Q774" s="38">
        <v>41702</v>
      </c>
    </row>
    <row r="775" spans="1:17">
      <c r="A775" s="12" t="s">
        <v>191</v>
      </c>
      <c r="B775" s="20" t="str">
        <f>VLOOKUP(A775,'Product Database'!$1:$1048576,3,FALSE)</f>
        <v>HBG100613G</v>
      </c>
      <c r="D775" s="71">
        <v>1</v>
      </c>
      <c r="E775" s="116">
        <v>20</v>
      </c>
      <c r="F775" s="46">
        <v>5.49</v>
      </c>
      <c r="G775" s="66">
        <f t="shared" si="41"/>
        <v>25.490000000000002</v>
      </c>
      <c r="H775" s="45" t="e">
        <f>-VLOOKUP(B775,#REF!,3,FALSE)*0.75</f>
        <v>#REF!</v>
      </c>
      <c r="I775" s="45"/>
      <c r="J775" s="35">
        <f t="shared" si="39"/>
        <v>-3.8235000000000001</v>
      </c>
      <c r="K775" s="35"/>
      <c r="L775" s="35"/>
      <c r="M775" s="55"/>
      <c r="N775" s="35">
        <f>Table2[[#This Row],[Mileage]]*-0.25</f>
        <v>0</v>
      </c>
      <c r="O775" s="13"/>
      <c r="P775" s="35" t="e">
        <f>Table2[[#This Row],[Total Payment Received Before Fees]]+Table2[[#This Row],[Unit Cost]]+Table2[[#This Row],[Shipping Cost]]+Table2[[#This Row],[Amazon Fee]]+Table2[[#This Row],[Parking Fee]]+Table2[[#This Row],[Miscellaneous / Overhead]]</f>
        <v>#REF!</v>
      </c>
      <c r="Q775" s="38">
        <v>41702</v>
      </c>
    </row>
    <row r="776" spans="1:17">
      <c r="A776" s="12" t="s">
        <v>3501</v>
      </c>
      <c r="B776" s="20" t="str">
        <f>VLOOKUP(A776,'Product Database'!$1:$1048576,3,FALSE)</f>
        <v>CAP-00075W</v>
      </c>
      <c r="D776" s="71">
        <v>1</v>
      </c>
      <c r="E776" s="116">
        <v>9.99</v>
      </c>
      <c r="F776" s="46">
        <v>4.99</v>
      </c>
      <c r="G776" s="66">
        <f t="shared" si="41"/>
        <v>14.98</v>
      </c>
      <c r="H776" s="45" t="e">
        <f>-VLOOKUP(B776,#REF!,3,FALSE)*0.75</f>
        <v>#REF!</v>
      </c>
      <c r="I776" s="45"/>
      <c r="J776" s="35">
        <f t="shared" si="39"/>
        <v>-2.2469999999999999</v>
      </c>
      <c r="K776" s="35"/>
      <c r="L776" s="35"/>
      <c r="M776" s="55"/>
      <c r="N776" s="35">
        <f>Table2[[#This Row],[Mileage]]*-0.25</f>
        <v>0</v>
      </c>
      <c r="O776" s="13"/>
      <c r="P776" s="35" t="e">
        <f>Table2[[#This Row],[Total Payment Received Before Fees]]+Table2[[#This Row],[Unit Cost]]+Table2[[#This Row],[Shipping Cost]]+Table2[[#This Row],[Amazon Fee]]+Table2[[#This Row],[Parking Fee]]+Table2[[#This Row],[Miscellaneous / Overhead]]</f>
        <v>#REF!</v>
      </c>
      <c r="Q776" s="38">
        <v>41702</v>
      </c>
    </row>
    <row r="777" spans="1:17">
      <c r="A777" s="12" t="s">
        <v>3004</v>
      </c>
      <c r="B777" s="20" t="str">
        <f>VLOOKUP(A777,'Product Database'!$1:$1048576,3,FALSE)</f>
        <v>HCXQ001BEI</v>
      </c>
      <c r="D777" s="71">
        <v>1</v>
      </c>
      <c r="E777" s="116">
        <v>14.99</v>
      </c>
      <c r="F777" s="46">
        <v>4.99</v>
      </c>
      <c r="G777" s="66">
        <f t="shared" si="41"/>
        <v>19.98</v>
      </c>
      <c r="H777" s="45" t="e">
        <f>-VLOOKUP(B777,#REF!,3,FALSE)*0.75</f>
        <v>#REF!</v>
      </c>
      <c r="I777" s="45"/>
      <c r="J777" s="35">
        <f t="shared" si="39"/>
        <v>-2.9969999999999999</v>
      </c>
      <c r="K777" s="35"/>
      <c r="L777" s="35"/>
      <c r="M777" s="55"/>
      <c r="N777" s="35">
        <f>Table2[[#This Row],[Mileage]]*-0.25</f>
        <v>0</v>
      </c>
      <c r="O777" s="13"/>
      <c r="P777" s="35" t="e">
        <f>Table2[[#This Row],[Total Payment Received Before Fees]]+Table2[[#This Row],[Unit Cost]]+Table2[[#This Row],[Shipping Cost]]+Table2[[#This Row],[Amazon Fee]]+Table2[[#This Row],[Parking Fee]]+Table2[[#This Row],[Miscellaneous / Overhead]]</f>
        <v>#REF!</v>
      </c>
      <c r="Q777" s="38">
        <v>41702</v>
      </c>
    </row>
    <row r="778" spans="1:17">
      <c r="A778" s="12" t="s">
        <v>2987</v>
      </c>
      <c r="B778" s="20" t="str">
        <f>VLOOKUP(A778,'Product Database'!$1:$1048576,3,FALSE)</f>
        <v>HC24653G</v>
      </c>
      <c r="D778" s="71">
        <v>1</v>
      </c>
      <c r="E778" s="116">
        <v>11.99</v>
      </c>
      <c r="F778" s="46">
        <v>2.74</v>
      </c>
      <c r="G778" s="66">
        <f t="shared" si="41"/>
        <v>14.73</v>
      </c>
      <c r="H778" s="45" t="e">
        <f>-VLOOKUP(B778,#REF!,3,FALSE)*0.75</f>
        <v>#REF!</v>
      </c>
      <c r="I778" s="45"/>
      <c r="J778" s="35">
        <f t="shared" si="39"/>
        <v>-2.2094999999999998</v>
      </c>
      <c r="K778" s="35"/>
      <c r="L778" s="35"/>
      <c r="M778" s="55"/>
      <c r="N778" s="35">
        <f>Table2[[#This Row],[Mileage]]*-0.25</f>
        <v>0</v>
      </c>
      <c r="O778" s="13"/>
      <c r="P778" s="35" t="e">
        <f>Table2[[#This Row],[Total Payment Received Before Fees]]+Table2[[#This Row],[Unit Cost]]+Table2[[#This Row],[Shipping Cost]]+Table2[[#This Row],[Amazon Fee]]+Table2[[#This Row],[Parking Fee]]+Table2[[#This Row],[Miscellaneous / Overhead]]</f>
        <v>#REF!</v>
      </c>
      <c r="Q778" s="38">
        <v>41702</v>
      </c>
    </row>
    <row r="779" spans="1:17">
      <c r="A779" s="12" t="s">
        <v>3119</v>
      </c>
      <c r="B779" s="20" t="str">
        <f>VLOOKUP(A779,'Product Database'!$1:$1048576,3,FALSE)</f>
        <v>HC24521</v>
      </c>
      <c r="D779" s="71">
        <v>1</v>
      </c>
      <c r="E779" s="116">
        <v>7.99</v>
      </c>
      <c r="F779" s="46">
        <v>2.75</v>
      </c>
      <c r="G779" s="66">
        <f t="shared" si="41"/>
        <v>10.74</v>
      </c>
      <c r="H779" s="45">
        <v>-0.75</v>
      </c>
      <c r="I779" s="45"/>
      <c r="J779" s="35">
        <f t="shared" si="39"/>
        <v>-1.611</v>
      </c>
      <c r="K779" s="35"/>
      <c r="L779" s="35"/>
      <c r="M779" s="55"/>
      <c r="N779" s="35">
        <f>Table2[[#This Row],[Mileage]]*-0.25</f>
        <v>0</v>
      </c>
      <c r="O779" s="13"/>
      <c r="P779" s="35">
        <f>Table2[[#This Row],[Total Payment Received Before Fees]]+Table2[[#This Row],[Unit Cost]]+Table2[[#This Row],[Shipping Cost]]+Table2[[#This Row],[Amazon Fee]]+Table2[[#This Row],[Parking Fee]]+Table2[[#This Row],[Miscellaneous / Overhead]]</f>
        <v>8.3789999999999996</v>
      </c>
      <c r="Q779" s="38">
        <v>41702</v>
      </c>
    </row>
    <row r="780" spans="1:17">
      <c r="A780" s="12" t="s">
        <v>395</v>
      </c>
      <c r="B780" s="20" t="str">
        <f>VLOOKUP(A780,'Product Database'!$1:$1048576,3,FALSE)</f>
        <v>LC00007B</v>
      </c>
      <c r="D780" s="71">
        <v>1</v>
      </c>
      <c r="E780" s="116">
        <v>9.99</v>
      </c>
      <c r="F780" s="46">
        <v>5.49</v>
      </c>
      <c r="G780" s="66">
        <f t="shared" si="41"/>
        <v>15.48</v>
      </c>
      <c r="H780" s="45" t="e">
        <f>-VLOOKUP(B780,#REF!,3,FALSE)*0.75</f>
        <v>#REF!</v>
      </c>
      <c r="I780" s="45"/>
      <c r="J780" s="35">
        <f t="shared" si="39"/>
        <v>-2.3220000000000001</v>
      </c>
      <c r="K780" s="35"/>
      <c r="L780" s="35"/>
      <c r="M780" s="55"/>
      <c r="N780" s="35">
        <f>Table2[[#This Row],[Mileage]]*-0.25</f>
        <v>0</v>
      </c>
      <c r="O780" s="13"/>
      <c r="P780" s="35" t="e">
        <f>Table2[[#This Row],[Total Payment Received Before Fees]]+Table2[[#This Row],[Unit Cost]]+Table2[[#This Row],[Shipping Cost]]+Table2[[#This Row],[Amazon Fee]]+Table2[[#This Row],[Parking Fee]]+Table2[[#This Row],[Miscellaneous / Overhead]]</f>
        <v>#REF!</v>
      </c>
      <c r="Q780" s="38">
        <v>41702</v>
      </c>
    </row>
    <row r="781" spans="1:17">
      <c r="A781" s="12" t="s">
        <v>6028</v>
      </c>
      <c r="B781" s="20" t="str">
        <f>VLOOKUP(A781,'Product Database'!$1:$1048576,3,FALSE)</f>
        <v>HBG100903FU</v>
      </c>
      <c r="D781" s="71">
        <v>1</v>
      </c>
      <c r="E781" s="116">
        <v>9.99</v>
      </c>
      <c r="F781" s="46">
        <v>1.62</v>
      </c>
      <c r="G781" s="66">
        <f t="shared" si="41"/>
        <v>11.61</v>
      </c>
      <c r="H781" s="45" t="e">
        <f>-VLOOKUP(B781,#REF!,3,FALSE)*0.75</f>
        <v>#REF!</v>
      </c>
      <c r="I781" s="45"/>
      <c r="J781" s="35">
        <f t="shared" si="39"/>
        <v>-1.7414999999999998</v>
      </c>
      <c r="K781" s="35"/>
      <c r="L781" s="35"/>
      <c r="M781" s="55"/>
      <c r="N781" s="35">
        <f>Table2[[#This Row],[Mileage]]*-0.25</f>
        <v>0</v>
      </c>
      <c r="O781" s="13"/>
      <c r="P781" s="35" t="e">
        <f>Table2[[#This Row],[Total Payment Received Before Fees]]+Table2[[#This Row],[Unit Cost]]+Table2[[#This Row],[Shipping Cost]]+Table2[[#This Row],[Amazon Fee]]+Table2[[#This Row],[Parking Fee]]+Table2[[#This Row],[Miscellaneous / Overhead]]</f>
        <v>#REF!</v>
      </c>
      <c r="Q781" s="38">
        <v>41703</v>
      </c>
    </row>
    <row r="782" spans="1:17">
      <c r="A782" s="12" t="s">
        <v>6026</v>
      </c>
      <c r="B782" s="20" t="str">
        <f>VLOOKUP(A782,'Product Database'!$1:$1048576,3,FALSE)</f>
        <v>HBGKD001B</v>
      </c>
      <c r="D782" s="71">
        <v>1</v>
      </c>
      <c r="E782" s="116">
        <v>9.99</v>
      </c>
      <c r="F782" s="46">
        <v>1.62</v>
      </c>
      <c r="G782" s="66">
        <f t="shared" si="41"/>
        <v>11.61</v>
      </c>
      <c r="H782" s="45" t="e">
        <f>-VLOOKUP(B782,#REF!,3,FALSE)*0.75</f>
        <v>#REF!</v>
      </c>
      <c r="I782" s="45"/>
      <c r="J782" s="35">
        <f t="shared" si="39"/>
        <v>-1.7414999999999998</v>
      </c>
      <c r="K782" s="35"/>
      <c r="L782" s="35"/>
      <c r="M782" s="55"/>
      <c r="N782" s="35">
        <f>Table2[[#This Row],[Mileage]]*-0.25</f>
        <v>0</v>
      </c>
      <c r="O782" s="13"/>
      <c r="P782" s="35" t="e">
        <f>Table2[[#This Row],[Total Payment Received Before Fees]]+Table2[[#This Row],[Unit Cost]]+Table2[[#This Row],[Shipping Cost]]+Table2[[#This Row],[Amazon Fee]]+Table2[[#This Row],[Parking Fee]]+Table2[[#This Row],[Miscellaneous / Overhead]]</f>
        <v>#REF!</v>
      </c>
      <c r="Q782" s="38">
        <v>41703</v>
      </c>
    </row>
    <row r="783" spans="1:17">
      <c r="A783" s="12" t="s">
        <v>6029</v>
      </c>
      <c r="B783" s="20" t="str">
        <f>VLOOKUP(A783,'Product Database'!$1:$1048576,3,FALSE)</f>
        <v>HBGKD001GR</v>
      </c>
      <c r="D783" s="71">
        <v>1</v>
      </c>
      <c r="E783" s="116">
        <v>9.99</v>
      </c>
      <c r="F783" s="46">
        <v>1.63</v>
      </c>
      <c r="G783" s="66">
        <f t="shared" si="41"/>
        <v>11.620000000000001</v>
      </c>
      <c r="H783" s="45" t="e">
        <f>-VLOOKUP(B783,#REF!,3,FALSE)*0.75</f>
        <v>#REF!</v>
      </c>
      <c r="I783" s="45"/>
      <c r="J783" s="35">
        <f t="shared" si="39"/>
        <v>-1.7430000000000001</v>
      </c>
      <c r="K783" s="35"/>
      <c r="L783" s="35"/>
      <c r="M783" s="55"/>
      <c r="N783" s="35">
        <f>Table2[[#This Row],[Mileage]]*-0.25</f>
        <v>0</v>
      </c>
      <c r="O783" s="13"/>
      <c r="P783" s="35" t="e">
        <f>Table2[[#This Row],[Total Payment Received Before Fees]]+Table2[[#This Row],[Unit Cost]]+Table2[[#This Row],[Shipping Cost]]+Table2[[#This Row],[Amazon Fee]]+Table2[[#This Row],[Parking Fee]]+Table2[[#This Row],[Miscellaneous / Overhead]]</f>
        <v>#REF!</v>
      </c>
      <c r="Q783" s="38">
        <v>41703</v>
      </c>
    </row>
    <row r="784" spans="1:17">
      <c r="A784" s="12" t="s">
        <v>6030</v>
      </c>
      <c r="B784" s="20" t="str">
        <f>VLOOKUP(A784,'Product Database'!$1:$1048576,3,FALSE)</f>
        <v>HBGKD001PU</v>
      </c>
      <c r="D784" s="71">
        <v>1</v>
      </c>
      <c r="E784" s="116">
        <v>9.99</v>
      </c>
      <c r="F784" s="46">
        <v>1.62</v>
      </c>
      <c r="G784" s="66">
        <f t="shared" si="41"/>
        <v>11.61</v>
      </c>
      <c r="H784" s="45" t="e">
        <f>-VLOOKUP(B784,#REF!,3,FALSE)*0.75</f>
        <v>#REF!</v>
      </c>
      <c r="I784" s="45"/>
      <c r="J784" s="35">
        <f t="shared" si="39"/>
        <v>-1.7414999999999998</v>
      </c>
      <c r="K784" s="35"/>
      <c r="L784" s="35"/>
      <c r="M784" s="55"/>
      <c r="N784" s="35">
        <f>Table2[[#This Row],[Mileage]]*-0.25</f>
        <v>0</v>
      </c>
      <c r="O784" s="13"/>
      <c r="P784" s="35" t="e">
        <f>Table2[[#This Row],[Total Payment Received Before Fees]]+Table2[[#This Row],[Unit Cost]]+Table2[[#This Row],[Shipping Cost]]+Table2[[#This Row],[Amazon Fee]]+Table2[[#This Row],[Parking Fee]]+Table2[[#This Row],[Miscellaneous / Overhead]]</f>
        <v>#REF!</v>
      </c>
      <c r="Q784" s="38">
        <v>41703</v>
      </c>
    </row>
    <row r="785" spans="1:17">
      <c r="A785" s="12" t="s">
        <v>5614</v>
      </c>
      <c r="B785" s="20" t="str">
        <f>VLOOKUP(A785,'Product Database'!$1:$1048576,3,FALSE)</f>
        <v>HBG100300BL</v>
      </c>
      <c r="D785" s="71">
        <v>1</v>
      </c>
      <c r="E785" s="116">
        <v>15.99</v>
      </c>
      <c r="F785" s="46">
        <v>5.49</v>
      </c>
      <c r="G785" s="66">
        <f t="shared" si="41"/>
        <v>21.48</v>
      </c>
      <c r="H785" s="45" t="e">
        <f>-VLOOKUP(B785,#REF!,3,FALSE)*0.75</f>
        <v>#REF!</v>
      </c>
      <c r="I785" s="45"/>
      <c r="J785" s="35">
        <f t="shared" si="39"/>
        <v>-3.222</v>
      </c>
      <c r="K785" s="35"/>
      <c r="L785" s="35"/>
      <c r="M785" s="55"/>
      <c r="N785" s="35">
        <f>Table2[[#This Row],[Mileage]]*-0.25</f>
        <v>0</v>
      </c>
      <c r="O785" s="13"/>
      <c r="P785" s="35" t="e">
        <f>Table2[[#This Row],[Total Payment Received Before Fees]]+Table2[[#This Row],[Unit Cost]]+Table2[[#This Row],[Shipping Cost]]+Table2[[#This Row],[Amazon Fee]]+Table2[[#This Row],[Parking Fee]]+Table2[[#This Row],[Miscellaneous / Overhead]]</f>
        <v>#REF!</v>
      </c>
      <c r="Q785" s="38">
        <v>41703</v>
      </c>
    </row>
    <row r="786" spans="1:17">
      <c r="A786" s="12" t="s">
        <v>2802</v>
      </c>
      <c r="B786" s="20" t="str">
        <f>VLOOKUP(A786,'Product Database'!$1:$1048576,3,FALSE)</f>
        <v>CAP00137B</v>
      </c>
      <c r="D786" s="71">
        <v>1</v>
      </c>
      <c r="E786" s="116">
        <v>10.99</v>
      </c>
      <c r="F786" s="46">
        <v>4.99</v>
      </c>
      <c r="G786" s="66">
        <f t="shared" si="41"/>
        <v>15.98</v>
      </c>
      <c r="H786" s="45" t="e">
        <f>-VLOOKUP(B786,#REF!,3,FALSE)*0.75</f>
        <v>#REF!</v>
      </c>
      <c r="I786" s="45"/>
      <c r="J786" s="35">
        <f t="shared" si="39"/>
        <v>-2.3969999999999998</v>
      </c>
      <c r="K786" s="35"/>
      <c r="L786" s="35"/>
      <c r="M786" s="55"/>
      <c r="N786" s="35">
        <f>Table2[[#This Row],[Mileage]]*-0.25</f>
        <v>0</v>
      </c>
      <c r="O786" s="13"/>
      <c r="P786" s="35" t="e">
        <f>Table2[[#This Row],[Total Payment Received Before Fees]]+Table2[[#This Row],[Unit Cost]]+Table2[[#This Row],[Shipping Cost]]+Table2[[#This Row],[Amazon Fee]]+Table2[[#This Row],[Parking Fee]]+Table2[[#This Row],[Miscellaneous / Overhead]]</f>
        <v>#REF!</v>
      </c>
      <c r="Q786" s="38">
        <v>41703</v>
      </c>
    </row>
    <row r="787" spans="1:17">
      <c r="A787" s="12" t="s">
        <v>2338</v>
      </c>
      <c r="B787" s="20" t="str">
        <f>VLOOKUP(A787,'Product Database'!$1:$1048576,3,FALSE)</f>
        <v>GCH1283B</v>
      </c>
      <c r="D787" s="71">
        <v>2</v>
      </c>
      <c r="E787" s="116">
        <v>35.979999999999997</v>
      </c>
      <c r="F787" s="46">
        <v>3.49</v>
      </c>
      <c r="G787" s="66">
        <f t="shared" si="41"/>
        <v>39.47</v>
      </c>
      <c r="H787" s="45">
        <v>-6</v>
      </c>
      <c r="I787" s="45"/>
      <c r="J787" s="35">
        <f t="shared" si="39"/>
        <v>-5.9204999999999997</v>
      </c>
      <c r="K787" s="35"/>
      <c r="L787" s="35"/>
      <c r="M787" s="55"/>
      <c r="N787" s="35">
        <f>Table2[[#This Row],[Mileage]]*-0.25</f>
        <v>0</v>
      </c>
      <c r="O787" s="13"/>
      <c r="P787" s="35">
        <f>Table2[[#This Row],[Total Payment Received Before Fees]]+Table2[[#This Row],[Unit Cost]]+Table2[[#This Row],[Shipping Cost]]+Table2[[#This Row],[Amazon Fee]]+Table2[[#This Row],[Parking Fee]]+Table2[[#This Row],[Miscellaneous / Overhead]]</f>
        <v>27.549499999999998</v>
      </c>
      <c r="Q787" s="38">
        <v>41703</v>
      </c>
    </row>
    <row r="788" spans="1:17">
      <c r="A788" s="12" t="s">
        <v>2344</v>
      </c>
      <c r="B788" s="20" t="str">
        <f>VLOOKUP(A788,'Product Database'!$1:$1048576,3,FALSE)</f>
        <v>GCH1260B</v>
      </c>
      <c r="D788" s="71">
        <v>1</v>
      </c>
      <c r="E788" s="116">
        <v>6</v>
      </c>
      <c r="F788" s="46">
        <v>1.75</v>
      </c>
      <c r="G788" s="66">
        <f t="shared" si="41"/>
        <v>7.75</v>
      </c>
      <c r="H788" s="45" t="e">
        <f>-VLOOKUP(B788,#REF!,3,FALSE)*0.75</f>
        <v>#REF!</v>
      </c>
      <c r="I788" s="45"/>
      <c r="J788" s="35">
        <f t="shared" si="39"/>
        <v>-1.1624999999999999</v>
      </c>
      <c r="K788" s="35"/>
      <c r="L788" s="35"/>
      <c r="M788" s="55"/>
      <c r="N788" s="35">
        <f>Table2[[#This Row],[Mileage]]*-0.25</f>
        <v>0</v>
      </c>
      <c r="O788" s="13"/>
      <c r="P788" s="35" t="e">
        <f>Table2[[#This Row],[Total Payment Received Before Fees]]+Table2[[#This Row],[Unit Cost]]+Table2[[#This Row],[Shipping Cost]]+Table2[[#This Row],[Amazon Fee]]+Table2[[#This Row],[Parking Fee]]+Table2[[#This Row],[Miscellaneous / Overhead]]</f>
        <v>#REF!</v>
      </c>
      <c r="Q788" s="38">
        <v>41703</v>
      </c>
    </row>
    <row r="789" spans="1:17">
      <c r="A789" s="12" t="s">
        <v>2806</v>
      </c>
      <c r="B789" s="20" t="str">
        <f>VLOOKUP(A789,'Product Database'!$1:$1048576,3,FALSE)</f>
        <v>CAP00137R</v>
      </c>
      <c r="D789" s="71">
        <v>1</v>
      </c>
      <c r="E789" s="116">
        <v>10.99</v>
      </c>
      <c r="F789" s="46">
        <v>4.99</v>
      </c>
      <c r="G789" s="66">
        <f t="shared" si="41"/>
        <v>15.98</v>
      </c>
      <c r="H789" s="45" t="e">
        <f>-VLOOKUP(B789,#REF!,3,FALSE)*0.75</f>
        <v>#REF!</v>
      </c>
      <c r="I789" s="45"/>
      <c r="J789" s="35">
        <f t="shared" si="39"/>
        <v>-2.3969999999999998</v>
      </c>
      <c r="K789" s="35"/>
      <c r="L789" s="35"/>
      <c r="M789" s="55"/>
      <c r="N789" s="35">
        <f>Table2[[#This Row],[Mileage]]*-0.25</f>
        <v>0</v>
      </c>
      <c r="O789" s="13"/>
      <c r="P789" s="35" t="e">
        <f>Table2[[#This Row],[Total Payment Received Before Fees]]+Table2[[#This Row],[Unit Cost]]+Table2[[#This Row],[Shipping Cost]]+Table2[[#This Row],[Amazon Fee]]+Table2[[#This Row],[Parking Fee]]+Table2[[#This Row],[Miscellaneous / Overhead]]</f>
        <v>#REF!</v>
      </c>
      <c r="Q789" s="38">
        <v>41703</v>
      </c>
    </row>
    <row r="790" spans="1:17">
      <c r="A790" s="12">
        <v>1</v>
      </c>
      <c r="B790" s="20" t="str">
        <f>VLOOKUP(A790,'Product Database'!$1:$1048576,3,FALSE)</f>
        <v>HBG100154B</v>
      </c>
      <c r="D790" s="71">
        <v>1</v>
      </c>
      <c r="E790" s="116">
        <v>9.99</v>
      </c>
      <c r="F790" s="46">
        <v>4.99</v>
      </c>
      <c r="G790" s="66">
        <f t="shared" si="41"/>
        <v>14.98</v>
      </c>
      <c r="H790" s="45" t="e">
        <f>-VLOOKUP(B790,#REF!,3,FALSE)*0.75</f>
        <v>#REF!</v>
      </c>
      <c r="I790" s="45"/>
      <c r="J790" s="35">
        <f t="shared" si="39"/>
        <v>-2.2469999999999999</v>
      </c>
      <c r="K790" s="35"/>
      <c r="L790" s="35"/>
      <c r="M790" s="55"/>
      <c r="N790" s="35">
        <f>Table2[[#This Row],[Mileage]]*-0.25</f>
        <v>0</v>
      </c>
      <c r="O790" s="13"/>
      <c r="P790" s="35" t="e">
        <f>Table2[[#This Row],[Total Payment Received Before Fees]]+Table2[[#This Row],[Unit Cost]]+Table2[[#This Row],[Shipping Cost]]+Table2[[#This Row],[Amazon Fee]]+Table2[[#This Row],[Parking Fee]]+Table2[[#This Row],[Miscellaneous / Overhead]]</f>
        <v>#REF!</v>
      </c>
      <c r="Q790" s="38">
        <v>41703</v>
      </c>
    </row>
    <row r="791" spans="1:17">
      <c r="A791" s="12" t="s">
        <v>6020</v>
      </c>
      <c r="B791" s="20" t="str">
        <f>VLOOKUP(A791,'Product Database'!$1:$1048576,3,FALSE)</f>
        <v>HBG100153R</v>
      </c>
      <c r="D791" s="71">
        <v>1</v>
      </c>
      <c r="E791" s="116">
        <v>9.99</v>
      </c>
      <c r="F791" s="46">
        <v>4.99</v>
      </c>
      <c r="G791" s="66">
        <f t="shared" si="41"/>
        <v>14.98</v>
      </c>
      <c r="H791" s="45" t="e">
        <f>-VLOOKUP(B791,#REF!,3,FALSE)*0.75</f>
        <v>#REF!</v>
      </c>
      <c r="I791" s="45"/>
      <c r="J791" s="35">
        <f t="shared" si="39"/>
        <v>-2.2469999999999999</v>
      </c>
      <c r="K791" s="35"/>
      <c r="L791" s="35"/>
      <c r="M791" s="55"/>
      <c r="N791" s="35">
        <f>Table2[[#This Row],[Mileage]]*-0.25</f>
        <v>0</v>
      </c>
      <c r="O791" s="144" t="s">
        <v>10</v>
      </c>
      <c r="P791" s="35" t="e">
        <f>Table2[[#This Row],[Total Payment Received Before Fees]]+Table2[[#This Row],[Unit Cost]]+Table2[[#This Row],[Shipping Cost]]+Table2[[#This Row],[Amazon Fee]]+Table2[[#This Row],[Parking Fee]]+Table2[[#This Row],[Miscellaneous / Overhead]]</f>
        <v>#REF!</v>
      </c>
      <c r="Q791" s="38">
        <v>41703</v>
      </c>
    </row>
    <row r="792" spans="1:17">
      <c r="A792" s="12" t="s">
        <v>1523</v>
      </c>
      <c r="B792" s="20" t="str">
        <f>VLOOKUP(A792,'Product Database'!$1:$1048576,3,FALSE)</f>
        <v>HBG100435B</v>
      </c>
      <c r="D792" s="71">
        <v>1</v>
      </c>
      <c r="E792" s="116">
        <v>19.989999999999998</v>
      </c>
      <c r="F792" s="46">
        <v>5.49</v>
      </c>
      <c r="G792" s="66">
        <f t="shared" si="41"/>
        <v>25.479999999999997</v>
      </c>
      <c r="H792" s="45" t="e">
        <f>-VLOOKUP(B792,#REF!,3,FALSE)*0.75</f>
        <v>#REF!</v>
      </c>
      <c r="I792" s="45"/>
      <c r="J792" s="35">
        <f t="shared" si="39"/>
        <v>-3.8219999999999992</v>
      </c>
      <c r="K792" s="35"/>
      <c r="L792" s="35"/>
      <c r="M792" s="55"/>
      <c r="N792" s="35">
        <f>Table2[[#This Row],[Mileage]]*-0.25</f>
        <v>0</v>
      </c>
      <c r="O792" s="13"/>
      <c r="P792" s="35" t="e">
        <f>Table2[[#This Row],[Total Payment Received Before Fees]]+Table2[[#This Row],[Unit Cost]]+Table2[[#This Row],[Shipping Cost]]+Table2[[#This Row],[Amazon Fee]]+Table2[[#This Row],[Parking Fee]]+Table2[[#This Row],[Miscellaneous / Overhead]]</f>
        <v>#REF!</v>
      </c>
      <c r="Q792" s="38">
        <v>41704</v>
      </c>
    </row>
    <row r="793" spans="1:17">
      <c r="A793" s="12" t="s">
        <v>189</v>
      </c>
      <c r="B793" s="20" t="str">
        <f>VLOOKUP(A793,'Product Database'!$1:$1048576,3,FALSE)</f>
        <v>HBG100613S</v>
      </c>
      <c r="D793" s="71">
        <v>1</v>
      </c>
      <c r="E793" s="116">
        <v>20</v>
      </c>
      <c r="F793" s="46">
        <v>5.49</v>
      </c>
      <c r="G793" s="66">
        <f t="shared" si="41"/>
        <v>25.490000000000002</v>
      </c>
      <c r="H793" s="45" t="e">
        <f>-VLOOKUP(B793,#REF!,3,FALSE)*0.75</f>
        <v>#REF!</v>
      </c>
      <c r="I793" s="45"/>
      <c r="J793" s="35">
        <f t="shared" si="39"/>
        <v>-3.8235000000000001</v>
      </c>
      <c r="K793" s="35"/>
      <c r="L793" s="35"/>
      <c r="M793" s="55"/>
      <c r="N793" s="35">
        <f>Table2[[#This Row],[Mileage]]*-0.25</f>
        <v>0</v>
      </c>
      <c r="O793" s="13"/>
      <c r="P793" s="35" t="e">
        <f>Table2[[#This Row],[Total Payment Received Before Fees]]+Table2[[#This Row],[Unit Cost]]+Table2[[#This Row],[Shipping Cost]]+Table2[[#This Row],[Amazon Fee]]+Table2[[#This Row],[Parking Fee]]+Table2[[#This Row],[Miscellaneous / Overhead]]</f>
        <v>#REF!</v>
      </c>
      <c r="Q793" s="38">
        <v>41704</v>
      </c>
    </row>
    <row r="794" spans="1:17">
      <c r="A794" s="12" t="s">
        <v>3093</v>
      </c>
      <c r="B794" s="20" t="str">
        <f>VLOOKUP(A794,'Product Database'!$1:$1048576,3,FALSE)</f>
        <v>HC24645S</v>
      </c>
      <c r="D794" s="71">
        <v>1</v>
      </c>
      <c r="E794" s="116">
        <v>8.99</v>
      </c>
      <c r="F794" s="46">
        <v>4.99</v>
      </c>
      <c r="G794" s="66">
        <f t="shared" ref="G794:G826" si="42">SUM(E794:F794)</f>
        <v>13.98</v>
      </c>
      <c r="H794" s="45" t="e">
        <f>-VLOOKUP(B794,#REF!,3,FALSE)*0.75</f>
        <v>#REF!</v>
      </c>
      <c r="I794" s="45"/>
      <c r="J794" s="35">
        <f t="shared" si="39"/>
        <v>-2.097</v>
      </c>
      <c r="K794" s="35"/>
      <c r="L794" s="35"/>
      <c r="M794" s="55"/>
      <c r="N794" s="35">
        <f>Table2[[#This Row],[Mileage]]*-0.25</f>
        <v>0</v>
      </c>
      <c r="O794" s="13"/>
      <c r="P794" s="35" t="e">
        <f>Table2[[#This Row],[Total Payment Received Before Fees]]+Table2[[#This Row],[Unit Cost]]+Table2[[#This Row],[Shipping Cost]]+Table2[[#This Row],[Amazon Fee]]+Table2[[#This Row],[Parking Fee]]+Table2[[#This Row],[Miscellaneous / Overhead]]</f>
        <v>#REF!</v>
      </c>
      <c r="Q794" s="38">
        <v>41704</v>
      </c>
    </row>
    <row r="795" spans="1:17">
      <c r="A795" s="12" t="s">
        <v>3113</v>
      </c>
      <c r="B795" s="20" t="str">
        <f>VLOOKUP(A795,'Product Database'!$1:$1048576,3,FALSE)</f>
        <v>HC24595</v>
      </c>
      <c r="D795" s="71">
        <v>1</v>
      </c>
      <c r="E795" s="116">
        <v>8.99</v>
      </c>
      <c r="F795" s="46">
        <v>4.99</v>
      </c>
      <c r="G795" s="66">
        <f t="shared" si="42"/>
        <v>13.98</v>
      </c>
      <c r="H795" s="45" t="e">
        <f>-VLOOKUP(B795,#REF!,3,FALSE)*0.75</f>
        <v>#REF!</v>
      </c>
      <c r="I795" s="45"/>
      <c r="J795" s="35">
        <f t="shared" si="39"/>
        <v>-2.097</v>
      </c>
      <c r="K795" s="35"/>
      <c r="L795" s="35"/>
      <c r="M795" s="55"/>
      <c r="N795" s="35">
        <f>Table2[[#This Row],[Mileage]]*-0.25</f>
        <v>0</v>
      </c>
      <c r="O795" s="13"/>
      <c r="P795" s="35" t="e">
        <f>Table2[[#This Row],[Total Payment Received Before Fees]]+Table2[[#This Row],[Unit Cost]]+Table2[[#This Row],[Shipping Cost]]+Table2[[#This Row],[Amazon Fee]]+Table2[[#This Row],[Parking Fee]]+Table2[[#This Row],[Miscellaneous / Overhead]]</f>
        <v>#REF!</v>
      </c>
      <c r="Q795" s="38">
        <v>41704</v>
      </c>
    </row>
    <row r="796" spans="1:17">
      <c r="A796" s="12" t="s">
        <v>5591</v>
      </c>
      <c r="B796" s="20" t="str">
        <f>VLOOKUP(A796,'Product Database'!$1:$1048576,3,FALSE)</f>
        <v>HBG100174PN</v>
      </c>
      <c r="D796" s="71">
        <v>1</v>
      </c>
      <c r="E796" s="116">
        <v>9.99</v>
      </c>
      <c r="F796" s="46">
        <v>5.49</v>
      </c>
      <c r="G796" s="66">
        <f t="shared" si="42"/>
        <v>15.48</v>
      </c>
      <c r="H796" s="45" t="e">
        <f>-VLOOKUP(B796,#REF!,3,FALSE)*0.75</f>
        <v>#REF!</v>
      </c>
      <c r="I796" s="45"/>
      <c r="J796" s="35">
        <f t="shared" si="39"/>
        <v>-2.3220000000000001</v>
      </c>
      <c r="K796" s="35"/>
      <c r="L796" s="35"/>
      <c r="M796" s="55"/>
      <c r="N796" s="35">
        <f>Table2[[#This Row],[Mileage]]*-0.25</f>
        <v>0</v>
      </c>
      <c r="O796" s="13"/>
      <c r="P796" s="35" t="e">
        <f>Table2[[#This Row],[Total Payment Received Before Fees]]+Table2[[#This Row],[Unit Cost]]+Table2[[#This Row],[Shipping Cost]]+Table2[[#This Row],[Amazon Fee]]+Table2[[#This Row],[Parking Fee]]+Table2[[#This Row],[Miscellaneous / Overhead]]</f>
        <v>#REF!</v>
      </c>
      <c r="Q796" s="38">
        <v>41704</v>
      </c>
    </row>
    <row r="797" spans="1:17">
      <c r="A797" s="12" t="s">
        <v>3119</v>
      </c>
      <c r="B797" s="20" t="str">
        <f>VLOOKUP(A797,'Product Database'!$1:$1048576,3,FALSE)</f>
        <v>HC24521</v>
      </c>
      <c r="D797" s="71">
        <v>1</v>
      </c>
      <c r="E797" s="116">
        <v>7.99</v>
      </c>
      <c r="F797" s="46">
        <v>4.99</v>
      </c>
      <c r="G797" s="66">
        <f t="shared" si="42"/>
        <v>12.98</v>
      </c>
      <c r="H797" s="45">
        <v>-0.75</v>
      </c>
      <c r="I797" s="45"/>
      <c r="J797" s="35">
        <f t="shared" si="39"/>
        <v>-1.9470000000000001</v>
      </c>
      <c r="K797" s="35"/>
      <c r="L797" s="35"/>
      <c r="M797" s="55"/>
      <c r="N797" s="35">
        <f>Table2[[#This Row],[Mileage]]*-0.25</f>
        <v>0</v>
      </c>
      <c r="O797" s="13"/>
      <c r="P797" s="35">
        <f>Table2[[#This Row],[Total Payment Received Before Fees]]+Table2[[#This Row],[Unit Cost]]+Table2[[#This Row],[Shipping Cost]]+Table2[[#This Row],[Amazon Fee]]+Table2[[#This Row],[Parking Fee]]+Table2[[#This Row],[Miscellaneous / Overhead]]</f>
        <v>10.283000000000001</v>
      </c>
      <c r="Q797" s="38">
        <v>41704</v>
      </c>
    </row>
    <row r="798" spans="1:17">
      <c r="A798" s="12" t="s">
        <v>2019</v>
      </c>
      <c r="B798" s="20" t="str">
        <f>VLOOKUP(A798,'Product Database'!$1:$1048576,3,FALSE)</f>
        <v>HBG100153B</v>
      </c>
      <c r="D798" s="71">
        <v>1</v>
      </c>
      <c r="E798" s="116">
        <v>9.99</v>
      </c>
      <c r="F798" s="46">
        <v>4.99</v>
      </c>
      <c r="G798" s="66">
        <f t="shared" si="42"/>
        <v>14.98</v>
      </c>
      <c r="H798" s="45" t="e">
        <f>-VLOOKUP(B798,#REF!,3,FALSE)*0.75</f>
        <v>#REF!</v>
      </c>
      <c r="I798" s="45"/>
      <c r="J798" s="35">
        <f t="shared" si="39"/>
        <v>-2.2469999999999999</v>
      </c>
      <c r="K798" s="35"/>
      <c r="L798" s="35"/>
      <c r="M798" s="55"/>
      <c r="N798" s="35">
        <f>Table2[[#This Row],[Mileage]]*-0.25</f>
        <v>0</v>
      </c>
      <c r="O798" s="13"/>
      <c r="P798" s="35" t="e">
        <f>Table2[[#This Row],[Total Payment Received Before Fees]]+Table2[[#This Row],[Unit Cost]]+Table2[[#This Row],[Shipping Cost]]+Table2[[#This Row],[Amazon Fee]]+Table2[[#This Row],[Parking Fee]]+Table2[[#This Row],[Miscellaneous / Overhead]]</f>
        <v>#REF!</v>
      </c>
      <c r="Q798" s="38">
        <v>41705</v>
      </c>
    </row>
    <row r="799" spans="1:17">
      <c r="A799" s="12" t="s">
        <v>1529</v>
      </c>
      <c r="B799" s="20" t="str">
        <f>VLOOKUP(A799,'Product Database'!$1:$1048576,3,FALSE)</f>
        <v>HBG100435PU</v>
      </c>
      <c r="D799" s="71">
        <v>1</v>
      </c>
      <c r="E799" s="116">
        <v>19.989999999999998</v>
      </c>
      <c r="F799" s="46">
        <v>5.49</v>
      </c>
      <c r="G799" s="66">
        <f t="shared" si="42"/>
        <v>25.479999999999997</v>
      </c>
      <c r="H799" s="45" t="e">
        <f>-VLOOKUP(B799,#REF!,3,FALSE)*0.75</f>
        <v>#REF!</v>
      </c>
      <c r="I799" s="45"/>
      <c r="J799" s="35">
        <f t="shared" si="39"/>
        <v>-3.8219999999999992</v>
      </c>
      <c r="K799" s="35"/>
      <c r="L799" s="35"/>
      <c r="M799" s="55"/>
      <c r="N799" s="35">
        <f>Table2[[#This Row],[Mileage]]*-0.25</f>
        <v>0</v>
      </c>
      <c r="O799" s="13"/>
      <c r="P799" s="35" t="e">
        <f>Table2[[#This Row],[Total Payment Received Before Fees]]+Table2[[#This Row],[Unit Cost]]+Table2[[#This Row],[Shipping Cost]]+Table2[[#This Row],[Amazon Fee]]+Table2[[#This Row],[Parking Fee]]+Table2[[#This Row],[Miscellaneous / Overhead]]</f>
        <v>#REF!</v>
      </c>
      <c r="Q799" s="38">
        <v>41705</v>
      </c>
    </row>
    <row r="800" spans="1:17">
      <c r="A800" s="12" t="s">
        <v>2995</v>
      </c>
      <c r="B800" s="20" t="str">
        <f>VLOOKUP(A800,'Product Database'!$1:$1048576,3,FALSE)</f>
        <v>HC24651S</v>
      </c>
      <c r="D800" s="71">
        <v>1</v>
      </c>
      <c r="E800" s="116">
        <v>12.99</v>
      </c>
      <c r="F800" s="46">
        <v>4.99</v>
      </c>
      <c r="G800" s="66">
        <f t="shared" si="42"/>
        <v>17.98</v>
      </c>
      <c r="H800" s="45" t="e">
        <f>-VLOOKUP(B800,#REF!,3,FALSE)*0.75</f>
        <v>#REF!</v>
      </c>
      <c r="I800" s="45"/>
      <c r="J800" s="35">
        <f t="shared" si="39"/>
        <v>-2.6970000000000001</v>
      </c>
      <c r="K800" s="35"/>
      <c r="L800" s="35"/>
      <c r="M800" s="55"/>
      <c r="N800" s="35">
        <f>Table2[[#This Row],[Mileage]]*-0.25</f>
        <v>0</v>
      </c>
      <c r="O800" s="13"/>
      <c r="P800" s="35" t="e">
        <f>Table2[[#This Row],[Total Payment Received Before Fees]]+Table2[[#This Row],[Unit Cost]]+Table2[[#This Row],[Shipping Cost]]+Table2[[#This Row],[Amazon Fee]]+Table2[[#This Row],[Parking Fee]]+Table2[[#This Row],[Miscellaneous / Overhead]]</f>
        <v>#REF!</v>
      </c>
      <c r="Q800" s="38">
        <v>41705</v>
      </c>
    </row>
    <row r="801" spans="1:18">
      <c r="A801" s="12" t="s">
        <v>3115</v>
      </c>
      <c r="B801" s="20" t="str">
        <f>VLOOKUP(A801,'Product Database'!$1:$1048576,3,FALSE)</f>
        <v>HC24522</v>
      </c>
      <c r="D801" s="71">
        <v>1</v>
      </c>
      <c r="E801" s="116">
        <v>8.99</v>
      </c>
      <c r="F801" s="46">
        <v>4.99</v>
      </c>
      <c r="G801" s="66">
        <f t="shared" si="42"/>
        <v>13.98</v>
      </c>
      <c r="H801" s="45" t="e">
        <f>-VLOOKUP(B801,#REF!,3,FALSE)*0.75</f>
        <v>#REF!</v>
      </c>
      <c r="I801" s="45"/>
      <c r="J801" s="35">
        <f t="shared" si="39"/>
        <v>-2.097</v>
      </c>
      <c r="K801" s="35"/>
      <c r="L801" s="35"/>
      <c r="M801" s="55"/>
      <c r="N801" s="35">
        <f>Table2[[#This Row],[Mileage]]*-0.25</f>
        <v>0</v>
      </c>
      <c r="O801" s="13"/>
      <c r="P801" s="35" t="e">
        <f>Table2[[#This Row],[Total Payment Received Before Fees]]+Table2[[#This Row],[Unit Cost]]+Table2[[#This Row],[Shipping Cost]]+Table2[[#This Row],[Amazon Fee]]+Table2[[#This Row],[Parking Fee]]+Table2[[#This Row],[Miscellaneous / Overhead]]</f>
        <v>#REF!</v>
      </c>
      <c r="Q801" s="38">
        <v>41705</v>
      </c>
    </row>
    <row r="802" spans="1:18">
      <c r="A802" s="12" t="s">
        <v>1510</v>
      </c>
      <c r="B802" s="20" t="str">
        <f>VLOOKUP(A802,'Product Database'!$1:$1048576,3,FALSE)</f>
        <v>HBG100432GR</v>
      </c>
      <c r="D802" s="71">
        <v>1</v>
      </c>
      <c r="E802" s="116">
        <v>19.989999999999998</v>
      </c>
      <c r="F802" s="46">
        <v>5.49</v>
      </c>
      <c r="G802" s="66">
        <f t="shared" si="42"/>
        <v>25.479999999999997</v>
      </c>
      <c r="H802" s="45" t="e">
        <f>-VLOOKUP(B802,#REF!,3,FALSE)*0.75</f>
        <v>#REF!</v>
      </c>
      <c r="I802" s="45"/>
      <c r="J802" s="35">
        <f t="shared" si="39"/>
        <v>-3.8219999999999992</v>
      </c>
      <c r="K802" s="35"/>
      <c r="L802" s="35"/>
      <c r="M802" s="55"/>
      <c r="N802" s="35">
        <f>Table2[[#This Row],[Mileage]]*-0.25</f>
        <v>0</v>
      </c>
      <c r="O802" s="13"/>
      <c r="P802" s="35" t="e">
        <f>Table2[[#This Row],[Total Payment Received Before Fees]]+Table2[[#This Row],[Unit Cost]]+Table2[[#This Row],[Shipping Cost]]+Table2[[#This Row],[Amazon Fee]]+Table2[[#This Row],[Parking Fee]]+Table2[[#This Row],[Miscellaneous / Overhead]]</f>
        <v>#REF!</v>
      </c>
      <c r="Q802" s="38">
        <v>41705</v>
      </c>
    </row>
    <row r="803" spans="1:18">
      <c r="A803" s="12" t="s">
        <v>3004</v>
      </c>
      <c r="B803" s="20" t="str">
        <f>VLOOKUP(A803,'Product Database'!$1:$1048576,3,FALSE)</f>
        <v>HCXQ001BEI</v>
      </c>
      <c r="D803" s="71">
        <v>1</v>
      </c>
      <c r="E803" s="116">
        <v>14.99</v>
      </c>
      <c r="F803" s="46">
        <v>1.99</v>
      </c>
      <c r="G803" s="66">
        <f t="shared" si="42"/>
        <v>16.98</v>
      </c>
      <c r="H803" s="45" t="e">
        <f>-VLOOKUP(B803,#REF!,3,FALSE)*0.75</f>
        <v>#REF!</v>
      </c>
      <c r="I803" s="45"/>
      <c r="J803" s="35">
        <f t="shared" si="39"/>
        <v>-2.5470000000000002</v>
      </c>
      <c r="K803" s="35"/>
      <c r="L803" s="35"/>
      <c r="M803" s="55"/>
      <c r="N803" s="35">
        <f>Table2[[#This Row],[Mileage]]*-0.25</f>
        <v>0</v>
      </c>
      <c r="O803" s="13"/>
      <c r="P803" s="35" t="e">
        <f>Table2[[#This Row],[Total Payment Received Before Fees]]+Table2[[#This Row],[Unit Cost]]+Table2[[#This Row],[Shipping Cost]]+Table2[[#This Row],[Amazon Fee]]+Table2[[#This Row],[Parking Fee]]+Table2[[#This Row],[Miscellaneous / Overhead]]</f>
        <v>#REF!</v>
      </c>
      <c r="Q803" s="38">
        <v>41705</v>
      </c>
    </row>
    <row r="804" spans="1:18">
      <c r="A804" s="12" t="s">
        <v>3117</v>
      </c>
      <c r="B804" s="20" t="str">
        <f>VLOOKUP(A804,'Product Database'!$1:$1048576,3,FALSE)</f>
        <v>HC24472</v>
      </c>
      <c r="D804" s="71">
        <v>1</v>
      </c>
      <c r="E804" s="116">
        <v>6.99</v>
      </c>
      <c r="F804" s="46">
        <v>2</v>
      </c>
      <c r="G804" s="66">
        <f t="shared" si="42"/>
        <v>8.99</v>
      </c>
      <c r="H804" s="45" t="e">
        <f>-VLOOKUP(B804,#REF!,3,FALSE)*0.75</f>
        <v>#REF!</v>
      </c>
      <c r="I804" s="45"/>
      <c r="J804" s="35">
        <f t="shared" si="39"/>
        <v>-1.3485</v>
      </c>
      <c r="K804" s="35"/>
      <c r="L804" s="35"/>
      <c r="M804" s="55"/>
      <c r="N804" s="35">
        <f>Table2[[#This Row],[Mileage]]*-0.25</f>
        <v>0</v>
      </c>
      <c r="O804" s="13"/>
      <c r="P804" s="35" t="e">
        <f>Table2[[#This Row],[Total Payment Received Before Fees]]+Table2[[#This Row],[Unit Cost]]+Table2[[#This Row],[Shipping Cost]]+Table2[[#This Row],[Amazon Fee]]+Table2[[#This Row],[Parking Fee]]+Table2[[#This Row],[Miscellaneous / Overhead]]</f>
        <v>#REF!</v>
      </c>
      <c r="Q804" s="38">
        <v>41705</v>
      </c>
    </row>
    <row r="805" spans="1:18">
      <c r="A805" s="12" t="s">
        <v>2986</v>
      </c>
      <c r="B805" s="20" t="str">
        <f>VLOOKUP(A805,'Product Database'!$1:$1048576,3,FALSE)</f>
        <v>HC24653CL</v>
      </c>
      <c r="D805" s="71">
        <v>1</v>
      </c>
      <c r="E805" s="116">
        <v>11.99</v>
      </c>
      <c r="F805" s="46">
        <v>2</v>
      </c>
      <c r="G805" s="66">
        <f t="shared" si="42"/>
        <v>13.99</v>
      </c>
      <c r="H805" s="45" t="e">
        <f>-VLOOKUP(B805,#REF!,3,FALSE)*0.75</f>
        <v>#REF!</v>
      </c>
      <c r="I805" s="45"/>
      <c r="J805" s="35">
        <f t="shared" si="39"/>
        <v>-2.0985</v>
      </c>
      <c r="K805" s="35"/>
      <c r="L805" s="35"/>
      <c r="M805" s="55"/>
      <c r="N805" s="35">
        <f>Table2[[#This Row],[Mileage]]*-0.25</f>
        <v>0</v>
      </c>
      <c r="O805" s="13"/>
      <c r="P805" s="35" t="e">
        <f>Table2[[#This Row],[Total Payment Received Before Fees]]+Table2[[#This Row],[Unit Cost]]+Table2[[#This Row],[Shipping Cost]]+Table2[[#This Row],[Amazon Fee]]+Table2[[#This Row],[Parking Fee]]+Table2[[#This Row],[Miscellaneous / Overhead]]</f>
        <v>#REF!</v>
      </c>
      <c r="Q805" s="38">
        <v>41705</v>
      </c>
    </row>
    <row r="806" spans="1:18">
      <c r="A806" s="12" t="s">
        <v>3119</v>
      </c>
      <c r="B806" s="20" t="str">
        <f>VLOOKUP(A806,'Product Database'!$1:$1048576,3,FALSE)</f>
        <v>HC24521</v>
      </c>
      <c r="D806" s="71">
        <v>1</v>
      </c>
      <c r="E806" s="116">
        <v>7.99</v>
      </c>
      <c r="F806" s="46">
        <v>4.99</v>
      </c>
      <c r="G806" s="66">
        <f t="shared" si="42"/>
        <v>12.98</v>
      </c>
      <c r="H806" s="45">
        <v>-0.75</v>
      </c>
      <c r="I806" s="45"/>
      <c r="J806" s="35">
        <f t="shared" si="39"/>
        <v>-1.9470000000000001</v>
      </c>
      <c r="K806" s="35"/>
      <c r="L806" s="35"/>
      <c r="M806" s="55"/>
      <c r="N806" s="35">
        <f>Table2[[#This Row],[Mileage]]*-0.25</f>
        <v>0</v>
      </c>
      <c r="O806" s="13"/>
      <c r="P806" s="35">
        <f>Table2[[#This Row],[Total Payment Received Before Fees]]+Table2[[#This Row],[Unit Cost]]+Table2[[#This Row],[Shipping Cost]]+Table2[[#This Row],[Amazon Fee]]+Table2[[#This Row],[Parking Fee]]+Table2[[#This Row],[Miscellaneous / Overhead]]</f>
        <v>10.283000000000001</v>
      </c>
      <c r="Q806" s="38">
        <v>41705</v>
      </c>
    </row>
    <row r="807" spans="1:18">
      <c r="A807" s="12" t="s">
        <v>3119</v>
      </c>
      <c r="B807" s="20" t="str">
        <f>VLOOKUP(A807,'Product Database'!$1:$1048576,3,FALSE)</f>
        <v>HC24521</v>
      </c>
      <c r="D807" s="71">
        <v>1</v>
      </c>
      <c r="E807" s="116">
        <v>7.99</v>
      </c>
      <c r="F807" s="46">
        <v>4.99</v>
      </c>
      <c r="G807" s="66">
        <f t="shared" si="42"/>
        <v>12.98</v>
      </c>
      <c r="H807" s="45">
        <v>-0.75</v>
      </c>
      <c r="I807" s="45"/>
      <c r="J807" s="35">
        <f t="shared" si="39"/>
        <v>-1.9470000000000001</v>
      </c>
      <c r="K807" s="35"/>
      <c r="L807" s="35"/>
      <c r="M807" s="55"/>
      <c r="N807" s="35">
        <f>Table2[[#This Row],[Mileage]]*-0.25</f>
        <v>0</v>
      </c>
      <c r="O807" s="13"/>
      <c r="P807" s="35">
        <f>Table2[[#This Row],[Total Payment Received Before Fees]]+Table2[[#This Row],[Unit Cost]]+Table2[[#This Row],[Shipping Cost]]+Table2[[#This Row],[Amazon Fee]]+Table2[[#This Row],[Parking Fee]]+Table2[[#This Row],[Miscellaneous / Overhead]]</f>
        <v>10.283000000000001</v>
      </c>
      <c r="Q807" s="38">
        <v>41705</v>
      </c>
    </row>
    <row r="808" spans="1:18">
      <c r="A808" s="12" t="s">
        <v>2990</v>
      </c>
      <c r="B808" s="20" t="str">
        <f>VLOOKUP(A808,'Product Database'!$1:$1048576,3,FALSE)</f>
        <v>HC24652CL</v>
      </c>
      <c r="D808" s="71">
        <v>1</v>
      </c>
      <c r="E808" s="116">
        <v>9.99</v>
      </c>
      <c r="F808" s="46">
        <v>4.99</v>
      </c>
      <c r="G808" s="66">
        <f t="shared" si="42"/>
        <v>14.98</v>
      </c>
      <c r="H808" s="45" t="e">
        <f>-VLOOKUP(B808,#REF!,3,FALSE)*0.75</f>
        <v>#REF!</v>
      </c>
      <c r="I808" s="45"/>
      <c r="J808" s="35">
        <f t="shared" si="39"/>
        <v>-2.2469999999999999</v>
      </c>
      <c r="K808" s="35"/>
      <c r="L808" s="35"/>
      <c r="M808" s="55"/>
      <c r="N808" s="35">
        <f>Table2[[#This Row],[Mileage]]*-0.25</f>
        <v>0</v>
      </c>
      <c r="O808" s="13"/>
      <c r="P808" s="35" t="e">
        <f>Table2[[#This Row],[Total Payment Received Before Fees]]+Table2[[#This Row],[Unit Cost]]+Table2[[#This Row],[Shipping Cost]]+Table2[[#This Row],[Amazon Fee]]+Table2[[#This Row],[Parking Fee]]+Table2[[#This Row],[Miscellaneous / Overhead]]</f>
        <v>#REF!</v>
      </c>
      <c r="Q808" s="38">
        <v>41705</v>
      </c>
    </row>
    <row r="809" spans="1:18">
      <c r="A809" s="12" t="s">
        <v>1552</v>
      </c>
      <c r="B809" s="20" t="str">
        <f>VLOOKUP(A809,'Product Database'!$1:$1048576,3,FALSE)</f>
        <v>HBG100338BR</v>
      </c>
      <c r="D809" s="71">
        <v>1</v>
      </c>
      <c r="E809" s="116">
        <v>14.99</v>
      </c>
      <c r="F809" s="46">
        <v>5.49</v>
      </c>
      <c r="G809" s="66">
        <f t="shared" si="42"/>
        <v>20.48</v>
      </c>
      <c r="H809" s="45" t="e">
        <f>-VLOOKUP(B809,#REF!,3,FALSE)*0.75</f>
        <v>#REF!</v>
      </c>
      <c r="I809" s="45"/>
      <c r="J809" s="35">
        <f t="shared" si="39"/>
        <v>-3.0720000000000001</v>
      </c>
      <c r="K809" s="35"/>
      <c r="L809" s="35"/>
      <c r="M809" s="55"/>
      <c r="N809" s="35">
        <f>Table2[[#This Row],[Mileage]]*-0.25</f>
        <v>0</v>
      </c>
      <c r="O809" s="13"/>
      <c r="P809" s="35" t="e">
        <f>Table2[[#This Row],[Total Payment Received Before Fees]]+Table2[[#This Row],[Unit Cost]]+Table2[[#This Row],[Shipping Cost]]+Table2[[#This Row],[Amazon Fee]]+Table2[[#This Row],[Parking Fee]]+Table2[[#This Row],[Miscellaneous / Overhead]]</f>
        <v>#REF!</v>
      </c>
      <c r="Q809" s="38">
        <v>41705</v>
      </c>
    </row>
    <row r="810" spans="1:18">
      <c r="A810" s="12" t="s">
        <v>3113</v>
      </c>
      <c r="B810" s="20" t="str">
        <f>VLOOKUP(A810,'Product Database'!$1:$1048576,3,FALSE)</f>
        <v>HC24595</v>
      </c>
      <c r="D810" s="71">
        <v>1</v>
      </c>
      <c r="E810" s="116">
        <v>8.99</v>
      </c>
      <c r="F810" s="46">
        <v>5.99</v>
      </c>
      <c r="G810" s="66">
        <f t="shared" si="42"/>
        <v>14.98</v>
      </c>
      <c r="H810" s="45" t="e">
        <f>-VLOOKUP(B810,#REF!,3,FALSE)*0.75</f>
        <v>#REF!</v>
      </c>
      <c r="I810" s="45"/>
      <c r="J810" s="35">
        <f t="shared" si="39"/>
        <v>-2.2469999999999999</v>
      </c>
      <c r="K810" s="35"/>
      <c r="L810" s="35"/>
      <c r="M810" s="55"/>
      <c r="N810" s="35">
        <f>Table2[[#This Row],[Mileage]]*-0.25</f>
        <v>0</v>
      </c>
      <c r="O810" s="13"/>
      <c r="P810" s="35" t="e">
        <f>Table2[[#This Row],[Total Payment Received Before Fees]]+Table2[[#This Row],[Unit Cost]]+Table2[[#This Row],[Shipping Cost]]+Table2[[#This Row],[Amazon Fee]]+Table2[[#This Row],[Parking Fee]]+Table2[[#This Row],[Miscellaneous / Overhead]]</f>
        <v>#REF!</v>
      </c>
      <c r="Q810" s="38">
        <v>41705</v>
      </c>
    </row>
    <row r="811" spans="1:18">
      <c r="A811" s="12" t="s">
        <v>237</v>
      </c>
      <c r="B811" s="20" t="str">
        <f>VLOOKUP(A811,'Product Database'!$1:$1048576,3,FALSE)</f>
        <v>HBG100434GY</v>
      </c>
      <c r="D811" s="71">
        <v>1</v>
      </c>
      <c r="E811" s="116">
        <v>20.49</v>
      </c>
      <c r="F811" s="46">
        <v>6.49</v>
      </c>
      <c r="G811" s="66">
        <f t="shared" si="42"/>
        <v>26.979999999999997</v>
      </c>
      <c r="H811" s="45">
        <v>-6</v>
      </c>
      <c r="I811" s="45"/>
      <c r="J811" s="35">
        <f t="shared" si="39"/>
        <v>-4.0469999999999997</v>
      </c>
      <c r="K811" s="35"/>
      <c r="L811" s="35"/>
      <c r="M811" s="55"/>
      <c r="N811" s="35">
        <f>Table2[[#This Row],[Mileage]]*-0.25</f>
        <v>0</v>
      </c>
      <c r="O811" s="13"/>
      <c r="P811" s="35">
        <f>Table2[[#This Row],[Total Payment Received Before Fees]]+Table2[[#This Row],[Unit Cost]]+Table2[[#This Row],[Shipping Cost]]+Table2[[#This Row],[Amazon Fee]]+Table2[[#This Row],[Parking Fee]]+Table2[[#This Row],[Miscellaneous / Overhead]]</f>
        <v>16.932999999999996</v>
      </c>
      <c r="Q811" s="38">
        <v>41705</v>
      </c>
    </row>
    <row r="812" spans="1:18">
      <c r="A812" s="12" t="s">
        <v>2340</v>
      </c>
      <c r="B812" s="20" t="str">
        <f>VLOOKUP(A812,'Product Database'!$1:$1048576,3,FALSE)</f>
        <v>GCH1282BR</v>
      </c>
      <c r="D812" s="71">
        <v>1</v>
      </c>
      <c r="E812" s="116">
        <v>11.99</v>
      </c>
      <c r="F812" s="46">
        <v>4.74</v>
      </c>
      <c r="G812" s="66">
        <f t="shared" si="42"/>
        <v>16.73</v>
      </c>
      <c r="H812" s="45" t="e">
        <f>-VLOOKUP(B812,#REF!,3,FALSE)*0.75</f>
        <v>#REF!</v>
      </c>
      <c r="I812" s="45"/>
      <c r="J812" s="35">
        <f t="shared" si="39"/>
        <v>-2.5095000000000001</v>
      </c>
      <c r="K812" s="35"/>
      <c r="L812" s="35"/>
      <c r="M812" s="55"/>
      <c r="N812" s="35">
        <f>Table2[[#This Row],[Mileage]]*-0.25</f>
        <v>0</v>
      </c>
      <c r="O812" s="13"/>
      <c r="P812" s="35" t="e">
        <f>Table2[[#This Row],[Total Payment Received Before Fees]]+Table2[[#This Row],[Unit Cost]]+Table2[[#This Row],[Shipping Cost]]+Table2[[#This Row],[Amazon Fee]]+Table2[[#This Row],[Parking Fee]]+Table2[[#This Row],[Miscellaneous / Overhead]]</f>
        <v>#REF!</v>
      </c>
      <c r="Q812" s="38">
        <v>41706</v>
      </c>
    </row>
    <row r="813" spans="1:18">
      <c r="A813" s="12"/>
      <c r="B813" s="20"/>
      <c r="F813" s="46"/>
      <c r="G813" s="156">
        <f>SUM(E813:F813)</f>
        <v>0</v>
      </c>
      <c r="H813" s="45"/>
      <c r="I813" s="45"/>
      <c r="J813" s="37"/>
      <c r="K813" s="35"/>
      <c r="L813" s="35">
        <v>-39.99</v>
      </c>
      <c r="M813" s="49"/>
      <c r="N813" s="157">
        <f>Table2[[#This Row],[Mileage]]*-0.25</f>
        <v>0</v>
      </c>
      <c r="O813" s="13" t="s">
        <v>11</v>
      </c>
      <c r="P813" s="42">
        <f>Table2[[#This Row],[Total Payment Received Before Fees]]+Table2[[#This Row],[Unit Cost]]+Table2[[#This Row],[Shipping Cost]]+Table2[[#This Row],[Amazon Fee]]+Table2[[#This Row],[Parking Fee]]+Table2[[#This Row],[Miscellaneous / Overhead]]</f>
        <v>-39.99</v>
      </c>
      <c r="Q813" s="38">
        <v>41706</v>
      </c>
      <c r="R813" s="9" t="s">
        <v>2531</v>
      </c>
    </row>
    <row r="814" spans="1:18">
      <c r="A814" s="12" t="s">
        <v>1478</v>
      </c>
      <c r="B814" s="20" t="str">
        <f>VLOOKUP(A814,'Product Database'!$1:$1048576,3,FALSE)</f>
        <v>HBG100287GR</v>
      </c>
      <c r="D814" s="71">
        <v>1</v>
      </c>
      <c r="E814" s="116">
        <v>19.989999999999998</v>
      </c>
      <c r="F814" s="46">
        <v>5.49</v>
      </c>
      <c r="G814" s="66">
        <f t="shared" si="42"/>
        <v>25.479999999999997</v>
      </c>
      <c r="H814" s="45" t="e">
        <f>-VLOOKUP(B814,#REF!,3,FALSE)*0.75</f>
        <v>#REF!</v>
      </c>
      <c r="I814" s="45"/>
      <c r="J814" s="35">
        <f t="shared" si="39"/>
        <v>-3.8219999999999992</v>
      </c>
      <c r="K814" s="35"/>
      <c r="L814" s="35"/>
      <c r="M814" s="55"/>
      <c r="N814" s="35">
        <f>Table2[[#This Row],[Mileage]]*-0.25</f>
        <v>0</v>
      </c>
      <c r="O814" s="13"/>
      <c r="P814" s="35" t="e">
        <f>Table2[[#This Row],[Total Payment Received Before Fees]]+Table2[[#This Row],[Unit Cost]]+Table2[[#This Row],[Shipping Cost]]+Table2[[#This Row],[Amazon Fee]]+Table2[[#This Row],[Parking Fee]]+Table2[[#This Row],[Miscellaneous / Overhead]]</f>
        <v>#REF!</v>
      </c>
      <c r="Q814" s="38">
        <v>41706</v>
      </c>
    </row>
    <row r="815" spans="1:18">
      <c r="A815" s="12" t="s">
        <v>3007</v>
      </c>
      <c r="B815" s="20" t="str">
        <f>VLOOKUP(A815,'Product Database'!$1:$1048576,3,FALSE)</f>
        <v>HC24626B</v>
      </c>
      <c r="D815" s="71">
        <v>1</v>
      </c>
      <c r="E815" s="116">
        <v>7.99</v>
      </c>
      <c r="F815" s="46">
        <v>4.99</v>
      </c>
      <c r="G815" s="66">
        <f t="shared" si="42"/>
        <v>12.98</v>
      </c>
      <c r="H815" s="45" t="e">
        <f>-VLOOKUP(B815,#REF!,3,FALSE)*0.75</f>
        <v>#REF!</v>
      </c>
      <c r="I815" s="45"/>
      <c r="J815" s="35">
        <f t="shared" si="39"/>
        <v>-1.9470000000000001</v>
      </c>
      <c r="K815" s="35"/>
      <c r="L815" s="35"/>
      <c r="M815" s="55"/>
      <c r="N815" s="35">
        <f>Table2[[#This Row],[Mileage]]*-0.25</f>
        <v>0</v>
      </c>
      <c r="O815" s="13"/>
      <c r="P815" s="35" t="e">
        <f>Table2[[#This Row],[Total Payment Received Before Fees]]+Table2[[#This Row],[Unit Cost]]+Table2[[#This Row],[Shipping Cost]]+Table2[[#This Row],[Amazon Fee]]+Table2[[#This Row],[Parking Fee]]+Table2[[#This Row],[Miscellaneous / Overhead]]</f>
        <v>#REF!</v>
      </c>
      <c r="Q815" s="38">
        <v>41706</v>
      </c>
    </row>
    <row r="816" spans="1:18">
      <c r="A816" s="12">
        <v>1</v>
      </c>
      <c r="B816" s="20" t="str">
        <f>VLOOKUP(A816,'Product Database'!$1:$1048576,3,FALSE)</f>
        <v>HBG100154B</v>
      </c>
      <c r="D816" s="71">
        <v>1</v>
      </c>
      <c r="E816" s="116">
        <v>9.99</v>
      </c>
      <c r="F816" s="46">
        <v>4.99</v>
      </c>
      <c r="G816" s="66">
        <f t="shared" si="42"/>
        <v>14.98</v>
      </c>
      <c r="H816" s="45" t="e">
        <f>-VLOOKUP(B816,#REF!,3,FALSE)*0.75</f>
        <v>#REF!</v>
      </c>
      <c r="I816" s="45"/>
      <c r="J816" s="35">
        <f t="shared" si="39"/>
        <v>-2.2469999999999999</v>
      </c>
      <c r="K816" s="35"/>
      <c r="L816" s="35"/>
      <c r="M816" s="55"/>
      <c r="N816" s="35">
        <f>Table2[[#This Row],[Mileage]]*-0.25</f>
        <v>0</v>
      </c>
      <c r="O816" s="13"/>
      <c r="P816" s="35" t="e">
        <f>Table2[[#This Row],[Total Payment Received Before Fees]]+Table2[[#This Row],[Unit Cost]]+Table2[[#This Row],[Shipping Cost]]+Table2[[#This Row],[Amazon Fee]]+Table2[[#This Row],[Parking Fee]]+Table2[[#This Row],[Miscellaneous / Overhead]]</f>
        <v>#REF!</v>
      </c>
      <c r="Q816" s="38">
        <v>41706</v>
      </c>
    </row>
    <row r="817" spans="1:17">
      <c r="A817" s="12" t="s">
        <v>3007</v>
      </c>
      <c r="B817" s="20" t="str">
        <f>VLOOKUP(A817,'Product Database'!$1:$1048576,3,FALSE)</f>
        <v>HC24626B</v>
      </c>
      <c r="D817" s="71">
        <v>1</v>
      </c>
      <c r="E817" s="116">
        <v>7.99</v>
      </c>
      <c r="F817" s="46">
        <v>4.99</v>
      </c>
      <c r="G817" s="66">
        <f t="shared" si="42"/>
        <v>12.98</v>
      </c>
      <c r="H817" s="45" t="e">
        <f>-VLOOKUP(B817,#REF!,3,FALSE)*0.75</f>
        <v>#REF!</v>
      </c>
      <c r="I817" s="45"/>
      <c r="J817" s="35">
        <f t="shared" si="39"/>
        <v>-1.9470000000000001</v>
      </c>
      <c r="K817" s="35"/>
      <c r="L817" s="35"/>
      <c r="M817" s="55"/>
      <c r="N817" s="35">
        <f>Table2[[#This Row],[Mileage]]*-0.25</f>
        <v>0</v>
      </c>
      <c r="O817" s="13"/>
      <c r="P817" s="35" t="e">
        <f>Table2[[#This Row],[Total Payment Received Before Fees]]+Table2[[#This Row],[Unit Cost]]+Table2[[#This Row],[Shipping Cost]]+Table2[[#This Row],[Amazon Fee]]+Table2[[#This Row],[Parking Fee]]+Table2[[#This Row],[Miscellaneous / Overhead]]</f>
        <v>#REF!</v>
      </c>
      <c r="Q817" s="38">
        <v>41706</v>
      </c>
    </row>
    <row r="818" spans="1:17">
      <c r="A818" s="12" t="s">
        <v>3121</v>
      </c>
      <c r="B818" s="20" t="str">
        <f>VLOOKUP(A818,'Product Database'!$1:$1048576,3,FALSE)</f>
        <v>HC24459</v>
      </c>
      <c r="D818" s="71">
        <v>1</v>
      </c>
      <c r="E818" s="116">
        <v>12.99</v>
      </c>
      <c r="F818" s="46">
        <v>0</v>
      </c>
      <c r="G818" s="66">
        <f t="shared" si="42"/>
        <v>12.99</v>
      </c>
      <c r="H818" s="45" t="e">
        <f>-VLOOKUP(B818,#REF!,3,FALSE)*0.75</f>
        <v>#REF!</v>
      </c>
      <c r="I818" s="45"/>
      <c r="J818" s="35">
        <f t="shared" si="39"/>
        <v>-1.9484999999999999</v>
      </c>
      <c r="K818" s="35"/>
      <c r="L818" s="35"/>
      <c r="M818" s="55"/>
      <c r="N818" s="35">
        <f>Table2[[#This Row],[Mileage]]*-0.25</f>
        <v>0</v>
      </c>
      <c r="O818" s="13"/>
      <c r="P818" s="35" t="e">
        <f>Table2[[#This Row],[Total Payment Received Before Fees]]+Table2[[#This Row],[Unit Cost]]+Table2[[#This Row],[Shipping Cost]]+Table2[[#This Row],[Amazon Fee]]+Table2[[#This Row],[Parking Fee]]+Table2[[#This Row],[Miscellaneous / Overhead]]</f>
        <v>#REF!</v>
      </c>
      <c r="Q818" s="38">
        <v>41706</v>
      </c>
    </row>
    <row r="819" spans="1:17">
      <c r="A819" s="12" t="s">
        <v>3034</v>
      </c>
      <c r="B819" s="20" t="str">
        <f>VLOOKUP(A819,'Product Database'!$1:$1048576,3,FALSE)</f>
        <v>HC24650G</v>
      </c>
      <c r="D819" s="71">
        <v>1</v>
      </c>
      <c r="E819" s="116">
        <v>8.99</v>
      </c>
      <c r="F819" s="46">
        <v>4.99</v>
      </c>
      <c r="G819" s="66">
        <f t="shared" si="42"/>
        <v>13.98</v>
      </c>
      <c r="H819" s="45" t="e">
        <f>-VLOOKUP(B819,#REF!,3,FALSE)*0.75</f>
        <v>#REF!</v>
      </c>
      <c r="I819" s="45"/>
      <c r="J819" s="35">
        <f t="shared" si="39"/>
        <v>-2.097</v>
      </c>
      <c r="K819" s="35"/>
      <c r="L819" s="35"/>
      <c r="M819" s="55"/>
      <c r="N819" s="35">
        <f>Table2[[#This Row],[Mileage]]*-0.25</f>
        <v>0</v>
      </c>
      <c r="O819" s="13"/>
      <c r="P819" s="35" t="e">
        <f>Table2[[#This Row],[Total Payment Received Before Fees]]+Table2[[#This Row],[Unit Cost]]+Table2[[#This Row],[Shipping Cost]]+Table2[[#This Row],[Amazon Fee]]+Table2[[#This Row],[Parking Fee]]+Table2[[#This Row],[Miscellaneous / Overhead]]</f>
        <v>#REF!</v>
      </c>
      <c r="Q819" s="38">
        <v>41706</v>
      </c>
    </row>
    <row r="820" spans="1:17">
      <c r="A820" s="12" t="s">
        <v>1994</v>
      </c>
      <c r="B820" s="20" t="str">
        <f>VLOOKUP(A820,'Product Database'!$1:$1048576,3,FALSE)</f>
        <v>HBG100401G</v>
      </c>
      <c r="D820" s="71">
        <v>1</v>
      </c>
      <c r="E820" s="116">
        <v>29.99</v>
      </c>
      <c r="F820" s="46">
        <v>8.99</v>
      </c>
      <c r="G820" s="66">
        <f t="shared" si="42"/>
        <v>38.979999999999997</v>
      </c>
      <c r="H820" s="45" t="e">
        <f>-VLOOKUP(B820,#REF!,3,FALSE)*0.75</f>
        <v>#REF!</v>
      </c>
      <c r="I820" s="45"/>
      <c r="J820" s="35">
        <f t="shared" si="39"/>
        <v>-5.8469999999999995</v>
      </c>
      <c r="K820" s="35"/>
      <c r="L820" s="35"/>
      <c r="M820" s="55"/>
      <c r="N820" s="35">
        <f>Table2[[#This Row],[Mileage]]*-0.25</f>
        <v>0</v>
      </c>
      <c r="O820" s="13"/>
      <c r="P820" s="35" t="e">
        <f>Table2[[#This Row],[Total Payment Received Before Fees]]+Table2[[#This Row],[Unit Cost]]+Table2[[#This Row],[Shipping Cost]]+Table2[[#This Row],[Amazon Fee]]+Table2[[#This Row],[Parking Fee]]+Table2[[#This Row],[Miscellaneous / Overhead]]</f>
        <v>#REF!</v>
      </c>
      <c r="Q820" s="38">
        <v>41706</v>
      </c>
    </row>
    <row r="821" spans="1:17">
      <c r="A821" s="12" t="s">
        <v>6026</v>
      </c>
      <c r="B821" s="20" t="str">
        <f>VLOOKUP(A821,'Product Database'!$1:$1048576,3,FALSE)</f>
        <v>HBGKD001B</v>
      </c>
      <c r="D821" s="71">
        <v>1</v>
      </c>
      <c r="E821" s="116">
        <v>9.99</v>
      </c>
      <c r="F821" s="46">
        <v>4.74</v>
      </c>
      <c r="G821" s="66">
        <f t="shared" si="42"/>
        <v>14.73</v>
      </c>
      <c r="H821" s="45" t="e">
        <f>-VLOOKUP(B821,#REF!,3,FALSE)*0.75</f>
        <v>#REF!</v>
      </c>
      <c r="I821" s="45"/>
      <c r="J821" s="35">
        <f t="shared" si="39"/>
        <v>-2.2094999999999998</v>
      </c>
      <c r="K821" s="35"/>
      <c r="L821" s="35"/>
      <c r="M821" s="55"/>
      <c r="N821" s="35">
        <f>Table2[[#This Row],[Mileage]]*-0.25</f>
        <v>0</v>
      </c>
      <c r="O821" s="13"/>
      <c r="P821" s="35" t="e">
        <f>Table2[[#This Row],[Total Payment Received Before Fees]]+Table2[[#This Row],[Unit Cost]]+Table2[[#This Row],[Shipping Cost]]+Table2[[#This Row],[Amazon Fee]]+Table2[[#This Row],[Parking Fee]]+Table2[[#This Row],[Miscellaneous / Overhead]]</f>
        <v>#REF!</v>
      </c>
      <c r="Q821" s="38">
        <v>41706</v>
      </c>
    </row>
    <row r="822" spans="1:17">
      <c r="A822" s="12" t="s">
        <v>6040</v>
      </c>
      <c r="B822" s="20" t="str">
        <f>VLOOKUP(A822,'Product Database'!$1:$1048576,3,FALSE)</f>
        <v>HBG100905BL</v>
      </c>
      <c r="D822" s="71">
        <v>1</v>
      </c>
      <c r="E822" s="116">
        <v>9.99</v>
      </c>
      <c r="F822" s="46">
        <v>4.99</v>
      </c>
      <c r="G822" s="66">
        <f t="shared" si="42"/>
        <v>14.98</v>
      </c>
      <c r="H822" s="45" t="e">
        <f>-VLOOKUP(B822,#REF!,3,FALSE)*0.75</f>
        <v>#REF!</v>
      </c>
      <c r="I822" s="45"/>
      <c r="J822" s="35">
        <f t="shared" si="39"/>
        <v>-2.2469999999999999</v>
      </c>
      <c r="K822" s="35"/>
      <c r="L822" s="35"/>
      <c r="M822" s="55"/>
      <c r="N822" s="35">
        <f>Table2[[#This Row],[Mileage]]*-0.25</f>
        <v>0</v>
      </c>
      <c r="O822" s="13"/>
      <c r="P822" s="35" t="e">
        <f>Table2[[#This Row],[Total Payment Received Before Fees]]+Table2[[#This Row],[Unit Cost]]+Table2[[#This Row],[Shipping Cost]]+Table2[[#This Row],[Amazon Fee]]+Table2[[#This Row],[Parking Fee]]+Table2[[#This Row],[Miscellaneous / Overhead]]</f>
        <v>#REF!</v>
      </c>
      <c r="Q822" s="38">
        <v>41706</v>
      </c>
    </row>
    <row r="823" spans="1:17">
      <c r="A823" s="12" t="s">
        <v>3119</v>
      </c>
      <c r="B823" s="20" t="str">
        <f>VLOOKUP(A823,'Product Database'!$1:$1048576,3,FALSE)</f>
        <v>HC24521</v>
      </c>
      <c r="D823" s="71">
        <v>1</v>
      </c>
      <c r="E823" s="116">
        <v>7.99</v>
      </c>
      <c r="F823" s="46">
        <v>4.99</v>
      </c>
      <c r="G823" s="66">
        <f t="shared" si="42"/>
        <v>12.98</v>
      </c>
      <c r="H823" s="45">
        <v>-0.75</v>
      </c>
      <c r="I823" s="45"/>
      <c r="J823" s="35">
        <f t="shared" si="39"/>
        <v>-1.9470000000000001</v>
      </c>
      <c r="K823" s="35"/>
      <c r="L823" s="35"/>
      <c r="M823" s="55"/>
      <c r="N823" s="35">
        <f>Table2[[#This Row],[Mileage]]*-0.25</f>
        <v>0</v>
      </c>
      <c r="O823" s="13"/>
      <c r="P823" s="35">
        <f>Table2[[#This Row],[Total Payment Received Before Fees]]+Table2[[#This Row],[Unit Cost]]+Table2[[#This Row],[Shipping Cost]]+Table2[[#This Row],[Amazon Fee]]+Table2[[#This Row],[Parking Fee]]+Table2[[#This Row],[Miscellaneous / Overhead]]</f>
        <v>10.283000000000001</v>
      </c>
      <c r="Q823" s="38">
        <v>41706</v>
      </c>
    </row>
    <row r="824" spans="1:17">
      <c r="A824" s="12" t="s">
        <v>3014</v>
      </c>
      <c r="B824" s="20" t="str">
        <f>VLOOKUP(A824,'Product Database'!$1:$1048576,3,FALSE)</f>
        <v>HC24638B</v>
      </c>
      <c r="D824" s="71">
        <v>1</v>
      </c>
      <c r="E824" s="116">
        <v>6.99</v>
      </c>
      <c r="F824" s="46">
        <v>4.99</v>
      </c>
      <c r="G824" s="66">
        <f t="shared" si="42"/>
        <v>11.98</v>
      </c>
      <c r="H824" s="45" t="e">
        <f>-VLOOKUP(B824,#REF!,3,FALSE)*0.75</f>
        <v>#REF!</v>
      </c>
      <c r="I824" s="45"/>
      <c r="J824" s="35">
        <f t="shared" si="39"/>
        <v>-1.7969999999999999</v>
      </c>
      <c r="K824" s="35"/>
      <c r="L824" s="35"/>
      <c r="M824" s="55"/>
      <c r="N824" s="35">
        <f>Table2[[#This Row],[Mileage]]*-0.25</f>
        <v>0</v>
      </c>
      <c r="O824" s="13"/>
      <c r="P824" s="35" t="e">
        <f>Table2[[#This Row],[Total Payment Received Before Fees]]+Table2[[#This Row],[Unit Cost]]+Table2[[#This Row],[Shipping Cost]]+Table2[[#This Row],[Amazon Fee]]+Table2[[#This Row],[Parking Fee]]+Table2[[#This Row],[Miscellaneous / Overhead]]</f>
        <v>#REF!</v>
      </c>
      <c r="Q824" s="38">
        <v>41707</v>
      </c>
    </row>
    <row r="825" spans="1:17">
      <c r="A825" s="12" t="s">
        <v>3119</v>
      </c>
      <c r="B825" s="20" t="str">
        <f>VLOOKUP(A825,'Product Database'!$1:$1048576,3,FALSE)</f>
        <v>HC24521</v>
      </c>
      <c r="D825" s="71">
        <v>1</v>
      </c>
      <c r="E825" s="116">
        <v>7.99</v>
      </c>
      <c r="F825" s="46">
        <v>4.99</v>
      </c>
      <c r="G825" s="66">
        <f t="shared" si="42"/>
        <v>12.98</v>
      </c>
      <c r="H825" s="45">
        <v>-0.75</v>
      </c>
      <c r="I825" s="45"/>
      <c r="J825" s="35">
        <f t="shared" si="39"/>
        <v>-1.9470000000000001</v>
      </c>
      <c r="K825" s="35"/>
      <c r="L825" s="35"/>
      <c r="M825" s="55"/>
      <c r="N825" s="35">
        <f>Table2[[#This Row],[Mileage]]*-0.25</f>
        <v>0</v>
      </c>
      <c r="O825" s="13"/>
      <c r="P825" s="35">
        <f>Table2[[#This Row],[Total Payment Received Before Fees]]+Table2[[#This Row],[Unit Cost]]+Table2[[#This Row],[Shipping Cost]]+Table2[[#This Row],[Amazon Fee]]+Table2[[#This Row],[Parking Fee]]+Table2[[#This Row],[Miscellaneous / Overhead]]</f>
        <v>10.283000000000001</v>
      </c>
      <c r="Q825" s="38">
        <v>41707</v>
      </c>
    </row>
    <row r="826" spans="1:17">
      <c r="A826" s="12" t="s">
        <v>3119</v>
      </c>
      <c r="B826" s="20" t="str">
        <f>VLOOKUP(A826,'Product Database'!$1:$1048576,3,FALSE)</f>
        <v>HC24521</v>
      </c>
      <c r="D826" s="71">
        <v>1</v>
      </c>
      <c r="E826" s="116">
        <v>7.99</v>
      </c>
      <c r="F826" s="46">
        <v>4.99</v>
      </c>
      <c r="G826" s="66">
        <f t="shared" si="42"/>
        <v>12.98</v>
      </c>
      <c r="H826" s="45">
        <v>-0.75</v>
      </c>
      <c r="I826" s="45"/>
      <c r="J826" s="35">
        <f t="shared" si="39"/>
        <v>-1.9470000000000001</v>
      </c>
      <c r="K826" s="35"/>
      <c r="L826" s="35"/>
      <c r="M826" s="55"/>
      <c r="N826" s="35">
        <f>Table2[[#This Row],[Mileage]]*-0.25</f>
        <v>0</v>
      </c>
      <c r="O826" s="13"/>
      <c r="P826" s="35">
        <f>Table2[[#This Row],[Total Payment Received Before Fees]]+Table2[[#This Row],[Unit Cost]]+Table2[[#This Row],[Shipping Cost]]+Table2[[#This Row],[Amazon Fee]]+Table2[[#This Row],[Parking Fee]]+Table2[[#This Row],[Miscellaneous / Overhead]]</f>
        <v>10.283000000000001</v>
      </c>
      <c r="Q826" s="38">
        <v>41707</v>
      </c>
    </row>
    <row r="827" spans="1:17">
      <c r="A827" s="12" t="s">
        <v>3491</v>
      </c>
      <c r="B827" s="20" t="str">
        <f>VLOOKUP(A827,'Product Database'!$1:$1048576,3,FALSE)</f>
        <v>CAP-00065W</v>
      </c>
      <c r="D827" s="71">
        <v>1</v>
      </c>
      <c r="E827" s="116">
        <v>10.99</v>
      </c>
      <c r="F827" s="46">
        <v>4.99</v>
      </c>
      <c r="G827" s="66">
        <f t="shared" ref="G827:G858" si="43">SUM(E827:F827)</f>
        <v>15.98</v>
      </c>
      <c r="H827" s="45" t="e">
        <f>-VLOOKUP(B827,#REF!,3,FALSE)*0.75</f>
        <v>#REF!</v>
      </c>
      <c r="I827" s="45"/>
      <c r="J827" s="35">
        <f t="shared" si="39"/>
        <v>-2.3969999999999998</v>
      </c>
      <c r="K827" s="35"/>
      <c r="L827" s="35"/>
      <c r="M827" s="55"/>
      <c r="N827" s="35">
        <f>Table2[[#This Row],[Mileage]]*-0.25</f>
        <v>0</v>
      </c>
      <c r="O827" s="13"/>
      <c r="P827" s="35" t="e">
        <f>Table2[[#This Row],[Total Payment Received Before Fees]]+Table2[[#This Row],[Unit Cost]]+Table2[[#This Row],[Shipping Cost]]+Table2[[#This Row],[Amazon Fee]]+Table2[[#This Row],[Parking Fee]]+Table2[[#This Row],[Miscellaneous / Overhead]]</f>
        <v>#REF!</v>
      </c>
      <c r="Q827" s="38">
        <v>41707</v>
      </c>
    </row>
    <row r="828" spans="1:17">
      <c r="A828" s="12" t="s">
        <v>237</v>
      </c>
      <c r="B828" s="20" t="str">
        <f>VLOOKUP(A828,'Product Database'!$1:$1048576,3,FALSE)</f>
        <v>HBG100434GY</v>
      </c>
      <c r="D828" s="71">
        <v>1</v>
      </c>
      <c r="E828" s="116">
        <v>20.49</v>
      </c>
      <c r="F828" s="46">
        <v>6.49</v>
      </c>
      <c r="G828" s="66">
        <f t="shared" si="43"/>
        <v>26.979999999999997</v>
      </c>
      <c r="H828" s="45">
        <v>-6</v>
      </c>
      <c r="I828" s="45"/>
      <c r="J828" s="35">
        <f t="shared" si="39"/>
        <v>-4.0469999999999997</v>
      </c>
      <c r="K828" s="35"/>
      <c r="L828" s="35"/>
      <c r="M828" s="55"/>
      <c r="N828" s="35">
        <f>Table2[[#This Row],[Mileage]]*-0.25</f>
        <v>0</v>
      </c>
      <c r="O828" s="13"/>
      <c r="P828" s="35">
        <f>Table2[[#This Row],[Total Payment Received Before Fees]]+Table2[[#This Row],[Unit Cost]]+Table2[[#This Row],[Shipping Cost]]+Table2[[#This Row],[Amazon Fee]]+Table2[[#This Row],[Parking Fee]]+Table2[[#This Row],[Miscellaneous / Overhead]]</f>
        <v>16.932999999999996</v>
      </c>
      <c r="Q828" s="38">
        <v>41707</v>
      </c>
    </row>
    <row r="829" spans="1:17">
      <c r="A829" s="12" t="s">
        <v>2149</v>
      </c>
      <c r="B829" s="20" t="str">
        <f>VLOOKUP(A829,'Product Database'!$1:$1048576,3,FALSE)</f>
        <v>HBG100709S</v>
      </c>
      <c r="D829" s="71">
        <v>1</v>
      </c>
      <c r="E829" s="116">
        <v>25.99</v>
      </c>
      <c r="F829" s="46">
        <v>5.49</v>
      </c>
      <c r="G829" s="66">
        <f t="shared" si="43"/>
        <v>31.479999999999997</v>
      </c>
      <c r="H829" s="45" t="e">
        <f>-VLOOKUP(B829,#REF!,3,FALSE)*0.75</f>
        <v>#REF!</v>
      </c>
      <c r="I829" s="45"/>
      <c r="J829" s="35">
        <f t="shared" si="39"/>
        <v>-4.7219999999999995</v>
      </c>
      <c r="K829" s="35"/>
      <c r="L829" s="35"/>
      <c r="M829" s="55"/>
      <c r="N829" s="35">
        <f>Table2[[#This Row],[Mileage]]*-0.25</f>
        <v>0</v>
      </c>
      <c r="O829" s="13"/>
      <c r="P829" s="35" t="e">
        <f>Table2[[#This Row],[Total Payment Received Before Fees]]+Table2[[#This Row],[Unit Cost]]+Table2[[#This Row],[Shipping Cost]]+Table2[[#This Row],[Amazon Fee]]+Table2[[#This Row],[Parking Fee]]+Table2[[#This Row],[Miscellaneous / Overhead]]</f>
        <v>#REF!</v>
      </c>
      <c r="Q829" s="38">
        <v>41707</v>
      </c>
    </row>
    <row r="830" spans="1:17">
      <c r="A830" s="12" t="s">
        <v>2019</v>
      </c>
      <c r="B830" s="20" t="str">
        <f>VLOOKUP(A830,'Product Database'!$1:$1048576,3,FALSE)</f>
        <v>HBG100153B</v>
      </c>
      <c r="D830" s="71">
        <v>1</v>
      </c>
      <c r="E830" s="116">
        <v>9.99</v>
      </c>
      <c r="F830" s="46">
        <v>2.75</v>
      </c>
      <c r="G830" s="66">
        <f t="shared" si="43"/>
        <v>12.74</v>
      </c>
      <c r="H830" s="45" t="e">
        <f>-VLOOKUP(B830,#REF!,3,FALSE)*0.75</f>
        <v>#REF!</v>
      </c>
      <c r="I830" s="45"/>
      <c r="J830" s="35">
        <f t="shared" si="39"/>
        <v>-1.911</v>
      </c>
      <c r="K830" s="35"/>
      <c r="L830" s="35"/>
      <c r="M830" s="55"/>
      <c r="N830" s="35">
        <f>Table2[[#This Row],[Mileage]]*-0.25</f>
        <v>0</v>
      </c>
      <c r="O830" s="13"/>
      <c r="P830" s="35" t="e">
        <f>Table2[[#This Row],[Total Payment Received Before Fees]]+Table2[[#This Row],[Unit Cost]]+Table2[[#This Row],[Shipping Cost]]+Table2[[#This Row],[Amazon Fee]]+Table2[[#This Row],[Parking Fee]]+Table2[[#This Row],[Miscellaneous / Overhead]]</f>
        <v>#REF!</v>
      </c>
      <c r="Q830" s="38">
        <v>41707</v>
      </c>
    </row>
    <row r="831" spans="1:17">
      <c r="A831" s="12" t="s">
        <v>6021</v>
      </c>
      <c r="B831" s="20" t="str">
        <f>VLOOKUP(A831,'Product Database'!$1:$1048576,3,FALSE)</f>
        <v>HBG100153YL</v>
      </c>
      <c r="D831" s="71">
        <v>1</v>
      </c>
      <c r="E831" s="116">
        <v>9.99</v>
      </c>
      <c r="F831" s="46">
        <v>2.74</v>
      </c>
      <c r="G831" s="66">
        <f t="shared" si="43"/>
        <v>12.73</v>
      </c>
      <c r="H831" s="45" t="e">
        <f>-VLOOKUP(B831,#REF!,3,FALSE)*0.75</f>
        <v>#REF!</v>
      </c>
      <c r="I831" s="45"/>
      <c r="J831" s="35">
        <f t="shared" si="39"/>
        <v>-1.9095</v>
      </c>
      <c r="K831" s="35"/>
      <c r="L831" s="35"/>
      <c r="M831" s="55"/>
      <c r="N831" s="35">
        <f>Table2[[#This Row],[Mileage]]*-0.25</f>
        <v>0</v>
      </c>
      <c r="O831" s="13"/>
      <c r="P831" s="35" t="e">
        <f>Table2[[#This Row],[Total Payment Received Before Fees]]+Table2[[#This Row],[Unit Cost]]+Table2[[#This Row],[Shipping Cost]]+Table2[[#This Row],[Amazon Fee]]+Table2[[#This Row],[Parking Fee]]+Table2[[#This Row],[Miscellaneous / Overhead]]</f>
        <v>#REF!</v>
      </c>
      <c r="Q831" s="38">
        <v>41707</v>
      </c>
    </row>
    <row r="832" spans="1:17">
      <c r="A832" s="12" t="s">
        <v>1994</v>
      </c>
      <c r="B832" s="20" t="str">
        <f>VLOOKUP(A832,'Product Database'!$1:$1048576,3,FALSE)</f>
        <v>HBG100401G</v>
      </c>
      <c r="D832" s="71">
        <v>1</v>
      </c>
      <c r="E832" s="116">
        <v>29.99</v>
      </c>
      <c r="F832" s="46">
        <v>0</v>
      </c>
      <c r="G832" s="66">
        <f t="shared" si="43"/>
        <v>29.99</v>
      </c>
      <c r="H832" s="45" t="e">
        <f>-VLOOKUP(B832,#REF!,3,FALSE)*0.75</f>
        <v>#REF!</v>
      </c>
      <c r="I832" s="45"/>
      <c r="J832" s="35">
        <f t="shared" si="39"/>
        <v>-4.4984999999999999</v>
      </c>
      <c r="K832" s="35"/>
      <c r="L832" s="35"/>
      <c r="M832" s="55"/>
      <c r="N832" s="35">
        <f>Table2[[#This Row],[Mileage]]*-0.25</f>
        <v>0</v>
      </c>
      <c r="O832" s="13"/>
      <c r="P832" s="35" t="e">
        <f>Table2[[#This Row],[Total Payment Received Before Fees]]+Table2[[#This Row],[Unit Cost]]+Table2[[#This Row],[Shipping Cost]]+Table2[[#This Row],[Amazon Fee]]+Table2[[#This Row],[Parking Fee]]+Table2[[#This Row],[Miscellaneous / Overhead]]</f>
        <v>#REF!</v>
      </c>
      <c r="Q832" s="38">
        <v>41707</v>
      </c>
    </row>
    <row r="833" spans="1:17">
      <c r="A833" s="12" t="s">
        <v>3030</v>
      </c>
      <c r="B833" s="20" t="str">
        <f>VLOOKUP(A833,'Product Database'!$1:$1048576,3,FALSE)</f>
        <v>HC24650B</v>
      </c>
      <c r="D833" s="71">
        <v>1</v>
      </c>
      <c r="E833" s="116">
        <v>8.99</v>
      </c>
      <c r="F833" s="46">
        <v>4.99</v>
      </c>
      <c r="G833" s="66">
        <f t="shared" si="43"/>
        <v>13.98</v>
      </c>
      <c r="H833" s="45" t="e">
        <f>-VLOOKUP(B833,#REF!,3,FALSE)*0.75</f>
        <v>#REF!</v>
      </c>
      <c r="I833" s="45"/>
      <c r="J833" s="35">
        <f t="shared" si="39"/>
        <v>-2.097</v>
      </c>
      <c r="K833" s="35"/>
      <c r="L833" s="35"/>
      <c r="M833" s="55"/>
      <c r="N833" s="35">
        <f>Table2[[#This Row],[Mileage]]*-0.25</f>
        <v>0</v>
      </c>
      <c r="O833" s="13"/>
      <c r="P833" s="35" t="e">
        <f>Table2[[#This Row],[Total Payment Received Before Fees]]+Table2[[#This Row],[Unit Cost]]+Table2[[#This Row],[Shipping Cost]]+Table2[[#This Row],[Amazon Fee]]+Table2[[#This Row],[Parking Fee]]+Table2[[#This Row],[Miscellaneous / Overhead]]</f>
        <v>#REF!</v>
      </c>
      <c r="Q833" s="38">
        <v>41707</v>
      </c>
    </row>
    <row r="834" spans="1:17">
      <c r="A834" s="12" t="s">
        <v>3119</v>
      </c>
      <c r="B834" s="20" t="str">
        <f>VLOOKUP(A834,'Product Database'!$1:$1048576,3,FALSE)</f>
        <v>HC24521</v>
      </c>
      <c r="D834" s="71">
        <v>1</v>
      </c>
      <c r="E834" s="116">
        <v>7.99</v>
      </c>
      <c r="F834" s="46">
        <v>4.99</v>
      </c>
      <c r="G834" s="66">
        <f t="shared" si="43"/>
        <v>12.98</v>
      </c>
      <c r="H834" s="45">
        <v>-0.75</v>
      </c>
      <c r="I834" s="45"/>
      <c r="J834" s="35">
        <f t="shared" si="39"/>
        <v>-1.9470000000000001</v>
      </c>
      <c r="K834" s="35"/>
      <c r="L834" s="35"/>
      <c r="M834" s="55"/>
      <c r="N834" s="35">
        <f>Table2[[#This Row],[Mileage]]*-0.25</f>
        <v>0</v>
      </c>
      <c r="O834" s="13"/>
      <c r="P834" s="35">
        <f>Table2[[#This Row],[Total Payment Received Before Fees]]+Table2[[#This Row],[Unit Cost]]+Table2[[#This Row],[Shipping Cost]]+Table2[[#This Row],[Amazon Fee]]+Table2[[#This Row],[Parking Fee]]+Table2[[#This Row],[Miscellaneous / Overhead]]</f>
        <v>10.283000000000001</v>
      </c>
      <c r="Q834" s="38">
        <v>41707</v>
      </c>
    </row>
    <row r="835" spans="1:17">
      <c r="A835" s="12" t="s">
        <v>2663</v>
      </c>
      <c r="B835" s="20" t="str">
        <f>VLOOKUP(A835,'Product Database'!$1:$1048576,3,FALSE)</f>
        <v>HBG100623S</v>
      </c>
      <c r="D835" s="71">
        <v>1</v>
      </c>
      <c r="E835" s="116">
        <v>15.99</v>
      </c>
      <c r="F835" s="46">
        <v>0</v>
      </c>
      <c r="G835" s="66">
        <f t="shared" si="43"/>
        <v>15.99</v>
      </c>
      <c r="H835" s="45" t="e">
        <f>-VLOOKUP(B835,#REF!,3,FALSE)*0.75</f>
        <v>#REF!</v>
      </c>
      <c r="I835" s="45"/>
      <c r="J835" s="35">
        <f t="shared" si="39"/>
        <v>-2.3984999999999999</v>
      </c>
      <c r="K835" s="35"/>
      <c r="L835" s="35"/>
      <c r="M835" s="55"/>
      <c r="N835" s="35">
        <f>Table2[[#This Row],[Mileage]]*-0.25</f>
        <v>0</v>
      </c>
      <c r="O835" s="13"/>
      <c r="P835" s="35" t="e">
        <f>Table2[[#This Row],[Total Payment Received Before Fees]]+Table2[[#This Row],[Unit Cost]]+Table2[[#This Row],[Shipping Cost]]+Table2[[#This Row],[Amazon Fee]]+Table2[[#This Row],[Parking Fee]]+Table2[[#This Row],[Miscellaneous / Overhead]]</f>
        <v>#REF!</v>
      </c>
      <c r="Q835" s="38">
        <v>41707</v>
      </c>
    </row>
    <row r="836" spans="1:17">
      <c r="A836" s="12">
        <v>1</v>
      </c>
      <c r="B836" s="20" t="str">
        <f>VLOOKUP(A836,'Product Database'!$1:$1048576,3,FALSE)</f>
        <v>HBG100154B</v>
      </c>
      <c r="D836" s="71">
        <v>1</v>
      </c>
      <c r="E836" s="116">
        <v>9.99</v>
      </c>
      <c r="F836" s="46">
        <v>4.99</v>
      </c>
      <c r="G836" s="66">
        <f t="shared" si="43"/>
        <v>14.98</v>
      </c>
      <c r="H836" s="45" t="e">
        <f>-VLOOKUP(B836,#REF!,3,FALSE)*0.75</f>
        <v>#REF!</v>
      </c>
      <c r="I836" s="45"/>
      <c r="J836" s="35">
        <f t="shared" si="39"/>
        <v>-2.2469999999999999</v>
      </c>
      <c r="K836" s="35"/>
      <c r="L836" s="35"/>
      <c r="M836" s="55"/>
      <c r="N836" s="35">
        <f>Table2[[#This Row],[Mileage]]*-0.25</f>
        <v>0</v>
      </c>
      <c r="O836" s="13"/>
      <c r="P836" s="35" t="e">
        <f>Table2[[#This Row],[Total Payment Received Before Fees]]+Table2[[#This Row],[Unit Cost]]+Table2[[#This Row],[Shipping Cost]]+Table2[[#This Row],[Amazon Fee]]+Table2[[#This Row],[Parking Fee]]+Table2[[#This Row],[Miscellaneous / Overhead]]</f>
        <v>#REF!</v>
      </c>
      <c r="Q836" s="38">
        <v>41707</v>
      </c>
    </row>
    <row r="837" spans="1:17">
      <c r="A837" s="12">
        <v>1</v>
      </c>
      <c r="B837" s="20" t="str">
        <f>VLOOKUP(A837,'Product Database'!$1:$1048576,3,FALSE)</f>
        <v>HBG100154B</v>
      </c>
      <c r="D837" s="71">
        <v>1</v>
      </c>
      <c r="E837" s="116">
        <v>9.99</v>
      </c>
      <c r="F837" s="46">
        <v>4.99</v>
      </c>
      <c r="G837" s="66">
        <f t="shared" si="43"/>
        <v>14.98</v>
      </c>
      <c r="H837" s="45" t="e">
        <f>-VLOOKUP(B837,#REF!,3,FALSE)*0.75</f>
        <v>#REF!</v>
      </c>
      <c r="I837" s="45"/>
      <c r="J837" s="35">
        <f t="shared" si="39"/>
        <v>-2.2469999999999999</v>
      </c>
      <c r="K837" s="35"/>
      <c r="L837" s="35"/>
      <c r="M837" s="55"/>
      <c r="N837" s="35">
        <f>Table2[[#This Row],[Mileage]]*-0.25</f>
        <v>0</v>
      </c>
      <c r="O837" s="13"/>
      <c r="P837" s="35" t="e">
        <f>Table2[[#This Row],[Total Payment Received Before Fees]]+Table2[[#This Row],[Unit Cost]]+Table2[[#This Row],[Shipping Cost]]+Table2[[#This Row],[Amazon Fee]]+Table2[[#This Row],[Parking Fee]]+Table2[[#This Row],[Miscellaneous / Overhead]]</f>
        <v>#REF!</v>
      </c>
      <c r="Q837" s="38">
        <v>41708</v>
      </c>
    </row>
    <row r="838" spans="1:17">
      <c r="A838" s="12">
        <v>34</v>
      </c>
      <c r="B838" s="20" t="str">
        <f>VLOOKUP(A838,'Product Database'!$1:$1048576,3,FALSE)</f>
        <v>HM00105</v>
      </c>
      <c r="D838" s="71">
        <v>1</v>
      </c>
      <c r="E838" s="116">
        <v>9.99</v>
      </c>
      <c r="F838" s="46">
        <v>6.49</v>
      </c>
      <c r="G838" s="66">
        <f t="shared" si="43"/>
        <v>16.48</v>
      </c>
      <c r="H838" s="45" t="e">
        <f>-VLOOKUP(B838,#REF!,3,FALSE)*0.75</f>
        <v>#REF!</v>
      </c>
      <c r="I838" s="45"/>
      <c r="J838" s="35">
        <f t="shared" si="39"/>
        <v>-2.472</v>
      </c>
      <c r="K838" s="35"/>
      <c r="L838" s="35"/>
      <c r="M838" s="55"/>
      <c r="N838" s="35">
        <f>Table2[[#This Row],[Mileage]]*-0.25</f>
        <v>0</v>
      </c>
      <c r="O838" s="13"/>
      <c r="P838" s="35" t="e">
        <f>Table2[[#This Row],[Total Payment Received Before Fees]]+Table2[[#This Row],[Unit Cost]]+Table2[[#This Row],[Shipping Cost]]+Table2[[#This Row],[Amazon Fee]]+Table2[[#This Row],[Parking Fee]]+Table2[[#This Row],[Miscellaneous / Overhead]]</f>
        <v>#REF!</v>
      </c>
      <c r="Q838" s="38">
        <v>41708</v>
      </c>
    </row>
    <row r="839" spans="1:17">
      <c r="A839" s="12" t="s">
        <v>3119</v>
      </c>
      <c r="B839" s="20" t="str">
        <f>VLOOKUP(A839,'Product Database'!$1:$1048576,3,FALSE)</f>
        <v>HC24521</v>
      </c>
      <c r="D839" s="71">
        <v>1</v>
      </c>
      <c r="E839" s="116">
        <v>7.99</v>
      </c>
      <c r="F839" s="46">
        <v>4.99</v>
      </c>
      <c r="G839" s="66">
        <f t="shared" si="43"/>
        <v>12.98</v>
      </c>
      <c r="H839" s="45">
        <v>-0.75</v>
      </c>
      <c r="I839" s="45"/>
      <c r="J839" s="35">
        <f t="shared" si="39"/>
        <v>-1.9470000000000001</v>
      </c>
      <c r="K839" s="35"/>
      <c r="L839" s="35"/>
      <c r="M839" s="55"/>
      <c r="N839" s="35">
        <f>Table2[[#This Row],[Mileage]]*-0.25</f>
        <v>0</v>
      </c>
      <c r="O839" s="13"/>
      <c r="P839" s="35">
        <f>Table2[[#This Row],[Total Payment Received Before Fees]]+Table2[[#This Row],[Unit Cost]]+Table2[[#This Row],[Shipping Cost]]+Table2[[#This Row],[Amazon Fee]]+Table2[[#This Row],[Parking Fee]]+Table2[[#This Row],[Miscellaneous / Overhead]]</f>
        <v>10.283000000000001</v>
      </c>
      <c r="Q839" s="38">
        <v>41708</v>
      </c>
    </row>
    <row r="840" spans="1:17">
      <c r="A840" s="12" t="s">
        <v>3119</v>
      </c>
      <c r="B840" s="20" t="str">
        <f>VLOOKUP(A840,'Product Database'!$1:$1048576,3,FALSE)</f>
        <v>HC24521</v>
      </c>
      <c r="D840" s="71">
        <v>1</v>
      </c>
      <c r="E840" s="116">
        <v>7.99</v>
      </c>
      <c r="F840" s="46">
        <v>4.99</v>
      </c>
      <c r="G840" s="66">
        <f t="shared" si="43"/>
        <v>12.98</v>
      </c>
      <c r="H840" s="45">
        <v>-0.75</v>
      </c>
      <c r="I840" s="45"/>
      <c r="J840" s="35">
        <f t="shared" si="39"/>
        <v>-1.9470000000000001</v>
      </c>
      <c r="K840" s="35"/>
      <c r="L840" s="35"/>
      <c r="M840" s="55"/>
      <c r="N840" s="35">
        <f>Table2[[#This Row],[Mileage]]*-0.25</f>
        <v>0</v>
      </c>
      <c r="O840" s="13"/>
      <c r="P840" s="35">
        <f>Table2[[#This Row],[Total Payment Received Before Fees]]+Table2[[#This Row],[Unit Cost]]+Table2[[#This Row],[Shipping Cost]]+Table2[[#This Row],[Amazon Fee]]+Table2[[#This Row],[Parking Fee]]+Table2[[#This Row],[Miscellaneous / Overhead]]</f>
        <v>10.283000000000001</v>
      </c>
      <c r="Q840" s="38">
        <v>41708</v>
      </c>
    </row>
    <row r="841" spans="1:17">
      <c r="A841" s="12" t="s">
        <v>859</v>
      </c>
      <c r="B841" s="20" t="str">
        <f>VLOOKUP(A841,'Product Database'!$1:$1048576,3,FALSE)</f>
        <v>HC24454HM</v>
      </c>
      <c r="D841" s="71">
        <v>1</v>
      </c>
      <c r="E841" s="116">
        <v>7.99</v>
      </c>
      <c r="F841" s="46">
        <v>5.49</v>
      </c>
      <c r="G841" s="66">
        <f t="shared" si="43"/>
        <v>13.48</v>
      </c>
      <c r="H841" s="45" t="e">
        <f>-VLOOKUP(B841,#REF!,3,FALSE)*0.75</f>
        <v>#REF!</v>
      </c>
      <c r="I841" s="45"/>
      <c r="J841" s="35">
        <f t="shared" si="39"/>
        <v>-2.0219999999999998</v>
      </c>
      <c r="K841" s="35"/>
      <c r="L841" s="35"/>
      <c r="M841" s="55"/>
      <c r="N841" s="35">
        <f>Table2[[#This Row],[Mileage]]*-0.25</f>
        <v>0</v>
      </c>
      <c r="O841" s="13"/>
      <c r="P841" s="35" t="e">
        <f>Table2[[#This Row],[Total Payment Received Before Fees]]+Table2[[#This Row],[Unit Cost]]+Table2[[#This Row],[Shipping Cost]]+Table2[[#This Row],[Amazon Fee]]+Table2[[#This Row],[Parking Fee]]+Table2[[#This Row],[Miscellaneous / Overhead]]</f>
        <v>#REF!</v>
      </c>
      <c r="Q841" s="38">
        <v>41708</v>
      </c>
    </row>
    <row r="842" spans="1:17">
      <c r="A842" s="12" t="s">
        <v>2985</v>
      </c>
      <c r="B842" s="20" t="str">
        <f>VLOOKUP(A842,'Product Database'!$1:$1048576,3,FALSE)</f>
        <v>HC24653BD</v>
      </c>
      <c r="D842" s="71">
        <v>1</v>
      </c>
      <c r="E842" s="116">
        <v>11.99</v>
      </c>
      <c r="F842" s="46">
        <v>2.75</v>
      </c>
      <c r="G842" s="66">
        <f t="shared" si="43"/>
        <v>14.74</v>
      </c>
      <c r="H842" s="45" t="e">
        <f>-VLOOKUP(B842,#REF!,3,FALSE)*0.75</f>
        <v>#REF!</v>
      </c>
      <c r="I842" s="45"/>
      <c r="J842" s="35">
        <f t="shared" si="39"/>
        <v>-2.2109999999999999</v>
      </c>
      <c r="K842" s="35"/>
      <c r="L842" s="35"/>
      <c r="M842" s="55"/>
      <c r="N842" s="35">
        <f>Table2[[#This Row],[Mileage]]*-0.25</f>
        <v>0</v>
      </c>
      <c r="O842" s="13"/>
      <c r="P842" s="35" t="e">
        <f>Table2[[#This Row],[Total Payment Received Before Fees]]+Table2[[#This Row],[Unit Cost]]+Table2[[#This Row],[Shipping Cost]]+Table2[[#This Row],[Amazon Fee]]+Table2[[#This Row],[Parking Fee]]+Table2[[#This Row],[Miscellaneous / Overhead]]</f>
        <v>#REF!</v>
      </c>
      <c r="Q842" s="38">
        <v>41708</v>
      </c>
    </row>
    <row r="843" spans="1:17">
      <c r="A843" s="12" t="s">
        <v>2991</v>
      </c>
      <c r="B843" s="20" t="str">
        <f>VLOOKUP(A843,'Product Database'!$1:$1048576,3,FALSE)</f>
        <v>HC24652G</v>
      </c>
      <c r="D843" s="71">
        <v>1</v>
      </c>
      <c r="E843" s="116">
        <v>9.99</v>
      </c>
      <c r="F843" s="46">
        <v>2.74</v>
      </c>
      <c r="G843" s="66">
        <f t="shared" si="43"/>
        <v>12.73</v>
      </c>
      <c r="H843" s="45" t="e">
        <f>-VLOOKUP(B843,#REF!,3,FALSE)*0.75</f>
        <v>#REF!</v>
      </c>
      <c r="I843" s="45"/>
      <c r="J843" s="35">
        <f t="shared" si="39"/>
        <v>-1.9095</v>
      </c>
      <c r="K843" s="35"/>
      <c r="L843" s="35"/>
      <c r="M843" s="55"/>
      <c r="N843" s="35">
        <f>Table2[[#This Row],[Mileage]]*-0.25</f>
        <v>0</v>
      </c>
      <c r="O843" s="13"/>
      <c r="P843" s="35" t="e">
        <f>Table2[[#This Row],[Total Payment Received Before Fees]]+Table2[[#This Row],[Unit Cost]]+Table2[[#This Row],[Shipping Cost]]+Table2[[#This Row],[Amazon Fee]]+Table2[[#This Row],[Parking Fee]]+Table2[[#This Row],[Miscellaneous / Overhead]]</f>
        <v>#REF!</v>
      </c>
      <c r="Q843" s="38">
        <v>41708</v>
      </c>
    </row>
    <row r="844" spans="1:17">
      <c r="A844" s="12" t="s">
        <v>3007</v>
      </c>
      <c r="B844" s="20" t="str">
        <f>VLOOKUP(A844,'Product Database'!$1:$1048576,3,FALSE)</f>
        <v>HC24626B</v>
      </c>
      <c r="D844" s="71">
        <v>1</v>
      </c>
      <c r="E844" s="116">
        <v>7.99</v>
      </c>
      <c r="F844" s="46">
        <v>4.99</v>
      </c>
      <c r="G844" s="66">
        <f t="shared" si="43"/>
        <v>12.98</v>
      </c>
      <c r="H844" s="45" t="e">
        <f>-VLOOKUP(B844,#REF!,3,FALSE)*0.75</f>
        <v>#REF!</v>
      </c>
      <c r="I844" s="45"/>
      <c r="J844" s="35">
        <f t="shared" si="39"/>
        <v>-1.9470000000000001</v>
      </c>
      <c r="K844" s="35"/>
      <c r="L844" s="35"/>
      <c r="M844" s="55"/>
      <c r="N844" s="35">
        <f>Table2[[#This Row],[Mileage]]*-0.25</f>
        <v>0</v>
      </c>
      <c r="O844" s="13"/>
      <c r="P844" s="35" t="e">
        <f>Table2[[#This Row],[Total Payment Received Before Fees]]+Table2[[#This Row],[Unit Cost]]+Table2[[#This Row],[Shipping Cost]]+Table2[[#This Row],[Amazon Fee]]+Table2[[#This Row],[Parking Fee]]+Table2[[#This Row],[Miscellaneous / Overhead]]</f>
        <v>#REF!</v>
      </c>
      <c r="Q844" s="38">
        <v>41708</v>
      </c>
    </row>
    <row r="845" spans="1:17">
      <c r="A845" s="12" t="s">
        <v>2804</v>
      </c>
      <c r="B845" s="20" t="str">
        <f>VLOOKUP(A845,'Product Database'!$1:$1048576,3,FALSE)</f>
        <v>CAP00137BR</v>
      </c>
      <c r="D845" s="71">
        <v>2</v>
      </c>
      <c r="E845" s="116">
        <v>21.98</v>
      </c>
      <c r="F845" s="46">
        <v>3.24</v>
      </c>
      <c r="G845" s="66">
        <f t="shared" si="43"/>
        <v>25.22</v>
      </c>
      <c r="H845" s="45">
        <v>-5.25</v>
      </c>
      <c r="I845" s="45"/>
      <c r="J845" s="35">
        <f t="shared" si="39"/>
        <v>-3.7829999999999995</v>
      </c>
      <c r="K845" s="35"/>
      <c r="L845" s="35"/>
      <c r="M845" s="55"/>
      <c r="N845" s="35">
        <f>Table2[[#This Row],[Mileage]]*-0.25</f>
        <v>0</v>
      </c>
      <c r="O845" s="144" t="s">
        <v>10</v>
      </c>
      <c r="P845" s="35">
        <f>Table2[[#This Row],[Total Payment Received Before Fees]]+Table2[[#This Row],[Unit Cost]]+Table2[[#This Row],[Shipping Cost]]+Table2[[#This Row],[Amazon Fee]]+Table2[[#This Row],[Parking Fee]]+Table2[[#This Row],[Miscellaneous / Overhead]]</f>
        <v>16.186999999999998</v>
      </c>
      <c r="Q845" s="38">
        <v>41708</v>
      </c>
    </row>
    <row r="846" spans="1:17">
      <c r="A846" s="12" t="s">
        <v>2802</v>
      </c>
      <c r="B846" s="20" t="str">
        <f>VLOOKUP(A846,'Product Database'!$1:$1048576,3,FALSE)</f>
        <v>CAP00137B</v>
      </c>
      <c r="D846" s="71">
        <v>2</v>
      </c>
      <c r="E846" s="116">
        <v>21.98</v>
      </c>
      <c r="F846" s="46">
        <v>3.25</v>
      </c>
      <c r="G846" s="66">
        <f t="shared" si="43"/>
        <v>25.23</v>
      </c>
      <c r="H846" s="45">
        <v>-5.25</v>
      </c>
      <c r="I846" s="45"/>
      <c r="J846" s="35">
        <f t="shared" si="39"/>
        <v>-3.7845</v>
      </c>
      <c r="K846" s="35"/>
      <c r="L846" s="35"/>
      <c r="M846" s="55"/>
      <c r="N846" s="35">
        <f>Table2[[#This Row],[Mileage]]*-0.25</f>
        <v>0</v>
      </c>
      <c r="O846" s="144" t="s">
        <v>10</v>
      </c>
      <c r="P846" s="35">
        <f>Table2[[#This Row],[Total Payment Received Before Fees]]+Table2[[#This Row],[Unit Cost]]+Table2[[#This Row],[Shipping Cost]]+Table2[[#This Row],[Amazon Fee]]+Table2[[#This Row],[Parking Fee]]+Table2[[#This Row],[Miscellaneous / Overhead]]</f>
        <v>16.195499999999999</v>
      </c>
      <c r="Q846" s="38">
        <v>41708</v>
      </c>
    </row>
    <row r="847" spans="1:17">
      <c r="A847" s="12" t="s">
        <v>6028</v>
      </c>
      <c r="B847" s="20" t="str">
        <f>VLOOKUP(A847,'Product Database'!$1:$1048576,3,FALSE)</f>
        <v>HBG100903FU</v>
      </c>
      <c r="D847" s="71">
        <v>1</v>
      </c>
      <c r="E847" s="116">
        <v>9.99</v>
      </c>
      <c r="F847" s="46">
        <v>4.99</v>
      </c>
      <c r="G847" s="66">
        <f t="shared" si="43"/>
        <v>14.98</v>
      </c>
      <c r="H847" s="45" t="e">
        <f>-VLOOKUP(B847,#REF!,3,FALSE)*0.75</f>
        <v>#REF!</v>
      </c>
      <c r="I847" s="45"/>
      <c r="J847" s="35">
        <f t="shared" si="39"/>
        <v>-2.2469999999999999</v>
      </c>
      <c r="K847" s="35"/>
      <c r="L847" s="35"/>
      <c r="M847" s="55"/>
      <c r="N847" s="35">
        <f>Table2[[#This Row],[Mileage]]*-0.25</f>
        <v>0</v>
      </c>
      <c r="O847" s="13"/>
      <c r="P847" s="35" t="e">
        <f>Table2[[#This Row],[Total Payment Received Before Fees]]+Table2[[#This Row],[Unit Cost]]+Table2[[#This Row],[Shipping Cost]]+Table2[[#This Row],[Amazon Fee]]+Table2[[#This Row],[Parking Fee]]+Table2[[#This Row],[Miscellaneous / Overhead]]</f>
        <v>#REF!</v>
      </c>
      <c r="Q847" s="38">
        <v>41708</v>
      </c>
    </row>
    <row r="848" spans="1:17">
      <c r="A848" s="12" t="s">
        <v>3119</v>
      </c>
      <c r="B848" s="20" t="str">
        <f>VLOOKUP(A848,'Product Database'!$1:$1048576,3,FALSE)</f>
        <v>HC24521</v>
      </c>
      <c r="D848" s="71">
        <v>1</v>
      </c>
      <c r="E848" s="116">
        <v>7.99</v>
      </c>
      <c r="F848" s="46">
        <v>4.99</v>
      </c>
      <c r="G848" s="66">
        <f t="shared" si="43"/>
        <v>12.98</v>
      </c>
      <c r="H848" s="45">
        <v>-0.75</v>
      </c>
      <c r="I848" s="45"/>
      <c r="J848" s="35">
        <f t="shared" si="39"/>
        <v>-1.9470000000000001</v>
      </c>
      <c r="K848" s="35"/>
      <c r="L848" s="35"/>
      <c r="M848" s="55"/>
      <c r="N848" s="35">
        <f>Table2[[#This Row],[Mileage]]*-0.25</f>
        <v>0</v>
      </c>
      <c r="O848" s="13"/>
      <c r="P848" s="35">
        <f>Table2[[#This Row],[Total Payment Received Before Fees]]+Table2[[#This Row],[Unit Cost]]+Table2[[#This Row],[Shipping Cost]]+Table2[[#This Row],[Amazon Fee]]+Table2[[#This Row],[Parking Fee]]+Table2[[#This Row],[Miscellaneous / Overhead]]</f>
        <v>10.283000000000001</v>
      </c>
      <c r="Q848" s="38">
        <v>41708</v>
      </c>
    </row>
    <row r="849" spans="1:17">
      <c r="A849" s="12">
        <v>1</v>
      </c>
      <c r="B849" s="20" t="str">
        <f>VLOOKUP(A849,'Product Database'!$1:$1048576,3,FALSE)</f>
        <v>HBG100154B</v>
      </c>
      <c r="D849" s="71">
        <v>1</v>
      </c>
      <c r="E849" s="116">
        <v>9.99</v>
      </c>
      <c r="F849" s="46">
        <v>4.99</v>
      </c>
      <c r="G849" s="66">
        <f t="shared" si="43"/>
        <v>14.98</v>
      </c>
      <c r="H849" s="45" t="e">
        <f>-VLOOKUP(B849,#REF!,3,FALSE)*0.75</f>
        <v>#REF!</v>
      </c>
      <c r="I849" s="45"/>
      <c r="J849" s="35">
        <f t="shared" si="39"/>
        <v>-2.2469999999999999</v>
      </c>
      <c r="K849" s="35"/>
      <c r="L849" s="35"/>
      <c r="M849" s="55"/>
      <c r="N849" s="35">
        <f>Table2[[#This Row],[Mileage]]*-0.25</f>
        <v>0</v>
      </c>
      <c r="O849" s="13"/>
      <c r="P849" s="35" t="e">
        <f>Table2[[#This Row],[Total Payment Received Before Fees]]+Table2[[#This Row],[Unit Cost]]+Table2[[#This Row],[Shipping Cost]]+Table2[[#This Row],[Amazon Fee]]+Table2[[#This Row],[Parking Fee]]+Table2[[#This Row],[Miscellaneous / Overhead]]</f>
        <v>#REF!</v>
      </c>
      <c r="Q849" s="38">
        <v>41708</v>
      </c>
    </row>
    <row r="850" spans="1:17">
      <c r="A850" s="12" t="s">
        <v>1512</v>
      </c>
      <c r="B850" s="20" t="str">
        <f>VLOOKUP(A850,'Product Database'!$1:$1048576,3,FALSE)</f>
        <v>HBG100432RU</v>
      </c>
      <c r="D850" s="71">
        <v>1</v>
      </c>
      <c r="E850" s="116">
        <v>19.989999999999998</v>
      </c>
      <c r="F850" s="46">
        <v>5.49</v>
      </c>
      <c r="G850" s="66">
        <f t="shared" si="43"/>
        <v>25.479999999999997</v>
      </c>
      <c r="H850" s="45" t="e">
        <f>-VLOOKUP(B850,#REF!,3,FALSE)*0.75</f>
        <v>#REF!</v>
      </c>
      <c r="I850" s="45"/>
      <c r="J850" s="35">
        <f t="shared" si="39"/>
        <v>-3.8219999999999992</v>
      </c>
      <c r="K850" s="35"/>
      <c r="L850" s="35"/>
      <c r="M850" s="55"/>
      <c r="N850" s="35">
        <f>Table2[[#This Row],[Mileage]]*-0.25</f>
        <v>0</v>
      </c>
      <c r="O850" s="13"/>
      <c r="P850" s="35" t="e">
        <f>Table2[[#This Row],[Total Payment Received Before Fees]]+Table2[[#This Row],[Unit Cost]]+Table2[[#This Row],[Shipping Cost]]+Table2[[#This Row],[Amazon Fee]]+Table2[[#This Row],[Parking Fee]]+Table2[[#This Row],[Miscellaneous / Overhead]]</f>
        <v>#REF!</v>
      </c>
      <c r="Q850" s="38">
        <v>41708</v>
      </c>
    </row>
    <row r="851" spans="1:17">
      <c r="A851" s="12" t="s">
        <v>1502</v>
      </c>
      <c r="B851" s="20" t="str">
        <f>VLOOKUP(A851,'Product Database'!$1:$1048576,3,FALSE)</f>
        <v>HBG100397B</v>
      </c>
      <c r="D851" s="71">
        <v>1</v>
      </c>
      <c r="E851" s="116">
        <v>14.99</v>
      </c>
      <c r="F851" s="46">
        <v>5.99</v>
      </c>
      <c r="G851" s="66">
        <f t="shared" si="43"/>
        <v>20.98</v>
      </c>
      <c r="H851" s="45" t="e">
        <f>-VLOOKUP(B851,#REF!,3,FALSE)*0.75</f>
        <v>#REF!</v>
      </c>
      <c r="I851" s="45"/>
      <c r="J851" s="35">
        <f t="shared" si="39"/>
        <v>-3.1469999999999998</v>
      </c>
      <c r="K851" s="35"/>
      <c r="L851" s="35"/>
      <c r="M851" s="55"/>
      <c r="N851" s="35">
        <f>Table2[[#This Row],[Mileage]]*-0.25</f>
        <v>0</v>
      </c>
      <c r="O851" s="13"/>
      <c r="P851" s="35" t="e">
        <f>Table2[[#This Row],[Total Payment Received Before Fees]]+Table2[[#This Row],[Unit Cost]]+Table2[[#This Row],[Shipping Cost]]+Table2[[#This Row],[Amazon Fee]]+Table2[[#This Row],[Parking Fee]]+Table2[[#This Row],[Miscellaneous / Overhead]]</f>
        <v>#REF!</v>
      </c>
      <c r="Q851" s="38">
        <v>41708</v>
      </c>
    </row>
    <row r="852" spans="1:17">
      <c r="A852" s="12" t="s">
        <v>2802</v>
      </c>
      <c r="B852" s="20" t="str">
        <f>VLOOKUP(A852,'Product Database'!$1:$1048576,3,FALSE)</f>
        <v>CAP00137B</v>
      </c>
      <c r="D852" s="71">
        <v>1</v>
      </c>
      <c r="E852" s="116">
        <v>10.99</v>
      </c>
      <c r="F852" s="46">
        <v>4.99</v>
      </c>
      <c r="G852" s="66">
        <f t="shared" si="43"/>
        <v>15.98</v>
      </c>
      <c r="H852" s="45" t="e">
        <f>-VLOOKUP(B852,#REF!,3,FALSE)*0.75</f>
        <v>#REF!</v>
      </c>
      <c r="I852" s="45"/>
      <c r="J852" s="35">
        <f t="shared" si="39"/>
        <v>-2.3969999999999998</v>
      </c>
      <c r="K852" s="35"/>
      <c r="L852" s="35"/>
      <c r="M852" s="55"/>
      <c r="N852" s="35">
        <f>Table2[[#This Row],[Mileage]]*-0.25</f>
        <v>0</v>
      </c>
      <c r="O852" s="13"/>
      <c r="P852" s="35" t="e">
        <f>Table2[[#This Row],[Total Payment Received Before Fees]]+Table2[[#This Row],[Unit Cost]]+Table2[[#This Row],[Shipping Cost]]+Table2[[#This Row],[Amazon Fee]]+Table2[[#This Row],[Parking Fee]]+Table2[[#This Row],[Miscellaneous / Overhead]]</f>
        <v>#REF!</v>
      </c>
      <c r="Q852" s="38">
        <v>41708</v>
      </c>
    </row>
    <row r="853" spans="1:17">
      <c r="A853" s="12" t="s">
        <v>3119</v>
      </c>
      <c r="B853" s="20" t="str">
        <f>VLOOKUP(A853,'Product Database'!$1:$1048576,3,FALSE)</f>
        <v>HC24521</v>
      </c>
      <c r="D853" s="71">
        <v>1</v>
      </c>
      <c r="E853" s="116">
        <v>7.99</v>
      </c>
      <c r="F853" s="46">
        <v>4.99</v>
      </c>
      <c r="G853" s="66">
        <f t="shared" si="43"/>
        <v>12.98</v>
      </c>
      <c r="H853" s="45">
        <v>-0.75</v>
      </c>
      <c r="I853" s="45"/>
      <c r="J853" s="35">
        <f t="shared" si="39"/>
        <v>-1.9470000000000001</v>
      </c>
      <c r="K853" s="35"/>
      <c r="L853" s="35"/>
      <c r="M853" s="55"/>
      <c r="N853" s="35">
        <f>Table2[[#This Row],[Mileage]]*-0.25</f>
        <v>0</v>
      </c>
      <c r="O853" s="13"/>
      <c r="P853" s="35">
        <f>Table2[[#This Row],[Total Payment Received Before Fees]]+Table2[[#This Row],[Unit Cost]]+Table2[[#This Row],[Shipping Cost]]+Table2[[#This Row],[Amazon Fee]]+Table2[[#This Row],[Parking Fee]]+Table2[[#This Row],[Miscellaneous / Overhead]]</f>
        <v>10.283000000000001</v>
      </c>
      <c r="Q853" s="38">
        <v>41708</v>
      </c>
    </row>
    <row r="854" spans="1:17">
      <c r="A854" s="12" t="s">
        <v>854</v>
      </c>
      <c r="B854" s="20" t="str">
        <f>VLOOKUP(A854,'Product Database'!$1:$1048576,3,FALSE)</f>
        <v>HC24625HM</v>
      </c>
      <c r="D854" s="71">
        <v>1</v>
      </c>
      <c r="E854" s="116">
        <v>6.99</v>
      </c>
      <c r="F854" s="46">
        <v>5.49</v>
      </c>
      <c r="G854" s="66">
        <f t="shared" si="43"/>
        <v>12.48</v>
      </c>
      <c r="H854" s="45" t="e">
        <f>-VLOOKUP(B854,#REF!,3,FALSE)*0.75</f>
        <v>#REF!</v>
      </c>
      <c r="I854" s="45"/>
      <c r="J854" s="35">
        <f t="shared" si="39"/>
        <v>-1.8719999999999999</v>
      </c>
      <c r="K854" s="35"/>
      <c r="L854" s="35"/>
      <c r="M854" s="55"/>
      <c r="N854" s="35">
        <f>Table2[[#This Row],[Mileage]]*-0.25</f>
        <v>0</v>
      </c>
      <c r="O854" s="13"/>
      <c r="P854" s="35" t="e">
        <f>Table2[[#This Row],[Total Payment Received Before Fees]]+Table2[[#This Row],[Unit Cost]]+Table2[[#This Row],[Shipping Cost]]+Table2[[#This Row],[Amazon Fee]]+Table2[[#This Row],[Parking Fee]]+Table2[[#This Row],[Miscellaneous / Overhead]]</f>
        <v>#REF!</v>
      </c>
      <c r="Q854" s="38">
        <v>41708</v>
      </c>
    </row>
    <row r="855" spans="1:17">
      <c r="A855" s="12" t="s">
        <v>1944</v>
      </c>
      <c r="B855" s="20" t="str">
        <f>VLOOKUP(A855,'Product Database'!$1:$1048576,3,FALSE)</f>
        <v>HD00074G</v>
      </c>
      <c r="D855" s="71">
        <v>1</v>
      </c>
      <c r="E855" s="116">
        <v>9.99</v>
      </c>
      <c r="F855" s="46">
        <v>0</v>
      </c>
      <c r="G855" s="66">
        <f t="shared" si="43"/>
        <v>9.99</v>
      </c>
      <c r="H855" s="45" t="e">
        <f>-VLOOKUP(B855,#REF!,3,FALSE)*0.75</f>
        <v>#REF!</v>
      </c>
      <c r="I855" s="45"/>
      <c r="J855" s="35">
        <f t="shared" si="39"/>
        <v>-1.4984999999999999</v>
      </c>
      <c r="K855" s="35"/>
      <c r="L855" s="35"/>
      <c r="M855" s="55"/>
      <c r="N855" s="35">
        <f>Table2[[#This Row],[Mileage]]*-0.25</f>
        <v>0</v>
      </c>
      <c r="O855" s="13"/>
      <c r="P855" s="35" t="e">
        <f>Table2[[#This Row],[Total Payment Received Before Fees]]+Table2[[#This Row],[Unit Cost]]+Table2[[#This Row],[Shipping Cost]]+Table2[[#This Row],[Amazon Fee]]+Table2[[#This Row],[Parking Fee]]+Table2[[#This Row],[Miscellaneous / Overhead]]</f>
        <v>#REF!</v>
      </c>
      <c r="Q855" s="38">
        <v>41708</v>
      </c>
    </row>
    <row r="856" spans="1:17">
      <c r="A856" s="12" t="s">
        <v>6018</v>
      </c>
      <c r="B856" s="20" t="str">
        <f>VLOOKUP(A856,'Product Database'!$1:$1048576,3,FALSE)</f>
        <v>HBG100153PN</v>
      </c>
      <c r="D856" s="71">
        <v>4</v>
      </c>
      <c r="E856" s="116">
        <v>39.96</v>
      </c>
      <c r="F856" s="46">
        <v>6.49</v>
      </c>
      <c r="G856" s="66">
        <f t="shared" si="43"/>
        <v>46.45</v>
      </c>
      <c r="H856" s="45">
        <v>-12</v>
      </c>
      <c r="I856" s="45"/>
      <c r="J856" s="35">
        <f t="shared" si="39"/>
        <v>-6.9675000000000002</v>
      </c>
      <c r="K856" s="35"/>
      <c r="L856" s="35"/>
      <c r="M856" s="55"/>
      <c r="N856" s="35">
        <f>Table2[[#This Row],[Mileage]]*-0.25</f>
        <v>0</v>
      </c>
      <c r="O856" s="144" t="s">
        <v>10</v>
      </c>
      <c r="P856" s="35">
        <f>Table2[[#This Row],[Total Payment Received Before Fees]]+Table2[[#This Row],[Unit Cost]]+Table2[[#This Row],[Shipping Cost]]+Table2[[#This Row],[Amazon Fee]]+Table2[[#This Row],[Parking Fee]]+Table2[[#This Row],[Miscellaneous / Overhead]]</f>
        <v>27.482500000000002</v>
      </c>
      <c r="Q856" s="38">
        <v>41709</v>
      </c>
    </row>
    <row r="857" spans="1:17">
      <c r="A857" s="12" t="s">
        <v>3115</v>
      </c>
      <c r="B857" s="20" t="str">
        <f>VLOOKUP(A857,'Product Database'!$1:$1048576,3,FALSE)</f>
        <v>HC24522</v>
      </c>
      <c r="D857" s="71">
        <v>1</v>
      </c>
      <c r="E857" s="116">
        <v>8.99</v>
      </c>
      <c r="F857" s="46">
        <v>4.99</v>
      </c>
      <c r="G857" s="66">
        <f t="shared" si="43"/>
        <v>13.98</v>
      </c>
      <c r="H857" s="45" t="e">
        <f>-VLOOKUP(B857,#REF!,3,FALSE)*0.75</f>
        <v>#REF!</v>
      </c>
      <c r="I857" s="45"/>
      <c r="J857" s="35">
        <f t="shared" si="39"/>
        <v>-2.097</v>
      </c>
      <c r="K857" s="35"/>
      <c r="L857" s="35"/>
      <c r="M857" s="55"/>
      <c r="N857" s="35">
        <f>Table2[[#This Row],[Mileage]]*-0.25</f>
        <v>0</v>
      </c>
      <c r="O857" s="13"/>
      <c r="P857" s="35" t="e">
        <f>Table2[[#This Row],[Total Payment Received Before Fees]]+Table2[[#This Row],[Unit Cost]]+Table2[[#This Row],[Shipping Cost]]+Table2[[#This Row],[Amazon Fee]]+Table2[[#This Row],[Parking Fee]]+Table2[[#This Row],[Miscellaneous / Overhead]]</f>
        <v>#REF!</v>
      </c>
      <c r="Q857" s="38">
        <v>41709</v>
      </c>
    </row>
    <row r="858" spans="1:17">
      <c r="A858" s="12">
        <v>1</v>
      </c>
      <c r="B858" s="20" t="str">
        <f>VLOOKUP(A858,'Product Database'!$1:$1048576,3,FALSE)</f>
        <v>HBG100154B</v>
      </c>
      <c r="D858" s="71">
        <v>1</v>
      </c>
      <c r="E858" s="116">
        <v>9.99</v>
      </c>
      <c r="F858" s="46">
        <v>4.99</v>
      </c>
      <c r="G858" s="66">
        <f t="shared" si="43"/>
        <v>14.98</v>
      </c>
      <c r="H858" s="45" t="e">
        <f>-VLOOKUP(B858,#REF!,3,FALSE)*0.75</f>
        <v>#REF!</v>
      </c>
      <c r="I858" s="45"/>
      <c r="J858" s="35">
        <f t="shared" si="39"/>
        <v>-2.2469999999999999</v>
      </c>
      <c r="K858" s="35"/>
      <c r="L858" s="35"/>
      <c r="M858" s="55"/>
      <c r="N858" s="35">
        <f>Table2[[#This Row],[Mileage]]*-0.25</f>
        <v>0</v>
      </c>
      <c r="O858" s="144" t="s">
        <v>10</v>
      </c>
      <c r="P858" s="35" t="e">
        <f>Table2[[#This Row],[Total Payment Received Before Fees]]+Table2[[#This Row],[Unit Cost]]+Table2[[#This Row],[Shipping Cost]]+Table2[[#This Row],[Amazon Fee]]+Table2[[#This Row],[Parking Fee]]+Table2[[#This Row],[Miscellaneous / Overhead]]</f>
        <v>#REF!</v>
      </c>
      <c r="Q858" s="38">
        <v>41709</v>
      </c>
    </row>
    <row r="859" spans="1:17">
      <c r="A859" s="12" t="s">
        <v>1552</v>
      </c>
      <c r="B859" s="20" t="str">
        <f>VLOOKUP(A859,'Product Database'!$1:$1048576,3,FALSE)</f>
        <v>HBG100338BR</v>
      </c>
      <c r="D859" s="71">
        <v>1</v>
      </c>
      <c r="E859" s="116">
        <v>14.99</v>
      </c>
      <c r="F859" s="46">
        <v>5.49</v>
      </c>
      <c r="G859" s="66">
        <f t="shared" ref="G859:G890" si="44">SUM(E859:F859)</f>
        <v>20.48</v>
      </c>
      <c r="H859" s="45" t="e">
        <f>-VLOOKUP(B859,#REF!,3,FALSE)*0.75</f>
        <v>#REF!</v>
      </c>
      <c r="I859" s="45"/>
      <c r="J859" s="35">
        <f t="shared" si="39"/>
        <v>-3.0720000000000001</v>
      </c>
      <c r="K859" s="35"/>
      <c r="L859" s="35"/>
      <c r="M859" s="55"/>
      <c r="N859" s="35">
        <f>Table2[[#This Row],[Mileage]]*-0.25</f>
        <v>0</v>
      </c>
      <c r="O859" s="13"/>
      <c r="P859" s="35" t="e">
        <f>Table2[[#This Row],[Total Payment Received Before Fees]]+Table2[[#This Row],[Unit Cost]]+Table2[[#This Row],[Shipping Cost]]+Table2[[#This Row],[Amazon Fee]]+Table2[[#This Row],[Parking Fee]]+Table2[[#This Row],[Miscellaneous / Overhead]]</f>
        <v>#REF!</v>
      </c>
      <c r="Q859" s="38">
        <v>41709</v>
      </c>
    </row>
    <row r="860" spans="1:17">
      <c r="A860" s="12" t="s">
        <v>2987</v>
      </c>
      <c r="B860" s="20" t="str">
        <f>VLOOKUP(A860,'Product Database'!$1:$1048576,3,FALSE)</f>
        <v>HC24653G</v>
      </c>
      <c r="D860" s="71">
        <v>1</v>
      </c>
      <c r="E860" s="116">
        <v>11.99</v>
      </c>
      <c r="F860" s="46">
        <v>4.99</v>
      </c>
      <c r="G860" s="66">
        <f t="shared" si="44"/>
        <v>16.98</v>
      </c>
      <c r="H860" s="45" t="e">
        <f>-VLOOKUP(B860,#REF!,3,FALSE)*0.75</f>
        <v>#REF!</v>
      </c>
      <c r="I860" s="45"/>
      <c r="J860" s="35">
        <f t="shared" si="39"/>
        <v>-2.5470000000000002</v>
      </c>
      <c r="K860" s="35"/>
      <c r="L860" s="35"/>
      <c r="M860" s="55"/>
      <c r="N860" s="35">
        <f>Table2[[#This Row],[Mileage]]*-0.25</f>
        <v>0</v>
      </c>
      <c r="O860" s="13"/>
      <c r="P860" s="35" t="e">
        <f>Table2[[#This Row],[Total Payment Received Before Fees]]+Table2[[#This Row],[Unit Cost]]+Table2[[#This Row],[Shipping Cost]]+Table2[[#This Row],[Amazon Fee]]+Table2[[#This Row],[Parking Fee]]+Table2[[#This Row],[Miscellaneous / Overhead]]</f>
        <v>#REF!</v>
      </c>
      <c r="Q860" s="38">
        <v>41709</v>
      </c>
    </row>
    <row r="861" spans="1:17">
      <c r="A861" s="12" t="s">
        <v>1552</v>
      </c>
      <c r="B861" s="20" t="str">
        <f>VLOOKUP(A861,'Product Database'!$1:$1048576,3,FALSE)</f>
        <v>HBG100338BR</v>
      </c>
      <c r="D861" s="71">
        <v>1</v>
      </c>
      <c r="E861" s="116">
        <v>14.99</v>
      </c>
      <c r="F861" s="46">
        <v>5.49</v>
      </c>
      <c r="G861" s="66">
        <f t="shared" si="44"/>
        <v>20.48</v>
      </c>
      <c r="H861" s="45" t="e">
        <f>-VLOOKUP(B861,#REF!,3,FALSE)*0.75</f>
        <v>#REF!</v>
      </c>
      <c r="I861" s="45"/>
      <c r="J861" s="35">
        <f t="shared" si="39"/>
        <v>-3.0720000000000001</v>
      </c>
      <c r="K861" s="35"/>
      <c r="L861" s="35"/>
      <c r="M861" s="55"/>
      <c r="N861" s="35">
        <f>Table2[[#This Row],[Mileage]]*-0.25</f>
        <v>0</v>
      </c>
      <c r="O861" s="13"/>
      <c r="P861" s="35" t="e">
        <f>Table2[[#This Row],[Total Payment Received Before Fees]]+Table2[[#This Row],[Unit Cost]]+Table2[[#This Row],[Shipping Cost]]+Table2[[#This Row],[Amazon Fee]]+Table2[[#This Row],[Parking Fee]]+Table2[[#This Row],[Miscellaneous / Overhead]]</f>
        <v>#REF!</v>
      </c>
      <c r="Q861" s="38">
        <v>41709</v>
      </c>
    </row>
    <row r="862" spans="1:17">
      <c r="A862" s="12">
        <v>1</v>
      </c>
      <c r="B862" s="20" t="str">
        <f>VLOOKUP(A862,'Product Database'!$1:$1048576,3,FALSE)</f>
        <v>HBG100154B</v>
      </c>
      <c r="D862" s="71">
        <v>1</v>
      </c>
      <c r="E862" s="116">
        <v>9.99</v>
      </c>
      <c r="F862" s="46">
        <v>4.99</v>
      </c>
      <c r="G862" s="66">
        <f t="shared" si="44"/>
        <v>14.98</v>
      </c>
      <c r="H862" s="45" t="e">
        <f>-VLOOKUP(B862,#REF!,3,FALSE)*0.75</f>
        <v>#REF!</v>
      </c>
      <c r="I862" s="45"/>
      <c r="J862" s="35">
        <f t="shared" si="39"/>
        <v>-2.2469999999999999</v>
      </c>
      <c r="K862" s="35"/>
      <c r="L862" s="35"/>
      <c r="M862" s="55"/>
      <c r="N862" s="35">
        <f>Table2[[#This Row],[Mileage]]*-0.25</f>
        <v>0</v>
      </c>
      <c r="O862" s="144" t="s">
        <v>10</v>
      </c>
      <c r="P862" s="35" t="e">
        <f>Table2[[#This Row],[Total Payment Received Before Fees]]+Table2[[#This Row],[Unit Cost]]+Table2[[#This Row],[Shipping Cost]]+Table2[[#This Row],[Amazon Fee]]+Table2[[#This Row],[Parking Fee]]+Table2[[#This Row],[Miscellaneous / Overhead]]</f>
        <v>#REF!</v>
      </c>
      <c r="Q862" s="38">
        <v>41709</v>
      </c>
    </row>
    <row r="863" spans="1:17">
      <c r="A863" s="12">
        <v>1</v>
      </c>
      <c r="B863" s="20" t="str">
        <f>VLOOKUP(A863,'Product Database'!$1:$1048576,3,FALSE)</f>
        <v>HBG100154B</v>
      </c>
      <c r="D863" s="71">
        <v>1</v>
      </c>
      <c r="E863" s="116">
        <v>9.99</v>
      </c>
      <c r="F863" s="46">
        <v>4.99</v>
      </c>
      <c r="G863" s="66">
        <f t="shared" si="44"/>
        <v>14.98</v>
      </c>
      <c r="H863" s="45" t="e">
        <f>-VLOOKUP(B863,#REF!,3,FALSE)*0.75</f>
        <v>#REF!</v>
      </c>
      <c r="I863" s="45"/>
      <c r="J863" s="35">
        <f t="shared" si="39"/>
        <v>-2.2469999999999999</v>
      </c>
      <c r="K863" s="35"/>
      <c r="L863" s="35"/>
      <c r="M863" s="55"/>
      <c r="N863" s="35">
        <f>Table2[[#This Row],[Mileage]]*-0.25</f>
        <v>0</v>
      </c>
      <c r="O863" s="13"/>
      <c r="P863" s="35" t="e">
        <f>Table2[[#This Row],[Total Payment Received Before Fees]]+Table2[[#This Row],[Unit Cost]]+Table2[[#This Row],[Shipping Cost]]+Table2[[#This Row],[Amazon Fee]]+Table2[[#This Row],[Parking Fee]]+Table2[[#This Row],[Miscellaneous / Overhead]]</f>
        <v>#REF!</v>
      </c>
      <c r="Q863" s="38">
        <v>41709</v>
      </c>
    </row>
    <row r="864" spans="1:17">
      <c r="A864" s="12" t="s">
        <v>3119</v>
      </c>
      <c r="B864" s="20" t="str">
        <f>VLOOKUP(A864,'Product Database'!$1:$1048576,3,FALSE)</f>
        <v>HC24521</v>
      </c>
      <c r="D864" s="71">
        <v>1</v>
      </c>
      <c r="E864" s="116">
        <v>7.99</v>
      </c>
      <c r="F864" s="46">
        <v>4.99</v>
      </c>
      <c r="G864" s="66">
        <f t="shared" si="44"/>
        <v>12.98</v>
      </c>
      <c r="H864" s="45">
        <v>-0.75</v>
      </c>
      <c r="I864" s="45"/>
      <c r="J864" s="35">
        <f t="shared" si="39"/>
        <v>-1.9470000000000001</v>
      </c>
      <c r="K864" s="35"/>
      <c r="L864" s="35"/>
      <c r="M864" s="55"/>
      <c r="N864" s="35">
        <f>Table2[[#This Row],[Mileage]]*-0.25</f>
        <v>0</v>
      </c>
      <c r="O864" s="13"/>
      <c r="P864" s="35">
        <f>Table2[[#This Row],[Total Payment Received Before Fees]]+Table2[[#This Row],[Unit Cost]]+Table2[[#This Row],[Shipping Cost]]+Table2[[#This Row],[Amazon Fee]]+Table2[[#This Row],[Parking Fee]]+Table2[[#This Row],[Miscellaneous / Overhead]]</f>
        <v>10.283000000000001</v>
      </c>
      <c r="Q864" s="38">
        <v>41709</v>
      </c>
    </row>
    <row r="865" spans="1:17">
      <c r="A865" s="12">
        <v>1</v>
      </c>
      <c r="B865" s="20" t="str">
        <f>VLOOKUP(A865,'Product Database'!$1:$1048576,3,FALSE)</f>
        <v>HBG100154B</v>
      </c>
      <c r="D865" s="71">
        <v>1</v>
      </c>
      <c r="E865" s="116">
        <v>9.99</v>
      </c>
      <c r="F865" s="46">
        <v>4.99</v>
      </c>
      <c r="G865" s="66">
        <f t="shared" si="44"/>
        <v>14.98</v>
      </c>
      <c r="H865" s="45" t="e">
        <f>-VLOOKUP(B865,#REF!,3,FALSE)*0.75</f>
        <v>#REF!</v>
      </c>
      <c r="I865" s="45"/>
      <c r="J865" s="35">
        <f t="shared" si="39"/>
        <v>-2.2469999999999999</v>
      </c>
      <c r="K865" s="35"/>
      <c r="L865" s="35"/>
      <c r="M865" s="55"/>
      <c r="N865" s="35">
        <f>Table2[[#This Row],[Mileage]]*-0.25</f>
        <v>0</v>
      </c>
      <c r="O865" s="13"/>
      <c r="P865" s="35" t="e">
        <f>Table2[[#This Row],[Total Payment Received Before Fees]]+Table2[[#This Row],[Unit Cost]]+Table2[[#This Row],[Shipping Cost]]+Table2[[#This Row],[Amazon Fee]]+Table2[[#This Row],[Parking Fee]]+Table2[[#This Row],[Miscellaneous / Overhead]]</f>
        <v>#REF!</v>
      </c>
      <c r="Q865" s="38">
        <v>41709</v>
      </c>
    </row>
    <row r="866" spans="1:17">
      <c r="A866" s="12" t="s">
        <v>2985</v>
      </c>
      <c r="B866" s="20" t="str">
        <f>VLOOKUP(A866,'Product Database'!$1:$1048576,3,FALSE)</f>
        <v>HC24653BD</v>
      </c>
      <c r="D866" s="71">
        <v>1</v>
      </c>
      <c r="E866" s="116">
        <v>11.99</v>
      </c>
      <c r="F866" s="46">
        <v>4.99</v>
      </c>
      <c r="G866" s="66">
        <f t="shared" si="44"/>
        <v>16.98</v>
      </c>
      <c r="H866" s="45" t="e">
        <f>-VLOOKUP(B866,#REF!,3,FALSE)*0.75</f>
        <v>#REF!</v>
      </c>
      <c r="I866" s="45"/>
      <c r="J866" s="35">
        <f t="shared" si="39"/>
        <v>-2.5470000000000002</v>
      </c>
      <c r="K866" s="35"/>
      <c r="L866" s="35"/>
      <c r="M866" s="55"/>
      <c r="N866" s="35">
        <f>Table2[[#This Row],[Mileage]]*-0.25</f>
        <v>0</v>
      </c>
      <c r="O866" s="13"/>
      <c r="P866" s="35" t="e">
        <f>Table2[[#This Row],[Total Payment Received Before Fees]]+Table2[[#This Row],[Unit Cost]]+Table2[[#This Row],[Shipping Cost]]+Table2[[#This Row],[Amazon Fee]]+Table2[[#This Row],[Parking Fee]]+Table2[[#This Row],[Miscellaneous / Overhead]]</f>
        <v>#REF!</v>
      </c>
      <c r="Q866" s="38">
        <v>41709</v>
      </c>
    </row>
    <row r="867" spans="1:17">
      <c r="A867" s="12" t="s">
        <v>395</v>
      </c>
      <c r="B867" s="20" t="str">
        <f>VLOOKUP(A867,'Product Database'!$1:$1048576,3,FALSE)</f>
        <v>LC00007B</v>
      </c>
      <c r="D867" s="71">
        <v>2</v>
      </c>
      <c r="E867" s="116">
        <v>19.98</v>
      </c>
      <c r="F867" s="46">
        <v>6.49</v>
      </c>
      <c r="G867" s="66">
        <f t="shared" si="44"/>
        <v>26.47</v>
      </c>
      <c r="H867" s="45">
        <v>-13.5</v>
      </c>
      <c r="I867" s="45"/>
      <c r="J867" s="35">
        <f t="shared" si="39"/>
        <v>-3.9704999999999995</v>
      </c>
      <c r="K867" s="35"/>
      <c r="L867" s="35"/>
      <c r="M867" s="55"/>
      <c r="N867" s="35">
        <f>Table2[[#This Row],[Mileage]]*-0.25</f>
        <v>0</v>
      </c>
      <c r="O867" s="13"/>
      <c r="P867" s="35">
        <f>Table2[[#This Row],[Total Payment Received Before Fees]]+Table2[[#This Row],[Unit Cost]]+Table2[[#This Row],[Shipping Cost]]+Table2[[#This Row],[Amazon Fee]]+Table2[[#This Row],[Parking Fee]]+Table2[[#This Row],[Miscellaneous / Overhead]]</f>
        <v>8.9994999999999994</v>
      </c>
      <c r="Q867" s="38">
        <v>41709</v>
      </c>
    </row>
    <row r="868" spans="1:17">
      <c r="A868" s="12" t="s">
        <v>189</v>
      </c>
      <c r="B868" s="20" t="str">
        <f>VLOOKUP(A868,'Product Database'!$1:$1048576,3,FALSE)</f>
        <v>HBG100613S</v>
      </c>
      <c r="D868" s="71">
        <v>1</v>
      </c>
      <c r="E868" s="116">
        <v>20</v>
      </c>
      <c r="F868" s="46">
        <v>5.49</v>
      </c>
      <c r="G868" s="66">
        <f t="shared" si="44"/>
        <v>25.490000000000002</v>
      </c>
      <c r="H868" s="45" t="e">
        <f>-VLOOKUP(B868,#REF!,3,FALSE)*0.75</f>
        <v>#REF!</v>
      </c>
      <c r="I868" s="45"/>
      <c r="J868" s="35">
        <f t="shared" si="39"/>
        <v>-3.8235000000000001</v>
      </c>
      <c r="K868" s="35"/>
      <c r="L868" s="35"/>
      <c r="M868" s="55"/>
      <c r="N868" s="35">
        <f>Table2[[#This Row],[Mileage]]*-0.25</f>
        <v>0</v>
      </c>
      <c r="O868" s="13"/>
      <c r="P868" s="35" t="e">
        <f>Table2[[#This Row],[Total Payment Received Before Fees]]+Table2[[#This Row],[Unit Cost]]+Table2[[#This Row],[Shipping Cost]]+Table2[[#This Row],[Amazon Fee]]+Table2[[#This Row],[Parking Fee]]+Table2[[#This Row],[Miscellaneous / Overhead]]</f>
        <v>#REF!</v>
      </c>
      <c r="Q868" s="38">
        <v>41709</v>
      </c>
    </row>
    <row r="869" spans="1:17">
      <c r="A869" s="12" t="s">
        <v>1552</v>
      </c>
      <c r="B869" s="20" t="str">
        <f>VLOOKUP(A869,'Product Database'!$1:$1048576,3,FALSE)</f>
        <v>HBG100338BR</v>
      </c>
      <c r="D869" s="71">
        <v>1</v>
      </c>
      <c r="E869" s="116">
        <v>14.99</v>
      </c>
      <c r="F869" s="46">
        <v>5.49</v>
      </c>
      <c r="G869" s="66">
        <f t="shared" si="44"/>
        <v>20.48</v>
      </c>
      <c r="H869" s="45" t="e">
        <f>-VLOOKUP(B869,#REF!,3,FALSE)*0.75</f>
        <v>#REF!</v>
      </c>
      <c r="I869" s="45"/>
      <c r="J869" s="35">
        <f t="shared" si="39"/>
        <v>-3.0720000000000001</v>
      </c>
      <c r="K869" s="35"/>
      <c r="L869" s="35"/>
      <c r="M869" s="55"/>
      <c r="N869" s="35">
        <f>Table2[[#This Row],[Mileage]]*-0.25</f>
        <v>0</v>
      </c>
      <c r="O869" s="144" t="s">
        <v>10</v>
      </c>
      <c r="P869" s="35" t="e">
        <f>Table2[[#This Row],[Total Payment Received Before Fees]]+Table2[[#This Row],[Unit Cost]]+Table2[[#This Row],[Shipping Cost]]+Table2[[#This Row],[Amazon Fee]]+Table2[[#This Row],[Parking Fee]]+Table2[[#This Row],[Miscellaneous / Overhead]]</f>
        <v>#REF!</v>
      </c>
      <c r="Q869" s="38">
        <v>41709</v>
      </c>
    </row>
    <row r="870" spans="1:17">
      <c r="A870" s="12" t="s">
        <v>934</v>
      </c>
      <c r="B870" s="20" t="str">
        <f>VLOOKUP(A870,'Product Database'!$1:$1048576,3,FALSE)</f>
        <v>HBG100504G</v>
      </c>
      <c r="D870" s="71">
        <v>1</v>
      </c>
      <c r="E870" s="116">
        <v>29.99</v>
      </c>
      <c r="F870" s="46">
        <v>4.49</v>
      </c>
      <c r="G870" s="66">
        <f t="shared" si="44"/>
        <v>34.479999999999997</v>
      </c>
      <c r="H870" s="45" t="e">
        <f>-VLOOKUP(B870,#REF!,3,FALSE)*0.75</f>
        <v>#REF!</v>
      </c>
      <c r="I870" s="45"/>
      <c r="J870" s="35">
        <f t="shared" si="39"/>
        <v>-5.1719999999999997</v>
      </c>
      <c r="K870" s="35"/>
      <c r="L870" s="35"/>
      <c r="M870" s="55"/>
      <c r="N870" s="35">
        <f>Table2[[#This Row],[Mileage]]*-0.25</f>
        <v>0</v>
      </c>
      <c r="O870" s="13"/>
      <c r="P870" s="35" t="e">
        <f>Table2[[#This Row],[Total Payment Received Before Fees]]+Table2[[#This Row],[Unit Cost]]+Table2[[#This Row],[Shipping Cost]]+Table2[[#This Row],[Amazon Fee]]+Table2[[#This Row],[Parking Fee]]+Table2[[#This Row],[Miscellaneous / Overhead]]</f>
        <v>#REF!</v>
      </c>
      <c r="Q870" s="38">
        <v>41709</v>
      </c>
    </row>
    <row r="871" spans="1:17">
      <c r="A871" s="12">
        <v>1</v>
      </c>
      <c r="B871" s="20" t="str">
        <f>VLOOKUP(A871,'Product Database'!$1:$1048576,3,FALSE)</f>
        <v>HBG100154B</v>
      </c>
      <c r="D871" s="71">
        <v>1</v>
      </c>
      <c r="E871" s="116">
        <v>9.99</v>
      </c>
      <c r="F871" s="46">
        <v>4.99</v>
      </c>
      <c r="G871" s="66">
        <f t="shared" si="44"/>
        <v>14.98</v>
      </c>
      <c r="H871" s="45" t="e">
        <f>-VLOOKUP(B871,#REF!,3,FALSE)*0.75</f>
        <v>#REF!</v>
      </c>
      <c r="I871" s="45"/>
      <c r="J871" s="35">
        <f t="shared" si="39"/>
        <v>-2.2469999999999999</v>
      </c>
      <c r="K871" s="35"/>
      <c r="L871" s="35"/>
      <c r="M871" s="55"/>
      <c r="N871" s="35">
        <f>Table2[[#This Row],[Mileage]]*-0.25</f>
        <v>0</v>
      </c>
      <c r="O871" s="13"/>
      <c r="P871" s="35" t="e">
        <f>Table2[[#This Row],[Total Payment Received Before Fees]]+Table2[[#This Row],[Unit Cost]]+Table2[[#This Row],[Shipping Cost]]+Table2[[#This Row],[Amazon Fee]]+Table2[[#This Row],[Parking Fee]]+Table2[[#This Row],[Miscellaneous / Overhead]]</f>
        <v>#REF!</v>
      </c>
      <c r="Q871" s="38">
        <v>41709</v>
      </c>
    </row>
    <row r="872" spans="1:17">
      <c r="A872" s="12" t="s">
        <v>6026</v>
      </c>
      <c r="B872" s="20" t="str">
        <f>VLOOKUP(A872,'Product Database'!$1:$1048576,3,FALSE)</f>
        <v>HBGKD001B</v>
      </c>
      <c r="D872" s="71">
        <v>1</v>
      </c>
      <c r="E872" s="116">
        <v>9.99</v>
      </c>
      <c r="F872" s="46">
        <v>4.99</v>
      </c>
      <c r="G872" s="66">
        <f t="shared" si="44"/>
        <v>14.98</v>
      </c>
      <c r="H872" s="45" t="e">
        <f>-VLOOKUP(B872,#REF!,3,FALSE)*0.75</f>
        <v>#REF!</v>
      </c>
      <c r="I872" s="45"/>
      <c r="J872" s="35">
        <f t="shared" si="39"/>
        <v>-2.2469999999999999</v>
      </c>
      <c r="K872" s="35"/>
      <c r="L872" s="35"/>
      <c r="M872" s="55"/>
      <c r="N872" s="35">
        <f>Table2[[#This Row],[Mileage]]*-0.25</f>
        <v>0</v>
      </c>
      <c r="O872" s="13"/>
      <c r="P872" s="35" t="e">
        <f>Table2[[#This Row],[Total Payment Received Before Fees]]+Table2[[#This Row],[Unit Cost]]+Table2[[#This Row],[Shipping Cost]]+Table2[[#This Row],[Amazon Fee]]+Table2[[#This Row],[Parking Fee]]+Table2[[#This Row],[Miscellaneous / Overhead]]</f>
        <v>#REF!</v>
      </c>
      <c r="Q872" s="38">
        <v>41709</v>
      </c>
    </row>
    <row r="873" spans="1:17">
      <c r="A873" s="12" t="s">
        <v>6026</v>
      </c>
      <c r="B873" s="20" t="str">
        <f>VLOOKUP(A873,'Product Database'!$1:$1048576,3,FALSE)</f>
        <v>HBGKD001B</v>
      </c>
      <c r="D873" s="71">
        <v>1</v>
      </c>
      <c r="E873" s="116">
        <v>9.99</v>
      </c>
      <c r="F873" s="46">
        <v>4.99</v>
      </c>
      <c r="G873" s="66">
        <f t="shared" si="44"/>
        <v>14.98</v>
      </c>
      <c r="H873" s="45" t="e">
        <f>-VLOOKUP(B873,#REF!,3,FALSE)*0.75</f>
        <v>#REF!</v>
      </c>
      <c r="I873" s="45"/>
      <c r="J873" s="35">
        <f t="shared" si="39"/>
        <v>-2.2469999999999999</v>
      </c>
      <c r="K873" s="35"/>
      <c r="L873" s="35"/>
      <c r="M873" s="55"/>
      <c r="N873" s="35">
        <f>Table2[[#This Row],[Mileage]]*-0.25</f>
        <v>0</v>
      </c>
      <c r="O873" s="13"/>
      <c r="P873" s="35" t="e">
        <f>Table2[[#This Row],[Total Payment Received Before Fees]]+Table2[[#This Row],[Unit Cost]]+Table2[[#This Row],[Shipping Cost]]+Table2[[#This Row],[Amazon Fee]]+Table2[[#This Row],[Parking Fee]]+Table2[[#This Row],[Miscellaneous / Overhead]]</f>
        <v>#REF!</v>
      </c>
      <c r="Q873" s="38">
        <v>41710</v>
      </c>
    </row>
    <row r="874" spans="1:17">
      <c r="A874" s="12" t="s">
        <v>2232</v>
      </c>
      <c r="B874" s="20" t="str">
        <f>VLOOKUP(A874,'Product Database'!$1:$1048576,3,FALSE)</f>
        <v>GCB8314G</v>
      </c>
      <c r="D874" s="71">
        <v>1</v>
      </c>
      <c r="E874" s="116">
        <v>4.5</v>
      </c>
      <c r="F874" s="46">
        <v>1.74</v>
      </c>
      <c r="G874" s="66">
        <f t="shared" si="44"/>
        <v>6.24</v>
      </c>
      <c r="H874" s="45" t="e">
        <f>-VLOOKUP(B874,#REF!,3,FALSE)*0.75</f>
        <v>#REF!</v>
      </c>
      <c r="I874" s="45"/>
      <c r="J874" s="35">
        <f t="shared" si="39"/>
        <v>-0.93599999999999994</v>
      </c>
      <c r="K874" s="35"/>
      <c r="L874" s="35"/>
      <c r="M874" s="55"/>
      <c r="N874" s="35">
        <f>Table2[[#This Row],[Mileage]]*-0.25</f>
        <v>0</v>
      </c>
      <c r="O874" s="13"/>
      <c r="P874" s="35" t="e">
        <f>Table2[[#This Row],[Total Payment Received Before Fees]]+Table2[[#This Row],[Unit Cost]]+Table2[[#This Row],[Shipping Cost]]+Table2[[#This Row],[Amazon Fee]]+Table2[[#This Row],[Parking Fee]]+Table2[[#This Row],[Miscellaneous / Overhead]]</f>
        <v>#REF!</v>
      </c>
      <c r="Q874" s="38">
        <v>41710</v>
      </c>
    </row>
    <row r="875" spans="1:17">
      <c r="A875" s="12" t="s">
        <v>2233</v>
      </c>
      <c r="B875" s="20" t="str">
        <f>VLOOKUP(A875,'Product Database'!$1:$1048576,3,FALSE)</f>
        <v>GCB8314R</v>
      </c>
      <c r="D875" s="71">
        <v>1</v>
      </c>
      <c r="E875" s="116">
        <v>4.5</v>
      </c>
      <c r="F875" s="46">
        <v>1.75</v>
      </c>
      <c r="G875" s="66">
        <f t="shared" si="44"/>
        <v>6.25</v>
      </c>
      <c r="H875" s="45" t="e">
        <f>-VLOOKUP(B875,#REF!,3,FALSE)*0.75</f>
        <v>#REF!</v>
      </c>
      <c r="I875" s="45"/>
      <c r="J875" s="35">
        <f t="shared" si="39"/>
        <v>-0.9375</v>
      </c>
      <c r="K875" s="35"/>
      <c r="L875" s="35"/>
      <c r="M875" s="55"/>
      <c r="N875" s="35">
        <f>Table2[[#This Row],[Mileage]]*-0.25</f>
        <v>0</v>
      </c>
      <c r="O875" s="13"/>
      <c r="P875" s="35" t="e">
        <f>Table2[[#This Row],[Total Payment Received Before Fees]]+Table2[[#This Row],[Unit Cost]]+Table2[[#This Row],[Shipping Cost]]+Table2[[#This Row],[Amazon Fee]]+Table2[[#This Row],[Parking Fee]]+Table2[[#This Row],[Miscellaneous / Overhead]]</f>
        <v>#REF!</v>
      </c>
      <c r="Q875" s="38">
        <v>41710</v>
      </c>
    </row>
    <row r="876" spans="1:17">
      <c r="A876" s="12" t="s">
        <v>2232</v>
      </c>
      <c r="B876" s="20" t="str">
        <f>VLOOKUP(A876,'Product Database'!$1:$1048576,3,FALSE)</f>
        <v>GCB8314G</v>
      </c>
      <c r="D876" s="71">
        <v>1</v>
      </c>
      <c r="E876" s="116">
        <v>4.5</v>
      </c>
      <c r="F876" s="46">
        <v>1.75</v>
      </c>
      <c r="G876" s="66">
        <f t="shared" si="44"/>
        <v>6.25</v>
      </c>
      <c r="H876" s="45" t="e">
        <f>-VLOOKUP(B876,#REF!,3,FALSE)*0.75</f>
        <v>#REF!</v>
      </c>
      <c r="I876" s="45"/>
      <c r="J876" s="35">
        <f t="shared" si="39"/>
        <v>-0.9375</v>
      </c>
      <c r="K876" s="35"/>
      <c r="L876" s="35"/>
      <c r="M876" s="55"/>
      <c r="N876" s="35">
        <f>Table2[[#This Row],[Mileage]]*-0.25</f>
        <v>0</v>
      </c>
      <c r="O876" s="13"/>
      <c r="P876" s="35" t="e">
        <f>Table2[[#This Row],[Total Payment Received Before Fees]]+Table2[[#This Row],[Unit Cost]]+Table2[[#This Row],[Shipping Cost]]+Table2[[#This Row],[Amazon Fee]]+Table2[[#This Row],[Parking Fee]]+Table2[[#This Row],[Miscellaneous / Overhead]]</f>
        <v>#REF!</v>
      </c>
      <c r="Q876" s="38">
        <v>41710</v>
      </c>
    </row>
    <row r="877" spans="1:17">
      <c r="A877" s="12" t="s">
        <v>1551</v>
      </c>
      <c r="B877" s="20" t="str">
        <f>VLOOKUP(A877,'Product Database'!$1:$1048576,3,FALSE)</f>
        <v>HBG100338B</v>
      </c>
      <c r="D877" s="71">
        <v>1</v>
      </c>
      <c r="E877" s="116">
        <v>14.99</v>
      </c>
      <c r="F877" s="46">
        <v>5.49</v>
      </c>
      <c r="G877" s="66">
        <f t="shared" si="44"/>
        <v>20.48</v>
      </c>
      <c r="H877" s="45" t="e">
        <f>-VLOOKUP(B877,#REF!,3,FALSE)*0.75</f>
        <v>#REF!</v>
      </c>
      <c r="I877" s="45"/>
      <c r="J877" s="35">
        <f t="shared" si="39"/>
        <v>-3.0720000000000001</v>
      </c>
      <c r="K877" s="35"/>
      <c r="L877" s="35"/>
      <c r="M877" s="55"/>
      <c r="N877" s="35">
        <f>Table2[[#This Row],[Mileage]]*-0.25</f>
        <v>0</v>
      </c>
      <c r="O877" s="13"/>
      <c r="P877" s="35" t="e">
        <f>Table2[[#This Row],[Total Payment Received Before Fees]]+Table2[[#This Row],[Unit Cost]]+Table2[[#This Row],[Shipping Cost]]+Table2[[#This Row],[Amazon Fee]]+Table2[[#This Row],[Parking Fee]]+Table2[[#This Row],[Miscellaneous / Overhead]]</f>
        <v>#REF!</v>
      </c>
      <c r="Q877" s="38">
        <v>41710</v>
      </c>
    </row>
    <row r="878" spans="1:17">
      <c r="A878" s="12" t="s">
        <v>1476</v>
      </c>
      <c r="B878" s="20" t="str">
        <f>VLOOKUP(A878,'Product Database'!$1:$1048576,3,FALSE)</f>
        <v>HBG100287B</v>
      </c>
      <c r="D878" s="71">
        <v>1</v>
      </c>
      <c r="E878" s="116">
        <v>19.989999999999998</v>
      </c>
      <c r="F878" s="46">
        <v>5.49</v>
      </c>
      <c r="G878" s="66">
        <f t="shared" si="44"/>
        <v>25.479999999999997</v>
      </c>
      <c r="H878" s="45" t="e">
        <f>-VLOOKUP(B878,#REF!,3,FALSE)*0.75</f>
        <v>#REF!</v>
      </c>
      <c r="I878" s="45"/>
      <c r="J878" s="35">
        <f t="shared" si="39"/>
        <v>-3.8219999999999992</v>
      </c>
      <c r="K878" s="35"/>
      <c r="L878" s="35"/>
      <c r="M878" s="55"/>
      <c r="N878" s="35">
        <f>Table2[[#This Row],[Mileage]]*-0.25</f>
        <v>0</v>
      </c>
      <c r="O878" s="13"/>
      <c r="P878" s="35" t="e">
        <f>Table2[[#This Row],[Total Payment Received Before Fees]]+Table2[[#This Row],[Unit Cost]]+Table2[[#This Row],[Shipping Cost]]+Table2[[#This Row],[Amazon Fee]]+Table2[[#This Row],[Parking Fee]]+Table2[[#This Row],[Miscellaneous / Overhead]]</f>
        <v>#REF!</v>
      </c>
      <c r="Q878" s="38">
        <v>41710</v>
      </c>
    </row>
    <row r="879" spans="1:17">
      <c r="A879" s="12" t="s">
        <v>3119</v>
      </c>
      <c r="B879" s="20" t="str">
        <f>VLOOKUP(A879,'Product Database'!$1:$1048576,3,FALSE)</f>
        <v>HC24521</v>
      </c>
      <c r="D879" s="71">
        <v>1</v>
      </c>
      <c r="E879" s="116">
        <v>7.99</v>
      </c>
      <c r="F879" s="46">
        <v>1.99</v>
      </c>
      <c r="G879" s="66">
        <f t="shared" si="44"/>
        <v>9.98</v>
      </c>
      <c r="H879" s="45">
        <v>-0.75</v>
      </c>
      <c r="I879" s="45"/>
      <c r="J879" s="35">
        <f t="shared" si="39"/>
        <v>-1.4970000000000001</v>
      </c>
      <c r="K879" s="35"/>
      <c r="L879" s="35"/>
      <c r="M879" s="55"/>
      <c r="N879" s="35">
        <f>Table2[[#This Row],[Mileage]]*-0.25</f>
        <v>0</v>
      </c>
      <c r="O879" s="13"/>
      <c r="P879" s="35">
        <f>Table2[[#This Row],[Total Payment Received Before Fees]]+Table2[[#This Row],[Unit Cost]]+Table2[[#This Row],[Shipping Cost]]+Table2[[#This Row],[Amazon Fee]]+Table2[[#This Row],[Parking Fee]]+Table2[[#This Row],[Miscellaneous / Overhead]]</f>
        <v>7.7330000000000005</v>
      </c>
      <c r="Q879" s="38">
        <v>41710</v>
      </c>
    </row>
    <row r="880" spans="1:17">
      <c r="A880" s="12" t="s">
        <v>3051</v>
      </c>
      <c r="B880" s="20" t="str">
        <f>VLOOKUP(A880,'Product Database'!$1:$1048576,3,FALSE)</f>
        <v>HC24636B</v>
      </c>
      <c r="D880" s="71">
        <v>1</v>
      </c>
      <c r="E880" s="116">
        <v>8.99</v>
      </c>
      <c r="F880" s="46">
        <v>2</v>
      </c>
      <c r="G880" s="66">
        <f t="shared" si="44"/>
        <v>10.99</v>
      </c>
      <c r="H880" s="45" t="e">
        <f>-VLOOKUP(B880,#REF!,3,FALSE)*0.75</f>
        <v>#REF!</v>
      </c>
      <c r="I880" s="45"/>
      <c r="J880" s="35">
        <f t="shared" si="39"/>
        <v>-1.6485000000000001</v>
      </c>
      <c r="K880" s="35"/>
      <c r="L880" s="35"/>
      <c r="M880" s="55"/>
      <c r="N880" s="35">
        <f>Table2[[#This Row],[Mileage]]*-0.25</f>
        <v>0</v>
      </c>
      <c r="O880" s="144" t="s">
        <v>10</v>
      </c>
      <c r="P880" s="35" t="e">
        <f>Table2[[#This Row],[Total Payment Received Before Fees]]+Table2[[#This Row],[Unit Cost]]+Table2[[#This Row],[Shipping Cost]]+Table2[[#This Row],[Amazon Fee]]+Table2[[#This Row],[Parking Fee]]+Table2[[#This Row],[Miscellaneous / Overhead]]</f>
        <v>#REF!</v>
      </c>
      <c r="Q880" s="38">
        <v>41710</v>
      </c>
    </row>
    <row r="881" spans="1:17">
      <c r="A881" s="12" t="s">
        <v>3092</v>
      </c>
      <c r="B881" s="20" t="str">
        <f>VLOOKUP(A881,'Product Database'!$1:$1048576,3,FALSE)</f>
        <v>HC24645HM</v>
      </c>
      <c r="D881" s="71">
        <v>1</v>
      </c>
      <c r="E881" s="116">
        <v>8.99</v>
      </c>
      <c r="F881" s="46">
        <v>2</v>
      </c>
      <c r="G881" s="66">
        <f t="shared" si="44"/>
        <v>10.99</v>
      </c>
      <c r="H881" s="45" t="e">
        <f>-VLOOKUP(B881,#REF!,3,FALSE)*0.75</f>
        <v>#REF!</v>
      </c>
      <c r="I881" s="45"/>
      <c r="J881" s="35">
        <f t="shared" si="39"/>
        <v>-1.6485000000000001</v>
      </c>
      <c r="K881" s="35"/>
      <c r="L881" s="35"/>
      <c r="M881" s="55"/>
      <c r="N881" s="35">
        <f>Table2[[#This Row],[Mileage]]*-0.25</f>
        <v>0</v>
      </c>
      <c r="O881" s="144" t="s">
        <v>10</v>
      </c>
      <c r="P881" s="35" t="e">
        <f>Table2[[#This Row],[Total Payment Received Before Fees]]+Table2[[#This Row],[Unit Cost]]+Table2[[#This Row],[Shipping Cost]]+Table2[[#This Row],[Amazon Fee]]+Table2[[#This Row],[Parking Fee]]+Table2[[#This Row],[Miscellaneous / Overhead]]</f>
        <v>#REF!</v>
      </c>
      <c r="Q881" s="38">
        <v>41710</v>
      </c>
    </row>
    <row r="882" spans="1:17">
      <c r="A882" s="12" t="s">
        <v>3004</v>
      </c>
      <c r="B882" s="20" t="str">
        <f>VLOOKUP(A882,'Product Database'!$1:$1048576,3,FALSE)</f>
        <v>HCXQ001BEI</v>
      </c>
      <c r="D882" s="71">
        <v>1</v>
      </c>
      <c r="E882" s="116">
        <v>14.99</v>
      </c>
      <c r="F882" s="46">
        <v>4.99</v>
      </c>
      <c r="G882" s="66">
        <f t="shared" si="44"/>
        <v>19.98</v>
      </c>
      <c r="H882" s="45" t="e">
        <f>-VLOOKUP(B882,#REF!,3,FALSE)*0.75</f>
        <v>#REF!</v>
      </c>
      <c r="I882" s="45"/>
      <c r="J882" s="35">
        <f t="shared" si="39"/>
        <v>-2.9969999999999999</v>
      </c>
      <c r="K882" s="35"/>
      <c r="L882" s="35"/>
      <c r="M882" s="55"/>
      <c r="N882" s="35">
        <f>Table2[[#This Row],[Mileage]]*-0.25</f>
        <v>0</v>
      </c>
      <c r="O882" s="144" t="s">
        <v>10</v>
      </c>
      <c r="P882" s="35" t="e">
        <f>Table2[[#This Row],[Total Payment Received Before Fees]]+Table2[[#This Row],[Unit Cost]]+Table2[[#This Row],[Shipping Cost]]+Table2[[#This Row],[Amazon Fee]]+Table2[[#This Row],[Parking Fee]]+Table2[[#This Row],[Miscellaneous / Overhead]]</f>
        <v>#REF!</v>
      </c>
      <c r="Q882" s="38">
        <v>41710</v>
      </c>
    </row>
    <row r="883" spans="1:17">
      <c r="A883" s="12" t="s">
        <v>3022</v>
      </c>
      <c r="B883" s="20" t="str">
        <f>VLOOKUP(A883,'Product Database'!$1:$1048576,3,FALSE)</f>
        <v>HC24617</v>
      </c>
      <c r="D883" s="71">
        <v>1</v>
      </c>
      <c r="E883" s="116">
        <v>7.99</v>
      </c>
      <c r="F883" s="46">
        <v>4.99</v>
      </c>
      <c r="G883" s="66">
        <f t="shared" si="44"/>
        <v>12.98</v>
      </c>
      <c r="H883" s="45" t="e">
        <f>-VLOOKUP(B883,#REF!,3,FALSE)*0.75</f>
        <v>#REF!</v>
      </c>
      <c r="I883" s="45"/>
      <c r="J883" s="35">
        <f t="shared" si="39"/>
        <v>-1.9470000000000001</v>
      </c>
      <c r="K883" s="35"/>
      <c r="L883" s="35"/>
      <c r="M883" s="55"/>
      <c r="N883" s="35">
        <f>Table2[[#This Row],[Mileage]]*-0.25</f>
        <v>0</v>
      </c>
      <c r="O883" s="144" t="s">
        <v>10</v>
      </c>
      <c r="P883" s="35" t="e">
        <f>Table2[[#This Row],[Total Payment Received Before Fees]]+Table2[[#This Row],[Unit Cost]]+Table2[[#This Row],[Shipping Cost]]+Table2[[#This Row],[Amazon Fee]]+Table2[[#This Row],[Parking Fee]]+Table2[[#This Row],[Miscellaneous / Overhead]]</f>
        <v>#REF!</v>
      </c>
      <c r="Q883" s="38">
        <v>41710</v>
      </c>
    </row>
    <row r="884" spans="1:17">
      <c r="A884" s="12">
        <v>1</v>
      </c>
      <c r="B884" s="20" t="str">
        <f>VLOOKUP(A884,'Product Database'!$1:$1048576,3,FALSE)</f>
        <v>HBG100154B</v>
      </c>
      <c r="D884" s="71">
        <v>1</v>
      </c>
      <c r="E884" s="116">
        <v>9.99</v>
      </c>
      <c r="F884" s="46">
        <v>4.99</v>
      </c>
      <c r="G884" s="66">
        <f t="shared" si="44"/>
        <v>14.98</v>
      </c>
      <c r="H884" s="45" t="e">
        <f>-VLOOKUP(B884,#REF!,3,FALSE)*0.75</f>
        <v>#REF!</v>
      </c>
      <c r="I884" s="45"/>
      <c r="J884" s="35">
        <f t="shared" si="39"/>
        <v>-2.2469999999999999</v>
      </c>
      <c r="K884" s="35"/>
      <c r="L884" s="35"/>
      <c r="M884" s="55"/>
      <c r="N884" s="35">
        <f>Table2[[#This Row],[Mileage]]*-0.25</f>
        <v>0</v>
      </c>
      <c r="O884" s="13"/>
      <c r="P884" s="35" t="e">
        <f>Table2[[#This Row],[Total Payment Received Before Fees]]+Table2[[#This Row],[Unit Cost]]+Table2[[#This Row],[Shipping Cost]]+Table2[[#This Row],[Amazon Fee]]+Table2[[#This Row],[Parking Fee]]+Table2[[#This Row],[Miscellaneous / Overhead]]</f>
        <v>#REF!</v>
      </c>
      <c r="Q884" s="38">
        <v>41710</v>
      </c>
    </row>
    <row r="885" spans="1:17">
      <c r="A885" s="12">
        <v>1</v>
      </c>
      <c r="B885" s="20" t="str">
        <f>VLOOKUP(A885,'Product Database'!$1:$1048576,3,FALSE)</f>
        <v>HBG100154B</v>
      </c>
      <c r="D885" s="71">
        <v>1</v>
      </c>
      <c r="E885" s="116">
        <v>9.99</v>
      </c>
      <c r="F885" s="46">
        <v>4.99</v>
      </c>
      <c r="G885" s="66">
        <f t="shared" si="44"/>
        <v>14.98</v>
      </c>
      <c r="H885" s="45" t="e">
        <f>-VLOOKUP(B885,#REF!,3,FALSE)*0.75</f>
        <v>#REF!</v>
      </c>
      <c r="I885" s="45"/>
      <c r="J885" s="35">
        <f t="shared" si="39"/>
        <v>-2.2469999999999999</v>
      </c>
      <c r="K885" s="35"/>
      <c r="L885" s="35"/>
      <c r="M885" s="55"/>
      <c r="N885" s="35">
        <f>Table2[[#This Row],[Mileage]]*-0.25</f>
        <v>0</v>
      </c>
      <c r="O885" s="13"/>
      <c r="P885" s="35" t="e">
        <f>Table2[[#This Row],[Total Payment Received Before Fees]]+Table2[[#This Row],[Unit Cost]]+Table2[[#This Row],[Shipping Cost]]+Table2[[#This Row],[Amazon Fee]]+Table2[[#This Row],[Parking Fee]]+Table2[[#This Row],[Miscellaneous / Overhead]]</f>
        <v>#REF!</v>
      </c>
      <c r="Q885" s="38">
        <v>41710</v>
      </c>
    </row>
    <row r="886" spans="1:17">
      <c r="A886" s="12" t="s">
        <v>2019</v>
      </c>
      <c r="B886" s="20" t="str">
        <f>VLOOKUP(A886,'Product Database'!$1:$1048576,3,FALSE)</f>
        <v>HBG100153B</v>
      </c>
      <c r="D886" s="71">
        <v>1</v>
      </c>
      <c r="E886" s="116">
        <v>9.99</v>
      </c>
      <c r="F886" s="46">
        <v>4.99</v>
      </c>
      <c r="G886" s="66">
        <f t="shared" si="44"/>
        <v>14.98</v>
      </c>
      <c r="H886" s="45" t="e">
        <f>-VLOOKUP(B886,#REF!,3,FALSE)*0.75</f>
        <v>#REF!</v>
      </c>
      <c r="I886" s="45"/>
      <c r="J886" s="35">
        <f t="shared" si="39"/>
        <v>-2.2469999999999999</v>
      </c>
      <c r="K886" s="35"/>
      <c r="L886" s="35"/>
      <c r="M886" s="55"/>
      <c r="N886" s="35">
        <f>Table2[[#This Row],[Mileage]]*-0.25</f>
        <v>0</v>
      </c>
      <c r="O886" s="144" t="s">
        <v>10</v>
      </c>
      <c r="P886" s="35" t="e">
        <f>Table2[[#This Row],[Total Payment Received Before Fees]]+Table2[[#This Row],[Unit Cost]]+Table2[[#This Row],[Shipping Cost]]+Table2[[#This Row],[Amazon Fee]]+Table2[[#This Row],[Parking Fee]]+Table2[[#This Row],[Miscellaneous / Overhead]]</f>
        <v>#REF!</v>
      </c>
      <c r="Q886" s="38">
        <v>41710</v>
      </c>
    </row>
    <row r="887" spans="1:17">
      <c r="A887" s="12" t="s">
        <v>237</v>
      </c>
      <c r="B887" s="20" t="str">
        <f>VLOOKUP(A887,'Product Database'!$1:$1048576,3,FALSE)</f>
        <v>HBG100434GY</v>
      </c>
      <c r="D887" s="71">
        <v>1</v>
      </c>
      <c r="E887" s="116">
        <v>20.49</v>
      </c>
      <c r="F887" s="46">
        <v>26.99</v>
      </c>
      <c r="G887" s="66">
        <f t="shared" si="44"/>
        <v>47.48</v>
      </c>
      <c r="H887" s="140">
        <v>-6</v>
      </c>
      <c r="I887" s="45"/>
      <c r="J887" s="35">
        <f t="shared" si="39"/>
        <v>-7.121999999999999</v>
      </c>
      <c r="K887" s="35"/>
      <c r="L887" s="35"/>
      <c r="M887" s="55"/>
      <c r="N887" s="35">
        <f>Table2[[#This Row],[Mileage]]*-0.25</f>
        <v>0</v>
      </c>
      <c r="O887" s="144" t="s">
        <v>10</v>
      </c>
      <c r="P887" s="35">
        <f>Table2[[#This Row],[Total Payment Received Before Fees]]+Table2[[#This Row],[Unit Cost]]+Table2[[#This Row],[Shipping Cost]]+Table2[[#This Row],[Amazon Fee]]+Table2[[#This Row],[Parking Fee]]+Table2[[#This Row],[Miscellaneous / Overhead]]</f>
        <v>34.357999999999997</v>
      </c>
      <c r="Q887" s="38">
        <v>41710</v>
      </c>
    </row>
    <row r="888" spans="1:17">
      <c r="A888" s="12" t="s">
        <v>1519</v>
      </c>
      <c r="B888" s="20" t="str">
        <f>VLOOKUP(A888,'Product Database'!$1:$1048576,3,FALSE)</f>
        <v>HBG100433GY</v>
      </c>
      <c r="D888" s="71">
        <v>1</v>
      </c>
      <c r="E888" s="116">
        <v>19.989999999999998</v>
      </c>
      <c r="F888" s="46">
        <v>21</v>
      </c>
      <c r="G888" s="66">
        <f t="shared" si="44"/>
        <v>40.989999999999995</v>
      </c>
      <c r="H888" s="140">
        <v>-5</v>
      </c>
      <c r="I888" s="45"/>
      <c r="J888" s="35">
        <f t="shared" si="39"/>
        <v>-6.1484999999999994</v>
      </c>
      <c r="K888" s="35"/>
      <c r="L888" s="35"/>
      <c r="M888" s="55"/>
      <c r="N888" s="35">
        <f>Table2[[#This Row],[Mileage]]*-0.25</f>
        <v>0</v>
      </c>
      <c r="O888" s="144" t="s">
        <v>10</v>
      </c>
      <c r="P888" s="35">
        <f>Table2[[#This Row],[Total Payment Received Before Fees]]+Table2[[#This Row],[Unit Cost]]+Table2[[#This Row],[Shipping Cost]]+Table2[[#This Row],[Amazon Fee]]+Table2[[#This Row],[Parking Fee]]+Table2[[#This Row],[Miscellaneous / Overhead]]</f>
        <v>29.841499999999996</v>
      </c>
      <c r="Q888" s="38">
        <v>41710</v>
      </c>
    </row>
    <row r="889" spans="1:17">
      <c r="A889" s="12" t="s">
        <v>2019</v>
      </c>
      <c r="B889" s="20" t="str">
        <f>VLOOKUP(A889,'Product Database'!$1:$1048576,3,FALSE)</f>
        <v>HBG100153B</v>
      </c>
      <c r="D889" s="71">
        <v>1</v>
      </c>
      <c r="E889" s="116">
        <v>9.99</v>
      </c>
      <c r="F889" s="46">
        <v>4.99</v>
      </c>
      <c r="G889" s="66">
        <f t="shared" si="44"/>
        <v>14.98</v>
      </c>
      <c r="H889" s="45" t="e">
        <f>-VLOOKUP(B889,#REF!,3,FALSE)*0.75</f>
        <v>#REF!</v>
      </c>
      <c r="I889" s="45"/>
      <c r="J889" s="35">
        <f t="shared" si="39"/>
        <v>-2.2469999999999999</v>
      </c>
      <c r="K889" s="35"/>
      <c r="L889" s="35"/>
      <c r="M889" s="55"/>
      <c r="N889" s="35">
        <f>Table2[[#This Row],[Mileage]]*-0.25</f>
        <v>0</v>
      </c>
      <c r="O889" s="144" t="s">
        <v>10</v>
      </c>
      <c r="P889" s="35" t="e">
        <f>Table2[[#This Row],[Total Payment Received Before Fees]]+Table2[[#This Row],[Unit Cost]]+Table2[[#This Row],[Shipping Cost]]+Table2[[#This Row],[Amazon Fee]]+Table2[[#This Row],[Parking Fee]]+Table2[[#This Row],[Miscellaneous / Overhead]]</f>
        <v>#REF!</v>
      </c>
      <c r="Q889" s="38">
        <v>41710</v>
      </c>
    </row>
    <row r="890" spans="1:17">
      <c r="A890" s="12" t="s">
        <v>1494</v>
      </c>
      <c r="B890" s="20" t="str">
        <f>VLOOKUP(A890,'Product Database'!$1:$1048576,3,FALSE)</f>
        <v>HBG100320B</v>
      </c>
      <c r="D890" s="71">
        <v>1</v>
      </c>
      <c r="E890" s="116">
        <v>19.989999999999998</v>
      </c>
      <c r="F890" s="46">
        <v>3.24</v>
      </c>
      <c r="G890" s="66">
        <f t="shared" si="44"/>
        <v>23.229999999999997</v>
      </c>
      <c r="H890" s="140">
        <v>-6</v>
      </c>
      <c r="I890" s="45"/>
      <c r="J890" s="35">
        <f t="shared" si="39"/>
        <v>-3.4844999999999993</v>
      </c>
      <c r="K890" s="35"/>
      <c r="L890" s="35"/>
      <c r="M890" s="55"/>
      <c r="N890" s="35">
        <f>Table2[[#This Row],[Mileage]]*-0.25</f>
        <v>0</v>
      </c>
      <c r="O890" s="144" t="s">
        <v>10</v>
      </c>
      <c r="P890" s="35">
        <f>Table2[[#This Row],[Total Payment Received Before Fees]]+Table2[[#This Row],[Unit Cost]]+Table2[[#This Row],[Shipping Cost]]+Table2[[#This Row],[Amazon Fee]]+Table2[[#This Row],[Parking Fee]]+Table2[[#This Row],[Miscellaneous / Overhead]]</f>
        <v>13.745499999999998</v>
      </c>
      <c r="Q890" s="38">
        <v>41710</v>
      </c>
    </row>
    <row r="891" spans="1:17">
      <c r="A891" s="12" t="s">
        <v>1523</v>
      </c>
      <c r="B891" s="20" t="str">
        <f>VLOOKUP(A891,'Product Database'!$1:$1048576,3,FALSE)</f>
        <v>HBG100435B</v>
      </c>
      <c r="D891" s="71">
        <v>1</v>
      </c>
      <c r="E891" s="116">
        <v>19.989999999999998</v>
      </c>
      <c r="F891" s="46">
        <v>3.25</v>
      </c>
      <c r="G891" s="66">
        <f t="shared" ref="G891:G910" si="45">SUM(E891:F891)</f>
        <v>23.24</v>
      </c>
      <c r="H891" s="140">
        <v>-6</v>
      </c>
      <c r="I891" s="45"/>
      <c r="J891" s="35">
        <f t="shared" si="39"/>
        <v>-3.4859999999999998</v>
      </c>
      <c r="K891" s="35"/>
      <c r="L891" s="35"/>
      <c r="M891" s="55"/>
      <c r="N891" s="35">
        <f>Table2[[#This Row],[Mileage]]*-0.25</f>
        <v>0</v>
      </c>
      <c r="O891" s="144" t="s">
        <v>10</v>
      </c>
      <c r="P891" s="35">
        <f>Table2[[#This Row],[Total Payment Received Before Fees]]+Table2[[#This Row],[Unit Cost]]+Table2[[#This Row],[Shipping Cost]]+Table2[[#This Row],[Amazon Fee]]+Table2[[#This Row],[Parking Fee]]+Table2[[#This Row],[Miscellaneous / Overhead]]</f>
        <v>13.753999999999998</v>
      </c>
      <c r="Q891" s="38">
        <v>41710</v>
      </c>
    </row>
    <row r="892" spans="1:17">
      <c r="A892" s="12" t="s">
        <v>3119</v>
      </c>
      <c r="B892" s="20" t="str">
        <f>VLOOKUP(A892,'Product Database'!$1:$1048576,3,FALSE)</f>
        <v>HC24521</v>
      </c>
      <c r="D892" s="71">
        <v>1</v>
      </c>
      <c r="E892" s="116">
        <v>7.99</v>
      </c>
      <c r="F892" s="46">
        <v>4.99</v>
      </c>
      <c r="G892" s="66">
        <f t="shared" si="45"/>
        <v>12.98</v>
      </c>
      <c r="H892" s="140">
        <v>-0.75</v>
      </c>
      <c r="I892" s="45"/>
      <c r="J892" s="35">
        <f t="shared" si="39"/>
        <v>-1.9470000000000001</v>
      </c>
      <c r="K892" s="35"/>
      <c r="L892" s="35"/>
      <c r="M892" s="55"/>
      <c r="N892" s="35">
        <f>Table2[[#This Row],[Mileage]]*-0.25</f>
        <v>0</v>
      </c>
      <c r="O892" s="144" t="s">
        <v>10</v>
      </c>
      <c r="P892" s="35">
        <f>Table2[[#This Row],[Total Payment Received Before Fees]]+Table2[[#This Row],[Unit Cost]]+Table2[[#This Row],[Shipping Cost]]+Table2[[#This Row],[Amazon Fee]]+Table2[[#This Row],[Parking Fee]]+Table2[[#This Row],[Miscellaneous / Overhead]]</f>
        <v>10.283000000000001</v>
      </c>
      <c r="Q892" s="38">
        <v>41710</v>
      </c>
    </row>
    <row r="893" spans="1:17">
      <c r="A893" s="12" t="s">
        <v>3007</v>
      </c>
      <c r="B893" s="20" t="str">
        <f>VLOOKUP(A893,'Product Database'!$1:$1048576,3,FALSE)</f>
        <v>HC24626B</v>
      </c>
      <c r="D893" s="71">
        <v>1</v>
      </c>
      <c r="E893" s="116">
        <v>7.99</v>
      </c>
      <c r="F893" s="46">
        <v>2.75</v>
      </c>
      <c r="G893" s="66">
        <f t="shared" si="45"/>
        <v>10.74</v>
      </c>
      <c r="H893" s="45" t="e">
        <f>-VLOOKUP(B893,#REF!,3,FALSE)*0.75</f>
        <v>#REF!</v>
      </c>
      <c r="I893" s="45"/>
      <c r="J893" s="35">
        <f t="shared" si="39"/>
        <v>-1.611</v>
      </c>
      <c r="K893" s="35"/>
      <c r="L893" s="35"/>
      <c r="M893" s="55"/>
      <c r="N893" s="35">
        <f>Table2[[#This Row],[Mileage]]*-0.25</f>
        <v>0</v>
      </c>
      <c r="O893" s="144" t="s">
        <v>10</v>
      </c>
      <c r="P893" s="35" t="e">
        <f>Table2[[#This Row],[Total Payment Received Before Fees]]+Table2[[#This Row],[Unit Cost]]+Table2[[#This Row],[Shipping Cost]]+Table2[[#This Row],[Amazon Fee]]+Table2[[#This Row],[Parking Fee]]+Table2[[#This Row],[Miscellaneous / Overhead]]</f>
        <v>#REF!</v>
      </c>
      <c r="Q893" s="38">
        <v>41710</v>
      </c>
    </row>
    <row r="894" spans="1:17">
      <c r="A894" s="12" t="s">
        <v>3009</v>
      </c>
      <c r="B894" s="20" t="str">
        <f>VLOOKUP(A894,'Product Database'!$1:$1048576,3,FALSE)</f>
        <v>HC24626S</v>
      </c>
      <c r="D894" s="71">
        <v>1</v>
      </c>
      <c r="E894" s="116">
        <v>7.99</v>
      </c>
      <c r="F894" s="46">
        <v>2.74</v>
      </c>
      <c r="G894" s="66">
        <f t="shared" si="45"/>
        <v>10.73</v>
      </c>
      <c r="H894" s="45" t="e">
        <f>-VLOOKUP(B894,#REF!,3,FALSE)*0.75</f>
        <v>#REF!</v>
      </c>
      <c r="I894" s="45"/>
      <c r="J894" s="35">
        <f t="shared" si="39"/>
        <v>-1.6094999999999999</v>
      </c>
      <c r="K894" s="35"/>
      <c r="L894" s="35"/>
      <c r="M894" s="55"/>
      <c r="N894" s="35">
        <f>Table2[[#This Row],[Mileage]]*-0.25</f>
        <v>0</v>
      </c>
      <c r="O894" s="144" t="s">
        <v>10</v>
      </c>
      <c r="P894" s="35" t="e">
        <f>Table2[[#This Row],[Total Payment Received Before Fees]]+Table2[[#This Row],[Unit Cost]]+Table2[[#This Row],[Shipping Cost]]+Table2[[#This Row],[Amazon Fee]]+Table2[[#This Row],[Parking Fee]]+Table2[[#This Row],[Miscellaneous / Overhead]]</f>
        <v>#REF!</v>
      </c>
      <c r="Q894" s="38">
        <v>41710</v>
      </c>
    </row>
    <row r="895" spans="1:17">
      <c r="A895" s="12" t="s">
        <v>3119</v>
      </c>
      <c r="B895" s="20" t="str">
        <f>VLOOKUP(A895,'Product Database'!$1:$1048576,3,FALSE)</f>
        <v>HC24521</v>
      </c>
      <c r="D895" s="71">
        <v>2</v>
      </c>
      <c r="E895" s="116">
        <v>15.98</v>
      </c>
      <c r="F895" s="46">
        <v>5.49</v>
      </c>
      <c r="G895" s="66">
        <f t="shared" si="45"/>
        <v>21.47</v>
      </c>
      <c r="H895" s="140">
        <v>-1.5</v>
      </c>
      <c r="I895" s="45"/>
      <c r="J895" s="35">
        <f t="shared" si="39"/>
        <v>-3.2204999999999999</v>
      </c>
      <c r="K895" s="35"/>
      <c r="L895" s="35"/>
      <c r="M895" s="55"/>
      <c r="N895" s="35">
        <f>Table2[[#This Row],[Mileage]]*-0.25</f>
        <v>0</v>
      </c>
      <c r="O895" s="144" t="s">
        <v>10</v>
      </c>
      <c r="P895" s="35">
        <f>Table2[[#This Row],[Total Payment Received Before Fees]]+Table2[[#This Row],[Unit Cost]]+Table2[[#This Row],[Shipping Cost]]+Table2[[#This Row],[Amazon Fee]]+Table2[[#This Row],[Parking Fee]]+Table2[[#This Row],[Miscellaneous / Overhead]]</f>
        <v>16.749499999999998</v>
      </c>
      <c r="Q895" s="38">
        <v>41710</v>
      </c>
    </row>
    <row r="896" spans="1:17">
      <c r="A896" s="12" t="s">
        <v>3488</v>
      </c>
      <c r="B896" s="20" t="str">
        <f>VLOOKUP(A896,'Product Database'!$1:$1048576,3,FALSE)</f>
        <v>CAP-00065B</v>
      </c>
      <c r="D896" s="71">
        <v>2</v>
      </c>
      <c r="E896" s="116">
        <v>21.98</v>
      </c>
      <c r="F896" s="46">
        <v>5.49</v>
      </c>
      <c r="G896" s="66">
        <f t="shared" si="45"/>
        <v>27.47</v>
      </c>
      <c r="H896" s="45">
        <v>-6</v>
      </c>
      <c r="I896" s="45"/>
      <c r="J896" s="35">
        <f t="shared" si="39"/>
        <v>-4.1204999999999998</v>
      </c>
      <c r="K896" s="35"/>
      <c r="L896" s="35"/>
      <c r="M896" s="55"/>
      <c r="N896" s="35">
        <f>Table2[[#This Row],[Mileage]]*-0.25</f>
        <v>0</v>
      </c>
      <c r="O896" s="144" t="s">
        <v>10</v>
      </c>
      <c r="P896" s="35">
        <f>Table2[[#This Row],[Total Payment Received Before Fees]]+Table2[[#This Row],[Unit Cost]]+Table2[[#This Row],[Shipping Cost]]+Table2[[#This Row],[Amazon Fee]]+Table2[[#This Row],[Parking Fee]]+Table2[[#This Row],[Miscellaneous / Overhead]]</f>
        <v>17.349499999999999</v>
      </c>
      <c r="Q896" s="38">
        <v>41711</v>
      </c>
    </row>
    <row r="897" spans="1:18">
      <c r="A897" s="12" t="s">
        <v>185</v>
      </c>
      <c r="B897" s="20" t="str">
        <f>VLOOKUP(A897,'Product Database'!$1:$1048576,3,FALSE)</f>
        <v>GCB1009G</v>
      </c>
      <c r="D897" s="71">
        <v>1</v>
      </c>
      <c r="E897" s="116">
        <v>4.99</v>
      </c>
      <c r="F897" s="46">
        <v>5.43</v>
      </c>
      <c r="G897" s="66">
        <f t="shared" si="45"/>
        <v>10.42</v>
      </c>
      <c r="H897" s="45" t="e">
        <f>-VLOOKUP(B897,#REF!,3,FALSE)*0.75</f>
        <v>#REF!</v>
      </c>
      <c r="I897" s="45"/>
      <c r="J897" s="35">
        <f t="shared" si="39"/>
        <v>-1.5629999999999999</v>
      </c>
      <c r="K897" s="35"/>
      <c r="L897" s="35"/>
      <c r="M897" s="55"/>
      <c r="N897" s="35">
        <f>Table2[[#This Row],[Mileage]]*-0.25</f>
        <v>0</v>
      </c>
      <c r="O897" s="144" t="s">
        <v>10</v>
      </c>
      <c r="P897" s="35" t="e">
        <f>Table2[[#This Row],[Total Payment Received Before Fees]]+Table2[[#This Row],[Unit Cost]]+Table2[[#This Row],[Shipping Cost]]+Table2[[#This Row],[Amazon Fee]]+Table2[[#This Row],[Parking Fee]]+Table2[[#This Row],[Miscellaneous / Overhead]]</f>
        <v>#REF!</v>
      </c>
      <c r="Q897" s="38">
        <v>41711</v>
      </c>
    </row>
    <row r="898" spans="1:18">
      <c r="A898" s="12" t="s">
        <v>2759</v>
      </c>
      <c r="B898" s="20" t="str">
        <f>VLOOKUP(A898,'Product Database'!$1:$1048576,3,FALSE)</f>
        <v>CAP00139</v>
      </c>
      <c r="D898" s="71">
        <v>1</v>
      </c>
      <c r="E898" s="37">
        <v>12.99</v>
      </c>
      <c r="F898" s="46">
        <v>4.99</v>
      </c>
      <c r="G898" s="66">
        <f t="shared" si="45"/>
        <v>17.98</v>
      </c>
      <c r="H898" s="45" t="e">
        <f>-VLOOKUP(B898,#REF!,3,FALSE)*0.75</f>
        <v>#REF!</v>
      </c>
      <c r="I898" s="45"/>
      <c r="J898" s="35">
        <f t="shared" si="39"/>
        <v>-2.6970000000000001</v>
      </c>
      <c r="K898" s="35"/>
      <c r="L898" s="35"/>
      <c r="M898" s="55"/>
      <c r="N898" s="35">
        <f>Table2[[#This Row],[Mileage]]*-0.25</f>
        <v>0</v>
      </c>
      <c r="O898" s="13" t="s">
        <v>1602</v>
      </c>
      <c r="P898" s="35" t="e">
        <f>Table2[[#This Row],[Total Payment Received Before Fees]]+Table2[[#This Row],[Unit Cost]]+Table2[[#This Row],[Shipping Cost]]+Table2[[#This Row],[Amazon Fee]]+Table2[[#This Row],[Parking Fee]]+Table2[[#This Row],[Miscellaneous / Overhead]]</f>
        <v>#REF!</v>
      </c>
      <c r="Q898" s="38">
        <v>41711</v>
      </c>
    </row>
    <row r="899" spans="1:18">
      <c r="A899" s="12" t="s">
        <v>6018</v>
      </c>
      <c r="B899" s="20" t="str">
        <f>VLOOKUP(A899,'Product Database'!$1:$1048576,3,FALSE)</f>
        <v>HBG100153PN</v>
      </c>
      <c r="D899" s="71">
        <v>1</v>
      </c>
      <c r="E899" s="37">
        <v>9.99</v>
      </c>
      <c r="F899" s="46">
        <v>4.99</v>
      </c>
      <c r="G899" s="66">
        <f t="shared" si="45"/>
        <v>14.98</v>
      </c>
      <c r="H899" s="45" t="e">
        <f>-VLOOKUP(B899,#REF!,3,FALSE)*0.75</f>
        <v>#REF!</v>
      </c>
      <c r="I899" s="45"/>
      <c r="J899" s="35">
        <f t="shared" si="39"/>
        <v>-2.2469999999999999</v>
      </c>
      <c r="K899" s="35"/>
      <c r="L899" s="35"/>
      <c r="M899" s="55"/>
      <c r="N899" s="35">
        <f>Table2[[#This Row],[Mileage]]*-0.25</f>
        <v>0</v>
      </c>
      <c r="O899" s="144" t="s">
        <v>10</v>
      </c>
      <c r="P899" s="35" t="e">
        <f>Table2[[#This Row],[Total Payment Received Before Fees]]+Table2[[#This Row],[Unit Cost]]+Table2[[#This Row],[Shipping Cost]]+Table2[[#This Row],[Amazon Fee]]+Table2[[#This Row],[Parking Fee]]+Table2[[#This Row],[Miscellaneous / Overhead]]</f>
        <v>#REF!</v>
      </c>
      <c r="Q899" s="38">
        <v>41711</v>
      </c>
    </row>
    <row r="900" spans="1:18" s="154" customFormat="1">
      <c r="A900" s="145" t="s">
        <v>6018</v>
      </c>
      <c r="B900" s="146" t="str">
        <f>VLOOKUP(A900,'Product Database'!$1:$1048576,3,FALSE)</f>
        <v>HBG100153PN</v>
      </c>
      <c r="C900" s="147"/>
      <c r="D900" s="148"/>
      <c r="E900" s="149"/>
      <c r="F900" s="150"/>
      <c r="G900" s="151">
        <f>SUM(E900:F900)</f>
        <v>0</v>
      </c>
      <c r="H900" s="124">
        <v>-3</v>
      </c>
      <c r="I900" s="124"/>
      <c r="J900" s="124"/>
      <c r="K900" s="124"/>
      <c r="L900" s="124"/>
      <c r="M900" s="152"/>
      <c r="N900" s="124">
        <f>Table2[[#This Row],[Mileage]]*-0.25</f>
        <v>0</v>
      </c>
      <c r="O900" s="147" t="s">
        <v>10</v>
      </c>
      <c r="P900" s="124">
        <f>Table2[[#This Row],[Total Payment Received Before Fees]]+Table2[[#This Row],[Unit Cost]]+Table2[[#This Row],[Shipping Cost]]+Table2[[#This Row],[Amazon Fee]]+Table2[[#This Row],[Parking Fee]]+Table2[[#This Row],[Miscellaneous / Overhead]]</f>
        <v>-3</v>
      </c>
      <c r="Q900" s="153">
        <v>41711</v>
      </c>
      <c r="R900" s="147" t="s">
        <v>6156</v>
      </c>
    </row>
    <row r="901" spans="1:18">
      <c r="A901" s="12" t="s">
        <v>3119</v>
      </c>
      <c r="B901" s="20" t="str">
        <f>VLOOKUP(A901,'Product Database'!$1:$1048576,3,FALSE)</f>
        <v>HC24521</v>
      </c>
      <c r="D901" s="71">
        <v>1</v>
      </c>
      <c r="E901" s="117">
        <v>7.99</v>
      </c>
      <c r="F901" s="46">
        <v>4.99</v>
      </c>
      <c r="G901" s="66">
        <f t="shared" si="45"/>
        <v>12.98</v>
      </c>
      <c r="H901" s="140">
        <v>-0.75</v>
      </c>
      <c r="I901" s="45"/>
      <c r="J901" s="45">
        <f t="shared" si="39"/>
        <v>-1.9470000000000001</v>
      </c>
      <c r="K901" s="45"/>
      <c r="L901" s="45"/>
      <c r="M901" s="155"/>
      <c r="N901" s="45">
        <f>Table2[[#This Row],[Mileage]]*-0.25</f>
        <v>0</v>
      </c>
      <c r="O901" s="144" t="s">
        <v>10</v>
      </c>
      <c r="P901" s="35">
        <f>Table2[[#This Row],[Total Payment Received Before Fees]]+Table2[[#This Row],[Unit Cost]]+Table2[[#This Row],[Shipping Cost]]+Table2[[#This Row],[Amazon Fee]]+Table2[[#This Row],[Parking Fee]]+Table2[[#This Row],[Miscellaneous / Overhead]]</f>
        <v>10.283000000000001</v>
      </c>
      <c r="Q901" s="38">
        <v>41711</v>
      </c>
    </row>
    <row r="902" spans="1:18">
      <c r="A902" s="12" t="s">
        <v>6031</v>
      </c>
      <c r="B902" s="20" t="str">
        <f>VLOOKUP(A902,'Product Database'!$1:$1048576,3,FALSE)</f>
        <v>HBGKD001R</v>
      </c>
      <c r="D902" s="71">
        <v>1</v>
      </c>
      <c r="E902" s="116">
        <v>9.99</v>
      </c>
      <c r="F902" s="46">
        <v>4.99</v>
      </c>
      <c r="G902" s="66">
        <f t="shared" si="45"/>
        <v>14.98</v>
      </c>
      <c r="H902" s="45" t="e">
        <f>-VLOOKUP(B902,#REF!,3,FALSE)*0.75</f>
        <v>#REF!</v>
      </c>
      <c r="I902" s="45"/>
      <c r="J902" s="35">
        <f t="shared" si="39"/>
        <v>-2.2469999999999999</v>
      </c>
      <c r="K902" s="35"/>
      <c r="L902" s="35"/>
      <c r="M902" s="55"/>
      <c r="N902" s="35">
        <f>Table2[[#This Row],[Mileage]]*-0.25</f>
        <v>0</v>
      </c>
      <c r="O902" s="144" t="s">
        <v>10</v>
      </c>
      <c r="P902" s="35" t="e">
        <f>Table2[[#This Row],[Total Payment Received Before Fees]]+Table2[[#This Row],[Unit Cost]]+Table2[[#This Row],[Shipping Cost]]+Table2[[#This Row],[Amazon Fee]]+Table2[[#This Row],[Parking Fee]]+Table2[[#This Row],[Miscellaneous / Overhead]]</f>
        <v>#REF!</v>
      </c>
      <c r="Q902" s="38">
        <v>41711</v>
      </c>
    </row>
    <row r="903" spans="1:18">
      <c r="A903" s="12">
        <v>159</v>
      </c>
      <c r="B903" s="20" t="str">
        <f>VLOOKUP(A903,'Product Database'!$1:$1048576,3,FALSE)</f>
        <v>VS-0205BR</v>
      </c>
      <c r="D903" s="71">
        <v>1</v>
      </c>
      <c r="E903" s="116">
        <v>11.99</v>
      </c>
      <c r="F903" s="46">
        <v>4.49</v>
      </c>
      <c r="G903" s="66">
        <f t="shared" si="45"/>
        <v>16.48</v>
      </c>
      <c r="H903" s="45" t="e">
        <f>-VLOOKUP(B903,#REF!,3,FALSE)*0.75</f>
        <v>#REF!</v>
      </c>
      <c r="I903" s="45"/>
      <c r="J903" s="140">
        <f t="shared" si="39"/>
        <v>-2.472</v>
      </c>
      <c r="K903" s="140"/>
      <c r="L903" s="140"/>
      <c r="M903" s="143"/>
      <c r="N903" s="140">
        <f>Table2[[#This Row],[Mileage]]*-0.25</f>
        <v>0</v>
      </c>
      <c r="O903" s="144" t="s">
        <v>10</v>
      </c>
      <c r="P903" s="35" t="e">
        <f>Table2[[#This Row],[Total Payment Received Before Fees]]+Table2[[#This Row],[Unit Cost]]+Table2[[#This Row],[Shipping Cost]]+Table2[[#This Row],[Amazon Fee]]+Table2[[#This Row],[Parking Fee]]+Table2[[#This Row],[Miscellaneous / Overhead]]</f>
        <v>#REF!</v>
      </c>
      <c r="Q903" s="38">
        <v>41711</v>
      </c>
    </row>
    <row r="904" spans="1:18">
      <c r="A904" s="12" t="s">
        <v>323</v>
      </c>
      <c r="B904" s="20" t="str">
        <f>VLOOKUP(A904,'Product Database'!$1:$1048576,3,FALSE)</f>
        <v>HBG100626P</v>
      </c>
      <c r="D904" s="71">
        <v>2</v>
      </c>
      <c r="E904" s="116">
        <v>69.98</v>
      </c>
      <c r="F904" s="46">
        <v>10.49</v>
      </c>
      <c r="G904" s="66">
        <f t="shared" si="45"/>
        <v>80.47</v>
      </c>
      <c r="H904" s="45">
        <v>-31.5</v>
      </c>
      <c r="I904" s="45"/>
      <c r="J904" s="35">
        <f t="shared" si="39"/>
        <v>-12.070499999999999</v>
      </c>
      <c r="K904" s="35"/>
      <c r="L904" s="35"/>
      <c r="M904" s="55"/>
      <c r="N904" s="35">
        <f>Table2[[#This Row],[Mileage]]*-0.25</f>
        <v>0</v>
      </c>
      <c r="O904" s="144" t="s">
        <v>10</v>
      </c>
      <c r="P904" s="35">
        <f>Table2[[#This Row],[Total Payment Received Before Fees]]+Table2[[#This Row],[Unit Cost]]+Table2[[#This Row],[Shipping Cost]]+Table2[[#This Row],[Amazon Fee]]+Table2[[#This Row],[Parking Fee]]+Table2[[#This Row],[Miscellaneous / Overhead]]</f>
        <v>36.899500000000003</v>
      </c>
      <c r="Q904" s="38">
        <v>41711</v>
      </c>
    </row>
    <row r="905" spans="1:18">
      <c r="A905" s="12" t="s">
        <v>2987</v>
      </c>
      <c r="B905" s="20" t="str">
        <f>VLOOKUP(A905,'Product Database'!$1:$1048576,3,FALSE)</f>
        <v>HC24653G</v>
      </c>
      <c r="D905" s="71">
        <v>1</v>
      </c>
      <c r="E905" s="116">
        <v>11.99</v>
      </c>
      <c r="F905" s="46">
        <v>4.99</v>
      </c>
      <c r="G905" s="66">
        <f t="shared" si="45"/>
        <v>16.98</v>
      </c>
      <c r="H905" s="45" t="e">
        <f>-VLOOKUP(B905,#REF!,3,FALSE)*0.75</f>
        <v>#REF!</v>
      </c>
      <c r="I905" s="45"/>
      <c r="J905" s="35">
        <f t="shared" si="39"/>
        <v>-2.5470000000000002</v>
      </c>
      <c r="K905" s="35"/>
      <c r="L905" s="35"/>
      <c r="M905" s="55"/>
      <c r="N905" s="35">
        <f>Table2[[#This Row],[Mileage]]*-0.25</f>
        <v>0</v>
      </c>
      <c r="O905" s="144" t="s">
        <v>10</v>
      </c>
      <c r="P905" s="35" t="e">
        <f>Table2[[#This Row],[Total Payment Received Before Fees]]+Table2[[#This Row],[Unit Cost]]+Table2[[#This Row],[Shipping Cost]]+Table2[[#This Row],[Amazon Fee]]+Table2[[#This Row],[Parking Fee]]+Table2[[#This Row],[Miscellaneous / Overhead]]</f>
        <v>#REF!</v>
      </c>
      <c r="Q905" s="38">
        <v>41711</v>
      </c>
    </row>
    <row r="906" spans="1:18">
      <c r="A906" s="12" t="s">
        <v>2985</v>
      </c>
      <c r="B906" s="20" t="str">
        <f>VLOOKUP(A906,'Product Database'!$1:$1048576,3,FALSE)</f>
        <v>HC24653BD</v>
      </c>
      <c r="D906" s="71">
        <v>1</v>
      </c>
      <c r="E906" s="116">
        <v>11.99</v>
      </c>
      <c r="F906" s="46">
        <v>2.75</v>
      </c>
      <c r="G906" s="66">
        <f t="shared" si="45"/>
        <v>14.74</v>
      </c>
      <c r="H906" s="45" t="e">
        <f>-VLOOKUP(B906,#REF!,3,FALSE)*0.75</f>
        <v>#REF!</v>
      </c>
      <c r="I906" s="45"/>
      <c r="J906" s="35">
        <f t="shared" si="39"/>
        <v>-2.2109999999999999</v>
      </c>
      <c r="K906" s="35"/>
      <c r="L906" s="35"/>
      <c r="M906" s="55"/>
      <c r="N906" s="35">
        <f>Table2[[#This Row],[Mileage]]*-0.25</f>
        <v>0</v>
      </c>
      <c r="O906" s="144" t="s">
        <v>10</v>
      </c>
      <c r="P906" s="35" t="e">
        <f>Table2[[#This Row],[Total Payment Received Before Fees]]+Table2[[#This Row],[Unit Cost]]+Table2[[#This Row],[Shipping Cost]]+Table2[[#This Row],[Amazon Fee]]+Table2[[#This Row],[Parking Fee]]+Table2[[#This Row],[Miscellaneous / Overhead]]</f>
        <v>#REF!</v>
      </c>
      <c r="Q906" s="38">
        <v>41711</v>
      </c>
    </row>
    <row r="907" spans="1:18">
      <c r="A907" s="12" t="s">
        <v>3003</v>
      </c>
      <c r="B907" s="20" t="str">
        <f>VLOOKUP(A907,'Product Database'!$1:$1048576,3,FALSE)</f>
        <v>HCXQ001B</v>
      </c>
      <c r="D907" s="71">
        <v>1</v>
      </c>
      <c r="E907" s="116">
        <v>14.99</v>
      </c>
      <c r="F907" s="46">
        <v>2.74</v>
      </c>
      <c r="G907" s="66">
        <f t="shared" si="45"/>
        <v>17.73</v>
      </c>
      <c r="H907" s="45" t="e">
        <f>-VLOOKUP(B907,#REF!,3,FALSE)*0.75</f>
        <v>#REF!</v>
      </c>
      <c r="I907" s="45"/>
      <c r="J907" s="35">
        <f t="shared" si="39"/>
        <v>-2.6595</v>
      </c>
      <c r="K907" s="35"/>
      <c r="L907" s="35"/>
      <c r="M907" s="55"/>
      <c r="N907" s="35">
        <f>Table2[[#This Row],[Mileage]]*-0.25</f>
        <v>0</v>
      </c>
      <c r="O907" s="144" t="s">
        <v>10</v>
      </c>
      <c r="P907" s="35" t="e">
        <f>Table2[[#This Row],[Total Payment Received Before Fees]]+Table2[[#This Row],[Unit Cost]]+Table2[[#This Row],[Shipping Cost]]+Table2[[#This Row],[Amazon Fee]]+Table2[[#This Row],[Parking Fee]]+Table2[[#This Row],[Miscellaneous / Overhead]]</f>
        <v>#REF!</v>
      </c>
      <c r="Q907" s="38">
        <v>41711</v>
      </c>
    </row>
    <row r="908" spans="1:18">
      <c r="A908" s="12" t="s">
        <v>2019</v>
      </c>
      <c r="B908" s="20" t="str">
        <f>VLOOKUP(A908,'Product Database'!$1:$1048576,3,FALSE)</f>
        <v>HBG100153B</v>
      </c>
      <c r="D908" s="71">
        <v>1</v>
      </c>
      <c r="E908" s="116">
        <v>9.99</v>
      </c>
      <c r="F908" s="46">
        <v>4.99</v>
      </c>
      <c r="G908" s="66">
        <f t="shared" si="45"/>
        <v>14.98</v>
      </c>
      <c r="H908" s="45" t="e">
        <f>-VLOOKUP(B908,#REF!,3,FALSE)*0.75</f>
        <v>#REF!</v>
      </c>
      <c r="I908" s="45"/>
      <c r="J908" s="35">
        <f t="shared" si="39"/>
        <v>-2.2469999999999999</v>
      </c>
      <c r="K908" s="35"/>
      <c r="L908" s="35"/>
      <c r="M908" s="55"/>
      <c r="N908" s="35">
        <f>Table2[[#This Row],[Mileage]]*-0.25</f>
        <v>0</v>
      </c>
      <c r="O908" s="13" t="s">
        <v>11</v>
      </c>
      <c r="P908" s="35" t="e">
        <f>Table2[[#This Row],[Total Payment Received Before Fees]]+Table2[[#This Row],[Unit Cost]]+Table2[[#This Row],[Shipping Cost]]+Table2[[#This Row],[Amazon Fee]]+Table2[[#This Row],[Parking Fee]]+Table2[[#This Row],[Miscellaneous / Overhead]]</f>
        <v>#REF!</v>
      </c>
      <c r="Q908" s="38">
        <v>41712</v>
      </c>
    </row>
    <row r="909" spans="1:18">
      <c r="A909" s="12" t="s">
        <v>3008</v>
      </c>
      <c r="B909" s="20" t="str">
        <f>VLOOKUP(A909,'Product Database'!$1:$1048576,3,FALSE)</f>
        <v>HC24626HM</v>
      </c>
      <c r="D909" s="71">
        <v>1</v>
      </c>
      <c r="E909" s="116">
        <v>7.99</v>
      </c>
      <c r="F909" s="46">
        <v>4.99</v>
      </c>
      <c r="G909" s="66">
        <f t="shared" si="45"/>
        <v>12.98</v>
      </c>
      <c r="H909" s="45" t="e">
        <f>-VLOOKUP(B909,#REF!,3,FALSE)*0.75</f>
        <v>#REF!</v>
      </c>
      <c r="I909" s="45"/>
      <c r="J909" s="35">
        <f t="shared" si="39"/>
        <v>-1.9470000000000001</v>
      </c>
      <c r="K909" s="35"/>
      <c r="L909" s="35"/>
      <c r="M909" s="55"/>
      <c r="N909" s="35">
        <f>Table2[[#This Row],[Mileage]]*-0.25</f>
        <v>0</v>
      </c>
      <c r="O909" s="144" t="s">
        <v>10</v>
      </c>
      <c r="P909" s="35" t="e">
        <f>Table2[[#This Row],[Total Payment Received Before Fees]]+Table2[[#This Row],[Unit Cost]]+Table2[[#This Row],[Shipping Cost]]+Table2[[#This Row],[Amazon Fee]]+Table2[[#This Row],[Parking Fee]]+Table2[[#This Row],[Miscellaneous / Overhead]]</f>
        <v>#REF!</v>
      </c>
      <c r="Q909" s="38">
        <v>41712</v>
      </c>
    </row>
    <row r="910" spans="1:18">
      <c r="A910" s="12">
        <v>41</v>
      </c>
      <c r="B910" s="20" t="str">
        <f>VLOOKUP(A910,'Product Database'!$1:$1048576,3,FALSE)</f>
        <v>HBG100551</v>
      </c>
      <c r="D910" s="71">
        <v>1</v>
      </c>
      <c r="E910" s="116">
        <v>18.989999999999998</v>
      </c>
      <c r="F910" s="46">
        <v>12.98</v>
      </c>
      <c r="G910" s="66">
        <f t="shared" si="45"/>
        <v>31.97</v>
      </c>
      <c r="H910" s="45" t="e">
        <f>-VLOOKUP(B910,#REF!,3,FALSE)*0.75</f>
        <v>#REF!</v>
      </c>
      <c r="I910" s="140"/>
      <c r="J910" s="140">
        <f t="shared" si="39"/>
        <v>-4.7954999999999997</v>
      </c>
      <c r="K910" s="140"/>
      <c r="L910" s="140"/>
      <c r="M910" s="143"/>
      <c r="N910" s="140">
        <f>Table2[[#This Row],[Mileage]]*-0.25</f>
        <v>0</v>
      </c>
      <c r="O910" s="144" t="s">
        <v>10</v>
      </c>
      <c r="P910" s="35" t="e">
        <f>Table2[[#This Row],[Total Payment Received Before Fees]]+Table2[[#This Row],[Unit Cost]]+Table2[[#This Row],[Shipping Cost]]+Table2[[#This Row],[Amazon Fee]]+Table2[[#This Row],[Parking Fee]]+Table2[[#This Row],[Miscellaneous / Overhead]]</f>
        <v>#REF!</v>
      </c>
      <c r="Q910" s="38">
        <v>41712</v>
      </c>
    </row>
    <row r="911" spans="1:18">
      <c r="A911" s="7" t="s">
        <v>1552</v>
      </c>
      <c r="B911" s="20" t="str">
        <f>VLOOKUP(A911,'Product Database'!$1:$1048576,3,FALSE)</f>
        <v>HBG100338BR</v>
      </c>
      <c r="D911" s="71">
        <v>1</v>
      </c>
      <c r="E911" s="116">
        <v>14.99</v>
      </c>
      <c r="F911" s="46">
        <v>5.49</v>
      </c>
      <c r="G911" s="66">
        <f t="shared" ref="G911:G917" si="46">SUM(E911:F911)</f>
        <v>20.48</v>
      </c>
      <c r="H911" s="45" t="e">
        <f>-VLOOKUP(B911,#REF!,3,FALSE)*0.75</f>
        <v>#REF!</v>
      </c>
      <c r="I911" s="45"/>
      <c r="J911" s="35">
        <f t="shared" si="39"/>
        <v>-3.0720000000000001</v>
      </c>
      <c r="K911" s="35"/>
      <c r="L911" s="35"/>
      <c r="M911" s="55"/>
      <c r="N911" s="35">
        <f>Table2[[#This Row],[Mileage]]*-0.25</f>
        <v>0</v>
      </c>
      <c r="O911" s="13"/>
      <c r="P911" s="35" t="e">
        <f>Table2[[#This Row],[Total Payment Received Before Fees]]+Table2[[#This Row],[Unit Cost]]+Table2[[#This Row],[Shipping Cost]]+Table2[[#This Row],[Amazon Fee]]+Table2[[#This Row],[Parking Fee]]+Table2[[#This Row],[Miscellaneous / Overhead]]</f>
        <v>#REF!</v>
      </c>
      <c r="Q911" s="38">
        <v>41712</v>
      </c>
    </row>
    <row r="912" spans="1:18">
      <c r="A912" s="7" t="s">
        <v>3119</v>
      </c>
      <c r="B912" s="20" t="str">
        <f>VLOOKUP(A912,'Product Database'!$1:$1048576,3,FALSE)</f>
        <v>HC24521</v>
      </c>
      <c r="D912" s="71">
        <v>1</v>
      </c>
      <c r="E912" s="116">
        <v>7.99</v>
      </c>
      <c r="F912" s="46">
        <v>4.99</v>
      </c>
      <c r="G912" s="66">
        <f t="shared" si="46"/>
        <v>12.98</v>
      </c>
      <c r="H912" s="140">
        <v>-0.75</v>
      </c>
      <c r="I912" s="45"/>
      <c r="J912" s="35">
        <f t="shared" si="39"/>
        <v>-1.9470000000000001</v>
      </c>
      <c r="K912" s="35"/>
      <c r="L912" s="35"/>
      <c r="M912" s="55"/>
      <c r="N912" s="35">
        <f>Table2[[#This Row],[Mileage]]*-0.25</f>
        <v>0</v>
      </c>
      <c r="O912" s="144" t="s">
        <v>10</v>
      </c>
      <c r="P912" s="35">
        <f>Table2[[#This Row],[Total Payment Received Before Fees]]+Table2[[#This Row],[Unit Cost]]+Table2[[#This Row],[Shipping Cost]]+Table2[[#This Row],[Amazon Fee]]+Table2[[#This Row],[Parking Fee]]+Table2[[#This Row],[Miscellaneous / Overhead]]</f>
        <v>10.283000000000001</v>
      </c>
      <c r="Q912" s="38">
        <v>41712</v>
      </c>
    </row>
    <row r="913" spans="1:18">
      <c r="A913" s="7" t="s">
        <v>1551</v>
      </c>
      <c r="B913" s="20" t="str">
        <f>VLOOKUP(A913,'Product Database'!$1:$1048576,3,FALSE)</f>
        <v>HBG100338B</v>
      </c>
      <c r="D913" s="71">
        <v>1</v>
      </c>
      <c r="E913" s="116">
        <v>14.99</v>
      </c>
      <c r="F913" s="46">
        <v>3.25</v>
      </c>
      <c r="G913" s="66">
        <f t="shared" si="46"/>
        <v>18.240000000000002</v>
      </c>
      <c r="H913" s="45" t="e">
        <f>-VLOOKUP(B913,#REF!,3,FALSE)*0.75</f>
        <v>#REF!</v>
      </c>
      <c r="I913" s="45"/>
      <c r="J913" s="35">
        <f t="shared" si="39"/>
        <v>-2.7360000000000002</v>
      </c>
      <c r="K913" s="35"/>
      <c r="L913" s="35"/>
      <c r="M913" s="55"/>
      <c r="N913" s="35">
        <f>Table2[[#This Row],[Mileage]]*-0.25</f>
        <v>0</v>
      </c>
      <c r="O913" s="13"/>
      <c r="P913" s="35" t="e">
        <f>Table2[[#This Row],[Total Payment Received Before Fees]]+Table2[[#This Row],[Unit Cost]]+Table2[[#This Row],[Shipping Cost]]+Table2[[#This Row],[Amazon Fee]]+Table2[[#This Row],[Parking Fee]]+Table2[[#This Row],[Miscellaneous / Overhead]]</f>
        <v>#REF!</v>
      </c>
      <c r="Q913" s="38">
        <v>41712</v>
      </c>
    </row>
    <row r="914" spans="1:18">
      <c r="A914" s="7" t="s">
        <v>1552</v>
      </c>
      <c r="B914" s="20" t="str">
        <f>VLOOKUP(A914,'Product Database'!$1:$1048576,3,FALSE)</f>
        <v>HBG100338BR</v>
      </c>
      <c r="D914" s="71">
        <v>1</v>
      </c>
      <c r="E914" s="116">
        <v>14.99</v>
      </c>
      <c r="F914" s="46">
        <v>3.24</v>
      </c>
      <c r="G914" s="66">
        <f t="shared" si="46"/>
        <v>18.23</v>
      </c>
      <c r="H914" s="45" t="e">
        <f>-VLOOKUP(B914,#REF!,3,FALSE)*0.75</f>
        <v>#REF!</v>
      </c>
      <c r="I914" s="45"/>
      <c r="J914" s="35">
        <f t="shared" si="39"/>
        <v>-2.7345000000000002</v>
      </c>
      <c r="K914" s="35"/>
      <c r="L914" s="35"/>
      <c r="M914" s="55"/>
      <c r="N914" s="35">
        <f>Table2[[#This Row],[Mileage]]*-0.25</f>
        <v>0</v>
      </c>
      <c r="O914" s="13"/>
      <c r="P914" s="35" t="e">
        <f>Table2[[#This Row],[Total Payment Received Before Fees]]+Table2[[#This Row],[Unit Cost]]+Table2[[#This Row],[Shipping Cost]]+Table2[[#This Row],[Amazon Fee]]+Table2[[#This Row],[Parking Fee]]+Table2[[#This Row],[Miscellaneous / Overhead]]</f>
        <v>#REF!</v>
      </c>
      <c r="Q914" s="38">
        <v>41712</v>
      </c>
    </row>
    <row r="915" spans="1:18">
      <c r="A915" s="7" t="s">
        <v>1552</v>
      </c>
      <c r="B915" s="20" t="str">
        <f>VLOOKUP(A915,'Product Database'!$1:$1048576,3,FALSE)</f>
        <v>HBG100338BR</v>
      </c>
      <c r="D915" s="71">
        <v>1</v>
      </c>
      <c r="E915" s="116">
        <v>14.99</v>
      </c>
      <c r="F915" s="46">
        <v>5.49</v>
      </c>
      <c r="G915" s="66">
        <f t="shared" si="46"/>
        <v>20.48</v>
      </c>
      <c r="H915" s="45" t="e">
        <f>-VLOOKUP(B915,#REF!,3,FALSE)*0.75</f>
        <v>#REF!</v>
      </c>
      <c r="I915" s="45"/>
      <c r="J915" s="35">
        <f t="shared" si="39"/>
        <v>-3.0720000000000001</v>
      </c>
      <c r="K915" s="35"/>
      <c r="L915" s="35"/>
      <c r="M915" s="55"/>
      <c r="N915" s="35">
        <f>Table2[[#This Row],[Mileage]]*-0.25</f>
        <v>0</v>
      </c>
      <c r="O915" s="13"/>
      <c r="P915" s="35" t="e">
        <f>Table2[[#This Row],[Total Payment Received Before Fees]]+Table2[[#This Row],[Unit Cost]]+Table2[[#This Row],[Shipping Cost]]+Table2[[#This Row],[Amazon Fee]]+Table2[[#This Row],[Parking Fee]]+Table2[[#This Row],[Miscellaneous / Overhead]]</f>
        <v>#REF!</v>
      </c>
      <c r="Q915" s="38">
        <v>41712</v>
      </c>
    </row>
    <row r="916" spans="1:18">
      <c r="A916" s="7" t="s">
        <v>247</v>
      </c>
      <c r="B916" s="20" t="str">
        <f>VLOOKUP(A916,'Product Database'!$1:$1048576,3,FALSE)</f>
        <v>HBG100434B</v>
      </c>
      <c r="D916" s="71">
        <v>1</v>
      </c>
      <c r="E916" s="116">
        <v>20.49</v>
      </c>
      <c r="F916" s="46">
        <v>6.49</v>
      </c>
      <c r="G916" s="66">
        <f t="shared" si="46"/>
        <v>26.979999999999997</v>
      </c>
      <c r="H916" s="45">
        <v>-6</v>
      </c>
      <c r="I916" s="45"/>
      <c r="J916" s="35">
        <f t="shared" si="39"/>
        <v>-4.0469999999999997</v>
      </c>
      <c r="K916" s="35"/>
      <c r="L916" s="35"/>
      <c r="M916" s="55"/>
      <c r="N916" s="35">
        <f>Table2[[#This Row],[Mileage]]*-0.25</f>
        <v>0</v>
      </c>
      <c r="O916" s="13"/>
      <c r="P916" s="35">
        <f>Table2[[#This Row],[Total Payment Received Before Fees]]+Table2[[#This Row],[Unit Cost]]+Table2[[#This Row],[Shipping Cost]]+Table2[[#This Row],[Amazon Fee]]+Table2[[#This Row],[Parking Fee]]+Table2[[#This Row],[Miscellaneous / Overhead]]</f>
        <v>16.932999999999996</v>
      </c>
      <c r="Q916" s="38">
        <v>41712</v>
      </c>
    </row>
    <row r="917" spans="1:18">
      <c r="A917" s="7" t="s">
        <v>2365</v>
      </c>
      <c r="B917" s="20" t="str">
        <f>VLOOKUP(A917,'Product Database'!$1:$1048576,3,FALSE)</f>
        <v>GCB1295</v>
      </c>
      <c r="D917" s="71">
        <v>1</v>
      </c>
      <c r="E917" s="116">
        <v>8.99</v>
      </c>
      <c r="F917" s="46">
        <v>4.74</v>
      </c>
      <c r="G917" s="66">
        <f t="shared" si="46"/>
        <v>13.73</v>
      </c>
      <c r="H917" s="45" t="e">
        <f>-VLOOKUP(B917,#REF!,3,FALSE)*0.75</f>
        <v>#REF!</v>
      </c>
      <c r="I917" s="45"/>
      <c r="J917" s="35">
        <f t="shared" si="39"/>
        <v>-2.0594999999999999</v>
      </c>
      <c r="K917" s="35"/>
      <c r="L917" s="35"/>
      <c r="M917" s="55"/>
      <c r="N917" s="35">
        <f>Table2[[#This Row],[Mileage]]*-0.25</f>
        <v>0</v>
      </c>
      <c r="O917" s="13"/>
      <c r="P917" s="35" t="e">
        <f>Table2[[#This Row],[Total Payment Received Before Fees]]+Table2[[#This Row],[Unit Cost]]+Table2[[#This Row],[Shipping Cost]]+Table2[[#This Row],[Amazon Fee]]+Table2[[#This Row],[Parking Fee]]+Table2[[#This Row],[Miscellaneous / Overhead]]</f>
        <v>#REF!</v>
      </c>
      <c r="Q917" s="38">
        <v>41712</v>
      </c>
    </row>
    <row r="918" spans="1:18">
      <c r="A918" s="7" t="s">
        <v>3007</v>
      </c>
      <c r="B918" s="20" t="str">
        <f>VLOOKUP(A918,'Product Database'!$1:$1048576,3,FALSE)</f>
        <v>HC24626B</v>
      </c>
      <c r="D918" s="71">
        <v>1</v>
      </c>
      <c r="E918" s="116">
        <v>7.99</v>
      </c>
      <c r="F918" s="46">
        <v>4.99</v>
      </c>
      <c r="G918" s="66">
        <f t="shared" ref="G918:G950" si="47">SUM(E918:F918)</f>
        <v>12.98</v>
      </c>
      <c r="H918" s="45" t="e">
        <f>-VLOOKUP(B918,#REF!,3,FALSE)*0.75</f>
        <v>#REF!</v>
      </c>
      <c r="I918" s="45"/>
      <c r="J918" s="35">
        <f t="shared" si="39"/>
        <v>-1.9470000000000001</v>
      </c>
      <c r="K918" s="35"/>
      <c r="L918" s="35"/>
      <c r="M918" s="55"/>
      <c r="N918" s="35">
        <f>Table2[[#This Row],[Mileage]]*-0.25</f>
        <v>0</v>
      </c>
      <c r="O918" s="13"/>
      <c r="P918" s="35" t="e">
        <f>Table2[[#This Row],[Total Payment Received Before Fees]]+Table2[[#This Row],[Unit Cost]]+Table2[[#This Row],[Shipping Cost]]+Table2[[#This Row],[Amazon Fee]]+Table2[[#This Row],[Parking Fee]]+Table2[[#This Row],[Miscellaneous / Overhead]]</f>
        <v>#REF!</v>
      </c>
      <c r="Q918" s="38">
        <v>41712</v>
      </c>
    </row>
    <row r="919" spans="1:18">
      <c r="A919" s="7" t="s">
        <v>2019</v>
      </c>
      <c r="B919" s="20" t="str">
        <f>VLOOKUP(A919,'Product Database'!$1:$1048576,3,FALSE)</f>
        <v>HBG100153B</v>
      </c>
      <c r="D919" s="71">
        <v>1</v>
      </c>
      <c r="E919" s="116">
        <v>9.99</v>
      </c>
      <c r="F919" s="46">
        <v>4.99</v>
      </c>
      <c r="G919" s="66">
        <f t="shared" si="47"/>
        <v>14.98</v>
      </c>
      <c r="H919" s="45" t="e">
        <f>-VLOOKUP(B919,#REF!,3,FALSE)*0.75</f>
        <v>#REF!</v>
      </c>
      <c r="I919" s="45"/>
      <c r="J919" s="35">
        <f t="shared" si="39"/>
        <v>-2.2469999999999999</v>
      </c>
      <c r="K919" s="35"/>
      <c r="L919" s="35"/>
      <c r="M919" s="55"/>
      <c r="N919" s="35">
        <f>Table2[[#This Row],[Mileage]]*-0.25</f>
        <v>0</v>
      </c>
      <c r="O919" s="13"/>
      <c r="P919" s="35" t="e">
        <f>Table2[[#This Row],[Total Payment Received Before Fees]]+Table2[[#This Row],[Unit Cost]]+Table2[[#This Row],[Shipping Cost]]+Table2[[#This Row],[Amazon Fee]]+Table2[[#This Row],[Parking Fee]]+Table2[[#This Row],[Miscellaneous / Overhead]]</f>
        <v>#REF!</v>
      </c>
      <c r="Q919" s="38">
        <v>41712</v>
      </c>
    </row>
    <row r="920" spans="1:18">
      <c r="A920" s="7">
        <v>1</v>
      </c>
      <c r="B920" s="20" t="str">
        <f>VLOOKUP(A920,'Product Database'!$1:$1048576,3,FALSE)</f>
        <v>HBG100154B</v>
      </c>
      <c r="D920" s="71">
        <v>1</v>
      </c>
      <c r="E920" s="116">
        <v>9.99</v>
      </c>
      <c r="F920" s="46">
        <v>4.99</v>
      </c>
      <c r="G920" s="66">
        <f t="shared" si="47"/>
        <v>14.98</v>
      </c>
      <c r="H920" s="45" t="e">
        <f>-VLOOKUP(B920,#REF!,3,FALSE)*0.75</f>
        <v>#REF!</v>
      </c>
      <c r="I920" s="45"/>
      <c r="J920" s="35">
        <f t="shared" si="39"/>
        <v>-2.2469999999999999</v>
      </c>
      <c r="K920" s="35"/>
      <c r="L920" s="35"/>
      <c r="M920" s="55"/>
      <c r="N920" s="35">
        <f>Table2[[#This Row],[Mileage]]*-0.25</f>
        <v>0</v>
      </c>
      <c r="O920" s="13"/>
      <c r="P920" s="35" t="e">
        <f>Table2[[#This Row],[Total Payment Received Before Fees]]+Table2[[#This Row],[Unit Cost]]+Table2[[#This Row],[Shipping Cost]]+Table2[[#This Row],[Amazon Fee]]+Table2[[#This Row],[Parking Fee]]+Table2[[#This Row],[Miscellaneous / Overhead]]</f>
        <v>#REF!</v>
      </c>
      <c r="Q920" s="38">
        <v>41712</v>
      </c>
    </row>
    <row r="921" spans="1:18">
      <c r="A921" s="7" t="s">
        <v>1483</v>
      </c>
      <c r="B921" s="20" t="str">
        <f>VLOOKUP(A921,'Product Database'!$1:$1048576,3,FALSE)</f>
        <v>HBG100291BR</v>
      </c>
      <c r="D921" s="71">
        <v>1</v>
      </c>
      <c r="E921" s="116">
        <v>19.989999999999998</v>
      </c>
      <c r="F921" s="46">
        <v>6.49</v>
      </c>
      <c r="G921" s="66">
        <f t="shared" si="47"/>
        <v>26.479999999999997</v>
      </c>
      <c r="H921" s="45" t="e">
        <f>-VLOOKUP(B921,#REF!,3,FALSE)*0.75</f>
        <v>#REF!</v>
      </c>
      <c r="I921" s="45"/>
      <c r="J921" s="35">
        <f t="shared" si="39"/>
        <v>-3.9719999999999995</v>
      </c>
      <c r="K921" s="35"/>
      <c r="L921" s="35"/>
      <c r="M921" s="55"/>
      <c r="N921" s="35">
        <f>Table2[[#This Row],[Mileage]]*-0.25</f>
        <v>0</v>
      </c>
      <c r="O921" s="13"/>
      <c r="P921" s="35" t="e">
        <f>Table2[[#This Row],[Total Payment Received Before Fees]]+Table2[[#This Row],[Unit Cost]]+Table2[[#This Row],[Shipping Cost]]+Table2[[#This Row],[Amazon Fee]]+Table2[[#This Row],[Parking Fee]]+Table2[[#This Row],[Miscellaneous / Overhead]]</f>
        <v>#REF!</v>
      </c>
      <c r="Q921" s="38">
        <v>41712</v>
      </c>
    </row>
    <row r="922" spans="1:18">
      <c r="A922" s="7">
        <v>1</v>
      </c>
      <c r="B922" s="20" t="str">
        <f>VLOOKUP(A922,'Product Database'!$1:$1048576,3,FALSE)</f>
        <v>HBG100154B</v>
      </c>
      <c r="D922" s="71">
        <v>1</v>
      </c>
      <c r="E922" s="116">
        <v>9.99</v>
      </c>
      <c r="F922" s="46">
        <v>4.99</v>
      </c>
      <c r="G922" s="66">
        <f t="shared" si="47"/>
        <v>14.98</v>
      </c>
      <c r="H922" s="45" t="e">
        <f>-VLOOKUP(B922,#REF!,3,FALSE)*0.75</f>
        <v>#REF!</v>
      </c>
      <c r="I922" s="45"/>
      <c r="J922" s="35">
        <f t="shared" si="39"/>
        <v>-2.2469999999999999</v>
      </c>
      <c r="K922" s="35"/>
      <c r="L922" s="35"/>
      <c r="M922" s="55"/>
      <c r="N922" s="35">
        <f>Table2[[#This Row],[Mileage]]*-0.25</f>
        <v>0</v>
      </c>
      <c r="O922" s="13"/>
      <c r="P922" s="35" t="e">
        <f>Table2[[#This Row],[Total Payment Received Before Fees]]+Table2[[#This Row],[Unit Cost]]+Table2[[#This Row],[Shipping Cost]]+Table2[[#This Row],[Amazon Fee]]+Table2[[#This Row],[Parking Fee]]+Table2[[#This Row],[Miscellaneous / Overhead]]</f>
        <v>#REF!</v>
      </c>
      <c r="Q922" s="38">
        <v>41712</v>
      </c>
    </row>
    <row r="923" spans="1:18">
      <c r="A923" s="12"/>
      <c r="B923" s="20"/>
      <c r="F923" s="46"/>
      <c r="G923" s="66">
        <f>SUM(E923:F923)</f>
        <v>0</v>
      </c>
      <c r="H923" s="45"/>
      <c r="I923" s="45"/>
      <c r="J923" s="37"/>
      <c r="K923" s="35">
        <v>-1</v>
      </c>
      <c r="L923" s="35"/>
      <c r="M923" s="49">
        <v>52</v>
      </c>
      <c r="N923" s="35">
        <f>Table2[[#This Row],[Mileage]]*-0.25</f>
        <v>-13</v>
      </c>
      <c r="O923" s="13" t="s">
        <v>1602</v>
      </c>
      <c r="P923" s="35">
        <f>Table2[[#This Row],[Mileage Reimbursement]]</f>
        <v>-13</v>
      </c>
      <c r="Q923" s="38">
        <v>41712</v>
      </c>
      <c r="R923" s="9" t="s">
        <v>6213</v>
      </c>
    </row>
    <row r="924" spans="1:18">
      <c r="A924" s="7" t="s">
        <v>1522</v>
      </c>
      <c r="B924" s="20" t="str">
        <f>VLOOKUP(A924,'Product Database'!$1:$1048576,3,FALSE)</f>
        <v>HBG100433RU</v>
      </c>
      <c r="D924" s="71">
        <v>1</v>
      </c>
      <c r="E924" s="116">
        <v>19.989999999999998</v>
      </c>
      <c r="F924" s="46">
        <v>5.49</v>
      </c>
      <c r="G924" s="66">
        <f t="shared" si="47"/>
        <v>25.479999999999997</v>
      </c>
      <c r="H924" s="45" t="e">
        <f>-VLOOKUP(B924,#REF!,3,FALSE)*0.75</f>
        <v>#REF!</v>
      </c>
      <c r="I924" s="45"/>
      <c r="J924" s="35">
        <f t="shared" si="39"/>
        <v>-3.8219999999999992</v>
      </c>
      <c r="K924" s="35"/>
      <c r="L924" s="35"/>
      <c r="M924" s="55"/>
      <c r="N924" s="35">
        <f>Table2[[#This Row],[Mileage]]*-0.25</f>
        <v>0</v>
      </c>
      <c r="O924" s="13"/>
      <c r="P924" s="35" t="e">
        <f>Table2[[#This Row],[Total Payment Received Before Fees]]+Table2[[#This Row],[Unit Cost]]+Table2[[#This Row],[Shipping Cost]]+Table2[[#This Row],[Amazon Fee]]+Table2[[#This Row],[Parking Fee]]+Table2[[#This Row],[Miscellaneous / Overhead]]</f>
        <v>#REF!</v>
      </c>
      <c r="Q924" s="38">
        <v>41713</v>
      </c>
    </row>
    <row r="925" spans="1:18">
      <c r="A925" s="7" t="s">
        <v>2372</v>
      </c>
      <c r="B925" s="20" t="str">
        <f>VLOOKUP(A925,'Product Database'!$1:$1048576,3,FALSE)</f>
        <v>GCB1258B</v>
      </c>
      <c r="D925" s="71">
        <v>1</v>
      </c>
      <c r="E925" s="116">
        <v>6.99</v>
      </c>
      <c r="F925" s="46">
        <v>4.74</v>
      </c>
      <c r="G925" s="66">
        <f t="shared" si="47"/>
        <v>11.73</v>
      </c>
      <c r="H925" s="45" t="e">
        <f>-VLOOKUP(B925,#REF!,3,FALSE)*0.75</f>
        <v>#REF!</v>
      </c>
      <c r="I925" s="45"/>
      <c r="J925" s="35">
        <f t="shared" si="39"/>
        <v>-1.7595000000000001</v>
      </c>
      <c r="K925" s="35"/>
      <c r="L925" s="35"/>
      <c r="M925" s="55"/>
      <c r="N925" s="35">
        <f>Table2[[#This Row],[Mileage]]*-0.25</f>
        <v>0</v>
      </c>
      <c r="O925" s="13"/>
      <c r="P925" s="35" t="e">
        <f>Table2[[#This Row],[Total Payment Received Before Fees]]+Table2[[#This Row],[Unit Cost]]+Table2[[#This Row],[Shipping Cost]]+Table2[[#This Row],[Amazon Fee]]+Table2[[#This Row],[Parking Fee]]+Table2[[#This Row],[Miscellaneous / Overhead]]</f>
        <v>#REF!</v>
      </c>
      <c r="Q925" s="38">
        <v>41713</v>
      </c>
    </row>
    <row r="926" spans="1:18">
      <c r="A926" s="7" t="s">
        <v>2019</v>
      </c>
      <c r="B926" s="20" t="str">
        <f>VLOOKUP(A926,'Product Database'!$1:$1048576,3,FALSE)</f>
        <v>HBG100153B</v>
      </c>
      <c r="D926" s="71">
        <v>1</v>
      </c>
      <c r="E926" s="116">
        <v>9.99</v>
      </c>
      <c r="F926" s="46">
        <v>4.99</v>
      </c>
      <c r="G926" s="66">
        <f t="shared" si="47"/>
        <v>14.98</v>
      </c>
      <c r="H926" s="45" t="e">
        <f>-VLOOKUP(B926,#REF!,3,FALSE)*0.75</f>
        <v>#REF!</v>
      </c>
      <c r="I926" s="45"/>
      <c r="J926" s="35">
        <f t="shared" si="39"/>
        <v>-2.2469999999999999</v>
      </c>
      <c r="K926" s="35"/>
      <c r="L926" s="35"/>
      <c r="M926" s="55"/>
      <c r="N926" s="35">
        <f>Table2[[#This Row],[Mileage]]*-0.25</f>
        <v>0</v>
      </c>
      <c r="O926" s="13"/>
      <c r="P926" s="35" t="e">
        <f>Table2[[#This Row],[Total Payment Received Before Fees]]+Table2[[#This Row],[Unit Cost]]+Table2[[#This Row],[Shipping Cost]]+Table2[[#This Row],[Amazon Fee]]+Table2[[#This Row],[Parking Fee]]+Table2[[#This Row],[Miscellaneous / Overhead]]</f>
        <v>#REF!</v>
      </c>
      <c r="Q926" s="38">
        <v>41713</v>
      </c>
    </row>
    <row r="927" spans="1:18">
      <c r="A927" s="7" t="s">
        <v>3003</v>
      </c>
      <c r="B927" s="20" t="str">
        <f>VLOOKUP(A927,'Product Database'!$1:$1048576,3,FALSE)</f>
        <v>HCXQ001B</v>
      </c>
      <c r="D927" s="71">
        <v>1</v>
      </c>
      <c r="E927" s="116">
        <v>14.99</v>
      </c>
      <c r="F927" s="46">
        <v>4.99</v>
      </c>
      <c r="G927" s="66">
        <f t="shared" si="47"/>
        <v>19.98</v>
      </c>
      <c r="H927" s="45" t="e">
        <f>-VLOOKUP(B927,#REF!,3,FALSE)*0.75</f>
        <v>#REF!</v>
      </c>
      <c r="I927" s="45"/>
      <c r="J927" s="35">
        <f t="shared" si="39"/>
        <v>-2.9969999999999999</v>
      </c>
      <c r="K927" s="35"/>
      <c r="L927" s="35"/>
      <c r="M927" s="55"/>
      <c r="N927" s="35">
        <f>Table2[[#This Row],[Mileage]]*-0.25</f>
        <v>0</v>
      </c>
      <c r="O927" s="13"/>
      <c r="P927" s="35" t="e">
        <f>Table2[[#This Row],[Total Payment Received Before Fees]]+Table2[[#This Row],[Unit Cost]]+Table2[[#This Row],[Shipping Cost]]+Table2[[#This Row],[Amazon Fee]]+Table2[[#This Row],[Parking Fee]]+Table2[[#This Row],[Miscellaneous / Overhead]]</f>
        <v>#REF!</v>
      </c>
      <c r="Q927" s="38">
        <v>41713</v>
      </c>
    </row>
    <row r="928" spans="1:18">
      <c r="A928" s="7" t="s">
        <v>6029</v>
      </c>
      <c r="B928" s="20" t="str">
        <f>VLOOKUP(A928,'Product Database'!$1:$1048576,3,FALSE)</f>
        <v>HBGKD001GR</v>
      </c>
      <c r="D928" s="71">
        <v>1</v>
      </c>
      <c r="E928" s="116">
        <v>9.99</v>
      </c>
      <c r="F928" s="46">
        <v>4.99</v>
      </c>
      <c r="G928" s="66">
        <f t="shared" si="47"/>
        <v>14.98</v>
      </c>
      <c r="H928" s="45" t="e">
        <f>-VLOOKUP(B928,#REF!,3,FALSE)*0.75</f>
        <v>#REF!</v>
      </c>
      <c r="I928" s="45"/>
      <c r="J928" s="35">
        <f t="shared" si="39"/>
        <v>-2.2469999999999999</v>
      </c>
      <c r="K928" s="35"/>
      <c r="L928" s="35"/>
      <c r="M928" s="55"/>
      <c r="N928" s="35">
        <f>Table2[[#This Row],[Mileage]]*-0.25</f>
        <v>0</v>
      </c>
      <c r="O928" s="13"/>
      <c r="P928" s="35" t="e">
        <f>Table2[[#This Row],[Total Payment Received Before Fees]]+Table2[[#This Row],[Unit Cost]]+Table2[[#This Row],[Shipping Cost]]+Table2[[#This Row],[Amazon Fee]]+Table2[[#This Row],[Parking Fee]]+Table2[[#This Row],[Miscellaneous / Overhead]]</f>
        <v>#REF!</v>
      </c>
      <c r="Q928" s="38">
        <v>41713</v>
      </c>
    </row>
    <row r="929" spans="1:17">
      <c r="A929" s="7" t="s">
        <v>1551</v>
      </c>
      <c r="B929" s="20" t="str">
        <f>VLOOKUP(A929,'Product Database'!$1:$1048576,3,FALSE)</f>
        <v>HBG100338B</v>
      </c>
      <c r="D929" s="71">
        <v>1</v>
      </c>
      <c r="E929" s="116">
        <v>14.99</v>
      </c>
      <c r="F929" s="46">
        <v>5.49</v>
      </c>
      <c r="G929" s="66">
        <f t="shared" si="47"/>
        <v>20.48</v>
      </c>
      <c r="H929" s="45" t="e">
        <f>-VLOOKUP(B929,#REF!,3,FALSE)*0.75</f>
        <v>#REF!</v>
      </c>
      <c r="I929" s="45"/>
      <c r="J929" s="35">
        <f t="shared" si="39"/>
        <v>-3.0720000000000001</v>
      </c>
      <c r="K929" s="35"/>
      <c r="L929" s="35"/>
      <c r="M929" s="55"/>
      <c r="N929" s="35">
        <f>Table2[[#This Row],[Mileage]]*-0.25</f>
        <v>0</v>
      </c>
      <c r="O929" s="13"/>
      <c r="P929" s="35" t="e">
        <f>Table2[[#This Row],[Total Payment Received Before Fees]]+Table2[[#This Row],[Unit Cost]]+Table2[[#This Row],[Shipping Cost]]+Table2[[#This Row],[Amazon Fee]]+Table2[[#This Row],[Parking Fee]]+Table2[[#This Row],[Miscellaneous / Overhead]]</f>
        <v>#REF!</v>
      </c>
      <c r="Q929" s="38">
        <v>41713</v>
      </c>
    </row>
    <row r="930" spans="1:17">
      <c r="A930" s="7">
        <v>1</v>
      </c>
      <c r="B930" s="20" t="str">
        <f>VLOOKUP(A930,'Product Database'!$1:$1048576,3,FALSE)</f>
        <v>HBG100154B</v>
      </c>
      <c r="D930" s="71">
        <v>1</v>
      </c>
      <c r="E930" s="116">
        <v>9.99</v>
      </c>
      <c r="F930" s="46">
        <v>4.99</v>
      </c>
      <c r="G930" s="66">
        <f t="shared" si="47"/>
        <v>14.98</v>
      </c>
      <c r="H930" s="45" t="e">
        <f>-VLOOKUP(B930,#REF!,3,FALSE)*0.75</f>
        <v>#REF!</v>
      </c>
      <c r="I930" s="45"/>
      <c r="J930" s="35">
        <f t="shared" si="39"/>
        <v>-2.2469999999999999</v>
      </c>
      <c r="K930" s="35"/>
      <c r="L930" s="35"/>
      <c r="M930" s="55"/>
      <c r="N930" s="35">
        <f>Table2[[#This Row],[Mileage]]*-0.25</f>
        <v>0</v>
      </c>
      <c r="O930" s="13"/>
      <c r="P930" s="35" t="e">
        <f>Table2[[#This Row],[Total Payment Received Before Fees]]+Table2[[#This Row],[Unit Cost]]+Table2[[#This Row],[Shipping Cost]]+Table2[[#This Row],[Amazon Fee]]+Table2[[#This Row],[Parking Fee]]+Table2[[#This Row],[Miscellaneous / Overhead]]</f>
        <v>#REF!</v>
      </c>
      <c r="Q930" s="38">
        <v>41713</v>
      </c>
    </row>
    <row r="931" spans="1:17">
      <c r="A931" s="7" t="s">
        <v>3056</v>
      </c>
      <c r="B931" s="20" t="str">
        <f>VLOOKUP(A931,'Product Database'!$1:$1048576,3,FALSE)</f>
        <v>HC24624HM</v>
      </c>
      <c r="D931" s="71">
        <v>1</v>
      </c>
      <c r="E931" s="116">
        <v>8.99</v>
      </c>
      <c r="F931" s="46">
        <v>4.99</v>
      </c>
      <c r="G931" s="66">
        <f t="shared" si="47"/>
        <v>13.98</v>
      </c>
      <c r="H931" s="45" t="e">
        <f>-VLOOKUP(B931,#REF!,3,FALSE)*0.75</f>
        <v>#REF!</v>
      </c>
      <c r="I931" s="45"/>
      <c r="J931" s="35">
        <f t="shared" si="39"/>
        <v>-2.097</v>
      </c>
      <c r="K931" s="35"/>
      <c r="L931" s="35"/>
      <c r="M931" s="55"/>
      <c r="N931" s="35">
        <f>Table2[[#This Row],[Mileage]]*-0.25</f>
        <v>0</v>
      </c>
      <c r="O931" s="13"/>
      <c r="P931" s="35" t="e">
        <f>Table2[[#This Row],[Total Payment Received Before Fees]]+Table2[[#This Row],[Unit Cost]]+Table2[[#This Row],[Shipping Cost]]+Table2[[#This Row],[Amazon Fee]]+Table2[[#This Row],[Parking Fee]]+Table2[[#This Row],[Miscellaneous / Overhead]]</f>
        <v>#REF!</v>
      </c>
      <c r="Q931" s="38">
        <v>41713</v>
      </c>
    </row>
    <row r="932" spans="1:17">
      <c r="A932" s="7" t="s">
        <v>3119</v>
      </c>
      <c r="B932" s="20" t="str">
        <f>VLOOKUP(A932,'Product Database'!$1:$1048576,3,FALSE)</f>
        <v>HC24521</v>
      </c>
      <c r="D932" s="71">
        <v>1</v>
      </c>
      <c r="E932" s="116">
        <v>7.99</v>
      </c>
      <c r="F932" s="46">
        <v>4.99</v>
      </c>
      <c r="G932" s="66">
        <f t="shared" si="47"/>
        <v>12.98</v>
      </c>
      <c r="H932" s="45">
        <v>-0.75</v>
      </c>
      <c r="I932" s="45"/>
      <c r="J932" s="35">
        <f t="shared" si="39"/>
        <v>-1.9470000000000001</v>
      </c>
      <c r="K932" s="35"/>
      <c r="L932" s="35"/>
      <c r="M932" s="55"/>
      <c r="N932" s="35">
        <f>Table2[[#This Row],[Mileage]]*-0.25</f>
        <v>0</v>
      </c>
      <c r="O932" s="13"/>
      <c r="P932" s="35">
        <f>Table2[[#This Row],[Total Payment Received Before Fees]]+Table2[[#This Row],[Unit Cost]]+Table2[[#This Row],[Shipping Cost]]+Table2[[#This Row],[Amazon Fee]]+Table2[[#This Row],[Parking Fee]]+Table2[[#This Row],[Miscellaneous / Overhead]]</f>
        <v>10.283000000000001</v>
      </c>
      <c r="Q932" s="38">
        <v>41713</v>
      </c>
    </row>
    <row r="933" spans="1:17">
      <c r="A933" s="7">
        <v>41</v>
      </c>
      <c r="B933" s="20" t="str">
        <f>VLOOKUP(A933,'Product Database'!$1:$1048576,3,FALSE)</f>
        <v>HBG100551</v>
      </c>
      <c r="D933" s="71">
        <v>1</v>
      </c>
      <c r="E933" s="116">
        <v>18.989999999999998</v>
      </c>
      <c r="F933" s="46">
        <v>6.49</v>
      </c>
      <c r="G933" s="66">
        <f t="shared" si="47"/>
        <v>25.479999999999997</v>
      </c>
      <c r="H933" s="45" t="e">
        <f>-VLOOKUP(B933,#REF!,3,FALSE)*0.75</f>
        <v>#REF!</v>
      </c>
      <c r="I933" s="45"/>
      <c r="J933" s="35">
        <f t="shared" si="39"/>
        <v>-3.8219999999999992</v>
      </c>
      <c r="K933" s="35"/>
      <c r="L933" s="35"/>
      <c r="M933" s="55"/>
      <c r="N933" s="35">
        <f>Table2[[#This Row],[Mileage]]*-0.25</f>
        <v>0</v>
      </c>
      <c r="O933" s="13"/>
      <c r="P933" s="35" t="e">
        <f>Table2[[#This Row],[Total Payment Received Before Fees]]+Table2[[#This Row],[Unit Cost]]+Table2[[#This Row],[Shipping Cost]]+Table2[[#This Row],[Amazon Fee]]+Table2[[#This Row],[Parking Fee]]+Table2[[#This Row],[Miscellaneous / Overhead]]</f>
        <v>#REF!</v>
      </c>
      <c r="Q933" s="38">
        <v>41713</v>
      </c>
    </row>
    <row r="934" spans="1:17">
      <c r="A934" s="7" t="s">
        <v>2986</v>
      </c>
      <c r="B934" s="20" t="str">
        <f>VLOOKUP(A934,'Product Database'!$1:$1048576,3,FALSE)</f>
        <v>HC24653CL</v>
      </c>
      <c r="D934" s="71">
        <v>1</v>
      </c>
      <c r="E934" s="116">
        <v>11.99</v>
      </c>
      <c r="F934" s="46">
        <v>4.99</v>
      </c>
      <c r="G934" s="66">
        <f t="shared" si="47"/>
        <v>16.98</v>
      </c>
      <c r="H934" s="45" t="e">
        <f>-VLOOKUP(B934,#REF!,3,FALSE)*0.75</f>
        <v>#REF!</v>
      </c>
      <c r="I934" s="45"/>
      <c r="J934" s="35">
        <f t="shared" si="39"/>
        <v>-2.5470000000000002</v>
      </c>
      <c r="K934" s="35"/>
      <c r="L934" s="35"/>
      <c r="M934" s="55"/>
      <c r="N934" s="35">
        <f>Table2[[#This Row],[Mileage]]*-0.25</f>
        <v>0</v>
      </c>
      <c r="O934" s="13"/>
      <c r="P934" s="35" t="e">
        <f>Table2[[#This Row],[Total Payment Received Before Fees]]+Table2[[#This Row],[Unit Cost]]+Table2[[#This Row],[Shipping Cost]]+Table2[[#This Row],[Amazon Fee]]+Table2[[#This Row],[Parking Fee]]+Table2[[#This Row],[Miscellaneous / Overhead]]</f>
        <v>#REF!</v>
      </c>
      <c r="Q934" s="38">
        <v>41713</v>
      </c>
    </row>
    <row r="935" spans="1:17">
      <c r="A935" s="7">
        <v>1</v>
      </c>
      <c r="B935" s="20" t="str">
        <f>VLOOKUP(A935,'Product Database'!$1:$1048576,3,FALSE)</f>
        <v>HBG100154B</v>
      </c>
      <c r="D935" s="71">
        <v>1</v>
      </c>
      <c r="E935" s="116">
        <v>9.99</v>
      </c>
      <c r="F935" s="46">
        <v>4.99</v>
      </c>
      <c r="G935" s="66">
        <f t="shared" si="47"/>
        <v>14.98</v>
      </c>
      <c r="H935" s="45" t="e">
        <f>-VLOOKUP(B935,#REF!,3,FALSE)*0.75</f>
        <v>#REF!</v>
      </c>
      <c r="I935" s="45"/>
      <c r="J935" s="35">
        <f t="shared" si="39"/>
        <v>-2.2469999999999999</v>
      </c>
      <c r="K935" s="35"/>
      <c r="L935" s="35"/>
      <c r="M935" s="55"/>
      <c r="N935" s="35">
        <f>Table2[[#This Row],[Mileage]]*-0.25</f>
        <v>0</v>
      </c>
      <c r="O935" s="13"/>
      <c r="P935" s="35" t="e">
        <f>Table2[[#This Row],[Total Payment Received Before Fees]]+Table2[[#This Row],[Unit Cost]]+Table2[[#This Row],[Shipping Cost]]+Table2[[#This Row],[Amazon Fee]]+Table2[[#This Row],[Parking Fee]]+Table2[[#This Row],[Miscellaneous / Overhead]]</f>
        <v>#REF!</v>
      </c>
      <c r="Q935" s="38">
        <v>41713</v>
      </c>
    </row>
    <row r="936" spans="1:17">
      <c r="A936" s="7" t="s">
        <v>3115</v>
      </c>
      <c r="B936" s="20" t="str">
        <f>VLOOKUP(A936,'Product Database'!$1:$1048576,3,FALSE)</f>
        <v>HC24522</v>
      </c>
      <c r="D936" s="71">
        <v>1</v>
      </c>
      <c r="E936" s="116">
        <v>8.99</v>
      </c>
      <c r="F936" s="46">
        <v>4.99</v>
      </c>
      <c r="G936" s="66">
        <f t="shared" si="47"/>
        <v>13.98</v>
      </c>
      <c r="H936" s="45" t="e">
        <f>-VLOOKUP(B936,#REF!,3,FALSE)*0.75</f>
        <v>#REF!</v>
      </c>
      <c r="I936" s="45"/>
      <c r="J936" s="35">
        <f t="shared" si="39"/>
        <v>-2.097</v>
      </c>
      <c r="K936" s="35"/>
      <c r="L936" s="35"/>
      <c r="M936" s="55"/>
      <c r="N936" s="35">
        <f>Table2[[#This Row],[Mileage]]*-0.25</f>
        <v>0</v>
      </c>
      <c r="O936" s="13"/>
      <c r="P936" s="35" t="e">
        <f>Table2[[#This Row],[Total Payment Received Before Fees]]+Table2[[#This Row],[Unit Cost]]+Table2[[#This Row],[Shipping Cost]]+Table2[[#This Row],[Amazon Fee]]+Table2[[#This Row],[Parking Fee]]+Table2[[#This Row],[Miscellaneous / Overhead]]</f>
        <v>#REF!</v>
      </c>
      <c r="Q936" s="38">
        <v>41713</v>
      </c>
    </row>
    <row r="937" spans="1:17">
      <c r="A937" s="7" t="s">
        <v>395</v>
      </c>
      <c r="B937" s="20" t="str">
        <f>VLOOKUP(A937,'Product Database'!$1:$1048576,3,FALSE)</f>
        <v>LC00007B</v>
      </c>
      <c r="D937" s="71">
        <v>1</v>
      </c>
      <c r="E937" s="116">
        <v>9.99</v>
      </c>
      <c r="F937" s="46">
        <v>5.49</v>
      </c>
      <c r="G937" s="66">
        <f t="shared" si="47"/>
        <v>15.48</v>
      </c>
      <c r="H937" s="45" t="e">
        <f>-VLOOKUP(B937,#REF!,3,FALSE)*0.75</f>
        <v>#REF!</v>
      </c>
      <c r="I937" s="45"/>
      <c r="J937" s="35">
        <f t="shared" si="39"/>
        <v>-2.3220000000000001</v>
      </c>
      <c r="K937" s="35"/>
      <c r="L937" s="35"/>
      <c r="M937" s="55"/>
      <c r="N937" s="35">
        <f>Table2[[#This Row],[Mileage]]*-0.25</f>
        <v>0</v>
      </c>
      <c r="O937" s="13"/>
      <c r="P937" s="35" t="e">
        <f>Table2[[#This Row],[Total Payment Received Before Fees]]+Table2[[#This Row],[Unit Cost]]+Table2[[#This Row],[Shipping Cost]]+Table2[[#This Row],[Amazon Fee]]+Table2[[#This Row],[Parking Fee]]+Table2[[#This Row],[Miscellaneous / Overhead]]</f>
        <v>#REF!</v>
      </c>
      <c r="Q937" s="38">
        <v>41713</v>
      </c>
    </row>
    <row r="938" spans="1:17">
      <c r="A938" s="7" t="s">
        <v>5584</v>
      </c>
      <c r="B938" s="20" t="str">
        <f>VLOOKUP(A938,'Product Database'!$1:$1048576,3,FALSE)</f>
        <v>HBG100154W</v>
      </c>
      <c r="D938" s="71">
        <v>1</v>
      </c>
      <c r="E938" s="116">
        <v>9.99</v>
      </c>
      <c r="F938" s="46">
        <v>5.49</v>
      </c>
      <c r="G938" s="66">
        <f t="shared" si="47"/>
        <v>15.48</v>
      </c>
      <c r="H938" s="45" t="e">
        <f>-VLOOKUP(B938,#REF!,3,FALSE)*0.75</f>
        <v>#REF!</v>
      </c>
      <c r="I938" s="45"/>
      <c r="J938" s="35">
        <f t="shared" si="39"/>
        <v>-2.3220000000000001</v>
      </c>
      <c r="K938" s="35"/>
      <c r="L938" s="35"/>
      <c r="M938" s="55"/>
      <c r="N938" s="35">
        <f>Table2[[#This Row],[Mileage]]*-0.25</f>
        <v>0</v>
      </c>
      <c r="O938" s="13"/>
      <c r="P938" s="35" t="e">
        <f>Table2[[#This Row],[Total Payment Received Before Fees]]+Table2[[#This Row],[Unit Cost]]+Table2[[#This Row],[Shipping Cost]]+Table2[[#This Row],[Amazon Fee]]+Table2[[#This Row],[Parking Fee]]+Table2[[#This Row],[Miscellaneous / Overhead]]</f>
        <v>#REF!</v>
      </c>
      <c r="Q938" s="38">
        <v>41713</v>
      </c>
    </row>
    <row r="939" spans="1:17">
      <c r="A939" s="7" t="s">
        <v>2986</v>
      </c>
      <c r="B939" s="20" t="str">
        <f>VLOOKUP(A939,'Product Database'!$1:$1048576,3,FALSE)</f>
        <v>HC24653CL</v>
      </c>
      <c r="D939" s="71">
        <v>1</v>
      </c>
      <c r="E939" s="116">
        <v>11.99</v>
      </c>
      <c r="F939" s="46">
        <v>4.99</v>
      </c>
      <c r="G939" s="66">
        <f t="shared" si="47"/>
        <v>16.98</v>
      </c>
      <c r="H939" s="45" t="e">
        <f>-VLOOKUP(B939,#REF!,3,FALSE)*0.75</f>
        <v>#REF!</v>
      </c>
      <c r="I939" s="45"/>
      <c r="J939" s="35">
        <f t="shared" si="39"/>
        <v>-2.5470000000000002</v>
      </c>
      <c r="K939" s="35"/>
      <c r="L939" s="35"/>
      <c r="M939" s="55"/>
      <c r="N939" s="35">
        <f>Table2[[#This Row],[Mileage]]*-0.25</f>
        <v>0</v>
      </c>
      <c r="O939" s="13"/>
      <c r="P939" s="35" t="e">
        <f>Table2[[#This Row],[Total Payment Received Before Fees]]+Table2[[#This Row],[Unit Cost]]+Table2[[#This Row],[Shipping Cost]]+Table2[[#This Row],[Amazon Fee]]+Table2[[#This Row],[Parking Fee]]+Table2[[#This Row],[Miscellaneous / Overhead]]</f>
        <v>#REF!</v>
      </c>
      <c r="Q939" s="38">
        <v>41713</v>
      </c>
    </row>
    <row r="940" spans="1:17">
      <c r="A940" s="7" t="s">
        <v>1260</v>
      </c>
      <c r="B940" s="20" t="str">
        <f>VLOOKUP(A940,'Product Database'!$1:$1048576,3,FALSE)</f>
        <v>VS-0316GR</v>
      </c>
      <c r="D940" s="71">
        <v>1</v>
      </c>
      <c r="E940" s="116">
        <v>8.99</v>
      </c>
      <c r="F940" s="46">
        <v>4.59</v>
      </c>
      <c r="G940" s="66">
        <f t="shared" si="47"/>
        <v>13.58</v>
      </c>
      <c r="H940" s="45" t="e">
        <f>-VLOOKUP(B940,#REF!,3,FALSE)*0.75</f>
        <v>#REF!</v>
      </c>
      <c r="I940" s="45"/>
      <c r="J940" s="35">
        <f t="shared" si="39"/>
        <v>-2.0369999999999999</v>
      </c>
      <c r="K940" s="35"/>
      <c r="L940" s="35"/>
      <c r="M940" s="55"/>
      <c r="N940" s="35">
        <f>Table2[[#This Row],[Mileage]]*-0.25</f>
        <v>0</v>
      </c>
      <c r="O940" s="13"/>
      <c r="P940" s="35" t="e">
        <f>Table2[[#This Row],[Total Payment Received Before Fees]]+Table2[[#This Row],[Unit Cost]]+Table2[[#This Row],[Shipping Cost]]+Table2[[#This Row],[Amazon Fee]]+Table2[[#This Row],[Parking Fee]]+Table2[[#This Row],[Miscellaneous / Overhead]]</f>
        <v>#REF!</v>
      </c>
      <c r="Q940" s="38">
        <v>41714</v>
      </c>
    </row>
    <row r="941" spans="1:17">
      <c r="A941" s="7" t="s">
        <v>3121</v>
      </c>
      <c r="B941" s="20" t="str">
        <f>VLOOKUP(A941,'Product Database'!$1:$1048576,3,FALSE)</f>
        <v>HC24459</v>
      </c>
      <c r="D941" s="71">
        <v>1</v>
      </c>
      <c r="E941" s="116">
        <v>12.99</v>
      </c>
      <c r="F941" s="46">
        <v>0</v>
      </c>
      <c r="G941" s="66">
        <f t="shared" si="47"/>
        <v>12.99</v>
      </c>
      <c r="H941" s="45" t="e">
        <f>-VLOOKUP(B941,#REF!,3,FALSE)*0.75</f>
        <v>#REF!</v>
      </c>
      <c r="I941" s="45"/>
      <c r="J941" s="35">
        <f t="shared" si="39"/>
        <v>-1.9484999999999999</v>
      </c>
      <c r="K941" s="35"/>
      <c r="L941" s="35"/>
      <c r="M941" s="55"/>
      <c r="N941" s="35">
        <f>Table2[[#This Row],[Mileage]]*-0.25</f>
        <v>0</v>
      </c>
      <c r="O941" s="13"/>
      <c r="P941" s="35" t="e">
        <f>Table2[[#This Row],[Total Payment Received Before Fees]]+Table2[[#This Row],[Unit Cost]]+Table2[[#This Row],[Shipping Cost]]+Table2[[#This Row],[Amazon Fee]]+Table2[[#This Row],[Parking Fee]]+Table2[[#This Row],[Miscellaneous / Overhead]]</f>
        <v>#REF!</v>
      </c>
      <c r="Q941" s="38">
        <v>41714</v>
      </c>
    </row>
    <row r="942" spans="1:17">
      <c r="A942" s="7" t="s">
        <v>400</v>
      </c>
      <c r="B942" s="20" t="str">
        <f>VLOOKUP(A942,'Product Database'!$1:$1048576,3,FALSE)</f>
        <v>LC00022</v>
      </c>
      <c r="D942" s="71">
        <v>1</v>
      </c>
      <c r="E942" s="116">
        <v>9.99</v>
      </c>
      <c r="F942" s="46">
        <v>5.59</v>
      </c>
      <c r="G942" s="66">
        <f t="shared" si="47"/>
        <v>15.58</v>
      </c>
      <c r="H942" s="45" t="e">
        <f>-VLOOKUP(B942,#REF!,3,FALSE)*0.75</f>
        <v>#REF!</v>
      </c>
      <c r="I942" s="45"/>
      <c r="J942" s="35">
        <f t="shared" si="39"/>
        <v>-2.3369999999999997</v>
      </c>
      <c r="K942" s="35"/>
      <c r="L942" s="35"/>
      <c r="M942" s="55"/>
      <c r="N942" s="35">
        <f>Table2[[#This Row],[Mileage]]*-0.25</f>
        <v>0</v>
      </c>
      <c r="O942" s="13"/>
      <c r="P942" s="35" t="e">
        <f>Table2[[#This Row],[Total Payment Received Before Fees]]+Table2[[#This Row],[Unit Cost]]+Table2[[#This Row],[Shipping Cost]]+Table2[[#This Row],[Amazon Fee]]+Table2[[#This Row],[Parking Fee]]+Table2[[#This Row],[Miscellaneous / Overhead]]</f>
        <v>#REF!</v>
      </c>
      <c r="Q942" s="38">
        <v>41714</v>
      </c>
    </row>
    <row r="943" spans="1:17">
      <c r="A943" s="7">
        <v>1</v>
      </c>
      <c r="B943" s="20" t="str">
        <f>VLOOKUP(A943,'Product Database'!$1:$1048576,3,FALSE)</f>
        <v>HBG100154B</v>
      </c>
      <c r="D943" s="71">
        <v>1</v>
      </c>
      <c r="E943" s="116">
        <v>9.99</v>
      </c>
      <c r="F943" s="46">
        <v>4.99</v>
      </c>
      <c r="G943" s="66">
        <f t="shared" si="47"/>
        <v>14.98</v>
      </c>
      <c r="H943" s="45" t="e">
        <f>-VLOOKUP(B943,#REF!,3,FALSE)*0.75</f>
        <v>#REF!</v>
      </c>
      <c r="I943" s="45"/>
      <c r="J943" s="35">
        <f t="shared" si="39"/>
        <v>-2.2469999999999999</v>
      </c>
      <c r="K943" s="35"/>
      <c r="L943" s="35"/>
      <c r="M943" s="55"/>
      <c r="N943" s="35">
        <f>Table2[[#This Row],[Mileage]]*-0.25</f>
        <v>0</v>
      </c>
      <c r="O943" s="13"/>
      <c r="P943" s="35" t="e">
        <f>Table2[[#This Row],[Total Payment Received Before Fees]]+Table2[[#This Row],[Unit Cost]]+Table2[[#This Row],[Shipping Cost]]+Table2[[#This Row],[Amazon Fee]]+Table2[[#This Row],[Parking Fee]]+Table2[[#This Row],[Miscellaneous / Overhead]]</f>
        <v>#REF!</v>
      </c>
      <c r="Q943" s="38">
        <v>41714</v>
      </c>
    </row>
    <row r="944" spans="1:17">
      <c r="A944" s="7" t="s">
        <v>3051</v>
      </c>
      <c r="B944" s="20" t="str">
        <f>VLOOKUP(A944,'Product Database'!$1:$1048576,3,FALSE)</f>
        <v>HC24636B</v>
      </c>
      <c r="D944" s="71">
        <v>1</v>
      </c>
      <c r="E944" s="116">
        <v>8.99</v>
      </c>
      <c r="F944" s="46">
        <v>4.99</v>
      </c>
      <c r="G944" s="66">
        <f t="shared" si="47"/>
        <v>13.98</v>
      </c>
      <c r="H944" s="45" t="e">
        <f>-VLOOKUP(B944,#REF!,3,FALSE)*0.75</f>
        <v>#REF!</v>
      </c>
      <c r="I944" s="45"/>
      <c r="J944" s="35">
        <f t="shared" si="39"/>
        <v>-2.097</v>
      </c>
      <c r="K944" s="35"/>
      <c r="L944" s="35"/>
      <c r="M944" s="55"/>
      <c r="N944" s="35">
        <f>Table2[[#This Row],[Mileage]]*-0.25</f>
        <v>0</v>
      </c>
      <c r="O944" s="13"/>
      <c r="P944" s="35" t="e">
        <f>Table2[[#This Row],[Total Payment Received Before Fees]]+Table2[[#This Row],[Unit Cost]]+Table2[[#This Row],[Shipping Cost]]+Table2[[#This Row],[Amazon Fee]]+Table2[[#This Row],[Parking Fee]]+Table2[[#This Row],[Miscellaneous / Overhead]]</f>
        <v>#REF!</v>
      </c>
      <c r="Q944" s="38">
        <v>41714</v>
      </c>
    </row>
    <row r="945" spans="1:17">
      <c r="A945" s="7" t="s">
        <v>3119</v>
      </c>
      <c r="B945" s="20" t="str">
        <f>VLOOKUP(A945,'Product Database'!$1:$1048576,3,FALSE)</f>
        <v>HC24521</v>
      </c>
      <c r="D945" s="71">
        <v>1</v>
      </c>
      <c r="E945" s="116">
        <v>7.99</v>
      </c>
      <c r="F945" s="46">
        <v>2.75</v>
      </c>
      <c r="G945" s="66">
        <f t="shared" si="47"/>
        <v>10.74</v>
      </c>
      <c r="H945" s="45">
        <v>-0.75</v>
      </c>
      <c r="I945" s="45"/>
      <c r="J945" s="35">
        <f t="shared" si="39"/>
        <v>-1.611</v>
      </c>
      <c r="K945" s="35"/>
      <c r="L945" s="35"/>
      <c r="M945" s="55"/>
      <c r="N945" s="35">
        <f>Table2[[#This Row],[Mileage]]*-0.25</f>
        <v>0</v>
      </c>
      <c r="O945" s="13"/>
      <c r="P945" s="35">
        <f>Table2[[#This Row],[Total Payment Received Before Fees]]+Table2[[#This Row],[Unit Cost]]+Table2[[#This Row],[Shipping Cost]]+Table2[[#This Row],[Amazon Fee]]+Table2[[#This Row],[Parking Fee]]+Table2[[#This Row],[Miscellaneous / Overhead]]</f>
        <v>8.3789999999999996</v>
      </c>
      <c r="Q945" s="38">
        <v>41714</v>
      </c>
    </row>
    <row r="946" spans="1:17">
      <c r="A946" s="7" t="s">
        <v>3113</v>
      </c>
      <c r="B946" s="20" t="str">
        <f>VLOOKUP(A946,'Product Database'!$1:$1048576,3,FALSE)</f>
        <v>HC24595</v>
      </c>
      <c r="D946" s="71">
        <v>1</v>
      </c>
      <c r="E946" s="116">
        <v>8.99</v>
      </c>
      <c r="F946" s="46">
        <v>2.74</v>
      </c>
      <c r="G946" s="66">
        <f t="shared" si="47"/>
        <v>11.73</v>
      </c>
      <c r="H946" s="45" t="e">
        <f>-VLOOKUP(B946,#REF!,3,FALSE)*0.75</f>
        <v>#REF!</v>
      </c>
      <c r="I946" s="45"/>
      <c r="J946" s="35">
        <f t="shared" si="39"/>
        <v>-1.7595000000000001</v>
      </c>
      <c r="K946" s="35"/>
      <c r="L946" s="35"/>
      <c r="M946" s="55"/>
      <c r="N946" s="35">
        <f>Table2[[#This Row],[Mileage]]*-0.25</f>
        <v>0</v>
      </c>
      <c r="O946" s="13"/>
      <c r="P946" s="35" t="e">
        <f>Table2[[#This Row],[Total Payment Received Before Fees]]+Table2[[#This Row],[Unit Cost]]+Table2[[#This Row],[Shipping Cost]]+Table2[[#This Row],[Amazon Fee]]+Table2[[#This Row],[Parking Fee]]+Table2[[#This Row],[Miscellaneous / Overhead]]</f>
        <v>#REF!</v>
      </c>
      <c r="Q946" s="38">
        <v>41714</v>
      </c>
    </row>
    <row r="947" spans="1:17">
      <c r="A947" s="7" t="s">
        <v>2987</v>
      </c>
      <c r="B947" s="20" t="str">
        <f>VLOOKUP(A947,'Product Database'!$1:$1048576,3,FALSE)</f>
        <v>HC24653G</v>
      </c>
      <c r="D947" s="71">
        <v>1</v>
      </c>
      <c r="E947" s="116">
        <v>11.99</v>
      </c>
      <c r="F947" s="46">
        <v>4.99</v>
      </c>
      <c r="G947" s="66">
        <f t="shared" si="47"/>
        <v>16.98</v>
      </c>
      <c r="H947" s="45" t="e">
        <f>-VLOOKUP(B947,#REF!,3,FALSE)*0.75</f>
        <v>#REF!</v>
      </c>
      <c r="I947" s="45"/>
      <c r="J947" s="35">
        <f t="shared" si="39"/>
        <v>-2.5470000000000002</v>
      </c>
      <c r="K947" s="35"/>
      <c r="L947" s="35"/>
      <c r="M947" s="55"/>
      <c r="N947" s="35">
        <f>Table2[[#This Row],[Mileage]]*-0.25</f>
        <v>0</v>
      </c>
      <c r="O947" s="13"/>
      <c r="P947" s="35" t="e">
        <f>Table2[[#This Row],[Total Payment Received Before Fees]]+Table2[[#This Row],[Unit Cost]]+Table2[[#This Row],[Shipping Cost]]+Table2[[#This Row],[Amazon Fee]]+Table2[[#This Row],[Parking Fee]]+Table2[[#This Row],[Miscellaneous / Overhead]]</f>
        <v>#REF!</v>
      </c>
      <c r="Q947" s="38">
        <v>41714</v>
      </c>
    </row>
    <row r="948" spans="1:17">
      <c r="A948" s="7">
        <v>1</v>
      </c>
      <c r="B948" s="20" t="str">
        <f>VLOOKUP(A948,'Product Database'!$1:$1048576,3,FALSE)</f>
        <v>HBG100154B</v>
      </c>
      <c r="D948" s="71">
        <v>1</v>
      </c>
      <c r="E948" s="116">
        <v>9.99</v>
      </c>
      <c r="F948" s="46">
        <v>4.99</v>
      </c>
      <c r="G948" s="66">
        <f t="shared" si="47"/>
        <v>14.98</v>
      </c>
      <c r="H948" s="45" t="e">
        <f>-VLOOKUP(B948,#REF!,3,FALSE)*0.75</f>
        <v>#REF!</v>
      </c>
      <c r="I948" s="45"/>
      <c r="J948" s="35">
        <f t="shared" si="39"/>
        <v>-2.2469999999999999</v>
      </c>
      <c r="K948" s="35"/>
      <c r="L948" s="35"/>
      <c r="M948" s="55"/>
      <c r="N948" s="35">
        <f>Table2[[#This Row],[Mileage]]*-0.25</f>
        <v>0</v>
      </c>
      <c r="O948" s="13"/>
      <c r="P948" s="35" t="e">
        <f>Table2[[#This Row],[Total Payment Received Before Fees]]+Table2[[#This Row],[Unit Cost]]+Table2[[#This Row],[Shipping Cost]]+Table2[[#This Row],[Amazon Fee]]+Table2[[#This Row],[Parking Fee]]+Table2[[#This Row],[Miscellaneous / Overhead]]</f>
        <v>#REF!</v>
      </c>
      <c r="Q948" s="38">
        <v>41714</v>
      </c>
    </row>
    <row r="949" spans="1:17">
      <c r="A949" s="7" t="s">
        <v>2986</v>
      </c>
      <c r="B949" s="20" t="str">
        <f>VLOOKUP(A949,'Product Database'!$1:$1048576,3,FALSE)</f>
        <v>HC24653CL</v>
      </c>
      <c r="D949" s="71">
        <v>1</v>
      </c>
      <c r="E949" s="116">
        <v>11.99</v>
      </c>
      <c r="F949" s="46">
        <v>4.99</v>
      </c>
      <c r="G949" s="66">
        <f t="shared" si="47"/>
        <v>16.98</v>
      </c>
      <c r="H949" s="45" t="e">
        <f>-VLOOKUP(B949,#REF!,3,FALSE)*0.75</f>
        <v>#REF!</v>
      </c>
      <c r="I949" s="45"/>
      <c r="J949" s="35">
        <f t="shared" si="39"/>
        <v>-2.5470000000000002</v>
      </c>
      <c r="K949" s="35"/>
      <c r="L949" s="35"/>
      <c r="M949" s="55"/>
      <c r="N949" s="35">
        <f>Table2[[#This Row],[Mileage]]*-0.25</f>
        <v>0</v>
      </c>
      <c r="O949" s="13"/>
      <c r="P949" s="35" t="e">
        <f>Table2[[#This Row],[Total Payment Received Before Fees]]+Table2[[#This Row],[Unit Cost]]+Table2[[#This Row],[Shipping Cost]]+Table2[[#This Row],[Amazon Fee]]+Table2[[#This Row],[Parking Fee]]+Table2[[#This Row],[Miscellaneous / Overhead]]</f>
        <v>#REF!</v>
      </c>
      <c r="Q949" s="38">
        <v>41714</v>
      </c>
    </row>
    <row r="950" spans="1:17">
      <c r="A950" s="7" t="s">
        <v>395</v>
      </c>
      <c r="B950" s="20" t="str">
        <f>VLOOKUP(A950,'Product Database'!$1:$1048576,3,FALSE)</f>
        <v>LC00007B</v>
      </c>
      <c r="D950" s="71">
        <v>1</v>
      </c>
      <c r="E950" s="116">
        <v>9.99</v>
      </c>
      <c r="F950" s="46">
        <v>5.49</v>
      </c>
      <c r="G950" s="66">
        <f t="shared" si="47"/>
        <v>15.48</v>
      </c>
      <c r="H950" s="45" t="e">
        <f>-VLOOKUP(B950,#REF!,3,FALSE)*0.75</f>
        <v>#REF!</v>
      </c>
      <c r="I950" s="45"/>
      <c r="J950" s="35">
        <f t="shared" si="39"/>
        <v>-2.3220000000000001</v>
      </c>
      <c r="K950" s="35"/>
      <c r="L950" s="35"/>
      <c r="M950" s="55"/>
      <c r="N950" s="35">
        <f>Table2[[#This Row],[Mileage]]*-0.25</f>
        <v>0</v>
      </c>
      <c r="O950" s="13"/>
      <c r="P950" s="35" t="e">
        <f>Table2[[#This Row],[Total Payment Received Before Fees]]+Table2[[#This Row],[Unit Cost]]+Table2[[#This Row],[Shipping Cost]]+Table2[[#This Row],[Amazon Fee]]+Table2[[#This Row],[Parking Fee]]+Table2[[#This Row],[Miscellaneous / Overhead]]</f>
        <v>#REF!</v>
      </c>
      <c r="Q950" s="38">
        <v>41715</v>
      </c>
    </row>
    <row r="951" spans="1:17">
      <c r="A951" s="7" t="s">
        <v>2019</v>
      </c>
      <c r="B951" s="20" t="str">
        <f>VLOOKUP(A951,'Product Database'!$1:$1048576,3,FALSE)</f>
        <v>HBG100153B</v>
      </c>
      <c r="D951" s="71">
        <v>1</v>
      </c>
      <c r="E951" s="116">
        <v>9.99</v>
      </c>
      <c r="F951" s="46">
        <v>4.99</v>
      </c>
      <c r="G951" s="66">
        <f>SUM(E951:F951)</f>
        <v>14.98</v>
      </c>
      <c r="H951" s="45" t="e">
        <f>-VLOOKUP(B951,#REF!,3,FALSE)*0.75</f>
        <v>#REF!</v>
      </c>
      <c r="I951" s="45"/>
      <c r="J951" s="35">
        <f t="shared" si="39"/>
        <v>-2.2469999999999999</v>
      </c>
      <c r="K951" s="35"/>
      <c r="L951" s="35"/>
      <c r="M951" s="55"/>
      <c r="N951" s="35">
        <f>Table2[[#This Row],[Mileage]]*-0.25</f>
        <v>0</v>
      </c>
      <c r="O951" s="13"/>
      <c r="P951" s="35" t="e">
        <f>Table2[[#This Row],[Total Payment Received Before Fees]]+Table2[[#This Row],[Unit Cost]]+Table2[[#This Row],[Shipping Cost]]+Table2[[#This Row],[Amazon Fee]]+Table2[[#This Row],[Parking Fee]]+Table2[[#This Row],[Miscellaneous / Overhead]]</f>
        <v>#REF!</v>
      </c>
      <c r="Q951" s="38">
        <v>41715</v>
      </c>
    </row>
    <row r="952" spans="1:17">
      <c r="A952" s="7" t="s">
        <v>2987</v>
      </c>
      <c r="B952" s="20" t="str">
        <f>VLOOKUP(A952,'Product Database'!$1:$1048576,3,FALSE)</f>
        <v>HC24653G</v>
      </c>
      <c r="D952" s="71">
        <v>1</v>
      </c>
      <c r="E952" s="116">
        <v>11.99</v>
      </c>
      <c r="F952" s="46">
        <v>9.49</v>
      </c>
      <c r="G952" s="66">
        <f>SUM(E952:F952)</f>
        <v>21.48</v>
      </c>
      <c r="H952" s="45" t="e">
        <f>-VLOOKUP(B952,#REF!,3,FALSE)*0.75</f>
        <v>#REF!</v>
      </c>
      <c r="I952" s="45"/>
      <c r="J952" s="35">
        <f t="shared" si="39"/>
        <v>-3.222</v>
      </c>
      <c r="K952" s="35"/>
      <c r="L952" s="35"/>
      <c r="M952" s="55"/>
      <c r="N952" s="35">
        <f>Table2[[#This Row],[Mileage]]*-0.25</f>
        <v>0</v>
      </c>
      <c r="O952" s="13"/>
      <c r="P952" s="35" t="e">
        <f>Table2[[#This Row],[Total Payment Received Before Fees]]+Table2[[#This Row],[Unit Cost]]+Table2[[#This Row],[Shipping Cost]]+Table2[[#This Row],[Amazon Fee]]+Table2[[#This Row],[Parking Fee]]+Table2[[#This Row],[Miscellaneous / Overhead]]</f>
        <v>#REF!</v>
      </c>
      <c r="Q952" s="38">
        <v>41715</v>
      </c>
    </row>
    <row r="953" spans="1:17">
      <c r="A953" s="7" t="s">
        <v>2805</v>
      </c>
      <c r="B953" s="20" t="str">
        <f>VLOOKUP(A953,'Product Database'!$1:$1048576,3,FALSE)</f>
        <v>CAP00137PU</v>
      </c>
      <c r="D953" s="71">
        <v>1</v>
      </c>
      <c r="E953" s="116">
        <v>10.99</v>
      </c>
      <c r="F953" s="46">
        <v>2.75</v>
      </c>
      <c r="G953" s="66">
        <f>SUM(E953:F953)</f>
        <v>13.74</v>
      </c>
      <c r="H953" s="45" t="e">
        <f>-VLOOKUP(B953,#REF!,3,FALSE)*0.75</f>
        <v>#REF!</v>
      </c>
      <c r="I953" s="45"/>
      <c r="J953" s="35">
        <f t="shared" si="39"/>
        <v>-2.0609999999999999</v>
      </c>
      <c r="K953" s="35"/>
      <c r="L953" s="35"/>
      <c r="M953" s="55"/>
      <c r="N953" s="35">
        <f>Table2[[#This Row],[Mileage]]*-0.25</f>
        <v>0</v>
      </c>
      <c r="O953" s="13"/>
      <c r="P953" s="35" t="e">
        <f>Table2[[#This Row],[Total Payment Received Before Fees]]+Table2[[#This Row],[Unit Cost]]+Table2[[#This Row],[Shipping Cost]]+Table2[[#This Row],[Amazon Fee]]+Table2[[#This Row],[Parking Fee]]+Table2[[#This Row],[Miscellaneous / Overhead]]</f>
        <v>#REF!</v>
      </c>
      <c r="Q953" s="38">
        <v>41715</v>
      </c>
    </row>
    <row r="954" spans="1:17">
      <c r="A954" s="7" t="s">
        <v>2803</v>
      </c>
      <c r="B954" s="20" t="str">
        <f>VLOOKUP(A954,'Product Database'!$1:$1048576,3,FALSE)</f>
        <v>CAP00137BL</v>
      </c>
      <c r="D954" s="71">
        <v>1</v>
      </c>
      <c r="E954" s="116">
        <v>10.99</v>
      </c>
      <c r="F954" s="46">
        <v>2.74</v>
      </c>
      <c r="G954" s="66">
        <f>SUM(E954:F954)</f>
        <v>13.73</v>
      </c>
      <c r="H954" s="45" t="e">
        <f>-VLOOKUP(B954,#REF!,3,FALSE)*0.75</f>
        <v>#REF!</v>
      </c>
      <c r="I954" s="45"/>
      <c r="J954" s="35">
        <f t="shared" si="39"/>
        <v>-2.0594999999999999</v>
      </c>
      <c r="K954" s="35"/>
      <c r="L954" s="35"/>
      <c r="M954" s="55"/>
      <c r="N954" s="35">
        <f>Table2[[#This Row],[Mileage]]*-0.25</f>
        <v>0</v>
      </c>
      <c r="O954" s="13"/>
      <c r="P954" s="35" t="e">
        <f>Table2[[#This Row],[Total Payment Received Before Fees]]+Table2[[#This Row],[Unit Cost]]+Table2[[#This Row],[Shipping Cost]]+Table2[[#This Row],[Amazon Fee]]+Table2[[#This Row],[Parking Fee]]+Table2[[#This Row],[Miscellaneous / Overhead]]</f>
        <v>#REF!</v>
      </c>
      <c r="Q954" s="38">
        <v>41715</v>
      </c>
    </row>
    <row r="955" spans="1:17">
      <c r="A955" s="7" t="s">
        <v>2985</v>
      </c>
      <c r="B955" s="20" t="str">
        <f>VLOOKUP(A955,'Product Database'!$1:$1048576,3,FALSE)</f>
        <v>HC24653BD</v>
      </c>
      <c r="D955" s="71">
        <v>1</v>
      </c>
      <c r="E955" s="116">
        <v>11.99</v>
      </c>
      <c r="F955" s="46">
        <v>4.99</v>
      </c>
      <c r="G955" s="66">
        <f>SUM(E955:F955)</f>
        <v>16.98</v>
      </c>
      <c r="H955" s="45" t="e">
        <f>-VLOOKUP(B955,#REF!,3,FALSE)*0.75</f>
        <v>#REF!</v>
      </c>
      <c r="I955" s="45"/>
      <c r="J955" s="35">
        <f t="shared" si="39"/>
        <v>-2.5470000000000002</v>
      </c>
      <c r="K955" s="35"/>
      <c r="L955" s="35"/>
      <c r="M955" s="55"/>
      <c r="N955" s="35">
        <f>Table2[[#This Row],[Mileage]]*-0.25</f>
        <v>0</v>
      </c>
      <c r="O955" s="13"/>
      <c r="P955" s="35" t="e">
        <f>Table2[[#This Row],[Total Payment Received Before Fees]]+Table2[[#This Row],[Unit Cost]]+Table2[[#This Row],[Shipping Cost]]+Table2[[#This Row],[Amazon Fee]]+Table2[[#This Row],[Parking Fee]]+Table2[[#This Row],[Miscellaneous / Overhead]]</f>
        <v>#REF!</v>
      </c>
      <c r="Q955" s="38">
        <v>41715</v>
      </c>
    </row>
    <row r="956" spans="1:17">
      <c r="A956" s="12">
        <v>1</v>
      </c>
      <c r="B956" s="20" t="str">
        <f>VLOOKUP(A956,'Product Database'!$1:$1048576,3,FALSE)</f>
        <v>HBG100154B</v>
      </c>
      <c r="D956" s="71">
        <v>1</v>
      </c>
      <c r="E956" s="116">
        <v>9.99</v>
      </c>
      <c r="F956" s="46">
        <v>4.99</v>
      </c>
      <c r="G956" s="156">
        <f t="shared" ref="G956:G1005" si="48">SUM(E956:F956)</f>
        <v>14.98</v>
      </c>
      <c r="H956" s="45" t="e">
        <f>-VLOOKUP(B956,#REF!,3,FALSE)*0.75</f>
        <v>#REF!</v>
      </c>
      <c r="I956" s="45"/>
      <c r="J956" s="35">
        <f t="shared" ref="J956:J1019" si="49">-(G956*0.15)</f>
        <v>-2.2469999999999999</v>
      </c>
      <c r="K956" s="35"/>
      <c r="L956" s="35"/>
      <c r="M956" s="49"/>
      <c r="N956" s="157">
        <f>Table2[[#This Row],[Mileage]]*-0.25</f>
        <v>0</v>
      </c>
      <c r="O956" s="13"/>
      <c r="P956" s="42" t="e">
        <f>Table2[[#This Row],[Total Payment Received Before Fees]]+Table2[[#This Row],[Unit Cost]]+Table2[[#This Row],[Shipping Cost]]+Table2[[#This Row],[Amazon Fee]]+Table2[[#This Row],[Parking Fee]]+Table2[[#This Row],[Miscellaneous / Overhead]]</f>
        <v>#REF!</v>
      </c>
      <c r="Q956" s="38">
        <v>41715</v>
      </c>
    </row>
    <row r="957" spans="1:17">
      <c r="A957" s="12" t="s">
        <v>5592</v>
      </c>
      <c r="B957" s="20" t="str">
        <f>VLOOKUP(A957,'Product Database'!$1:$1048576,3,FALSE)</f>
        <v>HBG100182B</v>
      </c>
      <c r="D957" s="71">
        <v>1</v>
      </c>
      <c r="E957" s="116">
        <v>18.989999999999998</v>
      </c>
      <c r="F957" s="46">
        <v>5.49</v>
      </c>
      <c r="G957" s="156">
        <f t="shared" si="48"/>
        <v>24.479999999999997</v>
      </c>
      <c r="H957" s="45" t="e">
        <f>-VLOOKUP(B957,#REF!,3,FALSE)*0.75</f>
        <v>#REF!</v>
      </c>
      <c r="I957" s="45"/>
      <c r="J957" s="35">
        <f t="shared" si="49"/>
        <v>-3.6719999999999993</v>
      </c>
      <c r="K957" s="35"/>
      <c r="L957" s="35"/>
      <c r="M957" s="49"/>
      <c r="N957" s="157">
        <f>Table2[[#This Row],[Mileage]]*-0.25</f>
        <v>0</v>
      </c>
      <c r="O957" s="13"/>
      <c r="P957" s="42" t="e">
        <f>Table2[[#This Row],[Total Payment Received Before Fees]]+Table2[[#This Row],[Unit Cost]]+Table2[[#This Row],[Shipping Cost]]+Table2[[#This Row],[Amazon Fee]]+Table2[[#This Row],[Parking Fee]]+Table2[[#This Row],[Miscellaneous / Overhead]]</f>
        <v>#REF!</v>
      </c>
      <c r="Q957" s="38">
        <v>41715</v>
      </c>
    </row>
    <row r="958" spans="1:17">
      <c r="A958" s="12" t="s">
        <v>5614</v>
      </c>
      <c r="B958" s="20" t="str">
        <f>VLOOKUP(A958,'Product Database'!$1:$1048576,3,FALSE)</f>
        <v>HBG100300BL</v>
      </c>
      <c r="D958" s="71">
        <v>1</v>
      </c>
      <c r="E958" s="116">
        <v>15.99</v>
      </c>
      <c r="F958" s="46">
        <v>5.49</v>
      </c>
      <c r="G958" s="156">
        <f t="shared" si="48"/>
        <v>21.48</v>
      </c>
      <c r="H958" s="45" t="e">
        <f>-VLOOKUP(B958,#REF!,3,FALSE)*0.75</f>
        <v>#REF!</v>
      </c>
      <c r="I958" s="45"/>
      <c r="J958" s="35">
        <f t="shared" si="49"/>
        <v>-3.222</v>
      </c>
      <c r="K958" s="35"/>
      <c r="L958" s="35"/>
      <c r="M958" s="49"/>
      <c r="N958" s="157">
        <f>Table2[[#This Row],[Mileage]]*-0.25</f>
        <v>0</v>
      </c>
      <c r="O958" s="13"/>
      <c r="P958" s="42" t="e">
        <f>Table2[[#This Row],[Total Payment Received Before Fees]]+Table2[[#This Row],[Unit Cost]]+Table2[[#This Row],[Shipping Cost]]+Table2[[#This Row],[Amazon Fee]]+Table2[[#This Row],[Parking Fee]]+Table2[[#This Row],[Miscellaneous / Overhead]]</f>
        <v>#REF!</v>
      </c>
      <c r="Q958" s="38">
        <v>41715</v>
      </c>
    </row>
    <row r="959" spans="1:17">
      <c r="A959" s="12" t="s">
        <v>2093</v>
      </c>
      <c r="B959" s="20" t="str">
        <f>VLOOKUP(A959,'Product Database'!$1:$1048576,3,FALSE)</f>
        <v>HBG100616W</v>
      </c>
      <c r="D959" s="71">
        <v>1</v>
      </c>
      <c r="E959" s="116">
        <v>29.99</v>
      </c>
      <c r="F959" s="46">
        <v>35.99</v>
      </c>
      <c r="G959" s="156">
        <f t="shared" si="48"/>
        <v>65.98</v>
      </c>
      <c r="H959" s="45" t="e">
        <f>-VLOOKUP(B959,#REF!,3,FALSE)*0.75</f>
        <v>#REF!</v>
      </c>
      <c r="I959" s="45"/>
      <c r="J959" s="35">
        <f t="shared" si="49"/>
        <v>-9.8970000000000002</v>
      </c>
      <c r="K959" s="35"/>
      <c r="L959" s="35"/>
      <c r="M959" s="49"/>
      <c r="N959" s="157">
        <f>Table2[[#This Row],[Mileage]]*-0.25</f>
        <v>0</v>
      </c>
      <c r="O959" s="13"/>
      <c r="P959" s="42" t="e">
        <f>Table2[[#This Row],[Total Payment Received Before Fees]]+Table2[[#This Row],[Unit Cost]]+Table2[[#This Row],[Shipping Cost]]+Table2[[#This Row],[Amazon Fee]]+Table2[[#This Row],[Parking Fee]]+Table2[[#This Row],[Miscellaneous / Overhead]]</f>
        <v>#REF!</v>
      </c>
      <c r="Q959" s="38">
        <v>41715</v>
      </c>
    </row>
    <row r="960" spans="1:17">
      <c r="A960" s="12" t="s">
        <v>1008</v>
      </c>
      <c r="B960" s="20" t="str">
        <f>VLOOKUP(A960,'Product Database'!$1:$1048576,3,FALSE)</f>
        <v>GCH1318B</v>
      </c>
      <c r="D960" s="71">
        <v>1</v>
      </c>
      <c r="E960" s="116">
        <v>4.99</v>
      </c>
      <c r="F960" s="46">
        <v>4.99</v>
      </c>
      <c r="G960" s="156">
        <f t="shared" si="48"/>
        <v>9.98</v>
      </c>
      <c r="H960" s="45" t="e">
        <f>-VLOOKUP(B960,#REF!,3,FALSE)*0.75</f>
        <v>#REF!</v>
      </c>
      <c r="I960" s="45"/>
      <c r="J960" s="35">
        <f t="shared" si="49"/>
        <v>-1.4970000000000001</v>
      </c>
      <c r="K960" s="35"/>
      <c r="L960" s="35"/>
      <c r="M960" s="49"/>
      <c r="N960" s="157">
        <f>Table2[[#This Row],[Mileage]]*-0.25</f>
        <v>0</v>
      </c>
      <c r="O960" s="13"/>
      <c r="P960" s="42" t="e">
        <f>Table2[[#This Row],[Total Payment Received Before Fees]]+Table2[[#This Row],[Unit Cost]]+Table2[[#This Row],[Shipping Cost]]+Table2[[#This Row],[Amazon Fee]]+Table2[[#This Row],[Parking Fee]]+Table2[[#This Row],[Miscellaneous / Overhead]]</f>
        <v>#REF!</v>
      </c>
      <c r="Q960" s="38">
        <v>41715</v>
      </c>
    </row>
    <row r="961" spans="1:17">
      <c r="A961" s="12" t="s">
        <v>247</v>
      </c>
      <c r="B961" s="20" t="str">
        <f>VLOOKUP(A961,'Product Database'!$1:$1048576,3,FALSE)</f>
        <v>HBG100434B</v>
      </c>
      <c r="D961" s="71">
        <v>1</v>
      </c>
      <c r="E961" s="116">
        <v>20.49</v>
      </c>
      <c r="F961" s="46">
        <v>6.49</v>
      </c>
      <c r="G961" s="156">
        <f t="shared" si="48"/>
        <v>26.979999999999997</v>
      </c>
      <c r="H961" s="45">
        <v>-6</v>
      </c>
      <c r="I961" s="45"/>
      <c r="J961" s="35">
        <f t="shared" si="49"/>
        <v>-4.0469999999999997</v>
      </c>
      <c r="K961" s="35"/>
      <c r="L961" s="35"/>
      <c r="M961" s="49"/>
      <c r="N961" s="157">
        <f>Table2[[#This Row],[Mileage]]*-0.25</f>
        <v>0</v>
      </c>
      <c r="O961" s="13"/>
      <c r="P961" s="42">
        <f>Table2[[#This Row],[Total Payment Received Before Fees]]+Table2[[#This Row],[Unit Cost]]+Table2[[#This Row],[Shipping Cost]]+Table2[[#This Row],[Amazon Fee]]+Table2[[#This Row],[Parking Fee]]+Table2[[#This Row],[Miscellaneous / Overhead]]</f>
        <v>16.932999999999996</v>
      </c>
      <c r="Q961" s="38">
        <v>41715</v>
      </c>
    </row>
    <row r="962" spans="1:17">
      <c r="A962" s="12" t="s">
        <v>2995</v>
      </c>
      <c r="B962" s="20" t="str">
        <f>VLOOKUP(A962,'Product Database'!$1:$1048576,3,FALSE)</f>
        <v>HC24651S</v>
      </c>
      <c r="D962" s="71">
        <v>1</v>
      </c>
      <c r="E962" s="116">
        <v>12.99</v>
      </c>
      <c r="F962" s="46">
        <v>4.99</v>
      </c>
      <c r="G962" s="156">
        <f t="shared" si="48"/>
        <v>17.98</v>
      </c>
      <c r="H962" s="45" t="e">
        <f>-VLOOKUP(B962,#REF!,3,FALSE)*0.75</f>
        <v>#REF!</v>
      </c>
      <c r="I962" s="45"/>
      <c r="J962" s="35">
        <f t="shared" si="49"/>
        <v>-2.6970000000000001</v>
      </c>
      <c r="K962" s="35"/>
      <c r="L962" s="35"/>
      <c r="M962" s="49"/>
      <c r="N962" s="157">
        <f>Table2[[#This Row],[Mileage]]*-0.25</f>
        <v>0</v>
      </c>
      <c r="O962" s="13"/>
      <c r="P962" s="42" t="e">
        <f>Table2[[#This Row],[Total Payment Received Before Fees]]+Table2[[#This Row],[Unit Cost]]+Table2[[#This Row],[Shipping Cost]]+Table2[[#This Row],[Amazon Fee]]+Table2[[#This Row],[Parking Fee]]+Table2[[#This Row],[Miscellaneous / Overhead]]</f>
        <v>#REF!</v>
      </c>
      <c r="Q962" s="38">
        <v>41715</v>
      </c>
    </row>
    <row r="963" spans="1:17">
      <c r="A963" s="12" t="s">
        <v>3004</v>
      </c>
      <c r="B963" s="20" t="str">
        <f>VLOOKUP(A963,'Product Database'!$1:$1048576,3,FALSE)</f>
        <v>HCXQ001BEI</v>
      </c>
      <c r="D963" s="71">
        <v>1</v>
      </c>
      <c r="E963" s="116">
        <v>14.99</v>
      </c>
      <c r="F963" s="46">
        <v>32.99</v>
      </c>
      <c r="G963" s="156">
        <f t="shared" si="48"/>
        <v>47.980000000000004</v>
      </c>
      <c r="H963" s="45" t="e">
        <f>-VLOOKUP(B963,#REF!,3,FALSE)*0.75</f>
        <v>#REF!</v>
      </c>
      <c r="I963" s="45"/>
      <c r="J963" s="35">
        <f t="shared" si="49"/>
        <v>-7.1970000000000001</v>
      </c>
      <c r="K963" s="35"/>
      <c r="L963" s="35"/>
      <c r="M963" s="49"/>
      <c r="N963" s="157">
        <f>Table2[[#This Row],[Mileage]]*-0.25</f>
        <v>0</v>
      </c>
      <c r="O963" s="13"/>
      <c r="P963" s="42" t="e">
        <f>Table2[[#This Row],[Total Payment Received Before Fees]]+Table2[[#This Row],[Unit Cost]]+Table2[[#This Row],[Shipping Cost]]+Table2[[#This Row],[Amazon Fee]]+Table2[[#This Row],[Parking Fee]]+Table2[[#This Row],[Miscellaneous / Overhead]]</f>
        <v>#REF!</v>
      </c>
      <c r="Q963" s="38">
        <v>41715</v>
      </c>
    </row>
    <row r="964" spans="1:17">
      <c r="A964" s="12" t="s">
        <v>6029</v>
      </c>
      <c r="B964" s="20" t="str">
        <f>VLOOKUP(A964,'Product Database'!$1:$1048576,3,FALSE)</f>
        <v>HBGKD001GR</v>
      </c>
      <c r="D964" s="71">
        <v>1</v>
      </c>
      <c r="E964" s="116">
        <v>9.99</v>
      </c>
      <c r="F964" s="46">
        <v>4.99</v>
      </c>
      <c r="G964" s="156">
        <f t="shared" si="48"/>
        <v>14.98</v>
      </c>
      <c r="H964" s="45" t="e">
        <f>-VLOOKUP(B964,#REF!,3,FALSE)*0.75</f>
        <v>#REF!</v>
      </c>
      <c r="I964" s="45"/>
      <c r="J964" s="35">
        <f t="shared" si="49"/>
        <v>-2.2469999999999999</v>
      </c>
      <c r="K964" s="35"/>
      <c r="L964" s="35"/>
      <c r="M964" s="49"/>
      <c r="N964" s="157">
        <f>Table2[[#This Row],[Mileage]]*-0.25</f>
        <v>0</v>
      </c>
      <c r="O964" s="13"/>
      <c r="P964" s="42" t="e">
        <f>Table2[[#This Row],[Total Payment Received Before Fees]]+Table2[[#This Row],[Unit Cost]]+Table2[[#This Row],[Shipping Cost]]+Table2[[#This Row],[Amazon Fee]]+Table2[[#This Row],[Parking Fee]]+Table2[[#This Row],[Miscellaneous / Overhead]]</f>
        <v>#REF!</v>
      </c>
      <c r="Q964" s="38">
        <v>41715</v>
      </c>
    </row>
    <row r="965" spans="1:17">
      <c r="A965" s="12" t="s">
        <v>3119</v>
      </c>
      <c r="B965" s="20" t="str">
        <f>VLOOKUP(A965,'Product Database'!$1:$1048576,3,FALSE)</f>
        <v>HC24521</v>
      </c>
      <c r="D965" s="71">
        <v>1</v>
      </c>
      <c r="E965" s="116">
        <v>7.99</v>
      </c>
      <c r="F965" s="46">
        <v>4.99</v>
      </c>
      <c r="G965" s="156">
        <f t="shared" si="48"/>
        <v>12.98</v>
      </c>
      <c r="H965" s="45">
        <v>-0.75</v>
      </c>
      <c r="I965" s="45"/>
      <c r="J965" s="35">
        <f t="shared" si="49"/>
        <v>-1.9470000000000001</v>
      </c>
      <c r="K965" s="35"/>
      <c r="L965" s="35"/>
      <c r="M965" s="49"/>
      <c r="N965" s="157">
        <f>Table2[[#This Row],[Mileage]]*-0.25</f>
        <v>0</v>
      </c>
      <c r="O965" s="13"/>
      <c r="P965" s="42">
        <f>Table2[[#This Row],[Total Payment Received Before Fees]]+Table2[[#This Row],[Unit Cost]]+Table2[[#This Row],[Shipping Cost]]+Table2[[#This Row],[Amazon Fee]]+Table2[[#This Row],[Parking Fee]]+Table2[[#This Row],[Miscellaneous / Overhead]]</f>
        <v>10.283000000000001</v>
      </c>
      <c r="Q965" s="38">
        <v>41716</v>
      </c>
    </row>
    <row r="966" spans="1:17">
      <c r="A966" s="12">
        <v>1</v>
      </c>
      <c r="B966" s="20" t="str">
        <f>VLOOKUP(A966,'Product Database'!$1:$1048576,3,FALSE)</f>
        <v>HBG100154B</v>
      </c>
      <c r="D966" s="71">
        <v>1</v>
      </c>
      <c r="E966" s="116">
        <v>9.99</v>
      </c>
      <c r="F966" s="46">
        <v>4.99</v>
      </c>
      <c r="G966" s="156">
        <f t="shared" si="48"/>
        <v>14.98</v>
      </c>
      <c r="H966" s="45" t="e">
        <f>-VLOOKUP(B966,#REF!,3,FALSE)*0.75</f>
        <v>#REF!</v>
      </c>
      <c r="I966" s="45"/>
      <c r="J966" s="35">
        <f t="shared" si="49"/>
        <v>-2.2469999999999999</v>
      </c>
      <c r="K966" s="35"/>
      <c r="L966" s="35"/>
      <c r="M966" s="49"/>
      <c r="N966" s="157">
        <f>Table2[[#This Row],[Mileage]]*-0.25</f>
        <v>0</v>
      </c>
      <c r="O966" s="13"/>
      <c r="P966" s="42" t="e">
        <f>Table2[[#This Row],[Total Payment Received Before Fees]]+Table2[[#This Row],[Unit Cost]]+Table2[[#This Row],[Shipping Cost]]+Table2[[#This Row],[Amazon Fee]]+Table2[[#This Row],[Parking Fee]]+Table2[[#This Row],[Miscellaneous / Overhead]]</f>
        <v>#REF!</v>
      </c>
      <c r="Q966" s="38">
        <v>41716</v>
      </c>
    </row>
    <row r="967" spans="1:17">
      <c r="A967" s="12" t="s">
        <v>2019</v>
      </c>
      <c r="B967" s="20" t="str">
        <f>VLOOKUP(A967,'Product Database'!$1:$1048576,3,FALSE)</f>
        <v>HBG100153B</v>
      </c>
      <c r="D967" s="71">
        <v>1</v>
      </c>
      <c r="E967" s="116">
        <v>9.99</v>
      </c>
      <c r="F967" s="46">
        <v>4.99</v>
      </c>
      <c r="G967" s="156">
        <f t="shared" si="48"/>
        <v>14.98</v>
      </c>
      <c r="H967" s="45" t="e">
        <f>-VLOOKUP(B967,#REF!,3,FALSE)*0.75</f>
        <v>#REF!</v>
      </c>
      <c r="I967" s="45"/>
      <c r="J967" s="35">
        <f t="shared" si="49"/>
        <v>-2.2469999999999999</v>
      </c>
      <c r="K967" s="35"/>
      <c r="L967" s="35"/>
      <c r="M967" s="49"/>
      <c r="N967" s="157">
        <f>Table2[[#This Row],[Mileage]]*-0.25</f>
        <v>0</v>
      </c>
      <c r="O967" s="13"/>
      <c r="P967" s="42" t="e">
        <f>Table2[[#This Row],[Total Payment Received Before Fees]]+Table2[[#This Row],[Unit Cost]]+Table2[[#This Row],[Shipping Cost]]+Table2[[#This Row],[Amazon Fee]]+Table2[[#This Row],[Parking Fee]]+Table2[[#This Row],[Miscellaneous / Overhead]]</f>
        <v>#REF!</v>
      </c>
      <c r="Q967" s="38">
        <v>41716</v>
      </c>
    </row>
    <row r="968" spans="1:17">
      <c r="A968" s="12" t="s">
        <v>3003</v>
      </c>
      <c r="B968" s="20" t="str">
        <f>VLOOKUP(A968,'Product Database'!$1:$1048576,3,FALSE)</f>
        <v>HCXQ001B</v>
      </c>
      <c r="D968" s="71">
        <v>1</v>
      </c>
      <c r="E968" s="116">
        <v>14.99</v>
      </c>
      <c r="F968" s="46">
        <v>4.99</v>
      </c>
      <c r="G968" s="156">
        <f t="shared" si="48"/>
        <v>19.98</v>
      </c>
      <c r="H968" s="45" t="e">
        <f>-VLOOKUP(B968,#REF!,3,FALSE)*0.75</f>
        <v>#REF!</v>
      </c>
      <c r="I968" s="45"/>
      <c r="J968" s="35">
        <f t="shared" si="49"/>
        <v>-2.9969999999999999</v>
      </c>
      <c r="K968" s="35"/>
      <c r="L968" s="35"/>
      <c r="M968" s="49"/>
      <c r="N968" s="157">
        <f>Table2[[#This Row],[Mileage]]*-0.25</f>
        <v>0</v>
      </c>
      <c r="O968" s="13"/>
      <c r="P968" s="42" t="e">
        <f>Table2[[#This Row],[Total Payment Received Before Fees]]+Table2[[#This Row],[Unit Cost]]+Table2[[#This Row],[Shipping Cost]]+Table2[[#This Row],[Amazon Fee]]+Table2[[#This Row],[Parking Fee]]+Table2[[#This Row],[Miscellaneous / Overhead]]</f>
        <v>#REF!</v>
      </c>
      <c r="Q968" s="38">
        <v>41716</v>
      </c>
    </row>
    <row r="969" spans="1:17">
      <c r="A969" s="12" t="s">
        <v>3119</v>
      </c>
      <c r="B969" s="20" t="str">
        <f>VLOOKUP(A969,'Product Database'!$1:$1048576,3,FALSE)</f>
        <v>HC24521</v>
      </c>
      <c r="D969" s="71">
        <v>1</v>
      </c>
      <c r="E969" s="116">
        <v>7.99</v>
      </c>
      <c r="F969" s="46">
        <v>4.99</v>
      </c>
      <c r="G969" s="156">
        <f t="shared" si="48"/>
        <v>12.98</v>
      </c>
      <c r="H969" s="45">
        <v>-0.75</v>
      </c>
      <c r="I969" s="45"/>
      <c r="J969" s="35">
        <f t="shared" si="49"/>
        <v>-1.9470000000000001</v>
      </c>
      <c r="K969" s="35"/>
      <c r="L969" s="35"/>
      <c r="M969" s="49"/>
      <c r="N969" s="157">
        <f>Table2[[#This Row],[Mileage]]*-0.25</f>
        <v>0</v>
      </c>
      <c r="O969" s="13"/>
      <c r="P969" s="42">
        <f>Table2[[#This Row],[Total Payment Received Before Fees]]+Table2[[#This Row],[Unit Cost]]+Table2[[#This Row],[Shipping Cost]]+Table2[[#This Row],[Amazon Fee]]+Table2[[#This Row],[Parking Fee]]+Table2[[#This Row],[Miscellaneous / Overhead]]</f>
        <v>10.283000000000001</v>
      </c>
      <c r="Q969" s="38">
        <v>41716</v>
      </c>
    </row>
    <row r="970" spans="1:17">
      <c r="A970" s="12" t="s">
        <v>237</v>
      </c>
      <c r="B970" s="20" t="str">
        <f>VLOOKUP(A970,'Product Database'!$1:$1048576,3,FALSE)</f>
        <v>HBG100434GY</v>
      </c>
      <c r="D970" s="71">
        <v>1</v>
      </c>
      <c r="E970" s="116">
        <v>20.49</v>
      </c>
      <c r="F970" s="46">
        <v>6.49</v>
      </c>
      <c r="G970" s="156">
        <f t="shared" si="48"/>
        <v>26.979999999999997</v>
      </c>
      <c r="H970" s="45">
        <v>-6</v>
      </c>
      <c r="I970" s="45"/>
      <c r="J970" s="35">
        <f t="shared" si="49"/>
        <v>-4.0469999999999997</v>
      </c>
      <c r="K970" s="35"/>
      <c r="L970" s="35"/>
      <c r="M970" s="49"/>
      <c r="N970" s="157">
        <f>Table2[[#This Row],[Mileage]]*-0.25</f>
        <v>0</v>
      </c>
      <c r="O970" s="13"/>
      <c r="P970" s="42">
        <f>Table2[[#This Row],[Total Payment Received Before Fees]]+Table2[[#This Row],[Unit Cost]]+Table2[[#This Row],[Shipping Cost]]+Table2[[#This Row],[Amazon Fee]]+Table2[[#This Row],[Parking Fee]]+Table2[[#This Row],[Miscellaneous / Overhead]]</f>
        <v>16.932999999999996</v>
      </c>
      <c r="Q970" s="38">
        <v>41716</v>
      </c>
    </row>
    <row r="971" spans="1:17">
      <c r="A971" s="12" t="s">
        <v>1552</v>
      </c>
      <c r="B971" s="20" t="str">
        <f>VLOOKUP(A971,'Product Database'!$1:$1048576,3,FALSE)</f>
        <v>HBG100338BR</v>
      </c>
      <c r="D971" s="71">
        <v>1</v>
      </c>
      <c r="E971" s="116">
        <v>14.99</v>
      </c>
      <c r="F971" s="46">
        <v>5.49</v>
      </c>
      <c r="G971" s="156">
        <f t="shared" si="48"/>
        <v>20.48</v>
      </c>
      <c r="H971" s="45" t="e">
        <f>-VLOOKUP(B971,#REF!,3,FALSE)*0.75</f>
        <v>#REF!</v>
      </c>
      <c r="I971" s="45"/>
      <c r="J971" s="35">
        <f t="shared" si="49"/>
        <v>-3.0720000000000001</v>
      </c>
      <c r="K971" s="35"/>
      <c r="L971" s="35"/>
      <c r="M971" s="49"/>
      <c r="N971" s="157">
        <f>Table2[[#This Row],[Mileage]]*-0.25</f>
        <v>0</v>
      </c>
      <c r="O971" s="13"/>
      <c r="P971" s="42" t="e">
        <f>Table2[[#This Row],[Total Payment Received Before Fees]]+Table2[[#This Row],[Unit Cost]]+Table2[[#This Row],[Shipping Cost]]+Table2[[#This Row],[Amazon Fee]]+Table2[[#This Row],[Parking Fee]]+Table2[[#This Row],[Miscellaneous / Overhead]]</f>
        <v>#REF!</v>
      </c>
      <c r="Q971" s="38">
        <v>41716</v>
      </c>
    </row>
    <row r="972" spans="1:17">
      <c r="A972" s="12">
        <v>1</v>
      </c>
      <c r="B972" s="20" t="str">
        <f>VLOOKUP(A972,'Product Database'!$1:$1048576,3,FALSE)</f>
        <v>HBG100154B</v>
      </c>
      <c r="D972" s="71">
        <v>1</v>
      </c>
      <c r="E972" s="116">
        <v>9.99</v>
      </c>
      <c r="F972" s="46">
        <v>2.75</v>
      </c>
      <c r="G972" s="156">
        <f t="shared" si="48"/>
        <v>12.74</v>
      </c>
      <c r="H972" s="45" t="e">
        <f>-VLOOKUP(B972,#REF!,3,FALSE)*0.75</f>
        <v>#REF!</v>
      </c>
      <c r="I972" s="45"/>
      <c r="J972" s="35">
        <f t="shared" si="49"/>
        <v>-1.911</v>
      </c>
      <c r="K972" s="35"/>
      <c r="L972" s="35"/>
      <c r="M972" s="49"/>
      <c r="N972" s="157">
        <f>Table2[[#This Row],[Mileage]]*-0.25</f>
        <v>0</v>
      </c>
      <c r="O972" s="13"/>
      <c r="P972" s="42" t="e">
        <f>Table2[[#This Row],[Total Payment Received Before Fees]]+Table2[[#This Row],[Unit Cost]]+Table2[[#This Row],[Shipping Cost]]+Table2[[#This Row],[Amazon Fee]]+Table2[[#This Row],[Parking Fee]]+Table2[[#This Row],[Miscellaneous / Overhead]]</f>
        <v>#REF!</v>
      </c>
      <c r="Q972" s="38">
        <v>41716</v>
      </c>
    </row>
    <row r="973" spans="1:17">
      <c r="A973" s="12" t="s">
        <v>2019</v>
      </c>
      <c r="B973" s="20" t="str">
        <f>VLOOKUP(A973,'Product Database'!$1:$1048576,3,FALSE)</f>
        <v>HBG100153B</v>
      </c>
      <c r="D973" s="71">
        <v>1</v>
      </c>
      <c r="E973" s="116">
        <v>9.99</v>
      </c>
      <c r="F973" s="46">
        <v>2.74</v>
      </c>
      <c r="G973" s="156">
        <f t="shared" si="48"/>
        <v>12.73</v>
      </c>
      <c r="H973" s="45" t="e">
        <f>-VLOOKUP(B973,#REF!,3,FALSE)*0.75</f>
        <v>#REF!</v>
      </c>
      <c r="I973" s="45"/>
      <c r="J973" s="35">
        <f t="shared" si="49"/>
        <v>-1.9095</v>
      </c>
      <c r="K973" s="35"/>
      <c r="L973" s="35"/>
      <c r="M973" s="49"/>
      <c r="N973" s="157">
        <f>Table2[[#This Row],[Mileage]]*-0.25</f>
        <v>0</v>
      </c>
      <c r="O973" s="13"/>
      <c r="P973" s="42" t="e">
        <f>Table2[[#This Row],[Total Payment Received Before Fees]]+Table2[[#This Row],[Unit Cost]]+Table2[[#This Row],[Shipping Cost]]+Table2[[#This Row],[Amazon Fee]]+Table2[[#This Row],[Parking Fee]]+Table2[[#This Row],[Miscellaneous / Overhead]]</f>
        <v>#REF!</v>
      </c>
      <c r="Q973" s="38">
        <v>41716</v>
      </c>
    </row>
    <row r="974" spans="1:17">
      <c r="A974" s="12" t="s">
        <v>3115</v>
      </c>
      <c r="B974" s="20" t="str">
        <f>VLOOKUP(A974,'Product Database'!$1:$1048576,3,FALSE)</f>
        <v>HC24522</v>
      </c>
      <c r="D974" s="71">
        <v>1</v>
      </c>
      <c r="E974" s="116">
        <v>8.99</v>
      </c>
      <c r="F974" s="46">
        <v>4.99</v>
      </c>
      <c r="G974" s="156">
        <f t="shared" si="48"/>
        <v>13.98</v>
      </c>
      <c r="H974" s="45" t="e">
        <f>-VLOOKUP(B974,#REF!,3,FALSE)*0.75</f>
        <v>#REF!</v>
      </c>
      <c r="I974" s="45"/>
      <c r="J974" s="35">
        <f t="shared" si="49"/>
        <v>-2.097</v>
      </c>
      <c r="K974" s="35"/>
      <c r="L974" s="35"/>
      <c r="M974" s="49"/>
      <c r="N974" s="157">
        <f>Table2[[#This Row],[Mileage]]*-0.25</f>
        <v>0</v>
      </c>
      <c r="O974" s="13"/>
      <c r="P974" s="42" t="e">
        <f>Table2[[#This Row],[Total Payment Received Before Fees]]+Table2[[#This Row],[Unit Cost]]+Table2[[#This Row],[Shipping Cost]]+Table2[[#This Row],[Amazon Fee]]+Table2[[#This Row],[Parking Fee]]+Table2[[#This Row],[Miscellaneous / Overhead]]</f>
        <v>#REF!</v>
      </c>
      <c r="Q974" s="38">
        <v>41716</v>
      </c>
    </row>
    <row r="975" spans="1:17">
      <c r="A975" s="12">
        <v>1</v>
      </c>
      <c r="B975" s="20" t="str">
        <f>VLOOKUP(A975,'Product Database'!$1:$1048576,3,FALSE)</f>
        <v>HBG100154B</v>
      </c>
      <c r="D975" s="71">
        <v>1</v>
      </c>
      <c r="E975" s="116">
        <v>9.99</v>
      </c>
      <c r="F975" s="46">
        <v>32.99</v>
      </c>
      <c r="G975" s="156">
        <f t="shared" si="48"/>
        <v>42.980000000000004</v>
      </c>
      <c r="H975" s="45" t="e">
        <f>-VLOOKUP(B975,#REF!,3,FALSE)*0.75</f>
        <v>#REF!</v>
      </c>
      <c r="I975" s="45"/>
      <c r="J975" s="35">
        <f t="shared" si="49"/>
        <v>-6.4470000000000001</v>
      </c>
      <c r="K975" s="35"/>
      <c r="L975" s="35"/>
      <c r="M975" s="49"/>
      <c r="N975" s="157">
        <f>Table2[[#This Row],[Mileage]]*-0.25</f>
        <v>0</v>
      </c>
      <c r="O975" s="13"/>
      <c r="P975" s="42" t="e">
        <f>Table2[[#This Row],[Total Payment Received Before Fees]]+Table2[[#This Row],[Unit Cost]]+Table2[[#This Row],[Shipping Cost]]+Table2[[#This Row],[Amazon Fee]]+Table2[[#This Row],[Parking Fee]]+Table2[[#This Row],[Miscellaneous / Overhead]]</f>
        <v>#REF!</v>
      </c>
      <c r="Q975" s="38">
        <v>41716</v>
      </c>
    </row>
    <row r="976" spans="1:17">
      <c r="A976" s="12" t="s">
        <v>1552</v>
      </c>
      <c r="B976" s="20" t="str">
        <f>VLOOKUP(A976,'Product Database'!$1:$1048576,3,FALSE)</f>
        <v>HBG100338BR</v>
      </c>
      <c r="D976" s="71">
        <v>1</v>
      </c>
      <c r="E976" s="116">
        <v>14.99</v>
      </c>
      <c r="F976" s="46">
        <v>5.49</v>
      </c>
      <c r="G976" s="156">
        <f t="shared" si="48"/>
        <v>20.48</v>
      </c>
      <c r="H976" s="45" t="e">
        <f>-VLOOKUP(B976,#REF!,3,FALSE)*0.75</f>
        <v>#REF!</v>
      </c>
      <c r="I976" s="45"/>
      <c r="J976" s="35">
        <f t="shared" si="49"/>
        <v>-3.0720000000000001</v>
      </c>
      <c r="K976" s="35"/>
      <c r="L976" s="35"/>
      <c r="M976" s="49"/>
      <c r="N976" s="157">
        <f>Table2[[#This Row],[Mileage]]*-0.25</f>
        <v>0</v>
      </c>
      <c r="O976" s="13"/>
      <c r="P976" s="42" t="e">
        <f>Table2[[#This Row],[Total Payment Received Before Fees]]+Table2[[#This Row],[Unit Cost]]+Table2[[#This Row],[Shipping Cost]]+Table2[[#This Row],[Amazon Fee]]+Table2[[#This Row],[Parking Fee]]+Table2[[#This Row],[Miscellaneous / Overhead]]</f>
        <v>#REF!</v>
      </c>
      <c r="Q976" s="38">
        <v>41716</v>
      </c>
    </row>
    <row r="977" spans="1:17">
      <c r="A977" s="12">
        <v>1</v>
      </c>
      <c r="B977" s="20" t="str">
        <f>VLOOKUP(A977,'Product Database'!$1:$1048576,3,FALSE)</f>
        <v>HBG100154B</v>
      </c>
      <c r="D977" s="71">
        <v>1</v>
      </c>
      <c r="E977" s="116">
        <v>9.99</v>
      </c>
      <c r="F977" s="46">
        <v>4.99</v>
      </c>
      <c r="G977" s="156">
        <f t="shared" si="48"/>
        <v>14.98</v>
      </c>
      <c r="H977" s="45" t="e">
        <f>-VLOOKUP(B977,#REF!,3,FALSE)*0.75</f>
        <v>#REF!</v>
      </c>
      <c r="I977" s="45"/>
      <c r="J977" s="35">
        <f t="shared" si="49"/>
        <v>-2.2469999999999999</v>
      </c>
      <c r="K977" s="35"/>
      <c r="L977" s="35"/>
      <c r="M977" s="49"/>
      <c r="N977" s="157">
        <f>Table2[[#This Row],[Mileage]]*-0.25</f>
        <v>0</v>
      </c>
      <c r="O977" s="13"/>
      <c r="P977" s="42" t="e">
        <f>Table2[[#This Row],[Total Payment Received Before Fees]]+Table2[[#This Row],[Unit Cost]]+Table2[[#This Row],[Shipping Cost]]+Table2[[#This Row],[Amazon Fee]]+Table2[[#This Row],[Parking Fee]]+Table2[[#This Row],[Miscellaneous / Overhead]]</f>
        <v>#REF!</v>
      </c>
      <c r="Q977" s="38">
        <v>41716</v>
      </c>
    </row>
    <row r="978" spans="1:17">
      <c r="A978" s="12" t="s">
        <v>2986</v>
      </c>
      <c r="B978" s="20" t="str">
        <f>VLOOKUP(A978,'Product Database'!$1:$1048576,3,FALSE)</f>
        <v>HC24653CL</v>
      </c>
      <c r="D978" s="71">
        <v>1</v>
      </c>
      <c r="E978" s="116">
        <v>11.99</v>
      </c>
      <c r="F978" s="46">
        <v>4.99</v>
      </c>
      <c r="G978" s="156">
        <f t="shared" si="48"/>
        <v>16.98</v>
      </c>
      <c r="H978" s="45" t="e">
        <f>-VLOOKUP(B978,#REF!,3,FALSE)*0.75</f>
        <v>#REF!</v>
      </c>
      <c r="I978" s="45"/>
      <c r="J978" s="35">
        <f t="shared" si="49"/>
        <v>-2.5470000000000002</v>
      </c>
      <c r="K978" s="35"/>
      <c r="L978" s="35"/>
      <c r="M978" s="49"/>
      <c r="N978" s="157">
        <f>Table2[[#This Row],[Mileage]]*-0.25</f>
        <v>0</v>
      </c>
      <c r="O978" s="13"/>
      <c r="P978" s="42" t="e">
        <f>Table2[[#This Row],[Total Payment Received Before Fees]]+Table2[[#This Row],[Unit Cost]]+Table2[[#This Row],[Shipping Cost]]+Table2[[#This Row],[Amazon Fee]]+Table2[[#This Row],[Parking Fee]]+Table2[[#This Row],[Miscellaneous / Overhead]]</f>
        <v>#REF!</v>
      </c>
      <c r="Q978" s="38">
        <v>41716</v>
      </c>
    </row>
    <row r="979" spans="1:17">
      <c r="A979" s="12">
        <v>6</v>
      </c>
      <c r="B979" s="20" t="str">
        <f>VLOOKUP(A979,'Product Database'!$1:$1048576,3,FALSE)</f>
        <v>HBG100539</v>
      </c>
      <c r="D979" s="71">
        <v>1</v>
      </c>
      <c r="E979" s="116">
        <v>9.99</v>
      </c>
      <c r="F979" s="46">
        <v>5.49</v>
      </c>
      <c r="G979" s="156">
        <f t="shared" si="48"/>
        <v>15.48</v>
      </c>
      <c r="H979" s="45" t="e">
        <f>-VLOOKUP(B979,#REF!,3,FALSE)*0.75</f>
        <v>#REF!</v>
      </c>
      <c r="I979" s="45"/>
      <c r="J979" s="35">
        <f t="shared" si="49"/>
        <v>-2.3220000000000001</v>
      </c>
      <c r="K979" s="35"/>
      <c r="L979" s="35"/>
      <c r="M979" s="49"/>
      <c r="N979" s="157">
        <f>Table2[[#This Row],[Mileage]]*-0.25</f>
        <v>0</v>
      </c>
      <c r="O979" s="13"/>
      <c r="P979" s="42" t="e">
        <f>Table2[[#This Row],[Total Payment Received Before Fees]]+Table2[[#This Row],[Unit Cost]]+Table2[[#This Row],[Shipping Cost]]+Table2[[#This Row],[Amazon Fee]]+Table2[[#This Row],[Parking Fee]]+Table2[[#This Row],[Miscellaneous / Overhead]]</f>
        <v>#REF!</v>
      </c>
      <c r="Q979" s="38">
        <v>41716</v>
      </c>
    </row>
    <row r="980" spans="1:17">
      <c r="A980" s="12" t="s">
        <v>189</v>
      </c>
      <c r="B980" s="20" t="str">
        <f>VLOOKUP(A980,'Product Database'!$1:$1048576,3,FALSE)</f>
        <v>HBG100613S</v>
      </c>
      <c r="D980" s="71">
        <v>1</v>
      </c>
      <c r="E980" s="116">
        <v>20</v>
      </c>
      <c r="F980" s="46">
        <v>5.49</v>
      </c>
      <c r="G980" s="156">
        <f t="shared" si="48"/>
        <v>25.490000000000002</v>
      </c>
      <c r="H980" s="45" t="e">
        <f>-VLOOKUP(B980,#REF!,3,FALSE)*0.75</f>
        <v>#REF!</v>
      </c>
      <c r="I980" s="45"/>
      <c r="J980" s="35">
        <f t="shared" si="49"/>
        <v>-3.8235000000000001</v>
      </c>
      <c r="K980" s="35"/>
      <c r="L980" s="35"/>
      <c r="M980" s="49"/>
      <c r="N980" s="157">
        <f>Table2[[#This Row],[Mileage]]*-0.25</f>
        <v>0</v>
      </c>
      <c r="O980" s="13"/>
      <c r="P980" s="42" t="e">
        <f>Table2[[#This Row],[Total Payment Received Before Fees]]+Table2[[#This Row],[Unit Cost]]+Table2[[#This Row],[Shipping Cost]]+Table2[[#This Row],[Amazon Fee]]+Table2[[#This Row],[Parking Fee]]+Table2[[#This Row],[Miscellaneous / Overhead]]</f>
        <v>#REF!</v>
      </c>
      <c r="Q980" s="38">
        <v>41716</v>
      </c>
    </row>
    <row r="981" spans="1:17">
      <c r="A981" s="12" t="s">
        <v>189</v>
      </c>
      <c r="B981" s="20" t="str">
        <f>VLOOKUP(A981,'Product Database'!$1:$1048576,3,FALSE)</f>
        <v>HBG100613S</v>
      </c>
      <c r="D981" s="71">
        <v>1</v>
      </c>
      <c r="E981" s="116">
        <v>20</v>
      </c>
      <c r="F981" s="46">
        <v>5.49</v>
      </c>
      <c r="G981" s="156">
        <f t="shared" si="48"/>
        <v>25.490000000000002</v>
      </c>
      <c r="H981" s="45" t="e">
        <f>-VLOOKUP(B981,#REF!,3,FALSE)*0.75</f>
        <v>#REF!</v>
      </c>
      <c r="I981" s="45"/>
      <c r="J981" s="35">
        <f t="shared" si="49"/>
        <v>-3.8235000000000001</v>
      </c>
      <c r="K981" s="35"/>
      <c r="L981" s="35"/>
      <c r="M981" s="49"/>
      <c r="N981" s="157">
        <f>Table2[[#This Row],[Mileage]]*-0.25</f>
        <v>0</v>
      </c>
      <c r="O981" s="13"/>
      <c r="P981" s="42" t="e">
        <f>Table2[[#This Row],[Total Payment Received Before Fees]]+Table2[[#This Row],[Unit Cost]]+Table2[[#This Row],[Shipping Cost]]+Table2[[#This Row],[Amazon Fee]]+Table2[[#This Row],[Parking Fee]]+Table2[[#This Row],[Miscellaneous / Overhead]]</f>
        <v>#REF!</v>
      </c>
      <c r="Q981" s="38">
        <v>41716</v>
      </c>
    </row>
    <row r="982" spans="1:17">
      <c r="A982" s="12" t="s">
        <v>1476</v>
      </c>
      <c r="B982" s="20" t="str">
        <f>VLOOKUP(A982,'Product Database'!$1:$1048576,3,FALSE)</f>
        <v>HBG100287B</v>
      </c>
      <c r="D982" s="71">
        <v>1</v>
      </c>
      <c r="E982" s="116">
        <v>24.99</v>
      </c>
      <c r="F982" s="46">
        <v>6.49</v>
      </c>
      <c r="G982" s="156">
        <f t="shared" si="48"/>
        <v>31.479999999999997</v>
      </c>
      <c r="H982" s="45" t="e">
        <f>-VLOOKUP(B982,#REF!,3,FALSE)*0.75</f>
        <v>#REF!</v>
      </c>
      <c r="I982" s="45"/>
      <c r="J982" s="35">
        <f t="shared" si="49"/>
        <v>-4.7219999999999995</v>
      </c>
      <c r="K982" s="35"/>
      <c r="L982" s="35"/>
      <c r="M982" s="49"/>
      <c r="N982" s="157">
        <f>Table2[[#This Row],[Mileage]]*-0.25</f>
        <v>0</v>
      </c>
      <c r="O982" s="13"/>
      <c r="P982" s="42" t="e">
        <f>Table2[[#This Row],[Total Payment Received Before Fees]]+Table2[[#This Row],[Unit Cost]]+Table2[[#This Row],[Shipping Cost]]+Table2[[#This Row],[Amazon Fee]]+Table2[[#This Row],[Parking Fee]]+Table2[[#This Row],[Miscellaneous / Overhead]]</f>
        <v>#REF!</v>
      </c>
      <c r="Q982" s="38">
        <v>41716</v>
      </c>
    </row>
    <row r="983" spans="1:17">
      <c r="A983" s="12" t="s">
        <v>2316</v>
      </c>
      <c r="B983" s="20" t="str">
        <f>VLOOKUP(A983,'Product Database'!$1:$1048576,3,FALSE)</f>
        <v>GCH1164B</v>
      </c>
      <c r="D983" s="71">
        <v>1</v>
      </c>
      <c r="E983" s="116">
        <v>5.49</v>
      </c>
      <c r="F983" s="46">
        <v>4.74</v>
      </c>
      <c r="G983" s="156">
        <f t="shared" si="48"/>
        <v>10.23</v>
      </c>
      <c r="H983" s="45" t="e">
        <f>-VLOOKUP(B983,#REF!,3,FALSE)*0.75</f>
        <v>#REF!</v>
      </c>
      <c r="I983" s="45"/>
      <c r="J983" s="35">
        <f t="shared" si="49"/>
        <v>-1.5345</v>
      </c>
      <c r="K983" s="35"/>
      <c r="L983" s="35"/>
      <c r="M983" s="49"/>
      <c r="N983" s="157">
        <f>Table2[[#This Row],[Mileage]]*-0.25</f>
        <v>0</v>
      </c>
      <c r="O983" s="13"/>
      <c r="P983" s="42" t="e">
        <f>Table2[[#This Row],[Total Payment Received Before Fees]]+Table2[[#This Row],[Unit Cost]]+Table2[[#This Row],[Shipping Cost]]+Table2[[#This Row],[Amazon Fee]]+Table2[[#This Row],[Parking Fee]]+Table2[[#This Row],[Miscellaneous / Overhead]]</f>
        <v>#REF!</v>
      </c>
      <c r="Q983" s="38">
        <v>41716</v>
      </c>
    </row>
    <row r="984" spans="1:17">
      <c r="A984" s="12" t="s">
        <v>1552</v>
      </c>
      <c r="B984" s="20" t="str">
        <f>VLOOKUP(A984,'Product Database'!$1:$1048576,3,FALSE)</f>
        <v>HBG100338BR</v>
      </c>
      <c r="D984" s="71">
        <v>1</v>
      </c>
      <c r="E984" s="116">
        <v>14.99</v>
      </c>
      <c r="F984" s="46">
        <v>5.49</v>
      </c>
      <c r="G984" s="156">
        <f t="shared" si="48"/>
        <v>20.48</v>
      </c>
      <c r="H984" s="45" t="e">
        <f>-VLOOKUP(B984,#REF!,3,FALSE)*0.75</f>
        <v>#REF!</v>
      </c>
      <c r="I984" s="45"/>
      <c r="J984" s="35">
        <f t="shared" si="49"/>
        <v>-3.0720000000000001</v>
      </c>
      <c r="K984" s="35"/>
      <c r="L984" s="35"/>
      <c r="M984" s="49"/>
      <c r="N984" s="157">
        <f>Table2[[#This Row],[Mileage]]*-0.25</f>
        <v>0</v>
      </c>
      <c r="O984" s="13"/>
      <c r="P984" s="42" t="e">
        <f>Table2[[#This Row],[Total Payment Received Before Fees]]+Table2[[#This Row],[Unit Cost]]+Table2[[#This Row],[Shipping Cost]]+Table2[[#This Row],[Amazon Fee]]+Table2[[#This Row],[Parking Fee]]+Table2[[#This Row],[Miscellaneous / Overhead]]</f>
        <v>#REF!</v>
      </c>
      <c r="Q984" s="38">
        <v>41716</v>
      </c>
    </row>
    <row r="985" spans="1:17">
      <c r="A985" s="12" t="s">
        <v>3119</v>
      </c>
      <c r="B985" s="20" t="str">
        <f>VLOOKUP(A985,'Product Database'!$1:$1048576,3,FALSE)</f>
        <v>HC24521</v>
      </c>
      <c r="D985" s="71">
        <v>1</v>
      </c>
      <c r="E985" s="116">
        <v>7.99</v>
      </c>
      <c r="F985" s="46">
        <v>9.49</v>
      </c>
      <c r="G985" s="156">
        <f t="shared" si="48"/>
        <v>17.48</v>
      </c>
      <c r="H985" s="45">
        <v>-0.75</v>
      </c>
      <c r="I985" s="45"/>
      <c r="J985" s="35">
        <f t="shared" si="49"/>
        <v>-2.6219999999999999</v>
      </c>
      <c r="K985" s="35"/>
      <c r="L985" s="35"/>
      <c r="M985" s="49"/>
      <c r="N985" s="157">
        <f>Table2[[#This Row],[Mileage]]*-0.25</f>
        <v>0</v>
      </c>
      <c r="O985" s="13"/>
      <c r="P985" s="42">
        <f>Table2[[#This Row],[Total Payment Received Before Fees]]+Table2[[#This Row],[Unit Cost]]+Table2[[#This Row],[Shipping Cost]]+Table2[[#This Row],[Amazon Fee]]+Table2[[#This Row],[Parking Fee]]+Table2[[#This Row],[Miscellaneous / Overhead]]</f>
        <v>14.108000000000001</v>
      </c>
      <c r="Q985" s="38">
        <v>41717</v>
      </c>
    </row>
    <row r="986" spans="1:17">
      <c r="A986" s="12" t="s">
        <v>2220</v>
      </c>
      <c r="B986" s="20" t="str">
        <f>VLOOKUP(A986,'Product Database'!$1:$1048576,3,FALSE)</f>
        <v>GCH1298</v>
      </c>
      <c r="D986" s="71">
        <v>1</v>
      </c>
      <c r="E986" s="116">
        <v>6.49</v>
      </c>
      <c r="F986" s="46">
        <v>4.74</v>
      </c>
      <c r="G986" s="156">
        <f t="shared" si="48"/>
        <v>11.23</v>
      </c>
      <c r="H986" s="45" t="e">
        <f>-VLOOKUP(B986,#REF!,3,FALSE)*0.75</f>
        <v>#REF!</v>
      </c>
      <c r="I986" s="45"/>
      <c r="J986" s="35">
        <f t="shared" si="49"/>
        <v>-1.6845000000000001</v>
      </c>
      <c r="K986" s="35"/>
      <c r="L986" s="35"/>
      <c r="M986" s="49"/>
      <c r="N986" s="157">
        <f>Table2[[#This Row],[Mileage]]*-0.25</f>
        <v>0</v>
      </c>
      <c r="O986" s="13"/>
      <c r="P986" s="42" t="e">
        <f>Table2[[#This Row],[Total Payment Received Before Fees]]+Table2[[#This Row],[Unit Cost]]+Table2[[#This Row],[Shipping Cost]]+Table2[[#This Row],[Amazon Fee]]+Table2[[#This Row],[Parking Fee]]+Table2[[#This Row],[Miscellaneous / Overhead]]</f>
        <v>#REF!</v>
      </c>
      <c r="Q986" s="38">
        <v>41717</v>
      </c>
    </row>
    <row r="987" spans="1:17">
      <c r="A987" s="12" t="s">
        <v>3366</v>
      </c>
      <c r="B987" s="20" t="str">
        <f>VLOOKUP(A987,'Product Database'!$1:$1048576,3,FALSE)</f>
        <v>DR170</v>
      </c>
      <c r="D987" s="71">
        <v>1</v>
      </c>
      <c r="E987" s="116">
        <v>19.989999999999998</v>
      </c>
      <c r="F987" s="46">
        <v>12.49</v>
      </c>
      <c r="G987" s="156">
        <f t="shared" si="48"/>
        <v>32.479999999999997</v>
      </c>
      <c r="H987" s="45" t="e">
        <f>-VLOOKUP(B987,#REF!,3,FALSE)*0.75</f>
        <v>#REF!</v>
      </c>
      <c r="I987" s="45"/>
      <c r="J987" s="35">
        <f t="shared" si="49"/>
        <v>-4.871999999999999</v>
      </c>
      <c r="K987" s="35"/>
      <c r="L987" s="35"/>
      <c r="M987" s="49"/>
      <c r="N987" s="157">
        <f>Table2[[#This Row],[Mileage]]*-0.25</f>
        <v>0</v>
      </c>
      <c r="O987" s="13"/>
      <c r="P987" s="42" t="e">
        <f>Table2[[#This Row],[Total Payment Received Before Fees]]+Table2[[#This Row],[Unit Cost]]+Table2[[#This Row],[Shipping Cost]]+Table2[[#This Row],[Amazon Fee]]+Table2[[#This Row],[Parking Fee]]+Table2[[#This Row],[Miscellaneous / Overhead]]</f>
        <v>#REF!</v>
      </c>
      <c r="Q987" s="38">
        <v>41717</v>
      </c>
    </row>
    <row r="988" spans="1:17">
      <c r="A988" s="12" t="s">
        <v>6031</v>
      </c>
      <c r="B988" s="20" t="str">
        <f>VLOOKUP(A988,'Product Database'!$1:$1048576,3,FALSE)</f>
        <v>HBGKD001R</v>
      </c>
      <c r="D988" s="71">
        <v>1</v>
      </c>
      <c r="E988" s="116">
        <v>9.99</v>
      </c>
      <c r="F988" s="46">
        <v>4.99</v>
      </c>
      <c r="G988" s="156">
        <f t="shared" si="48"/>
        <v>14.98</v>
      </c>
      <c r="H988" s="45" t="e">
        <f>-VLOOKUP(B988,#REF!,3,FALSE)*0.75</f>
        <v>#REF!</v>
      </c>
      <c r="I988" s="45"/>
      <c r="J988" s="35">
        <f t="shared" si="49"/>
        <v>-2.2469999999999999</v>
      </c>
      <c r="K988" s="35"/>
      <c r="L988" s="35"/>
      <c r="M988" s="49"/>
      <c r="N988" s="157">
        <f>Table2[[#This Row],[Mileage]]*-0.25</f>
        <v>0</v>
      </c>
      <c r="O988" s="13"/>
      <c r="P988" s="42" t="e">
        <f>Table2[[#This Row],[Total Payment Received Before Fees]]+Table2[[#This Row],[Unit Cost]]+Table2[[#This Row],[Shipping Cost]]+Table2[[#This Row],[Amazon Fee]]+Table2[[#This Row],[Parking Fee]]+Table2[[#This Row],[Miscellaneous / Overhead]]</f>
        <v>#REF!</v>
      </c>
      <c r="Q988" s="38">
        <v>41717</v>
      </c>
    </row>
    <row r="989" spans="1:17">
      <c r="A989" s="12" t="s">
        <v>2804</v>
      </c>
      <c r="B989" s="20" t="str">
        <f>VLOOKUP(A989,'Product Database'!$1:$1048576,3,FALSE)</f>
        <v>CAP00137BR</v>
      </c>
      <c r="D989" s="71">
        <v>1</v>
      </c>
      <c r="E989" s="116">
        <v>10.99</v>
      </c>
      <c r="F989" s="46">
        <v>2.75</v>
      </c>
      <c r="G989" s="156">
        <f t="shared" si="48"/>
        <v>13.74</v>
      </c>
      <c r="H989" s="45" t="e">
        <f>-VLOOKUP(B989,#REF!,3,FALSE)*0.75</f>
        <v>#REF!</v>
      </c>
      <c r="I989" s="45"/>
      <c r="J989" s="35">
        <f t="shared" si="49"/>
        <v>-2.0609999999999999</v>
      </c>
      <c r="K989" s="35"/>
      <c r="L989" s="35"/>
      <c r="M989" s="49"/>
      <c r="N989" s="157">
        <f>Table2[[#This Row],[Mileage]]*-0.25</f>
        <v>0</v>
      </c>
      <c r="O989" s="13"/>
      <c r="P989" s="42" t="e">
        <f>Table2[[#This Row],[Total Payment Received Before Fees]]+Table2[[#This Row],[Unit Cost]]+Table2[[#This Row],[Shipping Cost]]+Table2[[#This Row],[Amazon Fee]]+Table2[[#This Row],[Parking Fee]]+Table2[[#This Row],[Miscellaneous / Overhead]]</f>
        <v>#REF!</v>
      </c>
      <c r="Q989" s="38">
        <v>41717</v>
      </c>
    </row>
    <row r="990" spans="1:17">
      <c r="A990" s="12" t="s">
        <v>2803</v>
      </c>
      <c r="B990" s="20" t="str">
        <f>VLOOKUP(A990,'Product Database'!$1:$1048576,3,FALSE)</f>
        <v>CAP00137BL</v>
      </c>
      <c r="D990" s="71">
        <v>1</v>
      </c>
      <c r="E990" s="116">
        <v>10.99</v>
      </c>
      <c r="F990" s="46">
        <v>2.74</v>
      </c>
      <c r="G990" s="156">
        <f t="shared" si="48"/>
        <v>13.73</v>
      </c>
      <c r="H990" s="45" t="e">
        <f>-VLOOKUP(B990,#REF!,3,FALSE)*0.75</f>
        <v>#REF!</v>
      </c>
      <c r="I990" s="45"/>
      <c r="J990" s="35">
        <f t="shared" si="49"/>
        <v>-2.0594999999999999</v>
      </c>
      <c r="K990" s="35"/>
      <c r="L990" s="35"/>
      <c r="M990" s="49"/>
      <c r="N990" s="157">
        <f>Table2[[#This Row],[Mileage]]*-0.25</f>
        <v>0</v>
      </c>
      <c r="O990" s="13"/>
      <c r="P990" s="42" t="e">
        <f>Table2[[#This Row],[Total Payment Received Before Fees]]+Table2[[#This Row],[Unit Cost]]+Table2[[#This Row],[Shipping Cost]]+Table2[[#This Row],[Amazon Fee]]+Table2[[#This Row],[Parking Fee]]+Table2[[#This Row],[Miscellaneous / Overhead]]</f>
        <v>#REF!</v>
      </c>
      <c r="Q990" s="38">
        <v>41717</v>
      </c>
    </row>
    <row r="991" spans="1:17">
      <c r="A991" s="12" t="s">
        <v>384</v>
      </c>
      <c r="B991" s="20" t="str">
        <f>VLOOKUP(A991,'Product Database'!$1:$1048576,3,FALSE)</f>
        <v>HWZZ002</v>
      </c>
      <c r="D991" s="71">
        <v>1</v>
      </c>
      <c r="E991" s="116">
        <v>8.99</v>
      </c>
      <c r="F991" s="46">
        <v>5.49</v>
      </c>
      <c r="G991" s="156">
        <f t="shared" si="48"/>
        <v>14.48</v>
      </c>
      <c r="H991" s="45" t="e">
        <f>-VLOOKUP(B991,#REF!,3,FALSE)*0.75</f>
        <v>#REF!</v>
      </c>
      <c r="I991" s="45"/>
      <c r="J991" s="35">
        <f t="shared" si="49"/>
        <v>-2.1720000000000002</v>
      </c>
      <c r="K991" s="35"/>
      <c r="L991" s="35"/>
      <c r="M991" s="49"/>
      <c r="N991" s="157">
        <f>Table2[[#This Row],[Mileage]]*-0.25</f>
        <v>0</v>
      </c>
      <c r="O991" s="13"/>
      <c r="P991" s="42" t="e">
        <f>Table2[[#This Row],[Total Payment Received Before Fees]]+Table2[[#This Row],[Unit Cost]]+Table2[[#This Row],[Shipping Cost]]+Table2[[#This Row],[Amazon Fee]]+Table2[[#This Row],[Parking Fee]]+Table2[[#This Row],[Miscellaneous / Overhead]]</f>
        <v>#REF!</v>
      </c>
      <c r="Q991" s="38">
        <v>41717</v>
      </c>
    </row>
    <row r="992" spans="1:17">
      <c r="A992" s="12">
        <v>1</v>
      </c>
      <c r="B992" s="20" t="str">
        <f>VLOOKUP(A992,'Product Database'!$1:$1048576,3,FALSE)</f>
        <v>HBG100154B</v>
      </c>
      <c r="D992" s="71">
        <v>1</v>
      </c>
      <c r="E992" s="116">
        <v>9.99</v>
      </c>
      <c r="F992" s="46">
        <v>4.99</v>
      </c>
      <c r="G992" s="156">
        <f t="shared" si="48"/>
        <v>14.98</v>
      </c>
      <c r="H992" s="45" t="e">
        <f>-VLOOKUP(B992,#REF!,3,FALSE)*0.75</f>
        <v>#REF!</v>
      </c>
      <c r="I992" s="45"/>
      <c r="J992" s="35">
        <f t="shared" si="49"/>
        <v>-2.2469999999999999</v>
      </c>
      <c r="K992" s="35"/>
      <c r="L992" s="35"/>
      <c r="M992" s="49"/>
      <c r="N992" s="157">
        <f>Table2[[#This Row],[Mileage]]*-0.25</f>
        <v>0</v>
      </c>
      <c r="O992" s="13"/>
      <c r="P992" s="42" t="e">
        <f>Table2[[#This Row],[Total Payment Received Before Fees]]+Table2[[#This Row],[Unit Cost]]+Table2[[#This Row],[Shipping Cost]]+Table2[[#This Row],[Amazon Fee]]+Table2[[#This Row],[Parking Fee]]+Table2[[#This Row],[Miscellaneous / Overhead]]</f>
        <v>#REF!</v>
      </c>
      <c r="Q992" s="38">
        <v>41717</v>
      </c>
    </row>
    <row r="993" spans="1:17">
      <c r="A993" s="12" t="s">
        <v>3003</v>
      </c>
      <c r="B993" s="20" t="str">
        <f>VLOOKUP(A993,'Product Database'!$1:$1048576,3,FALSE)</f>
        <v>HCXQ001B</v>
      </c>
      <c r="D993" s="71">
        <v>1</v>
      </c>
      <c r="E993" s="116">
        <v>14.99</v>
      </c>
      <c r="F993" s="46">
        <v>2.74</v>
      </c>
      <c r="G993" s="156">
        <f t="shared" si="48"/>
        <v>17.73</v>
      </c>
      <c r="H993" s="45" t="e">
        <f>-VLOOKUP(B993,#REF!,3,FALSE)*0.75</f>
        <v>#REF!</v>
      </c>
      <c r="I993" s="45"/>
      <c r="J993" s="35">
        <f t="shared" si="49"/>
        <v>-2.6595</v>
      </c>
      <c r="K993" s="35"/>
      <c r="L993" s="35"/>
      <c r="M993" s="49"/>
      <c r="N993" s="157">
        <f>Table2[[#This Row],[Mileage]]*-0.25</f>
        <v>0</v>
      </c>
      <c r="O993" s="13"/>
      <c r="P993" s="42" t="e">
        <f>Table2[[#This Row],[Total Payment Received Before Fees]]+Table2[[#This Row],[Unit Cost]]+Table2[[#This Row],[Shipping Cost]]+Table2[[#This Row],[Amazon Fee]]+Table2[[#This Row],[Parking Fee]]+Table2[[#This Row],[Miscellaneous / Overhead]]</f>
        <v>#REF!</v>
      </c>
      <c r="Q993" s="38">
        <v>41717</v>
      </c>
    </row>
    <row r="994" spans="1:17">
      <c r="A994" s="12" t="s">
        <v>3119</v>
      </c>
      <c r="B994" s="20" t="str">
        <f>VLOOKUP(A994,'Product Database'!$1:$1048576,3,FALSE)</f>
        <v>HC24521</v>
      </c>
      <c r="D994" s="71">
        <v>1</v>
      </c>
      <c r="E994" s="116">
        <v>7.99</v>
      </c>
      <c r="F994" s="46">
        <v>2.75</v>
      </c>
      <c r="G994" s="156">
        <f t="shared" si="48"/>
        <v>10.74</v>
      </c>
      <c r="H994" s="45">
        <v>-0.75</v>
      </c>
      <c r="I994" s="45"/>
      <c r="J994" s="35">
        <f t="shared" si="49"/>
        <v>-1.611</v>
      </c>
      <c r="K994" s="35"/>
      <c r="L994" s="35"/>
      <c r="M994" s="49"/>
      <c r="N994" s="157">
        <f>Table2[[#This Row],[Mileage]]*-0.25</f>
        <v>0</v>
      </c>
      <c r="O994" s="13"/>
      <c r="P994" s="42">
        <f>Table2[[#This Row],[Total Payment Received Before Fees]]+Table2[[#This Row],[Unit Cost]]+Table2[[#This Row],[Shipping Cost]]+Table2[[#This Row],[Amazon Fee]]+Table2[[#This Row],[Parking Fee]]+Table2[[#This Row],[Miscellaneous / Overhead]]</f>
        <v>8.3789999999999996</v>
      </c>
      <c r="Q994" s="38">
        <v>41717</v>
      </c>
    </row>
    <row r="995" spans="1:17">
      <c r="A995" s="12" t="s">
        <v>3056</v>
      </c>
      <c r="B995" s="20" t="str">
        <f>VLOOKUP(A995,'Product Database'!$1:$1048576,3,FALSE)</f>
        <v>HC24624HM</v>
      </c>
      <c r="D995" s="71">
        <v>1</v>
      </c>
      <c r="E995" s="116">
        <v>8.99</v>
      </c>
      <c r="F995" s="46">
        <v>5.99</v>
      </c>
      <c r="G995" s="156">
        <f t="shared" si="48"/>
        <v>14.98</v>
      </c>
      <c r="H995" s="45" t="e">
        <f>-VLOOKUP(B995,#REF!,3,FALSE)*0.75</f>
        <v>#REF!</v>
      </c>
      <c r="I995" s="45"/>
      <c r="J995" s="35">
        <f t="shared" si="49"/>
        <v>-2.2469999999999999</v>
      </c>
      <c r="K995" s="35"/>
      <c r="L995" s="35"/>
      <c r="M995" s="49"/>
      <c r="N995" s="157">
        <f>Table2[[#This Row],[Mileage]]*-0.25</f>
        <v>0</v>
      </c>
      <c r="O995" s="13"/>
      <c r="P995" s="42" t="e">
        <f>Table2[[#This Row],[Total Payment Received Before Fees]]+Table2[[#This Row],[Unit Cost]]+Table2[[#This Row],[Shipping Cost]]+Table2[[#This Row],[Amazon Fee]]+Table2[[#This Row],[Parking Fee]]+Table2[[#This Row],[Miscellaneous / Overhead]]</f>
        <v>#REF!</v>
      </c>
      <c r="Q995" s="38">
        <v>41717</v>
      </c>
    </row>
    <row r="996" spans="1:17">
      <c r="A996" s="12" t="s">
        <v>3119</v>
      </c>
      <c r="B996" s="20" t="str">
        <f>VLOOKUP(A996,'Product Database'!$1:$1048576,3,FALSE)</f>
        <v>HC24521</v>
      </c>
      <c r="D996" s="71">
        <v>1</v>
      </c>
      <c r="E996" s="116">
        <v>7.99</v>
      </c>
      <c r="F996" s="46">
        <v>4.99</v>
      </c>
      <c r="G996" s="156">
        <f t="shared" si="48"/>
        <v>12.98</v>
      </c>
      <c r="H996" s="45">
        <v>-0.75</v>
      </c>
      <c r="I996" s="45"/>
      <c r="J996" s="35">
        <f t="shared" si="49"/>
        <v>-1.9470000000000001</v>
      </c>
      <c r="K996" s="35"/>
      <c r="L996" s="35"/>
      <c r="M996" s="49"/>
      <c r="N996" s="157">
        <f>Table2[[#This Row],[Mileage]]*-0.25</f>
        <v>0</v>
      </c>
      <c r="O996" s="13"/>
      <c r="P996" s="42">
        <f>Table2[[#This Row],[Total Payment Received Before Fees]]+Table2[[#This Row],[Unit Cost]]+Table2[[#This Row],[Shipping Cost]]+Table2[[#This Row],[Amazon Fee]]+Table2[[#This Row],[Parking Fee]]+Table2[[#This Row],[Miscellaneous / Overhead]]</f>
        <v>10.283000000000001</v>
      </c>
      <c r="Q996" s="38">
        <v>41717</v>
      </c>
    </row>
    <row r="997" spans="1:17">
      <c r="A997" s="12" t="s">
        <v>3008</v>
      </c>
      <c r="B997" s="20" t="str">
        <f>VLOOKUP(A997,'Product Database'!$1:$1048576,3,FALSE)</f>
        <v>HC24626HM</v>
      </c>
      <c r="D997" s="71">
        <v>1</v>
      </c>
      <c r="E997" s="116">
        <v>7.99</v>
      </c>
      <c r="F997" s="46">
        <v>4.99</v>
      </c>
      <c r="G997" s="156">
        <f t="shared" si="48"/>
        <v>12.98</v>
      </c>
      <c r="H997" s="45" t="e">
        <f>-VLOOKUP(B997,#REF!,3,FALSE)*0.75</f>
        <v>#REF!</v>
      </c>
      <c r="I997" s="45"/>
      <c r="J997" s="35">
        <f t="shared" si="49"/>
        <v>-1.9470000000000001</v>
      </c>
      <c r="K997" s="35"/>
      <c r="L997" s="35"/>
      <c r="M997" s="49"/>
      <c r="N997" s="157">
        <f>Table2[[#This Row],[Mileage]]*-0.25</f>
        <v>0</v>
      </c>
      <c r="O997" s="13"/>
      <c r="P997" s="42" t="e">
        <f>Table2[[#This Row],[Total Payment Received Before Fees]]+Table2[[#This Row],[Unit Cost]]+Table2[[#This Row],[Shipping Cost]]+Table2[[#This Row],[Amazon Fee]]+Table2[[#This Row],[Parking Fee]]+Table2[[#This Row],[Miscellaneous / Overhead]]</f>
        <v>#REF!</v>
      </c>
      <c r="Q997" s="38">
        <v>41717</v>
      </c>
    </row>
    <row r="998" spans="1:17">
      <c r="A998" s="12" t="s">
        <v>2832</v>
      </c>
      <c r="B998" s="20" t="str">
        <f>VLOOKUP(A998,'Product Database'!$1:$1048576,3,FALSE)</f>
        <v>CAP-00100B</v>
      </c>
      <c r="D998" s="71">
        <v>1</v>
      </c>
      <c r="E998" s="116">
        <v>12.99</v>
      </c>
      <c r="F998" s="46">
        <v>1.25</v>
      </c>
      <c r="G998" s="156">
        <f t="shared" si="48"/>
        <v>14.24</v>
      </c>
      <c r="H998" s="45" t="e">
        <f>-VLOOKUP(B998,#REF!,3,FALSE)*0.75</f>
        <v>#REF!</v>
      </c>
      <c r="I998" s="45"/>
      <c r="J998" s="35">
        <f t="shared" si="49"/>
        <v>-2.1360000000000001</v>
      </c>
      <c r="K998" s="35"/>
      <c r="L998" s="35"/>
      <c r="M998" s="49"/>
      <c r="N998" s="157">
        <f>Table2[[#This Row],[Mileage]]*-0.25</f>
        <v>0</v>
      </c>
      <c r="O998" s="13"/>
      <c r="P998" s="42" t="e">
        <f>Table2[[#This Row],[Total Payment Received Before Fees]]+Table2[[#This Row],[Unit Cost]]+Table2[[#This Row],[Shipping Cost]]+Table2[[#This Row],[Amazon Fee]]+Table2[[#This Row],[Parking Fee]]+Table2[[#This Row],[Miscellaneous / Overhead]]</f>
        <v>#REF!</v>
      </c>
      <c r="Q998" s="38">
        <v>41718</v>
      </c>
    </row>
    <row r="999" spans="1:17">
      <c r="A999" s="12" t="s">
        <v>3488</v>
      </c>
      <c r="B999" s="20" t="str">
        <f>VLOOKUP(A999,'Product Database'!$1:$1048576,3,FALSE)</f>
        <v>CAP-00065B</v>
      </c>
      <c r="D999" s="71">
        <v>1</v>
      </c>
      <c r="E999" s="116">
        <v>10.99</v>
      </c>
      <c r="F999" s="46">
        <v>1.25</v>
      </c>
      <c r="G999" s="156">
        <f t="shared" si="48"/>
        <v>12.24</v>
      </c>
      <c r="H999" s="45" t="e">
        <f>-VLOOKUP(B999,#REF!,3,FALSE)*0.75</f>
        <v>#REF!</v>
      </c>
      <c r="I999" s="45"/>
      <c r="J999" s="35">
        <f t="shared" si="49"/>
        <v>-1.8359999999999999</v>
      </c>
      <c r="K999" s="35"/>
      <c r="L999" s="35"/>
      <c r="M999" s="49"/>
      <c r="N999" s="157">
        <f>Table2[[#This Row],[Mileage]]*-0.25</f>
        <v>0</v>
      </c>
      <c r="O999" s="13"/>
      <c r="P999" s="42" t="e">
        <f>Table2[[#This Row],[Total Payment Received Before Fees]]+Table2[[#This Row],[Unit Cost]]+Table2[[#This Row],[Shipping Cost]]+Table2[[#This Row],[Amazon Fee]]+Table2[[#This Row],[Parking Fee]]+Table2[[#This Row],[Miscellaneous / Overhead]]</f>
        <v>#REF!</v>
      </c>
      <c r="Q999" s="38">
        <v>41718</v>
      </c>
    </row>
    <row r="1000" spans="1:17">
      <c r="A1000" s="12" t="s">
        <v>3489</v>
      </c>
      <c r="B1000" s="20" t="str">
        <f>VLOOKUP(A1000,'Product Database'!$1:$1048576,3,FALSE)</f>
        <v>CAP-00065BEI</v>
      </c>
      <c r="D1000" s="71">
        <v>1</v>
      </c>
      <c r="E1000" s="116">
        <v>10.99</v>
      </c>
      <c r="F1000" s="46">
        <v>1.25</v>
      </c>
      <c r="G1000" s="156">
        <f t="shared" si="48"/>
        <v>12.24</v>
      </c>
      <c r="H1000" s="45" t="e">
        <f>-VLOOKUP(B1000,#REF!,3,FALSE)*0.75</f>
        <v>#REF!</v>
      </c>
      <c r="I1000" s="45"/>
      <c r="J1000" s="35">
        <f t="shared" si="49"/>
        <v>-1.8359999999999999</v>
      </c>
      <c r="K1000" s="35"/>
      <c r="L1000" s="35"/>
      <c r="M1000" s="49"/>
      <c r="N1000" s="157">
        <f>Table2[[#This Row],[Mileage]]*-0.25</f>
        <v>0</v>
      </c>
      <c r="O1000" s="13"/>
      <c r="P1000" s="42" t="e">
        <f>Table2[[#This Row],[Total Payment Received Before Fees]]+Table2[[#This Row],[Unit Cost]]+Table2[[#This Row],[Shipping Cost]]+Table2[[#This Row],[Amazon Fee]]+Table2[[#This Row],[Parking Fee]]+Table2[[#This Row],[Miscellaneous / Overhead]]</f>
        <v>#REF!</v>
      </c>
      <c r="Q1000" s="38">
        <v>41718</v>
      </c>
    </row>
    <row r="1001" spans="1:17">
      <c r="A1001" s="12" t="s">
        <v>2822</v>
      </c>
      <c r="B1001" s="20" t="str">
        <f>VLOOKUP(A1001,'Product Database'!$1:$1048576,3,FALSE)</f>
        <v>CAP-00099B</v>
      </c>
      <c r="D1001" s="71">
        <v>1</v>
      </c>
      <c r="E1001" s="116">
        <v>11.99</v>
      </c>
      <c r="F1001" s="46">
        <v>1.25</v>
      </c>
      <c r="G1001" s="156">
        <f t="shared" si="48"/>
        <v>13.24</v>
      </c>
      <c r="H1001" s="45" t="e">
        <f>-VLOOKUP(B1001,#REF!,3,FALSE)*0.75</f>
        <v>#REF!</v>
      </c>
      <c r="I1001" s="45"/>
      <c r="J1001" s="35">
        <f t="shared" si="49"/>
        <v>-1.986</v>
      </c>
      <c r="K1001" s="35"/>
      <c r="L1001" s="35"/>
      <c r="M1001" s="49"/>
      <c r="N1001" s="157">
        <f>Table2[[#This Row],[Mileage]]*-0.25</f>
        <v>0</v>
      </c>
      <c r="O1001" s="13"/>
      <c r="P1001" s="42" t="e">
        <f>Table2[[#This Row],[Total Payment Received Before Fees]]+Table2[[#This Row],[Unit Cost]]+Table2[[#This Row],[Shipping Cost]]+Table2[[#This Row],[Amazon Fee]]+Table2[[#This Row],[Parking Fee]]+Table2[[#This Row],[Miscellaneous / Overhead]]</f>
        <v>#REF!</v>
      </c>
      <c r="Q1001" s="38">
        <v>41718</v>
      </c>
    </row>
    <row r="1002" spans="1:17">
      <c r="A1002" s="12" t="s">
        <v>2819</v>
      </c>
      <c r="B1002" s="20" t="str">
        <f>VLOOKUP(A1002,'Product Database'!$1:$1048576,3,FALSE)</f>
        <v>CAP-00090B</v>
      </c>
      <c r="D1002" s="71">
        <v>1</v>
      </c>
      <c r="E1002" s="116">
        <v>12.99</v>
      </c>
      <c r="F1002" s="46">
        <v>1.25</v>
      </c>
      <c r="G1002" s="156">
        <f t="shared" si="48"/>
        <v>14.24</v>
      </c>
      <c r="H1002" s="45" t="e">
        <f>-VLOOKUP(B1002,#REF!,3,FALSE)*0.75</f>
        <v>#REF!</v>
      </c>
      <c r="I1002" s="45"/>
      <c r="J1002" s="35">
        <f t="shared" si="49"/>
        <v>-2.1360000000000001</v>
      </c>
      <c r="K1002" s="35"/>
      <c r="L1002" s="35"/>
      <c r="M1002" s="49"/>
      <c r="N1002" s="157">
        <f>Table2[[#This Row],[Mileage]]*-0.25</f>
        <v>0</v>
      </c>
      <c r="O1002" s="13"/>
      <c r="P1002" s="42" t="e">
        <f>Table2[[#This Row],[Total Payment Received Before Fees]]+Table2[[#This Row],[Unit Cost]]+Table2[[#This Row],[Shipping Cost]]+Table2[[#This Row],[Amazon Fee]]+Table2[[#This Row],[Parking Fee]]+Table2[[#This Row],[Miscellaneous / Overhead]]</f>
        <v>#REF!</v>
      </c>
      <c r="Q1002" s="38">
        <v>41718</v>
      </c>
    </row>
    <row r="1003" spans="1:17">
      <c r="A1003" s="12" t="s">
        <v>2762</v>
      </c>
      <c r="B1003" s="20" t="str">
        <f>VLOOKUP(A1003,'Product Database'!$1:$1048576,3,FALSE)</f>
        <v>CAP-00086GY</v>
      </c>
      <c r="D1003" s="71">
        <v>1</v>
      </c>
      <c r="E1003" s="116">
        <v>11.99</v>
      </c>
      <c r="F1003" s="46">
        <v>1.24</v>
      </c>
      <c r="G1003" s="156">
        <f t="shared" si="48"/>
        <v>13.23</v>
      </c>
      <c r="H1003" s="45" t="e">
        <f>-VLOOKUP(B1003,#REF!,3,FALSE)*0.75</f>
        <v>#REF!</v>
      </c>
      <c r="I1003" s="45"/>
      <c r="J1003" s="35">
        <f t="shared" si="49"/>
        <v>-1.9844999999999999</v>
      </c>
      <c r="K1003" s="35"/>
      <c r="L1003" s="35"/>
      <c r="M1003" s="49"/>
      <c r="N1003" s="157">
        <f>Table2[[#This Row],[Mileage]]*-0.25</f>
        <v>0</v>
      </c>
      <c r="O1003" s="13"/>
      <c r="P1003" s="42" t="e">
        <f>Table2[[#This Row],[Total Payment Received Before Fees]]+Table2[[#This Row],[Unit Cost]]+Table2[[#This Row],[Shipping Cost]]+Table2[[#This Row],[Amazon Fee]]+Table2[[#This Row],[Parking Fee]]+Table2[[#This Row],[Miscellaneous / Overhead]]</f>
        <v>#REF!</v>
      </c>
      <c r="Q1003" s="38">
        <v>41718</v>
      </c>
    </row>
    <row r="1004" spans="1:17">
      <c r="A1004" s="12" t="s">
        <v>2224</v>
      </c>
      <c r="B1004" s="20" t="str">
        <f>VLOOKUP(A1004,'Product Database'!$1:$1048576,3,FALSE)</f>
        <v>GCH1302</v>
      </c>
      <c r="D1004" s="71">
        <v>1</v>
      </c>
      <c r="E1004" s="116">
        <v>6.5</v>
      </c>
      <c r="F1004" s="46">
        <v>4.74</v>
      </c>
      <c r="G1004" s="156">
        <f t="shared" si="48"/>
        <v>11.24</v>
      </c>
      <c r="H1004" s="45" t="e">
        <f>-VLOOKUP(B1004,#REF!,3,FALSE)*0.75</f>
        <v>#REF!</v>
      </c>
      <c r="I1004" s="45"/>
      <c r="J1004" s="35">
        <f t="shared" si="49"/>
        <v>-1.6859999999999999</v>
      </c>
      <c r="K1004" s="35"/>
      <c r="L1004" s="35"/>
      <c r="M1004" s="49"/>
      <c r="N1004" s="157">
        <f>Table2[[#This Row],[Mileage]]*-0.25</f>
        <v>0</v>
      </c>
      <c r="O1004" s="13"/>
      <c r="P1004" s="42" t="e">
        <f>Table2[[#This Row],[Total Payment Received Before Fees]]+Table2[[#This Row],[Unit Cost]]+Table2[[#This Row],[Shipping Cost]]+Table2[[#This Row],[Amazon Fee]]+Table2[[#This Row],[Parking Fee]]+Table2[[#This Row],[Miscellaneous / Overhead]]</f>
        <v>#REF!</v>
      </c>
      <c r="Q1004" s="38">
        <v>41718</v>
      </c>
    </row>
    <row r="1005" spans="1:17">
      <c r="A1005" s="12" t="s">
        <v>189</v>
      </c>
      <c r="B1005" s="20" t="str">
        <f>VLOOKUP(A1005,'Product Database'!$1:$1048576,3,FALSE)</f>
        <v>HBG100613S</v>
      </c>
      <c r="D1005" s="71">
        <v>1</v>
      </c>
      <c r="E1005" s="116">
        <v>20</v>
      </c>
      <c r="F1005" s="46">
        <v>5.49</v>
      </c>
      <c r="G1005" s="156">
        <f t="shared" si="48"/>
        <v>25.490000000000002</v>
      </c>
      <c r="H1005" s="45" t="e">
        <f>-VLOOKUP(B1005,#REF!,3,FALSE)*0.75</f>
        <v>#REF!</v>
      </c>
      <c r="I1005" s="45"/>
      <c r="J1005" s="35">
        <f t="shared" si="49"/>
        <v>-3.8235000000000001</v>
      </c>
      <c r="K1005" s="35"/>
      <c r="L1005" s="35"/>
      <c r="M1005" s="49"/>
      <c r="N1005" s="157">
        <f>Table2[[#This Row],[Mileage]]*-0.25</f>
        <v>0</v>
      </c>
      <c r="O1005" s="13"/>
      <c r="P1005" s="42" t="e">
        <f>Table2[[#This Row],[Total Payment Received Before Fees]]+Table2[[#This Row],[Unit Cost]]+Table2[[#This Row],[Shipping Cost]]+Table2[[#This Row],[Amazon Fee]]+Table2[[#This Row],[Parking Fee]]+Table2[[#This Row],[Miscellaneous / Overhead]]</f>
        <v>#REF!</v>
      </c>
      <c r="Q1005" s="38">
        <v>41718</v>
      </c>
    </row>
    <row r="1006" spans="1:17">
      <c r="A1006" s="12">
        <v>1</v>
      </c>
      <c r="B1006" s="20" t="str">
        <f>VLOOKUP(A1006,'Product Database'!$1:$1048576,3,FALSE)</f>
        <v>HBG100154B</v>
      </c>
      <c r="D1006" s="71">
        <v>1</v>
      </c>
      <c r="E1006" s="116">
        <v>9.99</v>
      </c>
      <c r="F1006" s="46">
        <v>4.99</v>
      </c>
      <c r="G1006" s="156">
        <f t="shared" ref="G1006:G1069" si="50">SUM(E1006:F1006)</f>
        <v>14.98</v>
      </c>
      <c r="H1006" s="45" t="e">
        <f>-VLOOKUP(B1006,#REF!,3,FALSE)*0.75</f>
        <v>#REF!</v>
      </c>
      <c r="I1006" s="45"/>
      <c r="J1006" s="35">
        <f t="shared" si="49"/>
        <v>-2.2469999999999999</v>
      </c>
      <c r="K1006" s="35"/>
      <c r="L1006" s="35"/>
      <c r="M1006" s="49"/>
      <c r="N1006" s="157">
        <f>Table2[[#This Row],[Mileage]]*-0.25</f>
        <v>0</v>
      </c>
      <c r="O1006" s="13"/>
      <c r="P1006" s="42" t="e">
        <f>Table2[[#This Row],[Total Payment Received Before Fees]]+Table2[[#This Row],[Unit Cost]]+Table2[[#This Row],[Shipping Cost]]+Table2[[#This Row],[Amazon Fee]]+Table2[[#This Row],[Parking Fee]]+Table2[[#This Row],[Miscellaneous / Overhead]]</f>
        <v>#REF!</v>
      </c>
      <c r="Q1006" s="38">
        <v>41718</v>
      </c>
    </row>
    <row r="1007" spans="1:17">
      <c r="A1007" s="12" t="s">
        <v>3007</v>
      </c>
      <c r="B1007" s="20" t="str">
        <f>VLOOKUP(A1007,'Product Database'!$1:$1048576,3,FALSE)</f>
        <v>HC24626B</v>
      </c>
      <c r="D1007" s="71">
        <v>1</v>
      </c>
      <c r="E1007" s="116">
        <v>7.99</v>
      </c>
      <c r="F1007" s="46">
        <v>1.4</v>
      </c>
      <c r="G1007" s="156">
        <f t="shared" si="50"/>
        <v>9.39</v>
      </c>
      <c r="H1007" s="45" t="e">
        <f>-VLOOKUP(B1007,#REF!,3,FALSE)*0.75</f>
        <v>#REF!</v>
      </c>
      <c r="I1007" s="45"/>
      <c r="J1007" s="35">
        <f t="shared" si="49"/>
        <v>-1.4085000000000001</v>
      </c>
      <c r="K1007" s="35"/>
      <c r="L1007" s="35"/>
      <c r="M1007" s="49"/>
      <c r="N1007" s="157">
        <f>Table2[[#This Row],[Mileage]]*-0.25</f>
        <v>0</v>
      </c>
      <c r="O1007" s="13"/>
      <c r="P1007" s="42" t="e">
        <f>Table2[[#This Row],[Total Payment Received Before Fees]]+Table2[[#This Row],[Unit Cost]]+Table2[[#This Row],[Shipping Cost]]+Table2[[#This Row],[Amazon Fee]]+Table2[[#This Row],[Parking Fee]]+Table2[[#This Row],[Miscellaneous / Overhead]]</f>
        <v>#REF!</v>
      </c>
      <c r="Q1007" s="38">
        <v>41718</v>
      </c>
    </row>
    <row r="1008" spans="1:17">
      <c r="A1008" s="12" t="s">
        <v>3093</v>
      </c>
      <c r="B1008" s="20" t="str">
        <f>VLOOKUP(A1008,'Product Database'!$1:$1048576,3,FALSE)</f>
        <v>HC24645S</v>
      </c>
      <c r="D1008" s="71">
        <v>1</v>
      </c>
      <c r="E1008" s="116">
        <v>8.99</v>
      </c>
      <c r="F1008" s="46">
        <v>1.4</v>
      </c>
      <c r="G1008" s="156">
        <f t="shared" si="50"/>
        <v>10.39</v>
      </c>
      <c r="H1008" s="45" t="e">
        <f>-VLOOKUP(B1008,#REF!,3,FALSE)*0.75</f>
        <v>#REF!</v>
      </c>
      <c r="I1008" s="45"/>
      <c r="J1008" s="35">
        <f t="shared" si="49"/>
        <v>-1.5585</v>
      </c>
      <c r="K1008" s="35"/>
      <c r="L1008" s="35"/>
      <c r="M1008" s="49"/>
      <c r="N1008" s="157">
        <f>Table2[[#This Row],[Mileage]]*-0.25</f>
        <v>0</v>
      </c>
      <c r="O1008" s="13"/>
      <c r="P1008" s="42" t="e">
        <f>Table2[[#This Row],[Total Payment Received Before Fees]]+Table2[[#This Row],[Unit Cost]]+Table2[[#This Row],[Shipping Cost]]+Table2[[#This Row],[Amazon Fee]]+Table2[[#This Row],[Parking Fee]]+Table2[[#This Row],[Miscellaneous / Overhead]]</f>
        <v>#REF!</v>
      </c>
      <c r="Q1008" s="38">
        <v>41718</v>
      </c>
    </row>
    <row r="1009" spans="1:17">
      <c r="A1009" s="12" t="s">
        <v>3119</v>
      </c>
      <c r="B1009" s="20" t="str">
        <f>VLOOKUP(A1009,'Product Database'!$1:$1048576,3,FALSE)</f>
        <v>HC24521</v>
      </c>
      <c r="D1009" s="71">
        <v>1</v>
      </c>
      <c r="E1009" s="116">
        <v>7.99</v>
      </c>
      <c r="F1009" s="46">
        <v>1.4</v>
      </c>
      <c r="G1009" s="156">
        <f t="shared" si="50"/>
        <v>9.39</v>
      </c>
      <c r="H1009" s="45">
        <v>-0.75</v>
      </c>
      <c r="I1009" s="45"/>
      <c r="J1009" s="35">
        <f t="shared" si="49"/>
        <v>-1.4085000000000001</v>
      </c>
      <c r="K1009" s="35"/>
      <c r="L1009" s="35"/>
      <c r="M1009" s="49"/>
      <c r="N1009" s="157">
        <f>Table2[[#This Row],[Mileage]]*-0.25</f>
        <v>0</v>
      </c>
      <c r="O1009" s="13"/>
      <c r="P1009" s="42">
        <f>Table2[[#This Row],[Total Payment Received Before Fees]]+Table2[[#This Row],[Unit Cost]]+Table2[[#This Row],[Shipping Cost]]+Table2[[#This Row],[Amazon Fee]]+Table2[[#This Row],[Parking Fee]]+Table2[[#This Row],[Miscellaneous / Overhead]]</f>
        <v>7.2315000000000005</v>
      </c>
      <c r="Q1009" s="38">
        <v>41718</v>
      </c>
    </row>
    <row r="1010" spans="1:17">
      <c r="A1010" s="12" t="s">
        <v>3004</v>
      </c>
      <c r="B1010" s="20" t="str">
        <f>VLOOKUP(A1010,'Product Database'!$1:$1048576,3,FALSE)</f>
        <v>HCXQ001BEI</v>
      </c>
      <c r="D1010" s="71">
        <v>1</v>
      </c>
      <c r="E1010" s="116">
        <v>14.99</v>
      </c>
      <c r="F1010" s="46">
        <v>1.4</v>
      </c>
      <c r="G1010" s="156">
        <f t="shared" si="50"/>
        <v>16.39</v>
      </c>
      <c r="H1010" s="45" t="e">
        <f>-VLOOKUP(B1010,#REF!,3,FALSE)*0.75</f>
        <v>#REF!</v>
      </c>
      <c r="I1010" s="45"/>
      <c r="J1010" s="35">
        <f t="shared" si="49"/>
        <v>-2.4584999999999999</v>
      </c>
      <c r="K1010" s="35"/>
      <c r="L1010" s="35"/>
      <c r="M1010" s="49"/>
      <c r="N1010" s="157">
        <f>Table2[[#This Row],[Mileage]]*-0.25</f>
        <v>0</v>
      </c>
      <c r="O1010" s="13"/>
      <c r="P1010" s="42" t="e">
        <f>Table2[[#This Row],[Total Payment Received Before Fees]]+Table2[[#This Row],[Unit Cost]]+Table2[[#This Row],[Shipping Cost]]+Table2[[#This Row],[Amazon Fee]]+Table2[[#This Row],[Parking Fee]]+Table2[[#This Row],[Miscellaneous / Overhead]]</f>
        <v>#REF!</v>
      </c>
      <c r="Q1010" s="38">
        <v>41718</v>
      </c>
    </row>
    <row r="1011" spans="1:17">
      <c r="A1011" s="12" t="s">
        <v>3091</v>
      </c>
      <c r="B1011" s="20" t="str">
        <f>VLOOKUP(A1011,'Product Database'!$1:$1048576,3,FALSE)</f>
        <v>HC24645B</v>
      </c>
      <c r="D1011" s="71">
        <v>1</v>
      </c>
      <c r="E1011" s="116">
        <v>8.99</v>
      </c>
      <c r="F1011" s="46">
        <v>1.39</v>
      </c>
      <c r="G1011" s="156">
        <f t="shared" si="50"/>
        <v>10.38</v>
      </c>
      <c r="H1011" s="45" t="e">
        <f>-VLOOKUP(B1011,#REF!,3,FALSE)*0.75</f>
        <v>#REF!</v>
      </c>
      <c r="I1011" s="45"/>
      <c r="J1011" s="35">
        <f t="shared" si="49"/>
        <v>-1.5570000000000002</v>
      </c>
      <c r="K1011" s="35"/>
      <c r="L1011" s="35"/>
      <c r="M1011" s="49"/>
      <c r="N1011" s="157">
        <f>Table2[[#This Row],[Mileage]]*-0.25</f>
        <v>0</v>
      </c>
      <c r="O1011" s="13"/>
      <c r="P1011" s="42" t="e">
        <f>Table2[[#This Row],[Total Payment Received Before Fees]]+Table2[[#This Row],[Unit Cost]]+Table2[[#This Row],[Shipping Cost]]+Table2[[#This Row],[Amazon Fee]]+Table2[[#This Row],[Parking Fee]]+Table2[[#This Row],[Miscellaneous / Overhead]]</f>
        <v>#REF!</v>
      </c>
      <c r="Q1011" s="38">
        <v>41718</v>
      </c>
    </row>
    <row r="1012" spans="1:17">
      <c r="A1012" s="12" t="s">
        <v>472</v>
      </c>
      <c r="B1012" s="20" t="str">
        <f>VLOOKUP(A1012,'Product Database'!$1:$1048576,3,FALSE)</f>
        <v>HBG100504S</v>
      </c>
      <c r="D1012" s="71">
        <v>1</v>
      </c>
      <c r="E1012" s="116">
        <v>29.99</v>
      </c>
      <c r="F1012" s="46">
        <v>6.49</v>
      </c>
      <c r="G1012" s="156">
        <f t="shared" si="50"/>
        <v>36.479999999999997</v>
      </c>
      <c r="H1012" s="45" t="e">
        <f>-VLOOKUP(B1012,#REF!,3,FALSE)*0.75</f>
        <v>#REF!</v>
      </c>
      <c r="I1012" s="45"/>
      <c r="J1012" s="35">
        <f t="shared" si="49"/>
        <v>-5.4719999999999995</v>
      </c>
      <c r="K1012" s="35"/>
      <c r="L1012" s="35"/>
      <c r="M1012" s="49"/>
      <c r="N1012" s="157">
        <f>Table2[[#This Row],[Mileage]]*-0.25</f>
        <v>0</v>
      </c>
      <c r="O1012" s="13"/>
      <c r="P1012" s="42" t="e">
        <f>Table2[[#This Row],[Total Payment Received Before Fees]]+Table2[[#This Row],[Unit Cost]]+Table2[[#This Row],[Shipping Cost]]+Table2[[#This Row],[Amazon Fee]]+Table2[[#This Row],[Parking Fee]]+Table2[[#This Row],[Miscellaneous / Overhead]]</f>
        <v>#REF!</v>
      </c>
      <c r="Q1012" s="38">
        <v>41718</v>
      </c>
    </row>
    <row r="1013" spans="1:17">
      <c r="A1013" s="12" t="s">
        <v>1294</v>
      </c>
      <c r="B1013" s="20" t="str">
        <f>VLOOKUP(A1013,'Product Database'!$1:$1048576,3,FALSE)</f>
        <v>VS-0339BR</v>
      </c>
      <c r="D1013" s="71">
        <v>1</v>
      </c>
      <c r="E1013" s="116">
        <v>9.99</v>
      </c>
      <c r="F1013" s="46">
        <v>4.59</v>
      </c>
      <c r="G1013" s="156">
        <f t="shared" si="50"/>
        <v>14.58</v>
      </c>
      <c r="H1013" s="45" t="e">
        <f>-VLOOKUP(B1013,#REF!,3,FALSE)*0.75</f>
        <v>#REF!</v>
      </c>
      <c r="I1013" s="45"/>
      <c r="J1013" s="35">
        <f t="shared" si="49"/>
        <v>-2.1869999999999998</v>
      </c>
      <c r="K1013" s="35"/>
      <c r="L1013" s="35"/>
      <c r="M1013" s="49"/>
      <c r="N1013" s="157">
        <f>Table2[[#This Row],[Mileage]]*-0.25</f>
        <v>0</v>
      </c>
      <c r="O1013" s="13"/>
      <c r="P1013" s="42" t="e">
        <f>Table2[[#This Row],[Total Payment Received Before Fees]]+Table2[[#This Row],[Unit Cost]]+Table2[[#This Row],[Shipping Cost]]+Table2[[#This Row],[Amazon Fee]]+Table2[[#This Row],[Parking Fee]]+Table2[[#This Row],[Miscellaneous / Overhead]]</f>
        <v>#REF!</v>
      </c>
      <c r="Q1013" s="38">
        <v>41718</v>
      </c>
    </row>
    <row r="1014" spans="1:17">
      <c r="A1014" s="12" t="s">
        <v>1944</v>
      </c>
      <c r="B1014" s="20" t="str">
        <f>VLOOKUP(A1014,'Product Database'!$1:$1048576,3,FALSE)</f>
        <v>HD00074G</v>
      </c>
      <c r="D1014" s="71">
        <v>1</v>
      </c>
      <c r="E1014" s="116">
        <v>9.99</v>
      </c>
      <c r="F1014" s="46">
        <v>0</v>
      </c>
      <c r="G1014" s="156">
        <f t="shared" si="50"/>
        <v>9.99</v>
      </c>
      <c r="H1014" s="45" t="e">
        <f>-VLOOKUP(B1014,#REF!,3,FALSE)*0.75</f>
        <v>#REF!</v>
      </c>
      <c r="I1014" s="45"/>
      <c r="J1014" s="35">
        <f t="shared" si="49"/>
        <v>-1.4984999999999999</v>
      </c>
      <c r="K1014" s="35"/>
      <c r="L1014" s="35"/>
      <c r="M1014" s="49"/>
      <c r="N1014" s="157">
        <f>Table2[[#This Row],[Mileage]]*-0.25</f>
        <v>0</v>
      </c>
      <c r="O1014" s="13"/>
      <c r="P1014" s="42" t="e">
        <f>Table2[[#This Row],[Total Payment Received Before Fees]]+Table2[[#This Row],[Unit Cost]]+Table2[[#This Row],[Shipping Cost]]+Table2[[#This Row],[Amazon Fee]]+Table2[[#This Row],[Parking Fee]]+Table2[[#This Row],[Miscellaneous / Overhead]]</f>
        <v>#REF!</v>
      </c>
      <c r="Q1014" s="38">
        <v>41718</v>
      </c>
    </row>
    <row r="1015" spans="1:17">
      <c r="A1015" s="12" t="s">
        <v>1519</v>
      </c>
      <c r="B1015" s="20" t="str">
        <f>VLOOKUP(A1015,'Product Database'!$1:$1048576,3,FALSE)</f>
        <v>HBG100433GY</v>
      </c>
      <c r="D1015" s="71">
        <v>1</v>
      </c>
      <c r="E1015" s="116">
        <v>19.989999999999998</v>
      </c>
      <c r="F1015" s="46">
        <v>6.49</v>
      </c>
      <c r="G1015" s="156">
        <f t="shared" si="50"/>
        <v>26.479999999999997</v>
      </c>
      <c r="H1015" s="45" t="e">
        <f>-VLOOKUP(B1015,#REF!,3,FALSE)*0.75</f>
        <v>#REF!</v>
      </c>
      <c r="I1015" s="45"/>
      <c r="J1015" s="35">
        <f t="shared" si="49"/>
        <v>-3.9719999999999995</v>
      </c>
      <c r="K1015" s="35"/>
      <c r="L1015" s="35"/>
      <c r="M1015" s="49"/>
      <c r="N1015" s="157">
        <f>Table2[[#This Row],[Mileage]]*-0.25</f>
        <v>0</v>
      </c>
      <c r="O1015" s="13"/>
      <c r="P1015" s="42" t="e">
        <f>Table2[[#This Row],[Total Payment Received Before Fees]]+Table2[[#This Row],[Unit Cost]]+Table2[[#This Row],[Shipping Cost]]+Table2[[#This Row],[Amazon Fee]]+Table2[[#This Row],[Parking Fee]]+Table2[[#This Row],[Miscellaneous / Overhead]]</f>
        <v>#REF!</v>
      </c>
      <c r="Q1015" s="38">
        <v>41718</v>
      </c>
    </row>
    <row r="1016" spans="1:17">
      <c r="A1016" s="12" t="s">
        <v>2987</v>
      </c>
      <c r="B1016" s="20" t="str">
        <f>VLOOKUP(A1016,'Product Database'!$1:$1048576,3,FALSE)</f>
        <v>HC24653G</v>
      </c>
      <c r="D1016" s="71">
        <v>1</v>
      </c>
      <c r="E1016" s="116">
        <v>11.99</v>
      </c>
      <c r="F1016" s="46">
        <v>4.99</v>
      </c>
      <c r="G1016" s="156">
        <f t="shared" si="50"/>
        <v>16.98</v>
      </c>
      <c r="H1016" s="45" t="e">
        <f>-VLOOKUP(B1016,#REF!,3,FALSE)*0.75</f>
        <v>#REF!</v>
      </c>
      <c r="I1016" s="45"/>
      <c r="J1016" s="35">
        <f t="shared" si="49"/>
        <v>-2.5470000000000002</v>
      </c>
      <c r="K1016" s="35"/>
      <c r="L1016" s="35"/>
      <c r="M1016" s="49"/>
      <c r="N1016" s="157">
        <f>Table2[[#This Row],[Mileage]]*-0.25</f>
        <v>0</v>
      </c>
      <c r="O1016" s="13"/>
      <c r="P1016" s="42" t="e">
        <f>Table2[[#This Row],[Total Payment Received Before Fees]]+Table2[[#This Row],[Unit Cost]]+Table2[[#This Row],[Shipping Cost]]+Table2[[#This Row],[Amazon Fee]]+Table2[[#This Row],[Parking Fee]]+Table2[[#This Row],[Miscellaneous / Overhead]]</f>
        <v>#REF!</v>
      </c>
      <c r="Q1016" s="38">
        <v>41718</v>
      </c>
    </row>
    <row r="1017" spans="1:17">
      <c r="A1017" s="12" t="s">
        <v>3044</v>
      </c>
      <c r="B1017" s="20" t="str">
        <f>VLOOKUP(A1017,'Product Database'!$1:$1048576,3,FALSE)</f>
        <v>HC24655G</v>
      </c>
      <c r="D1017" s="71">
        <v>1</v>
      </c>
      <c r="E1017" s="116">
        <v>14.99</v>
      </c>
      <c r="F1017" s="46">
        <v>4.99</v>
      </c>
      <c r="G1017" s="156">
        <f t="shared" si="50"/>
        <v>19.98</v>
      </c>
      <c r="H1017" s="45" t="e">
        <f>-VLOOKUP(B1017,#REF!,3,FALSE)*0.75</f>
        <v>#REF!</v>
      </c>
      <c r="I1017" s="45"/>
      <c r="J1017" s="35">
        <f t="shared" si="49"/>
        <v>-2.9969999999999999</v>
      </c>
      <c r="K1017" s="35"/>
      <c r="L1017" s="35"/>
      <c r="M1017" s="49"/>
      <c r="N1017" s="157">
        <f>Table2[[#This Row],[Mileage]]*-0.25</f>
        <v>0</v>
      </c>
      <c r="O1017" s="13"/>
      <c r="P1017" s="42" t="e">
        <f>Table2[[#This Row],[Total Payment Received Before Fees]]+Table2[[#This Row],[Unit Cost]]+Table2[[#This Row],[Shipping Cost]]+Table2[[#This Row],[Amazon Fee]]+Table2[[#This Row],[Parking Fee]]+Table2[[#This Row],[Miscellaneous / Overhead]]</f>
        <v>#REF!</v>
      </c>
      <c r="Q1017" s="38">
        <v>41718</v>
      </c>
    </row>
    <row r="1018" spans="1:17">
      <c r="A1018" s="12" t="s">
        <v>1515</v>
      </c>
      <c r="B1018" s="20" t="str">
        <f>VLOOKUP(A1018,'Product Database'!$1:$1048576,3,FALSE)</f>
        <v>HBG100433BEI</v>
      </c>
      <c r="D1018" s="71">
        <v>1</v>
      </c>
      <c r="E1018" s="116">
        <v>19.989999999999998</v>
      </c>
      <c r="F1018" s="46">
        <v>6.49</v>
      </c>
      <c r="G1018" s="156">
        <f t="shared" si="50"/>
        <v>26.479999999999997</v>
      </c>
      <c r="H1018" s="45" t="e">
        <f>-VLOOKUP(B1018,#REF!,3,FALSE)*0.75</f>
        <v>#REF!</v>
      </c>
      <c r="I1018" s="45"/>
      <c r="J1018" s="35">
        <f t="shared" si="49"/>
        <v>-3.9719999999999995</v>
      </c>
      <c r="K1018" s="35"/>
      <c r="L1018" s="35"/>
      <c r="M1018" s="49"/>
      <c r="N1018" s="157">
        <f>Table2[[#This Row],[Mileage]]*-0.25</f>
        <v>0</v>
      </c>
      <c r="O1018" s="13"/>
      <c r="P1018" s="42" t="e">
        <f>Table2[[#This Row],[Total Payment Received Before Fees]]+Table2[[#This Row],[Unit Cost]]+Table2[[#This Row],[Shipping Cost]]+Table2[[#This Row],[Amazon Fee]]+Table2[[#This Row],[Parking Fee]]+Table2[[#This Row],[Miscellaneous / Overhead]]</f>
        <v>#REF!</v>
      </c>
      <c r="Q1018" s="38">
        <v>41719</v>
      </c>
    </row>
    <row r="1019" spans="1:17">
      <c r="A1019" s="12" t="s">
        <v>247</v>
      </c>
      <c r="B1019" s="20" t="str">
        <f>VLOOKUP(A1019,'Product Database'!$1:$1048576,3,FALSE)</f>
        <v>HBG100434B</v>
      </c>
      <c r="D1019" s="71">
        <v>1</v>
      </c>
      <c r="E1019" s="116">
        <v>20.49</v>
      </c>
      <c r="F1019" s="46">
        <v>10.99</v>
      </c>
      <c r="G1019" s="156">
        <f t="shared" si="50"/>
        <v>31.479999999999997</v>
      </c>
      <c r="H1019" s="45">
        <v>-6</v>
      </c>
      <c r="I1019" s="45"/>
      <c r="J1019" s="35">
        <f t="shared" si="49"/>
        <v>-4.7219999999999995</v>
      </c>
      <c r="K1019" s="35"/>
      <c r="L1019" s="35"/>
      <c r="M1019" s="49"/>
      <c r="N1019" s="157">
        <f>Table2[[#This Row],[Mileage]]*-0.25</f>
        <v>0</v>
      </c>
      <c r="O1019" s="13"/>
      <c r="P1019" s="42">
        <f>Table2[[#This Row],[Total Payment Received Before Fees]]+Table2[[#This Row],[Unit Cost]]+Table2[[#This Row],[Shipping Cost]]+Table2[[#This Row],[Amazon Fee]]+Table2[[#This Row],[Parking Fee]]+Table2[[#This Row],[Miscellaneous / Overhead]]</f>
        <v>20.757999999999996</v>
      </c>
      <c r="Q1019" s="38">
        <v>41719</v>
      </c>
    </row>
    <row r="1020" spans="1:17">
      <c r="A1020" s="12" t="s">
        <v>189</v>
      </c>
      <c r="B1020" s="20" t="str">
        <f>VLOOKUP(A1020,'Product Database'!$1:$1048576,3,FALSE)</f>
        <v>HBG100613S</v>
      </c>
      <c r="D1020" s="71">
        <v>1</v>
      </c>
      <c r="E1020" s="116">
        <v>20</v>
      </c>
      <c r="F1020" s="46">
        <v>5.49</v>
      </c>
      <c r="G1020" s="156">
        <f t="shared" si="50"/>
        <v>25.490000000000002</v>
      </c>
      <c r="H1020" s="45" t="e">
        <f>-VLOOKUP(B1020,#REF!,3,FALSE)*0.75</f>
        <v>#REF!</v>
      </c>
      <c r="I1020" s="45"/>
      <c r="J1020" s="35">
        <f t="shared" ref="J1020:J1083" si="51">-(G1020*0.15)</f>
        <v>-3.8235000000000001</v>
      </c>
      <c r="K1020" s="35"/>
      <c r="L1020" s="35"/>
      <c r="M1020" s="49"/>
      <c r="N1020" s="157">
        <f>Table2[[#This Row],[Mileage]]*-0.25</f>
        <v>0</v>
      </c>
      <c r="O1020" s="13"/>
      <c r="P1020" s="42" t="e">
        <f>Table2[[#This Row],[Total Payment Received Before Fees]]+Table2[[#This Row],[Unit Cost]]+Table2[[#This Row],[Shipping Cost]]+Table2[[#This Row],[Amazon Fee]]+Table2[[#This Row],[Parking Fee]]+Table2[[#This Row],[Miscellaneous / Overhead]]</f>
        <v>#REF!</v>
      </c>
      <c r="Q1020" s="38">
        <v>41719</v>
      </c>
    </row>
    <row r="1021" spans="1:17">
      <c r="A1021" s="12" t="s">
        <v>244</v>
      </c>
      <c r="B1021" s="20" t="str">
        <f>VLOOKUP(A1021,'Product Database'!$1:$1048576,3,FALSE)</f>
        <v>HBG100434BEI</v>
      </c>
      <c r="D1021" s="71">
        <v>1</v>
      </c>
      <c r="E1021" s="116">
        <v>20.49</v>
      </c>
      <c r="F1021" s="46">
        <v>6.49</v>
      </c>
      <c r="G1021" s="156">
        <f t="shared" si="50"/>
        <v>26.979999999999997</v>
      </c>
      <c r="H1021" s="45">
        <v>-6</v>
      </c>
      <c r="I1021" s="45"/>
      <c r="J1021" s="35">
        <f t="shared" si="51"/>
        <v>-4.0469999999999997</v>
      </c>
      <c r="K1021" s="35"/>
      <c r="L1021" s="35"/>
      <c r="M1021" s="49"/>
      <c r="N1021" s="157">
        <f>Table2[[#This Row],[Mileage]]*-0.25</f>
        <v>0</v>
      </c>
      <c r="O1021" s="13"/>
      <c r="P1021" s="42">
        <f>Table2[[#This Row],[Total Payment Received Before Fees]]+Table2[[#This Row],[Unit Cost]]+Table2[[#This Row],[Shipping Cost]]+Table2[[#This Row],[Amazon Fee]]+Table2[[#This Row],[Parking Fee]]+Table2[[#This Row],[Miscellaneous / Overhead]]</f>
        <v>16.932999999999996</v>
      </c>
      <c r="Q1021" s="38">
        <v>41719</v>
      </c>
    </row>
    <row r="1022" spans="1:17">
      <c r="A1022" s="12" t="s">
        <v>6029</v>
      </c>
      <c r="B1022" s="20" t="str">
        <f>VLOOKUP(A1022,'Product Database'!$1:$1048576,3,FALSE)</f>
        <v>HBGKD001GR</v>
      </c>
      <c r="D1022" s="71">
        <v>1</v>
      </c>
      <c r="E1022" s="116">
        <v>9.99</v>
      </c>
      <c r="F1022" s="46">
        <v>4.99</v>
      </c>
      <c r="G1022" s="156">
        <f t="shared" si="50"/>
        <v>14.98</v>
      </c>
      <c r="H1022" s="45" t="e">
        <f>-VLOOKUP(B1022,#REF!,3,FALSE)*0.75</f>
        <v>#REF!</v>
      </c>
      <c r="I1022" s="45"/>
      <c r="J1022" s="35">
        <f t="shared" si="51"/>
        <v>-2.2469999999999999</v>
      </c>
      <c r="K1022" s="35"/>
      <c r="L1022" s="35"/>
      <c r="M1022" s="49"/>
      <c r="N1022" s="157">
        <f>Table2[[#This Row],[Mileage]]*-0.25</f>
        <v>0</v>
      </c>
      <c r="O1022" s="13"/>
      <c r="P1022" s="42" t="e">
        <f>Table2[[#This Row],[Total Payment Received Before Fees]]+Table2[[#This Row],[Unit Cost]]+Table2[[#This Row],[Shipping Cost]]+Table2[[#This Row],[Amazon Fee]]+Table2[[#This Row],[Parking Fee]]+Table2[[#This Row],[Miscellaneous / Overhead]]</f>
        <v>#REF!</v>
      </c>
      <c r="Q1022" s="38">
        <v>41719</v>
      </c>
    </row>
    <row r="1023" spans="1:17">
      <c r="A1023" s="12" t="s">
        <v>247</v>
      </c>
      <c r="B1023" s="20" t="str">
        <f>VLOOKUP(A1023,'Product Database'!$1:$1048576,3,FALSE)</f>
        <v>HBG100434B</v>
      </c>
      <c r="D1023" s="71">
        <v>1</v>
      </c>
      <c r="E1023" s="116">
        <v>20.49</v>
      </c>
      <c r="F1023" s="46">
        <v>6.49</v>
      </c>
      <c r="G1023" s="156">
        <f t="shared" si="50"/>
        <v>26.979999999999997</v>
      </c>
      <c r="H1023" s="45">
        <v>-6</v>
      </c>
      <c r="I1023" s="45"/>
      <c r="J1023" s="35">
        <f t="shared" si="51"/>
        <v>-4.0469999999999997</v>
      </c>
      <c r="K1023" s="35"/>
      <c r="L1023" s="35"/>
      <c r="M1023" s="49"/>
      <c r="N1023" s="157">
        <f>Table2[[#This Row],[Mileage]]*-0.25</f>
        <v>0</v>
      </c>
      <c r="O1023" s="13"/>
      <c r="P1023" s="42">
        <f>Table2[[#This Row],[Total Payment Received Before Fees]]+Table2[[#This Row],[Unit Cost]]+Table2[[#This Row],[Shipping Cost]]+Table2[[#This Row],[Amazon Fee]]+Table2[[#This Row],[Parking Fee]]+Table2[[#This Row],[Miscellaneous / Overhead]]</f>
        <v>16.932999999999996</v>
      </c>
      <c r="Q1023" s="38">
        <v>41719</v>
      </c>
    </row>
    <row r="1024" spans="1:17">
      <c r="A1024" s="12" t="s">
        <v>3004</v>
      </c>
      <c r="B1024" s="20" t="str">
        <f>VLOOKUP(A1024,'Product Database'!$1:$1048576,3,FALSE)</f>
        <v>HCXQ001BEI</v>
      </c>
      <c r="D1024" s="71">
        <v>1</v>
      </c>
      <c r="E1024" s="116">
        <v>14.99</v>
      </c>
      <c r="F1024" s="46">
        <v>4.99</v>
      </c>
      <c r="G1024" s="156">
        <f t="shared" si="50"/>
        <v>19.98</v>
      </c>
      <c r="H1024" s="45" t="e">
        <f>-VLOOKUP(B1024,#REF!,3,FALSE)*0.75</f>
        <v>#REF!</v>
      </c>
      <c r="I1024" s="45"/>
      <c r="J1024" s="35">
        <f t="shared" si="51"/>
        <v>-2.9969999999999999</v>
      </c>
      <c r="K1024" s="35"/>
      <c r="L1024" s="35"/>
      <c r="M1024" s="49"/>
      <c r="N1024" s="157">
        <f>Table2[[#This Row],[Mileage]]*-0.25</f>
        <v>0</v>
      </c>
      <c r="O1024" s="13"/>
      <c r="P1024" s="42" t="e">
        <f>Table2[[#This Row],[Total Payment Received Before Fees]]+Table2[[#This Row],[Unit Cost]]+Table2[[#This Row],[Shipping Cost]]+Table2[[#This Row],[Amazon Fee]]+Table2[[#This Row],[Parking Fee]]+Table2[[#This Row],[Miscellaneous / Overhead]]</f>
        <v>#REF!</v>
      </c>
      <c r="Q1024" s="38">
        <v>41719</v>
      </c>
    </row>
    <row r="1025" spans="1:17">
      <c r="A1025" s="12" t="s">
        <v>2986</v>
      </c>
      <c r="B1025" s="20" t="str">
        <f>VLOOKUP(A1025,'Product Database'!$1:$1048576,3,FALSE)</f>
        <v>HC24653CL</v>
      </c>
      <c r="D1025" s="71">
        <v>1</v>
      </c>
      <c r="E1025" s="116">
        <v>11.99</v>
      </c>
      <c r="F1025" s="46">
        <v>5.99</v>
      </c>
      <c r="G1025" s="156">
        <f t="shared" si="50"/>
        <v>17.98</v>
      </c>
      <c r="H1025" s="45" t="e">
        <f>-VLOOKUP(B1025,#REF!,3,FALSE)*0.75</f>
        <v>#REF!</v>
      </c>
      <c r="I1025" s="45"/>
      <c r="J1025" s="35">
        <f t="shared" si="51"/>
        <v>-2.6970000000000001</v>
      </c>
      <c r="K1025" s="35"/>
      <c r="L1025" s="35"/>
      <c r="M1025" s="49"/>
      <c r="N1025" s="157">
        <f>Table2[[#This Row],[Mileage]]*-0.25</f>
        <v>0</v>
      </c>
      <c r="O1025" s="13"/>
      <c r="P1025" s="42" t="e">
        <f>Table2[[#This Row],[Total Payment Received Before Fees]]+Table2[[#This Row],[Unit Cost]]+Table2[[#This Row],[Shipping Cost]]+Table2[[#This Row],[Amazon Fee]]+Table2[[#This Row],[Parking Fee]]+Table2[[#This Row],[Miscellaneous / Overhead]]</f>
        <v>#REF!</v>
      </c>
      <c r="Q1025" s="38">
        <v>41719</v>
      </c>
    </row>
    <row r="1026" spans="1:17">
      <c r="A1026" s="12" t="s">
        <v>2020</v>
      </c>
      <c r="B1026" s="20" t="str">
        <f>VLOOKUP(A1026,'Product Database'!$1:$1048576,3,FALSE)</f>
        <v>HBG100153W</v>
      </c>
      <c r="D1026" s="71">
        <v>1</v>
      </c>
      <c r="E1026" s="116">
        <v>9.99</v>
      </c>
      <c r="F1026" s="46">
        <v>4.99</v>
      </c>
      <c r="G1026" s="156">
        <f t="shared" si="50"/>
        <v>14.98</v>
      </c>
      <c r="H1026" s="45" t="e">
        <f>-VLOOKUP(B1026,#REF!,3,FALSE)*0.75</f>
        <v>#REF!</v>
      </c>
      <c r="I1026" s="45"/>
      <c r="J1026" s="35">
        <f t="shared" si="51"/>
        <v>-2.2469999999999999</v>
      </c>
      <c r="K1026" s="35"/>
      <c r="L1026" s="35"/>
      <c r="M1026" s="49"/>
      <c r="N1026" s="157">
        <f>Table2[[#This Row],[Mileage]]*-0.25</f>
        <v>0</v>
      </c>
      <c r="O1026" s="13"/>
      <c r="P1026" s="42" t="e">
        <f>Table2[[#This Row],[Total Payment Received Before Fees]]+Table2[[#This Row],[Unit Cost]]+Table2[[#This Row],[Shipping Cost]]+Table2[[#This Row],[Amazon Fee]]+Table2[[#This Row],[Parking Fee]]+Table2[[#This Row],[Miscellaneous / Overhead]]</f>
        <v>#REF!</v>
      </c>
      <c r="Q1026" s="38">
        <v>41719</v>
      </c>
    </row>
    <row r="1027" spans="1:17">
      <c r="A1027" s="12" t="s">
        <v>189</v>
      </c>
      <c r="B1027" s="20" t="str">
        <f>VLOOKUP(A1027,'Product Database'!$1:$1048576,3,FALSE)</f>
        <v>HBG100613S</v>
      </c>
      <c r="D1027" s="71">
        <v>1</v>
      </c>
      <c r="E1027" s="116">
        <v>20</v>
      </c>
      <c r="F1027" s="46">
        <v>5.49</v>
      </c>
      <c r="G1027" s="156">
        <f t="shared" si="50"/>
        <v>25.490000000000002</v>
      </c>
      <c r="H1027" s="45" t="e">
        <f>-VLOOKUP(B1027,#REF!,3,FALSE)*0.75</f>
        <v>#REF!</v>
      </c>
      <c r="I1027" s="45"/>
      <c r="J1027" s="35">
        <f t="shared" si="51"/>
        <v>-3.8235000000000001</v>
      </c>
      <c r="K1027" s="35"/>
      <c r="L1027" s="35"/>
      <c r="M1027" s="49"/>
      <c r="N1027" s="157">
        <f>Table2[[#This Row],[Mileage]]*-0.25</f>
        <v>0</v>
      </c>
      <c r="O1027" s="13"/>
      <c r="P1027" s="42" t="e">
        <f>Table2[[#This Row],[Total Payment Received Before Fees]]+Table2[[#This Row],[Unit Cost]]+Table2[[#This Row],[Shipping Cost]]+Table2[[#This Row],[Amazon Fee]]+Table2[[#This Row],[Parking Fee]]+Table2[[#This Row],[Miscellaneous / Overhead]]</f>
        <v>#REF!</v>
      </c>
      <c r="Q1027" s="38">
        <v>41719</v>
      </c>
    </row>
    <row r="1028" spans="1:17">
      <c r="A1028" s="12" t="s">
        <v>2990</v>
      </c>
      <c r="B1028" s="20" t="str">
        <f>VLOOKUP(A1028,'Product Database'!$1:$1048576,3,FALSE)</f>
        <v>HC24652CL</v>
      </c>
      <c r="D1028" s="71">
        <v>1</v>
      </c>
      <c r="E1028" s="116">
        <v>9.99</v>
      </c>
      <c r="F1028" s="46">
        <v>4.99</v>
      </c>
      <c r="G1028" s="156">
        <f t="shared" si="50"/>
        <v>14.98</v>
      </c>
      <c r="H1028" s="45" t="e">
        <f>-VLOOKUP(B1028,#REF!,3,FALSE)*0.75</f>
        <v>#REF!</v>
      </c>
      <c r="I1028" s="45"/>
      <c r="J1028" s="35">
        <f t="shared" si="51"/>
        <v>-2.2469999999999999</v>
      </c>
      <c r="K1028" s="35"/>
      <c r="L1028" s="35"/>
      <c r="M1028" s="49"/>
      <c r="N1028" s="157">
        <f>Table2[[#This Row],[Mileage]]*-0.25</f>
        <v>0</v>
      </c>
      <c r="O1028" s="13"/>
      <c r="P1028" s="42" t="e">
        <f>Table2[[#This Row],[Total Payment Received Before Fees]]+Table2[[#This Row],[Unit Cost]]+Table2[[#This Row],[Shipping Cost]]+Table2[[#This Row],[Amazon Fee]]+Table2[[#This Row],[Parking Fee]]+Table2[[#This Row],[Miscellaneous / Overhead]]</f>
        <v>#REF!</v>
      </c>
      <c r="Q1028" s="38">
        <v>41719</v>
      </c>
    </row>
    <row r="1029" spans="1:17">
      <c r="A1029" s="12" t="s">
        <v>868</v>
      </c>
      <c r="B1029" s="20" t="str">
        <f>VLOOKUP(A1029,'Product Database'!$1:$1048576,3,FALSE)</f>
        <v>GK1281HM</v>
      </c>
      <c r="D1029" s="71">
        <v>1</v>
      </c>
      <c r="E1029" s="116">
        <v>12.99</v>
      </c>
      <c r="F1029" s="46">
        <v>0</v>
      </c>
      <c r="G1029" s="156">
        <f t="shared" si="50"/>
        <v>12.99</v>
      </c>
      <c r="H1029" s="45" t="e">
        <f>-VLOOKUP(B1029,#REF!,3,FALSE)*0.75</f>
        <v>#REF!</v>
      </c>
      <c r="I1029" s="45"/>
      <c r="J1029" s="35">
        <f t="shared" si="51"/>
        <v>-1.9484999999999999</v>
      </c>
      <c r="K1029" s="35"/>
      <c r="L1029" s="35"/>
      <c r="M1029" s="49"/>
      <c r="N1029" s="157">
        <f>Table2[[#This Row],[Mileage]]*-0.25</f>
        <v>0</v>
      </c>
      <c r="O1029" s="13"/>
      <c r="P1029" s="42" t="e">
        <f>Table2[[#This Row],[Total Payment Received Before Fees]]+Table2[[#This Row],[Unit Cost]]+Table2[[#This Row],[Shipping Cost]]+Table2[[#This Row],[Amazon Fee]]+Table2[[#This Row],[Parking Fee]]+Table2[[#This Row],[Miscellaneous / Overhead]]</f>
        <v>#REF!</v>
      </c>
      <c r="Q1029" s="38">
        <v>41719</v>
      </c>
    </row>
    <row r="1030" spans="1:17">
      <c r="A1030" s="12" t="s">
        <v>2020</v>
      </c>
      <c r="B1030" s="20" t="str">
        <f>VLOOKUP(A1030,'Product Database'!$1:$1048576,3,FALSE)</f>
        <v>HBG100153W</v>
      </c>
      <c r="D1030" s="71">
        <v>1</v>
      </c>
      <c r="E1030" s="116">
        <v>9.99</v>
      </c>
      <c r="F1030" s="46">
        <v>4.99</v>
      </c>
      <c r="G1030" s="156">
        <f t="shared" si="50"/>
        <v>14.98</v>
      </c>
      <c r="H1030" s="45" t="e">
        <f>-VLOOKUP(B1030,#REF!,3,FALSE)*0.75</f>
        <v>#REF!</v>
      </c>
      <c r="I1030" s="45"/>
      <c r="J1030" s="35">
        <f t="shared" si="51"/>
        <v>-2.2469999999999999</v>
      </c>
      <c r="K1030" s="35"/>
      <c r="L1030" s="35"/>
      <c r="M1030" s="49"/>
      <c r="N1030" s="157">
        <f>Table2[[#This Row],[Mileage]]*-0.25</f>
        <v>0</v>
      </c>
      <c r="O1030" s="13"/>
      <c r="P1030" s="42" t="e">
        <f>Table2[[#This Row],[Total Payment Received Before Fees]]+Table2[[#This Row],[Unit Cost]]+Table2[[#This Row],[Shipping Cost]]+Table2[[#This Row],[Amazon Fee]]+Table2[[#This Row],[Parking Fee]]+Table2[[#This Row],[Miscellaneous / Overhead]]</f>
        <v>#REF!</v>
      </c>
      <c r="Q1030" s="38">
        <v>41719</v>
      </c>
    </row>
    <row r="1031" spans="1:17">
      <c r="A1031" s="12" t="s">
        <v>3119</v>
      </c>
      <c r="B1031" s="20" t="str">
        <f>VLOOKUP(A1031,'Product Database'!$1:$1048576,3,FALSE)</f>
        <v>HC24521</v>
      </c>
      <c r="D1031" s="71">
        <v>1</v>
      </c>
      <c r="E1031" s="116">
        <v>7.99</v>
      </c>
      <c r="F1031" s="46">
        <v>4.99</v>
      </c>
      <c r="G1031" s="156">
        <f t="shared" si="50"/>
        <v>12.98</v>
      </c>
      <c r="H1031" s="45">
        <v>-0.75</v>
      </c>
      <c r="I1031" s="45"/>
      <c r="J1031" s="35">
        <f t="shared" si="51"/>
        <v>-1.9470000000000001</v>
      </c>
      <c r="K1031" s="35"/>
      <c r="L1031" s="35"/>
      <c r="M1031" s="49"/>
      <c r="N1031" s="157">
        <f>Table2[[#This Row],[Mileage]]*-0.25</f>
        <v>0</v>
      </c>
      <c r="O1031" s="13"/>
      <c r="P1031" s="42">
        <f>Table2[[#This Row],[Total Payment Received Before Fees]]+Table2[[#This Row],[Unit Cost]]+Table2[[#This Row],[Shipping Cost]]+Table2[[#This Row],[Amazon Fee]]+Table2[[#This Row],[Parking Fee]]+Table2[[#This Row],[Miscellaneous / Overhead]]</f>
        <v>10.283000000000001</v>
      </c>
      <c r="Q1031" s="38">
        <v>41720</v>
      </c>
    </row>
    <row r="1032" spans="1:17">
      <c r="A1032" s="12" t="s">
        <v>2383</v>
      </c>
      <c r="B1032" s="20" t="str">
        <f>VLOOKUP(A1032,'Product Database'!$1:$1048576,3,FALSE)</f>
        <v>GCB1157</v>
      </c>
      <c r="D1032" s="71">
        <v>1</v>
      </c>
      <c r="E1032" s="116">
        <v>6.99</v>
      </c>
      <c r="F1032" s="46">
        <v>4.74</v>
      </c>
      <c r="G1032" s="156">
        <f t="shared" si="50"/>
        <v>11.73</v>
      </c>
      <c r="H1032" s="45" t="e">
        <f>-VLOOKUP(B1032,#REF!,3,FALSE)*0.75</f>
        <v>#REF!</v>
      </c>
      <c r="I1032" s="45"/>
      <c r="J1032" s="35">
        <f t="shared" si="51"/>
        <v>-1.7595000000000001</v>
      </c>
      <c r="K1032" s="35"/>
      <c r="L1032" s="35"/>
      <c r="M1032" s="49"/>
      <c r="N1032" s="157">
        <f>Table2[[#This Row],[Mileage]]*-0.25</f>
        <v>0</v>
      </c>
      <c r="O1032" s="13"/>
      <c r="P1032" s="42" t="e">
        <f>Table2[[#This Row],[Total Payment Received Before Fees]]+Table2[[#This Row],[Unit Cost]]+Table2[[#This Row],[Shipping Cost]]+Table2[[#This Row],[Amazon Fee]]+Table2[[#This Row],[Parking Fee]]+Table2[[#This Row],[Miscellaneous / Overhead]]</f>
        <v>#REF!</v>
      </c>
      <c r="Q1032" s="38">
        <v>41720</v>
      </c>
    </row>
    <row r="1033" spans="1:17">
      <c r="A1033" s="12" t="s">
        <v>868</v>
      </c>
      <c r="B1033" s="20" t="str">
        <f>VLOOKUP(A1033,'Product Database'!$1:$1048576,3,FALSE)</f>
        <v>GK1281HM</v>
      </c>
      <c r="D1033" s="71">
        <v>1</v>
      </c>
      <c r="E1033" s="116">
        <v>12.99</v>
      </c>
      <c r="F1033" s="46">
        <v>0</v>
      </c>
      <c r="G1033" s="156">
        <f t="shared" si="50"/>
        <v>12.99</v>
      </c>
      <c r="H1033" s="45" t="e">
        <f>-VLOOKUP(B1033,#REF!,3,FALSE)*0.75</f>
        <v>#REF!</v>
      </c>
      <c r="I1033" s="45"/>
      <c r="J1033" s="35">
        <f t="shared" si="51"/>
        <v>-1.9484999999999999</v>
      </c>
      <c r="K1033" s="35"/>
      <c r="L1033" s="35"/>
      <c r="M1033" s="49"/>
      <c r="N1033" s="157">
        <f>Table2[[#This Row],[Mileage]]*-0.25</f>
        <v>0</v>
      </c>
      <c r="O1033" s="13"/>
      <c r="P1033" s="42" t="e">
        <f>Table2[[#This Row],[Total Payment Received Before Fees]]+Table2[[#This Row],[Unit Cost]]+Table2[[#This Row],[Shipping Cost]]+Table2[[#This Row],[Amazon Fee]]+Table2[[#This Row],[Parking Fee]]+Table2[[#This Row],[Miscellaneous / Overhead]]</f>
        <v>#REF!</v>
      </c>
      <c r="Q1033" s="38">
        <v>41720</v>
      </c>
    </row>
    <row r="1034" spans="1:17">
      <c r="A1034" s="12" t="s">
        <v>5601</v>
      </c>
      <c r="B1034" s="20" t="str">
        <f>VLOOKUP(A1034,'Product Database'!$1:$1048576,3,FALSE)</f>
        <v>HBG100212B</v>
      </c>
      <c r="D1034" s="71">
        <v>1</v>
      </c>
      <c r="E1034" s="116">
        <v>12.99</v>
      </c>
      <c r="F1034" s="46">
        <v>3.25</v>
      </c>
      <c r="G1034" s="156">
        <f t="shared" si="50"/>
        <v>16.240000000000002</v>
      </c>
      <c r="H1034" s="45" t="e">
        <f>-VLOOKUP(B1034,#REF!,3,FALSE)*0.75</f>
        <v>#REF!</v>
      </c>
      <c r="I1034" s="45"/>
      <c r="J1034" s="35">
        <f t="shared" si="51"/>
        <v>-2.4360000000000004</v>
      </c>
      <c r="K1034" s="35"/>
      <c r="L1034" s="35"/>
      <c r="M1034" s="49"/>
      <c r="N1034" s="157">
        <f>Table2[[#This Row],[Mileage]]*-0.25</f>
        <v>0</v>
      </c>
      <c r="O1034" s="13"/>
      <c r="P1034" s="42" t="e">
        <f>Table2[[#This Row],[Total Payment Received Before Fees]]+Table2[[#This Row],[Unit Cost]]+Table2[[#This Row],[Shipping Cost]]+Table2[[#This Row],[Amazon Fee]]+Table2[[#This Row],[Parking Fee]]+Table2[[#This Row],[Miscellaneous / Overhead]]</f>
        <v>#REF!</v>
      </c>
      <c r="Q1034" s="38">
        <v>41720</v>
      </c>
    </row>
    <row r="1035" spans="1:17">
      <c r="A1035" s="12" t="s">
        <v>5603</v>
      </c>
      <c r="B1035" s="20" t="str">
        <f>VLOOKUP(A1035,'Product Database'!$1:$1048576,3,FALSE)</f>
        <v>HBG100212CA</v>
      </c>
      <c r="D1035" s="71">
        <v>1</v>
      </c>
      <c r="E1035" s="116">
        <v>12.99</v>
      </c>
      <c r="F1035" s="46">
        <v>3.24</v>
      </c>
      <c r="G1035" s="156">
        <f t="shared" si="50"/>
        <v>16.23</v>
      </c>
      <c r="H1035" s="45" t="e">
        <f>-VLOOKUP(B1035,#REF!,3,FALSE)*0.75</f>
        <v>#REF!</v>
      </c>
      <c r="I1035" s="45"/>
      <c r="J1035" s="35">
        <f t="shared" si="51"/>
        <v>-2.4344999999999999</v>
      </c>
      <c r="K1035" s="35"/>
      <c r="L1035" s="35"/>
      <c r="M1035" s="49"/>
      <c r="N1035" s="157">
        <f>Table2[[#This Row],[Mileage]]*-0.25</f>
        <v>0</v>
      </c>
      <c r="O1035" s="13"/>
      <c r="P1035" s="42" t="e">
        <f>Table2[[#This Row],[Total Payment Received Before Fees]]+Table2[[#This Row],[Unit Cost]]+Table2[[#This Row],[Shipping Cost]]+Table2[[#This Row],[Amazon Fee]]+Table2[[#This Row],[Parking Fee]]+Table2[[#This Row],[Miscellaneous / Overhead]]</f>
        <v>#REF!</v>
      </c>
      <c r="Q1035" s="38">
        <v>41720</v>
      </c>
    </row>
    <row r="1036" spans="1:17">
      <c r="A1036" s="12" t="s">
        <v>1551</v>
      </c>
      <c r="B1036" s="20" t="str">
        <f>VLOOKUP(A1036,'Product Database'!$1:$1048576,3,FALSE)</f>
        <v>HBG100338B</v>
      </c>
      <c r="D1036" s="71">
        <v>1</v>
      </c>
      <c r="E1036" s="116">
        <v>14.99</v>
      </c>
      <c r="F1036" s="46">
        <v>5.49</v>
      </c>
      <c r="G1036" s="156">
        <f t="shared" si="50"/>
        <v>20.48</v>
      </c>
      <c r="H1036" s="45" t="e">
        <f>-VLOOKUP(B1036,#REF!,3,FALSE)*0.75</f>
        <v>#REF!</v>
      </c>
      <c r="I1036" s="45"/>
      <c r="J1036" s="35">
        <f t="shared" si="51"/>
        <v>-3.0720000000000001</v>
      </c>
      <c r="K1036" s="35"/>
      <c r="L1036" s="35"/>
      <c r="M1036" s="49"/>
      <c r="N1036" s="157">
        <f>Table2[[#This Row],[Mileage]]*-0.25</f>
        <v>0</v>
      </c>
      <c r="O1036" s="13"/>
      <c r="P1036" s="42" t="e">
        <f>Table2[[#This Row],[Total Payment Received Before Fees]]+Table2[[#This Row],[Unit Cost]]+Table2[[#This Row],[Shipping Cost]]+Table2[[#This Row],[Amazon Fee]]+Table2[[#This Row],[Parking Fee]]+Table2[[#This Row],[Miscellaneous / Overhead]]</f>
        <v>#REF!</v>
      </c>
      <c r="Q1036" s="38">
        <v>41720</v>
      </c>
    </row>
    <row r="1037" spans="1:17">
      <c r="A1037" s="12" t="s">
        <v>1552</v>
      </c>
      <c r="B1037" s="20" t="str">
        <f>VLOOKUP(A1037,'Product Database'!$1:$1048576,3,FALSE)</f>
        <v>HBG100338BR</v>
      </c>
      <c r="D1037" s="71">
        <v>1</v>
      </c>
      <c r="E1037" s="116">
        <v>14.99</v>
      </c>
      <c r="F1037" s="46">
        <v>5.49</v>
      </c>
      <c r="G1037" s="156">
        <f t="shared" si="50"/>
        <v>20.48</v>
      </c>
      <c r="H1037" s="45" t="e">
        <f>-VLOOKUP(B1037,#REF!,3,FALSE)*0.75</f>
        <v>#REF!</v>
      </c>
      <c r="I1037" s="45"/>
      <c r="J1037" s="35">
        <f t="shared" si="51"/>
        <v>-3.0720000000000001</v>
      </c>
      <c r="K1037" s="35"/>
      <c r="L1037" s="35"/>
      <c r="M1037" s="49"/>
      <c r="N1037" s="157">
        <f>Table2[[#This Row],[Mileage]]*-0.25</f>
        <v>0</v>
      </c>
      <c r="O1037" s="13"/>
      <c r="P1037" s="42" t="e">
        <f>Table2[[#This Row],[Total Payment Received Before Fees]]+Table2[[#This Row],[Unit Cost]]+Table2[[#This Row],[Shipping Cost]]+Table2[[#This Row],[Amazon Fee]]+Table2[[#This Row],[Parking Fee]]+Table2[[#This Row],[Miscellaneous / Overhead]]</f>
        <v>#REF!</v>
      </c>
      <c r="Q1037" s="38">
        <v>41720</v>
      </c>
    </row>
    <row r="1038" spans="1:17">
      <c r="A1038" s="12" t="s">
        <v>6026</v>
      </c>
      <c r="B1038" s="20" t="str">
        <f>VLOOKUP(A1038,'Product Database'!$1:$1048576,3,FALSE)</f>
        <v>HBGKD001B</v>
      </c>
      <c r="D1038" s="71">
        <v>1</v>
      </c>
      <c r="E1038" s="116">
        <v>9.99</v>
      </c>
      <c r="F1038" s="46">
        <v>2</v>
      </c>
      <c r="G1038" s="156">
        <f t="shared" si="50"/>
        <v>11.99</v>
      </c>
      <c r="H1038" s="45" t="e">
        <f>-VLOOKUP(B1038,#REF!,3,FALSE)*0.75</f>
        <v>#REF!</v>
      </c>
      <c r="I1038" s="45"/>
      <c r="J1038" s="35">
        <f t="shared" si="51"/>
        <v>-1.7985</v>
      </c>
      <c r="K1038" s="35"/>
      <c r="L1038" s="35"/>
      <c r="M1038" s="49"/>
      <c r="N1038" s="157">
        <f>Table2[[#This Row],[Mileage]]*-0.25</f>
        <v>0</v>
      </c>
      <c r="O1038" s="13"/>
      <c r="P1038" s="42" t="e">
        <f>Table2[[#This Row],[Total Payment Received Before Fees]]+Table2[[#This Row],[Unit Cost]]+Table2[[#This Row],[Shipping Cost]]+Table2[[#This Row],[Amazon Fee]]+Table2[[#This Row],[Parking Fee]]+Table2[[#This Row],[Miscellaneous / Overhead]]</f>
        <v>#REF!</v>
      </c>
      <c r="Q1038" s="38">
        <v>41720</v>
      </c>
    </row>
    <row r="1039" spans="1:17">
      <c r="A1039" s="12" t="s">
        <v>6031</v>
      </c>
      <c r="B1039" s="20" t="str">
        <f>VLOOKUP(A1039,'Product Database'!$1:$1048576,3,FALSE)</f>
        <v>HBGKD001R</v>
      </c>
      <c r="D1039" s="71">
        <v>1</v>
      </c>
      <c r="E1039" s="116">
        <v>9.99</v>
      </c>
      <c r="F1039" s="46">
        <v>2</v>
      </c>
      <c r="G1039" s="156">
        <f t="shared" si="50"/>
        <v>11.99</v>
      </c>
      <c r="H1039" s="45" t="e">
        <f>-VLOOKUP(B1039,#REF!,3,FALSE)*0.75</f>
        <v>#REF!</v>
      </c>
      <c r="I1039" s="45"/>
      <c r="J1039" s="35">
        <f t="shared" si="51"/>
        <v>-1.7985</v>
      </c>
      <c r="K1039" s="35"/>
      <c r="L1039" s="35"/>
      <c r="M1039" s="49"/>
      <c r="N1039" s="157">
        <f>Table2[[#This Row],[Mileage]]*-0.25</f>
        <v>0</v>
      </c>
      <c r="O1039" s="13"/>
      <c r="P1039" s="42" t="e">
        <f>Table2[[#This Row],[Total Payment Received Before Fees]]+Table2[[#This Row],[Unit Cost]]+Table2[[#This Row],[Shipping Cost]]+Table2[[#This Row],[Amazon Fee]]+Table2[[#This Row],[Parking Fee]]+Table2[[#This Row],[Miscellaneous / Overhead]]</f>
        <v>#REF!</v>
      </c>
      <c r="Q1039" s="38">
        <v>41720</v>
      </c>
    </row>
    <row r="1040" spans="1:17">
      <c r="A1040" s="12" t="s">
        <v>6030</v>
      </c>
      <c r="B1040" s="20" t="str">
        <f>VLOOKUP(A1040,'Product Database'!$1:$1048576,3,FALSE)</f>
        <v>HBGKD001PU</v>
      </c>
      <c r="D1040" s="71">
        <v>1</v>
      </c>
      <c r="E1040" s="116">
        <v>9.99</v>
      </c>
      <c r="F1040" s="46">
        <v>1.99</v>
      </c>
      <c r="G1040" s="156">
        <f t="shared" si="50"/>
        <v>11.98</v>
      </c>
      <c r="H1040" s="45" t="e">
        <f>-VLOOKUP(B1040,#REF!,3,FALSE)*0.75</f>
        <v>#REF!</v>
      </c>
      <c r="I1040" s="45"/>
      <c r="J1040" s="35">
        <f t="shared" si="51"/>
        <v>-1.7969999999999999</v>
      </c>
      <c r="K1040" s="35"/>
      <c r="L1040" s="35"/>
      <c r="M1040" s="49"/>
      <c r="N1040" s="157">
        <f>Table2[[#This Row],[Mileage]]*-0.25</f>
        <v>0</v>
      </c>
      <c r="O1040" s="13"/>
      <c r="P1040" s="42" t="e">
        <f>Table2[[#This Row],[Total Payment Received Before Fees]]+Table2[[#This Row],[Unit Cost]]+Table2[[#This Row],[Shipping Cost]]+Table2[[#This Row],[Amazon Fee]]+Table2[[#This Row],[Parking Fee]]+Table2[[#This Row],[Miscellaneous / Overhead]]</f>
        <v>#REF!</v>
      </c>
      <c r="Q1040" s="38">
        <v>41720</v>
      </c>
    </row>
    <row r="1041" spans="1:17">
      <c r="A1041" s="12" t="s">
        <v>3119</v>
      </c>
      <c r="B1041" s="20" t="str">
        <f>VLOOKUP(A1041,'Product Database'!$1:$1048576,3,FALSE)</f>
        <v>HC24521</v>
      </c>
      <c r="D1041" s="71">
        <v>1</v>
      </c>
      <c r="E1041" s="116">
        <v>7.99</v>
      </c>
      <c r="F1041" s="46">
        <v>4.99</v>
      </c>
      <c r="G1041" s="156">
        <f t="shared" si="50"/>
        <v>12.98</v>
      </c>
      <c r="H1041" s="45">
        <v>-0.75</v>
      </c>
      <c r="I1041" s="45"/>
      <c r="J1041" s="35">
        <f t="shared" si="51"/>
        <v>-1.9470000000000001</v>
      </c>
      <c r="K1041" s="35"/>
      <c r="L1041" s="35"/>
      <c r="M1041" s="49"/>
      <c r="N1041" s="157">
        <f>Table2[[#This Row],[Mileage]]*-0.25</f>
        <v>0</v>
      </c>
      <c r="O1041" s="13"/>
      <c r="P1041" s="42">
        <f>Table2[[#This Row],[Total Payment Received Before Fees]]+Table2[[#This Row],[Unit Cost]]+Table2[[#This Row],[Shipping Cost]]+Table2[[#This Row],[Amazon Fee]]+Table2[[#This Row],[Parking Fee]]+Table2[[#This Row],[Miscellaneous / Overhead]]</f>
        <v>10.283000000000001</v>
      </c>
      <c r="Q1041" s="38">
        <v>41720</v>
      </c>
    </row>
    <row r="1042" spans="1:17">
      <c r="A1042" s="12" t="s">
        <v>3003</v>
      </c>
      <c r="B1042" s="20" t="str">
        <f>VLOOKUP(A1042,'Product Database'!$1:$1048576,3,FALSE)</f>
        <v>HCXQ001B</v>
      </c>
      <c r="D1042" s="71">
        <v>1</v>
      </c>
      <c r="E1042" s="116">
        <v>14.99</v>
      </c>
      <c r="F1042" s="46">
        <v>4.99</v>
      </c>
      <c r="G1042" s="156">
        <f t="shared" si="50"/>
        <v>19.98</v>
      </c>
      <c r="H1042" s="45" t="e">
        <f>-VLOOKUP(B1042,#REF!,3,FALSE)*0.75</f>
        <v>#REF!</v>
      </c>
      <c r="I1042" s="45"/>
      <c r="J1042" s="35">
        <f t="shared" si="51"/>
        <v>-2.9969999999999999</v>
      </c>
      <c r="K1042" s="35"/>
      <c r="L1042" s="35"/>
      <c r="M1042" s="49"/>
      <c r="N1042" s="157">
        <f>Table2[[#This Row],[Mileage]]*-0.25</f>
        <v>0</v>
      </c>
      <c r="O1042" s="13"/>
      <c r="P1042" s="42" t="e">
        <f>Table2[[#This Row],[Total Payment Received Before Fees]]+Table2[[#This Row],[Unit Cost]]+Table2[[#This Row],[Shipping Cost]]+Table2[[#This Row],[Amazon Fee]]+Table2[[#This Row],[Parking Fee]]+Table2[[#This Row],[Miscellaneous / Overhead]]</f>
        <v>#REF!</v>
      </c>
      <c r="Q1042" s="38">
        <v>41720</v>
      </c>
    </row>
    <row r="1043" spans="1:17">
      <c r="A1043" s="12" t="s">
        <v>3119</v>
      </c>
      <c r="B1043" s="20" t="str">
        <f>VLOOKUP(A1043,'Product Database'!$1:$1048576,3,FALSE)</f>
        <v>HC24521</v>
      </c>
      <c r="D1043" s="71">
        <v>1</v>
      </c>
      <c r="E1043" s="116">
        <v>7.99</v>
      </c>
      <c r="F1043" s="46">
        <v>4.99</v>
      </c>
      <c r="G1043" s="156">
        <f t="shared" si="50"/>
        <v>12.98</v>
      </c>
      <c r="H1043" s="45">
        <v>-0.75</v>
      </c>
      <c r="I1043" s="45"/>
      <c r="J1043" s="35">
        <f t="shared" si="51"/>
        <v>-1.9470000000000001</v>
      </c>
      <c r="K1043" s="35"/>
      <c r="L1043" s="35"/>
      <c r="M1043" s="49"/>
      <c r="N1043" s="157">
        <f>Table2[[#This Row],[Mileage]]*-0.25</f>
        <v>0</v>
      </c>
      <c r="O1043" s="13"/>
      <c r="P1043" s="42">
        <f>Table2[[#This Row],[Total Payment Received Before Fees]]+Table2[[#This Row],[Unit Cost]]+Table2[[#This Row],[Shipping Cost]]+Table2[[#This Row],[Amazon Fee]]+Table2[[#This Row],[Parking Fee]]+Table2[[#This Row],[Miscellaneous / Overhead]]</f>
        <v>10.283000000000001</v>
      </c>
      <c r="Q1043" s="38">
        <v>41720</v>
      </c>
    </row>
    <row r="1044" spans="1:17">
      <c r="A1044" s="12" t="s">
        <v>2372</v>
      </c>
      <c r="B1044" s="20" t="str">
        <f>VLOOKUP(A1044,'Product Database'!$1:$1048576,3,FALSE)</f>
        <v>GCB1258B</v>
      </c>
      <c r="D1044" s="71">
        <v>1</v>
      </c>
      <c r="E1044" s="116">
        <v>6.99</v>
      </c>
      <c r="F1044" s="46">
        <v>4.74</v>
      </c>
      <c r="G1044" s="156">
        <f t="shared" si="50"/>
        <v>11.73</v>
      </c>
      <c r="H1044" s="45" t="e">
        <f>-VLOOKUP(B1044,#REF!,3,FALSE)*0.75</f>
        <v>#REF!</v>
      </c>
      <c r="I1044" s="45"/>
      <c r="J1044" s="35">
        <f t="shared" si="51"/>
        <v>-1.7595000000000001</v>
      </c>
      <c r="K1044" s="35"/>
      <c r="L1044" s="35"/>
      <c r="M1044" s="49"/>
      <c r="N1044" s="157">
        <f>Table2[[#This Row],[Mileage]]*-0.25</f>
        <v>0</v>
      </c>
      <c r="O1044" s="13"/>
      <c r="P1044" s="42" t="e">
        <f>Table2[[#This Row],[Total Payment Received Before Fees]]+Table2[[#This Row],[Unit Cost]]+Table2[[#This Row],[Shipping Cost]]+Table2[[#This Row],[Amazon Fee]]+Table2[[#This Row],[Parking Fee]]+Table2[[#This Row],[Miscellaneous / Overhead]]</f>
        <v>#REF!</v>
      </c>
      <c r="Q1044" s="38">
        <v>41720</v>
      </c>
    </row>
    <row r="1045" spans="1:17">
      <c r="A1045" s="12" t="s">
        <v>6040</v>
      </c>
      <c r="B1045" s="20" t="str">
        <f>VLOOKUP(A1045,'Product Database'!$1:$1048576,3,FALSE)</f>
        <v>HBG100905BL</v>
      </c>
      <c r="D1045" s="71">
        <v>1</v>
      </c>
      <c r="E1045" s="116">
        <v>9.99</v>
      </c>
      <c r="F1045" s="46">
        <v>4.99</v>
      </c>
      <c r="G1045" s="156">
        <f t="shared" si="50"/>
        <v>14.98</v>
      </c>
      <c r="H1045" s="45" t="e">
        <f>-VLOOKUP(B1045,#REF!,3,FALSE)*0.75</f>
        <v>#REF!</v>
      </c>
      <c r="I1045" s="45"/>
      <c r="J1045" s="35">
        <f t="shared" si="51"/>
        <v>-2.2469999999999999</v>
      </c>
      <c r="K1045" s="35"/>
      <c r="L1045" s="35"/>
      <c r="M1045" s="49"/>
      <c r="N1045" s="157">
        <f>Table2[[#This Row],[Mileage]]*-0.25</f>
        <v>0</v>
      </c>
      <c r="O1045" s="13"/>
      <c r="P1045" s="42" t="e">
        <f>Table2[[#This Row],[Total Payment Received Before Fees]]+Table2[[#This Row],[Unit Cost]]+Table2[[#This Row],[Shipping Cost]]+Table2[[#This Row],[Amazon Fee]]+Table2[[#This Row],[Parking Fee]]+Table2[[#This Row],[Miscellaneous / Overhead]]</f>
        <v>#REF!</v>
      </c>
      <c r="Q1045" s="38">
        <v>41720</v>
      </c>
    </row>
    <row r="1046" spans="1:17">
      <c r="A1046" s="12" t="s">
        <v>1552</v>
      </c>
      <c r="B1046" s="20" t="str">
        <f>VLOOKUP(A1046,'Product Database'!$1:$1048576,3,FALSE)</f>
        <v>HBG100338BR</v>
      </c>
      <c r="D1046" s="71">
        <v>1</v>
      </c>
      <c r="E1046" s="116">
        <v>14.99</v>
      </c>
      <c r="F1046" s="46">
        <v>5.49</v>
      </c>
      <c r="G1046" s="156">
        <f t="shared" si="50"/>
        <v>20.48</v>
      </c>
      <c r="H1046" s="45" t="e">
        <f>-VLOOKUP(B1046,#REF!,3,FALSE)*0.75</f>
        <v>#REF!</v>
      </c>
      <c r="I1046" s="45"/>
      <c r="J1046" s="35">
        <f t="shared" si="51"/>
        <v>-3.0720000000000001</v>
      </c>
      <c r="K1046" s="35"/>
      <c r="L1046" s="35"/>
      <c r="M1046" s="49"/>
      <c r="N1046" s="157">
        <f>Table2[[#This Row],[Mileage]]*-0.25</f>
        <v>0</v>
      </c>
      <c r="O1046" s="13"/>
      <c r="P1046" s="42" t="e">
        <f>Table2[[#This Row],[Total Payment Received Before Fees]]+Table2[[#This Row],[Unit Cost]]+Table2[[#This Row],[Shipping Cost]]+Table2[[#This Row],[Amazon Fee]]+Table2[[#This Row],[Parking Fee]]+Table2[[#This Row],[Miscellaneous / Overhead]]</f>
        <v>#REF!</v>
      </c>
      <c r="Q1046" s="38">
        <v>41720</v>
      </c>
    </row>
    <row r="1047" spans="1:17">
      <c r="A1047" s="12">
        <v>1</v>
      </c>
      <c r="B1047" s="20" t="str">
        <f>VLOOKUP(A1047,'Product Database'!$1:$1048576,3,FALSE)</f>
        <v>HBG100154B</v>
      </c>
      <c r="D1047" s="71">
        <v>1</v>
      </c>
      <c r="E1047" s="116">
        <v>9.99</v>
      </c>
      <c r="F1047" s="46">
        <v>2.74</v>
      </c>
      <c r="G1047" s="156">
        <f t="shared" si="50"/>
        <v>12.73</v>
      </c>
      <c r="H1047" s="45" t="e">
        <f>-VLOOKUP(B1047,#REF!,3,FALSE)*0.75</f>
        <v>#REF!</v>
      </c>
      <c r="I1047" s="45"/>
      <c r="J1047" s="35">
        <f t="shared" si="51"/>
        <v>-1.9095</v>
      </c>
      <c r="K1047" s="35"/>
      <c r="L1047" s="35"/>
      <c r="M1047" s="49"/>
      <c r="N1047" s="157">
        <f>Table2[[#This Row],[Mileage]]*-0.25</f>
        <v>0</v>
      </c>
      <c r="O1047" s="13"/>
      <c r="P1047" s="42" t="e">
        <f>Table2[[#This Row],[Total Payment Received Before Fees]]+Table2[[#This Row],[Unit Cost]]+Table2[[#This Row],[Shipping Cost]]+Table2[[#This Row],[Amazon Fee]]+Table2[[#This Row],[Parking Fee]]+Table2[[#This Row],[Miscellaneous / Overhead]]</f>
        <v>#REF!</v>
      </c>
      <c r="Q1047" s="38">
        <v>41720</v>
      </c>
    </row>
    <row r="1048" spans="1:17">
      <c r="A1048" s="12" t="s">
        <v>2019</v>
      </c>
      <c r="B1048" s="20" t="str">
        <f>VLOOKUP(A1048,'Product Database'!$1:$1048576,3,FALSE)</f>
        <v>HBG100153B</v>
      </c>
      <c r="D1048" s="71">
        <v>1</v>
      </c>
      <c r="E1048" s="116">
        <v>9.99</v>
      </c>
      <c r="F1048" s="46">
        <v>2.75</v>
      </c>
      <c r="G1048" s="156">
        <f t="shared" si="50"/>
        <v>12.74</v>
      </c>
      <c r="H1048" s="45" t="e">
        <f>-VLOOKUP(B1048,#REF!,3,FALSE)*0.75</f>
        <v>#REF!</v>
      </c>
      <c r="I1048" s="45"/>
      <c r="J1048" s="35">
        <f t="shared" si="51"/>
        <v>-1.911</v>
      </c>
      <c r="K1048" s="35"/>
      <c r="L1048" s="35"/>
      <c r="M1048" s="49"/>
      <c r="N1048" s="157">
        <f>Table2[[#This Row],[Mileage]]*-0.25</f>
        <v>0</v>
      </c>
      <c r="O1048" s="13"/>
      <c r="P1048" s="42" t="e">
        <f>Table2[[#This Row],[Total Payment Received Before Fees]]+Table2[[#This Row],[Unit Cost]]+Table2[[#This Row],[Shipping Cost]]+Table2[[#This Row],[Amazon Fee]]+Table2[[#This Row],[Parking Fee]]+Table2[[#This Row],[Miscellaneous / Overhead]]</f>
        <v>#REF!</v>
      </c>
      <c r="Q1048" s="38">
        <v>41720</v>
      </c>
    </row>
    <row r="1049" spans="1:17">
      <c r="A1049" s="12" t="s">
        <v>3121</v>
      </c>
      <c r="B1049" s="20" t="str">
        <f>VLOOKUP(A1049,'Product Database'!$1:$1048576,3,FALSE)</f>
        <v>HC24459</v>
      </c>
      <c r="D1049" s="71">
        <v>1</v>
      </c>
      <c r="E1049" s="116">
        <v>12.99</v>
      </c>
      <c r="F1049" s="46">
        <v>0</v>
      </c>
      <c r="G1049" s="156">
        <f t="shared" si="50"/>
        <v>12.99</v>
      </c>
      <c r="H1049" s="45" t="e">
        <f>-VLOOKUP(B1049,#REF!,3,FALSE)*0.75</f>
        <v>#REF!</v>
      </c>
      <c r="I1049" s="45"/>
      <c r="J1049" s="35">
        <f t="shared" si="51"/>
        <v>-1.9484999999999999</v>
      </c>
      <c r="K1049" s="35"/>
      <c r="L1049" s="35"/>
      <c r="M1049" s="49"/>
      <c r="N1049" s="157">
        <f>Table2[[#This Row],[Mileage]]*-0.25</f>
        <v>0</v>
      </c>
      <c r="O1049" s="13"/>
      <c r="P1049" s="42" t="e">
        <f>Table2[[#This Row],[Total Payment Received Before Fees]]+Table2[[#This Row],[Unit Cost]]+Table2[[#This Row],[Shipping Cost]]+Table2[[#This Row],[Amazon Fee]]+Table2[[#This Row],[Parking Fee]]+Table2[[#This Row],[Miscellaneous / Overhead]]</f>
        <v>#REF!</v>
      </c>
      <c r="Q1049" s="38">
        <v>41720</v>
      </c>
    </row>
    <row r="1050" spans="1:17">
      <c r="A1050" s="12" t="s">
        <v>2019</v>
      </c>
      <c r="B1050" s="20" t="str">
        <f>VLOOKUP(A1050,'Product Database'!$1:$1048576,3,FALSE)</f>
        <v>HBG100153B</v>
      </c>
      <c r="D1050" s="71">
        <v>1</v>
      </c>
      <c r="E1050" s="116">
        <v>9.99</v>
      </c>
      <c r="F1050" s="46">
        <v>4.99</v>
      </c>
      <c r="G1050" s="156">
        <f t="shared" si="50"/>
        <v>14.98</v>
      </c>
      <c r="H1050" s="45" t="e">
        <f>-VLOOKUP(B1050,#REF!,3,FALSE)*0.75</f>
        <v>#REF!</v>
      </c>
      <c r="I1050" s="45"/>
      <c r="J1050" s="35">
        <f t="shared" si="51"/>
        <v>-2.2469999999999999</v>
      </c>
      <c r="K1050" s="35"/>
      <c r="L1050" s="35"/>
      <c r="M1050" s="49"/>
      <c r="N1050" s="157">
        <f>Table2[[#This Row],[Mileage]]*-0.25</f>
        <v>0</v>
      </c>
      <c r="O1050" s="13"/>
      <c r="P1050" s="42" t="e">
        <f>Table2[[#This Row],[Total Payment Received Before Fees]]+Table2[[#This Row],[Unit Cost]]+Table2[[#This Row],[Shipping Cost]]+Table2[[#This Row],[Amazon Fee]]+Table2[[#This Row],[Parking Fee]]+Table2[[#This Row],[Miscellaneous / Overhead]]</f>
        <v>#REF!</v>
      </c>
      <c r="Q1050" s="38">
        <v>41720</v>
      </c>
    </row>
    <row r="1051" spans="1:17">
      <c r="A1051" s="12" t="s">
        <v>189</v>
      </c>
      <c r="B1051" s="20" t="str">
        <f>VLOOKUP(A1051,'Product Database'!$1:$1048576,3,FALSE)</f>
        <v>HBG100613S</v>
      </c>
      <c r="D1051" s="71">
        <v>1</v>
      </c>
      <c r="E1051" s="116">
        <v>20</v>
      </c>
      <c r="F1051" s="46">
        <v>5.49</v>
      </c>
      <c r="G1051" s="156">
        <f t="shared" si="50"/>
        <v>25.490000000000002</v>
      </c>
      <c r="H1051" s="45" t="e">
        <f>-VLOOKUP(B1051,#REF!,3,FALSE)*0.75</f>
        <v>#REF!</v>
      </c>
      <c r="I1051" s="45"/>
      <c r="J1051" s="35">
        <f t="shared" si="51"/>
        <v>-3.8235000000000001</v>
      </c>
      <c r="K1051" s="35"/>
      <c r="L1051" s="35"/>
      <c r="M1051" s="49"/>
      <c r="N1051" s="157">
        <f>Table2[[#This Row],[Mileage]]*-0.25</f>
        <v>0</v>
      </c>
      <c r="O1051" s="13"/>
      <c r="P1051" s="42" t="e">
        <f>Table2[[#This Row],[Total Payment Received Before Fees]]+Table2[[#This Row],[Unit Cost]]+Table2[[#This Row],[Shipping Cost]]+Table2[[#This Row],[Amazon Fee]]+Table2[[#This Row],[Parking Fee]]+Table2[[#This Row],[Miscellaneous / Overhead]]</f>
        <v>#REF!</v>
      </c>
      <c r="Q1051" s="38">
        <v>41721</v>
      </c>
    </row>
    <row r="1052" spans="1:17">
      <c r="A1052" s="12" t="s">
        <v>2019</v>
      </c>
      <c r="B1052" s="20" t="str">
        <f>VLOOKUP(A1052,'Product Database'!$1:$1048576,3,FALSE)</f>
        <v>HBG100153B</v>
      </c>
      <c r="D1052" s="71">
        <v>1</v>
      </c>
      <c r="E1052" s="116">
        <v>9.99</v>
      </c>
      <c r="F1052" s="46">
        <v>4.99</v>
      </c>
      <c r="G1052" s="156">
        <f t="shared" si="50"/>
        <v>14.98</v>
      </c>
      <c r="H1052" s="45" t="e">
        <f>-VLOOKUP(B1052,#REF!,3,FALSE)*0.75</f>
        <v>#REF!</v>
      </c>
      <c r="I1052" s="45"/>
      <c r="J1052" s="35">
        <f t="shared" si="51"/>
        <v>-2.2469999999999999</v>
      </c>
      <c r="K1052" s="35"/>
      <c r="L1052" s="35"/>
      <c r="M1052" s="49"/>
      <c r="N1052" s="157">
        <f>Table2[[#This Row],[Mileage]]*-0.25</f>
        <v>0</v>
      </c>
      <c r="O1052" s="13"/>
      <c r="P1052" s="42" t="e">
        <f>Table2[[#This Row],[Total Payment Received Before Fees]]+Table2[[#This Row],[Unit Cost]]+Table2[[#This Row],[Shipping Cost]]+Table2[[#This Row],[Amazon Fee]]+Table2[[#This Row],[Parking Fee]]+Table2[[#This Row],[Miscellaneous / Overhead]]</f>
        <v>#REF!</v>
      </c>
      <c r="Q1052" s="38">
        <v>41721</v>
      </c>
    </row>
    <row r="1053" spans="1:17">
      <c r="A1053" s="12">
        <v>1</v>
      </c>
      <c r="B1053" s="20" t="str">
        <f>VLOOKUP(A1053,'Product Database'!$1:$1048576,3,FALSE)</f>
        <v>HBG100154B</v>
      </c>
      <c r="D1053" s="71">
        <v>1</v>
      </c>
      <c r="E1053" s="116">
        <v>9.99</v>
      </c>
      <c r="F1053" s="46">
        <v>4.99</v>
      </c>
      <c r="G1053" s="156">
        <f t="shared" si="50"/>
        <v>14.98</v>
      </c>
      <c r="H1053" s="45" t="e">
        <f>-VLOOKUP(B1053,#REF!,3,FALSE)*0.75</f>
        <v>#REF!</v>
      </c>
      <c r="I1053" s="45"/>
      <c r="J1053" s="35">
        <f t="shared" si="51"/>
        <v>-2.2469999999999999</v>
      </c>
      <c r="K1053" s="35"/>
      <c r="L1053" s="35"/>
      <c r="M1053" s="49"/>
      <c r="N1053" s="157">
        <f>Table2[[#This Row],[Mileage]]*-0.25</f>
        <v>0</v>
      </c>
      <c r="O1053" s="13"/>
      <c r="P1053" s="42" t="e">
        <f>Table2[[#This Row],[Total Payment Received Before Fees]]+Table2[[#This Row],[Unit Cost]]+Table2[[#This Row],[Shipping Cost]]+Table2[[#This Row],[Amazon Fee]]+Table2[[#This Row],[Parking Fee]]+Table2[[#This Row],[Miscellaneous / Overhead]]</f>
        <v>#REF!</v>
      </c>
      <c r="Q1053" s="38">
        <v>41721</v>
      </c>
    </row>
    <row r="1054" spans="1:17">
      <c r="A1054" s="12">
        <v>6</v>
      </c>
      <c r="B1054" s="20" t="str">
        <f>VLOOKUP(A1054,'Product Database'!$1:$1048576,3,FALSE)</f>
        <v>HBG100539</v>
      </c>
      <c r="D1054" s="71">
        <v>1</v>
      </c>
      <c r="E1054" s="116">
        <v>9.99</v>
      </c>
      <c r="F1054" s="46">
        <v>5.49</v>
      </c>
      <c r="G1054" s="156">
        <f t="shared" si="50"/>
        <v>15.48</v>
      </c>
      <c r="H1054" s="45" t="e">
        <f>-VLOOKUP(B1054,#REF!,3,FALSE)*0.75</f>
        <v>#REF!</v>
      </c>
      <c r="I1054" s="45"/>
      <c r="J1054" s="35">
        <f t="shared" si="51"/>
        <v>-2.3220000000000001</v>
      </c>
      <c r="K1054" s="35"/>
      <c r="L1054" s="35"/>
      <c r="M1054" s="49"/>
      <c r="N1054" s="157">
        <f>Table2[[#This Row],[Mileage]]*-0.25</f>
        <v>0</v>
      </c>
      <c r="O1054" s="13"/>
      <c r="P1054" s="42" t="e">
        <f>Table2[[#This Row],[Total Payment Received Before Fees]]+Table2[[#This Row],[Unit Cost]]+Table2[[#This Row],[Shipping Cost]]+Table2[[#This Row],[Amazon Fee]]+Table2[[#This Row],[Parking Fee]]+Table2[[#This Row],[Miscellaneous / Overhead]]</f>
        <v>#REF!</v>
      </c>
      <c r="Q1054" s="38">
        <v>41721</v>
      </c>
    </row>
    <row r="1055" spans="1:17">
      <c r="A1055" s="12" t="s">
        <v>3051</v>
      </c>
      <c r="B1055" s="20" t="str">
        <f>VLOOKUP(A1055,'Product Database'!$1:$1048576,3,FALSE)</f>
        <v>HC24636B</v>
      </c>
      <c r="D1055" s="71">
        <v>1</v>
      </c>
      <c r="E1055" s="116">
        <v>8.99</v>
      </c>
      <c r="F1055" s="46">
        <v>4.99</v>
      </c>
      <c r="G1055" s="156">
        <f t="shared" si="50"/>
        <v>13.98</v>
      </c>
      <c r="H1055" s="45" t="e">
        <f>-VLOOKUP(B1055,#REF!,3,FALSE)*0.75</f>
        <v>#REF!</v>
      </c>
      <c r="I1055" s="45"/>
      <c r="J1055" s="35">
        <f t="shared" si="51"/>
        <v>-2.097</v>
      </c>
      <c r="K1055" s="35"/>
      <c r="L1055" s="35"/>
      <c r="M1055" s="49"/>
      <c r="N1055" s="157">
        <f>Table2[[#This Row],[Mileage]]*-0.25</f>
        <v>0</v>
      </c>
      <c r="O1055" s="13"/>
      <c r="P1055" s="42" t="e">
        <f>Table2[[#This Row],[Total Payment Received Before Fees]]+Table2[[#This Row],[Unit Cost]]+Table2[[#This Row],[Shipping Cost]]+Table2[[#This Row],[Amazon Fee]]+Table2[[#This Row],[Parking Fee]]+Table2[[#This Row],[Miscellaneous / Overhead]]</f>
        <v>#REF!</v>
      </c>
      <c r="Q1055" s="38">
        <v>41721</v>
      </c>
    </row>
    <row r="1056" spans="1:17">
      <c r="A1056" s="12" t="s">
        <v>6029</v>
      </c>
      <c r="B1056" s="20" t="str">
        <f>VLOOKUP(A1056,'Product Database'!$1:$1048576,3,FALSE)</f>
        <v>HBGKD001GR</v>
      </c>
      <c r="D1056" s="71">
        <v>1</v>
      </c>
      <c r="E1056" s="116">
        <v>9.99</v>
      </c>
      <c r="F1056" s="46">
        <v>2.74</v>
      </c>
      <c r="G1056" s="156">
        <f t="shared" si="50"/>
        <v>12.73</v>
      </c>
      <c r="H1056" s="45" t="e">
        <f>-VLOOKUP(B1056,#REF!,3,FALSE)*0.75</f>
        <v>#REF!</v>
      </c>
      <c r="I1056" s="45"/>
      <c r="J1056" s="35">
        <f t="shared" si="51"/>
        <v>-1.9095</v>
      </c>
      <c r="K1056" s="35"/>
      <c r="L1056" s="35"/>
      <c r="M1056" s="49"/>
      <c r="N1056" s="157">
        <f>Table2[[#This Row],[Mileage]]*-0.25</f>
        <v>0</v>
      </c>
      <c r="O1056" s="13"/>
      <c r="P1056" s="42" t="e">
        <f>Table2[[#This Row],[Total Payment Received Before Fees]]+Table2[[#This Row],[Unit Cost]]+Table2[[#This Row],[Shipping Cost]]+Table2[[#This Row],[Amazon Fee]]+Table2[[#This Row],[Parking Fee]]+Table2[[#This Row],[Miscellaneous / Overhead]]</f>
        <v>#REF!</v>
      </c>
      <c r="Q1056" s="38">
        <v>41721</v>
      </c>
    </row>
    <row r="1057" spans="1:17">
      <c r="A1057" s="12" t="s">
        <v>6028</v>
      </c>
      <c r="B1057" s="20" t="str">
        <f>VLOOKUP(A1057,'Product Database'!$1:$1048576,3,FALSE)</f>
        <v>HBG100903FU</v>
      </c>
      <c r="D1057" s="71">
        <v>1</v>
      </c>
      <c r="E1057" s="116">
        <v>9.99</v>
      </c>
      <c r="F1057" s="46">
        <v>2.75</v>
      </c>
      <c r="G1057" s="156">
        <f t="shared" si="50"/>
        <v>12.74</v>
      </c>
      <c r="H1057" s="45" t="e">
        <f>-VLOOKUP(B1057,#REF!,3,FALSE)*0.75</f>
        <v>#REF!</v>
      </c>
      <c r="I1057" s="45"/>
      <c r="J1057" s="35">
        <f t="shared" si="51"/>
        <v>-1.911</v>
      </c>
      <c r="K1057" s="35"/>
      <c r="L1057" s="35"/>
      <c r="M1057" s="49"/>
      <c r="N1057" s="157">
        <f>Table2[[#This Row],[Mileage]]*-0.25</f>
        <v>0</v>
      </c>
      <c r="O1057" s="13"/>
      <c r="P1057" s="42" t="e">
        <f>Table2[[#This Row],[Total Payment Received Before Fees]]+Table2[[#This Row],[Unit Cost]]+Table2[[#This Row],[Shipping Cost]]+Table2[[#This Row],[Amazon Fee]]+Table2[[#This Row],[Parking Fee]]+Table2[[#This Row],[Miscellaneous / Overhead]]</f>
        <v>#REF!</v>
      </c>
      <c r="Q1057" s="38">
        <v>41721</v>
      </c>
    </row>
    <row r="1058" spans="1:17">
      <c r="A1058" s="12" t="s">
        <v>3089</v>
      </c>
      <c r="B1058" s="20" t="str">
        <f>VLOOKUP(A1058,'Product Database'!$1:$1048576,3,FALSE)</f>
        <v>HC24641S</v>
      </c>
      <c r="D1058" s="71">
        <v>1</v>
      </c>
      <c r="E1058" s="116">
        <v>8.99</v>
      </c>
      <c r="F1058" s="46">
        <v>4.99</v>
      </c>
      <c r="G1058" s="156">
        <f t="shared" si="50"/>
        <v>13.98</v>
      </c>
      <c r="H1058" s="45" t="e">
        <f>-VLOOKUP(B1058,#REF!,3,FALSE)*0.75</f>
        <v>#REF!</v>
      </c>
      <c r="I1058" s="45"/>
      <c r="J1058" s="35">
        <f t="shared" si="51"/>
        <v>-2.097</v>
      </c>
      <c r="K1058" s="35"/>
      <c r="L1058" s="35"/>
      <c r="M1058" s="49"/>
      <c r="N1058" s="157">
        <f>Table2[[#This Row],[Mileage]]*-0.25</f>
        <v>0</v>
      </c>
      <c r="O1058" s="13"/>
      <c r="P1058" s="42" t="e">
        <f>Table2[[#This Row],[Total Payment Received Before Fees]]+Table2[[#This Row],[Unit Cost]]+Table2[[#This Row],[Shipping Cost]]+Table2[[#This Row],[Amazon Fee]]+Table2[[#This Row],[Parking Fee]]+Table2[[#This Row],[Miscellaneous / Overhead]]</f>
        <v>#REF!</v>
      </c>
      <c r="Q1058" s="38">
        <v>41721</v>
      </c>
    </row>
    <row r="1059" spans="1:17">
      <c r="A1059" s="12">
        <v>1</v>
      </c>
      <c r="B1059" s="20" t="str">
        <f>VLOOKUP(A1059,'Product Database'!$1:$1048576,3,FALSE)</f>
        <v>HBG100154B</v>
      </c>
      <c r="D1059" s="71">
        <v>1</v>
      </c>
      <c r="E1059" s="116">
        <v>9.99</v>
      </c>
      <c r="F1059" s="46">
        <v>2.74</v>
      </c>
      <c r="G1059" s="156">
        <f t="shared" si="50"/>
        <v>12.73</v>
      </c>
      <c r="H1059" s="45" t="e">
        <f>-VLOOKUP(B1059,#REF!,3,FALSE)*0.75</f>
        <v>#REF!</v>
      </c>
      <c r="I1059" s="45"/>
      <c r="J1059" s="35">
        <f t="shared" si="51"/>
        <v>-1.9095</v>
      </c>
      <c r="K1059" s="35"/>
      <c r="L1059" s="35"/>
      <c r="M1059" s="49"/>
      <c r="N1059" s="157">
        <f>Table2[[#This Row],[Mileage]]*-0.25</f>
        <v>0</v>
      </c>
      <c r="O1059" s="13"/>
      <c r="P1059" s="42" t="e">
        <f>Table2[[#This Row],[Total Payment Received Before Fees]]+Table2[[#This Row],[Unit Cost]]+Table2[[#This Row],[Shipping Cost]]+Table2[[#This Row],[Amazon Fee]]+Table2[[#This Row],[Parking Fee]]+Table2[[#This Row],[Miscellaneous / Overhead]]</f>
        <v>#REF!</v>
      </c>
      <c r="Q1059" s="38">
        <v>41721</v>
      </c>
    </row>
    <row r="1060" spans="1:17">
      <c r="A1060" s="12" t="s">
        <v>6027</v>
      </c>
      <c r="B1060" s="20" t="str">
        <f>VLOOKUP(A1060,'Product Database'!$1:$1048576,3,FALSE)</f>
        <v>HBG100903BL</v>
      </c>
      <c r="D1060" s="71">
        <v>1</v>
      </c>
      <c r="E1060" s="116">
        <v>9.99</v>
      </c>
      <c r="F1060" s="46">
        <v>2.75</v>
      </c>
      <c r="G1060" s="156">
        <f t="shared" si="50"/>
        <v>12.74</v>
      </c>
      <c r="H1060" s="45" t="e">
        <f>-VLOOKUP(B1060,#REF!,3,FALSE)*0.75</f>
        <v>#REF!</v>
      </c>
      <c r="I1060" s="45"/>
      <c r="J1060" s="35">
        <f t="shared" si="51"/>
        <v>-1.911</v>
      </c>
      <c r="K1060" s="35"/>
      <c r="L1060" s="35"/>
      <c r="M1060" s="49"/>
      <c r="N1060" s="157">
        <f>Table2[[#This Row],[Mileage]]*-0.25</f>
        <v>0</v>
      </c>
      <c r="O1060" s="13"/>
      <c r="P1060" s="42" t="e">
        <f>Table2[[#This Row],[Total Payment Received Before Fees]]+Table2[[#This Row],[Unit Cost]]+Table2[[#This Row],[Shipping Cost]]+Table2[[#This Row],[Amazon Fee]]+Table2[[#This Row],[Parking Fee]]+Table2[[#This Row],[Miscellaneous / Overhead]]</f>
        <v>#REF!</v>
      </c>
      <c r="Q1060" s="38">
        <v>41721</v>
      </c>
    </row>
    <row r="1061" spans="1:17">
      <c r="A1061" s="12" t="s">
        <v>1945</v>
      </c>
      <c r="B1061" s="20" t="str">
        <f>VLOOKUP(A1061,'Product Database'!$1:$1048576,3,FALSE)</f>
        <v>HD00074P</v>
      </c>
      <c r="D1061" s="71">
        <v>1</v>
      </c>
      <c r="E1061" s="116">
        <v>9.99</v>
      </c>
      <c r="F1061" s="46">
        <v>0</v>
      </c>
      <c r="G1061" s="156">
        <f t="shared" si="50"/>
        <v>9.99</v>
      </c>
      <c r="H1061" s="45" t="e">
        <f>-VLOOKUP(B1061,#REF!,3,FALSE)*0.75</f>
        <v>#REF!</v>
      </c>
      <c r="I1061" s="45"/>
      <c r="J1061" s="35">
        <f t="shared" si="51"/>
        <v>-1.4984999999999999</v>
      </c>
      <c r="K1061" s="35"/>
      <c r="L1061" s="35"/>
      <c r="M1061" s="49"/>
      <c r="N1061" s="157">
        <f>Table2[[#This Row],[Mileage]]*-0.25</f>
        <v>0</v>
      </c>
      <c r="O1061" s="13"/>
      <c r="P1061" s="42" t="e">
        <f>Table2[[#This Row],[Total Payment Received Before Fees]]+Table2[[#This Row],[Unit Cost]]+Table2[[#This Row],[Shipping Cost]]+Table2[[#This Row],[Amazon Fee]]+Table2[[#This Row],[Parking Fee]]+Table2[[#This Row],[Miscellaneous / Overhead]]</f>
        <v>#REF!</v>
      </c>
      <c r="Q1061" s="38">
        <v>41721</v>
      </c>
    </row>
    <row r="1062" spans="1:17">
      <c r="A1062" s="12">
        <v>1</v>
      </c>
      <c r="B1062" s="20" t="str">
        <f>VLOOKUP(A1062,'Product Database'!$1:$1048576,3,FALSE)</f>
        <v>HBG100154B</v>
      </c>
      <c r="D1062" s="71">
        <v>1</v>
      </c>
      <c r="E1062" s="116">
        <v>9.99</v>
      </c>
      <c r="F1062" s="46">
        <v>4.99</v>
      </c>
      <c r="G1062" s="156">
        <f t="shared" si="50"/>
        <v>14.98</v>
      </c>
      <c r="H1062" s="45" t="e">
        <f>-VLOOKUP(B1062,#REF!,3,FALSE)*0.75</f>
        <v>#REF!</v>
      </c>
      <c r="I1062" s="45"/>
      <c r="J1062" s="35">
        <f t="shared" si="51"/>
        <v>-2.2469999999999999</v>
      </c>
      <c r="K1062" s="35"/>
      <c r="L1062" s="35"/>
      <c r="M1062" s="49"/>
      <c r="N1062" s="157">
        <f>Table2[[#This Row],[Mileage]]*-0.25</f>
        <v>0</v>
      </c>
      <c r="O1062" s="13"/>
      <c r="P1062" s="42" t="e">
        <f>Table2[[#This Row],[Total Payment Received Before Fees]]+Table2[[#This Row],[Unit Cost]]+Table2[[#This Row],[Shipping Cost]]+Table2[[#This Row],[Amazon Fee]]+Table2[[#This Row],[Parking Fee]]+Table2[[#This Row],[Miscellaneous / Overhead]]</f>
        <v>#REF!</v>
      </c>
      <c r="Q1062" s="38">
        <v>41721</v>
      </c>
    </row>
    <row r="1063" spans="1:17">
      <c r="A1063" s="12" t="s">
        <v>6028</v>
      </c>
      <c r="B1063" s="20" t="str">
        <f>VLOOKUP(A1063,'Product Database'!$1:$1048576,3,FALSE)</f>
        <v>HBG100903FU</v>
      </c>
      <c r="D1063" s="71">
        <v>1</v>
      </c>
      <c r="E1063" s="116">
        <v>9.99</v>
      </c>
      <c r="F1063" s="46">
        <v>4.99</v>
      </c>
      <c r="G1063" s="156">
        <f t="shared" si="50"/>
        <v>14.98</v>
      </c>
      <c r="H1063" s="45" t="e">
        <f>-VLOOKUP(B1063,#REF!,3,FALSE)*0.75</f>
        <v>#REF!</v>
      </c>
      <c r="I1063" s="45"/>
      <c r="J1063" s="35">
        <f t="shared" si="51"/>
        <v>-2.2469999999999999</v>
      </c>
      <c r="K1063" s="35"/>
      <c r="L1063" s="35"/>
      <c r="M1063" s="49"/>
      <c r="N1063" s="157">
        <f>Table2[[#This Row],[Mileage]]*-0.25</f>
        <v>0</v>
      </c>
      <c r="O1063" s="13"/>
      <c r="P1063" s="42" t="e">
        <f>Table2[[#This Row],[Total Payment Received Before Fees]]+Table2[[#This Row],[Unit Cost]]+Table2[[#This Row],[Shipping Cost]]+Table2[[#This Row],[Amazon Fee]]+Table2[[#This Row],[Parking Fee]]+Table2[[#This Row],[Miscellaneous / Overhead]]</f>
        <v>#REF!</v>
      </c>
      <c r="Q1063" s="38">
        <v>41721</v>
      </c>
    </row>
    <row r="1064" spans="1:17">
      <c r="A1064" s="12" t="s">
        <v>2379</v>
      </c>
      <c r="B1064" s="20" t="str">
        <f>VLOOKUP(A1064,'Product Database'!$1:$1048576,3,FALSE)</f>
        <v>GCB1170</v>
      </c>
      <c r="D1064" s="71">
        <v>1</v>
      </c>
      <c r="E1064" s="116">
        <v>5.49</v>
      </c>
      <c r="F1064" s="46">
        <v>4.74</v>
      </c>
      <c r="G1064" s="156">
        <f t="shared" si="50"/>
        <v>10.23</v>
      </c>
      <c r="H1064" s="45" t="e">
        <f>-VLOOKUP(B1064,#REF!,3,FALSE)*0.75</f>
        <v>#REF!</v>
      </c>
      <c r="I1064" s="45"/>
      <c r="J1064" s="35">
        <f t="shared" si="51"/>
        <v>-1.5345</v>
      </c>
      <c r="K1064" s="35"/>
      <c r="L1064" s="35"/>
      <c r="M1064" s="49"/>
      <c r="N1064" s="157">
        <f>Table2[[#This Row],[Mileage]]*-0.25</f>
        <v>0</v>
      </c>
      <c r="O1064" s="13"/>
      <c r="P1064" s="42" t="e">
        <f>Table2[[#This Row],[Total Payment Received Before Fees]]+Table2[[#This Row],[Unit Cost]]+Table2[[#This Row],[Shipping Cost]]+Table2[[#This Row],[Amazon Fee]]+Table2[[#This Row],[Parking Fee]]+Table2[[#This Row],[Miscellaneous / Overhead]]</f>
        <v>#REF!</v>
      </c>
      <c r="Q1064" s="38">
        <v>41721</v>
      </c>
    </row>
    <row r="1065" spans="1:17">
      <c r="A1065" s="12" t="s">
        <v>1513</v>
      </c>
      <c r="B1065" s="20" t="str">
        <f>VLOOKUP(A1065,'Product Database'!$1:$1048576,3,FALSE)</f>
        <v>HBG100433B</v>
      </c>
      <c r="D1065" s="71">
        <v>1</v>
      </c>
      <c r="E1065" s="116">
        <v>19.989999999999998</v>
      </c>
      <c r="F1065" s="46">
        <v>6.49</v>
      </c>
      <c r="G1065" s="156">
        <f t="shared" si="50"/>
        <v>26.479999999999997</v>
      </c>
      <c r="H1065" s="45" t="e">
        <f>-VLOOKUP(B1065,#REF!,3,FALSE)*0.75</f>
        <v>#REF!</v>
      </c>
      <c r="I1065" s="45"/>
      <c r="J1065" s="35">
        <f t="shared" si="51"/>
        <v>-3.9719999999999995</v>
      </c>
      <c r="K1065" s="35"/>
      <c r="L1065" s="35"/>
      <c r="M1065" s="49"/>
      <c r="N1065" s="157">
        <f>Table2[[#This Row],[Mileage]]*-0.25</f>
        <v>0</v>
      </c>
      <c r="O1065" s="13"/>
      <c r="P1065" s="42" t="e">
        <f>Table2[[#This Row],[Total Payment Received Before Fees]]+Table2[[#This Row],[Unit Cost]]+Table2[[#This Row],[Shipping Cost]]+Table2[[#This Row],[Amazon Fee]]+Table2[[#This Row],[Parking Fee]]+Table2[[#This Row],[Miscellaneous / Overhead]]</f>
        <v>#REF!</v>
      </c>
      <c r="Q1065" s="38">
        <v>41721</v>
      </c>
    </row>
    <row r="1066" spans="1:17">
      <c r="A1066" s="12" t="s">
        <v>853</v>
      </c>
      <c r="B1066" s="20" t="str">
        <f>VLOOKUP(A1066,'Product Database'!$1:$1048576,3,FALSE)</f>
        <v>HC24625B</v>
      </c>
      <c r="D1066" s="71">
        <v>1</v>
      </c>
      <c r="E1066" s="116">
        <v>6.99</v>
      </c>
      <c r="F1066" s="46">
        <v>3.24</v>
      </c>
      <c r="G1066" s="156">
        <f t="shared" si="50"/>
        <v>10.23</v>
      </c>
      <c r="H1066" s="45" t="e">
        <f>-VLOOKUP(B1066,#REF!,3,FALSE)*0.75</f>
        <v>#REF!</v>
      </c>
      <c r="I1066" s="45"/>
      <c r="J1066" s="35">
        <f t="shared" si="51"/>
        <v>-1.5345</v>
      </c>
      <c r="K1066" s="35"/>
      <c r="L1066" s="35"/>
      <c r="M1066" s="49"/>
      <c r="N1066" s="157">
        <f>Table2[[#This Row],[Mileage]]*-0.25</f>
        <v>0</v>
      </c>
      <c r="O1066" s="13"/>
      <c r="P1066" s="42" t="e">
        <f>Table2[[#This Row],[Total Payment Received Before Fees]]+Table2[[#This Row],[Unit Cost]]+Table2[[#This Row],[Shipping Cost]]+Table2[[#This Row],[Amazon Fee]]+Table2[[#This Row],[Parking Fee]]+Table2[[#This Row],[Miscellaneous / Overhead]]</f>
        <v>#REF!</v>
      </c>
      <c r="Q1066" s="38">
        <v>41721</v>
      </c>
    </row>
    <row r="1067" spans="1:17">
      <c r="A1067" s="12" t="s">
        <v>3030</v>
      </c>
      <c r="B1067" s="20" t="str">
        <f>VLOOKUP(A1067,'Product Database'!$1:$1048576,3,FALSE)</f>
        <v>HC24650B</v>
      </c>
      <c r="D1067" s="71">
        <v>1</v>
      </c>
      <c r="E1067" s="116">
        <v>8.99</v>
      </c>
      <c r="F1067" s="46">
        <v>2.75</v>
      </c>
      <c r="G1067" s="156">
        <f t="shared" si="50"/>
        <v>11.74</v>
      </c>
      <c r="H1067" s="45" t="e">
        <f>-VLOOKUP(B1067,#REF!,3,FALSE)*0.75</f>
        <v>#REF!</v>
      </c>
      <c r="I1067" s="45"/>
      <c r="J1067" s="35">
        <f t="shared" si="51"/>
        <v>-1.7609999999999999</v>
      </c>
      <c r="K1067" s="35"/>
      <c r="L1067" s="35"/>
      <c r="M1067" s="49"/>
      <c r="N1067" s="157">
        <f>Table2[[#This Row],[Mileage]]*-0.25</f>
        <v>0</v>
      </c>
      <c r="O1067" s="13"/>
      <c r="P1067" s="42" t="e">
        <f>Table2[[#This Row],[Total Payment Received Before Fees]]+Table2[[#This Row],[Unit Cost]]+Table2[[#This Row],[Shipping Cost]]+Table2[[#This Row],[Amazon Fee]]+Table2[[#This Row],[Parking Fee]]+Table2[[#This Row],[Miscellaneous / Overhead]]</f>
        <v>#REF!</v>
      </c>
      <c r="Q1067" s="38">
        <v>41721</v>
      </c>
    </row>
    <row r="1068" spans="1:17">
      <c r="A1068" s="12" t="s">
        <v>2993</v>
      </c>
      <c r="B1068" s="20" t="str">
        <f>VLOOKUP(A1068,'Product Database'!$1:$1048576,3,FALSE)</f>
        <v>HC24651B</v>
      </c>
      <c r="D1068" s="71">
        <v>1</v>
      </c>
      <c r="E1068" s="116">
        <v>12.99</v>
      </c>
      <c r="F1068" s="46">
        <v>4.99</v>
      </c>
      <c r="G1068" s="156">
        <f t="shared" si="50"/>
        <v>17.98</v>
      </c>
      <c r="H1068" s="45" t="e">
        <f>-VLOOKUP(B1068,#REF!,3,FALSE)*0.75</f>
        <v>#REF!</v>
      </c>
      <c r="I1068" s="45"/>
      <c r="J1068" s="35">
        <f t="shared" si="51"/>
        <v>-2.6970000000000001</v>
      </c>
      <c r="K1068" s="35"/>
      <c r="L1068" s="35"/>
      <c r="M1068" s="49"/>
      <c r="N1068" s="157">
        <f>Table2[[#This Row],[Mileage]]*-0.25</f>
        <v>0</v>
      </c>
      <c r="O1068" s="13"/>
      <c r="P1068" s="42" t="e">
        <f>Table2[[#This Row],[Total Payment Received Before Fees]]+Table2[[#This Row],[Unit Cost]]+Table2[[#This Row],[Shipping Cost]]+Table2[[#This Row],[Amazon Fee]]+Table2[[#This Row],[Parking Fee]]+Table2[[#This Row],[Miscellaneous / Overhead]]</f>
        <v>#REF!</v>
      </c>
      <c r="Q1068" s="38">
        <v>41721</v>
      </c>
    </row>
    <row r="1069" spans="1:17">
      <c r="A1069" s="12" t="s">
        <v>2019</v>
      </c>
      <c r="B1069" s="20" t="str">
        <f>VLOOKUP(A1069,'Product Database'!$1:$1048576,3,FALSE)</f>
        <v>HBG100153B</v>
      </c>
      <c r="D1069" s="71">
        <v>1</v>
      </c>
      <c r="E1069" s="116">
        <v>9.99</v>
      </c>
      <c r="F1069" s="46">
        <v>4.99</v>
      </c>
      <c r="G1069" s="156">
        <f t="shared" si="50"/>
        <v>14.98</v>
      </c>
      <c r="H1069" s="45" t="e">
        <f>-VLOOKUP(B1069,#REF!,3,FALSE)*0.75</f>
        <v>#REF!</v>
      </c>
      <c r="I1069" s="45"/>
      <c r="J1069" s="35">
        <f t="shared" si="51"/>
        <v>-2.2469999999999999</v>
      </c>
      <c r="K1069" s="35"/>
      <c r="L1069" s="35"/>
      <c r="M1069" s="49"/>
      <c r="N1069" s="157">
        <f>Table2[[#This Row],[Mileage]]*-0.25</f>
        <v>0</v>
      </c>
      <c r="O1069" s="13"/>
      <c r="P1069" s="42" t="e">
        <f>Table2[[#This Row],[Total Payment Received Before Fees]]+Table2[[#This Row],[Unit Cost]]+Table2[[#This Row],[Shipping Cost]]+Table2[[#This Row],[Amazon Fee]]+Table2[[#This Row],[Parking Fee]]+Table2[[#This Row],[Miscellaneous / Overhead]]</f>
        <v>#REF!</v>
      </c>
      <c r="Q1069" s="38">
        <v>41721</v>
      </c>
    </row>
    <row r="1070" spans="1:17">
      <c r="A1070" s="12" t="s">
        <v>3121</v>
      </c>
      <c r="B1070" s="20" t="str">
        <f>VLOOKUP(A1070,'Product Database'!$1:$1048576,3,FALSE)</f>
        <v>HC24459</v>
      </c>
      <c r="D1070" s="71">
        <v>1</v>
      </c>
      <c r="E1070" s="116">
        <v>12.99</v>
      </c>
      <c r="F1070" s="46">
        <v>0</v>
      </c>
      <c r="G1070" s="156">
        <f t="shared" ref="G1070:G1136" si="52">SUM(E1070:F1070)</f>
        <v>12.99</v>
      </c>
      <c r="H1070" s="45" t="e">
        <f>-VLOOKUP(B1070,#REF!,3,FALSE)*0.75</f>
        <v>#REF!</v>
      </c>
      <c r="I1070" s="45"/>
      <c r="J1070" s="35">
        <f t="shared" si="51"/>
        <v>-1.9484999999999999</v>
      </c>
      <c r="K1070" s="35"/>
      <c r="L1070" s="35"/>
      <c r="M1070" s="49"/>
      <c r="N1070" s="157">
        <f>Table2[[#This Row],[Mileage]]*-0.25</f>
        <v>0</v>
      </c>
      <c r="O1070" s="13"/>
      <c r="P1070" s="42" t="e">
        <f>Table2[[#This Row],[Total Payment Received Before Fees]]+Table2[[#This Row],[Unit Cost]]+Table2[[#This Row],[Shipping Cost]]+Table2[[#This Row],[Amazon Fee]]+Table2[[#This Row],[Parking Fee]]+Table2[[#This Row],[Miscellaneous / Overhead]]</f>
        <v>#REF!</v>
      </c>
      <c r="Q1070" s="38">
        <v>41721</v>
      </c>
    </row>
    <row r="1071" spans="1:17">
      <c r="A1071" s="12" t="s">
        <v>5584</v>
      </c>
      <c r="B1071" s="20" t="str">
        <f>VLOOKUP(A1071,'Product Database'!$1:$1048576,3,FALSE)</f>
        <v>HBG100154W</v>
      </c>
      <c r="D1071" s="71">
        <v>1</v>
      </c>
      <c r="E1071" s="116">
        <v>9.99</v>
      </c>
      <c r="F1071" s="46">
        <v>6.49</v>
      </c>
      <c r="G1071" s="156">
        <f t="shared" si="52"/>
        <v>16.48</v>
      </c>
      <c r="H1071" s="45" t="e">
        <f>-VLOOKUP(B1071,#REF!,3,FALSE)*0.75</f>
        <v>#REF!</v>
      </c>
      <c r="I1071" s="45"/>
      <c r="J1071" s="35">
        <f t="shared" si="51"/>
        <v>-2.472</v>
      </c>
      <c r="K1071" s="35"/>
      <c r="L1071" s="35"/>
      <c r="M1071" s="49"/>
      <c r="N1071" s="157">
        <f>Table2[[#This Row],[Mileage]]*-0.25</f>
        <v>0</v>
      </c>
      <c r="O1071" s="13"/>
      <c r="P1071" s="42" t="e">
        <f>Table2[[#This Row],[Total Payment Received Before Fees]]+Table2[[#This Row],[Unit Cost]]+Table2[[#This Row],[Shipping Cost]]+Table2[[#This Row],[Amazon Fee]]+Table2[[#This Row],[Parking Fee]]+Table2[[#This Row],[Miscellaneous / Overhead]]</f>
        <v>#REF!</v>
      </c>
      <c r="Q1071" s="38">
        <v>41721</v>
      </c>
    </row>
    <row r="1072" spans="1:17">
      <c r="A1072" s="12" t="s">
        <v>3119</v>
      </c>
      <c r="B1072" s="20" t="str">
        <f>VLOOKUP(A1072,'Product Database'!$1:$1048576,3,FALSE)</f>
        <v>HC24521</v>
      </c>
      <c r="D1072" s="71">
        <v>1</v>
      </c>
      <c r="E1072" s="116">
        <v>7.99</v>
      </c>
      <c r="F1072" s="46">
        <v>4.99</v>
      </c>
      <c r="G1072" s="156">
        <f t="shared" si="52"/>
        <v>12.98</v>
      </c>
      <c r="H1072" s="45">
        <v>-0.75</v>
      </c>
      <c r="I1072" s="45"/>
      <c r="J1072" s="35">
        <f t="shared" si="51"/>
        <v>-1.9470000000000001</v>
      </c>
      <c r="K1072" s="35"/>
      <c r="L1072" s="35"/>
      <c r="M1072" s="49"/>
      <c r="N1072" s="157">
        <f>Table2[[#This Row],[Mileage]]*-0.25</f>
        <v>0</v>
      </c>
      <c r="O1072" s="13"/>
      <c r="P1072" s="42">
        <f>Table2[[#This Row],[Total Payment Received Before Fees]]+Table2[[#This Row],[Unit Cost]]+Table2[[#This Row],[Shipping Cost]]+Table2[[#This Row],[Amazon Fee]]+Table2[[#This Row],[Parking Fee]]+Table2[[#This Row],[Miscellaneous / Overhead]]</f>
        <v>10.283000000000001</v>
      </c>
      <c r="Q1072" s="38">
        <v>41721</v>
      </c>
    </row>
    <row r="1073" spans="1:17">
      <c r="A1073" s="12" t="s">
        <v>3044</v>
      </c>
      <c r="B1073" s="20" t="str">
        <f>VLOOKUP(A1073,'Product Database'!$1:$1048576,3,FALSE)</f>
        <v>HC24655G</v>
      </c>
      <c r="D1073" s="71">
        <v>1</v>
      </c>
      <c r="E1073" s="116">
        <v>14.99</v>
      </c>
      <c r="F1073" s="46">
        <v>2.75</v>
      </c>
      <c r="G1073" s="156">
        <f t="shared" si="52"/>
        <v>17.740000000000002</v>
      </c>
      <c r="H1073" s="45" t="e">
        <f>-VLOOKUP(B1073,#REF!,3,FALSE)*0.75</f>
        <v>#REF!</v>
      </c>
      <c r="I1073" s="45"/>
      <c r="J1073" s="35">
        <f t="shared" si="51"/>
        <v>-2.661</v>
      </c>
      <c r="K1073" s="35"/>
      <c r="L1073" s="35"/>
      <c r="M1073" s="49"/>
      <c r="N1073" s="157">
        <f>Table2[[#This Row],[Mileage]]*-0.25</f>
        <v>0</v>
      </c>
      <c r="O1073" s="13"/>
      <c r="P1073" s="42" t="e">
        <f>Table2[[#This Row],[Total Payment Received Before Fees]]+Table2[[#This Row],[Unit Cost]]+Table2[[#This Row],[Shipping Cost]]+Table2[[#This Row],[Amazon Fee]]+Table2[[#This Row],[Parking Fee]]+Table2[[#This Row],[Miscellaneous / Overhead]]</f>
        <v>#REF!</v>
      </c>
      <c r="Q1073" s="38">
        <v>41722</v>
      </c>
    </row>
    <row r="1074" spans="1:17">
      <c r="A1074" s="12" t="s">
        <v>3043</v>
      </c>
      <c r="B1074" s="20" t="str">
        <f>VLOOKUP(A1074,'Product Database'!$1:$1048576,3,FALSE)</f>
        <v>HC24655BD</v>
      </c>
      <c r="D1074" s="71">
        <v>1</v>
      </c>
      <c r="E1074" s="116">
        <v>14.99</v>
      </c>
      <c r="F1074" s="46">
        <v>2.74</v>
      </c>
      <c r="G1074" s="156">
        <f t="shared" si="52"/>
        <v>17.73</v>
      </c>
      <c r="H1074" s="45" t="e">
        <f>-VLOOKUP(B1074,#REF!,3,FALSE)*0.75</f>
        <v>#REF!</v>
      </c>
      <c r="I1074" s="45"/>
      <c r="J1074" s="35">
        <f t="shared" si="51"/>
        <v>-2.6595</v>
      </c>
      <c r="K1074" s="35"/>
      <c r="L1074" s="35"/>
      <c r="M1074" s="49"/>
      <c r="N1074" s="157">
        <f>Table2[[#This Row],[Mileage]]*-0.25</f>
        <v>0</v>
      </c>
      <c r="O1074" s="13"/>
      <c r="P1074" s="42" t="e">
        <f>Table2[[#This Row],[Total Payment Received Before Fees]]+Table2[[#This Row],[Unit Cost]]+Table2[[#This Row],[Shipping Cost]]+Table2[[#This Row],[Amazon Fee]]+Table2[[#This Row],[Parking Fee]]+Table2[[#This Row],[Miscellaneous / Overhead]]</f>
        <v>#REF!</v>
      </c>
      <c r="Q1074" s="38">
        <v>41722</v>
      </c>
    </row>
    <row r="1075" spans="1:17">
      <c r="A1075" s="12" t="s">
        <v>3044</v>
      </c>
      <c r="B1075" s="20" t="str">
        <f>VLOOKUP(A1075,'Product Database'!$1:$1048576,3,FALSE)</f>
        <v>HC24655G</v>
      </c>
      <c r="D1075" s="71">
        <v>1</v>
      </c>
      <c r="E1075" s="116">
        <v>14.99</v>
      </c>
      <c r="F1075" s="46">
        <v>4.99</v>
      </c>
      <c r="G1075" s="156">
        <f t="shared" si="52"/>
        <v>19.98</v>
      </c>
      <c r="H1075" s="45" t="e">
        <f>-VLOOKUP(B1075,#REF!,3,FALSE)*0.75</f>
        <v>#REF!</v>
      </c>
      <c r="I1075" s="45"/>
      <c r="J1075" s="35">
        <f t="shared" si="51"/>
        <v>-2.9969999999999999</v>
      </c>
      <c r="K1075" s="35"/>
      <c r="L1075" s="35"/>
      <c r="M1075" s="49"/>
      <c r="N1075" s="157">
        <f>Table2[[#This Row],[Mileage]]*-0.25</f>
        <v>0</v>
      </c>
      <c r="O1075" s="13"/>
      <c r="P1075" s="42" t="e">
        <f>Table2[[#This Row],[Total Payment Received Before Fees]]+Table2[[#This Row],[Unit Cost]]+Table2[[#This Row],[Shipping Cost]]+Table2[[#This Row],[Amazon Fee]]+Table2[[#This Row],[Parking Fee]]+Table2[[#This Row],[Miscellaneous / Overhead]]</f>
        <v>#REF!</v>
      </c>
      <c r="Q1075" s="38">
        <v>41722</v>
      </c>
    </row>
    <row r="1076" spans="1:17">
      <c r="A1076" s="12" t="s">
        <v>2803</v>
      </c>
      <c r="B1076" s="20" t="str">
        <f>VLOOKUP(A1076,'Product Database'!$1:$1048576,3,FALSE)</f>
        <v>CAP00137BL</v>
      </c>
      <c r="D1076" s="71">
        <v>1</v>
      </c>
      <c r="E1076" s="116">
        <v>10.99</v>
      </c>
      <c r="F1076" s="46">
        <v>4.99</v>
      </c>
      <c r="G1076" s="156">
        <f t="shared" si="52"/>
        <v>15.98</v>
      </c>
      <c r="H1076" s="45" t="e">
        <f>-VLOOKUP(B1076,#REF!,3,FALSE)*0.75</f>
        <v>#REF!</v>
      </c>
      <c r="I1076" s="45"/>
      <c r="J1076" s="35">
        <f t="shared" si="51"/>
        <v>-2.3969999999999998</v>
      </c>
      <c r="K1076" s="35"/>
      <c r="L1076" s="35"/>
      <c r="M1076" s="49"/>
      <c r="N1076" s="157">
        <f>Table2[[#This Row],[Mileage]]*-0.25</f>
        <v>0</v>
      </c>
      <c r="O1076" s="13"/>
      <c r="P1076" s="42" t="e">
        <f>Table2[[#This Row],[Total Payment Received Before Fees]]+Table2[[#This Row],[Unit Cost]]+Table2[[#This Row],[Shipping Cost]]+Table2[[#This Row],[Amazon Fee]]+Table2[[#This Row],[Parking Fee]]+Table2[[#This Row],[Miscellaneous / Overhead]]</f>
        <v>#REF!</v>
      </c>
      <c r="Q1076" s="38">
        <v>41722</v>
      </c>
    </row>
    <row r="1077" spans="1:17">
      <c r="A1077" s="12" t="s">
        <v>5630</v>
      </c>
      <c r="B1077" s="20" t="str">
        <f>VLOOKUP(A1077,'Product Database'!$1:$1048576,3,FALSE)</f>
        <v>HBG100470S</v>
      </c>
      <c r="D1077" s="71">
        <v>1</v>
      </c>
      <c r="E1077" s="116">
        <v>89.99</v>
      </c>
      <c r="F1077" s="46">
        <v>12.98</v>
      </c>
      <c r="G1077" s="156">
        <f t="shared" si="52"/>
        <v>102.97</v>
      </c>
      <c r="H1077" s="45" t="e">
        <f>-VLOOKUP(B1077,#REF!,3,FALSE)*0.75</f>
        <v>#REF!</v>
      </c>
      <c r="I1077" s="45"/>
      <c r="J1077" s="35">
        <f t="shared" si="51"/>
        <v>-15.445499999999999</v>
      </c>
      <c r="K1077" s="35"/>
      <c r="L1077" s="35"/>
      <c r="M1077" s="49"/>
      <c r="N1077" s="157">
        <f>Table2[[#This Row],[Mileage]]*-0.25</f>
        <v>0</v>
      </c>
      <c r="O1077" s="13"/>
      <c r="P1077" s="42" t="e">
        <f>Table2[[#This Row],[Total Payment Received Before Fees]]+Table2[[#This Row],[Unit Cost]]+Table2[[#This Row],[Shipping Cost]]+Table2[[#This Row],[Amazon Fee]]+Table2[[#This Row],[Parking Fee]]+Table2[[#This Row],[Miscellaneous / Overhead]]</f>
        <v>#REF!</v>
      </c>
      <c r="Q1077" s="38">
        <v>41722</v>
      </c>
    </row>
    <row r="1078" spans="1:17">
      <c r="A1078" s="12" t="s">
        <v>1994</v>
      </c>
      <c r="B1078" s="20" t="str">
        <f>VLOOKUP(A1078,'Product Database'!$1:$1048576,3,FALSE)</f>
        <v>HBG100401G</v>
      </c>
      <c r="D1078" s="71">
        <v>1</v>
      </c>
      <c r="E1078" s="116">
        <v>29.99</v>
      </c>
      <c r="F1078" s="46">
        <v>0</v>
      </c>
      <c r="G1078" s="156">
        <f t="shared" si="52"/>
        <v>29.99</v>
      </c>
      <c r="H1078" s="45" t="e">
        <f>-VLOOKUP(B1078,#REF!,3,FALSE)*0.75</f>
        <v>#REF!</v>
      </c>
      <c r="I1078" s="45"/>
      <c r="J1078" s="35">
        <f t="shared" si="51"/>
        <v>-4.4984999999999999</v>
      </c>
      <c r="K1078" s="35"/>
      <c r="L1078" s="35"/>
      <c r="M1078" s="49"/>
      <c r="N1078" s="157">
        <f>Table2[[#This Row],[Mileage]]*-0.25</f>
        <v>0</v>
      </c>
      <c r="O1078" s="13"/>
      <c r="P1078" s="42" t="e">
        <f>Table2[[#This Row],[Total Payment Received Before Fees]]+Table2[[#This Row],[Unit Cost]]+Table2[[#This Row],[Shipping Cost]]+Table2[[#This Row],[Amazon Fee]]+Table2[[#This Row],[Parking Fee]]+Table2[[#This Row],[Miscellaneous / Overhead]]</f>
        <v>#REF!</v>
      </c>
      <c r="Q1078" s="38">
        <v>41722</v>
      </c>
    </row>
    <row r="1079" spans="1:17">
      <c r="A1079" s="12" t="s">
        <v>2020</v>
      </c>
      <c r="B1079" s="20" t="str">
        <f>VLOOKUP(A1079,'Product Database'!$1:$1048576,3,FALSE)</f>
        <v>HBG100153W</v>
      </c>
      <c r="D1079" s="71">
        <v>1</v>
      </c>
      <c r="E1079" s="116">
        <v>9.99</v>
      </c>
      <c r="F1079" s="46">
        <v>4.99</v>
      </c>
      <c r="G1079" s="156">
        <f t="shared" si="52"/>
        <v>14.98</v>
      </c>
      <c r="H1079" s="45" t="e">
        <f>-VLOOKUP(B1079,#REF!,3,FALSE)*0.75</f>
        <v>#REF!</v>
      </c>
      <c r="I1079" s="45"/>
      <c r="J1079" s="35">
        <f t="shared" si="51"/>
        <v>-2.2469999999999999</v>
      </c>
      <c r="K1079" s="35"/>
      <c r="L1079" s="35"/>
      <c r="M1079" s="49"/>
      <c r="N1079" s="157">
        <f>Table2[[#This Row],[Mileage]]*-0.25</f>
        <v>0</v>
      </c>
      <c r="O1079" s="13"/>
      <c r="P1079" s="42" t="e">
        <f>Table2[[#This Row],[Total Payment Received Before Fees]]+Table2[[#This Row],[Unit Cost]]+Table2[[#This Row],[Shipping Cost]]+Table2[[#This Row],[Amazon Fee]]+Table2[[#This Row],[Parking Fee]]+Table2[[#This Row],[Miscellaneous / Overhead]]</f>
        <v>#REF!</v>
      </c>
      <c r="Q1079" s="38">
        <v>41722</v>
      </c>
    </row>
    <row r="1080" spans="1:17">
      <c r="A1080" s="12" t="s">
        <v>3044</v>
      </c>
      <c r="B1080" s="20" t="str">
        <f>VLOOKUP(A1080,'Product Database'!$1:$1048576,3,FALSE)</f>
        <v>HC24655G</v>
      </c>
      <c r="D1080" s="71">
        <v>1</v>
      </c>
      <c r="E1080" s="116">
        <v>14.99</v>
      </c>
      <c r="F1080" s="46">
        <v>4.99</v>
      </c>
      <c r="G1080" s="156">
        <f t="shared" si="52"/>
        <v>19.98</v>
      </c>
      <c r="H1080" s="45" t="e">
        <f>-VLOOKUP(B1080,#REF!,3,FALSE)*0.75</f>
        <v>#REF!</v>
      </c>
      <c r="I1080" s="45"/>
      <c r="J1080" s="35">
        <f t="shared" si="51"/>
        <v>-2.9969999999999999</v>
      </c>
      <c r="K1080" s="35"/>
      <c r="L1080" s="35"/>
      <c r="M1080" s="49"/>
      <c r="N1080" s="157">
        <f>Table2[[#This Row],[Mileage]]*-0.25</f>
        <v>0</v>
      </c>
      <c r="O1080" s="13"/>
      <c r="P1080" s="42" t="e">
        <f>Table2[[#This Row],[Total Payment Received Before Fees]]+Table2[[#This Row],[Unit Cost]]+Table2[[#This Row],[Shipping Cost]]+Table2[[#This Row],[Amazon Fee]]+Table2[[#This Row],[Parking Fee]]+Table2[[#This Row],[Miscellaneous / Overhead]]</f>
        <v>#REF!</v>
      </c>
      <c r="Q1080" s="38">
        <v>41722</v>
      </c>
    </row>
    <row r="1081" spans="1:17">
      <c r="A1081" s="12" t="s">
        <v>2802</v>
      </c>
      <c r="B1081" s="20" t="str">
        <f>VLOOKUP(A1081,'Product Database'!$1:$1048576,3,FALSE)</f>
        <v>CAP00137B</v>
      </c>
      <c r="D1081" s="71">
        <v>1</v>
      </c>
      <c r="E1081" s="116">
        <v>10.99</v>
      </c>
      <c r="F1081" s="46">
        <v>4.99</v>
      </c>
      <c r="G1081" s="156">
        <f t="shared" si="52"/>
        <v>15.98</v>
      </c>
      <c r="H1081" s="45" t="e">
        <f>-VLOOKUP(B1081,#REF!,3,FALSE)*0.75</f>
        <v>#REF!</v>
      </c>
      <c r="I1081" s="45"/>
      <c r="J1081" s="35">
        <f t="shared" si="51"/>
        <v>-2.3969999999999998</v>
      </c>
      <c r="K1081" s="35"/>
      <c r="L1081" s="35"/>
      <c r="M1081" s="49"/>
      <c r="N1081" s="157">
        <f>Table2[[#This Row],[Mileage]]*-0.25</f>
        <v>0</v>
      </c>
      <c r="O1081" s="13"/>
      <c r="P1081" s="42" t="e">
        <f>Table2[[#This Row],[Total Payment Received Before Fees]]+Table2[[#This Row],[Unit Cost]]+Table2[[#This Row],[Shipping Cost]]+Table2[[#This Row],[Amazon Fee]]+Table2[[#This Row],[Parking Fee]]+Table2[[#This Row],[Miscellaneous / Overhead]]</f>
        <v>#REF!</v>
      </c>
      <c r="Q1081" s="38">
        <v>41722</v>
      </c>
    </row>
    <row r="1082" spans="1:17">
      <c r="A1082" s="12">
        <v>78</v>
      </c>
      <c r="B1082" s="20" t="str">
        <f>VLOOKUP(A1082,'Product Database'!$1:$1048576,3,FALSE)</f>
        <v>GM39G</v>
      </c>
      <c r="D1082" s="71">
        <v>1</v>
      </c>
      <c r="E1082" s="116">
        <v>3.99</v>
      </c>
      <c r="F1082" s="46">
        <v>5.99</v>
      </c>
      <c r="G1082" s="156">
        <f t="shared" si="52"/>
        <v>9.98</v>
      </c>
      <c r="H1082" s="45" t="e">
        <f>-VLOOKUP(B1082,#REF!,3,FALSE)*0.75</f>
        <v>#REF!</v>
      </c>
      <c r="I1082" s="45"/>
      <c r="J1082" s="35">
        <f t="shared" si="51"/>
        <v>-1.4970000000000001</v>
      </c>
      <c r="K1082" s="35"/>
      <c r="L1082" s="35"/>
      <c r="M1082" s="49"/>
      <c r="N1082" s="157">
        <f>Table2[[#This Row],[Mileage]]*-0.25</f>
        <v>0</v>
      </c>
      <c r="O1082" s="13"/>
      <c r="P1082" s="42" t="e">
        <f>Table2[[#This Row],[Total Payment Received Before Fees]]+Table2[[#This Row],[Unit Cost]]+Table2[[#This Row],[Shipping Cost]]+Table2[[#This Row],[Amazon Fee]]+Table2[[#This Row],[Parking Fee]]+Table2[[#This Row],[Miscellaneous / Overhead]]</f>
        <v>#REF!</v>
      </c>
      <c r="Q1082" s="38">
        <v>41722</v>
      </c>
    </row>
    <row r="1083" spans="1:17">
      <c r="A1083" s="12" t="s">
        <v>1521</v>
      </c>
      <c r="B1083" s="20" t="str">
        <f>VLOOKUP(A1083,'Product Database'!$1:$1048576,3,FALSE)</f>
        <v>HBG100433R</v>
      </c>
      <c r="D1083" s="71">
        <v>1</v>
      </c>
      <c r="E1083" s="116">
        <v>19.989999999999998</v>
      </c>
      <c r="F1083" s="46">
        <v>6.49</v>
      </c>
      <c r="G1083" s="156">
        <f t="shared" si="52"/>
        <v>26.479999999999997</v>
      </c>
      <c r="H1083" s="45" t="e">
        <f>-VLOOKUP(B1083,#REF!,3,FALSE)*0.75</f>
        <v>#REF!</v>
      </c>
      <c r="I1083" s="45"/>
      <c r="J1083" s="35">
        <f t="shared" si="51"/>
        <v>-3.9719999999999995</v>
      </c>
      <c r="K1083" s="35"/>
      <c r="L1083" s="35"/>
      <c r="M1083" s="49"/>
      <c r="N1083" s="157">
        <f>Table2[[#This Row],[Mileage]]*-0.25</f>
        <v>0</v>
      </c>
      <c r="O1083" s="13"/>
      <c r="P1083" s="42" t="e">
        <f>Table2[[#This Row],[Total Payment Received Before Fees]]+Table2[[#This Row],[Unit Cost]]+Table2[[#This Row],[Shipping Cost]]+Table2[[#This Row],[Amazon Fee]]+Table2[[#This Row],[Parking Fee]]+Table2[[#This Row],[Miscellaneous / Overhead]]</f>
        <v>#REF!</v>
      </c>
      <c r="Q1083" s="38">
        <v>41723</v>
      </c>
    </row>
    <row r="1084" spans="1:17">
      <c r="A1084" s="12" t="s">
        <v>2019</v>
      </c>
      <c r="B1084" s="20" t="str">
        <f>VLOOKUP(A1084,'Product Database'!$1:$1048576,3,FALSE)</f>
        <v>HBG100153B</v>
      </c>
      <c r="D1084" s="71">
        <v>1</v>
      </c>
      <c r="E1084" s="116">
        <v>9.99</v>
      </c>
      <c r="F1084" s="46">
        <v>4.99</v>
      </c>
      <c r="G1084" s="156">
        <f t="shared" si="52"/>
        <v>14.98</v>
      </c>
      <c r="H1084" s="45" t="e">
        <f>-VLOOKUP(B1084,#REF!,3,FALSE)*0.75</f>
        <v>#REF!</v>
      </c>
      <c r="I1084" s="45"/>
      <c r="J1084" s="35">
        <f t="shared" ref="J1084:J1147" si="53">-(G1084*0.15)</f>
        <v>-2.2469999999999999</v>
      </c>
      <c r="K1084" s="35"/>
      <c r="L1084" s="35"/>
      <c r="M1084" s="49"/>
      <c r="N1084" s="157">
        <f>Table2[[#This Row],[Mileage]]*-0.25</f>
        <v>0</v>
      </c>
      <c r="O1084" s="13"/>
      <c r="P1084" s="42" t="e">
        <f>Table2[[#This Row],[Total Payment Received Before Fees]]+Table2[[#This Row],[Unit Cost]]+Table2[[#This Row],[Shipping Cost]]+Table2[[#This Row],[Amazon Fee]]+Table2[[#This Row],[Parking Fee]]+Table2[[#This Row],[Miscellaneous / Overhead]]</f>
        <v>#REF!</v>
      </c>
      <c r="Q1084" s="38">
        <v>41723</v>
      </c>
    </row>
    <row r="1085" spans="1:17">
      <c r="A1085" s="12" t="s">
        <v>3113</v>
      </c>
      <c r="B1085" s="20" t="str">
        <f>VLOOKUP(A1085,'Product Database'!$1:$1048576,3,FALSE)</f>
        <v>HC24595</v>
      </c>
      <c r="D1085" s="71">
        <v>1</v>
      </c>
      <c r="E1085" s="116">
        <v>8.99</v>
      </c>
      <c r="F1085" s="46">
        <v>4.99</v>
      </c>
      <c r="G1085" s="156">
        <f t="shared" si="52"/>
        <v>13.98</v>
      </c>
      <c r="H1085" s="45" t="e">
        <f>-VLOOKUP(B1085,#REF!,3,FALSE)*0.75</f>
        <v>#REF!</v>
      </c>
      <c r="I1085" s="45"/>
      <c r="J1085" s="35">
        <f t="shared" si="53"/>
        <v>-2.097</v>
      </c>
      <c r="K1085" s="35"/>
      <c r="L1085" s="35"/>
      <c r="M1085" s="49"/>
      <c r="N1085" s="157">
        <f>Table2[[#This Row],[Mileage]]*-0.25</f>
        <v>0</v>
      </c>
      <c r="O1085" s="13"/>
      <c r="P1085" s="42" t="e">
        <f>Table2[[#This Row],[Total Payment Received Before Fees]]+Table2[[#This Row],[Unit Cost]]+Table2[[#This Row],[Shipping Cost]]+Table2[[#This Row],[Amazon Fee]]+Table2[[#This Row],[Parking Fee]]+Table2[[#This Row],[Miscellaneous / Overhead]]</f>
        <v>#REF!</v>
      </c>
      <c r="Q1085" s="38">
        <v>41723</v>
      </c>
    </row>
    <row r="1086" spans="1:17">
      <c r="A1086" s="12" t="s">
        <v>5584</v>
      </c>
      <c r="B1086" s="20" t="str">
        <f>VLOOKUP(A1086,'Product Database'!$1:$1048576,3,FALSE)</f>
        <v>HBG100154W</v>
      </c>
      <c r="D1086" s="71">
        <v>1</v>
      </c>
      <c r="E1086" s="116">
        <v>9.99</v>
      </c>
      <c r="F1086" s="46">
        <v>5.49</v>
      </c>
      <c r="G1086" s="156">
        <f t="shared" si="52"/>
        <v>15.48</v>
      </c>
      <c r="H1086" s="45" t="e">
        <f>-VLOOKUP(B1086,#REF!,3,FALSE)*0.75</f>
        <v>#REF!</v>
      </c>
      <c r="I1086" s="45"/>
      <c r="J1086" s="35">
        <f t="shared" si="53"/>
        <v>-2.3220000000000001</v>
      </c>
      <c r="K1086" s="35"/>
      <c r="L1086" s="35"/>
      <c r="M1086" s="49"/>
      <c r="N1086" s="157">
        <f>Table2[[#This Row],[Mileage]]*-0.25</f>
        <v>0</v>
      </c>
      <c r="O1086" s="13"/>
      <c r="P1086" s="42" t="e">
        <f>Table2[[#This Row],[Total Payment Received Before Fees]]+Table2[[#This Row],[Unit Cost]]+Table2[[#This Row],[Shipping Cost]]+Table2[[#This Row],[Amazon Fee]]+Table2[[#This Row],[Parking Fee]]+Table2[[#This Row],[Miscellaneous / Overhead]]</f>
        <v>#REF!</v>
      </c>
      <c r="Q1086" s="38">
        <v>41723</v>
      </c>
    </row>
    <row r="1087" spans="1:17">
      <c r="A1087" s="12" t="s">
        <v>1552</v>
      </c>
      <c r="B1087" s="20" t="str">
        <f>VLOOKUP(A1087,'Product Database'!$1:$1048576,3,FALSE)</f>
        <v>HBG100338BR</v>
      </c>
      <c r="D1087" s="71">
        <v>1</v>
      </c>
      <c r="E1087" s="116">
        <v>14.49</v>
      </c>
      <c r="F1087" s="46">
        <v>5.49</v>
      </c>
      <c r="G1087" s="156">
        <f t="shared" si="52"/>
        <v>19.98</v>
      </c>
      <c r="H1087" s="45" t="e">
        <f>-VLOOKUP(B1087,#REF!,3,FALSE)*0.75</f>
        <v>#REF!</v>
      </c>
      <c r="I1087" s="45"/>
      <c r="J1087" s="35">
        <f t="shared" si="53"/>
        <v>-2.9969999999999999</v>
      </c>
      <c r="K1087" s="35"/>
      <c r="L1087" s="35"/>
      <c r="M1087" s="49"/>
      <c r="N1087" s="157">
        <f>Table2[[#This Row],[Mileage]]*-0.25</f>
        <v>0</v>
      </c>
      <c r="O1087" s="13"/>
      <c r="P1087" s="42" t="e">
        <f>Table2[[#This Row],[Total Payment Received Before Fees]]+Table2[[#This Row],[Unit Cost]]+Table2[[#This Row],[Shipping Cost]]+Table2[[#This Row],[Amazon Fee]]+Table2[[#This Row],[Parking Fee]]+Table2[[#This Row],[Miscellaneous / Overhead]]</f>
        <v>#REF!</v>
      </c>
      <c r="Q1087" s="38">
        <v>41723</v>
      </c>
    </row>
    <row r="1088" spans="1:17">
      <c r="A1088" s="12" t="s">
        <v>3004</v>
      </c>
      <c r="B1088" s="20" t="str">
        <f>VLOOKUP(A1088,'Product Database'!$1:$1048576,3,FALSE)</f>
        <v>HCXQ001BEI</v>
      </c>
      <c r="D1088" s="71">
        <v>1</v>
      </c>
      <c r="E1088" s="116">
        <v>14.99</v>
      </c>
      <c r="F1088" s="46">
        <v>4.99</v>
      </c>
      <c r="G1088" s="156">
        <f t="shared" si="52"/>
        <v>19.98</v>
      </c>
      <c r="H1088" s="45" t="e">
        <f>-VLOOKUP(B1088,#REF!,3,FALSE)*0.75</f>
        <v>#REF!</v>
      </c>
      <c r="I1088" s="45"/>
      <c r="J1088" s="35">
        <f t="shared" si="53"/>
        <v>-2.9969999999999999</v>
      </c>
      <c r="K1088" s="35"/>
      <c r="L1088" s="35"/>
      <c r="M1088" s="49"/>
      <c r="N1088" s="157">
        <f>Table2[[#This Row],[Mileage]]*-0.25</f>
        <v>0</v>
      </c>
      <c r="O1088" s="13" t="s">
        <v>1602</v>
      </c>
      <c r="P1088" s="42" t="e">
        <f>Table2[[#This Row],[Total Payment Received Before Fees]]+Table2[[#This Row],[Unit Cost]]+Table2[[#This Row],[Shipping Cost]]+Table2[[#This Row],[Amazon Fee]]+Table2[[#This Row],[Parking Fee]]+Table2[[#This Row],[Miscellaneous / Overhead]]</f>
        <v>#REF!</v>
      </c>
      <c r="Q1088" s="38">
        <v>41723</v>
      </c>
    </row>
    <row r="1089" spans="1:17">
      <c r="A1089" s="12">
        <v>1</v>
      </c>
      <c r="B1089" s="20" t="str">
        <f>VLOOKUP(A1089,'Product Database'!$1:$1048576,3,FALSE)</f>
        <v>HBG100154B</v>
      </c>
      <c r="D1089" s="71">
        <v>1</v>
      </c>
      <c r="E1089" s="116">
        <v>9.99</v>
      </c>
      <c r="F1089" s="46">
        <v>4.99</v>
      </c>
      <c r="G1089" s="156">
        <f t="shared" si="52"/>
        <v>14.98</v>
      </c>
      <c r="H1089" s="45" t="e">
        <f>-VLOOKUP(B1089,#REF!,3,FALSE)*0.75</f>
        <v>#REF!</v>
      </c>
      <c r="I1089" s="45"/>
      <c r="J1089" s="35">
        <f t="shared" si="53"/>
        <v>-2.2469999999999999</v>
      </c>
      <c r="K1089" s="35"/>
      <c r="L1089" s="35"/>
      <c r="M1089" s="49"/>
      <c r="N1089" s="157">
        <f>Table2[[#This Row],[Mileage]]*-0.25</f>
        <v>0</v>
      </c>
      <c r="O1089" s="13"/>
      <c r="P1089" s="42" t="e">
        <f>Table2[[#This Row],[Total Payment Received Before Fees]]+Table2[[#This Row],[Unit Cost]]+Table2[[#This Row],[Shipping Cost]]+Table2[[#This Row],[Amazon Fee]]+Table2[[#This Row],[Parking Fee]]+Table2[[#This Row],[Miscellaneous / Overhead]]</f>
        <v>#REF!</v>
      </c>
      <c r="Q1089" s="38">
        <v>41723</v>
      </c>
    </row>
    <row r="1090" spans="1:17">
      <c r="A1090" s="12" t="s">
        <v>6022</v>
      </c>
      <c r="B1090" s="20" t="str">
        <f>VLOOKUP(A1090,'Product Database'!$1:$1048576,3,FALSE)</f>
        <v>HBG100871B</v>
      </c>
      <c r="D1090" s="71">
        <v>2</v>
      </c>
      <c r="E1090" s="116">
        <v>19.98</v>
      </c>
      <c r="F1090" s="46">
        <v>5.49</v>
      </c>
      <c r="G1090" s="156">
        <f t="shared" si="52"/>
        <v>25.47</v>
      </c>
      <c r="H1090" s="45">
        <v>-4.12</v>
      </c>
      <c r="I1090" s="45"/>
      <c r="J1090" s="35">
        <f t="shared" si="53"/>
        <v>-3.8204999999999996</v>
      </c>
      <c r="K1090" s="35"/>
      <c r="L1090" s="35"/>
      <c r="M1090" s="49"/>
      <c r="N1090" s="157">
        <f>Table2[[#This Row],[Mileage]]*-0.25</f>
        <v>0</v>
      </c>
      <c r="O1090" s="13"/>
      <c r="P1090" s="42">
        <f>Table2[[#This Row],[Total Payment Received Before Fees]]+Table2[[#This Row],[Unit Cost]]+Table2[[#This Row],[Shipping Cost]]+Table2[[#This Row],[Amazon Fee]]+Table2[[#This Row],[Parking Fee]]+Table2[[#This Row],[Miscellaneous / Overhead]]</f>
        <v>17.529499999999999</v>
      </c>
      <c r="Q1090" s="38">
        <v>41723</v>
      </c>
    </row>
    <row r="1091" spans="1:17">
      <c r="A1091" s="12" t="s">
        <v>402</v>
      </c>
      <c r="B1091" s="20" t="str">
        <f>VLOOKUP(A1091,'Product Database'!$1:$1048576,3,FALSE)</f>
        <v>LC00025</v>
      </c>
      <c r="D1091" s="71">
        <v>1</v>
      </c>
      <c r="E1091" s="116">
        <v>9.99</v>
      </c>
      <c r="F1091" s="46">
        <v>5.59</v>
      </c>
      <c r="G1091" s="156">
        <f t="shared" si="52"/>
        <v>15.58</v>
      </c>
      <c r="H1091" s="45" t="e">
        <f>-VLOOKUP(B1091,#REF!,3,FALSE)*0.75</f>
        <v>#REF!</v>
      </c>
      <c r="I1091" s="45"/>
      <c r="J1091" s="35">
        <f t="shared" si="53"/>
        <v>-2.3369999999999997</v>
      </c>
      <c r="K1091" s="35"/>
      <c r="L1091" s="35"/>
      <c r="M1091" s="49"/>
      <c r="N1091" s="157">
        <f>Table2[[#This Row],[Mileage]]*-0.25</f>
        <v>0</v>
      </c>
      <c r="O1091" s="13"/>
      <c r="P1091" s="42" t="e">
        <f>Table2[[#This Row],[Total Payment Received Before Fees]]+Table2[[#This Row],[Unit Cost]]+Table2[[#This Row],[Shipping Cost]]+Table2[[#This Row],[Amazon Fee]]+Table2[[#This Row],[Parking Fee]]+Table2[[#This Row],[Miscellaneous / Overhead]]</f>
        <v>#REF!</v>
      </c>
      <c r="Q1091" s="38">
        <v>41724</v>
      </c>
    </row>
    <row r="1092" spans="1:17">
      <c r="A1092" s="12" t="s">
        <v>3119</v>
      </c>
      <c r="B1092" s="20" t="str">
        <f>VLOOKUP(A1092,'Product Database'!$1:$1048576,3,FALSE)</f>
        <v>HC24521</v>
      </c>
      <c r="D1092" s="71">
        <v>2</v>
      </c>
      <c r="E1092" s="116">
        <v>15.98</v>
      </c>
      <c r="F1092" s="46">
        <v>5.49</v>
      </c>
      <c r="G1092" s="156">
        <f t="shared" si="52"/>
        <v>21.47</v>
      </c>
      <c r="H1092" s="45">
        <v>-1.5</v>
      </c>
      <c r="I1092" s="45"/>
      <c r="J1092" s="35">
        <f t="shared" si="53"/>
        <v>-3.2204999999999999</v>
      </c>
      <c r="K1092" s="35"/>
      <c r="L1092" s="35"/>
      <c r="M1092" s="49"/>
      <c r="N1092" s="157">
        <f>Table2[[#This Row],[Mileage]]*-0.25</f>
        <v>0</v>
      </c>
      <c r="O1092" s="13"/>
      <c r="P1092" s="42">
        <f>Table2[[#This Row],[Total Payment Received Before Fees]]+Table2[[#This Row],[Unit Cost]]+Table2[[#This Row],[Shipping Cost]]+Table2[[#This Row],[Amazon Fee]]+Table2[[#This Row],[Parking Fee]]+Table2[[#This Row],[Miscellaneous / Overhead]]</f>
        <v>16.749499999999998</v>
      </c>
      <c r="Q1092" s="38">
        <v>41724</v>
      </c>
    </row>
    <row r="1093" spans="1:17">
      <c r="A1093" s="12" t="s">
        <v>846</v>
      </c>
      <c r="B1093" s="20" t="str">
        <f>VLOOKUP(A1093,'Product Database'!$1:$1048576,3,FALSE)</f>
        <v>GCH1318FU</v>
      </c>
      <c r="D1093" s="71">
        <v>1</v>
      </c>
      <c r="E1093" s="116">
        <v>4.99</v>
      </c>
      <c r="F1093" s="46">
        <v>4.99</v>
      </c>
      <c r="G1093" s="156">
        <f t="shared" si="52"/>
        <v>9.98</v>
      </c>
      <c r="H1093" s="45" t="e">
        <f>-VLOOKUP(B1093,#REF!,3,FALSE)*0.75</f>
        <v>#REF!</v>
      </c>
      <c r="I1093" s="45"/>
      <c r="J1093" s="35">
        <f t="shared" si="53"/>
        <v>-1.4970000000000001</v>
      </c>
      <c r="K1093" s="35"/>
      <c r="L1093" s="35"/>
      <c r="M1093" s="49"/>
      <c r="N1093" s="157">
        <f>Table2[[#This Row],[Mileage]]*-0.25</f>
        <v>0</v>
      </c>
      <c r="O1093" s="13" t="s">
        <v>1602</v>
      </c>
      <c r="P1093" s="42" t="e">
        <f>Table2[[#This Row],[Total Payment Received Before Fees]]+Table2[[#This Row],[Unit Cost]]+Table2[[#This Row],[Shipping Cost]]+Table2[[#This Row],[Amazon Fee]]+Table2[[#This Row],[Parking Fee]]+Table2[[#This Row],[Miscellaneous / Overhead]]</f>
        <v>#REF!</v>
      </c>
      <c r="Q1093" s="38">
        <v>41724</v>
      </c>
    </row>
    <row r="1094" spans="1:17">
      <c r="A1094" s="12" t="s">
        <v>3488</v>
      </c>
      <c r="B1094" s="20" t="str">
        <f>VLOOKUP(A1094,'Product Database'!$1:$1048576,3,FALSE)</f>
        <v>CAP-00065B</v>
      </c>
      <c r="D1094" s="71">
        <v>1</v>
      </c>
      <c r="E1094" s="116">
        <v>10.99</v>
      </c>
      <c r="F1094" s="46">
        <v>2.74</v>
      </c>
      <c r="G1094" s="156">
        <f t="shared" si="52"/>
        <v>13.73</v>
      </c>
      <c r="H1094" s="45" t="e">
        <f>-VLOOKUP(B1094,#REF!,3,FALSE)*0.75</f>
        <v>#REF!</v>
      </c>
      <c r="I1094" s="45"/>
      <c r="J1094" s="35">
        <f t="shared" si="53"/>
        <v>-2.0594999999999999</v>
      </c>
      <c r="K1094" s="35"/>
      <c r="L1094" s="35"/>
      <c r="M1094" s="49"/>
      <c r="N1094" s="157">
        <f>Table2[[#This Row],[Mileage]]*-0.25</f>
        <v>0</v>
      </c>
      <c r="O1094" s="13" t="s">
        <v>1602</v>
      </c>
      <c r="P1094" s="42" t="e">
        <f>Table2[[#This Row],[Total Payment Received Before Fees]]+Table2[[#This Row],[Unit Cost]]+Table2[[#This Row],[Shipping Cost]]+Table2[[#This Row],[Amazon Fee]]+Table2[[#This Row],[Parking Fee]]+Table2[[#This Row],[Miscellaneous / Overhead]]</f>
        <v>#REF!</v>
      </c>
      <c r="Q1094" s="38">
        <v>41724</v>
      </c>
    </row>
    <row r="1095" spans="1:17">
      <c r="A1095" s="12" t="s">
        <v>3489</v>
      </c>
      <c r="B1095" s="20" t="str">
        <f>VLOOKUP(A1095,'Product Database'!$1:$1048576,3,FALSE)</f>
        <v>CAP-00065BEI</v>
      </c>
      <c r="D1095" s="71">
        <v>1</v>
      </c>
      <c r="E1095" s="116">
        <v>10.99</v>
      </c>
      <c r="F1095" s="46">
        <v>2.75</v>
      </c>
      <c r="G1095" s="156">
        <f t="shared" si="52"/>
        <v>13.74</v>
      </c>
      <c r="H1095" s="45" t="e">
        <f>-VLOOKUP(B1095,#REF!,3,FALSE)*0.75</f>
        <v>#REF!</v>
      </c>
      <c r="I1095" s="45"/>
      <c r="J1095" s="35">
        <f t="shared" si="53"/>
        <v>-2.0609999999999999</v>
      </c>
      <c r="K1095" s="35"/>
      <c r="L1095" s="35"/>
      <c r="M1095" s="49"/>
      <c r="N1095" s="157">
        <f>Table2[[#This Row],[Mileage]]*-0.25</f>
        <v>0</v>
      </c>
      <c r="O1095" s="13" t="s">
        <v>1602</v>
      </c>
      <c r="P1095" s="42" t="e">
        <f>Table2[[#This Row],[Total Payment Received Before Fees]]+Table2[[#This Row],[Unit Cost]]+Table2[[#This Row],[Shipping Cost]]+Table2[[#This Row],[Amazon Fee]]+Table2[[#This Row],[Parking Fee]]+Table2[[#This Row],[Miscellaneous / Overhead]]</f>
        <v>#REF!</v>
      </c>
      <c r="Q1095" s="38">
        <v>41724</v>
      </c>
    </row>
    <row r="1096" spans="1:17">
      <c r="A1096" s="12" t="s">
        <v>3007</v>
      </c>
      <c r="B1096" s="20" t="str">
        <f>VLOOKUP(A1096,'Product Database'!$1:$1048576,3,FALSE)</f>
        <v>HC24626B</v>
      </c>
      <c r="D1096" s="71">
        <v>1</v>
      </c>
      <c r="E1096" s="116">
        <v>7.99</v>
      </c>
      <c r="F1096" s="46">
        <v>4.99</v>
      </c>
      <c r="G1096" s="156">
        <f t="shared" si="52"/>
        <v>12.98</v>
      </c>
      <c r="H1096" s="45" t="e">
        <f>-VLOOKUP(B1096,#REF!,3,FALSE)*0.75</f>
        <v>#REF!</v>
      </c>
      <c r="I1096" s="45"/>
      <c r="J1096" s="35">
        <f t="shared" si="53"/>
        <v>-1.9470000000000001</v>
      </c>
      <c r="K1096" s="35"/>
      <c r="L1096" s="35"/>
      <c r="M1096" s="49"/>
      <c r="N1096" s="157">
        <f>Table2[[#This Row],[Mileage]]*-0.25</f>
        <v>0</v>
      </c>
      <c r="O1096" s="13" t="s">
        <v>1602</v>
      </c>
      <c r="P1096" s="42" t="e">
        <f>Table2[[#This Row],[Total Payment Received Before Fees]]+Table2[[#This Row],[Unit Cost]]+Table2[[#This Row],[Shipping Cost]]+Table2[[#This Row],[Amazon Fee]]+Table2[[#This Row],[Parking Fee]]+Table2[[#This Row],[Miscellaneous / Overhead]]</f>
        <v>#REF!</v>
      </c>
      <c r="Q1096" s="38">
        <v>41724</v>
      </c>
    </row>
    <row r="1097" spans="1:17">
      <c r="A1097" s="12">
        <v>1</v>
      </c>
      <c r="B1097" s="20" t="str">
        <f>VLOOKUP(A1097,'Product Database'!$1:$1048576,3,FALSE)</f>
        <v>HBG100154B</v>
      </c>
      <c r="D1097" s="71">
        <v>1</v>
      </c>
      <c r="E1097" s="116">
        <v>9.99</v>
      </c>
      <c r="F1097" s="46">
        <v>4.99</v>
      </c>
      <c r="G1097" s="156">
        <f t="shared" si="52"/>
        <v>14.98</v>
      </c>
      <c r="H1097" s="45" t="e">
        <f>-VLOOKUP(B1097,#REF!,3,FALSE)*0.75</f>
        <v>#REF!</v>
      </c>
      <c r="I1097" s="45"/>
      <c r="J1097" s="35">
        <f t="shared" si="53"/>
        <v>-2.2469999999999999</v>
      </c>
      <c r="K1097" s="35"/>
      <c r="L1097" s="35"/>
      <c r="M1097" s="49"/>
      <c r="N1097" s="157">
        <f>Table2[[#This Row],[Mileage]]*-0.25</f>
        <v>0</v>
      </c>
      <c r="O1097" s="13" t="s">
        <v>1602</v>
      </c>
      <c r="P1097" s="42" t="e">
        <f>Table2[[#This Row],[Total Payment Received Before Fees]]+Table2[[#This Row],[Unit Cost]]+Table2[[#This Row],[Shipping Cost]]+Table2[[#This Row],[Amazon Fee]]+Table2[[#This Row],[Parking Fee]]+Table2[[#This Row],[Miscellaneous / Overhead]]</f>
        <v>#REF!</v>
      </c>
      <c r="Q1097" s="38">
        <v>41724</v>
      </c>
    </row>
    <row r="1098" spans="1:17">
      <c r="A1098" s="12" t="s">
        <v>3119</v>
      </c>
      <c r="B1098" s="20" t="str">
        <f>VLOOKUP(A1098,'Product Database'!$1:$1048576,3,FALSE)</f>
        <v>HC24521</v>
      </c>
      <c r="D1098" s="71">
        <v>1</v>
      </c>
      <c r="E1098" s="116">
        <v>7.99</v>
      </c>
      <c r="F1098" s="46">
        <v>4.99</v>
      </c>
      <c r="G1098" s="156">
        <f t="shared" si="52"/>
        <v>12.98</v>
      </c>
      <c r="H1098" s="45">
        <v>-0.75</v>
      </c>
      <c r="I1098" s="45"/>
      <c r="J1098" s="35">
        <f t="shared" si="53"/>
        <v>-1.9470000000000001</v>
      </c>
      <c r="K1098" s="35"/>
      <c r="L1098" s="35"/>
      <c r="M1098" s="49"/>
      <c r="N1098" s="157">
        <f>Table2[[#This Row],[Mileage]]*-0.25</f>
        <v>0</v>
      </c>
      <c r="O1098" s="13"/>
      <c r="P1098" s="42">
        <f>Table2[[#This Row],[Total Payment Received Before Fees]]+Table2[[#This Row],[Unit Cost]]+Table2[[#This Row],[Shipping Cost]]+Table2[[#This Row],[Amazon Fee]]+Table2[[#This Row],[Parking Fee]]+Table2[[#This Row],[Miscellaneous / Overhead]]</f>
        <v>10.283000000000001</v>
      </c>
      <c r="Q1098" s="38">
        <v>41724</v>
      </c>
    </row>
    <row r="1099" spans="1:17">
      <c r="A1099" s="12" t="s">
        <v>3093</v>
      </c>
      <c r="B1099" s="20" t="str">
        <f>VLOOKUP(A1099,'Product Database'!$1:$1048576,3,FALSE)</f>
        <v>HC24645S</v>
      </c>
      <c r="D1099" s="71">
        <v>1</v>
      </c>
      <c r="E1099" s="116">
        <v>8.99</v>
      </c>
      <c r="F1099" s="46">
        <v>4.99</v>
      </c>
      <c r="G1099" s="156">
        <f t="shared" si="52"/>
        <v>13.98</v>
      </c>
      <c r="H1099" s="45" t="e">
        <f>-VLOOKUP(B1099,#REF!,3,FALSE)*0.75</f>
        <v>#REF!</v>
      </c>
      <c r="I1099" s="45"/>
      <c r="J1099" s="35">
        <f t="shared" si="53"/>
        <v>-2.097</v>
      </c>
      <c r="K1099" s="35"/>
      <c r="L1099" s="35"/>
      <c r="M1099" s="49"/>
      <c r="N1099" s="157">
        <f>Table2[[#This Row],[Mileage]]*-0.25</f>
        <v>0</v>
      </c>
      <c r="O1099" s="13" t="s">
        <v>1602</v>
      </c>
      <c r="P1099" s="42" t="e">
        <f>Table2[[#This Row],[Total Payment Received Before Fees]]+Table2[[#This Row],[Unit Cost]]+Table2[[#This Row],[Shipping Cost]]+Table2[[#This Row],[Amazon Fee]]+Table2[[#This Row],[Parking Fee]]+Table2[[#This Row],[Miscellaneous / Overhead]]</f>
        <v>#REF!</v>
      </c>
      <c r="Q1099" s="38">
        <v>41724</v>
      </c>
    </row>
    <row r="1100" spans="1:17">
      <c r="A1100" s="12" t="s">
        <v>3022</v>
      </c>
      <c r="B1100" s="20" t="str">
        <f>VLOOKUP(A1100,'Product Database'!$1:$1048576,3,FALSE)</f>
        <v>HC24617</v>
      </c>
      <c r="D1100" s="71">
        <v>2</v>
      </c>
      <c r="E1100" s="116">
        <v>15.98</v>
      </c>
      <c r="F1100" s="46">
        <v>5.49</v>
      </c>
      <c r="G1100" s="156">
        <f t="shared" si="52"/>
        <v>21.47</v>
      </c>
      <c r="H1100" s="45">
        <v>-3</v>
      </c>
      <c r="I1100" s="45"/>
      <c r="J1100" s="35">
        <f t="shared" si="53"/>
        <v>-3.2204999999999999</v>
      </c>
      <c r="K1100" s="35"/>
      <c r="L1100" s="35"/>
      <c r="M1100" s="49"/>
      <c r="N1100" s="157">
        <f>Table2[[#This Row],[Mileage]]*-0.25</f>
        <v>0</v>
      </c>
      <c r="O1100" s="13" t="s">
        <v>1602</v>
      </c>
      <c r="P1100" s="42">
        <f>Table2[[#This Row],[Total Payment Received Before Fees]]+Table2[[#This Row],[Unit Cost]]+Table2[[#This Row],[Shipping Cost]]+Table2[[#This Row],[Amazon Fee]]+Table2[[#This Row],[Parking Fee]]+Table2[[#This Row],[Miscellaneous / Overhead]]</f>
        <v>15.249499999999999</v>
      </c>
      <c r="Q1100" s="38">
        <v>41724</v>
      </c>
    </row>
    <row r="1101" spans="1:17">
      <c r="A1101" s="12">
        <v>1</v>
      </c>
      <c r="B1101" s="20" t="str">
        <f>VLOOKUP(A1101,'Product Database'!$1:$1048576,3,FALSE)</f>
        <v>HBG100154B</v>
      </c>
      <c r="D1101" s="71">
        <v>1</v>
      </c>
      <c r="E1101" s="116">
        <v>9.99</v>
      </c>
      <c r="F1101" s="46">
        <v>4.99</v>
      </c>
      <c r="G1101" s="156">
        <f t="shared" si="52"/>
        <v>14.98</v>
      </c>
      <c r="H1101" s="45" t="e">
        <f>-VLOOKUP(B1101,#REF!,3,FALSE)*0.75</f>
        <v>#REF!</v>
      </c>
      <c r="I1101" s="45"/>
      <c r="J1101" s="35">
        <f t="shared" si="53"/>
        <v>-2.2469999999999999</v>
      </c>
      <c r="K1101" s="35"/>
      <c r="L1101" s="35"/>
      <c r="M1101" s="49"/>
      <c r="N1101" s="157">
        <f>Table2[[#This Row],[Mileage]]*-0.25</f>
        <v>0</v>
      </c>
      <c r="O1101" s="13" t="s">
        <v>1602</v>
      </c>
      <c r="P1101" s="42" t="e">
        <f>Table2[[#This Row],[Total Payment Received Before Fees]]+Table2[[#This Row],[Unit Cost]]+Table2[[#This Row],[Shipping Cost]]+Table2[[#This Row],[Amazon Fee]]+Table2[[#This Row],[Parking Fee]]+Table2[[#This Row],[Miscellaneous / Overhead]]</f>
        <v>#REF!</v>
      </c>
      <c r="Q1101" s="38">
        <v>41724</v>
      </c>
    </row>
    <row r="1102" spans="1:17">
      <c r="A1102" s="12">
        <v>1</v>
      </c>
      <c r="B1102" s="20" t="str">
        <f>VLOOKUP(A1102,'Product Database'!$1:$1048576,3,FALSE)</f>
        <v>HBG100154B</v>
      </c>
      <c r="D1102" s="71">
        <v>1</v>
      </c>
      <c r="E1102" s="116">
        <v>9.99</v>
      </c>
      <c r="F1102" s="46">
        <v>4.99</v>
      </c>
      <c r="G1102" s="156">
        <f t="shared" si="52"/>
        <v>14.98</v>
      </c>
      <c r="H1102" s="45" t="e">
        <f>-VLOOKUP(B1102,#REF!,3,FALSE)*0.75</f>
        <v>#REF!</v>
      </c>
      <c r="I1102" s="45"/>
      <c r="J1102" s="35">
        <f t="shared" si="53"/>
        <v>-2.2469999999999999</v>
      </c>
      <c r="K1102" s="35"/>
      <c r="L1102" s="35"/>
      <c r="M1102" s="49"/>
      <c r="N1102" s="157">
        <f>Table2[[#This Row],[Mileage]]*-0.25</f>
        <v>0</v>
      </c>
      <c r="O1102" s="13" t="s">
        <v>1602</v>
      </c>
      <c r="P1102" s="42" t="e">
        <f>Table2[[#This Row],[Total Payment Received Before Fees]]+Table2[[#This Row],[Unit Cost]]+Table2[[#This Row],[Shipping Cost]]+Table2[[#This Row],[Amazon Fee]]+Table2[[#This Row],[Parking Fee]]+Table2[[#This Row],[Miscellaneous / Overhead]]</f>
        <v>#REF!</v>
      </c>
      <c r="Q1102" s="38">
        <v>41724</v>
      </c>
    </row>
    <row r="1103" spans="1:17">
      <c r="A1103" s="12" t="s">
        <v>1551</v>
      </c>
      <c r="B1103" s="20" t="str">
        <f>VLOOKUP(A1103,'Product Database'!$1:$1048576,3,FALSE)</f>
        <v>HBG100338B</v>
      </c>
      <c r="D1103" s="71">
        <v>1</v>
      </c>
      <c r="E1103" s="116">
        <v>14.49</v>
      </c>
      <c r="F1103" s="46">
        <v>5.49</v>
      </c>
      <c r="G1103" s="156">
        <f t="shared" si="52"/>
        <v>19.98</v>
      </c>
      <c r="H1103" s="45">
        <v>-4</v>
      </c>
      <c r="I1103" s="45"/>
      <c r="J1103" s="35">
        <f t="shared" si="53"/>
        <v>-2.9969999999999999</v>
      </c>
      <c r="K1103" s="35"/>
      <c r="L1103" s="35"/>
      <c r="M1103" s="49"/>
      <c r="N1103" s="157">
        <f>Table2[[#This Row],[Mileage]]*-0.25</f>
        <v>0</v>
      </c>
      <c r="O1103" s="13" t="s">
        <v>1602</v>
      </c>
      <c r="P1103" s="42">
        <f>Table2[[#This Row],[Total Payment Received Before Fees]]+Table2[[#This Row],[Unit Cost]]+Table2[[#This Row],[Shipping Cost]]+Table2[[#This Row],[Amazon Fee]]+Table2[[#This Row],[Parking Fee]]+Table2[[#This Row],[Miscellaneous / Overhead]]</f>
        <v>12.983000000000001</v>
      </c>
      <c r="Q1103" s="38">
        <v>41724</v>
      </c>
    </row>
    <row r="1104" spans="1:17">
      <c r="A1104" s="12" t="s">
        <v>1494</v>
      </c>
      <c r="B1104" s="20" t="str">
        <f>VLOOKUP(A1104,'Product Database'!$1:$1048576,3,FALSE)</f>
        <v>HBG100320B</v>
      </c>
      <c r="D1104" s="71">
        <v>1</v>
      </c>
      <c r="E1104" s="116">
        <v>19.989999999999998</v>
      </c>
      <c r="F1104" s="46">
        <v>6.49</v>
      </c>
      <c r="G1104" s="156">
        <f t="shared" si="52"/>
        <v>26.479999999999997</v>
      </c>
      <c r="H1104" s="45" t="e">
        <f>-VLOOKUP(B1104,#REF!,3,FALSE)*0.75</f>
        <v>#REF!</v>
      </c>
      <c r="I1104" s="45"/>
      <c r="J1104" s="35">
        <f t="shared" si="53"/>
        <v>-3.9719999999999995</v>
      </c>
      <c r="K1104" s="35"/>
      <c r="L1104" s="35"/>
      <c r="M1104" s="49"/>
      <c r="N1104" s="157">
        <f>Table2[[#This Row],[Mileage]]*-0.25</f>
        <v>0</v>
      </c>
      <c r="O1104" s="13"/>
      <c r="P1104" s="42" t="e">
        <f>Table2[[#This Row],[Total Payment Received Before Fees]]+Table2[[#This Row],[Unit Cost]]+Table2[[#This Row],[Shipping Cost]]+Table2[[#This Row],[Amazon Fee]]+Table2[[#This Row],[Parking Fee]]+Table2[[#This Row],[Miscellaneous / Overhead]]</f>
        <v>#REF!</v>
      </c>
      <c r="Q1104" s="38">
        <v>41724</v>
      </c>
    </row>
    <row r="1105" spans="1:17">
      <c r="A1105" s="12" t="s">
        <v>3119</v>
      </c>
      <c r="B1105" s="20" t="str">
        <f>VLOOKUP(A1105,'Product Database'!$1:$1048576,3,FALSE)</f>
        <v>HC24521</v>
      </c>
      <c r="D1105" s="71">
        <v>1</v>
      </c>
      <c r="E1105" s="116">
        <v>7.99</v>
      </c>
      <c r="F1105" s="46">
        <v>4.99</v>
      </c>
      <c r="G1105" s="156">
        <f t="shared" si="52"/>
        <v>12.98</v>
      </c>
      <c r="H1105" s="45">
        <v>-0.75</v>
      </c>
      <c r="I1105" s="45"/>
      <c r="J1105" s="35">
        <f t="shared" si="53"/>
        <v>-1.9470000000000001</v>
      </c>
      <c r="K1105" s="35"/>
      <c r="L1105" s="35"/>
      <c r="M1105" s="49"/>
      <c r="N1105" s="157">
        <f>Table2[[#This Row],[Mileage]]*-0.25</f>
        <v>0</v>
      </c>
      <c r="O1105" s="13" t="s">
        <v>1602</v>
      </c>
      <c r="P1105" s="42">
        <f>Table2[[#This Row],[Total Payment Received Before Fees]]+Table2[[#This Row],[Unit Cost]]+Table2[[#This Row],[Shipping Cost]]+Table2[[#This Row],[Amazon Fee]]+Table2[[#This Row],[Parking Fee]]+Table2[[#This Row],[Miscellaneous / Overhead]]</f>
        <v>10.283000000000001</v>
      </c>
      <c r="Q1105" s="38">
        <v>41725</v>
      </c>
    </row>
    <row r="1106" spans="1:17">
      <c r="A1106" s="12" t="s">
        <v>1552</v>
      </c>
      <c r="B1106" s="20" t="str">
        <f>VLOOKUP(A1106,'Product Database'!$1:$1048576,3,FALSE)</f>
        <v>HBG100338BR</v>
      </c>
      <c r="D1106" s="71">
        <v>1</v>
      </c>
      <c r="E1106" s="116">
        <v>13.49</v>
      </c>
      <c r="F1106" s="46">
        <v>5.49</v>
      </c>
      <c r="G1106" s="156">
        <f t="shared" si="52"/>
        <v>18.98</v>
      </c>
      <c r="H1106" s="45">
        <v>-4</v>
      </c>
      <c r="I1106" s="45"/>
      <c r="J1106" s="35">
        <f t="shared" si="53"/>
        <v>-2.847</v>
      </c>
      <c r="K1106" s="35"/>
      <c r="L1106" s="35"/>
      <c r="M1106" s="49"/>
      <c r="N1106" s="157">
        <f>Table2[[#This Row],[Mileage]]*-0.25</f>
        <v>0</v>
      </c>
      <c r="O1106" s="13" t="s">
        <v>1602</v>
      </c>
      <c r="P1106" s="42">
        <f>Table2[[#This Row],[Total Payment Received Before Fees]]+Table2[[#This Row],[Unit Cost]]+Table2[[#This Row],[Shipping Cost]]+Table2[[#This Row],[Amazon Fee]]+Table2[[#This Row],[Parking Fee]]+Table2[[#This Row],[Miscellaneous / Overhead]]</f>
        <v>12.133000000000001</v>
      </c>
      <c r="Q1106" s="38">
        <v>41725</v>
      </c>
    </row>
    <row r="1107" spans="1:17">
      <c r="A1107" s="12" t="s">
        <v>2019</v>
      </c>
      <c r="B1107" s="20" t="str">
        <f>VLOOKUP(A1107,'Product Database'!$1:$1048576,3,FALSE)</f>
        <v>HBG100153B</v>
      </c>
      <c r="D1107" s="71">
        <v>1</v>
      </c>
      <c r="E1107" s="116">
        <v>9.99</v>
      </c>
      <c r="F1107" s="46">
        <v>4.99</v>
      </c>
      <c r="G1107" s="156">
        <f t="shared" si="52"/>
        <v>14.98</v>
      </c>
      <c r="H1107" s="45" t="e">
        <f>-VLOOKUP(B1107,#REF!,3,FALSE)*0.75</f>
        <v>#REF!</v>
      </c>
      <c r="I1107" s="45"/>
      <c r="J1107" s="35">
        <f t="shared" si="53"/>
        <v>-2.2469999999999999</v>
      </c>
      <c r="K1107" s="35"/>
      <c r="L1107" s="35"/>
      <c r="M1107" s="49"/>
      <c r="N1107" s="157">
        <f>Table2[[#This Row],[Mileage]]*-0.25</f>
        <v>0</v>
      </c>
      <c r="O1107" s="13"/>
      <c r="P1107" s="42" t="e">
        <f>Table2[[#This Row],[Total Payment Received Before Fees]]+Table2[[#This Row],[Unit Cost]]+Table2[[#This Row],[Shipping Cost]]+Table2[[#This Row],[Amazon Fee]]+Table2[[#This Row],[Parking Fee]]+Table2[[#This Row],[Miscellaneous / Overhead]]</f>
        <v>#REF!</v>
      </c>
      <c r="Q1107" s="38">
        <v>41725</v>
      </c>
    </row>
    <row r="1108" spans="1:17">
      <c r="A1108" s="12">
        <v>1</v>
      </c>
      <c r="B1108" s="20" t="str">
        <f>VLOOKUP(A1108,'Product Database'!$1:$1048576,3,FALSE)</f>
        <v>HBG100154B</v>
      </c>
      <c r="D1108" s="71">
        <v>1</v>
      </c>
      <c r="E1108" s="116">
        <v>9.99</v>
      </c>
      <c r="F1108" s="46">
        <v>4.99</v>
      </c>
      <c r="G1108" s="156">
        <f t="shared" si="52"/>
        <v>14.98</v>
      </c>
      <c r="H1108" s="45" t="e">
        <f>-VLOOKUP(B1108,#REF!,3,FALSE)*0.75</f>
        <v>#REF!</v>
      </c>
      <c r="I1108" s="45"/>
      <c r="J1108" s="35">
        <f t="shared" si="53"/>
        <v>-2.2469999999999999</v>
      </c>
      <c r="K1108" s="35"/>
      <c r="L1108" s="35"/>
      <c r="M1108" s="49"/>
      <c r="N1108" s="157">
        <f>Table2[[#This Row],[Mileage]]*-0.25</f>
        <v>0</v>
      </c>
      <c r="O1108" s="13"/>
      <c r="P1108" s="42" t="e">
        <f>Table2[[#This Row],[Total Payment Received Before Fees]]+Table2[[#This Row],[Unit Cost]]+Table2[[#This Row],[Shipping Cost]]+Table2[[#This Row],[Amazon Fee]]+Table2[[#This Row],[Parking Fee]]+Table2[[#This Row],[Miscellaneous / Overhead]]</f>
        <v>#REF!</v>
      </c>
      <c r="Q1108" s="38">
        <v>41725</v>
      </c>
    </row>
    <row r="1109" spans="1:17">
      <c r="A1109" s="12">
        <v>1</v>
      </c>
      <c r="B1109" s="20" t="str">
        <f>VLOOKUP(A1109,'Product Database'!$1:$1048576,3,FALSE)</f>
        <v>HBG100154B</v>
      </c>
      <c r="D1109" s="71">
        <v>1</v>
      </c>
      <c r="E1109" s="116">
        <v>9.99</v>
      </c>
      <c r="F1109" s="46">
        <v>4.99</v>
      </c>
      <c r="G1109" s="156">
        <f t="shared" si="52"/>
        <v>14.98</v>
      </c>
      <c r="H1109" s="45" t="e">
        <f>-VLOOKUP(B1109,#REF!,3,FALSE)*0.75</f>
        <v>#REF!</v>
      </c>
      <c r="I1109" s="45"/>
      <c r="J1109" s="35">
        <f t="shared" si="53"/>
        <v>-2.2469999999999999</v>
      </c>
      <c r="K1109" s="35"/>
      <c r="L1109" s="35"/>
      <c r="M1109" s="49"/>
      <c r="N1109" s="157">
        <f>Table2[[#This Row],[Mileage]]*-0.25</f>
        <v>0</v>
      </c>
      <c r="O1109" s="13"/>
      <c r="P1109" s="42" t="e">
        <f>Table2[[#This Row],[Total Payment Received Before Fees]]+Table2[[#This Row],[Unit Cost]]+Table2[[#This Row],[Shipping Cost]]+Table2[[#This Row],[Amazon Fee]]+Table2[[#This Row],[Parking Fee]]+Table2[[#This Row],[Miscellaneous / Overhead]]</f>
        <v>#REF!</v>
      </c>
      <c r="Q1109" s="38">
        <v>41725</v>
      </c>
    </row>
    <row r="1110" spans="1:17">
      <c r="A1110" s="12" t="s">
        <v>2802</v>
      </c>
      <c r="B1110" s="20" t="str">
        <f>VLOOKUP(A1110,'Product Database'!$1:$1048576,3,FALSE)</f>
        <v>CAP00137B</v>
      </c>
      <c r="D1110" s="71">
        <v>1</v>
      </c>
      <c r="E1110" s="116">
        <v>10.99</v>
      </c>
      <c r="F1110" s="46">
        <v>4.99</v>
      </c>
      <c r="G1110" s="156">
        <f t="shared" si="52"/>
        <v>15.98</v>
      </c>
      <c r="H1110" s="45" t="e">
        <f>-VLOOKUP(B1110,#REF!,3,FALSE)*0.75</f>
        <v>#REF!</v>
      </c>
      <c r="I1110" s="45"/>
      <c r="J1110" s="35">
        <f t="shared" si="53"/>
        <v>-2.3969999999999998</v>
      </c>
      <c r="K1110" s="35"/>
      <c r="L1110" s="35"/>
      <c r="M1110" s="49"/>
      <c r="N1110" s="157">
        <f>Table2[[#This Row],[Mileage]]*-0.25</f>
        <v>0</v>
      </c>
      <c r="O1110" s="13" t="s">
        <v>1602</v>
      </c>
      <c r="P1110" s="42" t="e">
        <f>Table2[[#This Row],[Total Payment Received Before Fees]]+Table2[[#This Row],[Unit Cost]]+Table2[[#This Row],[Shipping Cost]]+Table2[[#This Row],[Amazon Fee]]+Table2[[#This Row],[Parking Fee]]+Table2[[#This Row],[Miscellaneous / Overhead]]</f>
        <v>#REF!</v>
      </c>
      <c r="Q1110" s="38">
        <v>41725</v>
      </c>
    </row>
    <row r="1111" spans="1:17">
      <c r="A1111" s="12" t="s">
        <v>6026</v>
      </c>
      <c r="B1111" s="20" t="str">
        <f>VLOOKUP(A1111,'Product Database'!$1:$1048576,3,FALSE)</f>
        <v>HBGKD001B</v>
      </c>
      <c r="D1111" s="71">
        <v>1</v>
      </c>
      <c r="E1111" s="116">
        <v>9.99</v>
      </c>
      <c r="F1111" s="46">
        <v>4.99</v>
      </c>
      <c r="G1111" s="156">
        <f t="shared" si="52"/>
        <v>14.98</v>
      </c>
      <c r="H1111" s="45" t="e">
        <f>-VLOOKUP(B1111,#REF!,3,FALSE)*0.75</f>
        <v>#REF!</v>
      </c>
      <c r="I1111" s="45"/>
      <c r="J1111" s="35">
        <f t="shared" si="53"/>
        <v>-2.2469999999999999</v>
      </c>
      <c r="K1111" s="35"/>
      <c r="L1111" s="35"/>
      <c r="M1111" s="49"/>
      <c r="N1111" s="157">
        <f>Table2[[#This Row],[Mileage]]*-0.25</f>
        <v>0</v>
      </c>
      <c r="O1111" s="13" t="s">
        <v>1602</v>
      </c>
      <c r="P1111" s="42" t="e">
        <f>Table2[[#This Row],[Total Payment Received Before Fees]]+Table2[[#This Row],[Unit Cost]]+Table2[[#This Row],[Shipping Cost]]+Table2[[#This Row],[Amazon Fee]]+Table2[[#This Row],[Parking Fee]]+Table2[[#This Row],[Miscellaneous / Overhead]]</f>
        <v>#REF!</v>
      </c>
      <c r="Q1111" s="38">
        <v>41725</v>
      </c>
    </row>
    <row r="1112" spans="1:17">
      <c r="A1112" s="12" t="s">
        <v>112</v>
      </c>
      <c r="B1112" s="20" t="str">
        <f>VLOOKUP(A1112,'Product Database'!$1:$1048576,3,FALSE)</f>
        <v>HBG100632S</v>
      </c>
      <c r="D1112" s="71">
        <v>1</v>
      </c>
      <c r="E1112" s="116">
        <v>18.989999999999998</v>
      </c>
      <c r="F1112" s="46">
        <v>5.99</v>
      </c>
      <c r="G1112" s="156">
        <f t="shared" si="52"/>
        <v>24.979999999999997</v>
      </c>
      <c r="H1112" s="45" t="e">
        <f>-VLOOKUP(B1112,#REF!,3,FALSE)*0.75</f>
        <v>#REF!</v>
      </c>
      <c r="I1112" s="45"/>
      <c r="J1112" s="35">
        <f t="shared" si="53"/>
        <v>-3.7469999999999994</v>
      </c>
      <c r="K1112" s="35"/>
      <c r="L1112" s="35"/>
      <c r="M1112" s="49"/>
      <c r="N1112" s="157">
        <f>Table2[[#This Row],[Mileage]]*-0.25</f>
        <v>0</v>
      </c>
      <c r="O1112" s="13" t="s">
        <v>1602</v>
      </c>
      <c r="P1112" s="42" t="e">
        <f>Table2[[#This Row],[Total Payment Received Before Fees]]+Table2[[#This Row],[Unit Cost]]+Table2[[#This Row],[Shipping Cost]]+Table2[[#This Row],[Amazon Fee]]+Table2[[#This Row],[Parking Fee]]+Table2[[#This Row],[Miscellaneous / Overhead]]</f>
        <v>#REF!</v>
      </c>
      <c r="Q1112" s="38">
        <v>41725</v>
      </c>
    </row>
    <row r="1113" spans="1:17">
      <c r="A1113" s="12">
        <v>1</v>
      </c>
      <c r="B1113" s="20" t="str">
        <f>VLOOKUP(A1113,'Product Database'!$1:$1048576,3,FALSE)</f>
        <v>HBG100154B</v>
      </c>
      <c r="D1113" s="71">
        <v>1</v>
      </c>
      <c r="E1113" s="116">
        <v>9.99</v>
      </c>
      <c r="F1113" s="46">
        <v>4.99</v>
      </c>
      <c r="G1113" s="156">
        <f t="shared" si="52"/>
        <v>14.98</v>
      </c>
      <c r="H1113" s="45" t="e">
        <f>-VLOOKUP(B1113,#REF!,3,FALSE)*0.75</f>
        <v>#REF!</v>
      </c>
      <c r="I1113" s="45"/>
      <c r="J1113" s="35">
        <f t="shared" si="53"/>
        <v>-2.2469999999999999</v>
      </c>
      <c r="K1113" s="35"/>
      <c r="L1113" s="35"/>
      <c r="M1113" s="49"/>
      <c r="N1113" s="157">
        <f>Table2[[#This Row],[Mileage]]*-0.25</f>
        <v>0</v>
      </c>
      <c r="O1113" s="13"/>
      <c r="P1113" s="42" t="e">
        <f>Table2[[#This Row],[Total Payment Received Before Fees]]+Table2[[#This Row],[Unit Cost]]+Table2[[#This Row],[Shipping Cost]]+Table2[[#This Row],[Amazon Fee]]+Table2[[#This Row],[Parking Fee]]+Table2[[#This Row],[Miscellaneous / Overhead]]</f>
        <v>#REF!</v>
      </c>
      <c r="Q1113" s="38">
        <v>41725</v>
      </c>
    </row>
    <row r="1114" spans="1:17">
      <c r="A1114" s="12" t="s">
        <v>3004</v>
      </c>
      <c r="B1114" s="20" t="str">
        <f>VLOOKUP(A1114,'Product Database'!$1:$1048576,3,FALSE)</f>
        <v>HCXQ001BEI</v>
      </c>
      <c r="D1114" s="71">
        <v>1</v>
      </c>
      <c r="E1114" s="116">
        <v>14.99</v>
      </c>
      <c r="F1114" s="46">
        <v>4.99</v>
      </c>
      <c r="G1114" s="156">
        <f t="shared" si="52"/>
        <v>19.98</v>
      </c>
      <c r="H1114" s="45" t="e">
        <f>-VLOOKUP(B1114,#REF!,3,FALSE)*0.75</f>
        <v>#REF!</v>
      </c>
      <c r="I1114" s="45"/>
      <c r="J1114" s="35">
        <f t="shared" si="53"/>
        <v>-2.9969999999999999</v>
      </c>
      <c r="K1114" s="35"/>
      <c r="L1114" s="35"/>
      <c r="M1114" s="49"/>
      <c r="N1114" s="157">
        <f>Table2[[#This Row],[Mileage]]*-0.25</f>
        <v>0</v>
      </c>
      <c r="O1114" s="13" t="s">
        <v>1602</v>
      </c>
      <c r="P1114" s="42" t="e">
        <f>Table2[[#This Row],[Total Payment Received Before Fees]]+Table2[[#This Row],[Unit Cost]]+Table2[[#This Row],[Shipping Cost]]+Table2[[#This Row],[Amazon Fee]]+Table2[[#This Row],[Parking Fee]]+Table2[[#This Row],[Miscellaneous / Overhead]]</f>
        <v>#REF!</v>
      </c>
      <c r="Q1114" s="38">
        <v>41725</v>
      </c>
    </row>
    <row r="1115" spans="1:17">
      <c r="A1115" s="12" t="s">
        <v>3007</v>
      </c>
      <c r="B1115" s="20" t="str">
        <f>VLOOKUP(A1115,'Product Database'!$1:$1048576,3,FALSE)</f>
        <v>HC24626B</v>
      </c>
      <c r="D1115" s="71">
        <v>1</v>
      </c>
      <c r="E1115" s="116">
        <v>7.99</v>
      </c>
      <c r="F1115" s="46">
        <v>4.99</v>
      </c>
      <c r="G1115" s="156">
        <f t="shared" si="52"/>
        <v>12.98</v>
      </c>
      <c r="H1115" s="45" t="e">
        <f>-VLOOKUP(B1115,#REF!,3,FALSE)*0.75</f>
        <v>#REF!</v>
      </c>
      <c r="I1115" s="45"/>
      <c r="J1115" s="35">
        <f t="shared" si="53"/>
        <v>-1.9470000000000001</v>
      </c>
      <c r="K1115" s="35"/>
      <c r="L1115" s="35"/>
      <c r="M1115" s="49"/>
      <c r="N1115" s="157">
        <f>Table2[[#This Row],[Mileage]]*-0.25</f>
        <v>0</v>
      </c>
      <c r="O1115" s="13" t="s">
        <v>1602</v>
      </c>
      <c r="P1115" s="42" t="e">
        <f>Table2[[#This Row],[Total Payment Received Before Fees]]+Table2[[#This Row],[Unit Cost]]+Table2[[#This Row],[Shipping Cost]]+Table2[[#This Row],[Amazon Fee]]+Table2[[#This Row],[Parking Fee]]+Table2[[#This Row],[Miscellaneous / Overhead]]</f>
        <v>#REF!</v>
      </c>
      <c r="Q1115" s="38">
        <v>41725</v>
      </c>
    </row>
    <row r="1116" spans="1:17">
      <c r="A1116" s="12" t="s">
        <v>3025</v>
      </c>
      <c r="B1116" s="20" t="str">
        <f>VLOOKUP(A1116,'Product Database'!$1:$1048576,3,FALSE)</f>
        <v>HC24654CL</v>
      </c>
      <c r="D1116" s="71">
        <v>1</v>
      </c>
      <c r="E1116" s="116">
        <v>14.99</v>
      </c>
      <c r="F1116" s="46">
        <v>5.99</v>
      </c>
      <c r="G1116" s="156">
        <f t="shared" si="52"/>
        <v>20.98</v>
      </c>
      <c r="H1116" s="45" t="e">
        <f>-VLOOKUP(B1116,#REF!,3,FALSE)*0.75</f>
        <v>#REF!</v>
      </c>
      <c r="I1116" s="45"/>
      <c r="J1116" s="35">
        <f t="shared" si="53"/>
        <v>-3.1469999999999998</v>
      </c>
      <c r="K1116" s="35"/>
      <c r="L1116" s="35"/>
      <c r="M1116" s="49"/>
      <c r="N1116" s="157">
        <f>Table2[[#This Row],[Mileage]]*-0.25</f>
        <v>0</v>
      </c>
      <c r="O1116" s="13" t="s">
        <v>1602</v>
      </c>
      <c r="P1116" s="42" t="e">
        <f>Table2[[#This Row],[Total Payment Received Before Fees]]+Table2[[#This Row],[Unit Cost]]+Table2[[#This Row],[Shipping Cost]]+Table2[[#This Row],[Amazon Fee]]+Table2[[#This Row],[Parking Fee]]+Table2[[#This Row],[Miscellaneous / Overhead]]</f>
        <v>#REF!</v>
      </c>
      <c r="Q1116" s="38">
        <v>41725</v>
      </c>
    </row>
    <row r="1117" spans="1:17">
      <c r="A1117" s="12" t="s">
        <v>1552</v>
      </c>
      <c r="B1117" s="20" t="str">
        <f>VLOOKUP(A1117,'Product Database'!$1:$1048576,3,FALSE)</f>
        <v>HBG100338BR</v>
      </c>
      <c r="D1117" s="71">
        <v>1</v>
      </c>
      <c r="E1117" s="116">
        <v>13.49</v>
      </c>
      <c r="F1117" s="46">
        <v>5.49</v>
      </c>
      <c r="G1117" s="156">
        <f t="shared" si="52"/>
        <v>18.98</v>
      </c>
      <c r="H1117" s="45">
        <v>-4</v>
      </c>
      <c r="I1117" s="45"/>
      <c r="J1117" s="35">
        <f t="shared" si="53"/>
        <v>-2.847</v>
      </c>
      <c r="K1117" s="35"/>
      <c r="L1117" s="35"/>
      <c r="M1117" s="49"/>
      <c r="N1117" s="157">
        <f>Table2[[#This Row],[Mileage]]*-0.25</f>
        <v>0</v>
      </c>
      <c r="O1117" s="13" t="s">
        <v>1602</v>
      </c>
      <c r="P1117" s="42">
        <f>Table2[[#This Row],[Total Payment Received Before Fees]]+Table2[[#This Row],[Unit Cost]]+Table2[[#This Row],[Shipping Cost]]+Table2[[#This Row],[Amazon Fee]]+Table2[[#This Row],[Parking Fee]]+Table2[[#This Row],[Miscellaneous / Overhead]]</f>
        <v>12.133000000000001</v>
      </c>
      <c r="Q1117" s="38">
        <v>41725</v>
      </c>
    </row>
    <row r="1118" spans="1:17">
      <c r="A1118" s="12" t="s">
        <v>6018</v>
      </c>
      <c r="B1118" s="20" t="str">
        <f>VLOOKUP(A1118,'Product Database'!$1:$1048576,3,FALSE)</f>
        <v>HBG100153PN</v>
      </c>
      <c r="D1118" s="71">
        <v>1</v>
      </c>
      <c r="E1118" s="116">
        <v>9.99</v>
      </c>
      <c r="F1118" s="46">
        <v>4.99</v>
      </c>
      <c r="G1118" s="156">
        <f t="shared" si="52"/>
        <v>14.98</v>
      </c>
      <c r="H1118" s="45" t="e">
        <f>-VLOOKUP(B1118,#REF!,3,FALSE)*0.75</f>
        <v>#REF!</v>
      </c>
      <c r="I1118" s="45"/>
      <c r="J1118" s="35">
        <f t="shared" si="53"/>
        <v>-2.2469999999999999</v>
      </c>
      <c r="K1118" s="35"/>
      <c r="L1118" s="35"/>
      <c r="M1118" s="49"/>
      <c r="N1118" s="157">
        <f>Table2[[#This Row],[Mileage]]*-0.25</f>
        <v>0</v>
      </c>
      <c r="O1118" s="13"/>
      <c r="P1118" s="42" t="e">
        <f>Table2[[#This Row],[Total Payment Received Before Fees]]+Table2[[#This Row],[Unit Cost]]+Table2[[#This Row],[Shipping Cost]]+Table2[[#This Row],[Amazon Fee]]+Table2[[#This Row],[Parking Fee]]+Table2[[#This Row],[Miscellaneous / Overhead]]</f>
        <v>#REF!</v>
      </c>
      <c r="Q1118" s="38">
        <v>41725</v>
      </c>
    </row>
    <row r="1119" spans="1:17">
      <c r="A1119" s="12" t="s">
        <v>1552</v>
      </c>
      <c r="B1119" s="20" t="str">
        <f>VLOOKUP(A1119,'Product Database'!$1:$1048576,3,FALSE)</f>
        <v>HBG100338BR</v>
      </c>
      <c r="D1119" s="71">
        <v>1</v>
      </c>
      <c r="E1119" s="116">
        <v>13.49</v>
      </c>
      <c r="F1119" s="46">
        <v>5.49</v>
      </c>
      <c r="G1119" s="156">
        <f t="shared" si="52"/>
        <v>18.98</v>
      </c>
      <c r="H1119" s="45">
        <v>-4</v>
      </c>
      <c r="I1119" s="45"/>
      <c r="J1119" s="35">
        <f t="shared" si="53"/>
        <v>-2.847</v>
      </c>
      <c r="K1119" s="35"/>
      <c r="L1119" s="35"/>
      <c r="M1119" s="49"/>
      <c r="N1119" s="157">
        <f>Table2[[#This Row],[Mileage]]*-0.25</f>
        <v>0</v>
      </c>
      <c r="O1119" s="13" t="s">
        <v>1602</v>
      </c>
      <c r="P1119" s="42">
        <f>Table2[[#This Row],[Total Payment Received Before Fees]]+Table2[[#This Row],[Unit Cost]]+Table2[[#This Row],[Shipping Cost]]+Table2[[#This Row],[Amazon Fee]]+Table2[[#This Row],[Parking Fee]]+Table2[[#This Row],[Miscellaneous / Overhead]]</f>
        <v>12.133000000000001</v>
      </c>
      <c r="Q1119" s="38">
        <v>41725</v>
      </c>
    </row>
    <row r="1120" spans="1:17">
      <c r="A1120" s="12" t="s">
        <v>3119</v>
      </c>
      <c r="B1120" s="20" t="str">
        <f>VLOOKUP(A1120,'Product Database'!$1:$1048576,3,FALSE)</f>
        <v>HC24521</v>
      </c>
      <c r="D1120" s="71">
        <v>1</v>
      </c>
      <c r="E1120" s="116">
        <v>7.99</v>
      </c>
      <c r="F1120" s="46">
        <v>4.99</v>
      </c>
      <c r="G1120" s="156">
        <f t="shared" si="52"/>
        <v>12.98</v>
      </c>
      <c r="H1120" s="45">
        <v>-0.75</v>
      </c>
      <c r="I1120" s="45"/>
      <c r="J1120" s="35">
        <f t="shared" si="53"/>
        <v>-1.9470000000000001</v>
      </c>
      <c r="K1120" s="35"/>
      <c r="L1120" s="35"/>
      <c r="M1120" s="49"/>
      <c r="N1120" s="157">
        <f>Table2[[#This Row],[Mileage]]*-0.25</f>
        <v>0</v>
      </c>
      <c r="O1120" s="13" t="s">
        <v>1602</v>
      </c>
      <c r="P1120" s="42">
        <f>Table2[[#This Row],[Total Payment Received Before Fees]]+Table2[[#This Row],[Unit Cost]]+Table2[[#This Row],[Shipping Cost]]+Table2[[#This Row],[Amazon Fee]]+Table2[[#This Row],[Parking Fee]]+Table2[[#This Row],[Miscellaneous / Overhead]]</f>
        <v>10.283000000000001</v>
      </c>
      <c r="Q1120" s="38">
        <v>41725</v>
      </c>
    </row>
    <row r="1121" spans="1:18">
      <c r="A1121" s="12" t="s">
        <v>3119</v>
      </c>
      <c r="B1121" s="20" t="str">
        <f>VLOOKUP(A1121,'Product Database'!$1:$1048576,3,FALSE)</f>
        <v>HC24521</v>
      </c>
      <c r="D1121" s="71">
        <v>1</v>
      </c>
      <c r="E1121" s="116">
        <v>7.99</v>
      </c>
      <c r="F1121" s="46">
        <v>4.99</v>
      </c>
      <c r="G1121" s="156">
        <f t="shared" si="52"/>
        <v>12.98</v>
      </c>
      <c r="H1121" s="45">
        <v>-0.75</v>
      </c>
      <c r="I1121" s="45"/>
      <c r="J1121" s="35">
        <f t="shared" si="53"/>
        <v>-1.9470000000000001</v>
      </c>
      <c r="K1121" s="35"/>
      <c r="L1121" s="35"/>
      <c r="M1121" s="49"/>
      <c r="N1121" s="157">
        <f>Table2[[#This Row],[Mileage]]*-0.25</f>
        <v>0</v>
      </c>
      <c r="O1121" s="13"/>
      <c r="P1121" s="42">
        <f>Table2[[#This Row],[Total Payment Received Before Fees]]+Table2[[#This Row],[Unit Cost]]+Table2[[#This Row],[Shipping Cost]]+Table2[[#This Row],[Amazon Fee]]+Table2[[#This Row],[Parking Fee]]+Table2[[#This Row],[Miscellaneous / Overhead]]</f>
        <v>10.283000000000001</v>
      </c>
      <c r="Q1121" s="38">
        <v>41726</v>
      </c>
    </row>
    <row r="1122" spans="1:18">
      <c r="A1122" s="12" t="s">
        <v>189</v>
      </c>
      <c r="B1122" s="20" t="str">
        <f>VLOOKUP(A1122,'Product Database'!$1:$1048576,3,FALSE)</f>
        <v>HBG100613S</v>
      </c>
      <c r="D1122" s="71">
        <v>1</v>
      </c>
      <c r="E1122" s="116">
        <v>20</v>
      </c>
      <c r="F1122" s="46">
        <v>5.49</v>
      </c>
      <c r="G1122" s="156">
        <f t="shared" si="52"/>
        <v>25.490000000000002</v>
      </c>
      <c r="H1122" s="45" t="e">
        <f>-VLOOKUP(B1122,#REF!,3,FALSE)*0.75</f>
        <v>#REF!</v>
      </c>
      <c r="I1122" s="45"/>
      <c r="J1122" s="35">
        <f t="shared" si="53"/>
        <v>-3.8235000000000001</v>
      </c>
      <c r="K1122" s="35"/>
      <c r="L1122" s="35"/>
      <c r="M1122" s="49"/>
      <c r="N1122" s="157">
        <f>Table2[[#This Row],[Mileage]]*-0.25</f>
        <v>0</v>
      </c>
      <c r="O1122" s="13"/>
      <c r="P1122" s="42" t="e">
        <f>Table2[[#This Row],[Total Payment Received Before Fees]]+Table2[[#This Row],[Unit Cost]]+Table2[[#This Row],[Shipping Cost]]+Table2[[#This Row],[Amazon Fee]]+Table2[[#This Row],[Parking Fee]]+Table2[[#This Row],[Miscellaneous / Overhead]]</f>
        <v>#REF!</v>
      </c>
      <c r="Q1122" s="38">
        <v>41726</v>
      </c>
    </row>
    <row r="1123" spans="1:18">
      <c r="A1123" s="12">
        <v>1</v>
      </c>
      <c r="B1123" s="20" t="str">
        <f>VLOOKUP(A1123,'Product Database'!$1:$1048576,3,FALSE)</f>
        <v>HBG100154B</v>
      </c>
      <c r="D1123" s="71">
        <v>2</v>
      </c>
      <c r="E1123" s="116">
        <v>19.98</v>
      </c>
      <c r="F1123" s="46">
        <v>5.49</v>
      </c>
      <c r="G1123" s="156">
        <f t="shared" si="52"/>
        <v>25.47</v>
      </c>
      <c r="H1123" s="45">
        <v>-6</v>
      </c>
      <c r="I1123" s="45"/>
      <c r="J1123" s="35">
        <f t="shared" si="53"/>
        <v>-3.8204999999999996</v>
      </c>
      <c r="K1123" s="35"/>
      <c r="L1123" s="35"/>
      <c r="M1123" s="49"/>
      <c r="N1123" s="157">
        <f>Table2[[#This Row],[Mileage]]*-0.25</f>
        <v>0</v>
      </c>
      <c r="O1123" s="13"/>
      <c r="P1123" s="42">
        <f>Table2[[#This Row],[Total Payment Received Before Fees]]+Table2[[#This Row],[Unit Cost]]+Table2[[#This Row],[Shipping Cost]]+Table2[[#This Row],[Amazon Fee]]+Table2[[#This Row],[Parking Fee]]+Table2[[#This Row],[Miscellaneous / Overhead]]</f>
        <v>15.6495</v>
      </c>
      <c r="Q1123" s="38">
        <v>41726</v>
      </c>
    </row>
    <row r="1124" spans="1:18">
      <c r="A1124" s="12">
        <v>1</v>
      </c>
      <c r="B1124" s="20" t="str">
        <f>VLOOKUP(A1124,'Product Database'!$1:$1048576,3,FALSE)</f>
        <v>HBG100154B</v>
      </c>
      <c r="D1124" s="71">
        <v>1</v>
      </c>
      <c r="E1124" s="116">
        <v>9.99</v>
      </c>
      <c r="F1124" s="46">
        <v>2.74</v>
      </c>
      <c r="G1124" s="156">
        <f t="shared" si="52"/>
        <v>12.73</v>
      </c>
      <c r="H1124" s="45" t="e">
        <f>-VLOOKUP(B1124,#REF!,3,FALSE)*0.75</f>
        <v>#REF!</v>
      </c>
      <c r="I1124" s="45"/>
      <c r="J1124" s="35">
        <f t="shared" si="53"/>
        <v>-1.9095</v>
      </c>
      <c r="K1124" s="35"/>
      <c r="L1124" s="35"/>
      <c r="M1124" s="49"/>
      <c r="N1124" s="157">
        <f>Table2[[#This Row],[Mileage]]*-0.25</f>
        <v>0</v>
      </c>
      <c r="O1124" s="13"/>
      <c r="P1124" s="42" t="e">
        <f>Table2[[#This Row],[Total Payment Received Before Fees]]+Table2[[#This Row],[Unit Cost]]+Table2[[#This Row],[Shipping Cost]]+Table2[[#This Row],[Amazon Fee]]+Table2[[#This Row],[Parking Fee]]+Table2[[#This Row],[Miscellaneous / Overhead]]</f>
        <v>#REF!</v>
      </c>
      <c r="Q1124" s="38">
        <v>41726</v>
      </c>
    </row>
    <row r="1125" spans="1:18">
      <c r="A1125" s="12" t="s">
        <v>6030</v>
      </c>
      <c r="B1125" s="20" t="str">
        <f>VLOOKUP(A1125,'Product Database'!$1:$1048576,3,FALSE)</f>
        <v>HBGKD001PU</v>
      </c>
      <c r="D1125" s="71">
        <v>1</v>
      </c>
      <c r="E1125" s="116">
        <v>9.99</v>
      </c>
      <c r="F1125" s="46">
        <v>2.75</v>
      </c>
      <c r="G1125" s="156">
        <f t="shared" si="52"/>
        <v>12.74</v>
      </c>
      <c r="H1125" s="45" t="e">
        <f>-VLOOKUP(B1125,#REF!,3,FALSE)*0.75</f>
        <v>#REF!</v>
      </c>
      <c r="I1125" s="45"/>
      <c r="J1125" s="35">
        <f t="shared" si="53"/>
        <v>-1.911</v>
      </c>
      <c r="K1125" s="35"/>
      <c r="L1125" s="35"/>
      <c r="M1125" s="49"/>
      <c r="N1125" s="157">
        <f>Table2[[#This Row],[Mileage]]*-0.25</f>
        <v>0</v>
      </c>
      <c r="O1125" s="13"/>
      <c r="P1125" s="42" t="e">
        <f>Table2[[#This Row],[Total Payment Received Before Fees]]+Table2[[#This Row],[Unit Cost]]+Table2[[#This Row],[Shipping Cost]]+Table2[[#This Row],[Amazon Fee]]+Table2[[#This Row],[Parking Fee]]+Table2[[#This Row],[Miscellaneous / Overhead]]</f>
        <v>#REF!</v>
      </c>
      <c r="Q1125" s="38">
        <v>41726</v>
      </c>
    </row>
    <row r="1126" spans="1:18">
      <c r="A1126" s="12" t="s">
        <v>6022</v>
      </c>
      <c r="B1126" s="20" t="str">
        <f>VLOOKUP(A1126,'Product Database'!$1:$1048576,3,FALSE)</f>
        <v>HBG100871B</v>
      </c>
      <c r="D1126" s="71">
        <v>1</v>
      </c>
      <c r="E1126" s="116">
        <v>9.99</v>
      </c>
      <c r="F1126" s="46">
        <v>4.99</v>
      </c>
      <c r="G1126" s="156">
        <f t="shared" si="52"/>
        <v>14.98</v>
      </c>
      <c r="H1126" s="45" t="e">
        <f>-VLOOKUP(B1126,#REF!,3,FALSE)*0.75</f>
        <v>#REF!</v>
      </c>
      <c r="I1126" s="45"/>
      <c r="J1126" s="35">
        <f t="shared" si="53"/>
        <v>-2.2469999999999999</v>
      </c>
      <c r="K1126" s="35"/>
      <c r="L1126" s="35"/>
      <c r="M1126" s="49"/>
      <c r="N1126" s="157">
        <f>Table2[[#This Row],[Mileage]]*-0.25</f>
        <v>0</v>
      </c>
      <c r="O1126" s="13"/>
      <c r="P1126" s="42" t="e">
        <f>Table2[[#This Row],[Total Payment Received Before Fees]]+Table2[[#This Row],[Unit Cost]]+Table2[[#This Row],[Shipping Cost]]+Table2[[#This Row],[Amazon Fee]]+Table2[[#This Row],[Parking Fee]]+Table2[[#This Row],[Miscellaneous / Overhead]]</f>
        <v>#REF!</v>
      </c>
      <c r="Q1126" s="38">
        <v>41726</v>
      </c>
    </row>
    <row r="1127" spans="1:18">
      <c r="A1127" s="12"/>
      <c r="B1127" s="20"/>
      <c r="F1127" s="46"/>
      <c r="G1127" s="156">
        <f>SUM(E1127:F1127)</f>
        <v>0</v>
      </c>
      <c r="H1127" s="45"/>
      <c r="I1127" s="45"/>
      <c r="J1127" s="35">
        <f t="shared" si="53"/>
        <v>0</v>
      </c>
      <c r="K1127" s="35">
        <v>-1</v>
      </c>
      <c r="L1127" s="35"/>
      <c r="M1127" s="49">
        <v>25</v>
      </c>
      <c r="N1127" s="157">
        <f>Table2[[#This Row],[Mileage]]*-0.25</f>
        <v>-6.25</v>
      </c>
      <c r="O1127" s="13" t="s">
        <v>1602</v>
      </c>
      <c r="P1127" s="42">
        <f>Table2[[#This Row],[Mileage Reimbursement]]</f>
        <v>-6.25</v>
      </c>
      <c r="Q1127" s="38">
        <v>41726</v>
      </c>
      <c r="R1127" s="9" t="s">
        <v>6214</v>
      </c>
    </row>
    <row r="1128" spans="1:18">
      <c r="A1128" s="12"/>
      <c r="B1128" s="20"/>
      <c r="F1128" s="46"/>
      <c r="G1128" s="156">
        <f>SUM(E1128:F1128)</f>
        <v>0</v>
      </c>
      <c r="H1128" s="45"/>
      <c r="I1128" s="45"/>
      <c r="J1128" s="35">
        <f t="shared" si="53"/>
        <v>0</v>
      </c>
      <c r="K1128" s="35"/>
      <c r="L1128" s="35"/>
      <c r="M1128" s="49">
        <v>18</v>
      </c>
      <c r="N1128" s="157">
        <f>Table2[[#This Row],[Mileage]]*-0.25</f>
        <v>-4.5</v>
      </c>
      <c r="O1128" s="13" t="s">
        <v>1602</v>
      </c>
      <c r="P1128" s="42">
        <f>Table2[[#This Row],[Mileage Reimbursement]]</f>
        <v>-4.5</v>
      </c>
      <c r="Q1128" s="38">
        <v>41726</v>
      </c>
      <c r="R1128" s="9" t="s">
        <v>6215</v>
      </c>
    </row>
    <row r="1129" spans="1:18">
      <c r="A1129" s="12"/>
      <c r="B1129" s="20"/>
      <c r="F1129" s="46"/>
      <c r="G1129" s="156">
        <f>SUM(E1129:F1129)</f>
        <v>0</v>
      </c>
      <c r="H1129" s="45"/>
      <c r="I1129" s="45"/>
      <c r="J1129" s="35">
        <f t="shared" si="53"/>
        <v>0</v>
      </c>
      <c r="K1129" s="35"/>
      <c r="L1129" s="35"/>
      <c r="M1129" s="49">
        <v>26</v>
      </c>
      <c r="N1129" s="157">
        <f>Table2[[#This Row],[Mileage]]*-0.25</f>
        <v>-6.5</v>
      </c>
      <c r="O1129" s="13" t="s">
        <v>1602</v>
      </c>
      <c r="P1129" s="42">
        <f>Table2[[#This Row],[Mileage Reimbursement]]</f>
        <v>-6.5</v>
      </c>
      <c r="Q1129" s="38">
        <v>41726</v>
      </c>
      <c r="R1129" s="9" t="s">
        <v>6216</v>
      </c>
    </row>
    <row r="1130" spans="1:18">
      <c r="A1130" s="12" t="s">
        <v>384</v>
      </c>
      <c r="B1130" s="20" t="str">
        <f>VLOOKUP(A1130,'Product Database'!$1:$1048576,3,FALSE)</f>
        <v>HWZZ002</v>
      </c>
      <c r="D1130" s="71">
        <v>1</v>
      </c>
      <c r="E1130" s="116">
        <v>8.99</v>
      </c>
      <c r="F1130" s="46">
        <v>5.49</v>
      </c>
      <c r="G1130" s="156">
        <f t="shared" si="52"/>
        <v>14.48</v>
      </c>
      <c r="H1130" s="45" t="e">
        <f>-VLOOKUP(B1130,#REF!,3,FALSE)*0.75</f>
        <v>#REF!</v>
      </c>
      <c r="I1130" s="45"/>
      <c r="J1130" s="35">
        <f t="shared" si="53"/>
        <v>-2.1720000000000002</v>
      </c>
      <c r="K1130" s="35"/>
      <c r="L1130" s="35"/>
      <c r="M1130" s="49"/>
      <c r="N1130" s="157">
        <f>Table2[[#This Row],[Mileage]]*-0.25</f>
        <v>0</v>
      </c>
      <c r="O1130" s="13"/>
      <c r="P1130" s="42" t="e">
        <f>Table2[[#This Row],[Total Payment Received Before Fees]]+Table2[[#This Row],[Unit Cost]]+Table2[[#This Row],[Shipping Cost]]+Table2[[#This Row],[Amazon Fee]]+Table2[[#This Row],[Parking Fee]]+Table2[[#This Row],[Miscellaneous / Overhead]]</f>
        <v>#REF!</v>
      </c>
      <c r="Q1130" s="38">
        <v>41727</v>
      </c>
    </row>
    <row r="1131" spans="1:18">
      <c r="A1131" s="12" t="s">
        <v>244</v>
      </c>
      <c r="B1131" s="20" t="str">
        <f>VLOOKUP(A1131,'Product Database'!$1:$1048576,3,FALSE)</f>
        <v>HBG100434BEI</v>
      </c>
      <c r="D1131" s="71">
        <v>1</v>
      </c>
      <c r="E1131" s="116">
        <v>20.49</v>
      </c>
      <c r="F1131" s="46">
        <v>6.49</v>
      </c>
      <c r="G1131" s="156">
        <f t="shared" si="52"/>
        <v>26.979999999999997</v>
      </c>
      <c r="H1131" s="45">
        <v>-6</v>
      </c>
      <c r="I1131" s="45"/>
      <c r="J1131" s="35">
        <f t="shared" si="53"/>
        <v>-4.0469999999999997</v>
      </c>
      <c r="K1131" s="35"/>
      <c r="L1131" s="35"/>
      <c r="M1131" s="49"/>
      <c r="N1131" s="157">
        <f>Table2[[#This Row],[Mileage]]*-0.25</f>
        <v>0</v>
      </c>
      <c r="O1131" s="13"/>
      <c r="P1131" s="42">
        <f>Table2[[#This Row],[Total Payment Received Before Fees]]+Table2[[#This Row],[Unit Cost]]+Table2[[#This Row],[Shipping Cost]]+Table2[[#This Row],[Amazon Fee]]+Table2[[#This Row],[Parking Fee]]+Table2[[#This Row],[Miscellaneous / Overhead]]</f>
        <v>16.932999999999996</v>
      </c>
      <c r="Q1131" s="38">
        <v>41727</v>
      </c>
    </row>
    <row r="1132" spans="1:18">
      <c r="A1132" s="12" t="s">
        <v>3091</v>
      </c>
      <c r="B1132" s="20" t="str">
        <f>VLOOKUP(A1132,'Product Database'!$1:$1048576,3,FALSE)</f>
        <v>HC24645B</v>
      </c>
      <c r="D1132" s="71">
        <v>1</v>
      </c>
      <c r="E1132" s="116">
        <v>8.99</v>
      </c>
      <c r="F1132" s="46">
        <v>2.75</v>
      </c>
      <c r="G1132" s="156">
        <f t="shared" si="52"/>
        <v>11.74</v>
      </c>
      <c r="H1132" s="45" t="e">
        <f>-VLOOKUP(B1132,#REF!,3,FALSE)*0.75</f>
        <v>#REF!</v>
      </c>
      <c r="I1132" s="45"/>
      <c r="J1132" s="35">
        <f t="shared" si="53"/>
        <v>-1.7609999999999999</v>
      </c>
      <c r="K1132" s="35"/>
      <c r="L1132" s="35"/>
      <c r="M1132" s="49"/>
      <c r="N1132" s="157">
        <f>Table2[[#This Row],[Mileage]]*-0.25</f>
        <v>0</v>
      </c>
      <c r="O1132" s="13"/>
      <c r="P1132" s="42" t="e">
        <f>Table2[[#This Row],[Total Payment Received Before Fees]]+Table2[[#This Row],[Unit Cost]]+Table2[[#This Row],[Shipping Cost]]+Table2[[#This Row],[Amazon Fee]]+Table2[[#This Row],[Parking Fee]]+Table2[[#This Row],[Miscellaneous / Overhead]]</f>
        <v>#REF!</v>
      </c>
      <c r="Q1132" s="38">
        <v>41727</v>
      </c>
    </row>
    <row r="1133" spans="1:18">
      <c r="A1133" s="12" t="s">
        <v>2985</v>
      </c>
      <c r="B1133" s="20" t="str">
        <f>VLOOKUP(A1133,'Product Database'!$1:$1048576,3,FALSE)</f>
        <v>HC24653BD</v>
      </c>
      <c r="D1133" s="71">
        <v>1</v>
      </c>
      <c r="E1133" s="116">
        <v>11.99</v>
      </c>
      <c r="F1133" s="46">
        <v>2.74</v>
      </c>
      <c r="G1133" s="156">
        <f t="shared" si="52"/>
        <v>14.73</v>
      </c>
      <c r="H1133" s="45" t="e">
        <f>-VLOOKUP(B1133,#REF!,3,FALSE)*0.75</f>
        <v>#REF!</v>
      </c>
      <c r="I1133" s="45"/>
      <c r="J1133" s="35">
        <f t="shared" si="53"/>
        <v>-2.2094999999999998</v>
      </c>
      <c r="K1133" s="35"/>
      <c r="L1133" s="35"/>
      <c r="M1133" s="49"/>
      <c r="N1133" s="157">
        <f>Table2[[#This Row],[Mileage]]*-0.25</f>
        <v>0</v>
      </c>
      <c r="O1133" s="13"/>
      <c r="P1133" s="42" t="e">
        <f>Table2[[#This Row],[Total Payment Received Before Fees]]+Table2[[#This Row],[Unit Cost]]+Table2[[#This Row],[Shipping Cost]]+Table2[[#This Row],[Amazon Fee]]+Table2[[#This Row],[Parking Fee]]+Table2[[#This Row],[Miscellaneous / Overhead]]</f>
        <v>#REF!</v>
      </c>
      <c r="Q1133" s="38">
        <v>41727</v>
      </c>
    </row>
    <row r="1134" spans="1:18">
      <c r="A1134" s="12" t="s">
        <v>3095</v>
      </c>
      <c r="B1134" s="20" t="str">
        <f>VLOOKUP(A1134,'Product Database'!$1:$1048576,3,FALSE)</f>
        <v>HC24637B</v>
      </c>
      <c r="D1134" s="71">
        <v>1</v>
      </c>
      <c r="E1134" s="116">
        <v>5.99</v>
      </c>
      <c r="F1134" s="46">
        <v>4.99</v>
      </c>
      <c r="G1134" s="156">
        <f t="shared" si="52"/>
        <v>10.98</v>
      </c>
      <c r="H1134" s="45" t="e">
        <f>-VLOOKUP(B1134,#REF!,3,FALSE)*0.75</f>
        <v>#REF!</v>
      </c>
      <c r="I1134" s="45"/>
      <c r="J1134" s="35">
        <f t="shared" si="53"/>
        <v>-1.647</v>
      </c>
      <c r="K1134" s="35"/>
      <c r="L1134" s="35"/>
      <c r="M1134" s="49"/>
      <c r="N1134" s="157">
        <f>Table2[[#This Row],[Mileage]]*-0.25</f>
        <v>0</v>
      </c>
      <c r="O1134" s="13"/>
      <c r="P1134" s="42" t="e">
        <f>Table2[[#This Row],[Total Payment Received Before Fees]]+Table2[[#This Row],[Unit Cost]]+Table2[[#This Row],[Shipping Cost]]+Table2[[#This Row],[Amazon Fee]]+Table2[[#This Row],[Parking Fee]]+Table2[[#This Row],[Miscellaneous / Overhead]]</f>
        <v>#REF!</v>
      </c>
      <c r="Q1134" s="38">
        <v>41727</v>
      </c>
    </row>
    <row r="1135" spans="1:18">
      <c r="A1135" s="12" t="s">
        <v>397</v>
      </c>
      <c r="B1135" s="20" t="str">
        <f>VLOOKUP(A1135,'Product Database'!$1:$1048576,3,FALSE)</f>
        <v>LC00007HM</v>
      </c>
      <c r="D1135" s="71">
        <v>2</v>
      </c>
      <c r="E1135" s="116">
        <v>19.98</v>
      </c>
      <c r="F1135" s="46">
        <v>6.49</v>
      </c>
      <c r="G1135" s="156">
        <f t="shared" si="52"/>
        <v>26.47</v>
      </c>
      <c r="H1135" s="45">
        <v>-13.5</v>
      </c>
      <c r="I1135" s="45"/>
      <c r="J1135" s="35">
        <f t="shared" si="53"/>
        <v>-3.9704999999999995</v>
      </c>
      <c r="K1135" s="35"/>
      <c r="L1135" s="35"/>
      <c r="M1135" s="49"/>
      <c r="N1135" s="157">
        <f>Table2[[#This Row],[Mileage]]*-0.25</f>
        <v>0</v>
      </c>
      <c r="O1135" s="13"/>
      <c r="P1135" s="42">
        <f>Table2[[#This Row],[Total Payment Received Before Fees]]+Table2[[#This Row],[Unit Cost]]+Table2[[#This Row],[Shipping Cost]]+Table2[[#This Row],[Amazon Fee]]+Table2[[#This Row],[Parking Fee]]+Table2[[#This Row],[Miscellaneous / Overhead]]</f>
        <v>8.9994999999999994</v>
      </c>
      <c r="Q1135" s="38">
        <v>41727</v>
      </c>
    </row>
    <row r="1136" spans="1:18">
      <c r="A1136" s="12" t="s">
        <v>934</v>
      </c>
      <c r="B1136" s="20" t="str">
        <f>VLOOKUP(A1136,'Product Database'!$1:$1048576,3,FALSE)</f>
        <v>HBG100504G</v>
      </c>
      <c r="D1136" s="71">
        <v>1</v>
      </c>
      <c r="E1136" s="116">
        <v>29.99</v>
      </c>
      <c r="F1136" s="46">
        <v>4.49</v>
      </c>
      <c r="G1136" s="156">
        <f t="shared" si="52"/>
        <v>34.479999999999997</v>
      </c>
      <c r="H1136" s="45" t="e">
        <f>-VLOOKUP(B1136,#REF!,3,FALSE)*0.75</f>
        <v>#REF!</v>
      </c>
      <c r="I1136" s="45"/>
      <c r="J1136" s="35">
        <f t="shared" si="53"/>
        <v>-5.1719999999999997</v>
      </c>
      <c r="K1136" s="35"/>
      <c r="L1136" s="35"/>
      <c r="M1136" s="49"/>
      <c r="N1136" s="157">
        <f>Table2[[#This Row],[Mileage]]*-0.25</f>
        <v>0</v>
      </c>
      <c r="O1136" s="13"/>
      <c r="P1136" s="42" t="e">
        <f>Table2[[#This Row],[Total Payment Received Before Fees]]+Table2[[#This Row],[Unit Cost]]+Table2[[#This Row],[Shipping Cost]]+Table2[[#This Row],[Amazon Fee]]+Table2[[#This Row],[Parking Fee]]+Table2[[#This Row],[Miscellaneous / Overhead]]</f>
        <v>#REF!</v>
      </c>
      <c r="Q1136" s="38">
        <v>41727</v>
      </c>
    </row>
    <row r="1137" spans="1:17">
      <c r="A1137" s="12" t="s">
        <v>2661</v>
      </c>
      <c r="B1137" s="20" t="str">
        <f>VLOOKUP(A1137,'Product Database'!$1:$1048576,3,FALSE)</f>
        <v>HBG100623G</v>
      </c>
      <c r="D1137" s="71">
        <v>1</v>
      </c>
      <c r="E1137" s="116">
        <v>15.99</v>
      </c>
      <c r="F1137" s="46">
        <v>0</v>
      </c>
      <c r="G1137" s="156">
        <f t="shared" ref="G1137:G1201" si="54">SUM(E1137:F1137)</f>
        <v>15.99</v>
      </c>
      <c r="H1137" s="45" t="e">
        <f>-VLOOKUP(B1137,#REF!,3,FALSE)*0.75</f>
        <v>#REF!</v>
      </c>
      <c r="I1137" s="45"/>
      <c r="J1137" s="35">
        <f t="shared" si="53"/>
        <v>-2.3984999999999999</v>
      </c>
      <c r="K1137" s="35"/>
      <c r="L1137" s="35"/>
      <c r="M1137" s="49"/>
      <c r="N1137" s="157">
        <f>Table2[[#This Row],[Mileage]]*-0.25</f>
        <v>0</v>
      </c>
      <c r="O1137" s="13"/>
      <c r="P1137" s="42" t="e">
        <f>Table2[[#This Row],[Total Payment Received Before Fees]]+Table2[[#This Row],[Unit Cost]]+Table2[[#This Row],[Shipping Cost]]+Table2[[#This Row],[Amazon Fee]]+Table2[[#This Row],[Parking Fee]]+Table2[[#This Row],[Miscellaneous / Overhead]]</f>
        <v>#REF!</v>
      </c>
      <c r="Q1137" s="38">
        <v>41727</v>
      </c>
    </row>
    <row r="1138" spans="1:17">
      <c r="A1138" s="12" t="s">
        <v>6026</v>
      </c>
      <c r="B1138" s="20" t="str">
        <f>VLOOKUP(A1138,'Product Database'!$1:$1048576,3,FALSE)</f>
        <v>HBGKD001B</v>
      </c>
      <c r="D1138" s="71">
        <v>1</v>
      </c>
      <c r="E1138" s="116">
        <v>9.99</v>
      </c>
      <c r="F1138" s="46">
        <v>2.74</v>
      </c>
      <c r="G1138" s="156">
        <f t="shared" si="54"/>
        <v>12.73</v>
      </c>
      <c r="H1138" s="45" t="e">
        <f>-VLOOKUP(B1138,#REF!,3,FALSE)*0.75</f>
        <v>#REF!</v>
      </c>
      <c r="I1138" s="45"/>
      <c r="J1138" s="35">
        <f t="shared" si="53"/>
        <v>-1.9095</v>
      </c>
      <c r="K1138" s="35"/>
      <c r="L1138" s="35"/>
      <c r="M1138" s="49"/>
      <c r="N1138" s="157">
        <f>Table2[[#This Row],[Mileage]]*-0.25</f>
        <v>0</v>
      </c>
      <c r="O1138" s="13"/>
      <c r="P1138" s="42" t="e">
        <f>Table2[[#This Row],[Total Payment Received Before Fees]]+Table2[[#This Row],[Unit Cost]]+Table2[[#This Row],[Shipping Cost]]+Table2[[#This Row],[Amazon Fee]]+Table2[[#This Row],[Parking Fee]]+Table2[[#This Row],[Miscellaneous / Overhead]]</f>
        <v>#REF!</v>
      </c>
      <c r="Q1138" s="38">
        <v>41727</v>
      </c>
    </row>
    <row r="1139" spans="1:17">
      <c r="A1139" s="12">
        <v>1</v>
      </c>
      <c r="B1139" s="20" t="str">
        <f>VLOOKUP(A1139,'Product Database'!$1:$1048576,3,FALSE)</f>
        <v>HBG100154B</v>
      </c>
      <c r="D1139" s="71">
        <v>1</v>
      </c>
      <c r="E1139" s="116">
        <v>9.99</v>
      </c>
      <c r="F1139" s="46">
        <v>2.75</v>
      </c>
      <c r="G1139" s="156">
        <f t="shared" si="54"/>
        <v>12.74</v>
      </c>
      <c r="H1139" s="45" t="e">
        <f>-VLOOKUP(B1139,#REF!,3,FALSE)*0.75</f>
        <v>#REF!</v>
      </c>
      <c r="I1139" s="45"/>
      <c r="J1139" s="35">
        <f t="shared" si="53"/>
        <v>-1.911</v>
      </c>
      <c r="K1139" s="35"/>
      <c r="L1139" s="35"/>
      <c r="M1139" s="49"/>
      <c r="N1139" s="157">
        <f>Table2[[#This Row],[Mileage]]*-0.25</f>
        <v>0</v>
      </c>
      <c r="O1139" s="13"/>
      <c r="P1139" s="42" t="e">
        <f>Table2[[#This Row],[Total Payment Received Before Fees]]+Table2[[#This Row],[Unit Cost]]+Table2[[#This Row],[Shipping Cost]]+Table2[[#This Row],[Amazon Fee]]+Table2[[#This Row],[Parking Fee]]+Table2[[#This Row],[Miscellaneous / Overhead]]</f>
        <v>#REF!</v>
      </c>
      <c r="Q1139" s="38">
        <v>41727</v>
      </c>
    </row>
    <row r="1140" spans="1:17">
      <c r="A1140" s="12" t="s">
        <v>6026</v>
      </c>
      <c r="B1140" s="20" t="str">
        <f>VLOOKUP(A1140,'Product Database'!$1:$1048576,3,FALSE)</f>
        <v>HBGKD001B</v>
      </c>
      <c r="D1140" s="71">
        <v>2</v>
      </c>
      <c r="E1140" s="116">
        <v>19.98</v>
      </c>
      <c r="F1140" s="46">
        <v>5.49</v>
      </c>
      <c r="G1140" s="156">
        <f t="shared" si="54"/>
        <v>25.47</v>
      </c>
      <c r="H1140" s="45">
        <v>-6</v>
      </c>
      <c r="I1140" s="45"/>
      <c r="J1140" s="35">
        <f t="shared" si="53"/>
        <v>-3.8204999999999996</v>
      </c>
      <c r="K1140" s="35"/>
      <c r="L1140" s="35"/>
      <c r="M1140" s="49"/>
      <c r="N1140" s="157">
        <f>Table2[[#This Row],[Mileage]]*-0.25</f>
        <v>0</v>
      </c>
      <c r="O1140" s="13"/>
      <c r="P1140" s="42">
        <f>Table2[[#This Row],[Total Payment Received Before Fees]]+Table2[[#This Row],[Unit Cost]]+Table2[[#This Row],[Shipping Cost]]+Table2[[#This Row],[Amazon Fee]]+Table2[[#This Row],[Parking Fee]]+Table2[[#This Row],[Miscellaneous / Overhead]]</f>
        <v>15.6495</v>
      </c>
      <c r="Q1140" s="38">
        <v>41727</v>
      </c>
    </row>
    <row r="1141" spans="1:17">
      <c r="A1141" s="12" t="s">
        <v>189</v>
      </c>
      <c r="B1141" s="20" t="str">
        <f>VLOOKUP(A1141,'Product Database'!$1:$1048576,3,FALSE)</f>
        <v>HBG100613S</v>
      </c>
      <c r="D1141" s="71">
        <v>1</v>
      </c>
      <c r="E1141" s="116">
        <v>20</v>
      </c>
      <c r="F1141" s="46">
        <v>5.49</v>
      </c>
      <c r="G1141" s="156">
        <f t="shared" si="54"/>
        <v>25.490000000000002</v>
      </c>
      <c r="H1141" s="45" t="e">
        <f>-VLOOKUP(B1141,#REF!,3,FALSE)*0.75</f>
        <v>#REF!</v>
      </c>
      <c r="I1141" s="45"/>
      <c r="J1141" s="35">
        <f t="shared" si="53"/>
        <v>-3.8235000000000001</v>
      </c>
      <c r="K1141" s="35"/>
      <c r="L1141" s="35"/>
      <c r="M1141" s="49"/>
      <c r="N1141" s="157">
        <f>Table2[[#This Row],[Mileage]]*-0.25</f>
        <v>0</v>
      </c>
      <c r="O1141" s="13"/>
      <c r="P1141" s="42" t="e">
        <f>Table2[[#This Row],[Total Payment Received Before Fees]]+Table2[[#This Row],[Unit Cost]]+Table2[[#This Row],[Shipping Cost]]+Table2[[#This Row],[Amazon Fee]]+Table2[[#This Row],[Parking Fee]]+Table2[[#This Row],[Miscellaneous / Overhead]]</f>
        <v>#REF!</v>
      </c>
      <c r="Q1141" s="38">
        <v>41727</v>
      </c>
    </row>
    <row r="1142" spans="1:17">
      <c r="A1142" s="12" t="s">
        <v>189</v>
      </c>
      <c r="B1142" s="20" t="str">
        <f>VLOOKUP(A1142,'Product Database'!$1:$1048576,3,FALSE)</f>
        <v>HBG100613S</v>
      </c>
      <c r="D1142" s="71">
        <v>1</v>
      </c>
      <c r="E1142" s="116">
        <v>20</v>
      </c>
      <c r="F1142" s="46">
        <v>5.49</v>
      </c>
      <c r="G1142" s="156">
        <f t="shared" si="54"/>
        <v>25.490000000000002</v>
      </c>
      <c r="H1142" s="45" t="e">
        <f>-VLOOKUP(B1142,#REF!,3,FALSE)*0.75</f>
        <v>#REF!</v>
      </c>
      <c r="I1142" s="45"/>
      <c r="J1142" s="35">
        <f t="shared" si="53"/>
        <v>-3.8235000000000001</v>
      </c>
      <c r="K1142" s="35"/>
      <c r="L1142" s="35"/>
      <c r="M1142" s="49"/>
      <c r="N1142" s="157">
        <f>Table2[[#This Row],[Mileage]]*-0.25</f>
        <v>0</v>
      </c>
      <c r="O1142" s="13"/>
      <c r="P1142" s="42" t="e">
        <f>Table2[[#This Row],[Total Payment Received Before Fees]]+Table2[[#This Row],[Unit Cost]]+Table2[[#This Row],[Shipping Cost]]+Table2[[#This Row],[Amazon Fee]]+Table2[[#This Row],[Parking Fee]]+Table2[[#This Row],[Miscellaneous / Overhead]]</f>
        <v>#REF!</v>
      </c>
      <c r="Q1142" s="38">
        <v>41727</v>
      </c>
    </row>
    <row r="1143" spans="1:17">
      <c r="A1143" s="12" t="s">
        <v>3121</v>
      </c>
      <c r="B1143" s="20" t="str">
        <f>VLOOKUP(A1143,'Product Database'!$1:$1048576,3,FALSE)</f>
        <v>HC24459</v>
      </c>
      <c r="D1143" s="71">
        <v>1</v>
      </c>
      <c r="E1143" s="116">
        <v>12.99</v>
      </c>
      <c r="F1143" s="46">
        <v>0</v>
      </c>
      <c r="G1143" s="156">
        <f t="shared" si="54"/>
        <v>12.99</v>
      </c>
      <c r="H1143" s="45" t="e">
        <f>-VLOOKUP(B1143,#REF!,3,FALSE)*0.75</f>
        <v>#REF!</v>
      </c>
      <c r="I1143" s="45"/>
      <c r="J1143" s="35">
        <f t="shared" si="53"/>
        <v>-1.9484999999999999</v>
      </c>
      <c r="K1143" s="35"/>
      <c r="L1143" s="35"/>
      <c r="M1143" s="49"/>
      <c r="N1143" s="157">
        <f>Table2[[#This Row],[Mileage]]*-0.25</f>
        <v>0</v>
      </c>
      <c r="O1143" s="13"/>
      <c r="P1143" s="42" t="e">
        <f>Table2[[#This Row],[Total Payment Received Before Fees]]+Table2[[#This Row],[Unit Cost]]+Table2[[#This Row],[Shipping Cost]]+Table2[[#This Row],[Amazon Fee]]+Table2[[#This Row],[Parking Fee]]+Table2[[#This Row],[Miscellaneous / Overhead]]</f>
        <v>#REF!</v>
      </c>
      <c r="Q1143" s="38">
        <v>41727</v>
      </c>
    </row>
    <row r="1144" spans="1:17">
      <c r="A1144" s="12" t="s">
        <v>2985</v>
      </c>
      <c r="B1144" s="20" t="str">
        <f>VLOOKUP(A1144,'Product Database'!$1:$1048576,3,FALSE)</f>
        <v>HC24653BD</v>
      </c>
      <c r="D1144" s="71">
        <v>1</v>
      </c>
      <c r="E1144" s="116">
        <v>11.99</v>
      </c>
      <c r="F1144" s="46">
        <v>4.99</v>
      </c>
      <c r="G1144" s="156">
        <f t="shared" si="54"/>
        <v>16.98</v>
      </c>
      <c r="H1144" s="45" t="e">
        <f>-VLOOKUP(B1144,#REF!,3,FALSE)*0.75</f>
        <v>#REF!</v>
      </c>
      <c r="I1144" s="45"/>
      <c r="J1144" s="35">
        <f t="shared" si="53"/>
        <v>-2.5470000000000002</v>
      </c>
      <c r="K1144" s="35"/>
      <c r="L1144" s="35"/>
      <c r="M1144" s="49"/>
      <c r="N1144" s="157">
        <f>Table2[[#This Row],[Mileage]]*-0.25</f>
        <v>0</v>
      </c>
      <c r="O1144" s="13"/>
      <c r="P1144" s="42" t="e">
        <f>Table2[[#This Row],[Total Payment Received Before Fees]]+Table2[[#This Row],[Unit Cost]]+Table2[[#This Row],[Shipping Cost]]+Table2[[#This Row],[Amazon Fee]]+Table2[[#This Row],[Parking Fee]]+Table2[[#This Row],[Miscellaneous / Overhead]]</f>
        <v>#REF!</v>
      </c>
      <c r="Q1144" s="38">
        <v>41727</v>
      </c>
    </row>
    <row r="1145" spans="1:17">
      <c r="A1145" s="12" t="s">
        <v>384</v>
      </c>
      <c r="B1145" s="20" t="str">
        <f>VLOOKUP(A1145,'Product Database'!$1:$1048576,3,FALSE)</f>
        <v>HWZZ002</v>
      </c>
      <c r="D1145" s="71">
        <v>1</v>
      </c>
      <c r="E1145" s="116">
        <v>8.99</v>
      </c>
      <c r="F1145" s="46">
        <v>5.49</v>
      </c>
      <c r="G1145" s="156">
        <f t="shared" si="54"/>
        <v>14.48</v>
      </c>
      <c r="H1145" s="45" t="e">
        <f>-VLOOKUP(B1145,#REF!,3,FALSE)*0.75</f>
        <v>#REF!</v>
      </c>
      <c r="I1145" s="45"/>
      <c r="J1145" s="35">
        <f t="shared" si="53"/>
        <v>-2.1720000000000002</v>
      </c>
      <c r="K1145" s="35"/>
      <c r="L1145" s="35"/>
      <c r="M1145" s="49"/>
      <c r="N1145" s="157">
        <f>Table2[[#This Row],[Mileage]]*-0.25</f>
        <v>0</v>
      </c>
      <c r="O1145" s="13"/>
      <c r="P1145" s="42" t="e">
        <f>Table2[[#This Row],[Total Payment Received Before Fees]]+Table2[[#This Row],[Unit Cost]]+Table2[[#This Row],[Shipping Cost]]+Table2[[#This Row],[Amazon Fee]]+Table2[[#This Row],[Parking Fee]]+Table2[[#This Row],[Miscellaneous / Overhead]]</f>
        <v>#REF!</v>
      </c>
      <c r="Q1145" s="38">
        <v>41727</v>
      </c>
    </row>
    <row r="1146" spans="1:17">
      <c r="A1146" s="12" t="s">
        <v>3001</v>
      </c>
      <c r="B1146" s="20" t="str">
        <f>VLOOKUP(A1146,'Product Database'!$1:$1048576,3,FALSE)</f>
        <v>HC24649S</v>
      </c>
      <c r="D1146" s="71">
        <v>1</v>
      </c>
      <c r="E1146" s="116">
        <v>8.99</v>
      </c>
      <c r="F1146" s="46">
        <v>2.74</v>
      </c>
      <c r="G1146" s="156">
        <f t="shared" si="54"/>
        <v>11.73</v>
      </c>
      <c r="H1146" s="45" t="e">
        <f>-VLOOKUP(B1146,#REF!,3,FALSE)*0.75</f>
        <v>#REF!</v>
      </c>
      <c r="I1146" s="45"/>
      <c r="J1146" s="35">
        <f t="shared" si="53"/>
        <v>-1.7595000000000001</v>
      </c>
      <c r="K1146" s="35"/>
      <c r="L1146" s="35"/>
      <c r="M1146" s="49"/>
      <c r="N1146" s="157">
        <f>Table2[[#This Row],[Mileage]]*-0.25</f>
        <v>0</v>
      </c>
      <c r="O1146" s="13"/>
      <c r="P1146" s="42" t="e">
        <f>Table2[[#This Row],[Total Payment Received Before Fees]]+Table2[[#This Row],[Unit Cost]]+Table2[[#This Row],[Shipping Cost]]+Table2[[#This Row],[Amazon Fee]]+Table2[[#This Row],[Parking Fee]]+Table2[[#This Row],[Miscellaneous / Overhead]]</f>
        <v>#REF!</v>
      </c>
      <c r="Q1146" s="38">
        <v>41727</v>
      </c>
    </row>
    <row r="1147" spans="1:17">
      <c r="A1147" s="12" t="s">
        <v>3093</v>
      </c>
      <c r="B1147" s="20" t="str">
        <f>VLOOKUP(A1147,'Product Database'!$1:$1048576,3,FALSE)</f>
        <v>HC24645S</v>
      </c>
      <c r="D1147" s="71">
        <v>1</v>
      </c>
      <c r="E1147" s="116">
        <v>8.99</v>
      </c>
      <c r="F1147" s="46">
        <v>2.75</v>
      </c>
      <c r="G1147" s="156">
        <f t="shared" si="54"/>
        <v>11.74</v>
      </c>
      <c r="H1147" s="45" t="e">
        <f>-VLOOKUP(B1147,#REF!,3,FALSE)*0.75</f>
        <v>#REF!</v>
      </c>
      <c r="I1147" s="45"/>
      <c r="J1147" s="35">
        <f t="shared" si="53"/>
        <v>-1.7609999999999999</v>
      </c>
      <c r="K1147" s="35"/>
      <c r="L1147" s="35"/>
      <c r="M1147" s="49"/>
      <c r="N1147" s="157">
        <f>Table2[[#This Row],[Mileage]]*-0.25</f>
        <v>0</v>
      </c>
      <c r="O1147" s="13"/>
      <c r="P1147" s="42" t="e">
        <f>Table2[[#This Row],[Total Payment Received Before Fees]]+Table2[[#This Row],[Unit Cost]]+Table2[[#This Row],[Shipping Cost]]+Table2[[#This Row],[Amazon Fee]]+Table2[[#This Row],[Parking Fee]]+Table2[[#This Row],[Miscellaneous / Overhead]]</f>
        <v>#REF!</v>
      </c>
      <c r="Q1147" s="38">
        <v>41727</v>
      </c>
    </row>
    <row r="1148" spans="1:17">
      <c r="A1148" s="12" t="s">
        <v>1519</v>
      </c>
      <c r="B1148" s="20" t="str">
        <f>VLOOKUP(A1148,'Product Database'!$1:$1048576,3,FALSE)</f>
        <v>HBG100433GY</v>
      </c>
      <c r="D1148" s="71">
        <v>1</v>
      </c>
      <c r="E1148" s="116">
        <v>19.989999999999998</v>
      </c>
      <c r="F1148" s="46">
        <v>23.99</v>
      </c>
      <c r="G1148" s="156">
        <f t="shared" si="54"/>
        <v>43.98</v>
      </c>
      <c r="H1148" s="45" t="e">
        <f>-VLOOKUP(B1148,#REF!,3,FALSE)*0.75</f>
        <v>#REF!</v>
      </c>
      <c r="I1148" s="45"/>
      <c r="J1148" s="35">
        <f t="shared" ref="J1148:J1212" si="55">-(G1148*0.15)</f>
        <v>-6.5969999999999995</v>
      </c>
      <c r="K1148" s="35"/>
      <c r="L1148" s="35"/>
      <c r="M1148" s="49"/>
      <c r="N1148" s="157">
        <f>Table2[[#This Row],[Mileage]]*-0.25</f>
        <v>0</v>
      </c>
      <c r="O1148" s="13"/>
      <c r="P1148" s="42" t="e">
        <f>Table2[[#This Row],[Total Payment Received Before Fees]]+Table2[[#This Row],[Unit Cost]]+Table2[[#This Row],[Shipping Cost]]+Table2[[#This Row],[Amazon Fee]]+Table2[[#This Row],[Parking Fee]]+Table2[[#This Row],[Miscellaneous / Overhead]]</f>
        <v>#REF!</v>
      </c>
      <c r="Q1148" s="38">
        <v>41728</v>
      </c>
    </row>
    <row r="1149" spans="1:17">
      <c r="A1149" s="12" t="s">
        <v>934</v>
      </c>
      <c r="B1149" s="20" t="str">
        <f>VLOOKUP(A1149,'Product Database'!$1:$1048576,3,FALSE)</f>
        <v>HBG100504G</v>
      </c>
      <c r="D1149" s="71">
        <v>1</v>
      </c>
      <c r="E1149" s="116">
        <v>29.99</v>
      </c>
      <c r="F1149" s="46">
        <v>8.99</v>
      </c>
      <c r="G1149" s="156">
        <f>SUM(E1149:F1149)</f>
        <v>38.979999999999997</v>
      </c>
      <c r="H1149" s="45" t="e">
        <f>-VLOOKUP(B1149,#REF!,3,FALSE)*0.75</f>
        <v>#REF!</v>
      </c>
      <c r="I1149" s="45"/>
      <c r="J1149" s="35">
        <f t="shared" si="55"/>
        <v>-5.8469999999999995</v>
      </c>
      <c r="K1149" s="35"/>
      <c r="L1149" s="35"/>
      <c r="M1149" s="49"/>
      <c r="N1149" s="157">
        <f>Table2[[#This Row],[Mileage]]*-0.25</f>
        <v>0</v>
      </c>
      <c r="O1149" s="13"/>
      <c r="P1149" s="42" t="e">
        <f>Table2[[#This Row],[Total Payment Received Before Fees]]+Table2[[#This Row],[Unit Cost]]+Table2[[#This Row],[Shipping Cost]]+Table2[[#This Row],[Amazon Fee]]+Table2[[#This Row],[Parking Fee]]+Table2[[#This Row],[Miscellaneous / Overhead]]</f>
        <v>#REF!</v>
      </c>
      <c r="Q1149" s="38">
        <v>41728</v>
      </c>
    </row>
    <row r="1150" spans="1:17">
      <c r="A1150" s="12" t="s">
        <v>3119</v>
      </c>
      <c r="B1150" s="20" t="str">
        <f>VLOOKUP(A1150,'Product Database'!$1:$1048576,3,FALSE)</f>
        <v>HC24521</v>
      </c>
      <c r="D1150" s="71">
        <v>1</v>
      </c>
      <c r="E1150" s="116">
        <v>7.99</v>
      </c>
      <c r="F1150" s="46">
        <v>4.99</v>
      </c>
      <c r="G1150" s="156">
        <f t="shared" si="54"/>
        <v>12.98</v>
      </c>
      <c r="H1150" s="45">
        <v>-0.75</v>
      </c>
      <c r="I1150" s="45"/>
      <c r="J1150" s="35">
        <f t="shared" si="55"/>
        <v>-1.9470000000000001</v>
      </c>
      <c r="K1150" s="35"/>
      <c r="L1150" s="35"/>
      <c r="M1150" s="49"/>
      <c r="N1150" s="157">
        <f>Table2[[#This Row],[Mileage]]*-0.25</f>
        <v>0</v>
      </c>
      <c r="O1150" s="13"/>
      <c r="P1150" s="42">
        <f>Table2[[#This Row],[Total Payment Received Before Fees]]+Table2[[#This Row],[Unit Cost]]+Table2[[#This Row],[Shipping Cost]]+Table2[[#This Row],[Amazon Fee]]+Table2[[#This Row],[Parking Fee]]+Table2[[#This Row],[Miscellaneous / Overhead]]</f>
        <v>10.283000000000001</v>
      </c>
      <c r="Q1150" s="38">
        <v>41728</v>
      </c>
    </row>
    <row r="1151" spans="1:17">
      <c r="A1151" s="12" t="s">
        <v>395</v>
      </c>
      <c r="B1151" s="20" t="str">
        <f>VLOOKUP(A1151,'Product Database'!$1:$1048576,3,FALSE)</f>
        <v>LC00007B</v>
      </c>
      <c r="D1151" s="71">
        <v>1</v>
      </c>
      <c r="E1151" s="116">
        <v>9.99</v>
      </c>
      <c r="F1151" s="46">
        <v>5.49</v>
      </c>
      <c r="G1151" s="156">
        <f t="shared" si="54"/>
        <v>15.48</v>
      </c>
      <c r="H1151" s="45" t="e">
        <f>-VLOOKUP(B1151,#REF!,3,FALSE)*0.75</f>
        <v>#REF!</v>
      </c>
      <c r="I1151" s="45"/>
      <c r="J1151" s="35">
        <f t="shared" si="55"/>
        <v>-2.3220000000000001</v>
      </c>
      <c r="K1151" s="35"/>
      <c r="L1151" s="35"/>
      <c r="M1151" s="49"/>
      <c r="N1151" s="157">
        <f>Table2[[#This Row],[Mileage]]*-0.25</f>
        <v>0</v>
      </c>
      <c r="O1151" s="13"/>
      <c r="P1151" s="42" t="e">
        <f>Table2[[#This Row],[Total Payment Received Before Fees]]+Table2[[#This Row],[Unit Cost]]+Table2[[#This Row],[Shipping Cost]]+Table2[[#This Row],[Amazon Fee]]+Table2[[#This Row],[Parking Fee]]+Table2[[#This Row],[Miscellaneous / Overhead]]</f>
        <v>#REF!</v>
      </c>
      <c r="Q1151" s="38">
        <v>41728</v>
      </c>
    </row>
    <row r="1152" spans="1:17">
      <c r="A1152" s="12" t="s">
        <v>2472</v>
      </c>
      <c r="B1152" s="20" t="str">
        <f>VLOOKUP(A1152,'Product Database'!$1:$1048576,3,FALSE)</f>
        <v>GK1317W</v>
      </c>
      <c r="D1152" s="71">
        <v>1</v>
      </c>
      <c r="E1152" s="116">
        <v>17</v>
      </c>
      <c r="F1152" s="46">
        <v>0</v>
      </c>
      <c r="G1152" s="156">
        <f t="shared" si="54"/>
        <v>17</v>
      </c>
      <c r="H1152" s="45" t="e">
        <f>-VLOOKUP(B1152,#REF!,3,FALSE)*0.75</f>
        <v>#REF!</v>
      </c>
      <c r="I1152" s="45"/>
      <c r="J1152" s="35">
        <f t="shared" si="55"/>
        <v>-2.5499999999999998</v>
      </c>
      <c r="K1152" s="35"/>
      <c r="L1152" s="35"/>
      <c r="M1152" s="49"/>
      <c r="N1152" s="157">
        <f>Table2[[#This Row],[Mileage]]*-0.25</f>
        <v>0</v>
      </c>
      <c r="O1152" s="13"/>
      <c r="P1152" s="42" t="e">
        <f>Table2[[#This Row],[Total Payment Received Before Fees]]+Table2[[#This Row],[Unit Cost]]+Table2[[#This Row],[Shipping Cost]]+Table2[[#This Row],[Amazon Fee]]+Table2[[#This Row],[Parking Fee]]+Table2[[#This Row],[Miscellaneous / Overhead]]</f>
        <v>#REF!</v>
      </c>
      <c r="Q1152" s="38">
        <v>41728</v>
      </c>
    </row>
    <row r="1153" spans="1:17">
      <c r="A1153" s="12" t="s">
        <v>3119</v>
      </c>
      <c r="B1153" s="20" t="str">
        <f>VLOOKUP(A1153,'Product Database'!$1:$1048576,3,FALSE)</f>
        <v>HC24521</v>
      </c>
      <c r="D1153" s="71">
        <v>2</v>
      </c>
      <c r="E1153" s="116">
        <v>15.98</v>
      </c>
      <c r="F1153" s="46">
        <v>5.49</v>
      </c>
      <c r="G1153" s="156">
        <f t="shared" si="54"/>
        <v>21.47</v>
      </c>
      <c r="H1153" s="45">
        <v>-1.5</v>
      </c>
      <c r="I1153" s="45"/>
      <c r="J1153" s="35">
        <f t="shared" si="55"/>
        <v>-3.2204999999999999</v>
      </c>
      <c r="K1153" s="35"/>
      <c r="L1153" s="35"/>
      <c r="M1153" s="49"/>
      <c r="N1153" s="157">
        <f>Table2[[#This Row],[Mileage]]*-0.25</f>
        <v>0</v>
      </c>
      <c r="O1153" s="13"/>
      <c r="P1153" s="42">
        <f>Table2[[#This Row],[Total Payment Received Before Fees]]+Table2[[#This Row],[Unit Cost]]+Table2[[#This Row],[Shipping Cost]]+Table2[[#This Row],[Amazon Fee]]+Table2[[#This Row],[Parking Fee]]+Table2[[#This Row],[Miscellaneous / Overhead]]</f>
        <v>16.749499999999998</v>
      </c>
      <c r="Q1153" s="38">
        <v>41728</v>
      </c>
    </row>
    <row r="1154" spans="1:17">
      <c r="A1154" s="12" t="s">
        <v>1551</v>
      </c>
      <c r="B1154" s="20" t="str">
        <f>VLOOKUP(A1154,'Product Database'!$1:$1048576,3,FALSE)</f>
        <v>HBG100338B</v>
      </c>
      <c r="D1154" s="71">
        <v>1</v>
      </c>
      <c r="E1154" s="116">
        <v>14.49</v>
      </c>
      <c r="F1154" s="46">
        <v>3.25</v>
      </c>
      <c r="G1154" s="156">
        <f t="shared" si="54"/>
        <v>17.740000000000002</v>
      </c>
      <c r="H1154" s="45" t="e">
        <f>-VLOOKUP(B1154,#REF!,3,FALSE)*0.75</f>
        <v>#REF!</v>
      </c>
      <c r="I1154" s="45"/>
      <c r="J1154" s="35">
        <f t="shared" si="55"/>
        <v>-2.661</v>
      </c>
      <c r="K1154" s="35"/>
      <c r="L1154" s="35"/>
      <c r="M1154" s="49"/>
      <c r="N1154" s="157">
        <f>Table2[[#This Row],[Mileage]]*-0.25</f>
        <v>0</v>
      </c>
      <c r="O1154" s="13"/>
      <c r="P1154" s="42" t="e">
        <f>Table2[[#This Row],[Total Payment Received Before Fees]]+Table2[[#This Row],[Unit Cost]]+Table2[[#This Row],[Shipping Cost]]+Table2[[#This Row],[Amazon Fee]]+Table2[[#This Row],[Parking Fee]]+Table2[[#This Row],[Miscellaneous / Overhead]]</f>
        <v>#REF!</v>
      </c>
      <c r="Q1154" s="38">
        <v>41728</v>
      </c>
    </row>
    <row r="1155" spans="1:17">
      <c r="A1155" s="12" t="s">
        <v>1552</v>
      </c>
      <c r="B1155" s="20" t="str">
        <f>VLOOKUP(A1155,'Product Database'!$1:$1048576,3,FALSE)</f>
        <v>HBG100338BR</v>
      </c>
      <c r="D1155" s="71">
        <v>1</v>
      </c>
      <c r="E1155" s="116">
        <v>13.49</v>
      </c>
      <c r="F1155" s="46">
        <v>3.24</v>
      </c>
      <c r="G1155" s="156">
        <f t="shared" si="54"/>
        <v>16.73</v>
      </c>
      <c r="H1155" s="45" t="e">
        <f>-VLOOKUP(B1155,#REF!,3,FALSE)*0.75</f>
        <v>#REF!</v>
      </c>
      <c r="I1155" s="45"/>
      <c r="J1155" s="35">
        <f t="shared" si="55"/>
        <v>-2.5095000000000001</v>
      </c>
      <c r="K1155" s="35"/>
      <c r="L1155" s="35"/>
      <c r="M1155" s="49"/>
      <c r="N1155" s="157">
        <f>Table2[[#This Row],[Mileage]]*-0.25</f>
        <v>0</v>
      </c>
      <c r="O1155" s="13"/>
      <c r="P1155" s="42" t="e">
        <f>Table2[[#This Row],[Total Payment Received Before Fees]]+Table2[[#This Row],[Unit Cost]]+Table2[[#This Row],[Shipping Cost]]+Table2[[#This Row],[Amazon Fee]]+Table2[[#This Row],[Parking Fee]]+Table2[[#This Row],[Miscellaneous / Overhead]]</f>
        <v>#REF!</v>
      </c>
      <c r="Q1155" s="38">
        <v>41728</v>
      </c>
    </row>
    <row r="1156" spans="1:17">
      <c r="A1156" s="12" t="s">
        <v>3117</v>
      </c>
      <c r="B1156" s="20" t="str">
        <f>VLOOKUP(A1156,'Product Database'!$1:$1048576,3,FALSE)</f>
        <v>HC24472</v>
      </c>
      <c r="D1156" s="71">
        <v>1</v>
      </c>
      <c r="E1156" s="116">
        <v>6.99</v>
      </c>
      <c r="F1156" s="46">
        <v>1.62</v>
      </c>
      <c r="G1156" s="156">
        <f t="shared" si="54"/>
        <v>8.61</v>
      </c>
      <c r="H1156" s="45" t="e">
        <f>-VLOOKUP(B1156,#REF!,3,FALSE)*0.75</f>
        <v>#REF!</v>
      </c>
      <c r="I1156" s="45"/>
      <c r="J1156" s="35">
        <f t="shared" si="55"/>
        <v>-1.2914999999999999</v>
      </c>
      <c r="K1156" s="35"/>
      <c r="L1156" s="35"/>
      <c r="M1156" s="49"/>
      <c r="N1156" s="157">
        <f>Table2[[#This Row],[Mileage]]*-0.25</f>
        <v>0</v>
      </c>
      <c r="O1156" s="13"/>
      <c r="P1156" s="42" t="e">
        <f>Table2[[#This Row],[Total Payment Received Before Fees]]+Table2[[#This Row],[Unit Cost]]+Table2[[#This Row],[Shipping Cost]]+Table2[[#This Row],[Amazon Fee]]+Table2[[#This Row],[Parking Fee]]+Table2[[#This Row],[Miscellaneous / Overhead]]</f>
        <v>#REF!</v>
      </c>
      <c r="Q1156" s="38">
        <v>41728</v>
      </c>
    </row>
    <row r="1157" spans="1:17">
      <c r="A1157" s="12" t="s">
        <v>3012</v>
      </c>
      <c r="B1157" s="20" t="str">
        <f>VLOOKUP(A1157,'Product Database'!$1:$1048576,3,FALSE)</f>
        <v>HC24635HM</v>
      </c>
      <c r="D1157" s="71">
        <v>1</v>
      </c>
      <c r="E1157" s="116">
        <v>9.99</v>
      </c>
      <c r="F1157" s="46">
        <v>1.62</v>
      </c>
      <c r="G1157" s="156">
        <f t="shared" si="54"/>
        <v>11.61</v>
      </c>
      <c r="H1157" s="45" t="e">
        <f>-VLOOKUP(B1157,#REF!,3,FALSE)*0.75</f>
        <v>#REF!</v>
      </c>
      <c r="I1157" s="45"/>
      <c r="J1157" s="35">
        <f t="shared" si="55"/>
        <v>-1.7414999999999998</v>
      </c>
      <c r="K1157" s="35"/>
      <c r="L1157" s="35"/>
      <c r="M1157" s="49"/>
      <c r="N1157" s="157">
        <f>Table2[[#This Row],[Mileage]]*-0.25</f>
        <v>0</v>
      </c>
      <c r="O1157" s="13"/>
      <c r="P1157" s="42" t="e">
        <f>Table2[[#This Row],[Total Payment Received Before Fees]]+Table2[[#This Row],[Unit Cost]]+Table2[[#This Row],[Shipping Cost]]+Table2[[#This Row],[Amazon Fee]]+Table2[[#This Row],[Parking Fee]]+Table2[[#This Row],[Miscellaneous / Overhead]]</f>
        <v>#REF!</v>
      </c>
      <c r="Q1157" s="38">
        <v>41728</v>
      </c>
    </row>
    <row r="1158" spans="1:17">
      <c r="A1158" s="12" t="s">
        <v>3004</v>
      </c>
      <c r="B1158" s="20" t="str">
        <f>VLOOKUP(A1158,'Product Database'!$1:$1048576,3,FALSE)</f>
        <v>HCXQ001BEI</v>
      </c>
      <c r="D1158" s="71">
        <v>1</v>
      </c>
      <c r="E1158" s="116">
        <v>14.99</v>
      </c>
      <c r="F1158" s="46">
        <v>1.62</v>
      </c>
      <c r="G1158" s="156">
        <f t="shared" si="54"/>
        <v>16.61</v>
      </c>
      <c r="H1158" s="45" t="e">
        <f>-VLOOKUP(B1158,#REF!,3,FALSE)*0.75</f>
        <v>#REF!</v>
      </c>
      <c r="I1158" s="45"/>
      <c r="J1158" s="35">
        <f t="shared" si="55"/>
        <v>-2.4914999999999998</v>
      </c>
      <c r="K1158" s="35"/>
      <c r="L1158" s="35"/>
      <c r="M1158" s="49"/>
      <c r="N1158" s="157">
        <f>Table2[[#This Row],[Mileage]]*-0.25</f>
        <v>0</v>
      </c>
      <c r="O1158" s="13"/>
      <c r="P1158" s="42" t="e">
        <f>Table2[[#This Row],[Total Payment Received Before Fees]]+Table2[[#This Row],[Unit Cost]]+Table2[[#This Row],[Shipping Cost]]+Table2[[#This Row],[Amazon Fee]]+Table2[[#This Row],[Parking Fee]]+Table2[[#This Row],[Miscellaneous / Overhead]]</f>
        <v>#REF!</v>
      </c>
      <c r="Q1158" s="38">
        <v>41728</v>
      </c>
    </row>
    <row r="1159" spans="1:17">
      <c r="A1159" s="12" t="s">
        <v>3030</v>
      </c>
      <c r="B1159" s="20" t="str">
        <f>VLOOKUP(A1159,'Product Database'!$1:$1048576,3,FALSE)</f>
        <v>HC24650B</v>
      </c>
      <c r="D1159" s="71">
        <v>1</v>
      </c>
      <c r="E1159" s="116">
        <v>8.99</v>
      </c>
      <c r="F1159" s="46">
        <v>1.63</v>
      </c>
      <c r="G1159" s="156">
        <f t="shared" si="54"/>
        <v>10.620000000000001</v>
      </c>
      <c r="H1159" s="45" t="e">
        <f>-VLOOKUP(B1159,#REF!,3,FALSE)*0.75</f>
        <v>#REF!</v>
      </c>
      <c r="I1159" s="45"/>
      <c r="J1159" s="35">
        <f t="shared" si="55"/>
        <v>-1.5930000000000002</v>
      </c>
      <c r="K1159" s="35"/>
      <c r="L1159" s="35"/>
      <c r="M1159" s="49"/>
      <c r="N1159" s="157">
        <f>Table2[[#This Row],[Mileage]]*-0.25</f>
        <v>0</v>
      </c>
      <c r="O1159" s="13"/>
      <c r="P1159" s="42" t="e">
        <f>Table2[[#This Row],[Total Payment Received Before Fees]]+Table2[[#This Row],[Unit Cost]]+Table2[[#This Row],[Shipping Cost]]+Table2[[#This Row],[Amazon Fee]]+Table2[[#This Row],[Parking Fee]]+Table2[[#This Row],[Miscellaneous / Overhead]]</f>
        <v>#REF!</v>
      </c>
      <c r="Q1159" s="38">
        <v>41728</v>
      </c>
    </row>
    <row r="1160" spans="1:17">
      <c r="A1160" s="12" t="s">
        <v>2990</v>
      </c>
      <c r="B1160" s="20" t="str">
        <f>VLOOKUP(A1160,'Product Database'!$1:$1048576,3,FALSE)</f>
        <v>HC24652CL</v>
      </c>
      <c r="D1160" s="71">
        <v>1</v>
      </c>
      <c r="E1160" s="116">
        <v>9.99</v>
      </c>
      <c r="F1160" s="46">
        <v>2</v>
      </c>
      <c r="G1160" s="156">
        <f t="shared" si="54"/>
        <v>11.99</v>
      </c>
      <c r="H1160" s="45" t="e">
        <f>-VLOOKUP(B1160,#REF!,3,FALSE)*0.75</f>
        <v>#REF!</v>
      </c>
      <c r="I1160" s="45"/>
      <c r="J1160" s="35">
        <f t="shared" si="55"/>
        <v>-1.7985</v>
      </c>
      <c r="K1160" s="35"/>
      <c r="L1160" s="35"/>
      <c r="M1160" s="49"/>
      <c r="N1160" s="157">
        <f>Table2[[#This Row],[Mileage]]*-0.25</f>
        <v>0</v>
      </c>
      <c r="O1160" s="13"/>
      <c r="P1160" s="42" t="e">
        <f>Table2[[#This Row],[Total Payment Received Before Fees]]+Table2[[#This Row],[Unit Cost]]+Table2[[#This Row],[Shipping Cost]]+Table2[[#This Row],[Amazon Fee]]+Table2[[#This Row],[Parking Fee]]+Table2[[#This Row],[Miscellaneous / Overhead]]</f>
        <v>#REF!</v>
      </c>
      <c r="Q1160" s="38">
        <v>41728</v>
      </c>
    </row>
    <row r="1161" spans="1:17">
      <c r="A1161" s="12" t="s">
        <v>2989</v>
      </c>
      <c r="B1161" s="20" t="str">
        <f>VLOOKUP(A1161,'Product Database'!$1:$1048576,3,FALSE)</f>
        <v>HC24652BD</v>
      </c>
      <c r="D1161" s="71">
        <v>1</v>
      </c>
      <c r="E1161" s="116">
        <v>9.99</v>
      </c>
      <c r="F1161" s="46">
        <v>2</v>
      </c>
      <c r="G1161" s="156">
        <f t="shared" si="54"/>
        <v>11.99</v>
      </c>
      <c r="H1161" s="45" t="e">
        <f>-VLOOKUP(B1161,#REF!,3,FALSE)*0.75</f>
        <v>#REF!</v>
      </c>
      <c r="I1161" s="45"/>
      <c r="J1161" s="35">
        <f t="shared" si="55"/>
        <v>-1.7985</v>
      </c>
      <c r="K1161" s="35"/>
      <c r="L1161" s="35"/>
      <c r="M1161" s="49"/>
      <c r="N1161" s="157">
        <f>Table2[[#This Row],[Mileage]]*-0.25</f>
        <v>0</v>
      </c>
      <c r="O1161" s="13"/>
      <c r="P1161" s="42" t="e">
        <f>Table2[[#This Row],[Total Payment Received Before Fees]]+Table2[[#This Row],[Unit Cost]]+Table2[[#This Row],[Shipping Cost]]+Table2[[#This Row],[Amazon Fee]]+Table2[[#This Row],[Parking Fee]]+Table2[[#This Row],[Miscellaneous / Overhead]]</f>
        <v>#REF!</v>
      </c>
      <c r="Q1161" s="38">
        <v>41728</v>
      </c>
    </row>
    <row r="1162" spans="1:17">
      <c r="A1162" s="12" t="s">
        <v>2991</v>
      </c>
      <c r="B1162" s="20" t="str">
        <f>VLOOKUP(A1162,'Product Database'!$1:$1048576,3,FALSE)</f>
        <v>HC24652G</v>
      </c>
      <c r="D1162" s="71">
        <v>1</v>
      </c>
      <c r="E1162" s="116">
        <v>9.99</v>
      </c>
      <c r="F1162" s="46">
        <v>1.99</v>
      </c>
      <c r="G1162" s="156">
        <f t="shared" si="54"/>
        <v>11.98</v>
      </c>
      <c r="H1162" s="45" t="e">
        <f>-VLOOKUP(B1162,#REF!,3,FALSE)*0.75</f>
        <v>#REF!</v>
      </c>
      <c r="I1162" s="45"/>
      <c r="J1162" s="35">
        <f t="shared" si="55"/>
        <v>-1.7969999999999999</v>
      </c>
      <c r="K1162" s="35"/>
      <c r="L1162" s="35"/>
      <c r="M1162" s="49"/>
      <c r="N1162" s="157">
        <f>Table2[[#This Row],[Mileage]]*-0.25</f>
        <v>0</v>
      </c>
      <c r="O1162" s="13"/>
      <c r="P1162" s="42" t="e">
        <f>Table2[[#This Row],[Total Payment Received Before Fees]]+Table2[[#This Row],[Unit Cost]]+Table2[[#This Row],[Shipping Cost]]+Table2[[#This Row],[Amazon Fee]]+Table2[[#This Row],[Parking Fee]]+Table2[[#This Row],[Miscellaneous / Overhead]]</f>
        <v>#REF!</v>
      </c>
      <c r="Q1162" s="38">
        <v>41728</v>
      </c>
    </row>
    <row r="1163" spans="1:17">
      <c r="A1163" s="12" t="s">
        <v>3119</v>
      </c>
      <c r="B1163" s="20" t="str">
        <f>VLOOKUP(A1163,'Product Database'!$1:$1048576,3,FALSE)</f>
        <v>HC24521</v>
      </c>
      <c r="D1163" s="71">
        <v>1</v>
      </c>
      <c r="E1163" s="116">
        <v>7.99</v>
      </c>
      <c r="F1163" s="46">
        <v>4.99</v>
      </c>
      <c r="G1163" s="156">
        <f t="shared" si="54"/>
        <v>12.98</v>
      </c>
      <c r="H1163" s="45">
        <v>-0.75</v>
      </c>
      <c r="I1163" s="45"/>
      <c r="J1163" s="35">
        <f t="shared" si="55"/>
        <v>-1.9470000000000001</v>
      </c>
      <c r="K1163" s="35"/>
      <c r="L1163" s="35"/>
      <c r="M1163" s="49"/>
      <c r="N1163" s="157">
        <f>Table2[[#This Row],[Mileage]]*-0.25</f>
        <v>0</v>
      </c>
      <c r="O1163" s="13"/>
      <c r="P1163" s="42">
        <f>Table2[[#This Row],[Total Payment Received Before Fees]]+Table2[[#This Row],[Unit Cost]]+Table2[[#This Row],[Shipping Cost]]+Table2[[#This Row],[Amazon Fee]]+Table2[[#This Row],[Parking Fee]]+Table2[[#This Row],[Miscellaneous / Overhead]]</f>
        <v>10.283000000000001</v>
      </c>
      <c r="Q1163" s="38">
        <v>41728</v>
      </c>
    </row>
    <row r="1164" spans="1:17">
      <c r="A1164" s="12" t="s">
        <v>3073</v>
      </c>
      <c r="B1164" s="20" t="str">
        <f>VLOOKUP(A1164,'Product Database'!$1:$1048576,3,FALSE)</f>
        <v>HC24762</v>
      </c>
      <c r="D1164" s="71">
        <v>1</v>
      </c>
      <c r="E1164" s="116">
        <v>8.99</v>
      </c>
      <c r="F1164" s="46">
        <v>4.99</v>
      </c>
      <c r="G1164" s="156">
        <f t="shared" si="54"/>
        <v>13.98</v>
      </c>
      <c r="H1164" s="45" t="e">
        <f>-VLOOKUP(B1164,#REF!,3,FALSE)*0.75</f>
        <v>#REF!</v>
      </c>
      <c r="I1164" s="45"/>
      <c r="J1164" s="35">
        <f t="shared" si="55"/>
        <v>-2.097</v>
      </c>
      <c r="K1164" s="35"/>
      <c r="L1164" s="35"/>
      <c r="M1164" s="49"/>
      <c r="N1164" s="157">
        <f>Table2[[#This Row],[Mileage]]*-0.25</f>
        <v>0</v>
      </c>
      <c r="O1164" s="13"/>
      <c r="P1164" s="42" t="e">
        <f>Table2[[#This Row],[Total Payment Received Before Fees]]+Table2[[#This Row],[Unit Cost]]+Table2[[#This Row],[Shipping Cost]]+Table2[[#This Row],[Amazon Fee]]+Table2[[#This Row],[Parking Fee]]+Table2[[#This Row],[Miscellaneous / Overhead]]</f>
        <v>#REF!</v>
      </c>
      <c r="Q1164" s="38">
        <v>41728</v>
      </c>
    </row>
    <row r="1165" spans="1:17">
      <c r="A1165" s="12" t="s">
        <v>1552</v>
      </c>
      <c r="B1165" s="20" t="str">
        <f>VLOOKUP(A1165,'Product Database'!$1:$1048576,3,FALSE)</f>
        <v>HBG100338BR</v>
      </c>
      <c r="D1165" s="71">
        <v>1</v>
      </c>
      <c r="E1165" s="116">
        <v>13.49</v>
      </c>
      <c r="F1165" s="46">
        <v>5.49</v>
      </c>
      <c r="G1165" s="156">
        <f t="shared" si="54"/>
        <v>18.98</v>
      </c>
      <c r="H1165" s="45" t="e">
        <f>-VLOOKUP(B1165,#REF!,3,FALSE)*0.75</f>
        <v>#REF!</v>
      </c>
      <c r="I1165" s="45"/>
      <c r="J1165" s="35">
        <f t="shared" si="55"/>
        <v>-2.847</v>
      </c>
      <c r="K1165" s="35"/>
      <c r="L1165" s="35"/>
      <c r="M1165" s="49"/>
      <c r="N1165" s="157">
        <f>Table2[[#This Row],[Mileage]]*-0.25</f>
        <v>0</v>
      </c>
      <c r="O1165" s="13"/>
      <c r="P1165" s="42" t="e">
        <f>Table2[[#This Row],[Total Payment Received Before Fees]]+Table2[[#This Row],[Unit Cost]]+Table2[[#This Row],[Shipping Cost]]+Table2[[#This Row],[Amazon Fee]]+Table2[[#This Row],[Parking Fee]]+Table2[[#This Row],[Miscellaneous / Overhead]]</f>
        <v>#REF!</v>
      </c>
      <c r="Q1165" s="38">
        <v>41728</v>
      </c>
    </row>
    <row r="1166" spans="1:17">
      <c r="A1166" s="12" t="s">
        <v>6028</v>
      </c>
      <c r="B1166" s="20" t="str">
        <f>VLOOKUP(A1166,'Product Database'!$1:$1048576,3,FALSE)</f>
        <v>HBG100903FU</v>
      </c>
      <c r="D1166" s="71">
        <v>1</v>
      </c>
      <c r="E1166" s="116">
        <v>9.99</v>
      </c>
      <c r="F1166" s="46">
        <v>4.99</v>
      </c>
      <c r="G1166" s="156">
        <f t="shared" si="54"/>
        <v>14.98</v>
      </c>
      <c r="H1166" s="45" t="e">
        <f>-VLOOKUP(B1166,#REF!,3,FALSE)*0.75</f>
        <v>#REF!</v>
      </c>
      <c r="I1166" s="45"/>
      <c r="J1166" s="35">
        <f t="shared" si="55"/>
        <v>-2.2469999999999999</v>
      </c>
      <c r="K1166" s="35"/>
      <c r="L1166" s="35"/>
      <c r="M1166" s="49"/>
      <c r="N1166" s="157">
        <f>Table2[[#This Row],[Mileage]]*-0.25</f>
        <v>0</v>
      </c>
      <c r="O1166" s="13"/>
      <c r="P1166" s="42" t="e">
        <f>Table2[[#This Row],[Total Payment Received Before Fees]]+Table2[[#This Row],[Unit Cost]]+Table2[[#This Row],[Shipping Cost]]+Table2[[#This Row],[Amazon Fee]]+Table2[[#This Row],[Parking Fee]]+Table2[[#This Row],[Miscellaneous / Overhead]]</f>
        <v>#REF!</v>
      </c>
      <c r="Q1166" s="38">
        <v>41729</v>
      </c>
    </row>
    <row r="1167" spans="1:17">
      <c r="A1167" s="12">
        <v>1</v>
      </c>
      <c r="B1167" s="20" t="str">
        <f>VLOOKUP(A1167,'Product Database'!$1:$1048576,3,FALSE)</f>
        <v>HBG100154B</v>
      </c>
      <c r="D1167" s="71">
        <v>1</v>
      </c>
      <c r="E1167" s="116">
        <v>9.99</v>
      </c>
      <c r="F1167" s="46">
        <v>4.99</v>
      </c>
      <c r="G1167" s="156">
        <f t="shared" si="54"/>
        <v>14.98</v>
      </c>
      <c r="H1167" s="45" t="e">
        <f>-VLOOKUP(B1167,#REF!,3,FALSE)*0.75</f>
        <v>#REF!</v>
      </c>
      <c r="I1167" s="45"/>
      <c r="J1167" s="35">
        <f t="shared" si="55"/>
        <v>-2.2469999999999999</v>
      </c>
      <c r="K1167" s="35"/>
      <c r="L1167" s="35"/>
      <c r="M1167" s="49"/>
      <c r="N1167" s="157">
        <f>Table2[[#This Row],[Mileage]]*-0.25</f>
        <v>0</v>
      </c>
      <c r="O1167" s="13"/>
      <c r="P1167" s="42" t="e">
        <f>Table2[[#This Row],[Total Payment Received Before Fees]]+Table2[[#This Row],[Unit Cost]]+Table2[[#This Row],[Shipping Cost]]+Table2[[#This Row],[Amazon Fee]]+Table2[[#This Row],[Parking Fee]]+Table2[[#This Row],[Miscellaneous / Overhead]]</f>
        <v>#REF!</v>
      </c>
      <c r="Q1167" s="38">
        <v>41729</v>
      </c>
    </row>
    <row r="1168" spans="1:17">
      <c r="A1168" s="12" t="s">
        <v>3092</v>
      </c>
      <c r="B1168" s="20" t="str">
        <f>VLOOKUP(A1168,'Product Database'!$1:$1048576,3,FALSE)</f>
        <v>HC24645HM</v>
      </c>
      <c r="D1168" s="71">
        <v>1</v>
      </c>
      <c r="E1168" s="116">
        <v>8.99</v>
      </c>
      <c r="F1168" s="46">
        <v>4.99</v>
      </c>
      <c r="G1168" s="156">
        <f t="shared" si="54"/>
        <v>13.98</v>
      </c>
      <c r="H1168" s="45" t="e">
        <f>-VLOOKUP(B1168,#REF!,3,FALSE)*0.75</f>
        <v>#REF!</v>
      </c>
      <c r="I1168" s="45"/>
      <c r="J1168" s="35">
        <f t="shared" si="55"/>
        <v>-2.097</v>
      </c>
      <c r="K1168" s="35"/>
      <c r="L1168" s="35"/>
      <c r="M1168" s="49"/>
      <c r="N1168" s="157">
        <f>Table2[[#This Row],[Mileage]]*-0.25</f>
        <v>0</v>
      </c>
      <c r="O1168" s="13"/>
      <c r="P1168" s="42" t="e">
        <f>Table2[[#This Row],[Total Payment Received Before Fees]]+Table2[[#This Row],[Unit Cost]]+Table2[[#This Row],[Shipping Cost]]+Table2[[#This Row],[Amazon Fee]]+Table2[[#This Row],[Parking Fee]]+Table2[[#This Row],[Miscellaneous / Overhead]]</f>
        <v>#REF!</v>
      </c>
      <c r="Q1168" s="38">
        <v>41729</v>
      </c>
    </row>
    <row r="1169" spans="1:18">
      <c r="A1169" s="12" t="s">
        <v>5913</v>
      </c>
      <c r="B1169" s="20" t="str">
        <f>VLOOKUP(A1169,'Product Database'!$1:$1048576,3,FALSE)</f>
        <v>HX00082S</v>
      </c>
      <c r="D1169" s="71">
        <v>1</v>
      </c>
      <c r="E1169" s="116">
        <v>19.71</v>
      </c>
      <c r="F1169" s="46">
        <v>5.49</v>
      </c>
      <c r="G1169" s="156">
        <f t="shared" si="54"/>
        <v>25.200000000000003</v>
      </c>
      <c r="H1169" s="45" t="e">
        <f>-VLOOKUP(B1169,#REF!,3,FALSE)*0.75</f>
        <v>#REF!</v>
      </c>
      <c r="I1169" s="45"/>
      <c r="J1169" s="35">
        <f t="shared" si="55"/>
        <v>-3.7800000000000002</v>
      </c>
      <c r="K1169" s="35"/>
      <c r="L1169" s="35"/>
      <c r="M1169" s="49"/>
      <c r="N1169" s="157">
        <f>Table2[[#This Row],[Mileage]]*-0.25</f>
        <v>0</v>
      </c>
      <c r="O1169" s="13"/>
      <c r="P1169" s="42" t="e">
        <f>Table2[[#This Row],[Total Payment Received Before Fees]]+Table2[[#This Row],[Unit Cost]]+Table2[[#This Row],[Shipping Cost]]+Table2[[#This Row],[Amazon Fee]]+Table2[[#This Row],[Parking Fee]]+Table2[[#This Row],[Miscellaneous / Overhead]]</f>
        <v>#REF!</v>
      </c>
      <c r="Q1169" s="38">
        <v>41729</v>
      </c>
    </row>
    <row r="1170" spans="1:18">
      <c r="A1170" s="12"/>
      <c r="B1170" s="20"/>
      <c r="F1170" s="46"/>
      <c r="G1170" s="156">
        <f t="shared" si="54"/>
        <v>0</v>
      </c>
      <c r="H1170" s="45"/>
      <c r="I1170" s="45"/>
      <c r="J1170" s="35">
        <f t="shared" si="55"/>
        <v>0</v>
      </c>
      <c r="K1170" s="35"/>
      <c r="L1170" s="35">
        <v>-19.89</v>
      </c>
      <c r="M1170" s="49"/>
      <c r="N1170" s="157">
        <f>Table2[[#This Row],[Mileage]]*-0.25</f>
        <v>0</v>
      </c>
      <c r="O1170" s="13" t="s">
        <v>11</v>
      </c>
      <c r="P1170" s="42">
        <f>Table2[[#This Row],[Total Payment Received Before Fees]]+Table2[[#This Row],[Unit Cost]]+Table2[[#This Row],[Shipping Cost]]+Table2[[#This Row],[Amazon Fee]]+Table2[[#This Row],[Parking Fee]]+Table2[[#This Row],[Miscellaneous / Overhead]]</f>
        <v>-19.89</v>
      </c>
      <c r="Q1170" s="38">
        <v>41729</v>
      </c>
      <c r="R1170" s="9" t="s">
        <v>6212</v>
      </c>
    </row>
    <row r="1171" spans="1:18">
      <c r="A1171" s="12" t="s">
        <v>3000</v>
      </c>
      <c r="B1171" s="20" t="str">
        <f>VLOOKUP(A1171,'Product Database'!$1:$1048576,3,FALSE)</f>
        <v>HC24649G</v>
      </c>
      <c r="D1171" s="71">
        <v>1</v>
      </c>
      <c r="E1171" s="116">
        <v>8.99</v>
      </c>
      <c r="F1171" s="46">
        <v>4.99</v>
      </c>
      <c r="G1171" s="156">
        <f t="shared" si="54"/>
        <v>13.98</v>
      </c>
      <c r="H1171" s="45" t="e">
        <f>-VLOOKUP(B1171,#REF!,3,FALSE)*0.75</f>
        <v>#REF!</v>
      </c>
      <c r="I1171" s="45"/>
      <c r="J1171" s="35">
        <f t="shared" si="55"/>
        <v>-2.097</v>
      </c>
      <c r="K1171" s="35"/>
      <c r="L1171" s="35"/>
      <c r="M1171" s="49"/>
      <c r="N1171" s="157">
        <f>Table2[[#This Row],[Mileage]]*-0.25</f>
        <v>0</v>
      </c>
      <c r="O1171" s="13"/>
      <c r="P1171" s="42" t="e">
        <f>Table2[[#This Row],[Total Payment Received Before Fees]]+Table2[[#This Row],[Unit Cost]]+Table2[[#This Row],[Shipping Cost]]+Table2[[#This Row],[Amazon Fee]]+Table2[[#This Row],[Parking Fee]]+Table2[[#This Row],[Miscellaneous / Overhead]]</f>
        <v>#REF!</v>
      </c>
      <c r="Q1171" s="38">
        <v>41729</v>
      </c>
    </row>
    <row r="1172" spans="1:18">
      <c r="A1172" s="12" t="s">
        <v>3119</v>
      </c>
      <c r="B1172" s="20" t="str">
        <f>VLOOKUP(A1172,'Product Database'!$1:$1048576,3,FALSE)</f>
        <v>HC24521</v>
      </c>
      <c r="D1172" s="71">
        <v>1</v>
      </c>
      <c r="E1172" s="116">
        <v>7.99</v>
      </c>
      <c r="F1172" s="46">
        <v>4.99</v>
      </c>
      <c r="G1172" s="156">
        <f t="shared" si="54"/>
        <v>12.98</v>
      </c>
      <c r="H1172" s="45">
        <v>-0.75</v>
      </c>
      <c r="I1172" s="45"/>
      <c r="J1172" s="35">
        <f t="shared" si="55"/>
        <v>-1.9470000000000001</v>
      </c>
      <c r="K1172" s="35"/>
      <c r="L1172" s="35"/>
      <c r="M1172" s="49"/>
      <c r="N1172" s="157">
        <f>Table2[[#This Row],[Mileage]]*-0.25</f>
        <v>0</v>
      </c>
      <c r="O1172" s="13"/>
      <c r="P1172" s="42">
        <f>Table2[[#This Row],[Total Payment Received Before Fees]]+Table2[[#This Row],[Unit Cost]]+Table2[[#This Row],[Shipping Cost]]+Table2[[#This Row],[Amazon Fee]]+Table2[[#This Row],[Parking Fee]]+Table2[[#This Row],[Miscellaneous / Overhead]]</f>
        <v>10.283000000000001</v>
      </c>
      <c r="Q1172" s="38">
        <v>41729</v>
      </c>
    </row>
    <row r="1173" spans="1:18">
      <c r="A1173" s="12" t="s">
        <v>2130</v>
      </c>
      <c r="B1173" s="20" t="str">
        <f>VLOOKUP(A1173,'Product Database'!$1:$1048576,3,FALSE)</f>
        <v>HBG100572CL</v>
      </c>
      <c r="D1173" s="71">
        <v>1</v>
      </c>
      <c r="E1173" s="116">
        <v>22.99</v>
      </c>
      <c r="F1173" s="46">
        <v>0</v>
      </c>
      <c r="G1173" s="156">
        <f t="shared" si="54"/>
        <v>22.99</v>
      </c>
      <c r="H1173" s="45" t="e">
        <f>-VLOOKUP(B1173,#REF!,3,FALSE)*0.75</f>
        <v>#REF!</v>
      </c>
      <c r="I1173" s="45"/>
      <c r="J1173" s="35">
        <f t="shared" si="55"/>
        <v>-3.4484999999999997</v>
      </c>
      <c r="K1173" s="35"/>
      <c r="L1173" s="35"/>
      <c r="M1173" s="49"/>
      <c r="N1173" s="157">
        <f>Table2[[#This Row],[Mileage]]*-0.25</f>
        <v>0</v>
      </c>
      <c r="O1173" s="13"/>
      <c r="P1173" s="42" t="e">
        <f>Table2[[#This Row],[Total Payment Received Before Fees]]+Table2[[#This Row],[Unit Cost]]+Table2[[#This Row],[Shipping Cost]]+Table2[[#This Row],[Amazon Fee]]+Table2[[#This Row],[Parking Fee]]+Table2[[#This Row],[Miscellaneous / Overhead]]</f>
        <v>#REF!</v>
      </c>
      <c r="Q1173" s="38">
        <v>41729</v>
      </c>
    </row>
    <row r="1174" spans="1:18">
      <c r="A1174" s="12" t="s">
        <v>1502</v>
      </c>
      <c r="B1174" s="20" t="str">
        <f>VLOOKUP(A1174,'Product Database'!$1:$1048576,3,FALSE)</f>
        <v>HBG100397B</v>
      </c>
      <c r="D1174" s="71">
        <v>1</v>
      </c>
      <c r="E1174" s="116">
        <v>14.99</v>
      </c>
      <c r="F1174" s="46">
        <v>5.99</v>
      </c>
      <c r="G1174" s="156">
        <f t="shared" si="54"/>
        <v>20.98</v>
      </c>
      <c r="H1174" s="45" t="e">
        <f>-VLOOKUP(B1174,#REF!,3,FALSE)*0.75</f>
        <v>#REF!</v>
      </c>
      <c r="I1174" s="45"/>
      <c r="J1174" s="35">
        <f t="shared" si="55"/>
        <v>-3.1469999999999998</v>
      </c>
      <c r="K1174" s="35"/>
      <c r="L1174" s="35"/>
      <c r="M1174" s="49"/>
      <c r="N1174" s="157">
        <f>Table2[[#This Row],[Mileage]]*-0.25</f>
        <v>0</v>
      </c>
      <c r="O1174" s="13"/>
      <c r="P1174" s="42" t="e">
        <f>Table2[[#This Row],[Total Payment Received Before Fees]]+Table2[[#This Row],[Unit Cost]]+Table2[[#This Row],[Shipping Cost]]+Table2[[#This Row],[Amazon Fee]]+Table2[[#This Row],[Parking Fee]]+Table2[[#This Row],[Miscellaneous / Overhead]]</f>
        <v>#REF!</v>
      </c>
      <c r="Q1174" s="38">
        <v>41729</v>
      </c>
    </row>
    <row r="1175" spans="1:18">
      <c r="A1175" s="12" t="s">
        <v>1311</v>
      </c>
      <c r="B1175" s="20" t="str">
        <f>VLOOKUP(A1175,'Product Database'!$1:$1048576,3,FALSE)</f>
        <v>HBG100706B</v>
      </c>
      <c r="D1175" s="71">
        <v>1</v>
      </c>
      <c r="E1175" s="116">
        <v>29.99</v>
      </c>
      <c r="F1175" s="46">
        <v>5.99</v>
      </c>
      <c r="G1175" s="156">
        <f t="shared" si="54"/>
        <v>35.979999999999997</v>
      </c>
      <c r="H1175" s="45" t="e">
        <f>-VLOOKUP(B1175,#REF!,3,FALSE)*0.75</f>
        <v>#REF!</v>
      </c>
      <c r="I1175" s="45"/>
      <c r="J1175" s="35">
        <f t="shared" si="55"/>
        <v>-5.3969999999999994</v>
      </c>
      <c r="K1175" s="35"/>
      <c r="L1175" s="35"/>
      <c r="M1175" s="49"/>
      <c r="N1175" s="157">
        <f>Table2[[#This Row],[Mileage]]*-0.25</f>
        <v>0</v>
      </c>
      <c r="O1175" s="13"/>
      <c r="P1175" s="42" t="e">
        <f>Table2[[#This Row],[Total Payment Received Before Fees]]+Table2[[#This Row],[Unit Cost]]+Table2[[#This Row],[Shipping Cost]]+Table2[[#This Row],[Amazon Fee]]+Table2[[#This Row],[Parking Fee]]+Table2[[#This Row],[Miscellaneous / Overhead]]</f>
        <v>#REF!</v>
      </c>
      <c r="Q1175" s="38">
        <v>41730</v>
      </c>
    </row>
    <row r="1176" spans="1:18">
      <c r="A1176" s="12" t="s">
        <v>395</v>
      </c>
      <c r="B1176" s="20" t="str">
        <f>VLOOKUP(A1176,'Product Database'!$1:$1048576,3,FALSE)</f>
        <v>LC00007B</v>
      </c>
      <c r="D1176" s="71">
        <v>1</v>
      </c>
      <c r="E1176" s="116">
        <v>9.99</v>
      </c>
      <c r="F1176" s="46">
        <v>5.49</v>
      </c>
      <c r="G1176" s="156">
        <f t="shared" si="54"/>
        <v>15.48</v>
      </c>
      <c r="H1176" s="45" t="e">
        <f>-VLOOKUP(B1176,#REF!,3,FALSE)*0.75</f>
        <v>#REF!</v>
      </c>
      <c r="I1176" s="45"/>
      <c r="J1176" s="35">
        <f t="shared" si="55"/>
        <v>-2.3220000000000001</v>
      </c>
      <c r="K1176" s="35"/>
      <c r="L1176" s="35"/>
      <c r="M1176" s="49"/>
      <c r="N1176" s="157">
        <f>Table2[[#This Row],[Mileage]]*-0.25</f>
        <v>0</v>
      </c>
      <c r="O1176" s="13"/>
      <c r="P1176" s="42" t="e">
        <f>Table2[[#This Row],[Total Payment Received Before Fees]]+Table2[[#This Row],[Unit Cost]]+Table2[[#This Row],[Shipping Cost]]+Table2[[#This Row],[Amazon Fee]]+Table2[[#This Row],[Parking Fee]]+Table2[[#This Row],[Miscellaneous / Overhead]]</f>
        <v>#REF!</v>
      </c>
      <c r="Q1176" s="38">
        <v>41730</v>
      </c>
    </row>
    <row r="1177" spans="1:18">
      <c r="A1177" s="12" t="s">
        <v>1552</v>
      </c>
      <c r="B1177" s="20" t="str">
        <f>VLOOKUP(A1177,'Product Database'!$1:$1048576,3,FALSE)</f>
        <v>HBG100338BR</v>
      </c>
      <c r="D1177" s="71">
        <v>1</v>
      </c>
      <c r="E1177" s="116">
        <v>13.49</v>
      </c>
      <c r="F1177" s="46">
        <v>5.49</v>
      </c>
      <c r="G1177" s="156">
        <f t="shared" si="54"/>
        <v>18.98</v>
      </c>
      <c r="H1177" s="45" t="e">
        <f>-VLOOKUP(B1177,#REF!,3,FALSE)*0.75</f>
        <v>#REF!</v>
      </c>
      <c r="I1177" s="45"/>
      <c r="J1177" s="35">
        <f t="shared" si="55"/>
        <v>-2.847</v>
      </c>
      <c r="K1177" s="35"/>
      <c r="L1177" s="35"/>
      <c r="M1177" s="49"/>
      <c r="N1177" s="157">
        <f>Table2[[#This Row],[Mileage]]*-0.25</f>
        <v>0</v>
      </c>
      <c r="O1177" s="13"/>
      <c r="P1177" s="42" t="e">
        <f>Table2[[#This Row],[Total Payment Received Before Fees]]+Table2[[#This Row],[Unit Cost]]+Table2[[#This Row],[Shipping Cost]]+Table2[[#This Row],[Amazon Fee]]+Table2[[#This Row],[Parking Fee]]+Table2[[#This Row],[Miscellaneous / Overhead]]</f>
        <v>#REF!</v>
      </c>
      <c r="Q1177" s="38">
        <v>41730</v>
      </c>
    </row>
    <row r="1178" spans="1:18">
      <c r="A1178" s="12" t="s">
        <v>185</v>
      </c>
      <c r="B1178" s="20" t="str">
        <f>VLOOKUP(A1178,'Product Database'!$1:$1048576,3,FALSE)</f>
        <v>GCB1009G</v>
      </c>
      <c r="D1178" s="71">
        <v>1</v>
      </c>
      <c r="E1178" s="116">
        <v>4.99</v>
      </c>
      <c r="F1178" s="46">
        <v>5.43</v>
      </c>
      <c r="G1178" s="156">
        <f t="shared" si="54"/>
        <v>10.42</v>
      </c>
      <c r="H1178" s="45" t="e">
        <f>-VLOOKUP(B1178,#REF!,3,FALSE)*0.75</f>
        <v>#REF!</v>
      </c>
      <c r="I1178" s="45"/>
      <c r="J1178" s="35">
        <f t="shared" si="55"/>
        <v>-1.5629999999999999</v>
      </c>
      <c r="K1178" s="35"/>
      <c r="L1178" s="35"/>
      <c r="M1178" s="49"/>
      <c r="N1178" s="157">
        <f>Table2[[#This Row],[Mileage]]*-0.25</f>
        <v>0</v>
      </c>
      <c r="O1178" s="13"/>
      <c r="P1178" s="42" t="e">
        <f>Table2[[#This Row],[Total Payment Received Before Fees]]+Table2[[#This Row],[Unit Cost]]+Table2[[#This Row],[Shipping Cost]]+Table2[[#This Row],[Amazon Fee]]+Table2[[#This Row],[Parking Fee]]+Table2[[#This Row],[Miscellaneous / Overhead]]</f>
        <v>#REF!</v>
      </c>
      <c r="Q1178" s="38">
        <v>41730</v>
      </c>
    </row>
    <row r="1179" spans="1:18">
      <c r="A1179" s="12" t="s">
        <v>2061</v>
      </c>
      <c r="B1179" s="20" t="str">
        <f>VLOOKUP(A1179,'Product Database'!$1:$1048576,3,FALSE)</f>
        <v>HBG100672YL</v>
      </c>
      <c r="D1179" s="71">
        <v>1</v>
      </c>
      <c r="E1179" s="116">
        <v>29.99</v>
      </c>
      <c r="F1179" s="46">
        <v>0</v>
      </c>
      <c r="G1179" s="156">
        <f t="shared" si="54"/>
        <v>29.99</v>
      </c>
      <c r="H1179" s="45" t="e">
        <f>-VLOOKUP(B1179,#REF!,3,FALSE)*0.75</f>
        <v>#REF!</v>
      </c>
      <c r="I1179" s="45"/>
      <c r="J1179" s="35">
        <f t="shared" si="55"/>
        <v>-4.4984999999999999</v>
      </c>
      <c r="K1179" s="35"/>
      <c r="L1179" s="35"/>
      <c r="M1179" s="49"/>
      <c r="N1179" s="157">
        <f>Table2[[#This Row],[Mileage]]*-0.25</f>
        <v>0</v>
      </c>
      <c r="O1179" s="13"/>
      <c r="P1179" s="42" t="e">
        <f>Table2[[#This Row],[Total Payment Received Before Fees]]+Table2[[#This Row],[Unit Cost]]+Table2[[#This Row],[Shipping Cost]]+Table2[[#This Row],[Amazon Fee]]+Table2[[#This Row],[Parking Fee]]+Table2[[#This Row],[Miscellaneous / Overhead]]</f>
        <v>#REF!</v>
      </c>
      <c r="Q1179" s="38">
        <v>41730</v>
      </c>
    </row>
    <row r="1180" spans="1:18">
      <c r="A1180" s="12">
        <v>1</v>
      </c>
      <c r="B1180" s="20" t="str">
        <f>VLOOKUP(A1180,'Product Database'!$1:$1048576,3,FALSE)</f>
        <v>HBG100154B</v>
      </c>
      <c r="D1180" s="71">
        <v>1</v>
      </c>
      <c r="E1180" s="116">
        <v>9.99</v>
      </c>
      <c r="F1180" s="46">
        <v>4.99</v>
      </c>
      <c r="G1180" s="156">
        <f t="shared" si="54"/>
        <v>14.98</v>
      </c>
      <c r="H1180" s="45" t="e">
        <f>-VLOOKUP(B1180,#REF!,3,FALSE)*0.75</f>
        <v>#REF!</v>
      </c>
      <c r="I1180" s="45"/>
      <c r="J1180" s="35">
        <f t="shared" si="55"/>
        <v>-2.2469999999999999</v>
      </c>
      <c r="K1180" s="35"/>
      <c r="L1180" s="35"/>
      <c r="M1180" s="49"/>
      <c r="N1180" s="157">
        <f>Table2[[#This Row],[Mileage]]*-0.25</f>
        <v>0</v>
      </c>
      <c r="O1180" s="13"/>
      <c r="P1180" s="42" t="e">
        <f>Table2[[#This Row],[Total Payment Received Before Fees]]+Table2[[#This Row],[Unit Cost]]+Table2[[#This Row],[Shipping Cost]]+Table2[[#This Row],[Amazon Fee]]+Table2[[#This Row],[Parking Fee]]+Table2[[#This Row],[Miscellaneous / Overhead]]</f>
        <v>#REF!</v>
      </c>
      <c r="Q1180" s="38">
        <v>41731</v>
      </c>
    </row>
    <row r="1181" spans="1:18">
      <c r="A1181" s="12" t="s">
        <v>2224</v>
      </c>
      <c r="B1181" s="20" t="str">
        <f>VLOOKUP(A1181,'Product Database'!$1:$1048576,3,FALSE)</f>
        <v>GCH1302</v>
      </c>
      <c r="D1181" s="71">
        <v>1</v>
      </c>
      <c r="E1181" s="116">
        <v>6.5</v>
      </c>
      <c r="F1181" s="46">
        <v>2.5</v>
      </c>
      <c r="G1181" s="156">
        <f t="shared" si="54"/>
        <v>9</v>
      </c>
      <c r="H1181" s="45" t="e">
        <f>-VLOOKUP(B1181,#REF!,3,FALSE)*0.75</f>
        <v>#REF!</v>
      </c>
      <c r="I1181" s="45"/>
      <c r="J1181" s="35">
        <f t="shared" si="55"/>
        <v>-1.3499999999999999</v>
      </c>
      <c r="K1181" s="35"/>
      <c r="L1181" s="35"/>
      <c r="M1181" s="49"/>
      <c r="N1181" s="157">
        <f>Table2[[#This Row],[Mileage]]*-0.25</f>
        <v>0</v>
      </c>
      <c r="O1181" s="13"/>
      <c r="P1181" s="42" t="e">
        <f>Table2[[#This Row],[Total Payment Received Before Fees]]+Table2[[#This Row],[Unit Cost]]+Table2[[#This Row],[Shipping Cost]]+Table2[[#This Row],[Amazon Fee]]+Table2[[#This Row],[Parking Fee]]+Table2[[#This Row],[Miscellaneous / Overhead]]</f>
        <v>#REF!</v>
      </c>
      <c r="Q1181" s="38">
        <v>41731</v>
      </c>
    </row>
    <row r="1182" spans="1:18">
      <c r="A1182" s="12">
        <v>16</v>
      </c>
      <c r="B1182" s="20" t="str">
        <f>VLOOKUP(A1182,'Product Database'!$1:$1048576,3,FALSE)</f>
        <v>GCB1310</v>
      </c>
      <c r="D1182" s="71">
        <v>1</v>
      </c>
      <c r="E1182" s="116">
        <v>9.99</v>
      </c>
      <c r="F1182" s="46">
        <v>2.74</v>
      </c>
      <c r="G1182" s="156">
        <f t="shared" si="54"/>
        <v>12.73</v>
      </c>
      <c r="H1182" s="45" t="e">
        <f>-VLOOKUP(B1182,#REF!,3,FALSE)*0.75</f>
        <v>#REF!</v>
      </c>
      <c r="I1182" s="45"/>
      <c r="J1182" s="35">
        <f t="shared" si="55"/>
        <v>-1.9095</v>
      </c>
      <c r="K1182" s="35"/>
      <c r="L1182" s="35"/>
      <c r="M1182" s="49"/>
      <c r="N1182" s="157">
        <f>Table2[[#This Row],[Mileage]]*-0.25</f>
        <v>0</v>
      </c>
      <c r="O1182" s="13"/>
      <c r="P1182" s="42" t="e">
        <f>Table2[[#This Row],[Total Payment Received Before Fees]]+Table2[[#This Row],[Unit Cost]]+Table2[[#This Row],[Shipping Cost]]+Table2[[#This Row],[Amazon Fee]]+Table2[[#This Row],[Parking Fee]]+Table2[[#This Row],[Miscellaneous / Overhead]]</f>
        <v>#REF!</v>
      </c>
      <c r="Q1182" s="38">
        <v>41731</v>
      </c>
    </row>
    <row r="1183" spans="1:18">
      <c r="A1183" s="12" t="s">
        <v>3018</v>
      </c>
      <c r="B1183" s="20" t="str">
        <f>VLOOKUP(A1183,'Product Database'!$1:$1048576,3,FALSE)</f>
        <v>HC24629B</v>
      </c>
      <c r="D1183" s="71">
        <v>1</v>
      </c>
      <c r="E1183" s="116">
        <v>6.99</v>
      </c>
      <c r="F1183" s="46">
        <v>4.99</v>
      </c>
      <c r="G1183" s="156">
        <f t="shared" si="54"/>
        <v>11.98</v>
      </c>
      <c r="H1183" s="45" t="e">
        <f>-VLOOKUP(B1183,#REF!,3,FALSE)*0.75</f>
        <v>#REF!</v>
      </c>
      <c r="I1183" s="45"/>
      <c r="J1183" s="35">
        <f t="shared" si="55"/>
        <v>-1.7969999999999999</v>
      </c>
      <c r="K1183" s="35"/>
      <c r="L1183" s="35"/>
      <c r="M1183" s="49"/>
      <c r="N1183" s="157">
        <f>Table2[[#This Row],[Mileage]]*-0.25</f>
        <v>0</v>
      </c>
      <c r="O1183" s="13"/>
      <c r="P1183" s="42" t="e">
        <f>Table2[[#This Row],[Total Payment Received Before Fees]]+Table2[[#This Row],[Unit Cost]]+Table2[[#This Row],[Shipping Cost]]+Table2[[#This Row],[Amazon Fee]]+Table2[[#This Row],[Parking Fee]]+Table2[[#This Row],[Miscellaneous / Overhead]]</f>
        <v>#REF!</v>
      </c>
      <c r="Q1183" s="38">
        <v>41731</v>
      </c>
    </row>
    <row r="1184" spans="1:18">
      <c r="A1184" s="12">
        <v>1</v>
      </c>
      <c r="B1184" s="20" t="str">
        <f>VLOOKUP(A1184,'Product Database'!$1:$1048576,3,FALSE)</f>
        <v>HBG100154B</v>
      </c>
      <c r="D1184" s="71">
        <v>1</v>
      </c>
      <c r="E1184" s="116">
        <v>9.99</v>
      </c>
      <c r="F1184" s="46">
        <v>4.99</v>
      </c>
      <c r="G1184" s="156">
        <f t="shared" si="54"/>
        <v>14.98</v>
      </c>
      <c r="H1184" s="45" t="e">
        <f>-VLOOKUP(B1184,#REF!,3,FALSE)*0.75</f>
        <v>#REF!</v>
      </c>
      <c r="I1184" s="45"/>
      <c r="J1184" s="35">
        <f t="shared" si="55"/>
        <v>-2.2469999999999999</v>
      </c>
      <c r="K1184" s="35"/>
      <c r="L1184" s="35"/>
      <c r="M1184" s="49"/>
      <c r="N1184" s="157">
        <f>Table2[[#This Row],[Mileage]]*-0.25</f>
        <v>0</v>
      </c>
      <c r="O1184" s="13"/>
      <c r="P1184" s="42" t="e">
        <f>Table2[[#This Row],[Total Payment Received Before Fees]]+Table2[[#This Row],[Unit Cost]]+Table2[[#This Row],[Shipping Cost]]+Table2[[#This Row],[Amazon Fee]]+Table2[[#This Row],[Parking Fee]]+Table2[[#This Row],[Miscellaneous / Overhead]]</f>
        <v>#REF!</v>
      </c>
      <c r="Q1184" s="38">
        <v>41731</v>
      </c>
    </row>
    <row r="1185" spans="1:17">
      <c r="A1185" s="12" t="s">
        <v>3119</v>
      </c>
      <c r="B1185" s="20" t="str">
        <f>VLOOKUP(A1185,'Product Database'!$1:$1048576,3,FALSE)</f>
        <v>HC24521</v>
      </c>
      <c r="D1185" s="71">
        <v>1</v>
      </c>
      <c r="E1185" s="116">
        <v>7.99</v>
      </c>
      <c r="F1185" s="46">
        <v>4.99</v>
      </c>
      <c r="G1185" s="156">
        <f t="shared" si="54"/>
        <v>12.98</v>
      </c>
      <c r="H1185" s="45">
        <v>-0.75</v>
      </c>
      <c r="I1185" s="45"/>
      <c r="J1185" s="35">
        <f t="shared" si="55"/>
        <v>-1.9470000000000001</v>
      </c>
      <c r="K1185" s="35"/>
      <c r="L1185" s="35"/>
      <c r="M1185" s="49"/>
      <c r="N1185" s="157">
        <f>Table2[[#This Row],[Mileage]]*-0.25</f>
        <v>0</v>
      </c>
      <c r="O1185" s="13"/>
      <c r="P1185" s="42">
        <f>Table2[[#This Row],[Total Payment Received Before Fees]]+Table2[[#This Row],[Unit Cost]]+Table2[[#This Row],[Shipping Cost]]+Table2[[#This Row],[Amazon Fee]]+Table2[[#This Row],[Parking Fee]]+Table2[[#This Row],[Miscellaneous / Overhead]]</f>
        <v>10.283000000000001</v>
      </c>
      <c r="Q1185" s="38">
        <v>41731</v>
      </c>
    </row>
    <row r="1186" spans="1:17">
      <c r="A1186" s="12">
        <v>41</v>
      </c>
      <c r="B1186" s="20" t="str">
        <f>VLOOKUP(A1186,'Product Database'!$1:$1048576,3,FALSE)</f>
        <v>HBG100551</v>
      </c>
      <c r="D1186" s="71">
        <v>1</v>
      </c>
      <c r="E1186" s="116">
        <v>18.989999999999998</v>
      </c>
      <c r="F1186" s="46">
        <v>6.49</v>
      </c>
      <c r="G1186" s="156">
        <f t="shared" si="54"/>
        <v>25.479999999999997</v>
      </c>
      <c r="H1186" s="45" t="e">
        <f>-VLOOKUP(B1186,#REF!,3,FALSE)*0.75</f>
        <v>#REF!</v>
      </c>
      <c r="I1186" s="45"/>
      <c r="J1186" s="35">
        <f t="shared" si="55"/>
        <v>-3.8219999999999992</v>
      </c>
      <c r="K1186" s="35"/>
      <c r="L1186" s="35"/>
      <c r="M1186" s="49"/>
      <c r="N1186" s="157">
        <f>Table2[[#This Row],[Mileage]]*-0.25</f>
        <v>0</v>
      </c>
      <c r="O1186" s="13"/>
      <c r="P1186" s="42" t="e">
        <f>Table2[[#This Row],[Total Payment Received Before Fees]]+Table2[[#This Row],[Unit Cost]]+Table2[[#This Row],[Shipping Cost]]+Table2[[#This Row],[Amazon Fee]]+Table2[[#This Row],[Parking Fee]]+Table2[[#This Row],[Miscellaneous / Overhead]]</f>
        <v>#REF!</v>
      </c>
      <c r="Q1186" s="38">
        <v>41731</v>
      </c>
    </row>
    <row r="1187" spans="1:17">
      <c r="A1187" s="12" t="s">
        <v>3093</v>
      </c>
      <c r="B1187" s="20" t="str">
        <f>VLOOKUP(A1187,'Product Database'!$1:$1048576,3,FALSE)</f>
        <v>HC24645S</v>
      </c>
      <c r="D1187" s="71">
        <v>1</v>
      </c>
      <c r="E1187" s="116">
        <v>8.99</v>
      </c>
      <c r="F1187" s="46">
        <v>4.99</v>
      </c>
      <c r="G1187" s="156">
        <f t="shared" si="54"/>
        <v>13.98</v>
      </c>
      <c r="H1187" s="45" t="e">
        <f>-VLOOKUP(B1187,#REF!,3,FALSE)*0.75</f>
        <v>#REF!</v>
      </c>
      <c r="I1187" s="45"/>
      <c r="J1187" s="35">
        <f t="shared" si="55"/>
        <v>-2.097</v>
      </c>
      <c r="K1187" s="35"/>
      <c r="L1187" s="35"/>
      <c r="M1187" s="49"/>
      <c r="N1187" s="157">
        <f>Table2[[#This Row],[Mileage]]*-0.25</f>
        <v>0</v>
      </c>
      <c r="O1187" s="13"/>
      <c r="P1187" s="42" t="e">
        <f>Table2[[#This Row],[Total Payment Received Before Fees]]+Table2[[#This Row],[Unit Cost]]+Table2[[#This Row],[Shipping Cost]]+Table2[[#This Row],[Amazon Fee]]+Table2[[#This Row],[Parking Fee]]+Table2[[#This Row],[Miscellaneous / Overhead]]</f>
        <v>#REF!</v>
      </c>
      <c r="Q1187" s="38">
        <v>41731</v>
      </c>
    </row>
    <row r="1188" spans="1:17">
      <c r="A1188" s="12" t="s">
        <v>6027</v>
      </c>
      <c r="B1188" s="20" t="str">
        <f>VLOOKUP(A1188,'Product Database'!$1:$1048576,3,FALSE)</f>
        <v>HBG100903BL</v>
      </c>
      <c r="D1188" s="71">
        <v>1</v>
      </c>
      <c r="E1188" s="116">
        <v>9.99</v>
      </c>
      <c r="F1188" s="46">
        <v>4.99</v>
      </c>
      <c r="G1188" s="156">
        <f t="shared" si="54"/>
        <v>14.98</v>
      </c>
      <c r="H1188" s="45" t="e">
        <f>-VLOOKUP(B1188,#REF!,3,FALSE)*0.75</f>
        <v>#REF!</v>
      </c>
      <c r="I1188" s="45"/>
      <c r="J1188" s="35">
        <f t="shared" si="55"/>
        <v>-2.2469999999999999</v>
      </c>
      <c r="K1188" s="35"/>
      <c r="L1188" s="35"/>
      <c r="M1188" s="49"/>
      <c r="N1188" s="157">
        <f>Table2[[#This Row],[Mileage]]*-0.25</f>
        <v>0</v>
      </c>
      <c r="O1188" s="13"/>
      <c r="P1188" s="42" t="e">
        <f>Table2[[#This Row],[Total Payment Received Before Fees]]+Table2[[#This Row],[Unit Cost]]+Table2[[#This Row],[Shipping Cost]]+Table2[[#This Row],[Amazon Fee]]+Table2[[#This Row],[Parking Fee]]+Table2[[#This Row],[Miscellaneous / Overhead]]</f>
        <v>#REF!</v>
      </c>
      <c r="Q1188" s="38">
        <v>41731</v>
      </c>
    </row>
    <row r="1189" spans="1:17">
      <c r="A1189" s="12" t="s">
        <v>1552</v>
      </c>
      <c r="B1189" s="20" t="str">
        <f>VLOOKUP(A1189,'Product Database'!$1:$1048576,3,FALSE)</f>
        <v>HBG100338BR</v>
      </c>
      <c r="D1189" s="71">
        <v>1</v>
      </c>
      <c r="E1189" s="116">
        <v>13.49</v>
      </c>
      <c r="F1189" s="46">
        <v>5.49</v>
      </c>
      <c r="G1189" s="156">
        <f t="shared" si="54"/>
        <v>18.98</v>
      </c>
      <c r="H1189" s="45" t="e">
        <f>-VLOOKUP(B1189,#REF!,3,FALSE)*0.75</f>
        <v>#REF!</v>
      </c>
      <c r="I1189" s="45"/>
      <c r="J1189" s="35">
        <f t="shared" si="55"/>
        <v>-2.847</v>
      </c>
      <c r="K1189" s="35"/>
      <c r="L1189" s="35"/>
      <c r="M1189" s="49"/>
      <c r="N1189" s="157">
        <f>Table2[[#This Row],[Mileage]]*-0.25</f>
        <v>0</v>
      </c>
      <c r="O1189" s="13"/>
      <c r="P1189" s="42" t="e">
        <f>Table2[[#This Row],[Total Payment Received Before Fees]]+Table2[[#This Row],[Unit Cost]]+Table2[[#This Row],[Shipping Cost]]+Table2[[#This Row],[Amazon Fee]]+Table2[[#This Row],[Parking Fee]]+Table2[[#This Row],[Miscellaneous / Overhead]]</f>
        <v>#REF!</v>
      </c>
      <c r="Q1189" s="38">
        <v>41731</v>
      </c>
    </row>
    <row r="1190" spans="1:17">
      <c r="A1190" s="12">
        <v>41</v>
      </c>
      <c r="B1190" s="20" t="str">
        <f>VLOOKUP(A1190,'Product Database'!$1:$1048576,3,FALSE)</f>
        <v>HBG100551</v>
      </c>
      <c r="D1190" s="71">
        <v>1</v>
      </c>
      <c r="E1190" s="116">
        <v>18.989999999999998</v>
      </c>
      <c r="F1190" s="46">
        <v>6.49</v>
      </c>
      <c r="G1190" s="156">
        <f t="shared" si="54"/>
        <v>25.479999999999997</v>
      </c>
      <c r="H1190" s="45" t="e">
        <f>-VLOOKUP(B1190,#REF!,3,FALSE)*0.75</f>
        <v>#REF!</v>
      </c>
      <c r="I1190" s="45"/>
      <c r="J1190" s="35">
        <f t="shared" si="55"/>
        <v>-3.8219999999999992</v>
      </c>
      <c r="K1190" s="35"/>
      <c r="L1190" s="35"/>
      <c r="M1190" s="49"/>
      <c r="N1190" s="157">
        <f>Table2[[#This Row],[Mileage]]*-0.25</f>
        <v>0</v>
      </c>
      <c r="O1190" s="13"/>
      <c r="P1190" s="42" t="e">
        <f>Table2[[#This Row],[Total Payment Received Before Fees]]+Table2[[#This Row],[Unit Cost]]+Table2[[#This Row],[Shipping Cost]]+Table2[[#This Row],[Amazon Fee]]+Table2[[#This Row],[Parking Fee]]+Table2[[#This Row],[Miscellaneous / Overhead]]</f>
        <v>#REF!</v>
      </c>
      <c r="Q1190" s="38">
        <v>41731</v>
      </c>
    </row>
    <row r="1191" spans="1:17">
      <c r="A1191" s="12" t="s">
        <v>2342</v>
      </c>
      <c r="B1191" s="20" t="str">
        <f>VLOOKUP(A1191,'Product Database'!$1:$1048576,3,FALSE)</f>
        <v>GCH1273B</v>
      </c>
      <c r="D1191" s="71">
        <v>1</v>
      </c>
      <c r="E1191" s="116">
        <v>3.99</v>
      </c>
      <c r="F1191" s="46">
        <v>5.74</v>
      </c>
      <c r="G1191" s="156">
        <f t="shared" si="54"/>
        <v>9.73</v>
      </c>
      <c r="H1191" s="45" t="e">
        <f>-VLOOKUP(B1191,#REF!,3,FALSE)*0.75</f>
        <v>#REF!</v>
      </c>
      <c r="I1191" s="45"/>
      <c r="J1191" s="35">
        <f t="shared" si="55"/>
        <v>-1.4595</v>
      </c>
      <c r="K1191" s="35"/>
      <c r="L1191" s="35"/>
      <c r="M1191" s="49"/>
      <c r="N1191" s="157">
        <f>Table2[[#This Row],[Mileage]]*-0.25</f>
        <v>0</v>
      </c>
      <c r="O1191" s="13"/>
      <c r="P1191" s="42" t="e">
        <f>Table2[[#This Row],[Total Payment Received Before Fees]]+Table2[[#This Row],[Unit Cost]]+Table2[[#This Row],[Shipping Cost]]+Table2[[#This Row],[Amazon Fee]]+Table2[[#This Row],[Parking Fee]]+Table2[[#This Row],[Miscellaneous / Overhead]]</f>
        <v>#REF!</v>
      </c>
      <c r="Q1191" s="38">
        <v>41732</v>
      </c>
    </row>
    <row r="1192" spans="1:17">
      <c r="A1192" s="12" t="s">
        <v>3115</v>
      </c>
      <c r="B1192" s="20" t="str">
        <f>VLOOKUP(A1192,'Product Database'!$1:$1048576,3,FALSE)</f>
        <v>HC24522</v>
      </c>
      <c r="D1192" s="71">
        <v>1</v>
      </c>
      <c r="E1192" s="116">
        <v>8.99</v>
      </c>
      <c r="F1192" s="46">
        <v>4.99</v>
      </c>
      <c r="G1192" s="156">
        <f t="shared" si="54"/>
        <v>13.98</v>
      </c>
      <c r="H1192" s="45" t="e">
        <f>-VLOOKUP(B1192,#REF!,3,FALSE)*0.75</f>
        <v>#REF!</v>
      </c>
      <c r="I1192" s="45"/>
      <c r="J1192" s="35">
        <f t="shared" si="55"/>
        <v>-2.097</v>
      </c>
      <c r="K1192" s="35"/>
      <c r="L1192" s="35"/>
      <c r="M1192" s="49"/>
      <c r="N1192" s="157">
        <f>Table2[[#This Row],[Mileage]]*-0.25</f>
        <v>0</v>
      </c>
      <c r="O1192" s="13"/>
      <c r="P1192" s="42" t="e">
        <f>Table2[[#This Row],[Total Payment Received Before Fees]]+Table2[[#This Row],[Unit Cost]]+Table2[[#This Row],[Shipping Cost]]+Table2[[#This Row],[Amazon Fee]]+Table2[[#This Row],[Parking Fee]]+Table2[[#This Row],[Miscellaneous / Overhead]]</f>
        <v>#REF!</v>
      </c>
      <c r="Q1192" s="38">
        <v>41732</v>
      </c>
    </row>
    <row r="1193" spans="1:17">
      <c r="A1193" s="12" t="s">
        <v>1551</v>
      </c>
      <c r="B1193" s="20" t="str">
        <f>VLOOKUP(A1193,'Product Database'!$1:$1048576,3,FALSE)</f>
        <v>HBG100338B</v>
      </c>
      <c r="D1193" s="71">
        <v>1</v>
      </c>
      <c r="E1193" s="116">
        <v>14.49</v>
      </c>
      <c r="F1193" s="46">
        <v>3.25</v>
      </c>
      <c r="G1193" s="156">
        <f t="shared" si="54"/>
        <v>17.740000000000002</v>
      </c>
      <c r="H1193" s="45" t="e">
        <f>-VLOOKUP(B1193,#REF!,3,FALSE)*0.75</f>
        <v>#REF!</v>
      </c>
      <c r="I1193" s="45"/>
      <c r="J1193" s="35">
        <f t="shared" si="55"/>
        <v>-2.661</v>
      </c>
      <c r="K1193" s="35"/>
      <c r="L1193" s="35"/>
      <c r="M1193" s="49"/>
      <c r="N1193" s="157">
        <f>Table2[[#This Row],[Mileage]]*-0.25</f>
        <v>0</v>
      </c>
      <c r="O1193" s="13"/>
      <c r="P1193" s="42" t="e">
        <f>Table2[[#This Row],[Total Payment Received Before Fees]]+Table2[[#This Row],[Unit Cost]]+Table2[[#This Row],[Shipping Cost]]+Table2[[#This Row],[Amazon Fee]]+Table2[[#This Row],[Parking Fee]]+Table2[[#This Row],[Miscellaneous / Overhead]]</f>
        <v>#REF!</v>
      </c>
      <c r="Q1193" s="38">
        <v>41732</v>
      </c>
    </row>
    <row r="1194" spans="1:17">
      <c r="A1194" s="12" t="s">
        <v>1552</v>
      </c>
      <c r="B1194" s="20" t="str">
        <f>VLOOKUP(A1194,'Product Database'!$1:$1048576,3,FALSE)</f>
        <v>HBG100338BR</v>
      </c>
      <c r="D1194" s="71">
        <v>1</v>
      </c>
      <c r="E1194" s="116">
        <v>13.49</v>
      </c>
      <c r="F1194" s="46">
        <v>3.24</v>
      </c>
      <c r="G1194" s="156">
        <f t="shared" si="54"/>
        <v>16.73</v>
      </c>
      <c r="H1194" s="45" t="e">
        <f>-VLOOKUP(B1194,#REF!,3,FALSE)*0.75</f>
        <v>#REF!</v>
      </c>
      <c r="I1194" s="45"/>
      <c r="J1194" s="35">
        <f t="shared" si="55"/>
        <v>-2.5095000000000001</v>
      </c>
      <c r="K1194" s="35"/>
      <c r="L1194" s="35"/>
      <c r="M1194" s="49"/>
      <c r="N1194" s="157">
        <f>Table2[[#This Row],[Mileage]]*-0.25</f>
        <v>0</v>
      </c>
      <c r="O1194" s="13"/>
      <c r="P1194" s="42" t="e">
        <f>Table2[[#This Row],[Total Payment Received Before Fees]]+Table2[[#This Row],[Unit Cost]]+Table2[[#This Row],[Shipping Cost]]+Table2[[#This Row],[Amazon Fee]]+Table2[[#This Row],[Parking Fee]]+Table2[[#This Row],[Miscellaneous / Overhead]]</f>
        <v>#REF!</v>
      </c>
      <c r="Q1194" s="38">
        <v>41732</v>
      </c>
    </row>
    <row r="1195" spans="1:17">
      <c r="A1195" s="12" t="s">
        <v>3022</v>
      </c>
      <c r="B1195" s="20" t="str">
        <f>VLOOKUP(A1195,'Product Database'!$1:$1048576,3,FALSE)</f>
        <v>HC24617</v>
      </c>
      <c r="D1195" s="71">
        <v>1</v>
      </c>
      <c r="E1195" s="116">
        <v>7.99</v>
      </c>
      <c r="F1195" s="46">
        <v>4.99</v>
      </c>
      <c r="G1195" s="156">
        <f t="shared" si="54"/>
        <v>12.98</v>
      </c>
      <c r="H1195" s="45" t="e">
        <f>-VLOOKUP(B1195,#REF!,3,FALSE)*0.75</f>
        <v>#REF!</v>
      </c>
      <c r="I1195" s="45"/>
      <c r="J1195" s="35">
        <f t="shared" si="55"/>
        <v>-1.9470000000000001</v>
      </c>
      <c r="K1195" s="35"/>
      <c r="L1195" s="35"/>
      <c r="M1195" s="49"/>
      <c r="N1195" s="157">
        <f>Table2[[#This Row],[Mileage]]*-0.25</f>
        <v>0</v>
      </c>
      <c r="O1195" s="13"/>
      <c r="P1195" s="42" t="e">
        <f>Table2[[#This Row],[Total Payment Received Before Fees]]+Table2[[#This Row],[Unit Cost]]+Table2[[#This Row],[Shipping Cost]]+Table2[[#This Row],[Amazon Fee]]+Table2[[#This Row],[Parking Fee]]+Table2[[#This Row],[Miscellaneous / Overhead]]</f>
        <v>#REF!</v>
      </c>
      <c r="Q1195" s="38">
        <v>41732</v>
      </c>
    </row>
    <row r="1196" spans="1:17">
      <c r="A1196" s="12" t="s">
        <v>2804</v>
      </c>
      <c r="B1196" s="20" t="str">
        <f>VLOOKUP(A1196,'Product Database'!$1:$1048576,3,FALSE)</f>
        <v>CAP00137BR</v>
      </c>
      <c r="D1196" s="71">
        <v>1</v>
      </c>
      <c r="E1196" s="116">
        <v>10.99</v>
      </c>
      <c r="F1196" s="46">
        <v>4.99</v>
      </c>
      <c r="G1196" s="156">
        <f t="shared" si="54"/>
        <v>15.98</v>
      </c>
      <c r="H1196" s="45" t="e">
        <f>-VLOOKUP(B1196,#REF!,3,FALSE)*0.75</f>
        <v>#REF!</v>
      </c>
      <c r="I1196" s="45"/>
      <c r="J1196" s="35">
        <f t="shared" si="55"/>
        <v>-2.3969999999999998</v>
      </c>
      <c r="K1196" s="35"/>
      <c r="L1196" s="35"/>
      <c r="M1196" s="49"/>
      <c r="N1196" s="157">
        <f>Table2[[#This Row],[Mileage]]*-0.25</f>
        <v>0</v>
      </c>
      <c r="O1196" s="13"/>
      <c r="P1196" s="42" t="e">
        <f>Table2[[#This Row],[Total Payment Received Before Fees]]+Table2[[#This Row],[Unit Cost]]+Table2[[#This Row],[Shipping Cost]]+Table2[[#This Row],[Amazon Fee]]+Table2[[#This Row],[Parking Fee]]+Table2[[#This Row],[Miscellaneous / Overhead]]</f>
        <v>#REF!</v>
      </c>
      <c r="Q1196" s="38">
        <v>41732</v>
      </c>
    </row>
    <row r="1197" spans="1:17">
      <c r="A1197" s="12" t="s">
        <v>3121</v>
      </c>
      <c r="B1197" s="20" t="str">
        <f>VLOOKUP(A1197,'Product Database'!$1:$1048576,3,FALSE)</f>
        <v>HC24459</v>
      </c>
      <c r="D1197" s="71">
        <v>1</v>
      </c>
      <c r="E1197" s="116">
        <v>12.99</v>
      </c>
      <c r="F1197" s="46">
        <v>0</v>
      </c>
      <c r="G1197" s="156">
        <f t="shared" si="54"/>
        <v>12.99</v>
      </c>
      <c r="H1197" s="45" t="e">
        <f>-VLOOKUP(B1197,#REF!,3,FALSE)*0.75</f>
        <v>#REF!</v>
      </c>
      <c r="I1197" s="45"/>
      <c r="J1197" s="35">
        <f t="shared" si="55"/>
        <v>-1.9484999999999999</v>
      </c>
      <c r="K1197" s="35"/>
      <c r="L1197" s="35"/>
      <c r="M1197" s="49"/>
      <c r="N1197" s="157">
        <f>Table2[[#This Row],[Mileage]]*-0.25</f>
        <v>0</v>
      </c>
      <c r="O1197" s="13"/>
      <c r="P1197" s="42" t="e">
        <f>Table2[[#This Row],[Total Payment Received Before Fees]]+Table2[[#This Row],[Unit Cost]]+Table2[[#This Row],[Shipping Cost]]+Table2[[#This Row],[Amazon Fee]]+Table2[[#This Row],[Parking Fee]]+Table2[[#This Row],[Miscellaneous / Overhead]]</f>
        <v>#REF!</v>
      </c>
      <c r="Q1197" s="38">
        <v>41732</v>
      </c>
    </row>
    <row r="1198" spans="1:17">
      <c r="A1198" s="12" t="s">
        <v>6031</v>
      </c>
      <c r="B1198" s="20" t="str">
        <f>VLOOKUP(A1198,'Product Database'!$1:$1048576,3,FALSE)</f>
        <v>HBGKD001R</v>
      </c>
      <c r="D1198" s="71">
        <v>1</v>
      </c>
      <c r="E1198" s="116">
        <v>9.99</v>
      </c>
      <c r="F1198" s="46">
        <v>4.99</v>
      </c>
      <c r="G1198" s="156">
        <f t="shared" si="54"/>
        <v>14.98</v>
      </c>
      <c r="H1198" s="45" t="e">
        <f>-VLOOKUP(B1198,#REF!,3,FALSE)*0.75</f>
        <v>#REF!</v>
      </c>
      <c r="I1198" s="45"/>
      <c r="J1198" s="35">
        <f t="shared" si="55"/>
        <v>-2.2469999999999999</v>
      </c>
      <c r="K1198" s="35"/>
      <c r="L1198" s="35"/>
      <c r="M1198" s="49"/>
      <c r="N1198" s="157">
        <f>Table2[[#This Row],[Mileage]]*-0.25</f>
        <v>0</v>
      </c>
      <c r="O1198" s="13"/>
      <c r="P1198" s="42" t="e">
        <f>Table2[[#This Row],[Total Payment Received Before Fees]]+Table2[[#This Row],[Unit Cost]]+Table2[[#This Row],[Shipping Cost]]+Table2[[#This Row],[Amazon Fee]]+Table2[[#This Row],[Parking Fee]]+Table2[[#This Row],[Miscellaneous / Overhead]]</f>
        <v>#REF!</v>
      </c>
      <c r="Q1198" s="38">
        <v>41732</v>
      </c>
    </row>
    <row r="1199" spans="1:17">
      <c r="A1199" s="12" t="s">
        <v>3015</v>
      </c>
      <c r="B1199" s="20" t="str">
        <f>VLOOKUP(A1199,'Product Database'!$1:$1048576,3,FALSE)</f>
        <v>HC24638HM</v>
      </c>
      <c r="D1199" s="71">
        <v>1</v>
      </c>
      <c r="E1199" s="116">
        <v>6.99</v>
      </c>
      <c r="F1199" s="46">
        <v>4.99</v>
      </c>
      <c r="G1199" s="156">
        <f t="shared" si="54"/>
        <v>11.98</v>
      </c>
      <c r="H1199" s="45" t="e">
        <f>-VLOOKUP(B1199,#REF!,3,FALSE)*0.75</f>
        <v>#REF!</v>
      </c>
      <c r="I1199" s="45"/>
      <c r="J1199" s="35">
        <f t="shared" si="55"/>
        <v>-1.7969999999999999</v>
      </c>
      <c r="K1199" s="35"/>
      <c r="L1199" s="35"/>
      <c r="M1199" s="49"/>
      <c r="N1199" s="157">
        <f>Table2[[#This Row],[Mileage]]*-0.25</f>
        <v>0</v>
      </c>
      <c r="O1199" s="13"/>
      <c r="P1199" s="42" t="e">
        <f>Table2[[#This Row],[Total Payment Received Before Fees]]+Table2[[#This Row],[Unit Cost]]+Table2[[#This Row],[Shipping Cost]]+Table2[[#This Row],[Amazon Fee]]+Table2[[#This Row],[Parking Fee]]+Table2[[#This Row],[Miscellaneous / Overhead]]</f>
        <v>#REF!</v>
      </c>
      <c r="Q1199" s="38">
        <v>41732</v>
      </c>
    </row>
    <row r="1200" spans="1:17">
      <c r="A1200" s="12" t="s">
        <v>1552</v>
      </c>
      <c r="B1200" s="20" t="str">
        <f>VLOOKUP(A1200,'Product Database'!$1:$1048576,3,FALSE)</f>
        <v>HBG100338BR</v>
      </c>
      <c r="D1200" s="71">
        <v>1</v>
      </c>
      <c r="E1200" s="116">
        <v>13.49</v>
      </c>
      <c r="F1200" s="46">
        <v>5.49</v>
      </c>
      <c r="G1200" s="156">
        <f t="shared" si="54"/>
        <v>18.98</v>
      </c>
      <c r="H1200" s="45" t="e">
        <f>-VLOOKUP(B1200,#REF!,3,FALSE)*0.75</f>
        <v>#REF!</v>
      </c>
      <c r="I1200" s="45"/>
      <c r="J1200" s="35">
        <f t="shared" si="55"/>
        <v>-2.847</v>
      </c>
      <c r="K1200" s="35"/>
      <c r="L1200" s="35"/>
      <c r="M1200" s="49"/>
      <c r="N1200" s="157">
        <f>Table2[[#This Row],[Mileage]]*-0.25</f>
        <v>0</v>
      </c>
      <c r="O1200" s="13"/>
      <c r="P1200" s="42" t="e">
        <f>Table2[[#This Row],[Total Payment Received Before Fees]]+Table2[[#This Row],[Unit Cost]]+Table2[[#This Row],[Shipping Cost]]+Table2[[#This Row],[Amazon Fee]]+Table2[[#This Row],[Parking Fee]]+Table2[[#This Row],[Miscellaneous / Overhead]]</f>
        <v>#REF!</v>
      </c>
      <c r="Q1200" s="38">
        <v>41733</v>
      </c>
    </row>
    <row r="1201" spans="1:17">
      <c r="A1201" s="12" t="s">
        <v>3095</v>
      </c>
      <c r="B1201" s="20" t="str">
        <f>VLOOKUP(A1201,'Product Database'!$1:$1048576,3,FALSE)</f>
        <v>HC24637B</v>
      </c>
      <c r="D1201" s="71">
        <v>1</v>
      </c>
      <c r="E1201" s="116">
        <v>5.99</v>
      </c>
      <c r="F1201" s="46">
        <v>2.74</v>
      </c>
      <c r="G1201" s="156">
        <f t="shared" si="54"/>
        <v>8.73</v>
      </c>
      <c r="H1201" s="45" t="e">
        <f>-VLOOKUP(B1201,#REF!,3,FALSE)*0.75</f>
        <v>#REF!</v>
      </c>
      <c r="I1201" s="45"/>
      <c r="J1201" s="35">
        <f t="shared" si="55"/>
        <v>-1.3095000000000001</v>
      </c>
      <c r="K1201" s="35"/>
      <c r="L1201" s="35"/>
      <c r="M1201" s="49"/>
      <c r="N1201" s="157">
        <f>Table2[[#This Row],[Mileage]]*-0.25</f>
        <v>0</v>
      </c>
      <c r="O1201" s="13"/>
      <c r="P1201" s="42" t="e">
        <f>Table2[[#This Row],[Total Payment Received Before Fees]]+Table2[[#This Row],[Unit Cost]]+Table2[[#This Row],[Shipping Cost]]+Table2[[#This Row],[Amazon Fee]]+Table2[[#This Row],[Parking Fee]]+Table2[[#This Row],[Miscellaneous / Overhead]]</f>
        <v>#REF!</v>
      </c>
      <c r="Q1201" s="38">
        <v>41733</v>
      </c>
    </row>
    <row r="1202" spans="1:17">
      <c r="A1202" s="12" t="s">
        <v>3097</v>
      </c>
      <c r="B1202" s="20" t="str">
        <f>VLOOKUP(A1202,'Product Database'!$1:$1048576,3,FALSE)</f>
        <v>HC24637S</v>
      </c>
      <c r="D1202" s="71">
        <v>1</v>
      </c>
      <c r="E1202" s="116">
        <v>5.99</v>
      </c>
      <c r="F1202" s="46">
        <v>2.75</v>
      </c>
      <c r="G1202" s="156">
        <f t="shared" ref="G1202:G1266" si="56">SUM(E1202:F1202)</f>
        <v>8.74</v>
      </c>
      <c r="H1202" s="45" t="e">
        <f>-VLOOKUP(B1202,#REF!,3,FALSE)*0.75</f>
        <v>#REF!</v>
      </c>
      <c r="I1202" s="45"/>
      <c r="J1202" s="35">
        <f t="shared" si="55"/>
        <v>-1.3109999999999999</v>
      </c>
      <c r="K1202" s="35"/>
      <c r="L1202" s="35"/>
      <c r="M1202" s="49"/>
      <c r="N1202" s="157">
        <f>Table2[[#This Row],[Mileage]]*-0.25</f>
        <v>0</v>
      </c>
      <c r="O1202" s="13"/>
      <c r="P1202" s="42" t="e">
        <f>Table2[[#This Row],[Total Payment Received Before Fees]]+Table2[[#This Row],[Unit Cost]]+Table2[[#This Row],[Shipping Cost]]+Table2[[#This Row],[Amazon Fee]]+Table2[[#This Row],[Parking Fee]]+Table2[[#This Row],[Miscellaneous / Overhead]]</f>
        <v>#REF!</v>
      </c>
      <c r="Q1202" s="38">
        <v>41733</v>
      </c>
    </row>
    <row r="1203" spans="1:17">
      <c r="A1203" s="12" t="s">
        <v>6028</v>
      </c>
      <c r="B1203" s="20" t="str">
        <f>VLOOKUP(A1203,'Product Database'!$1:$1048576,3,FALSE)</f>
        <v>HBG100903FU</v>
      </c>
      <c r="D1203" s="71">
        <v>1</v>
      </c>
      <c r="E1203" s="116">
        <v>9.99</v>
      </c>
      <c r="F1203" s="46">
        <v>2.75</v>
      </c>
      <c r="G1203" s="156">
        <f t="shared" si="56"/>
        <v>12.74</v>
      </c>
      <c r="H1203" s="45" t="e">
        <f>-VLOOKUP(B1203,#REF!,3,FALSE)*0.75</f>
        <v>#REF!</v>
      </c>
      <c r="I1203" s="45"/>
      <c r="J1203" s="35">
        <f t="shared" si="55"/>
        <v>-1.911</v>
      </c>
      <c r="K1203" s="35"/>
      <c r="L1203" s="35"/>
      <c r="M1203" s="49"/>
      <c r="N1203" s="157">
        <f>Table2[[#This Row],[Mileage]]*-0.25</f>
        <v>0</v>
      </c>
      <c r="O1203" s="13"/>
      <c r="P1203" s="42" t="e">
        <f>Table2[[#This Row],[Total Payment Received Before Fees]]+Table2[[#This Row],[Unit Cost]]+Table2[[#This Row],[Shipping Cost]]+Table2[[#This Row],[Amazon Fee]]+Table2[[#This Row],[Parking Fee]]+Table2[[#This Row],[Miscellaneous / Overhead]]</f>
        <v>#REF!</v>
      </c>
      <c r="Q1203" s="38">
        <v>41733</v>
      </c>
    </row>
    <row r="1204" spans="1:17">
      <c r="A1204" s="12" t="s">
        <v>6045</v>
      </c>
      <c r="B1204" s="20" t="str">
        <f>VLOOKUP(A1204,'Product Database'!$1:$1048576,3,FALSE)</f>
        <v>HBG100905YL</v>
      </c>
      <c r="D1204" s="71">
        <v>1</v>
      </c>
      <c r="E1204" s="116">
        <v>9.99</v>
      </c>
      <c r="F1204" s="46">
        <v>2.74</v>
      </c>
      <c r="G1204" s="156">
        <f t="shared" si="56"/>
        <v>12.73</v>
      </c>
      <c r="H1204" s="45" t="e">
        <f>-VLOOKUP(B1204,#REF!,3,FALSE)*0.75</f>
        <v>#REF!</v>
      </c>
      <c r="I1204" s="45"/>
      <c r="J1204" s="35">
        <f t="shared" si="55"/>
        <v>-1.9095</v>
      </c>
      <c r="K1204" s="35"/>
      <c r="L1204" s="35"/>
      <c r="M1204" s="49"/>
      <c r="N1204" s="157">
        <f>Table2[[#This Row],[Mileage]]*-0.25</f>
        <v>0</v>
      </c>
      <c r="O1204" s="13"/>
      <c r="P1204" s="42" t="e">
        <f>Table2[[#This Row],[Total Payment Received Before Fees]]+Table2[[#This Row],[Unit Cost]]+Table2[[#This Row],[Shipping Cost]]+Table2[[#This Row],[Amazon Fee]]+Table2[[#This Row],[Parking Fee]]+Table2[[#This Row],[Miscellaneous / Overhead]]</f>
        <v>#REF!</v>
      </c>
      <c r="Q1204" s="38">
        <v>41733</v>
      </c>
    </row>
    <row r="1205" spans="1:17">
      <c r="A1205" s="12" t="s">
        <v>2987</v>
      </c>
      <c r="B1205" s="20" t="str">
        <f>VLOOKUP(A1205,'Product Database'!$1:$1048576,3,FALSE)</f>
        <v>HC24653G</v>
      </c>
      <c r="D1205" s="71">
        <v>1</v>
      </c>
      <c r="E1205" s="116">
        <v>11.99</v>
      </c>
      <c r="F1205" s="46">
        <v>4.99</v>
      </c>
      <c r="G1205" s="156">
        <f t="shared" si="56"/>
        <v>16.98</v>
      </c>
      <c r="H1205" s="45" t="e">
        <f>-VLOOKUP(B1205,#REF!,3,FALSE)*0.75</f>
        <v>#REF!</v>
      </c>
      <c r="I1205" s="45"/>
      <c r="J1205" s="35">
        <f t="shared" si="55"/>
        <v>-2.5470000000000002</v>
      </c>
      <c r="K1205" s="35"/>
      <c r="L1205" s="35"/>
      <c r="M1205" s="49"/>
      <c r="N1205" s="157">
        <f>Table2[[#This Row],[Mileage]]*-0.25</f>
        <v>0</v>
      </c>
      <c r="O1205" s="13"/>
      <c r="P1205" s="42" t="e">
        <f>Table2[[#This Row],[Total Payment Received Before Fees]]+Table2[[#This Row],[Unit Cost]]+Table2[[#This Row],[Shipping Cost]]+Table2[[#This Row],[Amazon Fee]]+Table2[[#This Row],[Parking Fee]]+Table2[[#This Row],[Miscellaneous / Overhead]]</f>
        <v>#REF!</v>
      </c>
      <c r="Q1205" s="38">
        <v>41733</v>
      </c>
    </row>
    <row r="1206" spans="1:17">
      <c r="A1206" s="12" t="s">
        <v>3481</v>
      </c>
      <c r="B1206" s="20" t="str">
        <f>VLOOKUP(A1206,'Product Database'!$1:$1048576,3,FALSE)</f>
        <v>LC00057BR</v>
      </c>
      <c r="D1206" s="71">
        <v>1</v>
      </c>
      <c r="E1206" s="116">
        <v>8.99</v>
      </c>
      <c r="F1206" s="46">
        <v>4.99</v>
      </c>
      <c r="G1206" s="156">
        <f t="shared" si="56"/>
        <v>13.98</v>
      </c>
      <c r="H1206" s="45" t="e">
        <f>-VLOOKUP(B1206,#REF!,3,FALSE)*0.75</f>
        <v>#REF!</v>
      </c>
      <c r="I1206" s="45"/>
      <c r="J1206" s="35">
        <f t="shared" si="55"/>
        <v>-2.097</v>
      </c>
      <c r="K1206" s="35"/>
      <c r="L1206" s="35"/>
      <c r="M1206" s="49"/>
      <c r="N1206" s="157">
        <f>Table2[[#This Row],[Mileage]]*-0.25</f>
        <v>0</v>
      </c>
      <c r="O1206" s="13"/>
      <c r="P1206" s="42" t="e">
        <f>Table2[[#This Row],[Total Payment Received Before Fees]]+Table2[[#This Row],[Unit Cost]]+Table2[[#This Row],[Shipping Cost]]+Table2[[#This Row],[Amazon Fee]]+Table2[[#This Row],[Parking Fee]]+Table2[[#This Row],[Miscellaneous / Overhead]]</f>
        <v>#REF!</v>
      </c>
      <c r="Q1206" s="38">
        <v>41733</v>
      </c>
    </row>
    <row r="1207" spans="1:17">
      <c r="A1207" s="12" t="s">
        <v>1521</v>
      </c>
      <c r="B1207" s="20" t="str">
        <f>VLOOKUP(A1207,'Product Database'!$1:$1048576,3,FALSE)</f>
        <v>HBG100433R</v>
      </c>
      <c r="D1207" s="71">
        <v>1</v>
      </c>
      <c r="E1207" s="116">
        <v>19.989999999999998</v>
      </c>
      <c r="F1207" s="46">
        <v>6.49</v>
      </c>
      <c r="G1207" s="156">
        <f t="shared" si="56"/>
        <v>26.479999999999997</v>
      </c>
      <c r="H1207" s="45" t="e">
        <f>-VLOOKUP(B1207,#REF!,3,FALSE)*0.75</f>
        <v>#REF!</v>
      </c>
      <c r="I1207" s="45"/>
      <c r="J1207" s="35">
        <f t="shared" si="55"/>
        <v>-3.9719999999999995</v>
      </c>
      <c r="K1207" s="35"/>
      <c r="L1207" s="35"/>
      <c r="M1207" s="49"/>
      <c r="N1207" s="157">
        <f>Table2[[#This Row],[Mileage]]*-0.25</f>
        <v>0</v>
      </c>
      <c r="O1207" s="13"/>
      <c r="P1207" s="42" t="e">
        <f>Table2[[#This Row],[Total Payment Received Before Fees]]+Table2[[#This Row],[Unit Cost]]+Table2[[#This Row],[Shipping Cost]]+Table2[[#This Row],[Amazon Fee]]+Table2[[#This Row],[Parking Fee]]+Table2[[#This Row],[Miscellaneous / Overhead]]</f>
        <v>#REF!</v>
      </c>
      <c r="Q1207" s="38">
        <v>41733</v>
      </c>
    </row>
    <row r="1208" spans="1:17">
      <c r="A1208" s="12" t="s">
        <v>6028</v>
      </c>
      <c r="B1208" s="20" t="str">
        <f>VLOOKUP(A1208,'Product Database'!$1:$1048576,3,FALSE)</f>
        <v>HBG100903FU</v>
      </c>
      <c r="D1208" s="71">
        <v>1</v>
      </c>
      <c r="E1208" s="116">
        <v>9.99</v>
      </c>
      <c r="F1208" s="46">
        <v>4.99</v>
      </c>
      <c r="G1208" s="156">
        <f t="shared" si="56"/>
        <v>14.98</v>
      </c>
      <c r="H1208" s="45" t="e">
        <f>-VLOOKUP(B1208,#REF!,3,FALSE)*0.75</f>
        <v>#REF!</v>
      </c>
      <c r="I1208" s="45"/>
      <c r="J1208" s="35">
        <f t="shared" si="55"/>
        <v>-2.2469999999999999</v>
      </c>
      <c r="K1208" s="35"/>
      <c r="L1208" s="35"/>
      <c r="M1208" s="49"/>
      <c r="N1208" s="157">
        <f>Table2[[#This Row],[Mileage]]*-0.25</f>
        <v>0</v>
      </c>
      <c r="O1208" s="13"/>
      <c r="P1208" s="42" t="e">
        <f>Table2[[#This Row],[Total Payment Received Before Fees]]+Table2[[#This Row],[Unit Cost]]+Table2[[#This Row],[Shipping Cost]]+Table2[[#This Row],[Amazon Fee]]+Table2[[#This Row],[Parking Fee]]+Table2[[#This Row],[Miscellaneous / Overhead]]</f>
        <v>#REF!</v>
      </c>
      <c r="Q1208" s="38">
        <v>41733</v>
      </c>
    </row>
    <row r="1209" spans="1:17">
      <c r="A1209" s="12" t="s">
        <v>3057</v>
      </c>
      <c r="B1209" s="20" t="str">
        <f>VLOOKUP(A1209,'Product Database'!$1:$1048576,3,FALSE)</f>
        <v>HC24624S</v>
      </c>
      <c r="D1209" s="71">
        <v>1</v>
      </c>
      <c r="E1209" s="116">
        <v>8.99</v>
      </c>
      <c r="F1209" s="46">
        <v>4.99</v>
      </c>
      <c r="G1209" s="156">
        <f t="shared" si="56"/>
        <v>13.98</v>
      </c>
      <c r="H1209" s="45" t="e">
        <f>-VLOOKUP(B1209,#REF!,3,FALSE)*0.75</f>
        <v>#REF!</v>
      </c>
      <c r="I1209" s="45"/>
      <c r="J1209" s="35">
        <f t="shared" si="55"/>
        <v>-2.097</v>
      </c>
      <c r="K1209" s="35"/>
      <c r="L1209" s="35"/>
      <c r="M1209" s="49"/>
      <c r="N1209" s="157">
        <f>Table2[[#This Row],[Mileage]]*-0.25</f>
        <v>0</v>
      </c>
      <c r="O1209" s="13"/>
      <c r="P1209" s="42" t="e">
        <f>Table2[[#This Row],[Total Payment Received Before Fees]]+Table2[[#This Row],[Unit Cost]]+Table2[[#This Row],[Shipping Cost]]+Table2[[#This Row],[Amazon Fee]]+Table2[[#This Row],[Parking Fee]]+Table2[[#This Row],[Miscellaneous / Overhead]]</f>
        <v>#REF!</v>
      </c>
      <c r="Q1209" s="38">
        <v>41733</v>
      </c>
    </row>
    <row r="1210" spans="1:17">
      <c r="A1210" s="12" t="s">
        <v>2985</v>
      </c>
      <c r="B1210" s="20" t="str">
        <f>VLOOKUP(A1210,'Product Database'!$1:$1048576,3,FALSE)</f>
        <v>HC24653BD</v>
      </c>
      <c r="D1210" s="71">
        <v>1</v>
      </c>
      <c r="E1210" s="116">
        <v>11.99</v>
      </c>
      <c r="F1210" s="46">
        <v>4.99</v>
      </c>
      <c r="G1210" s="156">
        <f t="shared" si="56"/>
        <v>16.98</v>
      </c>
      <c r="H1210" s="45" t="e">
        <f>-VLOOKUP(B1210,#REF!,3,FALSE)*0.75</f>
        <v>#REF!</v>
      </c>
      <c r="I1210" s="45"/>
      <c r="J1210" s="35">
        <f t="shared" si="55"/>
        <v>-2.5470000000000002</v>
      </c>
      <c r="K1210" s="35"/>
      <c r="L1210" s="35"/>
      <c r="M1210" s="49"/>
      <c r="N1210" s="157">
        <f>Table2[[#This Row],[Mileage]]*-0.25</f>
        <v>0</v>
      </c>
      <c r="O1210" s="13"/>
      <c r="P1210" s="42" t="e">
        <f>Table2[[#This Row],[Total Payment Received Before Fees]]+Table2[[#This Row],[Unit Cost]]+Table2[[#This Row],[Shipping Cost]]+Table2[[#This Row],[Amazon Fee]]+Table2[[#This Row],[Parking Fee]]+Table2[[#This Row],[Miscellaneous / Overhead]]</f>
        <v>#REF!</v>
      </c>
      <c r="Q1210" s="38">
        <v>41733</v>
      </c>
    </row>
    <row r="1211" spans="1:17">
      <c r="A1211" s="12" t="s">
        <v>2365</v>
      </c>
      <c r="B1211" s="20" t="str">
        <f>VLOOKUP(A1211,'Product Database'!$1:$1048576,3,FALSE)</f>
        <v>GCB1295</v>
      </c>
      <c r="D1211" s="71">
        <v>1</v>
      </c>
      <c r="E1211" s="116">
        <v>8.99</v>
      </c>
      <c r="F1211" s="46">
        <v>4.74</v>
      </c>
      <c r="G1211" s="156">
        <f t="shared" si="56"/>
        <v>13.73</v>
      </c>
      <c r="H1211" s="45" t="e">
        <f>-VLOOKUP(B1211,#REF!,3,FALSE)*0.75</f>
        <v>#REF!</v>
      </c>
      <c r="I1211" s="45"/>
      <c r="J1211" s="35">
        <f t="shared" si="55"/>
        <v>-2.0594999999999999</v>
      </c>
      <c r="K1211" s="35"/>
      <c r="L1211" s="35"/>
      <c r="M1211" s="49"/>
      <c r="N1211" s="157">
        <f>Table2[[#This Row],[Mileage]]*-0.25</f>
        <v>0</v>
      </c>
      <c r="O1211" s="13"/>
      <c r="P1211" s="42" t="e">
        <f>Table2[[#This Row],[Total Payment Received Before Fees]]+Table2[[#This Row],[Unit Cost]]+Table2[[#This Row],[Shipping Cost]]+Table2[[#This Row],[Amazon Fee]]+Table2[[#This Row],[Parking Fee]]+Table2[[#This Row],[Miscellaneous / Overhead]]</f>
        <v>#REF!</v>
      </c>
      <c r="Q1211" s="38">
        <v>41733</v>
      </c>
    </row>
    <row r="1212" spans="1:17">
      <c r="A1212" s="12" t="s">
        <v>6026</v>
      </c>
      <c r="B1212" s="20" t="str">
        <f>VLOOKUP(A1212,'Product Database'!$1:$1048576,3,FALSE)</f>
        <v>HBGKD001B</v>
      </c>
      <c r="D1212" s="71">
        <v>1</v>
      </c>
      <c r="E1212" s="116">
        <v>9.99</v>
      </c>
      <c r="F1212" s="46">
        <v>4.99</v>
      </c>
      <c r="G1212" s="156">
        <f t="shared" si="56"/>
        <v>14.98</v>
      </c>
      <c r="H1212" s="45" t="e">
        <f>-VLOOKUP(B1212,#REF!,3,FALSE)*0.75</f>
        <v>#REF!</v>
      </c>
      <c r="I1212" s="45"/>
      <c r="J1212" s="35">
        <f t="shared" si="55"/>
        <v>-2.2469999999999999</v>
      </c>
      <c r="K1212" s="35"/>
      <c r="L1212" s="35"/>
      <c r="M1212" s="49"/>
      <c r="N1212" s="157">
        <f>Table2[[#This Row],[Mileage]]*-0.25</f>
        <v>0</v>
      </c>
      <c r="O1212" s="13"/>
      <c r="P1212" s="42" t="e">
        <f>Table2[[#This Row],[Total Payment Received Before Fees]]+Table2[[#This Row],[Unit Cost]]+Table2[[#This Row],[Shipping Cost]]+Table2[[#This Row],[Amazon Fee]]+Table2[[#This Row],[Parking Fee]]+Table2[[#This Row],[Miscellaneous / Overhead]]</f>
        <v>#REF!</v>
      </c>
      <c r="Q1212" s="38">
        <v>41733</v>
      </c>
    </row>
    <row r="1213" spans="1:17">
      <c r="A1213" s="12" t="s">
        <v>5947</v>
      </c>
      <c r="B1213" s="20" t="str">
        <f>VLOOKUP(A1213,'Product Database'!$1:$1048576,3,FALSE)</f>
        <v>HX00147S</v>
      </c>
      <c r="D1213" s="71">
        <v>1</v>
      </c>
      <c r="E1213" s="116">
        <v>16.18</v>
      </c>
      <c r="F1213" s="46">
        <v>5.49</v>
      </c>
      <c r="G1213" s="156">
        <f t="shared" si="56"/>
        <v>21.67</v>
      </c>
      <c r="H1213" s="45" t="e">
        <f>-VLOOKUP(B1213,#REF!,3,FALSE)*0.75</f>
        <v>#REF!</v>
      </c>
      <c r="I1213" s="45"/>
      <c r="J1213" s="35">
        <f t="shared" ref="J1213:J1277" si="57">-(G1213*0.15)</f>
        <v>-3.2505000000000002</v>
      </c>
      <c r="K1213" s="35"/>
      <c r="L1213" s="35"/>
      <c r="M1213" s="49"/>
      <c r="N1213" s="157">
        <f>Table2[[#This Row],[Mileage]]*-0.25</f>
        <v>0</v>
      </c>
      <c r="O1213" s="13"/>
      <c r="P1213" s="42" t="e">
        <f>Table2[[#This Row],[Total Payment Received Before Fees]]+Table2[[#This Row],[Unit Cost]]+Table2[[#This Row],[Shipping Cost]]+Table2[[#This Row],[Amazon Fee]]+Table2[[#This Row],[Parking Fee]]+Table2[[#This Row],[Miscellaneous / Overhead]]</f>
        <v>#REF!</v>
      </c>
      <c r="Q1213" s="38">
        <v>41734</v>
      </c>
    </row>
    <row r="1214" spans="1:17">
      <c r="A1214" s="12" t="s">
        <v>384</v>
      </c>
      <c r="B1214" s="20" t="str">
        <f>VLOOKUP(A1214,'Product Database'!$1:$1048576,3,FALSE)</f>
        <v>HWZZ002</v>
      </c>
      <c r="D1214" s="71">
        <v>1</v>
      </c>
      <c r="E1214" s="116">
        <v>8.99</v>
      </c>
      <c r="F1214" s="46">
        <v>5.49</v>
      </c>
      <c r="G1214" s="156">
        <f t="shared" si="56"/>
        <v>14.48</v>
      </c>
      <c r="H1214" s="45" t="e">
        <f>-VLOOKUP(B1214,#REF!,3,FALSE)*0.75</f>
        <v>#REF!</v>
      </c>
      <c r="I1214" s="45"/>
      <c r="J1214" s="35">
        <f t="shared" si="57"/>
        <v>-2.1720000000000002</v>
      </c>
      <c r="K1214" s="35"/>
      <c r="L1214" s="35"/>
      <c r="M1214" s="49"/>
      <c r="N1214" s="157">
        <f>Table2[[#This Row],[Mileage]]*-0.25</f>
        <v>0</v>
      </c>
      <c r="O1214" s="13"/>
      <c r="P1214" s="42" t="e">
        <f>Table2[[#This Row],[Total Payment Received Before Fees]]+Table2[[#This Row],[Unit Cost]]+Table2[[#This Row],[Shipping Cost]]+Table2[[#This Row],[Amazon Fee]]+Table2[[#This Row],[Parking Fee]]+Table2[[#This Row],[Miscellaneous / Overhead]]</f>
        <v>#REF!</v>
      </c>
      <c r="Q1214" s="38">
        <v>41734</v>
      </c>
    </row>
    <row r="1215" spans="1:17">
      <c r="A1215" s="12" t="s">
        <v>3117</v>
      </c>
      <c r="B1215" s="20" t="str">
        <f>VLOOKUP(A1215,'Product Database'!$1:$1048576,3,FALSE)</f>
        <v>HC24472</v>
      </c>
      <c r="D1215" s="71">
        <v>1</v>
      </c>
      <c r="E1215" s="116">
        <v>6.99</v>
      </c>
      <c r="F1215" s="46">
        <v>4.99</v>
      </c>
      <c r="G1215" s="156">
        <f t="shared" si="56"/>
        <v>11.98</v>
      </c>
      <c r="H1215" s="45" t="e">
        <f>-VLOOKUP(B1215,#REF!,3,FALSE)*0.75</f>
        <v>#REF!</v>
      </c>
      <c r="I1215" s="45"/>
      <c r="J1215" s="35">
        <f t="shared" si="57"/>
        <v>-1.7969999999999999</v>
      </c>
      <c r="K1215" s="35"/>
      <c r="L1215" s="35"/>
      <c r="M1215" s="49"/>
      <c r="N1215" s="157">
        <f>Table2[[#This Row],[Mileage]]*-0.25</f>
        <v>0</v>
      </c>
      <c r="O1215" s="13"/>
      <c r="P1215" s="42" t="e">
        <f>Table2[[#This Row],[Total Payment Received Before Fees]]+Table2[[#This Row],[Unit Cost]]+Table2[[#This Row],[Shipping Cost]]+Table2[[#This Row],[Amazon Fee]]+Table2[[#This Row],[Parking Fee]]+Table2[[#This Row],[Miscellaneous / Overhead]]</f>
        <v>#REF!</v>
      </c>
      <c r="Q1215" s="38">
        <v>41734</v>
      </c>
    </row>
    <row r="1216" spans="1:17">
      <c r="A1216" s="12" t="s">
        <v>6030</v>
      </c>
      <c r="B1216" s="20" t="str">
        <f>VLOOKUP(A1216,'Product Database'!$1:$1048576,3,FALSE)</f>
        <v>HBGKD001PU</v>
      </c>
      <c r="D1216" s="71">
        <v>1</v>
      </c>
      <c r="E1216" s="116">
        <v>9.99</v>
      </c>
      <c r="F1216" s="46">
        <v>4.99</v>
      </c>
      <c r="G1216" s="156">
        <f t="shared" si="56"/>
        <v>14.98</v>
      </c>
      <c r="H1216" s="45" t="e">
        <f>-VLOOKUP(B1216,#REF!,3,FALSE)*0.75</f>
        <v>#REF!</v>
      </c>
      <c r="I1216" s="45"/>
      <c r="J1216" s="35">
        <f t="shared" si="57"/>
        <v>-2.2469999999999999</v>
      </c>
      <c r="K1216" s="35"/>
      <c r="L1216" s="35"/>
      <c r="M1216" s="49"/>
      <c r="N1216" s="157">
        <f>Table2[[#This Row],[Mileage]]*-0.25</f>
        <v>0</v>
      </c>
      <c r="O1216" s="13"/>
      <c r="P1216" s="42" t="e">
        <f>Table2[[#This Row],[Total Payment Received Before Fees]]+Table2[[#This Row],[Unit Cost]]+Table2[[#This Row],[Shipping Cost]]+Table2[[#This Row],[Amazon Fee]]+Table2[[#This Row],[Parking Fee]]+Table2[[#This Row],[Miscellaneous / Overhead]]</f>
        <v>#REF!</v>
      </c>
      <c r="Q1216" s="38">
        <v>41734</v>
      </c>
    </row>
    <row r="1217" spans="1:17">
      <c r="A1217" s="12" t="s">
        <v>247</v>
      </c>
      <c r="B1217" s="20" t="str">
        <f>VLOOKUP(A1217,'Product Database'!$1:$1048576,3,FALSE)</f>
        <v>HBG100434B</v>
      </c>
      <c r="D1217" s="71">
        <v>1</v>
      </c>
      <c r="E1217" s="116">
        <v>20.49</v>
      </c>
      <c r="F1217" s="46">
        <v>6.49</v>
      </c>
      <c r="G1217" s="156">
        <f t="shared" si="56"/>
        <v>26.979999999999997</v>
      </c>
      <c r="H1217" s="45">
        <v>-6</v>
      </c>
      <c r="I1217" s="45"/>
      <c r="J1217" s="35">
        <f t="shared" si="57"/>
        <v>-4.0469999999999997</v>
      </c>
      <c r="K1217" s="35"/>
      <c r="L1217" s="35"/>
      <c r="M1217" s="49"/>
      <c r="N1217" s="157">
        <f>Table2[[#This Row],[Mileage]]*-0.25</f>
        <v>0</v>
      </c>
      <c r="O1217" s="13"/>
      <c r="P1217" s="42">
        <f>Table2[[#This Row],[Total Payment Received Before Fees]]+Table2[[#This Row],[Unit Cost]]+Table2[[#This Row],[Shipping Cost]]+Table2[[#This Row],[Amazon Fee]]+Table2[[#This Row],[Parking Fee]]+Table2[[#This Row],[Miscellaneous / Overhead]]</f>
        <v>16.932999999999996</v>
      </c>
      <c r="Q1217" s="38">
        <v>41734</v>
      </c>
    </row>
    <row r="1218" spans="1:17">
      <c r="A1218" s="12" t="s">
        <v>189</v>
      </c>
      <c r="B1218" s="20" t="str">
        <f>VLOOKUP(A1218,'Product Database'!$1:$1048576,3,FALSE)</f>
        <v>HBG100613S</v>
      </c>
      <c r="D1218" s="71">
        <v>1</v>
      </c>
      <c r="E1218" s="116">
        <v>20</v>
      </c>
      <c r="F1218" s="46">
        <v>5.49</v>
      </c>
      <c r="G1218" s="156">
        <f t="shared" si="56"/>
        <v>25.490000000000002</v>
      </c>
      <c r="H1218" s="45" t="e">
        <f>-VLOOKUP(B1218,#REF!,3,FALSE)*0.75</f>
        <v>#REF!</v>
      </c>
      <c r="I1218" s="45"/>
      <c r="J1218" s="35">
        <f t="shared" si="57"/>
        <v>-3.8235000000000001</v>
      </c>
      <c r="K1218" s="35"/>
      <c r="L1218" s="35"/>
      <c r="M1218" s="49"/>
      <c r="N1218" s="157">
        <f>Table2[[#This Row],[Mileage]]*-0.25</f>
        <v>0</v>
      </c>
      <c r="O1218" s="13"/>
      <c r="P1218" s="42" t="e">
        <f>Table2[[#This Row],[Total Payment Received Before Fees]]+Table2[[#This Row],[Unit Cost]]+Table2[[#This Row],[Shipping Cost]]+Table2[[#This Row],[Amazon Fee]]+Table2[[#This Row],[Parking Fee]]+Table2[[#This Row],[Miscellaneous / Overhead]]</f>
        <v>#REF!</v>
      </c>
      <c r="Q1218" s="38">
        <v>41734</v>
      </c>
    </row>
    <row r="1219" spans="1:17">
      <c r="A1219" s="12" t="s">
        <v>1552</v>
      </c>
      <c r="B1219" s="20" t="str">
        <f>VLOOKUP(A1219,'Product Database'!$1:$1048576,3,FALSE)</f>
        <v>HBG100338BR</v>
      </c>
      <c r="D1219" s="71">
        <v>1</v>
      </c>
      <c r="E1219" s="116">
        <v>13.49</v>
      </c>
      <c r="F1219" s="46">
        <v>5.49</v>
      </c>
      <c r="G1219" s="156">
        <f t="shared" si="56"/>
        <v>18.98</v>
      </c>
      <c r="H1219" s="45" t="e">
        <f>-VLOOKUP(B1219,#REF!,3,FALSE)*0.75</f>
        <v>#REF!</v>
      </c>
      <c r="I1219" s="45"/>
      <c r="J1219" s="35">
        <f t="shared" si="57"/>
        <v>-2.847</v>
      </c>
      <c r="K1219" s="35"/>
      <c r="L1219" s="35"/>
      <c r="M1219" s="49"/>
      <c r="N1219" s="157">
        <f>Table2[[#This Row],[Mileage]]*-0.25</f>
        <v>0</v>
      </c>
      <c r="O1219" s="13"/>
      <c r="P1219" s="42" t="e">
        <f>Table2[[#This Row],[Total Payment Received Before Fees]]+Table2[[#This Row],[Unit Cost]]+Table2[[#This Row],[Shipping Cost]]+Table2[[#This Row],[Amazon Fee]]+Table2[[#This Row],[Parking Fee]]+Table2[[#This Row],[Miscellaneous / Overhead]]</f>
        <v>#REF!</v>
      </c>
      <c r="Q1219" s="38">
        <v>41734</v>
      </c>
    </row>
    <row r="1220" spans="1:17">
      <c r="A1220" s="12" t="s">
        <v>2822</v>
      </c>
      <c r="B1220" s="20" t="str">
        <f>VLOOKUP(A1220,'Product Database'!$1:$1048576,3,FALSE)</f>
        <v>CAP-00099B</v>
      </c>
      <c r="D1220" s="71">
        <v>1</v>
      </c>
      <c r="E1220" s="116">
        <v>11.99</v>
      </c>
      <c r="F1220" s="46">
        <v>4.99</v>
      </c>
      <c r="G1220" s="156">
        <f t="shared" si="56"/>
        <v>16.98</v>
      </c>
      <c r="H1220" s="45" t="e">
        <f>-VLOOKUP(B1220,#REF!,3,FALSE)*0.75</f>
        <v>#REF!</v>
      </c>
      <c r="I1220" s="45"/>
      <c r="J1220" s="35">
        <f t="shared" si="57"/>
        <v>-2.5470000000000002</v>
      </c>
      <c r="K1220" s="35"/>
      <c r="L1220" s="35"/>
      <c r="M1220" s="49"/>
      <c r="N1220" s="157">
        <f>Table2[[#This Row],[Mileage]]*-0.25</f>
        <v>0</v>
      </c>
      <c r="O1220" s="13"/>
      <c r="P1220" s="42" t="e">
        <f>Table2[[#This Row],[Total Payment Received Before Fees]]+Table2[[#This Row],[Unit Cost]]+Table2[[#This Row],[Shipping Cost]]+Table2[[#This Row],[Amazon Fee]]+Table2[[#This Row],[Parking Fee]]+Table2[[#This Row],[Miscellaneous / Overhead]]</f>
        <v>#REF!</v>
      </c>
      <c r="Q1220" s="38">
        <v>41734</v>
      </c>
    </row>
    <row r="1221" spans="1:17">
      <c r="A1221" s="12" t="s">
        <v>189</v>
      </c>
      <c r="B1221" s="20" t="str">
        <f>VLOOKUP(A1221,'Product Database'!$1:$1048576,3,FALSE)</f>
        <v>HBG100613S</v>
      </c>
      <c r="D1221" s="71">
        <v>1</v>
      </c>
      <c r="E1221" s="116">
        <v>20</v>
      </c>
      <c r="F1221" s="46">
        <v>5.49</v>
      </c>
      <c r="G1221" s="156">
        <f t="shared" si="56"/>
        <v>25.490000000000002</v>
      </c>
      <c r="H1221" s="45" t="e">
        <f>-VLOOKUP(B1221,#REF!,3,FALSE)*0.75</f>
        <v>#REF!</v>
      </c>
      <c r="I1221" s="45"/>
      <c r="J1221" s="35">
        <f t="shared" si="57"/>
        <v>-3.8235000000000001</v>
      </c>
      <c r="K1221" s="35"/>
      <c r="L1221" s="35"/>
      <c r="M1221" s="49"/>
      <c r="N1221" s="157">
        <f>Table2[[#This Row],[Mileage]]*-0.25</f>
        <v>0</v>
      </c>
      <c r="O1221" s="13"/>
      <c r="P1221" s="42" t="e">
        <f>Table2[[#This Row],[Total Payment Received Before Fees]]+Table2[[#This Row],[Unit Cost]]+Table2[[#This Row],[Shipping Cost]]+Table2[[#This Row],[Amazon Fee]]+Table2[[#This Row],[Parking Fee]]+Table2[[#This Row],[Miscellaneous / Overhead]]</f>
        <v>#REF!</v>
      </c>
      <c r="Q1221" s="38">
        <v>41735</v>
      </c>
    </row>
    <row r="1222" spans="1:17">
      <c r="A1222" s="12">
        <v>1</v>
      </c>
      <c r="B1222" s="20" t="str">
        <f>VLOOKUP(A1222,'Product Database'!$1:$1048576,3,FALSE)</f>
        <v>HBG100154B</v>
      </c>
      <c r="D1222" s="71">
        <v>1</v>
      </c>
      <c r="E1222" s="116">
        <v>9.99</v>
      </c>
      <c r="F1222" s="46">
        <v>4.99</v>
      </c>
      <c r="G1222" s="156">
        <f t="shared" si="56"/>
        <v>14.98</v>
      </c>
      <c r="H1222" s="45" t="e">
        <f>-VLOOKUP(B1222,#REF!,3,FALSE)*0.75</f>
        <v>#REF!</v>
      </c>
      <c r="I1222" s="45"/>
      <c r="J1222" s="35">
        <f t="shared" si="57"/>
        <v>-2.2469999999999999</v>
      </c>
      <c r="K1222" s="35"/>
      <c r="L1222" s="35"/>
      <c r="M1222" s="49"/>
      <c r="N1222" s="157">
        <f>Table2[[#This Row],[Mileage]]*-0.25</f>
        <v>0</v>
      </c>
      <c r="O1222" s="13"/>
      <c r="P1222" s="42" t="e">
        <f>Table2[[#This Row],[Total Payment Received Before Fees]]+Table2[[#This Row],[Unit Cost]]+Table2[[#This Row],[Shipping Cost]]+Table2[[#This Row],[Amazon Fee]]+Table2[[#This Row],[Parking Fee]]+Table2[[#This Row],[Miscellaneous / Overhead]]</f>
        <v>#REF!</v>
      </c>
      <c r="Q1222" s="38">
        <v>41735</v>
      </c>
    </row>
    <row r="1223" spans="1:17">
      <c r="A1223" s="12" t="s">
        <v>3003</v>
      </c>
      <c r="B1223" s="20" t="str">
        <f>VLOOKUP(A1223,'Product Database'!$1:$1048576,3,FALSE)</f>
        <v>HCXQ001B</v>
      </c>
      <c r="D1223" s="71">
        <v>1</v>
      </c>
      <c r="E1223" s="116">
        <v>14.99</v>
      </c>
      <c r="F1223" s="46">
        <v>4.99</v>
      </c>
      <c r="G1223" s="156">
        <f t="shared" si="56"/>
        <v>19.98</v>
      </c>
      <c r="H1223" s="45" t="e">
        <f>-VLOOKUP(B1223,#REF!,3,FALSE)*0.75</f>
        <v>#REF!</v>
      </c>
      <c r="I1223" s="45"/>
      <c r="J1223" s="35">
        <f t="shared" si="57"/>
        <v>-2.9969999999999999</v>
      </c>
      <c r="K1223" s="35"/>
      <c r="L1223" s="35"/>
      <c r="M1223" s="49"/>
      <c r="N1223" s="157">
        <f>Table2[[#This Row],[Mileage]]*-0.25</f>
        <v>0</v>
      </c>
      <c r="O1223" s="13"/>
      <c r="P1223" s="42" t="e">
        <f>Table2[[#This Row],[Total Payment Received Before Fees]]+Table2[[#This Row],[Unit Cost]]+Table2[[#This Row],[Shipping Cost]]+Table2[[#This Row],[Amazon Fee]]+Table2[[#This Row],[Parking Fee]]+Table2[[#This Row],[Miscellaneous / Overhead]]</f>
        <v>#REF!</v>
      </c>
      <c r="Q1223" s="38">
        <v>41735</v>
      </c>
    </row>
    <row r="1224" spans="1:17">
      <c r="A1224" s="12">
        <v>1</v>
      </c>
      <c r="B1224" s="20" t="str">
        <f>VLOOKUP(A1224,'Product Database'!$1:$1048576,3,FALSE)</f>
        <v>HBG100154B</v>
      </c>
      <c r="D1224" s="71">
        <v>1</v>
      </c>
      <c r="E1224" s="116">
        <v>9.99</v>
      </c>
      <c r="F1224" s="46">
        <v>4.99</v>
      </c>
      <c r="G1224" s="156">
        <f t="shared" si="56"/>
        <v>14.98</v>
      </c>
      <c r="H1224" s="45" t="e">
        <f>-VLOOKUP(B1224,#REF!,3,FALSE)*0.75</f>
        <v>#REF!</v>
      </c>
      <c r="I1224" s="45"/>
      <c r="J1224" s="35">
        <f t="shared" si="57"/>
        <v>-2.2469999999999999</v>
      </c>
      <c r="K1224" s="35"/>
      <c r="L1224" s="35"/>
      <c r="M1224" s="49"/>
      <c r="N1224" s="157">
        <f>Table2[[#This Row],[Mileage]]*-0.25</f>
        <v>0</v>
      </c>
      <c r="O1224" s="13"/>
      <c r="P1224" s="42" t="e">
        <f>Table2[[#This Row],[Total Payment Received Before Fees]]+Table2[[#This Row],[Unit Cost]]+Table2[[#This Row],[Shipping Cost]]+Table2[[#This Row],[Amazon Fee]]+Table2[[#This Row],[Parking Fee]]+Table2[[#This Row],[Miscellaneous / Overhead]]</f>
        <v>#REF!</v>
      </c>
      <c r="Q1224" s="38">
        <v>41735</v>
      </c>
    </row>
    <row r="1225" spans="1:17">
      <c r="A1225" s="12" t="s">
        <v>189</v>
      </c>
      <c r="B1225" s="20" t="str">
        <f>VLOOKUP(A1225,'Product Database'!$1:$1048576,3,FALSE)</f>
        <v>HBG100613S</v>
      </c>
      <c r="D1225" s="71">
        <v>1</v>
      </c>
      <c r="E1225" s="116">
        <v>20</v>
      </c>
      <c r="F1225" s="46">
        <v>5.49</v>
      </c>
      <c r="G1225" s="156">
        <f t="shared" si="56"/>
        <v>25.490000000000002</v>
      </c>
      <c r="H1225" s="45" t="e">
        <f>-VLOOKUP(B1225,#REF!,3,FALSE)*0.75</f>
        <v>#REF!</v>
      </c>
      <c r="I1225" s="45"/>
      <c r="J1225" s="35">
        <f t="shared" si="57"/>
        <v>-3.8235000000000001</v>
      </c>
      <c r="K1225" s="35"/>
      <c r="L1225" s="35"/>
      <c r="M1225" s="49"/>
      <c r="N1225" s="157">
        <f>Table2[[#This Row],[Mileage]]*-0.25</f>
        <v>0</v>
      </c>
      <c r="O1225" s="13"/>
      <c r="P1225" s="42" t="e">
        <f>Table2[[#This Row],[Total Payment Received Before Fees]]+Table2[[#This Row],[Unit Cost]]+Table2[[#This Row],[Shipping Cost]]+Table2[[#This Row],[Amazon Fee]]+Table2[[#This Row],[Parking Fee]]+Table2[[#This Row],[Miscellaneous / Overhead]]</f>
        <v>#REF!</v>
      </c>
      <c r="Q1225" s="38">
        <v>41735</v>
      </c>
    </row>
    <row r="1226" spans="1:17">
      <c r="A1226" s="12" t="s">
        <v>6026</v>
      </c>
      <c r="B1226" s="20" t="str">
        <f>VLOOKUP(A1226,'Product Database'!$1:$1048576,3,FALSE)</f>
        <v>HBGKD001B</v>
      </c>
      <c r="D1226" s="71">
        <v>1</v>
      </c>
      <c r="E1226" s="116">
        <v>9.99</v>
      </c>
      <c r="F1226" s="46">
        <v>4.99</v>
      </c>
      <c r="G1226" s="156">
        <f t="shared" si="56"/>
        <v>14.98</v>
      </c>
      <c r="H1226" s="45" t="e">
        <f>-VLOOKUP(B1226,#REF!,3,FALSE)*0.75</f>
        <v>#REF!</v>
      </c>
      <c r="I1226" s="45"/>
      <c r="J1226" s="35">
        <f t="shared" si="57"/>
        <v>-2.2469999999999999</v>
      </c>
      <c r="K1226" s="35"/>
      <c r="L1226" s="35"/>
      <c r="M1226" s="49"/>
      <c r="N1226" s="157">
        <f>Table2[[#This Row],[Mileage]]*-0.25</f>
        <v>0</v>
      </c>
      <c r="O1226" s="13"/>
      <c r="P1226" s="42" t="e">
        <f>Table2[[#This Row],[Total Payment Received Before Fees]]+Table2[[#This Row],[Unit Cost]]+Table2[[#This Row],[Shipping Cost]]+Table2[[#This Row],[Amazon Fee]]+Table2[[#This Row],[Parking Fee]]+Table2[[#This Row],[Miscellaneous / Overhead]]</f>
        <v>#REF!</v>
      </c>
      <c r="Q1226" s="38">
        <v>41735</v>
      </c>
    </row>
    <row r="1227" spans="1:17">
      <c r="A1227" s="12" t="s">
        <v>235</v>
      </c>
      <c r="B1227" s="20" t="str">
        <f>VLOOKUP(A1227,'Product Database'!$1:$1048576,3,FALSE)</f>
        <v>HBG100434PU</v>
      </c>
      <c r="D1227" s="71">
        <v>1</v>
      </c>
      <c r="E1227" s="116">
        <v>20.49</v>
      </c>
      <c r="F1227" s="46">
        <v>6.49</v>
      </c>
      <c r="G1227" s="156">
        <f t="shared" si="56"/>
        <v>26.979999999999997</v>
      </c>
      <c r="H1227" s="45">
        <v>-6</v>
      </c>
      <c r="I1227" s="45"/>
      <c r="J1227" s="35">
        <f t="shared" si="57"/>
        <v>-4.0469999999999997</v>
      </c>
      <c r="K1227" s="35"/>
      <c r="L1227" s="35"/>
      <c r="M1227" s="49"/>
      <c r="N1227" s="157">
        <f>Table2[[#This Row],[Mileage]]*-0.25</f>
        <v>0</v>
      </c>
      <c r="O1227" s="13"/>
      <c r="P1227" s="42">
        <f>Table2[[#This Row],[Total Payment Received Before Fees]]+Table2[[#This Row],[Unit Cost]]+Table2[[#This Row],[Shipping Cost]]+Table2[[#This Row],[Amazon Fee]]+Table2[[#This Row],[Parking Fee]]+Table2[[#This Row],[Miscellaneous / Overhead]]</f>
        <v>16.932999999999996</v>
      </c>
      <c r="Q1227" s="38">
        <v>41735</v>
      </c>
    </row>
    <row r="1228" spans="1:17">
      <c r="A1228" s="12" t="s">
        <v>3004</v>
      </c>
      <c r="B1228" s="20" t="str">
        <f>VLOOKUP(A1228,'Product Database'!$1:$1048576,3,FALSE)</f>
        <v>HCXQ001BEI</v>
      </c>
      <c r="D1228" s="71">
        <v>1</v>
      </c>
      <c r="E1228" s="116">
        <v>14.99</v>
      </c>
      <c r="F1228" s="46">
        <v>4.99</v>
      </c>
      <c r="G1228" s="156">
        <f t="shared" si="56"/>
        <v>19.98</v>
      </c>
      <c r="H1228" s="45" t="e">
        <f>-VLOOKUP(B1228,#REF!,3,FALSE)*0.75</f>
        <v>#REF!</v>
      </c>
      <c r="I1228" s="45"/>
      <c r="J1228" s="35">
        <f t="shared" si="57"/>
        <v>-2.9969999999999999</v>
      </c>
      <c r="K1228" s="35"/>
      <c r="L1228" s="35"/>
      <c r="M1228" s="49"/>
      <c r="N1228" s="157">
        <f>Table2[[#This Row],[Mileage]]*-0.25</f>
        <v>0</v>
      </c>
      <c r="O1228" s="13"/>
      <c r="P1228" s="42" t="e">
        <f>Table2[[#This Row],[Total Payment Received Before Fees]]+Table2[[#This Row],[Unit Cost]]+Table2[[#This Row],[Shipping Cost]]+Table2[[#This Row],[Amazon Fee]]+Table2[[#This Row],[Parking Fee]]+Table2[[#This Row],[Miscellaneous / Overhead]]</f>
        <v>#REF!</v>
      </c>
      <c r="Q1228" s="38">
        <v>41735</v>
      </c>
    </row>
    <row r="1229" spans="1:17">
      <c r="A1229" s="12">
        <v>1</v>
      </c>
      <c r="B1229" s="20" t="str">
        <f>VLOOKUP(A1229,'Product Database'!$1:$1048576,3,FALSE)</f>
        <v>HBG100154B</v>
      </c>
      <c r="D1229" s="71">
        <v>1</v>
      </c>
      <c r="E1229" s="116">
        <v>9.99</v>
      </c>
      <c r="F1229" s="46">
        <v>4.99</v>
      </c>
      <c r="G1229" s="156">
        <f t="shared" si="56"/>
        <v>14.98</v>
      </c>
      <c r="H1229" s="45" t="e">
        <f>-VLOOKUP(B1229,#REF!,3,FALSE)*0.75</f>
        <v>#REF!</v>
      </c>
      <c r="I1229" s="45"/>
      <c r="J1229" s="35">
        <f t="shared" si="57"/>
        <v>-2.2469999999999999</v>
      </c>
      <c r="K1229" s="35"/>
      <c r="L1229" s="35"/>
      <c r="M1229" s="49"/>
      <c r="N1229" s="157">
        <f>Table2[[#This Row],[Mileage]]*-0.25</f>
        <v>0</v>
      </c>
      <c r="O1229" s="13"/>
      <c r="P1229" s="42" t="e">
        <f>Table2[[#This Row],[Total Payment Received Before Fees]]+Table2[[#This Row],[Unit Cost]]+Table2[[#This Row],[Shipping Cost]]+Table2[[#This Row],[Amazon Fee]]+Table2[[#This Row],[Parking Fee]]+Table2[[#This Row],[Miscellaneous / Overhead]]</f>
        <v>#REF!</v>
      </c>
      <c r="Q1229" s="38">
        <v>41735</v>
      </c>
    </row>
    <row r="1230" spans="1:17">
      <c r="A1230" s="12" t="s">
        <v>189</v>
      </c>
      <c r="B1230" s="20" t="str">
        <f>VLOOKUP(A1230,'Product Database'!$1:$1048576,3,FALSE)</f>
        <v>HBG100613S</v>
      </c>
      <c r="D1230" s="71">
        <v>1</v>
      </c>
      <c r="E1230" s="116">
        <v>20</v>
      </c>
      <c r="F1230" s="46">
        <v>5.49</v>
      </c>
      <c r="G1230" s="156">
        <f t="shared" si="56"/>
        <v>25.490000000000002</v>
      </c>
      <c r="H1230" s="45" t="e">
        <f>-VLOOKUP(B1230,#REF!,3,FALSE)*0.75</f>
        <v>#REF!</v>
      </c>
      <c r="I1230" s="45"/>
      <c r="J1230" s="35">
        <f t="shared" si="57"/>
        <v>-3.8235000000000001</v>
      </c>
      <c r="K1230" s="35"/>
      <c r="L1230" s="35"/>
      <c r="M1230" s="49"/>
      <c r="N1230" s="157">
        <f>Table2[[#This Row],[Mileage]]*-0.25</f>
        <v>0</v>
      </c>
      <c r="O1230" s="13"/>
      <c r="P1230" s="42" t="e">
        <f>Table2[[#This Row],[Total Payment Received Before Fees]]+Table2[[#This Row],[Unit Cost]]+Table2[[#This Row],[Shipping Cost]]+Table2[[#This Row],[Amazon Fee]]+Table2[[#This Row],[Parking Fee]]+Table2[[#This Row],[Miscellaneous / Overhead]]</f>
        <v>#REF!</v>
      </c>
      <c r="Q1230" s="38">
        <v>41735</v>
      </c>
    </row>
    <row r="1231" spans="1:17">
      <c r="A1231" s="12" t="s">
        <v>244</v>
      </c>
      <c r="B1231" s="20" t="str">
        <f>VLOOKUP(A1231,'Product Database'!$1:$1048576,3,FALSE)</f>
        <v>HBG100434BEI</v>
      </c>
      <c r="D1231" s="71">
        <v>1</v>
      </c>
      <c r="E1231" s="116">
        <v>20.49</v>
      </c>
      <c r="F1231" s="46">
        <v>6.49</v>
      </c>
      <c r="G1231" s="156">
        <f t="shared" si="56"/>
        <v>26.979999999999997</v>
      </c>
      <c r="H1231" s="45">
        <v>-6</v>
      </c>
      <c r="I1231" s="45"/>
      <c r="J1231" s="35">
        <f t="shared" si="57"/>
        <v>-4.0469999999999997</v>
      </c>
      <c r="K1231" s="35"/>
      <c r="L1231" s="35"/>
      <c r="M1231" s="49"/>
      <c r="N1231" s="157">
        <f>Table2[[#This Row],[Mileage]]*-0.25</f>
        <v>0</v>
      </c>
      <c r="O1231" s="13"/>
      <c r="P1231" s="42">
        <f>Table2[[#This Row],[Total Payment Received Before Fees]]+Table2[[#This Row],[Unit Cost]]+Table2[[#This Row],[Shipping Cost]]+Table2[[#This Row],[Amazon Fee]]+Table2[[#This Row],[Parking Fee]]+Table2[[#This Row],[Miscellaneous / Overhead]]</f>
        <v>16.932999999999996</v>
      </c>
      <c r="Q1231" s="38">
        <v>41735</v>
      </c>
    </row>
    <row r="1232" spans="1:17">
      <c r="A1232" s="12" t="s">
        <v>2061</v>
      </c>
      <c r="B1232" s="20" t="str">
        <f>VLOOKUP(A1232,'Product Database'!$1:$1048576,3,FALSE)</f>
        <v>HBG100672YL</v>
      </c>
      <c r="D1232" s="71">
        <v>1</v>
      </c>
      <c r="E1232" s="116">
        <v>29.99</v>
      </c>
      <c r="F1232" s="46">
        <v>0</v>
      </c>
      <c r="G1232" s="156">
        <f t="shared" si="56"/>
        <v>29.99</v>
      </c>
      <c r="H1232" s="45" t="e">
        <f>-VLOOKUP(B1232,#REF!,3,FALSE)*0.75</f>
        <v>#REF!</v>
      </c>
      <c r="I1232" s="45"/>
      <c r="J1232" s="35">
        <f t="shared" si="57"/>
        <v>-4.4984999999999999</v>
      </c>
      <c r="K1232" s="35"/>
      <c r="L1232" s="35"/>
      <c r="M1232" s="49"/>
      <c r="N1232" s="157">
        <f>Table2[[#This Row],[Mileage]]*-0.25</f>
        <v>0</v>
      </c>
      <c r="O1232" s="13"/>
      <c r="P1232" s="42" t="e">
        <f>Table2[[#This Row],[Total Payment Received Before Fees]]+Table2[[#This Row],[Unit Cost]]+Table2[[#This Row],[Shipping Cost]]+Table2[[#This Row],[Amazon Fee]]+Table2[[#This Row],[Parking Fee]]+Table2[[#This Row],[Miscellaneous / Overhead]]</f>
        <v>#REF!</v>
      </c>
      <c r="Q1232" s="38">
        <v>41735</v>
      </c>
    </row>
    <row r="1233" spans="1:18">
      <c r="A1233" s="12" t="s">
        <v>1551</v>
      </c>
      <c r="B1233" s="20" t="str">
        <f>VLOOKUP(A1233,'Product Database'!$1:$1048576,3,FALSE)</f>
        <v>HBG100338B</v>
      </c>
      <c r="D1233" s="71">
        <v>1</v>
      </c>
      <c r="E1233" s="116">
        <v>14.49</v>
      </c>
      <c r="F1233" s="46">
        <v>5.49</v>
      </c>
      <c r="G1233" s="156">
        <f t="shared" si="56"/>
        <v>19.98</v>
      </c>
      <c r="H1233" s="45" t="e">
        <f>-VLOOKUP(B1233,#REF!,3,FALSE)*0.75</f>
        <v>#REF!</v>
      </c>
      <c r="I1233" s="45"/>
      <c r="J1233" s="35">
        <f t="shared" si="57"/>
        <v>-2.9969999999999999</v>
      </c>
      <c r="K1233" s="35"/>
      <c r="L1233" s="35"/>
      <c r="M1233" s="49"/>
      <c r="N1233" s="157">
        <f>Table2[[#This Row],[Mileage]]*-0.25</f>
        <v>0</v>
      </c>
      <c r="O1233" s="13"/>
      <c r="P1233" s="42" t="e">
        <f>Table2[[#This Row],[Total Payment Received Before Fees]]+Table2[[#This Row],[Unit Cost]]+Table2[[#This Row],[Shipping Cost]]+Table2[[#This Row],[Amazon Fee]]+Table2[[#This Row],[Parking Fee]]+Table2[[#This Row],[Miscellaneous / Overhead]]</f>
        <v>#REF!</v>
      </c>
      <c r="Q1233" s="38">
        <v>41736</v>
      </c>
    </row>
    <row r="1234" spans="1:18">
      <c r="A1234" s="12" t="s">
        <v>5595</v>
      </c>
      <c r="B1234" s="20" t="str">
        <f>VLOOKUP(A1234,'Product Database'!$1:$1048576,3,FALSE)</f>
        <v>HBG100186S</v>
      </c>
      <c r="D1234" s="71">
        <v>1</v>
      </c>
      <c r="E1234" s="116">
        <v>9.99</v>
      </c>
      <c r="F1234" s="46">
        <v>5.49</v>
      </c>
      <c r="G1234" s="156">
        <f t="shared" si="56"/>
        <v>15.48</v>
      </c>
      <c r="H1234" s="45" t="e">
        <f>-VLOOKUP(B1234,#REF!,3,FALSE)*0.75</f>
        <v>#REF!</v>
      </c>
      <c r="I1234" s="45"/>
      <c r="J1234" s="35">
        <f t="shared" si="57"/>
        <v>-2.3220000000000001</v>
      </c>
      <c r="K1234" s="35"/>
      <c r="L1234" s="35"/>
      <c r="M1234" s="49"/>
      <c r="N1234" s="157">
        <f>Table2[[#This Row],[Mileage]]*-0.25</f>
        <v>0</v>
      </c>
      <c r="O1234" s="13"/>
      <c r="P1234" s="42" t="e">
        <f>Table2[[#This Row],[Total Payment Received Before Fees]]+Table2[[#This Row],[Unit Cost]]+Table2[[#This Row],[Shipping Cost]]+Table2[[#This Row],[Amazon Fee]]+Table2[[#This Row],[Parking Fee]]+Table2[[#This Row],[Miscellaneous / Overhead]]</f>
        <v>#REF!</v>
      </c>
      <c r="Q1234" s="38">
        <v>41736</v>
      </c>
    </row>
    <row r="1235" spans="1:18">
      <c r="A1235" s="12" t="s">
        <v>1483</v>
      </c>
      <c r="B1235" s="20" t="str">
        <f>VLOOKUP(A1235,'Product Database'!$1:$1048576,3,FALSE)</f>
        <v>HBG100291BR</v>
      </c>
      <c r="D1235" s="71">
        <v>1</v>
      </c>
      <c r="E1235" s="116">
        <v>19.989999999999998</v>
      </c>
      <c r="F1235" s="46">
        <v>6.49</v>
      </c>
      <c r="G1235" s="156">
        <f t="shared" si="56"/>
        <v>26.479999999999997</v>
      </c>
      <c r="H1235" s="45" t="e">
        <f>-VLOOKUP(B1235,#REF!,3,FALSE)*0.75</f>
        <v>#REF!</v>
      </c>
      <c r="I1235" s="45"/>
      <c r="J1235" s="35">
        <f t="shared" si="57"/>
        <v>-3.9719999999999995</v>
      </c>
      <c r="K1235" s="35"/>
      <c r="L1235" s="35"/>
      <c r="M1235" s="49"/>
      <c r="N1235" s="157">
        <f>Table2[[#This Row],[Mileage]]*-0.25</f>
        <v>0</v>
      </c>
      <c r="O1235" s="13"/>
      <c r="P1235" s="42" t="e">
        <f>Table2[[#This Row],[Total Payment Received Before Fees]]+Table2[[#This Row],[Unit Cost]]+Table2[[#This Row],[Shipping Cost]]+Table2[[#This Row],[Amazon Fee]]+Table2[[#This Row],[Parking Fee]]+Table2[[#This Row],[Miscellaneous / Overhead]]</f>
        <v>#REF!</v>
      </c>
      <c r="Q1235" s="38">
        <v>41736</v>
      </c>
    </row>
    <row r="1236" spans="1:18">
      <c r="A1236" s="12" t="s">
        <v>3472</v>
      </c>
      <c r="B1236" s="20" t="str">
        <f>VLOOKUP(A1236,'Product Database'!$1:$1048576,3,FALSE)</f>
        <v>LC00004CL</v>
      </c>
      <c r="D1236" s="71">
        <v>1</v>
      </c>
      <c r="E1236" s="116">
        <v>9.99</v>
      </c>
      <c r="F1236" s="46">
        <v>4.99</v>
      </c>
      <c r="G1236" s="156">
        <f t="shared" si="56"/>
        <v>14.98</v>
      </c>
      <c r="H1236" s="45" t="e">
        <f>-VLOOKUP(B1236,#REF!,3,FALSE)*0.75</f>
        <v>#REF!</v>
      </c>
      <c r="I1236" s="45"/>
      <c r="J1236" s="35">
        <f t="shared" si="57"/>
        <v>-2.2469999999999999</v>
      </c>
      <c r="K1236" s="35"/>
      <c r="L1236" s="35"/>
      <c r="M1236" s="49"/>
      <c r="N1236" s="157">
        <f>Table2[[#This Row],[Mileage]]*-0.25</f>
        <v>0</v>
      </c>
      <c r="O1236" s="13"/>
      <c r="P1236" s="42" t="e">
        <f>Table2[[#This Row],[Total Payment Received Before Fees]]+Table2[[#This Row],[Unit Cost]]+Table2[[#This Row],[Shipping Cost]]+Table2[[#This Row],[Amazon Fee]]+Table2[[#This Row],[Parking Fee]]+Table2[[#This Row],[Miscellaneous / Overhead]]</f>
        <v>#REF!</v>
      </c>
      <c r="Q1236" s="38">
        <v>41736</v>
      </c>
    </row>
    <row r="1237" spans="1:18">
      <c r="A1237" s="12" t="s">
        <v>2822</v>
      </c>
      <c r="B1237" s="20" t="str">
        <f>VLOOKUP(A1237,'Product Database'!$1:$1048576,3,FALSE)</f>
        <v>CAP-00099B</v>
      </c>
      <c r="D1237" s="71">
        <v>1</v>
      </c>
      <c r="E1237" s="116">
        <v>11.99</v>
      </c>
      <c r="F1237" s="46">
        <v>4.99</v>
      </c>
      <c r="G1237" s="156">
        <f t="shared" si="56"/>
        <v>16.98</v>
      </c>
      <c r="H1237" s="45" t="e">
        <f>-VLOOKUP(B1237,#REF!,3,FALSE)*0.75</f>
        <v>#REF!</v>
      </c>
      <c r="I1237" s="45"/>
      <c r="J1237" s="35">
        <f t="shared" si="57"/>
        <v>-2.5470000000000002</v>
      </c>
      <c r="K1237" s="35"/>
      <c r="L1237" s="35"/>
      <c r="M1237" s="49"/>
      <c r="N1237" s="157">
        <f>Table2[[#This Row],[Mileage]]*-0.25</f>
        <v>0</v>
      </c>
      <c r="O1237" s="13"/>
      <c r="P1237" s="42" t="e">
        <f>Table2[[#This Row],[Total Payment Received Before Fees]]+Table2[[#This Row],[Unit Cost]]+Table2[[#This Row],[Shipping Cost]]+Table2[[#This Row],[Amazon Fee]]+Table2[[#This Row],[Parking Fee]]+Table2[[#This Row],[Miscellaneous / Overhead]]</f>
        <v>#REF!</v>
      </c>
      <c r="Q1237" s="38">
        <v>41736</v>
      </c>
    </row>
    <row r="1238" spans="1:18">
      <c r="A1238" s="12" t="s">
        <v>237</v>
      </c>
      <c r="B1238" s="20" t="str">
        <f>VLOOKUP(A1238,'Product Database'!$1:$1048576,3,FALSE)</f>
        <v>HBG100434GY</v>
      </c>
      <c r="D1238" s="71">
        <v>1</v>
      </c>
      <c r="E1238" s="116">
        <v>20.49</v>
      </c>
      <c r="F1238" s="46">
        <v>6.49</v>
      </c>
      <c r="G1238" s="156">
        <f t="shared" si="56"/>
        <v>26.979999999999997</v>
      </c>
      <c r="H1238" s="45">
        <v>-6</v>
      </c>
      <c r="I1238" s="45"/>
      <c r="J1238" s="35">
        <f t="shared" si="57"/>
        <v>-4.0469999999999997</v>
      </c>
      <c r="K1238" s="35"/>
      <c r="L1238" s="35"/>
      <c r="M1238" s="49"/>
      <c r="N1238" s="157">
        <f>Table2[[#This Row],[Mileage]]*-0.25</f>
        <v>0</v>
      </c>
      <c r="O1238" s="13"/>
      <c r="P1238" s="42">
        <f>Table2[[#This Row],[Total Payment Received Before Fees]]+Table2[[#This Row],[Unit Cost]]+Table2[[#This Row],[Shipping Cost]]+Table2[[#This Row],[Amazon Fee]]+Table2[[#This Row],[Parking Fee]]+Table2[[#This Row],[Miscellaneous / Overhead]]</f>
        <v>16.932999999999996</v>
      </c>
      <c r="Q1238" s="38">
        <v>41736</v>
      </c>
    </row>
    <row r="1239" spans="1:18">
      <c r="A1239" s="12" t="s">
        <v>2383</v>
      </c>
      <c r="B1239" s="20" t="str">
        <f>VLOOKUP(A1239,'Product Database'!$1:$1048576,3,FALSE)</f>
        <v>GCB1157</v>
      </c>
      <c r="D1239" s="71">
        <v>1</v>
      </c>
      <c r="E1239" s="116">
        <v>6.99</v>
      </c>
      <c r="F1239" s="46">
        <v>4.74</v>
      </c>
      <c r="G1239" s="156">
        <f t="shared" si="56"/>
        <v>11.73</v>
      </c>
      <c r="H1239" s="45" t="e">
        <f>-VLOOKUP(B1239,#REF!,3,FALSE)*0.75</f>
        <v>#REF!</v>
      </c>
      <c r="I1239" s="45"/>
      <c r="J1239" s="35">
        <f t="shared" si="57"/>
        <v>-1.7595000000000001</v>
      </c>
      <c r="K1239" s="35"/>
      <c r="L1239" s="35"/>
      <c r="M1239" s="49"/>
      <c r="N1239" s="157">
        <f>Table2[[#This Row],[Mileage]]*-0.25</f>
        <v>0</v>
      </c>
      <c r="O1239" s="13"/>
      <c r="P1239" s="42" t="e">
        <f>Table2[[#This Row],[Total Payment Received Before Fees]]+Table2[[#This Row],[Unit Cost]]+Table2[[#This Row],[Shipping Cost]]+Table2[[#This Row],[Amazon Fee]]+Table2[[#This Row],[Parking Fee]]+Table2[[#This Row],[Miscellaneous / Overhead]]</f>
        <v>#REF!</v>
      </c>
      <c r="Q1239" s="38">
        <v>41736</v>
      </c>
    </row>
    <row r="1240" spans="1:18">
      <c r="A1240" s="12" t="s">
        <v>6032</v>
      </c>
      <c r="B1240" s="20" t="str">
        <f>VLOOKUP(A1240,'Product Database'!$1:$1048576,3,FALSE)</f>
        <v>HBG100903YL</v>
      </c>
      <c r="D1240" s="71">
        <v>1</v>
      </c>
      <c r="E1240" s="116">
        <v>9.99</v>
      </c>
      <c r="F1240" s="46">
        <v>4.99</v>
      </c>
      <c r="G1240" s="156">
        <f t="shared" si="56"/>
        <v>14.98</v>
      </c>
      <c r="H1240" s="45" t="e">
        <f>-VLOOKUP(B1240,#REF!,3,FALSE)*0.75</f>
        <v>#REF!</v>
      </c>
      <c r="I1240" s="45"/>
      <c r="J1240" s="35">
        <f t="shared" si="57"/>
        <v>-2.2469999999999999</v>
      </c>
      <c r="K1240" s="35"/>
      <c r="L1240" s="35"/>
      <c r="M1240" s="49"/>
      <c r="N1240" s="157">
        <f>Table2[[#This Row],[Mileage]]*-0.25</f>
        <v>0</v>
      </c>
      <c r="O1240" s="13"/>
      <c r="P1240" s="42" t="e">
        <f>Table2[[#This Row],[Total Payment Received Before Fees]]+Table2[[#This Row],[Unit Cost]]+Table2[[#This Row],[Shipping Cost]]+Table2[[#This Row],[Amazon Fee]]+Table2[[#This Row],[Parking Fee]]+Table2[[#This Row],[Miscellaneous / Overhead]]</f>
        <v>#REF!</v>
      </c>
      <c r="Q1240" s="38">
        <v>41736</v>
      </c>
    </row>
    <row r="1241" spans="1:18">
      <c r="A1241" s="12" t="s">
        <v>189</v>
      </c>
      <c r="B1241" s="20" t="str">
        <f>VLOOKUP(A1241,'Product Database'!$1:$1048576,3,FALSE)</f>
        <v>HBG100613S</v>
      </c>
      <c r="D1241" s="71">
        <v>1</v>
      </c>
      <c r="E1241" s="116">
        <v>20</v>
      </c>
      <c r="F1241" s="46">
        <v>5.49</v>
      </c>
      <c r="G1241" s="156">
        <f t="shared" si="56"/>
        <v>25.490000000000002</v>
      </c>
      <c r="H1241" s="45" t="e">
        <f>-VLOOKUP(B1241,#REF!,3,FALSE)*0.75</f>
        <v>#REF!</v>
      </c>
      <c r="I1241" s="45"/>
      <c r="J1241" s="35">
        <f t="shared" si="57"/>
        <v>-3.8235000000000001</v>
      </c>
      <c r="K1241" s="35"/>
      <c r="L1241" s="35"/>
      <c r="M1241" s="49"/>
      <c r="N1241" s="157">
        <f>Table2[[#This Row],[Mileage]]*-0.25</f>
        <v>0</v>
      </c>
      <c r="O1241" s="13"/>
      <c r="P1241" s="42" t="e">
        <f>Table2[[#This Row],[Total Payment Received Before Fees]]+Table2[[#This Row],[Unit Cost]]+Table2[[#This Row],[Shipping Cost]]+Table2[[#This Row],[Amazon Fee]]+Table2[[#This Row],[Parking Fee]]+Table2[[#This Row],[Miscellaneous / Overhead]]</f>
        <v>#REF!</v>
      </c>
      <c r="Q1241" s="38">
        <v>41736</v>
      </c>
    </row>
    <row r="1242" spans="1:18">
      <c r="A1242" s="12" t="s">
        <v>2991</v>
      </c>
      <c r="B1242" s="20" t="str">
        <f>VLOOKUP(A1242,'Product Database'!$1:$1048576,3,FALSE)</f>
        <v>HC24652G</v>
      </c>
      <c r="D1242" s="71">
        <v>1</v>
      </c>
      <c r="E1242" s="116">
        <v>9.99</v>
      </c>
      <c r="F1242" s="46">
        <v>4.99</v>
      </c>
      <c r="G1242" s="156">
        <f t="shared" si="56"/>
        <v>14.98</v>
      </c>
      <c r="H1242" s="45" t="e">
        <f>-VLOOKUP(B1242,#REF!,3,FALSE)*0.75</f>
        <v>#REF!</v>
      </c>
      <c r="I1242" s="45"/>
      <c r="J1242" s="35">
        <f t="shared" si="57"/>
        <v>-2.2469999999999999</v>
      </c>
      <c r="K1242" s="35"/>
      <c r="L1242" s="35"/>
      <c r="M1242" s="49"/>
      <c r="N1242" s="157">
        <f>Table2[[#This Row],[Mileage]]*-0.25</f>
        <v>0</v>
      </c>
      <c r="O1242" s="13"/>
      <c r="P1242" s="42" t="e">
        <f>Table2[[#This Row],[Total Payment Received Before Fees]]+Table2[[#This Row],[Unit Cost]]+Table2[[#This Row],[Shipping Cost]]+Table2[[#This Row],[Amazon Fee]]+Table2[[#This Row],[Parking Fee]]+Table2[[#This Row],[Miscellaneous / Overhead]]</f>
        <v>#REF!</v>
      </c>
      <c r="Q1242" s="38">
        <v>41736</v>
      </c>
    </row>
    <row r="1243" spans="1:18">
      <c r="A1243" s="12">
        <v>1</v>
      </c>
      <c r="B1243" s="20" t="str">
        <f>VLOOKUP(A1243,'Product Database'!$1:$1048576,3,FALSE)</f>
        <v>HBG100154B</v>
      </c>
      <c r="D1243" s="71">
        <v>1</v>
      </c>
      <c r="E1243" s="116">
        <v>9.99</v>
      </c>
      <c r="F1243" s="46">
        <v>4.99</v>
      </c>
      <c r="G1243" s="156">
        <f t="shared" si="56"/>
        <v>14.98</v>
      </c>
      <c r="H1243" s="45" t="e">
        <f>-VLOOKUP(B1243,#REF!,3,FALSE)*0.75</f>
        <v>#REF!</v>
      </c>
      <c r="I1243" s="45"/>
      <c r="J1243" s="35">
        <f t="shared" si="57"/>
        <v>-2.2469999999999999</v>
      </c>
      <c r="K1243" s="35"/>
      <c r="L1243" s="35"/>
      <c r="M1243" s="49"/>
      <c r="N1243" s="157">
        <f>Table2[[#This Row],[Mileage]]*-0.25</f>
        <v>0</v>
      </c>
      <c r="O1243" s="13"/>
      <c r="P1243" s="42" t="e">
        <f>Table2[[#This Row],[Total Payment Received Before Fees]]+Table2[[#This Row],[Unit Cost]]+Table2[[#This Row],[Shipping Cost]]+Table2[[#This Row],[Amazon Fee]]+Table2[[#This Row],[Parking Fee]]+Table2[[#This Row],[Miscellaneous / Overhead]]</f>
        <v>#REF!</v>
      </c>
      <c r="Q1243" s="38">
        <v>41736</v>
      </c>
    </row>
    <row r="1244" spans="1:18">
      <c r="A1244" s="12" t="s">
        <v>3111</v>
      </c>
      <c r="B1244" s="20" t="str">
        <f>VLOOKUP(A1244,'Product Database'!$1:$1048576,3,FALSE)</f>
        <v>HC24613</v>
      </c>
      <c r="D1244" s="71">
        <v>1</v>
      </c>
      <c r="E1244" s="116">
        <v>7.49</v>
      </c>
      <c r="F1244" s="46">
        <v>4.99</v>
      </c>
      <c r="G1244" s="156">
        <f t="shared" si="56"/>
        <v>12.48</v>
      </c>
      <c r="H1244" s="45" t="e">
        <f>-VLOOKUP(B1244,#REF!,3,FALSE)*0.75</f>
        <v>#REF!</v>
      </c>
      <c r="I1244" s="45"/>
      <c r="J1244" s="35">
        <f t="shared" si="57"/>
        <v>-1.8719999999999999</v>
      </c>
      <c r="K1244" s="35"/>
      <c r="L1244" s="35"/>
      <c r="M1244" s="49"/>
      <c r="N1244" s="157">
        <f>Table2[[#This Row],[Mileage]]*-0.25</f>
        <v>0</v>
      </c>
      <c r="O1244" s="13"/>
      <c r="P1244" s="42" t="e">
        <f>Table2[[#This Row],[Total Payment Received Before Fees]]+Table2[[#This Row],[Unit Cost]]+Table2[[#This Row],[Shipping Cost]]+Table2[[#This Row],[Amazon Fee]]+Table2[[#This Row],[Parking Fee]]+Table2[[#This Row],[Miscellaneous / Overhead]]</f>
        <v>#REF!</v>
      </c>
      <c r="Q1244" s="38">
        <v>41736</v>
      </c>
    </row>
    <row r="1245" spans="1:18">
      <c r="A1245" s="12"/>
      <c r="B1245" s="20"/>
      <c r="F1245" s="46"/>
      <c r="G1245" s="66">
        <f>SUM(E1245:F1245)</f>
        <v>0</v>
      </c>
      <c r="H1245" s="45"/>
      <c r="I1245" s="45"/>
      <c r="J1245" s="35"/>
      <c r="K1245" s="35"/>
      <c r="L1245" s="35">
        <v>-119.98</v>
      </c>
      <c r="M1245" s="49"/>
      <c r="N1245" s="26">
        <f>Table2[[#This Row],[Mileage]]*-0.25</f>
        <v>0</v>
      </c>
      <c r="O1245" s="13" t="s">
        <v>11</v>
      </c>
      <c r="P1245" s="35">
        <f>Table2[[#This Row],[Total Payment Received Before Fees]]+Table2[[#This Row],[Unit Cost]]+Table2[[#This Row],[Shipping Cost]]+Table2[[#This Row],[Amazon Fee]]+Table2[[#This Row],[Parking Fee]]+Table2[[#This Row],[Miscellaneous / Overhead]]</f>
        <v>-119.98</v>
      </c>
      <c r="Q1245" s="38">
        <v>41737</v>
      </c>
      <c r="R1245" s="9" t="s">
        <v>7003</v>
      </c>
    </row>
    <row r="1246" spans="1:18">
      <c r="A1246" s="12" t="s">
        <v>1505</v>
      </c>
      <c r="B1246" s="20" t="str">
        <f>VLOOKUP(A1246,'Product Database'!$1:$1048576,3,FALSE)</f>
        <v>HBG100397BR</v>
      </c>
      <c r="D1246" s="71">
        <v>1</v>
      </c>
      <c r="E1246" s="116">
        <v>14.99</v>
      </c>
      <c r="F1246" s="46">
        <v>17.5</v>
      </c>
      <c r="G1246" s="156">
        <f t="shared" si="56"/>
        <v>32.49</v>
      </c>
      <c r="H1246" s="45" t="e">
        <f>-VLOOKUP(B1246,#REF!,3,FALSE)*0.75</f>
        <v>#REF!</v>
      </c>
      <c r="I1246" s="45"/>
      <c r="J1246" s="35">
        <f t="shared" si="57"/>
        <v>-4.8734999999999999</v>
      </c>
      <c r="K1246" s="35"/>
      <c r="L1246" s="35"/>
      <c r="M1246" s="49"/>
      <c r="N1246" s="157">
        <f>Table2[[#This Row],[Mileage]]*-0.25</f>
        <v>0</v>
      </c>
      <c r="O1246" s="13"/>
      <c r="P1246" s="42" t="e">
        <f>Table2[[#This Row],[Total Payment Received Before Fees]]+Table2[[#This Row],[Unit Cost]]+Table2[[#This Row],[Shipping Cost]]+Table2[[#This Row],[Amazon Fee]]+Table2[[#This Row],[Parking Fee]]+Table2[[#This Row],[Miscellaneous / Overhead]]</f>
        <v>#REF!</v>
      </c>
      <c r="Q1246" s="38">
        <v>41737</v>
      </c>
    </row>
    <row r="1247" spans="1:18">
      <c r="A1247" s="12" t="s">
        <v>1502</v>
      </c>
      <c r="B1247" s="20" t="str">
        <f>VLOOKUP(A1247,'Product Database'!$1:$1048576,3,FALSE)</f>
        <v>HBG100397B</v>
      </c>
      <c r="D1247" s="71">
        <v>1</v>
      </c>
      <c r="E1247" s="116">
        <v>14.99</v>
      </c>
      <c r="F1247" s="46">
        <v>17.489999999999998</v>
      </c>
      <c r="G1247" s="156">
        <f t="shared" si="56"/>
        <v>32.479999999999997</v>
      </c>
      <c r="H1247" s="45" t="e">
        <f>-VLOOKUP(B1247,#REF!,3,FALSE)*0.75</f>
        <v>#REF!</v>
      </c>
      <c r="I1247" s="45"/>
      <c r="J1247" s="35">
        <f t="shared" si="57"/>
        <v>-4.871999999999999</v>
      </c>
      <c r="K1247" s="35"/>
      <c r="L1247" s="35"/>
      <c r="M1247" s="49"/>
      <c r="N1247" s="157">
        <f>Table2[[#This Row],[Mileage]]*-0.25</f>
        <v>0</v>
      </c>
      <c r="O1247" s="13"/>
      <c r="P1247" s="42" t="e">
        <f>Table2[[#This Row],[Total Payment Received Before Fees]]+Table2[[#This Row],[Unit Cost]]+Table2[[#This Row],[Shipping Cost]]+Table2[[#This Row],[Amazon Fee]]+Table2[[#This Row],[Parking Fee]]+Table2[[#This Row],[Miscellaneous / Overhead]]</f>
        <v>#REF!</v>
      </c>
      <c r="Q1247" s="38">
        <v>41737</v>
      </c>
    </row>
    <row r="1248" spans="1:18">
      <c r="A1248" s="12" t="s">
        <v>189</v>
      </c>
      <c r="B1248" s="20" t="str">
        <f>VLOOKUP(A1248,'Product Database'!$1:$1048576,3,FALSE)</f>
        <v>HBG100613S</v>
      </c>
      <c r="D1248" s="71">
        <v>1</v>
      </c>
      <c r="E1248" s="116">
        <v>20</v>
      </c>
      <c r="F1248" s="46">
        <v>5.49</v>
      </c>
      <c r="G1248" s="156">
        <f t="shared" si="56"/>
        <v>25.490000000000002</v>
      </c>
      <c r="H1248" s="45" t="e">
        <f>-VLOOKUP(B1248,#REF!,3,FALSE)*0.75</f>
        <v>#REF!</v>
      </c>
      <c r="I1248" s="45"/>
      <c r="J1248" s="35">
        <f t="shared" si="57"/>
        <v>-3.8235000000000001</v>
      </c>
      <c r="K1248" s="35"/>
      <c r="L1248" s="35"/>
      <c r="M1248" s="49"/>
      <c r="N1248" s="157">
        <f>Table2[[#This Row],[Mileage]]*-0.25</f>
        <v>0</v>
      </c>
      <c r="O1248" s="13"/>
      <c r="P1248" s="42" t="e">
        <f>Table2[[#This Row],[Total Payment Received Before Fees]]+Table2[[#This Row],[Unit Cost]]+Table2[[#This Row],[Shipping Cost]]+Table2[[#This Row],[Amazon Fee]]+Table2[[#This Row],[Parking Fee]]+Table2[[#This Row],[Miscellaneous / Overhead]]</f>
        <v>#REF!</v>
      </c>
      <c r="Q1248" s="38">
        <v>41737</v>
      </c>
    </row>
    <row r="1249" spans="1:17">
      <c r="A1249" s="12" t="s">
        <v>1945</v>
      </c>
      <c r="B1249" s="20" t="str">
        <f>VLOOKUP(A1249,'Product Database'!$1:$1048576,3,FALSE)</f>
        <v>HD00074P</v>
      </c>
      <c r="D1249" s="71">
        <v>1</v>
      </c>
      <c r="E1249" s="116">
        <v>9.99</v>
      </c>
      <c r="F1249" s="46">
        <v>0</v>
      </c>
      <c r="G1249" s="156">
        <f t="shared" si="56"/>
        <v>9.99</v>
      </c>
      <c r="H1249" s="45" t="e">
        <f>-VLOOKUP(B1249,#REF!,3,FALSE)*0.75</f>
        <v>#REF!</v>
      </c>
      <c r="I1249" s="45"/>
      <c r="J1249" s="35">
        <f t="shared" si="57"/>
        <v>-1.4984999999999999</v>
      </c>
      <c r="K1249" s="35"/>
      <c r="L1249" s="35"/>
      <c r="M1249" s="49"/>
      <c r="N1249" s="157">
        <f>Table2[[#This Row],[Mileage]]*-0.25</f>
        <v>0</v>
      </c>
      <c r="O1249" s="13"/>
      <c r="P1249" s="42" t="e">
        <f>Table2[[#This Row],[Total Payment Received Before Fees]]+Table2[[#This Row],[Unit Cost]]+Table2[[#This Row],[Shipping Cost]]+Table2[[#This Row],[Amazon Fee]]+Table2[[#This Row],[Parking Fee]]+Table2[[#This Row],[Miscellaneous / Overhead]]</f>
        <v>#REF!</v>
      </c>
      <c r="Q1249" s="38">
        <v>41737</v>
      </c>
    </row>
    <row r="1250" spans="1:17">
      <c r="A1250" s="12" t="s">
        <v>2007</v>
      </c>
      <c r="B1250" s="20" t="str">
        <f>VLOOKUP(A1250,'Product Database'!$1:$1048576,3,FALSE)</f>
        <v>HBG100495G</v>
      </c>
      <c r="D1250" s="71">
        <v>1</v>
      </c>
      <c r="E1250" s="116">
        <v>19.989999999999998</v>
      </c>
      <c r="F1250" s="46">
        <v>0</v>
      </c>
      <c r="G1250" s="156">
        <f t="shared" si="56"/>
        <v>19.989999999999998</v>
      </c>
      <c r="H1250" s="45" t="e">
        <f>-VLOOKUP(B1250,#REF!,3,FALSE)*0.75</f>
        <v>#REF!</v>
      </c>
      <c r="I1250" s="45"/>
      <c r="J1250" s="35">
        <f t="shared" si="57"/>
        <v>-2.9984999999999995</v>
      </c>
      <c r="K1250" s="35"/>
      <c r="L1250" s="35"/>
      <c r="M1250" s="49"/>
      <c r="N1250" s="157">
        <f>Table2[[#This Row],[Mileage]]*-0.25</f>
        <v>0</v>
      </c>
      <c r="O1250" s="13"/>
      <c r="P1250" s="42" t="e">
        <f>Table2[[#This Row],[Total Payment Received Before Fees]]+Table2[[#This Row],[Unit Cost]]+Table2[[#This Row],[Shipping Cost]]+Table2[[#This Row],[Amazon Fee]]+Table2[[#This Row],[Parking Fee]]+Table2[[#This Row],[Miscellaneous / Overhead]]</f>
        <v>#REF!</v>
      </c>
      <c r="Q1250" s="38">
        <v>41737</v>
      </c>
    </row>
    <row r="1251" spans="1:17">
      <c r="A1251" s="12" t="s">
        <v>3003</v>
      </c>
      <c r="B1251" s="20" t="str">
        <f>VLOOKUP(A1251,'Product Database'!$1:$1048576,3,FALSE)</f>
        <v>HCXQ001B</v>
      </c>
      <c r="D1251" s="71">
        <v>1</v>
      </c>
      <c r="E1251" s="116">
        <v>14.99</v>
      </c>
      <c r="F1251" s="46">
        <v>2</v>
      </c>
      <c r="G1251" s="156">
        <f t="shared" si="56"/>
        <v>16.990000000000002</v>
      </c>
      <c r="H1251" s="45" t="e">
        <f>-VLOOKUP(B1251,#REF!,3,FALSE)*0.75</f>
        <v>#REF!</v>
      </c>
      <c r="I1251" s="45"/>
      <c r="J1251" s="35">
        <f t="shared" si="57"/>
        <v>-2.5485000000000002</v>
      </c>
      <c r="K1251" s="35"/>
      <c r="L1251" s="35"/>
      <c r="M1251" s="49"/>
      <c r="N1251" s="157">
        <f>Table2[[#This Row],[Mileage]]*-0.25</f>
        <v>0</v>
      </c>
      <c r="O1251" s="13"/>
      <c r="P1251" s="42" t="e">
        <f>Table2[[#This Row],[Total Payment Received Before Fees]]+Table2[[#This Row],[Unit Cost]]+Table2[[#This Row],[Shipping Cost]]+Table2[[#This Row],[Amazon Fee]]+Table2[[#This Row],[Parking Fee]]+Table2[[#This Row],[Miscellaneous / Overhead]]</f>
        <v>#REF!</v>
      </c>
      <c r="Q1251" s="38">
        <v>41737</v>
      </c>
    </row>
    <row r="1252" spans="1:17">
      <c r="A1252" s="12" t="s">
        <v>2985</v>
      </c>
      <c r="B1252" s="20" t="str">
        <f>VLOOKUP(A1252,'Product Database'!$1:$1048576,3,FALSE)</f>
        <v>HC24653BD</v>
      </c>
      <c r="D1252" s="71">
        <v>1</v>
      </c>
      <c r="E1252" s="116">
        <v>11.99</v>
      </c>
      <c r="F1252" s="46">
        <v>1.99</v>
      </c>
      <c r="G1252" s="156">
        <f t="shared" si="56"/>
        <v>13.98</v>
      </c>
      <c r="H1252" s="45" t="e">
        <f>-VLOOKUP(B1252,#REF!,3,FALSE)*0.75</f>
        <v>#REF!</v>
      </c>
      <c r="I1252" s="45"/>
      <c r="J1252" s="35">
        <f t="shared" si="57"/>
        <v>-2.097</v>
      </c>
      <c r="K1252" s="35"/>
      <c r="L1252" s="35"/>
      <c r="M1252" s="49"/>
      <c r="N1252" s="157">
        <f>Table2[[#This Row],[Mileage]]*-0.25</f>
        <v>0</v>
      </c>
      <c r="O1252" s="13"/>
      <c r="P1252" s="42" t="e">
        <f>Table2[[#This Row],[Total Payment Received Before Fees]]+Table2[[#This Row],[Unit Cost]]+Table2[[#This Row],[Shipping Cost]]+Table2[[#This Row],[Amazon Fee]]+Table2[[#This Row],[Parking Fee]]+Table2[[#This Row],[Miscellaneous / Overhead]]</f>
        <v>#REF!</v>
      </c>
      <c r="Q1252" s="38">
        <v>41737</v>
      </c>
    </row>
    <row r="1253" spans="1:17">
      <c r="A1253" s="12" t="s">
        <v>2994</v>
      </c>
      <c r="B1253" s="20" t="str">
        <f>VLOOKUP(A1253,'Product Database'!$1:$1048576,3,FALSE)</f>
        <v>HC24651HM</v>
      </c>
      <c r="D1253" s="71">
        <v>1</v>
      </c>
      <c r="E1253" s="116">
        <v>12.99</v>
      </c>
      <c r="F1253" s="46">
        <v>2</v>
      </c>
      <c r="G1253" s="156">
        <f t="shared" si="56"/>
        <v>14.99</v>
      </c>
      <c r="H1253" s="45" t="e">
        <f>-VLOOKUP(B1253,#REF!,3,FALSE)*0.75</f>
        <v>#REF!</v>
      </c>
      <c r="I1253" s="45"/>
      <c r="J1253" s="35">
        <f t="shared" si="57"/>
        <v>-2.2484999999999999</v>
      </c>
      <c r="K1253" s="35"/>
      <c r="L1253" s="35"/>
      <c r="M1253" s="49"/>
      <c r="N1253" s="157">
        <f>Table2[[#This Row],[Mileage]]*-0.25</f>
        <v>0</v>
      </c>
      <c r="O1253" s="13"/>
      <c r="P1253" s="42" t="e">
        <f>Table2[[#This Row],[Total Payment Received Before Fees]]+Table2[[#This Row],[Unit Cost]]+Table2[[#This Row],[Shipping Cost]]+Table2[[#This Row],[Amazon Fee]]+Table2[[#This Row],[Parking Fee]]+Table2[[#This Row],[Miscellaneous / Overhead]]</f>
        <v>#REF!</v>
      </c>
      <c r="Q1253" s="38">
        <v>41737</v>
      </c>
    </row>
    <row r="1254" spans="1:17">
      <c r="A1254" s="12" t="s">
        <v>6028</v>
      </c>
      <c r="B1254" s="20" t="str">
        <f>VLOOKUP(A1254,'Product Database'!$1:$1048576,3,FALSE)</f>
        <v>HBG100903FU</v>
      </c>
      <c r="D1254" s="71">
        <v>1</v>
      </c>
      <c r="E1254" s="116">
        <v>9.99</v>
      </c>
      <c r="F1254" s="46">
        <v>2</v>
      </c>
      <c r="G1254" s="156">
        <f t="shared" si="56"/>
        <v>11.99</v>
      </c>
      <c r="H1254" s="45" t="e">
        <f>-VLOOKUP(B1254,#REF!,3,FALSE)*0.75</f>
        <v>#REF!</v>
      </c>
      <c r="I1254" s="45"/>
      <c r="J1254" s="35">
        <f t="shared" si="57"/>
        <v>-1.7985</v>
      </c>
      <c r="K1254" s="35"/>
      <c r="L1254" s="35"/>
      <c r="M1254" s="49"/>
      <c r="N1254" s="157">
        <f>Table2[[#This Row],[Mileage]]*-0.25</f>
        <v>0</v>
      </c>
      <c r="O1254" s="13"/>
      <c r="P1254" s="42" t="e">
        <f>Table2[[#This Row],[Total Payment Received Before Fees]]+Table2[[#This Row],[Unit Cost]]+Table2[[#This Row],[Shipping Cost]]+Table2[[#This Row],[Amazon Fee]]+Table2[[#This Row],[Parking Fee]]+Table2[[#This Row],[Miscellaneous / Overhead]]</f>
        <v>#REF!</v>
      </c>
      <c r="Q1254" s="38">
        <v>41737</v>
      </c>
    </row>
    <row r="1255" spans="1:17">
      <c r="A1255" s="12">
        <v>1</v>
      </c>
      <c r="B1255" s="20" t="str">
        <f>VLOOKUP(A1255,'Product Database'!$1:$1048576,3,FALSE)</f>
        <v>HBG100154B</v>
      </c>
      <c r="D1255" s="71">
        <v>1</v>
      </c>
      <c r="E1255" s="116">
        <v>9.99</v>
      </c>
      <c r="F1255" s="46">
        <v>2</v>
      </c>
      <c r="G1255" s="156">
        <f t="shared" si="56"/>
        <v>11.99</v>
      </c>
      <c r="H1255" s="45" t="e">
        <f>-VLOOKUP(B1255,#REF!,3,FALSE)*0.75</f>
        <v>#REF!</v>
      </c>
      <c r="I1255" s="45"/>
      <c r="J1255" s="35">
        <f t="shared" si="57"/>
        <v>-1.7985</v>
      </c>
      <c r="K1255" s="35"/>
      <c r="L1255" s="35"/>
      <c r="M1255" s="49"/>
      <c r="N1255" s="157">
        <f>Table2[[#This Row],[Mileage]]*-0.25</f>
        <v>0</v>
      </c>
      <c r="O1255" s="13"/>
      <c r="P1255" s="42" t="e">
        <f>Table2[[#This Row],[Total Payment Received Before Fees]]+Table2[[#This Row],[Unit Cost]]+Table2[[#This Row],[Shipping Cost]]+Table2[[#This Row],[Amazon Fee]]+Table2[[#This Row],[Parking Fee]]+Table2[[#This Row],[Miscellaneous / Overhead]]</f>
        <v>#REF!</v>
      </c>
      <c r="Q1255" s="38">
        <v>41737</v>
      </c>
    </row>
    <row r="1256" spans="1:17">
      <c r="A1256" s="12" t="s">
        <v>6032</v>
      </c>
      <c r="B1256" s="20" t="str">
        <f>VLOOKUP(A1256,'Product Database'!$1:$1048576,3,FALSE)</f>
        <v>HBG100903YL</v>
      </c>
      <c r="D1256" s="71">
        <v>1</v>
      </c>
      <c r="E1256" s="116">
        <v>9.99</v>
      </c>
      <c r="F1256" s="46">
        <v>1.99</v>
      </c>
      <c r="G1256" s="156">
        <f t="shared" si="56"/>
        <v>11.98</v>
      </c>
      <c r="H1256" s="45" t="e">
        <f>-VLOOKUP(B1256,#REF!,3,FALSE)*0.75</f>
        <v>#REF!</v>
      </c>
      <c r="I1256" s="45"/>
      <c r="J1256" s="35">
        <f t="shared" si="57"/>
        <v>-1.7969999999999999</v>
      </c>
      <c r="K1256" s="35"/>
      <c r="L1256" s="35"/>
      <c r="M1256" s="49"/>
      <c r="N1256" s="157">
        <f>Table2[[#This Row],[Mileage]]*-0.25</f>
        <v>0</v>
      </c>
      <c r="O1256" s="13"/>
      <c r="P1256" s="42" t="e">
        <f>Table2[[#This Row],[Total Payment Received Before Fees]]+Table2[[#This Row],[Unit Cost]]+Table2[[#This Row],[Shipping Cost]]+Table2[[#This Row],[Amazon Fee]]+Table2[[#This Row],[Parking Fee]]+Table2[[#This Row],[Miscellaneous / Overhead]]</f>
        <v>#REF!</v>
      </c>
      <c r="Q1256" s="38">
        <v>41737</v>
      </c>
    </row>
    <row r="1257" spans="1:17">
      <c r="A1257" s="12">
        <v>1</v>
      </c>
      <c r="B1257" s="20" t="str">
        <f>VLOOKUP(A1257,'Product Database'!$1:$1048576,3,FALSE)</f>
        <v>HBG100154B</v>
      </c>
      <c r="D1257" s="71">
        <v>1</v>
      </c>
      <c r="E1257" s="116">
        <v>9.99</v>
      </c>
      <c r="F1257" s="46">
        <v>4.99</v>
      </c>
      <c r="G1257" s="156">
        <f t="shared" si="56"/>
        <v>14.98</v>
      </c>
      <c r="H1257" s="45" t="e">
        <f>-VLOOKUP(B1257,#REF!,3,FALSE)*0.75</f>
        <v>#REF!</v>
      </c>
      <c r="I1257" s="45"/>
      <c r="J1257" s="35">
        <f t="shared" si="57"/>
        <v>-2.2469999999999999</v>
      </c>
      <c r="K1257" s="35"/>
      <c r="L1257" s="35"/>
      <c r="M1257" s="49"/>
      <c r="N1257" s="157">
        <f>Table2[[#This Row],[Mileage]]*-0.25</f>
        <v>0</v>
      </c>
      <c r="O1257" s="13"/>
      <c r="P1257" s="42" t="e">
        <f>Table2[[#This Row],[Total Payment Received Before Fees]]+Table2[[#This Row],[Unit Cost]]+Table2[[#This Row],[Shipping Cost]]+Table2[[#This Row],[Amazon Fee]]+Table2[[#This Row],[Parking Fee]]+Table2[[#This Row],[Miscellaneous / Overhead]]</f>
        <v>#REF!</v>
      </c>
      <c r="Q1257" s="38">
        <v>41737</v>
      </c>
    </row>
    <row r="1258" spans="1:17">
      <c r="A1258" s="12" t="s">
        <v>2216</v>
      </c>
      <c r="B1258" s="20" t="str">
        <f>VLOOKUP(A1258,'Product Database'!$1:$1048576,3,FALSE)</f>
        <v>GCH1317</v>
      </c>
      <c r="D1258" s="71">
        <v>1</v>
      </c>
      <c r="E1258" s="116">
        <v>7.99</v>
      </c>
      <c r="F1258" s="46">
        <v>4.74</v>
      </c>
      <c r="G1258" s="156">
        <f t="shared" si="56"/>
        <v>12.73</v>
      </c>
      <c r="H1258" s="45" t="e">
        <f>-VLOOKUP(B1258,#REF!,3,FALSE)*0.75</f>
        <v>#REF!</v>
      </c>
      <c r="I1258" s="45"/>
      <c r="J1258" s="35">
        <f t="shared" si="57"/>
        <v>-1.9095</v>
      </c>
      <c r="K1258" s="35"/>
      <c r="L1258" s="35"/>
      <c r="M1258" s="49"/>
      <c r="N1258" s="157">
        <f>Table2[[#This Row],[Mileage]]*-0.25</f>
        <v>0</v>
      </c>
      <c r="O1258" s="13"/>
      <c r="P1258" s="42" t="e">
        <f>Table2[[#This Row],[Total Payment Received Before Fees]]+Table2[[#This Row],[Unit Cost]]+Table2[[#This Row],[Shipping Cost]]+Table2[[#This Row],[Amazon Fee]]+Table2[[#This Row],[Parking Fee]]+Table2[[#This Row],[Miscellaneous / Overhead]]</f>
        <v>#REF!</v>
      </c>
      <c r="Q1258" s="38">
        <v>41737</v>
      </c>
    </row>
    <row r="1259" spans="1:17">
      <c r="A1259" s="12" t="s">
        <v>5913</v>
      </c>
      <c r="B1259" s="20" t="str">
        <f>VLOOKUP(A1259,'Product Database'!$1:$1048576,3,FALSE)</f>
        <v>HX00082S</v>
      </c>
      <c r="D1259" s="71">
        <v>1</v>
      </c>
      <c r="E1259" s="116">
        <v>19.71</v>
      </c>
      <c r="F1259" s="46">
        <v>5.49</v>
      </c>
      <c r="G1259" s="156">
        <f t="shared" si="56"/>
        <v>25.200000000000003</v>
      </c>
      <c r="H1259" s="45" t="e">
        <f>-VLOOKUP(B1259,#REF!,3,FALSE)*0.75</f>
        <v>#REF!</v>
      </c>
      <c r="I1259" s="45"/>
      <c r="J1259" s="35">
        <f t="shared" si="57"/>
        <v>-3.7800000000000002</v>
      </c>
      <c r="K1259" s="35"/>
      <c r="L1259" s="35"/>
      <c r="M1259" s="49"/>
      <c r="N1259" s="157">
        <f>Table2[[#This Row],[Mileage]]*-0.25</f>
        <v>0</v>
      </c>
      <c r="O1259" s="13"/>
      <c r="P1259" s="42" t="e">
        <f>Table2[[#This Row],[Total Payment Received Before Fees]]+Table2[[#This Row],[Unit Cost]]+Table2[[#This Row],[Shipping Cost]]+Table2[[#This Row],[Amazon Fee]]+Table2[[#This Row],[Parking Fee]]+Table2[[#This Row],[Miscellaneous / Overhead]]</f>
        <v>#REF!</v>
      </c>
      <c r="Q1259" s="38">
        <v>41737</v>
      </c>
    </row>
    <row r="1260" spans="1:17">
      <c r="A1260" s="12" t="s">
        <v>5592</v>
      </c>
      <c r="B1260" s="20" t="str">
        <f>VLOOKUP(A1260,'Product Database'!$1:$1048576,3,FALSE)</f>
        <v>HBG100182B</v>
      </c>
      <c r="D1260" s="71">
        <v>1</v>
      </c>
      <c r="E1260" s="116">
        <v>18.989999999999998</v>
      </c>
      <c r="F1260" s="46">
        <v>5.49</v>
      </c>
      <c r="G1260" s="156">
        <f t="shared" si="56"/>
        <v>24.479999999999997</v>
      </c>
      <c r="H1260" s="45" t="e">
        <f>-VLOOKUP(B1260,#REF!,3,FALSE)*0.75</f>
        <v>#REF!</v>
      </c>
      <c r="I1260" s="45"/>
      <c r="J1260" s="35">
        <f t="shared" si="57"/>
        <v>-3.6719999999999993</v>
      </c>
      <c r="K1260" s="35"/>
      <c r="L1260" s="35"/>
      <c r="M1260" s="49"/>
      <c r="N1260" s="157">
        <f>Table2[[#This Row],[Mileage]]*-0.25</f>
        <v>0</v>
      </c>
      <c r="O1260" s="13"/>
      <c r="P1260" s="42" t="e">
        <f>Table2[[#This Row],[Total Payment Received Before Fees]]+Table2[[#This Row],[Unit Cost]]+Table2[[#This Row],[Shipping Cost]]+Table2[[#This Row],[Amazon Fee]]+Table2[[#This Row],[Parking Fee]]+Table2[[#This Row],[Miscellaneous / Overhead]]</f>
        <v>#REF!</v>
      </c>
      <c r="Q1260" s="38">
        <v>41737</v>
      </c>
    </row>
    <row r="1261" spans="1:17">
      <c r="A1261" s="12" t="s">
        <v>2130</v>
      </c>
      <c r="B1261" s="20" t="str">
        <f>VLOOKUP(A1261,'Product Database'!$1:$1048576,3,FALSE)</f>
        <v>HBG100572CL</v>
      </c>
      <c r="D1261" s="71">
        <v>1</v>
      </c>
      <c r="E1261" s="116">
        <v>22.99</v>
      </c>
      <c r="F1261" s="46">
        <v>0</v>
      </c>
      <c r="G1261" s="156">
        <f t="shared" si="56"/>
        <v>22.99</v>
      </c>
      <c r="H1261" s="45" t="e">
        <f>-VLOOKUP(B1261,#REF!,3,FALSE)*0.75</f>
        <v>#REF!</v>
      </c>
      <c r="I1261" s="45"/>
      <c r="J1261" s="35">
        <f t="shared" si="57"/>
        <v>-3.4484999999999997</v>
      </c>
      <c r="K1261" s="35"/>
      <c r="L1261" s="35"/>
      <c r="M1261" s="49"/>
      <c r="N1261" s="157">
        <f>Table2[[#This Row],[Mileage]]*-0.25</f>
        <v>0</v>
      </c>
      <c r="O1261" s="13"/>
      <c r="P1261" s="42" t="e">
        <f>Table2[[#This Row],[Total Payment Received Before Fees]]+Table2[[#This Row],[Unit Cost]]+Table2[[#This Row],[Shipping Cost]]+Table2[[#This Row],[Amazon Fee]]+Table2[[#This Row],[Parking Fee]]+Table2[[#This Row],[Miscellaneous / Overhead]]</f>
        <v>#REF!</v>
      </c>
      <c r="Q1261" s="38">
        <v>41737</v>
      </c>
    </row>
    <row r="1262" spans="1:17">
      <c r="A1262" s="12" t="s">
        <v>1523</v>
      </c>
      <c r="B1262" s="20" t="str">
        <f>VLOOKUP(A1262,'Product Database'!$1:$1048576,3,FALSE)</f>
        <v>HBG100435B</v>
      </c>
      <c r="D1262" s="71">
        <v>1</v>
      </c>
      <c r="E1262" s="116">
        <v>19.989999999999998</v>
      </c>
      <c r="F1262" s="46">
        <v>6.49</v>
      </c>
      <c r="G1262" s="156">
        <f t="shared" si="56"/>
        <v>26.479999999999997</v>
      </c>
      <c r="H1262" s="45" t="e">
        <f>-VLOOKUP(B1262,#REF!,3,FALSE)*0.75</f>
        <v>#REF!</v>
      </c>
      <c r="I1262" s="45"/>
      <c r="J1262" s="35">
        <f t="shared" si="57"/>
        <v>-3.9719999999999995</v>
      </c>
      <c r="K1262" s="35"/>
      <c r="L1262" s="35"/>
      <c r="M1262" s="49"/>
      <c r="N1262" s="157">
        <f>Table2[[#This Row],[Mileage]]*-0.25</f>
        <v>0</v>
      </c>
      <c r="O1262" s="13"/>
      <c r="P1262" s="42" t="e">
        <f>Table2[[#This Row],[Total Payment Received Before Fees]]+Table2[[#This Row],[Unit Cost]]+Table2[[#This Row],[Shipping Cost]]+Table2[[#This Row],[Amazon Fee]]+Table2[[#This Row],[Parking Fee]]+Table2[[#This Row],[Miscellaneous / Overhead]]</f>
        <v>#REF!</v>
      </c>
      <c r="Q1262" s="38">
        <v>41738</v>
      </c>
    </row>
    <row r="1263" spans="1:17">
      <c r="A1263" s="12" t="s">
        <v>2628</v>
      </c>
      <c r="B1263" s="20" t="str">
        <f>VLOOKUP(A1263,'Product Database'!$1:$1048576,3,FALSE)</f>
        <v>HBG100738R</v>
      </c>
      <c r="D1263" s="71">
        <v>1</v>
      </c>
      <c r="E1263" s="116">
        <v>34.99</v>
      </c>
      <c r="F1263" s="46">
        <v>10.99</v>
      </c>
      <c r="G1263" s="156">
        <f t="shared" si="56"/>
        <v>45.980000000000004</v>
      </c>
      <c r="H1263" s="45" t="e">
        <f>-VLOOKUP(B1263,#REF!,3,FALSE)*0.75</f>
        <v>#REF!</v>
      </c>
      <c r="I1263" s="45"/>
      <c r="J1263" s="35">
        <f t="shared" si="57"/>
        <v>-6.8970000000000002</v>
      </c>
      <c r="K1263" s="35"/>
      <c r="L1263" s="35"/>
      <c r="M1263" s="49"/>
      <c r="N1263" s="157">
        <f>Table2[[#This Row],[Mileage]]*-0.25</f>
        <v>0</v>
      </c>
      <c r="O1263" s="13"/>
      <c r="P1263" s="42" t="e">
        <f>Table2[[#This Row],[Total Payment Received Before Fees]]+Table2[[#This Row],[Unit Cost]]+Table2[[#This Row],[Shipping Cost]]+Table2[[#This Row],[Amazon Fee]]+Table2[[#This Row],[Parking Fee]]+Table2[[#This Row],[Miscellaneous / Overhead]]</f>
        <v>#REF!</v>
      </c>
      <c r="Q1263" s="38">
        <v>41738</v>
      </c>
    </row>
    <row r="1264" spans="1:17">
      <c r="A1264" s="12" t="s">
        <v>3007</v>
      </c>
      <c r="B1264" s="20" t="str">
        <f>VLOOKUP(A1264,'Product Database'!$1:$1048576,3,FALSE)</f>
        <v>HC24626B</v>
      </c>
      <c r="D1264" s="71">
        <v>2</v>
      </c>
      <c r="E1264" s="116">
        <v>15.98</v>
      </c>
      <c r="F1264" s="46">
        <v>5.49</v>
      </c>
      <c r="G1264" s="156">
        <f t="shared" si="56"/>
        <v>21.47</v>
      </c>
      <c r="H1264" s="45">
        <v>-3</v>
      </c>
      <c r="I1264" s="45"/>
      <c r="J1264" s="35">
        <f t="shared" si="57"/>
        <v>-3.2204999999999999</v>
      </c>
      <c r="K1264" s="35"/>
      <c r="L1264" s="35"/>
      <c r="M1264" s="49"/>
      <c r="N1264" s="157">
        <f>Table2[[#This Row],[Mileage]]*-0.25</f>
        <v>0</v>
      </c>
      <c r="O1264" s="13"/>
      <c r="P1264" s="42">
        <f>Table2[[#This Row],[Total Payment Received Before Fees]]+Table2[[#This Row],[Unit Cost]]+Table2[[#This Row],[Shipping Cost]]+Table2[[#This Row],[Amazon Fee]]+Table2[[#This Row],[Parking Fee]]+Table2[[#This Row],[Miscellaneous / Overhead]]</f>
        <v>15.249499999999999</v>
      </c>
      <c r="Q1264" s="38">
        <v>41738</v>
      </c>
    </row>
    <row r="1265" spans="1:17">
      <c r="A1265" s="12" t="s">
        <v>2840</v>
      </c>
      <c r="B1265" s="20" t="str">
        <f>VLOOKUP(A1265,'Product Database'!$1:$1048576,3,FALSE)</f>
        <v>CAP-00093W</v>
      </c>
      <c r="D1265" s="71">
        <v>1</v>
      </c>
      <c r="E1265" s="116">
        <v>15.99</v>
      </c>
      <c r="F1265" s="46">
        <v>4.99</v>
      </c>
      <c r="G1265" s="156">
        <f t="shared" si="56"/>
        <v>20.98</v>
      </c>
      <c r="H1265" s="45" t="e">
        <f>-VLOOKUP(B1265,#REF!,3,FALSE)*0.75</f>
        <v>#REF!</v>
      </c>
      <c r="I1265" s="45"/>
      <c r="J1265" s="35">
        <f t="shared" si="57"/>
        <v>-3.1469999999999998</v>
      </c>
      <c r="K1265" s="35"/>
      <c r="L1265" s="35"/>
      <c r="M1265" s="49"/>
      <c r="N1265" s="157">
        <f>Table2[[#This Row],[Mileage]]*-0.25</f>
        <v>0</v>
      </c>
      <c r="O1265" s="13"/>
      <c r="P1265" s="42" t="e">
        <f>Table2[[#This Row],[Total Payment Received Before Fees]]+Table2[[#This Row],[Unit Cost]]+Table2[[#This Row],[Shipping Cost]]+Table2[[#This Row],[Amazon Fee]]+Table2[[#This Row],[Parking Fee]]+Table2[[#This Row],[Miscellaneous / Overhead]]</f>
        <v>#REF!</v>
      </c>
      <c r="Q1265" s="38">
        <v>41738</v>
      </c>
    </row>
    <row r="1266" spans="1:17">
      <c r="A1266" s="12" t="s">
        <v>3092</v>
      </c>
      <c r="B1266" s="20" t="str">
        <f>VLOOKUP(A1266,'Product Database'!$1:$1048576,3,FALSE)</f>
        <v>HC24645HM</v>
      </c>
      <c r="D1266" s="71">
        <v>1</v>
      </c>
      <c r="E1266" s="116">
        <v>8.99</v>
      </c>
      <c r="F1266" s="46">
        <v>4.99</v>
      </c>
      <c r="G1266" s="156">
        <f t="shared" si="56"/>
        <v>13.98</v>
      </c>
      <c r="H1266" s="45" t="e">
        <f>-VLOOKUP(B1266,#REF!,3,FALSE)*0.75</f>
        <v>#REF!</v>
      </c>
      <c r="I1266" s="45"/>
      <c r="J1266" s="35">
        <f t="shared" si="57"/>
        <v>-2.097</v>
      </c>
      <c r="K1266" s="35"/>
      <c r="L1266" s="35"/>
      <c r="M1266" s="49"/>
      <c r="N1266" s="157">
        <f>Table2[[#This Row],[Mileage]]*-0.25</f>
        <v>0</v>
      </c>
      <c r="O1266" s="13"/>
      <c r="P1266" s="42" t="e">
        <f>Table2[[#This Row],[Total Payment Received Before Fees]]+Table2[[#This Row],[Unit Cost]]+Table2[[#This Row],[Shipping Cost]]+Table2[[#This Row],[Amazon Fee]]+Table2[[#This Row],[Parking Fee]]+Table2[[#This Row],[Miscellaneous / Overhead]]</f>
        <v>#REF!</v>
      </c>
      <c r="Q1266" s="38">
        <v>41738</v>
      </c>
    </row>
    <row r="1267" spans="1:17">
      <c r="A1267" s="12" t="s">
        <v>323</v>
      </c>
      <c r="B1267" s="20" t="str">
        <f>VLOOKUP(A1267,'Product Database'!$1:$1048576,3,FALSE)</f>
        <v>HBG100626P</v>
      </c>
      <c r="D1267" s="71">
        <v>1</v>
      </c>
      <c r="E1267" s="116">
        <v>29</v>
      </c>
      <c r="F1267" s="46">
        <v>7.49</v>
      </c>
      <c r="G1267" s="156">
        <f t="shared" ref="G1267:G1282" si="58">SUM(E1267:F1267)</f>
        <v>36.49</v>
      </c>
      <c r="H1267" s="45" t="e">
        <f>-VLOOKUP(B1267,#REF!,3,FALSE)*0.75</f>
        <v>#REF!</v>
      </c>
      <c r="I1267" s="45"/>
      <c r="J1267" s="35">
        <f t="shared" si="57"/>
        <v>-5.4735000000000005</v>
      </c>
      <c r="K1267" s="35"/>
      <c r="L1267" s="35"/>
      <c r="M1267" s="49"/>
      <c r="N1267" s="157">
        <f>Table2[[#This Row],[Mileage]]*-0.25</f>
        <v>0</v>
      </c>
      <c r="O1267" s="13"/>
      <c r="P1267" s="42" t="e">
        <f>Table2[[#This Row],[Total Payment Received Before Fees]]+Table2[[#This Row],[Unit Cost]]+Table2[[#This Row],[Shipping Cost]]+Table2[[#This Row],[Amazon Fee]]+Table2[[#This Row],[Parking Fee]]+Table2[[#This Row],[Miscellaneous / Overhead]]</f>
        <v>#REF!</v>
      </c>
      <c r="Q1267" s="38">
        <v>41738</v>
      </c>
    </row>
    <row r="1268" spans="1:17">
      <c r="A1268" s="12" t="s">
        <v>2987</v>
      </c>
      <c r="B1268" s="20" t="str">
        <f>VLOOKUP(A1268,'Product Database'!$1:$1048576,3,FALSE)</f>
        <v>HC24653G</v>
      </c>
      <c r="D1268" s="71">
        <v>1</v>
      </c>
      <c r="E1268" s="116">
        <v>11.99</v>
      </c>
      <c r="F1268" s="46">
        <v>1.99</v>
      </c>
      <c r="G1268" s="156">
        <f t="shared" si="58"/>
        <v>13.98</v>
      </c>
      <c r="H1268" s="45" t="e">
        <f>-VLOOKUP(B1268,#REF!,3,FALSE)*0.75</f>
        <v>#REF!</v>
      </c>
      <c r="I1268" s="45"/>
      <c r="J1268" s="35">
        <f t="shared" si="57"/>
        <v>-2.097</v>
      </c>
      <c r="K1268" s="35"/>
      <c r="L1268" s="35"/>
      <c r="M1268" s="49"/>
      <c r="N1268" s="157">
        <f>Table2[[#This Row],[Mileage]]*-0.25</f>
        <v>0</v>
      </c>
      <c r="O1268" s="13"/>
      <c r="P1268" s="42" t="e">
        <f>Table2[[#This Row],[Total Payment Received Before Fees]]+Table2[[#This Row],[Unit Cost]]+Table2[[#This Row],[Shipping Cost]]+Table2[[#This Row],[Amazon Fee]]+Table2[[#This Row],[Parking Fee]]+Table2[[#This Row],[Miscellaneous / Overhead]]</f>
        <v>#REF!</v>
      </c>
      <c r="Q1268" s="38">
        <v>41738</v>
      </c>
    </row>
    <row r="1269" spans="1:17">
      <c r="A1269" s="12" t="s">
        <v>3091</v>
      </c>
      <c r="B1269" s="20" t="str">
        <f>VLOOKUP(A1269,'Product Database'!$1:$1048576,3,FALSE)</f>
        <v>HC24645B</v>
      </c>
      <c r="D1269" s="71">
        <v>1</v>
      </c>
      <c r="E1269" s="116">
        <v>8.99</v>
      </c>
      <c r="F1269" s="46">
        <v>2</v>
      </c>
      <c r="G1269" s="156">
        <f t="shared" si="58"/>
        <v>10.99</v>
      </c>
      <c r="H1269" s="45" t="e">
        <f>-VLOOKUP(B1269,#REF!,3,FALSE)*0.75</f>
        <v>#REF!</v>
      </c>
      <c r="I1269" s="45"/>
      <c r="J1269" s="35">
        <f t="shared" si="57"/>
        <v>-1.6485000000000001</v>
      </c>
      <c r="K1269" s="35"/>
      <c r="L1269" s="35"/>
      <c r="M1269" s="49"/>
      <c r="N1269" s="157">
        <f>Table2[[#This Row],[Mileage]]*-0.25</f>
        <v>0</v>
      </c>
      <c r="O1269" s="13"/>
      <c r="P1269" s="42" t="e">
        <f>Table2[[#This Row],[Total Payment Received Before Fees]]+Table2[[#This Row],[Unit Cost]]+Table2[[#This Row],[Shipping Cost]]+Table2[[#This Row],[Amazon Fee]]+Table2[[#This Row],[Parking Fee]]+Table2[[#This Row],[Miscellaneous / Overhead]]</f>
        <v>#REF!</v>
      </c>
      <c r="Q1269" s="38">
        <v>41738</v>
      </c>
    </row>
    <row r="1270" spans="1:17">
      <c r="A1270" s="12" t="s">
        <v>3004</v>
      </c>
      <c r="B1270" s="20" t="str">
        <f>VLOOKUP(A1270,'Product Database'!$1:$1048576,3,FALSE)</f>
        <v>HCXQ001BEI</v>
      </c>
      <c r="D1270" s="71">
        <v>1</v>
      </c>
      <c r="E1270" s="116">
        <v>14.99</v>
      </c>
      <c r="F1270" s="46">
        <v>2</v>
      </c>
      <c r="G1270" s="156">
        <f t="shared" si="58"/>
        <v>16.990000000000002</v>
      </c>
      <c r="H1270" s="45" t="e">
        <f>-VLOOKUP(B1270,#REF!,3,FALSE)*0.75</f>
        <v>#REF!</v>
      </c>
      <c r="I1270" s="45"/>
      <c r="J1270" s="35">
        <f t="shared" si="57"/>
        <v>-2.5485000000000002</v>
      </c>
      <c r="K1270" s="35"/>
      <c r="L1270" s="35"/>
      <c r="M1270" s="49"/>
      <c r="N1270" s="157">
        <f>Table2[[#This Row],[Mileage]]*-0.25</f>
        <v>0</v>
      </c>
      <c r="O1270" s="13"/>
      <c r="P1270" s="42" t="e">
        <f>Table2[[#This Row],[Total Payment Received Before Fees]]+Table2[[#This Row],[Unit Cost]]+Table2[[#This Row],[Shipping Cost]]+Table2[[#This Row],[Amazon Fee]]+Table2[[#This Row],[Parking Fee]]+Table2[[#This Row],[Miscellaneous / Overhead]]</f>
        <v>#REF!</v>
      </c>
      <c r="Q1270" s="38">
        <v>41738</v>
      </c>
    </row>
    <row r="1271" spans="1:17">
      <c r="A1271" s="12" t="s">
        <v>1511</v>
      </c>
      <c r="B1271" s="20" t="str">
        <f>VLOOKUP(A1271,'Product Database'!$1:$1048576,3,FALSE)</f>
        <v>HBG100432PU</v>
      </c>
      <c r="D1271" s="71">
        <v>1</v>
      </c>
      <c r="E1271" s="116">
        <v>19.989999999999998</v>
      </c>
      <c r="F1271" s="46">
        <v>6.49</v>
      </c>
      <c r="G1271" s="156">
        <f t="shared" si="58"/>
        <v>26.479999999999997</v>
      </c>
      <c r="H1271" s="45" t="e">
        <f>-VLOOKUP(B1271,#REF!,3,FALSE)*0.75</f>
        <v>#REF!</v>
      </c>
      <c r="I1271" s="45"/>
      <c r="J1271" s="35">
        <f t="shared" si="57"/>
        <v>-3.9719999999999995</v>
      </c>
      <c r="K1271" s="35"/>
      <c r="L1271" s="35"/>
      <c r="M1271" s="49"/>
      <c r="N1271" s="157">
        <f>Table2[[#This Row],[Mileage]]*-0.25</f>
        <v>0</v>
      </c>
      <c r="O1271" s="13"/>
      <c r="P1271" s="42" t="e">
        <f>Table2[[#This Row],[Total Payment Received Before Fees]]+Table2[[#This Row],[Unit Cost]]+Table2[[#This Row],[Shipping Cost]]+Table2[[#This Row],[Amazon Fee]]+Table2[[#This Row],[Parking Fee]]+Table2[[#This Row],[Miscellaneous / Overhead]]</f>
        <v>#REF!</v>
      </c>
      <c r="Q1271" s="38">
        <v>41738</v>
      </c>
    </row>
    <row r="1272" spans="1:17">
      <c r="A1272" s="12" t="s">
        <v>2987</v>
      </c>
      <c r="B1272" s="20" t="str">
        <f>VLOOKUP(A1272,'Product Database'!$1:$1048576,3,FALSE)</f>
        <v>HC24653G</v>
      </c>
      <c r="D1272" s="71">
        <v>1</v>
      </c>
      <c r="E1272" s="116">
        <v>11.99</v>
      </c>
      <c r="F1272" s="46">
        <v>4.99</v>
      </c>
      <c r="G1272" s="156">
        <f t="shared" si="58"/>
        <v>16.98</v>
      </c>
      <c r="H1272" s="45" t="e">
        <f>-VLOOKUP(B1272,#REF!,3,FALSE)*0.75</f>
        <v>#REF!</v>
      </c>
      <c r="I1272" s="45"/>
      <c r="J1272" s="35">
        <f t="shared" si="57"/>
        <v>-2.5470000000000002</v>
      </c>
      <c r="K1272" s="35"/>
      <c r="L1272" s="35"/>
      <c r="M1272" s="49"/>
      <c r="N1272" s="157">
        <f>Table2[[#This Row],[Mileage]]*-0.25</f>
        <v>0</v>
      </c>
      <c r="O1272" s="13"/>
      <c r="P1272" s="42" t="e">
        <f>Table2[[#This Row],[Total Payment Received Before Fees]]+Table2[[#This Row],[Unit Cost]]+Table2[[#This Row],[Shipping Cost]]+Table2[[#This Row],[Amazon Fee]]+Table2[[#This Row],[Parking Fee]]+Table2[[#This Row],[Miscellaneous / Overhead]]</f>
        <v>#REF!</v>
      </c>
      <c r="Q1272" s="38">
        <v>41738</v>
      </c>
    </row>
    <row r="1273" spans="1:17">
      <c r="A1273" s="12" t="s">
        <v>3490</v>
      </c>
      <c r="B1273" s="20" t="str">
        <f>VLOOKUP(A1273,'Product Database'!$1:$1048576,3,FALSE)</f>
        <v>CAP-00065GY</v>
      </c>
      <c r="D1273" s="71">
        <v>1</v>
      </c>
      <c r="E1273" s="116">
        <v>10.99</v>
      </c>
      <c r="F1273" s="46">
        <v>4.99</v>
      </c>
      <c r="G1273" s="156">
        <f t="shared" si="58"/>
        <v>15.98</v>
      </c>
      <c r="H1273" s="45" t="e">
        <f>-VLOOKUP(B1273,#REF!,3,FALSE)*0.75</f>
        <v>#REF!</v>
      </c>
      <c r="I1273" s="45"/>
      <c r="J1273" s="35">
        <f t="shared" si="57"/>
        <v>-2.3969999999999998</v>
      </c>
      <c r="K1273" s="35"/>
      <c r="L1273" s="35"/>
      <c r="M1273" s="49"/>
      <c r="N1273" s="157">
        <f>Table2[[#This Row],[Mileage]]*-0.25</f>
        <v>0</v>
      </c>
      <c r="O1273" s="13"/>
      <c r="P1273" s="42" t="e">
        <f>Table2[[#This Row],[Total Payment Received Before Fees]]+Table2[[#This Row],[Unit Cost]]+Table2[[#This Row],[Shipping Cost]]+Table2[[#This Row],[Amazon Fee]]+Table2[[#This Row],[Parking Fee]]+Table2[[#This Row],[Miscellaneous / Overhead]]</f>
        <v>#REF!</v>
      </c>
      <c r="Q1273" s="38">
        <v>41738</v>
      </c>
    </row>
    <row r="1274" spans="1:17">
      <c r="A1274" s="12">
        <v>1</v>
      </c>
      <c r="B1274" s="20" t="str">
        <f>VLOOKUP(A1274,'Product Database'!$1:$1048576,3,FALSE)</f>
        <v>HBG100154B</v>
      </c>
      <c r="D1274" s="71">
        <v>1</v>
      </c>
      <c r="E1274" s="116">
        <v>9.99</v>
      </c>
      <c r="F1274" s="46">
        <v>4.99</v>
      </c>
      <c r="G1274" s="156">
        <f t="shared" si="58"/>
        <v>14.98</v>
      </c>
      <c r="H1274" s="45" t="e">
        <f>-VLOOKUP(B1274,#REF!,3,FALSE)*0.75</f>
        <v>#REF!</v>
      </c>
      <c r="I1274" s="45"/>
      <c r="J1274" s="35">
        <f t="shared" si="57"/>
        <v>-2.2469999999999999</v>
      </c>
      <c r="K1274" s="35"/>
      <c r="L1274" s="35"/>
      <c r="M1274" s="49"/>
      <c r="N1274" s="157">
        <f>Table2[[#This Row],[Mileage]]*-0.25</f>
        <v>0</v>
      </c>
      <c r="O1274" s="13"/>
      <c r="P1274" s="42" t="e">
        <f>Table2[[#This Row],[Total Payment Received Before Fees]]+Table2[[#This Row],[Unit Cost]]+Table2[[#This Row],[Shipping Cost]]+Table2[[#This Row],[Amazon Fee]]+Table2[[#This Row],[Parking Fee]]+Table2[[#This Row],[Miscellaneous / Overhead]]</f>
        <v>#REF!</v>
      </c>
      <c r="Q1274" s="38">
        <v>41738</v>
      </c>
    </row>
    <row r="1275" spans="1:17">
      <c r="A1275" s="12" t="s">
        <v>6026</v>
      </c>
      <c r="B1275" s="20" t="str">
        <f>VLOOKUP(A1275,'Product Database'!$1:$1048576,3,FALSE)</f>
        <v>HBGKD001B</v>
      </c>
      <c r="D1275" s="71">
        <v>1</v>
      </c>
      <c r="E1275" s="116">
        <v>9.99</v>
      </c>
      <c r="F1275" s="46">
        <v>2</v>
      </c>
      <c r="G1275" s="156">
        <f t="shared" si="58"/>
        <v>11.99</v>
      </c>
      <c r="H1275" s="45" t="e">
        <f>-VLOOKUP(B1275,#REF!,3,FALSE)*0.75</f>
        <v>#REF!</v>
      </c>
      <c r="I1275" s="45"/>
      <c r="J1275" s="35">
        <f t="shared" si="57"/>
        <v>-1.7985</v>
      </c>
      <c r="K1275" s="35"/>
      <c r="L1275" s="35"/>
      <c r="M1275" s="49"/>
      <c r="N1275" s="157">
        <f>Table2[[#This Row],[Mileage]]*-0.25</f>
        <v>0</v>
      </c>
      <c r="O1275" s="13"/>
      <c r="P1275" s="42" t="e">
        <f>Table2[[#This Row],[Total Payment Received Before Fees]]+Table2[[#This Row],[Unit Cost]]+Table2[[#This Row],[Shipping Cost]]+Table2[[#This Row],[Amazon Fee]]+Table2[[#This Row],[Parking Fee]]+Table2[[#This Row],[Miscellaneous / Overhead]]</f>
        <v>#REF!</v>
      </c>
      <c r="Q1275" s="38">
        <v>41739</v>
      </c>
    </row>
    <row r="1276" spans="1:17">
      <c r="A1276" s="12" t="s">
        <v>6028</v>
      </c>
      <c r="B1276" s="20" t="str">
        <f>VLOOKUP(A1276,'Product Database'!$1:$1048576,3,FALSE)</f>
        <v>HBG100903FU</v>
      </c>
      <c r="D1276" s="71">
        <v>1</v>
      </c>
      <c r="E1276" s="116">
        <v>9.99</v>
      </c>
      <c r="F1276" s="46">
        <v>2</v>
      </c>
      <c r="G1276" s="156">
        <f t="shared" si="58"/>
        <v>11.99</v>
      </c>
      <c r="H1276" s="45" t="e">
        <f>-VLOOKUP(B1276,#REF!,3,FALSE)*0.75</f>
        <v>#REF!</v>
      </c>
      <c r="I1276" s="45"/>
      <c r="J1276" s="35">
        <f t="shared" si="57"/>
        <v>-1.7985</v>
      </c>
      <c r="K1276" s="35"/>
      <c r="L1276" s="35"/>
      <c r="M1276" s="49"/>
      <c r="N1276" s="157">
        <f>Table2[[#This Row],[Mileage]]*-0.25</f>
        <v>0</v>
      </c>
      <c r="O1276" s="13"/>
      <c r="P1276" s="42" t="e">
        <f>Table2[[#This Row],[Total Payment Received Before Fees]]+Table2[[#This Row],[Unit Cost]]+Table2[[#This Row],[Shipping Cost]]+Table2[[#This Row],[Amazon Fee]]+Table2[[#This Row],[Parking Fee]]+Table2[[#This Row],[Miscellaneous / Overhead]]</f>
        <v>#REF!</v>
      </c>
      <c r="Q1276" s="38">
        <v>41739</v>
      </c>
    </row>
    <row r="1277" spans="1:17">
      <c r="A1277" s="12" t="s">
        <v>6027</v>
      </c>
      <c r="B1277" s="20" t="str">
        <f>VLOOKUP(A1277,'Product Database'!$1:$1048576,3,FALSE)</f>
        <v>HBG100903BL</v>
      </c>
      <c r="D1277" s="71">
        <v>1</v>
      </c>
      <c r="E1277" s="116">
        <v>9.99</v>
      </c>
      <c r="F1277" s="46">
        <v>1.99</v>
      </c>
      <c r="G1277" s="156">
        <f t="shared" si="58"/>
        <v>11.98</v>
      </c>
      <c r="H1277" s="45" t="e">
        <f>-VLOOKUP(B1277,#REF!,3,FALSE)*0.75</f>
        <v>#REF!</v>
      </c>
      <c r="I1277" s="45"/>
      <c r="J1277" s="35">
        <f t="shared" si="57"/>
        <v>-1.7969999999999999</v>
      </c>
      <c r="K1277" s="35"/>
      <c r="L1277" s="35"/>
      <c r="M1277" s="49"/>
      <c r="N1277" s="157">
        <f>Table2[[#This Row],[Mileage]]*-0.25</f>
        <v>0</v>
      </c>
      <c r="O1277" s="13"/>
      <c r="P1277" s="42" t="e">
        <f>Table2[[#This Row],[Total Payment Received Before Fees]]+Table2[[#This Row],[Unit Cost]]+Table2[[#This Row],[Shipping Cost]]+Table2[[#This Row],[Amazon Fee]]+Table2[[#This Row],[Parking Fee]]+Table2[[#This Row],[Miscellaneous / Overhead]]</f>
        <v>#REF!</v>
      </c>
      <c r="Q1277" s="38">
        <v>41739</v>
      </c>
    </row>
    <row r="1278" spans="1:17">
      <c r="A1278" s="12" t="s">
        <v>2802</v>
      </c>
      <c r="B1278" s="20" t="str">
        <f>VLOOKUP(A1278,'Product Database'!$1:$1048576,3,FALSE)</f>
        <v>CAP00137B</v>
      </c>
      <c r="D1278" s="71">
        <v>1</v>
      </c>
      <c r="E1278" s="116">
        <v>10.99</v>
      </c>
      <c r="F1278" s="46">
        <v>9.49</v>
      </c>
      <c r="G1278" s="156">
        <f t="shared" si="58"/>
        <v>20.48</v>
      </c>
      <c r="H1278" s="45" t="e">
        <f>-VLOOKUP(B1278,#REF!,3,FALSE)*0.75</f>
        <v>#REF!</v>
      </c>
      <c r="I1278" s="45"/>
      <c r="J1278" s="35">
        <f t="shared" ref="J1278:J1287" si="59">-(G1278*0.15)</f>
        <v>-3.0720000000000001</v>
      </c>
      <c r="K1278" s="35"/>
      <c r="L1278" s="35"/>
      <c r="M1278" s="49"/>
      <c r="N1278" s="157">
        <f>Table2[[#This Row],[Mileage]]*-0.25</f>
        <v>0</v>
      </c>
      <c r="O1278" s="13"/>
      <c r="P1278" s="42" t="e">
        <f>Table2[[#This Row],[Total Payment Received Before Fees]]+Table2[[#This Row],[Unit Cost]]+Table2[[#This Row],[Shipping Cost]]+Table2[[#This Row],[Amazon Fee]]+Table2[[#This Row],[Parking Fee]]+Table2[[#This Row],[Miscellaneous / Overhead]]</f>
        <v>#REF!</v>
      </c>
      <c r="Q1278" s="38">
        <v>41739</v>
      </c>
    </row>
    <row r="1279" spans="1:17">
      <c r="A1279" s="12" t="s">
        <v>2232</v>
      </c>
      <c r="B1279" s="20" t="str">
        <f>VLOOKUP(A1279,'Product Database'!$1:$1048576,3,FALSE)</f>
        <v>GCB8314G</v>
      </c>
      <c r="D1279" s="71">
        <v>1</v>
      </c>
      <c r="E1279" s="116">
        <v>4.5</v>
      </c>
      <c r="F1279" s="46">
        <v>4.74</v>
      </c>
      <c r="G1279" s="156">
        <f t="shared" si="58"/>
        <v>9.24</v>
      </c>
      <c r="H1279" s="45" t="e">
        <f>-VLOOKUP(B1279,#REF!,3,FALSE)*0.75</f>
        <v>#REF!</v>
      </c>
      <c r="I1279" s="45"/>
      <c r="J1279" s="35">
        <f t="shared" si="59"/>
        <v>-1.3859999999999999</v>
      </c>
      <c r="K1279" s="35"/>
      <c r="L1279" s="35"/>
      <c r="M1279" s="49"/>
      <c r="N1279" s="157">
        <f>Table2[[#This Row],[Mileage]]*-0.25</f>
        <v>0</v>
      </c>
      <c r="O1279" s="13"/>
      <c r="P1279" s="42" t="e">
        <f>Table2[[#This Row],[Total Payment Received Before Fees]]+Table2[[#This Row],[Unit Cost]]+Table2[[#This Row],[Shipping Cost]]+Table2[[#This Row],[Amazon Fee]]+Table2[[#This Row],[Parking Fee]]+Table2[[#This Row],[Miscellaneous / Overhead]]</f>
        <v>#REF!</v>
      </c>
      <c r="Q1279" s="38">
        <v>41739</v>
      </c>
    </row>
    <row r="1280" spans="1:17">
      <c r="A1280" s="12">
        <v>1</v>
      </c>
      <c r="B1280" s="20" t="str">
        <f>VLOOKUP(A1280,'Product Database'!$1:$1048576,3,FALSE)</f>
        <v>HBG100154B</v>
      </c>
      <c r="D1280" s="71">
        <v>1</v>
      </c>
      <c r="E1280" s="116">
        <v>9.99</v>
      </c>
      <c r="F1280" s="46">
        <v>4.99</v>
      </c>
      <c r="G1280" s="156">
        <f t="shared" si="58"/>
        <v>14.98</v>
      </c>
      <c r="H1280" s="45" t="e">
        <f>-VLOOKUP(B1280,#REF!,3,FALSE)*0.75</f>
        <v>#REF!</v>
      </c>
      <c r="I1280" s="45"/>
      <c r="J1280" s="35">
        <f t="shared" si="59"/>
        <v>-2.2469999999999999</v>
      </c>
      <c r="K1280" s="35"/>
      <c r="L1280" s="35"/>
      <c r="M1280" s="49"/>
      <c r="N1280" s="157">
        <f>Table2[[#This Row],[Mileage]]*-0.25</f>
        <v>0</v>
      </c>
      <c r="O1280" s="13"/>
      <c r="P1280" s="42" t="e">
        <f>Table2[[#This Row],[Total Payment Received Before Fees]]+Table2[[#This Row],[Unit Cost]]+Table2[[#This Row],[Shipping Cost]]+Table2[[#This Row],[Amazon Fee]]+Table2[[#This Row],[Parking Fee]]+Table2[[#This Row],[Miscellaneous / Overhead]]</f>
        <v>#REF!</v>
      </c>
      <c r="Q1280" s="38">
        <v>41739</v>
      </c>
    </row>
    <row r="1281" spans="1:18">
      <c r="A1281" s="12" t="s">
        <v>1936</v>
      </c>
      <c r="B1281" s="20" t="str">
        <f>VLOOKUP(A1281,'Product Database'!$1:$1048576,3,FALSE)</f>
        <v>HBG100659YL</v>
      </c>
      <c r="D1281" s="71">
        <v>1</v>
      </c>
      <c r="E1281" s="116">
        <v>25.99</v>
      </c>
      <c r="F1281" s="46">
        <v>5.99</v>
      </c>
      <c r="G1281" s="156">
        <f t="shared" si="58"/>
        <v>31.979999999999997</v>
      </c>
      <c r="H1281" s="45" t="e">
        <f>-VLOOKUP(B1281,#REF!,3,FALSE)*0.75</f>
        <v>#REF!</v>
      </c>
      <c r="I1281" s="45"/>
      <c r="J1281" s="35">
        <f t="shared" si="59"/>
        <v>-4.7969999999999997</v>
      </c>
      <c r="K1281" s="35"/>
      <c r="L1281" s="35"/>
      <c r="M1281" s="49"/>
      <c r="N1281" s="157">
        <f>Table2[[#This Row],[Mileage]]*-0.25</f>
        <v>0</v>
      </c>
      <c r="O1281" s="13"/>
      <c r="P1281" s="42" t="e">
        <f>Table2[[#This Row],[Total Payment Received Before Fees]]+Table2[[#This Row],[Unit Cost]]+Table2[[#This Row],[Shipping Cost]]+Table2[[#This Row],[Amazon Fee]]+Table2[[#This Row],[Parking Fee]]+Table2[[#This Row],[Miscellaneous / Overhead]]</f>
        <v>#REF!</v>
      </c>
      <c r="Q1281" s="38">
        <v>41739</v>
      </c>
    </row>
    <row r="1282" spans="1:18">
      <c r="A1282" s="12" t="s">
        <v>1552</v>
      </c>
      <c r="B1282" s="20" t="str">
        <f>VLOOKUP(A1282,'Product Database'!$1:$1048576,3,FALSE)</f>
        <v>HBG100338BR</v>
      </c>
      <c r="D1282" s="71">
        <v>1</v>
      </c>
      <c r="E1282" s="116">
        <v>13.49</v>
      </c>
      <c r="F1282" s="46">
        <v>5.49</v>
      </c>
      <c r="G1282" s="156">
        <f t="shared" si="58"/>
        <v>18.98</v>
      </c>
      <c r="H1282" s="45" t="e">
        <f>-VLOOKUP(B1282,#REF!,3,FALSE)*0.75</f>
        <v>#REF!</v>
      </c>
      <c r="I1282" s="45"/>
      <c r="J1282" s="35">
        <f t="shared" si="59"/>
        <v>-2.847</v>
      </c>
      <c r="K1282" s="35"/>
      <c r="L1282" s="35"/>
      <c r="M1282" s="49"/>
      <c r="N1282" s="157">
        <f>Table2[[#This Row],[Mileage]]*-0.25</f>
        <v>0</v>
      </c>
      <c r="O1282" s="13"/>
      <c r="P1282" s="42" t="e">
        <f>Table2[[#This Row],[Total Payment Received Before Fees]]+Table2[[#This Row],[Unit Cost]]+Table2[[#This Row],[Shipping Cost]]+Table2[[#This Row],[Amazon Fee]]+Table2[[#This Row],[Parking Fee]]+Table2[[#This Row],[Miscellaneous / Overhead]]</f>
        <v>#REF!</v>
      </c>
      <c r="Q1282" s="38">
        <v>41739</v>
      </c>
    </row>
    <row r="1283" spans="1:18">
      <c r="A1283" s="12" t="s">
        <v>2061</v>
      </c>
      <c r="B1283" s="20" t="str">
        <f>VLOOKUP(A1283,'Product Database'!$1:$1048576,3,FALSE)</f>
        <v>HBG100672YL</v>
      </c>
      <c r="D1283" s="71">
        <v>1</v>
      </c>
      <c r="E1283" s="116">
        <v>29.99</v>
      </c>
      <c r="F1283" s="46">
        <v>0</v>
      </c>
      <c r="G1283" s="66">
        <f t="shared" ref="G1283:G1298" si="60">SUM(E1283:F1283)</f>
        <v>29.99</v>
      </c>
      <c r="H1283" s="45" t="e">
        <f>-VLOOKUP(B1283,#REF!,3,FALSE)*0.75</f>
        <v>#REF!</v>
      </c>
      <c r="I1283" s="45"/>
      <c r="J1283" s="35">
        <f t="shared" si="59"/>
        <v>-4.4984999999999999</v>
      </c>
      <c r="K1283" s="35"/>
      <c r="L1283" s="35"/>
      <c r="M1283" s="49"/>
      <c r="N1283" s="26">
        <f>Table2[[#This Row],[Mileage]]*-0.25</f>
        <v>0</v>
      </c>
      <c r="O1283" s="13"/>
      <c r="P1283" s="35" t="e">
        <f>Table2[[#This Row],[Total Payment Received Before Fees]]+Table2[[#This Row],[Unit Cost]]+Table2[[#This Row],[Shipping Cost]]+Table2[[#This Row],[Amazon Fee]]+Table2[[#This Row],[Parking Fee]]+Table2[[#This Row],[Miscellaneous / Overhead]]</f>
        <v>#REF!</v>
      </c>
      <c r="Q1283" s="38">
        <v>41739</v>
      </c>
    </row>
    <row r="1284" spans="1:18">
      <c r="A1284" s="12" t="s">
        <v>189</v>
      </c>
      <c r="B1284" s="20" t="str">
        <f>VLOOKUP(A1284,'Product Database'!$1:$1048576,3,FALSE)</f>
        <v>HBG100613S</v>
      </c>
      <c r="D1284" s="71">
        <v>1</v>
      </c>
      <c r="E1284" s="116">
        <v>20</v>
      </c>
      <c r="F1284" s="46">
        <v>35.99</v>
      </c>
      <c r="G1284" s="66">
        <f t="shared" si="60"/>
        <v>55.99</v>
      </c>
      <c r="H1284" s="45" t="e">
        <f>-VLOOKUP(B1284,#REF!,3,FALSE)*0.75</f>
        <v>#REF!</v>
      </c>
      <c r="I1284" s="45"/>
      <c r="J1284" s="35">
        <f t="shared" si="59"/>
        <v>-8.3985000000000003</v>
      </c>
      <c r="K1284" s="35"/>
      <c r="L1284" s="35"/>
      <c r="M1284" s="49"/>
      <c r="N1284" s="26">
        <f>Table2[[#This Row],[Mileage]]*-0.25</f>
        <v>0</v>
      </c>
      <c r="O1284" s="13"/>
      <c r="P1284" s="35" t="e">
        <f>Table2[[#This Row],[Total Payment Received Before Fees]]+Table2[[#This Row],[Unit Cost]]+Table2[[#This Row],[Shipping Cost]]+Table2[[#This Row],[Amazon Fee]]+Table2[[#This Row],[Parking Fee]]+Table2[[#This Row],[Miscellaneous / Overhead]]</f>
        <v>#REF!</v>
      </c>
      <c r="Q1284" s="38">
        <v>41739</v>
      </c>
    </row>
    <row r="1285" spans="1:18">
      <c r="A1285" s="12">
        <v>1</v>
      </c>
      <c r="B1285" s="20" t="str">
        <f>VLOOKUP(A1285,'Product Database'!$1:$1048576,3,FALSE)</f>
        <v>HBG100154B</v>
      </c>
      <c r="D1285" s="71">
        <v>1</v>
      </c>
      <c r="E1285" s="116">
        <v>9.99</v>
      </c>
      <c r="F1285" s="46">
        <v>4.99</v>
      </c>
      <c r="G1285" s="66">
        <f t="shared" si="60"/>
        <v>14.98</v>
      </c>
      <c r="H1285" s="45" t="e">
        <f>-VLOOKUP(B1285,#REF!,3,FALSE)*0.75</f>
        <v>#REF!</v>
      </c>
      <c r="I1285" s="45"/>
      <c r="J1285" s="35">
        <f t="shared" si="59"/>
        <v>-2.2469999999999999</v>
      </c>
      <c r="K1285" s="35"/>
      <c r="L1285" s="35"/>
      <c r="M1285" s="49"/>
      <c r="N1285" s="26">
        <f>Table2[[#This Row],[Mileage]]*-0.25</f>
        <v>0</v>
      </c>
      <c r="O1285" s="13"/>
      <c r="P1285" s="35" t="e">
        <f>Table2[[#This Row],[Total Payment Received Before Fees]]+Table2[[#This Row],[Unit Cost]]+Table2[[#This Row],[Shipping Cost]]+Table2[[#This Row],[Amazon Fee]]+Table2[[#This Row],[Parking Fee]]+Table2[[#This Row],[Miscellaneous / Overhead]]</f>
        <v>#REF!</v>
      </c>
      <c r="Q1285" s="38">
        <v>41739</v>
      </c>
    </row>
    <row r="1286" spans="1:18">
      <c r="A1286" s="12" t="s">
        <v>3091</v>
      </c>
      <c r="B1286" s="20" t="str">
        <f>VLOOKUP(A1286,'Product Database'!$1:$1048576,3,FALSE)</f>
        <v>HC24645B</v>
      </c>
      <c r="D1286" s="71">
        <v>1</v>
      </c>
      <c r="E1286" s="116">
        <v>8.99</v>
      </c>
      <c r="F1286" s="46">
        <v>4.99</v>
      </c>
      <c r="G1286" s="66">
        <f t="shared" si="60"/>
        <v>13.98</v>
      </c>
      <c r="H1286" s="45" t="e">
        <f>-VLOOKUP(B1286,#REF!,3,FALSE)*0.75</f>
        <v>#REF!</v>
      </c>
      <c r="I1286" s="45"/>
      <c r="J1286" s="35">
        <f t="shared" si="59"/>
        <v>-2.097</v>
      </c>
      <c r="K1286" s="35"/>
      <c r="L1286" s="35"/>
      <c r="M1286" s="49"/>
      <c r="N1286" s="26">
        <f>Table2[[#This Row],[Mileage]]*-0.25</f>
        <v>0</v>
      </c>
      <c r="O1286" s="13"/>
      <c r="P1286" s="35" t="e">
        <f>Table2[[#This Row],[Total Payment Received Before Fees]]+Table2[[#This Row],[Unit Cost]]+Table2[[#This Row],[Shipping Cost]]+Table2[[#This Row],[Amazon Fee]]+Table2[[#This Row],[Parking Fee]]+Table2[[#This Row],[Miscellaneous / Overhead]]</f>
        <v>#REF!</v>
      </c>
      <c r="Q1286" s="38">
        <v>41739</v>
      </c>
    </row>
    <row r="1287" spans="1:18">
      <c r="A1287" s="12" t="s">
        <v>5945</v>
      </c>
      <c r="B1287" s="20" t="str">
        <f>VLOOKUP(A1287,'Product Database'!$1:$1048576,3,FALSE)</f>
        <v>HX00147G</v>
      </c>
      <c r="D1287" s="71">
        <v>1</v>
      </c>
      <c r="E1287" s="116">
        <v>16.18</v>
      </c>
      <c r="F1287" s="46">
        <v>5.49</v>
      </c>
      <c r="G1287" s="66">
        <f t="shared" si="60"/>
        <v>21.67</v>
      </c>
      <c r="H1287" s="45" t="e">
        <f>-VLOOKUP(B1287,#REF!,3,FALSE)*0.75</f>
        <v>#REF!</v>
      </c>
      <c r="I1287" s="45"/>
      <c r="J1287" s="35">
        <f t="shared" si="59"/>
        <v>-3.2505000000000002</v>
      </c>
      <c r="K1287" s="35"/>
      <c r="L1287" s="35"/>
      <c r="M1287" s="49"/>
      <c r="N1287" s="26">
        <f>Table2[[#This Row],[Mileage]]*-0.25</f>
        <v>0</v>
      </c>
      <c r="O1287" s="13"/>
      <c r="P1287" s="35" t="e">
        <f>Table2[[#This Row],[Total Payment Received Before Fees]]+Table2[[#This Row],[Unit Cost]]+Table2[[#This Row],[Shipping Cost]]+Table2[[#This Row],[Amazon Fee]]+Table2[[#This Row],[Parking Fee]]+Table2[[#This Row],[Miscellaneous / Overhead]]</f>
        <v>#REF!</v>
      </c>
      <c r="Q1287" s="38">
        <v>41739</v>
      </c>
    </row>
    <row r="1288" spans="1:18">
      <c r="A1288" s="20" t="s">
        <v>3119</v>
      </c>
      <c r="B1288" s="20" t="str">
        <f>VLOOKUP(A1288,'Product Database'!$1:$1048576,3,FALSE)</f>
        <v>HC24521</v>
      </c>
      <c r="D1288" s="71">
        <v>1</v>
      </c>
      <c r="E1288" s="116">
        <v>12.99</v>
      </c>
      <c r="F1288" s="46">
        <v>0</v>
      </c>
      <c r="G1288" s="66">
        <f t="shared" si="60"/>
        <v>12.99</v>
      </c>
      <c r="H1288" s="45">
        <v>0</v>
      </c>
      <c r="I1288" s="45">
        <v>0</v>
      </c>
      <c r="J1288" s="35">
        <v>-6.09</v>
      </c>
      <c r="K1288" s="35"/>
      <c r="L1288" s="35"/>
      <c r="M1288" s="49"/>
      <c r="N1288" s="26">
        <f>Table2[[#This Row],[Mileage]]*-0.25</f>
        <v>0</v>
      </c>
      <c r="O1288" s="13"/>
      <c r="P1288" s="35">
        <f>Table2[[#This Row],[Total Payment Received Before Fees]]+Table2[[#This Row],[Unit Cost]]+Table2[[#This Row],[Shipping Cost]]+Table2[[#This Row],[Amazon Fee]]+Table2[[#This Row],[Parking Fee]]+Table2[[#This Row],[Miscellaneous / Overhead]]</f>
        <v>6.9</v>
      </c>
      <c r="Q1288" s="38">
        <v>41739</v>
      </c>
    </row>
    <row r="1289" spans="1:18">
      <c r="A1289" s="12"/>
      <c r="B1289" s="20"/>
      <c r="F1289" s="46"/>
      <c r="G1289" s="66">
        <f t="shared" si="60"/>
        <v>0</v>
      </c>
      <c r="H1289" s="45">
        <f>-203.86-27.03</f>
        <v>-230.89000000000001</v>
      </c>
      <c r="I1289" s="45"/>
      <c r="J1289" s="35">
        <f>-(G1289*0.15)</f>
        <v>0</v>
      </c>
      <c r="K1289" s="35"/>
      <c r="L1289" s="35"/>
      <c r="M1289" s="49"/>
      <c r="N1289" s="26">
        <f>Table2[[#This Row],[Mileage]]*-0.25</f>
        <v>0</v>
      </c>
      <c r="O1289" s="13"/>
      <c r="P1289" s="35">
        <f>Table2[[#This Row],[Total Payment Received Before Fees]]+Table2[[#This Row],[Unit Cost]]+Table2[[#This Row],[Shipping Cost]]+Table2[[#This Row],[Amazon Fee]]+Table2[[#This Row],[Parking Fee]]+Table2[[#This Row],[Miscellaneous / Overhead]]</f>
        <v>-230.89000000000001</v>
      </c>
      <c r="Q1289" s="38">
        <v>41739</v>
      </c>
      <c r="R1289" s="9" t="s">
        <v>6998</v>
      </c>
    </row>
    <row r="1290" spans="1:18">
      <c r="A1290" s="12"/>
      <c r="B1290" s="20"/>
      <c r="F1290" s="46"/>
      <c r="G1290" s="156">
        <f t="shared" si="60"/>
        <v>0</v>
      </c>
      <c r="H1290" s="45"/>
      <c r="I1290" s="45"/>
      <c r="J1290" s="35"/>
      <c r="K1290" s="35"/>
      <c r="L1290" s="35">
        <f>-815.12+78.99</f>
        <v>-736.13</v>
      </c>
      <c r="M1290" s="49"/>
      <c r="N1290" s="157">
        <f>Table2[[#This Row],[Mileage]]*-0.25</f>
        <v>0</v>
      </c>
      <c r="O1290" s="13" t="s">
        <v>11</v>
      </c>
      <c r="P1290" s="42">
        <f>Table2[[#This Row],[Total Payment Received Before Fees]]+Table2[[#This Row],[Unit Cost]]+Table2[[#This Row],[Shipping Cost]]+Table2[[#This Row],[Amazon Fee]]+Table2[[#This Row],[Parking Fee]]+Table2[[#This Row],[Miscellaneous / Overhead]]</f>
        <v>-736.13</v>
      </c>
      <c r="Q1290" s="38">
        <v>41739</v>
      </c>
      <c r="R1290" s="9" t="s">
        <v>6999</v>
      </c>
    </row>
    <row r="1291" spans="1:18">
      <c r="A1291" s="12"/>
      <c r="B1291" s="20"/>
      <c r="F1291" s="46"/>
      <c r="G1291" s="156">
        <f t="shared" si="60"/>
        <v>0</v>
      </c>
      <c r="H1291" s="45"/>
      <c r="I1291" s="45"/>
      <c r="J1291" s="35"/>
      <c r="K1291" s="35"/>
      <c r="L1291" s="35">
        <v>-800</v>
      </c>
      <c r="M1291" s="49"/>
      <c r="N1291" s="157">
        <f>Table2[[#This Row],[Mileage]]*-0.25</f>
        <v>0</v>
      </c>
      <c r="O1291" s="13" t="s">
        <v>11</v>
      </c>
      <c r="P1291" s="42">
        <f>Table2[[#This Row],[Total Payment Received Before Fees]]+Table2[[#This Row],[Unit Cost]]+Table2[[#This Row],[Shipping Cost]]+Table2[[#This Row],[Amazon Fee]]+Table2[[#This Row],[Parking Fee]]+Table2[[#This Row],[Miscellaneous / Overhead]]</f>
        <v>-800</v>
      </c>
      <c r="Q1291" s="38">
        <v>41739</v>
      </c>
      <c r="R1291" s="9" t="s">
        <v>7000</v>
      </c>
    </row>
    <row r="1292" spans="1:18">
      <c r="A1292" s="12"/>
      <c r="B1292" s="20"/>
      <c r="F1292" s="46"/>
      <c r="G1292" s="156">
        <f t="shared" si="60"/>
        <v>0</v>
      </c>
      <c r="H1292" s="45"/>
      <c r="I1292" s="45"/>
      <c r="J1292" s="35"/>
      <c r="K1292" s="35"/>
      <c r="L1292" s="35"/>
      <c r="M1292" s="49">
        <v>196</v>
      </c>
      <c r="N1292" s="157">
        <f>Table2[[#This Row],[Mileage]]*-0.25</f>
        <v>-49</v>
      </c>
      <c r="O1292" s="13" t="s">
        <v>10</v>
      </c>
      <c r="P1292" s="42">
        <f>Table2[[#This Row],[Mileage Reimbursement]]</f>
        <v>-49</v>
      </c>
      <c r="Q1292" s="38">
        <v>41739</v>
      </c>
      <c r="R1292" s="9" t="s">
        <v>7002</v>
      </c>
    </row>
    <row r="1293" spans="1:18">
      <c r="A1293" s="12"/>
      <c r="B1293" s="20"/>
      <c r="F1293" s="46"/>
      <c r="G1293" s="156">
        <f t="shared" si="60"/>
        <v>0</v>
      </c>
      <c r="H1293" s="45"/>
      <c r="I1293" s="45"/>
      <c r="J1293" s="35"/>
      <c r="K1293" s="35"/>
      <c r="L1293" s="35"/>
      <c r="M1293" s="49">
        <v>86</v>
      </c>
      <c r="N1293" s="157">
        <f>Table2[[#This Row],[Mileage]]*-0.25</f>
        <v>-21.5</v>
      </c>
      <c r="O1293" s="13" t="s">
        <v>1602</v>
      </c>
      <c r="P1293" s="42">
        <f>Table2[[#This Row],[Mileage Reimbursement]]</f>
        <v>-21.5</v>
      </c>
      <c r="Q1293" s="38">
        <v>41739</v>
      </c>
      <c r="R1293" s="9" t="s">
        <v>7002</v>
      </c>
    </row>
    <row r="1294" spans="1:18">
      <c r="A1294" s="12"/>
      <c r="B1294" s="20"/>
      <c r="F1294" s="46"/>
      <c r="G1294" s="156">
        <f t="shared" si="60"/>
        <v>0</v>
      </c>
      <c r="H1294" s="45"/>
      <c r="I1294" s="45"/>
      <c r="J1294" s="35"/>
      <c r="K1294" s="35"/>
      <c r="L1294" s="35"/>
      <c r="M1294" s="49">
        <v>482</v>
      </c>
      <c r="N1294" s="157">
        <f>Table2[[#This Row],[Mileage]]*-0.25</f>
        <v>-120.5</v>
      </c>
      <c r="O1294" s="13" t="s">
        <v>11</v>
      </c>
      <c r="P1294" s="42">
        <f>Table2[[#This Row],[Mileage Reimbursement]]</f>
        <v>-120.5</v>
      </c>
      <c r="Q1294" s="38">
        <v>41739</v>
      </c>
      <c r="R1294" s="9" t="s">
        <v>7002</v>
      </c>
    </row>
    <row r="1295" spans="1:18">
      <c r="A1295" s="12"/>
      <c r="B1295" s="20"/>
      <c r="F1295" s="46"/>
      <c r="G1295" s="66">
        <f t="shared" si="60"/>
        <v>0</v>
      </c>
      <c r="H1295" s="45"/>
      <c r="I1295" s="45">
        <f>-1820.92-27.5-5.75</f>
        <v>-1854.17</v>
      </c>
      <c r="J1295" s="35"/>
      <c r="K1295" s="35"/>
      <c r="L1295" s="35"/>
      <c r="M1295" s="49"/>
      <c r="N1295" s="26">
        <f>Table2[[#This Row],[Mileage]]*-0.25</f>
        <v>0</v>
      </c>
      <c r="O1295" s="13" t="s">
        <v>11</v>
      </c>
      <c r="P1295" s="35">
        <f>Table2[[#This Row],[Total Payment Received Before Fees]]+Table2[[#This Row],[Unit Cost]]+Table2[[#This Row],[Shipping Cost]]+Table2[[#This Row],[Amazon Fee]]+Table2[[#This Row],[Parking Fee]]+Table2[[#This Row],[Miscellaneous / Overhead]]</f>
        <v>-1854.17</v>
      </c>
      <c r="Q1295" s="38">
        <v>41739</v>
      </c>
      <c r="R1295" s="9" t="s">
        <v>7001</v>
      </c>
    </row>
    <row r="1296" spans="1:18">
      <c r="A1296" s="12"/>
      <c r="B1296" s="20"/>
      <c r="F1296" s="46"/>
      <c r="G1296" s="66">
        <f t="shared" si="60"/>
        <v>0</v>
      </c>
      <c r="H1296" s="45"/>
      <c r="I1296" s="45"/>
      <c r="J1296" s="35"/>
      <c r="K1296" s="35"/>
      <c r="L1296" s="35">
        <v>-1.64</v>
      </c>
      <c r="M1296" s="49"/>
      <c r="N1296" s="26">
        <f>Table2[[#This Row],[Mileage]]*-0.25</f>
        <v>0</v>
      </c>
      <c r="O1296" s="13" t="s">
        <v>10</v>
      </c>
      <c r="P1296" s="35">
        <f>Table2[[#This Row],[Total Payment Received Before Fees]]+Table2[[#This Row],[Unit Cost]]+Table2[[#This Row],[Shipping Cost]]+Table2[[#This Row],[Amazon Fee]]+Table2[[#This Row],[Parking Fee]]+Table2[[#This Row],[Miscellaneous / Overhead]]</f>
        <v>-1.64</v>
      </c>
      <c r="Q1296" s="38">
        <v>41739</v>
      </c>
      <c r="R1296" s="9" t="s">
        <v>7004</v>
      </c>
    </row>
    <row r="1297" spans="1:18">
      <c r="A1297" s="12"/>
      <c r="B1297" s="20"/>
      <c r="F1297" s="46"/>
      <c r="G1297" s="66">
        <f t="shared" si="60"/>
        <v>0</v>
      </c>
      <c r="H1297" s="45"/>
      <c r="I1297" s="45"/>
      <c r="J1297" s="35"/>
      <c r="K1297" s="35"/>
      <c r="L1297" s="35">
        <v>-162.74</v>
      </c>
      <c r="M1297" s="49"/>
      <c r="N1297" s="26">
        <f>Table2[[#This Row],[Mileage]]*-0.25</f>
        <v>0</v>
      </c>
      <c r="O1297" s="13" t="s">
        <v>11</v>
      </c>
      <c r="P1297" s="35">
        <f>Table2[[#This Row],[Total Payment Received Before Fees]]+Table2[[#This Row],[Unit Cost]]+Table2[[#This Row],[Shipping Cost]]+Table2[[#This Row],[Amazon Fee]]+Table2[[#This Row],[Parking Fee]]+Table2[[#This Row],[Miscellaneous / Overhead]]</f>
        <v>-162.74</v>
      </c>
      <c r="Q1297" s="38">
        <v>41739</v>
      </c>
      <c r="R1297" s="9" t="s">
        <v>7005</v>
      </c>
    </row>
    <row r="1298" spans="1:18">
      <c r="A1298" s="12"/>
      <c r="B1298" s="20"/>
      <c r="F1298" s="46"/>
      <c r="G1298" s="66">
        <f t="shared" si="60"/>
        <v>0</v>
      </c>
      <c r="H1298" s="45"/>
      <c r="I1298" s="45"/>
      <c r="J1298" s="35"/>
      <c r="K1298" s="35"/>
      <c r="L1298" s="35">
        <v>18.21</v>
      </c>
      <c r="M1298" s="49"/>
      <c r="N1298" s="26">
        <f>Table2[[#This Row],[Mileage]]*-0.25</f>
        <v>0</v>
      </c>
      <c r="O1298" s="13" t="s">
        <v>11</v>
      </c>
      <c r="P1298" s="35">
        <f>Table2[[#This Row],[Total Payment Received Before Fees]]+Table2[[#This Row],[Unit Cost]]+Table2[[#This Row],[Shipping Cost]]+Table2[[#This Row],[Amazon Fee]]+Table2[[#This Row],[Parking Fee]]+Table2[[#This Row],[Miscellaneous / Overhead]]</f>
        <v>18.21</v>
      </c>
      <c r="Q1298" s="38">
        <v>41739</v>
      </c>
      <c r="R1298" s="9" t="s">
        <v>7006</v>
      </c>
    </row>
    <row r="1299" spans="1:18">
      <c r="A1299" s="12" t="s">
        <v>3119</v>
      </c>
      <c r="B1299" s="20" t="str">
        <f>VLOOKUP(A1299,'Product Database'!$1:$1048576,3,FALSE)</f>
        <v>HC24521</v>
      </c>
      <c r="F1299" s="46"/>
      <c r="G1299" s="66">
        <f t="shared" ref="G1299:G1330" si="61">SUM(E1299:F1299)</f>
        <v>0</v>
      </c>
      <c r="H1299" s="45"/>
      <c r="I1299" s="45"/>
      <c r="J1299" s="35"/>
      <c r="K1299" s="35"/>
      <c r="L1299" s="35"/>
      <c r="M1299" s="49"/>
      <c r="N1299" s="26">
        <f>Table2[[#This Row],[Mileage]]*-0.25</f>
        <v>0</v>
      </c>
      <c r="O1299" s="13"/>
      <c r="P1299" s="35">
        <f>Table2[[#This Row],[Total Payment Received Before Fees]]+Table2[[#This Row],[Unit Cost]]+Table2[[#This Row],[Shipping Cost]]+Table2[[#This Row],[Amazon Fee]]+Table2[[#This Row],[Parking Fee]]+Table2[[#This Row],[Miscellaneous / Overhead]]</f>
        <v>0</v>
      </c>
      <c r="Q1299" s="38">
        <v>41740</v>
      </c>
    </row>
    <row r="1300" spans="1:18">
      <c r="A1300" s="12" t="s">
        <v>6031</v>
      </c>
      <c r="B1300" s="20" t="str">
        <f>VLOOKUP(A1300,'Product Database'!$1:$1048576,3,FALSE)</f>
        <v>HBGKD001R</v>
      </c>
      <c r="F1300" s="46"/>
      <c r="G1300" s="66">
        <f t="shared" si="61"/>
        <v>0</v>
      </c>
      <c r="H1300" s="45"/>
      <c r="I1300" s="45"/>
      <c r="J1300" s="35"/>
      <c r="K1300" s="35"/>
      <c r="L1300" s="35"/>
      <c r="M1300" s="49"/>
      <c r="N1300" s="26">
        <f>Table2[[#This Row],[Mileage]]*-0.25</f>
        <v>0</v>
      </c>
      <c r="O1300" s="13"/>
      <c r="P1300" s="35">
        <f>Table2[[#This Row],[Total Payment Received Before Fees]]+Table2[[#This Row],[Unit Cost]]+Table2[[#This Row],[Shipping Cost]]+Table2[[#This Row],[Amazon Fee]]+Table2[[#This Row],[Parking Fee]]+Table2[[#This Row],[Miscellaneous / Overhead]]</f>
        <v>0</v>
      </c>
      <c r="Q1300" s="38">
        <v>41740</v>
      </c>
    </row>
    <row r="1301" spans="1:18">
      <c r="A1301" s="12" t="s">
        <v>6029</v>
      </c>
      <c r="B1301" s="20"/>
      <c r="F1301" s="46"/>
      <c r="G1301" s="66">
        <f t="shared" si="61"/>
        <v>0</v>
      </c>
      <c r="H1301" s="45"/>
      <c r="I1301" s="45"/>
      <c r="J1301" s="35"/>
      <c r="K1301" s="35"/>
      <c r="L1301" s="35"/>
      <c r="M1301" s="49"/>
      <c r="N1301" s="26">
        <f>Table2[[#This Row],[Mileage]]*-0.25</f>
        <v>0</v>
      </c>
      <c r="O1301" s="13"/>
      <c r="P1301" s="35">
        <f>Table2[[#This Row],[Total Payment Received Before Fees]]+Table2[[#This Row],[Unit Cost]]+Table2[[#This Row],[Shipping Cost]]+Table2[[#This Row],[Amazon Fee]]+Table2[[#This Row],[Parking Fee]]+Table2[[#This Row],[Miscellaneous / Overhead]]</f>
        <v>0</v>
      </c>
      <c r="Q1301" s="38">
        <v>41740</v>
      </c>
    </row>
    <row r="1302" spans="1:18">
      <c r="A1302" s="12" t="s">
        <v>6027</v>
      </c>
      <c r="B1302" s="20"/>
      <c r="F1302" s="46"/>
      <c r="G1302" s="66">
        <f t="shared" si="61"/>
        <v>0</v>
      </c>
      <c r="H1302" s="45"/>
      <c r="I1302" s="45"/>
      <c r="J1302" s="35"/>
      <c r="K1302" s="35"/>
      <c r="L1302" s="35"/>
      <c r="M1302" s="49"/>
      <c r="N1302" s="26">
        <f>Table2[[#This Row],[Mileage]]*-0.25</f>
        <v>0</v>
      </c>
      <c r="O1302" s="13"/>
      <c r="P1302" s="35">
        <f>Table2[[#This Row],[Total Payment Received Before Fees]]+Table2[[#This Row],[Unit Cost]]+Table2[[#This Row],[Shipping Cost]]+Table2[[#This Row],[Amazon Fee]]+Table2[[#This Row],[Parking Fee]]+Table2[[#This Row],[Miscellaneous / Overhead]]</f>
        <v>0</v>
      </c>
      <c r="Q1302" s="38">
        <v>41740</v>
      </c>
    </row>
    <row r="1303" spans="1:18">
      <c r="A1303" s="12" t="s">
        <v>6030</v>
      </c>
      <c r="B1303" s="20"/>
      <c r="F1303" s="46"/>
      <c r="G1303" s="66">
        <f t="shared" si="61"/>
        <v>0</v>
      </c>
      <c r="H1303" s="45"/>
      <c r="I1303" s="45"/>
      <c r="J1303" s="35"/>
      <c r="K1303" s="35"/>
      <c r="L1303" s="35"/>
      <c r="M1303" s="49"/>
      <c r="N1303" s="26">
        <f>Table2[[#This Row],[Mileage]]*-0.25</f>
        <v>0</v>
      </c>
      <c r="O1303" s="13"/>
      <c r="P1303" s="35">
        <f>Table2[[#This Row],[Total Payment Received Before Fees]]+Table2[[#This Row],[Unit Cost]]+Table2[[#This Row],[Shipping Cost]]+Table2[[#This Row],[Amazon Fee]]+Table2[[#This Row],[Parking Fee]]+Table2[[#This Row],[Miscellaneous / Overhead]]</f>
        <v>0</v>
      </c>
      <c r="Q1303" s="38">
        <v>41740</v>
      </c>
    </row>
    <row r="1304" spans="1:18">
      <c r="A1304" s="12" t="s">
        <v>6032</v>
      </c>
      <c r="B1304" s="20"/>
      <c r="F1304" s="46"/>
      <c r="G1304" s="66">
        <f t="shared" si="61"/>
        <v>0</v>
      </c>
      <c r="H1304" s="45"/>
      <c r="I1304" s="45"/>
      <c r="J1304" s="35"/>
      <c r="K1304" s="35"/>
      <c r="L1304" s="35"/>
      <c r="M1304" s="49"/>
      <c r="N1304" s="26">
        <f>Table2[[#This Row],[Mileage]]*-0.25</f>
        <v>0</v>
      </c>
      <c r="O1304" s="13"/>
      <c r="P1304" s="35">
        <f>Table2[[#This Row],[Total Payment Received Before Fees]]+Table2[[#This Row],[Unit Cost]]+Table2[[#This Row],[Shipping Cost]]+Table2[[#This Row],[Amazon Fee]]+Table2[[#This Row],[Parking Fee]]+Table2[[#This Row],[Miscellaneous / Overhead]]</f>
        <v>0</v>
      </c>
      <c r="Q1304" s="38">
        <v>41740</v>
      </c>
    </row>
    <row r="1305" spans="1:18">
      <c r="A1305" s="12" t="s">
        <v>6938</v>
      </c>
      <c r="B1305" s="20"/>
      <c r="F1305" s="46"/>
      <c r="G1305" s="66">
        <f t="shared" si="61"/>
        <v>0</v>
      </c>
      <c r="H1305" s="45"/>
      <c r="I1305" s="45"/>
      <c r="J1305" s="35"/>
      <c r="K1305" s="35"/>
      <c r="L1305" s="35"/>
      <c r="M1305" s="49"/>
      <c r="N1305" s="26">
        <f>Table2[[#This Row],[Mileage]]*-0.25</f>
        <v>0</v>
      </c>
      <c r="O1305" s="13"/>
      <c r="P1305" s="35">
        <f>Table2[[#This Row],[Total Payment Received Before Fees]]+Table2[[#This Row],[Unit Cost]]+Table2[[#This Row],[Shipping Cost]]+Table2[[#This Row],[Amazon Fee]]+Table2[[#This Row],[Parking Fee]]+Table2[[#This Row],[Miscellaneous / Overhead]]</f>
        <v>0</v>
      </c>
      <c r="Q1305" s="38">
        <v>41740</v>
      </c>
    </row>
    <row r="1306" spans="1:18">
      <c r="A1306" s="12" t="s">
        <v>2149</v>
      </c>
      <c r="B1306" s="20"/>
      <c r="F1306" s="46"/>
      <c r="G1306" s="66">
        <f t="shared" si="61"/>
        <v>0</v>
      </c>
      <c r="H1306" s="45"/>
      <c r="I1306" s="45"/>
      <c r="J1306" s="35"/>
      <c r="K1306" s="35"/>
      <c r="L1306" s="35"/>
      <c r="M1306" s="49"/>
      <c r="N1306" s="26">
        <f>Table2[[#This Row],[Mileage]]*-0.25</f>
        <v>0</v>
      </c>
      <c r="O1306" s="13"/>
      <c r="P1306" s="35">
        <f>Table2[[#This Row],[Total Payment Received Before Fees]]+Table2[[#This Row],[Unit Cost]]+Table2[[#This Row],[Shipping Cost]]+Table2[[#This Row],[Amazon Fee]]+Table2[[#This Row],[Parking Fee]]+Table2[[#This Row],[Miscellaneous / Overhead]]</f>
        <v>0</v>
      </c>
      <c r="Q1306" s="38">
        <v>41740</v>
      </c>
    </row>
    <row r="1307" spans="1:18">
      <c r="A1307" s="12" t="s">
        <v>189</v>
      </c>
      <c r="B1307" s="20"/>
      <c r="F1307" s="46"/>
      <c r="G1307" s="66">
        <f t="shared" si="61"/>
        <v>0</v>
      </c>
      <c r="H1307" s="45"/>
      <c r="I1307" s="45"/>
      <c r="J1307" s="35"/>
      <c r="K1307" s="35"/>
      <c r="L1307" s="35"/>
      <c r="M1307" s="49"/>
      <c r="N1307" s="26">
        <f>Table2[[#This Row],[Mileage]]*-0.25</f>
        <v>0</v>
      </c>
      <c r="O1307" s="13"/>
      <c r="P1307" s="35">
        <f>Table2[[#This Row],[Total Payment Received Before Fees]]+Table2[[#This Row],[Unit Cost]]+Table2[[#This Row],[Shipping Cost]]+Table2[[#This Row],[Amazon Fee]]+Table2[[#This Row],[Parking Fee]]+Table2[[#This Row],[Miscellaneous / Overhead]]</f>
        <v>0</v>
      </c>
      <c r="Q1307" s="38">
        <v>41741</v>
      </c>
    </row>
    <row r="1308" spans="1:18">
      <c r="A1308" s="12" t="s">
        <v>3119</v>
      </c>
      <c r="B1308" s="20"/>
      <c r="F1308" s="46"/>
      <c r="G1308" s="66">
        <f t="shared" si="61"/>
        <v>0</v>
      </c>
      <c r="H1308" s="45"/>
      <c r="I1308" s="45"/>
      <c r="J1308" s="35"/>
      <c r="K1308" s="35"/>
      <c r="L1308" s="35"/>
      <c r="M1308" s="49"/>
      <c r="N1308" s="26">
        <f>Table2[[#This Row],[Mileage]]*-0.25</f>
        <v>0</v>
      </c>
      <c r="O1308" s="13"/>
      <c r="P1308" s="35">
        <f>Table2[[#This Row],[Total Payment Received Before Fees]]+Table2[[#This Row],[Unit Cost]]+Table2[[#This Row],[Shipping Cost]]+Table2[[#This Row],[Amazon Fee]]+Table2[[#This Row],[Parking Fee]]+Table2[[#This Row],[Miscellaneous / Overhead]]</f>
        <v>0</v>
      </c>
      <c r="Q1308" s="38">
        <v>41741</v>
      </c>
    </row>
    <row r="1309" spans="1:18">
      <c r="A1309" s="12" t="s">
        <v>2986</v>
      </c>
      <c r="B1309" s="20"/>
      <c r="F1309" s="46"/>
      <c r="G1309" s="66">
        <f t="shared" si="61"/>
        <v>0</v>
      </c>
      <c r="H1309" s="45"/>
      <c r="I1309" s="45"/>
      <c r="J1309" s="35"/>
      <c r="K1309" s="35"/>
      <c r="L1309" s="35"/>
      <c r="M1309" s="49"/>
      <c r="N1309" s="26">
        <f>Table2[[#This Row],[Mileage]]*-0.25</f>
        <v>0</v>
      </c>
      <c r="O1309" s="13"/>
      <c r="P1309" s="35">
        <f>Table2[[#This Row],[Total Payment Received Before Fees]]+Table2[[#This Row],[Unit Cost]]+Table2[[#This Row],[Shipping Cost]]+Table2[[#This Row],[Amazon Fee]]+Table2[[#This Row],[Parking Fee]]+Table2[[#This Row],[Miscellaneous / Overhead]]</f>
        <v>0</v>
      </c>
      <c r="Q1309" s="38">
        <v>41741</v>
      </c>
    </row>
    <row r="1310" spans="1:18">
      <c r="A1310" s="12" t="s">
        <v>3072</v>
      </c>
      <c r="B1310" s="20"/>
      <c r="F1310" s="46"/>
      <c r="G1310" s="66">
        <f t="shared" si="61"/>
        <v>0</v>
      </c>
      <c r="H1310" s="45"/>
      <c r="I1310" s="45"/>
      <c r="J1310" s="35"/>
      <c r="K1310" s="35"/>
      <c r="L1310" s="35"/>
      <c r="M1310" s="49"/>
      <c r="N1310" s="26">
        <f>Table2[[#This Row],[Mileage]]*-0.25</f>
        <v>0</v>
      </c>
      <c r="O1310" s="13"/>
      <c r="P1310" s="35">
        <f>Table2[[#This Row],[Total Payment Received Before Fees]]+Table2[[#This Row],[Unit Cost]]+Table2[[#This Row],[Shipping Cost]]+Table2[[#This Row],[Amazon Fee]]+Table2[[#This Row],[Parking Fee]]+Table2[[#This Row],[Miscellaneous / Overhead]]</f>
        <v>0</v>
      </c>
      <c r="Q1310" s="38">
        <v>41741</v>
      </c>
    </row>
    <row r="1311" spans="1:18">
      <c r="A1311" s="12" t="s">
        <v>3004</v>
      </c>
      <c r="B1311" s="20"/>
      <c r="F1311" s="46"/>
      <c r="G1311" s="66">
        <f t="shared" si="61"/>
        <v>0</v>
      </c>
      <c r="H1311" s="45"/>
      <c r="I1311" s="45"/>
      <c r="J1311" s="35"/>
      <c r="K1311" s="35"/>
      <c r="L1311" s="35"/>
      <c r="M1311" s="49"/>
      <c r="N1311" s="26">
        <f>Table2[[#This Row],[Mileage]]*-0.25</f>
        <v>0</v>
      </c>
      <c r="O1311" s="13"/>
      <c r="P1311" s="35">
        <f>Table2[[#This Row],[Total Payment Received Before Fees]]+Table2[[#This Row],[Unit Cost]]+Table2[[#This Row],[Shipping Cost]]+Table2[[#This Row],[Amazon Fee]]+Table2[[#This Row],[Parking Fee]]+Table2[[#This Row],[Miscellaneous / Overhead]]</f>
        <v>0</v>
      </c>
      <c r="Q1311" s="38">
        <v>41741</v>
      </c>
    </row>
    <row r="1312" spans="1:18">
      <c r="A1312" s="12" t="s">
        <v>3092</v>
      </c>
      <c r="B1312" s="20"/>
      <c r="F1312" s="46"/>
      <c r="G1312" s="66">
        <f t="shared" si="61"/>
        <v>0</v>
      </c>
      <c r="H1312" s="45"/>
      <c r="I1312" s="45"/>
      <c r="J1312" s="35"/>
      <c r="K1312" s="35"/>
      <c r="L1312" s="35"/>
      <c r="M1312" s="49"/>
      <c r="N1312" s="26">
        <f>Table2[[#This Row],[Mileage]]*-0.25</f>
        <v>0</v>
      </c>
      <c r="O1312" s="13"/>
      <c r="P1312" s="35">
        <f>Table2[[#This Row],[Total Payment Received Before Fees]]+Table2[[#This Row],[Unit Cost]]+Table2[[#This Row],[Shipping Cost]]+Table2[[#This Row],[Amazon Fee]]+Table2[[#This Row],[Parking Fee]]+Table2[[#This Row],[Miscellaneous / Overhead]]</f>
        <v>0</v>
      </c>
      <c r="Q1312" s="38">
        <v>41741</v>
      </c>
    </row>
    <row r="1313" spans="1:17">
      <c r="A1313" s="12" t="s">
        <v>189</v>
      </c>
      <c r="B1313" s="20"/>
      <c r="F1313" s="46"/>
      <c r="G1313" s="66">
        <f t="shared" si="61"/>
        <v>0</v>
      </c>
      <c r="H1313" s="45"/>
      <c r="I1313" s="45"/>
      <c r="J1313" s="35"/>
      <c r="K1313" s="35"/>
      <c r="L1313" s="35"/>
      <c r="M1313" s="49"/>
      <c r="N1313" s="26">
        <f>Table2[[#This Row],[Mileage]]*-0.25</f>
        <v>0</v>
      </c>
      <c r="O1313" s="13"/>
      <c r="P1313" s="35">
        <f>Table2[[#This Row],[Total Payment Received Before Fees]]+Table2[[#This Row],[Unit Cost]]+Table2[[#This Row],[Shipping Cost]]+Table2[[#This Row],[Amazon Fee]]+Table2[[#This Row],[Parking Fee]]+Table2[[#This Row],[Miscellaneous / Overhead]]</f>
        <v>0</v>
      </c>
      <c r="Q1313" s="38">
        <v>41741</v>
      </c>
    </row>
    <row r="1314" spans="1:17">
      <c r="A1314" s="12" t="s">
        <v>2061</v>
      </c>
      <c r="B1314" s="20"/>
      <c r="F1314" s="46"/>
      <c r="G1314" s="66">
        <f t="shared" si="61"/>
        <v>0</v>
      </c>
      <c r="H1314" s="45"/>
      <c r="I1314" s="45"/>
      <c r="J1314" s="35"/>
      <c r="K1314" s="35"/>
      <c r="L1314" s="35"/>
      <c r="M1314" s="49"/>
      <c r="N1314" s="26">
        <f>Table2[[#This Row],[Mileage]]*-0.25</f>
        <v>0</v>
      </c>
      <c r="O1314" s="13"/>
      <c r="P1314" s="35">
        <f>Table2[[#This Row],[Total Payment Received Before Fees]]+Table2[[#This Row],[Unit Cost]]+Table2[[#This Row],[Shipping Cost]]+Table2[[#This Row],[Amazon Fee]]+Table2[[#This Row],[Parking Fee]]+Table2[[#This Row],[Miscellaneous / Overhead]]</f>
        <v>0</v>
      </c>
      <c r="Q1314" s="38">
        <v>41741</v>
      </c>
    </row>
    <row r="1315" spans="1:17">
      <c r="A1315" s="12" t="s">
        <v>1552</v>
      </c>
      <c r="B1315" s="20"/>
      <c r="F1315" s="46"/>
      <c r="G1315" s="66">
        <f t="shared" si="61"/>
        <v>0</v>
      </c>
      <c r="H1315" s="45"/>
      <c r="I1315" s="45"/>
      <c r="J1315" s="35"/>
      <c r="K1315" s="35"/>
      <c r="L1315" s="35"/>
      <c r="M1315" s="49"/>
      <c r="N1315" s="26">
        <f>Table2[[#This Row],[Mileage]]*-0.25</f>
        <v>0</v>
      </c>
      <c r="O1315" s="13"/>
      <c r="P1315" s="35">
        <f>Table2[[#This Row],[Total Payment Received Before Fees]]+Table2[[#This Row],[Unit Cost]]+Table2[[#This Row],[Shipping Cost]]+Table2[[#This Row],[Amazon Fee]]+Table2[[#This Row],[Parking Fee]]+Table2[[#This Row],[Miscellaneous / Overhead]]</f>
        <v>0</v>
      </c>
      <c r="Q1315" s="38">
        <v>41741</v>
      </c>
    </row>
    <row r="1316" spans="1:17">
      <c r="A1316" s="12">
        <v>1</v>
      </c>
      <c r="B1316" s="20"/>
      <c r="F1316" s="46"/>
      <c r="G1316" s="66">
        <f t="shared" si="61"/>
        <v>0</v>
      </c>
      <c r="H1316" s="45"/>
      <c r="I1316" s="45"/>
      <c r="J1316" s="35"/>
      <c r="K1316" s="35"/>
      <c r="L1316" s="35"/>
      <c r="M1316" s="49"/>
      <c r="N1316" s="26">
        <f>Table2[[#This Row],[Mileage]]*-0.25</f>
        <v>0</v>
      </c>
      <c r="O1316" s="13"/>
      <c r="P1316" s="35">
        <f>Table2[[#This Row],[Total Payment Received Before Fees]]+Table2[[#This Row],[Unit Cost]]+Table2[[#This Row],[Shipping Cost]]+Table2[[#This Row],[Amazon Fee]]+Table2[[#This Row],[Parking Fee]]+Table2[[#This Row],[Miscellaneous / Overhead]]</f>
        <v>0</v>
      </c>
      <c r="Q1316" s="38">
        <v>41741</v>
      </c>
    </row>
    <row r="1317" spans="1:17">
      <c r="A1317" s="12" t="s">
        <v>1254</v>
      </c>
      <c r="B1317" s="20"/>
      <c r="F1317" s="46"/>
      <c r="G1317" s="66">
        <f t="shared" si="61"/>
        <v>0</v>
      </c>
      <c r="H1317" s="45"/>
      <c r="I1317" s="45"/>
      <c r="J1317" s="35"/>
      <c r="K1317" s="35"/>
      <c r="L1317" s="35"/>
      <c r="M1317" s="49"/>
      <c r="N1317" s="26">
        <f>Table2[[#This Row],[Mileage]]*-0.25</f>
        <v>0</v>
      </c>
      <c r="O1317" s="13"/>
      <c r="P1317" s="35">
        <f>Table2[[#This Row],[Total Payment Received Before Fees]]+Table2[[#This Row],[Unit Cost]]+Table2[[#This Row],[Shipping Cost]]+Table2[[#This Row],[Amazon Fee]]+Table2[[#This Row],[Parking Fee]]+Table2[[#This Row],[Miscellaneous / Overhead]]</f>
        <v>0</v>
      </c>
      <c r="Q1317" s="38">
        <v>41741</v>
      </c>
    </row>
    <row r="1318" spans="1:17">
      <c r="A1318" s="12" t="s">
        <v>191</v>
      </c>
      <c r="B1318" s="20"/>
      <c r="F1318" s="46"/>
      <c r="G1318" s="66">
        <f t="shared" si="61"/>
        <v>0</v>
      </c>
      <c r="H1318" s="45"/>
      <c r="I1318" s="45"/>
      <c r="J1318" s="35"/>
      <c r="K1318" s="35"/>
      <c r="L1318" s="35"/>
      <c r="M1318" s="49"/>
      <c r="N1318" s="26">
        <f>Table2[[#This Row],[Mileage]]*-0.25</f>
        <v>0</v>
      </c>
      <c r="O1318" s="13"/>
      <c r="P1318" s="35">
        <f>Table2[[#This Row],[Total Payment Received Before Fees]]+Table2[[#This Row],[Unit Cost]]+Table2[[#This Row],[Shipping Cost]]+Table2[[#This Row],[Amazon Fee]]+Table2[[#This Row],[Parking Fee]]+Table2[[#This Row],[Miscellaneous / Overhead]]</f>
        <v>0</v>
      </c>
      <c r="Q1318" s="38">
        <v>41741</v>
      </c>
    </row>
    <row r="1319" spans="1:17">
      <c r="A1319" s="12" t="s">
        <v>189</v>
      </c>
      <c r="B1319" s="20"/>
      <c r="F1319" s="46"/>
      <c r="G1319" s="66">
        <f t="shared" si="61"/>
        <v>0</v>
      </c>
      <c r="H1319" s="45"/>
      <c r="I1319" s="45"/>
      <c r="J1319" s="35"/>
      <c r="K1319" s="35"/>
      <c r="L1319" s="35"/>
      <c r="M1319" s="49"/>
      <c r="N1319" s="26">
        <f>Table2[[#This Row],[Mileage]]*-0.25</f>
        <v>0</v>
      </c>
      <c r="O1319" s="13"/>
      <c r="P1319" s="35">
        <f>Table2[[#This Row],[Total Payment Received Before Fees]]+Table2[[#This Row],[Unit Cost]]+Table2[[#This Row],[Shipping Cost]]+Table2[[#This Row],[Amazon Fee]]+Table2[[#This Row],[Parking Fee]]+Table2[[#This Row],[Miscellaneous / Overhead]]</f>
        <v>0</v>
      </c>
      <c r="Q1319" s="38">
        <v>41741</v>
      </c>
    </row>
    <row r="1320" spans="1:17">
      <c r="A1320" s="12" t="s">
        <v>2806</v>
      </c>
      <c r="B1320" s="20"/>
      <c r="F1320" s="46"/>
      <c r="G1320" s="66">
        <f t="shared" si="61"/>
        <v>0</v>
      </c>
      <c r="H1320" s="45"/>
      <c r="I1320" s="45"/>
      <c r="J1320" s="35"/>
      <c r="K1320" s="35"/>
      <c r="L1320" s="35"/>
      <c r="M1320" s="49"/>
      <c r="N1320" s="26">
        <f>Table2[[#This Row],[Mileage]]*-0.25</f>
        <v>0</v>
      </c>
      <c r="O1320" s="13"/>
      <c r="P1320" s="35">
        <f>Table2[[#This Row],[Total Payment Received Before Fees]]+Table2[[#This Row],[Unit Cost]]+Table2[[#This Row],[Shipping Cost]]+Table2[[#This Row],[Amazon Fee]]+Table2[[#This Row],[Parking Fee]]+Table2[[#This Row],[Miscellaneous / Overhead]]</f>
        <v>0</v>
      </c>
      <c r="Q1320" s="38">
        <v>41741</v>
      </c>
    </row>
    <row r="1321" spans="1:17">
      <c r="A1321" s="12" t="s">
        <v>2803</v>
      </c>
      <c r="B1321" s="20"/>
      <c r="F1321" s="46"/>
      <c r="G1321" s="66">
        <f t="shared" si="61"/>
        <v>0</v>
      </c>
      <c r="H1321" s="45"/>
      <c r="I1321" s="45"/>
      <c r="J1321" s="35"/>
      <c r="K1321" s="35"/>
      <c r="L1321" s="35"/>
      <c r="M1321" s="49"/>
      <c r="N1321" s="26">
        <f>Table2[[#This Row],[Mileage]]*-0.25</f>
        <v>0</v>
      </c>
      <c r="O1321" s="13"/>
      <c r="P1321" s="35">
        <f>Table2[[#This Row],[Total Payment Received Before Fees]]+Table2[[#This Row],[Unit Cost]]+Table2[[#This Row],[Shipping Cost]]+Table2[[#This Row],[Amazon Fee]]+Table2[[#This Row],[Parking Fee]]+Table2[[#This Row],[Miscellaneous / Overhead]]</f>
        <v>0</v>
      </c>
      <c r="Q1321" s="38">
        <v>41741</v>
      </c>
    </row>
    <row r="1322" spans="1:17">
      <c r="A1322" s="12">
        <v>1</v>
      </c>
      <c r="B1322" s="20"/>
      <c r="F1322" s="46"/>
      <c r="G1322" s="66">
        <f t="shared" si="61"/>
        <v>0</v>
      </c>
      <c r="H1322" s="45"/>
      <c r="I1322" s="45"/>
      <c r="J1322" s="35"/>
      <c r="K1322" s="35"/>
      <c r="L1322" s="35"/>
      <c r="M1322" s="49"/>
      <c r="N1322" s="26">
        <f>Table2[[#This Row],[Mileage]]*-0.25</f>
        <v>0</v>
      </c>
      <c r="O1322" s="13"/>
      <c r="P1322" s="35">
        <f>Table2[[#This Row],[Total Payment Received Before Fees]]+Table2[[#This Row],[Unit Cost]]+Table2[[#This Row],[Shipping Cost]]+Table2[[#This Row],[Amazon Fee]]+Table2[[#This Row],[Parking Fee]]+Table2[[#This Row],[Miscellaneous / Overhead]]</f>
        <v>0</v>
      </c>
      <c r="Q1322" s="38">
        <v>41741</v>
      </c>
    </row>
    <row r="1323" spans="1:17">
      <c r="A1323" s="12" t="s">
        <v>3119</v>
      </c>
      <c r="B1323" s="20"/>
      <c r="F1323" s="46"/>
      <c r="G1323" s="66">
        <f t="shared" si="61"/>
        <v>0</v>
      </c>
      <c r="H1323" s="45"/>
      <c r="I1323" s="45"/>
      <c r="J1323" s="35"/>
      <c r="K1323" s="35"/>
      <c r="L1323" s="35"/>
      <c r="M1323" s="49"/>
      <c r="N1323" s="26">
        <f>Table2[[#This Row],[Mileage]]*-0.25</f>
        <v>0</v>
      </c>
      <c r="O1323" s="13"/>
      <c r="P1323" s="35">
        <f>Table2[[#This Row],[Total Payment Received Before Fees]]+Table2[[#This Row],[Unit Cost]]+Table2[[#This Row],[Shipping Cost]]+Table2[[#This Row],[Amazon Fee]]+Table2[[#This Row],[Parking Fee]]+Table2[[#This Row],[Miscellaneous / Overhead]]</f>
        <v>0</v>
      </c>
      <c r="Q1323" s="38">
        <v>41742</v>
      </c>
    </row>
    <row r="1324" spans="1:17">
      <c r="A1324" s="12" t="s">
        <v>3022</v>
      </c>
      <c r="B1324" s="20"/>
      <c r="F1324" s="46"/>
      <c r="G1324" s="66">
        <f t="shared" si="61"/>
        <v>0</v>
      </c>
      <c r="H1324" s="45"/>
      <c r="I1324" s="45"/>
      <c r="J1324" s="35"/>
      <c r="K1324" s="35"/>
      <c r="L1324" s="35"/>
      <c r="M1324" s="49"/>
      <c r="N1324" s="26">
        <f>Table2[[#This Row],[Mileage]]*-0.25</f>
        <v>0</v>
      </c>
      <c r="O1324" s="13"/>
      <c r="P1324" s="35">
        <f>Table2[[#This Row],[Total Payment Received Before Fees]]+Table2[[#This Row],[Unit Cost]]+Table2[[#This Row],[Shipping Cost]]+Table2[[#This Row],[Amazon Fee]]+Table2[[#This Row],[Parking Fee]]+Table2[[#This Row],[Miscellaneous / Overhead]]</f>
        <v>0</v>
      </c>
      <c r="Q1324" s="38">
        <v>41742</v>
      </c>
    </row>
    <row r="1325" spans="1:17">
      <c r="A1325" s="12" t="s">
        <v>3119</v>
      </c>
      <c r="B1325" s="20"/>
      <c r="F1325" s="46"/>
      <c r="G1325" s="66">
        <f t="shared" si="61"/>
        <v>0</v>
      </c>
      <c r="H1325" s="45"/>
      <c r="I1325" s="45"/>
      <c r="J1325" s="35"/>
      <c r="K1325" s="35"/>
      <c r="L1325" s="35"/>
      <c r="M1325" s="49"/>
      <c r="N1325" s="26">
        <f>Table2[[#This Row],[Mileage]]*-0.25</f>
        <v>0</v>
      </c>
      <c r="O1325" s="13"/>
      <c r="P1325" s="35">
        <f>Table2[[#This Row],[Total Payment Received Before Fees]]+Table2[[#This Row],[Unit Cost]]+Table2[[#This Row],[Shipping Cost]]+Table2[[#This Row],[Amazon Fee]]+Table2[[#This Row],[Parking Fee]]+Table2[[#This Row],[Miscellaneous / Overhead]]</f>
        <v>0</v>
      </c>
      <c r="Q1325" s="38">
        <v>41742</v>
      </c>
    </row>
    <row r="1326" spans="1:17">
      <c r="A1326" s="12">
        <v>1</v>
      </c>
      <c r="B1326" s="20"/>
      <c r="F1326" s="46"/>
      <c r="G1326" s="66">
        <f t="shared" si="61"/>
        <v>0</v>
      </c>
      <c r="H1326" s="45"/>
      <c r="I1326" s="45"/>
      <c r="J1326" s="35"/>
      <c r="K1326" s="35"/>
      <c r="L1326" s="35"/>
      <c r="M1326" s="49"/>
      <c r="N1326" s="26">
        <f>Table2[[#This Row],[Mileage]]*-0.25</f>
        <v>0</v>
      </c>
      <c r="O1326" s="13"/>
      <c r="P1326" s="35">
        <f>Table2[[#This Row],[Total Payment Received Before Fees]]+Table2[[#This Row],[Unit Cost]]+Table2[[#This Row],[Shipping Cost]]+Table2[[#This Row],[Amazon Fee]]+Table2[[#This Row],[Parking Fee]]+Table2[[#This Row],[Miscellaneous / Overhead]]</f>
        <v>0</v>
      </c>
      <c r="Q1326" s="38">
        <v>41742</v>
      </c>
    </row>
    <row r="1327" spans="1:17">
      <c r="A1327" s="12" t="s">
        <v>395</v>
      </c>
      <c r="B1327" s="20"/>
      <c r="F1327" s="46"/>
      <c r="G1327" s="66">
        <f t="shared" si="61"/>
        <v>0</v>
      </c>
      <c r="H1327" s="45"/>
      <c r="I1327" s="45"/>
      <c r="J1327" s="35"/>
      <c r="K1327" s="35"/>
      <c r="L1327" s="35"/>
      <c r="M1327" s="49"/>
      <c r="N1327" s="26">
        <f>Table2[[#This Row],[Mileage]]*-0.25</f>
        <v>0</v>
      </c>
      <c r="O1327" s="13"/>
      <c r="P1327" s="35">
        <f>Table2[[#This Row],[Total Payment Received Before Fees]]+Table2[[#This Row],[Unit Cost]]+Table2[[#This Row],[Shipping Cost]]+Table2[[#This Row],[Amazon Fee]]+Table2[[#This Row],[Parking Fee]]+Table2[[#This Row],[Miscellaneous / Overhead]]</f>
        <v>0</v>
      </c>
      <c r="Q1327" s="38">
        <v>41742</v>
      </c>
    </row>
    <row r="1328" spans="1:17">
      <c r="A1328" s="12" t="s">
        <v>3093</v>
      </c>
      <c r="B1328" s="20"/>
      <c r="F1328" s="46"/>
      <c r="G1328" s="66">
        <f t="shared" si="61"/>
        <v>0</v>
      </c>
      <c r="H1328" s="45"/>
      <c r="I1328" s="45"/>
      <c r="J1328" s="35"/>
      <c r="K1328" s="35"/>
      <c r="L1328" s="35"/>
      <c r="M1328" s="49"/>
      <c r="N1328" s="26">
        <f>Table2[[#This Row],[Mileage]]*-0.25</f>
        <v>0</v>
      </c>
      <c r="O1328" s="13"/>
      <c r="P1328" s="35">
        <f>Table2[[#This Row],[Total Payment Received Before Fees]]+Table2[[#This Row],[Unit Cost]]+Table2[[#This Row],[Shipping Cost]]+Table2[[#This Row],[Amazon Fee]]+Table2[[#This Row],[Parking Fee]]+Table2[[#This Row],[Miscellaneous / Overhead]]</f>
        <v>0</v>
      </c>
      <c r="Q1328" s="38">
        <v>41742</v>
      </c>
    </row>
    <row r="1329" spans="1:17">
      <c r="A1329" s="12" t="s">
        <v>189</v>
      </c>
      <c r="B1329" s="20"/>
      <c r="F1329" s="46"/>
      <c r="G1329" s="66">
        <f t="shared" si="61"/>
        <v>0</v>
      </c>
      <c r="H1329" s="45"/>
      <c r="I1329" s="45"/>
      <c r="J1329" s="35"/>
      <c r="K1329" s="35"/>
      <c r="L1329" s="35"/>
      <c r="M1329" s="49"/>
      <c r="N1329" s="26">
        <f>Table2[[#This Row],[Mileage]]*-0.25</f>
        <v>0</v>
      </c>
      <c r="O1329" s="13"/>
      <c r="P1329" s="35">
        <f>Table2[[#This Row],[Total Payment Received Before Fees]]+Table2[[#This Row],[Unit Cost]]+Table2[[#This Row],[Shipping Cost]]+Table2[[#This Row],[Amazon Fee]]+Table2[[#This Row],[Parking Fee]]+Table2[[#This Row],[Miscellaneous / Overhead]]</f>
        <v>0</v>
      </c>
      <c r="Q1329" s="38">
        <v>41742</v>
      </c>
    </row>
    <row r="1330" spans="1:17">
      <c r="A1330" s="12" t="s">
        <v>1551</v>
      </c>
      <c r="B1330" s="20"/>
      <c r="F1330" s="46"/>
      <c r="G1330" s="66">
        <f t="shared" si="61"/>
        <v>0</v>
      </c>
      <c r="H1330" s="45"/>
      <c r="I1330" s="45"/>
      <c r="J1330" s="35"/>
      <c r="K1330" s="35"/>
      <c r="L1330" s="35"/>
      <c r="M1330" s="49"/>
      <c r="N1330" s="26">
        <f>Table2[[#This Row],[Mileage]]*-0.25</f>
        <v>0</v>
      </c>
      <c r="O1330" s="13"/>
      <c r="P1330" s="35">
        <f>Table2[[#This Row],[Total Payment Received Before Fees]]+Table2[[#This Row],[Unit Cost]]+Table2[[#This Row],[Shipping Cost]]+Table2[[#This Row],[Amazon Fee]]+Table2[[#This Row],[Parking Fee]]+Table2[[#This Row],[Miscellaneous / Overhead]]</f>
        <v>0</v>
      </c>
      <c r="Q1330" s="38">
        <v>41742</v>
      </c>
    </row>
    <row r="1331" spans="1:17">
      <c r="A1331" s="12" t="s">
        <v>3004</v>
      </c>
      <c r="B1331" s="20"/>
      <c r="F1331" s="46"/>
      <c r="G1331" s="66">
        <f t="shared" ref="G1331:G1362" si="62">SUM(E1331:F1331)</f>
        <v>0</v>
      </c>
      <c r="H1331" s="45"/>
      <c r="I1331" s="45"/>
      <c r="J1331" s="35"/>
      <c r="K1331" s="35"/>
      <c r="L1331" s="35"/>
      <c r="M1331" s="49"/>
      <c r="N1331" s="26">
        <f>Table2[[#This Row],[Mileage]]*-0.25</f>
        <v>0</v>
      </c>
      <c r="O1331" s="13"/>
      <c r="P1331" s="35">
        <f>Table2[[#This Row],[Total Payment Received Before Fees]]+Table2[[#This Row],[Unit Cost]]+Table2[[#This Row],[Shipping Cost]]+Table2[[#This Row],[Amazon Fee]]+Table2[[#This Row],[Parking Fee]]+Table2[[#This Row],[Miscellaneous / Overhead]]</f>
        <v>0</v>
      </c>
      <c r="Q1331" s="38">
        <v>41743</v>
      </c>
    </row>
    <row r="1332" spans="1:17">
      <c r="A1332" s="12" t="s">
        <v>6028</v>
      </c>
      <c r="B1332" s="20"/>
      <c r="F1332" s="46"/>
      <c r="G1332" s="66">
        <f t="shared" si="62"/>
        <v>0</v>
      </c>
      <c r="H1332" s="45"/>
      <c r="I1332" s="45"/>
      <c r="J1332" s="35"/>
      <c r="K1332" s="35"/>
      <c r="L1332" s="35"/>
      <c r="M1332" s="49"/>
      <c r="N1332" s="26">
        <f>Table2[[#This Row],[Mileage]]*-0.25</f>
        <v>0</v>
      </c>
      <c r="O1332" s="13"/>
      <c r="P1332" s="35">
        <f>Table2[[#This Row],[Total Payment Received Before Fees]]+Table2[[#This Row],[Unit Cost]]+Table2[[#This Row],[Shipping Cost]]+Table2[[#This Row],[Amazon Fee]]+Table2[[#This Row],[Parking Fee]]+Table2[[#This Row],[Miscellaneous / Overhead]]</f>
        <v>0</v>
      </c>
      <c r="Q1332" s="38">
        <v>41743</v>
      </c>
    </row>
    <row r="1333" spans="1:17">
      <c r="A1333" s="12">
        <v>1</v>
      </c>
      <c r="B1333" s="20"/>
      <c r="F1333" s="46"/>
      <c r="G1333" s="66">
        <f t="shared" si="62"/>
        <v>0</v>
      </c>
      <c r="H1333" s="45"/>
      <c r="I1333" s="45"/>
      <c r="J1333" s="35"/>
      <c r="K1333" s="35"/>
      <c r="L1333" s="35"/>
      <c r="M1333" s="49"/>
      <c r="N1333" s="26">
        <f>Table2[[#This Row],[Mileage]]*-0.25</f>
        <v>0</v>
      </c>
      <c r="O1333" s="13"/>
      <c r="P1333" s="35">
        <f>Table2[[#This Row],[Total Payment Received Before Fees]]+Table2[[#This Row],[Unit Cost]]+Table2[[#This Row],[Shipping Cost]]+Table2[[#This Row],[Amazon Fee]]+Table2[[#This Row],[Parking Fee]]+Table2[[#This Row],[Miscellaneous / Overhead]]</f>
        <v>0</v>
      </c>
      <c r="Q1333" s="38">
        <v>41743</v>
      </c>
    </row>
    <row r="1334" spans="1:17">
      <c r="A1334" s="12" t="s">
        <v>397</v>
      </c>
      <c r="B1334" s="20"/>
      <c r="F1334" s="46"/>
      <c r="G1334" s="66">
        <f t="shared" si="62"/>
        <v>0</v>
      </c>
      <c r="H1334" s="45"/>
      <c r="I1334" s="45"/>
      <c r="J1334" s="35"/>
      <c r="K1334" s="35"/>
      <c r="L1334" s="35"/>
      <c r="M1334" s="49"/>
      <c r="N1334" s="26">
        <f>Table2[[#This Row],[Mileage]]*-0.25</f>
        <v>0</v>
      </c>
      <c r="O1334" s="13"/>
      <c r="P1334" s="35">
        <f>Table2[[#This Row],[Total Payment Received Before Fees]]+Table2[[#This Row],[Unit Cost]]+Table2[[#This Row],[Shipping Cost]]+Table2[[#This Row],[Amazon Fee]]+Table2[[#This Row],[Parking Fee]]+Table2[[#This Row],[Miscellaneous / Overhead]]</f>
        <v>0</v>
      </c>
      <c r="Q1334" s="38">
        <v>41743</v>
      </c>
    </row>
    <row r="1335" spans="1:17">
      <c r="A1335" s="12" t="s">
        <v>3092</v>
      </c>
      <c r="B1335" s="20"/>
      <c r="F1335" s="46"/>
      <c r="G1335" s="66">
        <f t="shared" si="62"/>
        <v>0</v>
      </c>
      <c r="H1335" s="45"/>
      <c r="I1335" s="45"/>
      <c r="J1335" s="35"/>
      <c r="K1335" s="35"/>
      <c r="L1335" s="35"/>
      <c r="M1335" s="49"/>
      <c r="N1335" s="26">
        <f>Table2[[#This Row],[Mileage]]*-0.25</f>
        <v>0</v>
      </c>
      <c r="O1335" s="13"/>
      <c r="P1335" s="35">
        <f>Table2[[#This Row],[Total Payment Received Before Fees]]+Table2[[#This Row],[Unit Cost]]+Table2[[#This Row],[Shipping Cost]]+Table2[[#This Row],[Amazon Fee]]+Table2[[#This Row],[Parking Fee]]+Table2[[#This Row],[Miscellaneous / Overhead]]</f>
        <v>0</v>
      </c>
      <c r="Q1335" s="38">
        <v>41743</v>
      </c>
    </row>
    <row r="1336" spans="1:17">
      <c r="A1336" s="12" t="s">
        <v>6031</v>
      </c>
      <c r="B1336" s="20"/>
      <c r="F1336" s="46"/>
      <c r="G1336" s="66">
        <f t="shared" si="62"/>
        <v>0</v>
      </c>
      <c r="H1336" s="45"/>
      <c r="I1336" s="45"/>
      <c r="J1336" s="35"/>
      <c r="K1336" s="35"/>
      <c r="L1336" s="35"/>
      <c r="M1336" s="49"/>
      <c r="N1336" s="26">
        <f>Table2[[#This Row],[Mileage]]*-0.25</f>
        <v>0</v>
      </c>
      <c r="O1336" s="13"/>
      <c r="P1336" s="35">
        <f>Table2[[#This Row],[Total Payment Received Before Fees]]+Table2[[#This Row],[Unit Cost]]+Table2[[#This Row],[Shipping Cost]]+Table2[[#This Row],[Amazon Fee]]+Table2[[#This Row],[Parking Fee]]+Table2[[#This Row],[Miscellaneous / Overhead]]</f>
        <v>0</v>
      </c>
      <c r="Q1336" s="38">
        <v>41743</v>
      </c>
    </row>
    <row r="1337" spans="1:17">
      <c r="A1337" s="12" t="s">
        <v>6030</v>
      </c>
      <c r="B1337" s="20"/>
      <c r="F1337" s="46"/>
      <c r="G1337" s="66">
        <f t="shared" si="62"/>
        <v>0</v>
      </c>
      <c r="H1337" s="45"/>
      <c r="I1337" s="45"/>
      <c r="J1337" s="35"/>
      <c r="K1337" s="35"/>
      <c r="L1337" s="35"/>
      <c r="M1337" s="49"/>
      <c r="N1337" s="26">
        <f>Table2[[#This Row],[Mileage]]*-0.25</f>
        <v>0</v>
      </c>
      <c r="O1337" s="13"/>
      <c r="P1337" s="35">
        <f>Table2[[#This Row],[Total Payment Received Before Fees]]+Table2[[#This Row],[Unit Cost]]+Table2[[#This Row],[Shipping Cost]]+Table2[[#This Row],[Amazon Fee]]+Table2[[#This Row],[Parking Fee]]+Table2[[#This Row],[Miscellaneous / Overhead]]</f>
        <v>0</v>
      </c>
      <c r="Q1337" s="38">
        <v>41743</v>
      </c>
    </row>
    <row r="1338" spans="1:17">
      <c r="A1338" s="12" t="s">
        <v>6028</v>
      </c>
      <c r="B1338" s="20"/>
      <c r="F1338" s="46"/>
      <c r="G1338" s="66">
        <f t="shared" si="62"/>
        <v>0</v>
      </c>
      <c r="H1338" s="45"/>
      <c r="I1338" s="45"/>
      <c r="J1338" s="35"/>
      <c r="K1338" s="35"/>
      <c r="L1338" s="35"/>
      <c r="M1338" s="49"/>
      <c r="N1338" s="26">
        <f>Table2[[#This Row],[Mileage]]*-0.25</f>
        <v>0</v>
      </c>
      <c r="O1338" s="13"/>
      <c r="P1338" s="35">
        <f>Table2[[#This Row],[Total Payment Received Before Fees]]+Table2[[#This Row],[Unit Cost]]+Table2[[#This Row],[Shipping Cost]]+Table2[[#This Row],[Amazon Fee]]+Table2[[#This Row],[Parking Fee]]+Table2[[#This Row],[Miscellaneous / Overhead]]</f>
        <v>0</v>
      </c>
      <c r="Q1338" s="38">
        <v>41743</v>
      </c>
    </row>
    <row r="1339" spans="1:17">
      <c r="A1339" s="12" t="s">
        <v>6026</v>
      </c>
      <c r="B1339" s="20"/>
      <c r="F1339" s="46"/>
      <c r="G1339" s="66">
        <f t="shared" si="62"/>
        <v>0</v>
      </c>
      <c r="H1339" s="45"/>
      <c r="I1339" s="45"/>
      <c r="J1339" s="35"/>
      <c r="K1339" s="35"/>
      <c r="L1339" s="35"/>
      <c r="M1339" s="49"/>
      <c r="N1339" s="26">
        <f>Table2[[#This Row],[Mileage]]*-0.25</f>
        <v>0</v>
      </c>
      <c r="O1339" s="13"/>
      <c r="P1339" s="35">
        <f>Table2[[#This Row],[Total Payment Received Before Fees]]+Table2[[#This Row],[Unit Cost]]+Table2[[#This Row],[Shipping Cost]]+Table2[[#This Row],[Amazon Fee]]+Table2[[#This Row],[Parking Fee]]+Table2[[#This Row],[Miscellaneous / Overhead]]</f>
        <v>0</v>
      </c>
      <c r="Q1339" s="38">
        <v>41743</v>
      </c>
    </row>
    <row r="1340" spans="1:17">
      <c r="A1340" s="12" t="s">
        <v>6966</v>
      </c>
      <c r="B1340" s="20"/>
      <c r="F1340" s="46"/>
      <c r="G1340" s="66">
        <f t="shared" si="62"/>
        <v>0</v>
      </c>
      <c r="H1340" s="45"/>
      <c r="I1340" s="45"/>
      <c r="J1340" s="35"/>
      <c r="K1340" s="35"/>
      <c r="L1340" s="35"/>
      <c r="M1340" s="49"/>
      <c r="N1340" s="26">
        <f>Table2[[#This Row],[Mileage]]*-0.25</f>
        <v>0</v>
      </c>
      <c r="O1340" s="13"/>
      <c r="P1340" s="35">
        <f>Table2[[#This Row],[Total Payment Received Before Fees]]+Table2[[#This Row],[Unit Cost]]+Table2[[#This Row],[Shipping Cost]]+Table2[[#This Row],[Amazon Fee]]+Table2[[#This Row],[Parking Fee]]+Table2[[#This Row],[Miscellaneous / Overhead]]</f>
        <v>0</v>
      </c>
      <c r="Q1340" s="38">
        <v>41743</v>
      </c>
    </row>
    <row r="1341" spans="1:17">
      <c r="A1341" s="12" t="s">
        <v>1492</v>
      </c>
      <c r="B1341" s="20"/>
      <c r="F1341" s="46"/>
      <c r="G1341" s="66">
        <f t="shared" si="62"/>
        <v>0</v>
      </c>
      <c r="H1341" s="45"/>
      <c r="I1341" s="45"/>
      <c r="J1341" s="35"/>
      <c r="K1341" s="35"/>
      <c r="L1341" s="35"/>
      <c r="M1341" s="49"/>
      <c r="N1341" s="26">
        <f>Table2[[#This Row],[Mileage]]*-0.25</f>
        <v>0</v>
      </c>
      <c r="O1341" s="13"/>
      <c r="P1341" s="35">
        <f>Table2[[#This Row],[Total Payment Received Before Fees]]+Table2[[#This Row],[Unit Cost]]+Table2[[#This Row],[Shipping Cost]]+Table2[[#This Row],[Amazon Fee]]+Table2[[#This Row],[Parking Fee]]+Table2[[#This Row],[Miscellaneous / Overhead]]</f>
        <v>0</v>
      </c>
      <c r="Q1341" s="38">
        <v>41743</v>
      </c>
    </row>
    <row r="1342" spans="1:17">
      <c r="A1342" s="12" t="s">
        <v>6029</v>
      </c>
      <c r="B1342" s="20"/>
      <c r="F1342" s="46"/>
      <c r="G1342" s="66">
        <f t="shared" si="62"/>
        <v>0</v>
      </c>
      <c r="H1342" s="45"/>
      <c r="I1342" s="45"/>
      <c r="J1342" s="35"/>
      <c r="K1342" s="35"/>
      <c r="L1342" s="35"/>
      <c r="M1342" s="49"/>
      <c r="N1342" s="26">
        <f>Table2[[#This Row],[Mileage]]*-0.25</f>
        <v>0</v>
      </c>
      <c r="O1342" s="13"/>
      <c r="P1342" s="35">
        <f>Table2[[#This Row],[Total Payment Received Before Fees]]+Table2[[#This Row],[Unit Cost]]+Table2[[#This Row],[Shipping Cost]]+Table2[[#This Row],[Amazon Fee]]+Table2[[#This Row],[Parking Fee]]+Table2[[#This Row],[Miscellaneous / Overhead]]</f>
        <v>0</v>
      </c>
      <c r="Q1342" s="38">
        <v>41743</v>
      </c>
    </row>
    <row r="1343" spans="1:17">
      <c r="A1343" s="12" t="s">
        <v>3489</v>
      </c>
      <c r="B1343" s="20"/>
      <c r="F1343" s="46"/>
      <c r="G1343" s="66">
        <f t="shared" si="62"/>
        <v>0</v>
      </c>
      <c r="H1343" s="45"/>
      <c r="I1343" s="45"/>
      <c r="J1343" s="35"/>
      <c r="K1343" s="35"/>
      <c r="L1343" s="35"/>
      <c r="M1343" s="49"/>
      <c r="N1343" s="26">
        <f>Table2[[#This Row],[Mileage]]*-0.25</f>
        <v>0</v>
      </c>
      <c r="O1343" s="13"/>
      <c r="P1343" s="35">
        <f>Table2[[#This Row],[Total Payment Received Before Fees]]+Table2[[#This Row],[Unit Cost]]+Table2[[#This Row],[Shipping Cost]]+Table2[[#This Row],[Amazon Fee]]+Table2[[#This Row],[Parking Fee]]+Table2[[#This Row],[Miscellaneous / Overhead]]</f>
        <v>0</v>
      </c>
      <c r="Q1343" s="38">
        <v>41743</v>
      </c>
    </row>
    <row r="1344" spans="1:17">
      <c r="A1344" s="12" t="s">
        <v>2224</v>
      </c>
      <c r="B1344" s="20"/>
      <c r="F1344" s="46"/>
      <c r="G1344" s="66">
        <f t="shared" si="62"/>
        <v>0</v>
      </c>
      <c r="H1344" s="45"/>
      <c r="I1344" s="45"/>
      <c r="J1344" s="35"/>
      <c r="K1344" s="35"/>
      <c r="L1344" s="35"/>
      <c r="M1344" s="49"/>
      <c r="N1344" s="26">
        <f>Table2[[#This Row],[Mileage]]*-0.25</f>
        <v>0</v>
      </c>
      <c r="O1344" s="13"/>
      <c r="P1344" s="35">
        <f>Table2[[#This Row],[Total Payment Received Before Fees]]+Table2[[#This Row],[Unit Cost]]+Table2[[#This Row],[Shipping Cost]]+Table2[[#This Row],[Amazon Fee]]+Table2[[#This Row],[Parking Fee]]+Table2[[#This Row],[Miscellaneous / Overhead]]</f>
        <v>0</v>
      </c>
      <c r="Q1344" s="38">
        <v>41743</v>
      </c>
    </row>
    <row r="1345" spans="1:17">
      <c r="A1345" s="12" t="s">
        <v>3111</v>
      </c>
      <c r="B1345" s="20"/>
      <c r="F1345" s="46"/>
      <c r="G1345" s="66">
        <f t="shared" si="62"/>
        <v>0</v>
      </c>
      <c r="H1345" s="45"/>
      <c r="I1345" s="45"/>
      <c r="J1345" s="35"/>
      <c r="K1345" s="35"/>
      <c r="L1345" s="35"/>
      <c r="M1345" s="49"/>
      <c r="N1345" s="26">
        <f>Table2[[#This Row],[Mileage]]*-0.25</f>
        <v>0</v>
      </c>
      <c r="O1345" s="13"/>
      <c r="P1345" s="35">
        <f>Table2[[#This Row],[Total Payment Received Before Fees]]+Table2[[#This Row],[Unit Cost]]+Table2[[#This Row],[Shipping Cost]]+Table2[[#This Row],[Amazon Fee]]+Table2[[#This Row],[Parking Fee]]+Table2[[#This Row],[Miscellaneous / Overhead]]</f>
        <v>0</v>
      </c>
      <c r="Q1345" s="38">
        <v>41743</v>
      </c>
    </row>
    <row r="1346" spans="1:17">
      <c r="A1346" s="12" t="s">
        <v>3119</v>
      </c>
      <c r="B1346" s="20"/>
      <c r="F1346" s="46"/>
      <c r="G1346" s="66">
        <f t="shared" si="62"/>
        <v>0</v>
      </c>
      <c r="H1346" s="45"/>
      <c r="I1346" s="45"/>
      <c r="J1346" s="35"/>
      <c r="K1346" s="35"/>
      <c r="L1346" s="35"/>
      <c r="M1346" s="49"/>
      <c r="N1346" s="26">
        <f>Table2[[#This Row],[Mileage]]*-0.25</f>
        <v>0</v>
      </c>
      <c r="O1346" s="13"/>
      <c r="P1346" s="35">
        <f>Table2[[#This Row],[Total Payment Received Before Fees]]+Table2[[#This Row],[Unit Cost]]+Table2[[#This Row],[Shipping Cost]]+Table2[[#This Row],[Amazon Fee]]+Table2[[#This Row],[Parking Fee]]+Table2[[#This Row],[Miscellaneous / Overhead]]</f>
        <v>0</v>
      </c>
      <c r="Q1346" s="38">
        <v>41743</v>
      </c>
    </row>
    <row r="1347" spans="1:17">
      <c r="A1347" s="12" t="s">
        <v>3007</v>
      </c>
      <c r="B1347" s="20"/>
      <c r="F1347" s="46"/>
      <c r="G1347" s="66">
        <f t="shared" si="62"/>
        <v>0</v>
      </c>
      <c r="H1347" s="45"/>
      <c r="I1347" s="45"/>
      <c r="J1347" s="35"/>
      <c r="K1347" s="35"/>
      <c r="L1347" s="35"/>
      <c r="M1347" s="49"/>
      <c r="N1347" s="26">
        <f>Table2[[#This Row],[Mileage]]*-0.25</f>
        <v>0</v>
      </c>
      <c r="O1347" s="13"/>
      <c r="P1347" s="35">
        <f>Table2[[#This Row],[Total Payment Received Before Fees]]+Table2[[#This Row],[Unit Cost]]+Table2[[#This Row],[Shipping Cost]]+Table2[[#This Row],[Amazon Fee]]+Table2[[#This Row],[Parking Fee]]+Table2[[#This Row],[Miscellaneous / Overhead]]</f>
        <v>0</v>
      </c>
      <c r="Q1347" s="38">
        <v>41743</v>
      </c>
    </row>
    <row r="1348" spans="1:17">
      <c r="A1348" s="12" t="s">
        <v>3003</v>
      </c>
      <c r="B1348" s="20"/>
      <c r="F1348" s="46"/>
      <c r="G1348" s="66">
        <f t="shared" si="62"/>
        <v>0</v>
      </c>
      <c r="H1348" s="45"/>
      <c r="I1348" s="45"/>
      <c r="J1348" s="35"/>
      <c r="K1348" s="35"/>
      <c r="L1348" s="35"/>
      <c r="M1348" s="49"/>
      <c r="N1348" s="26">
        <f>Table2[[#This Row],[Mileage]]*-0.25</f>
        <v>0</v>
      </c>
      <c r="O1348" s="13"/>
      <c r="P1348" s="35">
        <f>Table2[[#This Row],[Total Payment Received Before Fees]]+Table2[[#This Row],[Unit Cost]]+Table2[[#This Row],[Shipping Cost]]+Table2[[#This Row],[Amazon Fee]]+Table2[[#This Row],[Parking Fee]]+Table2[[#This Row],[Miscellaneous / Overhead]]</f>
        <v>0</v>
      </c>
      <c r="Q1348" s="38">
        <v>41743</v>
      </c>
    </row>
    <row r="1349" spans="1:17">
      <c r="A1349" s="12" t="s">
        <v>3121</v>
      </c>
      <c r="B1349" s="20"/>
      <c r="F1349" s="46"/>
      <c r="G1349" s="66">
        <f t="shared" si="62"/>
        <v>0</v>
      </c>
      <c r="H1349" s="45"/>
      <c r="I1349" s="45"/>
      <c r="J1349" s="35"/>
      <c r="K1349" s="35"/>
      <c r="L1349" s="35"/>
      <c r="M1349" s="49"/>
      <c r="N1349" s="26">
        <f>Table2[[#This Row],[Mileage]]*-0.25</f>
        <v>0</v>
      </c>
      <c r="O1349" s="13"/>
      <c r="P1349" s="35">
        <f>Table2[[#This Row],[Total Payment Received Before Fees]]+Table2[[#This Row],[Unit Cost]]+Table2[[#This Row],[Shipping Cost]]+Table2[[#This Row],[Amazon Fee]]+Table2[[#This Row],[Parking Fee]]+Table2[[#This Row],[Miscellaneous / Overhead]]</f>
        <v>0</v>
      </c>
      <c r="Q1349" s="38">
        <v>41743</v>
      </c>
    </row>
    <row r="1350" spans="1:17">
      <c r="A1350" s="12">
        <v>1</v>
      </c>
      <c r="B1350" s="20"/>
      <c r="F1350" s="46"/>
      <c r="G1350" s="66">
        <f t="shared" si="62"/>
        <v>0</v>
      </c>
      <c r="H1350" s="45"/>
      <c r="I1350" s="45"/>
      <c r="J1350" s="35"/>
      <c r="K1350" s="35"/>
      <c r="L1350" s="35"/>
      <c r="M1350" s="49"/>
      <c r="N1350" s="26">
        <f>Table2[[#This Row],[Mileage]]*-0.25</f>
        <v>0</v>
      </c>
      <c r="O1350" s="13"/>
      <c r="P1350" s="35">
        <f>Table2[[#This Row],[Total Payment Received Before Fees]]+Table2[[#This Row],[Unit Cost]]+Table2[[#This Row],[Shipping Cost]]+Table2[[#This Row],[Amazon Fee]]+Table2[[#This Row],[Parking Fee]]+Table2[[#This Row],[Miscellaneous / Overhead]]</f>
        <v>0</v>
      </c>
      <c r="Q1350" s="38">
        <v>41743</v>
      </c>
    </row>
    <row r="1351" spans="1:17">
      <c r="A1351" s="12" t="s">
        <v>3119</v>
      </c>
      <c r="B1351" s="20"/>
      <c r="F1351" s="46"/>
      <c r="G1351" s="66">
        <f t="shared" si="62"/>
        <v>0</v>
      </c>
      <c r="H1351" s="45"/>
      <c r="I1351" s="45"/>
      <c r="J1351" s="35"/>
      <c r="K1351" s="35"/>
      <c r="L1351" s="35"/>
      <c r="M1351" s="49"/>
      <c r="N1351" s="26">
        <f>Table2[[#This Row],[Mileage]]*-0.25</f>
        <v>0</v>
      </c>
      <c r="O1351" s="13"/>
      <c r="P1351" s="35">
        <f>Table2[[#This Row],[Total Payment Received Before Fees]]+Table2[[#This Row],[Unit Cost]]+Table2[[#This Row],[Shipping Cost]]+Table2[[#This Row],[Amazon Fee]]+Table2[[#This Row],[Parking Fee]]+Table2[[#This Row],[Miscellaneous / Overhead]]</f>
        <v>0</v>
      </c>
      <c r="Q1351" s="38">
        <v>41743</v>
      </c>
    </row>
    <row r="1352" spans="1:17">
      <c r="A1352" s="12">
        <v>1</v>
      </c>
      <c r="B1352" s="20"/>
      <c r="F1352" s="46"/>
      <c r="G1352" s="66">
        <f t="shared" si="62"/>
        <v>0</v>
      </c>
      <c r="H1352" s="45"/>
      <c r="I1352" s="45"/>
      <c r="J1352" s="35"/>
      <c r="K1352" s="35"/>
      <c r="L1352" s="35"/>
      <c r="M1352" s="49"/>
      <c r="N1352" s="26">
        <f>Table2[[#This Row],[Mileage]]*-0.25</f>
        <v>0</v>
      </c>
      <c r="O1352" s="13"/>
      <c r="P1352" s="35">
        <f>Table2[[#This Row],[Total Payment Received Before Fees]]+Table2[[#This Row],[Unit Cost]]+Table2[[#This Row],[Shipping Cost]]+Table2[[#This Row],[Amazon Fee]]+Table2[[#This Row],[Parking Fee]]+Table2[[#This Row],[Miscellaneous / Overhead]]</f>
        <v>0</v>
      </c>
      <c r="Q1352" s="38">
        <v>41744</v>
      </c>
    </row>
    <row r="1353" spans="1:17">
      <c r="A1353" s="12" t="s">
        <v>1551</v>
      </c>
      <c r="B1353" s="20"/>
      <c r="F1353" s="46"/>
      <c r="G1353" s="66">
        <f t="shared" si="62"/>
        <v>0</v>
      </c>
      <c r="H1353" s="45"/>
      <c r="I1353" s="45"/>
      <c r="J1353" s="35"/>
      <c r="K1353" s="35"/>
      <c r="L1353" s="35"/>
      <c r="M1353" s="49"/>
      <c r="N1353" s="26">
        <f>Table2[[#This Row],[Mileage]]*-0.25</f>
        <v>0</v>
      </c>
      <c r="O1353" s="13"/>
      <c r="P1353" s="35">
        <f>Table2[[#This Row],[Total Payment Received Before Fees]]+Table2[[#This Row],[Unit Cost]]+Table2[[#This Row],[Shipping Cost]]+Table2[[#This Row],[Amazon Fee]]+Table2[[#This Row],[Parking Fee]]+Table2[[#This Row],[Miscellaneous / Overhead]]</f>
        <v>0</v>
      </c>
      <c r="Q1353" s="38">
        <v>41744</v>
      </c>
    </row>
    <row r="1354" spans="1:17">
      <c r="A1354" s="12" t="s">
        <v>1552</v>
      </c>
      <c r="B1354" s="20"/>
      <c r="F1354" s="46"/>
      <c r="G1354" s="66">
        <f t="shared" si="62"/>
        <v>0</v>
      </c>
      <c r="H1354" s="45"/>
      <c r="I1354" s="45"/>
      <c r="J1354" s="35"/>
      <c r="K1354" s="35"/>
      <c r="L1354" s="35"/>
      <c r="M1354" s="49"/>
      <c r="N1354" s="26">
        <f>Table2[[#This Row],[Mileage]]*-0.25</f>
        <v>0</v>
      </c>
      <c r="O1354" s="13"/>
      <c r="P1354" s="35">
        <f>Table2[[#This Row],[Total Payment Received Before Fees]]+Table2[[#This Row],[Unit Cost]]+Table2[[#This Row],[Shipping Cost]]+Table2[[#This Row],[Amazon Fee]]+Table2[[#This Row],[Parking Fee]]+Table2[[#This Row],[Miscellaneous / Overhead]]</f>
        <v>0</v>
      </c>
      <c r="Q1354" s="38">
        <v>41744</v>
      </c>
    </row>
    <row r="1355" spans="1:17">
      <c r="A1355" s="12" t="s">
        <v>189</v>
      </c>
      <c r="B1355" s="20"/>
      <c r="F1355" s="46"/>
      <c r="G1355" s="66">
        <f t="shared" si="62"/>
        <v>0</v>
      </c>
      <c r="H1355" s="45"/>
      <c r="I1355" s="45"/>
      <c r="J1355" s="35"/>
      <c r="K1355" s="35"/>
      <c r="L1355" s="35"/>
      <c r="M1355" s="49"/>
      <c r="N1355" s="26">
        <f>Table2[[#This Row],[Mileage]]*-0.25</f>
        <v>0</v>
      </c>
      <c r="O1355" s="13"/>
      <c r="P1355" s="35">
        <f>Table2[[#This Row],[Total Payment Received Before Fees]]+Table2[[#This Row],[Unit Cost]]+Table2[[#This Row],[Shipping Cost]]+Table2[[#This Row],[Amazon Fee]]+Table2[[#This Row],[Parking Fee]]+Table2[[#This Row],[Miscellaneous / Overhead]]</f>
        <v>0</v>
      </c>
      <c r="Q1355" s="38">
        <v>41744</v>
      </c>
    </row>
    <row r="1356" spans="1:17">
      <c r="A1356" s="12" t="s">
        <v>3072</v>
      </c>
      <c r="B1356" s="20"/>
      <c r="F1356" s="46"/>
      <c r="G1356" s="66">
        <f t="shared" si="62"/>
        <v>0</v>
      </c>
      <c r="H1356" s="45"/>
      <c r="I1356" s="45"/>
      <c r="J1356" s="35"/>
      <c r="K1356" s="35"/>
      <c r="L1356" s="35"/>
      <c r="M1356" s="49"/>
      <c r="N1356" s="26">
        <f>Table2[[#This Row],[Mileage]]*-0.25</f>
        <v>0</v>
      </c>
      <c r="O1356" s="13"/>
      <c r="P1356" s="35">
        <f>Table2[[#This Row],[Total Payment Received Before Fees]]+Table2[[#This Row],[Unit Cost]]+Table2[[#This Row],[Shipping Cost]]+Table2[[#This Row],[Amazon Fee]]+Table2[[#This Row],[Parking Fee]]+Table2[[#This Row],[Miscellaneous / Overhead]]</f>
        <v>0</v>
      </c>
      <c r="Q1356" s="38">
        <v>41744</v>
      </c>
    </row>
    <row r="1357" spans="1:17">
      <c r="A1357" s="12">
        <v>1</v>
      </c>
      <c r="B1357" s="20"/>
      <c r="F1357" s="46"/>
      <c r="G1357" s="66">
        <f t="shared" si="62"/>
        <v>0</v>
      </c>
      <c r="H1357" s="45"/>
      <c r="I1357" s="45"/>
      <c r="J1357" s="35"/>
      <c r="K1357" s="35"/>
      <c r="L1357" s="35"/>
      <c r="M1357" s="49"/>
      <c r="N1357" s="26">
        <f>Table2[[#This Row],[Mileage]]*-0.25</f>
        <v>0</v>
      </c>
      <c r="O1357" s="13"/>
      <c r="P1357" s="35">
        <f>Table2[[#This Row],[Total Payment Received Before Fees]]+Table2[[#This Row],[Unit Cost]]+Table2[[#This Row],[Shipping Cost]]+Table2[[#This Row],[Amazon Fee]]+Table2[[#This Row],[Parking Fee]]+Table2[[#This Row],[Miscellaneous / Overhead]]</f>
        <v>0</v>
      </c>
      <c r="Q1357" s="38">
        <v>41744</v>
      </c>
    </row>
    <row r="1358" spans="1:17">
      <c r="A1358" s="12" t="s">
        <v>6960</v>
      </c>
      <c r="B1358" s="20"/>
      <c r="F1358" s="46"/>
      <c r="G1358" s="66">
        <f t="shared" si="62"/>
        <v>0</v>
      </c>
      <c r="H1358" s="45"/>
      <c r="I1358" s="45"/>
      <c r="J1358" s="35"/>
      <c r="K1358" s="35"/>
      <c r="L1358" s="35"/>
      <c r="M1358" s="49"/>
      <c r="N1358" s="26">
        <f>Table2[[#This Row],[Mileage]]*-0.25</f>
        <v>0</v>
      </c>
      <c r="O1358" s="13"/>
      <c r="P1358" s="35">
        <f>Table2[[#This Row],[Total Payment Received Before Fees]]+Table2[[#This Row],[Unit Cost]]+Table2[[#This Row],[Shipping Cost]]+Table2[[#This Row],[Amazon Fee]]+Table2[[#This Row],[Parking Fee]]+Table2[[#This Row],[Miscellaneous / Overhead]]</f>
        <v>0</v>
      </c>
      <c r="Q1358" s="38">
        <v>41744</v>
      </c>
    </row>
    <row r="1359" spans="1:17">
      <c r="A1359" s="12" t="s">
        <v>6030</v>
      </c>
      <c r="B1359" s="20"/>
      <c r="F1359" s="46"/>
      <c r="G1359" s="66">
        <f t="shared" si="62"/>
        <v>0</v>
      </c>
      <c r="H1359" s="45"/>
      <c r="I1359" s="45"/>
      <c r="J1359" s="35"/>
      <c r="K1359" s="35"/>
      <c r="L1359" s="35"/>
      <c r="M1359" s="49"/>
      <c r="N1359" s="26">
        <f>Table2[[#This Row],[Mileage]]*-0.25</f>
        <v>0</v>
      </c>
      <c r="O1359" s="13"/>
      <c r="P1359" s="35">
        <f>Table2[[#This Row],[Total Payment Received Before Fees]]+Table2[[#This Row],[Unit Cost]]+Table2[[#This Row],[Shipping Cost]]+Table2[[#This Row],[Amazon Fee]]+Table2[[#This Row],[Parking Fee]]+Table2[[#This Row],[Miscellaneous / Overhead]]</f>
        <v>0</v>
      </c>
      <c r="Q1359" s="38">
        <v>41744</v>
      </c>
    </row>
    <row r="1360" spans="1:17">
      <c r="A1360" s="12" t="s">
        <v>2162</v>
      </c>
      <c r="B1360" s="20"/>
      <c r="F1360" s="46"/>
      <c r="G1360" s="66">
        <f t="shared" si="62"/>
        <v>0</v>
      </c>
      <c r="H1360" s="45"/>
      <c r="I1360" s="45"/>
      <c r="J1360" s="35"/>
      <c r="K1360" s="35"/>
      <c r="L1360" s="35"/>
      <c r="M1360" s="49"/>
      <c r="N1360" s="26">
        <f>Table2[[#This Row],[Mileage]]*-0.25</f>
        <v>0</v>
      </c>
      <c r="O1360" s="13"/>
      <c r="P1360" s="35">
        <f>Table2[[#This Row],[Total Payment Received Before Fees]]+Table2[[#This Row],[Unit Cost]]+Table2[[#This Row],[Shipping Cost]]+Table2[[#This Row],[Amazon Fee]]+Table2[[#This Row],[Parking Fee]]+Table2[[#This Row],[Miscellaneous / Overhead]]</f>
        <v>0</v>
      </c>
      <c r="Q1360" s="38">
        <v>41744</v>
      </c>
    </row>
    <row r="1361" spans="1:17">
      <c r="A1361" s="12">
        <v>41</v>
      </c>
      <c r="B1361" s="20"/>
      <c r="F1361" s="46"/>
      <c r="G1361" s="66">
        <f t="shared" si="62"/>
        <v>0</v>
      </c>
      <c r="H1361" s="45"/>
      <c r="I1361" s="45"/>
      <c r="J1361" s="35"/>
      <c r="K1361" s="35"/>
      <c r="L1361" s="35"/>
      <c r="M1361" s="49"/>
      <c r="N1361" s="26">
        <f>Table2[[#This Row],[Mileage]]*-0.25</f>
        <v>0</v>
      </c>
      <c r="O1361" s="13"/>
      <c r="P1361" s="35">
        <f>Table2[[#This Row],[Total Payment Received Before Fees]]+Table2[[#This Row],[Unit Cost]]+Table2[[#This Row],[Shipping Cost]]+Table2[[#This Row],[Amazon Fee]]+Table2[[#This Row],[Parking Fee]]+Table2[[#This Row],[Miscellaneous / Overhead]]</f>
        <v>0</v>
      </c>
      <c r="Q1361" s="38">
        <v>41744</v>
      </c>
    </row>
    <row r="1362" spans="1:17">
      <c r="A1362" s="12" t="s">
        <v>3119</v>
      </c>
      <c r="B1362" s="20"/>
      <c r="F1362" s="46"/>
      <c r="G1362" s="66">
        <f t="shared" si="62"/>
        <v>0</v>
      </c>
      <c r="H1362" s="45"/>
      <c r="I1362" s="45"/>
      <c r="J1362" s="35"/>
      <c r="K1362" s="35"/>
      <c r="L1362" s="35"/>
      <c r="M1362" s="49"/>
      <c r="N1362" s="26">
        <f>Table2[[#This Row],[Mileage]]*-0.25</f>
        <v>0</v>
      </c>
      <c r="O1362" s="13"/>
      <c r="P1362" s="35">
        <f>Table2[[#This Row],[Total Payment Received Before Fees]]+Table2[[#This Row],[Unit Cost]]+Table2[[#This Row],[Shipping Cost]]+Table2[[#This Row],[Amazon Fee]]+Table2[[#This Row],[Parking Fee]]+Table2[[#This Row],[Miscellaneous / Overhead]]</f>
        <v>0</v>
      </c>
      <c r="Q1362" s="38">
        <v>41744</v>
      </c>
    </row>
    <row r="1363" spans="1:17">
      <c r="A1363" s="12" t="s">
        <v>323</v>
      </c>
      <c r="B1363" s="20"/>
      <c r="F1363" s="46"/>
      <c r="G1363" s="66">
        <f t="shared" ref="G1363:G1394" si="63">SUM(E1363:F1363)</f>
        <v>0</v>
      </c>
      <c r="H1363" s="45"/>
      <c r="I1363" s="45"/>
      <c r="J1363" s="35"/>
      <c r="K1363" s="35"/>
      <c r="L1363" s="35"/>
      <c r="M1363" s="49"/>
      <c r="N1363" s="26">
        <f>Table2[[#This Row],[Mileage]]*-0.25</f>
        <v>0</v>
      </c>
      <c r="O1363" s="13"/>
      <c r="P1363" s="35">
        <f>Table2[[#This Row],[Total Payment Received Before Fees]]+Table2[[#This Row],[Unit Cost]]+Table2[[#This Row],[Shipping Cost]]+Table2[[#This Row],[Amazon Fee]]+Table2[[#This Row],[Parking Fee]]+Table2[[#This Row],[Miscellaneous / Overhead]]</f>
        <v>0</v>
      </c>
      <c r="Q1363" s="38">
        <v>41744</v>
      </c>
    </row>
    <row r="1364" spans="1:17">
      <c r="A1364" s="12" t="s">
        <v>1552</v>
      </c>
      <c r="B1364" s="20"/>
      <c r="F1364" s="46"/>
      <c r="G1364" s="66">
        <f t="shared" si="63"/>
        <v>0</v>
      </c>
      <c r="H1364" s="45"/>
      <c r="I1364" s="45"/>
      <c r="J1364" s="35"/>
      <c r="K1364" s="35"/>
      <c r="L1364" s="35"/>
      <c r="M1364" s="49"/>
      <c r="N1364" s="26">
        <f>Table2[[#This Row],[Mileage]]*-0.25</f>
        <v>0</v>
      </c>
      <c r="O1364" s="13"/>
      <c r="P1364" s="35">
        <f>Table2[[#This Row],[Total Payment Received Before Fees]]+Table2[[#This Row],[Unit Cost]]+Table2[[#This Row],[Shipping Cost]]+Table2[[#This Row],[Amazon Fee]]+Table2[[#This Row],[Parking Fee]]+Table2[[#This Row],[Miscellaneous / Overhead]]</f>
        <v>0</v>
      </c>
      <c r="Q1364" s="38">
        <v>41744</v>
      </c>
    </row>
    <row r="1365" spans="1:17">
      <c r="A1365" s="12" t="s">
        <v>3119</v>
      </c>
      <c r="B1365" s="20"/>
      <c r="F1365" s="46"/>
      <c r="G1365" s="66">
        <f t="shared" si="63"/>
        <v>0</v>
      </c>
      <c r="H1365" s="45"/>
      <c r="I1365" s="45"/>
      <c r="J1365" s="35"/>
      <c r="K1365" s="35"/>
      <c r="L1365" s="35"/>
      <c r="M1365" s="49"/>
      <c r="N1365" s="26">
        <f>Table2[[#This Row],[Mileage]]*-0.25</f>
        <v>0</v>
      </c>
      <c r="O1365" s="13"/>
      <c r="P1365" s="35">
        <f>Table2[[#This Row],[Total Payment Received Before Fees]]+Table2[[#This Row],[Unit Cost]]+Table2[[#This Row],[Shipping Cost]]+Table2[[#This Row],[Amazon Fee]]+Table2[[#This Row],[Parking Fee]]+Table2[[#This Row],[Miscellaneous / Overhead]]</f>
        <v>0</v>
      </c>
      <c r="Q1365" s="38">
        <v>41744</v>
      </c>
    </row>
    <row r="1366" spans="1:17">
      <c r="A1366" s="12" t="s">
        <v>2991</v>
      </c>
      <c r="B1366" s="20"/>
      <c r="F1366" s="46"/>
      <c r="G1366" s="66">
        <f t="shared" si="63"/>
        <v>0</v>
      </c>
      <c r="H1366" s="45"/>
      <c r="I1366" s="45"/>
      <c r="J1366" s="35"/>
      <c r="K1366" s="35"/>
      <c r="L1366" s="35"/>
      <c r="M1366" s="49"/>
      <c r="N1366" s="26">
        <f>Table2[[#This Row],[Mileage]]*-0.25</f>
        <v>0</v>
      </c>
      <c r="O1366" s="13"/>
      <c r="P1366" s="35">
        <f>Table2[[#This Row],[Total Payment Received Before Fees]]+Table2[[#This Row],[Unit Cost]]+Table2[[#This Row],[Shipping Cost]]+Table2[[#This Row],[Amazon Fee]]+Table2[[#This Row],[Parking Fee]]+Table2[[#This Row],[Miscellaneous / Overhead]]</f>
        <v>0</v>
      </c>
      <c r="Q1366" s="38">
        <v>41744</v>
      </c>
    </row>
    <row r="1367" spans="1:17">
      <c r="A1367" s="12" t="s">
        <v>869</v>
      </c>
      <c r="B1367" s="20"/>
      <c r="F1367" s="46"/>
      <c r="G1367" s="66">
        <f t="shared" si="63"/>
        <v>0</v>
      </c>
      <c r="H1367" s="45"/>
      <c r="I1367" s="45"/>
      <c r="J1367" s="35"/>
      <c r="K1367" s="35"/>
      <c r="L1367" s="35"/>
      <c r="M1367" s="49"/>
      <c r="N1367" s="26">
        <f>Table2[[#This Row],[Mileage]]*-0.25</f>
        <v>0</v>
      </c>
      <c r="O1367" s="13"/>
      <c r="P1367" s="35">
        <f>Table2[[#This Row],[Total Payment Received Before Fees]]+Table2[[#This Row],[Unit Cost]]+Table2[[#This Row],[Shipping Cost]]+Table2[[#This Row],[Amazon Fee]]+Table2[[#This Row],[Parking Fee]]+Table2[[#This Row],[Miscellaneous / Overhead]]</f>
        <v>0</v>
      </c>
      <c r="Q1367" s="38">
        <v>41744</v>
      </c>
    </row>
    <row r="1368" spans="1:17">
      <c r="A1368" s="12" t="s">
        <v>3030</v>
      </c>
      <c r="B1368" s="20"/>
      <c r="F1368" s="46"/>
      <c r="G1368" s="66">
        <f t="shared" si="63"/>
        <v>0</v>
      </c>
      <c r="H1368" s="45"/>
      <c r="I1368" s="45"/>
      <c r="J1368" s="35"/>
      <c r="K1368" s="35"/>
      <c r="L1368" s="35"/>
      <c r="M1368" s="49"/>
      <c r="N1368" s="26">
        <f>Table2[[#This Row],[Mileage]]*-0.25</f>
        <v>0</v>
      </c>
      <c r="O1368" s="13"/>
      <c r="P1368" s="35">
        <f>Table2[[#This Row],[Total Payment Received Before Fees]]+Table2[[#This Row],[Unit Cost]]+Table2[[#This Row],[Shipping Cost]]+Table2[[#This Row],[Amazon Fee]]+Table2[[#This Row],[Parking Fee]]+Table2[[#This Row],[Miscellaneous / Overhead]]</f>
        <v>0</v>
      </c>
      <c r="Q1368" s="38">
        <v>41745</v>
      </c>
    </row>
    <row r="1369" spans="1:17">
      <c r="A1369" s="12" t="s">
        <v>1515</v>
      </c>
      <c r="B1369" s="20"/>
      <c r="F1369" s="46"/>
      <c r="G1369" s="66">
        <f t="shared" si="63"/>
        <v>0</v>
      </c>
      <c r="H1369" s="45"/>
      <c r="I1369" s="45"/>
      <c r="J1369" s="35"/>
      <c r="K1369" s="35"/>
      <c r="L1369" s="35"/>
      <c r="M1369" s="49"/>
      <c r="N1369" s="26">
        <f>Table2[[#This Row],[Mileage]]*-0.25</f>
        <v>0</v>
      </c>
      <c r="O1369" s="13"/>
      <c r="P1369" s="35">
        <f>Table2[[#This Row],[Total Payment Received Before Fees]]+Table2[[#This Row],[Unit Cost]]+Table2[[#This Row],[Shipping Cost]]+Table2[[#This Row],[Amazon Fee]]+Table2[[#This Row],[Parking Fee]]+Table2[[#This Row],[Miscellaneous / Overhead]]</f>
        <v>0</v>
      </c>
      <c r="Q1369" s="38">
        <v>41745</v>
      </c>
    </row>
    <row r="1370" spans="1:17">
      <c r="A1370" s="12" t="s">
        <v>3022</v>
      </c>
      <c r="B1370" s="20"/>
      <c r="F1370" s="46"/>
      <c r="G1370" s="66">
        <f t="shared" si="63"/>
        <v>0</v>
      </c>
      <c r="H1370" s="45"/>
      <c r="I1370" s="45"/>
      <c r="J1370" s="35"/>
      <c r="K1370" s="35"/>
      <c r="L1370" s="35"/>
      <c r="M1370" s="49"/>
      <c r="N1370" s="26">
        <f>Table2[[#This Row],[Mileage]]*-0.25</f>
        <v>0</v>
      </c>
      <c r="O1370" s="13"/>
      <c r="P1370" s="35">
        <f>Table2[[#This Row],[Total Payment Received Before Fees]]+Table2[[#This Row],[Unit Cost]]+Table2[[#This Row],[Shipping Cost]]+Table2[[#This Row],[Amazon Fee]]+Table2[[#This Row],[Parking Fee]]+Table2[[#This Row],[Miscellaneous / Overhead]]</f>
        <v>0</v>
      </c>
      <c r="Q1370" s="38">
        <v>41745</v>
      </c>
    </row>
    <row r="1371" spans="1:17">
      <c r="A1371" s="12" t="s">
        <v>2525</v>
      </c>
      <c r="B1371" s="20"/>
      <c r="F1371" s="46"/>
      <c r="G1371" s="66">
        <f t="shared" si="63"/>
        <v>0</v>
      </c>
      <c r="H1371" s="45"/>
      <c r="I1371" s="45"/>
      <c r="J1371" s="35"/>
      <c r="K1371" s="35"/>
      <c r="L1371" s="35"/>
      <c r="M1371" s="49"/>
      <c r="N1371" s="26">
        <f>Table2[[#This Row],[Mileage]]*-0.25</f>
        <v>0</v>
      </c>
      <c r="O1371" s="13"/>
      <c r="P1371" s="35">
        <f>Table2[[#This Row],[Total Payment Received Before Fees]]+Table2[[#This Row],[Unit Cost]]+Table2[[#This Row],[Shipping Cost]]+Table2[[#This Row],[Amazon Fee]]+Table2[[#This Row],[Parking Fee]]+Table2[[#This Row],[Miscellaneous / Overhead]]</f>
        <v>0</v>
      </c>
      <c r="Q1371" s="38">
        <v>41745</v>
      </c>
    </row>
    <row r="1372" spans="1:17">
      <c r="A1372" s="12" t="s">
        <v>2987</v>
      </c>
      <c r="B1372" s="20"/>
      <c r="F1372" s="46"/>
      <c r="G1372" s="66">
        <f t="shared" si="63"/>
        <v>0</v>
      </c>
      <c r="H1372" s="45"/>
      <c r="I1372" s="45"/>
      <c r="J1372" s="35"/>
      <c r="K1372" s="35"/>
      <c r="L1372" s="35"/>
      <c r="M1372" s="49"/>
      <c r="N1372" s="26">
        <f>Table2[[#This Row],[Mileage]]*-0.25</f>
        <v>0</v>
      </c>
      <c r="O1372" s="13"/>
      <c r="P1372" s="35">
        <f>Table2[[#This Row],[Total Payment Received Before Fees]]+Table2[[#This Row],[Unit Cost]]+Table2[[#This Row],[Shipping Cost]]+Table2[[#This Row],[Amazon Fee]]+Table2[[#This Row],[Parking Fee]]+Table2[[#This Row],[Miscellaneous / Overhead]]</f>
        <v>0</v>
      </c>
      <c r="Q1372" s="38">
        <v>41745</v>
      </c>
    </row>
    <row r="1373" spans="1:17">
      <c r="A1373" s="12" t="s">
        <v>3119</v>
      </c>
      <c r="B1373" s="20"/>
      <c r="F1373" s="46"/>
      <c r="G1373" s="66">
        <f t="shared" si="63"/>
        <v>0</v>
      </c>
      <c r="H1373" s="45"/>
      <c r="I1373" s="45"/>
      <c r="J1373" s="35"/>
      <c r="K1373" s="35"/>
      <c r="L1373" s="35"/>
      <c r="M1373" s="49"/>
      <c r="N1373" s="26">
        <f>Table2[[#This Row],[Mileage]]*-0.25</f>
        <v>0</v>
      </c>
      <c r="O1373" s="13"/>
      <c r="P1373" s="35">
        <f>Table2[[#This Row],[Total Payment Received Before Fees]]+Table2[[#This Row],[Unit Cost]]+Table2[[#This Row],[Shipping Cost]]+Table2[[#This Row],[Amazon Fee]]+Table2[[#This Row],[Parking Fee]]+Table2[[#This Row],[Miscellaneous / Overhead]]</f>
        <v>0</v>
      </c>
      <c r="Q1373" s="38">
        <v>41745</v>
      </c>
    </row>
    <row r="1374" spans="1:17">
      <c r="A1374" s="12" t="s">
        <v>6032</v>
      </c>
      <c r="B1374" s="20"/>
      <c r="F1374" s="46"/>
      <c r="G1374" s="66">
        <f t="shared" si="63"/>
        <v>0</v>
      </c>
      <c r="H1374" s="45"/>
      <c r="I1374" s="45"/>
      <c r="J1374" s="35"/>
      <c r="K1374" s="35"/>
      <c r="L1374" s="35"/>
      <c r="M1374" s="49"/>
      <c r="N1374" s="26">
        <f>Table2[[#This Row],[Mileage]]*-0.25</f>
        <v>0</v>
      </c>
      <c r="O1374" s="13"/>
      <c r="P1374" s="35">
        <f>Table2[[#This Row],[Total Payment Received Before Fees]]+Table2[[#This Row],[Unit Cost]]+Table2[[#This Row],[Shipping Cost]]+Table2[[#This Row],[Amazon Fee]]+Table2[[#This Row],[Parking Fee]]+Table2[[#This Row],[Miscellaneous / Overhead]]</f>
        <v>0</v>
      </c>
      <c r="Q1374" s="38">
        <v>41745</v>
      </c>
    </row>
    <row r="1375" spans="1:17">
      <c r="A1375" s="12" t="s">
        <v>247</v>
      </c>
      <c r="B1375" s="20"/>
      <c r="F1375" s="46"/>
      <c r="G1375" s="66">
        <f t="shared" si="63"/>
        <v>0</v>
      </c>
      <c r="H1375" s="45"/>
      <c r="I1375" s="45"/>
      <c r="J1375" s="35"/>
      <c r="K1375" s="35"/>
      <c r="L1375" s="35"/>
      <c r="M1375" s="49"/>
      <c r="N1375" s="26">
        <f>Table2[[#This Row],[Mileage]]*-0.25</f>
        <v>0</v>
      </c>
      <c r="O1375" s="13"/>
      <c r="P1375" s="35">
        <f>Table2[[#This Row],[Total Payment Received Before Fees]]+Table2[[#This Row],[Unit Cost]]+Table2[[#This Row],[Shipping Cost]]+Table2[[#This Row],[Amazon Fee]]+Table2[[#This Row],[Parking Fee]]+Table2[[#This Row],[Miscellaneous / Overhead]]</f>
        <v>0</v>
      </c>
      <c r="Q1375" s="38">
        <v>41745</v>
      </c>
    </row>
    <row r="1376" spans="1:17">
      <c r="A1376" s="12">
        <v>1</v>
      </c>
      <c r="B1376" s="20"/>
      <c r="F1376" s="46"/>
      <c r="G1376" s="66">
        <f t="shared" si="63"/>
        <v>0</v>
      </c>
      <c r="H1376" s="45"/>
      <c r="I1376" s="45"/>
      <c r="J1376" s="35"/>
      <c r="K1376" s="35"/>
      <c r="L1376" s="35"/>
      <c r="M1376" s="49"/>
      <c r="N1376" s="26">
        <f>Table2[[#This Row],[Mileage]]*-0.25</f>
        <v>0</v>
      </c>
      <c r="O1376" s="13"/>
      <c r="P1376" s="35">
        <f>Table2[[#This Row],[Total Payment Received Before Fees]]+Table2[[#This Row],[Unit Cost]]+Table2[[#This Row],[Shipping Cost]]+Table2[[#This Row],[Amazon Fee]]+Table2[[#This Row],[Parking Fee]]+Table2[[#This Row],[Miscellaneous / Overhead]]</f>
        <v>0</v>
      </c>
      <c r="Q1376" s="38">
        <v>41745</v>
      </c>
    </row>
    <row r="1377" spans="1:17">
      <c r="A1377" s="12" t="s">
        <v>6027</v>
      </c>
      <c r="B1377" s="20"/>
      <c r="F1377" s="46"/>
      <c r="G1377" s="66">
        <f t="shared" si="63"/>
        <v>0</v>
      </c>
      <c r="H1377" s="45"/>
      <c r="I1377" s="45"/>
      <c r="J1377" s="35"/>
      <c r="K1377" s="35"/>
      <c r="L1377" s="35"/>
      <c r="M1377" s="49"/>
      <c r="N1377" s="26">
        <f>Table2[[#This Row],[Mileage]]*-0.25</f>
        <v>0</v>
      </c>
      <c r="O1377" s="13"/>
      <c r="P1377" s="35">
        <f>Table2[[#This Row],[Total Payment Received Before Fees]]+Table2[[#This Row],[Unit Cost]]+Table2[[#This Row],[Shipping Cost]]+Table2[[#This Row],[Amazon Fee]]+Table2[[#This Row],[Parking Fee]]+Table2[[#This Row],[Miscellaneous / Overhead]]</f>
        <v>0</v>
      </c>
      <c r="Q1377" s="38">
        <v>41745</v>
      </c>
    </row>
    <row r="1378" spans="1:17">
      <c r="A1378" s="12" t="s">
        <v>2762</v>
      </c>
      <c r="B1378" s="20"/>
      <c r="F1378" s="46"/>
      <c r="G1378" s="66">
        <f t="shared" si="63"/>
        <v>0</v>
      </c>
      <c r="H1378" s="45"/>
      <c r="I1378" s="45"/>
      <c r="J1378" s="35"/>
      <c r="K1378" s="35"/>
      <c r="L1378" s="35"/>
      <c r="M1378" s="49"/>
      <c r="N1378" s="26">
        <f>Table2[[#This Row],[Mileage]]*-0.25</f>
        <v>0</v>
      </c>
      <c r="O1378" s="13"/>
      <c r="P1378" s="35">
        <f>Table2[[#This Row],[Total Payment Received Before Fees]]+Table2[[#This Row],[Unit Cost]]+Table2[[#This Row],[Shipping Cost]]+Table2[[#This Row],[Amazon Fee]]+Table2[[#This Row],[Parking Fee]]+Table2[[#This Row],[Miscellaneous / Overhead]]</f>
        <v>0</v>
      </c>
      <c r="Q1378" s="38">
        <v>41746</v>
      </c>
    </row>
    <row r="1379" spans="1:17">
      <c r="A1379" s="12" t="s">
        <v>6026</v>
      </c>
      <c r="B1379" s="20"/>
      <c r="F1379" s="46"/>
      <c r="G1379" s="66">
        <f t="shared" si="63"/>
        <v>0</v>
      </c>
      <c r="H1379" s="45"/>
      <c r="I1379" s="45"/>
      <c r="J1379" s="35"/>
      <c r="K1379" s="35"/>
      <c r="L1379" s="35"/>
      <c r="M1379" s="49"/>
      <c r="N1379" s="26">
        <f>Table2[[#This Row],[Mileage]]*-0.25</f>
        <v>0</v>
      </c>
      <c r="O1379" s="13"/>
      <c r="P1379" s="35">
        <f>Table2[[#This Row],[Total Payment Received Before Fees]]+Table2[[#This Row],[Unit Cost]]+Table2[[#This Row],[Shipping Cost]]+Table2[[#This Row],[Amazon Fee]]+Table2[[#This Row],[Parking Fee]]+Table2[[#This Row],[Miscellaneous / Overhead]]</f>
        <v>0</v>
      </c>
      <c r="Q1379" s="38">
        <v>41746</v>
      </c>
    </row>
    <row r="1380" spans="1:17">
      <c r="A1380" s="12" t="s">
        <v>189</v>
      </c>
      <c r="B1380" s="20"/>
      <c r="F1380" s="46"/>
      <c r="G1380" s="66">
        <f t="shared" si="63"/>
        <v>0</v>
      </c>
      <c r="H1380" s="45"/>
      <c r="I1380" s="45"/>
      <c r="J1380" s="35"/>
      <c r="K1380" s="35"/>
      <c r="L1380" s="35"/>
      <c r="M1380" s="49"/>
      <c r="N1380" s="26">
        <f>Table2[[#This Row],[Mileage]]*-0.25</f>
        <v>0</v>
      </c>
      <c r="O1380" s="13"/>
      <c r="P1380" s="35">
        <f>Table2[[#This Row],[Total Payment Received Before Fees]]+Table2[[#This Row],[Unit Cost]]+Table2[[#This Row],[Shipping Cost]]+Table2[[#This Row],[Amazon Fee]]+Table2[[#This Row],[Parking Fee]]+Table2[[#This Row],[Miscellaneous / Overhead]]</f>
        <v>0</v>
      </c>
      <c r="Q1380" s="38">
        <v>41746</v>
      </c>
    </row>
    <row r="1381" spans="1:17">
      <c r="A1381" s="12" t="s">
        <v>3119</v>
      </c>
      <c r="B1381" s="20"/>
      <c r="F1381" s="46"/>
      <c r="G1381" s="66">
        <f t="shared" si="63"/>
        <v>0</v>
      </c>
      <c r="H1381" s="45"/>
      <c r="I1381" s="45"/>
      <c r="J1381" s="35"/>
      <c r="K1381" s="35"/>
      <c r="L1381" s="35"/>
      <c r="M1381" s="49"/>
      <c r="N1381" s="26">
        <f>Table2[[#This Row],[Mileage]]*-0.25</f>
        <v>0</v>
      </c>
      <c r="O1381" s="13"/>
      <c r="P1381" s="35">
        <f>Table2[[#This Row],[Total Payment Received Before Fees]]+Table2[[#This Row],[Unit Cost]]+Table2[[#This Row],[Shipping Cost]]+Table2[[#This Row],[Amazon Fee]]+Table2[[#This Row],[Parking Fee]]+Table2[[#This Row],[Miscellaneous / Overhead]]</f>
        <v>0</v>
      </c>
      <c r="Q1381" s="38">
        <v>41746</v>
      </c>
    </row>
    <row r="1382" spans="1:17">
      <c r="A1382" s="12" t="s">
        <v>2061</v>
      </c>
      <c r="B1382" s="20"/>
      <c r="F1382" s="46"/>
      <c r="G1382" s="66">
        <f t="shared" si="63"/>
        <v>0</v>
      </c>
      <c r="H1382" s="45"/>
      <c r="I1382" s="45"/>
      <c r="J1382" s="35"/>
      <c r="K1382" s="35"/>
      <c r="L1382" s="35"/>
      <c r="M1382" s="49"/>
      <c r="N1382" s="26">
        <f>Table2[[#This Row],[Mileage]]*-0.25</f>
        <v>0</v>
      </c>
      <c r="O1382" s="13"/>
      <c r="P1382" s="35">
        <f>Table2[[#This Row],[Total Payment Received Before Fees]]+Table2[[#This Row],[Unit Cost]]+Table2[[#This Row],[Shipping Cost]]+Table2[[#This Row],[Amazon Fee]]+Table2[[#This Row],[Parking Fee]]+Table2[[#This Row],[Miscellaneous / Overhead]]</f>
        <v>0</v>
      </c>
      <c r="Q1382" s="38">
        <v>41746</v>
      </c>
    </row>
    <row r="1383" spans="1:17">
      <c r="A1383" s="12" t="s">
        <v>2990</v>
      </c>
      <c r="B1383" s="20"/>
      <c r="F1383" s="46"/>
      <c r="G1383" s="66">
        <f t="shared" si="63"/>
        <v>0</v>
      </c>
      <c r="H1383" s="45"/>
      <c r="I1383" s="45"/>
      <c r="J1383" s="35"/>
      <c r="K1383" s="35"/>
      <c r="L1383" s="35"/>
      <c r="M1383" s="49"/>
      <c r="N1383" s="26">
        <f>Table2[[#This Row],[Mileage]]*-0.25</f>
        <v>0</v>
      </c>
      <c r="O1383" s="13"/>
      <c r="P1383" s="35">
        <f>Table2[[#This Row],[Total Payment Received Before Fees]]+Table2[[#This Row],[Unit Cost]]+Table2[[#This Row],[Shipping Cost]]+Table2[[#This Row],[Amazon Fee]]+Table2[[#This Row],[Parking Fee]]+Table2[[#This Row],[Miscellaneous / Overhead]]</f>
        <v>0</v>
      </c>
      <c r="Q1383" s="38">
        <v>41746</v>
      </c>
    </row>
    <row r="1384" spans="1:17">
      <c r="A1384" s="12" t="s">
        <v>3022</v>
      </c>
      <c r="B1384" s="20"/>
      <c r="F1384" s="46"/>
      <c r="G1384" s="66">
        <f t="shared" si="63"/>
        <v>0</v>
      </c>
      <c r="H1384" s="45"/>
      <c r="I1384" s="45"/>
      <c r="J1384" s="35"/>
      <c r="K1384" s="35"/>
      <c r="L1384" s="35"/>
      <c r="M1384" s="49"/>
      <c r="N1384" s="26">
        <f>Table2[[#This Row],[Mileage]]*-0.25</f>
        <v>0</v>
      </c>
      <c r="O1384" s="13"/>
      <c r="P1384" s="35">
        <f>Table2[[#This Row],[Total Payment Received Before Fees]]+Table2[[#This Row],[Unit Cost]]+Table2[[#This Row],[Shipping Cost]]+Table2[[#This Row],[Amazon Fee]]+Table2[[#This Row],[Parking Fee]]+Table2[[#This Row],[Miscellaneous / Overhead]]</f>
        <v>0</v>
      </c>
      <c r="Q1384" s="38">
        <v>41746</v>
      </c>
    </row>
    <row r="1385" spans="1:17">
      <c r="A1385" s="12" t="s">
        <v>2822</v>
      </c>
      <c r="B1385" s="20"/>
      <c r="F1385" s="46"/>
      <c r="G1385" s="66">
        <f t="shared" si="63"/>
        <v>0</v>
      </c>
      <c r="H1385" s="45"/>
      <c r="I1385" s="45"/>
      <c r="J1385" s="35"/>
      <c r="K1385" s="35"/>
      <c r="L1385" s="35"/>
      <c r="M1385" s="49"/>
      <c r="N1385" s="26">
        <f>Table2[[#This Row],[Mileage]]*-0.25</f>
        <v>0</v>
      </c>
      <c r="O1385" s="13"/>
      <c r="P1385" s="35">
        <f>Table2[[#This Row],[Total Payment Received Before Fees]]+Table2[[#This Row],[Unit Cost]]+Table2[[#This Row],[Shipping Cost]]+Table2[[#This Row],[Amazon Fee]]+Table2[[#This Row],[Parking Fee]]+Table2[[#This Row],[Miscellaneous / Overhead]]</f>
        <v>0</v>
      </c>
      <c r="Q1385" s="38">
        <v>41747</v>
      </c>
    </row>
    <row r="1386" spans="1:17">
      <c r="A1386" s="12" t="s">
        <v>1552</v>
      </c>
      <c r="B1386" s="20"/>
      <c r="F1386" s="46"/>
      <c r="G1386" s="66">
        <f t="shared" si="63"/>
        <v>0</v>
      </c>
      <c r="H1386" s="45"/>
      <c r="I1386" s="45"/>
      <c r="J1386" s="35"/>
      <c r="K1386" s="35"/>
      <c r="L1386" s="35"/>
      <c r="M1386" s="49"/>
      <c r="N1386" s="26">
        <f>Table2[[#This Row],[Mileage]]*-0.25</f>
        <v>0</v>
      </c>
      <c r="O1386" s="13"/>
      <c r="P1386" s="35">
        <f>Table2[[#This Row],[Total Payment Received Before Fees]]+Table2[[#This Row],[Unit Cost]]+Table2[[#This Row],[Shipping Cost]]+Table2[[#This Row],[Amazon Fee]]+Table2[[#This Row],[Parking Fee]]+Table2[[#This Row],[Miscellaneous / Overhead]]</f>
        <v>0</v>
      </c>
      <c r="Q1386" s="38">
        <v>41747</v>
      </c>
    </row>
    <row r="1387" spans="1:17">
      <c r="A1387" s="12" t="s">
        <v>3119</v>
      </c>
      <c r="B1387" s="20"/>
      <c r="F1387" s="46"/>
      <c r="G1387" s="66">
        <f t="shared" si="63"/>
        <v>0</v>
      </c>
      <c r="H1387" s="45"/>
      <c r="I1387" s="45"/>
      <c r="J1387" s="35"/>
      <c r="K1387" s="35"/>
      <c r="L1387" s="35"/>
      <c r="M1387" s="49"/>
      <c r="N1387" s="26">
        <f>Table2[[#This Row],[Mileage]]*-0.25</f>
        <v>0</v>
      </c>
      <c r="O1387" s="13"/>
      <c r="P1387" s="35">
        <f>Table2[[#This Row],[Total Payment Received Before Fees]]+Table2[[#This Row],[Unit Cost]]+Table2[[#This Row],[Shipping Cost]]+Table2[[#This Row],[Amazon Fee]]+Table2[[#This Row],[Parking Fee]]+Table2[[#This Row],[Miscellaneous / Overhead]]</f>
        <v>0</v>
      </c>
      <c r="Q1387" s="38">
        <v>41747</v>
      </c>
    </row>
    <row r="1388" spans="1:17">
      <c r="A1388" s="12" t="s">
        <v>1523</v>
      </c>
      <c r="B1388" s="20"/>
      <c r="F1388" s="46"/>
      <c r="G1388" s="66">
        <f t="shared" si="63"/>
        <v>0</v>
      </c>
      <c r="H1388" s="45"/>
      <c r="I1388" s="45"/>
      <c r="J1388" s="35"/>
      <c r="K1388" s="35"/>
      <c r="L1388" s="35"/>
      <c r="M1388" s="49"/>
      <c r="N1388" s="26">
        <f>Table2[[#This Row],[Mileage]]*-0.25</f>
        <v>0</v>
      </c>
      <c r="O1388" s="13"/>
      <c r="P1388" s="35">
        <f>Table2[[#This Row],[Total Payment Received Before Fees]]+Table2[[#This Row],[Unit Cost]]+Table2[[#This Row],[Shipping Cost]]+Table2[[#This Row],[Amazon Fee]]+Table2[[#This Row],[Parking Fee]]+Table2[[#This Row],[Miscellaneous / Overhead]]</f>
        <v>0</v>
      </c>
      <c r="Q1388" s="38">
        <v>41747</v>
      </c>
    </row>
    <row r="1389" spans="1:17">
      <c r="A1389" s="12" t="s">
        <v>1516</v>
      </c>
      <c r="B1389" s="20"/>
      <c r="F1389" s="46"/>
      <c r="G1389" s="66">
        <f t="shared" si="63"/>
        <v>0</v>
      </c>
      <c r="H1389" s="45"/>
      <c r="I1389" s="45"/>
      <c r="J1389" s="35"/>
      <c r="K1389" s="35"/>
      <c r="L1389" s="35"/>
      <c r="M1389" s="49"/>
      <c r="N1389" s="26">
        <f>Table2[[#This Row],[Mileage]]*-0.25</f>
        <v>0</v>
      </c>
      <c r="O1389" s="13"/>
      <c r="P1389" s="35">
        <f>Table2[[#This Row],[Total Payment Received Before Fees]]+Table2[[#This Row],[Unit Cost]]+Table2[[#This Row],[Shipping Cost]]+Table2[[#This Row],[Amazon Fee]]+Table2[[#This Row],[Parking Fee]]+Table2[[#This Row],[Miscellaneous / Overhead]]</f>
        <v>0</v>
      </c>
      <c r="Q1389" s="38">
        <v>41747</v>
      </c>
    </row>
    <row r="1390" spans="1:17">
      <c r="A1390" s="12" t="s">
        <v>3121</v>
      </c>
      <c r="B1390" s="20"/>
      <c r="F1390" s="46"/>
      <c r="G1390" s="66">
        <f t="shared" si="63"/>
        <v>0</v>
      </c>
      <c r="H1390" s="45"/>
      <c r="I1390" s="45"/>
      <c r="J1390" s="35"/>
      <c r="K1390" s="35"/>
      <c r="L1390" s="35"/>
      <c r="M1390" s="49"/>
      <c r="N1390" s="26">
        <f>Table2[[#This Row],[Mileage]]*-0.25</f>
        <v>0</v>
      </c>
      <c r="O1390" s="13"/>
      <c r="P1390" s="35">
        <f>Table2[[#This Row],[Total Payment Received Before Fees]]+Table2[[#This Row],[Unit Cost]]+Table2[[#This Row],[Shipping Cost]]+Table2[[#This Row],[Amazon Fee]]+Table2[[#This Row],[Parking Fee]]+Table2[[#This Row],[Miscellaneous / Overhead]]</f>
        <v>0</v>
      </c>
      <c r="Q1390" s="38">
        <v>41747</v>
      </c>
    </row>
    <row r="1391" spans="1:17">
      <c r="A1391" s="12" t="s">
        <v>2985</v>
      </c>
      <c r="B1391" s="20"/>
      <c r="F1391" s="46"/>
      <c r="G1391" s="66">
        <f t="shared" si="63"/>
        <v>0</v>
      </c>
      <c r="H1391" s="45"/>
      <c r="I1391" s="45"/>
      <c r="J1391" s="35"/>
      <c r="K1391" s="35"/>
      <c r="L1391" s="35"/>
      <c r="M1391" s="49"/>
      <c r="N1391" s="26">
        <f>Table2[[#This Row],[Mileage]]*-0.25</f>
        <v>0</v>
      </c>
      <c r="O1391" s="13"/>
      <c r="P1391" s="35">
        <f>Table2[[#This Row],[Total Payment Received Before Fees]]+Table2[[#This Row],[Unit Cost]]+Table2[[#This Row],[Shipping Cost]]+Table2[[#This Row],[Amazon Fee]]+Table2[[#This Row],[Parking Fee]]+Table2[[#This Row],[Miscellaneous / Overhead]]</f>
        <v>0</v>
      </c>
      <c r="Q1391" s="38">
        <v>41747</v>
      </c>
    </row>
    <row r="1392" spans="1:17">
      <c r="A1392" s="12" t="s">
        <v>6905</v>
      </c>
      <c r="B1392" s="20"/>
      <c r="F1392" s="46"/>
      <c r="G1392" s="66">
        <f t="shared" si="63"/>
        <v>0</v>
      </c>
      <c r="H1392" s="45"/>
      <c r="I1392" s="45"/>
      <c r="J1392" s="35"/>
      <c r="K1392" s="35"/>
      <c r="L1392" s="35"/>
      <c r="M1392" s="49"/>
      <c r="N1392" s="26">
        <f>Table2[[#This Row],[Mileage]]*-0.25</f>
        <v>0</v>
      </c>
      <c r="O1392" s="13"/>
      <c r="P1392" s="35">
        <f>Table2[[#This Row],[Total Payment Received Before Fees]]+Table2[[#This Row],[Unit Cost]]+Table2[[#This Row],[Shipping Cost]]+Table2[[#This Row],[Amazon Fee]]+Table2[[#This Row],[Parking Fee]]+Table2[[#This Row],[Miscellaneous / Overhead]]</f>
        <v>0</v>
      </c>
      <c r="Q1392" s="38">
        <v>41747</v>
      </c>
    </row>
    <row r="1393" spans="1:17">
      <c r="A1393" s="12" t="s">
        <v>5645</v>
      </c>
      <c r="B1393" s="20"/>
      <c r="F1393" s="46"/>
      <c r="G1393" s="66">
        <f t="shared" si="63"/>
        <v>0</v>
      </c>
      <c r="H1393" s="45"/>
      <c r="I1393" s="45"/>
      <c r="J1393" s="35"/>
      <c r="K1393" s="35"/>
      <c r="L1393" s="35"/>
      <c r="M1393" s="49"/>
      <c r="N1393" s="26">
        <f>Table2[[#This Row],[Mileage]]*-0.25</f>
        <v>0</v>
      </c>
      <c r="O1393" s="13"/>
      <c r="P1393" s="35">
        <f>Table2[[#This Row],[Total Payment Received Before Fees]]+Table2[[#This Row],[Unit Cost]]+Table2[[#This Row],[Shipping Cost]]+Table2[[#This Row],[Amazon Fee]]+Table2[[#This Row],[Parking Fee]]+Table2[[#This Row],[Miscellaneous / Overhead]]</f>
        <v>0</v>
      </c>
      <c r="Q1393" s="38">
        <v>41747</v>
      </c>
    </row>
    <row r="1394" spans="1:17">
      <c r="A1394" s="12" t="s">
        <v>859</v>
      </c>
      <c r="B1394" s="20"/>
      <c r="F1394" s="46"/>
      <c r="G1394" s="66">
        <f t="shared" si="63"/>
        <v>0</v>
      </c>
      <c r="H1394" s="45"/>
      <c r="I1394" s="45"/>
      <c r="J1394" s="35"/>
      <c r="K1394" s="35"/>
      <c r="L1394" s="35"/>
      <c r="M1394" s="49"/>
      <c r="N1394" s="26">
        <f>Table2[[#This Row],[Mileage]]*-0.25</f>
        <v>0</v>
      </c>
      <c r="O1394" s="13"/>
      <c r="P1394" s="35">
        <f>Table2[[#This Row],[Total Payment Received Before Fees]]+Table2[[#This Row],[Unit Cost]]+Table2[[#This Row],[Shipping Cost]]+Table2[[#This Row],[Amazon Fee]]+Table2[[#This Row],[Parking Fee]]+Table2[[#This Row],[Miscellaneous / Overhead]]</f>
        <v>0</v>
      </c>
      <c r="Q1394" s="38">
        <v>41747</v>
      </c>
    </row>
    <row r="1395" spans="1:17">
      <c r="A1395" s="12" t="s">
        <v>189</v>
      </c>
      <c r="B1395" s="20"/>
      <c r="F1395" s="46"/>
      <c r="G1395" s="66">
        <f>SUM(E1395:F1395)</f>
        <v>0</v>
      </c>
      <c r="H1395" s="45"/>
      <c r="I1395" s="45"/>
      <c r="J1395" s="35"/>
      <c r="K1395" s="35"/>
      <c r="L1395" s="35"/>
      <c r="M1395" s="49"/>
      <c r="N1395" s="26">
        <f>Table2[[#This Row],[Mileage]]*-0.25</f>
        <v>0</v>
      </c>
      <c r="O1395" s="13"/>
      <c r="P1395" s="35">
        <f>Table2[[#This Row],[Total Payment Received Before Fees]]+Table2[[#This Row],[Unit Cost]]+Table2[[#This Row],[Shipping Cost]]+Table2[[#This Row],[Amazon Fee]]+Table2[[#This Row],[Parking Fee]]+Table2[[#This Row],[Miscellaneous / Overhead]]</f>
        <v>0</v>
      </c>
      <c r="Q1395" s="38">
        <v>41747</v>
      </c>
    </row>
    <row r="1396" spans="1:17">
      <c r="A1396" s="12" t="s">
        <v>6960</v>
      </c>
      <c r="B1396" s="20"/>
      <c r="F1396" s="46"/>
      <c r="G1396" s="66">
        <f>SUM(E1396:F1396)</f>
        <v>0</v>
      </c>
      <c r="H1396" s="45"/>
      <c r="I1396" s="45"/>
      <c r="J1396" s="35"/>
      <c r="K1396" s="35"/>
      <c r="L1396" s="35"/>
      <c r="M1396" s="49"/>
      <c r="N1396" s="26">
        <f>Table2[[#This Row],[Mileage]]*-0.25</f>
        <v>0</v>
      </c>
      <c r="O1396" s="13"/>
      <c r="P1396" s="35">
        <f>Table2[[#This Row],[Total Payment Received Before Fees]]+Table2[[#This Row],[Unit Cost]]+Table2[[#This Row],[Shipping Cost]]+Table2[[#This Row],[Amazon Fee]]+Table2[[#This Row],[Parking Fee]]+Table2[[#This Row],[Miscellaneous / Overhead]]</f>
        <v>0</v>
      </c>
      <c r="Q1396" s="38">
        <v>41747</v>
      </c>
    </row>
    <row r="1397" spans="1:17">
      <c r="A1397" s="12" t="s">
        <v>3092</v>
      </c>
      <c r="B1397" s="20"/>
      <c r="F1397" s="46"/>
      <c r="G1397" s="66">
        <f>SUM(E1397:F1397)</f>
        <v>0</v>
      </c>
      <c r="H1397" s="45"/>
      <c r="I1397" s="45"/>
      <c r="J1397" s="35"/>
      <c r="K1397" s="35"/>
      <c r="L1397" s="35"/>
      <c r="M1397" s="49"/>
      <c r="N1397" s="26">
        <f>Table2[[#This Row],[Mileage]]*-0.25</f>
        <v>0</v>
      </c>
      <c r="O1397" s="13"/>
      <c r="P1397" s="35">
        <f>Table2[[#This Row],[Total Payment Received Before Fees]]+Table2[[#This Row],[Unit Cost]]+Table2[[#This Row],[Shipping Cost]]+Table2[[#This Row],[Amazon Fee]]+Table2[[#This Row],[Parking Fee]]+Table2[[#This Row],[Miscellaneous / Overhead]]</f>
        <v>0</v>
      </c>
      <c r="Q1397" s="38">
        <v>41747</v>
      </c>
    </row>
    <row r="1398" spans="1:17">
      <c r="A1398" s="12">
        <v>1</v>
      </c>
      <c r="B1398" s="20"/>
      <c r="F1398" s="46"/>
      <c r="G1398" s="66">
        <f t="shared" ref="G1398:G1461" si="64">SUM(E1398:F1398)</f>
        <v>0</v>
      </c>
      <c r="H1398" s="45"/>
      <c r="I1398" s="45"/>
      <c r="J1398" s="35"/>
      <c r="K1398" s="35"/>
      <c r="L1398" s="35"/>
      <c r="M1398" s="49"/>
      <c r="N1398" s="26">
        <f>Table2[[#This Row],[Mileage]]*-0.25</f>
        <v>0</v>
      </c>
      <c r="O1398" s="13"/>
      <c r="P1398" s="35">
        <f>Table2[[#This Row],[Total Payment Received Before Fees]]+Table2[[#This Row],[Unit Cost]]+Table2[[#This Row],[Shipping Cost]]+Table2[[#This Row],[Amazon Fee]]+Table2[[#This Row],[Parking Fee]]+Table2[[#This Row],[Miscellaneous / Overhead]]</f>
        <v>0</v>
      </c>
      <c r="Q1398" s="38">
        <v>41748</v>
      </c>
    </row>
    <row r="1399" spans="1:17">
      <c r="A1399" s="12" t="s">
        <v>5724</v>
      </c>
      <c r="B1399" s="20"/>
      <c r="F1399" s="46"/>
      <c r="G1399" s="66">
        <f t="shared" si="64"/>
        <v>0</v>
      </c>
      <c r="H1399" s="45"/>
      <c r="I1399" s="45"/>
      <c r="J1399" s="35"/>
      <c r="K1399" s="35"/>
      <c r="L1399" s="35"/>
      <c r="M1399" s="49"/>
      <c r="N1399" s="26">
        <f>Table2[[#This Row],[Mileage]]*-0.25</f>
        <v>0</v>
      </c>
      <c r="O1399" s="13"/>
      <c r="P1399" s="35">
        <f>Table2[[#This Row],[Total Payment Received Before Fees]]+Table2[[#This Row],[Unit Cost]]+Table2[[#This Row],[Shipping Cost]]+Table2[[#This Row],[Amazon Fee]]+Table2[[#This Row],[Parking Fee]]+Table2[[#This Row],[Miscellaneous / Overhead]]</f>
        <v>0</v>
      </c>
      <c r="Q1399" s="38">
        <v>41748</v>
      </c>
    </row>
    <row r="1400" spans="1:17">
      <c r="A1400" s="12" t="s">
        <v>6966</v>
      </c>
      <c r="B1400" s="20"/>
      <c r="F1400" s="46"/>
      <c r="G1400" s="66">
        <f t="shared" si="64"/>
        <v>0</v>
      </c>
      <c r="H1400" s="45"/>
      <c r="I1400" s="45"/>
      <c r="J1400" s="35"/>
      <c r="K1400" s="35"/>
      <c r="L1400" s="35"/>
      <c r="M1400" s="49"/>
      <c r="N1400" s="26">
        <f>Table2[[#This Row],[Mileage]]*-0.25</f>
        <v>0</v>
      </c>
      <c r="O1400" s="13"/>
      <c r="P1400" s="35">
        <f>Table2[[#This Row],[Total Payment Received Before Fees]]+Table2[[#This Row],[Unit Cost]]+Table2[[#This Row],[Shipping Cost]]+Table2[[#This Row],[Amazon Fee]]+Table2[[#This Row],[Parking Fee]]+Table2[[#This Row],[Miscellaneous / Overhead]]</f>
        <v>0</v>
      </c>
      <c r="Q1400" s="38">
        <v>41748</v>
      </c>
    </row>
    <row r="1401" spans="1:17">
      <c r="A1401" s="12" t="s">
        <v>2991</v>
      </c>
      <c r="B1401" s="20"/>
      <c r="F1401" s="46"/>
      <c r="G1401" s="66">
        <f t="shared" si="64"/>
        <v>0</v>
      </c>
      <c r="H1401" s="45"/>
      <c r="I1401" s="45"/>
      <c r="J1401" s="35"/>
      <c r="K1401" s="35"/>
      <c r="L1401" s="35"/>
      <c r="M1401" s="49"/>
      <c r="N1401" s="26">
        <f>Table2[[#This Row],[Mileage]]*-0.25</f>
        <v>0</v>
      </c>
      <c r="O1401" s="13"/>
      <c r="P1401" s="35">
        <f>Table2[[#This Row],[Total Payment Received Before Fees]]+Table2[[#This Row],[Unit Cost]]+Table2[[#This Row],[Shipping Cost]]+Table2[[#This Row],[Amazon Fee]]+Table2[[#This Row],[Parking Fee]]+Table2[[#This Row],[Miscellaneous / Overhead]]</f>
        <v>0</v>
      </c>
      <c r="Q1401" s="38">
        <v>41748</v>
      </c>
    </row>
    <row r="1402" spans="1:17">
      <c r="A1402" s="12" t="s">
        <v>6026</v>
      </c>
      <c r="B1402" s="20"/>
      <c r="F1402" s="46"/>
      <c r="G1402" s="66">
        <f t="shared" si="64"/>
        <v>0</v>
      </c>
      <c r="H1402" s="45"/>
      <c r="I1402" s="45"/>
      <c r="J1402" s="35"/>
      <c r="K1402" s="35"/>
      <c r="L1402" s="35"/>
      <c r="M1402" s="49"/>
      <c r="N1402" s="26">
        <f>Table2[[#This Row],[Mileage]]*-0.25</f>
        <v>0</v>
      </c>
      <c r="O1402" s="13"/>
      <c r="P1402" s="35">
        <f>Table2[[#This Row],[Total Payment Received Before Fees]]+Table2[[#This Row],[Unit Cost]]+Table2[[#This Row],[Shipping Cost]]+Table2[[#This Row],[Amazon Fee]]+Table2[[#This Row],[Parking Fee]]+Table2[[#This Row],[Miscellaneous / Overhead]]</f>
        <v>0</v>
      </c>
      <c r="Q1402" s="38">
        <v>41748</v>
      </c>
    </row>
    <row r="1403" spans="1:17">
      <c r="A1403" s="12" t="s">
        <v>3092</v>
      </c>
      <c r="B1403" s="20"/>
      <c r="F1403" s="46"/>
      <c r="G1403" s="66">
        <f t="shared" si="64"/>
        <v>0</v>
      </c>
      <c r="H1403" s="45"/>
      <c r="I1403" s="45"/>
      <c r="J1403" s="35"/>
      <c r="K1403" s="35"/>
      <c r="L1403" s="35"/>
      <c r="M1403" s="49"/>
      <c r="N1403" s="26">
        <f>Table2[[#This Row],[Mileage]]*-0.25</f>
        <v>0</v>
      </c>
      <c r="O1403" s="13"/>
      <c r="P1403" s="35">
        <f>Table2[[#This Row],[Total Payment Received Before Fees]]+Table2[[#This Row],[Unit Cost]]+Table2[[#This Row],[Shipping Cost]]+Table2[[#This Row],[Amazon Fee]]+Table2[[#This Row],[Parking Fee]]+Table2[[#This Row],[Miscellaneous / Overhead]]</f>
        <v>0</v>
      </c>
      <c r="Q1403" s="38">
        <v>41748</v>
      </c>
    </row>
    <row r="1404" spans="1:17">
      <c r="A1404" s="12" t="s">
        <v>5729</v>
      </c>
      <c r="B1404" s="20"/>
      <c r="F1404" s="46"/>
      <c r="G1404" s="66">
        <f t="shared" si="64"/>
        <v>0</v>
      </c>
      <c r="H1404" s="45"/>
      <c r="I1404" s="45"/>
      <c r="J1404" s="35"/>
      <c r="K1404" s="35"/>
      <c r="L1404" s="35"/>
      <c r="M1404" s="49"/>
      <c r="N1404" s="26">
        <f>Table2[[#This Row],[Mileage]]*-0.25</f>
        <v>0</v>
      </c>
      <c r="O1404" s="13"/>
      <c r="P1404" s="35">
        <f>Table2[[#This Row],[Total Payment Received Before Fees]]+Table2[[#This Row],[Unit Cost]]+Table2[[#This Row],[Shipping Cost]]+Table2[[#This Row],[Amazon Fee]]+Table2[[#This Row],[Parking Fee]]+Table2[[#This Row],[Miscellaneous / Overhead]]</f>
        <v>0</v>
      </c>
      <c r="Q1404" s="38">
        <v>41748</v>
      </c>
    </row>
    <row r="1405" spans="1:17">
      <c r="A1405" s="12" t="s">
        <v>3022</v>
      </c>
      <c r="B1405" s="20"/>
      <c r="F1405" s="46"/>
      <c r="G1405" s="66">
        <f t="shared" si="64"/>
        <v>0</v>
      </c>
      <c r="H1405" s="45"/>
      <c r="I1405" s="45"/>
      <c r="J1405" s="35"/>
      <c r="K1405" s="35"/>
      <c r="L1405" s="35"/>
      <c r="M1405" s="49"/>
      <c r="N1405" s="26">
        <f>Table2[[#This Row],[Mileage]]*-0.25</f>
        <v>0</v>
      </c>
      <c r="O1405" s="13"/>
      <c r="P1405" s="35">
        <f>Table2[[#This Row],[Total Payment Received Before Fees]]+Table2[[#This Row],[Unit Cost]]+Table2[[#This Row],[Shipping Cost]]+Table2[[#This Row],[Amazon Fee]]+Table2[[#This Row],[Parking Fee]]+Table2[[#This Row],[Miscellaneous / Overhead]]</f>
        <v>0</v>
      </c>
      <c r="Q1405" s="38">
        <v>41748</v>
      </c>
    </row>
    <row r="1406" spans="1:17">
      <c r="A1406" s="12" t="s">
        <v>3091</v>
      </c>
      <c r="B1406" s="20"/>
      <c r="F1406" s="46"/>
      <c r="G1406" s="66">
        <f t="shared" si="64"/>
        <v>0</v>
      </c>
      <c r="H1406" s="45"/>
      <c r="I1406" s="45"/>
      <c r="J1406" s="35"/>
      <c r="K1406" s="35"/>
      <c r="L1406" s="35"/>
      <c r="M1406" s="49"/>
      <c r="N1406" s="26">
        <f>Table2[[#This Row],[Mileage]]*-0.25</f>
        <v>0</v>
      </c>
      <c r="O1406" s="13"/>
      <c r="P1406" s="35">
        <f>Table2[[#This Row],[Total Payment Received Before Fees]]+Table2[[#This Row],[Unit Cost]]+Table2[[#This Row],[Shipping Cost]]+Table2[[#This Row],[Amazon Fee]]+Table2[[#This Row],[Parking Fee]]+Table2[[#This Row],[Miscellaneous / Overhead]]</f>
        <v>0</v>
      </c>
      <c r="Q1406" s="38">
        <v>41748</v>
      </c>
    </row>
    <row r="1407" spans="1:17">
      <c r="A1407" s="12" t="s">
        <v>3003</v>
      </c>
      <c r="B1407" s="20"/>
      <c r="F1407" s="46"/>
      <c r="G1407" s="66">
        <f t="shared" si="64"/>
        <v>0</v>
      </c>
      <c r="H1407" s="45"/>
      <c r="I1407" s="45"/>
      <c r="J1407" s="35"/>
      <c r="K1407" s="35"/>
      <c r="L1407" s="35"/>
      <c r="M1407" s="49"/>
      <c r="N1407" s="26">
        <f>Table2[[#This Row],[Mileage]]*-0.25</f>
        <v>0</v>
      </c>
      <c r="O1407" s="13"/>
      <c r="P1407" s="35">
        <f>Table2[[#This Row],[Total Payment Received Before Fees]]+Table2[[#This Row],[Unit Cost]]+Table2[[#This Row],[Shipping Cost]]+Table2[[#This Row],[Amazon Fee]]+Table2[[#This Row],[Parking Fee]]+Table2[[#This Row],[Miscellaneous / Overhead]]</f>
        <v>0</v>
      </c>
      <c r="Q1407" s="38">
        <v>41748</v>
      </c>
    </row>
    <row r="1408" spans="1:17">
      <c r="A1408" s="12" t="s">
        <v>2993</v>
      </c>
      <c r="B1408" s="20"/>
      <c r="F1408" s="46"/>
      <c r="G1408" s="66">
        <f t="shared" si="64"/>
        <v>0</v>
      </c>
      <c r="H1408" s="45"/>
      <c r="I1408" s="45"/>
      <c r="J1408" s="35"/>
      <c r="K1408" s="35"/>
      <c r="L1408" s="35"/>
      <c r="M1408" s="49"/>
      <c r="N1408" s="26">
        <f>Table2[[#This Row],[Mileage]]*-0.25</f>
        <v>0</v>
      </c>
      <c r="O1408" s="13"/>
      <c r="P1408" s="35">
        <f>Table2[[#This Row],[Total Payment Received Before Fees]]+Table2[[#This Row],[Unit Cost]]+Table2[[#This Row],[Shipping Cost]]+Table2[[#This Row],[Amazon Fee]]+Table2[[#This Row],[Parking Fee]]+Table2[[#This Row],[Miscellaneous / Overhead]]</f>
        <v>0</v>
      </c>
      <c r="Q1408" s="38">
        <v>41748</v>
      </c>
    </row>
    <row r="1409" spans="1:17">
      <c r="A1409" s="12" t="s">
        <v>2985</v>
      </c>
      <c r="B1409" s="20"/>
      <c r="F1409" s="46"/>
      <c r="G1409" s="66">
        <f t="shared" si="64"/>
        <v>0</v>
      </c>
      <c r="H1409" s="45"/>
      <c r="I1409" s="45"/>
      <c r="J1409" s="35"/>
      <c r="K1409" s="35"/>
      <c r="L1409" s="35"/>
      <c r="M1409" s="49"/>
      <c r="N1409" s="26">
        <f>Table2[[#This Row],[Mileage]]*-0.25</f>
        <v>0</v>
      </c>
      <c r="O1409" s="13"/>
      <c r="P1409" s="35">
        <f>Table2[[#This Row],[Total Payment Received Before Fees]]+Table2[[#This Row],[Unit Cost]]+Table2[[#This Row],[Shipping Cost]]+Table2[[#This Row],[Amazon Fee]]+Table2[[#This Row],[Parking Fee]]+Table2[[#This Row],[Miscellaneous / Overhead]]</f>
        <v>0</v>
      </c>
      <c r="Q1409" s="38">
        <v>41748</v>
      </c>
    </row>
    <row r="1410" spans="1:17">
      <c r="A1410" s="12" t="s">
        <v>2995</v>
      </c>
      <c r="B1410" s="20"/>
      <c r="F1410" s="46"/>
      <c r="G1410" s="66">
        <f t="shared" si="64"/>
        <v>0</v>
      </c>
      <c r="H1410" s="45"/>
      <c r="I1410" s="45"/>
      <c r="J1410" s="35"/>
      <c r="K1410" s="35"/>
      <c r="L1410" s="35"/>
      <c r="M1410" s="49"/>
      <c r="N1410" s="26">
        <f>Table2[[#This Row],[Mileage]]*-0.25</f>
        <v>0</v>
      </c>
      <c r="O1410" s="13"/>
      <c r="P1410" s="35">
        <f>Table2[[#This Row],[Total Payment Received Before Fees]]+Table2[[#This Row],[Unit Cost]]+Table2[[#This Row],[Shipping Cost]]+Table2[[#This Row],[Amazon Fee]]+Table2[[#This Row],[Parking Fee]]+Table2[[#This Row],[Miscellaneous / Overhead]]</f>
        <v>0</v>
      </c>
      <c r="Q1410" s="38">
        <v>41748</v>
      </c>
    </row>
    <row r="1411" spans="1:17">
      <c r="A1411" s="12" t="s">
        <v>3005</v>
      </c>
      <c r="B1411" s="20"/>
      <c r="F1411" s="46"/>
      <c r="G1411" s="66">
        <f t="shared" si="64"/>
        <v>0</v>
      </c>
      <c r="H1411" s="45"/>
      <c r="I1411" s="45"/>
      <c r="J1411" s="35"/>
      <c r="K1411" s="35"/>
      <c r="L1411" s="35"/>
      <c r="M1411" s="49"/>
      <c r="N1411" s="26">
        <f>Table2[[#This Row],[Mileage]]*-0.25</f>
        <v>0</v>
      </c>
      <c r="O1411" s="13"/>
      <c r="P1411" s="35">
        <f>Table2[[#This Row],[Total Payment Received Before Fees]]+Table2[[#This Row],[Unit Cost]]+Table2[[#This Row],[Shipping Cost]]+Table2[[#This Row],[Amazon Fee]]+Table2[[#This Row],[Parking Fee]]+Table2[[#This Row],[Miscellaneous / Overhead]]</f>
        <v>0</v>
      </c>
      <c r="Q1411" s="38">
        <v>41748</v>
      </c>
    </row>
    <row r="1412" spans="1:17">
      <c r="A1412" s="12" t="s">
        <v>3004</v>
      </c>
      <c r="B1412" s="20"/>
      <c r="F1412" s="46"/>
      <c r="G1412" s="66">
        <f t="shared" si="64"/>
        <v>0</v>
      </c>
      <c r="H1412" s="45"/>
      <c r="I1412" s="45"/>
      <c r="J1412" s="35"/>
      <c r="K1412" s="35"/>
      <c r="L1412" s="35"/>
      <c r="M1412" s="49"/>
      <c r="N1412" s="26">
        <f>Table2[[#This Row],[Mileage]]*-0.25</f>
        <v>0</v>
      </c>
      <c r="O1412" s="13"/>
      <c r="P1412" s="35">
        <f>Table2[[#This Row],[Total Payment Received Before Fees]]+Table2[[#This Row],[Unit Cost]]+Table2[[#This Row],[Shipping Cost]]+Table2[[#This Row],[Amazon Fee]]+Table2[[#This Row],[Parking Fee]]+Table2[[#This Row],[Miscellaneous / Overhead]]</f>
        <v>0</v>
      </c>
      <c r="Q1412" s="38">
        <v>41748</v>
      </c>
    </row>
    <row r="1413" spans="1:17">
      <c r="A1413" s="12" t="s">
        <v>2987</v>
      </c>
      <c r="B1413" s="20"/>
      <c r="F1413" s="46"/>
      <c r="G1413" s="66">
        <f t="shared" si="64"/>
        <v>0</v>
      </c>
      <c r="H1413" s="45"/>
      <c r="I1413" s="45"/>
      <c r="J1413" s="35"/>
      <c r="K1413" s="35"/>
      <c r="L1413" s="35"/>
      <c r="M1413" s="49"/>
      <c r="N1413" s="26">
        <f>Table2[[#This Row],[Mileage]]*-0.25</f>
        <v>0</v>
      </c>
      <c r="O1413" s="13"/>
      <c r="P1413" s="35">
        <f>Table2[[#This Row],[Total Payment Received Before Fees]]+Table2[[#This Row],[Unit Cost]]+Table2[[#This Row],[Shipping Cost]]+Table2[[#This Row],[Amazon Fee]]+Table2[[#This Row],[Parking Fee]]+Table2[[#This Row],[Miscellaneous / Overhead]]</f>
        <v>0</v>
      </c>
      <c r="Q1413" s="38">
        <v>41748</v>
      </c>
    </row>
    <row r="1414" spans="1:17">
      <c r="A1414" s="12" t="s">
        <v>5584</v>
      </c>
      <c r="B1414" s="20"/>
      <c r="F1414" s="46"/>
      <c r="G1414" s="66">
        <f t="shared" si="64"/>
        <v>0</v>
      </c>
      <c r="H1414" s="45"/>
      <c r="I1414" s="45"/>
      <c r="J1414" s="35"/>
      <c r="K1414" s="35"/>
      <c r="L1414" s="35"/>
      <c r="M1414" s="49"/>
      <c r="N1414" s="26">
        <f>Table2[[#This Row],[Mileage]]*-0.25</f>
        <v>0</v>
      </c>
      <c r="O1414" s="13"/>
      <c r="P1414" s="35">
        <f>Table2[[#This Row],[Total Payment Received Before Fees]]+Table2[[#This Row],[Unit Cost]]+Table2[[#This Row],[Shipping Cost]]+Table2[[#This Row],[Amazon Fee]]+Table2[[#This Row],[Parking Fee]]+Table2[[#This Row],[Miscellaneous / Overhead]]</f>
        <v>0</v>
      </c>
      <c r="Q1414" s="38">
        <v>41749</v>
      </c>
    </row>
    <row r="1415" spans="1:17">
      <c r="A1415" s="12" t="s">
        <v>6026</v>
      </c>
      <c r="B1415" s="20"/>
      <c r="F1415" s="46"/>
      <c r="G1415" s="66">
        <f t="shared" si="64"/>
        <v>0</v>
      </c>
      <c r="H1415" s="45"/>
      <c r="I1415" s="45"/>
      <c r="J1415" s="35"/>
      <c r="K1415" s="35"/>
      <c r="L1415" s="35"/>
      <c r="M1415" s="49"/>
      <c r="N1415" s="26">
        <f>Table2[[#This Row],[Mileage]]*-0.25</f>
        <v>0</v>
      </c>
      <c r="O1415" s="13"/>
      <c r="P1415" s="35">
        <f>Table2[[#This Row],[Total Payment Received Before Fees]]+Table2[[#This Row],[Unit Cost]]+Table2[[#This Row],[Shipping Cost]]+Table2[[#This Row],[Amazon Fee]]+Table2[[#This Row],[Parking Fee]]+Table2[[#This Row],[Miscellaneous / Overhead]]</f>
        <v>0</v>
      </c>
      <c r="Q1415" s="38">
        <v>41749</v>
      </c>
    </row>
    <row r="1416" spans="1:17">
      <c r="A1416" s="12" t="s">
        <v>237</v>
      </c>
      <c r="B1416" s="20"/>
      <c r="F1416" s="46"/>
      <c r="G1416" s="66">
        <f t="shared" si="64"/>
        <v>0</v>
      </c>
      <c r="H1416" s="45"/>
      <c r="I1416" s="45"/>
      <c r="J1416" s="35"/>
      <c r="K1416" s="35"/>
      <c r="L1416" s="35"/>
      <c r="M1416" s="49"/>
      <c r="N1416" s="26">
        <f>Table2[[#This Row],[Mileage]]*-0.25</f>
        <v>0</v>
      </c>
      <c r="O1416" s="13"/>
      <c r="P1416" s="35">
        <f>Table2[[#This Row],[Total Payment Received Before Fees]]+Table2[[#This Row],[Unit Cost]]+Table2[[#This Row],[Shipping Cost]]+Table2[[#This Row],[Amazon Fee]]+Table2[[#This Row],[Parking Fee]]+Table2[[#This Row],[Miscellaneous / Overhead]]</f>
        <v>0</v>
      </c>
      <c r="Q1416" s="38">
        <v>41749</v>
      </c>
    </row>
    <row r="1417" spans="1:17">
      <c r="A1417" s="12" t="s">
        <v>6983</v>
      </c>
      <c r="B1417" s="20"/>
      <c r="F1417" s="46"/>
      <c r="G1417" s="66">
        <f t="shared" si="64"/>
        <v>0</v>
      </c>
      <c r="H1417" s="45"/>
      <c r="I1417" s="45"/>
      <c r="J1417" s="35"/>
      <c r="K1417" s="35"/>
      <c r="L1417" s="35"/>
      <c r="M1417" s="49"/>
      <c r="N1417" s="26">
        <f>Table2[[#This Row],[Mileage]]*-0.25</f>
        <v>0</v>
      </c>
      <c r="O1417" s="13"/>
      <c r="P1417" s="35">
        <f>Table2[[#This Row],[Total Payment Received Before Fees]]+Table2[[#This Row],[Unit Cost]]+Table2[[#This Row],[Shipping Cost]]+Table2[[#This Row],[Amazon Fee]]+Table2[[#This Row],[Parking Fee]]+Table2[[#This Row],[Miscellaneous / Overhead]]</f>
        <v>0</v>
      </c>
      <c r="Q1417" s="38">
        <v>41749</v>
      </c>
    </row>
    <row r="1418" spans="1:17">
      <c r="A1418" s="12" t="s">
        <v>2993</v>
      </c>
      <c r="B1418" s="20"/>
      <c r="F1418" s="46"/>
      <c r="G1418" s="66">
        <f t="shared" si="64"/>
        <v>0</v>
      </c>
      <c r="H1418" s="45"/>
      <c r="I1418" s="45"/>
      <c r="J1418" s="35"/>
      <c r="K1418" s="35"/>
      <c r="L1418" s="35"/>
      <c r="M1418" s="49"/>
      <c r="N1418" s="26">
        <f>Table2[[#This Row],[Mileage]]*-0.25</f>
        <v>0</v>
      </c>
      <c r="O1418" s="13"/>
      <c r="P1418" s="35">
        <f>Table2[[#This Row],[Total Payment Received Before Fees]]+Table2[[#This Row],[Unit Cost]]+Table2[[#This Row],[Shipping Cost]]+Table2[[#This Row],[Amazon Fee]]+Table2[[#This Row],[Parking Fee]]+Table2[[#This Row],[Miscellaneous / Overhead]]</f>
        <v>0</v>
      </c>
      <c r="Q1418" s="38">
        <v>41749</v>
      </c>
    </row>
    <row r="1419" spans="1:17">
      <c r="A1419" s="12" t="s">
        <v>6032</v>
      </c>
      <c r="B1419" s="20"/>
      <c r="F1419" s="46"/>
      <c r="G1419" s="66">
        <f t="shared" si="64"/>
        <v>0</v>
      </c>
      <c r="H1419" s="45"/>
      <c r="I1419" s="45"/>
      <c r="J1419" s="35"/>
      <c r="K1419" s="35"/>
      <c r="L1419" s="35"/>
      <c r="M1419" s="49"/>
      <c r="N1419" s="26">
        <f>Table2[[#This Row],[Mileage]]*-0.25</f>
        <v>0</v>
      </c>
      <c r="O1419" s="13"/>
      <c r="P1419" s="35">
        <f>Table2[[#This Row],[Total Payment Received Before Fees]]+Table2[[#This Row],[Unit Cost]]+Table2[[#This Row],[Shipping Cost]]+Table2[[#This Row],[Amazon Fee]]+Table2[[#This Row],[Parking Fee]]+Table2[[#This Row],[Miscellaneous / Overhead]]</f>
        <v>0</v>
      </c>
      <c r="Q1419" s="38">
        <v>41749</v>
      </c>
    </row>
    <row r="1420" spans="1:17">
      <c r="A1420" s="12" t="s">
        <v>2061</v>
      </c>
      <c r="B1420" s="20"/>
      <c r="F1420" s="46"/>
      <c r="G1420" s="66">
        <f t="shared" si="64"/>
        <v>0</v>
      </c>
      <c r="H1420" s="45"/>
      <c r="I1420" s="45"/>
      <c r="J1420" s="35"/>
      <c r="K1420" s="35"/>
      <c r="L1420" s="35"/>
      <c r="M1420" s="49"/>
      <c r="N1420" s="26">
        <f>Table2[[#This Row],[Mileage]]*-0.25</f>
        <v>0</v>
      </c>
      <c r="O1420" s="13"/>
      <c r="P1420" s="35">
        <f>Table2[[#This Row],[Total Payment Received Before Fees]]+Table2[[#This Row],[Unit Cost]]+Table2[[#This Row],[Shipping Cost]]+Table2[[#This Row],[Amazon Fee]]+Table2[[#This Row],[Parking Fee]]+Table2[[#This Row],[Miscellaneous / Overhead]]</f>
        <v>0</v>
      </c>
      <c r="Q1420" s="38">
        <v>41749</v>
      </c>
    </row>
    <row r="1421" spans="1:17">
      <c r="A1421" s="12" t="s">
        <v>3119</v>
      </c>
      <c r="B1421" s="20"/>
      <c r="F1421" s="46"/>
      <c r="G1421" s="66">
        <f t="shared" si="64"/>
        <v>0</v>
      </c>
      <c r="H1421" s="45"/>
      <c r="I1421" s="45"/>
      <c r="J1421" s="35"/>
      <c r="K1421" s="35"/>
      <c r="L1421" s="35"/>
      <c r="M1421" s="49"/>
      <c r="N1421" s="26">
        <f>Table2[[#This Row],[Mileage]]*-0.25</f>
        <v>0</v>
      </c>
      <c r="O1421" s="13"/>
      <c r="P1421" s="35">
        <f>Table2[[#This Row],[Total Payment Received Before Fees]]+Table2[[#This Row],[Unit Cost]]+Table2[[#This Row],[Shipping Cost]]+Table2[[#This Row],[Amazon Fee]]+Table2[[#This Row],[Parking Fee]]+Table2[[#This Row],[Miscellaneous / Overhead]]</f>
        <v>0</v>
      </c>
      <c r="Q1421" s="38">
        <v>41749</v>
      </c>
    </row>
    <row r="1422" spans="1:17">
      <c r="A1422" s="12" t="s">
        <v>6028</v>
      </c>
      <c r="B1422" s="20"/>
      <c r="F1422" s="46"/>
      <c r="G1422" s="66">
        <f t="shared" si="64"/>
        <v>0</v>
      </c>
      <c r="H1422" s="45"/>
      <c r="I1422" s="45"/>
      <c r="J1422" s="35"/>
      <c r="K1422" s="35"/>
      <c r="L1422" s="35"/>
      <c r="M1422" s="49"/>
      <c r="N1422" s="26">
        <f>Table2[[#This Row],[Mileage]]*-0.25</f>
        <v>0</v>
      </c>
      <c r="O1422" s="13"/>
      <c r="P1422" s="35">
        <f>Table2[[#This Row],[Total Payment Received Before Fees]]+Table2[[#This Row],[Unit Cost]]+Table2[[#This Row],[Shipping Cost]]+Table2[[#This Row],[Amazon Fee]]+Table2[[#This Row],[Parking Fee]]+Table2[[#This Row],[Miscellaneous / Overhead]]</f>
        <v>0</v>
      </c>
      <c r="Q1422" s="38">
        <v>41749</v>
      </c>
    </row>
    <row r="1423" spans="1:17">
      <c r="A1423" s="12" t="s">
        <v>6029</v>
      </c>
      <c r="B1423" s="20"/>
      <c r="F1423" s="46"/>
      <c r="G1423" s="66">
        <f t="shared" si="64"/>
        <v>0</v>
      </c>
      <c r="H1423" s="45"/>
      <c r="I1423" s="45"/>
      <c r="J1423" s="35"/>
      <c r="K1423" s="35"/>
      <c r="L1423" s="35"/>
      <c r="M1423" s="49"/>
      <c r="N1423" s="26">
        <f>Table2[[#This Row],[Mileage]]*-0.25</f>
        <v>0</v>
      </c>
      <c r="O1423" s="13"/>
      <c r="P1423" s="35">
        <f>Table2[[#This Row],[Total Payment Received Before Fees]]+Table2[[#This Row],[Unit Cost]]+Table2[[#This Row],[Shipping Cost]]+Table2[[#This Row],[Amazon Fee]]+Table2[[#This Row],[Parking Fee]]+Table2[[#This Row],[Miscellaneous / Overhead]]</f>
        <v>0</v>
      </c>
      <c r="Q1423" s="38">
        <v>41749</v>
      </c>
    </row>
    <row r="1424" spans="1:17">
      <c r="A1424" s="12" t="s">
        <v>1552</v>
      </c>
      <c r="B1424" s="20"/>
      <c r="F1424" s="46"/>
      <c r="G1424" s="66">
        <f t="shared" si="64"/>
        <v>0</v>
      </c>
      <c r="H1424" s="45"/>
      <c r="I1424" s="45"/>
      <c r="J1424" s="35"/>
      <c r="K1424" s="35"/>
      <c r="L1424" s="35"/>
      <c r="M1424" s="49"/>
      <c r="N1424" s="26">
        <f>Table2[[#This Row],[Mileage]]*-0.25</f>
        <v>0</v>
      </c>
      <c r="O1424" s="13"/>
      <c r="P1424" s="35">
        <f>Table2[[#This Row],[Total Payment Received Before Fees]]+Table2[[#This Row],[Unit Cost]]+Table2[[#This Row],[Shipping Cost]]+Table2[[#This Row],[Amazon Fee]]+Table2[[#This Row],[Parking Fee]]+Table2[[#This Row],[Miscellaneous / Overhead]]</f>
        <v>0</v>
      </c>
      <c r="Q1424" s="38">
        <v>41749</v>
      </c>
    </row>
    <row r="1425" spans="1:17">
      <c r="A1425" s="12" t="s">
        <v>6991</v>
      </c>
      <c r="B1425" s="20"/>
      <c r="F1425" s="46"/>
      <c r="G1425" s="66">
        <f t="shared" si="64"/>
        <v>0</v>
      </c>
      <c r="H1425" s="45"/>
      <c r="I1425" s="45"/>
      <c r="J1425" s="35"/>
      <c r="K1425" s="35"/>
      <c r="L1425" s="35"/>
      <c r="M1425" s="49"/>
      <c r="N1425" s="26">
        <f>Table2[[#This Row],[Mileage]]*-0.25</f>
        <v>0</v>
      </c>
      <c r="O1425" s="13"/>
      <c r="P1425" s="35">
        <f>Table2[[#This Row],[Total Payment Received Before Fees]]+Table2[[#This Row],[Unit Cost]]+Table2[[#This Row],[Shipping Cost]]+Table2[[#This Row],[Amazon Fee]]+Table2[[#This Row],[Parking Fee]]+Table2[[#This Row],[Miscellaneous / Overhead]]</f>
        <v>0</v>
      </c>
      <c r="Q1425" s="38">
        <v>41749</v>
      </c>
    </row>
    <row r="1426" spans="1:17">
      <c r="A1426" s="12" t="s">
        <v>1552</v>
      </c>
      <c r="B1426" s="20"/>
      <c r="F1426" s="46"/>
      <c r="G1426" s="66">
        <f t="shared" si="64"/>
        <v>0</v>
      </c>
      <c r="H1426" s="45"/>
      <c r="I1426" s="45"/>
      <c r="J1426" s="35"/>
      <c r="K1426" s="35"/>
      <c r="L1426" s="35"/>
      <c r="M1426" s="49"/>
      <c r="N1426" s="26">
        <f>Table2[[#This Row],[Mileage]]*-0.25</f>
        <v>0</v>
      </c>
      <c r="O1426" s="13"/>
      <c r="P1426" s="35">
        <f>Table2[[#This Row],[Total Payment Received Before Fees]]+Table2[[#This Row],[Unit Cost]]+Table2[[#This Row],[Shipping Cost]]+Table2[[#This Row],[Amazon Fee]]+Table2[[#This Row],[Parking Fee]]+Table2[[#This Row],[Miscellaneous / Overhead]]</f>
        <v>0</v>
      </c>
      <c r="Q1426" s="38">
        <v>41749</v>
      </c>
    </row>
    <row r="1427" spans="1:17">
      <c r="A1427" s="12" t="s">
        <v>5790</v>
      </c>
      <c r="B1427" s="20"/>
      <c r="F1427" s="46"/>
      <c r="G1427" s="66">
        <f t="shared" si="64"/>
        <v>0</v>
      </c>
      <c r="H1427" s="45"/>
      <c r="I1427" s="45"/>
      <c r="J1427" s="35"/>
      <c r="K1427" s="35"/>
      <c r="L1427" s="35"/>
      <c r="M1427" s="49"/>
      <c r="N1427" s="26">
        <f>Table2[[#This Row],[Mileage]]*-0.25</f>
        <v>0</v>
      </c>
      <c r="O1427" s="13"/>
      <c r="P1427" s="35">
        <f>Table2[[#This Row],[Total Payment Received Before Fees]]+Table2[[#This Row],[Unit Cost]]+Table2[[#This Row],[Shipping Cost]]+Table2[[#This Row],[Amazon Fee]]+Table2[[#This Row],[Parking Fee]]+Table2[[#This Row],[Miscellaneous / Overhead]]</f>
        <v>0</v>
      </c>
      <c r="Q1427" s="38">
        <v>41750</v>
      </c>
    </row>
    <row r="1428" spans="1:17">
      <c r="A1428" s="12" t="s">
        <v>6905</v>
      </c>
      <c r="B1428" s="20"/>
      <c r="F1428" s="46"/>
      <c r="G1428" s="66">
        <f t="shared" si="64"/>
        <v>0</v>
      </c>
      <c r="H1428" s="45"/>
      <c r="I1428" s="45"/>
      <c r="J1428" s="35"/>
      <c r="K1428" s="35"/>
      <c r="L1428" s="35"/>
      <c r="M1428" s="49"/>
      <c r="N1428" s="26">
        <f>Table2[[#This Row],[Mileage]]*-0.25</f>
        <v>0</v>
      </c>
      <c r="O1428" s="13"/>
      <c r="P1428" s="35">
        <f>Table2[[#This Row],[Total Payment Received Before Fees]]+Table2[[#This Row],[Unit Cost]]+Table2[[#This Row],[Shipping Cost]]+Table2[[#This Row],[Amazon Fee]]+Table2[[#This Row],[Parking Fee]]+Table2[[#This Row],[Miscellaneous / Overhead]]</f>
        <v>0</v>
      </c>
      <c r="Q1428" s="38">
        <v>41750</v>
      </c>
    </row>
    <row r="1429" spans="1:17">
      <c r="A1429" s="12" t="s">
        <v>2135</v>
      </c>
      <c r="B1429" s="20"/>
      <c r="F1429" s="46"/>
      <c r="G1429" s="66">
        <f t="shared" si="64"/>
        <v>0</v>
      </c>
      <c r="H1429" s="45"/>
      <c r="I1429" s="45"/>
      <c r="J1429" s="35"/>
      <c r="K1429" s="35"/>
      <c r="L1429" s="35"/>
      <c r="M1429" s="49"/>
      <c r="N1429" s="26">
        <f>Table2[[#This Row],[Mileage]]*-0.25</f>
        <v>0</v>
      </c>
      <c r="O1429" s="13"/>
      <c r="P1429" s="35">
        <f>Table2[[#This Row],[Total Payment Received Before Fees]]+Table2[[#This Row],[Unit Cost]]+Table2[[#This Row],[Shipping Cost]]+Table2[[#This Row],[Amazon Fee]]+Table2[[#This Row],[Parking Fee]]+Table2[[#This Row],[Miscellaneous / Overhead]]</f>
        <v>0</v>
      </c>
      <c r="Q1429" s="38">
        <v>41750</v>
      </c>
    </row>
    <row r="1430" spans="1:17">
      <c r="A1430" s="12" t="s">
        <v>1266</v>
      </c>
      <c r="B1430" s="20"/>
      <c r="F1430" s="46"/>
      <c r="G1430" s="66">
        <f t="shared" si="64"/>
        <v>0</v>
      </c>
      <c r="H1430" s="45"/>
      <c r="I1430" s="45"/>
      <c r="J1430" s="35"/>
      <c r="K1430" s="35"/>
      <c r="L1430" s="35"/>
      <c r="M1430" s="49"/>
      <c r="N1430" s="26">
        <f>Table2[[#This Row],[Mileage]]*-0.25</f>
        <v>0</v>
      </c>
      <c r="O1430" s="13"/>
      <c r="P1430" s="35">
        <f>Table2[[#This Row],[Total Payment Received Before Fees]]+Table2[[#This Row],[Unit Cost]]+Table2[[#This Row],[Shipping Cost]]+Table2[[#This Row],[Amazon Fee]]+Table2[[#This Row],[Parking Fee]]+Table2[[#This Row],[Miscellaneous / Overhead]]</f>
        <v>0</v>
      </c>
      <c r="Q1430" s="38">
        <v>41750</v>
      </c>
    </row>
    <row r="1431" spans="1:17">
      <c r="A1431" s="12" t="s">
        <v>3119</v>
      </c>
      <c r="B1431" s="20"/>
      <c r="F1431" s="46"/>
      <c r="G1431" s="66">
        <f t="shared" si="64"/>
        <v>0</v>
      </c>
      <c r="H1431" s="45"/>
      <c r="I1431" s="45"/>
      <c r="J1431" s="35"/>
      <c r="K1431" s="35"/>
      <c r="L1431" s="35"/>
      <c r="M1431" s="49"/>
      <c r="N1431" s="26">
        <f>Table2[[#This Row],[Mileage]]*-0.25</f>
        <v>0</v>
      </c>
      <c r="O1431" s="13"/>
      <c r="P1431" s="35">
        <f>Table2[[#This Row],[Total Payment Received Before Fees]]+Table2[[#This Row],[Unit Cost]]+Table2[[#This Row],[Shipping Cost]]+Table2[[#This Row],[Amazon Fee]]+Table2[[#This Row],[Parking Fee]]+Table2[[#This Row],[Miscellaneous / Overhead]]</f>
        <v>0</v>
      </c>
      <c r="Q1431" s="38">
        <v>41750</v>
      </c>
    </row>
    <row r="1432" spans="1:17">
      <c r="A1432" s="12" t="s">
        <v>2985</v>
      </c>
      <c r="B1432" s="20"/>
      <c r="F1432" s="46"/>
      <c r="G1432" s="66">
        <f t="shared" si="64"/>
        <v>0</v>
      </c>
      <c r="H1432" s="45"/>
      <c r="I1432" s="45"/>
      <c r="J1432" s="35"/>
      <c r="K1432" s="35"/>
      <c r="L1432" s="35"/>
      <c r="M1432" s="49"/>
      <c r="N1432" s="26">
        <f>Table2[[#This Row],[Mileage]]*-0.25</f>
        <v>0</v>
      </c>
      <c r="O1432" s="13"/>
      <c r="P1432" s="35">
        <f>Table2[[#This Row],[Total Payment Received Before Fees]]+Table2[[#This Row],[Unit Cost]]+Table2[[#This Row],[Shipping Cost]]+Table2[[#This Row],[Amazon Fee]]+Table2[[#This Row],[Parking Fee]]+Table2[[#This Row],[Miscellaneous / Overhead]]</f>
        <v>0</v>
      </c>
      <c r="Q1432" s="38">
        <v>41750</v>
      </c>
    </row>
    <row r="1433" spans="1:17">
      <c r="A1433" s="12" t="s">
        <v>3062</v>
      </c>
      <c r="B1433" s="20"/>
      <c r="F1433" s="46"/>
      <c r="G1433" s="66">
        <f t="shared" si="64"/>
        <v>0</v>
      </c>
      <c r="H1433" s="45"/>
      <c r="I1433" s="45"/>
      <c r="J1433" s="35"/>
      <c r="K1433" s="35"/>
      <c r="L1433" s="35"/>
      <c r="M1433" s="49"/>
      <c r="N1433" s="26">
        <f>Table2[[#This Row],[Mileage]]*-0.25</f>
        <v>0</v>
      </c>
      <c r="O1433" s="13"/>
      <c r="P1433" s="35">
        <f>Table2[[#This Row],[Total Payment Received Before Fees]]+Table2[[#This Row],[Unit Cost]]+Table2[[#This Row],[Shipping Cost]]+Table2[[#This Row],[Amazon Fee]]+Table2[[#This Row],[Parking Fee]]+Table2[[#This Row],[Miscellaneous / Overhead]]</f>
        <v>0</v>
      </c>
      <c r="Q1433" s="38">
        <v>41750</v>
      </c>
    </row>
    <row r="1434" spans="1:17">
      <c r="A1434" s="12" t="s">
        <v>3115</v>
      </c>
      <c r="B1434" s="20"/>
      <c r="F1434" s="46"/>
      <c r="G1434" s="66">
        <f t="shared" si="64"/>
        <v>0</v>
      </c>
      <c r="H1434" s="45"/>
      <c r="I1434" s="45"/>
      <c r="J1434" s="35"/>
      <c r="K1434" s="35"/>
      <c r="L1434" s="35"/>
      <c r="M1434" s="49"/>
      <c r="N1434" s="26">
        <f>Table2[[#This Row],[Mileage]]*-0.25</f>
        <v>0</v>
      </c>
      <c r="O1434" s="13"/>
      <c r="P1434" s="35">
        <f>Table2[[#This Row],[Total Payment Received Before Fees]]+Table2[[#This Row],[Unit Cost]]+Table2[[#This Row],[Shipping Cost]]+Table2[[#This Row],[Amazon Fee]]+Table2[[#This Row],[Parking Fee]]+Table2[[#This Row],[Miscellaneous / Overhead]]</f>
        <v>0</v>
      </c>
      <c r="Q1434" s="38">
        <v>41750</v>
      </c>
    </row>
    <row r="1435" spans="1:17">
      <c r="A1435" s="12" t="s">
        <v>3119</v>
      </c>
      <c r="B1435" s="20"/>
      <c r="F1435" s="46"/>
      <c r="G1435" s="66">
        <f t="shared" si="64"/>
        <v>0</v>
      </c>
      <c r="H1435" s="45"/>
      <c r="I1435" s="45"/>
      <c r="J1435" s="35"/>
      <c r="K1435" s="35"/>
      <c r="L1435" s="35"/>
      <c r="M1435" s="49"/>
      <c r="N1435" s="26">
        <f>Table2[[#This Row],[Mileage]]*-0.25</f>
        <v>0</v>
      </c>
      <c r="O1435" s="13"/>
      <c r="P1435" s="35">
        <f>Table2[[#This Row],[Total Payment Received Before Fees]]+Table2[[#This Row],[Unit Cost]]+Table2[[#This Row],[Shipping Cost]]+Table2[[#This Row],[Amazon Fee]]+Table2[[#This Row],[Parking Fee]]+Table2[[#This Row],[Miscellaneous / Overhead]]</f>
        <v>0</v>
      </c>
      <c r="Q1435" s="38">
        <v>41750</v>
      </c>
    </row>
    <row r="1436" spans="1:17">
      <c r="A1436" s="12" t="s">
        <v>3119</v>
      </c>
      <c r="B1436" s="20"/>
      <c r="F1436" s="46"/>
      <c r="G1436" s="66">
        <f t="shared" si="64"/>
        <v>0</v>
      </c>
      <c r="H1436" s="45"/>
      <c r="I1436" s="45"/>
      <c r="J1436" s="35"/>
      <c r="K1436" s="35"/>
      <c r="L1436" s="35"/>
      <c r="M1436" s="49"/>
      <c r="N1436" s="26">
        <f>Table2[[#This Row],[Mileage]]*-0.25</f>
        <v>0</v>
      </c>
      <c r="O1436" s="13"/>
      <c r="P1436" s="35">
        <f>Table2[[#This Row],[Total Payment Received Before Fees]]+Table2[[#This Row],[Unit Cost]]+Table2[[#This Row],[Shipping Cost]]+Table2[[#This Row],[Amazon Fee]]+Table2[[#This Row],[Parking Fee]]+Table2[[#This Row],[Miscellaneous / Overhead]]</f>
        <v>0</v>
      </c>
      <c r="Q1436" s="38">
        <v>41750</v>
      </c>
    </row>
    <row r="1437" spans="1:17">
      <c r="A1437" s="12" t="s">
        <v>3053</v>
      </c>
      <c r="B1437" s="20"/>
      <c r="F1437" s="46"/>
      <c r="G1437" s="66">
        <f t="shared" si="64"/>
        <v>0</v>
      </c>
      <c r="H1437" s="45"/>
      <c r="I1437" s="45"/>
      <c r="J1437" s="35"/>
      <c r="K1437" s="35"/>
      <c r="L1437" s="35"/>
      <c r="M1437" s="49"/>
      <c r="N1437" s="26">
        <f>Table2[[#This Row],[Mileage]]*-0.25</f>
        <v>0</v>
      </c>
      <c r="O1437" s="13"/>
      <c r="P1437" s="35">
        <f>Table2[[#This Row],[Total Payment Received Before Fees]]+Table2[[#This Row],[Unit Cost]]+Table2[[#This Row],[Shipping Cost]]+Table2[[#This Row],[Amazon Fee]]+Table2[[#This Row],[Parking Fee]]+Table2[[#This Row],[Miscellaneous / Overhead]]</f>
        <v>0</v>
      </c>
      <c r="Q1437" s="38">
        <v>41750</v>
      </c>
    </row>
    <row r="1438" spans="1:17">
      <c r="A1438" s="12" t="s">
        <v>6027</v>
      </c>
      <c r="B1438" s="20"/>
      <c r="F1438" s="46"/>
      <c r="G1438" s="66">
        <f t="shared" si="64"/>
        <v>0</v>
      </c>
      <c r="H1438" s="45"/>
      <c r="I1438" s="45"/>
      <c r="J1438" s="35"/>
      <c r="K1438" s="35"/>
      <c r="L1438" s="35"/>
      <c r="M1438" s="49"/>
      <c r="N1438" s="26">
        <f>Table2[[#This Row],[Mileage]]*-0.25</f>
        <v>0</v>
      </c>
      <c r="O1438" s="13"/>
      <c r="P1438" s="35">
        <f>Table2[[#This Row],[Total Payment Received Before Fees]]+Table2[[#This Row],[Unit Cost]]+Table2[[#This Row],[Shipping Cost]]+Table2[[#This Row],[Amazon Fee]]+Table2[[#This Row],[Parking Fee]]+Table2[[#This Row],[Miscellaneous / Overhead]]</f>
        <v>0</v>
      </c>
      <c r="Q1438" s="38">
        <v>41750</v>
      </c>
    </row>
    <row r="1439" spans="1:17">
      <c r="A1439" s="12" t="s">
        <v>3121</v>
      </c>
      <c r="B1439" s="20"/>
      <c r="F1439" s="46"/>
      <c r="G1439" s="66">
        <f t="shared" si="64"/>
        <v>0</v>
      </c>
      <c r="H1439" s="45"/>
      <c r="I1439" s="45"/>
      <c r="J1439" s="35"/>
      <c r="K1439" s="35"/>
      <c r="L1439" s="35"/>
      <c r="M1439" s="49"/>
      <c r="N1439" s="26">
        <f>Table2[[#This Row],[Mileage]]*-0.25</f>
        <v>0</v>
      </c>
      <c r="O1439" s="13"/>
      <c r="P1439" s="35">
        <f>Table2[[#This Row],[Total Payment Received Before Fees]]+Table2[[#This Row],[Unit Cost]]+Table2[[#This Row],[Shipping Cost]]+Table2[[#This Row],[Amazon Fee]]+Table2[[#This Row],[Parking Fee]]+Table2[[#This Row],[Miscellaneous / Overhead]]</f>
        <v>0</v>
      </c>
      <c r="Q1439" s="38">
        <v>41750</v>
      </c>
    </row>
    <row r="1440" spans="1:17">
      <c r="A1440" s="12" t="s">
        <v>6026</v>
      </c>
      <c r="B1440" s="20"/>
      <c r="F1440" s="46"/>
      <c r="G1440" s="66">
        <f t="shared" si="64"/>
        <v>0</v>
      </c>
      <c r="H1440" s="45"/>
      <c r="I1440" s="45"/>
      <c r="J1440" s="35"/>
      <c r="K1440" s="35"/>
      <c r="L1440" s="35"/>
      <c r="M1440" s="49"/>
      <c r="N1440" s="26">
        <f>Table2[[#This Row],[Mileage]]*-0.25</f>
        <v>0</v>
      </c>
      <c r="O1440" s="13"/>
      <c r="P1440" s="35">
        <f>Table2[[#This Row],[Total Payment Received Before Fees]]+Table2[[#This Row],[Unit Cost]]+Table2[[#This Row],[Shipping Cost]]+Table2[[#This Row],[Amazon Fee]]+Table2[[#This Row],[Parking Fee]]+Table2[[#This Row],[Miscellaneous / Overhead]]</f>
        <v>0</v>
      </c>
      <c r="Q1440" s="38">
        <v>41750</v>
      </c>
    </row>
    <row r="1441" spans="1:17">
      <c r="A1441" s="12" t="s">
        <v>237</v>
      </c>
      <c r="B1441" s="20"/>
      <c r="F1441" s="46"/>
      <c r="G1441" s="66">
        <f t="shared" si="64"/>
        <v>0</v>
      </c>
      <c r="H1441" s="45"/>
      <c r="I1441" s="45"/>
      <c r="J1441" s="35"/>
      <c r="K1441" s="35"/>
      <c r="L1441" s="35"/>
      <c r="M1441" s="49"/>
      <c r="N1441" s="26">
        <f>Table2[[#This Row],[Mileage]]*-0.25</f>
        <v>0</v>
      </c>
      <c r="O1441" s="13"/>
      <c r="P1441" s="35">
        <f>Table2[[#This Row],[Total Payment Received Before Fees]]+Table2[[#This Row],[Unit Cost]]+Table2[[#This Row],[Shipping Cost]]+Table2[[#This Row],[Amazon Fee]]+Table2[[#This Row],[Parking Fee]]+Table2[[#This Row],[Miscellaneous / Overhead]]</f>
        <v>0</v>
      </c>
      <c r="Q1441" s="38">
        <v>41750</v>
      </c>
    </row>
    <row r="1442" spans="1:17">
      <c r="A1442" s="12" t="s">
        <v>242</v>
      </c>
      <c r="B1442" s="20"/>
      <c r="F1442" s="46"/>
      <c r="G1442" s="66">
        <f t="shared" si="64"/>
        <v>0</v>
      </c>
      <c r="H1442" s="45"/>
      <c r="I1442" s="45"/>
      <c r="J1442" s="35"/>
      <c r="K1442" s="35"/>
      <c r="L1442" s="35"/>
      <c r="M1442" s="49"/>
      <c r="N1442" s="26">
        <f>Table2[[#This Row],[Mileage]]*-0.25</f>
        <v>0</v>
      </c>
      <c r="O1442" s="13"/>
      <c r="P1442" s="35">
        <f>Table2[[#This Row],[Total Payment Received Before Fees]]+Table2[[#This Row],[Unit Cost]]+Table2[[#This Row],[Shipping Cost]]+Table2[[#This Row],[Amazon Fee]]+Table2[[#This Row],[Parking Fee]]+Table2[[#This Row],[Miscellaneous / Overhead]]</f>
        <v>0</v>
      </c>
      <c r="Q1442" s="38">
        <v>41751</v>
      </c>
    </row>
    <row r="1443" spans="1:17">
      <c r="A1443" s="12" t="s">
        <v>3119</v>
      </c>
      <c r="B1443" s="20"/>
      <c r="F1443" s="46"/>
      <c r="G1443" s="66">
        <f t="shared" si="64"/>
        <v>0</v>
      </c>
      <c r="H1443" s="45"/>
      <c r="I1443" s="45"/>
      <c r="J1443" s="35"/>
      <c r="K1443" s="35"/>
      <c r="L1443" s="35"/>
      <c r="M1443" s="49"/>
      <c r="N1443" s="26">
        <f>Table2[[#This Row],[Mileage]]*-0.25</f>
        <v>0</v>
      </c>
      <c r="O1443" s="13"/>
      <c r="P1443" s="35">
        <f>Table2[[#This Row],[Total Payment Received Before Fees]]+Table2[[#This Row],[Unit Cost]]+Table2[[#This Row],[Shipping Cost]]+Table2[[#This Row],[Amazon Fee]]+Table2[[#This Row],[Parking Fee]]+Table2[[#This Row],[Miscellaneous / Overhead]]</f>
        <v>0</v>
      </c>
      <c r="Q1443" s="38">
        <v>41751</v>
      </c>
    </row>
    <row r="1444" spans="1:17">
      <c r="A1444" s="12" t="s">
        <v>3119</v>
      </c>
      <c r="B1444" s="20"/>
      <c r="F1444" s="46"/>
      <c r="G1444" s="66">
        <f t="shared" si="64"/>
        <v>0</v>
      </c>
      <c r="H1444" s="45"/>
      <c r="I1444" s="45"/>
      <c r="J1444" s="35"/>
      <c r="K1444" s="35"/>
      <c r="L1444" s="35"/>
      <c r="M1444" s="49"/>
      <c r="N1444" s="26">
        <f>Table2[[#This Row],[Mileage]]*-0.25</f>
        <v>0</v>
      </c>
      <c r="O1444" s="13"/>
      <c r="P1444" s="35">
        <f>Table2[[#This Row],[Total Payment Received Before Fees]]+Table2[[#This Row],[Unit Cost]]+Table2[[#This Row],[Shipping Cost]]+Table2[[#This Row],[Amazon Fee]]+Table2[[#This Row],[Parking Fee]]+Table2[[#This Row],[Miscellaneous / Overhead]]</f>
        <v>0</v>
      </c>
      <c r="Q1444" s="38">
        <v>41751</v>
      </c>
    </row>
    <row r="1445" spans="1:17">
      <c r="A1445" s="12" t="s">
        <v>3119</v>
      </c>
      <c r="B1445" s="20"/>
      <c r="F1445" s="46"/>
      <c r="G1445" s="66">
        <f t="shared" si="64"/>
        <v>0</v>
      </c>
      <c r="H1445" s="45"/>
      <c r="I1445" s="45"/>
      <c r="J1445" s="35"/>
      <c r="K1445" s="35"/>
      <c r="L1445" s="35"/>
      <c r="M1445" s="49"/>
      <c r="N1445" s="26">
        <f>Table2[[#This Row],[Mileage]]*-0.25</f>
        <v>0</v>
      </c>
      <c r="O1445" s="13"/>
      <c r="P1445" s="35">
        <f>Table2[[#This Row],[Total Payment Received Before Fees]]+Table2[[#This Row],[Unit Cost]]+Table2[[#This Row],[Shipping Cost]]+Table2[[#This Row],[Amazon Fee]]+Table2[[#This Row],[Parking Fee]]+Table2[[#This Row],[Miscellaneous / Overhead]]</f>
        <v>0</v>
      </c>
      <c r="Q1445" s="38">
        <v>41751</v>
      </c>
    </row>
    <row r="1446" spans="1:17">
      <c r="A1446" s="12" t="s">
        <v>3119</v>
      </c>
      <c r="B1446" s="20"/>
      <c r="F1446" s="46"/>
      <c r="G1446" s="66">
        <f t="shared" si="64"/>
        <v>0</v>
      </c>
      <c r="H1446" s="45"/>
      <c r="I1446" s="45"/>
      <c r="J1446" s="35"/>
      <c r="K1446" s="35"/>
      <c r="L1446" s="35"/>
      <c r="M1446" s="49"/>
      <c r="N1446" s="26">
        <f>Table2[[#This Row],[Mileage]]*-0.25</f>
        <v>0</v>
      </c>
      <c r="O1446" s="13"/>
      <c r="P1446" s="35">
        <f>Table2[[#This Row],[Total Payment Received Before Fees]]+Table2[[#This Row],[Unit Cost]]+Table2[[#This Row],[Shipping Cost]]+Table2[[#This Row],[Amazon Fee]]+Table2[[#This Row],[Parking Fee]]+Table2[[#This Row],[Miscellaneous / Overhead]]</f>
        <v>0</v>
      </c>
      <c r="Q1446" s="38">
        <v>41751</v>
      </c>
    </row>
    <row r="1447" spans="1:17">
      <c r="A1447" s="12" t="s">
        <v>3119</v>
      </c>
      <c r="B1447" s="20"/>
      <c r="F1447" s="46"/>
      <c r="G1447" s="66">
        <f t="shared" si="64"/>
        <v>0</v>
      </c>
      <c r="H1447" s="45"/>
      <c r="I1447" s="45"/>
      <c r="J1447" s="35"/>
      <c r="K1447" s="35"/>
      <c r="L1447" s="35"/>
      <c r="M1447" s="49"/>
      <c r="N1447" s="26">
        <f>Table2[[#This Row],[Mileage]]*-0.25</f>
        <v>0</v>
      </c>
      <c r="O1447" s="13"/>
      <c r="P1447" s="35">
        <f>Table2[[#This Row],[Total Payment Received Before Fees]]+Table2[[#This Row],[Unit Cost]]+Table2[[#This Row],[Shipping Cost]]+Table2[[#This Row],[Amazon Fee]]+Table2[[#This Row],[Parking Fee]]+Table2[[#This Row],[Miscellaneous / Overhead]]</f>
        <v>0</v>
      </c>
      <c r="Q1447" s="38">
        <v>41751</v>
      </c>
    </row>
    <row r="1448" spans="1:17">
      <c r="A1448" s="12" t="s">
        <v>3113</v>
      </c>
      <c r="B1448" s="20"/>
      <c r="F1448" s="46"/>
      <c r="G1448" s="66">
        <f t="shared" si="64"/>
        <v>0</v>
      </c>
      <c r="H1448" s="45"/>
      <c r="I1448" s="45"/>
      <c r="J1448" s="35"/>
      <c r="K1448" s="35"/>
      <c r="L1448" s="35"/>
      <c r="M1448" s="49"/>
      <c r="N1448" s="26">
        <f>Table2[[#This Row],[Mileage]]*-0.25</f>
        <v>0</v>
      </c>
      <c r="O1448" s="13"/>
      <c r="P1448" s="35">
        <f>Table2[[#This Row],[Total Payment Received Before Fees]]+Table2[[#This Row],[Unit Cost]]+Table2[[#This Row],[Shipping Cost]]+Table2[[#This Row],[Amazon Fee]]+Table2[[#This Row],[Parking Fee]]+Table2[[#This Row],[Miscellaneous / Overhead]]</f>
        <v>0</v>
      </c>
      <c r="Q1448" s="38">
        <v>41751</v>
      </c>
    </row>
    <row r="1449" spans="1:17">
      <c r="A1449" s="12" t="s">
        <v>3119</v>
      </c>
      <c r="B1449" s="20"/>
      <c r="F1449" s="46"/>
      <c r="G1449" s="66">
        <f t="shared" si="64"/>
        <v>0</v>
      </c>
      <c r="H1449" s="45"/>
      <c r="I1449" s="45"/>
      <c r="J1449" s="35"/>
      <c r="K1449" s="35"/>
      <c r="L1449" s="35"/>
      <c r="M1449" s="49"/>
      <c r="N1449" s="26">
        <f>Table2[[#This Row],[Mileage]]*-0.25</f>
        <v>0</v>
      </c>
      <c r="O1449" s="13"/>
      <c r="P1449" s="35">
        <f>Table2[[#This Row],[Total Payment Received Before Fees]]+Table2[[#This Row],[Unit Cost]]+Table2[[#This Row],[Shipping Cost]]+Table2[[#This Row],[Amazon Fee]]+Table2[[#This Row],[Parking Fee]]+Table2[[#This Row],[Miscellaneous / Overhead]]</f>
        <v>0</v>
      </c>
      <c r="Q1449" s="38">
        <v>41751</v>
      </c>
    </row>
    <row r="1450" spans="1:17">
      <c r="A1450" s="12" t="s">
        <v>3119</v>
      </c>
      <c r="B1450" s="20"/>
      <c r="F1450" s="46"/>
      <c r="G1450" s="66">
        <f t="shared" si="64"/>
        <v>0</v>
      </c>
      <c r="H1450" s="45"/>
      <c r="I1450" s="45"/>
      <c r="J1450" s="35"/>
      <c r="K1450" s="35"/>
      <c r="L1450" s="35"/>
      <c r="M1450" s="49"/>
      <c r="N1450" s="26">
        <f>Table2[[#This Row],[Mileage]]*-0.25</f>
        <v>0</v>
      </c>
      <c r="O1450" s="13"/>
      <c r="P1450" s="35">
        <f>Table2[[#This Row],[Total Payment Received Before Fees]]+Table2[[#This Row],[Unit Cost]]+Table2[[#This Row],[Shipping Cost]]+Table2[[#This Row],[Amazon Fee]]+Table2[[#This Row],[Parking Fee]]+Table2[[#This Row],[Miscellaneous / Overhead]]</f>
        <v>0</v>
      </c>
      <c r="Q1450" s="38">
        <v>41751</v>
      </c>
    </row>
    <row r="1451" spans="1:17">
      <c r="A1451" s="12" t="s">
        <v>1311</v>
      </c>
      <c r="B1451" s="20"/>
      <c r="F1451" s="46"/>
      <c r="G1451" s="66">
        <f t="shared" si="64"/>
        <v>0</v>
      </c>
      <c r="H1451" s="45"/>
      <c r="I1451" s="45"/>
      <c r="J1451" s="35"/>
      <c r="K1451" s="35"/>
      <c r="L1451" s="35"/>
      <c r="M1451" s="49"/>
      <c r="N1451" s="26">
        <f>Table2[[#This Row],[Mileage]]*-0.25</f>
        <v>0</v>
      </c>
      <c r="O1451" s="13"/>
      <c r="P1451" s="35">
        <f>Table2[[#This Row],[Total Payment Received Before Fees]]+Table2[[#This Row],[Unit Cost]]+Table2[[#This Row],[Shipping Cost]]+Table2[[#This Row],[Amazon Fee]]+Table2[[#This Row],[Parking Fee]]+Table2[[#This Row],[Miscellaneous / Overhead]]</f>
        <v>0</v>
      </c>
      <c r="Q1451" s="38">
        <v>41751</v>
      </c>
    </row>
    <row r="1452" spans="1:17">
      <c r="A1452" s="12" t="s">
        <v>6026</v>
      </c>
      <c r="B1452" s="20"/>
      <c r="F1452" s="46"/>
      <c r="G1452" s="66">
        <f t="shared" si="64"/>
        <v>0</v>
      </c>
      <c r="H1452" s="45"/>
      <c r="I1452" s="45"/>
      <c r="J1452" s="35"/>
      <c r="K1452" s="35"/>
      <c r="L1452" s="35"/>
      <c r="M1452" s="49"/>
      <c r="N1452" s="26">
        <f>Table2[[#This Row],[Mileage]]*-0.25</f>
        <v>0</v>
      </c>
      <c r="O1452" s="13"/>
      <c r="P1452" s="35">
        <f>Table2[[#This Row],[Total Payment Received Before Fees]]+Table2[[#This Row],[Unit Cost]]+Table2[[#This Row],[Shipping Cost]]+Table2[[#This Row],[Amazon Fee]]+Table2[[#This Row],[Parking Fee]]+Table2[[#This Row],[Miscellaneous / Overhead]]</f>
        <v>0</v>
      </c>
      <c r="Q1452" s="38">
        <v>41751</v>
      </c>
    </row>
    <row r="1453" spans="1:17">
      <c r="A1453" s="12" t="s">
        <v>232</v>
      </c>
      <c r="B1453" s="20"/>
      <c r="F1453" s="46"/>
      <c r="G1453" s="66">
        <f t="shared" si="64"/>
        <v>0</v>
      </c>
      <c r="H1453" s="45"/>
      <c r="I1453" s="45"/>
      <c r="J1453" s="35"/>
      <c r="K1453" s="35"/>
      <c r="L1453" s="35"/>
      <c r="M1453" s="49"/>
      <c r="N1453" s="26">
        <f>Table2[[#This Row],[Mileage]]*-0.25</f>
        <v>0</v>
      </c>
      <c r="O1453" s="13"/>
      <c r="P1453" s="35">
        <f>Table2[[#This Row],[Total Payment Received Before Fees]]+Table2[[#This Row],[Unit Cost]]+Table2[[#This Row],[Shipping Cost]]+Table2[[#This Row],[Amazon Fee]]+Table2[[#This Row],[Parking Fee]]+Table2[[#This Row],[Miscellaneous / Overhead]]</f>
        <v>0</v>
      </c>
      <c r="Q1453" s="38">
        <v>41751</v>
      </c>
    </row>
    <row r="1454" spans="1:17">
      <c r="A1454" s="12" t="s">
        <v>3119</v>
      </c>
      <c r="B1454" s="20"/>
      <c r="F1454" s="46"/>
      <c r="G1454" s="66">
        <f t="shared" si="64"/>
        <v>0</v>
      </c>
      <c r="H1454" s="45"/>
      <c r="I1454" s="45"/>
      <c r="J1454" s="35"/>
      <c r="K1454" s="35"/>
      <c r="L1454" s="35"/>
      <c r="M1454" s="49"/>
      <c r="N1454" s="26">
        <f>Table2[[#This Row],[Mileage]]*-0.25</f>
        <v>0</v>
      </c>
      <c r="O1454" s="13"/>
      <c r="P1454" s="35">
        <f>Table2[[#This Row],[Total Payment Received Before Fees]]+Table2[[#This Row],[Unit Cost]]+Table2[[#This Row],[Shipping Cost]]+Table2[[#This Row],[Amazon Fee]]+Table2[[#This Row],[Parking Fee]]+Table2[[#This Row],[Miscellaneous / Overhead]]</f>
        <v>0</v>
      </c>
      <c r="Q1454" s="38">
        <v>41751</v>
      </c>
    </row>
    <row r="1455" spans="1:17">
      <c r="A1455" s="12" t="s">
        <v>3119</v>
      </c>
      <c r="B1455" s="20"/>
      <c r="F1455" s="46"/>
      <c r="G1455" s="66">
        <f t="shared" si="64"/>
        <v>0</v>
      </c>
      <c r="H1455" s="45"/>
      <c r="I1455" s="45"/>
      <c r="J1455" s="35"/>
      <c r="K1455" s="35"/>
      <c r="L1455" s="35"/>
      <c r="M1455" s="49"/>
      <c r="N1455" s="26">
        <f>Table2[[#This Row],[Mileage]]*-0.25</f>
        <v>0</v>
      </c>
      <c r="O1455" s="13"/>
      <c r="P1455" s="35">
        <f>Table2[[#This Row],[Total Payment Received Before Fees]]+Table2[[#This Row],[Unit Cost]]+Table2[[#This Row],[Shipping Cost]]+Table2[[#This Row],[Amazon Fee]]+Table2[[#This Row],[Parking Fee]]+Table2[[#This Row],[Miscellaneous / Overhead]]</f>
        <v>0</v>
      </c>
      <c r="Q1455" s="38">
        <v>41751</v>
      </c>
    </row>
    <row r="1456" spans="1:17">
      <c r="A1456" s="12" t="s">
        <v>5585</v>
      </c>
      <c r="B1456" s="20"/>
      <c r="F1456" s="46"/>
      <c r="G1456" s="66">
        <f t="shared" si="64"/>
        <v>0</v>
      </c>
      <c r="H1456" s="45"/>
      <c r="I1456" s="45"/>
      <c r="J1456" s="35"/>
      <c r="K1456" s="35"/>
      <c r="L1456" s="35"/>
      <c r="M1456" s="49"/>
      <c r="N1456" s="26">
        <f>Table2[[#This Row],[Mileage]]*-0.25</f>
        <v>0</v>
      </c>
      <c r="O1456" s="13"/>
      <c r="P1456" s="35">
        <f>Table2[[#This Row],[Total Payment Received Before Fees]]+Table2[[#This Row],[Unit Cost]]+Table2[[#This Row],[Shipping Cost]]+Table2[[#This Row],[Amazon Fee]]+Table2[[#This Row],[Parking Fee]]+Table2[[#This Row],[Miscellaneous / Overhead]]</f>
        <v>0</v>
      </c>
      <c r="Q1456" s="38">
        <v>41751</v>
      </c>
    </row>
    <row r="1457" spans="1:17">
      <c r="A1457" s="12" t="s">
        <v>3119</v>
      </c>
      <c r="B1457" s="20"/>
      <c r="F1457" s="46"/>
      <c r="G1457" s="66">
        <f t="shared" si="64"/>
        <v>0</v>
      </c>
      <c r="H1457" s="45"/>
      <c r="I1457" s="45"/>
      <c r="J1457" s="35"/>
      <c r="K1457" s="35"/>
      <c r="L1457" s="35"/>
      <c r="M1457" s="49"/>
      <c r="N1457" s="26">
        <f>Table2[[#This Row],[Mileage]]*-0.25</f>
        <v>0</v>
      </c>
      <c r="O1457" s="13"/>
      <c r="P1457" s="35">
        <f>Table2[[#This Row],[Total Payment Received Before Fees]]+Table2[[#This Row],[Unit Cost]]+Table2[[#This Row],[Shipping Cost]]+Table2[[#This Row],[Amazon Fee]]+Table2[[#This Row],[Parking Fee]]+Table2[[#This Row],[Miscellaneous / Overhead]]</f>
        <v>0</v>
      </c>
      <c r="Q1457" s="38">
        <v>41751</v>
      </c>
    </row>
    <row r="1458" spans="1:17">
      <c r="A1458" s="12" t="s">
        <v>3119</v>
      </c>
      <c r="B1458" s="20"/>
      <c r="F1458" s="46"/>
      <c r="G1458" s="66">
        <f t="shared" si="64"/>
        <v>0</v>
      </c>
      <c r="H1458" s="45"/>
      <c r="I1458" s="45"/>
      <c r="J1458" s="35"/>
      <c r="K1458" s="35"/>
      <c r="L1458" s="35"/>
      <c r="M1458" s="49"/>
      <c r="N1458" s="26">
        <f>Table2[[#This Row],[Mileage]]*-0.25</f>
        <v>0</v>
      </c>
      <c r="O1458" s="13"/>
      <c r="P1458" s="35">
        <f>Table2[[#This Row],[Total Payment Received Before Fees]]+Table2[[#This Row],[Unit Cost]]+Table2[[#This Row],[Shipping Cost]]+Table2[[#This Row],[Amazon Fee]]+Table2[[#This Row],[Parking Fee]]+Table2[[#This Row],[Miscellaneous / Overhead]]</f>
        <v>0</v>
      </c>
      <c r="Q1458" s="38">
        <v>41751</v>
      </c>
    </row>
    <row r="1459" spans="1:17">
      <c r="A1459" s="12" t="s">
        <v>6028</v>
      </c>
      <c r="B1459" s="20"/>
      <c r="F1459" s="46"/>
      <c r="G1459" s="66">
        <f t="shared" si="64"/>
        <v>0</v>
      </c>
      <c r="H1459" s="45"/>
      <c r="I1459" s="45"/>
      <c r="J1459" s="35"/>
      <c r="K1459" s="35"/>
      <c r="L1459" s="35"/>
      <c r="M1459" s="49"/>
      <c r="N1459" s="26">
        <f>Table2[[#This Row],[Mileage]]*-0.25</f>
        <v>0</v>
      </c>
      <c r="O1459" s="13"/>
      <c r="P1459" s="35">
        <f>Table2[[#This Row],[Total Payment Received Before Fees]]+Table2[[#This Row],[Unit Cost]]+Table2[[#This Row],[Shipping Cost]]+Table2[[#This Row],[Amazon Fee]]+Table2[[#This Row],[Parking Fee]]+Table2[[#This Row],[Miscellaneous / Overhead]]</f>
        <v>0</v>
      </c>
      <c r="Q1459" s="38">
        <v>41751</v>
      </c>
    </row>
    <row r="1460" spans="1:17">
      <c r="A1460" s="12">
        <v>41</v>
      </c>
      <c r="B1460" s="20"/>
      <c r="F1460" s="46"/>
      <c r="G1460" s="66">
        <f t="shared" si="64"/>
        <v>0</v>
      </c>
      <c r="H1460" s="45"/>
      <c r="I1460" s="45"/>
      <c r="J1460" s="35"/>
      <c r="K1460" s="35"/>
      <c r="L1460" s="35"/>
      <c r="M1460" s="49"/>
      <c r="N1460" s="26">
        <f>Table2[[#This Row],[Mileage]]*-0.25</f>
        <v>0</v>
      </c>
      <c r="O1460" s="13"/>
      <c r="P1460" s="35">
        <f>Table2[[#This Row],[Total Payment Received Before Fees]]+Table2[[#This Row],[Unit Cost]]+Table2[[#This Row],[Shipping Cost]]+Table2[[#This Row],[Amazon Fee]]+Table2[[#This Row],[Parking Fee]]+Table2[[#This Row],[Miscellaneous / Overhead]]</f>
        <v>0</v>
      </c>
      <c r="Q1460" s="38">
        <v>41751</v>
      </c>
    </row>
    <row r="1461" spans="1:17">
      <c r="A1461" s="12" t="s">
        <v>1936</v>
      </c>
      <c r="B1461" s="20"/>
      <c r="F1461" s="46"/>
      <c r="G1461" s="66">
        <f t="shared" si="64"/>
        <v>0</v>
      </c>
      <c r="H1461" s="45"/>
      <c r="I1461" s="45"/>
      <c r="J1461" s="35"/>
      <c r="K1461" s="35"/>
      <c r="L1461" s="35"/>
      <c r="M1461" s="49"/>
      <c r="N1461" s="26">
        <f>Table2[[#This Row],[Mileage]]*-0.25</f>
        <v>0</v>
      </c>
      <c r="O1461" s="13"/>
      <c r="P1461" s="35">
        <f>Table2[[#This Row],[Total Payment Received Before Fees]]+Table2[[#This Row],[Unit Cost]]+Table2[[#This Row],[Shipping Cost]]+Table2[[#This Row],[Amazon Fee]]+Table2[[#This Row],[Parking Fee]]+Table2[[#This Row],[Miscellaneous / Overhead]]</f>
        <v>0</v>
      </c>
      <c r="Q1461" s="38">
        <v>41752</v>
      </c>
    </row>
    <row r="1462" spans="1:17">
      <c r="A1462" s="12" t="s">
        <v>3119</v>
      </c>
      <c r="B1462" s="20"/>
      <c r="F1462" s="46"/>
      <c r="G1462" s="66">
        <f t="shared" ref="G1462:G1525" si="65">SUM(E1462:F1462)</f>
        <v>0</v>
      </c>
      <c r="H1462" s="45"/>
      <c r="I1462" s="45"/>
      <c r="J1462" s="35"/>
      <c r="K1462" s="35"/>
      <c r="L1462" s="35"/>
      <c r="M1462" s="49"/>
      <c r="N1462" s="26">
        <f>Table2[[#This Row],[Mileage]]*-0.25</f>
        <v>0</v>
      </c>
      <c r="O1462" s="13"/>
      <c r="P1462" s="35">
        <f>Table2[[#This Row],[Total Payment Received Before Fees]]+Table2[[#This Row],[Unit Cost]]+Table2[[#This Row],[Shipping Cost]]+Table2[[#This Row],[Amazon Fee]]+Table2[[#This Row],[Parking Fee]]+Table2[[#This Row],[Miscellaneous / Overhead]]</f>
        <v>0</v>
      </c>
      <c r="Q1462" s="38">
        <v>41752</v>
      </c>
    </row>
    <row r="1463" spans="1:17">
      <c r="A1463" s="12" t="s">
        <v>5833</v>
      </c>
      <c r="B1463" s="20"/>
      <c r="F1463" s="46"/>
      <c r="G1463" s="66">
        <f t="shared" si="65"/>
        <v>0</v>
      </c>
      <c r="H1463" s="45"/>
      <c r="I1463" s="45"/>
      <c r="J1463" s="35"/>
      <c r="K1463" s="35"/>
      <c r="L1463" s="35"/>
      <c r="M1463" s="49"/>
      <c r="N1463" s="26">
        <f>Table2[[#This Row],[Mileage]]*-0.25</f>
        <v>0</v>
      </c>
      <c r="O1463" s="13"/>
      <c r="P1463" s="35">
        <f>Table2[[#This Row],[Total Payment Received Before Fees]]+Table2[[#This Row],[Unit Cost]]+Table2[[#This Row],[Shipping Cost]]+Table2[[#This Row],[Amazon Fee]]+Table2[[#This Row],[Parking Fee]]+Table2[[#This Row],[Miscellaneous / Overhead]]</f>
        <v>0</v>
      </c>
      <c r="Q1463" s="38">
        <v>41752</v>
      </c>
    </row>
    <row r="1464" spans="1:17">
      <c r="A1464" s="12" t="s">
        <v>5775</v>
      </c>
      <c r="B1464" s="20"/>
      <c r="F1464" s="46"/>
      <c r="G1464" s="66">
        <f t="shared" si="65"/>
        <v>0</v>
      </c>
      <c r="H1464" s="45"/>
      <c r="I1464" s="45"/>
      <c r="J1464" s="35"/>
      <c r="K1464" s="35"/>
      <c r="L1464" s="35"/>
      <c r="M1464" s="49"/>
      <c r="N1464" s="26">
        <f>Table2[[#This Row],[Mileage]]*-0.25</f>
        <v>0</v>
      </c>
      <c r="O1464" s="13"/>
      <c r="P1464" s="35">
        <f>Table2[[#This Row],[Total Payment Received Before Fees]]+Table2[[#This Row],[Unit Cost]]+Table2[[#This Row],[Shipping Cost]]+Table2[[#This Row],[Amazon Fee]]+Table2[[#This Row],[Parking Fee]]+Table2[[#This Row],[Miscellaneous / Overhead]]</f>
        <v>0</v>
      </c>
      <c r="Q1464" s="38">
        <v>41752</v>
      </c>
    </row>
    <row r="1465" spans="1:17">
      <c r="A1465" s="12" t="s">
        <v>6974</v>
      </c>
      <c r="B1465" s="20"/>
      <c r="F1465" s="46"/>
      <c r="G1465" s="66">
        <f t="shared" si="65"/>
        <v>0</v>
      </c>
      <c r="H1465" s="45"/>
      <c r="I1465" s="45"/>
      <c r="J1465" s="35"/>
      <c r="K1465" s="35"/>
      <c r="L1465" s="35"/>
      <c r="M1465" s="49"/>
      <c r="N1465" s="26">
        <f>Table2[[#This Row],[Mileage]]*-0.25</f>
        <v>0</v>
      </c>
      <c r="O1465" s="13"/>
      <c r="P1465" s="35">
        <f>Table2[[#This Row],[Total Payment Received Before Fees]]+Table2[[#This Row],[Unit Cost]]+Table2[[#This Row],[Shipping Cost]]+Table2[[#This Row],[Amazon Fee]]+Table2[[#This Row],[Parking Fee]]+Table2[[#This Row],[Miscellaneous / Overhead]]</f>
        <v>0</v>
      </c>
      <c r="Q1465" s="38">
        <v>41752</v>
      </c>
    </row>
    <row r="1466" spans="1:17">
      <c r="A1466" s="12" t="s">
        <v>3117</v>
      </c>
      <c r="B1466" s="20"/>
      <c r="F1466" s="46"/>
      <c r="G1466" s="66">
        <f t="shared" si="65"/>
        <v>0</v>
      </c>
      <c r="H1466" s="45"/>
      <c r="I1466" s="45"/>
      <c r="J1466" s="35"/>
      <c r="K1466" s="35"/>
      <c r="L1466" s="35"/>
      <c r="M1466" s="49"/>
      <c r="N1466" s="26">
        <f>Table2[[#This Row],[Mileage]]*-0.25</f>
        <v>0</v>
      </c>
      <c r="O1466" s="13"/>
      <c r="P1466" s="35">
        <f>Table2[[#This Row],[Total Payment Received Before Fees]]+Table2[[#This Row],[Unit Cost]]+Table2[[#This Row],[Shipping Cost]]+Table2[[#This Row],[Amazon Fee]]+Table2[[#This Row],[Parking Fee]]+Table2[[#This Row],[Miscellaneous / Overhead]]</f>
        <v>0</v>
      </c>
      <c r="Q1466" s="38">
        <v>41752</v>
      </c>
    </row>
    <row r="1467" spans="1:17">
      <c r="A1467" s="12" t="s">
        <v>189</v>
      </c>
      <c r="B1467" s="20"/>
      <c r="F1467" s="46"/>
      <c r="G1467" s="66">
        <f t="shared" si="65"/>
        <v>0</v>
      </c>
      <c r="H1467" s="45"/>
      <c r="I1467" s="45"/>
      <c r="J1467" s="35"/>
      <c r="K1467" s="35"/>
      <c r="L1467" s="35"/>
      <c r="M1467" s="49"/>
      <c r="N1467" s="26">
        <f>Table2[[#This Row],[Mileage]]*-0.25</f>
        <v>0</v>
      </c>
      <c r="O1467" s="13"/>
      <c r="P1467" s="35">
        <f>Table2[[#This Row],[Total Payment Received Before Fees]]+Table2[[#This Row],[Unit Cost]]+Table2[[#This Row],[Shipping Cost]]+Table2[[#This Row],[Amazon Fee]]+Table2[[#This Row],[Parking Fee]]+Table2[[#This Row],[Miscellaneous / Overhead]]</f>
        <v>0</v>
      </c>
      <c r="Q1467" s="38">
        <v>41752</v>
      </c>
    </row>
    <row r="1468" spans="1:17">
      <c r="A1468" s="12" t="s">
        <v>3119</v>
      </c>
      <c r="B1468" s="20"/>
      <c r="F1468" s="46"/>
      <c r="G1468" s="66">
        <f t="shared" si="65"/>
        <v>0</v>
      </c>
      <c r="H1468" s="45"/>
      <c r="I1468" s="45"/>
      <c r="J1468" s="35"/>
      <c r="K1468" s="35"/>
      <c r="L1468" s="35"/>
      <c r="M1468" s="49"/>
      <c r="N1468" s="26">
        <f>Table2[[#This Row],[Mileage]]*-0.25</f>
        <v>0</v>
      </c>
      <c r="O1468" s="13"/>
      <c r="P1468" s="35">
        <f>Table2[[#This Row],[Total Payment Received Before Fees]]+Table2[[#This Row],[Unit Cost]]+Table2[[#This Row],[Shipping Cost]]+Table2[[#This Row],[Amazon Fee]]+Table2[[#This Row],[Parking Fee]]+Table2[[#This Row],[Miscellaneous / Overhead]]</f>
        <v>0</v>
      </c>
      <c r="Q1468" s="38">
        <v>41752</v>
      </c>
    </row>
    <row r="1469" spans="1:17">
      <c r="A1469" s="12" t="s">
        <v>3119</v>
      </c>
      <c r="B1469" s="20"/>
      <c r="F1469" s="46"/>
      <c r="G1469" s="66">
        <f t="shared" si="65"/>
        <v>0</v>
      </c>
      <c r="H1469" s="45"/>
      <c r="I1469" s="45"/>
      <c r="J1469" s="35"/>
      <c r="K1469" s="35"/>
      <c r="L1469" s="35"/>
      <c r="M1469" s="49"/>
      <c r="N1469" s="26">
        <f>Table2[[#This Row],[Mileage]]*-0.25</f>
        <v>0</v>
      </c>
      <c r="O1469" s="13"/>
      <c r="P1469" s="35">
        <f>Table2[[#This Row],[Total Payment Received Before Fees]]+Table2[[#This Row],[Unit Cost]]+Table2[[#This Row],[Shipping Cost]]+Table2[[#This Row],[Amazon Fee]]+Table2[[#This Row],[Parking Fee]]+Table2[[#This Row],[Miscellaneous / Overhead]]</f>
        <v>0</v>
      </c>
      <c r="Q1469" s="38">
        <v>41752</v>
      </c>
    </row>
    <row r="1470" spans="1:17">
      <c r="A1470" s="12" t="s">
        <v>2802</v>
      </c>
      <c r="B1470" s="20"/>
      <c r="F1470" s="46"/>
      <c r="G1470" s="66">
        <f t="shared" si="65"/>
        <v>0</v>
      </c>
      <c r="H1470" s="45"/>
      <c r="I1470" s="45"/>
      <c r="J1470" s="35"/>
      <c r="K1470" s="35"/>
      <c r="L1470" s="35"/>
      <c r="M1470" s="49"/>
      <c r="N1470" s="26">
        <f>Table2[[#This Row],[Mileage]]*-0.25</f>
        <v>0</v>
      </c>
      <c r="O1470" s="13"/>
      <c r="P1470" s="35">
        <f>Table2[[#This Row],[Total Payment Received Before Fees]]+Table2[[#This Row],[Unit Cost]]+Table2[[#This Row],[Shipping Cost]]+Table2[[#This Row],[Amazon Fee]]+Table2[[#This Row],[Parking Fee]]+Table2[[#This Row],[Miscellaneous / Overhead]]</f>
        <v>0</v>
      </c>
      <c r="Q1470" s="38">
        <v>41752</v>
      </c>
    </row>
    <row r="1471" spans="1:17">
      <c r="A1471" s="12" t="s">
        <v>3119</v>
      </c>
      <c r="B1471" s="20"/>
      <c r="F1471" s="46"/>
      <c r="G1471" s="66">
        <f t="shared" si="65"/>
        <v>0</v>
      </c>
      <c r="H1471" s="45"/>
      <c r="I1471" s="45"/>
      <c r="J1471" s="35"/>
      <c r="K1471" s="35"/>
      <c r="L1471" s="35"/>
      <c r="M1471" s="49"/>
      <c r="N1471" s="26">
        <f>Table2[[#This Row],[Mileage]]*-0.25</f>
        <v>0</v>
      </c>
      <c r="O1471" s="13"/>
      <c r="P1471" s="35">
        <f>Table2[[#This Row],[Total Payment Received Before Fees]]+Table2[[#This Row],[Unit Cost]]+Table2[[#This Row],[Shipping Cost]]+Table2[[#This Row],[Amazon Fee]]+Table2[[#This Row],[Parking Fee]]+Table2[[#This Row],[Miscellaneous / Overhead]]</f>
        <v>0</v>
      </c>
      <c r="Q1471" s="38">
        <v>41752</v>
      </c>
    </row>
    <row r="1472" spans="1:17">
      <c r="A1472" s="12" t="s">
        <v>2986</v>
      </c>
      <c r="B1472" s="20"/>
      <c r="F1472" s="46"/>
      <c r="G1472" s="66">
        <f t="shared" si="65"/>
        <v>0</v>
      </c>
      <c r="H1472" s="45"/>
      <c r="I1472" s="45"/>
      <c r="J1472" s="35"/>
      <c r="K1472" s="35"/>
      <c r="L1472" s="35"/>
      <c r="M1472" s="49"/>
      <c r="N1472" s="26">
        <f>Table2[[#This Row],[Mileage]]*-0.25</f>
        <v>0</v>
      </c>
      <c r="O1472" s="13"/>
      <c r="P1472" s="35">
        <f>Table2[[#This Row],[Total Payment Received Before Fees]]+Table2[[#This Row],[Unit Cost]]+Table2[[#This Row],[Shipping Cost]]+Table2[[#This Row],[Amazon Fee]]+Table2[[#This Row],[Parking Fee]]+Table2[[#This Row],[Miscellaneous / Overhead]]</f>
        <v>0</v>
      </c>
      <c r="Q1472" s="38">
        <v>41752</v>
      </c>
    </row>
    <row r="1473" spans="1:17">
      <c r="A1473" s="12" t="s">
        <v>3119</v>
      </c>
      <c r="B1473" s="20"/>
      <c r="F1473" s="46"/>
      <c r="G1473" s="66">
        <f t="shared" si="65"/>
        <v>0</v>
      </c>
      <c r="H1473" s="45"/>
      <c r="I1473" s="45"/>
      <c r="J1473" s="35"/>
      <c r="K1473" s="35"/>
      <c r="L1473" s="35"/>
      <c r="M1473" s="49"/>
      <c r="N1473" s="26">
        <f>Table2[[#This Row],[Mileage]]*-0.25</f>
        <v>0</v>
      </c>
      <c r="O1473" s="13"/>
      <c r="P1473" s="35">
        <f>Table2[[#This Row],[Total Payment Received Before Fees]]+Table2[[#This Row],[Unit Cost]]+Table2[[#This Row],[Shipping Cost]]+Table2[[#This Row],[Amazon Fee]]+Table2[[#This Row],[Parking Fee]]+Table2[[#This Row],[Miscellaneous / Overhead]]</f>
        <v>0</v>
      </c>
      <c r="Q1473" s="38">
        <v>41752</v>
      </c>
    </row>
    <row r="1474" spans="1:17">
      <c r="A1474" s="12" t="s">
        <v>827</v>
      </c>
      <c r="B1474" s="20"/>
      <c r="F1474" s="46"/>
      <c r="G1474" s="66">
        <f t="shared" si="65"/>
        <v>0</v>
      </c>
      <c r="H1474" s="45"/>
      <c r="I1474" s="45"/>
      <c r="J1474" s="35"/>
      <c r="K1474" s="35"/>
      <c r="L1474" s="35"/>
      <c r="M1474" s="49"/>
      <c r="N1474" s="26">
        <f>Table2[[#This Row],[Mileage]]*-0.25</f>
        <v>0</v>
      </c>
      <c r="O1474" s="13"/>
      <c r="P1474" s="35">
        <f>Table2[[#This Row],[Total Payment Received Before Fees]]+Table2[[#This Row],[Unit Cost]]+Table2[[#This Row],[Shipping Cost]]+Table2[[#This Row],[Amazon Fee]]+Table2[[#This Row],[Parking Fee]]+Table2[[#This Row],[Miscellaneous / Overhead]]</f>
        <v>0</v>
      </c>
      <c r="Q1474" s="38">
        <v>41752</v>
      </c>
    </row>
    <row r="1475" spans="1:17">
      <c r="A1475" s="12" t="s">
        <v>2061</v>
      </c>
      <c r="B1475" s="20"/>
      <c r="F1475" s="46"/>
      <c r="G1475" s="66">
        <f t="shared" si="65"/>
        <v>0</v>
      </c>
      <c r="H1475" s="45"/>
      <c r="I1475" s="45"/>
      <c r="J1475" s="35"/>
      <c r="K1475" s="35"/>
      <c r="L1475" s="35"/>
      <c r="M1475" s="49"/>
      <c r="N1475" s="26">
        <f>Table2[[#This Row],[Mileage]]*-0.25</f>
        <v>0</v>
      </c>
      <c r="O1475" s="13"/>
      <c r="P1475" s="35">
        <f>Table2[[#This Row],[Total Payment Received Before Fees]]+Table2[[#This Row],[Unit Cost]]+Table2[[#This Row],[Shipping Cost]]+Table2[[#This Row],[Amazon Fee]]+Table2[[#This Row],[Parking Fee]]+Table2[[#This Row],[Miscellaneous / Overhead]]</f>
        <v>0</v>
      </c>
      <c r="Q1475" s="38">
        <v>41752</v>
      </c>
    </row>
    <row r="1476" spans="1:17">
      <c r="A1476" s="12" t="s">
        <v>3119</v>
      </c>
      <c r="B1476" s="20"/>
      <c r="F1476" s="46"/>
      <c r="G1476" s="66">
        <f t="shared" si="65"/>
        <v>0</v>
      </c>
      <c r="H1476" s="45"/>
      <c r="I1476" s="45"/>
      <c r="J1476" s="35"/>
      <c r="K1476" s="35"/>
      <c r="L1476" s="35"/>
      <c r="M1476" s="49"/>
      <c r="N1476" s="26">
        <f>Table2[[#This Row],[Mileage]]*-0.25</f>
        <v>0</v>
      </c>
      <c r="O1476" s="13"/>
      <c r="P1476" s="35">
        <f>Table2[[#This Row],[Total Payment Received Before Fees]]+Table2[[#This Row],[Unit Cost]]+Table2[[#This Row],[Shipping Cost]]+Table2[[#This Row],[Amazon Fee]]+Table2[[#This Row],[Parking Fee]]+Table2[[#This Row],[Miscellaneous / Overhead]]</f>
        <v>0</v>
      </c>
      <c r="Q1476" s="38">
        <v>41752</v>
      </c>
    </row>
    <row r="1477" spans="1:17">
      <c r="A1477" s="12" t="s">
        <v>6905</v>
      </c>
      <c r="B1477" s="20"/>
      <c r="F1477" s="46"/>
      <c r="G1477" s="66">
        <f t="shared" si="65"/>
        <v>0</v>
      </c>
      <c r="H1477" s="45"/>
      <c r="I1477" s="45"/>
      <c r="J1477" s="35"/>
      <c r="K1477" s="35"/>
      <c r="L1477" s="35"/>
      <c r="M1477" s="49"/>
      <c r="N1477" s="26">
        <f>Table2[[#This Row],[Mileage]]*-0.25</f>
        <v>0</v>
      </c>
      <c r="O1477" s="13"/>
      <c r="P1477" s="35">
        <f>Table2[[#This Row],[Total Payment Received Before Fees]]+Table2[[#This Row],[Unit Cost]]+Table2[[#This Row],[Shipping Cost]]+Table2[[#This Row],[Amazon Fee]]+Table2[[#This Row],[Parking Fee]]+Table2[[#This Row],[Miscellaneous / Overhead]]</f>
        <v>0</v>
      </c>
      <c r="Q1477" s="38">
        <v>41752</v>
      </c>
    </row>
    <row r="1478" spans="1:17">
      <c r="A1478" s="12" t="s">
        <v>1476</v>
      </c>
      <c r="B1478" s="20"/>
      <c r="F1478" s="46"/>
      <c r="G1478" s="66">
        <f t="shared" si="65"/>
        <v>0</v>
      </c>
      <c r="H1478" s="45"/>
      <c r="I1478" s="45"/>
      <c r="J1478" s="35"/>
      <c r="K1478" s="35"/>
      <c r="L1478" s="35"/>
      <c r="M1478" s="49"/>
      <c r="N1478" s="26">
        <f>Table2[[#This Row],[Mileage]]*-0.25</f>
        <v>0</v>
      </c>
      <c r="O1478" s="13"/>
      <c r="P1478" s="35">
        <f>Table2[[#This Row],[Total Payment Received Before Fees]]+Table2[[#This Row],[Unit Cost]]+Table2[[#This Row],[Shipping Cost]]+Table2[[#This Row],[Amazon Fee]]+Table2[[#This Row],[Parking Fee]]+Table2[[#This Row],[Miscellaneous / Overhead]]</f>
        <v>0</v>
      </c>
      <c r="Q1478" s="38">
        <v>41752</v>
      </c>
    </row>
    <row r="1479" spans="1:17">
      <c r="A1479" s="12" t="s">
        <v>3119</v>
      </c>
      <c r="B1479" s="20"/>
      <c r="F1479" s="46"/>
      <c r="G1479" s="66">
        <f t="shared" si="65"/>
        <v>0</v>
      </c>
      <c r="H1479" s="45"/>
      <c r="I1479" s="45"/>
      <c r="J1479" s="35"/>
      <c r="K1479" s="35"/>
      <c r="L1479" s="35"/>
      <c r="M1479" s="49"/>
      <c r="N1479" s="26">
        <f>Table2[[#This Row],[Mileage]]*-0.25</f>
        <v>0</v>
      </c>
      <c r="O1479" s="13"/>
      <c r="P1479" s="35">
        <f>Table2[[#This Row],[Total Payment Received Before Fees]]+Table2[[#This Row],[Unit Cost]]+Table2[[#This Row],[Shipping Cost]]+Table2[[#This Row],[Amazon Fee]]+Table2[[#This Row],[Parking Fee]]+Table2[[#This Row],[Miscellaneous / Overhead]]</f>
        <v>0</v>
      </c>
      <c r="Q1479" s="38">
        <v>41753</v>
      </c>
    </row>
    <row r="1480" spans="1:17">
      <c r="A1480" s="12" t="s">
        <v>3119</v>
      </c>
      <c r="B1480" s="20"/>
      <c r="F1480" s="46"/>
      <c r="G1480" s="66">
        <f t="shared" si="65"/>
        <v>0</v>
      </c>
      <c r="H1480" s="45"/>
      <c r="I1480" s="45"/>
      <c r="J1480" s="35"/>
      <c r="K1480" s="35"/>
      <c r="L1480" s="35"/>
      <c r="M1480" s="49"/>
      <c r="N1480" s="26">
        <f>Table2[[#This Row],[Mileage]]*-0.25</f>
        <v>0</v>
      </c>
      <c r="O1480" s="13"/>
      <c r="P1480" s="35">
        <f>Table2[[#This Row],[Total Payment Received Before Fees]]+Table2[[#This Row],[Unit Cost]]+Table2[[#This Row],[Shipping Cost]]+Table2[[#This Row],[Amazon Fee]]+Table2[[#This Row],[Parking Fee]]+Table2[[#This Row],[Miscellaneous / Overhead]]</f>
        <v>0</v>
      </c>
      <c r="Q1480" s="38">
        <v>41753</v>
      </c>
    </row>
    <row r="1481" spans="1:17">
      <c r="A1481" s="12" t="s">
        <v>2822</v>
      </c>
      <c r="B1481" s="20"/>
      <c r="F1481" s="46"/>
      <c r="G1481" s="66">
        <f t="shared" si="65"/>
        <v>0</v>
      </c>
      <c r="H1481" s="45"/>
      <c r="I1481" s="45"/>
      <c r="J1481" s="35"/>
      <c r="K1481" s="35"/>
      <c r="L1481" s="35"/>
      <c r="M1481" s="49"/>
      <c r="N1481" s="26">
        <f>Table2[[#This Row],[Mileage]]*-0.25</f>
        <v>0</v>
      </c>
      <c r="O1481" s="13"/>
      <c r="P1481" s="35">
        <f>Table2[[#This Row],[Total Payment Received Before Fees]]+Table2[[#This Row],[Unit Cost]]+Table2[[#This Row],[Shipping Cost]]+Table2[[#This Row],[Amazon Fee]]+Table2[[#This Row],[Parking Fee]]+Table2[[#This Row],[Miscellaneous / Overhead]]</f>
        <v>0</v>
      </c>
      <c r="Q1481" s="38">
        <v>41753</v>
      </c>
    </row>
    <row r="1482" spans="1:17">
      <c r="A1482" s="12">
        <v>1</v>
      </c>
      <c r="B1482" s="20"/>
      <c r="F1482" s="46"/>
      <c r="G1482" s="66">
        <f t="shared" si="65"/>
        <v>0</v>
      </c>
      <c r="H1482" s="45"/>
      <c r="I1482" s="45"/>
      <c r="J1482" s="35"/>
      <c r="K1482" s="35"/>
      <c r="L1482" s="35"/>
      <c r="M1482" s="49"/>
      <c r="N1482" s="26">
        <f>Table2[[#This Row],[Mileage]]*-0.25</f>
        <v>0</v>
      </c>
      <c r="O1482" s="13"/>
      <c r="P1482" s="35">
        <f>Table2[[#This Row],[Total Payment Received Before Fees]]+Table2[[#This Row],[Unit Cost]]+Table2[[#This Row],[Shipping Cost]]+Table2[[#This Row],[Amazon Fee]]+Table2[[#This Row],[Parking Fee]]+Table2[[#This Row],[Miscellaneous / Overhead]]</f>
        <v>0</v>
      </c>
      <c r="Q1482" s="38">
        <v>41753</v>
      </c>
    </row>
    <row r="1483" spans="1:17">
      <c r="A1483" s="12" t="s">
        <v>2985</v>
      </c>
      <c r="B1483" s="20"/>
      <c r="F1483" s="46"/>
      <c r="G1483" s="66">
        <f t="shared" si="65"/>
        <v>0</v>
      </c>
      <c r="H1483" s="45"/>
      <c r="I1483" s="45"/>
      <c r="J1483" s="35"/>
      <c r="K1483" s="35"/>
      <c r="L1483" s="35"/>
      <c r="M1483" s="49"/>
      <c r="N1483" s="26">
        <f>Table2[[#This Row],[Mileage]]*-0.25</f>
        <v>0</v>
      </c>
      <c r="O1483" s="13"/>
      <c r="P1483" s="35">
        <f>Table2[[#This Row],[Total Payment Received Before Fees]]+Table2[[#This Row],[Unit Cost]]+Table2[[#This Row],[Shipping Cost]]+Table2[[#This Row],[Amazon Fee]]+Table2[[#This Row],[Parking Fee]]+Table2[[#This Row],[Miscellaneous / Overhead]]</f>
        <v>0</v>
      </c>
      <c r="Q1483" s="38">
        <v>41753</v>
      </c>
    </row>
    <row r="1484" spans="1:17">
      <c r="A1484" s="12" t="s">
        <v>3119</v>
      </c>
      <c r="B1484" s="20"/>
      <c r="F1484" s="46"/>
      <c r="G1484" s="66">
        <f t="shared" si="65"/>
        <v>0</v>
      </c>
      <c r="H1484" s="45"/>
      <c r="I1484" s="45"/>
      <c r="J1484" s="35"/>
      <c r="K1484" s="35"/>
      <c r="L1484" s="35"/>
      <c r="M1484" s="49"/>
      <c r="N1484" s="26">
        <f>Table2[[#This Row],[Mileage]]*-0.25</f>
        <v>0</v>
      </c>
      <c r="O1484" s="13"/>
      <c r="P1484" s="35">
        <f>Table2[[#This Row],[Total Payment Received Before Fees]]+Table2[[#This Row],[Unit Cost]]+Table2[[#This Row],[Shipping Cost]]+Table2[[#This Row],[Amazon Fee]]+Table2[[#This Row],[Parking Fee]]+Table2[[#This Row],[Miscellaneous / Overhead]]</f>
        <v>0</v>
      </c>
      <c r="Q1484" s="38">
        <v>41753</v>
      </c>
    </row>
    <row r="1485" spans="1:17">
      <c r="A1485" s="12" t="s">
        <v>3481</v>
      </c>
      <c r="B1485" s="20"/>
      <c r="F1485" s="46"/>
      <c r="G1485" s="66">
        <f t="shared" si="65"/>
        <v>0</v>
      </c>
      <c r="H1485" s="45"/>
      <c r="I1485" s="45"/>
      <c r="J1485" s="35"/>
      <c r="K1485" s="35"/>
      <c r="L1485" s="35"/>
      <c r="M1485" s="49"/>
      <c r="N1485" s="26">
        <f>Table2[[#This Row],[Mileage]]*-0.25</f>
        <v>0</v>
      </c>
      <c r="O1485" s="13"/>
      <c r="P1485" s="35">
        <f>Table2[[#This Row],[Total Payment Received Before Fees]]+Table2[[#This Row],[Unit Cost]]+Table2[[#This Row],[Shipping Cost]]+Table2[[#This Row],[Amazon Fee]]+Table2[[#This Row],[Parking Fee]]+Table2[[#This Row],[Miscellaneous / Overhead]]</f>
        <v>0</v>
      </c>
      <c r="Q1485" s="38">
        <v>41753</v>
      </c>
    </row>
    <row r="1486" spans="1:17">
      <c r="A1486" s="12" t="s">
        <v>2822</v>
      </c>
      <c r="B1486" s="20"/>
      <c r="F1486" s="46"/>
      <c r="G1486" s="66">
        <f t="shared" si="65"/>
        <v>0</v>
      </c>
      <c r="H1486" s="45"/>
      <c r="I1486" s="45"/>
      <c r="J1486" s="35"/>
      <c r="K1486" s="35"/>
      <c r="L1486" s="35"/>
      <c r="M1486" s="49"/>
      <c r="N1486" s="26">
        <f>Table2[[#This Row],[Mileage]]*-0.25</f>
        <v>0</v>
      </c>
      <c r="O1486" s="13"/>
      <c r="P1486" s="35">
        <f>Table2[[#This Row],[Total Payment Received Before Fees]]+Table2[[#This Row],[Unit Cost]]+Table2[[#This Row],[Shipping Cost]]+Table2[[#This Row],[Amazon Fee]]+Table2[[#This Row],[Parking Fee]]+Table2[[#This Row],[Miscellaneous / Overhead]]</f>
        <v>0</v>
      </c>
      <c r="Q1486" s="38">
        <v>41753</v>
      </c>
    </row>
    <row r="1487" spans="1:17">
      <c r="A1487" s="12" t="s">
        <v>2995</v>
      </c>
      <c r="B1487" s="20"/>
      <c r="F1487" s="46"/>
      <c r="G1487" s="66">
        <f t="shared" si="65"/>
        <v>0</v>
      </c>
      <c r="H1487" s="45"/>
      <c r="I1487" s="45"/>
      <c r="J1487" s="35"/>
      <c r="K1487" s="35"/>
      <c r="L1487" s="35"/>
      <c r="M1487" s="49"/>
      <c r="N1487" s="26">
        <f>Table2[[#This Row],[Mileage]]*-0.25</f>
        <v>0</v>
      </c>
      <c r="O1487" s="13"/>
      <c r="P1487" s="35">
        <f>Table2[[#This Row],[Total Payment Received Before Fees]]+Table2[[#This Row],[Unit Cost]]+Table2[[#This Row],[Shipping Cost]]+Table2[[#This Row],[Amazon Fee]]+Table2[[#This Row],[Parking Fee]]+Table2[[#This Row],[Miscellaneous / Overhead]]</f>
        <v>0</v>
      </c>
      <c r="Q1487" s="38">
        <v>41753</v>
      </c>
    </row>
    <row r="1488" spans="1:17">
      <c r="A1488" s="12" t="s">
        <v>3119</v>
      </c>
      <c r="B1488" s="20"/>
      <c r="F1488" s="46"/>
      <c r="G1488" s="66">
        <f t="shared" si="65"/>
        <v>0</v>
      </c>
      <c r="H1488" s="45"/>
      <c r="I1488" s="45"/>
      <c r="J1488" s="35"/>
      <c r="K1488" s="35"/>
      <c r="L1488" s="35"/>
      <c r="M1488" s="49"/>
      <c r="N1488" s="26">
        <f>Table2[[#This Row],[Mileage]]*-0.25</f>
        <v>0</v>
      </c>
      <c r="O1488" s="13"/>
      <c r="P1488" s="35">
        <f>Table2[[#This Row],[Total Payment Received Before Fees]]+Table2[[#This Row],[Unit Cost]]+Table2[[#This Row],[Shipping Cost]]+Table2[[#This Row],[Amazon Fee]]+Table2[[#This Row],[Parking Fee]]+Table2[[#This Row],[Miscellaneous / Overhead]]</f>
        <v>0</v>
      </c>
      <c r="Q1488" s="38">
        <v>41753</v>
      </c>
    </row>
    <row r="1489" spans="1:17">
      <c r="A1489" s="12" t="s">
        <v>323</v>
      </c>
      <c r="B1489" s="20"/>
      <c r="F1489" s="46"/>
      <c r="G1489" s="66">
        <f t="shared" si="65"/>
        <v>0</v>
      </c>
      <c r="H1489" s="45"/>
      <c r="I1489" s="45"/>
      <c r="J1489" s="35"/>
      <c r="K1489" s="35"/>
      <c r="L1489" s="35"/>
      <c r="M1489" s="49"/>
      <c r="N1489" s="26">
        <f>Table2[[#This Row],[Mileage]]*-0.25</f>
        <v>0</v>
      </c>
      <c r="O1489" s="13"/>
      <c r="P1489" s="35">
        <f>Table2[[#This Row],[Total Payment Received Before Fees]]+Table2[[#This Row],[Unit Cost]]+Table2[[#This Row],[Shipping Cost]]+Table2[[#This Row],[Amazon Fee]]+Table2[[#This Row],[Parking Fee]]+Table2[[#This Row],[Miscellaneous / Overhead]]</f>
        <v>0</v>
      </c>
      <c r="Q1489" s="38">
        <v>41754</v>
      </c>
    </row>
    <row r="1490" spans="1:17">
      <c r="A1490" s="12" t="s">
        <v>3119</v>
      </c>
      <c r="B1490" s="20"/>
      <c r="F1490" s="46"/>
      <c r="G1490" s="66">
        <f t="shared" si="65"/>
        <v>0</v>
      </c>
      <c r="H1490" s="45"/>
      <c r="I1490" s="45"/>
      <c r="J1490" s="35"/>
      <c r="K1490" s="35"/>
      <c r="L1490" s="35"/>
      <c r="M1490" s="49"/>
      <c r="N1490" s="26">
        <f>Table2[[#This Row],[Mileage]]*-0.25</f>
        <v>0</v>
      </c>
      <c r="O1490" s="13"/>
      <c r="P1490" s="35">
        <f>Table2[[#This Row],[Total Payment Received Before Fees]]+Table2[[#This Row],[Unit Cost]]+Table2[[#This Row],[Shipping Cost]]+Table2[[#This Row],[Amazon Fee]]+Table2[[#This Row],[Parking Fee]]+Table2[[#This Row],[Miscellaneous / Overhead]]</f>
        <v>0</v>
      </c>
      <c r="Q1490" s="38">
        <v>41754</v>
      </c>
    </row>
    <row r="1491" spans="1:17">
      <c r="A1491" s="12" t="s">
        <v>3119</v>
      </c>
      <c r="B1491" s="20"/>
      <c r="F1491" s="46"/>
      <c r="G1491" s="66">
        <f t="shared" si="65"/>
        <v>0</v>
      </c>
      <c r="H1491" s="45"/>
      <c r="I1491" s="45"/>
      <c r="J1491" s="35"/>
      <c r="K1491" s="35"/>
      <c r="L1491" s="35"/>
      <c r="M1491" s="49"/>
      <c r="N1491" s="26">
        <f>Table2[[#This Row],[Mileage]]*-0.25</f>
        <v>0</v>
      </c>
      <c r="O1491" s="13"/>
      <c r="P1491" s="35">
        <f>Table2[[#This Row],[Total Payment Received Before Fees]]+Table2[[#This Row],[Unit Cost]]+Table2[[#This Row],[Shipping Cost]]+Table2[[#This Row],[Amazon Fee]]+Table2[[#This Row],[Parking Fee]]+Table2[[#This Row],[Miscellaneous / Overhead]]</f>
        <v>0</v>
      </c>
      <c r="Q1491" s="38">
        <v>41754</v>
      </c>
    </row>
    <row r="1492" spans="1:17">
      <c r="A1492" s="12" t="s">
        <v>1994</v>
      </c>
      <c r="B1492" s="20"/>
      <c r="F1492" s="46"/>
      <c r="G1492" s="66">
        <f t="shared" si="65"/>
        <v>0</v>
      </c>
      <c r="H1492" s="45"/>
      <c r="I1492" s="45"/>
      <c r="J1492" s="35"/>
      <c r="K1492" s="35"/>
      <c r="L1492" s="35"/>
      <c r="M1492" s="49"/>
      <c r="N1492" s="26">
        <f>Table2[[#This Row],[Mileage]]*-0.25</f>
        <v>0</v>
      </c>
      <c r="O1492" s="13"/>
      <c r="P1492" s="35">
        <f>Table2[[#This Row],[Total Payment Received Before Fees]]+Table2[[#This Row],[Unit Cost]]+Table2[[#This Row],[Shipping Cost]]+Table2[[#This Row],[Amazon Fee]]+Table2[[#This Row],[Parking Fee]]+Table2[[#This Row],[Miscellaneous / Overhead]]</f>
        <v>0</v>
      </c>
      <c r="Q1492" s="38">
        <v>41754</v>
      </c>
    </row>
    <row r="1493" spans="1:17">
      <c r="A1493" s="12" t="s">
        <v>6944</v>
      </c>
      <c r="B1493" s="20"/>
      <c r="F1493" s="46"/>
      <c r="G1493" s="66">
        <f t="shared" si="65"/>
        <v>0</v>
      </c>
      <c r="H1493" s="45"/>
      <c r="I1493" s="45"/>
      <c r="J1493" s="35"/>
      <c r="K1493" s="35"/>
      <c r="L1493" s="35"/>
      <c r="M1493" s="49"/>
      <c r="N1493" s="26">
        <f>Table2[[#This Row],[Mileage]]*-0.25</f>
        <v>0</v>
      </c>
      <c r="O1493" s="13"/>
      <c r="P1493" s="35">
        <f>Table2[[#This Row],[Total Payment Received Before Fees]]+Table2[[#This Row],[Unit Cost]]+Table2[[#This Row],[Shipping Cost]]+Table2[[#This Row],[Amazon Fee]]+Table2[[#This Row],[Parking Fee]]+Table2[[#This Row],[Miscellaneous / Overhead]]</f>
        <v>0</v>
      </c>
      <c r="Q1493" s="38">
        <v>41754</v>
      </c>
    </row>
    <row r="1494" spans="1:17">
      <c r="A1494" s="12" t="s">
        <v>3001</v>
      </c>
      <c r="B1494" s="20"/>
      <c r="F1494" s="46"/>
      <c r="G1494" s="66">
        <f t="shared" si="65"/>
        <v>0</v>
      </c>
      <c r="H1494" s="45"/>
      <c r="I1494" s="45"/>
      <c r="J1494" s="35"/>
      <c r="K1494" s="35"/>
      <c r="L1494" s="35"/>
      <c r="M1494" s="49"/>
      <c r="N1494" s="26">
        <f>Table2[[#This Row],[Mileage]]*-0.25</f>
        <v>0</v>
      </c>
      <c r="O1494" s="13"/>
      <c r="P1494" s="35">
        <f>Table2[[#This Row],[Total Payment Received Before Fees]]+Table2[[#This Row],[Unit Cost]]+Table2[[#This Row],[Shipping Cost]]+Table2[[#This Row],[Amazon Fee]]+Table2[[#This Row],[Parking Fee]]+Table2[[#This Row],[Miscellaneous / Overhead]]</f>
        <v>0</v>
      </c>
      <c r="Q1494" s="38">
        <v>41754</v>
      </c>
    </row>
    <row r="1495" spans="1:17">
      <c r="A1495" s="12" t="s">
        <v>1013</v>
      </c>
      <c r="B1495" s="20"/>
      <c r="F1495" s="46"/>
      <c r="G1495" s="66">
        <f t="shared" si="65"/>
        <v>0</v>
      </c>
      <c r="H1495" s="45"/>
      <c r="I1495" s="45"/>
      <c r="J1495" s="35"/>
      <c r="K1495" s="35"/>
      <c r="L1495" s="35"/>
      <c r="M1495" s="49"/>
      <c r="N1495" s="26">
        <f>Table2[[#This Row],[Mileage]]*-0.25</f>
        <v>0</v>
      </c>
      <c r="O1495" s="13"/>
      <c r="P1495" s="35">
        <f>Table2[[#This Row],[Total Payment Received Before Fees]]+Table2[[#This Row],[Unit Cost]]+Table2[[#This Row],[Shipping Cost]]+Table2[[#This Row],[Amazon Fee]]+Table2[[#This Row],[Parking Fee]]+Table2[[#This Row],[Miscellaneous / Overhead]]</f>
        <v>0</v>
      </c>
      <c r="Q1495" s="38">
        <v>41754</v>
      </c>
    </row>
    <row r="1496" spans="1:17">
      <c r="A1496" s="12" t="s">
        <v>1552</v>
      </c>
      <c r="B1496" s="20"/>
      <c r="F1496" s="46"/>
      <c r="G1496" s="66">
        <f t="shared" si="65"/>
        <v>0</v>
      </c>
      <c r="H1496" s="45"/>
      <c r="I1496" s="45"/>
      <c r="J1496" s="35"/>
      <c r="K1496" s="35"/>
      <c r="L1496" s="35"/>
      <c r="M1496" s="49"/>
      <c r="N1496" s="26">
        <f>Table2[[#This Row],[Mileage]]*-0.25</f>
        <v>0</v>
      </c>
      <c r="O1496" s="13"/>
      <c r="P1496" s="35">
        <f>Table2[[#This Row],[Total Payment Received Before Fees]]+Table2[[#This Row],[Unit Cost]]+Table2[[#This Row],[Shipping Cost]]+Table2[[#This Row],[Amazon Fee]]+Table2[[#This Row],[Parking Fee]]+Table2[[#This Row],[Miscellaneous / Overhead]]</f>
        <v>0</v>
      </c>
      <c r="Q1496" s="38">
        <v>41754</v>
      </c>
    </row>
    <row r="1497" spans="1:17">
      <c r="A1497" s="12" t="s">
        <v>102</v>
      </c>
      <c r="B1497" s="20"/>
      <c r="F1497" s="46"/>
      <c r="G1497" s="66">
        <f t="shared" si="65"/>
        <v>0</v>
      </c>
      <c r="H1497" s="45"/>
      <c r="I1497" s="45"/>
      <c r="J1497" s="35"/>
      <c r="K1497" s="35"/>
      <c r="L1497" s="35"/>
      <c r="M1497" s="49"/>
      <c r="N1497" s="26">
        <f>Table2[[#This Row],[Mileage]]*-0.25</f>
        <v>0</v>
      </c>
      <c r="O1497" s="13"/>
      <c r="P1497" s="35">
        <f>Table2[[#This Row],[Total Payment Received Before Fees]]+Table2[[#This Row],[Unit Cost]]+Table2[[#This Row],[Shipping Cost]]+Table2[[#This Row],[Amazon Fee]]+Table2[[#This Row],[Parking Fee]]+Table2[[#This Row],[Miscellaneous / Overhead]]</f>
        <v>0</v>
      </c>
      <c r="Q1497" s="38">
        <v>41754</v>
      </c>
    </row>
    <row r="1498" spans="1:17">
      <c r="A1498" s="12" t="s">
        <v>2346</v>
      </c>
      <c r="B1498" s="20"/>
      <c r="F1498" s="46"/>
      <c r="G1498" s="66">
        <f t="shared" si="65"/>
        <v>0</v>
      </c>
      <c r="H1498" s="45"/>
      <c r="I1498" s="45"/>
      <c r="J1498" s="35"/>
      <c r="K1498" s="35"/>
      <c r="L1498" s="35"/>
      <c r="M1498" s="49"/>
      <c r="N1498" s="26">
        <f>Table2[[#This Row],[Mileage]]*-0.25</f>
        <v>0</v>
      </c>
      <c r="O1498" s="13"/>
      <c r="P1498" s="35">
        <f>Table2[[#This Row],[Total Payment Received Before Fees]]+Table2[[#This Row],[Unit Cost]]+Table2[[#This Row],[Shipping Cost]]+Table2[[#This Row],[Amazon Fee]]+Table2[[#This Row],[Parking Fee]]+Table2[[#This Row],[Miscellaneous / Overhead]]</f>
        <v>0</v>
      </c>
      <c r="Q1498" s="38">
        <v>41754</v>
      </c>
    </row>
    <row r="1499" spans="1:17">
      <c r="A1499" s="12" t="s">
        <v>3119</v>
      </c>
      <c r="B1499" s="20"/>
      <c r="F1499" s="46"/>
      <c r="G1499" s="66">
        <f t="shared" si="65"/>
        <v>0</v>
      </c>
      <c r="H1499" s="45"/>
      <c r="I1499" s="45"/>
      <c r="J1499" s="35"/>
      <c r="K1499" s="35"/>
      <c r="L1499" s="35"/>
      <c r="M1499" s="49"/>
      <c r="N1499" s="26">
        <f>Table2[[#This Row],[Mileage]]*-0.25</f>
        <v>0</v>
      </c>
      <c r="O1499" s="13"/>
      <c r="P1499" s="35">
        <f>Table2[[#This Row],[Total Payment Received Before Fees]]+Table2[[#This Row],[Unit Cost]]+Table2[[#This Row],[Shipping Cost]]+Table2[[#This Row],[Amazon Fee]]+Table2[[#This Row],[Parking Fee]]+Table2[[#This Row],[Miscellaneous / Overhead]]</f>
        <v>0</v>
      </c>
      <c r="Q1499" s="38">
        <v>41754</v>
      </c>
    </row>
    <row r="1500" spans="1:17">
      <c r="A1500" s="12" t="s">
        <v>3119</v>
      </c>
      <c r="B1500" s="20"/>
      <c r="F1500" s="46"/>
      <c r="G1500" s="66">
        <f t="shared" si="65"/>
        <v>0</v>
      </c>
      <c r="H1500" s="45"/>
      <c r="I1500" s="45"/>
      <c r="J1500" s="35"/>
      <c r="K1500" s="35"/>
      <c r="L1500" s="35"/>
      <c r="M1500" s="49"/>
      <c r="N1500" s="26">
        <f>Table2[[#This Row],[Mileage]]*-0.25</f>
        <v>0</v>
      </c>
      <c r="O1500" s="13"/>
      <c r="P1500" s="35">
        <f>Table2[[#This Row],[Total Payment Received Before Fees]]+Table2[[#This Row],[Unit Cost]]+Table2[[#This Row],[Shipping Cost]]+Table2[[#This Row],[Amazon Fee]]+Table2[[#This Row],[Parking Fee]]+Table2[[#This Row],[Miscellaneous / Overhead]]</f>
        <v>0</v>
      </c>
      <c r="Q1500" s="38">
        <v>41754</v>
      </c>
    </row>
    <row r="1501" spans="1:17">
      <c r="A1501" s="12" t="s">
        <v>2061</v>
      </c>
      <c r="B1501" s="20"/>
      <c r="F1501" s="46"/>
      <c r="G1501" s="66">
        <f t="shared" si="65"/>
        <v>0</v>
      </c>
      <c r="H1501" s="45"/>
      <c r="I1501" s="45"/>
      <c r="J1501" s="35"/>
      <c r="K1501" s="35"/>
      <c r="L1501" s="35"/>
      <c r="M1501" s="49"/>
      <c r="N1501" s="26">
        <f>Table2[[#This Row],[Mileage]]*-0.25</f>
        <v>0</v>
      </c>
      <c r="O1501" s="13"/>
      <c r="P1501" s="35">
        <f>Table2[[#This Row],[Total Payment Received Before Fees]]+Table2[[#This Row],[Unit Cost]]+Table2[[#This Row],[Shipping Cost]]+Table2[[#This Row],[Amazon Fee]]+Table2[[#This Row],[Parking Fee]]+Table2[[#This Row],[Miscellaneous / Overhead]]</f>
        <v>0</v>
      </c>
      <c r="Q1501" s="38">
        <v>41754</v>
      </c>
    </row>
    <row r="1502" spans="1:17">
      <c r="A1502" s="12" t="s">
        <v>1513</v>
      </c>
      <c r="B1502" s="20"/>
      <c r="F1502" s="46"/>
      <c r="G1502" s="66">
        <f t="shared" si="65"/>
        <v>0</v>
      </c>
      <c r="H1502" s="45"/>
      <c r="I1502" s="45"/>
      <c r="J1502" s="35"/>
      <c r="K1502" s="35"/>
      <c r="L1502" s="35"/>
      <c r="M1502" s="49"/>
      <c r="N1502" s="26">
        <f>Table2[[#This Row],[Mileage]]*-0.25</f>
        <v>0</v>
      </c>
      <c r="O1502" s="13"/>
      <c r="P1502" s="35">
        <f>Table2[[#This Row],[Total Payment Received Before Fees]]+Table2[[#This Row],[Unit Cost]]+Table2[[#This Row],[Shipping Cost]]+Table2[[#This Row],[Amazon Fee]]+Table2[[#This Row],[Parking Fee]]+Table2[[#This Row],[Miscellaneous / Overhead]]</f>
        <v>0</v>
      </c>
      <c r="Q1502" s="38">
        <v>41754</v>
      </c>
    </row>
    <row r="1503" spans="1:17">
      <c r="A1503" s="12" t="s">
        <v>1222</v>
      </c>
      <c r="B1503" s="20"/>
      <c r="F1503" s="46"/>
      <c r="G1503" s="66">
        <f t="shared" si="65"/>
        <v>0</v>
      </c>
      <c r="H1503" s="45"/>
      <c r="I1503" s="45"/>
      <c r="J1503" s="35"/>
      <c r="K1503" s="35"/>
      <c r="L1503" s="35"/>
      <c r="M1503" s="49"/>
      <c r="N1503" s="26">
        <f>Table2[[#This Row],[Mileage]]*-0.25</f>
        <v>0</v>
      </c>
      <c r="O1503" s="13"/>
      <c r="P1503" s="35">
        <f>Table2[[#This Row],[Total Payment Received Before Fees]]+Table2[[#This Row],[Unit Cost]]+Table2[[#This Row],[Shipping Cost]]+Table2[[#This Row],[Amazon Fee]]+Table2[[#This Row],[Parking Fee]]+Table2[[#This Row],[Miscellaneous / Overhead]]</f>
        <v>0</v>
      </c>
      <c r="Q1503" s="38">
        <v>41755</v>
      </c>
    </row>
    <row r="1504" spans="1:17">
      <c r="A1504" s="12" t="s">
        <v>2985</v>
      </c>
      <c r="B1504" s="20"/>
      <c r="F1504" s="46"/>
      <c r="G1504" s="66">
        <f t="shared" si="65"/>
        <v>0</v>
      </c>
      <c r="H1504" s="45"/>
      <c r="I1504" s="45"/>
      <c r="J1504" s="35"/>
      <c r="K1504" s="35"/>
      <c r="L1504" s="35"/>
      <c r="M1504" s="49"/>
      <c r="N1504" s="26">
        <f>Table2[[#This Row],[Mileage]]*-0.25</f>
        <v>0</v>
      </c>
      <c r="O1504" s="13"/>
      <c r="P1504" s="35">
        <f>Table2[[#This Row],[Total Payment Received Before Fees]]+Table2[[#This Row],[Unit Cost]]+Table2[[#This Row],[Shipping Cost]]+Table2[[#This Row],[Amazon Fee]]+Table2[[#This Row],[Parking Fee]]+Table2[[#This Row],[Miscellaneous / Overhead]]</f>
        <v>0</v>
      </c>
      <c r="Q1504" s="38">
        <v>41755</v>
      </c>
    </row>
    <row r="1505" spans="1:17">
      <c r="A1505" s="12">
        <v>1</v>
      </c>
      <c r="B1505" s="20"/>
      <c r="F1505" s="46"/>
      <c r="G1505" s="66">
        <f t="shared" si="65"/>
        <v>0</v>
      </c>
      <c r="H1505" s="45"/>
      <c r="I1505" s="45"/>
      <c r="J1505" s="35"/>
      <c r="K1505" s="35"/>
      <c r="L1505" s="35"/>
      <c r="M1505" s="49"/>
      <c r="N1505" s="26">
        <f>Table2[[#This Row],[Mileage]]*-0.25</f>
        <v>0</v>
      </c>
      <c r="O1505" s="13"/>
      <c r="P1505" s="35">
        <f>Table2[[#This Row],[Total Payment Received Before Fees]]+Table2[[#This Row],[Unit Cost]]+Table2[[#This Row],[Shipping Cost]]+Table2[[#This Row],[Amazon Fee]]+Table2[[#This Row],[Parking Fee]]+Table2[[#This Row],[Miscellaneous / Overhead]]</f>
        <v>0</v>
      </c>
      <c r="Q1505" s="38">
        <v>41755</v>
      </c>
    </row>
    <row r="1506" spans="1:17">
      <c r="A1506" s="12" t="s">
        <v>855</v>
      </c>
      <c r="B1506" s="20"/>
      <c r="F1506" s="46"/>
      <c r="G1506" s="66">
        <f t="shared" si="65"/>
        <v>0</v>
      </c>
      <c r="H1506" s="45"/>
      <c r="I1506" s="45"/>
      <c r="J1506" s="35"/>
      <c r="K1506" s="35"/>
      <c r="L1506" s="35"/>
      <c r="M1506" s="49"/>
      <c r="N1506" s="26">
        <f>Table2[[#This Row],[Mileage]]*-0.25</f>
        <v>0</v>
      </c>
      <c r="O1506" s="13"/>
      <c r="P1506" s="35">
        <f>Table2[[#This Row],[Total Payment Received Before Fees]]+Table2[[#This Row],[Unit Cost]]+Table2[[#This Row],[Shipping Cost]]+Table2[[#This Row],[Amazon Fee]]+Table2[[#This Row],[Parking Fee]]+Table2[[#This Row],[Miscellaneous / Overhead]]</f>
        <v>0</v>
      </c>
      <c r="Q1506" s="38">
        <v>41755</v>
      </c>
    </row>
    <row r="1507" spans="1:17">
      <c r="A1507" s="12" t="s">
        <v>235</v>
      </c>
      <c r="B1507" s="20"/>
      <c r="F1507" s="46"/>
      <c r="G1507" s="66">
        <f t="shared" si="65"/>
        <v>0</v>
      </c>
      <c r="H1507" s="45"/>
      <c r="I1507" s="45"/>
      <c r="J1507" s="35"/>
      <c r="K1507" s="35"/>
      <c r="L1507" s="35"/>
      <c r="M1507" s="49"/>
      <c r="N1507" s="26">
        <f>Table2[[#This Row],[Mileage]]*-0.25</f>
        <v>0</v>
      </c>
      <c r="O1507" s="13"/>
      <c r="P1507" s="35">
        <f>Table2[[#This Row],[Total Payment Received Before Fees]]+Table2[[#This Row],[Unit Cost]]+Table2[[#This Row],[Shipping Cost]]+Table2[[#This Row],[Amazon Fee]]+Table2[[#This Row],[Parking Fee]]+Table2[[#This Row],[Miscellaneous / Overhead]]</f>
        <v>0</v>
      </c>
      <c r="Q1507" s="38">
        <v>41755</v>
      </c>
    </row>
    <row r="1508" spans="1:17">
      <c r="A1508" s="12" t="s">
        <v>3119</v>
      </c>
      <c r="B1508" s="20"/>
      <c r="F1508" s="46"/>
      <c r="G1508" s="66">
        <f t="shared" si="65"/>
        <v>0</v>
      </c>
      <c r="H1508" s="45"/>
      <c r="I1508" s="45"/>
      <c r="J1508" s="35"/>
      <c r="K1508" s="35"/>
      <c r="L1508" s="35"/>
      <c r="M1508" s="49"/>
      <c r="N1508" s="26">
        <f>Table2[[#This Row],[Mileage]]*-0.25</f>
        <v>0</v>
      </c>
      <c r="O1508" s="13"/>
      <c r="P1508" s="35">
        <f>Table2[[#This Row],[Total Payment Received Before Fees]]+Table2[[#This Row],[Unit Cost]]+Table2[[#This Row],[Shipping Cost]]+Table2[[#This Row],[Amazon Fee]]+Table2[[#This Row],[Parking Fee]]+Table2[[#This Row],[Miscellaneous / Overhead]]</f>
        <v>0</v>
      </c>
      <c r="Q1508" s="38">
        <v>41755</v>
      </c>
    </row>
    <row r="1509" spans="1:17">
      <c r="A1509" s="12" t="s">
        <v>3075</v>
      </c>
      <c r="B1509" s="20"/>
      <c r="F1509" s="46"/>
      <c r="G1509" s="66">
        <f t="shared" si="65"/>
        <v>0</v>
      </c>
      <c r="H1509" s="45"/>
      <c r="I1509" s="45"/>
      <c r="J1509" s="35"/>
      <c r="K1509" s="35"/>
      <c r="L1509" s="35"/>
      <c r="M1509" s="49"/>
      <c r="N1509" s="26">
        <f>Table2[[#This Row],[Mileage]]*-0.25</f>
        <v>0</v>
      </c>
      <c r="O1509" s="13"/>
      <c r="P1509" s="35">
        <f>Table2[[#This Row],[Total Payment Received Before Fees]]+Table2[[#This Row],[Unit Cost]]+Table2[[#This Row],[Shipping Cost]]+Table2[[#This Row],[Amazon Fee]]+Table2[[#This Row],[Parking Fee]]+Table2[[#This Row],[Miscellaneous / Overhead]]</f>
        <v>0</v>
      </c>
      <c r="Q1509" s="38">
        <v>41755</v>
      </c>
    </row>
    <row r="1510" spans="1:17">
      <c r="A1510" s="12" t="s">
        <v>6022</v>
      </c>
      <c r="B1510" s="20"/>
      <c r="F1510" s="46"/>
      <c r="G1510" s="66">
        <f t="shared" si="65"/>
        <v>0</v>
      </c>
      <c r="H1510" s="45"/>
      <c r="I1510" s="45"/>
      <c r="J1510" s="35"/>
      <c r="K1510" s="35"/>
      <c r="L1510" s="35"/>
      <c r="M1510" s="49"/>
      <c r="N1510" s="26">
        <f>Table2[[#This Row],[Mileage]]*-0.25</f>
        <v>0</v>
      </c>
      <c r="O1510" s="13"/>
      <c r="P1510" s="35">
        <f>Table2[[#This Row],[Total Payment Received Before Fees]]+Table2[[#This Row],[Unit Cost]]+Table2[[#This Row],[Shipping Cost]]+Table2[[#This Row],[Amazon Fee]]+Table2[[#This Row],[Parking Fee]]+Table2[[#This Row],[Miscellaneous / Overhead]]</f>
        <v>0</v>
      </c>
      <c r="Q1510" s="38">
        <v>41755</v>
      </c>
    </row>
    <row r="1511" spans="1:17">
      <c r="A1511" s="12" t="s">
        <v>191</v>
      </c>
      <c r="B1511" s="20"/>
      <c r="F1511" s="46"/>
      <c r="G1511" s="66">
        <f t="shared" si="65"/>
        <v>0</v>
      </c>
      <c r="H1511" s="45"/>
      <c r="I1511" s="45"/>
      <c r="J1511" s="35"/>
      <c r="K1511" s="35"/>
      <c r="L1511" s="35"/>
      <c r="M1511" s="49"/>
      <c r="N1511" s="26">
        <f>Table2[[#This Row],[Mileage]]*-0.25</f>
        <v>0</v>
      </c>
      <c r="O1511" s="13"/>
      <c r="P1511" s="35">
        <f>Table2[[#This Row],[Total Payment Received Before Fees]]+Table2[[#This Row],[Unit Cost]]+Table2[[#This Row],[Shipping Cost]]+Table2[[#This Row],[Amazon Fee]]+Table2[[#This Row],[Parking Fee]]+Table2[[#This Row],[Miscellaneous / Overhead]]</f>
        <v>0</v>
      </c>
      <c r="Q1511" s="38">
        <v>41755</v>
      </c>
    </row>
    <row r="1512" spans="1:17">
      <c r="A1512" s="12" t="s">
        <v>189</v>
      </c>
      <c r="B1512" s="20"/>
      <c r="F1512" s="46"/>
      <c r="G1512" s="66">
        <f t="shared" si="65"/>
        <v>0</v>
      </c>
      <c r="H1512" s="45"/>
      <c r="I1512" s="45"/>
      <c r="J1512" s="35"/>
      <c r="K1512" s="35"/>
      <c r="L1512" s="35"/>
      <c r="M1512" s="49"/>
      <c r="N1512" s="26">
        <f>Table2[[#This Row],[Mileage]]*-0.25</f>
        <v>0</v>
      </c>
      <c r="O1512" s="13"/>
      <c r="P1512" s="35">
        <f>Table2[[#This Row],[Total Payment Received Before Fees]]+Table2[[#This Row],[Unit Cost]]+Table2[[#This Row],[Shipping Cost]]+Table2[[#This Row],[Amazon Fee]]+Table2[[#This Row],[Parking Fee]]+Table2[[#This Row],[Miscellaneous / Overhead]]</f>
        <v>0</v>
      </c>
      <c r="Q1512" s="38">
        <v>41755</v>
      </c>
    </row>
    <row r="1513" spans="1:17">
      <c r="A1513" s="12" t="s">
        <v>189</v>
      </c>
      <c r="B1513" s="20"/>
      <c r="F1513" s="46"/>
      <c r="G1513" s="66">
        <f t="shared" si="65"/>
        <v>0</v>
      </c>
      <c r="H1513" s="45"/>
      <c r="I1513" s="45"/>
      <c r="J1513" s="35"/>
      <c r="K1513" s="35"/>
      <c r="L1513" s="35"/>
      <c r="M1513" s="49"/>
      <c r="N1513" s="26">
        <f>Table2[[#This Row],[Mileage]]*-0.25</f>
        <v>0</v>
      </c>
      <c r="O1513" s="13"/>
      <c r="P1513" s="35">
        <f>Table2[[#This Row],[Total Payment Received Before Fees]]+Table2[[#This Row],[Unit Cost]]+Table2[[#This Row],[Shipping Cost]]+Table2[[#This Row],[Amazon Fee]]+Table2[[#This Row],[Parking Fee]]+Table2[[#This Row],[Miscellaneous / Overhead]]</f>
        <v>0</v>
      </c>
      <c r="Q1513" s="38">
        <v>41755</v>
      </c>
    </row>
    <row r="1514" spans="1:17">
      <c r="A1514" s="12" t="s">
        <v>6022</v>
      </c>
      <c r="B1514" s="20"/>
      <c r="F1514" s="46"/>
      <c r="G1514" s="66">
        <f t="shared" si="65"/>
        <v>0</v>
      </c>
      <c r="H1514" s="45"/>
      <c r="I1514" s="45"/>
      <c r="J1514" s="35"/>
      <c r="K1514" s="35"/>
      <c r="L1514" s="35"/>
      <c r="M1514" s="49"/>
      <c r="N1514" s="26">
        <f>Table2[[#This Row],[Mileage]]*-0.25</f>
        <v>0</v>
      </c>
      <c r="O1514" s="13"/>
      <c r="P1514" s="35">
        <f>Table2[[#This Row],[Total Payment Received Before Fees]]+Table2[[#This Row],[Unit Cost]]+Table2[[#This Row],[Shipping Cost]]+Table2[[#This Row],[Amazon Fee]]+Table2[[#This Row],[Parking Fee]]+Table2[[#This Row],[Miscellaneous / Overhead]]</f>
        <v>0</v>
      </c>
      <c r="Q1514" s="38">
        <v>41756</v>
      </c>
    </row>
    <row r="1515" spans="1:17">
      <c r="A1515" s="12" t="s">
        <v>39</v>
      </c>
      <c r="B1515" s="20"/>
      <c r="F1515" s="46"/>
      <c r="G1515" s="66">
        <f t="shared" si="65"/>
        <v>0</v>
      </c>
      <c r="H1515" s="45"/>
      <c r="I1515" s="45"/>
      <c r="J1515" s="35"/>
      <c r="K1515" s="35"/>
      <c r="L1515" s="35"/>
      <c r="M1515" s="49"/>
      <c r="N1515" s="26">
        <f>Table2[[#This Row],[Mileage]]*-0.25</f>
        <v>0</v>
      </c>
      <c r="O1515" s="13"/>
      <c r="P1515" s="35">
        <f>Table2[[#This Row],[Total Payment Received Before Fees]]+Table2[[#This Row],[Unit Cost]]+Table2[[#This Row],[Shipping Cost]]+Table2[[#This Row],[Amazon Fee]]+Table2[[#This Row],[Parking Fee]]+Table2[[#This Row],[Miscellaneous / Overhead]]</f>
        <v>0</v>
      </c>
      <c r="Q1515" s="38">
        <v>41756</v>
      </c>
    </row>
    <row r="1516" spans="1:17">
      <c r="A1516" s="12" t="s">
        <v>3072</v>
      </c>
      <c r="B1516" s="20"/>
      <c r="F1516" s="46"/>
      <c r="G1516" s="66">
        <f t="shared" si="65"/>
        <v>0</v>
      </c>
      <c r="H1516" s="45"/>
      <c r="I1516" s="45"/>
      <c r="J1516" s="35"/>
      <c r="K1516" s="35"/>
      <c r="L1516" s="35"/>
      <c r="M1516" s="49"/>
      <c r="N1516" s="26">
        <f>Table2[[#This Row],[Mileage]]*-0.25</f>
        <v>0</v>
      </c>
      <c r="O1516" s="13"/>
      <c r="P1516" s="35">
        <f>Table2[[#This Row],[Total Payment Received Before Fees]]+Table2[[#This Row],[Unit Cost]]+Table2[[#This Row],[Shipping Cost]]+Table2[[#This Row],[Amazon Fee]]+Table2[[#This Row],[Parking Fee]]+Table2[[#This Row],[Miscellaneous / Overhead]]</f>
        <v>0</v>
      </c>
      <c r="Q1516" s="38">
        <v>41756</v>
      </c>
    </row>
    <row r="1517" spans="1:17">
      <c r="A1517" s="12" t="s">
        <v>3004</v>
      </c>
      <c r="B1517" s="20"/>
      <c r="F1517" s="46"/>
      <c r="G1517" s="66">
        <f t="shared" si="65"/>
        <v>0</v>
      </c>
      <c r="H1517" s="45"/>
      <c r="I1517" s="45"/>
      <c r="J1517" s="35"/>
      <c r="K1517" s="35"/>
      <c r="L1517" s="35"/>
      <c r="M1517" s="49"/>
      <c r="N1517" s="26">
        <f>Table2[[#This Row],[Mileage]]*-0.25</f>
        <v>0</v>
      </c>
      <c r="O1517" s="13"/>
      <c r="P1517" s="35">
        <f>Table2[[#This Row],[Total Payment Received Before Fees]]+Table2[[#This Row],[Unit Cost]]+Table2[[#This Row],[Shipping Cost]]+Table2[[#This Row],[Amazon Fee]]+Table2[[#This Row],[Parking Fee]]+Table2[[#This Row],[Miscellaneous / Overhead]]</f>
        <v>0</v>
      </c>
      <c r="Q1517" s="38">
        <v>41756</v>
      </c>
    </row>
    <row r="1518" spans="1:17">
      <c r="A1518" s="12">
        <v>6</v>
      </c>
      <c r="B1518" s="20"/>
      <c r="F1518" s="46"/>
      <c r="G1518" s="66">
        <f t="shared" si="65"/>
        <v>0</v>
      </c>
      <c r="H1518" s="45"/>
      <c r="I1518" s="45"/>
      <c r="J1518" s="35"/>
      <c r="K1518" s="35"/>
      <c r="L1518" s="35"/>
      <c r="M1518" s="49"/>
      <c r="N1518" s="26">
        <f>Table2[[#This Row],[Mileage]]*-0.25</f>
        <v>0</v>
      </c>
      <c r="O1518" s="13"/>
      <c r="P1518" s="35">
        <f>Table2[[#This Row],[Total Payment Received Before Fees]]+Table2[[#This Row],[Unit Cost]]+Table2[[#This Row],[Shipping Cost]]+Table2[[#This Row],[Amazon Fee]]+Table2[[#This Row],[Parking Fee]]+Table2[[#This Row],[Miscellaneous / Overhead]]</f>
        <v>0</v>
      </c>
      <c r="Q1518" s="38">
        <v>41756</v>
      </c>
    </row>
    <row r="1519" spans="1:17">
      <c r="A1519" s="12" t="s">
        <v>3034</v>
      </c>
      <c r="B1519" s="20"/>
      <c r="F1519" s="46"/>
      <c r="G1519" s="66">
        <f t="shared" si="65"/>
        <v>0</v>
      </c>
      <c r="H1519" s="45"/>
      <c r="I1519" s="45"/>
      <c r="J1519" s="35"/>
      <c r="K1519" s="35"/>
      <c r="L1519" s="35"/>
      <c r="M1519" s="49"/>
      <c r="N1519" s="26">
        <f>Table2[[#This Row],[Mileage]]*-0.25</f>
        <v>0</v>
      </c>
      <c r="O1519" s="13"/>
      <c r="P1519" s="35">
        <f>Table2[[#This Row],[Total Payment Received Before Fees]]+Table2[[#This Row],[Unit Cost]]+Table2[[#This Row],[Shipping Cost]]+Table2[[#This Row],[Amazon Fee]]+Table2[[#This Row],[Parking Fee]]+Table2[[#This Row],[Miscellaneous / Overhead]]</f>
        <v>0</v>
      </c>
      <c r="Q1519" s="38">
        <v>41756</v>
      </c>
    </row>
    <row r="1520" spans="1:17">
      <c r="A1520" s="12" t="s">
        <v>6997</v>
      </c>
      <c r="B1520" s="20"/>
      <c r="F1520" s="46"/>
      <c r="G1520" s="66">
        <f t="shared" si="65"/>
        <v>0</v>
      </c>
      <c r="H1520" s="45"/>
      <c r="I1520" s="45"/>
      <c r="J1520" s="35"/>
      <c r="K1520" s="35"/>
      <c r="L1520" s="35"/>
      <c r="M1520" s="49"/>
      <c r="N1520" s="26">
        <f>Table2[[#This Row],[Mileage]]*-0.25</f>
        <v>0</v>
      </c>
      <c r="O1520" s="13"/>
      <c r="P1520" s="35">
        <f>Table2[[#This Row],[Total Payment Received Before Fees]]+Table2[[#This Row],[Unit Cost]]+Table2[[#This Row],[Shipping Cost]]+Table2[[#This Row],[Amazon Fee]]+Table2[[#This Row],[Parking Fee]]+Table2[[#This Row],[Miscellaneous / Overhead]]</f>
        <v>0</v>
      </c>
      <c r="Q1520" s="38">
        <v>41756</v>
      </c>
    </row>
    <row r="1521" spans="1:17">
      <c r="A1521" s="12" t="s">
        <v>3119</v>
      </c>
      <c r="B1521" s="20"/>
      <c r="F1521" s="46"/>
      <c r="G1521" s="66">
        <f t="shared" si="65"/>
        <v>0</v>
      </c>
      <c r="H1521" s="45"/>
      <c r="I1521" s="45"/>
      <c r="J1521" s="35"/>
      <c r="K1521" s="35"/>
      <c r="L1521" s="35"/>
      <c r="M1521" s="49"/>
      <c r="N1521" s="26">
        <f>Table2[[#This Row],[Mileage]]*-0.25</f>
        <v>0</v>
      </c>
      <c r="O1521" s="13"/>
      <c r="P1521" s="35">
        <f>Table2[[#This Row],[Total Payment Received Before Fees]]+Table2[[#This Row],[Unit Cost]]+Table2[[#This Row],[Shipping Cost]]+Table2[[#This Row],[Amazon Fee]]+Table2[[#This Row],[Parking Fee]]+Table2[[#This Row],[Miscellaneous / Overhead]]</f>
        <v>0</v>
      </c>
      <c r="Q1521" s="38">
        <v>41756</v>
      </c>
    </row>
    <row r="1522" spans="1:17">
      <c r="A1522" s="12" t="s">
        <v>384</v>
      </c>
      <c r="B1522" s="20"/>
      <c r="F1522" s="46"/>
      <c r="G1522" s="66">
        <f t="shared" si="65"/>
        <v>0</v>
      </c>
      <c r="H1522" s="45"/>
      <c r="I1522" s="45"/>
      <c r="J1522" s="35"/>
      <c r="K1522" s="35"/>
      <c r="L1522" s="35"/>
      <c r="M1522" s="49"/>
      <c r="N1522" s="26">
        <f>Table2[[#This Row],[Mileage]]*-0.25</f>
        <v>0</v>
      </c>
      <c r="O1522" s="13"/>
      <c r="P1522" s="35">
        <f>Table2[[#This Row],[Total Payment Received Before Fees]]+Table2[[#This Row],[Unit Cost]]+Table2[[#This Row],[Shipping Cost]]+Table2[[#This Row],[Amazon Fee]]+Table2[[#This Row],[Parking Fee]]+Table2[[#This Row],[Miscellaneous / Overhead]]</f>
        <v>0</v>
      </c>
      <c r="Q1522" s="38">
        <v>41756</v>
      </c>
    </row>
    <row r="1523" spans="1:17">
      <c r="A1523" s="12" t="s">
        <v>6022</v>
      </c>
      <c r="B1523" s="20"/>
      <c r="F1523" s="46"/>
      <c r="G1523" s="66">
        <f t="shared" si="65"/>
        <v>0</v>
      </c>
      <c r="H1523" s="45"/>
      <c r="I1523" s="45"/>
      <c r="J1523" s="35"/>
      <c r="K1523" s="35"/>
      <c r="L1523" s="35"/>
      <c r="M1523" s="49"/>
      <c r="N1523" s="26">
        <f>Table2[[#This Row],[Mileage]]*-0.25</f>
        <v>0</v>
      </c>
      <c r="O1523" s="13"/>
      <c r="P1523" s="35">
        <f>Table2[[#This Row],[Total Payment Received Before Fees]]+Table2[[#This Row],[Unit Cost]]+Table2[[#This Row],[Shipping Cost]]+Table2[[#This Row],[Amazon Fee]]+Table2[[#This Row],[Parking Fee]]+Table2[[#This Row],[Miscellaneous / Overhead]]</f>
        <v>0</v>
      </c>
      <c r="Q1523" s="38">
        <v>41756</v>
      </c>
    </row>
    <row r="1524" spans="1:17">
      <c r="A1524" s="12">
        <v>1</v>
      </c>
      <c r="B1524" s="20"/>
      <c r="F1524" s="46"/>
      <c r="G1524" s="66">
        <f t="shared" si="65"/>
        <v>0</v>
      </c>
      <c r="H1524" s="45"/>
      <c r="I1524" s="45"/>
      <c r="J1524" s="35"/>
      <c r="K1524" s="35"/>
      <c r="L1524" s="35"/>
      <c r="M1524" s="49"/>
      <c r="N1524" s="26">
        <f>Table2[[#This Row],[Mileage]]*-0.25</f>
        <v>0</v>
      </c>
      <c r="O1524" s="13"/>
      <c r="P1524" s="35">
        <f>Table2[[#This Row],[Total Payment Received Before Fees]]+Table2[[#This Row],[Unit Cost]]+Table2[[#This Row],[Shipping Cost]]+Table2[[#This Row],[Amazon Fee]]+Table2[[#This Row],[Parking Fee]]+Table2[[#This Row],[Miscellaneous / Overhead]]</f>
        <v>0</v>
      </c>
      <c r="Q1524" s="38">
        <v>41756</v>
      </c>
    </row>
    <row r="1525" spans="1:17">
      <c r="A1525" s="12" t="s">
        <v>237</v>
      </c>
      <c r="B1525" s="20"/>
      <c r="F1525" s="46"/>
      <c r="G1525" s="66">
        <f t="shared" si="65"/>
        <v>0</v>
      </c>
      <c r="H1525" s="45"/>
      <c r="I1525" s="45"/>
      <c r="J1525" s="35"/>
      <c r="K1525" s="35"/>
      <c r="L1525" s="35"/>
      <c r="M1525" s="49"/>
      <c r="N1525" s="26">
        <f>Table2[[#This Row],[Mileage]]*-0.25</f>
        <v>0</v>
      </c>
      <c r="O1525" s="13"/>
      <c r="P1525" s="35">
        <f>Table2[[#This Row],[Total Payment Received Before Fees]]+Table2[[#This Row],[Unit Cost]]+Table2[[#This Row],[Shipping Cost]]+Table2[[#This Row],[Amazon Fee]]+Table2[[#This Row],[Parking Fee]]+Table2[[#This Row],[Miscellaneous / Overhead]]</f>
        <v>0</v>
      </c>
      <c r="Q1525" s="38">
        <v>41756</v>
      </c>
    </row>
    <row r="1526" spans="1:17">
      <c r="A1526" s="12" t="s">
        <v>3119</v>
      </c>
      <c r="B1526" s="20"/>
      <c r="F1526" s="46"/>
      <c r="G1526" s="66">
        <f t="shared" ref="G1526:G1589" si="66">SUM(E1526:F1526)</f>
        <v>0</v>
      </c>
      <c r="H1526" s="45"/>
      <c r="I1526" s="45"/>
      <c r="J1526" s="35"/>
      <c r="K1526" s="35"/>
      <c r="L1526" s="35"/>
      <c r="M1526" s="49"/>
      <c r="N1526" s="26">
        <f>Table2[[#This Row],[Mileage]]*-0.25</f>
        <v>0</v>
      </c>
      <c r="O1526" s="13"/>
      <c r="P1526" s="35">
        <f>Table2[[#This Row],[Total Payment Received Before Fees]]+Table2[[#This Row],[Unit Cost]]+Table2[[#This Row],[Shipping Cost]]+Table2[[#This Row],[Amazon Fee]]+Table2[[#This Row],[Parking Fee]]+Table2[[#This Row],[Miscellaneous / Overhead]]</f>
        <v>0</v>
      </c>
      <c r="Q1526" s="38">
        <v>41757</v>
      </c>
    </row>
    <row r="1527" spans="1:17">
      <c r="A1527" s="12">
        <v>34</v>
      </c>
      <c r="B1527" s="20"/>
      <c r="F1527" s="46"/>
      <c r="G1527" s="66">
        <f t="shared" si="66"/>
        <v>0</v>
      </c>
      <c r="H1527" s="45"/>
      <c r="I1527" s="45"/>
      <c r="J1527" s="35"/>
      <c r="K1527" s="35"/>
      <c r="L1527" s="35"/>
      <c r="M1527" s="49"/>
      <c r="N1527" s="26">
        <f>Table2[[#This Row],[Mileage]]*-0.25</f>
        <v>0</v>
      </c>
      <c r="O1527" s="13"/>
      <c r="P1527" s="35">
        <f>Table2[[#This Row],[Total Payment Received Before Fees]]+Table2[[#This Row],[Unit Cost]]+Table2[[#This Row],[Shipping Cost]]+Table2[[#This Row],[Amazon Fee]]+Table2[[#This Row],[Parking Fee]]+Table2[[#This Row],[Miscellaneous / Overhead]]</f>
        <v>0</v>
      </c>
      <c r="Q1527" s="38">
        <v>41757</v>
      </c>
    </row>
    <row r="1528" spans="1:17">
      <c r="A1528" s="12" t="s">
        <v>6905</v>
      </c>
      <c r="B1528" s="20"/>
      <c r="F1528" s="46"/>
      <c r="G1528" s="66">
        <f t="shared" si="66"/>
        <v>0</v>
      </c>
      <c r="H1528" s="45"/>
      <c r="I1528" s="45"/>
      <c r="J1528" s="35"/>
      <c r="K1528" s="35"/>
      <c r="L1528" s="35"/>
      <c r="M1528" s="49"/>
      <c r="N1528" s="26">
        <f>Table2[[#This Row],[Mileage]]*-0.25</f>
        <v>0</v>
      </c>
      <c r="O1528" s="13"/>
      <c r="P1528" s="35">
        <f>Table2[[#This Row],[Total Payment Received Before Fees]]+Table2[[#This Row],[Unit Cost]]+Table2[[#This Row],[Shipping Cost]]+Table2[[#This Row],[Amazon Fee]]+Table2[[#This Row],[Parking Fee]]+Table2[[#This Row],[Miscellaneous / Overhead]]</f>
        <v>0</v>
      </c>
      <c r="Q1528" s="38">
        <v>41757</v>
      </c>
    </row>
    <row r="1529" spans="1:17">
      <c r="A1529" s="12" t="s">
        <v>3092</v>
      </c>
      <c r="B1529" s="20"/>
      <c r="F1529" s="46"/>
      <c r="G1529" s="66">
        <f t="shared" si="66"/>
        <v>0</v>
      </c>
      <c r="H1529" s="45"/>
      <c r="I1529" s="45"/>
      <c r="J1529" s="35"/>
      <c r="K1529" s="35"/>
      <c r="L1529" s="35"/>
      <c r="M1529" s="49"/>
      <c r="N1529" s="26">
        <f>Table2[[#This Row],[Mileage]]*-0.25</f>
        <v>0</v>
      </c>
      <c r="O1529" s="13"/>
      <c r="P1529" s="35">
        <f>Table2[[#This Row],[Total Payment Received Before Fees]]+Table2[[#This Row],[Unit Cost]]+Table2[[#This Row],[Shipping Cost]]+Table2[[#This Row],[Amazon Fee]]+Table2[[#This Row],[Parking Fee]]+Table2[[#This Row],[Miscellaneous / Overhead]]</f>
        <v>0</v>
      </c>
      <c r="Q1529" s="38">
        <v>41757</v>
      </c>
    </row>
    <row r="1530" spans="1:17">
      <c r="A1530" s="12" t="s">
        <v>2986</v>
      </c>
      <c r="B1530" s="20"/>
      <c r="F1530" s="46"/>
      <c r="G1530" s="66">
        <f t="shared" si="66"/>
        <v>0</v>
      </c>
      <c r="H1530" s="45"/>
      <c r="I1530" s="45"/>
      <c r="J1530" s="35"/>
      <c r="K1530" s="35"/>
      <c r="L1530" s="35"/>
      <c r="M1530" s="49"/>
      <c r="N1530" s="26">
        <f>Table2[[#This Row],[Mileage]]*-0.25</f>
        <v>0</v>
      </c>
      <c r="O1530" s="13"/>
      <c r="P1530" s="35">
        <f>Table2[[#This Row],[Total Payment Received Before Fees]]+Table2[[#This Row],[Unit Cost]]+Table2[[#This Row],[Shipping Cost]]+Table2[[#This Row],[Amazon Fee]]+Table2[[#This Row],[Parking Fee]]+Table2[[#This Row],[Miscellaneous / Overhead]]</f>
        <v>0</v>
      </c>
      <c r="Q1530" s="38">
        <v>41757</v>
      </c>
    </row>
    <row r="1531" spans="1:17">
      <c r="A1531" s="12" t="s">
        <v>3073</v>
      </c>
      <c r="B1531" s="20"/>
      <c r="F1531" s="46"/>
      <c r="G1531" s="66">
        <f t="shared" si="66"/>
        <v>0</v>
      </c>
      <c r="H1531" s="45"/>
      <c r="I1531" s="45"/>
      <c r="J1531" s="35"/>
      <c r="K1531" s="35"/>
      <c r="L1531" s="35"/>
      <c r="M1531" s="49"/>
      <c r="N1531" s="26">
        <f>Table2[[#This Row],[Mileage]]*-0.25</f>
        <v>0</v>
      </c>
      <c r="O1531" s="13"/>
      <c r="P1531" s="35">
        <f>Table2[[#This Row],[Total Payment Received Before Fees]]+Table2[[#This Row],[Unit Cost]]+Table2[[#This Row],[Shipping Cost]]+Table2[[#This Row],[Amazon Fee]]+Table2[[#This Row],[Parking Fee]]+Table2[[#This Row],[Miscellaneous / Overhead]]</f>
        <v>0</v>
      </c>
      <c r="Q1531" s="38">
        <v>41757</v>
      </c>
    </row>
    <row r="1532" spans="1:17">
      <c r="A1532" s="12">
        <v>1</v>
      </c>
      <c r="B1532" s="20"/>
      <c r="F1532" s="46"/>
      <c r="G1532" s="66">
        <f t="shared" si="66"/>
        <v>0</v>
      </c>
      <c r="H1532" s="45"/>
      <c r="I1532" s="45"/>
      <c r="J1532" s="35"/>
      <c r="K1532" s="35"/>
      <c r="L1532" s="35"/>
      <c r="M1532" s="49"/>
      <c r="N1532" s="26">
        <f>Table2[[#This Row],[Mileage]]*-0.25</f>
        <v>0</v>
      </c>
      <c r="O1532" s="13"/>
      <c r="P1532" s="35">
        <f>Table2[[#This Row],[Total Payment Received Before Fees]]+Table2[[#This Row],[Unit Cost]]+Table2[[#This Row],[Shipping Cost]]+Table2[[#This Row],[Amazon Fee]]+Table2[[#This Row],[Parking Fee]]+Table2[[#This Row],[Miscellaneous / Overhead]]</f>
        <v>0</v>
      </c>
      <c r="Q1532" s="38">
        <v>41757</v>
      </c>
    </row>
    <row r="1533" spans="1:17">
      <c r="A1533" s="12" t="s">
        <v>3119</v>
      </c>
      <c r="B1533" s="20"/>
      <c r="F1533" s="46"/>
      <c r="G1533" s="66">
        <f t="shared" si="66"/>
        <v>0</v>
      </c>
      <c r="H1533" s="45"/>
      <c r="I1533" s="45"/>
      <c r="J1533" s="35"/>
      <c r="K1533" s="35"/>
      <c r="L1533" s="35"/>
      <c r="M1533" s="49"/>
      <c r="N1533" s="26">
        <f>Table2[[#This Row],[Mileage]]*-0.25</f>
        <v>0</v>
      </c>
      <c r="O1533" s="13"/>
      <c r="P1533" s="35">
        <f>Table2[[#This Row],[Total Payment Received Before Fees]]+Table2[[#This Row],[Unit Cost]]+Table2[[#This Row],[Shipping Cost]]+Table2[[#This Row],[Amazon Fee]]+Table2[[#This Row],[Parking Fee]]+Table2[[#This Row],[Miscellaneous / Overhead]]</f>
        <v>0</v>
      </c>
      <c r="Q1533" s="38">
        <v>41757</v>
      </c>
    </row>
    <row r="1534" spans="1:17">
      <c r="A1534" s="12" t="s">
        <v>3119</v>
      </c>
      <c r="B1534" s="20"/>
      <c r="F1534" s="46"/>
      <c r="G1534" s="66">
        <f t="shared" si="66"/>
        <v>0</v>
      </c>
      <c r="H1534" s="45"/>
      <c r="I1534" s="45"/>
      <c r="J1534" s="35"/>
      <c r="K1534" s="35"/>
      <c r="L1534" s="35"/>
      <c r="M1534" s="49"/>
      <c r="N1534" s="26">
        <f>Table2[[#This Row],[Mileage]]*-0.25</f>
        <v>0</v>
      </c>
      <c r="O1534" s="13"/>
      <c r="P1534" s="35">
        <f>Table2[[#This Row],[Total Payment Received Before Fees]]+Table2[[#This Row],[Unit Cost]]+Table2[[#This Row],[Shipping Cost]]+Table2[[#This Row],[Amazon Fee]]+Table2[[#This Row],[Parking Fee]]+Table2[[#This Row],[Miscellaneous / Overhead]]</f>
        <v>0</v>
      </c>
      <c r="Q1534" s="38">
        <v>41757</v>
      </c>
    </row>
    <row r="1535" spans="1:17">
      <c r="A1535" s="12" t="s">
        <v>3119</v>
      </c>
      <c r="B1535" s="20"/>
      <c r="F1535" s="46"/>
      <c r="G1535" s="66">
        <f t="shared" si="66"/>
        <v>0</v>
      </c>
      <c r="H1535" s="45"/>
      <c r="I1535" s="45"/>
      <c r="J1535" s="35"/>
      <c r="K1535" s="35"/>
      <c r="L1535" s="35"/>
      <c r="M1535" s="49"/>
      <c r="N1535" s="26">
        <f>Table2[[#This Row],[Mileage]]*-0.25</f>
        <v>0</v>
      </c>
      <c r="O1535" s="13"/>
      <c r="P1535" s="35">
        <f>Table2[[#This Row],[Total Payment Received Before Fees]]+Table2[[#This Row],[Unit Cost]]+Table2[[#This Row],[Shipping Cost]]+Table2[[#This Row],[Amazon Fee]]+Table2[[#This Row],[Parking Fee]]+Table2[[#This Row],[Miscellaneous / Overhead]]</f>
        <v>0</v>
      </c>
      <c r="Q1535" s="38">
        <v>41757</v>
      </c>
    </row>
    <row r="1536" spans="1:17">
      <c r="A1536" s="12" t="s">
        <v>3119</v>
      </c>
      <c r="B1536" s="20"/>
      <c r="F1536" s="46"/>
      <c r="G1536" s="66">
        <f t="shared" si="66"/>
        <v>0</v>
      </c>
      <c r="H1536" s="45"/>
      <c r="I1536" s="45"/>
      <c r="J1536" s="35"/>
      <c r="K1536" s="35"/>
      <c r="L1536" s="35"/>
      <c r="M1536" s="49"/>
      <c r="N1536" s="26">
        <f>Table2[[#This Row],[Mileage]]*-0.25</f>
        <v>0</v>
      </c>
      <c r="O1536" s="13"/>
      <c r="P1536" s="35">
        <f>Table2[[#This Row],[Total Payment Received Before Fees]]+Table2[[#This Row],[Unit Cost]]+Table2[[#This Row],[Shipping Cost]]+Table2[[#This Row],[Amazon Fee]]+Table2[[#This Row],[Parking Fee]]+Table2[[#This Row],[Miscellaneous / Overhead]]</f>
        <v>0</v>
      </c>
      <c r="Q1536" s="38">
        <v>41757</v>
      </c>
    </row>
    <row r="1537" spans="1:17">
      <c r="A1537" s="12" t="s">
        <v>3119</v>
      </c>
      <c r="B1537" s="20"/>
      <c r="F1537" s="46"/>
      <c r="G1537" s="66">
        <f t="shared" si="66"/>
        <v>0</v>
      </c>
      <c r="H1537" s="45"/>
      <c r="I1537" s="45"/>
      <c r="J1537" s="35"/>
      <c r="K1537" s="35"/>
      <c r="L1537" s="35"/>
      <c r="M1537" s="49"/>
      <c r="N1537" s="26">
        <f>Table2[[#This Row],[Mileage]]*-0.25</f>
        <v>0</v>
      </c>
      <c r="O1537" s="13"/>
      <c r="P1537" s="35">
        <f>Table2[[#This Row],[Total Payment Received Before Fees]]+Table2[[#This Row],[Unit Cost]]+Table2[[#This Row],[Shipping Cost]]+Table2[[#This Row],[Amazon Fee]]+Table2[[#This Row],[Parking Fee]]+Table2[[#This Row],[Miscellaneous / Overhead]]</f>
        <v>0</v>
      </c>
      <c r="Q1537" s="38">
        <v>41757</v>
      </c>
    </row>
    <row r="1538" spans="1:17">
      <c r="A1538" s="12" t="s">
        <v>2472</v>
      </c>
      <c r="B1538" s="20"/>
      <c r="F1538" s="46"/>
      <c r="G1538" s="66">
        <f t="shared" si="66"/>
        <v>0</v>
      </c>
      <c r="H1538" s="45"/>
      <c r="I1538" s="45"/>
      <c r="J1538" s="35"/>
      <c r="K1538" s="35"/>
      <c r="L1538" s="35"/>
      <c r="M1538" s="49"/>
      <c r="N1538" s="26">
        <f>Table2[[#This Row],[Mileage]]*-0.25</f>
        <v>0</v>
      </c>
      <c r="O1538" s="13"/>
      <c r="P1538" s="35">
        <f>Table2[[#This Row],[Total Payment Received Before Fees]]+Table2[[#This Row],[Unit Cost]]+Table2[[#This Row],[Shipping Cost]]+Table2[[#This Row],[Amazon Fee]]+Table2[[#This Row],[Parking Fee]]+Table2[[#This Row],[Miscellaneous / Overhead]]</f>
        <v>0</v>
      </c>
      <c r="Q1538" s="38">
        <v>41757</v>
      </c>
    </row>
    <row r="1539" spans="1:17">
      <c r="A1539" s="12" t="s">
        <v>323</v>
      </c>
      <c r="B1539" s="20"/>
      <c r="F1539" s="46"/>
      <c r="G1539" s="66">
        <f t="shared" si="66"/>
        <v>0</v>
      </c>
      <c r="H1539" s="45"/>
      <c r="I1539" s="45"/>
      <c r="J1539" s="35"/>
      <c r="K1539" s="35"/>
      <c r="L1539" s="35"/>
      <c r="M1539" s="49"/>
      <c r="N1539" s="26">
        <f>Table2[[#This Row],[Mileage]]*-0.25</f>
        <v>0</v>
      </c>
      <c r="O1539" s="13"/>
      <c r="P1539" s="35">
        <f>Table2[[#This Row],[Total Payment Received Before Fees]]+Table2[[#This Row],[Unit Cost]]+Table2[[#This Row],[Shipping Cost]]+Table2[[#This Row],[Amazon Fee]]+Table2[[#This Row],[Parking Fee]]+Table2[[#This Row],[Miscellaneous / Overhead]]</f>
        <v>0</v>
      </c>
      <c r="Q1539" s="38">
        <v>41757</v>
      </c>
    </row>
    <row r="1540" spans="1:17">
      <c r="A1540" s="12" t="s">
        <v>3119</v>
      </c>
      <c r="B1540" s="20"/>
      <c r="F1540" s="46"/>
      <c r="G1540" s="66">
        <f t="shared" si="66"/>
        <v>0</v>
      </c>
      <c r="H1540" s="45"/>
      <c r="I1540" s="45"/>
      <c r="J1540" s="35"/>
      <c r="K1540" s="35"/>
      <c r="L1540" s="35"/>
      <c r="M1540" s="49"/>
      <c r="N1540" s="26">
        <f>Table2[[#This Row],[Mileage]]*-0.25</f>
        <v>0</v>
      </c>
      <c r="O1540" s="13"/>
      <c r="P1540" s="35">
        <f>Table2[[#This Row],[Total Payment Received Before Fees]]+Table2[[#This Row],[Unit Cost]]+Table2[[#This Row],[Shipping Cost]]+Table2[[#This Row],[Amazon Fee]]+Table2[[#This Row],[Parking Fee]]+Table2[[#This Row],[Miscellaneous / Overhead]]</f>
        <v>0</v>
      </c>
      <c r="Q1540" s="38">
        <v>41757</v>
      </c>
    </row>
    <row r="1541" spans="1:17">
      <c r="A1541" s="12" t="s">
        <v>3119</v>
      </c>
      <c r="B1541" s="20"/>
      <c r="F1541" s="46"/>
      <c r="G1541" s="66">
        <f t="shared" si="66"/>
        <v>0</v>
      </c>
      <c r="H1541" s="45"/>
      <c r="I1541" s="45"/>
      <c r="J1541" s="35"/>
      <c r="K1541" s="35"/>
      <c r="L1541" s="35"/>
      <c r="M1541" s="49"/>
      <c r="N1541" s="26">
        <f>Table2[[#This Row],[Mileage]]*-0.25</f>
        <v>0</v>
      </c>
      <c r="O1541" s="13"/>
      <c r="P1541" s="35">
        <f>Table2[[#This Row],[Total Payment Received Before Fees]]+Table2[[#This Row],[Unit Cost]]+Table2[[#This Row],[Shipping Cost]]+Table2[[#This Row],[Amazon Fee]]+Table2[[#This Row],[Parking Fee]]+Table2[[#This Row],[Miscellaneous / Overhead]]</f>
        <v>0</v>
      </c>
      <c r="Q1541" s="38">
        <v>41757</v>
      </c>
    </row>
    <row r="1542" spans="1:17">
      <c r="A1542" s="12" t="s">
        <v>2061</v>
      </c>
      <c r="B1542" s="20"/>
      <c r="F1542" s="46"/>
      <c r="G1542" s="66">
        <f t="shared" si="66"/>
        <v>0</v>
      </c>
      <c r="H1542" s="45"/>
      <c r="I1542" s="45"/>
      <c r="J1542" s="35"/>
      <c r="K1542" s="35"/>
      <c r="L1542" s="35"/>
      <c r="M1542" s="49"/>
      <c r="N1542" s="26">
        <f>Table2[[#This Row],[Mileage]]*-0.25</f>
        <v>0</v>
      </c>
      <c r="O1542" s="13"/>
      <c r="P1542" s="35">
        <f>Table2[[#This Row],[Total Payment Received Before Fees]]+Table2[[#This Row],[Unit Cost]]+Table2[[#This Row],[Shipping Cost]]+Table2[[#This Row],[Amazon Fee]]+Table2[[#This Row],[Parking Fee]]+Table2[[#This Row],[Miscellaneous / Overhead]]</f>
        <v>0</v>
      </c>
      <c r="Q1542" s="38">
        <v>41757</v>
      </c>
    </row>
    <row r="1543" spans="1:17">
      <c r="A1543" s="12" t="s">
        <v>3022</v>
      </c>
      <c r="B1543" s="20"/>
      <c r="F1543" s="46"/>
      <c r="G1543" s="66">
        <f t="shared" si="66"/>
        <v>0</v>
      </c>
      <c r="H1543" s="45"/>
      <c r="I1543" s="45"/>
      <c r="J1543" s="35"/>
      <c r="K1543" s="35"/>
      <c r="L1543" s="35"/>
      <c r="M1543" s="49"/>
      <c r="N1543" s="26">
        <f>Table2[[#This Row],[Mileage]]*-0.25</f>
        <v>0</v>
      </c>
      <c r="O1543" s="13"/>
      <c r="P1543" s="35">
        <f>Table2[[#This Row],[Total Payment Received Before Fees]]+Table2[[#This Row],[Unit Cost]]+Table2[[#This Row],[Shipping Cost]]+Table2[[#This Row],[Amazon Fee]]+Table2[[#This Row],[Parking Fee]]+Table2[[#This Row],[Miscellaneous / Overhead]]</f>
        <v>0</v>
      </c>
      <c r="Q1543" s="38">
        <v>41757</v>
      </c>
    </row>
    <row r="1544" spans="1:17">
      <c r="A1544" s="12" t="s">
        <v>6022</v>
      </c>
      <c r="B1544" s="20"/>
      <c r="F1544" s="46"/>
      <c r="G1544" s="66">
        <f t="shared" si="66"/>
        <v>0</v>
      </c>
      <c r="H1544" s="45"/>
      <c r="I1544" s="45"/>
      <c r="J1544" s="35"/>
      <c r="K1544" s="35"/>
      <c r="L1544" s="35"/>
      <c r="M1544" s="49"/>
      <c r="N1544" s="26">
        <f>Table2[[#This Row],[Mileage]]*-0.25</f>
        <v>0</v>
      </c>
      <c r="O1544" s="13"/>
      <c r="P1544" s="35">
        <f>Table2[[#This Row],[Total Payment Received Before Fees]]+Table2[[#This Row],[Unit Cost]]+Table2[[#This Row],[Shipping Cost]]+Table2[[#This Row],[Amazon Fee]]+Table2[[#This Row],[Parking Fee]]+Table2[[#This Row],[Miscellaneous / Overhead]]</f>
        <v>0</v>
      </c>
      <c r="Q1544" s="38">
        <v>41757</v>
      </c>
    </row>
    <row r="1545" spans="1:17">
      <c r="A1545" s="12" t="s">
        <v>1519</v>
      </c>
      <c r="B1545" s="20"/>
      <c r="F1545" s="46"/>
      <c r="G1545" s="66">
        <f t="shared" si="66"/>
        <v>0</v>
      </c>
      <c r="H1545" s="45"/>
      <c r="I1545" s="45"/>
      <c r="J1545" s="35"/>
      <c r="K1545" s="35"/>
      <c r="L1545" s="35"/>
      <c r="M1545" s="49"/>
      <c r="N1545" s="26">
        <f>Table2[[#This Row],[Mileage]]*-0.25</f>
        <v>0</v>
      </c>
      <c r="O1545" s="13"/>
      <c r="P1545" s="35">
        <f>Table2[[#This Row],[Total Payment Received Before Fees]]+Table2[[#This Row],[Unit Cost]]+Table2[[#This Row],[Shipping Cost]]+Table2[[#This Row],[Amazon Fee]]+Table2[[#This Row],[Parking Fee]]+Table2[[#This Row],[Miscellaneous / Overhead]]</f>
        <v>0</v>
      </c>
      <c r="Q1545" s="38">
        <v>41757</v>
      </c>
    </row>
    <row r="1546" spans="1:17">
      <c r="A1546" s="12" t="s">
        <v>2802</v>
      </c>
      <c r="B1546" s="20"/>
      <c r="F1546" s="46"/>
      <c r="G1546" s="66">
        <f t="shared" si="66"/>
        <v>0</v>
      </c>
      <c r="H1546" s="45"/>
      <c r="I1546" s="45"/>
      <c r="J1546" s="35"/>
      <c r="K1546" s="35"/>
      <c r="L1546" s="35"/>
      <c r="M1546" s="49"/>
      <c r="N1546" s="26">
        <f>Table2[[#This Row],[Mileage]]*-0.25</f>
        <v>0</v>
      </c>
      <c r="O1546" s="13"/>
      <c r="P1546" s="35">
        <f>Table2[[#This Row],[Total Payment Received Before Fees]]+Table2[[#This Row],[Unit Cost]]+Table2[[#This Row],[Shipping Cost]]+Table2[[#This Row],[Amazon Fee]]+Table2[[#This Row],[Parking Fee]]+Table2[[#This Row],[Miscellaneous / Overhead]]</f>
        <v>0</v>
      </c>
      <c r="Q1546" s="38">
        <v>41757</v>
      </c>
    </row>
    <row r="1547" spans="1:17">
      <c r="A1547" s="12">
        <v>1</v>
      </c>
      <c r="B1547" s="20"/>
      <c r="F1547" s="46"/>
      <c r="G1547" s="66">
        <f t="shared" si="66"/>
        <v>0</v>
      </c>
      <c r="H1547" s="45"/>
      <c r="I1547" s="45"/>
      <c r="J1547" s="35"/>
      <c r="K1547" s="35"/>
      <c r="L1547" s="35"/>
      <c r="M1547" s="49"/>
      <c r="N1547" s="26">
        <f>Table2[[#This Row],[Mileage]]*-0.25</f>
        <v>0</v>
      </c>
      <c r="O1547" s="13"/>
      <c r="P1547" s="35">
        <f>Table2[[#This Row],[Total Payment Received Before Fees]]+Table2[[#This Row],[Unit Cost]]+Table2[[#This Row],[Shipping Cost]]+Table2[[#This Row],[Amazon Fee]]+Table2[[#This Row],[Parking Fee]]+Table2[[#This Row],[Miscellaneous / Overhead]]</f>
        <v>0</v>
      </c>
      <c r="Q1547" s="38">
        <v>41757</v>
      </c>
    </row>
    <row r="1548" spans="1:17">
      <c r="A1548" s="12" t="s">
        <v>2987</v>
      </c>
      <c r="B1548" s="20"/>
      <c r="F1548" s="46"/>
      <c r="G1548" s="66">
        <f t="shared" si="66"/>
        <v>0</v>
      </c>
      <c r="H1548" s="45"/>
      <c r="I1548" s="45"/>
      <c r="J1548" s="35"/>
      <c r="K1548" s="35"/>
      <c r="L1548" s="35"/>
      <c r="M1548" s="49"/>
      <c r="N1548" s="26">
        <f>Table2[[#This Row],[Mileage]]*-0.25</f>
        <v>0</v>
      </c>
      <c r="O1548" s="13"/>
      <c r="P1548" s="35">
        <f>Table2[[#This Row],[Total Payment Received Before Fees]]+Table2[[#This Row],[Unit Cost]]+Table2[[#This Row],[Shipping Cost]]+Table2[[#This Row],[Amazon Fee]]+Table2[[#This Row],[Parking Fee]]+Table2[[#This Row],[Miscellaneous / Overhead]]</f>
        <v>0</v>
      </c>
      <c r="Q1548" s="38">
        <v>41758</v>
      </c>
    </row>
    <row r="1549" spans="1:17">
      <c r="A1549" s="12" t="s">
        <v>996</v>
      </c>
      <c r="B1549" s="20"/>
      <c r="F1549" s="46"/>
      <c r="G1549" s="66">
        <f t="shared" si="66"/>
        <v>0</v>
      </c>
      <c r="H1549" s="45"/>
      <c r="I1549" s="45"/>
      <c r="J1549" s="35"/>
      <c r="K1549" s="35"/>
      <c r="L1549" s="35"/>
      <c r="M1549" s="49"/>
      <c r="N1549" s="26">
        <f>Table2[[#This Row],[Mileage]]*-0.25</f>
        <v>0</v>
      </c>
      <c r="O1549" s="13"/>
      <c r="P1549" s="35">
        <f>Table2[[#This Row],[Total Payment Received Before Fees]]+Table2[[#This Row],[Unit Cost]]+Table2[[#This Row],[Shipping Cost]]+Table2[[#This Row],[Amazon Fee]]+Table2[[#This Row],[Parking Fee]]+Table2[[#This Row],[Miscellaneous / Overhead]]</f>
        <v>0</v>
      </c>
      <c r="Q1549" s="38">
        <v>41758</v>
      </c>
    </row>
    <row r="1550" spans="1:17">
      <c r="A1550" s="12" t="s">
        <v>2817</v>
      </c>
      <c r="B1550" s="20"/>
      <c r="F1550" s="46"/>
      <c r="G1550" s="66">
        <f t="shared" si="66"/>
        <v>0</v>
      </c>
      <c r="H1550" s="45"/>
      <c r="I1550" s="45"/>
      <c r="J1550" s="35"/>
      <c r="K1550" s="35"/>
      <c r="L1550" s="35"/>
      <c r="M1550" s="49"/>
      <c r="N1550" s="26">
        <f>Table2[[#This Row],[Mileage]]*-0.25</f>
        <v>0</v>
      </c>
      <c r="O1550" s="13"/>
      <c r="P1550" s="35">
        <f>Table2[[#This Row],[Total Payment Received Before Fees]]+Table2[[#This Row],[Unit Cost]]+Table2[[#This Row],[Shipping Cost]]+Table2[[#This Row],[Amazon Fee]]+Table2[[#This Row],[Parking Fee]]+Table2[[#This Row],[Miscellaneous / Overhead]]</f>
        <v>0</v>
      </c>
      <c r="Q1550" s="38">
        <v>41758</v>
      </c>
    </row>
    <row r="1551" spans="1:17">
      <c r="A1551" s="12" t="s">
        <v>3119</v>
      </c>
      <c r="B1551" s="20"/>
      <c r="F1551" s="46"/>
      <c r="G1551" s="66">
        <f t="shared" si="66"/>
        <v>0</v>
      </c>
      <c r="H1551" s="45"/>
      <c r="I1551" s="45"/>
      <c r="J1551" s="35"/>
      <c r="K1551" s="35"/>
      <c r="L1551" s="35"/>
      <c r="M1551" s="49"/>
      <c r="N1551" s="26">
        <f>Table2[[#This Row],[Mileage]]*-0.25</f>
        <v>0</v>
      </c>
      <c r="O1551" s="13"/>
      <c r="P1551" s="35">
        <f>Table2[[#This Row],[Total Payment Received Before Fees]]+Table2[[#This Row],[Unit Cost]]+Table2[[#This Row],[Shipping Cost]]+Table2[[#This Row],[Amazon Fee]]+Table2[[#This Row],[Parking Fee]]+Table2[[#This Row],[Miscellaneous / Overhead]]</f>
        <v>0</v>
      </c>
      <c r="Q1551" s="38">
        <v>41758</v>
      </c>
    </row>
    <row r="1552" spans="1:17">
      <c r="A1552" s="12" t="s">
        <v>6979</v>
      </c>
      <c r="B1552" s="20"/>
      <c r="F1552" s="46"/>
      <c r="G1552" s="66">
        <f t="shared" si="66"/>
        <v>0</v>
      </c>
      <c r="H1552" s="45"/>
      <c r="I1552" s="45"/>
      <c r="J1552" s="35"/>
      <c r="K1552" s="35"/>
      <c r="L1552" s="35"/>
      <c r="M1552" s="49"/>
      <c r="N1552" s="26">
        <f>Table2[[#This Row],[Mileage]]*-0.25</f>
        <v>0</v>
      </c>
      <c r="O1552" s="13"/>
      <c r="P1552" s="35">
        <f>Table2[[#This Row],[Total Payment Received Before Fees]]+Table2[[#This Row],[Unit Cost]]+Table2[[#This Row],[Shipping Cost]]+Table2[[#This Row],[Amazon Fee]]+Table2[[#This Row],[Parking Fee]]+Table2[[#This Row],[Miscellaneous / Overhead]]</f>
        <v>0</v>
      </c>
      <c r="Q1552" s="38">
        <v>41758</v>
      </c>
    </row>
    <row r="1553" spans="1:17">
      <c r="A1553" s="12" t="s">
        <v>2015</v>
      </c>
      <c r="B1553" s="20"/>
      <c r="F1553" s="46"/>
      <c r="G1553" s="66">
        <f t="shared" si="66"/>
        <v>0</v>
      </c>
      <c r="H1553" s="45"/>
      <c r="I1553" s="45"/>
      <c r="J1553" s="35"/>
      <c r="K1553" s="35"/>
      <c r="L1553" s="35"/>
      <c r="M1553" s="49"/>
      <c r="N1553" s="26">
        <f>Table2[[#This Row],[Mileage]]*-0.25</f>
        <v>0</v>
      </c>
      <c r="O1553" s="13"/>
      <c r="P1553" s="35">
        <f>Table2[[#This Row],[Total Payment Received Before Fees]]+Table2[[#This Row],[Unit Cost]]+Table2[[#This Row],[Shipping Cost]]+Table2[[#This Row],[Amazon Fee]]+Table2[[#This Row],[Parking Fee]]+Table2[[#This Row],[Miscellaneous / Overhead]]</f>
        <v>0</v>
      </c>
      <c r="Q1553" s="38">
        <v>41758</v>
      </c>
    </row>
    <row r="1554" spans="1:17">
      <c r="A1554" s="12">
        <v>1</v>
      </c>
      <c r="B1554" s="20"/>
      <c r="F1554" s="46"/>
      <c r="G1554" s="66">
        <f t="shared" si="66"/>
        <v>0</v>
      </c>
      <c r="H1554" s="45"/>
      <c r="I1554" s="45"/>
      <c r="J1554" s="35"/>
      <c r="K1554" s="35"/>
      <c r="L1554" s="35"/>
      <c r="M1554" s="49"/>
      <c r="N1554" s="26">
        <f>Table2[[#This Row],[Mileage]]*-0.25</f>
        <v>0</v>
      </c>
      <c r="O1554" s="13"/>
      <c r="P1554" s="35">
        <f>Table2[[#This Row],[Total Payment Received Before Fees]]+Table2[[#This Row],[Unit Cost]]+Table2[[#This Row],[Shipping Cost]]+Table2[[#This Row],[Amazon Fee]]+Table2[[#This Row],[Parking Fee]]+Table2[[#This Row],[Miscellaneous / Overhead]]</f>
        <v>0</v>
      </c>
      <c r="Q1554" s="38">
        <v>41758</v>
      </c>
    </row>
    <row r="1555" spans="1:17">
      <c r="A1555" s="12" t="s">
        <v>3119</v>
      </c>
      <c r="B1555" s="20"/>
      <c r="F1555" s="46"/>
      <c r="G1555" s="66">
        <f t="shared" si="66"/>
        <v>0</v>
      </c>
      <c r="H1555" s="45"/>
      <c r="I1555" s="45"/>
      <c r="J1555" s="35"/>
      <c r="K1555" s="35"/>
      <c r="L1555" s="35"/>
      <c r="M1555" s="49"/>
      <c r="N1555" s="26">
        <f>Table2[[#This Row],[Mileage]]*-0.25</f>
        <v>0</v>
      </c>
      <c r="O1555" s="13"/>
      <c r="P1555" s="35">
        <f>Table2[[#This Row],[Total Payment Received Before Fees]]+Table2[[#This Row],[Unit Cost]]+Table2[[#This Row],[Shipping Cost]]+Table2[[#This Row],[Amazon Fee]]+Table2[[#This Row],[Parking Fee]]+Table2[[#This Row],[Miscellaneous / Overhead]]</f>
        <v>0</v>
      </c>
      <c r="Q1555" s="38">
        <v>41758</v>
      </c>
    </row>
    <row r="1556" spans="1:17">
      <c r="A1556" s="12" t="s">
        <v>6940</v>
      </c>
      <c r="B1556" s="20"/>
      <c r="F1556" s="46"/>
      <c r="G1556" s="66">
        <f t="shared" si="66"/>
        <v>0</v>
      </c>
      <c r="H1556" s="45"/>
      <c r="I1556" s="45"/>
      <c r="J1556" s="35"/>
      <c r="K1556" s="35"/>
      <c r="L1556" s="35"/>
      <c r="M1556" s="49"/>
      <c r="N1556" s="26">
        <f>Table2[[#This Row],[Mileage]]*-0.25</f>
        <v>0</v>
      </c>
      <c r="O1556" s="13"/>
      <c r="P1556" s="35">
        <f>Table2[[#This Row],[Total Payment Received Before Fees]]+Table2[[#This Row],[Unit Cost]]+Table2[[#This Row],[Shipping Cost]]+Table2[[#This Row],[Amazon Fee]]+Table2[[#This Row],[Parking Fee]]+Table2[[#This Row],[Miscellaneous / Overhead]]</f>
        <v>0</v>
      </c>
      <c r="Q1556" s="38">
        <v>41758</v>
      </c>
    </row>
    <row r="1557" spans="1:17">
      <c r="A1557" s="12" t="s">
        <v>5724</v>
      </c>
      <c r="B1557" s="20"/>
      <c r="F1557" s="46"/>
      <c r="G1557" s="66">
        <f t="shared" si="66"/>
        <v>0</v>
      </c>
      <c r="H1557" s="45"/>
      <c r="I1557" s="45"/>
      <c r="J1557" s="35"/>
      <c r="K1557" s="35"/>
      <c r="L1557" s="35"/>
      <c r="M1557" s="49"/>
      <c r="N1557" s="26">
        <f>Table2[[#This Row],[Mileage]]*-0.25</f>
        <v>0</v>
      </c>
      <c r="O1557" s="13"/>
      <c r="P1557" s="35">
        <f>Table2[[#This Row],[Total Payment Received Before Fees]]+Table2[[#This Row],[Unit Cost]]+Table2[[#This Row],[Shipping Cost]]+Table2[[#This Row],[Amazon Fee]]+Table2[[#This Row],[Parking Fee]]+Table2[[#This Row],[Miscellaneous / Overhead]]</f>
        <v>0</v>
      </c>
      <c r="Q1557" s="38">
        <v>41758</v>
      </c>
    </row>
    <row r="1558" spans="1:17">
      <c r="A1558" s="12" t="s">
        <v>3119</v>
      </c>
      <c r="B1558" s="20"/>
      <c r="F1558" s="46"/>
      <c r="G1558" s="66">
        <f t="shared" si="66"/>
        <v>0</v>
      </c>
      <c r="H1558" s="45"/>
      <c r="I1558" s="45"/>
      <c r="J1558" s="35"/>
      <c r="K1558" s="35"/>
      <c r="L1558" s="35"/>
      <c r="M1558" s="49"/>
      <c r="N1558" s="26">
        <f>Table2[[#This Row],[Mileage]]*-0.25</f>
        <v>0</v>
      </c>
      <c r="O1558" s="13"/>
      <c r="P1558" s="35">
        <f>Table2[[#This Row],[Total Payment Received Before Fees]]+Table2[[#This Row],[Unit Cost]]+Table2[[#This Row],[Shipping Cost]]+Table2[[#This Row],[Amazon Fee]]+Table2[[#This Row],[Parking Fee]]+Table2[[#This Row],[Miscellaneous / Overhead]]</f>
        <v>0</v>
      </c>
      <c r="Q1558" s="38">
        <v>41758</v>
      </c>
    </row>
    <row r="1559" spans="1:17">
      <c r="A1559" s="12">
        <v>1</v>
      </c>
      <c r="B1559" s="20"/>
      <c r="F1559" s="46"/>
      <c r="G1559" s="66">
        <f t="shared" si="66"/>
        <v>0</v>
      </c>
      <c r="H1559" s="45"/>
      <c r="I1559" s="45"/>
      <c r="J1559" s="35"/>
      <c r="K1559" s="35"/>
      <c r="L1559" s="35"/>
      <c r="M1559" s="49"/>
      <c r="N1559" s="26">
        <f>Table2[[#This Row],[Mileage]]*-0.25</f>
        <v>0</v>
      </c>
      <c r="O1559" s="13"/>
      <c r="P1559" s="35">
        <f>Table2[[#This Row],[Total Payment Received Before Fees]]+Table2[[#This Row],[Unit Cost]]+Table2[[#This Row],[Shipping Cost]]+Table2[[#This Row],[Amazon Fee]]+Table2[[#This Row],[Parking Fee]]+Table2[[#This Row],[Miscellaneous / Overhead]]</f>
        <v>0</v>
      </c>
      <c r="Q1559" s="38">
        <v>41758</v>
      </c>
    </row>
    <row r="1560" spans="1:17">
      <c r="A1560" s="12" t="s">
        <v>3121</v>
      </c>
      <c r="B1560" s="20"/>
      <c r="F1560" s="46"/>
      <c r="G1560" s="66">
        <f t="shared" si="66"/>
        <v>0</v>
      </c>
      <c r="H1560" s="45"/>
      <c r="I1560" s="45"/>
      <c r="J1560" s="35"/>
      <c r="K1560" s="35"/>
      <c r="L1560" s="35"/>
      <c r="M1560" s="49"/>
      <c r="N1560" s="26">
        <f>Table2[[#This Row],[Mileage]]*-0.25</f>
        <v>0</v>
      </c>
      <c r="O1560" s="13"/>
      <c r="P1560" s="35">
        <f>Table2[[#This Row],[Total Payment Received Before Fees]]+Table2[[#This Row],[Unit Cost]]+Table2[[#This Row],[Shipping Cost]]+Table2[[#This Row],[Amazon Fee]]+Table2[[#This Row],[Parking Fee]]+Table2[[#This Row],[Miscellaneous / Overhead]]</f>
        <v>0</v>
      </c>
      <c r="Q1560" s="38">
        <v>41758</v>
      </c>
    </row>
    <row r="1561" spans="1:17">
      <c r="A1561" s="12" t="s">
        <v>6940</v>
      </c>
      <c r="B1561" s="20"/>
      <c r="F1561" s="46"/>
      <c r="G1561" s="66">
        <f t="shared" si="66"/>
        <v>0</v>
      </c>
      <c r="H1561" s="45"/>
      <c r="I1561" s="45"/>
      <c r="J1561" s="35"/>
      <c r="K1561" s="35"/>
      <c r="L1561" s="35"/>
      <c r="M1561" s="49"/>
      <c r="N1561" s="26">
        <f>Table2[[#This Row],[Mileage]]*-0.25</f>
        <v>0</v>
      </c>
      <c r="O1561" s="13"/>
      <c r="P1561" s="35">
        <f>Table2[[#This Row],[Total Payment Received Before Fees]]+Table2[[#This Row],[Unit Cost]]+Table2[[#This Row],[Shipping Cost]]+Table2[[#This Row],[Amazon Fee]]+Table2[[#This Row],[Parking Fee]]+Table2[[#This Row],[Miscellaneous / Overhead]]</f>
        <v>0</v>
      </c>
      <c r="Q1561" s="38">
        <v>41758</v>
      </c>
    </row>
    <row r="1562" spans="1:17">
      <c r="A1562" s="12" t="s">
        <v>2829</v>
      </c>
      <c r="B1562" s="20"/>
      <c r="F1562" s="46"/>
      <c r="G1562" s="66">
        <f t="shared" si="66"/>
        <v>0</v>
      </c>
      <c r="H1562" s="45"/>
      <c r="I1562" s="45"/>
      <c r="J1562" s="35"/>
      <c r="K1562" s="35"/>
      <c r="L1562" s="35"/>
      <c r="M1562" s="49"/>
      <c r="N1562" s="26">
        <f>Table2[[#This Row],[Mileage]]*-0.25</f>
        <v>0</v>
      </c>
      <c r="O1562" s="13"/>
      <c r="P1562" s="35">
        <f>Table2[[#This Row],[Total Payment Received Before Fees]]+Table2[[#This Row],[Unit Cost]]+Table2[[#This Row],[Shipping Cost]]+Table2[[#This Row],[Amazon Fee]]+Table2[[#This Row],[Parking Fee]]+Table2[[#This Row],[Miscellaneous / Overhead]]</f>
        <v>0</v>
      </c>
      <c r="Q1562" s="38">
        <v>41758</v>
      </c>
    </row>
    <row r="1563" spans="1:17">
      <c r="A1563" s="12" t="s">
        <v>189</v>
      </c>
      <c r="B1563" s="20"/>
      <c r="F1563" s="46"/>
      <c r="G1563" s="66">
        <f t="shared" si="66"/>
        <v>0</v>
      </c>
      <c r="H1563" s="45"/>
      <c r="I1563" s="45"/>
      <c r="J1563" s="35"/>
      <c r="K1563" s="35"/>
      <c r="L1563" s="35"/>
      <c r="M1563" s="49"/>
      <c r="N1563" s="26">
        <f>Table2[[#This Row],[Mileage]]*-0.25</f>
        <v>0</v>
      </c>
      <c r="O1563" s="13"/>
      <c r="P1563" s="35">
        <f>Table2[[#This Row],[Total Payment Received Before Fees]]+Table2[[#This Row],[Unit Cost]]+Table2[[#This Row],[Shipping Cost]]+Table2[[#This Row],[Amazon Fee]]+Table2[[#This Row],[Parking Fee]]+Table2[[#This Row],[Miscellaneous / Overhead]]</f>
        <v>0</v>
      </c>
      <c r="Q1563" s="38">
        <v>41758</v>
      </c>
    </row>
    <row r="1564" spans="1:17">
      <c r="A1564" s="12" t="s">
        <v>6966</v>
      </c>
      <c r="B1564" s="20"/>
      <c r="F1564" s="46"/>
      <c r="G1564" s="66">
        <f t="shared" si="66"/>
        <v>0</v>
      </c>
      <c r="H1564" s="45"/>
      <c r="I1564" s="45"/>
      <c r="J1564" s="35"/>
      <c r="K1564" s="35"/>
      <c r="L1564" s="35"/>
      <c r="M1564" s="49"/>
      <c r="N1564" s="26">
        <f>Table2[[#This Row],[Mileage]]*-0.25</f>
        <v>0</v>
      </c>
      <c r="O1564" s="13"/>
      <c r="P1564" s="35">
        <f>Table2[[#This Row],[Total Payment Received Before Fees]]+Table2[[#This Row],[Unit Cost]]+Table2[[#This Row],[Shipping Cost]]+Table2[[#This Row],[Amazon Fee]]+Table2[[#This Row],[Parking Fee]]+Table2[[#This Row],[Miscellaneous / Overhead]]</f>
        <v>0</v>
      </c>
      <c r="Q1564" s="38">
        <v>41759</v>
      </c>
    </row>
    <row r="1565" spans="1:17">
      <c r="A1565" s="12" t="s">
        <v>3022</v>
      </c>
      <c r="B1565" s="20"/>
      <c r="F1565" s="46"/>
      <c r="G1565" s="66">
        <f t="shared" si="66"/>
        <v>0</v>
      </c>
      <c r="H1565" s="45"/>
      <c r="I1565" s="45"/>
      <c r="J1565" s="35"/>
      <c r="K1565" s="35"/>
      <c r="L1565" s="35"/>
      <c r="M1565" s="49"/>
      <c r="N1565" s="26">
        <f>Table2[[#This Row],[Mileage]]*-0.25</f>
        <v>0</v>
      </c>
      <c r="O1565" s="13"/>
      <c r="P1565" s="35">
        <f>Table2[[#This Row],[Total Payment Received Before Fees]]+Table2[[#This Row],[Unit Cost]]+Table2[[#This Row],[Shipping Cost]]+Table2[[#This Row],[Amazon Fee]]+Table2[[#This Row],[Parking Fee]]+Table2[[#This Row],[Miscellaneous / Overhead]]</f>
        <v>0</v>
      </c>
      <c r="Q1565" s="38">
        <v>41759</v>
      </c>
    </row>
    <row r="1566" spans="1:17">
      <c r="A1566" s="12" t="s">
        <v>1551</v>
      </c>
      <c r="B1566" s="20"/>
      <c r="F1566" s="46"/>
      <c r="G1566" s="66">
        <f t="shared" si="66"/>
        <v>0</v>
      </c>
      <c r="H1566" s="45"/>
      <c r="I1566" s="45"/>
      <c r="J1566" s="35"/>
      <c r="K1566" s="35"/>
      <c r="L1566" s="35"/>
      <c r="M1566" s="49"/>
      <c r="N1566" s="26">
        <f>Table2[[#This Row],[Mileage]]*-0.25</f>
        <v>0</v>
      </c>
      <c r="O1566" s="13"/>
      <c r="P1566" s="35">
        <f>Table2[[#This Row],[Total Payment Received Before Fees]]+Table2[[#This Row],[Unit Cost]]+Table2[[#This Row],[Shipping Cost]]+Table2[[#This Row],[Amazon Fee]]+Table2[[#This Row],[Parking Fee]]+Table2[[#This Row],[Miscellaneous / Overhead]]</f>
        <v>0</v>
      </c>
      <c r="Q1566" s="38">
        <v>41759</v>
      </c>
    </row>
    <row r="1567" spans="1:17">
      <c r="A1567" s="12" t="s">
        <v>2510</v>
      </c>
      <c r="B1567" s="20"/>
      <c r="F1567" s="46"/>
      <c r="G1567" s="66">
        <f t="shared" si="66"/>
        <v>0</v>
      </c>
      <c r="H1567" s="45"/>
      <c r="I1567" s="45"/>
      <c r="J1567" s="35"/>
      <c r="K1567" s="35"/>
      <c r="L1567" s="35"/>
      <c r="M1567" s="49"/>
      <c r="N1567" s="26">
        <f>Table2[[#This Row],[Mileage]]*-0.25</f>
        <v>0</v>
      </c>
      <c r="O1567" s="13"/>
      <c r="P1567" s="35">
        <f>Table2[[#This Row],[Total Payment Received Before Fees]]+Table2[[#This Row],[Unit Cost]]+Table2[[#This Row],[Shipping Cost]]+Table2[[#This Row],[Amazon Fee]]+Table2[[#This Row],[Parking Fee]]+Table2[[#This Row],[Miscellaneous / Overhead]]</f>
        <v>0</v>
      </c>
      <c r="Q1567" s="38">
        <v>41759</v>
      </c>
    </row>
    <row r="1568" spans="1:17">
      <c r="A1568" s="12" t="s">
        <v>3119</v>
      </c>
      <c r="B1568" s="20"/>
      <c r="F1568" s="46"/>
      <c r="G1568" s="66">
        <f t="shared" si="66"/>
        <v>0</v>
      </c>
      <c r="H1568" s="45"/>
      <c r="I1568" s="45"/>
      <c r="J1568" s="35"/>
      <c r="K1568" s="35"/>
      <c r="L1568" s="35"/>
      <c r="M1568" s="49"/>
      <c r="N1568" s="26">
        <f>Table2[[#This Row],[Mileage]]*-0.25</f>
        <v>0</v>
      </c>
      <c r="O1568" s="13"/>
      <c r="P1568" s="35">
        <f>Table2[[#This Row],[Total Payment Received Before Fees]]+Table2[[#This Row],[Unit Cost]]+Table2[[#This Row],[Shipping Cost]]+Table2[[#This Row],[Amazon Fee]]+Table2[[#This Row],[Parking Fee]]+Table2[[#This Row],[Miscellaneous / Overhead]]</f>
        <v>0</v>
      </c>
      <c r="Q1568" s="38">
        <v>41759</v>
      </c>
    </row>
    <row r="1569" spans="1:17">
      <c r="A1569" s="12" t="s">
        <v>2843</v>
      </c>
      <c r="B1569" s="20"/>
      <c r="F1569" s="46"/>
      <c r="G1569" s="66">
        <f t="shared" si="66"/>
        <v>0</v>
      </c>
      <c r="H1569" s="45"/>
      <c r="I1569" s="45"/>
      <c r="J1569" s="35"/>
      <c r="K1569" s="35"/>
      <c r="L1569" s="35"/>
      <c r="M1569" s="49"/>
      <c r="N1569" s="26">
        <f>Table2[[#This Row],[Mileage]]*-0.25</f>
        <v>0</v>
      </c>
      <c r="O1569" s="13"/>
      <c r="P1569" s="35">
        <f>Table2[[#This Row],[Total Payment Received Before Fees]]+Table2[[#This Row],[Unit Cost]]+Table2[[#This Row],[Shipping Cost]]+Table2[[#This Row],[Amazon Fee]]+Table2[[#This Row],[Parking Fee]]+Table2[[#This Row],[Miscellaneous / Overhead]]</f>
        <v>0</v>
      </c>
      <c r="Q1569" s="38">
        <v>41759</v>
      </c>
    </row>
    <row r="1570" spans="1:17">
      <c r="A1570" s="12" t="s">
        <v>6022</v>
      </c>
      <c r="B1570" s="20"/>
      <c r="F1570" s="46"/>
      <c r="G1570" s="66">
        <f t="shared" si="66"/>
        <v>0</v>
      </c>
      <c r="H1570" s="45"/>
      <c r="I1570" s="45"/>
      <c r="J1570" s="35"/>
      <c r="K1570" s="35"/>
      <c r="L1570" s="35"/>
      <c r="M1570" s="49"/>
      <c r="N1570" s="26">
        <f>Table2[[#This Row],[Mileage]]*-0.25</f>
        <v>0</v>
      </c>
      <c r="O1570" s="13"/>
      <c r="P1570" s="35">
        <f>Table2[[#This Row],[Total Payment Received Before Fees]]+Table2[[#This Row],[Unit Cost]]+Table2[[#This Row],[Shipping Cost]]+Table2[[#This Row],[Amazon Fee]]+Table2[[#This Row],[Parking Fee]]+Table2[[#This Row],[Miscellaneous / Overhead]]</f>
        <v>0</v>
      </c>
      <c r="Q1570" s="38">
        <v>41759</v>
      </c>
    </row>
    <row r="1571" spans="1:17">
      <c r="A1571" s="12" t="s">
        <v>1552</v>
      </c>
      <c r="B1571" s="20"/>
      <c r="F1571" s="46"/>
      <c r="G1571" s="66">
        <f t="shared" si="66"/>
        <v>0</v>
      </c>
      <c r="H1571" s="45"/>
      <c r="I1571" s="45"/>
      <c r="J1571" s="35"/>
      <c r="K1571" s="35"/>
      <c r="L1571" s="35"/>
      <c r="M1571" s="49"/>
      <c r="N1571" s="26">
        <f>Table2[[#This Row],[Mileage]]*-0.25</f>
        <v>0</v>
      </c>
      <c r="O1571" s="13"/>
      <c r="P1571" s="35">
        <f>Table2[[#This Row],[Total Payment Received Before Fees]]+Table2[[#This Row],[Unit Cost]]+Table2[[#This Row],[Shipping Cost]]+Table2[[#This Row],[Amazon Fee]]+Table2[[#This Row],[Parking Fee]]+Table2[[#This Row],[Miscellaneous / Overhead]]</f>
        <v>0</v>
      </c>
      <c r="Q1571" s="38">
        <v>41759</v>
      </c>
    </row>
    <row r="1572" spans="1:17">
      <c r="A1572" s="12" t="s">
        <v>1224</v>
      </c>
      <c r="B1572" s="20"/>
      <c r="F1572" s="46"/>
      <c r="G1572" s="66">
        <f t="shared" si="66"/>
        <v>0</v>
      </c>
      <c r="H1572" s="45"/>
      <c r="I1572" s="45"/>
      <c r="J1572" s="35"/>
      <c r="K1572" s="35"/>
      <c r="L1572" s="35"/>
      <c r="M1572" s="49"/>
      <c r="N1572" s="26">
        <f>Table2[[#This Row],[Mileage]]*-0.25</f>
        <v>0</v>
      </c>
      <c r="O1572" s="13"/>
      <c r="P1572" s="35">
        <f>Table2[[#This Row],[Total Payment Received Before Fees]]+Table2[[#This Row],[Unit Cost]]+Table2[[#This Row],[Shipping Cost]]+Table2[[#This Row],[Amazon Fee]]+Table2[[#This Row],[Parking Fee]]+Table2[[#This Row],[Miscellaneous / Overhead]]</f>
        <v>0</v>
      </c>
      <c r="Q1572" s="38">
        <v>41759</v>
      </c>
    </row>
    <row r="1573" spans="1:17">
      <c r="A1573" s="12" t="s">
        <v>3119</v>
      </c>
      <c r="B1573" s="20"/>
      <c r="F1573" s="46"/>
      <c r="G1573" s="66">
        <f t="shared" si="66"/>
        <v>0</v>
      </c>
      <c r="H1573" s="45"/>
      <c r="I1573" s="45"/>
      <c r="J1573" s="35"/>
      <c r="K1573" s="35"/>
      <c r="L1573" s="35"/>
      <c r="M1573" s="49"/>
      <c r="N1573" s="26">
        <f>Table2[[#This Row],[Mileage]]*-0.25</f>
        <v>0</v>
      </c>
      <c r="O1573" s="13"/>
      <c r="P1573" s="35">
        <f>Table2[[#This Row],[Total Payment Received Before Fees]]+Table2[[#This Row],[Unit Cost]]+Table2[[#This Row],[Shipping Cost]]+Table2[[#This Row],[Amazon Fee]]+Table2[[#This Row],[Parking Fee]]+Table2[[#This Row],[Miscellaneous / Overhead]]</f>
        <v>0</v>
      </c>
      <c r="Q1573" s="38">
        <v>41759</v>
      </c>
    </row>
    <row r="1574" spans="1:17">
      <c r="A1574" s="12" t="s">
        <v>5790</v>
      </c>
      <c r="B1574" s="20"/>
      <c r="F1574" s="46"/>
      <c r="G1574" s="66">
        <f t="shared" si="66"/>
        <v>0</v>
      </c>
      <c r="H1574" s="45"/>
      <c r="I1574" s="45"/>
      <c r="J1574" s="35"/>
      <c r="K1574" s="35"/>
      <c r="L1574" s="35"/>
      <c r="M1574" s="49"/>
      <c r="N1574" s="26">
        <f>Table2[[#This Row],[Mileage]]*-0.25</f>
        <v>0</v>
      </c>
      <c r="O1574" s="13"/>
      <c r="P1574" s="35">
        <f>Table2[[#This Row],[Total Payment Received Before Fees]]+Table2[[#This Row],[Unit Cost]]+Table2[[#This Row],[Shipping Cost]]+Table2[[#This Row],[Amazon Fee]]+Table2[[#This Row],[Parking Fee]]+Table2[[#This Row],[Miscellaneous / Overhead]]</f>
        <v>0</v>
      </c>
      <c r="Q1574" s="38">
        <v>41759</v>
      </c>
    </row>
    <row r="1575" spans="1:17">
      <c r="A1575" s="12" t="s">
        <v>6940</v>
      </c>
      <c r="B1575" s="20"/>
      <c r="F1575" s="46"/>
      <c r="G1575" s="66">
        <f t="shared" si="66"/>
        <v>0</v>
      </c>
      <c r="H1575" s="45"/>
      <c r="I1575" s="45"/>
      <c r="J1575" s="35"/>
      <c r="K1575" s="35"/>
      <c r="L1575" s="35"/>
      <c r="M1575" s="49"/>
      <c r="N1575" s="26">
        <f>Table2[[#This Row],[Mileage]]*-0.25</f>
        <v>0</v>
      </c>
      <c r="O1575" s="13"/>
      <c r="P1575" s="35">
        <f>Table2[[#This Row],[Total Payment Received Before Fees]]+Table2[[#This Row],[Unit Cost]]+Table2[[#This Row],[Shipping Cost]]+Table2[[#This Row],[Amazon Fee]]+Table2[[#This Row],[Parking Fee]]+Table2[[#This Row],[Miscellaneous / Overhead]]</f>
        <v>0</v>
      </c>
      <c r="Q1575" s="38">
        <v>41759</v>
      </c>
    </row>
    <row r="1576" spans="1:17">
      <c r="A1576" s="12">
        <v>1</v>
      </c>
      <c r="B1576" s="20"/>
      <c r="F1576" s="46"/>
      <c r="G1576" s="66">
        <f t="shared" si="66"/>
        <v>0</v>
      </c>
      <c r="H1576" s="45"/>
      <c r="I1576" s="45"/>
      <c r="J1576" s="35"/>
      <c r="K1576" s="35"/>
      <c r="L1576" s="35"/>
      <c r="M1576" s="49"/>
      <c r="N1576" s="26">
        <f>Table2[[#This Row],[Mileage]]*-0.25</f>
        <v>0</v>
      </c>
      <c r="O1576" s="13"/>
      <c r="P1576" s="35">
        <f>Table2[[#This Row],[Total Payment Received Before Fees]]+Table2[[#This Row],[Unit Cost]]+Table2[[#This Row],[Shipping Cost]]+Table2[[#This Row],[Amazon Fee]]+Table2[[#This Row],[Parking Fee]]+Table2[[#This Row],[Miscellaneous / Overhead]]</f>
        <v>0</v>
      </c>
      <c r="Q1576" s="38">
        <v>41759</v>
      </c>
    </row>
    <row r="1577" spans="1:17">
      <c r="A1577" s="12" t="s">
        <v>1552</v>
      </c>
      <c r="B1577" s="20"/>
      <c r="F1577" s="46"/>
      <c r="G1577" s="66">
        <f t="shared" si="66"/>
        <v>0</v>
      </c>
      <c r="H1577" s="45"/>
      <c r="I1577" s="45"/>
      <c r="J1577" s="35"/>
      <c r="K1577" s="35"/>
      <c r="L1577" s="35"/>
      <c r="M1577" s="49"/>
      <c r="N1577" s="26">
        <f>Table2[[#This Row],[Mileage]]*-0.25</f>
        <v>0</v>
      </c>
      <c r="O1577" s="13"/>
      <c r="P1577" s="35">
        <f>Table2[[#This Row],[Total Payment Received Before Fees]]+Table2[[#This Row],[Unit Cost]]+Table2[[#This Row],[Shipping Cost]]+Table2[[#This Row],[Amazon Fee]]+Table2[[#This Row],[Parking Fee]]+Table2[[#This Row],[Miscellaneous / Overhead]]</f>
        <v>0</v>
      </c>
      <c r="Q1577" s="38">
        <v>41760</v>
      </c>
    </row>
    <row r="1578" spans="1:17">
      <c r="A1578" s="12" t="s">
        <v>2130</v>
      </c>
      <c r="B1578" s="20"/>
      <c r="F1578" s="46"/>
      <c r="G1578" s="66">
        <f t="shared" si="66"/>
        <v>0</v>
      </c>
      <c r="H1578" s="45"/>
      <c r="I1578" s="45"/>
      <c r="J1578" s="35"/>
      <c r="K1578" s="35"/>
      <c r="L1578" s="35"/>
      <c r="M1578" s="49"/>
      <c r="N1578" s="26">
        <f>Table2[[#This Row],[Mileage]]*-0.25</f>
        <v>0</v>
      </c>
      <c r="O1578" s="13"/>
      <c r="P1578" s="35">
        <f>Table2[[#This Row],[Total Payment Received Before Fees]]+Table2[[#This Row],[Unit Cost]]+Table2[[#This Row],[Shipping Cost]]+Table2[[#This Row],[Amazon Fee]]+Table2[[#This Row],[Parking Fee]]+Table2[[#This Row],[Miscellaneous / Overhead]]</f>
        <v>0</v>
      </c>
      <c r="Q1578" s="38">
        <v>41760</v>
      </c>
    </row>
    <row r="1579" spans="1:17">
      <c r="A1579" s="12" t="s">
        <v>3119</v>
      </c>
      <c r="B1579" s="20"/>
      <c r="F1579" s="46"/>
      <c r="G1579" s="66">
        <f t="shared" si="66"/>
        <v>0</v>
      </c>
      <c r="H1579" s="45"/>
      <c r="I1579" s="45"/>
      <c r="J1579" s="35"/>
      <c r="K1579" s="35"/>
      <c r="L1579" s="35"/>
      <c r="M1579" s="49"/>
      <c r="N1579" s="26">
        <f>Table2[[#This Row],[Mileage]]*-0.25</f>
        <v>0</v>
      </c>
      <c r="O1579" s="13"/>
      <c r="P1579" s="35">
        <f>Table2[[#This Row],[Total Payment Received Before Fees]]+Table2[[#This Row],[Unit Cost]]+Table2[[#This Row],[Shipping Cost]]+Table2[[#This Row],[Amazon Fee]]+Table2[[#This Row],[Parking Fee]]+Table2[[#This Row],[Miscellaneous / Overhead]]</f>
        <v>0</v>
      </c>
      <c r="Q1579" s="38">
        <v>41760</v>
      </c>
    </row>
    <row r="1580" spans="1:17">
      <c r="A1580" s="12" t="s">
        <v>3001</v>
      </c>
      <c r="B1580" s="20"/>
      <c r="F1580" s="46"/>
      <c r="G1580" s="66">
        <f t="shared" si="66"/>
        <v>0</v>
      </c>
      <c r="H1580" s="45"/>
      <c r="I1580" s="45"/>
      <c r="J1580" s="35"/>
      <c r="K1580" s="35"/>
      <c r="L1580" s="35"/>
      <c r="M1580" s="49"/>
      <c r="N1580" s="26">
        <f>Table2[[#This Row],[Mileage]]*-0.25</f>
        <v>0</v>
      </c>
      <c r="O1580" s="13"/>
      <c r="P1580" s="35">
        <f>Table2[[#This Row],[Total Payment Received Before Fees]]+Table2[[#This Row],[Unit Cost]]+Table2[[#This Row],[Shipping Cost]]+Table2[[#This Row],[Amazon Fee]]+Table2[[#This Row],[Parking Fee]]+Table2[[#This Row],[Miscellaneous / Overhead]]</f>
        <v>0</v>
      </c>
      <c r="Q1580" s="38">
        <v>41760</v>
      </c>
    </row>
    <row r="1581" spans="1:17">
      <c r="A1581" s="12" t="s">
        <v>3007</v>
      </c>
      <c r="B1581" s="20"/>
      <c r="F1581" s="46"/>
      <c r="G1581" s="66">
        <f t="shared" si="66"/>
        <v>0</v>
      </c>
      <c r="H1581" s="45"/>
      <c r="I1581" s="45"/>
      <c r="J1581" s="35"/>
      <c r="K1581" s="35"/>
      <c r="L1581" s="35"/>
      <c r="M1581" s="49"/>
      <c r="N1581" s="26">
        <f>Table2[[#This Row],[Mileage]]*-0.25</f>
        <v>0</v>
      </c>
      <c r="O1581" s="13"/>
      <c r="P1581" s="35">
        <f>Table2[[#This Row],[Total Payment Received Before Fees]]+Table2[[#This Row],[Unit Cost]]+Table2[[#This Row],[Shipping Cost]]+Table2[[#This Row],[Amazon Fee]]+Table2[[#This Row],[Parking Fee]]+Table2[[#This Row],[Miscellaneous / Overhead]]</f>
        <v>0</v>
      </c>
      <c r="Q1581" s="38">
        <v>41760</v>
      </c>
    </row>
    <row r="1582" spans="1:17">
      <c r="A1582" s="12" t="s">
        <v>3119</v>
      </c>
      <c r="B1582" s="20"/>
      <c r="F1582" s="46"/>
      <c r="G1582" s="66">
        <f t="shared" si="66"/>
        <v>0</v>
      </c>
      <c r="H1582" s="45"/>
      <c r="I1582" s="45"/>
      <c r="J1582" s="35"/>
      <c r="K1582" s="35"/>
      <c r="L1582" s="35"/>
      <c r="M1582" s="49"/>
      <c r="N1582" s="26">
        <f>Table2[[#This Row],[Mileage]]*-0.25</f>
        <v>0</v>
      </c>
      <c r="O1582" s="13"/>
      <c r="P1582" s="35">
        <f>Table2[[#This Row],[Total Payment Received Before Fees]]+Table2[[#This Row],[Unit Cost]]+Table2[[#This Row],[Shipping Cost]]+Table2[[#This Row],[Amazon Fee]]+Table2[[#This Row],[Parking Fee]]+Table2[[#This Row],[Miscellaneous / Overhead]]</f>
        <v>0</v>
      </c>
      <c r="Q1582" s="38">
        <v>41760</v>
      </c>
    </row>
    <row r="1583" spans="1:17">
      <c r="A1583" s="12" t="s">
        <v>6966</v>
      </c>
      <c r="B1583" s="20"/>
      <c r="F1583" s="46"/>
      <c r="G1583" s="66">
        <f t="shared" si="66"/>
        <v>0</v>
      </c>
      <c r="H1583" s="45"/>
      <c r="I1583" s="45"/>
      <c r="J1583" s="35"/>
      <c r="K1583" s="35"/>
      <c r="L1583" s="35"/>
      <c r="M1583" s="49"/>
      <c r="N1583" s="26">
        <f>Table2[[#This Row],[Mileage]]*-0.25</f>
        <v>0</v>
      </c>
      <c r="O1583" s="13"/>
      <c r="P1583" s="35">
        <f>Table2[[#This Row],[Total Payment Received Before Fees]]+Table2[[#This Row],[Unit Cost]]+Table2[[#This Row],[Shipping Cost]]+Table2[[#This Row],[Amazon Fee]]+Table2[[#This Row],[Parking Fee]]+Table2[[#This Row],[Miscellaneous / Overhead]]</f>
        <v>0</v>
      </c>
      <c r="Q1583" s="38">
        <v>41760</v>
      </c>
    </row>
    <row r="1584" spans="1:17">
      <c r="A1584" s="12" t="s">
        <v>3119</v>
      </c>
      <c r="B1584" s="20"/>
      <c r="F1584" s="46"/>
      <c r="G1584" s="66">
        <f t="shared" si="66"/>
        <v>0</v>
      </c>
      <c r="H1584" s="45"/>
      <c r="I1584" s="45"/>
      <c r="J1584" s="35"/>
      <c r="K1584" s="35"/>
      <c r="L1584" s="35"/>
      <c r="M1584" s="49"/>
      <c r="N1584" s="26">
        <f>Table2[[#This Row],[Mileage]]*-0.25</f>
        <v>0</v>
      </c>
      <c r="O1584" s="13"/>
      <c r="P1584" s="35">
        <f>Table2[[#This Row],[Total Payment Received Before Fees]]+Table2[[#This Row],[Unit Cost]]+Table2[[#This Row],[Shipping Cost]]+Table2[[#This Row],[Amazon Fee]]+Table2[[#This Row],[Parking Fee]]+Table2[[#This Row],[Miscellaneous / Overhead]]</f>
        <v>0</v>
      </c>
      <c r="Q1584" s="38">
        <v>41760</v>
      </c>
    </row>
    <row r="1585" spans="1:17">
      <c r="A1585" s="12" t="s">
        <v>6022</v>
      </c>
      <c r="B1585" s="20"/>
      <c r="F1585" s="46"/>
      <c r="G1585" s="66">
        <f t="shared" si="66"/>
        <v>0</v>
      </c>
      <c r="H1585" s="45"/>
      <c r="I1585" s="45"/>
      <c r="J1585" s="35"/>
      <c r="K1585" s="35"/>
      <c r="L1585" s="35"/>
      <c r="M1585" s="49"/>
      <c r="N1585" s="26">
        <f>Table2[[#This Row],[Mileage]]*-0.25</f>
        <v>0</v>
      </c>
      <c r="O1585" s="13"/>
      <c r="P1585" s="35">
        <f>Table2[[#This Row],[Total Payment Received Before Fees]]+Table2[[#This Row],[Unit Cost]]+Table2[[#This Row],[Shipping Cost]]+Table2[[#This Row],[Amazon Fee]]+Table2[[#This Row],[Parking Fee]]+Table2[[#This Row],[Miscellaneous / Overhead]]</f>
        <v>0</v>
      </c>
      <c r="Q1585" s="38">
        <v>41760</v>
      </c>
    </row>
    <row r="1586" spans="1:17">
      <c r="A1586" s="12" t="s">
        <v>6022</v>
      </c>
      <c r="B1586" s="20"/>
      <c r="F1586" s="46"/>
      <c r="G1586" s="66">
        <f t="shared" si="66"/>
        <v>0</v>
      </c>
      <c r="H1586" s="45"/>
      <c r="I1586" s="45"/>
      <c r="J1586" s="35"/>
      <c r="K1586" s="35"/>
      <c r="L1586" s="35"/>
      <c r="M1586" s="49"/>
      <c r="N1586" s="26">
        <f>Table2[[#This Row],[Mileage]]*-0.25</f>
        <v>0</v>
      </c>
      <c r="O1586" s="13"/>
      <c r="P1586" s="35">
        <f>Table2[[#This Row],[Total Payment Received Before Fees]]+Table2[[#This Row],[Unit Cost]]+Table2[[#This Row],[Shipping Cost]]+Table2[[#This Row],[Amazon Fee]]+Table2[[#This Row],[Parking Fee]]+Table2[[#This Row],[Miscellaneous / Overhead]]</f>
        <v>0</v>
      </c>
      <c r="Q1586" s="38">
        <v>41760</v>
      </c>
    </row>
    <row r="1587" spans="1:17">
      <c r="A1587" s="12" t="s">
        <v>3119</v>
      </c>
      <c r="B1587" s="20"/>
      <c r="F1587" s="46"/>
      <c r="G1587" s="66">
        <f t="shared" si="66"/>
        <v>0</v>
      </c>
      <c r="H1587" s="45"/>
      <c r="I1587" s="45"/>
      <c r="J1587" s="35"/>
      <c r="K1587" s="35"/>
      <c r="L1587" s="35"/>
      <c r="M1587" s="49"/>
      <c r="N1587" s="26">
        <f>Table2[[#This Row],[Mileage]]*-0.25</f>
        <v>0</v>
      </c>
      <c r="O1587" s="13"/>
      <c r="P1587" s="35">
        <f>Table2[[#This Row],[Total Payment Received Before Fees]]+Table2[[#This Row],[Unit Cost]]+Table2[[#This Row],[Shipping Cost]]+Table2[[#This Row],[Amazon Fee]]+Table2[[#This Row],[Parking Fee]]+Table2[[#This Row],[Miscellaneous / Overhead]]</f>
        <v>0</v>
      </c>
      <c r="Q1587" s="38">
        <v>41760</v>
      </c>
    </row>
    <row r="1588" spans="1:17">
      <c r="A1588" s="12" t="s">
        <v>6899</v>
      </c>
      <c r="B1588" s="20"/>
      <c r="F1588" s="46"/>
      <c r="G1588" s="66">
        <f t="shared" si="66"/>
        <v>0</v>
      </c>
      <c r="H1588" s="45"/>
      <c r="I1588" s="45"/>
      <c r="J1588" s="35"/>
      <c r="K1588" s="35"/>
      <c r="L1588" s="35"/>
      <c r="M1588" s="49"/>
      <c r="N1588" s="26">
        <f>Table2[[#This Row],[Mileage]]*-0.25</f>
        <v>0</v>
      </c>
      <c r="O1588" s="13"/>
      <c r="P1588" s="35">
        <f>Table2[[#This Row],[Total Payment Received Before Fees]]+Table2[[#This Row],[Unit Cost]]+Table2[[#This Row],[Shipping Cost]]+Table2[[#This Row],[Amazon Fee]]+Table2[[#This Row],[Parking Fee]]+Table2[[#This Row],[Miscellaneous / Overhead]]</f>
        <v>0</v>
      </c>
      <c r="Q1588" s="38">
        <v>41760</v>
      </c>
    </row>
    <row r="1589" spans="1:17">
      <c r="A1589" s="12" t="s">
        <v>1552</v>
      </c>
      <c r="B1589" s="20"/>
      <c r="F1589" s="46"/>
      <c r="G1589" s="66">
        <f t="shared" si="66"/>
        <v>0</v>
      </c>
      <c r="H1589" s="45"/>
      <c r="I1589" s="45"/>
      <c r="J1589" s="35"/>
      <c r="K1589" s="35"/>
      <c r="L1589" s="35"/>
      <c r="M1589" s="49"/>
      <c r="N1589" s="26">
        <f>Table2[[#This Row],[Mileage]]*-0.25</f>
        <v>0</v>
      </c>
      <c r="O1589" s="13"/>
      <c r="P1589" s="35">
        <f>Table2[[#This Row],[Total Payment Received Before Fees]]+Table2[[#This Row],[Unit Cost]]+Table2[[#This Row],[Shipping Cost]]+Table2[[#This Row],[Amazon Fee]]+Table2[[#This Row],[Parking Fee]]+Table2[[#This Row],[Miscellaneous / Overhead]]</f>
        <v>0</v>
      </c>
      <c r="Q1589" s="38">
        <v>41760</v>
      </c>
    </row>
    <row r="1590" spans="1:17">
      <c r="A1590" s="12" t="s">
        <v>5875</v>
      </c>
      <c r="B1590" s="20"/>
      <c r="F1590" s="46"/>
      <c r="G1590" s="66">
        <f t="shared" ref="G1590:G1607" si="67">SUM(E1590:F1590)</f>
        <v>0</v>
      </c>
      <c r="H1590" s="45"/>
      <c r="I1590" s="45"/>
      <c r="J1590" s="35"/>
      <c r="K1590" s="35"/>
      <c r="L1590" s="35"/>
      <c r="M1590" s="49"/>
      <c r="N1590" s="26">
        <f>Table2[[#This Row],[Mileage]]*-0.25</f>
        <v>0</v>
      </c>
      <c r="O1590" s="13"/>
      <c r="P1590" s="35">
        <f>Table2[[#This Row],[Total Payment Received Before Fees]]+Table2[[#This Row],[Unit Cost]]+Table2[[#This Row],[Shipping Cost]]+Table2[[#This Row],[Amazon Fee]]+Table2[[#This Row],[Parking Fee]]+Table2[[#This Row],[Miscellaneous / Overhead]]</f>
        <v>0</v>
      </c>
      <c r="Q1590" s="38">
        <v>41760</v>
      </c>
    </row>
    <row r="1591" spans="1:17">
      <c r="A1591" s="12" t="s">
        <v>1525</v>
      </c>
      <c r="B1591" s="20"/>
      <c r="F1591" s="46"/>
      <c r="G1591" s="66">
        <f t="shared" si="67"/>
        <v>0</v>
      </c>
      <c r="H1591" s="45"/>
      <c r="I1591" s="45"/>
      <c r="J1591" s="35"/>
      <c r="K1591" s="35"/>
      <c r="L1591" s="35"/>
      <c r="M1591" s="49"/>
      <c r="N1591" s="26">
        <f>Table2[[#This Row],[Mileage]]*-0.25</f>
        <v>0</v>
      </c>
      <c r="O1591" s="13"/>
      <c r="P1591" s="35">
        <f>Table2[[#This Row],[Total Payment Received Before Fees]]+Table2[[#This Row],[Unit Cost]]+Table2[[#This Row],[Shipping Cost]]+Table2[[#This Row],[Amazon Fee]]+Table2[[#This Row],[Parking Fee]]+Table2[[#This Row],[Miscellaneous / Overhead]]</f>
        <v>0</v>
      </c>
      <c r="Q1591" s="38">
        <v>41760</v>
      </c>
    </row>
    <row r="1592" spans="1:17">
      <c r="A1592" s="12" t="s">
        <v>6032</v>
      </c>
      <c r="B1592" s="20"/>
      <c r="F1592" s="46"/>
      <c r="G1592" s="66">
        <f t="shared" si="67"/>
        <v>0</v>
      </c>
      <c r="H1592" s="45"/>
      <c r="I1592" s="45"/>
      <c r="J1592" s="35"/>
      <c r="K1592" s="35"/>
      <c r="L1592" s="35"/>
      <c r="M1592" s="49"/>
      <c r="N1592" s="26">
        <f>Table2[[#This Row],[Mileage]]*-0.25</f>
        <v>0</v>
      </c>
      <c r="O1592" s="13"/>
      <c r="P1592" s="35">
        <f>Table2[[#This Row],[Total Payment Received Before Fees]]+Table2[[#This Row],[Unit Cost]]+Table2[[#This Row],[Shipping Cost]]+Table2[[#This Row],[Amazon Fee]]+Table2[[#This Row],[Parking Fee]]+Table2[[#This Row],[Miscellaneous / Overhead]]</f>
        <v>0</v>
      </c>
      <c r="Q1592" s="38">
        <v>41760</v>
      </c>
    </row>
    <row r="1593" spans="1:17">
      <c r="A1593" s="12" t="s">
        <v>6032</v>
      </c>
      <c r="B1593" s="20"/>
      <c r="F1593" s="46"/>
      <c r="G1593" s="66">
        <f t="shared" si="67"/>
        <v>0</v>
      </c>
      <c r="H1593" s="45"/>
      <c r="I1593" s="45"/>
      <c r="J1593" s="35"/>
      <c r="K1593" s="35"/>
      <c r="L1593" s="35"/>
      <c r="M1593" s="49"/>
      <c r="N1593" s="26">
        <f>Table2[[#This Row],[Mileage]]*-0.25</f>
        <v>0</v>
      </c>
      <c r="O1593" s="13"/>
      <c r="P1593" s="35">
        <f>Table2[[#This Row],[Total Payment Received Before Fees]]+Table2[[#This Row],[Unit Cost]]+Table2[[#This Row],[Shipping Cost]]+Table2[[#This Row],[Amazon Fee]]+Table2[[#This Row],[Parking Fee]]+Table2[[#This Row],[Miscellaneous / Overhead]]</f>
        <v>0</v>
      </c>
      <c r="Q1593" s="38">
        <v>41760</v>
      </c>
    </row>
    <row r="1594" spans="1:17">
      <c r="A1594" s="12" t="s">
        <v>3091</v>
      </c>
      <c r="B1594" s="20"/>
      <c r="F1594" s="46"/>
      <c r="G1594" s="66">
        <f t="shared" si="67"/>
        <v>0</v>
      </c>
      <c r="H1594" s="45"/>
      <c r="I1594" s="45"/>
      <c r="J1594" s="35"/>
      <c r="K1594" s="35"/>
      <c r="L1594" s="35"/>
      <c r="M1594" s="49"/>
      <c r="N1594" s="26">
        <f>Table2[[#This Row],[Mileage]]*-0.25</f>
        <v>0</v>
      </c>
      <c r="O1594" s="13"/>
      <c r="P1594" s="35">
        <f>Table2[[#This Row],[Total Payment Received Before Fees]]+Table2[[#This Row],[Unit Cost]]+Table2[[#This Row],[Shipping Cost]]+Table2[[#This Row],[Amazon Fee]]+Table2[[#This Row],[Parking Fee]]+Table2[[#This Row],[Miscellaneous / Overhead]]</f>
        <v>0</v>
      </c>
      <c r="Q1594" s="38">
        <v>41760</v>
      </c>
    </row>
    <row r="1595" spans="1:17">
      <c r="A1595" s="12" t="s">
        <v>3051</v>
      </c>
      <c r="B1595" s="20"/>
      <c r="F1595" s="46"/>
      <c r="G1595" s="66">
        <f t="shared" si="67"/>
        <v>0</v>
      </c>
      <c r="H1595" s="45"/>
      <c r="I1595" s="45"/>
      <c r="J1595" s="35"/>
      <c r="K1595" s="35"/>
      <c r="L1595" s="35"/>
      <c r="M1595" s="49"/>
      <c r="N1595" s="26">
        <f>Table2[[#This Row],[Mileage]]*-0.25</f>
        <v>0</v>
      </c>
      <c r="O1595" s="13"/>
      <c r="P1595" s="35">
        <f>Table2[[#This Row],[Total Payment Received Before Fees]]+Table2[[#This Row],[Unit Cost]]+Table2[[#This Row],[Shipping Cost]]+Table2[[#This Row],[Amazon Fee]]+Table2[[#This Row],[Parking Fee]]+Table2[[#This Row],[Miscellaneous / Overhead]]</f>
        <v>0</v>
      </c>
      <c r="Q1595" s="38">
        <v>41760</v>
      </c>
    </row>
    <row r="1596" spans="1:17">
      <c r="A1596" s="12" t="s">
        <v>3007</v>
      </c>
      <c r="B1596" s="20"/>
      <c r="F1596" s="46"/>
      <c r="G1596" s="66">
        <f t="shared" si="67"/>
        <v>0</v>
      </c>
      <c r="H1596" s="45"/>
      <c r="I1596" s="45"/>
      <c r="J1596" s="35"/>
      <c r="K1596" s="35"/>
      <c r="L1596" s="35"/>
      <c r="M1596" s="49"/>
      <c r="N1596" s="26">
        <f>Table2[[#This Row],[Mileage]]*-0.25</f>
        <v>0</v>
      </c>
      <c r="O1596" s="13"/>
      <c r="P1596" s="35">
        <f>Table2[[#This Row],[Total Payment Received Before Fees]]+Table2[[#This Row],[Unit Cost]]+Table2[[#This Row],[Shipping Cost]]+Table2[[#This Row],[Amazon Fee]]+Table2[[#This Row],[Parking Fee]]+Table2[[#This Row],[Miscellaneous / Overhead]]</f>
        <v>0</v>
      </c>
      <c r="Q1596" s="38">
        <v>41760</v>
      </c>
    </row>
    <row r="1597" spans="1:17">
      <c r="A1597" s="12" t="s">
        <v>1552</v>
      </c>
      <c r="B1597" s="20"/>
      <c r="F1597" s="46"/>
      <c r="G1597" s="66">
        <f t="shared" si="67"/>
        <v>0</v>
      </c>
      <c r="H1597" s="45"/>
      <c r="I1597" s="45"/>
      <c r="J1597" s="35"/>
      <c r="K1597" s="35"/>
      <c r="L1597" s="35"/>
      <c r="M1597" s="49"/>
      <c r="N1597" s="26">
        <f>Table2[[#This Row],[Mileage]]*-0.25</f>
        <v>0</v>
      </c>
      <c r="O1597" s="13"/>
      <c r="P1597" s="35">
        <f>Table2[[#This Row],[Total Payment Received Before Fees]]+Table2[[#This Row],[Unit Cost]]+Table2[[#This Row],[Shipping Cost]]+Table2[[#This Row],[Amazon Fee]]+Table2[[#This Row],[Parking Fee]]+Table2[[#This Row],[Miscellaneous / Overhead]]</f>
        <v>0</v>
      </c>
      <c r="Q1597" s="38">
        <v>41760</v>
      </c>
    </row>
    <row r="1598" spans="1:17">
      <c r="A1598" s="12">
        <v>1</v>
      </c>
      <c r="B1598" s="20"/>
      <c r="F1598" s="46"/>
      <c r="G1598" s="66">
        <f t="shared" si="67"/>
        <v>0</v>
      </c>
      <c r="H1598" s="45"/>
      <c r="I1598" s="45"/>
      <c r="J1598" s="35"/>
      <c r="K1598" s="35"/>
      <c r="L1598" s="35"/>
      <c r="M1598" s="49"/>
      <c r="N1598" s="26">
        <f>Table2[[#This Row],[Mileage]]*-0.25</f>
        <v>0</v>
      </c>
      <c r="O1598" s="13"/>
      <c r="P1598" s="35">
        <f>Table2[[#This Row],[Total Payment Received Before Fees]]+Table2[[#This Row],[Unit Cost]]+Table2[[#This Row],[Shipping Cost]]+Table2[[#This Row],[Amazon Fee]]+Table2[[#This Row],[Parking Fee]]+Table2[[#This Row],[Miscellaneous / Overhead]]</f>
        <v>0</v>
      </c>
      <c r="Q1598" s="38">
        <v>41760</v>
      </c>
    </row>
    <row r="1599" spans="1:17">
      <c r="A1599" s="12" t="s">
        <v>5584</v>
      </c>
      <c r="B1599" s="20"/>
      <c r="F1599" s="46"/>
      <c r="G1599" s="66">
        <f t="shared" si="67"/>
        <v>0</v>
      </c>
      <c r="H1599" s="45"/>
      <c r="I1599" s="45"/>
      <c r="J1599" s="35"/>
      <c r="K1599" s="35"/>
      <c r="L1599" s="35"/>
      <c r="M1599" s="49"/>
      <c r="N1599" s="26">
        <f>Table2[[#This Row],[Mileage]]*-0.25</f>
        <v>0</v>
      </c>
      <c r="O1599" s="13"/>
      <c r="P1599" s="35">
        <f>Table2[[#This Row],[Total Payment Received Before Fees]]+Table2[[#This Row],[Unit Cost]]+Table2[[#This Row],[Shipping Cost]]+Table2[[#This Row],[Amazon Fee]]+Table2[[#This Row],[Parking Fee]]+Table2[[#This Row],[Miscellaneous / Overhead]]</f>
        <v>0</v>
      </c>
      <c r="Q1599" s="38">
        <v>41760</v>
      </c>
    </row>
    <row r="1600" spans="1:17">
      <c r="A1600" s="12" t="s">
        <v>3119</v>
      </c>
      <c r="B1600" s="20"/>
      <c r="F1600" s="46"/>
      <c r="G1600" s="66">
        <f t="shared" si="67"/>
        <v>0</v>
      </c>
      <c r="H1600" s="45"/>
      <c r="I1600" s="45"/>
      <c r="J1600" s="35"/>
      <c r="K1600" s="35"/>
      <c r="L1600" s="35"/>
      <c r="M1600" s="49"/>
      <c r="N1600" s="26">
        <f>Table2[[#This Row],[Mileage]]*-0.25</f>
        <v>0</v>
      </c>
      <c r="O1600" s="13"/>
      <c r="P1600" s="35">
        <f>Table2[[#This Row],[Total Payment Received Before Fees]]+Table2[[#This Row],[Unit Cost]]+Table2[[#This Row],[Shipping Cost]]+Table2[[#This Row],[Amazon Fee]]+Table2[[#This Row],[Parking Fee]]+Table2[[#This Row],[Miscellaneous / Overhead]]</f>
        <v>0</v>
      </c>
      <c r="Q1600" s="38">
        <v>41760</v>
      </c>
    </row>
    <row r="1601" spans="1:17">
      <c r="A1601" s="12" t="s">
        <v>1944</v>
      </c>
      <c r="B1601" s="20"/>
      <c r="F1601" s="46"/>
      <c r="G1601" s="66">
        <f t="shared" si="67"/>
        <v>0</v>
      </c>
      <c r="H1601" s="45"/>
      <c r="I1601" s="45"/>
      <c r="J1601" s="35"/>
      <c r="K1601" s="35"/>
      <c r="L1601" s="35"/>
      <c r="M1601" s="49"/>
      <c r="N1601" s="26">
        <f>Table2[[#This Row],[Mileage]]*-0.25</f>
        <v>0</v>
      </c>
      <c r="O1601" s="13"/>
      <c r="P1601" s="35">
        <f>Table2[[#This Row],[Total Payment Received Before Fees]]+Table2[[#This Row],[Unit Cost]]+Table2[[#This Row],[Shipping Cost]]+Table2[[#This Row],[Amazon Fee]]+Table2[[#This Row],[Parking Fee]]+Table2[[#This Row],[Miscellaneous / Overhead]]</f>
        <v>0</v>
      </c>
      <c r="Q1601" s="38">
        <v>41760</v>
      </c>
    </row>
    <row r="1602" spans="1:17">
      <c r="A1602" s="12">
        <v>1</v>
      </c>
      <c r="B1602" s="20"/>
      <c r="F1602" s="46"/>
      <c r="G1602" s="66">
        <f t="shared" si="67"/>
        <v>0</v>
      </c>
      <c r="H1602" s="45"/>
      <c r="I1602" s="45"/>
      <c r="J1602" s="35"/>
      <c r="K1602" s="35"/>
      <c r="L1602" s="35"/>
      <c r="M1602" s="49"/>
      <c r="N1602" s="26">
        <f>Table2[[#This Row],[Mileage]]*-0.25</f>
        <v>0</v>
      </c>
      <c r="O1602" s="13"/>
      <c r="P1602" s="35">
        <f>Table2[[#This Row],[Total Payment Received Before Fees]]+Table2[[#This Row],[Unit Cost]]+Table2[[#This Row],[Shipping Cost]]+Table2[[#This Row],[Amazon Fee]]+Table2[[#This Row],[Parking Fee]]+Table2[[#This Row],[Miscellaneous / Overhead]]</f>
        <v>0</v>
      </c>
      <c r="Q1602" s="38">
        <v>41760</v>
      </c>
    </row>
    <row r="1603" spans="1:17">
      <c r="A1603" s="12" t="s">
        <v>2986</v>
      </c>
      <c r="B1603" s="20"/>
      <c r="F1603" s="46"/>
      <c r="G1603" s="66">
        <f t="shared" si="67"/>
        <v>0</v>
      </c>
      <c r="H1603" s="45"/>
      <c r="I1603" s="45"/>
      <c r="J1603" s="35"/>
      <c r="K1603" s="35"/>
      <c r="L1603" s="35"/>
      <c r="M1603" s="49"/>
      <c r="N1603" s="26">
        <f>Table2[[#This Row],[Mileage]]*-0.25</f>
        <v>0</v>
      </c>
      <c r="O1603" s="13"/>
      <c r="P1603" s="35">
        <f>Table2[[#This Row],[Total Payment Received Before Fees]]+Table2[[#This Row],[Unit Cost]]+Table2[[#This Row],[Shipping Cost]]+Table2[[#This Row],[Amazon Fee]]+Table2[[#This Row],[Parking Fee]]+Table2[[#This Row],[Miscellaneous / Overhead]]</f>
        <v>0</v>
      </c>
      <c r="Q1603" s="38">
        <v>41760</v>
      </c>
    </row>
    <row r="1604" spans="1:17">
      <c r="A1604" s="12" t="s">
        <v>3119</v>
      </c>
      <c r="B1604" s="20"/>
      <c r="F1604" s="46"/>
      <c r="G1604" s="66">
        <f t="shared" si="67"/>
        <v>0</v>
      </c>
      <c r="H1604" s="45"/>
      <c r="I1604" s="45"/>
      <c r="J1604" s="35"/>
      <c r="K1604" s="35"/>
      <c r="L1604" s="35"/>
      <c r="M1604" s="49"/>
      <c r="N1604" s="26">
        <f>Table2[[#This Row],[Mileage]]*-0.25</f>
        <v>0</v>
      </c>
      <c r="O1604" s="13"/>
      <c r="P1604" s="35">
        <f>Table2[[#This Row],[Total Payment Received Before Fees]]+Table2[[#This Row],[Unit Cost]]+Table2[[#This Row],[Shipping Cost]]+Table2[[#This Row],[Amazon Fee]]+Table2[[#This Row],[Parking Fee]]+Table2[[#This Row],[Miscellaneous / Overhead]]</f>
        <v>0</v>
      </c>
      <c r="Q1604" s="38">
        <v>41761</v>
      </c>
    </row>
    <row r="1605" spans="1:17">
      <c r="A1605" s="12">
        <v>1</v>
      </c>
      <c r="B1605" s="20"/>
      <c r="F1605" s="46"/>
      <c r="G1605" s="66">
        <f t="shared" si="67"/>
        <v>0</v>
      </c>
      <c r="H1605" s="45"/>
      <c r="I1605" s="45"/>
      <c r="J1605" s="35"/>
      <c r="K1605" s="35"/>
      <c r="L1605" s="35"/>
      <c r="M1605" s="49"/>
      <c r="N1605" s="26">
        <f>Table2[[#This Row],[Mileage]]*-0.25</f>
        <v>0</v>
      </c>
      <c r="O1605" s="13"/>
      <c r="P1605" s="35">
        <f>Table2[[#This Row],[Total Payment Received Before Fees]]+Table2[[#This Row],[Unit Cost]]+Table2[[#This Row],[Shipping Cost]]+Table2[[#This Row],[Amazon Fee]]+Table2[[#This Row],[Parking Fee]]+Table2[[#This Row],[Miscellaneous / Overhead]]</f>
        <v>0</v>
      </c>
      <c r="Q1605" s="38">
        <v>41761</v>
      </c>
    </row>
    <row r="1606" spans="1:17">
      <c r="A1606" s="12" t="s">
        <v>1515</v>
      </c>
      <c r="B1606" s="20"/>
      <c r="F1606" s="46"/>
      <c r="G1606" s="66">
        <f t="shared" si="67"/>
        <v>0</v>
      </c>
      <c r="H1606" s="45"/>
      <c r="I1606" s="45"/>
      <c r="J1606" s="35"/>
      <c r="K1606" s="35"/>
      <c r="L1606" s="35"/>
      <c r="M1606" s="49"/>
      <c r="N1606" s="26">
        <f>Table2[[#This Row],[Mileage]]*-0.25</f>
        <v>0</v>
      </c>
      <c r="O1606" s="13"/>
      <c r="P1606" s="35">
        <f>Table2[[#This Row],[Total Payment Received Before Fees]]+Table2[[#This Row],[Unit Cost]]+Table2[[#This Row],[Shipping Cost]]+Table2[[#This Row],[Amazon Fee]]+Table2[[#This Row],[Parking Fee]]+Table2[[#This Row],[Miscellaneous / Overhead]]</f>
        <v>0</v>
      </c>
      <c r="Q1606" s="38">
        <v>41761</v>
      </c>
    </row>
    <row r="1607" spans="1:17">
      <c r="A1607" s="12" t="s">
        <v>3119</v>
      </c>
      <c r="B1607" s="20"/>
      <c r="F1607" s="46"/>
      <c r="G1607" s="66">
        <f t="shared" si="67"/>
        <v>0</v>
      </c>
      <c r="H1607" s="45"/>
      <c r="I1607" s="45"/>
      <c r="J1607" s="35"/>
      <c r="K1607" s="35"/>
      <c r="L1607" s="35"/>
      <c r="M1607" s="49"/>
      <c r="N1607" s="26">
        <f>Table2[[#This Row],[Mileage]]*-0.25</f>
        <v>0</v>
      </c>
      <c r="O1607" s="13"/>
      <c r="P1607" s="35">
        <f>Table2[[#This Row],[Total Payment Received Before Fees]]+Table2[[#This Row],[Unit Cost]]+Table2[[#This Row],[Shipping Cost]]+Table2[[#This Row],[Amazon Fee]]+Table2[[#This Row],[Parking Fee]]+Table2[[#This Row],[Miscellaneous / Overhead]]</f>
        <v>0</v>
      </c>
      <c r="Q1607" s="38">
        <v>41761</v>
      </c>
    </row>
    <row r="1608" spans="1:17">
      <c r="A1608" s="12" t="s">
        <v>6966</v>
      </c>
      <c r="B1608" s="20"/>
      <c r="F1608" s="46"/>
      <c r="G1608" s="66">
        <f t="shared" ref="G1608:G1639" si="68">SUM(E1608:F1608)</f>
        <v>0</v>
      </c>
      <c r="H1608" s="45"/>
      <c r="I1608" s="45"/>
      <c r="J1608" s="35"/>
      <c r="K1608" s="35"/>
      <c r="L1608" s="35"/>
      <c r="M1608" s="49"/>
      <c r="N1608" s="26">
        <f>Table2[[#This Row],[Mileage]]*-0.25</f>
        <v>0</v>
      </c>
      <c r="O1608" s="13"/>
      <c r="P1608" s="35">
        <f>Table2[[#This Row],[Total Payment Received Before Fees]]+Table2[[#This Row],[Unit Cost]]+Table2[[#This Row],[Shipping Cost]]+Table2[[#This Row],[Amazon Fee]]+Table2[[#This Row],[Parking Fee]]+Table2[[#This Row],[Miscellaneous / Overhead]]</f>
        <v>0</v>
      </c>
      <c r="Q1608" s="38">
        <v>41761</v>
      </c>
    </row>
    <row r="1609" spans="1:17">
      <c r="A1609" s="12" t="s">
        <v>3119</v>
      </c>
      <c r="B1609" s="20"/>
      <c r="F1609" s="46"/>
      <c r="G1609" s="66">
        <f t="shared" si="68"/>
        <v>0</v>
      </c>
      <c r="H1609" s="45"/>
      <c r="I1609" s="45"/>
      <c r="J1609" s="35"/>
      <c r="K1609" s="35"/>
      <c r="L1609" s="35"/>
      <c r="M1609" s="49"/>
      <c r="N1609" s="26">
        <f>Table2[[#This Row],[Mileage]]*-0.25</f>
        <v>0</v>
      </c>
      <c r="O1609" s="13"/>
      <c r="P1609" s="35">
        <f>Table2[[#This Row],[Total Payment Received Before Fees]]+Table2[[#This Row],[Unit Cost]]+Table2[[#This Row],[Shipping Cost]]+Table2[[#This Row],[Amazon Fee]]+Table2[[#This Row],[Parking Fee]]+Table2[[#This Row],[Miscellaneous / Overhead]]</f>
        <v>0</v>
      </c>
      <c r="Q1609" s="38">
        <v>41761</v>
      </c>
    </row>
    <row r="1610" spans="1:17">
      <c r="A1610" s="12" t="s">
        <v>189</v>
      </c>
      <c r="B1610" s="20"/>
      <c r="F1610" s="46"/>
      <c r="G1610" s="66">
        <f t="shared" si="68"/>
        <v>0</v>
      </c>
      <c r="H1610" s="45"/>
      <c r="I1610" s="45"/>
      <c r="J1610" s="35"/>
      <c r="K1610" s="35"/>
      <c r="L1610" s="35"/>
      <c r="M1610" s="49"/>
      <c r="N1610" s="26">
        <f>Table2[[#This Row],[Mileage]]*-0.25</f>
        <v>0</v>
      </c>
      <c r="O1610" s="13"/>
      <c r="P1610" s="35">
        <f>Table2[[#This Row],[Total Payment Received Before Fees]]+Table2[[#This Row],[Unit Cost]]+Table2[[#This Row],[Shipping Cost]]+Table2[[#This Row],[Amazon Fee]]+Table2[[#This Row],[Parking Fee]]+Table2[[#This Row],[Miscellaneous / Overhead]]</f>
        <v>0</v>
      </c>
      <c r="Q1610" s="38">
        <v>41761</v>
      </c>
    </row>
    <row r="1611" spans="1:17">
      <c r="A1611" s="12" t="s">
        <v>3004</v>
      </c>
      <c r="B1611" s="20"/>
      <c r="F1611" s="46"/>
      <c r="G1611" s="66">
        <f t="shared" si="68"/>
        <v>0</v>
      </c>
      <c r="H1611" s="45"/>
      <c r="I1611" s="45"/>
      <c r="J1611" s="35"/>
      <c r="K1611" s="35"/>
      <c r="L1611" s="35"/>
      <c r="M1611" s="49"/>
      <c r="N1611" s="26">
        <f>Table2[[#This Row],[Mileage]]*-0.25</f>
        <v>0</v>
      </c>
      <c r="O1611" s="13"/>
      <c r="P1611" s="35">
        <f>Table2[[#This Row],[Total Payment Received Before Fees]]+Table2[[#This Row],[Unit Cost]]+Table2[[#This Row],[Shipping Cost]]+Table2[[#This Row],[Amazon Fee]]+Table2[[#This Row],[Parking Fee]]+Table2[[#This Row],[Miscellaneous / Overhead]]</f>
        <v>0</v>
      </c>
      <c r="Q1611" s="38">
        <v>41761</v>
      </c>
    </row>
    <row r="1612" spans="1:17">
      <c r="A1612" s="12" t="s">
        <v>5926</v>
      </c>
      <c r="B1612" s="20"/>
      <c r="F1612" s="46"/>
      <c r="G1612" s="66">
        <f t="shared" si="68"/>
        <v>0</v>
      </c>
      <c r="H1612" s="45"/>
      <c r="I1612" s="45"/>
      <c r="J1612" s="35"/>
      <c r="K1612" s="35"/>
      <c r="L1612" s="35"/>
      <c r="M1612" s="49"/>
      <c r="N1612" s="26">
        <f>Table2[[#This Row],[Mileage]]*-0.25</f>
        <v>0</v>
      </c>
      <c r="O1612" s="13"/>
      <c r="P1612" s="35">
        <f>Table2[[#This Row],[Total Payment Received Before Fees]]+Table2[[#This Row],[Unit Cost]]+Table2[[#This Row],[Shipping Cost]]+Table2[[#This Row],[Amazon Fee]]+Table2[[#This Row],[Parking Fee]]+Table2[[#This Row],[Miscellaneous / Overhead]]</f>
        <v>0</v>
      </c>
      <c r="Q1612" s="38">
        <v>41761</v>
      </c>
    </row>
    <row r="1613" spans="1:17">
      <c r="A1613" s="12">
        <v>1</v>
      </c>
      <c r="B1613" s="20"/>
      <c r="F1613" s="46"/>
      <c r="G1613" s="66">
        <f t="shared" si="68"/>
        <v>0</v>
      </c>
      <c r="H1613" s="45"/>
      <c r="I1613" s="45"/>
      <c r="J1613" s="35"/>
      <c r="K1613" s="35"/>
      <c r="L1613" s="35"/>
      <c r="M1613" s="49"/>
      <c r="N1613" s="26">
        <f>Table2[[#This Row],[Mileage]]*-0.25</f>
        <v>0</v>
      </c>
      <c r="O1613" s="13"/>
      <c r="P1613" s="35">
        <f>Table2[[#This Row],[Total Payment Received Before Fees]]+Table2[[#This Row],[Unit Cost]]+Table2[[#This Row],[Shipping Cost]]+Table2[[#This Row],[Amazon Fee]]+Table2[[#This Row],[Parking Fee]]+Table2[[#This Row],[Miscellaneous / Overhead]]</f>
        <v>0</v>
      </c>
      <c r="Q1613" s="38">
        <v>41761</v>
      </c>
    </row>
    <row r="1614" spans="1:17">
      <c r="A1614" s="12" t="s">
        <v>3119</v>
      </c>
      <c r="B1614" s="20"/>
      <c r="F1614" s="46"/>
      <c r="G1614" s="66">
        <f t="shared" si="68"/>
        <v>0</v>
      </c>
      <c r="H1614" s="45"/>
      <c r="I1614" s="45"/>
      <c r="J1614" s="35"/>
      <c r="K1614" s="35"/>
      <c r="L1614" s="35"/>
      <c r="M1614" s="49"/>
      <c r="N1614" s="26">
        <f>Table2[[#This Row],[Mileage]]*-0.25</f>
        <v>0</v>
      </c>
      <c r="O1614" s="13"/>
      <c r="P1614" s="35">
        <f>Table2[[#This Row],[Total Payment Received Before Fees]]+Table2[[#This Row],[Unit Cost]]+Table2[[#This Row],[Shipping Cost]]+Table2[[#This Row],[Amazon Fee]]+Table2[[#This Row],[Parking Fee]]+Table2[[#This Row],[Miscellaneous / Overhead]]</f>
        <v>0</v>
      </c>
      <c r="Q1614" s="38">
        <v>41762</v>
      </c>
    </row>
    <row r="1615" spans="1:17">
      <c r="A1615" s="12">
        <v>34</v>
      </c>
      <c r="B1615" s="20"/>
      <c r="F1615" s="46"/>
      <c r="G1615" s="66">
        <f t="shared" si="68"/>
        <v>0</v>
      </c>
      <c r="H1615" s="45"/>
      <c r="I1615" s="45"/>
      <c r="J1615" s="35"/>
      <c r="K1615" s="35"/>
      <c r="L1615" s="35"/>
      <c r="M1615" s="49"/>
      <c r="N1615" s="26">
        <f>Table2[[#This Row],[Mileage]]*-0.25</f>
        <v>0</v>
      </c>
      <c r="O1615" s="13"/>
      <c r="P1615" s="35">
        <f>Table2[[#This Row],[Total Payment Received Before Fees]]+Table2[[#This Row],[Unit Cost]]+Table2[[#This Row],[Shipping Cost]]+Table2[[#This Row],[Amazon Fee]]+Table2[[#This Row],[Parking Fee]]+Table2[[#This Row],[Miscellaneous / Overhead]]</f>
        <v>0</v>
      </c>
      <c r="Q1615" s="38">
        <v>41762</v>
      </c>
    </row>
    <row r="1616" spans="1:17">
      <c r="A1616" s="12" t="s">
        <v>6024</v>
      </c>
      <c r="B1616" s="20"/>
      <c r="F1616" s="46"/>
      <c r="G1616" s="66">
        <f t="shared" si="68"/>
        <v>0</v>
      </c>
      <c r="H1616" s="45"/>
      <c r="I1616" s="45"/>
      <c r="J1616" s="35"/>
      <c r="K1616" s="35"/>
      <c r="L1616" s="35"/>
      <c r="M1616" s="49"/>
      <c r="N1616" s="26">
        <f>Table2[[#This Row],[Mileage]]*-0.25</f>
        <v>0</v>
      </c>
      <c r="O1616" s="13"/>
      <c r="P1616" s="35">
        <f>Table2[[#This Row],[Total Payment Received Before Fees]]+Table2[[#This Row],[Unit Cost]]+Table2[[#This Row],[Shipping Cost]]+Table2[[#This Row],[Amazon Fee]]+Table2[[#This Row],[Parking Fee]]+Table2[[#This Row],[Miscellaneous / Overhead]]</f>
        <v>0</v>
      </c>
      <c r="Q1616" s="38">
        <v>41762</v>
      </c>
    </row>
    <row r="1617" spans="1:17">
      <c r="A1617" s="12" t="s">
        <v>6025</v>
      </c>
      <c r="B1617" s="20"/>
      <c r="F1617" s="46"/>
      <c r="G1617" s="66">
        <f t="shared" si="68"/>
        <v>0</v>
      </c>
      <c r="H1617" s="45"/>
      <c r="I1617" s="45"/>
      <c r="J1617" s="35"/>
      <c r="K1617" s="35"/>
      <c r="L1617" s="35"/>
      <c r="M1617" s="49"/>
      <c r="N1617" s="26">
        <f>Table2[[#This Row],[Mileage]]*-0.25</f>
        <v>0</v>
      </c>
      <c r="O1617" s="13"/>
      <c r="P1617" s="35">
        <f>Table2[[#This Row],[Total Payment Received Before Fees]]+Table2[[#This Row],[Unit Cost]]+Table2[[#This Row],[Shipping Cost]]+Table2[[#This Row],[Amazon Fee]]+Table2[[#This Row],[Parking Fee]]+Table2[[#This Row],[Miscellaneous / Overhead]]</f>
        <v>0</v>
      </c>
      <c r="Q1617" s="38">
        <v>41762</v>
      </c>
    </row>
    <row r="1618" spans="1:17">
      <c r="A1618" s="12" t="s">
        <v>1523</v>
      </c>
      <c r="B1618" s="20"/>
      <c r="F1618" s="46"/>
      <c r="G1618" s="66">
        <f t="shared" si="68"/>
        <v>0</v>
      </c>
      <c r="H1618" s="45"/>
      <c r="I1618" s="45"/>
      <c r="J1618" s="35"/>
      <c r="K1618" s="35"/>
      <c r="L1618" s="35"/>
      <c r="M1618" s="49"/>
      <c r="N1618" s="26">
        <f>Table2[[#This Row],[Mileage]]*-0.25</f>
        <v>0</v>
      </c>
      <c r="O1618" s="13"/>
      <c r="P1618" s="35">
        <f>Table2[[#This Row],[Total Payment Received Before Fees]]+Table2[[#This Row],[Unit Cost]]+Table2[[#This Row],[Shipping Cost]]+Table2[[#This Row],[Amazon Fee]]+Table2[[#This Row],[Parking Fee]]+Table2[[#This Row],[Miscellaneous / Overhead]]</f>
        <v>0</v>
      </c>
      <c r="Q1618" s="38">
        <v>41762</v>
      </c>
    </row>
    <row r="1619" spans="1:17">
      <c r="A1619" s="12" t="s">
        <v>3097</v>
      </c>
      <c r="B1619" s="20"/>
      <c r="F1619" s="46"/>
      <c r="G1619" s="66">
        <f t="shared" si="68"/>
        <v>0</v>
      </c>
      <c r="H1619" s="45"/>
      <c r="I1619" s="45"/>
      <c r="J1619" s="35"/>
      <c r="K1619" s="35"/>
      <c r="L1619" s="35"/>
      <c r="M1619" s="49"/>
      <c r="N1619" s="26">
        <f>Table2[[#This Row],[Mileage]]*-0.25</f>
        <v>0</v>
      </c>
      <c r="O1619" s="13"/>
      <c r="P1619" s="35">
        <f>Table2[[#This Row],[Total Payment Received Before Fees]]+Table2[[#This Row],[Unit Cost]]+Table2[[#This Row],[Shipping Cost]]+Table2[[#This Row],[Amazon Fee]]+Table2[[#This Row],[Parking Fee]]+Table2[[#This Row],[Miscellaneous / Overhead]]</f>
        <v>0</v>
      </c>
      <c r="Q1619" s="38">
        <v>41762</v>
      </c>
    </row>
    <row r="1620" spans="1:17">
      <c r="A1620" s="12" t="s">
        <v>1009</v>
      </c>
      <c r="B1620" s="20"/>
      <c r="F1620" s="46"/>
      <c r="G1620" s="66">
        <f t="shared" si="68"/>
        <v>0</v>
      </c>
      <c r="H1620" s="45"/>
      <c r="I1620" s="45"/>
      <c r="J1620" s="35"/>
      <c r="K1620" s="35"/>
      <c r="L1620" s="35"/>
      <c r="M1620" s="49"/>
      <c r="N1620" s="26">
        <f>Table2[[#This Row],[Mileage]]*-0.25</f>
        <v>0</v>
      </c>
      <c r="O1620" s="13"/>
      <c r="P1620" s="35">
        <f>Table2[[#This Row],[Total Payment Received Before Fees]]+Table2[[#This Row],[Unit Cost]]+Table2[[#This Row],[Shipping Cost]]+Table2[[#This Row],[Amazon Fee]]+Table2[[#This Row],[Parking Fee]]+Table2[[#This Row],[Miscellaneous / Overhead]]</f>
        <v>0</v>
      </c>
      <c r="Q1620" s="38">
        <v>41762</v>
      </c>
    </row>
    <row r="1621" spans="1:17">
      <c r="A1621" s="12" t="s">
        <v>3089</v>
      </c>
      <c r="B1621" s="20"/>
      <c r="F1621" s="46"/>
      <c r="G1621" s="66">
        <f t="shared" si="68"/>
        <v>0</v>
      </c>
      <c r="H1621" s="45"/>
      <c r="I1621" s="45"/>
      <c r="J1621" s="35"/>
      <c r="K1621" s="35"/>
      <c r="L1621" s="35"/>
      <c r="M1621" s="49"/>
      <c r="N1621" s="26">
        <f>Table2[[#This Row],[Mileage]]*-0.25</f>
        <v>0</v>
      </c>
      <c r="O1621" s="13"/>
      <c r="P1621" s="35">
        <f>Table2[[#This Row],[Total Payment Received Before Fees]]+Table2[[#This Row],[Unit Cost]]+Table2[[#This Row],[Shipping Cost]]+Table2[[#This Row],[Amazon Fee]]+Table2[[#This Row],[Parking Fee]]+Table2[[#This Row],[Miscellaneous / Overhead]]</f>
        <v>0</v>
      </c>
      <c r="Q1621" s="38">
        <v>41762</v>
      </c>
    </row>
    <row r="1622" spans="1:17">
      <c r="A1622" s="12" t="s">
        <v>6925</v>
      </c>
      <c r="B1622" s="20"/>
      <c r="F1622" s="46"/>
      <c r="G1622" s="66">
        <f t="shared" si="68"/>
        <v>0</v>
      </c>
      <c r="H1622" s="45"/>
      <c r="I1622" s="45"/>
      <c r="J1622" s="35"/>
      <c r="K1622" s="35"/>
      <c r="L1622" s="35"/>
      <c r="M1622" s="49"/>
      <c r="N1622" s="26">
        <f>Table2[[#This Row],[Mileage]]*-0.25</f>
        <v>0</v>
      </c>
      <c r="O1622" s="13"/>
      <c r="P1622" s="35">
        <f>Table2[[#This Row],[Total Payment Received Before Fees]]+Table2[[#This Row],[Unit Cost]]+Table2[[#This Row],[Shipping Cost]]+Table2[[#This Row],[Amazon Fee]]+Table2[[#This Row],[Parking Fee]]+Table2[[#This Row],[Miscellaneous / Overhead]]</f>
        <v>0</v>
      </c>
      <c r="Q1622" s="38">
        <v>41762</v>
      </c>
    </row>
    <row r="1623" spans="1:17">
      <c r="A1623" s="12" t="s">
        <v>3073</v>
      </c>
      <c r="B1623" s="20"/>
      <c r="F1623" s="46"/>
      <c r="G1623" s="66">
        <f t="shared" si="68"/>
        <v>0</v>
      </c>
      <c r="H1623" s="45"/>
      <c r="I1623" s="45"/>
      <c r="J1623" s="35"/>
      <c r="K1623" s="35"/>
      <c r="L1623" s="35"/>
      <c r="M1623" s="49"/>
      <c r="N1623" s="26">
        <f>Table2[[#This Row],[Mileage]]*-0.25</f>
        <v>0</v>
      </c>
      <c r="O1623" s="13"/>
      <c r="P1623" s="35">
        <f>Table2[[#This Row],[Total Payment Received Before Fees]]+Table2[[#This Row],[Unit Cost]]+Table2[[#This Row],[Shipping Cost]]+Table2[[#This Row],[Amazon Fee]]+Table2[[#This Row],[Parking Fee]]+Table2[[#This Row],[Miscellaneous / Overhead]]</f>
        <v>0</v>
      </c>
      <c r="Q1623" s="38">
        <v>41762</v>
      </c>
    </row>
    <row r="1624" spans="1:17">
      <c r="A1624" s="12" t="s">
        <v>3111</v>
      </c>
      <c r="B1624" s="20"/>
      <c r="F1624" s="46"/>
      <c r="G1624" s="66">
        <f t="shared" si="68"/>
        <v>0</v>
      </c>
      <c r="H1624" s="45"/>
      <c r="I1624" s="45"/>
      <c r="J1624" s="35"/>
      <c r="K1624" s="35"/>
      <c r="L1624" s="35"/>
      <c r="M1624" s="49"/>
      <c r="N1624" s="26">
        <f>Table2[[#This Row],[Mileage]]*-0.25</f>
        <v>0</v>
      </c>
      <c r="O1624" s="13"/>
      <c r="P1624" s="35">
        <f>Table2[[#This Row],[Total Payment Received Before Fees]]+Table2[[#This Row],[Unit Cost]]+Table2[[#This Row],[Shipping Cost]]+Table2[[#This Row],[Amazon Fee]]+Table2[[#This Row],[Parking Fee]]+Table2[[#This Row],[Miscellaneous / Overhead]]</f>
        <v>0</v>
      </c>
      <c r="Q1624" s="38">
        <v>41762</v>
      </c>
    </row>
    <row r="1625" spans="1:17">
      <c r="A1625" s="12" t="s">
        <v>2599</v>
      </c>
      <c r="B1625" s="20"/>
      <c r="F1625" s="46"/>
      <c r="G1625" s="66">
        <f t="shared" si="68"/>
        <v>0</v>
      </c>
      <c r="H1625" s="45"/>
      <c r="I1625" s="45"/>
      <c r="J1625" s="35"/>
      <c r="K1625" s="35"/>
      <c r="L1625" s="35"/>
      <c r="M1625" s="49"/>
      <c r="N1625" s="26">
        <f>Table2[[#This Row],[Mileage]]*-0.25</f>
        <v>0</v>
      </c>
      <c r="O1625" s="13"/>
      <c r="P1625" s="35">
        <f>Table2[[#This Row],[Total Payment Received Before Fees]]+Table2[[#This Row],[Unit Cost]]+Table2[[#This Row],[Shipping Cost]]+Table2[[#This Row],[Amazon Fee]]+Table2[[#This Row],[Parking Fee]]+Table2[[#This Row],[Miscellaneous / Overhead]]</f>
        <v>0</v>
      </c>
      <c r="Q1625" s="38">
        <v>41762</v>
      </c>
    </row>
    <row r="1626" spans="1:17">
      <c r="A1626" s="12" t="s">
        <v>2804</v>
      </c>
      <c r="B1626" s="20"/>
      <c r="F1626" s="46"/>
      <c r="G1626" s="66">
        <f t="shared" si="68"/>
        <v>0</v>
      </c>
      <c r="H1626" s="45"/>
      <c r="I1626" s="45"/>
      <c r="J1626" s="35"/>
      <c r="K1626" s="35"/>
      <c r="L1626" s="35"/>
      <c r="M1626" s="49"/>
      <c r="N1626" s="26">
        <f>Table2[[#This Row],[Mileage]]*-0.25</f>
        <v>0</v>
      </c>
      <c r="O1626" s="13"/>
      <c r="P1626" s="35">
        <f>Table2[[#This Row],[Total Payment Received Before Fees]]+Table2[[#This Row],[Unit Cost]]+Table2[[#This Row],[Shipping Cost]]+Table2[[#This Row],[Amazon Fee]]+Table2[[#This Row],[Parking Fee]]+Table2[[#This Row],[Miscellaneous / Overhead]]</f>
        <v>0</v>
      </c>
      <c r="Q1626" s="38">
        <v>41762</v>
      </c>
    </row>
    <row r="1627" spans="1:17">
      <c r="A1627" s="12" t="s">
        <v>2803</v>
      </c>
      <c r="B1627" s="20"/>
      <c r="F1627" s="46"/>
      <c r="G1627" s="66">
        <f t="shared" si="68"/>
        <v>0</v>
      </c>
      <c r="H1627" s="45"/>
      <c r="I1627" s="45"/>
      <c r="J1627" s="35"/>
      <c r="K1627" s="35"/>
      <c r="L1627" s="35"/>
      <c r="M1627" s="49"/>
      <c r="N1627" s="26">
        <f>Table2[[#This Row],[Mileage]]*-0.25</f>
        <v>0</v>
      </c>
      <c r="O1627" s="13"/>
      <c r="P1627" s="35">
        <f>Table2[[#This Row],[Total Payment Received Before Fees]]+Table2[[#This Row],[Unit Cost]]+Table2[[#This Row],[Shipping Cost]]+Table2[[#This Row],[Amazon Fee]]+Table2[[#This Row],[Parking Fee]]+Table2[[#This Row],[Miscellaneous / Overhead]]</f>
        <v>0</v>
      </c>
      <c r="Q1627" s="38">
        <v>41762</v>
      </c>
    </row>
    <row r="1628" spans="1:17">
      <c r="A1628" s="12" t="s">
        <v>2802</v>
      </c>
      <c r="B1628" s="20"/>
      <c r="F1628" s="46"/>
      <c r="G1628" s="66">
        <f t="shared" si="68"/>
        <v>0</v>
      </c>
      <c r="H1628" s="45"/>
      <c r="I1628" s="45"/>
      <c r="J1628" s="35"/>
      <c r="K1628" s="35"/>
      <c r="L1628" s="35"/>
      <c r="M1628" s="49"/>
      <c r="N1628" s="26">
        <f>Table2[[#This Row],[Mileage]]*-0.25</f>
        <v>0</v>
      </c>
      <c r="O1628" s="13"/>
      <c r="P1628" s="35">
        <f>Table2[[#This Row],[Total Payment Received Before Fees]]+Table2[[#This Row],[Unit Cost]]+Table2[[#This Row],[Shipping Cost]]+Table2[[#This Row],[Amazon Fee]]+Table2[[#This Row],[Parking Fee]]+Table2[[#This Row],[Miscellaneous / Overhead]]</f>
        <v>0</v>
      </c>
      <c r="Q1628" s="38">
        <v>41762</v>
      </c>
    </row>
    <row r="1629" spans="1:17">
      <c r="A1629" s="12" t="s">
        <v>2806</v>
      </c>
      <c r="B1629" s="20"/>
      <c r="F1629" s="46"/>
      <c r="G1629" s="66">
        <f t="shared" si="68"/>
        <v>0</v>
      </c>
      <c r="H1629" s="45"/>
      <c r="I1629" s="45"/>
      <c r="J1629" s="35"/>
      <c r="K1629" s="35"/>
      <c r="L1629" s="35"/>
      <c r="M1629" s="49"/>
      <c r="N1629" s="26">
        <f>Table2[[#This Row],[Mileage]]*-0.25</f>
        <v>0</v>
      </c>
      <c r="O1629" s="13"/>
      <c r="P1629" s="35">
        <f>Table2[[#This Row],[Total Payment Received Before Fees]]+Table2[[#This Row],[Unit Cost]]+Table2[[#This Row],[Shipping Cost]]+Table2[[#This Row],[Amazon Fee]]+Table2[[#This Row],[Parking Fee]]+Table2[[#This Row],[Miscellaneous / Overhead]]</f>
        <v>0</v>
      </c>
      <c r="Q1629" s="38">
        <v>41762</v>
      </c>
    </row>
    <row r="1630" spans="1:17">
      <c r="A1630" s="12" t="s">
        <v>2805</v>
      </c>
      <c r="B1630" s="20"/>
      <c r="F1630" s="46"/>
      <c r="G1630" s="66">
        <f t="shared" si="68"/>
        <v>0</v>
      </c>
      <c r="H1630" s="45"/>
      <c r="I1630" s="45"/>
      <c r="J1630" s="35"/>
      <c r="K1630" s="35"/>
      <c r="L1630" s="35"/>
      <c r="M1630" s="49"/>
      <c r="N1630" s="26">
        <f>Table2[[#This Row],[Mileage]]*-0.25</f>
        <v>0</v>
      </c>
      <c r="O1630" s="13"/>
      <c r="P1630" s="35">
        <f>Table2[[#This Row],[Total Payment Received Before Fees]]+Table2[[#This Row],[Unit Cost]]+Table2[[#This Row],[Shipping Cost]]+Table2[[#This Row],[Amazon Fee]]+Table2[[#This Row],[Parking Fee]]+Table2[[#This Row],[Miscellaneous / Overhead]]</f>
        <v>0</v>
      </c>
      <c r="Q1630" s="38">
        <v>41762</v>
      </c>
    </row>
    <row r="1631" spans="1:17">
      <c r="A1631" s="12">
        <v>1</v>
      </c>
      <c r="B1631" s="20"/>
      <c r="F1631" s="46"/>
      <c r="G1631" s="66">
        <f t="shared" si="68"/>
        <v>0</v>
      </c>
      <c r="H1631" s="45"/>
      <c r="I1631" s="45"/>
      <c r="J1631" s="35"/>
      <c r="K1631" s="35"/>
      <c r="L1631" s="35"/>
      <c r="M1631" s="49"/>
      <c r="N1631" s="26">
        <f>Table2[[#This Row],[Mileage]]*-0.25</f>
        <v>0</v>
      </c>
      <c r="O1631" s="13"/>
      <c r="P1631" s="35">
        <f>Table2[[#This Row],[Total Payment Received Before Fees]]+Table2[[#This Row],[Unit Cost]]+Table2[[#This Row],[Shipping Cost]]+Table2[[#This Row],[Amazon Fee]]+Table2[[#This Row],[Parking Fee]]+Table2[[#This Row],[Miscellaneous / Overhead]]</f>
        <v>0</v>
      </c>
      <c r="Q1631" s="38">
        <v>41762</v>
      </c>
    </row>
    <row r="1632" spans="1:17">
      <c r="A1632" s="12" t="s">
        <v>3111</v>
      </c>
      <c r="B1632" s="20"/>
      <c r="F1632" s="46"/>
      <c r="G1632" s="66">
        <f t="shared" si="68"/>
        <v>0</v>
      </c>
      <c r="H1632" s="45"/>
      <c r="I1632" s="45"/>
      <c r="J1632" s="35"/>
      <c r="K1632" s="35"/>
      <c r="L1632" s="35"/>
      <c r="M1632" s="49"/>
      <c r="N1632" s="26">
        <f>Table2[[#This Row],[Mileage]]*-0.25</f>
        <v>0</v>
      </c>
      <c r="O1632" s="13"/>
      <c r="P1632" s="35">
        <f>Table2[[#This Row],[Total Payment Received Before Fees]]+Table2[[#This Row],[Unit Cost]]+Table2[[#This Row],[Shipping Cost]]+Table2[[#This Row],[Amazon Fee]]+Table2[[#This Row],[Parking Fee]]+Table2[[#This Row],[Miscellaneous / Overhead]]</f>
        <v>0</v>
      </c>
      <c r="Q1632" s="38">
        <v>41762</v>
      </c>
    </row>
    <row r="1633" spans="1:17">
      <c r="A1633" s="12" t="s">
        <v>3057</v>
      </c>
      <c r="B1633" s="20"/>
      <c r="F1633" s="46"/>
      <c r="G1633" s="66">
        <f t="shared" si="68"/>
        <v>0</v>
      </c>
      <c r="H1633" s="45"/>
      <c r="I1633" s="45"/>
      <c r="J1633" s="35"/>
      <c r="K1633" s="35"/>
      <c r="L1633" s="35"/>
      <c r="M1633" s="49"/>
      <c r="N1633" s="26">
        <f>Table2[[#This Row],[Mileage]]*-0.25</f>
        <v>0</v>
      </c>
      <c r="O1633" s="13"/>
      <c r="P1633" s="35">
        <f>Table2[[#This Row],[Total Payment Received Before Fees]]+Table2[[#This Row],[Unit Cost]]+Table2[[#This Row],[Shipping Cost]]+Table2[[#This Row],[Amazon Fee]]+Table2[[#This Row],[Parking Fee]]+Table2[[#This Row],[Miscellaneous / Overhead]]</f>
        <v>0</v>
      </c>
      <c r="Q1633" s="38">
        <v>41763</v>
      </c>
    </row>
    <row r="1634" spans="1:17">
      <c r="A1634" s="12" t="s">
        <v>3119</v>
      </c>
      <c r="B1634" s="20"/>
      <c r="F1634" s="46"/>
      <c r="G1634" s="66">
        <f t="shared" si="68"/>
        <v>0</v>
      </c>
      <c r="H1634" s="45"/>
      <c r="I1634" s="45"/>
      <c r="J1634" s="35"/>
      <c r="K1634" s="35"/>
      <c r="L1634" s="35"/>
      <c r="M1634" s="49"/>
      <c r="N1634" s="26">
        <f>Table2[[#This Row],[Mileage]]*-0.25</f>
        <v>0</v>
      </c>
      <c r="O1634" s="13"/>
      <c r="P1634" s="35">
        <f>Table2[[#This Row],[Total Payment Received Before Fees]]+Table2[[#This Row],[Unit Cost]]+Table2[[#This Row],[Shipping Cost]]+Table2[[#This Row],[Amazon Fee]]+Table2[[#This Row],[Parking Fee]]+Table2[[#This Row],[Miscellaneous / Overhead]]</f>
        <v>0</v>
      </c>
      <c r="Q1634" s="38">
        <v>41763</v>
      </c>
    </row>
    <row r="1635" spans="1:17">
      <c r="A1635" s="12" t="s">
        <v>3119</v>
      </c>
      <c r="B1635" s="20"/>
      <c r="F1635" s="46"/>
      <c r="G1635" s="66">
        <f t="shared" si="68"/>
        <v>0</v>
      </c>
      <c r="H1635" s="45"/>
      <c r="I1635" s="45"/>
      <c r="J1635" s="35"/>
      <c r="K1635" s="35"/>
      <c r="L1635" s="35"/>
      <c r="M1635" s="49"/>
      <c r="N1635" s="26">
        <f>Table2[[#This Row],[Mileage]]*-0.25</f>
        <v>0</v>
      </c>
      <c r="O1635" s="13"/>
      <c r="P1635" s="35">
        <f>Table2[[#This Row],[Total Payment Received Before Fees]]+Table2[[#This Row],[Unit Cost]]+Table2[[#This Row],[Shipping Cost]]+Table2[[#This Row],[Amazon Fee]]+Table2[[#This Row],[Parking Fee]]+Table2[[#This Row],[Miscellaneous / Overhead]]</f>
        <v>0</v>
      </c>
      <c r="Q1635" s="38">
        <v>41763</v>
      </c>
    </row>
    <row r="1636" spans="1:17">
      <c r="A1636" s="12" t="s">
        <v>2843</v>
      </c>
      <c r="B1636" s="20"/>
      <c r="F1636" s="46"/>
      <c r="G1636" s="66">
        <f t="shared" si="68"/>
        <v>0</v>
      </c>
      <c r="H1636" s="45"/>
      <c r="I1636" s="45"/>
      <c r="J1636" s="35"/>
      <c r="K1636" s="35"/>
      <c r="L1636" s="35"/>
      <c r="M1636" s="49"/>
      <c r="N1636" s="26">
        <f>Table2[[#This Row],[Mileage]]*-0.25</f>
        <v>0</v>
      </c>
      <c r="O1636" s="13"/>
      <c r="P1636" s="35">
        <f>Table2[[#This Row],[Total Payment Received Before Fees]]+Table2[[#This Row],[Unit Cost]]+Table2[[#This Row],[Shipping Cost]]+Table2[[#This Row],[Amazon Fee]]+Table2[[#This Row],[Parking Fee]]+Table2[[#This Row],[Miscellaneous / Overhead]]</f>
        <v>0</v>
      </c>
      <c r="Q1636" s="38">
        <v>41763</v>
      </c>
    </row>
    <row r="1637" spans="1:17">
      <c r="A1637" s="12" t="s">
        <v>189</v>
      </c>
      <c r="B1637" s="20"/>
      <c r="F1637" s="46"/>
      <c r="G1637" s="66">
        <f t="shared" si="68"/>
        <v>0</v>
      </c>
      <c r="H1637" s="45"/>
      <c r="I1637" s="45"/>
      <c r="J1637" s="35"/>
      <c r="K1637" s="35"/>
      <c r="L1637" s="35"/>
      <c r="M1637" s="49"/>
      <c r="N1637" s="26">
        <f>Table2[[#This Row],[Mileage]]*-0.25</f>
        <v>0</v>
      </c>
      <c r="O1637" s="13"/>
      <c r="P1637" s="35">
        <f>Table2[[#This Row],[Total Payment Received Before Fees]]+Table2[[#This Row],[Unit Cost]]+Table2[[#This Row],[Shipping Cost]]+Table2[[#This Row],[Amazon Fee]]+Table2[[#This Row],[Parking Fee]]+Table2[[#This Row],[Miscellaneous / Overhead]]</f>
        <v>0</v>
      </c>
      <c r="Q1637" s="38">
        <v>41763</v>
      </c>
    </row>
    <row r="1638" spans="1:17">
      <c r="A1638" s="12" t="s">
        <v>3119</v>
      </c>
      <c r="B1638" s="20"/>
      <c r="F1638" s="46"/>
      <c r="G1638" s="66">
        <f t="shared" si="68"/>
        <v>0</v>
      </c>
      <c r="H1638" s="45"/>
      <c r="I1638" s="45"/>
      <c r="J1638" s="35"/>
      <c r="K1638" s="35"/>
      <c r="L1638" s="35"/>
      <c r="M1638" s="49"/>
      <c r="N1638" s="26">
        <f>Table2[[#This Row],[Mileage]]*-0.25</f>
        <v>0</v>
      </c>
      <c r="O1638" s="13"/>
      <c r="P1638" s="35">
        <f>Table2[[#This Row],[Total Payment Received Before Fees]]+Table2[[#This Row],[Unit Cost]]+Table2[[#This Row],[Shipping Cost]]+Table2[[#This Row],[Amazon Fee]]+Table2[[#This Row],[Parking Fee]]+Table2[[#This Row],[Miscellaneous / Overhead]]</f>
        <v>0</v>
      </c>
      <c r="Q1638" s="38">
        <v>41763</v>
      </c>
    </row>
    <row r="1639" spans="1:17">
      <c r="A1639" s="12" t="s">
        <v>6022</v>
      </c>
      <c r="B1639" s="20"/>
      <c r="F1639" s="46"/>
      <c r="G1639" s="66">
        <f t="shared" si="68"/>
        <v>0</v>
      </c>
      <c r="H1639" s="45"/>
      <c r="I1639" s="45"/>
      <c r="J1639" s="35"/>
      <c r="K1639" s="35"/>
      <c r="L1639" s="35"/>
      <c r="M1639" s="49"/>
      <c r="N1639" s="26">
        <f>Table2[[#This Row],[Mileage]]*-0.25</f>
        <v>0</v>
      </c>
      <c r="O1639" s="13"/>
      <c r="P1639" s="35">
        <f>Table2[[#This Row],[Total Payment Received Before Fees]]+Table2[[#This Row],[Unit Cost]]+Table2[[#This Row],[Shipping Cost]]+Table2[[#This Row],[Amazon Fee]]+Table2[[#This Row],[Parking Fee]]+Table2[[#This Row],[Miscellaneous / Overhead]]</f>
        <v>0</v>
      </c>
      <c r="Q1639" s="38">
        <v>41763</v>
      </c>
    </row>
    <row r="1640" spans="1:17">
      <c r="A1640" s="12" t="s">
        <v>6023</v>
      </c>
      <c r="B1640" s="20"/>
      <c r="F1640" s="46"/>
      <c r="G1640" s="66">
        <f t="shared" ref="G1640:G1671" si="69">SUM(E1640:F1640)</f>
        <v>0</v>
      </c>
      <c r="H1640" s="45"/>
      <c r="I1640" s="45"/>
      <c r="J1640" s="35"/>
      <c r="K1640" s="35"/>
      <c r="L1640" s="35"/>
      <c r="M1640" s="49"/>
      <c r="N1640" s="26">
        <f>Table2[[#This Row],[Mileage]]*-0.25</f>
        <v>0</v>
      </c>
      <c r="O1640" s="13"/>
      <c r="P1640" s="35">
        <f>Table2[[#This Row],[Total Payment Received Before Fees]]+Table2[[#This Row],[Unit Cost]]+Table2[[#This Row],[Shipping Cost]]+Table2[[#This Row],[Amazon Fee]]+Table2[[#This Row],[Parking Fee]]+Table2[[#This Row],[Miscellaneous / Overhead]]</f>
        <v>0</v>
      </c>
      <c r="Q1640" s="38">
        <v>41763</v>
      </c>
    </row>
    <row r="1641" spans="1:17">
      <c r="A1641" s="12">
        <v>1</v>
      </c>
      <c r="B1641" s="20"/>
      <c r="F1641" s="46"/>
      <c r="G1641" s="66">
        <f t="shared" si="69"/>
        <v>0</v>
      </c>
      <c r="H1641" s="45"/>
      <c r="I1641" s="45"/>
      <c r="J1641" s="35"/>
      <c r="K1641" s="35"/>
      <c r="L1641" s="35"/>
      <c r="M1641" s="49"/>
      <c r="N1641" s="26">
        <f>Table2[[#This Row],[Mileage]]*-0.25</f>
        <v>0</v>
      </c>
      <c r="O1641" s="13"/>
      <c r="P1641" s="35">
        <f>Table2[[#This Row],[Total Payment Received Before Fees]]+Table2[[#This Row],[Unit Cost]]+Table2[[#This Row],[Shipping Cost]]+Table2[[#This Row],[Amazon Fee]]+Table2[[#This Row],[Parking Fee]]+Table2[[#This Row],[Miscellaneous / Overhead]]</f>
        <v>0</v>
      </c>
      <c r="Q1641" s="38">
        <v>41763</v>
      </c>
    </row>
    <row r="1642" spans="1:17">
      <c r="A1642" s="12" t="s">
        <v>1515</v>
      </c>
      <c r="B1642" s="20"/>
      <c r="F1642" s="46"/>
      <c r="G1642" s="66">
        <f t="shared" si="69"/>
        <v>0</v>
      </c>
      <c r="H1642" s="45"/>
      <c r="I1642" s="45"/>
      <c r="J1642" s="35"/>
      <c r="K1642" s="35"/>
      <c r="L1642" s="35"/>
      <c r="M1642" s="49"/>
      <c r="N1642" s="26">
        <f>Table2[[#This Row],[Mileage]]*-0.25</f>
        <v>0</v>
      </c>
      <c r="O1642" s="13"/>
      <c r="P1642" s="35">
        <f>Table2[[#This Row],[Total Payment Received Before Fees]]+Table2[[#This Row],[Unit Cost]]+Table2[[#This Row],[Shipping Cost]]+Table2[[#This Row],[Amazon Fee]]+Table2[[#This Row],[Parking Fee]]+Table2[[#This Row],[Miscellaneous / Overhead]]</f>
        <v>0</v>
      </c>
      <c r="Q1642" s="38">
        <v>41763</v>
      </c>
    </row>
    <row r="1643" spans="1:17">
      <c r="A1643" s="12">
        <v>1</v>
      </c>
      <c r="B1643" s="20"/>
      <c r="F1643" s="46"/>
      <c r="G1643" s="66">
        <f t="shared" si="69"/>
        <v>0</v>
      </c>
      <c r="H1643" s="45"/>
      <c r="I1643" s="45"/>
      <c r="J1643" s="35"/>
      <c r="K1643" s="35"/>
      <c r="L1643" s="35"/>
      <c r="M1643" s="49"/>
      <c r="N1643" s="26">
        <f>Table2[[#This Row],[Mileage]]*-0.25</f>
        <v>0</v>
      </c>
      <c r="O1643" s="13"/>
      <c r="P1643" s="35">
        <f>Table2[[#This Row],[Total Payment Received Before Fees]]+Table2[[#This Row],[Unit Cost]]+Table2[[#This Row],[Shipping Cost]]+Table2[[#This Row],[Amazon Fee]]+Table2[[#This Row],[Parking Fee]]+Table2[[#This Row],[Miscellaneous / Overhead]]</f>
        <v>0</v>
      </c>
      <c r="Q1643" s="38">
        <v>41763</v>
      </c>
    </row>
    <row r="1644" spans="1:17">
      <c r="A1644" s="12" t="s">
        <v>5584</v>
      </c>
      <c r="B1644" s="20"/>
      <c r="F1644" s="46"/>
      <c r="G1644" s="66">
        <f t="shared" si="69"/>
        <v>0</v>
      </c>
      <c r="H1644" s="45"/>
      <c r="I1644" s="45"/>
      <c r="J1644" s="35"/>
      <c r="K1644" s="35"/>
      <c r="L1644" s="35"/>
      <c r="M1644" s="49"/>
      <c r="N1644" s="26">
        <f>Table2[[#This Row],[Mileage]]*-0.25</f>
        <v>0</v>
      </c>
      <c r="O1644" s="13"/>
      <c r="P1644" s="35">
        <f>Table2[[#This Row],[Total Payment Received Before Fees]]+Table2[[#This Row],[Unit Cost]]+Table2[[#This Row],[Shipping Cost]]+Table2[[#This Row],[Amazon Fee]]+Table2[[#This Row],[Parking Fee]]+Table2[[#This Row],[Miscellaneous / Overhead]]</f>
        <v>0</v>
      </c>
      <c r="Q1644" s="38">
        <v>41763</v>
      </c>
    </row>
    <row r="1645" spans="1:17">
      <c r="A1645" s="12" t="s">
        <v>3119</v>
      </c>
      <c r="B1645" s="20"/>
      <c r="F1645" s="46"/>
      <c r="G1645" s="66">
        <f t="shared" si="69"/>
        <v>0</v>
      </c>
      <c r="H1645" s="45"/>
      <c r="I1645" s="45"/>
      <c r="J1645" s="35"/>
      <c r="K1645" s="35"/>
      <c r="L1645" s="35"/>
      <c r="M1645" s="49"/>
      <c r="N1645" s="26">
        <f>Table2[[#This Row],[Mileage]]*-0.25</f>
        <v>0</v>
      </c>
      <c r="O1645" s="13"/>
      <c r="P1645" s="35">
        <f>Table2[[#This Row],[Total Payment Received Before Fees]]+Table2[[#This Row],[Unit Cost]]+Table2[[#This Row],[Shipping Cost]]+Table2[[#This Row],[Amazon Fee]]+Table2[[#This Row],[Parking Fee]]+Table2[[#This Row],[Miscellaneous / Overhead]]</f>
        <v>0</v>
      </c>
      <c r="Q1645" s="38">
        <v>41763</v>
      </c>
    </row>
    <row r="1646" spans="1:17">
      <c r="A1646" s="12" t="s">
        <v>6026</v>
      </c>
      <c r="B1646" s="20"/>
      <c r="F1646" s="46"/>
      <c r="G1646" s="66">
        <f t="shared" si="69"/>
        <v>0</v>
      </c>
      <c r="H1646" s="45"/>
      <c r="I1646" s="45"/>
      <c r="J1646" s="35"/>
      <c r="K1646" s="35"/>
      <c r="L1646" s="35"/>
      <c r="M1646" s="49"/>
      <c r="N1646" s="26">
        <f>Table2[[#This Row],[Mileage]]*-0.25</f>
        <v>0</v>
      </c>
      <c r="O1646" s="13"/>
      <c r="P1646" s="35">
        <f>Table2[[#This Row],[Total Payment Received Before Fees]]+Table2[[#This Row],[Unit Cost]]+Table2[[#This Row],[Shipping Cost]]+Table2[[#This Row],[Amazon Fee]]+Table2[[#This Row],[Parking Fee]]+Table2[[#This Row],[Miscellaneous / Overhead]]</f>
        <v>0</v>
      </c>
      <c r="Q1646" s="38">
        <v>41763</v>
      </c>
    </row>
    <row r="1647" spans="1:17">
      <c r="A1647" s="12">
        <v>1</v>
      </c>
      <c r="B1647" s="20"/>
      <c r="F1647" s="46"/>
      <c r="G1647" s="66">
        <f t="shared" si="69"/>
        <v>0</v>
      </c>
      <c r="H1647" s="45"/>
      <c r="I1647" s="45"/>
      <c r="J1647" s="35"/>
      <c r="K1647" s="35"/>
      <c r="L1647" s="35"/>
      <c r="M1647" s="49"/>
      <c r="N1647" s="26">
        <f>Table2[[#This Row],[Mileage]]*-0.25</f>
        <v>0</v>
      </c>
      <c r="O1647" s="13"/>
      <c r="P1647" s="35">
        <f>Table2[[#This Row],[Total Payment Received Before Fees]]+Table2[[#This Row],[Unit Cost]]+Table2[[#This Row],[Shipping Cost]]+Table2[[#This Row],[Amazon Fee]]+Table2[[#This Row],[Parking Fee]]+Table2[[#This Row],[Miscellaneous / Overhead]]</f>
        <v>0</v>
      </c>
      <c r="Q1647" s="38">
        <v>41763</v>
      </c>
    </row>
    <row r="1648" spans="1:17">
      <c r="A1648" s="12" t="s">
        <v>6905</v>
      </c>
      <c r="B1648" s="20"/>
      <c r="F1648" s="46"/>
      <c r="G1648" s="66">
        <f t="shared" si="69"/>
        <v>0</v>
      </c>
      <c r="H1648" s="45"/>
      <c r="I1648" s="45"/>
      <c r="J1648" s="35"/>
      <c r="K1648" s="35"/>
      <c r="L1648" s="35"/>
      <c r="M1648" s="49"/>
      <c r="N1648" s="26">
        <f>Table2[[#This Row],[Mileage]]*-0.25</f>
        <v>0</v>
      </c>
      <c r="O1648" s="13"/>
      <c r="P1648" s="35">
        <f>Table2[[#This Row],[Total Payment Received Before Fees]]+Table2[[#This Row],[Unit Cost]]+Table2[[#This Row],[Shipping Cost]]+Table2[[#This Row],[Amazon Fee]]+Table2[[#This Row],[Parking Fee]]+Table2[[#This Row],[Miscellaneous / Overhead]]</f>
        <v>0</v>
      </c>
      <c r="Q1648" s="38">
        <v>41764</v>
      </c>
    </row>
    <row r="1649" spans="1:17">
      <c r="A1649" s="12" t="s">
        <v>3119</v>
      </c>
      <c r="B1649" s="20"/>
      <c r="F1649" s="46"/>
      <c r="G1649" s="66">
        <f t="shared" si="69"/>
        <v>0</v>
      </c>
      <c r="H1649" s="45"/>
      <c r="I1649" s="45"/>
      <c r="J1649" s="35"/>
      <c r="K1649" s="35"/>
      <c r="L1649" s="35"/>
      <c r="M1649" s="49"/>
      <c r="N1649" s="26">
        <f>Table2[[#This Row],[Mileage]]*-0.25</f>
        <v>0</v>
      </c>
      <c r="O1649" s="13"/>
      <c r="P1649" s="35">
        <f>Table2[[#This Row],[Total Payment Received Before Fees]]+Table2[[#This Row],[Unit Cost]]+Table2[[#This Row],[Shipping Cost]]+Table2[[#This Row],[Amazon Fee]]+Table2[[#This Row],[Parking Fee]]+Table2[[#This Row],[Miscellaneous / Overhead]]</f>
        <v>0</v>
      </c>
      <c r="Q1649" s="38">
        <v>41764</v>
      </c>
    </row>
    <row r="1650" spans="1:17">
      <c r="A1650" s="12" t="s">
        <v>2985</v>
      </c>
      <c r="B1650" s="20"/>
      <c r="F1650" s="46"/>
      <c r="G1650" s="66">
        <f t="shared" si="69"/>
        <v>0</v>
      </c>
      <c r="H1650" s="45"/>
      <c r="I1650" s="45"/>
      <c r="J1650" s="35"/>
      <c r="K1650" s="35"/>
      <c r="L1650" s="35"/>
      <c r="M1650" s="49"/>
      <c r="N1650" s="26">
        <f>Table2[[#This Row],[Mileage]]*-0.25</f>
        <v>0</v>
      </c>
      <c r="O1650" s="13"/>
      <c r="P1650" s="35">
        <f>Table2[[#This Row],[Total Payment Received Before Fees]]+Table2[[#This Row],[Unit Cost]]+Table2[[#This Row],[Shipping Cost]]+Table2[[#This Row],[Amazon Fee]]+Table2[[#This Row],[Parking Fee]]+Table2[[#This Row],[Miscellaneous / Overhead]]</f>
        <v>0</v>
      </c>
      <c r="Q1650" s="38">
        <v>41764</v>
      </c>
    </row>
    <row r="1651" spans="1:17">
      <c r="A1651" s="12" t="s">
        <v>3119</v>
      </c>
      <c r="B1651" s="20"/>
      <c r="F1651" s="46"/>
      <c r="G1651" s="66">
        <f t="shared" si="69"/>
        <v>0</v>
      </c>
      <c r="H1651" s="45"/>
      <c r="I1651" s="45"/>
      <c r="J1651" s="35"/>
      <c r="K1651" s="35"/>
      <c r="L1651" s="35"/>
      <c r="M1651" s="49"/>
      <c r="N1651" s="26">
        <f>Table2[[#This Row],[Mileage]]*-0.25</f>
        <v>0</v>
      </c>
      <c r="O1651" s="13"/>
      <c r="P1651" s="35">
        <f>Table2[[#This Row],[Total Payment Received Before Fees]]+Table2[[#This Row],[Unit Cost]]+Table2[[#This Row],[Shipping Cost]]+Table2[[#This Row],[Amazon Fee]]+Table2[[#This Row],[Parking Fee]]+Table2[[#This Row],[Miscellaneous / Overhead]]</f>
        <v>0</v>
      </c>
      <c r="Q1651" s="38">
        <v>41764</v>
      </c>
    </row>
    <row r="1652" spans="1:17">
      <c r="A1652" s="12" t="s">
        <v>247</v>
      </c>
      <c r="B1652" s="20"/>
      <c r="F1652" s="46"/>
      <c r="G1652" s="66">
        <f t="shared" si="69"/>
        <v>0</v>
      </c>
      <c r="H1652" s="45"/>
      <c r="I1652" s="45"/>
      <c r="J1652" s="35"/>
      <c r="K1652" s="35"/>
      <c r="L1652" s="35"/>
      <c r="M1652" s="49"/>
      <c r="N1652" s="26">
        <f>Table2[[#This Row],[Mileage]]*-0.25</f>
        <v>0</v>
      </c>
      <c r="O1652" s="13"/>
      <c r="P1652" s="35">
        <f>Table2[[#This Row],[Total Payment Received Before Fees]]+Table2[[#This Row],[Unit Cost]]+Table2[[#This Row],[Shipping Cost]]+Table2[[#This Row],[Amazon Fee]]+Table2[[#This Row],[Parking Fee]]+Table2[[#This Row],[Miscellaneous / Overhead]]</f>
        <v>0</v>
      </c>
      <c r="Q1652" s="38">
        <v>41764</v>
      </c>
    </row>
    <row r="1653" spans="1:17">
      <c r="A1653" s="12" t="s">
        <v>6905</v>
      </c>
      <c r="B1653" s="20"/>
      <c r="F1653" s="46"/>
      <c r="G1653" s="66">
        <f t="shared" si="69"/>
        <v>0</v>
      </c>
      <c r="H1653" s="45"/>
      <c r="I1653" s="45"/>
      <c r="J1653" s="35"/>
      <c r="K1653" s="35"/>
      <c r="L1653" s="35"/>
      <c r="M1653" s="49"/>
      <c r="N1653" s="26">
        <f>Table2[[#This Row],[Mileage]]*-0.25</f>
        <v>0</v>
      </c>
      <c r="O1653" s="13"/>
      <c r="P1653" s="35">
        <f>Table2[[#This Row],[Total Payment Received Before Fees]]+Table2[[#This Row],[Unit Cost]]+Table2[[#This Row],[Shipping Cost]]+Table2[[#This Row],[Amazon Fee]]+Table2[[#This Row],[Parking Fee]]+Table2[[#This Row],[Miscellaneous / Overhead]]</f>
        <v>0</v>
      </c>
      <c r="Q1653" s="38">
        <v>41764</v>
      </c>
    </row>
    <row r="1654" spans="1:17">
      <c r="A1654" s="12" t="s">
        <v>3119</v>
      </c>
      <c r="B1654" s="20"/>
      <c r="F1654" s="46"/>
      <c r="G1654" s="66">
        <f t="shared" si="69"/>
        <v>0</v>
      </c>
      <c r="H1654" s="45"/>
      <c r="I1654" s="45"/>
      <c r="J1654" s="35"/>
      <c r="K1654" s="35"/>
      <c r="L1654" s="35"/>
      <c r="M1654" s="49"/>
      <c r="N1654" s="26">
        <f>Table2[[#This Row],[Mileage]]*-0.25</f>
        <v>0</v>
      </c>
      <c r="O1654" s="13"/>
      <c r="P1654" s="35">
        <f>Table2[[#This Row],[Total Payment Received Before Fees]]+Table2[[#This Row],[Unit Cost]]+Table2[[#This Row],[Shipping Cost]]+Table2[[#This Row],[Amazon Fee]]+Table2[[#This Row],[Parking Fee]]+Table2[[#This Row],[Miscellaneous / Overhead]]</f>
        <v>0</v>
      </c>
      <c r="Q1654" s="38">
        <v>41764</v>
      </c>
    </row>
    <row r="1655" spans="1:17">
      <c r="A1655" s="12" t="s">
        <v>3119</v>
      </c>
      <c r="B1655" s="20"/>
      <c r="F1655" s="46"/>
      <c r="G1655" s="66">
        <f t="shared" si="69"/>
        <v>0</v>
      </c>
      <c r="H1655" s="45"/>
      <c r="I1655" s="45"/>
      <c r="J1655" s="35"/>
      <c r="K1655" s="35"/>
      <c r="L1655" s="35"/>
      <c r="M1655" s="49"/>
      <c r="N1655" s="26">
        <f>Table2[[#This Row],[Mileage]]*-0.25</f>
        <v>0</v>
      </c>
      <c r="O1655" s="13"/>
      <c r="P1655" s="35">
        <f>Table2[[#This Row],[Total Payment Received Before Fees]]+Table2[[#This Row],[Unit Cost]]+Table2[[#This Row],[Shipping Cost]]+Table2[[#This Row],[Amazon Fee]]+Table2[[#This Row],[Parking Fee]]+Table2[[#This Row],[Miscellaneous / Overhead]]</f>
        <v>0</v>
      </c>
      <c r="Q1655" s="38">
        <v>41764</v>
      </c>
    </row>
    <row r="1656" spans="1:17">
      <c r="A1656" s="12">
        <v>1</v>
      </c>
      <c r="B1656" s="20"/>
      <c r="F1656" s="46"/>
      <c r="G1656" s="66">
        <f t="shared" si="69"/>
        <v>0</v>
      </c>
      <c r="H1656" s="45"/>
      <c r="I1656" s="45"/>
      <c r="J1656" s="35"/>
      <c r="K1656" s="35"/>
      <c r="L1656" s="35"/>
      <c r="M1656" s="49"/>
      <c r="N1656" s="26">
        <f>Table2[[#This Row],[Mileage]]*-0.25</f>
        <v>0</v>
      </c>
      <c r="O1656" s="13"/>
      <c r="P1656" s="35">
        <f>Table2[[#This Row],[Total Payment Received Before Fees]]+Table2[[#This Row],[Unit Cost]]+Table2[[#This Row],[Shipping Cost]]+Table2[[#This Row],[Amazon Fee]]+Table2[[#This Row],[Parking Fee]]+Table2[[#This Row],[Miscellaneous / Overhead]]</f>
        <v>0</v>
      </c>
      <c r="Q1656" s="38">
        <v>41764</v>
      </c>
    </row>
    <row r="1657" spans="1:17">
      <c r="A1657" s="12" t="s">
        <v>859</v>
      </c>
      <c r="B1657" s="20"/>
      <c r="F1657" s="46"/>
      <c r="G1657" s="66">
        <f t="shared" si="69"/>
        <v>0</v>
      </c>
      <c r="H1657" s="45"/>
      <c r="I1657" s="45"/>
      <c r="J1657" s="35"/>
      <c r="K1657" s="35"/>
      <c r="L1657" s="35"/>
      <c r="M1657" s="49"/>
      <c r="N1657" s="26">
        <f>Table2[[#This Row],[Mileage]]*-0.25</f>
        <v>0</v>
      </c>
      <c r="O1657" s="13"/>
      <c r="P1657" s="35">
        <f>Table2[[#This Row],[Total Payment Received Before Fees]]+Table2[[#This Row],[Unit Cost]]+Table2[[#This Row],[Shipping Cost]]+Table2[[#This Row],[Amazon Fee]]+Table2[[#This Row],[Parking Fee]]+Table2[[#This Row],[Miscellaneous / Overhead]]</f>
        <v>0</v>
      </c>
      <c r="Q1657" s="38">
        <v>41764</v>
      </c>
    </row>
    <row r="1658" spans="1:17">
      <c r="A1658" s="12" t="s">
        <v>3022</v>
      </c>
      <c r="B1658" s="20"/>
      <c r="F1658" s="46"/>
      <c r="G1658" s="66">
        <f t="shared" si="69"/>
        <v>0</v>
      </c>
      <c r="H1658" s="45"/>
      <c r="I1658" s="45"/>
      <c r="J1658" s="35"/>
      <c r="K1658" s="35"/>
      <c r="L1658" s="35"/>
      <c r="M1658" s="49"/>
      <c r="N1658" s="26">
        <f>Table2[[#This Row],[Mileage]]*-0.25</f>
        <v>0</v>
      </c>
      <c r="O1658" s="13"/>
      <c r="P1658" s="35">
        <f>Table2[[#This Row],[Total Payment Received Before Fees]]+Table2[[#This Row],[Unit Cost]]+Table2[[#This Row],[Shipping Cost]]+Table2[[#This Row],[Amazon Fee]]+Table2[[#This Row],[Parking Fee]]+Table2[[#This Row],[Miscellaneous / Overhead]]</f>
        <v>0</v>
      </c>
      <c r="Q1658" s="38">
        <v>41764</v>
      </c>
    </row>
    <row r="1659" spans="1:17">
      <c r="A1659" s="12" t="s">
        <v>247</v>
      </c>
      <c r="B1659" s="20"/>
      <c r="F1659" s="46"/>
      <c r="G1659" s="66">
        <f t="shared" si="69"/>
        <v>0</v>
      </c>
      <c r="H1659" s="45"/>
      <c r="I1659" s="45"/>
      <c r="J1659" s="35"/>
      <c r="K1659" s="35"/>
      <c r="L1659" s="35"/>
      <c r="M1659" s="49"/>
      <c r="N1659" s="26">
        <f>Table2[[#This Row],[Mileage]]*-0.25</f>
        <v>0</v>
      </c>
      <c r="O1659" s="13"/>
      <c r="P1659" s="35">
        <f>Table2[[#This Row],[Total Payment Received Before Fees]]+Table2[[#This Row],[Unit Cost]]+Table2[[#This Row],[Shipping Cost]]+Table2[[#This Row],[Amazon Fee]]+Table2[[#This Row],[Parking Fee]]+Table2[[#This Row],[Miscellaneous / Overhead]]</f>
        <v>0</v>
      </c>
      <c r="Q1659" s="38">
        <v>41764</v>
      </c>
    </row>
    <row r="1660" spans="1:17">
      <c r="A1660" s="12" t="s">
        <v>2061</v>
      </c>
      <c r="B1660" s="20"/>
      <c r="F1660" s="46"/>
      <c r="G1660" s="66">
        <f t="shared" si="69"/>
        <v>0</v>
      </c>
      <c r="H1660" s="45"/>
      <c r="I1660" s="45"/>
      <c r="J1660" s="35"/>
      <c r="K1660" s="35"/>
      <c r="L1660" s="35"/>
      <c r="M1660" s="49"/>
      <c r="N1660" s="26">
        <f>Table2[[#This Row],[Mileage]]*-0.25</f>
        <v>0</v>
      </c>
      <c r="O1660" s="13"/>
      <c r="P1660" s="35">
        <f>Table2[[#This Row],[Total Payment Received Before Fees]]+Table2[[#This Row],[Unit Cost]]+Table2[[#This Row],[Shipping Cost]]+Table2[[#This Row],[Amazon Fee]]+Table2[[#This Row],[Parking Fee]]+Table2[[#This Row],[Miscellaneous / Overhead]]</f>
        <v>0</v>
      </c>
      <c r="Q1660" s="38">
        <v>41764</v>
      </c>
    </row>
    <row r="1661" spans="1:17">
      <c r="A1661" s="12" t="s">
        <v>3119</v>
      </c>
      <c r="B1661" s="20"/>
      <c r="F1661" s="46"/>
      <c r="G1661" s="66">
        <f t="shared" si="69"/>
        <v>0</v>
      </c>
      <c r="H1661" s="45"/>
      <c r="I1661" s="45"/>
      <c r="J1661" s="35"/>
      <c r="K1661" s="35"/>
      <c r="L1661" s="35"/>
      <c r="M1661" s="49"/>
      <c r="N1661" s="26">
        <f>Table2[[#This Row],[Mileage]]*-0.25</f>
        <v>0</v>
      </c>
      <c r="O1661" s="13"/>
      <c r="P1661" s="35">
        <f>Table2[[#This Row],[Total Payment Received Before Fees]]+Table2[[#This Row],[Unit Cost]]+Table2[[#This Row],[Shipping Cost]]+Table2[[#This Row],[Amazon Fee]]+Table2[[#This Row],[Parking Fee]]+Table2[[#This Row],[Miscellaneous / Overhead]]</f>
        <v>0</v>
      </c>
      <c r="Q1661" s="38">
        <v>41764</v>
      </c>
    </row>
    <row r="1662" spans="1:17">
      <c r="A1662" s="12" t="s">
        <v>6899</v>
      </c>
      <c r="B1662" s="20"/>
      <c r="F1662" s="46"/>
      <c r="G1662" s="66">
        <f t="shared" si="69"/>
        <v>0</v>
      </c>
      <c r="H1662" s="45"/>
      <c r="I1662" s="45"/>
      <c r="J1662" s="35"/>
      <c r="K1662" s="35"/>
      <c r="L1662" s="35"/>
      <c r="M1662" s="49"/>
      <c r="N1662" s="26">
        <f>Table2[[#This Row],[Mileage]]*-0.25</f>
        <v>0</v>
      </c>
      <c r="O1662" s="13"/>
      <c r="P1662" s="35">
        <f>Table2[[#This Row],[Total Payment Received Before Fees]]+Table2[[#This Row],[Unit Cost]]+Table2[[#This Row],[Shipping Cost]]+Table2[[#This Row],[Amazon Fee]]+Table2[[#This Row],[Parking Fee]]+Table2[[#This Row],[Miscellaneous / Overhead]]</f>
        <v>0</v>
      </c>
      <c r="Q1662" s="38">
        <v>41764</v>
      </c>
    </row>
    <row r="1663" spans="1:17">
      <c r="A1663" s="12" t="s">
        <v>2985</v>
      </c>
      <c r="B1663" s="20"/>
      <c r="F1663" s="46"/>
      <c r="G1663" s="66">
        <f t="shared" si="69"/>
        <v>0</v>
      </c>
      <c r="H1663" s="45"/>
      <c r="I1663" s="45"/>
      <c r="J1663" s="35"/>
      <c r="K1663" s="35"/>
      <c r="L1663" s="35"/>
      <c r="M1663" s="49"/>
      <c r="N1663" s="26">
        <f>Table2[[#This Row],[Mileage]]*-0.25</f>
        <v>0</v>
      </c>
      <c r="O1663" s="13"/>
      <c r="P1663" s="35">
        <f>Table2[[#This Row],[Total Payment Received Before Fees]]+Table2[[#This Row],[Unit Cost]]+Table2[[#This Row],[Shipping Cost]]+Table2[[#This Row],[Amazon Fee]]+Table2[[#This Row],[Parking Fee]]+Table2[[#This Row],[Miscellaneous / Overhead]]</f>
        <v>0</v>
      </c>
      <c r="Q1663" s="38">
        <v>41764</v>
      </c>
    </row>
    <row r="1664" spans="1:17">
      <c r="A1664" s="12" t="s">
        <v>3056</v>
      </c>
      <c r="B1664" s="20"/>
      <c r="F1664" s="46"/>
      <c r="G1664" s="66">
        <f t="shared" si="69"/>
        <v>0</v>
      </c>
      <c r="H1664" s="45"/>
      <c r="I1664" s="45"/>
      <c r="J1664" s="35"/>
      <c r="K1664" s="35"/>
      <c r="L1664" s="35"/>
      <c r="M1664" s="49"/>
      <c r="N1664" s="26">
        <f>Table2[[#This Row],[Mileage]]*-0.25</f>
        <v>0</v>
      </c>
      <c r="O1664" s="13"/>
      <c r="P1664" s="35">
        <f>Table2[[#This Row],[Total Payment Received Before Fees]]+Table2[[#This Row],[Unit Cost]]+Table2[[#This Row],[Shipping Cost]]+Table2[[#This Row],[Amazon Fee]]+Table2[[#This Row],[Parking Fee]]+Table2[[#This Row],[Miscellaneous / Overhead]]</f>
        <v>0</v>
      </c>
      <c r="Q1664" s="38">
        <v>41764</v>
      </c>
    </row>
    <row r="1665" spans="1:17">
      <c r="A1665" s="12" t="s">
        <v>3093</v>
      </c>
      <c r="B1665" s="20"/>
      <c r="F1665" s="46"/>
      <c r="G1665" s="66">
        <f t="shared" si="69"/>
        <v>0</v>
      </c>
      <c r="H1665" s="45"/>
      <c r="I1665" s="45"/>
      <c r="J1665" s="35"/>
      <c r="K1665" s="35"/>
      <c r="L1665" s="35"/>
      <c r="M1665" s="49"/>
      <c r="N1665" s="26">
        <f>Table2[[#This Row],[Mileage]]*-0.25</f>
        <v>0</v>
      </c>
      <c r="O1665" s="13"/>
      <c r="P1665" s="35">
        <f>Table2[[#This Row],[Total Payment Received Before Fees]]+Table2[[#This Row],[Unit Cost]]+Table2[[#This Row],[Shipping Cost]]+Table2[[#This Row],[Amazon Fee]]+Table2[[#This Row],[Parking Fee]]+Table2[[#This Row],[Miscellaneous / Overhead]]</f>
        <v>0</v>
      </c>
      <c r="Q1665" s="38">
        <v>41764</v>
      </c>
    </row>
    <row r="1666" spans="1:17">
      <c r="A1666" s="12" t="s">
        <v>3119</v>
      </c>
      <c r="B1666" s="20"/>
      <c r="F1666" s="46"/>
      <c r="G1666" s="66">
        <f t="shared" si="69"/>
        <v>0</v>
      </c>
      <c r="H1666" s="45"/>
      <c r="I1666" s="45"/>
      <c r="J1666" s="35"/>
      <c r="K1666" s="35"/>
      <c r="L1666" s="35"/>
      <c r="M1666" s="49"/>
      <c r="N1666" s="26">
        <f>Table2[[#This Row],[Mileage]]*-0.25</f>
        <v>0</v>
      </c>
      <c r="O1666" s="13"/>
      <c r="P1666" s="35">
        <f>Table2[[#This Row],[Total Payment Received Before Fees]]+Table2[[#This Row],[Unit Cost]]+Table2[[#This Row],[Shipping Cost]]+Table2[[#This Row],[Amazon Fee]]+Table2[[#This Row],[Parking Fee]]+Table2[[#This Row],[Miscellaneous / Overhead]]</f>
        <v>0</v>
      </c>
      <c r="Q1666" s="38">
        <v>41764</v>
      </c>
    </row>
    <row r="1667" spans="1:17">
      <c r="A1667" s="12" t="s">
        <v>3119</v>
      </c>
      <c r="B1667" s="20"/>
      <c r="F1667" s="46"/>
      <c r="G1667" s="66">
        <f t="shared" si="69"/>
        <v>0</v>
      </c>
      <c r="H1667" s="45"/>
      <c r="I1667" s="45"/>
      <c r="J1667" s="35"/>
      <c r="K1667" s="35"/>
      <c r="L1667" s="35"/>
      <c r="M1667" s="49"/>
      <c r="N1667" s="26">
        <f>Table2[[#This Row],[Mileage]]*-0.25</f>
        <v>0</v>
      </c>
      <c r="O1667" s="13"/>
      <c r="P1667" s="35">
        <f>Table2[[#This Row],[Total Payment Received Before Fees]]+Table2[[#This Row],[Unit Cost]]+Table2[[#This Row],[Shipping Cost]]+Table2[[#This Row],[Amazon Fee]]+Table2[[#This Row],[Parking Fee]]+Table2[[#This Row],[Miscellaneous / Overhead]]</f>
        <v>0</v>
      </c>
      <c r="Q1667" s="38">
        <v>41764</v>
      </c>
    </row>
    <row r="1668" spans="1:17">
      <c r="A1668" s="12" t="s">
        <v>3119</v>
      </c>
      <c r="B1668" s="20"/>
      <c r="F1668" s="46"/>
      <c r="G1668" s="66">
        <f t="shared" si="69"/>
        <v>0</v>
      </c>
      <c r="H1668" s="45"/>
      <c r="I1668" s="45"/>
      <c r="J1668" s="35"/>
      <c r="K1668" s="35"/>
      <c r="L1668" s="35"/>
      <c r="M1668" s="49"/>
      <c r="N1668" s="26">
        <f>Table2[[#This Row],[Mileage]]*-0.25</f>
        <v>0</v>
      </c>
      <c r="O1668" s="13"/>
      <c r="P1668" s="35">
        <f>Table2[[#This Row],[Total Payment Received Before Fees]]+Table2[[#This Row],[Unit Cost]]+Table2[[#This Row],[Shipping Cost]]+Table2[[#This Row],[Amazon Fee]]+Table2[[#This Row],[Parking Fee]]+Table2[[#This Row],[Miscellaneous / Overhead]]</f>
        <v>0</v>
      </c>
      <c r="Q1668" s="38">
        <v>41764</v>
      </c>
    </row>
    <row r="1669" spans="1:17">
      <c r="A1669" s="12">
        <v>1</v>
      </c>
      <c r="B1669" s="20"/>
      <c r="F1669" s="46"/>
      <c r="G1669" s="66">
        <f t="shared" si="69"/>
        <v>0</v>
      </c>
      <c r="H1669" s="45"/>
      <c r="I1669" s="45"/>
      <c r="J1669" s="35"/>
      <c r="K1669" s="35"/>
      <c r="L1669" s="35"/>
      <c r="M1669" s="49"/>
      <c r="N1669" s="26">
        <f>Table2[[#This Row],[Mileage]]*-0.25</f>
        <v>0</v>
      </c>
      <c r="O1669" s="13"/>
      <c r="P1669" s="35">
        <f>Table2[[#This Row],[Total Payment Received Before Fees]]+Table2[[#This Row],[Unit Cost]]+Table2[[#This Row],[Shipping Cost]]+Table2[[#This Row],[Amazon Fee]]+Table2[[#This Row],[Parking Fee]]+Table2[[#This Row],[Miscellaneous / Overhead]]</f>
        <v>0</v>
      </c>
      <c r="Q1669" s="38">
        <v>41764</v>
      </c>
    </row>
    <row r="1670" spans="1:17">
      <c r="A1670" s="12" t="s">
        <v>3119</v>
      </c>
      <c r="B1670" s="20"/>
      <c r="F1670" s="46"/>
      <c r="G1670" s="66">
        <f t="shared" si="69"/>
        <v>0</v>
      </c>
      <c r="H1670" s="45"/>
      <c r="I1670" s="45"/>
      <c r="J1670" s="35"/>
      <c r="K1670" s="35"/>
      <c r="L1670" s="35"/>
      <c r="M1670" s="49"/>
      <c r="N1670" s="26">
        <f>Table2[[#This Row],[Mileage]]*-0.25</f>
        <v>0</v>
      </c>
      <c r="O1670" s="13"/>
      <c r="P1670" s="35">
        <f>Table2[[#This Row],[Total Payment Received Before Fees]]+Table2[[#This Row],[Unit Cost]]+Table2[[#This Row],[Shipping Cost]]+Table2[[#This Row],[Amazon Fee]]+Table2[[#This Row],[Parking Fee]]+Table2[[#This Row],[Miscellaneous / Overhead]]</f>
        <v>0</v>
      </c>
      <c r="Q1670" s="38">
        <v>41764</v>
      </c>
    </row>
    <row r="1671" spans="1:17">
      <c r="A1671" s="12" t="s">
        <v>3119</v>
      </c>
      <c r="B1671" s="20"/>
      <c r="F1671" s="46"/>
      <c r="G1671" s="66">
        <f t="shared" si="69"/>
        <v>0</v>
      </c>
      <c r="H1671" s="45"/>
      <c r="I1671" s="45"/>
      <c r="J1671" s="35"/>
      <c r="K1671" s="35"/>
      <c r="L1671" s="35"/>
      <c r="M1671" s="49"/>
      <c r="N1671" s="26">
        <f>Table2[[#This Row],[Mileage]]*-0.25</f>
        <v>0</v>
      </c>
      <c r="O1671" s="13"/>
      <c r="P1671" s="35">
        <f>Table2[[#This Row],[Total Payment Received Before Fees]]+Table2[[#This Row],[Unit Cost]]+Table2[[#This Row],[Shipping Cost]]+Table2[[#This Row],[Amazon Fee]]+Table2[[#This Row],[Parking Fee]]+Table2[[#This Row],[Miscellaneous / Overhead]]</f>
        <v>0</v>
      </c>
      <c r="Q1671" s="38">
        <v>41764</v>
      </c>
    </row>
    <row r="1672" spans="1:17">
      <c r="A1672" s="12" t="s">
        <v>3119</v>
      </c>
      <c r="B1672" s="20"/>
      <c r="F1672" s="46"/>
      <c r="G1672" s="66">
        <f t="shared" ref="G1672:G1703" si="70">SUM(E1672:F1672)</f>
        <v>0</v>
      </c>
      <c r="H1672" s="45"/>
      <c r="I1672" s="45"/>
      <c r="J1672" s="35"/>
      <c r="K1672" s="35"/>
      <c r="L1672" s="35"/>
      <c r="M1672" s="49"/>
      <c r="N1672" s="26">
        <f>Table2[[#This Row],[Mileage]]*-0.25</f>
        <v>0</v>
      </c>
      <c r="O1672" s="13"/>
      <c r="P1672" s="35">
        <f>Table2[[#This Row],[Total Payment Received Before Fees]]+Table2[[#This Row],[Unit Cost]]+Table2[[#This Row],[Shipping Cost]]+Table2[[#This Row],[Amazon Fee]]+Table2[[#This Row],[Parking Fee]]+Table2[[#This Row],[Miscellaneous / Overhead]]</f>
        <v>0</v>
      </c>
      <c r="Q1672" s="38">
        <v>41764</v>
      </c>
    </row>
    <row r="1673" spans="1:17">
      <c r="A1673" s="12" t="s">
        <v>1552</v>
      </c>
      <c r="B1673" s="20"/>
      <c r="F1673" s="46"/>
      <c r="G1673" s="66">
        <f t="shared" si="70"/>
        <v>0</v>
      </c>
      <c r="H1673" s="45"/>
      <c r="I1673" s="45"/>
      <c r="J1673" s="35"/>
      <c r="K1673" s="35"/>
      <c r="L1673" s="35"/>
      <c r="M1673" s="49"/>
      <c r="N1673" s="26">
        <f>Table2[[#This Row],[Mileage]]*-0.25</f>
        <v>0</v>
      </c>
      <c r="O1673" s="13"/>
      <c r="P1673" s="35">
        <f>Table2[[#This Row],[Total Payment Received Before Fees]]+Table2[[#This Row],[Unit Cost]]+Table2[[#This Row],[Shipping Cost]]+Table2[[#This Row],[Amazon Fee]]+Table2[[#This Row],[Parking Fee]]+Table2[[#This Row],[Miscellaneous / Overhead]]</f>
        <v>0</v>
      </c>
      <c r="Q1673" s="38">
        <v>41764</v>
      </c>
    </row>
    <row r="1674" spans="1:17">
      <c r="A1674" s="12" t="s">
        <v>1498</v>
      </c>
      <c r="B1674" s="20"/>
      <c r="F1674" s="46"/>
      <c r="G1674" s="66">
        <f t="shared" si="70"/>
        <v>0</v>
      </c>
      <c r="H1674" s="45"/>
      <c r="I1674" s="45"/>
      <c r="J1674" s="35"/>
      <c r="K1674" s="35"/>
      <c r="L1674" s="35"/>
      <c r="M1674" s="49"/>
      <c r="N1674" s="26">
        <f>Table2[[#This Row],[Mileage]]*-0.25</f>
        <v>0</v>
      </c>
      <c r="O1674" s="13"/>
      <c r="P1674" s="35">
        <f>Table2[[#This Row],[Total Payment Received Before Fees]]+Table2[[#This Row],[Unit Cost]]+Table2[[#This Row],[Shipping Cost]]+Table2[[#This Row],[Amazon Fee]]+Table2[[#This Row],[Parking Fee]]+Table2[[#This Row],[Miscellaneous / Overhead]]</f>
        <v>0</v>
      </c>
      <c r="Q1674" s="38">
        <v>41764</v>
      </c>
    </row>
    <row r="1675" spans="1:17">
      <c r="A1675" s="12" t="s">
        <v>6020</v>
      </c>
      <c r="B1675" s="20"/>
      <c r="F1675" s="46"/>
      <c r="G1675" s="66">
        <f t="shared" si="70"/>
        <v>0</v>
      </c>
      <c r="H1675" s="45"/>
      <c r="I1675" s="45"/>
      <c r="J1675" s="35"/>
      <c r="K1675" s="35"/>
      <c r="L1675" s="35"/>
      <c r="M1675" s="49"/>
      <c r="N1675" s="26">
        <f>Table2[[#This Row],[Mileage]]*-0.25</f>
        <v>0</v>
      </c>
      <c r="O1675" s="13"/>
      <c r="P1675" s="35">
        <f>Table2[[#This Row],[Total Payment Received Before Fees]]+Table2[[#This Row],[Unit Cost]]+Table2[[#This Row],[Shipping Cost]]+Table2[[#This Row],[Amazon Fee]]+Table2[[#This Row],[Parking Fee]]+Table2[[#This Row],[Miscellaneous / Overhead]]</f>
        <v>0</v>
      </c>
      <c r="Q1675" s="38">
        <v>41765</v>
      </c>
    </row>
    <row r="1676" spans="1:17">
      <c r="A1676" s="12" t="s">
        <v>7007</v>
      </c>
      <c r="B1676" s="20"/>
      <c r="F1676" s="46"/>
      <c r="G1676" s="66">
        <f t="shared" si="70"/>
        <v>0</v>
      </c>
      <c r="H1676" s="45"/>
      <c r="I1676" s="45"/>
      <c r="J1676" s="35"/>
      <c r="K1676" s="35"/>
      <c r="L1676" s="35"/>
      <c r="M1676" s="49"/>
      <c r="N1676" s="26">
        <f>Table2[[#This Row],[Mileage]]*-0.25</f>
        <v>0</v>
      </c>
      <c r="O1676" s="13"/>
      <c r="P1676" s="35">
        <f>Table2[[#This Row],[Total Payment Received Before Fees]]+Table2[[#This Row],[Unit Cost]]+Table2[[#This Row],[Shipping Cost]]+Table2[[#This Row],[Amazon Fee]]+Table2[[#This Row],[Parking Fee]]+Table2[[#This Row],[Miscellaneous / Overhead]]</f>
        <v>0</v>
      </c>
      <c r="Q1676" s="38">
        <v>41765</v>
      </c>
    </row>
    <row r="1677" spans="1:17">
      <c r="A1677" s="12" t="s">
        <v>1512</v>
      </c>
      <c r="B1677" s="20"/>
      <c r="F1677" s="46"/>
      <c r="G1677" s="66">
        <f t="shared" si="70"/>
        <v>0</v>
      </c>
      <c r="H1677" s="45"/>
      <c r="I1677" s="45"/>
      <c r="J1677" s="35"/>
      <c r="K1677" s="35"/>
      <c r="L1677" s="35"/>
      <c r="M1677" s="49"/>
      <c r="N1677" s="26">
        <f>Table2[[#This Row],[Mileage]]*-0.25</f>
        <v>0</v>
      </c>
      <c r="O1677" s="13"/>
      <c r="P1677" s="35">
        <f>Table2[[#This Row],[Total Payment Received Before Fees]]+Table2[[#This Row],[Unit Cost]]+Table2[[#This Row],[Shipping Cost]]+Table2[[#This Row],[Amazon Fee]]+Table2[[#This Row],[Parking Fee]]+Table2[[#This Row],[Miscellaneous / Overhead]]</f>
        <v>0</v>
      </c>
      <c r="Q1677" s="38">
        <v>41765</v>
      </c>
    </row>
    <row r="1678" spans="1:17">
      <c r="A1678" s="12" t="s">
        <v>1522</v>
      </c>
      <c r="B1678" s="20"/>
      <c r="F1678" s="46"/>
      <c r="G1678" s="66">
        <f t="shared" si="70"/>
        <v>0</v>
      </c>
      <c r="H1678" s="45"/>
      <c r="I1678" s="45"/>
      <c r="J1678" s="35"/>
      <c r="K1678" s="35"/>
      <c r="L1678" s="35"/>
      <c r="M1678" s="49"/>
      <c r="N1678" s="26">
        <f>Table2[[#This Row],[Mileage]]*-0.25</f>
        <v>0</v>
      </c>
      <c r="O1678" s="13"/>
      <c r="P1678" s="35">
        <f>Table2[[#This Row],[Total Payment Received Before Fees]]+Table2[[#This Row],[Unit Cost]]+Table2[[#This Row],[Shipping Cost]]+Table2[[#This Row],[Amazon Fee]]+Table2[[#This Row],[Parking Fee]]+Table2[[#This Row],[Miscellaneous / Overhead]]</f>
        <v>0</v>
      </c>
      <c r="Q1678" s="38">
        <v>41765</v>
      </c>
    </row>
    <row r="1679" spans="1:17">
      <c r="A1679" s="12" t="s">
        <v>3119</v>
      </c>
      <c r="B1679" s="20"/>
      <c r="F1679" s="46"/>
      <c r="G1679" s="66">
        <f t="shared" si="70"/>
        <v>0</v>
      </c>
      <c r="H1679" s="45"/>
      <c r="I1679" s="45"/>
      <c r="J1679" s="35"/>
      <c r="K1679" s="35"/>
      <c r="L1679" s="35"/>
      <c r="M1679" s="49"/>
      <c r="N1679" s="26">
        <f>Table2[[#This Row],[Mileage]]*-0.25</f>
        <v>0</v>
      </c>
      <c r="O1679" s="13"/>
      <c r="P1679" s="35">
        <f>Table2[[#This Row],[Total Payment Received Before Fees]]+Table2[[#This Row],[Unit Cost]]+Table2[[#This Row],[Shipping Cost]]+Table2[[#This Row],[Amazon Fee]]+Table2[[#This Row],[Parking Fee]]+Table2[[#This Row],[Miscellaneous / Overhead]]</f>
        <v>0</v>
      </c>
      <c r="Q1679" s="38">
        <v>41765</v>
      </c>
    </row>
    <row r="1680" spans="1:17">
      <c r="A1680" s="12" t="s">
        <v>3119</v>
      </c>
      <c r="B1680" s="20"/>
      <c r="F1680" s="46"/>
      <c r="G1680" s="66">
        <f t="shared" si="70"/>
        <v>0</v>
      </c>
      <c r="H1680" s="45"/>
      <c r="I1680" s="45"/>
      <c r="J1680" s="35"/>
      <c r="K1680" s="35"/>
      <c r="L1680" s="35"/>
      <c r="M1680" s="49"/>
      <c r="N1680" s="26">
        <f>Table2[[#This Row],[Mileage]]*-0.25</f>
        <v>0</v>
      </c>
      <c r="O1680" s="13"/>
      <c r="P1680" s="35">
        <f>Table2[[#This Row],[Total Payment Received Before Fees]]+Table2[[#This Row],[Unit Cost]]+Table2[[#This Row],[Shipping Cost]]+Table2[[#This Row],[Amazon Fee]]+Table2[[#This Row],[Parking Fee]]+Table2[[#This Row],[Miscellaneous / Overhead]]</f>
        <v>0</v>
      </c>
      <c r="Q1680" s="38">
        <v>41765</v>
      </c>
    </row>
    <row r="1681" spans="1:17">
      <c r="A1681" s="12" t="s">
        <v>3121</v>
      </c>
      <c r="B1681" s="20"/>
      <c r="F1681" s="46"/>
      <c r="G1681" s="66">
        <f t="shared" si="70"/>
        <v>0</v>
      </c>
      <c r="H1681" s="45"/>
      <c r="I1681" s="45"/>
      <c r="J1681" s="35"/>
      <c r="K1681" s="35"/>
      <c r="L1681" s="35"/>
      <c r="M1681" s="49"/>
      <c r="N1681" s="26">
        <f>Table2[[#This Row],[Mileage]]*-0.25</f>
        <v>0</v>
      </c>
      <c r="O1681" s="13"/>
      <c r="P1681" s="35">
        <f>Table2[[#This Row],[Total Payment Received Before Fees]]+Table2[[#This Row],[Unit Cost]]+Table2[[#This Row],[Shipping Cost]]+Table2[[#This Row],[Amazon Fee]]+Table2[[#This Row],[Parking Fee]]+Table2[[#This Row],[Miscellaneous / Overhead]]</f>
        <v>0</v>
      </c>
      <c r="Q1681" s="38">
        <v>41765</v>
      </c>
    </row>
    <row r="1682" spans="1:17">
      <c r="A1682" s="12" t="s">
        <v>3119</v>
      </c>
      <c r="B1682" s="20"/>
      <c r="F1682" s="46"/>
      <c r="G1682" s="66">
        <f t="shared" si="70"/>
        <v>0</v>
      </c>
      <c r="H1682" s="45"/>
      <c r="I1682" s="45"/>
      <c r="J1682" s="35"/>
      <c r="K1682" s="35"/>
      <c r="L1682" s="35"/>
      <c r="M1682" s="49"/>
      <c r="N1682" s="26">
        <f>Table2[[#This Row],[Mileage]]*-0.25</f>
        <v>0</v>
      </c>
      <c r="O1682" s="13"/>
      <c r="P1682" s="35">
        <f>Table2[[#This Row],[Total Payment Received Before Fees]]+Table2[[#This Row],[Unit Cost]]+Table2[[#This Row],[Shipping Cost]]+Table2[[#This Row],[Amazon Fee]]+Table2[[#This Row],[Parking Fee]]+Table2[[#This Row],[Miscellaneous / Overhead]]</f>
        <v>0</v>
      </c>
      <c r="Q1682" s="38">
        <v>41765</v>
      </c>
    </row>
    <row r="1683" spans="1:17">
      <c r="A1683" s="12" t="s">
        <v>5833</v>
      </c>
      <c r="B1683" s="20"/>
      <c r="F1683" s="46"/>
      <c r="G1683" s="66">
        <f t="shared" si="70"/>
        <v>0</v>
      </c>
      <c r="H1683" s="45"/>
      <c r="I1683" s="45"/>
      <c r="J1683" s="35"/>
      <c r="K1683" s="35"/>
      <c r="L1683" s="35"/>
      <c r="M1683" s="49"/>
      <c r="N1683" s="26">
        <f>Table2[[#This Row],[Mileage]]*-0.25</f>
        <v>0</v>
      </c>
      <c r="O1683" s="13"/>
      <c r="P1683" s="35">
        <f>Table2[[#This Row],[Total Payment Received Before Fees]]+Table2[[#This Row],[Unit Cost]]+Table2[[#This Row],[Shipping Cost]]+Table2[[#This Row],[Amazon Fee]]+Table2[[#This Row],[Parking Fee]]+Table2[[#This Row],[Miscellaneous / Overhead]]</f>
        <v>0</v>
      </c>
      <c r="Q1683" s="38">
        <v>41765</v>
      </c>
    </row>
    <row r="1684" spans="1:17">
      <c r="A1684" s="12" t="s">
        <v>3001</v>
      </c>
      <c r="B1684" s="20"/>
      <c r="F1684" s="46"/>
      <c r="G1684" s="66">
        <f t="shared" si="70"/>
        <v>0</v>
      </c>
      <c r="H1684" s="45"/>
      <c r="I1684" s="45"/>
      <c r="J1684" s="35"/>
      <c r="K1684" s="35"/>
      <c r="L1684" s="35"/>
      <c r="M1684" s="49"/>
      <c r="N1684" s="26">
        <f>Table2[[#This Row],[Mileage]]*-0.25</f>
        <v>0</v>
      </c>
      <c r="O1684" s="13"/>
      <c r="P1684" s="35">
        <f>Table2[[#This Row],[Total Payment Received Before Fees]]+Table2[[#This Row],[Unit Cost]]+Table2[[#This Row],[Shipping Cost]]+Table2[[#This Row],[Amazon Fee]]+Table2[[#This Row],[Parking Fee]]+Table2[[#This Row],[Miscellaneous / Overhead]]</f>
        <v>0</v>
      </c>
      <c r="Q1684" s="38">
        <v>41765</v>
      </c>
    </row>
    <row r="1685" spans="1:17">
      <c r="A1685" s="12" t="s">
        <v>3119</v>
      </c>
      <c r="B1685" s="20"/>
      <c r="F1685" s="46"/>
      <c r="G1685" s="66">
        <f t="shared" si="70"/>
        <v>0</v>
      </c>
      <c r="H1685" s="45"/>
      <c r="I1685" s="45"/>
      <c r="J1685" s="35"/>
      <c r="K1685" s="35"/>
      <c r="L1685" s="35"/>
      <c r="M1685" s="49"/>
      <c r="N1685" s="26">
        <f>Table2[[#This Row],[Mileage]]*-0.25</f>
        <v>0</v>
      </c>
      <c r="O1685" s="13"/>
      <c r="P1685" s="35">
        <f>Table2[[#This Row],[Total Payment Received Before Fees]]+Table2[[#This Row],[Unit Cost]]+Table2[[#This Row],[Shipping Cost]]+Table2[[#This Row],[Amazon Fee]]+Table2[[#This Row],[Parking Fee]]+Table2[[#This Row],[Miscellaneous / Overhead]]</f>
        <v>0</v>
      </c>
      <c r="Q1685" s="38">
        <v>41765</v>
      </c>
    </row>
    <row r="1686" spans="1:17">
      <c r="A1686" s="12" t="s">
        <v>6020</v>
      </c>
      <c r="B1686" s="20"/>
      <c r="F1686" s="46"/>
      <c r="G1686" s="66">
        <f t="shared" si="70"/>
        <v>0</v>
      </c>
      <c r="H1686" s="45"/>
      <c r="I1686" s="45"/>
      <c r="J1686" s="35"/>
      <c r="K1686" s="35"/>
      <c r="L1686" s="35"/>
      <c r="M1686" s="49"/>
      <c r="N1686" s="26">
        <f>Table2[[#This Row],[Mileage]]*-0.25</f>
        <v>0</v>
      </c>
      <c r="O1686" s="13"/>
      <c r="P1686" s="35">
        <f>Table2[[#This Row],[Total Payment Received Before Fees]]+Table2[[#This Row],[Unit Cost]]+Table2[[#This Row],[Shipping Cost]]+Table2[[#This Row],[Amazon Fee]]+Table2[[#This Row],[Parking Fee]]+Table2[[#This Row],[Miscellaneous / Overhead]]</f>
        <v>0</v>
      </c>
      <c r="Q1686" s="38">
        <v>41765</v>
      </c>
    </row>
    <row r="1687" spans="1:17">
      <c r="A1687" s="12" t="s">
        <v>3044</v>
      </c>
      <c r="B1687" s="20"/>
      <c r="F1687" s="46"/>
      <c r="G1687" s="66">
        <f t="shared" si="70"/>
        <v>0</v>
      </c>
      <c r="H1687" s="45"/>
      <c r="I1687" s="45"/>
      <c r="J1687" s="35"/>
      <c r="K1687" s="35"/>
      <c r="L1687" s="35"/>
      <c r="M1687" s="49"/>
      <c r="N1687" s="26">
        <f>Table2[[#This Row],[Mileage]]*-0.25</f>
        <v>0</v>
      </c>
      <c r="O1687" s="13"/>
      <c r="P1687" s="35">
        <f>Table2[[#This Row],[Total Payment Received Before Fees]]+Table2[[#This Row],[Unit Cost]]+Table2[[#This Row],[Shipping Cost]]+Table2[[#This Row],[Amazon Fee]]+Table2[[#This Row],[Parking Fee]]+Table2[[#This Row],[Miscellaneous / Overhead]]</f>
        <v>0</v>
      </c>
      <c r="Q1687" s="38">
        <v>41765</v>
      </c>
    </row>
    <row r="1688" spans="1:17">
      <c r="A1688" s="12" t="s">
        <v>2804</v>
      </c>
      <c r="B1688" s="20"/>
      <c r="F1688" s="46"/>
      <c r="G1688" s="66">
        <f t="shared" si="70"/>
        <v>0</v>
      </c>
      <c r="H1688" s="45"/>
      <c r="I1688" s="45"/>
      <c r="J1688" s="35"/>
      <c r="K1688" s="35"/>
      <c r="L1688" s="35"/>
      <c r="M1688" s="49"/>
      <c r="N1688" s="26">
        <f>Table2[[#This Row],[Mileage]]*-0.25</f>
        <v>0</v>
      </c>
      <c r="O1688" s="13"/>
      <c r="P1688" s="35">
        <f>Table2[[#This Row],[Total Payment Received Before Fees]]+Table2[[#This Row],[Unit Cost]]+Table2[[#This Row],[Shipping Cost]]+Table2[[#This Row],[Amazon Fee]]+Table2[[#This Row],[Parking Fee]]+Table2[[#This Row],[Miscellaneous / Overhead]]</f>
        <v>0</v>
      </c>
      <c r="Q1688" s="38">
        <v>41766</v>
      </c>
    </row>
    <row r="1689" spans="1:17">
      <c r="A1689" s="12" t="s">
        <v>1009</v>
      </c>
      <c r="B1689" s="20"/>
      <c r="F1689" s="46"/>
      <c r="G1689" s="66">
        <f t="shared" si="70"/>
        <v>0</v>
      </c>
      <c r="H1689" s="45"/>
      <c r="I1689" s="45"/>
      <c r="J1689" s="35"/>
      <c r="K1689" s="35"/>
      <c r="L1689" s="35"/>
      <c r="M1689" s="49"/>
      <c r="N1689" s="26">
        <f>Table2[[#This Row],[Mileage]]*-0.25</f>
        <v>0</v>
      </c>
      <c r="O1689" s="13"/>
      <c r="P1689" s="35">
        <f>Table2[[#This Row],[Total Payment Received Before Fees]]+Table2[[#This Row],[Unit Cost]]+Table2[[#This Row],[Shipping Cost]]+Table2[[#This Row],[Amazon Fee]]+Table2[[#This Row],[Parking Fee]]+Table2[[#This Row],[Miscellaneous / Overhead]]</f>
        <v>0</v>
      </c>
      <c r="Q1689" s="38">
        <v>41766</v>
      </c>
    </row>
    <row r="1690" spans="1:17">
      <c r="A1690" s="12" t="s">
        <v>1552</v>
      </c>
      <c r="B1690" s="20"/>
      <c r="F1690" s="46"/>
      <c r="G1690" s="66">
        <f t="shared" si="70"/>
        <v>0</v>
      </c>
      <c r="H1690" s="45"/>
      <c r="I1690" s="45"/>
      <c r="J1690" s="35"/>
      <c r="K1690" s="35"/>
      <c r="L1690" s="35"/>
      <c r="M1690" s="49"/>
      <c r="N1690" s="26">
        <f>Table2[[#This Row],[Mileage]]*-0.25</f>
        <v>0</v>
      </c>
      <c r="O1690" s="13"/>
      <c r="P1690" s="35">
        <f>Table2[[#This Row],[Total Payment Received Before Fees]]+Table2[[#This Row],[Unit Cost]]+Table2[[#This Row],[Shipping Cost]]+Table2[[#This Row],[Amazon Fee]]+Table2[[#This Row],[Parking Fee]]+Table2[[#This Row],[Miscellaneous / Overhead]]</f>
        <v>0</v>
      </c>
      <c r="Q1690" s="38">
        <v>41766</v>
      </c>
    </row>
    <row r="1691" spans="1:17">
      <c r="A1691" s="12" t="s">
        <v>2162</v>
      </c>
      <c r="B1691" s="20"/>
      <c r="F1691" s="46"/>
      <c r="G1691" s="66">
        <f t="shared" si="70"/>
        <v>0</v>
      </c>
      <c r="H1691" s="45"/>
      <c r="I1691" s="45"/>
      <c r="J1691" s="35"/>
      <c r="K1691" s="35"/>
      <c r="L1691" s="35"/>
      <c r="M1691" s="49"/>
      <c r="N1691" s="26">
        <f>Table2[[#This Row],[Mileage]]*-0.25</f>
        <v>0</v>
      </c>
      <c r="O1691" s="13"/>
      <c r="P1691" s="35">
        <f>Table2[[#This Row],[Total Payment Received Before Fees]]+Table2[[#This Row],[Unit Cost]]+Table2[[#This Row],[Shipping Cost]]+Table2[[#This Row],[Amazon Fee]]+Table2[[#This Row],[Parking Fee]]+Table2[[#This Row],[Miscellaneous / Overhead]]</f>
        <v>0</v>
      </c>
      <c r="Q1691" s="38">
        <v>41766</v>
      </c>
    </row>
    <row r="1692" spans="1:17">
      <c r="A1692" s="12">
        <v>1</v>
      </c>
      <c r="B1692" s="20"/>
      <c r="F1692" s="46"/>
      <c r="G1692" s="66">
        <f t="shared" si="70"/>
        <v>0</v>
      </c>
      <c r="H1692" s="45"/>
      <c r="I1692" s="45"/>
      <c r="J1692" s="35"/>
      <c r="K1692" s="35"/>
      <c r="L1692" s="35"/>
      <c r="M1692" s="49"/>
      <c r="N1692" s="26">
        <f>Table2[[#This Row],[Mileage]]*-0.25</f>
        <v>0</v>
      </c>
      <c r="O1692" s="13"/>
      <c r="P1692" s="35">
        <f>Table2[[#This Row],[Total Payment Received Before Fees]]+Table2[[#This Row],[Unit Cost]]+Table2[[#This Row],[Shipping Cost]]+Table2[[#This Row],[Amazon Fee]]+Table2[[#This Row],[Parking Fee]]+Table2[[#This Row],[Miscellaneous / Overhead]]</f>
        <v>0</v>
      </c>
      <c r="Q1692" s="38">
        <v>41766</v>
      </c>
    </row>
    <row r="1693" spans="1:17">
      <c r="A1693" s="12" t="s">
        <v>6022</v>
      </c>
      <c r="B1693" s="20"/>
      <c r="F1693" s="46"/>
      <c r="G1693" s="66">
        <f t="shared" si="70"/>
        <v>0</v>
      </c>
      <c r="H1693" s="45"/>
      <c r="I1693" s="45"/>
      <c r="J1693" s="35"/>
      <c r="K1693" s="35"/>
      <c r="L1693" s="35"/>
      <c r="M1693" s="49"/>
      <c r="N1693" s="26">
        <f>Table2[[#This Row],[Mileage]]*-0.25</f>
        <v>0</v>
      </c>
      <c r="O1693" s="13"/>
      <c r="P1693" s="35">
        <f>Table2[[#This Row],[Total Payment Received Before Fees]]+Table2[[#This Row],[Unit Cost]]+Table2[[#This Row],[Shipping Cost]]+Table2[[#This Row],[Amazon Fee]]+Table2[[#This Row],[Parking Fee]]+Table2[[#This Row],[Miscellaneous / Overhead]]</f>
        <v>0</v>
      </c>
      <c r="Q1693" s="38">
        <v>41766</v>
      </c>
    </row>
    <row r="1694" spans="1:17">
      <c r="A1694" s="12" t="s">
        <v>2372</v>
      </c>
      <c r="B1694" s="20"/>
      <c r="F1694" s="46"/>
      <c r="G1694" s="66">
        <f t="shared" si="70"/>
        <v>0</v>
      </c>
      <c r="H1694" s="45"/>
      <c r="I1694" s="45"/>
      <c r="J1694" s="35"/>
      <c r="K1694" s="35"/>
      <c r="L1694" s="35"/>
      <c r="M1694" s="49"/>
      <c r="N1694" s="26">
        <f>Table2[[#This Row],[Mileage]]*-0.25</f>
        <v>0</v>
      </c>
      <c r="O1694" s="13"/>
      <c r="P1694" s="35">
        <f>Table2[[#This Row],[Total Payment Received Before Fees]]+Table2[[#This Row],[Unit Cost]]+Table2[[#This Row],[Shipping Cost]]+Table2[[#This Row],[Amazon Fee]]+Table2[[#This Row],[Parking Fee]]+Table2[[#This Row],[Miscellaneous / Overhead]]</f>
        <v>0</v>
      </c>
      <c r="Q1694" s="38">
        <v>41766</v>
      </c>
    </row>
    <row r="1695" spans="1:17">
      <c r="A1695" s="12" t="s">
        <v>3121</v>
      </c>
      <c r="B1695" s="20"/>
      <c r="F1695" s="46"/>
      <c r="G1695" s="66">
        <f t="shared" si="70"/>
        <v>0</v>
      </c>
      <c r="H1695" s="45"/>
      <c r="I1695" s="45"/>
      <c r="J1695" s="35"/>
      <c r="K1695" s="35"/>
      <c r="L1695" s="35"/>
      <c r="M1695" s="49"/>
      <c r="N1695" s="26">
        <f>Table2[[#This Row],[Mileage]]*-0.25</f>
        <v>0</v>
      </c>
      <c r="O1695" s="13"/>
      <c r="P1695" s="35">
        <f>Table2[[#This Row],[Total Payment Received Before Fees]]+Table2[[#This Row],[Unit Cost]]+Table2[[#This Row],[Shipping Cost]]+Table2[[#This Row],[Amazon Fee]]+Table2[[#This Row],[Parking Fee]]+Table2[[#This Row],[Miscellaneous / Overhead]]</f>
        <v>0</v>
      </c>
      <c r="Q1695" s="38">
        <v>41766</v>
      </c>
    </row>
    <row r="1696" spans="1:17">
      <c r="A1696" s="12" t="s">
        <v>2613</v>
      </c>
      <c r="B1696" s="20"/>
      <c r="F1696" s="46"/>
      <c r="G1696" s="66">
        <f t="shared" si="70"/>
        <v>0</v>
      </c>
      <c r="H1696" s="45"/>
      <c r="I1696" s="45"/>
      <c r="J1696" s="35"/>
      <c r="K1696" s="35"/>
      <c r="L1696" s="35"/>
      <c r="M1696" s="49"/>
      <c r="N1696" s="26">
        <f>Table2[[#This Row],[Mileage]]*-0.25</f>
        <v>0</v>
      </c>
      <c r="O1696" s="13"/>
      <c r="P1696" s="35">
        <f>Table2[[#This Row],[Total Payment Received Before Fees]]+Table2[[#This Row],[Unit Cost]]+Table2[[#This Row],[Shipping Cost]]+Table2[[#This Row],[Amazon Fee]]+Table2[[#This Row],[Parking Fee]]+Table2[[#This Row],[Miscellaneous / Overhead]]</f>
        <v>0</v>
      </c>
      <c r="Q1696" s="38">
        <v>41766</v>
      </c>
    </row>
    <row r="1697" spans="1:17">
      <c r="A1697" s="12" t="s">
        <v>189</v>
      </c>
      <c r="B1697" s="20"/>
      <c r="F1697" s="46"/>
      <c r="G1697" s="66">
        <f t="shared" si="70"/>
        <v>0</v>
      </c>
      <c r="H1697" s="45"/>
      <c r="I1697" s="45"/>
      <c r="J1697" s="35"/>
      <c r="K1697" s="35"/>
      <c r="L1697" s="35"/>
      <c r="M1697" s="49"/>
      <c r="N1697" s="26">
        <f>Table2[[#This Row],[Mileage]]*-0.25</f>
        <v>0</v>
      </c>
      <c r="O1697" s="13"/>
      <c r="P1697" s="35">
        <f>Table2[[#This Row],[Total Payment Received Before Fees]]+Table2[[#This Row],[Unit Cost]]+Table2[[#This Row],[Shipping Cost]]+Table2[[#This Row],[Amazon Fee]]+Table2[[#This Row],[Parking Fee]]+Table2[[#This Row],[Miscellaneous / Overhead]]</f>
        <v>0</v>
      </c>
      <c r="Q1697" s="38">
        <v>41766</v>
      </c>
    </row>
    <row r="1698" spans="1:17">
      <c r="A1698" s="12" t="s">
        <v>6023</v>
      </c>
      <c r="B1698" s="20"/>
      <c r="F1698" s="46"/>
      <c r="G1698" s="66">
        <f t="shared" si="70"/>
        <v>0</v>
      </c>
      <c r="H1698" s="45"/>
      <c r="I1698" s="45"/>
      <c r="J1698" s="35"/>
      <c r="K1698" s="35"/>
      <c r="L1698" s="35"/>
      <c r="M1698" s="49"/>
      <c r="N1698" s="26">
        <f>Table2[[#This Row],[Mileage]]*-0.25</f>
        <v>0</v>
      </c>
      <c r="O1698" s="13"/>
      <c r="P1698" s="35">
        <f>Table2[[#This Row],[Total Payment Received Before Fees]]+Table2[[#This Row],[Unit Cost]]+Table2[[#This Row],[Shipping Cost]]+Table2[[#This Row],[Amazon Fee]]+Table2[[#This Row],[Parking Fee]]+Table2[[#This Row],[Miscellaneous / Overhead]]</f>
        <v>0</v>
      </c>
      <c r="Q1698" s="38">
        <v>41767</v>
      </c>
    </row>
    <row r="1699" spans="1:17">
      <c r="A1699" s="12" t="s">
        <v>189</v>
      </c>
      <c r="B1699" s="20"/>
      <c r="F1699" s="46"/>
      <c r="G1699" s="66">
        <f t="shared" si="70"/>
        <v>0</v>
      </c>
      <c r="H1699" s="45"/>
      <c r="I1699" s="45"/>
      <c r="J1699" s="35"/>
      <c r="K1699" s="35"/>
      <c r="L1699" s="35"/>
      <c r="M1699" s="49"/>
      <c r="N1699" s="26">
        <f>Table2[[#This Row],[Mileage]]*-0.25</f>
        <v>0</v>
      </c>
      <c r="O1699" s="13"/>
      <c r="P1699" s="35">
        <f>Table2[[#This Row],[Total Payment Received Before Fees]]+Table2[[#This Row],[Unit Cost]]+Table2[[#This Row],[Shipping Cost]]+Table2[[#This Row],[Amazon Fee]]+Table2[[#This Row],[Parking Fee]]+Table2[[#This Row],[Miscellaneous / Overhead]]</f>
        <v>0</v>
      </c>
      <c r="Q1699" s="38">
        <v>41767</v>
      </c>
    </row>
    <row r="1700" spans="1:17">
      <c r="A1700" s="12" t="s">
        <v>2987</v>
      </c>
      <c r="B1700" s="20"/>
      <c r="F1700" s="46"/>
      <c r="G1700" s="66">
        <f t="shared" si="70"/>
        <v>0</v>
      </c>
      <c r="H1700" s="45"/>
      <c r="I1700" s="45"/>
      <c r="J1700" s="35"/>
      <c r="K1700" s="35"/>
      <c r="L1700" s="35"/>
      <c r="M1700" s="49"/>
      <c r="N1700" s="26">
        <f>Table2[[#This Row],[Mileage]]*-0.25</f>
        <v>0</v>
      </c>
      <c r="O1700" s="13"/>
      <c r="P1700" s="35">
        <f>Table2[[#This Row],[Total Payment Received Before Fees]]+Table2[[#This Row],[Unit Cost]]+Table2[[#This Row],[Shipping Cost]]+Table2[[#This Row],[Amazon Fee]]+Table2[[#This Row],[Parking Fee]]+Table2[[#This Row],[Miscellaneous / Overhead]]</f>
        <v>0</v>
      </c>
      <c r="Q1700" s="38">
        <v>41767</v>
      </c>
    </row>
    <row r="1701" spans="1:17">
      <c r="A1701" s="12" t="s">
        <v>6019</v>
      </c>
      <c r="B1701" s="20"/>
      <c r="F1701" s="46"/>
      <c r="G1701" s="66">
        <f t="shared" si="70"/>
        <v>0</v>
      </c>
      <c r="H1701" s="45"/>
      <c r="I1701" s="45"/>
      <c r="J1701" s="35"/>
      <c r="K1701" s="35"/>
      <c r="L1701" s="35"/>
      <c r="M1701" s="49"/>
      <c r="N1701" s="26">
        <f>Table2[[#This Row],[Mileage]]*-0.25</f>
        <v>0</v>
      </c>
      <c r="O1701" s="13"/>
      <c r="P1701" s="35">
        <f>Table2[[#This Row],[Total Payment Received Before Fees]]+Table2[[#This Row],[Unit Cost]]+Table2[[#This Row],[Shipping Cost]]+Table2[[#This Row],[Amazon Fee]]+Table2[[#This Row],[Parking Fee]]+Table2[[#This Row],[Miscellaneous / Overhead]]</f>
        <v>0</v>
      </c>
      <c r="Q1701" s="38">
        <v>41767</v>
      </c>
    </row>
    <row r="1702" spans="1:17">
      <c r="A1702" s="12" t="s">
        <v>7007</v>
      </c>
      <c r="B1702" s="20"/>
      <c r="F1702" s="46"/>
      <c r="G1702" s="66">
        <f t="shared" si="70"/>
        <v>0</v>
      </c>
      <c r="H1702" s="45"/>
      <c r="I1702" s="45"/>
      <c r="J1702" s="35"/>
      <c r="K1702" s="35"/>
      <c r="L1702" s="35"/>
      <c r="M1702" s="49"/>
      <c r="N1702" s="26">
        <f>Table2[[#This Row],[Mileage]]*-0.25</f>
        <v>0</v>
      </c>
      <c r="O1702" s="13"/>
      <c r="P1702" s="35">
        <f>Table2[[#This Row],[Total Payment Received Before Fees]]+Table2[[#This Row],[Unit Cost]]+Table2[[#This Row],[Shipping Cost]]+Table2[[#This Row],[Amazon Fee]]+Table2[[#This Row],[Parking Fee]]+Table2[[#This Row],[Miscellaneous / Overhead]]</f>
        <v>0</v>
      </c>
      <c r="Q1702" s="38">
        <v>41767</v>
      </c>
    </row>
    <row r="1703" spans="1:17">
      <c r="A1703" s="12" t="s">
        <v>2061</v>
      </c>
      <c r="B1703" s="20"/>
      <c r="F1703" s="46"/>
      <c r="G1703" s="66">
        <f t="shared" si="70"/>
        <v>0</v>
      </c>
      <c r="H1703" s="45"/>
      <c r="I1703" s="45"/>
      <c r="J1703" s="35"/>
      <c r="K1703" s="35"/>
      <c r="L1703" s="35"/>
      <c r="M1703" s="49"/>
      <c r="N1703" s="26">
        <f>Table2[[#This Row],[Mileage]]*-0.25</f>
        <v>0</v>
      </c>
      <c r="O1703" s="13"/>
      <c r="P1703" s="35">
        <f>Table2[[#This Row],[Total Payment Received Before Fees]]+Table2[[#This Row],[Unit Cost]]+Table2[[#This Row],[Shipping Cost]]+Table2[[#This Row],[Amazon Fee]]+Table2[[#This Row],[Parking Fee]]+Table2[[#This Row],[Miscellaneous / Overhead]]</f>
        <v>0</v>
      </c>
      <c r="Q1703" s="38">
        <v>41767</v>
      </c>
    </row>
    <row r="1704" spans="1:17">
      <c r="A1704" s="12">
        <v>1</v>
      </c>
      <c r="B1704" s="20"/>
      <c r="F1704" s="46"/>
      <c r="G1704" s="66">
        <f t="shared" ref="G1704:G1712" si="71">SUM(E1704:F1704)</f>
        <v>0</v>
      </c>
      <c r="H1704" s="45"/>
      <c r="I1704" s="45"/>
      <c r="J1704" s="35"/>
      <c r="K1704" s="35"/>
      <c r="L1704" s="35"/>
      <c r="M1704" s="49"/>
      <c r="N1704" s="26">
        <f>Table2[[#This Row],[Mileage]]*-0.25</f>
        <v>0</v>
      </c>
      <c r="O1704" s="13"/>
      <c r="P1704" s="35">
        <f>Table2[[#This Row],[Total Payment Received Before Fees]]+Table2[[#This Row],[Unit Cost]]+Table2[[#This Row],[Shipping Cost]]+Table2[[#This Row],[Amazon Fee]]+Table2[[#This Row],[Parking Fee]]+Table2[[#This Row],[Miscellaneous / Overhead]]</f>
        <v>0</v>
      </c>
      <c r="Q1704" s="38">
        <v>41767</v>
      </c>
    </row>
    <row r="1705" spans="1:17">
      <c r="A1705" s="12">
        <v>16</v>
      </c>
      <c r="B1705" s="20"/>
      <c r="F1705" s="46"/>
      <c r="G1705" s="66">
        <f t="shared" si="71"/>
        <v>0</v>
      </c>
      <c r="H1705" s="45"/>
      <c r="I1705" s="45"/>
      <c r="J1705" s="35"/>
      <c r="K1705" s="35"/>
      <c r="L1705" s="35"/>
      <c r="M1705" s="49"/>
      <c r="N1705" s="26">
        <f>Table2[[#This Row],[Mileage]]*-0.25</f>
        <v>0</v>
      </c>
      <c r="O1705" s="13"/>
      <c r="P1705" s="35">
        <f>Table2[[#This Row],[Total Payment Received Before Fees]]+Table2[[#This Row],[Unit Cost]]+Table2[[#This Row],[Shipping Cost]]+Table2[[#This Row],[Amazon Fee]]+Table2[[#This Row],[Parking Fee]]+Table2[[#This Row],[Miscellaneous / Overhead]]</f>
        <v>0</v>
      </c>
      <c r="Q1705" s="38">
        <v>41767</v>
      </c>
    </row>
    <row r="1706" spans="1:17">
      <c r="A1706" s="12">
        <v>41</v>
      </c>
      <c r="B1706" s="20"/>
      <c r="F1706" s="46"/>
      <c r="G1706" s="66">
        <f t="shared" si="71"/>
        <v>0</v>
      </c>
      <c r="H1706" s="45"/>
      <c r="I1706" s="45"/>
      <c r="J1706" s="35"/>
      <c r="K1706" s="35"/>
      <c r="L1706" s="35"/>
      <c r="M1706" s="49"/>
      <c r="N1706" s="26">
        <f>Table2[[#This Row],[Mileage]]*-0.25</f>
        <v>0</v>
      </c>
      <c r="O1706" s="13"/>
      <c r="P1706" s="35">
        <f>Table2[[#This Row],[Total Payment Received Before Fees]]+Table2[[#This Row],[Unit Cost]]+Table2[[#This Row],[Shipping Cost]]+Table2[[#This Row],[Amazon Fee]]+Table2[[#This Row],[Parking Fee]]+Table2[[#This Row],[Miscellaneous / Overhead]]</f>
        <v>0</v>
      </c>
      <c r="Q1706" s="38">
        <v>41767</v>
      </c>
    </row>
    <row r="1707" spans="1:17">
      <c r="A1707" s="12" t="s">
        <v>1476</v>
      </c>
      <c r="B1707" s="20"/>
      <c r="F1707" s="46"/>
      <c r="G1707" s="66">
        <f t="shared" si="71"/>
        <v>0</v>
      </c>
      <c r="H1707" s="45"/>
      <c r="I1707" s="45"/>
      <c r="J1707" s="35"/>
      <c r="K1707" s="35"/>
      <c r="L1707" s="35"/>
      <c r="M1707" s="49"/>
      <c r="N1707" s="26">
        <f>Table2[[#This Row],[Mileage]]*-0.25</f>
        <v>0</v>
      </c>
      <c r="O1707" s="13"/>
      <c r="P1707" s="35">
        <f>Table2[[#This Row],[Total Payment Received Before Fees]]+Table2[[#This Row],[Unit Cost]]+Table2[[#This Row],[Shipping Cost]]+Table2[[#This Row],[Amazon Fee]]+Table2[[#This Row],[Parking Fee]]+Table2[[#This Row],[Miscellaneous / Overhead]]</f>
        <v>0</v>
      </c>
      <c r="Q1707" s="38">
        <v>41767</v>
      </c>
    </row>
    <row r="1708" spans="1:17">
      <c r="A1708" s="12" t="s">
        <v>3119</v>
      </c>
      <c r="B1708" s="20"/>
      <c r="F1708" s="46"/>
      <c r="G1708" s="66">
        <f t="shared" si="71"/>
        <v>0</v>
      </c>
      <c r="H1708" s="45"/>
      <c r="I1708" s="45"/>
      <c r="J1708" s="35"/>
      <c r="K1708" s="35"/>
      <c r="L1708" s="35"/>
      <c r="M1708" s="49"/>
      <c r="N1708" s="26">
        <f>Table2[[#This Row],[Mileage]]*-0.25</f>
        <v>0</v>
      </c>
      <c r="O1708" s="13"/>
      <c r="P1708" s="35">
        <f>Table2[[#This Row],[Total Payment Received Before Fees]]+Table2[[#This Row],[Unit Cost]]+Table2[[#This Row],[Shipping Cost]]+Table2[[#This Row],[Amazon Fee]]+Table2[[#This Row],[Parking Fee]]+Table2[[#This Row],[Miscellaneous / Overhead]]</f>
        <v>0</v>
      </c>
      <c r="Q1708" s="38">
        <v>41767</v>
      </c>
    </row>
    <row r="1709" spans="1:17">
      <c r="A1709" s="12" t="s">
        <v>3003</v>
      </c>
      <c r="B1709" s="20"/>
      <c r="F1709" s="46"/>
      <c r="G1709" s="66">
        <f t="shared" si="71"/>
        <v>0</v>
      </c>
      <c r="H1709" s="45"/>
      <c r="I1709" s="45"/>
      <c r="J1709" s="35"/>
      <c r="K1709" s="35"/>
      <c r="L1709" s="35"/>
      <c r="M1709" s="49"/>
      <c r="N1709" s="26">
        <f>Table2[[#This Row],[Mileage]]*-0.25</f>
        <v>0</v>
      </c>
      <c r="O1709" s="13"/>
      <c r="P1709" s="35">
        <f>Table2[[#This Row],[Total Payment Received Before Fees]]+Table2[[#This Row],[Unit Cost]]+Table2[[#This Row],[Shipping Cost]]+Table2[[#This Row],[Amazon Fee]]+Table2[[#This Row],[Parking Fee]]+Table2[[#This Row],[Miscellaneous / Overhead]]</f>
        <v>0</v>
      </c>
      <c r="Q1709" s="38">
        <v>41767</v>
      </c>
    </row>
    <row r="1710" spans="1:17">
      <c r="A1710" s="12" t="s">
        <v>6978</v>
      </c>
      <c r="B1710" s="20"/>
      <c r="F1710" s="46"/>
      <c r="G1710" s="66">
        <f t="shared" si="71"/>
        <v>0</v>
      </c>
      <c r="H1710" s="45"/>
      <c r="I1710" s="45"/>
      <c r="J1710" s="35"/>
      <c r="K1710" s="35"/>
      <c r="L1710" s="35"/>
      <c r="M1710" s="49"/>
      <c r="N1710" s="26">
        <f>Table2[[#This Row],[Mileage]]*-0.25</f>
        <v>0</v>
      </c>
      <c r="O1710" s="13"/>
      <c r="P1710" s="35">
        <f>Table2[[#This Row],[Total Payment Received Before Fees]]+Table2[[#This Row],[Unit Cost]]+Table2[[#This Row],[Shipping Cost]]+Table2[[#This Row],[Amazon Fee]]+Table2[[#This Row],[Parking Fee]]+Table2[[#This Row],[Miscellaneous / Overhead]]</f>
        <v>0</v>
      </c>
      <c r="Q1710" s="38">
        <v>41767</v>
      </c>
    </row>
    <row r="1711" spans="1:17">
      <c r="A1711" s="12" t="s">
        <v>5833</v>
      </c>
      <c r="B1711" s="20"/>
      <c r="F1711" s="46"/>
      <c r="G1711" s="66">
        <f t="shared" si="71"/>
        <v>0</v>
      </c>
      <c r="H1711" s="45"/>
      <c r="I1711" s="45"/>
      <c r="J1711" s="35"/>
      <c r="K1711" s="35"/>
      <c r="L1711" s="35"/>
      <c r="M1711" s="49"/>
      <c r="N1711" s="26">
        <f>Table2[[#This Row],[Mileage]]*-0.25</f>
        <v>0</v>
      </c>
      <c r="O1711" s="13"/>
      <c r="P1711" s="35">
        <f>Table2[[#This Row],[Total Payment Received Before Fees]]+Table2[[#This Row],[Unit Cost]]+Table2[[#This Row],[Shipping Cost]]+Table2[[#This Row],[Amazon Fee]]+Table2[[#This Row],[Parking Fee]]+Table2[[#This Row],[Miscellaneous / Overhead]]</f>
        <v>0</v>
      </c>
      <c r="Q1711" s="38">
        <v>41767</v>
      </c>
    </row>
    <row r="1712" spans="1:17">
      <c r="A1712" s="12" t="s">
        <v>1512</v>
      </c>
      <c r="B1712" s="20"/>
      <c r="F1712" s="46"/>
      <c r="G1712" s="66">
        <f t="shared" si="71"/>
        <v>0</v>
      </c>
      <c r="H1712" s="45"/>
      <c r="I1712" s="45"/>
      <c r="J1712" s="35"/>
      <c r="K1712" s="35"/>
      <c r="L1712" s="35"/>
      <c r="M1712" s="49"/>
      <c r="N1712" s="26">
        <f>Table2[[#This Row],[Mileage]]*-0.25</f>
        <v>0</v>
      </c>
      <c r="O1712" s="13"/>
      <c r="P1712" s="35">
        <f>Table2[[#This Row],[Total Payment Received Before Fees]]+Table2[[#This Row],[Unit Cost]]+Table2[[#This Row],[Shipping Cost]]+Table2[[#This Row],[Amazon Fee]]+Table2[[#This Row],[Parking Fee]]+Table2[[#This Row],[Miscellaneous / Overhead]]</f>
        <v>0</v>
      </c>
      <c r="Q1712" s="38">
        <v>41768</v>
      </c>
    </row>
    <row r="1713" spans="1:17">
      <c r="A1713" s="12" t="s">
        <v>3053</v>
      </c>
      <c r="B1713" s="20"/>
      <c r="F1713" s="46"/>
      <c r="G1713" s="66">
        <f>SUM(E1713:F1713)</f>
        <v>0</v>
      </c>
      <c r="H1713" s="45"/>
      <c r="I1713" s="45"/>
      <c r="J1713" s="35"/>
      <c r="K1713" s="35"/>
      <c r="L1713" s="35"/>
      <c r="M1713" s="49"/>
      <c r="N1713" s="26">
        <f>Table2[[#This Row],[Mileage]]*-0.25</f>
        <v>0</v>
      </c>
      <c r="O1713" s="13"/>
      <c r="P1713" s="35">
        <f>Table2[[#This Row],[Total Payment Received Before Fees]]+Table2[[#This Row],[Unit Cost]]+Table2[[#This Row],[Shipping Cost]]+Table2[[#This Row],[Amazon Fee]]+Table2[[#This Row],[Parking Fee]]+Table2[[#This Row],[Miscellaneous / Overhead]]</f>
        <v>0</v>
      </c>
      <c r="Q1713" s="38">
        <v>41768</v>
      </c>
    </row>
    <row r="1714" spans="1:17">
      <c r="A1714" s="12" t="s">
        <v>2985</v>
      </c>
      <c r="B1714" s="20"/>
      <c r="F1714" s="46"/>
      <c r="G1714" s="66">
        <f>SUM(E1714:F1714)</f>
        <v>0</v>
      </c>
      <c r="H1714" s="45"/>
      <c r="I1714" s="45"/>
      <c r="J1714" s="35"/>
      <c r="K1714" s="35"/>
      <c r="L1714" s="35"/>
      <c r="M1714" s="49"/>
      <c r="N1714" s="26">
        <f>Table2[[#This Row],[Mileage]]*-0.25</f>
        <v>0</v>
      </c>
      <c r="O1714" s="13"/>
      <c r="P1714" s="35">
        <f>Table2[[#This Row],[Total Payment Received Before Fees]]+Table2[[#This Row],[Unit Cost]]+Table2[[#This Row],[Shipping Cost]]+Table2[[#This Row],[Amazon Fee]]+Table2[[#This Row],[Parking Fee]]+Table2[[#This Row],[Miscellaneous / Overhead]]</f>
        <v>0</v>
      </c>
      <c r="Q1714" s="38">
        <v>41768</v>
      </c>
    </row>
    <row r="1715" spans="1:17">
      <c r="A1715" s="12" t="s">
        <v>2162</v>
      </c>
      <c r="B1715" s="20"/>
      <c r="F1715" s="46"/>
      <c r="G1715" s="66">
        <f t="shared" ref="G1715:G1746" si="72">SUM(E1715:F1715)</f>
        <v>0</v>
      </c>
      <c r="H1715" s="45"/>
      <c r="I1715" s="45"/>
      <c r="J1715" s="35"/>
      <c r="K1715" s="35"/>
      <c r="L1715" s="35"/>
      <c r="M1715" s="49"/>
      <c r="N1715" s="26">
        <f>Table2[[#This Row],[Mileage]]*-0.25</f>
        <v>0</v>
      </c>
      <c r="O1715" s="13"/>
      <c r="P1715" s="35">
        <f>Table2[[#This Row],[Total Payment Received Before Fees]]+Table2[[#This Row],[Unit Cost]]+Table2[[#This Row],[Shipping Cost]]+Table2[[#This Row],[Amazon Fee]]+Table2[[#This Row],[Parking Fee]]+Table2[[#This Row],[Miscellaneous / Overhead]]</f>
        <v>0</v>
      </c>
      <c r="Q1715" s="38">
        <v>41768</v>
      </c>
    </row>
    <row r="1716" spans="1:17">
      <c r="A1716" s="12" t="s">
        <v>3003</v>
      </c>
      <c r="B1716" s="20"/>
      <c r="F1716" s="46"/>
      <c r="G1716" s="66">
        <f t="shared" si="72"/>
        <v>0</v>
      </c>
      <c r="H1716" s="45"/>
      <c r="I1716" s="45"/>
      <c r="J1716" s="35"/>
      <c r="K1716" s="35"/>
      <c r="L1716" s="35"/>
      <c r="M1716" s="49"/>
      <c r="N1716" s="26">
        <f>Table2[[#This Row],[Mileage]]*-0.25</f>
        <v>0</v>
      </c>
      <c r="O1716" s="13"/>
      <c r="P1716" s="35">
        <f>Table2[[#This Row],[Total Payment Received Before Fees]]+Table2[[#This Row],[Unit Cost]]+Table2[[#This Row],[Shipping Cost]]+Table2[[#This Row],[Amazon Fee]]+Table2[[#This Row],[Parking Fee]]+Table2[[#This Row],[Miscellaneous / Overhead]]</f>
        <v>0</v>
      </c>
      <c r="Q1716" s="38">
        <v>41768</v>
      </c>
    </row>
    <row r="1717" spans="1:17">
      <c r="A1717" s="12" t="s">
        <v>6022</v>
      </c>
      <c r="B1717" s="20"/>
      <c r="F1717" s="46"/>
      <c r="G1717" s="66">
        <f t="shared" si="72"/>
        <v>0</v>
      </c>
      <c r="H1717" s="45"/>
      <c r="I1717" s="45"/>
      <c r="J1717" s="35"/>
      <c r="K1717" s="35"/>
      <c r="L1717" s="35"/>
      <c r="M1717" s="49"/>
      <c r="N1717" s="26">
        <f>Table2[[#This Row],[Mileage]]*-0.25</f>
        <v>0</v>
      </c>
      <c r="O1717" s="13"/>
      <c r="P1717" s="35">
        <f>Table2[[#This Row],[Total Payment Received Before Fees]]+Table2[[#This Row],[Unit Cost]]+Table2[[#This Row],[Shipping Cost]]+Table2[[#This Row],[Amazon Fee]]+Table2[[#This Row],[Parking Fee]]+Table2[[#This Row],[Miscellaneous / Overhead]]</f>
        <v>0</v>
      </c>
      <c r="Q1717" s="38">
        <v>41768</v>
      </c>
    </row>
    <row r="1718" spans="1:17">
      <c r="A1718" s="12" t="s">
        <v>3092</v>
      </c>
      <c r="B1718" s="20"/>
      <c r="F1718" s="46"/>
      <c r="G1718" s="66">
        <f t="shared" si="72"/>
        <v>0</v>
      </c>
      <c r="H1718" s="45"/>
      <c r="I1718" s="45"/>
      <c r="J1718" s="35"/>
      <c r="K1718" s="35"/>
      <c r="L1718" s="35"/>
      <c r="M1718" s="49"/>
      <c r="N1718" s="26">
        <f>Table2[[#This Row],[Mileage]]*-0.25</f>
        <v>0</v>
      </c>
      <c r="O1718" s="13"/>
      <c r="P1718" s="35">
        <f>Table2[[#This Row],[Total Payment Received Before Fees]]+Table2[[#This Row],[Unit Cost]]+Table2[[#This Row],[Shipping Cost]]+Table2[[#This Row],[Amazon Fee]]+Table2[[#This Row],[Parking Fee]]+Table2[[#This Row],[Miscellaneous / Overhead]]</f>
        <v>0</v>
      </c>
      <c r="Q1718" s="38">
        <v>41768</v>
      </c>
    </row>
    <row r="1719" spans="1:17">
      <c r="A1719" s="12">
        <v>1</v>
      </c>
      <c r="B1719" s="20"/>
      <c r="F1719" s="46"/>
      <c r="G1719" s="66">
        <f t="shared" si="72"/>
        <v>0</v>
      </c>
      <c r="H1719" s="45"/>
      <c r="I1719" s="45"/>
      <c r="J1719" s="35"/>
      <c r="K1719" s="35"/>
      <c r="L1719" s="35"/>
      <c r="M1719" s="49"/>
      <c r="N1719" s="26">
        <f>Table2[[#This Row],[Mileage]]*-0.25</f>
        <v>0</v>
      </c>
      <c r="O1719" s="13"/>
      <c r="P1719" s="35">
        <f>Table2[[#This Row],[Total Payment Received Before Fees]]+Table2[[#This Row],[Unit Cost]]+Table2[[#This Row],[Shipping Cost]]+Table2[[#This Row],[Amazon Fee]]+Table2[[#This Row],[Parking Fee]]+Table2[[#This Row],[Miscellaneous / Overhead]]</f>
        <v>0</v>
      </c>
      <c r="Q1719" s="38">
        <v>41768</v>
      </c>
    </row>
    <row r="1720" spans="1:17">
      <c r="A1720" s="12" t="s">
        <v>6014</v>
      </c>
      <c r="B1720" s="20"/>
      <c r="F1720" s="46"/>
      <c r="G1720" s="66">
        <f t="shared" si="72"/>
        <v>0</v>
      </c>
      <c r="H1720" s="45"/>
      <c r="I1720" s="45"/>
      <c r="J1720" s="35"/>
      <c r="K1720" s="35"/>
      <c r="L1720" s="35"/>
      <c r="M1720" s="49"/>
      <c r="N1720" s="26">
        <f>Table2[[#This Row],[Mileage]]*-0.25</f>
        <v>0</v>
      </c>
      <c r="O1720" s="13"/>
      <c r="P1720" s="35">
        <f>Table2[[#This Row],[Total Payment Received Before Fees]]+Table2[[#This Row],[Unit Cost]]+Table2[[#This Row],[Shipping Cost]]+Table2[[#This Row],[Amazon Fee]]+Table2[[#This Row],[Parking Fee]]+Table2[[#This Row],[Miscellaneous / Overhead]]</f>
        <v>0</v>
      </c>
      <c r="Q1720" s="38">
        <v>41768</v>
      </c>
    </row>
    <row r="1721" spans="1:17">
      <c r="A1721" s="12" t="s">
        <v>6015</v>
      </c>
      <c r="B1721" s="20"/>
      <c r="F1721" s="46"/>
      <c r="G1721" s="66">
        <f t="shared" si="72"/>
        <v>0</v>
      </c>
      <c r="H1721" s="45"/>
      <c r="I1721" s="45"/>
      <c r="J1721" s="35"/>
      <c r="K1721" s="35"/>
      <c r="L1721" s="35"/>
      <c r="M1721" s="49"/>
      <c r="N1721" s="26">
        <f>Table2[[#This Row],[Mileage]]*-0.25</f>
        <v>0</v>
      </c>
      <c r="O1721" s="13"/>
      <c r="P1721" s="35">
        <f>Table2[[#This Row],[Total Payment Received Before Fees]]+Table2[[#This Row],[Unit Cost]]+Table2[[#This Row],[Shipping Cost]]+Table2[[#This Row],[Amazon Fee]]+Table2[[#This Row],[Parking Fee]]+Table2[[#This Row],[Miscellaneous / Overhead]]</f>
        <v>0</v>
      </c>
      <c r="Q1721" s="38">
        <v>41768</v>
      </c>
    </row>
    <row r="1722" spans="1:17">
      <c r="A1722" s="12" t="s">
        <v>6021</v>
      </c>
      <c r="B1722" s="20"/>
      <c r="F1722" s="46"/>
      <c r="G1722" s="66">
        <f t="shared" si="72"/>
        <v>0</v>
      </c>
      <c r="H1722" s="45"/>
      <c r="I1722" s="45"/>
      <c r="J1722" s="35"/>
      <c r="K1722" s="35"/>
      <c r="L1722" s="35"/>
      <c r="M1722" s="49"/>
      <c r="N1722" s="26">
        <f>Table2[[#This Row],[Mileage]]*-0.25</f>
        <v>0</v>
      </c>
      <c r="O1722" s="13"/>
      <c r="P1722" s="35">
        <f>Table2[[#This Row],[Total Payment Received Before Fees]]+Table2[[#This Row],[Unit Cost]]+Table2[[#This Row],[Shipping Cost]]+Table2[[#This Row],[Amazon Fee]]+Table2[[#This Row],[Parking Fee]]+Table2[[#This Row],[Miscellaneous / Overhead]]</f>
        <v>0</v>
      </c>
      <c r="Q1722" s="38">
        <v>41768</v>
      </c>
    </row>
    <row r="1723" spans="1:17">
      <c r="A1723" s="12">
        <v>1</v>
      </c>
      <c r="B1723" s="20"/>
      <c r="F1723" s="46"/>
      <c r="G1723" s="66">
        <f t="shared" si="72"/>
        <v>0</v>
      </c>
      <c r="H1723" s="45"/>
      <c r="I1723" s="45"/>
      <c r="J1723" s="35"/>
      <c r="K1723" s="35"/>
      <c r="L1723" s="35"/>
      <c r="M1723" s="49"/>
      <c r="N1723" s="26">
        <f>Table2[[#This Row],[Mileage]]*-0.25</f>
        <v>0</v>
      </c>
      <c r="O1723" s="13"/>
      <c r="P1723" s="35">
        <f>Table2[[#This Row],[Total Payment Received Before Fees]]+Table2[[#This Row],[Unit Cost]]+Table2[[#This Row],[Shipping Cost]]+Table2[[#This Row],[Amazon Fee]]+Table2[[#This Row],[Parking Fee]]+Table2[[#This Row],[Miscellaneous / Overhead]]</f>
        <v>0</v>
      </c>
      <c r="Q1723" s="38">
        <v>41768</v>
      </c>
    </row>
    <row r="1724" spans="1:17">
      <c r="A1724" s="12" t="s">
        <v>3119</v>
      </c>
      <c r="B1724" s="20"/>
      <c r="F1724" s="46"/>
      <c r="G1724" s="66">
        <f t="shared" si="72"/>
        <v>0</v>
      </c>
      <c r="H1724" s="45"/>
      <c r="I1724" s="45"/>
      <c r="J1724" s="35"/>
      <c r="K1724" s="35"/>
      <c r="L1724" s="35"/>
      <c r="M1724" s="49"/>
      <c r="N1724" s="26">
        <f>Table2[[#This Row],[Mileage]]*-0.25</f>
        <v>0</v>
      </c>
      <c r="O1724" s="13"/>
      <c r="P1724" s="35">
        <f>Table2[[#This Row],[Total Payment Received Before Fees]]+Table2[[#This Row],[Unit Cost]]+Table2[[#This Row],[Shipping Cost]]+Table2[[#This Row],[Amazon Fee]]+Table2[[#This Row],[Parking Fee]]+Table2[[#This Row],[Miscellaneous / Overhead]]</f>
        <v>0</v>
      </c>
      <c r="Q1724" s="38">
        <v>41770</v>
      </c>
    </row>
    <row r="1725" spans="1:17">
      <c r="A1725" s="12"/>
      <c r="B1725" s="20"/>
      <c r="F1725" s="46"/>
      <c r="G1725" s="66">
        <f t="shared" si="72"/>
        <v>0</v>
      </c>
      <c r="H1725" s="45"/>
      <c r="I1725" s="45"/>
      <c r="J1725" s="35"/>
      <c r="K1725" s="35"/>
      <c r="L1725" s="35"/>
      <c r="M1725" s="49"/>
      <c r="N1725" s="26">
        <f>Table2[[#This Row],[Mileage]]*-0.25</f>
        <v>0</v>
      </c>
      <c r="O1725" s="13"/>
      <c r="P1725" s="35">
        <f>Table2[[#This Row],[Total Payment Received Before Fees]]+Table2[[#This Row],[Unit Cost]]+Table2[[#This Row],[Shipping Cost]]+Table2[[#This Row],[Amazon Fee]]+Table2[[#This Row],[Parking Fee]]+Table2[[#This Row],[Miscellaneous / Overhead]]</f>
        <v>0</v>
      </c>
      <c r="Q1725" s="38"/>
    </row>
    <row r="1726" spans="1:17">
      <c r="A1726" s="12"/>
      <c r="B1726" s="20"/>
      <c r="F1726" s="46"/>
      <c r="G1726" s="66">
        <f t="shared" si="72"/>
        <v>0</v>
      </c>
      <c r="H1726" s="45"/>
      <c r="I1726" s="45"/>
      <c r="J1726" s="35"/>
      <c r="K1726" s="35"/>
      <c r="L1726" s="35"/>
      <c r="M1726" s="49"/>
      <c r="N1726" s="26">
        <f>Table2[[#This Row],[Mileage]]*-0.25</f>
        <v>0</v>
      </c>
      <c r="O1726" s="13"/>
      <c r="P1726" s="35">
        <f>Table2[[#This Row],[Total Payment Received Before Fees]]+Table2[[#This Row],[Unit Cost]]+Table2[[#This Row],[Shipping Cost]]+Table2[[#This Row],[Amazon Fee]]+Table2[[#This Row],[Parking Fee]]+Table2[[#This Row],[Miscellaneous / Overhead]]</f>
        <v>0</v>
      </c>
      <c r="Q1726" s="38"/>
    </row>
    <row r="1727" spans="1:17">
      <c r="A1727" s="12"/>
      <c r="B1727" s="20"/>
      <c r="F1727" s="46"/>
      <c r="G1727" s="66">
        <f t="shared" si="72"/>
        <v>0</v>
      </c>
      <c r="H1727" s="45"/>
      <c r="I1727" s="45"/>
      <c r="J1727" s="35"/>
      <c r="K1727" s="35"/>
      <c r="L1727" s="35"/>
      <c r="M1727" s="49"/>
      <c r="N1727" s="26">
        <f>Table2[[#This Row],[Mileage]]*-0.25</f>
        <v>0</v>
      </c>
      <c r="O1727" s="13"/>
      <c r="P1727" s="35">
        <f>Table2[[#This Row],[Total Payment Received Before Fees]]+Table2[[#This Row],[Unit Cost]]+Table2[[#This Row],[Shipping Cost]]+Table2[[#This Row],[Amazon Fee]]+Table2[[#This Row],[Parking Fee]]+Table2[[#This Row],[Miscellaneous / Overhead]]</f>
        <v>0</v>
      </c>
      <c r="Q1727" s="38"/>
    </row>
    <row r="1728" spans="1:17">
      <c r="A1728" s="12"/>
      <c r="B1728" s="20"/>
      <c r="F1728" s="46"/>
      <c r="G1728" s="66">
        <f t="shared" si="72"/>
        <v>0</v>
      </c>
      <c r="H1728" s="45"/>
      <c r="I1728" s="45"/>
      <c r="J1728" s="35"/>
      <c r="K1728" s="35"/>
      <c r="L1728" s="35"/>
      <c r="M1728" s="49"/>
      <c r="N1728" s="26">
        <f>Table2[[#This Row],[Mileage]]*-0.25</f>
        <v>0</v>
      </c>
      <c r="O1728" s="13"/>
      <c r="P1728" s="35">
        <f>Table2[[#This Row],[Total Payment Received Before Fees]]+Table2[[#This Row],[Unit Cost]]+Table2[[#This Row],[Shipping Cost]]+Table2[[#This Row],[Amazon Fee]]+Table2[[#This Row],[Parking Fee]]+Table2[[#This Row],[Miscellaneous / Overhead]]</f>
        <v>0</v>
      </c>
      <c r="Q1728" s="38"/>
    </row>
    <row r="1729" spans="1:17">
      <c r="A1729" s="12"/>
      <c r="B1729" s="20"/>
      <c r="F1729" s="46"/>
      <c r="G1729" s="66">
        <f t="shared" si="72"/>
        <v>0</v>
      </c>
      <c r="H1729" s="45"/>
      <c r="I1729" s="45"/>
      <c r="J1729" s="35"/>
      <c r="K1729" s="35"/>
      <c r="L1729" s="35"/>
      <c r="M1729" s="49"/>
      <c r="N1729" s="26">
        <f>Table2[[#This Row],[Mileage]]*-0.25</f>
        <v>0</v>
      </c>
      <c r="O1729" s="13"/>
      <c r="P1729" s="35">
        <f>Table2[[#This Row],[Total Payment Received Before Fees]]+Table2[[#This Row],[Unit Cost]]+Table2[[#This Row],[Shipping Cost]]+Table2[[#This Row],[Amazon Fee]]+Table2[[#This Row],[Parking Fee]]+Table2[[#This Row],[Miscellaneous / Overhead]]</f>
        <v>0</v>
      </c>
      <c r="Q1729" s="38"/>
    </row>
    <row r="1730" spans="1:17">
      <c r="A1730" s="12"/>
      <c r="B1730" s="20"/>
      <c r="F1730" s="46"/>
      <c r="G1730" s="66">
        <f t="shared" si="72"/>
        <v>0</v>
      </c>
      <c r="H1730" s="45"/>
      <c r="I1730" s="45"/>
      <c r="J1730" s="35"/>
      <c r="K1730" s="35"/>
      <c r="L1730" s="35"/>
      <c r="M1730" s="49"/>
      <c r="N1730" s="26">
        <f>Table2[[#This Row],[Mileage]]*-0.25</f>
        <v>0</v>
      </c>
      <c r="O1730" s="13"/>
      <c r="P1730" s="35">
        <f>Table2[[#This Row],[Total Payment Received Before Fees]]+Table2[[#This Row],[Unit Cost]]+Table2[[#This Row],[Shipping Cost]]+Table2[[#This Row],[Amazon Fee]]+Table2[[#This Row],[Parking Fee]]+Table2[[#This Row],[Miscellaneous / Overhead]]</f>
        <v>0</v>
      </c>
      <c r="Q1730" s="38"/>
    </row>
    <row r="1731" spans="1:17">
      <c r="A1731" s="12"/>
      <c r="B1731" s="20"/>
      <c r="F1731" s="46"/>
      <c r="G1731" s="66">
        <f t="shared" si="72"/>
        <v>0</v>
      </c>
      <c r="H1731" s="45"/>
      <c r="I1731" s="45"/>
      <c r="J1731" s="35"/>
      <c r="K1731" s="35"/>
      <c r="L1731" s="35"/>
      <c r="M1731" s="49"/>
      <c r="N1731" s="26">
        <f>Table2[[#This Row],[Mileage]]*-0.25</f>
        <v>0</v>
      </c>
      <c r="O1731" s="13"/>
      <c r="P1731" s="35">
        <f>Table2[[#This Row],[Total Payment Received Before Fees]]+Table2[[#This Row],[Unit Cost]]+Table2[[#This Row],[Shipping Cost]]+Table2[[#This Row],[Amazon Fee]]+Table2[[#This Row],[Parking Fee]]+Table2[[#This Row],[Miscellaneous / Overhead]]</f>
        <v>0</v>
      </c>
      <c r="Q1731" s="38"/>
    </row>
    <row r="1732" spans="1:17">
      <c r="A1732" s="12"/>
      <c r="B1732" s="20"/>
      <c r="F1732" s="46"/>
      <c r="G1732" s="66">
        <f t="shared" si="72"/>
        <v>0</v>
      </c>
      <c r="H1732" s="45"/>
      <c r="I1732" s="45"/>
      <c r="J1732" s="35"/>
      <c r="K1732" s="35"/>
      <c r="L1732" s="35"/>
      <c r="M1732" s="49"/>
      <c r="N1732" s="26">
        <f>Table2[[#This Row],[Mileage]]*-0.25</f>
        <v>0</v>
      </c>
      <c r="O1732" s="13"/>
      <c r="P1732" s="35">
        <f>Table2[[#This Row],[Total Payment Received Before Fees]]+Table2[[#This Row],[Unit Cost]]+Table2[[#This Row],[Shipping Cost]]+Table2[[#This Row],[Amazon Fee]]+Table2[[#This Row],[Parking Fee]]+Table2[[#This Row],[Miscellaneous / Overhead]]</f>
        <v>0</v>
      </c>
      <c r="Q1732" s="38"/>
    </row>
    <row r="1733" spans="1:17">
      <c r="A1733" s="12"/>
      <c r="B1733" s="20"/>
      <c r="F1733" s="46"/>
      <c r="G1733" s="66">
        <f t="shared" si="72"/>
        <v>0</v>
      </c>
      <c r="H1733" s="45"/>
      <c r="I1733" s="45"/>
      <c r="J1733" s="35"/>
      <c r="K1733" s="35"/>
      <c r="L1733" s="35"/>
      <c r="M1733" s="49"/>
      <c r="N1733" s="26">
        <f>Table2[[#This Row],[Mileage]]*-0.25</f>
        <v>0</v>
      </c>
      <c r="O1733" s="13"/>
      <c r="P1733" s="35">
        <f>Table2[[#This Row],[Total Payment Received Before Fees]]+Table2[[#This Row],[Unit Cost]]+Table2[[#This Row],[Shipping Cost]]+Table2[[#This Row],[Amazon Fee]]+Table2[[#This Row],[Parking Fee]]+Table2[[#This Row],[Miscellaneous / Overhead]]</f>
        <v>0</v>
      </c>
      <c r="Q1733" s="38"/>
    </row>
    <row r="1734" spans="1:17">
      <c r="A1734" s="12"/>
      <c r="B1734" s="20"/>
      <c r="F1734" s="46"/>
      <c r="G1734" s="66">
        <f t="shared" si="72"/>
        <v>0</v>
      </c>
      <c r="H1734" s="45"/>
      <c r="I1734" s="45"/>
      <c r="J1734" s="35"/>
      <c r="K1734" s="35"/>
      <c r="L1734" s="35"/>
      <c r="M1734" s="49"/>
      <c r="N1734" s="26">
        <f>Table2[[#This Row],[Mileage]]*-0.25</f>
        <v>0</v>
      </c>
      <c r="O1734" s="13"/>
      <c r="P1734" s="35">
        <f>Table2[[#This Row],[Total Payment Received Before Fees]]+Table2[[#This Row],[Unit Cost]]+Table2[[#This Row],[Shipping Cost]]+Table2[[#This Row],[Amazon Fee]]+Table2[[#This Row],[Parking Fee]]+Table2[[#This Row],[Miscellaneous / Overhead]]</f>
        <v>0</v>
      </c>
      <c r="Q1734" s="38"/>
    </row>
    <row r="1735" spans="1:17">
      <c r="A1735" s="12"/>
      <c r="B1735" s="20"/>
      <c r="F1735" s="46"/>
      <c r="G1735" s="66">
        <f t="shared" si="72"/>
        <v>0</v>
      </c>
      <c r="H1735" s="45"/>
      <c r="I1735" s="45"/>
      <c r="J1735" s="35"/>
      <c r="K1735" s="35"/>
      <c r="L1735" s="35"/>
      <c r="M1735" s="49"/>
      <c r="N1735" s="26">
        <f>Table2[[#This Row],[Mileage]]*-0.25</f>
        <v>0</v>
      </c>
      <c r="O1735" s="13"/>
      <c r="P1735" s="35">
        <f>Table2[[#This Row],[Total Payment Received Before Fees]]+Table2[[#This Row],[Unit Cost]]+Table2[[#This Row],[Shipping Cost]]+Table2[[#This Row],[Amazon Fee]]+Table2[[#This Row],[Parking Fee]]+Table2[[#This Row],[Miscellaneous / Overhead]]</f>
        <v>0</v>
      </c>
      <c r="Q1735" s="38"/>
    </row>
    <row r="1736" spans="1:17">
      <c r="A1736" s="12"/>
      <c r="B1736" s="20"/>
      <c r="F1736" s="46"/>
      <c r="G1736" s="66">
        <f t="shared" si="72"/>
        <v>0</v>
      </c>
      <c r="H1736" s="45"/>
      <c r="I1736" s="45"/>
      <c r="J1736" s="35"/>
      <c r="K1736" s="35"/>
      <c r="L1736" s="35"/>
      <c r="M1736" s="49"/>
      <c r="N1736" s="26">
        <f>Table2[[#This Row],[Mileage]]*-0.25</f>
        <v>0</v>
      </c>
      <c r="O1736" s="13"/>
      <c r="P1736" s="35">
        <f>Table2[[#This Row],[Total Payment Received Before Fees]]+Table2[[#This Row],[Unit Cost]]+Table2[[#This Row],[Shipping Cost]]+Table2[[#This Row],[Amazon Fee]]+Table2[[#This Row],[Parking Fee]]+Table2[[#This Row],[Miscellaneous / Overhead]]</f>
        <v>0</v>
      </c>
      <c r="Q1736" s="38"/>
    </row>
    <row r="1737" spans="1:17">
      <c r="A1737" s="12"/>
      <c r="B1737" s="20"/>
      <c r="F1737" s="46"/>
      <c r="G1737" s="66">
        <f t="shared" si="72"/>
        <v>0</v>
      </c>
      <c r="H1737" s="45"/>
      <c r="I1737" s="45"/>
      <c r="J1737" s="35"/>
      <c r="K1737" s="35"/>
      <c r="L1737" s="35"/>
      <c r="M1737" s="49"/>
      <c r="N1737" s="26">
        <f>Table2[[#This Row],[Mileage]]*-0.25</f>
        <v>0</v>
      </c>
      <c r="O1737" s="13"/>
      <c r="P1737" s="35">
        <f>Table2[[#This Row],[Total Payment Received Before Fees]]+Table2[[#This Row],[Unit Cost]]+Table2[[#This Row],[Shipping Cost]]+Table2[[#This Row],[Amazon Fee]]+Table2[[#This Row],[Parking Fee]]+Table2[[#This Row],[Miscellaneous / Overhead]]</f>
        <v>0</v>
      </c>
      <c r="Q1737" s="38"/>
    </row>
    <row r="1738" spans="1:17">
      <c r="A1738" s="12"/>
      <c r="B1738" s="20"/>
      <c r="F1738" s="46"/>
      <c r="G1738" s="66">
        <f t="shared" si="72"/>
        <v>0</v>
      </c>
      <c r="H1738" s="45"/>
      <c r="I1738" s="45"/>
      <c r="J1738" s="35"/>
      <c r="K1738" s="35"/>
      <c r="L1738" s="35"/>
      <c r="M1738" s="49"/>
      <c r="N1738" s="26">
        <f>Table2[[#This Row],[Mileage]]*-0.25</f>
        <v>0</v>
      </c>
      <c r="O1738" s="13"/>
      <c r="P1738" s="35">
        <f>Table2[[#This Row],[Total Payment Received Before Fees]]+Table2[[#This Row],[Unit Cost]]+Table2[[#This Row],[Shipping Cost]]+Table2[[#This Row],[Amazon Fee]]+Table2[[#This Row],[Parking Fee]]+Table2[[#This Row],[Miscellaneous / Overhead]]</f>
        <v>0</v>
      </c>
      <c r="Q1738" s="38"/>
    </row>
    <row r="1739" spans="1:17">
      <c r="A1739" s="12"/>
      <c r="B1739" s="20"/>
      <c r="F1739" s="46"/>
      <c r="G1739" s="66">
        <f t="shared" si="72"/>
        <v>0</v>
      </c>
      <c r="H1739" s="45"/>
      <c r="I1739" s="45"/>
      <c r="J1739" s="35"/>
      <c r="K1739" s="35"/>
      <c r="L1739" s="35"/>
      <c r="M1739" s="49"/>
      <c r="N1739" s="26">
        <f>Table2[[#This Row],[Mileage]]*-0.25</f>
        <v>0</v>
      </c>
      <c r="O1739" s="13"/>
      <c r="P1739" s="35">
        <f>Table2[[#This Row],[Total Payment Received Before Fees]]+Table2[[#This Row],[Unit Cost]]+Table2[[#This Row],[Shipping Cost]]+Table2[[#This Row],[Amazon Fee]]+Table2[[#This Row],[Parking Fee]]+Table2[[#This Row],[Miscellaneous / Overhead]]</f>
        <v>0</v>
      </c>
      <c r="Q1739" s="38"/>
    </row>
    <row r="1740" spans="1:17">
      <c r="A1740" s="12"/>
      <c r="B1740" s="20"/>
      <c r="F1740" s="46"/>
      <c r="G1740" s="66">
        <f t="shared" si="72"/>
        <v>0</v>
      </c>
      <c r="H1740" s="45"/>
      <c r="I1740" s="45"/>
      <c r="J1740" s="35"/>
      <c r="K1740" s="35"/>
      <c r="L1740" s="35"/>
      <c r="M1740" s="49"/>
      <c r="N1740" s="26">
        <f>Table2[[#This Row],[Mileage]]*-0.25</f>
        <v>0</v>
      </c>
      <c r="O1740" s="13"/>
      <c r="P1740" s="35">
        <f>Table2[[#This Row],[Total Payment Received Before Fees]]+Table2[[#This Row],[Unit Cost]]+Table2[[#This Row],[Shipping Cost]]+Table2[[#This Row],[Amazon Fee]]+Table2[[#This Row],[Parking Fee]]+Table2[[#This Row],[Miscellaneous / Overhead]]</f>
        <v>0</v>
      </c>
      <c r="Q1740" s="38"/>
    </row>
    <row r="1741" spans="1:17">
      <c r="A1741" s="12"/>
      <c r="B1741" s="20"/>
      <c r="F1741" s="46"/>
      <c r="G1741" s="66">
        <f t="shared" si="72"/>
        <v>0</v>
      </c>
      <c r="H1741" s="45"/>
      <c r="I1741" s="45"/>
      <c r="J1741" s="35"/>
      <c r="K1741" s="35"/>
      <c r="L1741" s="35"/>
      <c r="M1741" s="49"/>
      <c r="N1741" s="26">
        <f>Table2[[#This Row],[Mileage]]*-0.25</f>
        <v>0</v>
      </c>
      <c r="O1741" s="13"/>
      <c r="P1741" s="35">
        <f>Table2[[#This Row],[Total Payment Received Before Fees]]+Table2[[#This Row],[Unit Cost]]+Table2[[#This Row],[Shipping Cost]]+Table2[[#This Row],[Amazon Fee]]+Table2[[#This Row],[Parking Fee]]+Table2[[#This Row],[Miscellaneous / Overhead]]</f>
        <v>0</v>
      </c>
      <c r="Q1741" s="38"/>
    </row>
    <row r="1742" spans="1:17">
      <c r="A1742" s="12"/>
      <c r="B1742" s="20"/>
      <c r="F1742" s="46"/>
      <c r="G1742" s="66">
        <f t="shared" si="72"/>
        <v>0</v>
      </c>
      <c r="H1742" s="45"/>
      <c r="I1742" s="45"/>
      <c r="J1742" s="35"/>
      <c r="K1742" s="35"/>
      <c r="L1742" s="35"/>
      <c r="M1742" s="49"/>
      <c r="N1742" s="26">
        <f>Table2[[#This Row],[Mileage]]*-0.25</f>
        <v>0</v>
      </c>
      <c r="O1742" s="13"/>
      <c r="P1742" s="35">
        <f>Table2[[#This Row],[Total Payment Received Before Fees]]+Table2[[#This Row],[Unit Cost]]+Table2[[#This Row],[Shipping Cost]]+Table2[[#This Row],[Amazon Fee]]+Table2[[#This Row],[Parking Fee]]+Table2[[#This Row],[Miscellaneous / Overhead]]</f>
        <v>0</v>
      </c>
      <c r="Q1742" s="38"/>
    </row>
    <row r="1743" spans="1:17">
      <c r="A1743" s="12"/>
      <c r="B1743" s="20"/>
      <c r="F1743" s="46"/>
      <c r="G1743" s="66">
        <f t="shared" si="72"/>
        <v>0</v>
      </c>
      <c r="H1743" s="45"/>
      <c r="I1743" s="45"/>
      <c r="J1743" s="35"/>
      <c r="K1743" s="35"/>
      <c r="L1743" s="35"/>
      <c r="M1743" s="49"/>
      <c r="N1743" s="26">
        <f>Table2[[#This Row],[Mileage]]*-0.25</f>
        <v>0</v>
      </c>
      <c r="O1743" s="13"/>
      <c r="P1743" s="35">
        <f>Table2[[#This Row],[Total Payment Received Before Fees]]+Table2[[#This Row],[Unit Cost]]+Table2[[#This Row],[Shipping Cost]]+Table2[[#This Row],[Amazon Fee]]+Table2[[#This Row],[Parking Fee]]+Table2[[#This Row],[Miscellaneous / Overhead]]</f>
        <v>0</v>
      </c>
      <c r="Q1743" s="38"/>
    </row>
    <row r="1744" spans="1:17">
      <c r="A1744" s="12"/>
      <c r="B1744" s="20"/>
      <c r="F1744" s="46"/>
      <c r="G1744" s="66">
        <f t="shared" si="72"/>
        <v>0</v>
      </c>
      <c r="H1744" s="45"/>
      <c r="I1744" s="45"/>
      <c r="J1744" s="35"/>
      <c r="K1744" s="35"/>
      <c r="L1744" s="35"/>
      <c r="M1744" s="49"/>
      <c r="N1744" s="26">
        <f>Table2[[#This Row],[Mileage]]*-0.25</f>
        <v>0</v>
      </c>
      <c r="O1744" s="13"/>
      <c r="P1744" s="35">
        <f>Table2[[#This Row],[Total Payment Received Before Fees]]+Table2[[#This Row],[Unit Cost]]+Table2[[#This Row],[Shipping Cost]]+Table2[[#This Row],[Amazon Fee]]+Table2[[#This Row],[Parking Fee]]+Table2[[#This Row],[Miscellaneous / Overhead]]</f>
        <v>0</v>
      </c>
      <c r="Q1744" s="38"/>
    </row>
    <row r="1745" spans="1:17">
      <c r="A1745" s="12"/>
      <c r="B1745" s="20"/>
      <c r="F1745" s="46"/>
      <c r="G1745" s="66">
        <f t="shared" si="72"/>
        <v>0</v>
      </c>
      <c r="H1745" s="45"/>
      <c r="I1745" s="45"/>
      <c r="J1745" s="35"/>
      <c r="K1745" s="35"/>
      <c r="L1745" s="35"/>
      <c r="M1745" s="49"/>
      <c r="N1745" s="26">
        <f>Table2[[#This Row],[Mileage]]*-0.25</f>
        <v>0</v>
      </c>
      <c r="O1745" s="13"/>
      <c r="P1745" s="35">
        <f>Table2[[#This Row],[Total Payment Received Before Fees]]+Table2[[#This Row],[Unit Cost]]+Table2[[#This Row],[Shipping Cost]]+Table2[[#This Row],[Amazon Fee]]+Table2[[#This Row],[Parking Fee]]+Table2[[#This Row],[Miscellaneous / Overhead]]</f>
        <v>0</v>
      </c>
      <c r="Q1745" s="38"/>
    </row>
    <row r="1746" spans="1:17">
      <c r="A1746" s="12"/>
      <c r="B1746" s="20"/>
      <c r="F1746" s="46"/>
      <c r="G1746" s="66">
        <f t="shared" si="72"/>
        <v>0</v>
      </c>
      <c r="H1746" s="45"/>
      <c r="I1746" s="45"/>
      <c r="J1746" s="35"/>
      <c r="K1746" s="35"/>
      <c r="L1746" s="35"/>
      <c r="M1746" s="49"/>
      <c r="N1746" s="26">
        <f>Table2[[#This Row],[Mileage]]*-0.25</f>
        <v>0</v>
      </c>
      <c r="O1746" s="13"/>
      <c r="P1746" s="35">
        <f>Table2[[#This Row],[Total Payment Received Before Fees]]+Table2[[#This Row],[Unit Cost]]+Table2[[#This Row],[Shipping Cost]]+Table2[[#This Row],[Amazon Fee]]+Table2[[#This Row],[Parking Fee]]+Table2[[#This Row],[Miscellaneous / Overhead]]</f>
        <v>0</v>
      </c>
      <c r="Q1746" s="38"/>
    </row>
    <row r="1747" spans="1:17">
      <c r="A1747" s="12"/>
      <c r="B1747" s="20"/>
      <c r="F1747" s="46"/>
      <c r="G1747" s="66">
        <f t="shared" ref="G1747:G1778" si="73">SUM(E1747:F1747)</f>
        <v>0</v>
      </c>
      <c r="H1747" s="45"/>
      <c r="I1747" s="45"/>
      <c r="J1747" s="35"/>
      <c r="K1747" s="35"/>
      <c r="L1747" s="35"/>
      <c r="M1747" s="49"/>
      <c r="N1747" s="26">
        <f>Table2[[#This Row],[Mileage]]*-0.25</f>
        <v>0</v>
      </c>
      <c r="O1747" s="13"/>
      <c r="P1747" s="35">
        <f>Table2[[#This Row],[Total Payment Received Before Fees]]+Table2[[#This Row],[Unit Cost]]+Table2[[#This Row],[Shipping Cost]]+Table2[[#This Row],[Amazon Fee]]+Table2[[#This Row],[Parking Fee]]+Table2[[#This Row],[Miscellaneous / Overhead]]</f>
        <v>0</v>
      </c>
      <c r="Q1747" s="38"/>
    </row>
    <row r="1748" spans="1:17">
      <c r="A1748" s="12"/>
      <c r="B1748" s="20"/>
      <c r="F1748" s="46"/>
      <c r="G1748" s="66">
        <f t="shared" si="73"/>
        <v>0</v>
      </c>
      <c r="H1748" s="45"/>
      <c r="I1748" s="45"/>
      <c r="J1748" s="35"/>
      <c r="K1748" s="35"/>
      <c r="L1748" s="35"/>
      <c r="M1748" s="49"/>
      <c r="N1748" s="26">
        <f>Table2[[#This Row],[Mileage]]*-0.25</f>
        <v>0</v>
      </c>
      <c r="O1748" s="13"/>
      <c r="P1748" s="35">
        <f>Table2[[#This Row],[Total Payment Received Before Fees]]+Table2[[#This Row],[Unit Cost]]+Table2[[#This Row],[Shipping Cost]]+Table2[[#This Row],[Amazon Fee]]+Table2[[#This Row],[Parking Fee]]+Table2[[#This Row],[Miscellaneous / Overhead]]</f>
        <v>0</v>
      </c>
      <c r="Q1748" s="38"/>
    </row>
    <row r="1749" spans="1:17">
      <c r="A1749" s="12"/>
      <c r="B1749" s="20"/>
      <c r="F1749" s="46"/>
      <c r="G1749" s="66">
        <f t="shared" si="73"/>
        <v>0</v>
      </c>
      <c r="H1749" s="45"/>
      <c r="I1749" s="45"/>
      <c r="J1749" s="35"/>
      <c r="K1749" s="35"/>
      <c r="L1749" s="35"/>
      <c r="M1749" s="49"/>
      <c r="N1749" s="26">
        <f>Table2[[#This Row],[Mileage]]*-0.25</f>
        <v>0</v>
      </c>
      <c r="O1749" s="13"/>
      <c r="P1749" s="35">
        <f>Table2[[#This Row],[Total Payment Received Before Fees]]+Table2[[#This Row],[Unit Cost]]+Table2[[#This Row],[Shipping Cost]]+Table2[[#This Row],[Amazon Fee]]+Table2[[#This Row],[Parking Fee]]+Table2[[#This Row],[Miscellaneous / Overhead]]</f>
        <v>0</v>
      </c>
      <c r="Q1749" s="38"/>
    </row>
    <row r="1750" spans="1:17">
      <c r="A1750" s="12"/>
      <c r="B1750" s="20"/>
      <c r="F1750" s="46"/>
      <c r="G1750" s="66">
        <f t="shared" si="73"/>
        <v>0</v>
      </c>
      <c r="H1750" s="45"/>
      <c r="I1750" s="45"/>
      <c r="J1750" s="35"/>
      <c r="K1750" s="35"/>
      <c r="L1750" s="35"/>
      <c r="M1750" s="49"/>
      <c r="N1750" s="26">
        <f>Table2[[#This Row],[Mileage]]*-0.25</f>
        <v>0</v>
      </c>
      <c r="O1750" s="13"/>
      <c r="P1750" s="35">
        <f>Table2[[#This Row],[Total Payment Received Before Fees]]+Table2[[#This Row],[Unit Cost]]+Table2[[#This Row],[Shipping Cost]]+Table2[[#This Row],[Amazon Fee]]+Table2[[#This Row],[Parking Fee]]+Table2[[#This Row],[Miscellaneous / Overhead]]</f>
        <v>0</v>
      </c>
      <c r="Q1750" s="38"/>
    </row>
    <row r="1751" spans="1:17">
      <c r="A1751" s="12"/>
      <c r="B1751" s="20"/>
      <c r="F1751" s="46"/>
      <c r="G1751" s="66">
        <f t="shared" si="73"/>
        <v>0</v>
      </c>
      <c r="H1751" s="45"/>
      <c r="I1751" s="45"/>
      <c r="J1751" s="35"/>
      <c r="K1751" s="35"/>
      <c r="L1751" s="35"/>
      <c r="M1751" s="49"/>
      <c r="N1751" s="26">
        <f>Table2[[#This Row],[Mileage]]*-0.25</f>
        <v>0</v>
      </c>
      <c r="O1751" s="13"/>
      <c r="P1751" s="35">
        <f>Table2[[#This Row],[Total Payment Received Before Fees]]+Table2[[#This Row],[Unit Cost]]+Table2[[#This Row],[Shipping Cost]]+Table2[[#This Row],[Amazon Fee]]+Table2[[#This Row],[Parking Fee]]+Table2[[#This Row],[Miscellaneous / Overhead]]</f>
        <v>0</v>
      </c>
      <c r="Q1751" s="38"/>
    </row>
    <row r="1752" spans="1:17">
      <c r="A1752" s="12"/>
      <c r="B1752" s="20"/>
      <c r="F1752" s="46"/>
      <c r="G1752" s="66">
        <f t="shared" si="73"/>
        <v>0</v>
      </c>
      <c r="H1752" s="45"/>
      <c r="I1752" s="45"/>
      <c r="J1752" s="35"/>
      <c r="K1752" s="35"/>
      <c r="L1752" s="35"/>
      <c r="M1752" s="49"/>
      <c r="N1752" s="26">
        <f>Table2[[#This Row],[Mileage]]*-0.25</f>
        <v>0</v>
      </c>
      <c r="O1752" s="13"/>
      <c r="P1752" s="35">
        <f>Table2[[#This Row],[Total Payment Received Before Fees]]+Table2[[#This Row],[Unit Cost]]+Table2[[#This Row],[Shipping Cost]]+Table2[[#This Row],[Amazon Fee]]+Table2[[#This Row],[Parking Fee]]+Table2[[#This Row],[Miscellaneous / Overhead]]</f>
        <v>0</v>
      </c>
      <c r="Q1752" s="38"/>
    </row>
    <row r="1753" spans="1:17">
      <c r="A1753" s="12"/>
      <c r="B1753" s="20"/>
      <c r="F1753" s="46"/>
      <c r="G1753" s="66">
        <f t="shared" si="73"/>
        <v>0</v>
      </c>
      <c r="H1753" s="45"/>
      <c r="I1753" s="45"/>
      <c r="J1753" s="35"/>
      <c r="K1753" s="35"/>
      <c r="L1753" s="35"/>
      <c r="M1753" s="49"/>
      <c r="N1753" s="26">
        <f>Table2[[#This Row],[Mileage]]*-0.25</f>
        <v>0</v>
      </c>
      <c r="O1753" s="13"/>
      <c r="P1753" s="35">
        <f>Table2[[#This Row],[Total Payment Received Before Fees]]+Table2[[#This Row],[Unit Cost]]+Table2[[#This Row],[Shipping Cost]]+Table2[[#This Row],[Amazon Fee]]+Table2[[#This Row],[Parking Fee]]+Table2[[#This Row],[Miscellaneous / Overhead]]</f>
        <v>0</v>
      </c>
      <c r="Q1753" s="38"/>
    </row>
    <row r="1754" spans="1:17">
      <c r="A1754" s="12"/>
      <c r="B1754" s="20"/>
      <c r="F1754" s="46"/>
      <c r="G1754" s="66">
        <f t="shared" si="73"/>
        <v>0</v>
      </c>
      <c r="H1754" s="45"/>
      <c r="I1754" s="45"/>
      <c r="J1754" s="35"/>
      <c r="K1754" s="35"/>
      <c r="L1754" s="35"/>
      <c r="M1754" s="49"/>
      <c r="N1754" s="26">
        <f>Table2[[#This Row],[Mileage]]*-0.25</f>
        <v>0</v>
      </c>
      <c r="O1754" s="13"/>
      <c r="P1754" s="35">
        <f>Table2[[#This Row],[Total Payment Received Before Fees]]+Table2[[#This Row],[Unit Cost]]+Table2[[#This Row],[Shipping Cost]]+Table2[[#This Row],[Amazon Fee]]+Table2[[#This Row],[Parking Fee]]+Table2[[#This Row],[Miscellaneous / Overhead]]</f>
        <v>0</v>
      </c>
      <c r="Q1754" s="38"/>
    </row>
    <row r="1755" spans="1:17">
      <c r="A1755" s="12"/>
      <c r="B1755" s="20"/>
      <c r="F1755" s="46"/>
      <c r="G1755" s="66">
        <f t="shared" si="73"/>
        <v>0</v>
      </c>
      <c r="H1755" s="45"/>
      <c r="I1755" s="45"/>
      <c r="J1755" s="35"/>
      <c r="K1755" s="35"/>
      <c r="L1755" s="35"/>
      <c r="M1755" s="49"/>
      <c r="N1755" s="26">
        <f>Table2[[#This Row],[Mileage]]*-0.25</f>
        <v>0</v>
      </c>
      <c r="O1755" s="13"/>
      <c r="P1755" s="35">
        <f>Table2[[#This Row],[Total Payment Received Before Fees]]+Table2[[#This Row],[Unit Cost]]+Table2[[#This Row],[Shipping Cost]]+Table2[[#This Row],[Amazon Fee]]+Table2[[#This Row],[Parking Fee]]+Table2[[#This Row],[Miscellaneous / Overhead]]</f>
        <v>0</v>
      </c>
      <c r="Q1755" s="38"/>
    </row>
    <row r="1756" spans="1:17">
      <c r="A1756" s="12"/>
      <c r="B1756" s="20"/>
      <c r="F1756" s="46"/>
      <c r="G1756" s="66">
        <f t="shared" si="73"/>
        <v>0</v>
      </c>
      <c r="H1756" s="45"/>
      <c r="I1756" s="45"/>
      <c r="J1756" s="35"/>
      <c r="K1756" s="35"/>
      <c r="L1756" s="35"/>
      <c r="M1756" s="49"/>
      <c r="N1756" s="26">
        <f>Table2[[#This Row],[Mileage]]*-0.25</f>
        <v>0</v>
      </c>
      <c r="O1756" s="13"/>
      <c r="P1756" s="35">
        <f>Table2[[#This Row],[Total Payment Received Before Fees]]+Table2[[#This Row],[Unit Cost]]+Table2[[#This Row],[Shipping Cost]]+Table2[[#This Row],[Amazon Fee]]+Table2[[#This Row],[Parking Fee]]+Table2[[#This Row],[Miscellaneous / Overhead]]</f>
        <v>0</v>
      </c>
      <c r="Q1756" s="38"/>
    </row>
    <row r="1757" spans="1:17">
      <c r="A1757" s="12"/>
      <c r="B1757" s="20"/>
      <c r="F1757" s="46"/>
      <c r="G1757" s="66">
        <f t="shared" si="73"/>
        <v>0</v>
      </c>
      <c r="H1757" s="45"/>
      <c r="I1757" s="45"/>
      <c r="J1757" s="35"/>
      <c r="K1757" s="35"/>
      <c r="L1757" s="35"/>
      <c r="M1757" s="49"/>
      <c r="N1757" s="26">
        <f>Table2[[#This Row],[Mileage]]*-0.25</f>
        <v>0</v>
      </c>
      <c r="O1757" s="13"/>
      <c r="P1757" s="35">
        <f>Table2[[#This Row],[Total Payment Received Before Fees]]+Table2[[#This Row],[Unit Cost]]+Table2[[#This Row],[Shipping Cost]]+Table2[[#This Row],[Amazon Fee]]+Table2[[#This Row],[Parking Fee]]+Table2[[#This Row],[Miscellaneous / Overhead]]</f>
        <v>0</v>
      </c>
      <c r="Q1757" s="38"/>
    </row>
    <row r="1758" spans="1:17">
      <c r="A1758" s="12"/>
      <c r="B1758" s="20"/>
      <c r="F1758" s="46"/>
      <c r="G1758" s="66">
        <f t="shared" si="73"/>
        <v>0</v>
      </c>
      <c r="H1758" s="45"/>
      <c r="I1758" s="45"/>
      <c r="J1758" s="35"/>
      <c r="K1758" s="35"/>
      <c r="L1758" s="35"/>
      <c r="M1758" s="49"/>
      <c r="N1758" s="26">
        <f>Table2[[#This Row],[Mileage]]*-0.25</f>
        <v>0</v>
      </c>
      <c r="O1758" s="13"/>
      <c r="P1758" s="35">
        <f>Table2[[#This Row],[Total Payment Received Before Fees]]+Table2[[#This Row],[Unit Cost]]+Table2[[#This Row],[Shipping Cost]]+Table2[[#This Row],[Amazon Fee]]+Table2[[#This Row],[Parking Fee]]+Table2[[#This Row],[Miscellaneous / Overhead]]</f>
        <v>0</v>
      </c>
      <c r="Q1758" s="38"/>
    </row>
    <row r="1759" spans="1:17">
      <c r="A1759" s="12"/>
      <c r="B1759" s="20"/>
      <c r="F1759" s="46"/>
      <c r="G1759" s="66">
        <f t="shared" si="73"/>
        <v>0</v>
      </c>
      <c r="H1759" s="45"/>
      <c r="I1759" s="45"/>
      <c r="J1759" s="35"/>
      <c r="K1759" s="35"/>
      <c r="L1759" s="35"/>
      <c r="M1759" s="49"/>
      <c r="N1759" s="26">
        <f>Table2[[#This Row],[Mileage]]*-0.25</f>
        <v>0</v>
      </c>
      <c r="O1759" s="13"/>
      <c r="P1759" s="35">
        <f>Table2[[#This Row],[Total Payment Received Before Fees]]+Table2[[#This Row],[Unit Cost]]+Table2[[#This Row],[Shipping Cost]]+Table2[[#This Row],[Amazon Fee]]+Table2[[#This Row],[Parking Fee]]+Table2[[#This Row],[Miscellaneous / Overhead]]</f>
        <v>0</v>
      </c>
      <c r="Q1759" s="38"/>
    </row>
    <row r="1760" spans="1:17">
      <c r="A1760" s="12"/>
      <c r="B1760" s="20"/>
      <c r="F1760" s="46"/>
      <c r="G1760" s="66">
        <f t="shared" si="73"/>
        <v>0</v>
      </c>
      <c r="H1760" s="45"/>
      <c r="I1760" s="45"/>
      <c r="J1760" s="35"/>
      <c r="K1760" s="35"/>
      <c r="L1760" s="35"/>
      <c r="M1760" s="49"/>
      <c r="N1760" s="26">
        <f>Table2[[#This Row],[Mileage]]*-0.25</f>
        <v>0</v>
      </c>
      <c r="O1760" s="13"/>
      <c r="P1760" s="35">
        <f>Table2[[#This Row],[Total Payment Received Before Fees]]+Table2[[#This Row],[Unit Cost]]+Table2[[#This Row],[Shipping Cost]]+Table2[[#This Row],[Amazon Fee]]+Table2[[#This Row],[Parking Fee]]+Table2[[#This Row],[Miscellaneous / Overhead]]</f>
        <v>0</v>
      </c>
      <c r="Q1760" s="38"/>
    </row>
    <row r="1761" spans="1:17">
      <c r="A1761" s="12"/>
      <c r="B1761" s="20"/>
      <c r="F1761" s="46"/>
      <c r="G1761" s="66">
        <f t="shared" si="73"/>
        <v>0</v>
      </c>
      <c r="H1761" s="45"/>
      <c r="I1761" s="45"/>
      <c r="J1761" s="35"/>
      <c r="K1761" s="35"/>
      <c r="L1761" s="35"/>
      <c r="M1761" s="49"/>
      <c r="N1761" s="26">
        <f>Table2[[#This Row],[Mileage]]*-0.25</f>
        <v>0</v>
      </c>
      <c r="O1761" s="13"/>
      <c r="P1761" s="35">
        <f>Table2[[#This Row],[Total Payment Received Before Fees]]+Table2[[#This Row],[Unit Cost]]+Table2[[#This Row],[Shipping Cost]]+Table2[[#This Row],[Amazon Fee]]+Table2[[#This Row],[Parking Fee]]+Table2[[#This Row],[Miscellaneous / Overhead]]</f>
        <v>0</v>
      </c>
      <c r="Q1761" s="38"/>
    </row>
    <row r="1762" spans="1:17">
      <c r="A1762" s="12"/>
      <c r="B1762" s="20"/>
      <c r="F1762" s="46"/>
      <c r="G1762" s="66">
        <f t="shared" si="73"/>
        <v>0</v>
      </c>
      <c r="H1762" s="45"/>
      <c r="I1762" s="45"/>
      <c r="J1762" s="35"/>
      <c r="K1762" s="35"/>
      <c r="L1762" s="35"/>
      <c r="M1762" s="49"/>
      <c r="N1762" s="26">
        <f>Table2[[#This Row],[Mileage]]*-0.25</f>
        <v>0</v>
      </c>
      <c r="O1762" s="13"/>
      <c r="P1762" s="35">
        <f>Table2[[#This Row],[Total Payment Received Before Fees]]+Table2[[#This Row],[Unit Cost]]+Table2[[#This Row],[Shipping Cost]]+Table2[[#This Row],[Amazon Fee]]+Table2[[#This Row],[Parking Fee]]+Table2[[#This Row],[Miscellaneous / Overhead]]</f>
        <v>0</v>
      </c>
      <c r="Q1762" s="38"/>
    </row>
    <row r="1763" spans="1:17">
      <c r="A1763" s="12"/>
      <c r="B1763" s="20"/>
      <c r="F1763" s="46"/>
      <c r="G1763" s="66">
        <f t="shared" si="73"/>
        <v>0</v>
      </c>
      <c r="H1763" s="45"/>
      <c r="I1763" s="45"/>
      <c r="J1763" s="35"/>
      <c r="K1763" s="35"/>
      <c r="L1763" s="35"/>
      <c r="M1763" s="49"/>
      <c r="N1763" s="26">
        <f>Table2[[#This Row],[Mileage]]*-0.25</f>
        <v>0</v>
      </c>
      <c r="O1763" s="13"/>
      <c r="P1763" s="35">
        <f>Table2[[#This Row],[Total Payment Received Before Fees]]+Table2[[#This Row],[Unit Cost]]+Table2[[#This Row],[Shipping Cost]]+Table2[[#This Row],[Amazon Fee]]+Table2[[#This Row],[Parking Fee]]+Table2[[#This Row],[Miscellaneous / Overhead]]</f>
        <v>0</v>
      </c>
      <c r="Q1763" s="38"/>
    </row>
    <row r="1764" spans="1:17">
      <c r="A1764" s="12"/>
      <c r="B1764" s="20"/>
      <c r="F1764" s="46"/>
      <c r="G1764" s="66">
        <f t="shared" si="73"/>
        <v>0</v>
      </c>
      <c r="H1764" s="45"/>
      <c r="I1764" s="45"/>
      <c r="J1764" s="35"/>
      <c r="K1764" s="35"/>
      <c r="L1764" s="35"/>
      <c r="M1764" s="49"/>
      <c r="N1764" s="26">
        <f>Table2[[#This Row],[Mileage]]*-0.25</f>
        <v>0</v>
      </c>
      <c r="O1764" s="13"/>
      <c r="P1764" s="35">
        <f>Table2[[#This Row],[Total Payment Received Before Fees]]+Table2[[#This Row],[Unit Cost]]+Table2[[#This Row],[Shipping Cost]]+Table2[[#This Row],[Amazon Fee]]+Table2[[#This Row],[Parking Fee]]+Table2[[#This Row],[Miscellaneous / Overhead]]</f>
        <v>0</v>
      </c>
      <c r="Q1764" s="38"/>
    </row>
    <row r="1765" spans="1:17">
      <c r="A1765" s="12"/>
      <c r="B1765" s="20"/>
      <c r="F1765" s="46"/>
      <c r="G1765" s="66">
        <f t="shared" si="73"/>
        <v>0</v>
      </c>
      <c r="H1765" s="45"/>
      <c r="I1765" s="45"/>
      <c r="J1765" s="35"/>
      <c r="K1765" s="35"/>
      <c r="L1765" s="35"/>
      <c r="M1765" s="49"/>
      <c r="N1765" s="26">
        <f>Table2[[#This Row],[Mileage]]*-0.25</f>
        <v>0</v>
      </c>
      <c r="O1765" s="13"/>
      <c r="P1765" s="35">
        <f>Table2[[#This Row],[Total Payment Received Before Fees]]+Table2[[#This Row],[Unit Cost]]+Table2[[#This Row],[Shipping Cost]]+Table2[[#This Row],[Amazon Fee]]+Table2[[#This Row],[Parking Fee]]+Table2[[#This Row],[Miscellaneous / Overhead]]</f>
        <v>0</v>
      </c>
      <c r="Q1765" s="38"/>
    </row>
    <row r="1766" spans="1:17">
      <c r="A1766" s="12"/>
      <c r="B1766" s="20"/>
      <c r="F1766" s="46"/>
      <c r="G1766" s="66">
        <f t="shared" si="73"/>
        <v>0</v>
      </c>
      <c r="H1766" s="45"/>
      <c r="I1766" s="45"/>
      <c r="J1766" s="35"/>
      <c r="K1766" s="35"/>
      <c r="L1766" s="35"/>
      <c r="M1766" s="49"/>
      <c r="N1766" s="26">
        <f>Table2[[#This Row],[Mileage]]*-0.25</f>
        <v>0</v>
      </c>
      <c r="O1766" s="13"/>
      <c r="P1766" s="35">
        <f>Table2[[#This Row],[Total Payment Received Before Fees]]+Table2[[#This Row],[Unit Cost]]+Table2[[#This Row],[Shipping Cost]]+Table2[[#This Row],[Amazon Fee]]+Table2[[#This Row],[Parking Fee]]+Table2[[#This Row],[Miscellaneous / Overhead]]</f>
        <v>0</v>
      </c>
      <c r="Q1766" s="38"/>
    </row>
    <row r="1767" spans="1:17">
      <c r="A1767" s="12"/>
      <c r="B1767" s="20"/>
      <c r="F1767" s="46"/>
      <c r="G1767" s="66">
        <f t="shared" si="73"/>
        <v>0</v>
      </c>
      <c r="H1767" s="45"/>
      <c r="I1767" s="45"/>
      <c r="J1767" s="35"/>
      <c r="K1767" s="35"/>
      <c r="L1767" s="35"/>
      <c r="M1767" s="49"/>
      <c r="N1767" s="26">
        <f>Table2[[#This Row],[Mileage]]*-0.25</f>
        <v>0</v>
      </c>
      <c r="O1767" s="13"/>
      <c r="P1767" s="35">
        <f>Table2[[#This Row],[Total Payment Received Before Fees]]+Table2[[#This Row],[Unit Cost]]+Table2[[#This Row],[Shipping Cost]]+Table2[[#This Row],[Amazon Fee]]+Table2[[#This Row],[Parking Fee]]+Table2[[#This Row],[Miscellaneous / Overhead]]</f>
        <v>0</v>
      </c>
      <c r="Q1767" s="38"/>
    </row>
    <row r="1768" spans="1:17">
      <c r="A1768" s="12"/>
      <c r="B1768" s="20"/>
      <c r="F1768" s="46"/>
      <c r="G1768" s="66">
        <f t="shared" si="73"/>
        <v>0</v>
      </c>
      <c r="H1768" s="45"/>
      <c r="I1768" s="45"/>
      <c r="J1768" s="35"/>
      <c r="K1768" s="35"/>
      <c r="L1768" s="35"/>
      <c r="M1768" s="49"/>
      <c r="N1768" s="26">
        <f>Table2[[#This Row],[Mileage]]*-0.25</f>
        <v>0</v>
      </c>
      <c r="O1768" s="13"/>
      <c r="P1768" s="35">
        <f>Table2[[#This Row],[Total Payment Received Before Fees]]+Table2[[#This Row],[Unit Cost]]+Table2[[#This Row],[Shipping Cost]]+Table2[[#This Row],[Amazon Fee]]+Table2[[#This Row],[Parking Fee]]+Table2[[#This Row],[Miscellaneous / Overhead]]</f>
        <v>0</v>
      </c>
      <c r="Q1768" s="38"/>
    </row>
    <row r="1769" spans="1:17">
      <c r="A1769" s="12"/>
      <c r="B1769" s="20"/>
      <c r="F1769" s="46"/>
      <c r="G1769" s="66">
        <f t="shared" si="73"/>
        <v>0</v>
      </c>
      <c r="H1769" s="45"/>
      <c r="I1769" s="45"/>
      <c r="J1769" s="35"/>
      <c r="K1769" s="35"/>
      <c r="L1769" s="35"/>
      <c r="M1769" s="49"/>
      <c r="N1769" s="26">
        <f>Table2[[#This Row],[Mileage]]*-0.25</f>
        <v>0</v>
      </c>
      <c r="O1769" s="13"/>
      <c r="P1769" s="35">
        <f>Table2[[#This Row],[Total Payment Received Before Fees]]+Table2[[#This Row],[Unit Cost]]+Table2[[#This Row],[Shipping Cost]]+Table2[[#This Row],[Amazon Fee]]+Table2[[#This Row],[Parking Fee]]+Table2[[#This Row],[Miscellaneous / Overhead]]</f>
        <v>0</v>
      </c>
      <c r="Q1769" s="38"/>
    </row>
    <row r="1770" spans="1:17">
      <c r="A1770" s="12"/>
      <c r="B1770" s="20"/>
      <c r="F1770" s="46"/>
      <c r="G1770" s="66">
        <f t="shared" si="73"/>
        <v>0</v>
      </c>
      <c r="H1770" s="45"/>
      <c r="I1770" s="45"/>
      <c r="J1770" s="35"/>
      <c r="K1770" s="35"/>
      <c r="L1770" s="35"/>
      <c r="M1770" s="49"/>
      <c r="N1770" s="26">
        <f>Table2[[#This Row],[Mileage]]*-0.25</f>
        <v>0</v>
      </c>
      <c r="O1770" s="13"/>
      <c r="P1770" s="35">
        <f>Table2[[#This Row],[Total Payment Received Before Fees]]+Table2[[#This Row],[Unit Cost]]+Table2[[#This Row],[Shipping Cost]]+Table2[[#This Row],[Amazon Fee]]+Table2[[#This Row],[Parking Fee]]+Table2[[#This Row],[Miscellaneous / Overhead]]</f>
        <v>0</v>
      </c>
      <c r="Q1770" s="38"/>
    </row>
    <row r="1771" spans="1:17">
      <c r="A1771" s="12"/>
      <c r="B1771" s="20"/>
      <c r="F1771" s="46"/>
      <c r="G1771" s="66">
        <f t="shared" si="73"/>
        <v>0</v>
      </c>
      <c r="H1771" s="45"/>
      <c r="I1771" s="45"/>
      <c r="J1771" s="35"/>
      <c r="K1771" s="35"/>
      <c r="L1771" s="35"/>
      <c r="M1771" s="49"/>
      <c r="N1771" s="26">
        <f>Table2[[#This Row],[Mileage]]*-0.25</f>
        <v>0</v>
      </c>
      <c r="O1771" s="13"/>
      <c r="P1771" s="35">
        <f>Table2[[#This Row],[Total Payment Received Before Fees]]+Table2[[#This Row],[Unit Cost]]+Table2[[#This Row],[Shipping Cost]]+Table2[[#This Row],[Amazon Fee]]+Table2[[#This Row],[Parking Fee]]+Table2[[#This Row],[Miscellaneous / Overhead]]</f>
        <v>0</v>
      </c>
      <c r="Q1771" s="38"/>
    </row>
    <row r="1772" spans="1:17">
      <c r="A1772" s="12"/>
      <c r="B1772" s="20"/>
      <c r="F1772" s="46"/>
      <c r="G1772" s="66">
        <f t="shared" si="73"/>
        <v>0</v>
      </c>
      <c r="H1772" s="45"/>
      <c r="I1772" s="45"/>
      <c r="J1772" s="35"/>
      <c r="K1772" s="35"/>
      <c r="L1772" s="35"/>
      <c r="M1772" s="49"/>
      <c r="N1772" s="26">
        <f>Table2[[#This Row],[Mileage]]*-0.25</f>
        <v>0</v>
      </c>
      <c r="O1772" s="13"/>
      <c r="P1772" s="35">
        <f>Table2[[#This Row],[Total Payment Received Before Fees]]+Table2[[#This Row],[Unit Cost]]+Table2[[#This Row],[Shipping Cost]]+Table2[[#This Row],[Amazon Fee]]+Table2[[#This Row],[Parking Fee]]+Table2[[#This Row],[Miscellaneous / Overhead]]</f>
        <v>0</v>
      </c>
      <c r="Q1772" s="38"/>
    </row>
    <row r="1773" spans="1:17">
      <c r="A1773" s="12"/>
      <c r="B1773" s="20"/>
      <c r="F1773" s="46"/>
      <c r="G1773" s="66">
        <f t="shared" si="73"/>
        <v>0</v>
      </c>
      <c r="H1773" s="45"/>
      <c r="I1773" s="45"/>
      <c r="J1773" s="35"/>
      <c r="K1773" s="35"/>
      <c r="L1773" s="35"/>
      <c r="M1773" s="49"/>
      <c r="N1773" s="26">
        <f>Table2[[#This Row],[Mileage]]*-0.25</f>
        <v>0</v>
      </c>
      <c r="O1773" s="13"/>
      <c r="P1773" s="35">
        <f>Table2[[#This Row],[Total Payment Received Before Fees]]+Table2[[#This Row],[Unit Cost]]+Table2[[#This Row],[Shipping Cost]]+Table2[[#This Row],[Amazon Fee]]+Table2[[#This Row],[Parking Fee]]+Table2[[#This Row],[Miscellaneous / Overhead]]</f>
        <v>0</v>
      </c>
      <c r="Q1773" s="38"/>
    </row>
    <row r="1774" spans="1:17">
      <c r="A1774" s="12"/>
      <c r="B1774" s="20"/>
      <c r="F1774" s="46"/>
      <c r="G1774" s="66">
        <f t="shared" si="73"/>
        <v>0</v>
      </c>
      <c r="H1774" s="45"/>
      <c r="I1774" s="45"/>
      <c r="J1774" s="35"/>
      <c r="K1774" s="35"/>
      <c r="L1774" s="35"/>
      <c r="M1774" s="49"/>
      <c r="N1774" s="26">
        <f>Table2[[#This Row],[Mileage]]*-0.25</f>
        <v>0</v>
      </c>
      <c r="O1774" s="13"/>
      <c r="P1774" s="35">
        <f>Table2[[#This Row],[Total Payment Received Before Fees]]+Table2[[#This Row],[Unit Cost]]+Table2[[#This Row],[Shipping Cost]]+Table2[[#This Row],[Amazon Fee]]+Table2[[#This Row],[Parking Fee]]+Table2[[#This Row],[Miscellaneous / Overhead]]</f>
        <v>0</v>
      </c>
      <c r="Q1774" s="38"/>
    </row>
    <row r="1775" spans="1:17">
      <c r="A1775" s="12"/>
      <c r="B1775" s="20"/>
      <c r="F1775" s="46"/>
      <c r="G1775" s="66">
        <f t="shared" si="73"/>
        <v>0</v>
      </c>
      <c r="H1775" s="45"/>
      <c r="I1775" s="45"/>
      <c r="J1775" s="35"/>
      <c r="K1775" s="35"/>
      <c r="L1775" s="35"/>
      <c r="M1775" s="49"/>
      <c r="N1775" s="26">
        <f>Table2[[#This Row],[Mileage]]*-0.25</f>
        <v>0</v>
      </c>
      <c r="O1775" s="13"/>
      <c r="P1775" s="35">
        <f>Table2[[#This Row],[Total Payment Received Before Fees]]+Table2[[#This Row],[Unit Cost]]+Table2[[#This Row],[Shipping Cost]]+Table2[[#This Row],[Amazon Fee]]+Table2[[#This Row],[Parking Fee]]+Table2[[#This Row],[Miscellaneous / Overhead]]</f>
        <v>0</v>
      </c>
      <c r="Q1775" s="38"/>
    </row>
    <row r="1776" spans="1:17">
      <c r="A1776" s="12"/>
      <c r="B1776" s="20"/>
      <c r="F1776" s="46"/>
      <c r="G1776" s="66">
        <f t="shared" si="73"/>
        <v>0</v>
      </c>
      <c r="H1776" s="45"/>
      <c r="I1776" s="45"/>
      <c r="J1776" s="35"/>
      <c r="K1776" s="35"/>
      <c r="L1776" s="35"/>
      <c r="M1776" s="49"/>
      <c r="N1776" s="26">
        <f>Table2[[#This Row],[Mileage]]*-0.25</f>
        <v>0</v>
      </c>
      <c r="O1776" s="13"/>
      <c r="P1776" s="35">
        <f>Table2[[#This Row],[Total Payment Received Before Fees]]+Table2[[#This Row],[Unit Cost]]+Table2[[#This Row],[Shipping Cost]]+Table2[[#This Row],[Amazon Fee]]+Table2[[#This Row],[Parking Fee]]+Table2[[#This Row],[Miscellaneous / Overhead]]</f>
        <v>0</v>
      </c>
      <c r="Q1776" s="38"/>
    </row>
    <row r="1777" spans="1:17">
      <c r="A1777" s="12"/>
      <c r="B1777" s="20"/>
      <c r="F1777" s="46"/>
      <c r="G1777" s="66">
        <f t="shared" si="73"/>
        <v>0</v>
      </c>
      <c r="H1777" s="45"/>
      <c r="I1777" s="45"/>
      <c r="J1777" s="35"/>
      <c r="K1777" s="35"/>
      <c r="L1777" s="35"/>
      <c r="M1777" s="49"/>
      <c r="N1777" s="26">
        <f>Table2[[#This Row],[Mileage]]*-0.25</f>
        <v>0</v>
      </c>
      <c r="O1777" s="13"/>
      <c r="P1777" s="35">
        <f>Table2[[#This Row],[Total Payment Received Before Fees]]+Table2[[#This Row],[Unit Cost]]+Table2[[#This Row],[Shipping Cost]]+Table2[[#This Row],[Amazon Fee]]+Table2[[#This Row],[Parking Fee]]+Table2[[#This Row],[Miscellaneous / Overhead]]</f>
        <v>0</v>
      </c>
      <c r="Q1777" s="38"/>
    </row>
    <row r="1778" spans="1:17">
      <c r="A1778" s="12"/>
      <c r="B1778" s="20"/>
      <c r="F1778" s="46"/>
      <c r="G1778" s="66">
        <f t="shared" si="73"/>
        <v>0</v>
      </c>
      <c r="H1778" s="45"/>
      <c r="I1778" s="45"/>
      <c r="J1778" s="35"/>
      <c r="K1778" s="35"/>
      <c r="L1778" s="35"/>
      <c r="M1778" s="49"/>
      <c r="N1778" s="26">
        <f>Table2[[#This Row],[Mileage]]*-0.25</f>
        <v>0</v>
      </c>
      <c r="O1778" s="13"/>
      <c r="P1778" s="35">
        <f>Table2[[#This Row],[Total Payment Received Before Fees]]+Table2[[#This Row],[Unit Cost]]+Table2[[#This Row],[Shipping Cost]]+Table2[[#This Row],[Amazon Fee]]+Table2[[#This Row],[Parking Fee]]+Table2[[#This Row],[Miscellaneous / Overhead]]</f>
        <v>0</v>
      </c>
      <c r="Q1778" s="38"/>
    </row>
    <row r="1779" spans="1:17">
      <c r="A1779" s="12"/>
      <c r="B1779" s="20"/>
      <c r="F1779" s="46"/>
      <c r="G1779" s="66">
        <f t="shared" ref="G1779:G1810" si="74">SUM(E1779:F1779)</f>
        <v>0</v>
      </c>
      <c r="H1779" s="45"/>
      <c r="I1779" s="45"/>
      <c r="J1779" s="35"/>
      <c r="K1779" s="35"/>
      <c r="L1779" s="35"/>
      <c r="M1779" s="49"/>
      <c r="N1779" s="26">
        <f>Table2[[#This Row],[Mileage]]*-0.25</f>
        <v>0</v>
      </c>
      <c r="O1779" s="13"/>
      <c r="P1779" s="35">
        <f>Table2[[#This Row],[Total Payment Received Before Fees]]+Table2[[#This Row],[Unit Cost]]+Table2[[#This Row],[Shipping Cost]]+Table2[[#This Row],[Amazon Fee]]+Table2[[#This Row],[Parking Fee]]+Table2[[#This Row],[Miscellaneous / Overhead]]</f>
        <v>0</v>
      </c>
      <c r="Q1779" s="38"/>
    </row>
    <row r="1780" spans="1:17">
      <c r="A1780" s="12"/>
      <c r="B1780" s="20"/>
      <c r="F1780" s="46"/>
      <c r="G1780" s="66">
        <f t="shared" si="74"/>
        <v>0</v>
      </c>
      <c r="H1780" s="45"/>
      <c r="I1780" s="45"/>
      <c r="J1780" s="35"/>
      <c r="K1780" s="35"/>
      <c r="L1780" s="35"/>
      <c r="M1780" s="49"/>
      <c r="N1780" s="26">
        <f>Table2[[#This Row],[Mileage]]*-0.25</f>
        <v>0</v>
      </c>
      <c r="O1780" s="13"/>
      <c r="P1780" s="35">
        <f>Table2[[#This Row],[Total Payment Received Before Fees]]+Table2[[#This Row],[Unit Cost]]+Table2[[#This Row],[Shipping Cost]]+Table2[[#This Row],[Amazon Fee]]+Table2[[#This Row],[Parking Fee]]+Table2[[#This Row],[Miscellaneous / Overhead]]</f>
        <v>0</v>
      </c>
      <c r="Q1780" s="38"/>
    </row>
    <row r="1781" spans="1:17">
      <c r="A1781" s="12"/>
      <c r="B1781" s="20"/>
      <c r="F1781" s="46"/>
      <c r="G1781" s="66">
        <f t="shared" si="74"/>
        <v>0</v>
      </c>
      <c r="H1781" s="45"/>
      <c r="I1781" s="45"/>
      <c r="J1781" s="35"/>
      <c r="K1781" s="35"/>
      <c r="L1781" s="35"/>
      <c r="M1781" s="49"/>
      <c r="N1781" s="26">
        <f>Table2[[#This Row],[Mileage]]*-0.25</f>
        <v>0</v>
      </c>
      <c r="O1781" s="13"/>
      <c r="P1781" s="35">
        <f>Table2[[#This Row],[Total Payment Received Before Fees]]+Table2[[#This Row],[Unit Cost]]+Table2[[#This Row],[Shipping Cost]]+Table2[[#This Row],[Amazon Fee]]+Table2[[#This Row],[Parking Fee]]+Table2[[#This Row],[Miscellaneous / Overhead]]</f>
        <v>0</v>
      </c>
      <c r="Q1781" s="38"/>
    </row>
    <row r="1782" spans="1:17">
      <c r="A1782" s="12"/>
      <c r="B1782" s="20"/>
      <c r="F1782" s="46"/>
      <c r="G1782" s="66">
        <f t="shared" si="74"/>
        <v>0</v>
      </c>
      <c r="H1782" s="45"/>
      <c r="I1782" s="45"/>
      <c r="J1782" s="35"/>
      <c r="K1782" s="35"/>
      <c r="L1782" s="35"/>
      <c r="M1782" s="49"/>
      <c r="N1782" s="26">
        <f>Table2[[#This Row],[Mileage]]*-0.25</f>
        <v>0</v>
      </c>
      <c r="O1782" s="13"/>
      <c r="P1782" s="35">
        <f>Table2[[#This Row],[Total Payment Received Before Fees]]+Table2[[#This Row],[Unit Cost]]+Table2[[#This Row],[Shipping Cost]]+Table2[[#This Row],[Amazon Fee]]+Table2[[#This Row],[Parking Fee]]+Table2[[#This Row],[Miscellaneous / Overhead]]</f>
        <v>0</v>
      </c>
      <c r="Q1782" s="38"/>
    </row>
    <row r="1783" spans="1:17">
      <c r="A1783" s="12"/>
      <c r="B1783" s="20"/>
      <c r="F1783" s="46"/>
      <c r="G1783" s="66">
        <f t="shared" si="74"/>
        <v>0</v>
      </c>
      <c r="H1783" s="45"/>
      <c r="I1783" s="45"/>
      <c r="J1783" s="35"/>
      <c r="K1783" s="35"/>
      <c r="L1783" s="35"/>
      <c r="M1783" s="49"/>
      <c r="N1783" s="26">
        <f>Table2[[#This Row],[Mileage]]*-0.25</f>
        <v>0</v>
      </c>
      <c r="O1783" s="13"/>
      <c r="P1783" s="35">
        <f>Table2[[#This Row],[Total Payment Received Before Fees]]+Table2[[#This Row],[Unit Cost]]+Table2[[#This Row],[Shipping Cost]]+Table2[[#This Row],[Amazon Fee]]+Table2[[#This Row],[Parking Fee]]+Table2[[#This Row],[Miscellaneous / Overhead]]</f>
        <v>0</v>
      </c>
      <c r="Q1783" s="38"/>
    </row>
    <row r="1784" spans="1:17">
      <c r="A1784" s="12"/>
      <c r="B1784" s="20"/>
      <c r="F1784" s="46"/>
      <c r="G1784" s="66">
        <f t="shared" si="74"/>
        <v>0</v>
      </c>
      <c r="H1784" s="45"/>
      <c r="I1784" s="45"/>
      <c r="J1784" s="35"/>
      <c r="K1784" s="35"/>
      <c r="L1784" s="35"/>
      <c r="M1784" s="49"/>
      <c r="N1784" s="26">
        <f>Table2[[#This Row],[Mileage]]*-0.25</f>
        <v>0</v>
      </c>
      <c r="O1784" s="13"/>
      <c r="P1784" s="35">
        <f>Table2[[#This Row],[Total Payment Received Before Fees]]+Table2[[#This Row],[Unit Cost]]+Table2[[#This Row],[Shipping Cost]]+Table2[[#This Row],[Amazon Fee]]+Table2[[#This Row],[Parking Fee]]+Table2[[#This Row],[Miscellaneous / Overhead]]</f>
        <v>0</v>
      </c>
      <c r="Q1784" s="38"/>
    </row>
    <row r="1785" spans="1:17">
      <c r="A1785" s="12"/>
      <c r="B1785" s="20"/>
      <c r="F1785" s="46"/>
      <c r="G1785" s="66">
        <f t="shared" si="74"/>
        <v>0</v>
      </c>
      <c r="H1785" s="45"/>
      <c r="I1785" s="45"/>
      <c r="J1785" s="35"/>
      <c r="K1785" s="35"/>
      <c r="L1785" s="35"/>
      <c r="M1785" s="49"/>
      <c r="N1785" s="26">
        <f>Table2[[#This Row],[Mileage]]*-0.25</f>
        <v>0</v>
      </c>
      <c r="O1785" s="13"/>
      <c r="P1785" s="35">
        <f>Table2[[#This Row],[Total Payment Received Before Fees]]+Table2[[#This Row],[Unit Cost]]+Table2[[#This Row],[Shipping Cost]]+Table2[[#This Row],[Amazon Fee]]+Table2[[#This Row],[Parking Fee]]+Table2[[#This Row],[Miscellaneous / Overhead]]</f>
        <v>0</v>
      </c>
      <c r="Q1785" s="38"/>
    </row>
    <row r="1786" spans="1:17">
      <c r="A1786" s="12"/>
      <c r="B1786" s="20"/>
      <c r="F1786" s="46"/>
      <c r="G1786" s="66">
        <f t="shared" si="74"/>
        <v>0</v>
      </c>
      <c r="H1786" s="45"/>
      <c r="I1786" s="45"/>
      <c r="J1786" s="35"/>
      <c r="K1786" s="35"/>
      <c r="L1786" s="35"/>
      <c r="M1786" s="49"/>
      <c r="N1786" s="26">
        <f>Table2[[#This Row],[Mileage]]*-0.25</f>
        <v>0</v>
      </c>
      <c r="O1786" s="13"/>
      <c r="P1786" s="35">
        <f>Table2[[#This Row],[Total Payment Received Before Fees]]+Table2[[#This Row],[Unit Cost]]+Table2[[#This Row],[Shipping Cost]]+Table2[[#This Row],[Amazon Fee]]+Table2[[#This Row],[Parking Fee]]+Table2[[#This Row],[Miscellaneous / Overhead]]</f>
        <v>0</v>
      </c>
      <c r="Q1786" s="38"/>
    </row>
    <row r="1787" spans="1:17">
      <c r="A1787" s="12"/>
      <c r="B1787" s="20"/>
      <c r="F1787" s="46"/>
      <c r="G1787" s="66">
        <f t="shared" si="74"/>
        <v>0</v>
      </c>
      <c r="H1787" s="45"/>
      <c r="I1787" s="45"/>
      <c r="J1787" s="35"/>
      <c r="K1787" s="35"/>
      <c r="L1787" s="35"/>
      <c r="M1787" s="49"/>
      <c r="N1787" s="26">
        <f>Table2[[#This Row],[Mileage]]*-0.25</f>
        <v>0</v>
      </c>
      <c r="O1787" s="13"/>
      <c r="P1787" s="35">
        <f>Table2[[#This Row],[Total Payment Received Before Fees]]+Table2[[#This Row],[Unit Cost]]+Table2[[#This Row],[Shipping Cost]]+Table2[[#This Row],[Amazon Fee]]+Table2[[#This Row],[Parking Fee]]+Table2[[#This Row],[Miscellaneous / Overhead]]</f>
        <v>0</v>
      </c>
      <c r="Q1787" s="38"/>
    </row>
    <row r="1788" spans="1:17">
      <c r="A1788" s="12"/>
      <c r="B1788" s="20"/>
      <c r="F1788" s="46"/>
      <c r="G1788" s="66">
        <f t="shared" si="74"/>
        <v>0</v>
      </c>
      <c r="H1788" s="45"/>
      <c r="I1788" s="45"/>
      <c r="J1788" s="35"/>
      <c r="K1788" s="35"/>
      <c r="L1788" s="35"/>
      <c r="M1788" s="49"/>
      <c r="N1788" s="26">
        <f>Table2[[#This Row],[Mileage]]*-0.25</f>
        <v>0</v>
      </c>
      <c r="O1788" s="13"/>
      <c r="P1788" s="35">
        <f>Table2[[#This Row],[Total Payment Received Before Fees]]+Table2[[#This Row],[Unit Cost]]+Table2[[#This Row],[Shipping Cost]]+Table2[[#This Row],[Amazon Fee]]+Table2[[#This Row],[Parking Fee]]+Table2[[#This Row],[Miscellaneous / Overhead]]</f>
        <v>0</v>
      </c>
      <c r="Q1788" s="38"/>
    </row>
    <row r="1789" spans="1:17">
      <c r="A1789" s="12"/>
      <c r="B1789" s="20"/>
      <c r="F1789" s="46"/>
      <c r="G1789" s="66">
        <f t="shared" si="74"/>
        <v>0</v>
      </c>
      <c r="H1789" s="45"/>
      <c r="I1789" s="45"/>
      <c r="J1789" s="35"/>
      <c r="K1789" s="35"/>
      <c r="L1789" s="35"/>
      <c r="M1789" s="49"/>
      <c r="N1789" s="26">
        <f>Table2[[#This Row],[Mileage]]*-0.25</f>
        <v>0</v>
      </c>
      <c r="O1789" s="13"/>
      <c r="P1789" s="35">
        <f>Table2[[#This Row],[Total Payment Received Before Fees]]+Table2[[#This Row],[Unit Cost]]+Table2[[#This Row],[Shipping Cost]]+Table2[[#This Row],[Amazon Fee]]+Table2[[#This Row],[Parking Fee]]+Table2[[#This Row],[Miscellaneous / Overhead]]</f>
        <v>0</v>
      </c>
      <c r="Q1789" s="38"/>
    </row>
    <row r="1790" spans="1:17">
      <c r="A1790" s="12"/>
      <c r="B1790" s="20"/>
      <c r="F1790" s="46"/>
      <c r="G1790" s="66">
        <f t="shared" si="74"/>
        <v>0</v>
      </c>
      <c r="H1790" s="45"/>
      <c r="I1790" s="45"/>
      <c r="J1790" s="35"/>
      <c r="K1790" s="35"/>
      <c r="L1790" s="35"/>
      <c r="M1790" s="49"/>
      <c r="N1790" s="26">
        <f>Table2[[#This Row],[Mileage]]*-0.25</f>
        <v>0</v>
      </c>
      <c r="O1790" s="13"/>
      <c r="P1790" s="35">
        <f>Table2[[#This Row],[Total Payment Received Before Fees]]+Table2[[#This Row],[Unit Cost]]+Table2[[#This Row],[Shipping Cost]]+Table2[[#This Row],[Amazon Fee]]+Table2[[#This Row],[Parking Fee]]+Table2[[#This Row],[Miscellaneous / Overhead]]</f>
        <v>0</v>
      </c>
      <c r="Q1790" s="38"/>
    </row>
    <row r="1791" spans="1:17">
      <c r="A1791" s="12"/>
      <c r="B1791" s="20"/>
      <c r="F1791" s="46"/>
      <c r="G1791" s="66">
        <f t="shared" si="74"/>
        <v>0</v>
      </c>
      <c r="H1791" s="45"/>
      <c r="I1791" s="45"/>
      <c r="J1791" s="35"/>
      <c r="K1791" s="35"/>
      <c r="L1791" s="35"/>
      <c r="M1791" s="49"/>
      <c r="N1791" s="26">
        <f>Table2[[#This Row],[Mileage]]*-0.25</f>
        <v>0</v>
      </c>
      <c r="O1791" s="13"/>
      <c r="P1791" s="35">
        <f>Table2[[#This Row],[Total Payment Received Before Fees]]+Table2[[#This Row],[Unit Cost]]+Table2[[#This Row],[Shipping Cost]]+Table2[[#This Row],[Amazon Fee]]+Table2[[#This Row],[Parking Fee]]+Table2[[#This Row],[Miscellaneous / Overhead]]</f>
        <v>0</v>
      </c>
      <c r="Q1791" s="38"/>
    </row>
    <row r="1792" spans="1:17">
      <c r="A1792" s="12"/>
      <c r="B1792" s="20"/>
      <c r="F1792" s="46"/>
      <c r="G1792" s="66">
        <f t="shared" si="74"/>
        <v>0</v>
      </c>
      <c r="H1792" s="45"/>
      <c r="I1792" s="45"/>
      <c r="J1792" s="35"/>
      <c r="K1792" s="35"/>
      <c r="L1792" s="35"/>
      <c r="M1792" s="49"/>
      <c r="N1792" s="26">
        <f>Table2[[#This Row],[Mileage]]*-0.25</f>
        <v>0</v>
      </c>
      <c r="O1792" s="13"/>
      <c r="P1792" s="35">
        <f>Table2[[#This Row],[Total Payment Received Before Fees]]+Table2[[#This Row],[Unit Cost]]+Table2[[#This Row],[Shipping Cost]]+Table2[[#This Row],[Amazon Fee]]+Table2[[#This Row],[Parking Fee]]+Table2[[#This Row],[Miscellaneous / Overhead]]</f>
        <v>0</v>
      </c>
      <c r="Q1792" s="38"/>
    </row>
    <row r="1793" spans="1:17">
      <c r="A1793" s="12"/>
      <c r="B1793" s="20"/>
      <c r="F1793" s="46"/>
      <c r="G1793" s="66">
        <f t="shared" si="74"/>
        <v>0</v>
      </c>
      <c r="H1793" s="45"/>
      <c r="I1793" s="45"/>
      <c r="J1793" s="35"/>
      <c r="K1793" s="35"/>
      <c r="L1793" s="35"/>
      <c r="M1793" s="49"/>
      <c r="N1793" s="26">
        <f>Table2[[#This Row],[Mileage]]*-0.25</f>
        <v>0</v>
      </c>
      <c r="O1793" s="13"/>
      <c r="P1793" s="35">
        <f>Table2[[#This Row],[Total Payment Received Before Fees]]+Table2[[#This Row],[Unit Cost]]+Table2[[#This Row],[Shipping Cost]]+Table2[[#This Row],[Amazon Fee]]+Table2[[#This Row],[Parking Fee]]+Table2[[#This Row],[Miscellaneous / Overhead]]</f>
        <v>0</v>
      </c>
      <c r="Q1793" s="38"/>
    </row>
    <row r="1794" spans="1:17">
      <c r="A1794" s="12"/>
      <c r="B1794" s="20"/>
      <c r="F1794" s="46"/>
      <c r="G1794" s="66">
        <f t="shared" si="74"/>
        <v>0</v>
      </c>
      <c r="H1794" s="45"/>
      <c r="I1794" s="45"/>
      <c r="J1794" s="35"/>
      <c r="K1794" s="35"/>
      <c r="L1794" s="35"/>
      <c r="M1794" s="49"/>
      <c r="N1794" s="26">
        <f>Table2[[#This Row],[Mileage]]*-0.25</f>
        <v>0</v>
      </c>
      <c r="O1794" s="13"/>
      <c r="P1794" s="35">
        <f>Table2[[#This Row],[Total Payment Received Before Fees]]+Table2[[#This Row],[Unit Cost]]+Table2[[#This Row],[Shipping Cost]]+Table2[[#This Row],[Amazon Fee]]+Table2[[#This Row],[Parking Fee]]+Table2[[#This Row],[Miscellaneous / Overhead]]</f>
        <v>0</v>
      </c>
      <c r="Q1794" s="38"/>
    </row>
    <row r="1795" spans="1:17">
      <c r="A1795" s="12"/>
      <c r="B1795" s="20"/>
      <c r="F1795" s="46"/>
      <c r="G1795" s="66">
        <f t="shared" si="74"/>
        <v>0</v>
      </c>
      <c r="H1795" s="45"/>
      <c r="I1795" s="45"/>
      <c r="J1795" s="35"/>
      <c r="K1795" s="35"/>
      <c r="L1795" s="35"/>
      <c r="M1795" s="49"/>
      <c r="N1795" s="26">
        <f>Table2[[#This Row],[Mileage]]*-0.25</f>
        <v>0</v>
      </c>
      <c r="O1795" s="13"/>
      <c r="P1795" s="35">
        <f>Table2[[#This Row],[Total Payment Received Before Fees]]+Table2[[#This Row],[Unit Cost]]+Table2[[#This Row],[Shipping Cost]]+Table2[[#This Row],[Amazon Fee]]+Table2[[#This Row],[Parking Fee]]+Table2[[#This Row],[Miscellaneous / Overhead]]</f>
        <v>0</v>
      </c>
      <c r="Q1795" s="38"/>
    </row>
    <row r="1796" spans="1:17">
      <c r="A1796" s="12"/>
      <c r="B1796" s="20"/>
      <c r="F1796" s="46"/>
      <c r="G1796" s="66">
        <f t="shared" si="74"/>
        <v>0</v>
      </c>
      <c r="H1796" s="45"/>
      <c r="I1796" s="45"/>
      <c r="J1796" s="35"/>
      <c r="K1796" s="35"/>
      <c r="L1796" s="35"/>
      <c r="M1796" s="49"/>
      <c r="N1796" s="26">
        <f>Table2[[#This Row],[Mileage]]*-0.25</f>
        <v>0</v>
      </c>
      <c r="O1796" s="13"/>
      <c r="P1796" s="35">
        <f>Table2[[#This Row],[Total Payment Received Before Fees]]+Table2[[#This Row],[Unit Cost]]+Table2[[#This Row],[Shipping Cost]]+Table2[[#This Row],[Amazon Fee]]+Table2[[#This Row],[Parking Fee]]+Table2[[#This Row],[Miscellaneous / Overhead]]</f>
        <v>0</v>
      </c>
      <c r="Q1796" s="38"/>
    </row>
    <row r="1797" spans="1:17">
      <c r="A1797" s="12"/>
      <c r="B1797" s="20"/>
      <c r="F1797" s="46"/>
      <c r="G1797" s="66">
        <f t="shared" si="74"/>
        <v>0</v>
      </c>
      <c r="H1797" s="45"/>
      <c r="I1797" s="45"/>
      <c r="J1797" s="35"/>
      <c r="K1797" s="35"/>
      <c r="L1797" s="35"/>
      <c r="M1797" s="49"/>
      <c r="N1797" s="26">
        <f>Table2[[#This Row],[Mileage]]*-0.25</f>
        <v>0</v>
      </c>
      <c r="O1797" s="13"/>
      <c r="P1797" s="35">
        <f>Table2[[#This Row],[Total Payment Received Before Fees]]+Table2[[#This Row],[Unit Cost]]+Table2[[#This Row],[Shipping Cost]]+Table2[[#This Row],[Amazon Fee]]+Table2[[#This Row],[Parking Fee]]+Table2[[#This Row],[Miscellaneous / Overhead]]</f>
        <v>0</v>
      </c>
      <c r="Q1797" s="38"/>
    </row>
    <row r="1798" spans="1:17">
      <c r="A1798" s="12"/>
      <c r="B1798" s="20"/>
      <c r="F1798" s="46"/>
      <c r="G1798" s="66">
        <f t="shared" si="74"/>
        <v>0</v>
      </c>
      <c r="H1798" s="45"/>
      <c r="I1798" s="45"/>
      <c r="J1798" s="35"/>
      <c r="K1798" s="35"/>
      <c r="L1798" s="35"/>
      <c r="M1798" s="49"/>
      <c r="N1798" s="26">
        <f>Table2[[#This Row],[Mileage]]*-0.25</f>
        <v>0</v>
      </c>
      <c r="O1798" s="13"/>
      <c r="P1798" s="35">
        <f>Table2[[#This Row],[Total Payment Received Before Fees]]+Table2[[#This Row],[Unit Cost]]+Table2[[#This Row],[Shipping Cost]]+Table2[[#This Row],[Amazon Fee]]+Table2[[#This Row],[Parking Fee]]+Table2[[#This Row],[Miscellaneous / Overhead]]</f>
        <v>0</v>
      </c>
      <c r="Q1798" s="38"/>
    </row>
    <row r="1799" spans="1:17">
      <c r="A1799" s="12"/>
      <c r="B1799" s="20"/>
      <c r="F1799" s="46"/>
      <c r="G1799" s="66">
        <f t="shared" si="74"/>
        <v>0</v>
      </c>
      <c r="H1799" s="45"/>
      <c r="I1799" s="45"/>
      <c r="J1799" s="35"/>
      <c r="K1799" s="35"/>
      <c r="L1799" s="35"/>
      <c r="M1799" s="49"/>
      <c r="N1799" s="26">
        <f>Table2[[#This Row],[Mileage]]*-0.25</f>
        <v>0</v>
      </c>
      <c r="O1799" s="13"/>
      <c r="P1799" s="35">
        <f>Table2[[#This Row],[Total Payment Received Before Fees]]+Table2[[#This Row],[Unit Cost]]+Table2[[#This Row],[Shipping Cost]]+Table2[[#This Row],[Amazon Fee]]+Table2[[#This Row],[Parking Fee]]+Table2[[#This Row],[Miscellaneous / Overhead]]</f>
        <v>0</v>
      </c>
      <c r="Q1799" s="38"/>
    </row>
    <row r="1800" spans="1:17">
      <c r="A1800" s="12"/>
      <c r="B1800" s="20"/>
      <c r="F1800" s="46"/>
      <c r="G1800" s="66">
        <f t="shared" si="74"/>
        <v>0</v>
      </c>
      <c r="H1800" s="45"/>
      <c r="I1800" s="45"/>
      <c r="J1800" s="35"/>
      <c r="K1800" s="35"/>
      <c r="L1800" s="35"/>
      <c r="M1800" s="49"/>
      <c r="N1800" s="26">
        <f>Table2[[#This Row],[Mileage]]*-0.25</f>
        <v>0</v>
      </c>
      <c r="O1800" s="13"/>
      <c r="P1800" s="35">
        <f>Table2[[#This Row],[Total Payment Received Before Fees]]+Table2[[#This Row],[Unit Cost]]+Table2[[#This Row],[Shipping Cost]]+Table2[[#This Row],[Amazon Fee]]+Table2[[#This Row],[Parking Fee]]+Table2[[#This Row],[Miscellaneous / Overhead]]</f>
        <v>0</v>
      </c>
      <c r="Q1800" s="38"/>
    </row>
    <row r="1801" spans="1:17">
      <c r="A1801" s="12"/>
      <c r="B1801" s="20"/>
      <c r="F1801" s="46"/>
      <c r="G1801" s="66">
        <f t="shared" si="74"/>
        <v>0</v>
      </c>
      <c r="H1801" s="45"/>
      <c r="I1801" s="45"/>
      <c r="J1801" s="35"/>
      <c r="K1801" s="35"/>
      <c r="L1801" s="35"/>
      <c r="M1801" s="49"/>
      <c r="N1801" s="26">
        <f>Table2[[#This Row],[Mileage]]*-0.25</f>
        <v>0</v>
      </c>
      <c r="O1801" s="13"/>
      <c r="P1801" s="35">
        <f>Table2[[#This Row],[Total Payment Received Before Fees]]+Table2[[#This Row],[Unit Cost]]+Table2[[#This Row],[Shipping Cost]]+Table2[[#This Row],[Amazon Fee]]+Table2[[#This Row],[Parking Fee]]+Table2[[#This Row],[Miscellaneous / Overhead]]</f>
        <v>0</v>
      </c>
      <c r="Q1801" s="38"/>
    </row>
    <row r="1802" spans="1:17">
      <c r="A1802" s="12"/>
      <c r="B1802" s="20"/>
      <c r="F1802" s="46"/>
      <c r="G1802" s="66">
        <f t="shared" si="74"/>
        <v>0</v>
      </c>
      <c r="H1802" s="45"/>
      <c r="I1802" s="45"/>
      <c r="J1802" s="35"/>
      <c r="K1802" s="35"/>
      <c r="L1802" s="35"/>
      <c r="M1802" s="49"/>
      <c r="N1802" s="26">
        <f>Table2[[#This Row],[Mileage]]*-0.25</f>
        <v>0</v>
      </c>
      <c r="O1802" s="13"/>
      <c r="P1802" s="35">
        <f>Table2[[#This Row],[Total Payment Received Before Fees]]+Table2[[#This Row],[Unit Cost]]+Table2[[#This Row],[Shipping Cost]]+Table2[[#This Row],[Amazon Fee]]+Table2[[#This Row],[Parking Fee]]+Table2[[#This Row],[Miscellaneous / Overhead]]</f>
        <v>0</v>
      </c>
      <c r="Q1802" s="38"/>
    </row>
    <row r="1803" spans="1:17">
      <c r="A1803" s="12"/>
      <c r="B1803" s="20"/>
      <c r="F1803" s="46"/>
      <c r="G1803" s="66">
        <f t="shared" si="74"/>
        <v>0</v>
      </c>
      <c r="H1803" s="45"/>
      <c r="I1803" s="45"/>
      <c r="J1803" s="35"/>
      <c r="K1803" s="35"/>
      <c r="L1803" s="35"/>
      <c r="M1803" s="49"/>
      <c r="N1803" s="26">
        <f>Table2[[#This Row],[Mileage]]*-0.25</f>
        <v>0</v>
      </c>
      <c r="O1803" s="13"/>
      <c r="P1803" s="35">
        <f>Table2[[#This Row],[Total Payment Received Before Fees]]+Table2[[#This Row],[Unit Cost]]+Table2[[#This Row],[Shipping Cost]]+Table2[[#This Row],[Amazon Fee]]+Table2[[#This Row],[Parking Fee]]+Table2[[#This Row],[Miscellaneous / Overhead]]</f>
        <v>0</v>
      </c>
      <c r="Q1803" s="38"/>
    </row>
    <row r="1804" spans="1:17">
      <c r="A1804" s="12"/>
      <c r="B1804" s="20"/>
      <c r="F1804" s="46"/>
      <c r="G1804" s="66">
        <f t="shared" si="74"/>
        <v>0</v>
      </c>
      <c r="H1804" s="45"/>
      <c r="I1804" s="45"/>
      <c r="J1804" s="35"/>
      <c r="K1804" s="35"/>
      <c r="L1804" s="35"/>
      <c r="M1804" s="49"/>
      <c r="N1804" s="26">
        <f>Table2[[#This Row],[Mileage]]*-0.25</f>
        <v>0</v>
      </c>
      <c r="O1804" s="13"/>
      <c r="P1804" s="35">
        <f>Table2[[#This Row],[Total Payment Received Before Fees]]+Table2[[#This Row],[Unit Cost]]+Table2[[#This Row],[Shipping Cost]]+Table2[[#This Row],[Amazon Fee]]+Table2[[#This Row],[Parking Fee]]+Table2[[#This Row],[Miscellaneous / Overhead]]</f>
        <v>0</v>
      </c>
      <c r="Q1804" s="38"/>
    </row>
    <row r="1805" spans="1:17">
      <c r="A1805" s="12"/>
      <c r="B1805" s="20"/>
      <c r="F1805" s="46"/>
      <c r="G1805" s="66">
        <f t="shared" si="74"/>
        <v>0</v>
      </c>
      <c r="H1805" s="45"/>
      <c r="I1805" s="45"/>
      <c r="J1805" s="35"/>
      <c r="K1805" s="35"/>
      <c r="L1805" s="35"/>
      <c r="M1805" s="49"/>
      <c r="N1805" s="26">
        <f>Table2[[#This Row],[Mileage]]*-0.25</f>
        <v>0</v>
      </c>
      <c r="O1805" s="13"/>
      <c r="P1805" s="35">
        <f>Table2[[#This Row],[Total Payment Received Before Fees]]+Table2[[#This Row],[Unit Cost]]+Table2[[#This Row],[Shipping Cost]]+Table2[[#This Row],[Amazon Fee]]+Table2[[#This Row],[Parking Fee]]+Table2[[#This Row],[Miscellaneous / Overhead]]</f>
        <v>0</v>
      </c>
      <c r="Q1805" s="38"/>
    </row>
    <row r="1806" spans="1:17">
      <c r="A1806" s="12"/>
      <c r="B1806" s="20"/>
      <c r="F1806" s="46"/>
      <c r="G1806" s="66">
        <f t="shared" si="74"/>
        <v>0</v>
      </c>
      <c r="H1806" s="45"/>
      <c r="I1806" s="45"/>
      <c r="J1806" s="35"/>
      <c r="K1806" s="35"/>
      <c r="L1806" s="35"/>
      <c r="M1806" s="49"/>
      <c r="N1806" s="26">
        <f>Table2[[#This Row],[Mileage]]*-0.25</f>
        <v>0</v>
      </c>
      <c r="O1806" s="13"/>
      <c r="P1806" s="35">
        <f>Table2[[#This Row],[Total Payment Received Before Fees]]+Table2[[#This Row],[Unit Cost]]+Table2[[#This Row],[Shipping Cost]]+Table2[[#This Row],[Amazon Fee]]+Table2[[#This Row],[Parking Fee]]+Table2[[#This Row],[Miscellaneous / Overhead]]</f>
        <v>0</v>
      </c>
      <c r="Q1806" s="38"/>
    </row>
    <row r="1807" spans="1:17">
      <c r="A1807" s="12"/>
      <c r="B1807" s="20"/>
      <c r="F1807" s="46"/>
      <c r="G1807" s="66">
        <f t="shared" si="74"/>
        <v>0</v>
      </c>
      <c r="H1807" s="45"/>
      <c r="I1807" s="45"/>
      <c r="J1807" s="35"/>
      <c r="K1807" s="35"/>
      <c r="L1807" s="35"/>
      <c r="M1807" s="49"/>
      <c r="N1807" s="26">
        <f>Table2[[#This Row],[Mileage]]*-0.25</f>
        <v>0</v>
      </c>
      <c r="O1807" s="13"/>
      <c r="P1807" s="35">
        <f>Table2[[#This Row],[Total Payment Received Before Fees]]+Table2[[#This Row],[Unit Cost]]+Table2[[#This Row],[Shipping Cost]]+Table2[[#This Row],[Amazon Fee]]+Table2[[#This Row],[Parking Fee]]+Table2[[#This Row],[Miscellaneous / Overhead]]</f>
        <v>0</v>
      </c>
      <c r="Q1807" s="38"/>
    </row>
    <row r="1808" spans="1:17">
      <c r="A1808" s="12"/>
      <c r="B1808" s="20"/>
      <c r="F1808" s="46"/>
      <c r="G1808" s="66">
        <f t="shared" si="74"/>
        <v>0</v>
      </c>
      <c r="H1808" s="45"/>
      <c r="I1808" s="45"/>
      <c r="J1808" s="35"/>
      <c r="K1808" s="35"/>
      <c r="L1808" s="35"/>
      <c r="M1808" s="49"/>
      <c r="N1808" s="26">
        <f>Table2[[#This Row],[Mileage]]*-0.25</f>
        <v>0</v>
      </c>
      <c r="O1808" s="13"/>
      <c r="P1808" s="35">
        <f>Table2[[#This Row],[Total Payment Received Before Fees]]+Table2[[#This Row],[Unit Cost]]+Table2[[#This Row],[Shipping Cost]]+Table2[[#This Row],[Amazon Fee]]+Table2[[#This Row],[Parking Fee]]+Table2[[#This Row],[Miscellaneous / Overhead]]</f>
        <v>0</v>
      </c>
      <c r="Q1808" s="38"/>
    </row>
    <row r="1809" spans="1:17">
      <c r="A1809" s="12"/>
      <c r="B1809" s="20"/>
      <c r="F1809" s="46"/>
      <c r="G1809" s="66">
        <f t="shared" si="74"/>
        <v>0</v>
      </c>
      <c r="H1809" s="45"/>
      <c r="I1809" s="45"/>
      <c r="J1809" s="35"/>
      <c r="K1809" s="35"/>
      <c r="L1809" s="35"/>
      <c r="M1809" s="49"/>
      <c r="N1809" s="26">
        <f>Table2[[#This Row],[Mileage]]*-0.25</f>
        <v>0</v>
      </c>
      <c r="O1809" s="13"/>
      <c r="P1809" s="35">
        <f>Table2[[#This Row],[Total Payment Received Before Fees]]+Table2[[#This Row],[Unit Cost]]+Table2[[#This Row],[Shipping Cost]]+Table2[[#This Row],[Amazon Fee]]+Table2[[#This Row],[Parking Fee]]+Table2[[#This Row],[Miscellaneous / Overhead]]</f>
        <v>0</v>
      </c>
      <c r="Q1809" s="38"/>
    </row>
    <row r="1810" spans="1:17">
      <c r="A1810" s="12"/>
      <c r="B1810" s="20"/>
      <c r="F1810" s="46"/>
      <c r="G1810" s="66">
        <f t="shared" si="74"/>
        <v>0</v>
      </c>
      <c r="H1810" s="45"/>
      <c r="I1810" s="45"/>
      <c r="J1810" s="35"/>
      <c r="K1810" s="35"/>
      <c r="L1810" s="35"/>
      <c r="M1810" s="49"/>
      <c r="N1810" s="26">
        <f>Table2[[#This Row],[Mileage]]*-0.25</f>
        <v>0</v>
      </c>
      <c r="O1810" s="13"/>
      <c r="P1810" s="35">
        <f>Table2[[#This Row],[Total Payment Received Before Fees]]+Table2[[#This Row],[Unit Cost]]+Table2[[#This Row],[Shipping Cost]]+Table2[[#This Row],[Amazon Fee]]+Table2[[#This Row],[Parking Fee]]+Table2[[#This Row],[Miscellaneous / Overhead]]</f>
        <v>0</v>
      </c>
      <c r="Q1810" s="38"/>
    </row>
    <row r="1811" spans="1:17">
      <c r="A1811" s="12"/>
      <c r="B1811" s="20"/>
      <c r="F1811" s="46"/>
      <c r="G1811" s="66">
        <f t="shared" ref="G1811:G1816" si="75">SUM(E1811:F1811)</f>
        <v>0</v>
      </c>
      <c r="H1811" s="45"/>
      <c r="I1811" s="45"/>
      <c r="J1811" s="35"/>
      <c r="K1811" s="35"/>
      <c r="L1811" s="35"/>
      <c r="M1811" s="49"/>
      <c r="N1811" s="26">
        <f>Table2[[#This Row],[Mileage]]*-0.25</f>
        <v>0</v>
      </c>
      <c r="O1811" s="13"/>
      <c r="P1811" s="35">
        <f>Table2[[#This Row],[Total Payment Received Before Fees]]+Table2[[#This Row],[Unit Cost]]+Table2[[#This Row],[Shipping Cost]]+Table2[[#This Row],[Amazon Fee]]+Table2[[#This Row],[Parking Fee]]+Table2[[#This Row],[Miscellaneous / Overhead]]</f>
        <v>0</v>
      </c>
      <c r="Q1811" s="38"/>
    </row>
    <row r="1812" spans="1:17">
      <c r="A1812" s="12"/>
      <c r="B1812" s="20"/>
      <c r="F1812" s="46"/>
      <c r="G1812" s="66">
        <f t="shared" si="75"/>
        <v>0</v>
      </c>
      <c r="H1812" s="45"/>
      <c r="I1812" s="45"/>
      <c r="J1812" s="35"/>
      <c r="K1812" s="35"/>
      <c r="L1812" s="35"/>
      <c r="M1812" s="49"/>
      <c r="N1812" s="26">
        <f>Table2[[#This Row],[Mileage]]*-0.25</f>
        <v>0</v>
      </c>
      <c r="O1812" s="13"/>
      <c r="P1812" s="35">
        <f>Table2[[#This Row],[Total Payment Received Before Fees]]+Table2[[#This Row],[Unit Cost]]+Table2[[#This Row],[Shipping Cost]]+Table2[[#This Row],[Amazon Fee]]+Table2[[#This Row],[Parking Fee]]+Table2[[#This Row],[Miscellaneous / Overhead]]</f>
        <v>0</v>
      </c>
      <c r="Q1812" s="38"/>
    </row>
    <row r="1813" spans="1:17">
      <c r="A1813" s="12"/>
      <c r="B1813" s="20"/>
      <c r="F1813" s="46"/>
      <c r="G1813" s="66">
        <f t="shared" si="75"/>
        <v>0</v>
      </c>
      <c r="H1813" s="45"/>
      <c r="I1813" s="45"/>
      <c r="J1813" s="35"/>
      <c r="K1813" s="35"/>
      <c r="L1813" s="35"/>
      <c r="M1813" s="49"/>
      <c r="N1813" s="26">
        <f>Table2[[#This Row],[Mileage]]*-0.25</f>
        <v>0</v>
      </c>
      <c r="O1813" s="13"/>
      <c r="P1813" s="35">
        <f>Table2[[#This Row],[Total Payment Received Before Fees]]+Table2[[#This Row],[Unit Cost]]+Table2[[#This Row],[Shipping Cost]]+Table2[[#This Row],[Amazon Fee]]+Table2[[#This Row],[Parking Fee]]+Table2[[#This Row],[Miscellaneous / Overhead]]</f>
        <v>0</v>
      </c>
      <c r="Q1813" s="38"/>
    </row>
    <row r="1814" spans="1:17">
      <c r="A1814" s="12"/>
      <c r="B1814" s="20"/>
      <c r="F1814" s="46"/>
      <c r="G1814" s="66">
        <f t="shared" si="75"/>
        <v>0</v>
      </c>
      <c r="H1814" s="45"/>
      <c r="I1814" s="45"/>
      <c r="J1814" s="35"/>
      <c r="K1814" s="35"/>
      <c r="L1814" s="35"/>
      <c r="M1814" s="49"/>
      <c r="N1814" s="26">
        <f>Table2[[#This Row],[Mileage]]*-0.25</f>
        <v>0</v>
      </c>
      <c r="O1814" s="13"/>
      <c r="P1814" s="35">
        <f>Table2[[#This Row],[Total Payment Received Before Fees]]+Table2[[#This Row],[Unit Cost]]+Table2[[#This Row],[Shipping Cost]]+Table2[[#This Row],[Amazon Fee]]+Table2[[#This Row],[Parking Fee]]+Table2[[#This Row],[Miscellaneous / Overhead]]</f>
        <v>0</v>
      </c>
      <c r="Q1814" s="38"/>
    </row>
    <row r="1815" spans="1:17">
      <c r="A1815" s="12"/>
      <c r="B1815" s="20"/>
      <c r="F1815" s="46"/>
      <c r="G1815" s="66">
        <f t="shared" si="75"/>
        <v>0</v>
      </c>
      <c r="H1815" s="45"/>
      <c r="I1815" s="45"/>
      <c r="J1815" s="35"/>
      <c r="K1815" s="35"/>
      <c r="L1815" s="35"/>
      <c r="M1815" s="49"/>
      <c r="N1815" s="26">
        <f>Table2[[#This Row],[Mileage]]*-0.25</f>
        <v>0</v>
      </c>
      <c r="O1815" s="13"/>
      <c r="P1815" s="35">
        <f>Table2[[#This Row],[Total Payment Received Before Fees]]+Table2[[#This Row],[Unit Cost]]+Table2[[#This Row],[Shipping Cost]]+Table2[[#This Row],[Amazon Fee]]+Table2[[#This Row],[Parking Fee]]+Table2[[#This Row],[Miscellaneous / Overhead]]</f>
        <v>0</v>
      </c>
      <c r="Q1815" s="38"/>
    </row>
    <row r="1816" spans="1:17">
      <c r="A1816" s="12"/>
      <c r="B1816" s="20"/>
      <c r="F1816" s="46"/>
      <c r="G1816" s="66">
        <f t="shared" si="75"/>
        <v>0</v>
      </c>
      <c r="H1816" s="45"/>
      <c r="I1816" s="45"/>
      <c r="J1816" s="35"/>
      <c r="K1816" s="35"/>
      <c r="L1816" s="35"/>
      <c r="M1816" s="49"/>
      <c r="N1816" s="26">
        <f>Table2[[#This Row],[Mileage]]*-0.25</f>
        <v>0</v>
      </c>
      <c r="O1816" s="13"/>
      <c r="P1816" s="35">
        <f>Table2[[#This Row],[Total Payment Received Before Fees]]+Table2[[#This Row],[Unit Cost]]+Table2[[#This Row],[Shipping Cost]]+Table2[[#This Row],[Amazon Fee]]+Table2[[#This Row],[Parking Fee]]+Table2[[#This Row],[Miscellaneous / Overhead]]</f>
        <v>0</v>
      </c>
      <c r="Q1816" s="38"/>
    </row>
    <row r="1817" spans="1:17" ht="16.5" thickBot="1">
      <c r="A1817" s="12"/>
      <c r="B1817" s="20"/>
      <c r="F1817" s="46"/>
      <c r="G1817" s="66">
        <f>SUM(E1817:F1817)</f>
        <v>0</v>
      </c>
      <c r="H1817" s="45"/>
      <c r="I1817" s="45"/>
      <c r="J1817" s="35">
        <f>-(G1817*0.15)</f>
        <v>0</v>
      </c>
      <c r="K1817" s="35"/>
      <c r="L1817" s="35"/>
      <c r="M1817" s="49"/>
      <c r="N1817" s="26">
        <f>Table2[[#This Row],[Mileage]]*-0.25</f>
        <v>0</v>
      </c>
      <c r="O1817" s="13"/>
      <c r="P1817" s="35">
        <f>Table2[[#This Row],[Total Payment Received Before Fees]]+Table2[[#This Row],[Unit Cost]]+Table2[[#This Row],[Shipping Cost]]+Table2[[#This Row],[Amazon Fee]]+Table2[[#This Row],[Parking Fee]]+Table2[[#This Row],[Miscellaneous / Overhead]]</f>
        <v>0</v>
      </c>
      <c r="Q1817" s="38"/>
    </row>
    <row r="1818" spans="1:17" ht="16.5" thickBot="1">
      <c r="D1818" s="91">
        <f>SUM(D3:D1817)</f>
        <v>1315</v>
      </c>
      <c r="E1818" s="120">
        <f>SUM(E3:E1817)+9.99+9.99</f>
        <v>17170.73999999986</v>
      </c>
      <c r="F1818" s="123">
        <f t="shared" ref="F1818:L1818" si="76">SUM(F3:F1817)</f>
        <v>5835.1299999998619</v>
      </c>
      <c r="G1818" s="120">
        <f t="shared" si="76"/>
        <v>23005.869999999781</v>
      </c>
      <c r="H1818" s="92" t="e">
        <f t="shared" si="76"/>
        <v>#REF!</v>
      </c>
      <c r="I1818" s="93">
        <f t="shared" si="76"/>
        <v>-4237.3300000000063</v>
      </c>
      <c r="J1818" s="94">
        <f t="shared" si="76"/>
        <v>-3398.0568999999978</v>
      </c>
      <c r="K1818" s="93">
        <f t="shared" si="76"/>
        <v>-35</v>
      </c>
      <c r="L1818" s="95">
        <f t="shared" si="76"/>
        <v>-4685.1799999999985</v>
      </c>
      <c r="M1818" s="96">
        <f>SUM(Table2[Mileage])</f>
        <v>1953</v>
      </c>
      <c r="N1818" s="97">
        <f>SUM(N204:N1817)</f>
        <v>-488.25</v>
      </c>
      <c r="P1818" s="98" t="e">
        <f>SUM(P3:P1817)</f>
        <v>#REF!</v>
      </c>
      <c r="Q1818" s="99" t="s">
        <v>832</v>
      </c>
    </row>
    <row r="1819" spans="1:17" ht="16.5" thickBot="1">
      <c r="D1819" s="100" t="s">
        <v>801</v>
      </c>
      <c r="E1819" s="101" t="s">
        <v>802</v>
      </c>
      <c r="F1819" s="128" t="s">
        <v>803</v>
      </c>
      <c r="G1819" s="121" t="s">
        <v>804</v>
      </c>
      <c r="H1819" s="101" t="s">
        <v>806</v>
      </c>
      <c r="I1819" s="102" t="s">
        <v>807</v>
      </c>
      <c r="J1819" s="102" t="s">
        <v>808</v>
      </c>
      <c r="K1819" s="102" t="s">
        <v>809</v>
      </c>
      <c r="L1819" s="102" t="s">
        <v>810</v>
      </c>
      <c r="M1819" s="103" t="s">
        <v>2861</v>
      </c>
      <c r="N1819" s="101" t="s">
        <v>2862</v>
      </c>
    </row>
    <row r="1820" spans="1:17" ht="16.5" thickBot="1">
      <c r="E1820" s="37"/>
      <c r="F1820" s="39"/>
      <c r="G1820" s="37"/>
      <c r="H1820" s="37"/>
      <c r="I1820" s="37"/>
      <c r="J1820" s="35"/>
      <c r="K1820" s="37"/>
      <c r="L1820" s="104" t="e">
        <f>SUM(H1818:L1818)+N1818</f>
        <v>#REF!</v>
      </c>
      <c r="M1820" s="105"/>
      <c r="N1820" s="106"/>
      <c r="P1820" s="107">
        <f>-1180.51-350.91</f>
        <v>-1531.42</v>
      </c>
      <c r="Q1820" s="108" t="s">
        <v>820</v>
      </c>
    </row>
    <row r="1821" spans="1:17" ht="16.5" thickBot="1">
      <c r="E1821" s="37"/>
      <c r="F1821" s="39"/>
      <c r="G1821" s="37"/>
      <c r="H1821" s="37"/>
      <c r="I1821" s="37"/>
      <c r="J1821" s="35"/>
      <c r="K1821" s="37"/>
      <c r="L1821" s="109" t="s">
        <v>811</v>
      </c>
      <c r="M1821" s="105"/>
      <c r="N1821" s="110"/>
      <c r="P1821" s="111">
        <f>-1083.9-605-110</f>
        <v>-1798.9</v>
      </c>
      <c r="Q1821" s="112" t="s">
        <v>814</v>
      </c>
    </row>
    <row r="1822" spans="1:17" ht="16.5" thickBot="1">
      <c r="E1822" s="37"/>
      <c r="F1822" s="39"/>
      <c r="G1822" s="37"/>
      <c r="H1822" s="37"/>
      <c r="I1822" s="37"/>
      <c r="J1822" s="35"/>
      <c r="K1822" s="37"/>
      <c r="L1822" s="37"/>
      <c r="N1822" s="37"/>
      <c r="P1822" s="114">
        <f>-6452.22-5120.62</f>
        <v>-11572.84</v>
      </c>
      <c r="Q1822" s="115" t="s">
        <v>815</v>
      </c>
    </row>
    <row r="1823" spans="1:17" ht="16.5" thickBot="1">
      <c r="K1823" s="116" t="e">
        <f>L1820-J1818</f>
        <v>#REF!</v>
      </c>
    </row>
    <row r="1824" spans="1:17" ht="16.5" thickBot="1">
      <c r="K1824" s="116">
        <f>G1818+J1818</f>
        <v>19607.813099999781</v>
      </c>
      <c r="P1824" s="107">
        <f>11+512.79+656.72+350.91</f>
        <v>1531.42</v>
      </c>
      <c r="Q1824" s="108" t="s">
        <v>821</v>
      </c>
    </row>
    <row r="1825" spans="11:17" ht="16.5" thickBot="1">
      <c r="K1825" s="116" t="e">
        <f>G1818+L1820</f>
        <v>#REF!</v>
      </c>
      <c r="P1825" s="111">
        <f>558+726+863</f>
        <v>2147</v>
      </c>
      <c r="Q1825" s="112" t="s">
        <v>816</v>
      </c>
    </row>
    <row r="1826" spans="11:17" ht="16.5" thickBot="1">
      <c r="P1826" s="114">
        <f>(G1818+J1818)-11-130-50-100-278-512.79-726-656.72-350.91-863</f>
        <v>15929.393099999779</v>
      </c>
      <c r="Q1826" s="115" t="s">
        <v>817</v>
      </c>
    </row>
    <row r="1827" spans="11:17" ht="16.5" thickBot="1"/>
    <row r="1828" spans="11:17" ht="16.5" thickBot="1">
      <c r="P1828" s="107">
        <f>P1824+P1820</f>
        <v>0</v>
      </c>
      <c r="Q1828" s="108" t="s">
        <v>822</v>
      </c>
    </row>
    <row r="1829" spans="11:17" ht="16.5" thickBot="1">
      <c r="P1829" s="111">
        <f>P1825+P1821</f>
        <v>348.09999999999991</v>
      </c>
      <c r="Q1829" s="112" t="s">
        <v>818</v>
      </c>
    </row>
    <row r="1830" spans="11:17" ht="16.5" thickBot="1">
      <c r="P1830" s="114">
        <f>P1826+P1822</f>
        <v>4356.5530999997791</v>
      </c>
      <c r="Q1830" s="115" t="s">
        <v>819</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pageSetUpPr autoPageBreaks="0"/>
  </sheetPr>
  <dimension ref="B1:S30"/>
  <sheetViews>
    <sheetView workbookViewId="0">
      <selection activeCell="L23" sqref="L23"/>
    </sheetView>
  </sheetViews>
  <sheetFormatPr defaultColWidth="8.625" defaultRowHeight="15.75"/>
  <cols>
    <col min="1" max="16" width="8.625" style="194"/>
    <col min="17" max="17" width="8.625" style="310"/>
    <col min="18" max="16384" width="8.625" style="194"/>
  </cols>
  <sheetData>
    <row r="1" spans="2:19">
      <c r="E1" s="193"/>
      <c r="F1" s="193"/>
      <c r="G1" s="193"/>
      <c r="H1" s="193"/>
      <c r="I1" s="193"/>
      <c r="J1" s="193"/>
      <c r="K1" s="193"/>
      <c r="L1" s="193"/>
      <c r="M1" s="193"/>
      <c r="N1" s="193"/>
      <c r="O1" s="193"/>
      <c r="P1" s="193"/>
    </row>
    <row r="2" spans="2:19">
      <c r="S2" s="311" t="s">
        <v>14738</v>
      </c>
    </row>
    <row r="5" spans="2:19">
      <c r="B5" s="311" t="s">
        <v>14737</v>
      </c>
    </row>
    <row r="27" spans="2:6">
      <c r="F27" s="194" t="s">
        <v>2407</v>
      </c>
    </row>
    <row r="30" spans="2:6">
      <c r="B30" s="311" t="s">
        <v>14739</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37" r:id="rId4" name="Button 17">
              <controlPr defaultSize="0" print="0" autoFill="0" autoPict="0" macro="[0]!updateStock">
                <anchor moveWithCells="1" sizeWithCells="1">
                  <from>
                    <xdr:col>0</xdr:col>
                    <xdr:colOff>285750</xdr:colOff>
                    <xdr:row>6</xdr:row>
                    <xdr:rowOff>0</xdr:rowOff>
                  </from>
                  <to>
                    <xdr:col>4</xdr:col>
                    <xdr:colOff>0</xdr:colOff>
                    <xdr:row>9</xdr:row>
                    <xdr:rowOff>76200</xdr:rowOff>
                  </to>
                </anchor>
              </controlPr>
            </control>
          </mc:Choice>
        </mc:AlternateContent>
        <mc:AlternateContent xmlns:mc="http://schemas.openxmlformats.org/markup-compatibility/2006">
          <mc:Choice Requires="x14">
            <control shapeId="5138" r:id="rId5" name="Button 18">
              <controlPr defaultSize="0" print="0" autoFill="0" autoPict="0" macro="[0]!delistProducts">
                <anchor moveWithCells="1" sizeWithCells="1">
                  <from>
                    <xdr:col>0</xdr:col>
                    <xdr:colOff>295275</xdr:colOff>
                    <xdr:row>10</xdr:row>
                    <xdr:rowOff>38100</xdr:rowOff>
                  </from>
                  <to>
                    <xdr:col>4</xdr:col>
                    <xdr:colOff>9525</xdr:colOff>
                    <xdr:row>14</xdr:row>
                    <xdr:rowOff>38100</xdr:rowOff>
                  </to>
                </anchor>
              </controlPr>
            </control>
          </mc:Choice>
        </mc:AlternateContent>
        <mc:AlternateContent xmlns:mc="http://schemas.openxmlformats.org/markup-compatibility/2006">
          <mc:Choice Requires="x14">
            <control shapeId="5139" r:id="rId6" name="Button 19">
              <controlPr defaultSize="0" print="0" autoFill="0" autoPict="0" macro="[0]!orderReport">
                <anchor moveWithCells="1" sizeWithCells="1">
                  <from>
                    <xdr:col>0</xdr:col>
                    <xdr:colOff>323850</xdr:colOff>
                    <xdr:row>14</xdr:row>
                    <xdr:rowOff>161925</xdr:rowOff>
                  </from>
                  <to>
                    <xdr:col>4</xdr:col>
                    <xdr:colOff>28575</xdr:colOff>
                    <xdr:row>18</xdr:row>
                    <xdr:rowOff>133350</xdr:rowOff>
                  </to>
                </anchor>
              </controlPr>
            </control>
          </mc:Choice>
        </mc:AlternateContent>
        <mc:AlternateContent xmlns:mc="http://schemas.openxmlformats.org/markup-compatibility/2006">
          <mc:Choice Requires="x14">
            <control shapeId="5140" r:id="rId7" name="Button 20">
              <controlPr defaultSize="0" print="0" autoFill="0" autoPict="0" macro="[0]!newItems">
                <anchor moveWithCells="1" sizeWithCells="1">
                  <from>
                    <xdr:col>7</xdr:col>
                    <xdr:colOff>581025</xdr:colOff>
                    <xdr:row>40</xdr:row>
                    <xdr:rowOff>57150</xdr:rowOff>
                  </from>
                  <to>
                    <xdr:col>11</xdr:col>
                    <xdr:colOff>285750</xdr:colOff>
                    <xdr:row>44</xdr:row>
                    <xdr:rowOff>57150</xdr:rowOff>
                  </to>
                </anchor>
              </controlPr>
            </control>
          </mc:Choice>
        </mc:AlternateContent>
        <mc:AlternateContent xmlns:mc="http://schemas.openxmlformats.org/markup-compatibility/2006">
          <mc:Choice Requires="x14">
            <control shapeId="5141" r:id="rId8" name="Button 21">
              <controlPr defaultSize="0" print="0" autoFill="0" autoPict="0" macro="[0]!generatePayPalShip">
                <anchor moveWithCells="1" sizeWithCells="1">
                  <from>
                    <xdr:col>4</xdr:col>
                    <xdr:colOff>95250</xdr:colOff>
                    <xdr:row>6</xdr:row>
                    <xdr:rowOff>9525</xdr:rowOff>
                  </from>
                  <to>
                    <xdr:col>7</xdr:col>
                    <xdr:colOff>276225</xdr:colOff>
                    <xdr:row>9</xdr:row>
                    <xdr:rowOff>76200</xdr:rowOff>
                  </to>
                </anchor>
              </controlPr>
            </control>
          </mc:Choice>
        </mc:AlternateContent>
        <mc:AlternateContent xmlns:mc="http://schemas.openxmlformats.org/markup-compatibility/2006">
          <mc:Choice Requires="x14">
            <control shapeId="5142" r:id="rId9" name="Button 22">
              <controlPr defaultSize="0" print="0" autoFill="0" autoPict="0" macro="[0]!generateShippingConfirm">
                <anchor moveWithCells="1" sizeWithCells="1">
                  <from>
                    <xdr:col>4</xdr:col>
                    <xdr:colOff>95250</xdr:colOff>
                    <xdr:row>10</xdr:row>
                    <xdr:rowOff>28575</xdr:rowOff>
                  </from>
                  <to>
                    <xdr:col>7</xdr:col>
                    <xdr:colOff>276225</xdr:colOff>
                    <xdr:row>14</xdr:row>
                    <xdr:rowOff>19050</xdr:rowOff>
                  </to>
                </anchor>
              </controlPr>
            </control>
          </mc:Choice>
        </mc:AlternateContent>
        <mc:AlternateContent xmlns:mc="http://schemas.openxmlformats.org/markup-compatibility/2006">
          <mc:Choice Requires="x14">
            <control shapeId="5143" r:id="rId10" name="Button 23">
              <controlPr defaultSize="0" print="0" autoFill="0" autoPict="0" macro="[0]!fbaReorderRpt">
                <anchor moveWithCells="1" sizeWithCells="1">
                  <from>
                    <xdr:col>17</xdr:col>
                    <xdr:colOff>95250</xdr:colOff>
                    <xdr:row>2</xdr:row>
                    <xdr:rowOff>76200</xdr:rowOff>
                  </from>
                  <to>
                    <xdr:col>22</xdr:col>
                    <xdr:colOff>47625</xdr:colOff>
                    <xdr:row>9</xdr:row>
                    <xdr:rowOff>66675</xdr:rowOff>
                  </to>
                </anchor>
              </controlPr>
            </control>
          </mc:Choice>
        </mc:AlternateContent>
        <mc:AlternateContent xmlns:mc="http://schemas.openxmlformats.org/markup-compatibility/2006">
          <mc:Choice Requires="x14">
            <control shapeId="5147" r:id="rId11" name="Button 27">
              <controlPr defaultSize="0" print="0" autoFill="0" autoPict="0" macro="[0]!init">
                <anchor moveWithCells="1" sizeWithCells="1">
                  <from>
                    <xdr:col>8</xdr:col>
                    <xdr:colOff>38100</xdr:colOff>
                    <xdr:row>10</xdr:row>
                    <xdr:rowOff>0</xdr:rowOff>
                  </from>
                  <to>
                    <xdr:col>11</xdr:col>
                    <xdr:colOff>266700</xdr:colOff>
                    <xdr:row>14</xdr:row>
                    <xdr:rowOff>0</xdr:rowOff>
                  </to>
                </anchor>
              </controlPr>
            </control>
          </mc:Choice>
        </mc:AlternateContent>
        <mc:AlternateContent xmlns:mc="http://schemas.openxmlformats.org/markup-compatibility/2006">
          <mc:Choice Requires="x14">
            <control shapeId="5148" r:id="rId12" name="Button 28">
              <controlPr defaultSize="0" print="0" autoFill="0" autoPict="0" macro="[0]!generatePayPalShipWmt">
                <anchor moveWithCells="1" sizeWithCells="1">
                  <from>
                    <xdr:col>8</xdr:col>
                    <xdr:colOff>28575</xdr:colOff>
                    <xdr:row>15</xdr:row>
                    <xdr:rowOff>0</xdr:rowOff>
                  </from>
                  <to>
                    <xdr:col>11</xdr:col>
                    <xdr:colOff>257175</xdr:colOff>
                    <xdr:row>18</xdr:row>
                    <xdr:rowOff>57150</xdr:rowOff>
                  </to>
                </anchor>
              </controlPr>
            </control>
          </mc:Choice>
        </mc:AlternateContent>
        <mc:AlternateContent xmlns:mc="http://schemas.openxmlformats.org/markup-compatibility/2006">
          <mc:Choice Requires="x14">
            <control shapeId="5149" r:id="rId13" name="Button 29">
              <controlPr defaultSize="0" print="0" autoFill="0" autoPict="0" macro="[0]!ConfirmWalmartOrders">
                <anchor moveWithCells="1" sizeWithCells="1">
                  <from>
                    <xdr:col>8</xdr:col>
                    <xdr:colOff>38100</xdr:colOff>
                    <xdr:row>19</xdr:row>
                    <xdr:rowOff>47625</xdr:rowOff>
                  </from>
                  <to>
                    <xdr:col>11</xdr:col>
                    <xdr:colOff>266700</xdr:colOff>
                    <xdr:row>23</xdr:row>
                    <xdr:rowOff>19050</xdr:rowOff>
                  </to>
                </anchor>
              </controlPr>
            </control>
          </mc:Choice>
        </mc:AlternateContent>
        <mc:AlternateContent xmlns:mc="http://schemas.openxmlformats.org/markup-compatibility/2006">
          <mc:Choice Requires="x14">
            <control shapeId="5150" r:id="rId14" name="Button 30">
              <controlPr defaultSize="0" print="0" autoFill="0" autoPict="0" macro="[0]!integrateCatReports">
                <anchor moveWithCells="1" sizeWithCells="1">
                  <from>
                    <xdr:col>0</xdr:col>
                    <xdr:colOff>276225</xdr:colOff>
                    <xdr:row>30</xdr:row>
                    <xdr:rowOff>95250</xdr:rowOff>
                  </from>
                  <to>
                    <xdr:col>4</xdr:col>
                    <xdr:colOff>0</xdr:colOff>
                    <xdr:row>34</xdr:row>
                    <xdr:rowOff>76200</xdr:rowOff>
                  </to>
                </anchor>
              </controlPr>
            </control>
          </mc:Choice>
        </mc:AlternateContent>
        <mc:AlternateContent xmlns:mc="http://schemas.openxmlformats.org/markup-compatibility/2006">
          <mc:Choice Requires="x14">
            <control shapeId="5151" r:id="rId15" name="Button 31">
              <controlPr defaultSize="0" print="0" autoFill="0" autoPict="0" macro="[0]!checkSuppressed">
                <anchor moveWithCells="1" sizeWithCells="1">
                  <from>
                    <xdr:col>4</xdr:col>
                    <xdr:colOff>104775</xdr:colOff>
                    <xdr:row>31</xdr:row>
                    <xdr:rowOff>0</xdr:rowOff>
                  </from>
                  <to>
                    <xdr:col>7</xdr:col>
                    <xdr:colOff>209550</xdr:colOff>
                    <xdr:row>34</xdr:row>
                    <xdr:rowOff>76200</xdr:rowOff>
                  </to>
                </anchor>
              </controlPr>
            </control>
          </mc:Choice>
        </mc:AlternateContent>
        <mc:AlternateContent xmlns:mc="http://schemas.openxmlformats.org/markup-compatibility/2006">
          <mc:Choice Requires="x14">
            <control shapeId="5152" r:id="rId16" name="Button 32">
              <controlPr defaultSize="0" print="0" autoFill="0" autoPict="0" macro="[0]!UnlistedWalmartItems">
                <anchor moveWithCells="1" sizeWithCells="1">
                  <from>
                    <xdr:col>8</xdr:col>
                    <xdr:colOff>0</xdr:colOff>
                    <xdr:row>31</xdr:row>
                    <xdr:rowOff>0</xdr:rowOff>
                  </from>
                  <to>
                    <xdr:col>11</xdr:col>
                    <xdr:colOff>28575</xdr:colOff>
                    <xdr:row>34</xdr:row>
                    <xdr:rowOff>85725</xdr:rowOff>
                  </to>
                </anchor>
              </controlPr>
            </control>
          </mc:Choice>
        </mc:AlternateContent>
        <mc:AlternateContent xmlns:mc="http://schemas.openxmlformats.org/markup-compatibility/2006">
          <mc:Choice Requires="x14">
            <control shapeId="5153" r:id="rId17" name="Button 33">
              <controlPr defaultSize="0" print="0" autoFill="0" autoPict="0" macro="[0]!CostAnalytics">
                <anchor moveWithCells="1" sizeWithCells="1">
                  <from>
                    <xdr:col>0</xdr:col>
                    <xdr:colOff>276225</xdr:colOff>
                    <xdr:row>35</xdr:row>
                    <xdr:rowOff>57150</xdr:rowOff>
                  </from>
                  <to>
                    <xdr:col>4</xdr:col>
                    <xdr:colOff>0</xdr:colOff>
                    <xdr:row>39</xdr:row>
                    <xdr:rowOff>38100</xdr:rowOff>
                  </to>
                </anchor>
              </controlPr>
            </control>
          </mc:Choice>
        </mc:AlternateContent>
        <mc:AlternateContent xmlns:mc="http://schemas.openxmlformats.org/markup-compatibility/2006">
          <mc:Choice Requires="x14">
            <control shapeId="5154" r:id="rId18" name="Button 34">
              <controlPr defaultSize="0" print="0" autoFill="0" autoPict="0" macro="[0]!FixLowPrices">
                <anchor moveWithCells="1" sizeWithCells="1">
                  <from>
                    <xdr:col>4</xdr:col>
                    <xdr:colOff>104775</xdr:colOff>
                    <xdr:row>35</xdr:row>
                    <xdr:rowOff>76200</xdr:rowOff>
                  </from>
                  <to>
                    <xdr:col>7</xdr:col>
                    <xdr:colOff>209550</xdr:colOff>
                    <xdr:row>39</xdr:row>
                    <xdr:rowOff>47625</xdr:rowOff>
                  </to>
                </anchor>
              </controlPr>
            </control>
          </mc:Choice>
        </mc:AlternateContent>
        <mc:AlternateContent xmlns:mc="http://schemas.openxmlformats.org/markup-compatibility/2006">
          <mc:Choice Requires="x14">
            <control shapeId="5155" r:id="rId19" name="Button 35">
              <controlPr defaultSize="0" print="0" autoFill="0" autoPict="0" macro="[0]!AssignMasterSalesPrice">
                <anchor moveWithCells="1" sizeWithCells="1">
                  <from>
                    <xdr:col>8</xdr:col>
                    <xdr:colOff>0</xdr:colOff>
                    <xdr:row>35</xdr:row>
                    <xdr:rowOff>76200</xdr:rowOff>
                  </from>
                  <to>
                    <xdr:col>11</xdr:col>
                    <xdr:colOff>28575</xdr:colOff>
                    <xdr:row>39</xdr:row>
                    <xdr:rowOff>47625</xdr:rowOff>
                  </to>
                </anchor>
              </controlPr>
            </control>
          </mc:Choice>
        </mc:AlternateContent>
        <mc:AlternateContent xmlns:mc="http://schemas.openxmlformats.org/markup-compatibility/2006">
          <mc:Choice Requires="x14">
            <control shapeId="5156" r:id="rId20" name="Button 36">
              <controlPr defaultSize="0" print="0" autoFill="0" autoPict="0" macro="[0]!itemRepricing">
                <anchor moveWithCells="1" sizeWithCells="1">
                  <from>
                    <xdr:col>0</xdr:col>
                    <xdr:colOff>219075</xdr:colOff>
                    <xdr:row>40</xdr:row>
                    <xdr:rowOff>57150</xdr:rowOff>
                  </from>
                  <to>
                    <xdr:col>4</xdr:col>
                    <xdr:colOff>47625</xdr:colOff>
                    <xdr:row>44</xdr:row>
                    <xdr:rowOff>47625</xdr:rowOff>
                  </to>
                </anchor>
              </controlPr>
            </control>
          </mc:Choice>
        </mc:AlternateContent>
        <mc:AlternateContent xmlns:mc="http://schemas.openxmlformats.org/markup-compatibility/2006">
          <mc:Choice Requires="x14">
            <control shapeId="5157" r:id="rId21" name="Button 37">
              <controlPr defaultSize="0" print="0" autoFill="0" autoPict="0" macro="[0]!generatePackingSlips">
                <anchor moveWithCells="1" sizeWithCells="1">
                  <from>
                    <xdr:col>4</xdr:col>
                    <xdr:colOff>104775</xdr:colOff>
                    <xdr:row>15</xdr:row>
                    <xdr:rowOff>0</xdr:rowOff>
                  </from>
                  <to>
                    <xdr:col>7</xdr:col>
                    <xdr:colOff>285750</xdr:colOff>
                    <xdr:row>18</xdr:row>
                    <xdr:rowOff>76200</xdr:rowOff>
                  </to>
                </anchor>
              </controlPr>
            </control>
          </mc:Choice>
        </mc:AlternateContent>
        <mc:AlternateContent xmlns:mc="http://schemas.openxmlformats.org/markup-compatibility/2006">
          <mc:Choice Requires="x14">
            <control shapeId="5159" r:id="rId22" name="Button 39">
              <controlPr defaultSize="0" print="0" autoFill="0" autoPict="0" macro="[0]!UpdateWmtPrices">
                <anchor moveWithCells="1" sizeWithCells="1">
                  <from>
                    <xdr:col>8</xdr:col>
                    <xdr:colOff>9525</xdr:colOff>
                    <xdr:row>6</xdr:row>
                    <xdr:rowOff>47625</xdr:rowOff>
                  </from>
                  <to>
                    <xdr:col>11</xdr:col>
                    <xdr:colOff>238125</xdr:colOff>
                    <xdr:row>9</xdr:row>
                    <xdr:rowOff>66675</xdr:rowOff>
                  </to>
                </anchor>
              </controlPr>
            </control>
          </mc:Choice>
        </mc:AlternateContent>
        <mc:AlternateContent xmlns:mc="http://schemas.openxmlformats.org/markup-compatibility/2006">
          <mc:Choice Requires="x14">
            <control shapeId="5160" r:id="rId23" name="Button 40">
              <controlPr defaultSize="0" print="0" autoFill="0" autoPict="0" macro="[0]!init">
                <anchor moveWithCells="1" sizeWithCells="1">
                  <from>
                    <xdr:col>4</xdr:col>
                    <xdr:colOff>76200</xdr:colOff>
                    <xdr:row>19</xdr:row>
                    <xdr:rowOff>38100</xdr:rowOff>
                  </from>
                  <to>
                    <xdr:col>7</xdr:col>
                    <xdr:colOff>304800</xdr:colOff>
                    <xdr:row>23</xdr:row>
                    <xdr:rowOff>38100</xdr:rowOff>
                  </to>
                </anchor>
              </controlPr>
            </control>
          </mc:Choice>
        </mc:AlternateContent>
        <mc:AlternateContent xmlns:mc="http://schemas.openxmlformats.org/markup-compatibility/2006">
          <mc:Choice Requires="x14">
            <control shapeId="5161" r:id="rId24" name="Button 41">
              <controlPr defaultSize="0" print="0" autoFill="0" autoPict="0" macro="[0]!init">
                <anchor moveWithCells="1" sizeWithCells="1">
                  <from>
                    <xdr:col>17</xdr:col>
                    <xdr:colOff>85725</xdr:colOff>
                    <xdr:row>10</xdr:row>
                    <xdr:rowOff>47625</xdr:rowOff>
                  </from>
                  <to>
                    <xdr:col>22</xdr:col>
                    <xdr:colOff>47625</xdr:colOff>
                    <xdr:row>17</xdr:row>
                    <xdr:rowOff>38100</xdr:rowOff>
                  </to>
                </anchor>
              </controlPr>
            </control>
          </mc:Choice>
        </mc:AlternateContent>
        <mc:AlternateContent xmlns:mc="http://schemas.openxmlformats.org/markup-compatibility/2006">
          <mc:Choice Requires="x14">
            <control shapeId="5162" r:id="rId25" name="Button 42">
              <controlPr defaultSize="0" print="0" autoFill="0" autoPict="0" macro="[0]!unsoldItemFinderM">
                <anchor moveWithCells="1" sizeWithCells="1">
                  <from>
                    <xdr:col>4</xdr:col>
                    <xdr:colOff>200025</xdr:colOff>
                    <xdr:row>40</xdr:row>
                    <xdr:rowOff>76200</xdr:rowOff>
                  </from>
                  <to>
                    <xdr:col>7</xdr:col>
                    <xdr:colOff>228600</xdr:colOff>
                    <xdr:row>44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autoPageBreaks="0"/>
  </sheetPr>
  <dimension ref="A1:AW7766"/>
  <sheetViews>
    <sheetView tabSelected="1" zoomScale="80" zoomScaleNormal="80" zoomScalePageLayoutView="70" workbookViewId="0">
      <pane ySplit="1" topLeftCell="A2" activePane="bottomLeft" state="frozen"/>
      <selection pane="bottomLeft" activeCell="C10" sqref="C10"/>
    </sheetView>
  </sheetViews>
  <sheetFormatPr defaultColWidth="20.625" defaultRowHeight="20.100000000000001" customHeight="1"/>
  <cols>
    <col min="1" max="1" width="20.625" style="5"/>
    <col min="2" max="2" width="20.625" style="168"/>
    <col min="3" max="3" width="25.625" style="167" customWidth="1"/>
    <col min="4" max="4" width="31.375" style="5" customWidth="1"/>
    <col min="5" max="5" width="19.25" style="320" customWidth="1"/>
    <col min="6" max="6" width="20.625" style="191"/>
    <col min="7" max="7" width="20.625" style="192"/>
    <col min="8" max="8" width="20.625" style="5"/>
    <col min="9" max="9" width="20.625" style="175"/>
    <col min="10" max="10" width="20.625" style="191"/>
    <col min="11" max="14" width="20.625" style="5"/>
    <col min="15" max="15" width="25.375" style="5" bestFit="1" customWidth="1"/>
    <col min="16" max="20" width="20.625" style="5"/>
    <col min="21" max="21" width="20.625" style="171"/>
    <col min="22" max="16384" width="20.625" style="5"/>
  </cols>
  <sheetData>
    <row r="1" spans="1:49" s="350" customFormat="1" ht="20.100000000000001" customHeight="1">
      <c r="A1" s="195" t="s">
        <v>0</v>
      </c>
      <c r="B1" s="347" t="s">
        <v>526</v>
      </c>
      <c r="C1" s="348" t="s">
        <v>10277</v>
      </c>
      <c r="D1" s="195" t="s">
        <v>525</v>
      </c>
      <c r="E1" s="195" t="s">
        <v>10278</v>
      </c>
      <c r="F1" s="349" t="s">
        <v>10279</v>
      </c>
      <c r="G1" s="195" t="s">
        <v>8443</v>
      </c>
      <c r="H1" s="195" t="s">
        <v>8445</v>
      </c>
      <c r="I1" s="197" t="s">
        <v>10280</v>
      </c>
      <c r="J1" s="349" t="s">
        <v>10281</v>
      </c>
      <c r="K1" s="195" t="s">
        <v>10282</v>
      </c>
      <c r="L1" s="195" t="s">
        <v>14740</v>
      </c>
      <c r="M1" s="195" t="s">
        <v>14741</v>
      </c>
      <c r="N1" s="195" t="s">
        <v>12778</v>
      </c>
      <c r="O1" s="195" t="s">
        <v>12779</v>
      </c>
      <c r="P1" s="195" t="s">
        <v>12702</v>
      </c>
      <c r="Q1" s="350" t="s">
        <v>10283</v>
      </c>
      <c r="R1" s="350" t="s">
        <v>10310</v>
      </c>
      <c r="S1" s="350" t="s">
        <v>10284</v>
      </c>
      <c r="T1" s="350" t="s">
        <v>10285</v>
      </c>
      <c r="U1" s="351" t="s">
        <v>10286</v>
      </c>
      <c r="V1" s="350" t="s">
        <v>10287</v>
      </c>
      <c r="W1" s="350" t="s">
        <v>10288</v>
      </c>
      <c r="X1" s="350" t="s">
        <v>10289</v>
      </c>
      <c r="Y1" s="350" t="s">
        <v>10290</v>
      </c>
      <c r="Z1" s="350" t="s">
        <v>10291</v>
      </c>
      <c r="AA1" s="350" t="s">
        <v>10292</v>
      </c>
      <c r="AB1" s="350" t="s">
        <v>10293</v>
      </c>
      <c r="AC1" s="350" t="s">
        <v>10294</v>
      </c>
      <c r="AD1" s="350" t="s">
        <v>10295</v>
      </c>
      <c r="AE1" s="350" t="s">
        <v>10296</v>
      </c>
      <c r="AF1" s="350" t="s">
        <v>10297</v>
      </c>
      <c r="AG1" s="350" t="s">
        <v>10298</v>
      </c>
      <c r="AH1" s="350" t="s">
        <v>10299</v>
      </c>
      <c r="AI1" s="350" t="s">
        <v>10300</v>
      </c>
      <c r="AJ1" s="350" t="s">
        <v>10301</v>
      </c>
      <c r="AK1" s="350" t="s">
        <v>10302</v>
      </c>
      <c r="AL1" s="350" t="s">
        <v>10303</v>
      </c>
      <c r="AM1" s="350" t="s">
        <v>10304</v>
      </c>
      <c r="AN1" s="350" t="s">
        <v>10305</v>
      </c>
      <c r="AO1" s="350" t="s">
        <v>10306</v>
      </c>
      <c r="AP1" s="350" t="s">
        <v>10307</v>
      </c>
      <c r="AQ1" s="350" t="s">
        <v>10308</v>
      </c>
      <c r="AR1" s="350" t="s">
        <v>10309</v>
      </c>
      <c r="AS1" s="350" t="s">
        <v>10311</v>
      </c>
      <c r="AT1" s="350" t="s">
        <v>10312</v>
      </c>
      <c r="AU1" s="350" t="s">
        <v>10313</v>
      </c>
      <c r="AV1" s="350" t="s">
        <v>10314</v>
      </c>
      <c r="AW1" s="350" t="s">
        <v>10315</v>
      </c>
    </row>
    <row r="2" spans="1:49" ht="20.100000000000001" customHeight="1">
      <c r="A2" s="331">
        <v>1</v>
      </c>
      <c r="B2" s="178"/>
      <c r="C2" s="196" t="s">
        <v>524</v>
      </c>
      <c r="D2" s="197">
        <v>236</v>
      </c>
      <c r="E2" s="321">
        <v>4</v>
      </c>
      <c r="F2" s="319">
        <v>14.99</v>
      </c>
      <c r="G2" s="198" t="s">
        <v>8444</v>
      </c>
      <c r="H2" s="198">
        <v>0</v>
      </c>
      <c r="I2" s="200">
        <v>41552</v>
      </c>
      <c r="J2" s="319">
        <f>F2*0.85-5-E2</f>
        <v>3.7415000000000003</v>
      </c>
      <c r="K2" s="198" t="s">
        <v>731</v>
      </c>
      <c r="L2" s="198" t="s">
        <v>731</v>
      </c>
      <c r="M2" s="198" t="s">
        <v>731</v>
      </c>
      <c r="N2" s="291">
        <v>42337</v>
      </c>
      <c r="O2" s="198">
        <v>930</v>
      </c>
      <c r="P2" s="198"/>
      <c r="Q2" s="169"/>
      <c r="R2" s="169"/>
      <c r="S2" s="169"/>
      <c r="T2" s="169"/>
      <c r="U2" s="170"/>
    </row>
    <row r="3" spans="1:49" ht="20.100000000000001" customHeight="1">
      <c r="A3" s="331">
        <v>2</v>
      </c>
      <c r="B3" s="178"/>
      <c r="C3" s="196"/>
      <c r="D3" s="197">
        <v>41732</v>
      </c>
      <c r="E3" s="198"/>
      <c r="F3" s="319" t="s">
        <v>17578</v>
      </c>
      <c r="G3" s="198" t="s">
        <v>8444</v>
      </c>
      <c r="H3" s="201">
        <v>0</v>
      </c>
      <c r="I3" s="200"/>
      <c r="J3" s="319" t="e">
        <f t="shared" ref="J3:J66" si="0">F3*0.85-5-E3</f>
        <v>#VALUE!</v>
      </c>
      <c r="K3" s="198"/>
      <c r="L3" s="198"/>
      <c r="M3" s="198" t="s">
        <v>2395</v>
      </c>
      <c r="N3" s="198"/>
      <c r="O3" s="198"/>
      <c r="P3" s="198"/>
      <c r="Q3" s="169"/>
      <c r="R3" s="169"/>
      <c r="S3" s="169"/>
      <c r="T3" s="169"/>
      <c r="U3" s="170"/>
      <c r="AK3" s="5" t="s">
        <v>14958</v>
      </c>
      <c r="AL3" s="5" t="s">
        <v>14959</v>
      </c>
      <c r="AM3" s="5" t="s">
        <v>14960</v>
      </c>
      <c r="AN3" s="5" t="s">
        <v>14961</v>
      </c>
    </row>
    <row r="4" spans="1:49" ht="20.100000000000001" customHeight="1">
      <c r="A4" s="201" t="s">
        <v>523</v>
      </c>
      <c r="B4" s="180" t="s">
        <v>522</v>
      </c>
      <c r="C4" s="196" t="s">
        <v>521</v>
      </c>
      <c r="D4" s="203">
        <v>41732</v>
      </c>
      <c r="E4" s="198"/>
      <c r="F4" s="319">
        <v>29.99</v>
      </c>
      <c r="G4" s="198" t="s">
        <v>8444</v>
      </c>
      <c r="H4" s="201">
        <v>0</v>
      </c>
      <c r="I4" s="200">
        <v>41552</v>
      </c>
      <c r="J4" s="319">
        <f t="shared" si="0"/>
        <v>20.491499999999998</v>
      </c>
      <c r="K4" s="198"/>
      <c r="L4" s="198"/>
      <c r="M4" s="198" t="s">
        <v>2395</v>
      </c>
      <c r="N4" s="198"/>
      <c r="O4" s="198"/>
      <c r="P4" s="198"/>
      <c r="Q4" s="169"/>
      <c r="R4" s="169"/>
      <c r="S4" s="169"/>
      <c r="T4" s="169"/>
      <c r="U4" s="170"/>
    </row>
    <row r="5" spans="1:49" ht="20.100000000000001" customHeight="1">
      <c r="A5" s="201" t="s">
        <v>26</v>
      </c>
      <c r="B5" s="180" t="s">
        <v>520</v>
      </c>
      <c r="C5" s="196" t="s">
        <v>519</v>
      </c>
      <c r="D5" s="203">
        <v>41732</v>
      </c>
      <c r="E5" s="198"/>
      <c r="F5" s="319">
        <v>29.99</v>
      </c>
      <c r="G5" s="198" t="s">
        <v>8444</v>
      </c>
      <c r="H5" s="201">
        <v>0</v>
      </c>
      <c r="I5" s="200">
        <v>41552</v>
      </c>
      <c r="J5" s="319">
        <f t="shared" si="0"/>
        <v>20.491499999999998</v>
      </c>
      <c r="K5" s="198"/>
      <c r="L5" s="198"/>
      <c r="M5" s="198" t="s">
        <v>2395</v>
      </c>
      <c r="N5" s="198" t="s">
        <v>17381</v>
      </c>
      <c r="O5" s="198"/>
      <c r="P5" s="198"/>
      <c r="Q5" s="169"/>
      <c r="R5" s="169"/>
      <c r="S5" s="169"/>
      <c r="T5" s="169"/>
      <c r="U5" s="170"/>
      <c r="AC5" s="5">
        <v>27.99</v>
      </c>
      <c r="AD5" s="5" t="s">
        <v>17382</v>
      </c>
      <c r="AE5" s="5" t="s">
        <v>17383</v>
      </c>
    </row>
    <row r="6" spans="1:49" ht="20.100000000000001" customHeight="1">
      <c r="A6" s="331">
        <v>5</v>
      </c>
      <c r="B6" s="180"/>
      <c r="C6" s="196"/>
      <c r="D6" s="197">
        <v>41732</v>
      </c>
      <c r="E6" s="198"/>
      <c r="F6" s="319" t="s">
        <v>17578</v>
      </c>
      <c r="G6" s="198" t="s">
        <v>8444</v>
      </c>
      <c r="H6" s="201">
        <v>0</v>
      </c>
      <c r="I6" s="200"/>
      <c r="J6" s="319" t="e">
        <f t="shared" si="0"/>
        <v>#VALUE!</v>
      </c>
      <c r="K6" s="198"/>
      <c r="L6" s="198"/>
      <c r="M6" s="198" t="s">
        <v>2395</v>
      </c>
      <c r="N6" s="198" t="s">
        <v>17381</v>
      </c>
      <c r="O6" s="198"/>
      <c r="P6" s="198"/>
      <c r="Q6" s="169"/>
      <c r="R6" s="169"/>
      <c r="S6" s="169"/>
      <c r="T6" s="169"/>
      <c r="U6" s="170"/>
      <c r="AC6" s="5">
        <v>0</v>
      </c>
      <c r="AD6" s="5" t="s">
        <v>17382</v>
      </c>
      <c r="AE6" s="5" t="s">
        <v>17383</v>
      </c>
    </row>
    <row r="7" spans="1:49" ht="20.100000000000001" customHeight="1">
      <c r="A7" s="201" t="s">
        <v>6361</v>
      </c>
      <c r="B7" s="178" t="s">
        <v>518</v>
      </c>
      <c r="C7" s="196" t="s">
        <v>517</v>
      </c>
      <c r="D7" s="203">
        <v>41732</v>
      </c>
      <c r="E7" s="198"/>
      <c r="F7" s="319">
        <v>14.5</v>
      </c>
      <c r="G7" s="198" t="s">
        <v>8444</v>
      </c>
      <c r="H7" s="201">
        <v>0</v>
      </c>
      <c r="I7" s="200">
        <v>41552</v>
      </c>
      <c r="J7" s="319">
        <f t="shared" si="0"/>
        <v>7.3249999999999993</v>
      </c>
      <c r="K7" s="198"/>
      <c r="L7" s="198"/>
      <c r="M7" s="198" t="s">
        <v>2395</v>
      </c>
      <c r="N7" s="198" t="s">
        <v>17381</v>
      </c>
      <c r="O7" s="198"/>
      <c r="P7" s="198"/>
      <c r="Q7" s="169"/>
      <c r="R7" s="169"/>
      <c r="S7" s="169"/>
      <c r="T7" s="169"/>
      <c r="U7" s="170"/>
      <c r="AC7" s="5">
        <v>12.5</v>
      </c>
      <c r="AD7" s="5" t="s">
        <v>17382</v>
      </c>
      <c r="AE7" s="5" t="s">
        <v>17383</v>
      </c>
    </row>
    <row r="8" spans="1:49" ht="20.100000000000001" customHeight="1">
      <c r="A8" s="201" t="s">
        <v>6362</v>
      </c>
      <c r="B8" s="178" t="s">
        <v>516</v>
      </c>
      <c r="C8" s="196" t="s">
        <v>515</v>
      </c>
      <c r="D8" s="203">
        <v>41732</v>
      </c>
      <c r="E8" s="198"/>
      <c r="F8" s="319" t="s">
        <v>17578</v>
      </c>
      <c r="G8" s="198" t="s">
        <v>8444</v>
      </c>
      <c r="H8" s="201">
        <v>0</v>
      </c>
      <c r="I8" s="200">
        <v>41552</v>
      </c>
      <c r="J8" s="319" t="e">
        <f t="shared" si="0"/>
        <v>#VALUE!</v>
      </c>
      <c r="K8" s="198"/>
      <c r="L8" s="198"/>
      <c r="M8" s="198" t="s">
        <v>2395</v>
      </c>
      <c r="N8" s="198" t="s">
        <v>17381</v>
      </c>
      <c r="O8" s="198"/>
      <c r="P8" s="198"/>
      <c r="Q8" s="169"/>
      <c r="R8" s="169"/>
      <c r="S8" s="169"/>
      <c r="T8" s="169"/>
      <c r="U8" s="170"/>
      <c r="AC8" s="5">
        <v>0</v>
      </c>
      <c r="AD8" s="5" t="s">
        <v>17382</v>
      </c>
      <c r="AE8" s="5" t="s">
        <v>17383</v>
      </c>
    </row>
    <row r="9" spans="1:49" ht="20.100000000000001" customHeight="1">
      <c r="A9" s="201" t="s">
        <v>6363</v>
      </c>
      <c r="B9" s="178" t="s">
        <v>514</v>
      </c>
      <c r="C9" s="196" t="s">
        <v>513</v>
      </c>
      <c r="D9" s="203">
        <v>41732</v>
      </c>
      <c r="E9" s="198"/>
      <c r="F9" s="319">
        <v>14.5</v>
      </c>
      <c r="G9" s="198" t="s">
        <v>8444</v>
      </c>
      <c r="H9" s="201">
        <v>0</v>
      </c>
      <c r="I9" s="200">
        <v>41552</v>
      </c>
      <c r="J9" s="319">
        <f t="shared" si="0"/>
        <v>7.3249999999999993</v>
      </c>
      <c r="K9" s="198"/>
      <c r="L9" s="198"/>
      <c r="M9" s="198" t="s">
        <v>2395</v>
      </c>
      <c r="N9" s="198" t="s">
        <v>17381</v>
      </c>
      <c r="O9" s="198"/>
      <c r="P9" s="198"/>
      <c r="Q9" s="169"/>
      <c r="R9" s="169"/>
      <c r="S9" s="169"/>
      <c r="T9" s="169"/>
      <c r="U9" s="170"/>
      <c r="AC9" s="5">
        <v>12.5</v>
      </c>
      <c r="AD9" s="5" t="s">
        <v>17382</v>
      </c>
      <c r="AE9" s="5" t="s">
        <v>17383</v>
      </c>
    </row>
    <row r="10" spans="1:49" ht="20.100000000000001" customHeight="1">
      <c r="A10" s="331">
        <v>3</v>
      </c>
      <c r="B10" s="178"/>
      <c r="C10" s="196"/>
      <c r="D10" s="197">
        <v>41732</v>
      </c>
      <c r="E10" s="198"/>
      <c r="F10" s="319" t="s">
        <v>17578</v>
      </c>
      <c r="G10" s="198" t="s">
        <v>8444</v>
      </c>
      <c r="H10" s="201">
        <v>0</v>
      </c>
      <c r="I10" s="200"/>
      <c r="J10" s="319" t="e">
        <f t="shared" si="0"/>
        <v>#VALUE!</v>
      </c>
      <c r="K10" s="198"/>
      <c r="L10" s="198"/>
      <c r="M10" s="198" t="s">
        <v>2395</v>
      </c>
      <c r="N10" s="198" t="s">
        <v>17381</v>
      </c>
      <c r="O10" s="198"/>
      <c r="P10" s="198"/>
      <c r="Q10" s="169"/>
      <c r="R10" s="169"/>
      <c r="S10" s="169"/>
      <c r="T10" s="169"/>
      <c r="U10" s="170"/>
      <c r="AC10" s="5">
        <v>0</v>
      </c>
      <c r="AD10" s="5" t="s">
        <v>17382</v>
      </c>
      <c r="AE10" s="5" t="s">
        <v>17383</v>
      </c>
    </row>
    <row r="11" spans="1:49" ht="20.100000000000001" customHeight="1">
      <c r="A11" s="201" t="s">
        <v>6364</v>
      </c>
      <c r="B11" s="182" t="s">
        <v>542</v>
      </c>
      <c r="C11" s="196" t="s">
        <v>923</v>
      </c>
      <c r="D11" s="203">
        <v>41732</v>
      </c>
      <c r="E11" s="198"/>
      <c r="F11" s="319">
        <v>27</v>
      </c>
      <c r="G11" s="198" t="s">
        <v>8444</v>
      </c>
      <c r="H11" s="201">
        <v>0</v>
      </c>
      <c r="I11" s="200">
        <v>41552</v>
      </c>
      <c r="J11" s="319">
        <f t="shared" si="0"/>
        <v>17.95</v>
      </c>
      <c r="K11" s="198"/>
      <c r="L11" s="198"/>
      <c r="M11" s="198" t="s">
        <v>2395</v>
      </c>
      <c r="N11" s="198" t="s">
        <v>17381</v>
      </c>
      <c r="O11" s="198"/>
      <c r="P11" s="198"/>
      <c r="Q11" s="169"/>
      <c r="R11" s="169"/>
      <c r="S11" s="169"/>
      <c r="T11" s="169"/>
      <c r="U11" s="170"/>
      <c r="AC11" s="5">
        <v>25</v>
      </c>
      <c r="AD11" s="5" t="s">
        <v>17382</v>
      </c>
      <c r="AE11" s="5" t="s">
        <v>17383</v>
      </c>
    </row>
    <row r="12" spans="1:49" ht="20.100000000000001" customHeight="1">
      <c r="A12" s="201" t="s">
        <v>928</v>
      </c>
      <c r="B12" s="182" t="s">
        <v>541</v>
      </c>
      <c r="C12" s="196" t="s">
        <v>924</v>
      </c>
      <c r="D12" s="202" t="s">
        <v>927</v>
      </c>
      <c r="E12" s="198"/>
      <c r="F12" s="319">
        <v>24.99</v>
      </c>
      <c r="G12" s="198" t="s">
        <v>8444</v>
      </c>
      <c r="H12" s="201">
        <v>0</v>
      </c>
      <c r="I12" s="200">
        <v>41552</v>
      </c>
      <c r="J12" s="319">
        <f t="shared" si="0"/>
        <v>16.241499999999998</v>
      </c>
      <c r="K12" s="198"/>
      <c r="L12" s="198"/>
      <c r="M12" s="198" t="s">
        <v>2395</v>
      </c>
      <c r="N12" s="198" t="s">
        <v>17381</v>
      </c>
      <c r="O12" s="198"/>
      <c r="P12" s="198"/>
      <c r="Q12" s="169"/>
      <c r="R12" s="169"/>
      <c r="S12" s="169"/>
      <c r="T12" s="169"/>
      <c r="U12" s="170"/>
      <c r="AC12" s="5">
        <v>22.99</v>
      </c>
      <c r="AD12" s="5" t="s">
        <v>17382</v>
      </c>
      <c r="AE12" s="5" t="s">
        <v>17383</v>
      </c>
    </row>
    <row r="13" spans="1:49" ht="21.75" customHeight="1">
      <c r="A13" s="201" t="s">
        <v>929</v>
      </c>
      <c r="B13" s="182" t="s">
        <v>540</v>
      </c>
      <c r="C13" s="196" t="s">
        <v>925</v>
      </c>
      <c r="D13" s="202" t="s">
        <v>324</v>
      </c>
      <c r="E13" s="198"/>
      <c r="F13" s="319">
        <v>24.99</v>
      </c>
      <c r="G13" s="198" t="s">
        <v>8444</v>
      </c>
      <c r="H13" s="201">
        <v>0</v>
      </c>
      <c r="I13" s="200">
        <v>41552</v>
      </c>
      <c r="J13" s="319">
        <f t="shared" si="0"/>
        <v>16.241499999999998</v>
      </c>
      <c r="K13" s="198"/>
      <c r="L13" s="198"/>
      <c r="M13" s="198" t="s">
        <v>2395</v>
      </c>
      <c r="N13" s="198" t="s">
        <v>17381</v>
      </c>
      <c r="O13" s="198"/>
      <c r="P13" s="198"/>
      <c r="Q13" s="169"/>
      <c r="R13" s="169"/>
      <c r="S13" s="169"/>
      <c r="T13" s="169"/>
      <c r="U13" s="170"/>
      <c r="AC13" s="5">
        <v>22.99</v>
      </c>
      <c r="AD13" s="5" t="s">
        <v>17382</v>
      </c>
      <c r="AE13" s="5" t="s">
        <v>17383</v>
      </c>
    </row>
    <row r="14" spans="1:49" ht="20.100000000000001" customHeight="1">
      <c r="A14" s="201" t="s">
        <v>512</v>
      </c>
      <c r="B14" s="178" t="s">
        <v>511</v>
      </c>
      <c r="C14" s="196" t="s">
        <v>510</v>
      </c>
      <c r="D14" s="202" t="s">
        <v>365</v>
      </c>
      <c r="E14" s="321">
        <v>5</v>
      </c>
      <c r="F14" s="319">
        <v>16.117647058823529</v>
      </c>
      <c r="G14" s="198" t="s">
        <v>8444</v>
      </c>
      <c r="H14" s="201">
        <v>0</v>
      </c>
      <c r="I14" s="200">
        <v>41552</v>
      </c>
      <c r="J14" s="319">
        <f t="shared" si="0"/>
        <v>3.6999999999999993</v>
      </c>
      <c r="K14" s="198">
        <v>11.790000000000001</v>
      </c>
      <c r="L14" s="198"/>
      <c r="M14" s="198" t="s">
        <v>2395</v>
      </c>
      <c r="N14" s="198" t="s">
        <v>17381</v>
      </c>
      <c r="O14" s="198"/>
      <c r="P14" s="198"/>
      <c r="Q14" s="169"/>
      <c r="R14" s="169"/>
      <c r="S14" s="169"/>
      <c r="T14" s="169"/>
      <c r="U14" s="170"/>
      <c r="AC14" s="5">
        <v>14.12</v>
      </c>
      <c r="AD14" s="5" t="s">
        <v>17382</v>
      </c>
      <c r="AE14" s="5" t="s">
        <v>17383</v>
      </c>
    </row>
    <row r="15" spans="1:49" ht="20.100000000000001" customHeight="1">
      <c r="A15" s="201" t="s">
        <v>509</v>
      </c>
      <c r="B15" s="178" t="s">
        <v>508</v>
      </c>
      <c r="C15" s="196" t="s">
        <v>507</v>
      </c>
      <c r="D15" s="202" t="s">
        <v>291</v>
      </c>
      <c r="E15" s="198"/>
      <c r="F15" s="319">
        <v>27</v>
      </c>
      <c r="G15" s="198" t="s">
        <v>8444</v>
      </c>
      <c r="H15" s="201">
        <v>0</v>
      </c>
      <c r="I15" s="200">
        <v>41552</v>
      </c>
      <c r="J15" s="319">
        <f t="shared" si="0"/>
        <v>17.95</v>
      </c>
      <c r="K15" s="198"/>
      <c r="L15" s="198"/>
      <c r="M15" s="198" t="s">
        <v>2395</v>
      </c>
      <c r="N15" s="198" t="s">
        <v>17381</v>
      </c>
      <c r="O15" s="198"/>
      <c r="P15" s="198"/>
      <c r="Q15" s="169"/>
      <c r="R15" s="169"/>
      <c r="S15" s="169"/>
      <c r="T15" s="169"/>
      <c r="U15" s="170"/>
      <c r="AC15" s="5">
        <v>25</v>
      </c>
      <c r="AD15" s="5" t="s">
        <v>17382</v>
      </c>
      <c r="AE15" s="5" t="s">
        <v>17383</v>
      </c>
    </row>
    <row r="16" spans="1:49" ht="20.100000000000001" customHeight="1">
      <c r="A16" s="201" t="s">
        <v>27</v>
      </c>
      <c r="B16" s="178" t="s">
        <v>506</v>
      </c>
      <c r="C16" s="196" t="s">
        <v>505</v>
      </c>
      <c r="D16" s="202" t="s">
        <v>442</v>
      </c>
      <c r="E16" s="321">
        <v>5</v>
      </c>
      <c r="F16" s="319">
        <v>16.117647058823529</v>
      </c>
      <c r="G16" s="198" t="s">
        <v>8444</v>
      </c>
      <c r="H16" s="201">
        <v>0</v>
      </c>
      <c r="I16" s="200">
        <v>41552</v>
      </c>
      <c r="J16" s="319">
        <f t="shared" si="0"/>
        <v>3.6999999999999993</v>
      </c>
      <c r="K16" s="198">
        <v>11.790000000000001</v>
      </c>
      <c r="L16" s="198" t="s">
        <v>2407</v>
      </c>
      <c r="M16" s="198" t="s">
        <v>2395</v>
      </c>
      <c r="N16" s="198" t="s">
        <v>17381</v>
      </c>
      <c r="O16" s="198"/>
      <c r="P16" s="198"/>
      <c r="Q16" s="169"/>
      <c r="R16" s="169"/>
      <c r="S16" s="169"/>
      <c r="T16" s="169"/>
      <c r="U16" s="170"/>
      <c r="AC16" s="5">
        <v>14.12</v>
      </c>
      <c r="AD16" s="5" t="s">
        <v>17382</v>
      </c>
      <c r="AE16" s="5" t="s">
        <v>17383</v>
      </c>
    </row>
    <row r="17" spans="1:31" ht="20.100000000000001" customHeight="1">
      <c r="A17" s="201" t="s">
        <v>22</v>
      </c>
      <c r="B17" s="178" t="s">
        <v>504</v>
      </c>
      <c r="C17" s="196" t="s">
        <v>503</v>
      </c>
      <c r="D17" s="202" t="s">
        <v>282</v>
      </c>
      <c r="E17" s="198"/>
      <c r="F17" s="319">
        <v>24.99</v>
      </c>
      <c r="G17" s="198" t="s">
        <v>8444</v>
      </c>
      <c r="H17" s="201">
        <v>0</v>
      </c>
      <c r="I17" s="200">
        <v>41552</v>
      </c>
      <c r="J17" s="319">
        <f t="shared" si="0"/>
        <v>16.241499999999998</v>
      </c>
      <c r="K17" s="198"/>
      <c r="L17" s="198" t="s">
        <v>9399</v>
      </c>
      <c r="M17" s="198" t="s">
        <v>2395</v>
      </c>
      <c r="N17" s="198" t="s">
        <v>17381</v>
      </c>
      <c r="O17" s="198"/>
      <c r="P17" s="198"/>
      <c r="Q17" s="169"/>
      <c r="R17" s="169"/>
      <c r="S17" s="169"/>
      <c r="T17" s="169"/>
      <c r="U17" s="170"/>
      <c r="AC17" s="5">
        <v>22.99</v>
      </c>
      <c r="AD17" s="5" t="s">
        <v>17382</v>
      </c>
      <c r="AE17" s="5" t="s">
        <v>17383</v>
      </c>
    </row>
    <row r="18" spans="1:31" ht="20.100000000000001" customHeight="1">
      <c r="A18" s="201" t="s">
        <v>502</v>
      </c>
      <c r="B18" s="178" t="s">
        <v>58</v>
      </c>
      <c r="C18" s="196" t="s">
        <v>501</v>
      </c>
      <c r="D18" s="202" t="s">
        <v>295</v>
      </c>
      <c r="E18" s="198"/>
      <c r="F18" s="319" t="s">
        <v>17578</v>
      </c>
      <c r="G18" s="198" t="s">
        <v>8444</v>
      </c>
      <c r="H18" s="201">
        <v>0</v>
      </c>
      <c r="I18" s="200">
        <v>41552</v>
      </c>
      <c r="J18" s="319" t="e">
        <f t="shared" si="0"/>
        <v>#VALUE!</v>
      </c>
      <c r="K18" s="198"/>
      <c r="L18" s="198"/>
      <c r="M18" s="198" t="s">
        <v>2395</v>
      </c>
      <c r="N18" s="198" t="s">
        <v>17381</v>
      </c>
      <c r="O18" s="198"/>
      <c r="P18" s="198"/>
      <c r="Q18" s="169"/>
      <c r="R18" s="169"/>
      <c r="S18" s="172"/>
      <c r="T18" s="169"/>
      <c r="U18" s="170"/>
    </row>
    <row r="19" spans="1:31" ht="20.100000000000001" customHeight="1">
      <c r="A19" s="331">
        <v>4</v>
      </c>
      <c r="B19" s="178"/>
      <c r="C19" s="196"/>
      <c r="D19" s="195" t="s">
        <v>500</v>
      </c>
      <c r="E19" s="198"/>
      <c r="F19" s="319" t="s">
        <v>17578</v>
      </c>
      <c r="G19" s="198" t="s">
        <v>8444</v>
      </c>
      <c r="H19" s="201">
        <v>0</v>
      </c>
      <c r="I19" s="200"/>
      <c r="J19" s="319" t="e">
        <f t="shared" si="0"/>
        <v>#VALUE!</v>
      </c>
      <c r="K19" s="198"/>
      <c r="L19" s="198"/>
      <c r="M19" s="198" t="s">
        <v>2395</v>
      </c>
      <c r="N19" s="198"/>
      <c r="O19" s="198"/>
      <c r="P19" s="198"/>
      <c r="Q19" s="173"/>
      <c r="R19" s="173"/>
      <c r="S19" s="173"/>
      <c r="T19" s="173"/>
      <c r="U19" s="174"/>
      <c r="X19" s="173"/>
      <c r="Y19" s="173"/>
      <c r="Z19" s="173"/>
    </row>
    <row r="20" spans="1:31" ht="20.100000000000001" customHeight="1">
      <c r="A20" s="201" t="s">
        <v>930</v>
      </c>
      <c r="B20" s="178" t="s">
        <v>499</v>
      </c>
      <c r="C20" s="196" t="s">
        <v>498</v>
      </c>
      <c r="D20" s="202" t="s">
        <v>365</v>
      </c>
      <c r="E20" s="198"/>
      <c r="F20" s="319" t="s">
        <v>17578</v>
      </c>
      <c r="G20" s="198" t="s">
        <v>8444</v>
      </c>
      <c r="H20" s="201">
        <v>0</v>
      </c>
      <c r="I20" s="200">
        <v>41552</v>
      </c>
      <c r="J20" s="319" t="e">
        <f t="shared" si="0"/>
        <v>#VALUE!</v>
      </c>
      <c r="K20" s="198"/>
      <c r="L20" s="198"/>
      <c r="M20" s="198" t="s">
        <v>2395</v>
      </c>
      <c r="N20" s="198"/>
      <c r="O20" s="198"/>
      <c r="P20" s="198"/>
      <c r="Q20" s="169"/>
      <c r="R20" s="169"/>
      <c r="S20" s="169"/>
      <c r="T20" s="169"/>
      <c r="U20" s="170"/>
    </row>
    <row r="21" spans="1:31" ht="20.100000000000001" customHeight="1">
      <c r="A21" s="201" t="s">
        <v>931</v>
      </c>
      <c r="B21" s="178"/>
      <c r="C21" s="196" t="s">
        <v>497</v>
      </c>
      <c r="D21" s="202" t="s">
        <v>286</v>
      </c>
      <c r="E21" s="198"/>
      <c r="F21" s="319" t="s">
        <v>17578</v>
      </c>
      <c r="G21" s="198" t="s">
        <v>8444</v>
      </c>
      <c r="H21" s="201">
        <v>0</v>
      </c>
      <c r="I21" s="200">
        <v>41552</v>
      </c>
      <c r="J21" s="319" t="e">
        <f t="shared" si="0"/>
        <v>#VALUE!</v>
      </c>
      <c r="K21" s="198"/>
      <c r="L21" s="198"/>
      <c r="M21" s="198" t="s">
        <v>2395</v>
      </c>
      <c r="N21" s="198"/>
      <c r="O21" s="198"/>
      <c r="P21" s="198"/>
      <c r="Q21" s="169"/>
      <c r="R21" s="169"/>
      <c r="S21" s="169"/>
      <c r="T21" s="169"/>
      <c r="U21" s="170"/>
    </row>
    <row r="22" spans="1:31" ht="20.100000000000001" customHeight="1">
      <c r="A22" s="331">
        <v>6</v>
      </c>
      <c r="B22" s="178" t="s">
        <v>496</v>
      </c>
      <c r="C22" s="196" t="s">
        <v>495</v>
      </c>
      <c r="D22" s="195" t="s">
        <v>494</v>
      </c>
      <c r="E22" s="321">
        <v>4</v>
      </c>
      <c r="F22" s="319" t="s">
        <v>17578</v>
      </c>
      <c r="G22" s="198" t="s">
        <v>8444</v>
      </c>
      <c r="H22" s="201">
        <v>0</v>
      </c>
      <c r="I22" s="200">
        <v>41552</v>
      </c>
      <c r="J22" s="319" t="e">
        <f t="shared" si="0"/>
        <v>#VALUE!</v>
      </c>
      <c r="K22" s="198"/>
      <c r="L22" s="198"/>
      <c r="M22" s="198" t="s">
        <v>2395</v>
      </c>
      <c r="N22" s="198"/>
      <c r="O22" s="198"/>
      <c r="P22" s="198"/>
      <c r="Q22" s="169"/>
      <c r="R22" s="169"/>
      <c r="S22" s="169"/>
      <c r="T22" s="169"/>
      <c r="U22" s="170"/>
    </row>
    <row r="23" spans="1:31" ht="20.100000000000001" customHeight="1">
      <c r="A23" s="331">
        <v>7</v>
      </c>
      <c r="B23" s="178"/>
      <c r="C23" s="196"/>
      <c r="D23" s="195" t="s">
        <v>493</v>
      </c>
      <c r="E23" s="198"/>
      <c r="F23" s="319" t="s">
        <v>17578</v>
      </c>
      <c r="G23" s="198" t="s">
        <v>8444</v>
      </c>
      <c r="H23" s="201">
        <v>0</v>
      </c>
      <c r="I23" s="200"/>
      <c r="J23" s="319" t="e">
        <f t="shared" si="0"/>
        <v>#VALUE!</v>
      </c>
      <c r="K23" s="198"/>
      <c r="L23" s="198"/>
      <c r="M23" s="198" t="s">
        <v>2395</v>
      </c>
      <c r="N23" s="198"/>
      <c r="O23" s="198"/>
      <c r="P23" s="198"/>
      <c r="Q23" s="169"/>
      <c r="R23" s="169"/>
      <c r="S23" s="169"/>
      <c r="T23" s="169"/>
      <c r="U23" s="170"/>
    </row>
    <row r="24" spans="1:31" ht="20.100000000000001" customHeight="1">
      <c r="A24" s="201" t="s">
        <v>492</v>
      </c>
      <c r="B24" s="178" t="s">
        <v>491</v>
      </c>
      <c r="C24" s="196" t="s">
        <v>490</v>
      </c>
      <c r="D24" s="202" t="s">
        <v>286</v>
      </c>
      <c r="E24" s="198"/>
      <c r="F24" s="319" t="s">
        <v>17578</v>
      </c>
      <c r="G24" s="198" t="s">
        <v>8444</v>
      </c>
      <c r="H24" s="201">
        <v>0</v>
      </c>
      <c r="I24" s="200">
        <v>41552</v>
      </c>
      <c r="J24" s="319" t="e">
        <f t="shared" si="0"/>
        <v>#VALUE!</v>
      </c>
      <c r="K24" s="198"/>
      <c r="L24" s="198"/>
      <c r="M24" s="198" t="s">
        <v>2395</v>
      </c>
      <c r="N24" s="198"/>
      <c r="O24" s="198"/>
      <c r="P24" s="198"/>
      <c r="Q24" s="169"/>
      <c r="R24" s="169"/>
      <c r="S24" s="169"/>
      <c r="T24" s="169"/>
      <c r="U24" s="170"/>
    </row>
    <row r="25" spans="1:31" ht="20.100000000000001" customHeight="1">
      <c r="A25" s="201" t="s">
        <v>489</v>
      </c>
      <c r="B25" s="178" t="s">
        <v>488</v>
      </c>
      <c r="C25" s="196" t="s">
        <v>487</v>
      </c>
      <c r="D25" s="202" t="s">
        <v>328</v>
      </c>
      <c r="E25" s="198"/>
      <c r="F25" s="319" t="s">
        <v>17578</v>
      </c>
      <c r="G25" s="198" t="s">
        <v>8444</v>
      </c>
      <c r="H25" s="201">
        <v>0</v>
      </c>
      <c r="I25" s="200">
        <v>41552</v>
      </c>
      <c r="J25" s="319" t="e">
        <f t="shared" si="0"/>
        <v>#VALUE!</v>
      </c>
      <c r="K25" s="198"/>
      <c r="L25" s="198"/>
      <c r="M25" s="198" t="s">
        <v>2395</v>
      </c>
      <c r="N25" s="198"/>
      <c r="O25" s="198"/>
      <c r="P25" s="198"/>
      <c r="Q25" s="169"/>
      <c r="R25" s="169"/>
      <c r="S25" s="169"/>
      <c r="T25" s="169"/>
      <c r="U25" s="170"/>
      <c r="AD25" s="175"/>
      <c r="AE25" s="175"/>
    </row>
    <row r="26" spans="1:31" ht="20.100000000000001" customHeight="1">
      <c r="A26" s="331">
        <v>8</v>
      </c>
      <c r="B26" s="178"/>
      <c r="C26" s="196"/>
      <c r="D26" s="195" t="s">
        <v>486</v>
      </c>
      <c r="E26" s="198"/>
      <c r="F26" s="319" t="s">
        <v>17578</v>
      </c>
      <c r="G26" s="198" t="s">
        <v>8444</v>
      </c>
      <c r="H26" s="201">
        <v>0</v>
      </c>
      <c r="I26" s="200"/>
      <c r="J26" s="319" t="e">
        <f t="shared" si="0"/>
        <v>#VALUE!</v>
      </c>
      <c r="K26" s="198"/>
      <c r="L26" s="198"/>
      <c r="M26" s="198" t="s">
        <v>2395</v>
      </c>
      <c r="N26" s="198"/>
      <c r="O26" s="198"/>
      <c r="P26" s="198"/>
      <c r="Q26" s="169"/>
      <c r="R26" s="169"/>
      <c r="S26" s="169"/>
      <c r="T26" s="169"/>
      <c r="U26" s="170"/>
    </row>
    <row r="27" spans="1:31" ht="20.100000000000001" customHeight="1">
      <c r="A27" s="201" t="s">
        <v>944</v>
      </c>
      <c r="B27" s="178" t="s">
        <v>485</v>
      </c>
      <c r="C27" s="196" t="s">
        <v>484</v>
      </c>
      <c r="D27" s="202" t="s">
        <v>328</v>
      </c>
      <c r="E27" s="198"/>
      <c r="F27" s="319" t="s">
        <v>17578</v>
      </c>
      <c r="G27" s="198" t="s">
        <v>8444</v>
      </c>
      <c r="H27" s="201">
        <v>0</v>
      </c>
      <c r="I27" s="200">
        <v>41552</v>
      </c>
      <c r="J27" s="319" t="e">
        <f t="shared" si="0"/>
        <v>#VALUE!</v>
      </c>
      <c r="K27" s="198"/>
      <c r="L27" s="198"/>
      <c r="M27" s="198" t="s">
        <v>2395</v>
      </c>
      <c r="N27" s="198"/>
      <c r="O27" s="198"/>
      <c r="P27" s="198"/>
      <c r="Q27" s="169"/>
      <c r="R27" s="169"/>
      <c r="S27" s="169"/>
      <c r="T27" s="169"/>
      <c r="U27" s="170"/>
    </row>
    <row r="28" spans="1:31" ht="20.100000000000001" customHeight="1">
      <c r="A28" s="201" t="s">
        <v>945</v>
      </c>
      <c r="B28" s="178" t="s">
        <v>483</v>
      </c>
      <c r="C28" s="196" t="s">
        <v>482</v>
      </c>
      <c r="D28" s="202" t="s">
        <v>286</v>
      </c>
      <c r="E28" s="198"/>
      <c r="F28" s="319" t="s">
        <v>17578</v>
      </c>
      <c r="G28" s="198" t="s">
        <v>8444</v>
      </c>
      <c r="H28" s="201">
        <v>0</v>
      </c>
      <c r="I28" s="200">
        <v>41552</v>
      </c>
      <c r="J28" s="319" t="e">
        <f t="shared" si="0"/>
        <v>#VALUE!</v>
      </c>
      <c r="K28" s="198"/>
      <c r="L28" s="198"/>
      <c r="M28" s="198" t="s">
        <v>2395</v>
      </c>
      <c r="N28" s="198"/>
      <c r="O28" s="198"/>
      <c r="P28" s="198"/>
      <c r="Q28" s="169"/>
      <c r="R28" s="169"/>
      <c r="S28" s="169"/>
      <c r="T28" s="169"/>
      <c r="U28" s="170"/>
    </row>
    <row r="29" spans="1:31" ht="20.100000000000001" customHeight="1">
      <c r="A29" s="201" t="s">
        <v>946</v>
      </c>
      <c r="B29" s="178" t="s">
        <v>481</v>
      </c>
      <c r="C29" s="196" t="s">
        <v>480</v>
      </c>
      <c r="D29" s="202" t="s">
        <v>291</v>
      </c>
      <c r="E29" s="198"/>
      <c r="F29" s="319" t="s">
        <v>17578</v>
      </c>
      <c r="G29" s="198" t="s">
        <v>8444</v>
      </c>
      <c r="H29" s="201">
        <v>0</v>
      </c>
      <c r="I29" s="200">
        <v>41552</v>
      </c>
      <c r="J29" s="319" t="e">
        <f t="shared" si="0"/>
        <v>#VALUE!</v>
      </c>
      <c r="K29" s="198"/>
      <c r="L29" s="198"/>
      <c r="M29" s="198" t="s">
        <v>2395</v>
      </c>
      <c r="N29" s="198"/>
      <c r="O29" s="198"/>
      <c r="P29" s="198"/>
      <c r="Q29" s="169"/>
      <c r="R29" s="169"/>
      <c r="S29" s="169"/>
      <c r="T29" s="169"/>
      <c r="U29" s="170"/>
    </row>
    <row r="30" spans="1:31" ht="20.100000000000001" customHeight="1">
      <c r="A30" s="331">
        <v>9</v>
      </c>
      <c r="B30" s="178"/>
      <c r="C30" s="196"/>
      <c r="D30" s="195" t="s">
        <v>479</v>
      </c>
      <c r="E30" s="198"/>
      <c r="F30" s="319" t="s">
        <v>17578</v>
      </c>
      <c r="G30" s="198" t="s">
        <v>8444</v>
      </c>
      <c r="H30" s="201">
        <v>0</v>
      </c>
      <c r="I30" s="200"/>
      <c r="J30" s="319" t="e">
        <f t="shared" si="0"/>
        <v>#VALUE!</v>
      </c>
      <c r="K30" s="198"/>
      <c r="L30" s="198"/>
      <c r="M30" s="198" t="s">
        <v>2395</v>
      </c>
      <c r="N30" s="198"/>
      <c r="O30" s="198"/>
      <c r="P30" s="198"/>
      <c r="Q30" s="169"/>
      <c r="R30" s="169"/>
      <c r="S30" s="169"/>
      <c r="T30" s="169"/>
      <c r="U30" s="170"/>
    </row>
    <row r="31" spans="1:31" ht="20.100000000000001" customHeight="1">
      <c r="A31" s="201" t="s">
        <v>478</v>
      </c>
      <c r="B31" s="178" t="s">
        <v>477</v>
      </c>
      <c r="C31" s="196" t="s">
        <v>476</v>
      </c>
      <c r="D31" s="202" t="s">
        <v>291</v>
      </c>
      <c r="E31" s="198"/>
      <c r="F31" s="319" t="s">
        <v>17578</v>
      </c>
      <c r="G31" s="198" t="s">
        <v>8444</v>
      </c>
      <c r="H31" s="201">
        <v>0</v>
      </c>
      <c r="I31" s="200">
        <v>41552</v>
      </c>
      <c r="J31" s="319" t="e">
        <f t="shared" si="0"/>
        <v>#VALUE!</v>
      </c>
      <c r="K31" s="198"/>
      <c r="L31" s="198"/>
      <c r="M31" s="198" t="s">
        <v>2395</v>
      </c>
      <c r="N31" s="198"/>
      <c r="O31" s="198"/>
      <c r="P31" s="198"/>
      <c r="Q31" s="169"/>
      <c r="R31" s="169"/>
      <c r="S31" s="169"/>
      <c r="T31" s="169"/>
      <c r="U31" s="170"/>
      <c r="AE31" s="175"/>
    </row>
    <row r="32" spans="1:31" ht="20.100000000000001" customHeight="1">
      <c r="A32" s="201" t="s">
        <v>475</v>
      </c>
      <c r="B32" s="178" t="s">
        <v>474</v>
      </c>
      <c r="C32" s="196" t="s">
        <v>473</v>
      </c>
      <c r="D32" s="202" t="s">
        <v>299</v>
      </c>
      <c r="E32" s="321">
        <v>4</v>
      </c>
      <c r="F32" s="319" t="s">
        <v>17578</v>
      </c>
      <c r="G32" s="198" t="s">
        <v>8444</v>
      </c>
      <c r="H32" s="201">
        <v>0</v>
      </c>
      <c r="I32" s="200">
        <v>41552</v>
      </c>
      <c r="J32" s="319" t="e">
        <f t="shared" si="0"/>
        <v>#VALUE!</v>
      </c>
      <c r="K32" s="198"/>
      <c r="L32" s="198"/>
      <c r="M32" s="198" t="s">
        <v>2395</v>
      </c>
      <c r="N32" s="198"/>
      <c r="O32" s="198"/>
      <c r="P32" s="198"/>
      <c r="Q32" s="169"/>
      <c r="R32" s="169"/>
      <c r="S32" s="169"/>
      <c r="T32" s="169"/>
      <c r="U32" s="170"/>
      <c r="AE32" s="175"/>
    </row>
    <row r="33" spans="1:31" ht="20.100000000000001" customHeight="1">
      <c r="A33" s="331">
        <v>10</v>
      </c>
      <c r="B33" s="178"/>
      <c r="C33" s="196"/>
      <c r="D33" s="195" t="s">
        <v>910</v>
      </c>
      <c r="E33" s="198"/>
      <c r="F33" s="319" t="s">
        <v>17578</v>
      </c>
      <c r="G33" s="198" t="s">
        <v>8444</v>
      </c>
      <c r="H33" s="201">
        <v>0</v>
      </c>
      <c r="I33" s="200"/>
      <c r="J33" s="319" t="e">
        <f t="shared" si="0"/>
        <v>#VALUE!</v>
      </c>
      <c r="K33" s="198"/>
      <c r="L33" s="198"/>
      <c r="M33" s="198" t="s">
        <v>2395</v>
      </c>
      <c r="N33" s="198"/>
      <c r="O33" s="198"/>
      <c r="P33" s="198"/>
      <c r="Q33" s="169"/>
      <c r="R33" s="169"/>
      <c r="S33" s="169"/>
      <c r="T33" s="169"/>
      <c r="U33" s="170"/>
      <c r="AE33" s="175"/>
    </row>
    <row r="34" spans="1:31" ht="20.100000000000001" customHeight="1">
      <c r="A34" s="201" t="s">
        <v>472</v>
      </c>
      <c r="B34" s="178" t="s">
        <v>471</v>
      </c>
      <c r="C34" s="196" t="s">
        <v>470</v>
      </c>
      <c r="D34" s="202" t="s">
        <v>299</v>
      </c>
      <c r="E34" s="198"/>
      <c r="F34" s="319">
        <v>31.99</v>
      </c>
      <c r="G34" s="198" t="s">
        <v>8444</v>
      </c>
      <c r="H34" s="201">
        <v>0</v>
      </c>
      <c r="I34" s="200">
        <v>41552</v>
      </c>
      <c r="J34" s="319">
        <f t="shared" si="0"/>
        <v>22.191499999999998</v>
      </c>
      <c r="K34" s="198"/>
      <c r="L34" s="198"/>
      <c r="M34" s="198" t="s">
        <v>2395</v>
      </c>
      <c r="N34" s="198"/>
      <c r="O34" s="198"/>
      <c r="P34" s="198"/>
      <c r="Q34" s="169"/>
      <c r="R34" s="169"/>
      <c r="S34" s="169"/>
      <c r="T34" s="169"/>
      <c r="U34" s="170"/>
    </row>
    <row r="35" spans="1:31" ht="20.100000000000001" customHeight="1">
      <c r="A35" s="201" t="s">
        <v>932</v>
      </c>
      <c r="B35" s="176">
        <v>852669051868</v>
      </c>
      <c r="C35" s="196" t="s">
        <v>935</v>
      </c>
      <c r="D35" s="202" t="s">
        <v>381</v>
      </c>
      <c r="E35" s="198"/>
      <c r="F35" s="319">
        <v>31.99</v>
      </c>
      <c r="G35" s="198" t="s">
        <v>8444</v>
      </c>
      <c r="H35" s="201">
        <v>0</v>
      </c>
      <c r="I35" s="200">
        <v>41552</v>
      </c>
      <c r="J35" s="319">
        <f t="shared" si="0"/>
        <v>22.191499999999998</v>
      </c>
      <c r="K35" s="198"/>
      <c r="L35" s="198"/>
      <c r="M35" s="198" t="s">
        <v>2395</v>
      </c>
      <c r="N35" s="198"/>
      <c r="O35" s="198"/>
      <c r="P35" s="198"/>
      <c r="Q35" s="169"/>
      <c r="R35" s="169"/>
      <c r="S35" s="169"/>
      <c r="T35" s="169"/>
      <c r="U35" s="170"/>
    </row>
    <row r="36" spans="1:31" ht="20.100000000000001" customHeight="1">
      <c r="A36" s="201" t="s">
        <v>933</v>
      </c>
      <c r="B36" s="178" t="s">
        <v>58</v>
      </c>
      <c r="C36" s="196" t="s">
        <v>936</v>
      </c>
      <c r="D36" s="202" t="s">
        <v>320</v>
      </c>
      <c r="E36" s="198"/>
      <c r="F36" s="319" t="s">
        <v>17578</v>
      </c>
      <c r="G36" s="198" t="s">
        <v>8444</v>
      </c>
      <c r="H36" s="201">
        <v>0</v>
      </c>
      <c r="I36" s="200">
        <v>41552</v>
      </c>
      <c r="J36" s="319" t="e">
        <f t="shared" si="0"/>
        <v>#VALUE!</v>
      </c>
      <c r="K36" s="198"/>
      <c r="L36" s="198"/>
      <c r="M36" s="198" t="s">
        <v>2395</v>
      </c>
      <c r="N36" s="198"/>
      <c r="O36" s="198"/>
      <c r="P36" s="198"/>
      <c r="Q36" s="169"/>
      <c r="R36" s="169"/>
      <c r="S36" s="169"/>
      <c r="T36" s="169"/>
      <c r="U36" s="170"/>
    </row>
    <row r="37" spans="1:31" ht="20.100000000000001" customHeight="1">
      <c r="A37" s="201" t="s">
        <v>934</v>
      </c>
      <c r="B37" s="176">
        <v>852669051875</v>
      </c>
      <c r="C37" s="196" t="s">
        <v>469</v>
      </c>
      <c r="D37" s="202" t="s">
        <v>291</v>
      </c>
      <c r="E37" s="198"/>
      <c r="F37" s="319">
        <v>31.99</v>
      </c>
      <c r="G37" s="198" t="s">
        <v>8444</v>
      </c>
      <c r="H37" s="201">
        <v>0</v>
      </c>
      <c r="I37" s="200">
        <v>41552</v>
      </c>
      <c r="J37" s="319">
        <f t="shared" si="0"/>
        <v>22.191499999999998</v>
      </c>
      <c r="K37" s="198"/>
      <c r="L37" s="198"/>
      <c r="M37" s="198" t="s">
        <v>2395</v>
      </c>
      <c r="N37" s="198"/>
      <c r="O37" s="198"/>
      <c r="P37" s="198"/>
      <c r="Q37" s="169"/>
      <c r="R37" s="169"/>
      <c r="S37" s="169"/>
      <c r="T37" s="169"/>
      <c r="U37" s="170"/>
    </row>
    <row r="38" spans="1:31" ht="20.100000000000001" customHeight="1">
      <c r="A38" s="201" t="s">
        <v>468</v>
      </c>
      <c r="B38" s="178" t="s">
        <v>467</v>
      </c>
      <c r="C38" s="196" t="s">
        <v>466</v>
      </c>
      <c r="D38" s="202" t="s">
        <v>442</v>
      </c>
      <c r="E38" s="198"/>
      <c r="F38" s="319">
        <v>31.99</v>
      </c>
      <c r="G38" s="198" t="s">
        <v>8444</v>
      </c>
      <c r="H38" s="201">
        <v>0</v>
      </c>
      <c r="I38" s="200">
        <v>41552</v>
      </c>
      <c r="J38" s="319">
        <f t="shared" si="0"/>
        <v>22.191499999999998</v>
      </c>
      <c r="K38" s="198"/>
      <c r="L38" s="198"/>
      <c r="M38" s="198" t="s">
        <v>2395</v>
      </c>
      <c r="N38" s="198"/>
      <c r="O38" s="198"/>
      <c r="P38" s="198"/>
      <c r="Q38" s="169"/>
      <c r="R38" s="169"/>
      <c r="S38" s="169"/>
      <c r="T38" s="169"/>
      <c r="U38" s="170"/>
    </row>
    <row r="39" spans="1:31" ht="20.100000000000001" customHeight="1">
      <c r="A39" s="331">
        <v>11</v>
      </c>
      <c r="B39" s="178"/>
      <c r="C39" s="196"/>
      <c r="D39" s="195" t="s">
        <v>465</v>
      </c>
      <c r="E39" s="198"/>
      <c r="F39" s="319" t="s">
        <v>17578</v>
      </c>
      <c r="G39" s="198" t="s">
        <v>8444</v>
      </c>
      <c r="H39" s="201">
        <v>0</v>
      </c>
      <c r="I39" s="200"/>
      <c r="J39" s="319" t="e">
        <f t="shared" si="0"/>
        <v>#VALUE!</v>
      </c>
      <c r="K39" s="198"/>
      <c r="L39" s="198"/>
      <c r="M39" s="198" t="s">
        <v>2395</v>
      </c>
      <c r="N39" s="198"/>
      <c r="O39" s="198"/>
      <c r="P39" s="198"/>
      <c r="Q39" s="169"/>
      <c r="R39" s="169"/>
      <c r="S39" s="169"/>
      <c r="T39" s="169"/>
      <c r="U39" s="170"/>
    </row>
    <row r="40" spans="1:31" ht="20.100000000000001" customHeight="1">
      <c r="A40" s="202" t="s">
        <v>937</v>
      </c>
      <c r="B40" s="177">
        <v>799872129611</v>
      </c>
      <c r="C40" s="196" t="s">
        <v>947</v>
      </c>
      <c r="D40" s="202" t="s">
        <v>324</v>
      </c>
      <c r="E40" s="321">
        <v>4</v>
      </c>
      <c r="F40" s="319">
        <v>16.95</v>
      </c>
      <c r="G40" s="198" t="s">
        <v>8444</v>
      </c>
      <c r="H40" s="198">
        <v>0</v>
      </c>
      <c r="I40" s="200">
        <v>41552</v>
      </c>
      <c r="J40" s="319">
        <f t="shared" si="0"/>
        <v>5.4074999999999989</v>
      </c>
      <c r="K40" s="198"/>
      <c r="L40" s="198" t="s">
        <v>731</v>
      </c>
      <c r="M40" s="198" t="s">
        <v>2395</v>
      </c>
      <c r="N40" s="198"/>
      <c r="O40" s="198"/>
      <c r="P40" s="198"/>
      <c r="Q40" s="169"/>
      <c r="R40" s="169"/>
      <c r="S40" s="169"/>
      <c r="T40" s="169"/>
      <c r="U40" s="170"/>
    </row>
    <row r="41" spans="1:31" ht="20.100000000000001" customHeight="1">
      <c r="A41" s="202" t="s">
        <v>938</v>
      </c>
      <c r="B41" s="177">
        <v>799872129628</v>
      </c>
      <c r="C41" s="196" t="s">
        <v>948</v>
      </c>
      <c r="D41" s="202" t="s">
        <v>365</v>
      </c>
      <c r="E41" s="321">
        <v>4</v>
      </c>
      <c r="F41" s="319">
        <v>16.95</v>
      </c>
      <c r="G41" s="198" t="s">
        <v>8444</v>
      </c>
      <c r="H41" s="198">
        <v>0</v>
      </c>
      <c r="I41" s="200">
        <v>41552</v>
      </c>
      <c r="J41" s="319">
        <f t="shared" si="0"/>
        <v>5.4074999999999989</v>
      </c>
      <c r="K41" s="198" t="s">
        <v>731</v>
      </c>
      <c r="L41" s="198" t="s">
        <v>731</v>
      </c>
      <c r="M41" s="198" t="s">
        <v>2395</v>
      </c>
      <c r="N41" s="198"/>
      <c r="O41" s="198"/>
      <c r="P41" s="198"/>
      <c r="Q41" s="169"/>
      <c r="R41" s="169"/>
      <c r="S41" s="169"/>
      <c r="T41" s="169"/>
      <c r="U41" s="170"/>
    </row>
    <row r="42" spans="1:31" ht="20.100000000000001" customHeight="1">
      <c r="A42" s="202" t="s">
        <v>939</v>
      </c>
      <c r="B42" s="178" t="s">
        <v>464</v>
      </c>
      <c r="C42" s="196" t="s">
        <v>463</v>
      </c>
      <c r="D42" s="202" t="s">
        <v>291</v>
      </c>
      <c r="E42" s="321">
        <v>4</v>
      </c>
      <c r="F42" s="319">
        <v>16.95</v>
      </c>
      <c r="G42" s="198" t="s">
        <v>8444</v>
      </c>
      <c r="H42" s="198">
        <v>0</v>
      </c>
      <c r="I42" s="200">
        <v>41552</v>
      </c>
      <c r="J42" s="319">
        <f t="shared" si="0"/>
        <v>5.4074999999999989</v>
      </c>
      <c r="K42" s="198" t="s">
        <v>731</v>
      </c>
      <c r="L42" s="198" t="s">
        <v>731</v>
      </c>
      <c r="M42" s="198" t="s">
        <v>2395</v>
      </c>
      <c r="N42" s="198"/>
      <c r="O42" s="198"/>
      <c r="P42" s="198"/>
      <c r="Q42" s="169"/>
      <c r="R42" s="169"/>
      <c r="S42" s="169"/>
      <c r="T42" s="169"/>
      <c r="U42" s="170"/>
    </row>
    <row r="43" spans="1:31" ht="20.100000000000001" customHeight="1">
      <c r="A43" s="202" t="s">
        <v>940</v>
      </c>
      <c r="B43" s="178" t="s">
        <v>462</v>
      </c>
      <c r="C43" s="196" t="s">
        <v>461</v>
      </c>
      <c r="D43" s="202" t="s">
        <v>282</v>
      </c>
      <c r="E43" s="321">
        <v>4</v>
      </c>
      <c r="F43" s="319">
        <v>16.95</v>
      </c>
      <c r="G43" s="198" t="s">
        <v>8444</v>
      </c>
      <c r="H43" s="198">
        <v>0</v>
      </c>
      <c r="I43" s="200">
        <v>41552</v>
      </c>
      <c r="J43" s="319">
        <f t="shared" si="0"/>
        <v>5.4074999999999989</v>
      </c>
      <c r="K43" s="198"/>
      <c r="L43" s="198" t="s">
        <v>731</v>
      </c>
      <c r="M43" s="198" t="s">
        <v>2395</v>
      </c>
      <c r="N43" s="198"/>
      <c r="O43" s="198"/>
      <c r="P43" s="198"/>
      <c r="Q43" s="169"/>
      <c r="R43" s="169"/>
      <c r="S43" s="169"/>
      <c r="T43" s="169"/>
      <c r="U43" s="170"/>
    </row>
    <row r="44" spans="1:31" ht="20.100000000000001" customHeight="1">
      <c r="A44" s="202" t="s">
        <v>941</v>
      </c>
      <c r="B44" s="178" t="s">
        <v>460</v>
      </c>
      <c r="C44" s="196" t="s">
        <v>459</v>
      </c>
      <c r="D44" s="202" t="s">
        <v>286</v>
      </c>
      <c r="E44" s="321">
        <v>4</v>
      </c>
      <c r="F44" s="319">
        <v>16.95</v>
      </c>
      <c r="G44" s="198" t="s">
        <v>8444</v>
      </c>
      <c r="H44" s="198">
        <v>0</v>
      </c>
      <c r="I44" s="200">
        <v>41552</v>
      </c>
      <c r="J44" s="319">
        <f t="shared" si="0"/>
        <v>5.4074999999999989</v>
      </c>
      <c r="K44" s="198"/>
      <c r="L44" s="198" t="s">
        <v>731</v>
      </c>
      <c r="M44" s="198" t="s">
        <v>2395</v>
      </c>
      <c r="N44" s="198"/>
      <c r="O44" s="198"/>
      <c r="P44" s="198"/>
      <c r="Q44" s="169"/>
      <c r="R44" s="169"/>
      <c r="S44" s="169"/>
      <c r="T44" s="169"/>
      <c r="U44" s="170"/>
    </row>
    <row r="45" spans="1:31" ht="20.100000000000001" customHeight="1">
      <c r="A45" s="201" t="s">
        <v>942</v>
      </c>
      <c r="B45" s="178" t="s">
        <v>458</v>
      </c>
      <c r="C45" s="196" t="s">
        <v>457</v>
      </c>
      <c r="D45" s="202" t="s">
        <v>320</v>
      </c>
      <c r="E45" s="321">
        <v>4</v>
      </c>
      <c r="F45" s="319">
        <v>16.95</v>
      </c>
      <c r="G45" s="198" t="s">
        <v>8444</v>
      </c>
      <c r="H45" s="198">
        <v>0</v>
      </c>
      <c r="I45" s="200">
        <v>41552</v>
      </c>
      <c r="J45" s="319">
        <f t="shared" si="0"/>
        <v>5.4074999999999989</v>
      </c>
      <c r="K45" s="198"/>
      <c r="L45" s="198" t="s">
        <v>731</v>
      </c>
      <c r="M45" s="198" t="s">
        <v>2395</v>
      </c>
      <c r="N45" s="198"/>
      <c r="O45" s="198"/>
      <c r="P45" s="198"/>
      <c r="Q45" s="169"/>
      <c r="R45" s="169"/>
      <c r="S45" s="169"/>
      <c r="T45" s="169"/>
      <c r="U45" s="170"/>
    </row>
    <row r="46" spans="1:31" ht="20.100000000000001" customHeight="1">
      <c r="A46" s="202" t="s">
        <v>943</v>
      </c>
      <c r="B46" s="178" t="s">
        <v>456</v>
      </c>
      <c r="C46" s="196" t="s">
        <v>455</v>
      </c>
      <c r="D46" s="202" t="s">
        <v>299</v>
      </c>
      <c r="E46" s="321">
        <v>4</v>
      </c>
      <c r="F46" s="319">
        <v>16.95</v>
      </c>
      <c r="G46" s="198" t="s">
        <v>8444</v>
      </c>
      <c r="H46" s="198">
        <v>-1</v>
      </c>
      <c r="I46" s="200">
        <v>41552</v>
      </c>
      <c r="J46" s="319">
        <f t="shared" si="0"/>
        <v>5.4074999999999989</v>
      </c>
      <c r="K46" s="198" t="s">
        <v>731</v>
      </c>
      <c r="L46" s="198" t="s">
        <v>731</v>
      </c>
      <c r="M46" s="198" t="s">
        <v>2395</v>
      </c>
      <c r="N46" s="198"/>
      <c r="O46" s="198"/>
      <c r="P46" s="198"/>
      <c r="Q46" s="169"/>
      <c r="R46" s="169"/>
      <c r="S46" s="169"/>
      <c r="T46" s="169"/>
      <c r="U46" s="170"/>
    </row>
    <row r="47" spans="1:31" ht="20.100000000000001" customHeight="1">
      <c r="A47" s="331">
        <v>12</v>
      </c>
      <c r="B47" s="178"/>
      <c r="C47" s="196"/>
      <c r="D47" s="195" t="s">
        <v>454</v>
      </c>
      <c r="E47" s="198"/>
      <c r="F47" s="319" t="s">
        <v>17578</v>
      </c>
      <c r="G47" s="198" t="s">
        <v>8444</v>
      </c>
      <c r="H47" s="201">
        <v>0</v>
      </c>
      <c r="I47" s="200"/>
      <c r="J47" s="319" t="e">
        <f t="shared" si="0"/>
        <v>#VALUE!</v>
      </c>
      <c r="K47" s="198"/>
      <c r="L47" s="198"/>
      <c r="M47" s="198" t="s">
        <v>2395</v>
      </c>
      <c r="N47" s="198"/>
      <c r="O47" s="198"/>
      <c r="P47" s="198"/>
      <c r="Q47" s="169"/>
      <c r="R47" s="169"/>
      <c r="S47" s="169"/>
      <c r="T47" s="169"/>
      <c r="U47" s="170"/>
    </row>
    <row r="48" spans="1:31" ht="20.100000000000001" customHeight="1">
      <c r="A48" s="201" t="s">
        <v>953</v>
      </c>
      <c r="B48" s="182" t="s">
        <v>647</v>
      </c>
      <c r="C48" s="196" t="s">
        <v>949</v>
      </c>
      <c r="D48" s="202" t="s">
        <v>282</v>
      </c>
      <c r="E48" s="198"/>
      <c r="F48" s="319">
        <v>16.95</v>
      </c>
      <c r="G48" s="198" t="s">
        <v>8444</v>
      </c>
      <c r="H48" s="201">
        <v>0</v>
      </c>
      <c r="I48" s="200">
        <v>41552</v>
      </c>
      <c r="J48" s="319">
        <f t="shared" si="0"/>
        <v>9.4074999999999989</v>
      </c>
      <c r="K48" s="198"/>
      <c r="L48" s="198"/>
      <c r="M48" s="198" t="s">
        <v>2395</v>
      </c>
      <c r="N48" s="198"/>
      <c r="O48" s="198"/>
      <c r="P48" s="198"/>
      <c r="Q48" s="169"/>
      <c r="R48" s="169"/>
      <c r="S48" s="169"/>
      <c r="T48" s="169"/>
      <c r="U48" s="170"/>
    </row>
    <row r="49" spans="1:21" ht="20.100000000000001" customHeight="1">
      <c r="A49" s="202" t="s">
        <v>954</v>
      </c>
      <c r="B49" s="182" t="s">
        <v>646</v>
      </c>
      <c r="C49" s="196" t="s">
        <v>950</v>
      </c>
      <c r="D49" s="202" t="s">
        <v>291</v>
      </c>
      <c r="E49" s="321">
        <v>6</v>
      </c>
      <c r="F49" s="319">
        <v>17.294117647058826</v>
      </c>
      <c r="G49" s="198" t="s">
        <v>8444</v>
      </c>
      <c r="H49" s="201">
        <v>0</v>
      </c>
      <c r="I49" s="200">
        <v>41552</v>
      </c>
      <c r="J49" s="319">
        <f t="shared" si="0"/>
        <v>3.7000000000000011</v>
      </c>
      <c r="K49" s="198">
        <v>14.95</v>
      </c>
      <c r="L49" s="198"/>
      <c r="M49" s="198" t="s">
        <v>2395</v>
      </c>
      <c r="N49" s="198"/>
      <c r="O49" s="198"/>
      <c r="P49" s="198"/>
      <c r="Q49" s="169"/>
      <c r="R49" s="169"/>
      <c r="S49" s="169"/>
      <c r="T49" s="169"/>
      <c r="U49" s="170"/>
    </row>
    <row r="50" spans="1:21" ht="20.100000000000001" customHeight="1">
      <c r="A50" s="201" t="s">
        <v>955</v>
      </c>
      <c r="B50" s="182" t="s">
        <v>645</v>
      </c>
      <c r="C50" s="196" t="s">
        <v>951</v>
      </c>
      <c r="D50" s="202" t="s">
        <v>926</v>
      </c>
      <c r="E50" s="198">
        <v>6</v>
      </c>
      <c r="F50" s="319">
        <v>17.294117647058826</v>
      </c>
      <c r="G50" s="198" t="s">
        <v>8444</v>
      </c>
      <c r="H50" s="201">
        <v>0</v>
      </c>
      <c r="I50" s="200">
        <v>41552</v>
      </c>
      <c r="J50" s="319">
        <f t="shared" si="0"/>
        <v>3.7000000000000011</v>
      </c>
      <c r="K50" s="198">
        <v>14.95</v>
      </c>
      <c r="L50" s="198"/>
      <c r="M50" s="198" t="s">
        <v>2395</v>
      </c>
      <c r="N50" s="198"/>
      <c r="O50" s="198"/>
      <c r="P50" s="198"/>
      <c r="Q50" s="169"/>
      <c r="R50" s="169"/>
      <c r="S50" s="169"/>
      <c r="T50" s="169"/>
      <c r="U50" s="170"/>
    </row>
    <row r="51" spans="1:21" ht="20.100000000000001" customHeight="1">
      <c r="A51" s="201" t="s">
        <v>956</v>
      </c>
      <c r="B51" s="182" t="s">
        <v>644</v>
      </c>
      <c r="C51" s="196" t="s">
        <v>952</v>
      </c>
      <c r="D51" s="202" t="s">
        <v>324</v>
      </c>
      <c r="E51" s="198">
        <v>6</v>
      </c>
      <c r="F51" s="319">
        <v>17.294117647058826</v>
      </c>
      <c r="G51" s="198" t="s">
        <v>8444</v>
      </c>
      <c r="H51" s="201">
        <v>0</v>
      </c>
      <c r="I51" s="200">
        <v>41552</v>
      </c>
      <c r="J51" s="319">
        <f t="shared" si="0"/>
        <v>3.7000000000000011</v>
      </c>
      <c r="K51" s="198">
        <v>14.95</v>
      </c>
      <c r="L51" s="198"/>
      <c r="M51" s="198" t="s">
        <v>2395</v>
      </c>
      <c r="N51" s="198"/>
      <c r="O51" s="198"/>
      <c r="P51" s="198"/>
      <c r="Q51" s="169"/>
      <c r="R51" s="169"/>
      <c r="S51" s="169"/>
      <c r="T51" s="169"/>
      <c r="U51" s="170"/>
    </row>
    <row r="52" spans="1:21" ht="20.100000000000001" customHeight="1">
      <c r="A52" s="201" t="s">
        <v>453</v>
      </c>
      <c r="B52" s="178" t="s">
        <v>452</v>
      </c>
      <c r="C52" s="196" t="s">
        <v>451</v>
      </c>
      <c r="D52" s="202" t="s">
        <v>442</v>
      </c>
      <c r="E52" s="198">
        <v>6</v>
      </c>
      <c r="F52" s="319">
        <v>17.294117647058826</v>
      </c>
      <c r="G52" s="198" t="s">
        <v>8444</v>
      </c>
      <c r="H52" s="201">
        <v>0</v>
      </c>
      <c r="I52" s="200">
        <v>41552</v>
      </c>
      <c r="J52" s="319">
        <f t="shared" si="0"/>
        <v>3.7000000000000011</v>
      </c>
      <c r="K52" s="198">
        <v>14.95</v>
      </c>
      <c r="L52" s="198"/>
      <c r="M52" s="198" t="s">
        <v>2395</v>
      </c>
      <c r="N52" s="198"/>
      <c r="O52" s="198"/>
      <c r="P52" s="198"/>
      <c r="Q52" s="169"/>
      <c r="R52" s="169"/>
      <c r="S52" s="169"/>
      <c r="T52" s="169"/>
      <c r="U52" s="170"/>
    </row>
    <row r="53" spans="1:21" ht="20.100000000000001" customHeight="1">
      <c r="A53" s="201" t="s">
        <v>450</v>
      </c>
      <c r="B53" s="178" t="s">
        <v>449</v>
      </c>
      <c r="C53" s="196" t="s">
        <v>448</v>
      </c>
      <c r="D53" s="202" t="s">
        <v>365</v>
      </c>
      <c r="E53" s="321">
        <v>6</v>
      </c>
      <c r="F53" s="319">
        <v>17.294117647058826</v>
      </c>
      <c r="G53" s="198" t="s">
        <v>8444</v>
      </c>
      <c r="H53" s="201">
        <v>0</v>
      </c>
      <c r="I53" s="200">
        <v>41552</v>
      </c>
      <c r="J53" s="319">
        <f t="shared" si="0"/>
        <v>3.7000000000000011</v>
      </c>
      <c r="K53" s="198">
        <v>14.95</v>
      </c>
      <c r="L53" s="198"/>
      <c r="M53" s="198" t="s">
        <v>2395</v>
      </c>
      <c r="N53" s="198"/>
      <c r="O53" s="198"/>
      <c r="P53" s="198"/>
      <c r="Q53" s="169"/>
      <c r="R53" s="169"/>
      <c r="S53" s="169"/>
      <c r="T53" s="169"/>
      <c r="U53" s="170"/>
    </row>
    <row r="54" spans="1:21" ht="20.100000000000001" customHeight="1">
      <c r="A54" s="201" t="s">
        <v>447</v>
      </c>
      <c r="B54" s="182" t="s">
        <v>643</v>
      </c>
      <c r="C54" s="196" t="s">
        <v>446</v>
      </c>
      <c r="D54" s="202" t="s">
        <v>927</v>
      </c>
      <c r="E54" s="198">
        <v>6</v>
      </c>
      <c r="F54" s="319">
        <v>17.294117647058826</v>
      </c>
      <c r="G54" s="198" t="s">
        <v>8444</v>
      </c>
      <c r="H54" s="201">
        <v>0</v>
      </c>
      <c r="I54" s="200">
        <v>41552</v>
      </c>
      <c r="J54" s="319">
        <f t="shared" si="0"/>
        <v>3.7000000000000011</v>
      </c>
      <c r="K54" s="198">
        <v>14.95</v>
      </c>
      <c r="L54" s="198"/>
      <c r="M54" s="198" t="s">
        <v>2395</v>
      </c>
      <c r="N54" s="198"/>
      <c r="O54" s="198"/>
      <c r="P54" s="198"/>
      <c r="Q54" s="169"/>
      <c r="R54" s="169"/>
      <c r="S54" s="169"/>
      <c r="T54" s="169"/>
      <c r="U54" s="170"/>
    </row>
    <row r="55" spans="1:21" ht="20.100000000000001" customHeight="1">
      <c r="A55" s="331">
        <v>13</v>
      </c>
      <c r="B55" s="178"/>
      <c r="C55" s="196"/>
      <c r="D55" s="195" t="s">
        <v>911</v>
      </c>
      <c r="E55" s="198"/>
      <c r="F55" s="319" t="s">
        <v>17578</v>
      </c>
      <c r="G55" s="198" t="s">
        <v>8444</v>
      </c>
      <c r="H55" s="201">
        <v>0</v>
      </c>
      <c r="I55" s="200"/>
      <c r="J55" s="319" t="e">
        <f t="shared" si="0"/>
        <v>#VALUE!</v>
      </c>
      <c r="K55" s="198"/>
      <c r="L55" s="198"/>
      <c r="M55" s="198" t="s">
        <v>2395</v>
      </c>
      <c r="N55" s="198"/>
      <c r="O55" s="198"/>
      <c r="P55" s="198"/>
      <c r="Q55" s="169"/>
      <c r="R55" s="169"/>
      <c r="S55" s="169"/>
      <c r="T55" s="169"/>
      <c r="U55" s="170"/>
    </row>
    <row r="56" spans="1:21" ht="20.100000000000001" customHeight="1">
      <c r="A56" s="201" t="s">
        <v>445</v>
      </c>
      <c r="B56" s="178" t="s">
        <v>444</v>
      </c>
      <c r="C56" s="196" t="s">
        <v>443</v>
      </c>
      <c r="D56" s="202" t="s">
        <v>442</v>
      </c>
      <c r="E56" s="198"/>
      <c r="F56" s="319">
        <v>22</v>
      </c>
      <c r="G56" s="198" t="s">
        <v>8444</v>
      </c>
      <c r="H56" s="201">
        <v>0</v>
      </c>
      <c r="I56" s="200">
        <v>41552</v>
      </c>
      <c r="J56" s="319">
        <f t="shared" si="0"/>
        <v>13.7</v>
      </c>
      <c r="K56" s="198"/>
      <c r="L56" s="198"/>
      <c r="M56" s="198" t="s">
        <v>2395</v>
      </c>
      <c r="N56" s="198"/>
      <c r="O56" s="198"/>
      <c r="P56" s="198"/>
      <c r="Q56" s="169"/>
      <c r="R56" s="169"/>
      <c r="S56" s="169"/>
      <c r="T56" s="169"/>
      <c r="U56" s="170"/>
    </row>
    <row r="57" spans="1:21" ht="20.100000000000001" customHeight="1">
      <c r="A57" s="201" t="s">
        <v>441</v>
      </c>
      <c r="B57" s="178" t="s">
        <v>440</v>
      </c>
      <c r="C57" s="196" t="s">
        <v>439</v>
      </c>
      <c r="D57" s="202" t="s">
        <v>291</v>
      </c>
      <c r="E57" s="198"/>
      <c r="F57" s="319">
        <v>22</v>
      </c>
      <c r="G57" s="198" t="s">
        <v>8444</v>
      </c>
      <c r="H57" s="201">
        <v>0</v>
      </c>
      <c r="I57" s="200">
        <v>41552</v>
      </c>
      <c r="J57" s="319">
        <f t="shared" si="0"/>
        <v>13.7</v>
      </c>
      <c r="K57" s="198"/>
      <c r="L57" s="198"/>
      <c r="M57" s="198" t="s">
        <v>2395</v>
      </c>
      <c r="N57" s="198"/>
      <c r="O57" s="198"/>
      <c r="P57" s="198"/>
      <c r="Q57" s="169"/>
      <c r="R57" s="169"/>
      <c r="S57" s="169"/>
      <c r="T57" s="169"/>
      <c r="U57" s="170"/>
    </row>
    <row r="58" spans="1:21" ht="20.100000000000001" customHeight="1">
      <c r="A58" s="201" t="s">
        <v>28</v>
      </c>
      <c r="B58" s="178" t="s">
        <v>438</v>
      </c>
      <c r="C58" s="196" t="s">
        <v>437</v>
      </c>
      <c r="D58" s="202" t="s">
        <v>299</v>
      </c>
      <c r="E58" s="321">
        <v>15</v>
      </c>
      <c r="F58" s="319">
        <v>33.764705882352942</v>
      </c>
      <c r="G58" s="198" t="s">
        <v>8444</v>
      </c>
      <c r="H58" s="201">
        <v>0</v>
      </c>
      <c r="I58" s="200">
        <v>41552</v>
      </c>
      <c r="J58" s="319">
        <f t="shared" si="0"/>
        <v>8.6999999999999993</v>
      </c>
      <c r="K58" s="198">
        <v>20</v>
      </c>
      <c r="L58" s="198"/>
      <c r="M58" s="198" t="s">
        <v>2395</v>
      </c>
      <c r="N58" s="198"/>
      <c r="O58" s="198"/>
      <c r="P58" s="198"/>
      <c r="Q58" s="169"/>
      <c r="R58" s="169"/>
      <c r="S58" s="169"/>
      <c r="T58" s="169"/>
      <c r="U58" s="170"/>
    </row>
    <row r="59" spans="1:21" ht="20.100000000000001" customHeight="1">
      <c r="A59" s="331">
        <v>14</v>
      </c>
      <c r="B59" s="178"/>
      <c r="C59" s="196"/>
      <c r="D59" s="195" t="s">
        <v>436</v>
      </c>
      <c r="E59" s="198"/>
      <c r="F59" s="319" t="s">
        <v>17578</v>
      </c>
      <c r="G59" s="198" t="s">
        <v>8444</v>
      </c>
      <c r="H59" s="201">
        <v>0</v>
      </c>
      <c r="I59" s="200"/>
      <c r="J59" s="319" t="e">
        <f t="shared" si="0"/>
        <v>#VALUE!</v>
      </c>
      <c r="K59" s="198"/>
      <c r="L59" s="198"/>
      <c r="M59" s="198" t="s">
        <v>2395</v>
      </c>
      <c r="N59" s="198"/>
      <c r="O59" s="198"/>
      <c r="P59" s="198"/>
      <c r="Q59" s="169"/>
      <c r="R59" s="169"/>
      <c r="S59" s="169"/>
      <c r="T59" s="169"/>
      <c r="U59" s="170"/>
    </row>
    <row r="60" spans="1:21" ht="20.100000000000001" customHeight="1">
      <c r="A60" s="201" t="s">
        <v>435</v>
      </c>
      <c r="B60" s="178" t="s">
        <v>434</v>
      </c>
      <c r="C60" s="196" t="s">
        <v>433</v>
      </c>
      <c r="D60" s="202" t="s">
        <v>324</v>
      </c>
      <c r="E60" s="198"/>
      <c r="F60" s="319">
        <v>24.99</v>
      </c>
      <c r="G60" s="198" t="s">
        <v>8444</v>
      </c>
      <c r="H60" s="201">
        <v>0</v>
      </c>
      <c r="I60" s="200">
        <v>41552</v>
      </c>
      <c r="J60" s="319">
        <f t="shared" si="0"/>
        <v>16.241499999999998</v>
      </c>
      <c r="K60" s="198"/>
      <c r="L60" s="198"/>
      <c r="M60" s="198" t="s">
        <v>2395</v>
      </c>
      <c r="N60" s="198"/>
      <c r="O60" s="198"/>
      <c r="P60" s="198"/>
      <c r="Q60" s="169"/>
      <c r="R60" s="169"/>
      <c r="S60" s="169"/>
      <c r="T60" s="169"/>
      <c r="U60" s="170"/>
    </row>
    <row r="61" spans="1:21" ht="20.100000000000001" customHeight="1">
      <c r="A61" s="201" t="s">
        <v>957</v>
      </c>
      <c r="B61" s="178"/>
      <c r="C61" s="196" t="s">
        <v>958</v>
      </c>
      <c r="D61" s="202" t="s">
        <v>282</v>
      </c>
      <c r="E61" s="198"/>
      <c r="F61" s="319" t="s">
        <v>17578</v>
      </c>
      <c r="G61" s="198" t="s">
        <v>8444</v>
      </c>
      <c r="H61" s="201">
        <v>0</v>
      </c>
      <c r="I61" s="200">
        <v>41552</v>
      </c>
      <c r="J61" s="319" t="e">
        <f t="shared" si="0"/>
        <v>#VALUE!</v>
      </c>
      <c r="K61" s="198"/>
      <c r="L61" s="198"/>
      <c r="M61" s="198" t="s">
        <v>2395</v>
      </c>
      <c r="N61" s="198"/>
      <c r="O61" s="198"/>
      <c r="P61" s="198"/>
      <c r="Q61" s="169"/>
      <c r="R61" s="169"/>
      <c r="S61" s="169"/>
      <c r="T61" s="169"/>
      <c r="U61" s="170"/>
    </row>
    <row r="62" spans="1:21" ht="20.100000000000001" customHeight="1">
      <c r="A62" s="201" t="s">
        <v>432</v>
      </c>
      <c r="B62" s="176">
        <v>852669051882</v>
      </c>
      <c r="C62" s="196" t="s">
        <v>431</v>
      </c>
      <c r="D62" s="202" t="s">
        <v>295</v>
      </c>
      <c r="E62" s="321">
        <v>5</v>
      </c>
      <c r="F62" s="319">
        <v>16.117647058823529</v>
      </c>
      <c r="G62" s="198" t="s">
        <v>8444</v>
      </c>
      <c r="H62" s="201">
        <v>0</v>
      </c>
      <c r="I62" s="200">
        <v>41552</v>
      </c>
      <c r="J62" s="319">
        <f t="shared" si="0"/>
        <v>3.6999999999999993</v>
      </c>
      <c r="K62" s="198">
        <v>11.790000000000001</v>
      </c>
      <c r="L62" s="198"/>
      <c r="M62" s="198" t="s">
        <v>2395</v>
      </c>
      <c r="N62" s="198"/>
      <c r="O62" s="198"/>
      <c r="P62" s="198"/>
      <c r="Q62" s="169"/>
      <c r="R62" s="169"/>
      <c r="S62" s="169"/>
      <c r="T62" s="169"/>
      <c r="U62" s="170"/>
    </row>
    <row r="63" spans="1:21" ht="20.100000000000001" customHeight="1">
      <c r="A63" s="201" t="s">
        <v>430</v>
      </c>
      <c r="B63" s="178" t="s">
        <v>429</v>
      </c>
      <c r="C63" s="196" t="s">
        <v>428</v>
      </c>
      <c r="D63" s="202" t="s">
        <v>299</v>
      </c>
      <c r="E63" s="198"/>
      <c r="F63" s="319">
        <v>24.99</v>
      </c>
      <c r="G63" s="198" t="s">
        <v>8444</v>
      </c>
      <c r="H63" s="201">
        <v>0</v>
      </c>
      <c r="I63" s="200">
        <v>41552</v>
      </c>
      <c r="J63" s="319">
        <f t="shared" si="0"/>
        <v>16.241499999999998</v>
      </c>
      <c r="K63" s="198"/>
      <c r="L63" s="198"/>
      <c r="M63" s="198" t="s">
        <v>2395</v>
      </c>
      <c r="N63" s="198"/>
      <c r="O63" s="198"/>
      <c r="P63" s="198"/>
      <c r="Q63" s="169"/>
      <c r="R63" s="169"/>
      <c r="S63" s="169"/>
      <c r="T63" s="169"/>
      <c r="U63" s="170"/>
    </row>
    <row r="64" spans="1:21" ht="20.100000000000001" customHeight="1">
      <c r="A64" s="201" t="s">
        <v>427</v>
      </c>
      <c r="B64" s="178" t="s">
        <v>426</v>
      </c>
      <c r="C64" s="196" t="s">
        <v>425</v>
      </c>
      <c r="D64" s="202" t="s">
        <v>291</v>
      </c>
      <c r="E64" s="198"/>
      <c r="F64" s="319">
        <v>24.99</v>
      </c>
      <c r="G64" s="198" t="s">
        <v>8444</v>
      </c>
      <c r="H64" s="201">
        <v>0</v>
      </c>
      <c r="I64" s="200">
        <v>41552</v>
      </c>
      <c r="J64" s="319">
        <f t="shared" si="0"/>
        <v>16.241499999999998</v>
      </c>
      <c r="K64" s="198"/>
      <c r="L64" s="198"/>
      <c r="M64" s="198" t="s">
        <v>2395</v>
      </c>
      <c r="N64" s="198"/>
      <c r="O64" s="198"/>
      <c r="P64" s="198"/>
      <c r="Q64" s="169"/>
      <c r="R64" s="169"/>
      <c r="S64" s="169"/>
      <c r="T64" s="169"/>
      <c r="U64" s="170"/>
    </row>
    <row r="65" spans="1:36" ht="20.100000000000001" customHeight="1">
      <c r="A65" s="201" t="s">
        <v>424</v>
      </c>
      <c r="B65" s="178" t="s">
        <v>423</v>
      </c>
      <c r="C65" s="196" t="s">
        <v>422</v>
      </c>
      <c r="D65" s="202" t="s">
        <v>345</v>
      </c>
      <c r="E65" s="198"/>
      <c r="F65" s="319">
        <v>24.99</v>
      </c>
      <c r="G65" s="198" t="s">
        <v>8444</v>
      </c>
      <c r="H65" s="201">
        <v>0</v>
      </c>
      <c r="I65" s="200">
        <v>41552</v>
      </c>
      <c r="J65" s="319">
        <f t="shared" si="0"/>
        <v>16.241499999999998</v>
      </c>
      <c r="K65" s="198"/>
      <c r="L65" s="198"/>
      <c r="M65" s="198" t="s">
        <v>2395</v>
      </c>
      <c r="N65" s="198"/>
      <c r="O65" s="198"/>
      <c r="P65" s="198"/>
      <c r="Q65" s="169"/>
      <c r="R65" s="169"/>
      <c r="S65" s="169"/>
      <c r="T65" s="169"/>
      <c r="U65" s="170"/>
    </row>
    <row r="66" spans="1:36" ht="20.100000000000001" customHeight="1">
      <c r="A66" s="201" t="s">
        <v>421</v>
      </c>
      <c r="B66" s="176">
        <v>852669051899</v>
      </c>
      <c r="C66" s="196" t="s">
        <v>420</v>
      </c>
      <c r="D66" s="202" t="s">
        <v>927</v>
      </c>
      <c r="E66" s="198"/>
      <c r="F66" s="319">
        <v>24.99</v>
      </c>
      <c r="G66" s="198" t="s">
        <v>8444</v>
      </c>
      <c r="H66" s="201">
        <v>0</v>
      </c>
      <c r="I66" s="200">
        <v>41552</v>
      </c>
      <c r="J66" s="319">
        <f t="shared" si="0"/>
        <v>16.241499999999998</v>
      </c>
      <c r="K66" s="198"/>
      <c r="L66" s="198"/>
      <c r="M66" s="198" t="s">
        <v>2395</v>
      </c>
      <c r="N66" s="198"/>
      <c r="O66" s="198"/>
      <c r="P66" s="198"/>
      <c r="Q66" s="169"/>
      <c r="R66" s="169"/>
      <c r="S66" s="169"/>
      <c r="T66" s="169"/>
      <c r="U66" s="170"/>
    </row>
    <row r="67" spans="1:36" ht="20.100000000000001" customHeight="1">
      <c r="A67" s="331">
        <v>15</v>
      </c>
      <c r="B67" s="178"/>
      <c r="C67" s="196"/>
      <c r="D67" s="195" t="s">
        <v>419</v>
      </c>
      <c r="E67" s="198"/>
      <c r="F67" s="319" t="s">
        <v>17578</v>
      </c>
      <c r="G67" s="198" t="s">
        <v>8444</v>
      </c>
      <c r="H67" s="201">
        <v>0</v>
      </c>
      <c r="I67" s="200"/>
      <c r="J67" s="319" t="e">
        <f t="shared" ref="J67:J75" si="1">F67*0.85-5-E67</f>
        <v>#VALUE!</v>
      </c>
      <c r="K67" s="198"/>
      <c r="L67" s="198"/>
      <c r="M67" s="198" t="s">
        <v>2395</v>
      </c>
      <c r="N67" s="198"/>
      <c r="O67" s="198"/>
      <c r="P67" s="198"/>
      <c r="Q67" s="169"/>
      <c r="R67" s="169"/>
      <c r="S67" s="169"/>
      <c r="T67" s="169"/>
      <c r="U67" s="170"/>
    </row>
    <row r="68" spans="1:36" ht="20.100000000000001" customHeight="1">
      <c r="A68" s="201" t="s">
        <v>418</v>
      </c>
      <c r="B68" s="178" t="s">
        <v>417</v>
      </c>
      <c r="C68" s="196" t="s">
        <v>416</v>
      </c>
      <c r="D68" s="202" t="s">
        <v>286</v>
      </c>
      <c r="E68" s="198"/>
      <c r="F68" s="319">
        <v>12</v>
      </c>
      <c r="G68" s="198" t="s">
        <v>8444</v>
      </c>
      <c r="H68" s="201">
        <v>0</v>
      </c>
      <c r="I68" s="200">
        <v>41552</v>
      </c>
      <c r="J68" s="319">
        <f t="shared" si="1"/>
        <v>5.1999999999999993</v>
      </c>
      <c r="K68" s="198"/>
      <c r="L68" s="198"/>
      <c r="M68" s="198" t="s">
        <v>2395</v>
      </c>
      <c r="N68" s="198"/>
      <c r="O68" s="198"/>
      <c r="P68" s="198"/>
      <c r="Q68" s="169"/>
      <c r="R68" s="169"/>
      <c r="S68" s="169"/>
      <c r="T68" s="169"/>
      <c r="U68" s="170"/>
    </row>
    <row r="69" spans="1:36" ht="20.100000000000001" customHeight="1">
      <c r="A69" s="201" t="s">
        <v>415</v>
      </c>
      <c r="B69" s="178"/>
      <c r="C69" s="196" t="s">
        <v>414</v>
      </c>
      <c r="D69" s="202" t="s">
        <v>291</v>
      </c>
      <c r="E69" s="321">
        <v>3</v>
      </c>
      <c r="F69" s="319">
        <v>13.89</v>
      </c>
      <c r="G69" s="198" t="s">
        <v>8444</v>
      </c>
      <c r="H69" s="201">
        <v>0</v>
      </c>
      <c r="I69" s="200">
        <v>41552</v>
      </c>
      <c r="J69" s="319">
        <f t="shared" si="1"/>
        <v>3.8064999999999998</v>
      </c>
      <c r="K69" s="198">
        <v>9.4117647058823533</v>
      </c>
      <c r="L69" s="198"/>
      <c r="M69" s="198" t="s">
        <v>2395</v>
      </c>
      <c r="N69" s="198"/>
      <c r="O69" s="198"/>
      <c r="P69" s="198"/>
      <c r="Q69" s="169"/>
      <c r="R69" s="169"/>
      <c r="S69" s="169"/>
      <c r="T69" s="169"/>
      <c r="U69" s="170"/>
    </row>
    <row r="70" spans="1:36" ht="20.100000000000001" customHeight="1">
      <c r="A70" s="331">
        <v>16</v>
      </c>
      <c r="B70" s="178">
        <v>16</v>
      </c>
      <c r="C70" s="196" t="s">
        <v>17</v>
      </c>
      <c r="D70" s="195" t="s">
        <v>410</v>
      </c>
      <c r="E70" s="321">
        <v>5</v>
      </c>
      <c r="F70" s="319" t="s">
        <v>17578</v>
      </c>
      <c r="G70" s="198" t="s">
        <v>8444</v>
      </c>
      <c r="H70" s="198">
        <v>33</v>
      </c>
      <c r="I70" s="200">
        <v>41552</v>
      </c>
      <c r="J70" s="319" t="e">
        <f t="shared" si="1"/>
        <v>#VALUE!</v>
      </c>
      <c r="K70" s="198"/>
      <c r="L70" s="198" t="s">
        <v>731</v>
      </c>
      <c r="M70" s="198" t="s">
        <v>2395</v>
      </c>
      <c r="N70" s="198"/>
      <c r="O70" s="198"/>
      <c r="P70" s="198"/>
      <c r="Q70" s="169"/>
      <c r="R70" s="169"/>
      <c r="S70" s="169"/>
      <c r="T70" s="169"/>
      <c r="U70" s="170"/>
    </row>
    <row r="71" spans="1:36" ht="20.100000000000001" customHeight="1">
      <c r="A71" s="331">
        <v>18</v>
      </c>
      <c r="B71" s="178">
        <v>18</v>
      </c>
      <c r="C71" s="196" t="s">
        <v>413</v>
      </c>
      <c r="D71" s="195" t="s">
        <v>412</v>
      </c>
      <c r="E71" s="321">
        <v>1.5</v>
      </c>
      <c r="F71" s="319" t="s">
        <v>17578</v>
      </c>
      <c r="G71" s="198" t="s">
        <v>8444</v>
      </c>
      <c r="H71" s="201">
        <v>0</v>
      </c>
      <c r="I71" s="200">
        <v>41552</v>
      </c>
      <c r="J71" s="319" t="e">
        <f t="shared" si="1"/>
        <v>#VALUE!</v>
      </c>
      <c r="K71" s="198"/>
      <c r="L71" s="198"/>
      <c r="M71" s="198" t="s">
        <v>2395</v>
      </c>
      <c r="N71" s="198"/>
      <c r="O71" s="198"/>
      <c r="P71" s="198"/>
      <c r="Q71" s="169"/>
      <c r="R71" s="169"/>
      <c r="S71" s="169"/>
      <c r="T71" s="169"/>
      <c r="U71" s="170"/>
    </row>
    <row r="72" spans="1:36" ht="20.100000000000001" customHeight="1">
      <c r="A72" s="331">
        <v>17</v>
      </c>
      <c r="B72" s="178">
        <v>17</v>
      </c>
      <c r="C72" s="196" t="s">
        <v>411</v>
      </c>
      <c r="D72" s="195" t="s">
        <v>410</v>
      </c>
      <c r="E72" s="321">
        <v>7</v>
      </c>
      <c r="F72" s="319" t="s">
        <v>17578</v>
      </c>
      <c r="G72" s="198" t="s">
        <v>8444</v>
      </c>
      <c r="H72" s="201">
        <v>0</v>
      </c>
      <c r="I72" s="200">
        <v>41552</v>
      </c>
      <c r="J72" s="319" t="e">
        <f t="shared" si="1"/>
        <v>#VALUE!</v>
      </c>
      <c r="K72" s="198"/>
      <c r="L72" s="198"/>
      <c r="M72" s="198" t="s">
        <v>2395</v>
      </c>
      <c r="N72" s="198"/>
      <c r="O72" s="198"/>
      <c r="P72" s="198"/>
      <c r="Q72" s="169"/>
      <c r="R72" s="169"/>
      <c r="S72" s="169"/>
      <c r="T72" s="169"/>
      <c r="U72" s="170"/>
    </row>
    <row r="73" spans="1:36" ht="20.100000000000001" customHeight="1">
      <c r="A73" s="331">
        <v>19</v>
      </c>
      <c r="B73" s="178" t="s">
        <v>409</v>
      </c>
      <c r="C73" s="196" t="s">
        <v>408</v>
      </c>
      <c r="D73" s="195" t="s">
        <v>407</v>
      </c>
      <c r="E73" s="198"/>
      <c r="F73" s="319" t="s">
        <v>17578</v>
      </c>
      <c r="G73" s="198" t="s">
        <v>8444</v>
      </c>
      <c r="H73" s="201">
        <v>0</v>
      </c>
      <c r="I73" s="200">
        <v>41552</v>
      </c>
      <c r="J73" s="319" t="e">
        <f t="shared" si="1"/>
        <v>#VALUE!</v>
      </c>
      <c r="K73" s="198"/>
      <c r="L73" s="198"/>
      <c r="M73" s="198" t="s">
        <v>2395</v>
      </c>
      <c r="N73" s="198"/>
      <c r="O73" s="198"/>
      <c r="P73" s="198"/>
      <c r="Q73" s="169"/>
      <c r="R73" s="169"/>
      <c r="S73" s="169"/>
      <c r="T73" s="169"/>
      <c r="U73" s="170"/>
    </row>
    <row r="74" spans="1:36" ht="20.100000000000001" customHeight="1">
      <c r="A74" s="331">
        <v>20</v>
      </c>
      <c r="B74" s="178" t="s">
        <v>406</v>
      </c>
      <c r="C74" s="196" t="s">
        <v>405</v>
      </c>
      <c r="D74" s="195" t="s">
        <v>404</v>
      </c>
      <c r="E74" s="321">
        <v>3</v>
      </c>
      <c r="F74" s="319">
        <v>13.89</v>
      </c>
      <c r="G74" s="198" t="s">
        <v>8444</v>
      </c>
      <c r="H74" s="198">
        <v>15</v>
      </c>
      <c r="I74" s="200">
        <v>41552</v>
      </c>
      <c r="J74" s="319">
        <f t="shared" si="1"/>
        <v>3.8064999999999998</v>
      </c>
      <c r="K74" s="198">
        <v>9.4117647058823533</v>
      </c>
      <c r="L74" s="198" t="s">
        <v>731</v>
      </c>
      <c r="M74" s="198" t="s">
        <v>2395</v>
      </c>
      <c r="N74" s="198"/>
      <c r="O74" s="198"/>
      <c r="P74" s="198"/>
      <c r="Q74" s="169"/>
      <c r="R74" s="169"/>
      <c r="S74" s="169"/>
      <c r="T74" s="169"/>
      <c r="U74" s="170"/>
    </row>
    <row r="75" spans="1:36" ht="20.100000000000001" customHeight="1">
      <c r="A75" s="331">
        <v>21</v>
      </c>
      <c r="B75" s="178"/>
      <c r="C75" s="196"/>
      <c r="D75" s="195" t="s">
        <v>403</v>
      </c>
      <c r="E75" s="198"/>
      <c r="F75" s="319" t="s">
        <v>17578</v>
      </c>
      <c r="G75" s="198" t="s">
        <v>8444</v>
      </c>
      <c r="H75" s="201">
        <v>0</v>
      </c>
      <c r="I75" s="200"/>
      <c r="J75" s="319" t="e">
        <f t="shared" si="1"/>
        <v>#VALUE!</v>
      </c>
      <c r="K75" s="198"/>
      <c r="L75" s="198"/>
      <c r="M75" s="198" t="s">
        <v>2395</v>
      </c>
      <c r="N75" s="198"/>
      <c r="O75" s="198"/>
      <c r="P75" s="198"/>
      <c r="Q75" s="169"/>
      <c r="R75" s="169"/>
      <c r="S75" s="169"/>
      <c r="T75" s="169"/>
      <c r="U75" s="170"/>
    </row>
    <row r="76" spans="1:36" ht="20.100000000000001" customHeight="1">
      <c r="A76" s="282" t="s">
        <v>13078</v>
      </c>
      <c r="B76" s="277">
        <v>683615803084</v>
      </c>
      <c r="C76" s="15" t="s">
        <v>12895</v>
      </c>
      <c r="D76" s="278" t="s">
        <v>13076</v>
      </c>
      <c r="E76" s="323">
        <v>0.25</v>
      </c>
      <c r="F76" s="319">
        <v>9.89</v>
      </c>
      <c r="G76" s="279" t="s">
        <v>8444</v>
      </c>
      <c r="H76" s="282">
        <v>0</v>
      </c>
      <c r="I76" s="280">
        <v>42375</v>
      </c>
      <c r="J76" s="319">
        <f t="shared" ref="J76:J139" si="2">F76*0.85-5-E76</f>
        <v>3.1564999999999994</v>
      </c>
      <c r="K76" s="169">
        <v>6.1764705882352944</v>
      </c>
      <c r="L76" s="169"/>
      <c r="M76" s="169" t="s">
        <v>2395</v>
      </c>
      <c r="N76" s="169"/>
      <c r="O76" s="169"/>
      <c r="P76" s="169"/>
    </row>
    <row r="77" spans="1:36" ht="20.100000000000001" customHeight="1">
      <c r="A77" s="201" t="s">
        <v>400</v>
      </c>
      <c r="B77" s="178" t="s">
        <v>400</v>
      </c>
      <c r="C77" s="196" t="s">
        <v>399</v>
      </c>
      <c r="D77" s="202" t="s">
        <v>15063</v>
      </c>
      <c r="E77" s="324">
        <v>2.5</v>
      </c>
      <c r="F77" s="319">
        <v>13.89</v>
      </c>
      <c r="G77" s="198" t="s">
        <v>8444</v>
      </c>
      <c r="H77" s="366">
        <v>163</v>
      </c>
      <c r="I77" s="200">
        <v>41552</v>
      </c>
      <c r="J77" s="319">
        <f t="shared" si="2"/>
        <v>4.3064999999999998</v>
      </c>
      <c r="K77" s="198">
        <v>8.8235294117647065</v>
      </c>
      <c r="L77" s="198"/>
      <c r="M77" s="198" t="s">
        <v>2395</v>
      </c>
      <c r="N77" s="198"/>
      <c r="O77" s="198"/>
      <c r="P77" s="198"/>
      <c r="Q77" s="169"/>
      <c r="R77" s="169"/>
      <c r="S77" s="169"/>
      <c r="T77" s="169"/>
      <c r="U77" s="170"/>
      <c r="X77" s="5" t="s">
        <v>15064</v>
      </c>
      <c r="Y77" s="5" t="s">
        <v>15065</v>
      </c>
      <c r="Z77" s="5" t="s">
        <v>15066</v>
      </c>
      <c r="AA77" s="5" t="s">
        <v>15067</v>
      </c>
      <c r="AB77" s="5" t="s">
        <v>15068</v>
      </c>
      <c r="AC77" s="5" t="s">
        <v>15069</v>
      </c>
      <c r="AD77" s="5" t="s">
        <v>15070</v>
      </c>
      <c r="AE77" s="5" t="s">
        <v>15071</v>
      </c>
      <c r="AF77" s="5" t="s">
        <v>15072</v>
      </c>
      <c r="AG77" s="5" t="s">
        <v>15073</v>
      </c>
      <c r="AH77" s="5" t="s">
        <v>15074</v>
      </c>
      <c r="AI77" s="5" t="s">
        <v>15075</v>
      </c>
      <c r="AJ77" s="5" t="s">
        <v>15076</v>
      </c>
    </row>
    <row r="78" spans="1:36" ht="20.100000000000001" customHeight="1">
      <c r="A78" s="331">
        <v>22</v>
      </c>
      <c r="B78" s="178"/>
      <c r="C78" s="196"/>
      <c r="D78" s="195" t="s">
        <v>398</v>
      </c>
      <c r="E78" s="198"/>
      <c r="F78" s="319" t="s">
        <v>17578</v>
      </c>
      <c r="G78" s="198" t="s">
        <v>8444</v>
      </c>
      <c r="H78" s="201">
        <v>0</v>
      </c>
      <c r="I78" s="200"/>
      <c r="J78" s="319" t="e">
        <f t="shared" si="2"/>
        <v>#VALUE!</v>
      </c>
      <c r="K78" s="198"/>
      <c r="L78" s="198"/>
      <c r="M78" s="198" t="s">
        <v>2395</v>
      </c>
      <c r="N78" s="198"/>
      <c r="O78" s="198"/>
      <c r="P78" s="198"/>
      <c r="Q78" s="169"/>
      <c r="R78" s="169"/>
      <c r="S78" s="169"/>
      <c r="T78" s="169"/>
      <c r="U78" s="170"/>
      <c r="V78" s="175"/>
    </row>
    <row r="79" spans="1:36" ht="20.100000000000001" customHeight="1">
      <c r="A79" s="201" t="s">
        <v>397</v>
      </c>
      <c r="B79" s="178" t="s">
        <v>397</v>
      </c>
      <c r="C79" s="196" t="s">
        <v>396</v>
      </c>
      <c r="D79" s="202" t="s">
        <v>278</v>
      </c>
      <c r="E79" s="321">
        <v>2.5</v>
      </c>
      <c r="F79" s="319">
        <v>13.89</v>
      </c>
      <c r="G79" s="198" t="s">
        <v>8444</v>
      </c>
      <c r="H79" s="201">
        <v>0</v>
      </c>
      <c r="I79" s="200">
        <v>41552</v>
      </c>
      <c r="J79" s="319">
        <f t="shared" si="2"/>
        <v>4.3064999999999998</v>
      </c>
      <c r="K79" s="200">
        <v>8.8235294117647065</v>
      </c>
      <c r="L79" s="198"/>
      <c r="M79" s="198" t="s">
        <v>2395</v>
      </c>
      <c r="N79" s="198"/>
      <c r="O79" s="198"/>
      <c r="P79" s="198"/>
      <c r="Q79" s="169"/>
      <c r="R79" s="169"/>
      <c r="S79" s="169"/>
      <c r="T79" s="169"/>
      <c r="U79" s="170"/>
    </row>
    <row r="80" spans="1:36" ht="20.100000000000001" customHeight="1">
      <c r="A80" s="201" t="s">
        <v>395</v>
      </c>
      <c r="B80" s="178" t="s">
        <v>395</v>
      </c>
      <c r="C80" s="196" t="s">
        <v>394</v>
      </c>
      <c r="D80" s="202" t="s">
        <v>286</v>
      </c>
      <c r="E80" s="324">
        <v>2.5</v>
      </c>
      <c r="F80" s="319">
        <v>16.117647058823529</v>
      </c>
      <c r="G80" s="198" t="s">
        <v>8444</v>
      </c>
      <c r="H80" s="199">
        <v>13</v>
      </c>
      <c r="I80" s="200">
        <v>41552</v>
      </c>
      <c r="J80" s="319">
        <f t="shared" si="2"/>
        <v>6.1999999999999993</v>
      </c>
      <c r="K80" s="200">
        <v>9.99</v>
      </c>
      <c r="L80" s="198"/>
      <c r="M80" s="198" t="s">
        <v>2395</v>
      </c>
      <c r="N80" s="198"/>
      <c r="O80" s="198"/>
      <c r="P80" s="198"/>
      <c r="Q80" s="169"/>
      <c r="R80" s="169"/>
      <c r="S80" s="169"/>
      <c r="T80" s="169"/>
      <c r="U80" s="170"/>
    </row>
    <row r="81" spans="1:21" ht="20.100000000000001" customHeight="1">
      <c r="A81" s="201" t="s">
        <v>393</v>
      </c>
      <c r="B81" s="178"/>
      <c r="C81" s="196" t="s">
        <v>392</v>
      </c>
      <c r="D81" s="202" t="s">
        <v>282</v>
      </c>
      <c r="E81" s="324">
        <v>0.75</v>
      </c>
      <c r="F81" s="319">
        <v>11.99</v>
      </c>
      <c r="G81" s="198" t="s">
        <v>8444</v>
      </c>
      <c r="H81" s="199">
        <v>38</v>
      </c>
      <c r="I81" s="200">
        <v>41552</v>
      </c>
      <c r="J81" s="319">
        <f t="shared" si="2"/>
        <v>4.4414999999999996</v>
      </c>
      <c r="K81" s="200"/>
      <c r="L81" s="198"/>
      <c r="M81" s="198" t="s">
        <v>2395</v>
      </c>
      <c r="N81" s="198"/>
      <c r="O81" s="198"/>
      <c r="P81" s="198"/>
      <c r="Q81" s="169"/>
      <c r="R81" s="169"/>
      <c r="S81" s="169"/>
      <c r="T81" s="169"/>
      <c r="U81" s="170"/>
    </row>
    <row r="82" spans="1:21" ht="20.100000000000001" customHeight="1">
      <c r="A82" s="201" t="s">
        <v>901</v>
      </c>
      <c r="B82" s="178"/>
      <c r="C82" s="196" t="s">
        <v>902</v>
      </c>
      <c r="D82" s="202"/>
      <c r="E82" s="324">
        <v>2</v>
      </c>
      <c r="F82" s="319">
        <v>11.89</v>
      </c>
      <c r="G82" s="198" t="s">
        <v>8444</v>
      </c>
      <c r="H82" s="199">
        <v>27</v>
      </c>
      <c r="I82" s="200">
        <v>41552</v>
      </c>
      <c r="J82" s="319">
        <f t="shared" si="2"/>
        <v>3.1065000000000005</v>
      </c>
      <c r="K82" s="200">
        <v>8.2352941176470598</v>
      </c>
      <c r="L82" s="198"/>
      <c r="M82" s="198" t="s">
        <v>2395</v>
      </c>
      <c r="N82" s="198"/>
      <c r="O82" s="198"/>
      <c r="P82" s="198"/>
      <c r="Q82" s="169"/>
      <c r="R82" s="169"/>
      <c r="S82" s="169"/>
      <c r="T82" s="169"/>
      <c r="U82" s="170"/>
    </row>
    <row r="83" spans="1:21" ht="20.100000000000001" customHeight="1">
      <c r="A83" s="201" t="s">
        <v>391</v>
      </c>
      <c r="B83" s="178"/>
      <c r="C83" s="196" t="s">
        <v>390</v>
      </c>
      <c r="D83" s="202" t="s">
        <v>365</v>
      </c>
      <c r="E83" s="198"/>
      <c r="F83" s="319" t="s">
        <v>17578</v>
      </c>
      <c r="G83" s="198" t="s">
        <v>8444</v>
      </c>
      <c r="H83" s="201">
        <v>0</v>
      </c>
      <c r="I83" s="200">
        <v>41552</v>
      </c>
      <c r="J83" s="319" t="e">
        <f t="shared" si="2"/>
        <v>#VALUE!</v>
      </c>
      <c r="K83" s="200"/>
      <c r="L83" s="198"/>
      <c r="M83" s="198" t="s">
        <v>2395</v>
      </c>
      <c r="N83" s="198"/>
      <c r="O83" s="198"/>
      <c r="P83" s="198"/>
      <c r="Q83" s="169"/>
      <c r="R83" s="169"/>
      <c r="S83" s="169"/>
      <c r="T83" s="169"/>
      <c r="U83" s="170"/>
    </row>
    <row r="84" spans="1:21" ht="20.100000000000001" customHeight="1">
      <c r="A84" s="201" t="s">
        <v>389</v>
      </c>
      <c r="B84" s="178"/>
      <c r="C84" s="196" t="s">
        <v>388</v>
      </c>
      <c r="D84" s="202" t="s">
        <v>926</v>
      </c>
      <c r="E84" s="321">
        <v>1</v>
      </c>
      <c r="F84" s="319" t="s">
        <v>17578</v>
      </c>
      <c r="G84" s="198" t="s">
        <v>8444</v>
      </c>
      <c r="H84" s="201">
        <v>0</v>
      </c>
      <c r="I84" s="200">
        <v>41552</v>
      </c>
      <c r="J84" s="319" t="e">
        <f t="shared" si="2"/>
        <v>#VALUE!</v>
      </c>
      <c r="K84" s="200"/>
      <c r="L84" s="198"/>
      <c r="M84" s="198" t="s">
        <v>2395</v>
      </c>
      <c r="N84" s="198"/>
      <c r="O84" s="198"/>
      <c r="P84" s="198"/>
      <c r="Q84" s="169"/>
      <c r="R84" s="169"/>
      <c r="S84" s="169"/>
      <c r="T84" s="169"/>
      <c r="U84" s="170"/>
    </row>
    <row r="85" spans="1:21" ht="20.100000000000001" customHeight="1">
      <c r="A85" s="331" t="s">
        <v>384</v>
      </c>
      <c r="B85" s="178"/>
      <c r="C85" s="196" t="s">
        <v>19114</v>
      </c>
      <c r="D85" s="195" t="s">
        <v>912</v>
      </c>
      <c r="E85" s="198"/>
      <c r="F85" s="319">
        <v>10.99</v>
      </c>
      <c r="G85" s="198" t="s">
        <v>8444</v>
      </c>
      <c r="H85" s="201">
        <v>0</v>
      </c>
      <c r="I85" s="200"/>
      <c r="J85" s="319">
        <f t="shared" si="2"/>
        <v>4.3414999999999999</v>
      </c>
      <c r="K85" s="198"/>
      <c r="L85" s="198"/>
      <c r="M85" s="198" t="s">
        <v>2395</v>
      </c>
      <c r="N85" s="198"/>
      <c r="O85" s="198"/>
      <c r="P85" s="198"/>
      <c r="Q85" s="169"/>
      <c r="R85" s="169"/>
      <c r="S85" s="169"/>
      <c r="T85" s="169"/>
      <c r="U85" s="170"/>
    </row>
    <row r="86" spans="1:21" ht="20.100000000000001" customHeight="1">
      <c r="A86" s="206" t="s">
        <v>386</v>
      </c>
      <c r="B86" s="178" t="s">
        <v>387</v>
      </c>
      <c r="C86" s="196" t="s">
        <v>386</v>
      </c>
      <c r="D86" s="202" t="s">
        <v>291</v>
      </c>
      <c r="E86" s="198"/>
      <c r="F86" s="319">
        <v>10.99</v>
      </c>
      <c r="G86" s="198" t="s">
        <v>8444</v>
      </c>
      <c r="H86" s="201">
        <v>0</v>
      </c>
      <c r="I86" s="200">
        <v>41552</v>
      </c>
      <c r="J86" s="319">
        <f t="shared" si="2"/>
        <v>4.3414999999999999</v>
      </c>
      <c r="K86" s="198"/>
      <c r="L86" s="198"/>
      <c r="M86" s="198" t="s">
        <v>2395</v>
      </c>
      <c r="N86" s="198"/>
      <c r="O86" s="198"/>
      <c r="P86" s="198"/>
      <c r="Q86" s="169"/>
      <c r="R86" s="169"/>
      <c r="S86" s="169"/>
      <c r="T86" s="169"/>
      <c r="U86" s="170"/>
    </row>
    <row r="87" spans="1:21" ht="20.100000000000001" customHeight="1">
      <c r="A87" s="206" t="s">
        <v>384</v>
      </c>
      <c r="B87" s="178" t="s">
        <v>385</v>
      </c>
      <c r="C87" s="196" t="s">
        <v>19114</v>
      </c>
      <c r="D87" s="202" t="s">
        <v>286</v>
      </c>
      <c r="E87" s="198"/>
      <c r="F87" s="319">
        <v>10.99</v>
      </c>
      <c r="G87" s="198" t="s">
        <v>8444</v>
      </c>
      <c r="H87" s="201">
        <v>0</v>
      </c>
      <c r="I87" s="200">
        <v>41552</v>
      </c>
      <c r="J87" s="319">
        <f t="shared" si="2"/>
        <v>4.3414999999999999</v>
      </c>
      <c r="K87" s="198"/>
      <c r="L87" s="198"/>
      <c r="M87" s="198" t="s">
        <v>2395</v>
      </c>
      <c r="N87" s="198"/>
      <c r="O87" s="198"/>
      <c r="P87" s="198"/>
      <c r="Q87" s="169"/>
      <c r="R87" s="169"/>
      <c r="S87" s="169"/>
      <c r="T87" s="169"/>
      <c r="U87" s="170"/>
    </row>
    <row r="88" spans="1:21" ht="20.100000000000001" customHeight="1">
      <c r="A88" s="206" t="s">
        <v>382</v>
      </c>
      <c r="B88" s="178" t="s">
        <v>383</v>
      </c>
      <c r="C88" s="196" t="s">
        <v>382</v>
      </c>
      <c r="D88" s="202" t="s">
        <v>381</v>
      </c>
      <c r="E88" s="198"/>
      <c r="F88" s="319">
        <v>10.99</v>
      </c>
      <c r="G88" s="198" t="s">
        <v>8444</v>
      </c>
      <c r="H88" s="201">
        <v>0</v>
      </c>
      <c r="I88" s="200">
        <v>41552</v>
      </c>
      <c r="J88" s="319">
        <f t="shared" si="2"/>
        <v>4.3414999999999999</v>
      </c>
      <c r="K88" s="198"/>
      <c r="L88" s="198"/>
      <c r="M88" s="198" t="s">
        <v>2395</v>
      </c>
      <c r="N88" s="198"/>
      <c r="O88" s="198"/>
      <c r="P88" s="198"/>
      <c r="Q88" s="169"/>
      <c r="R88" s="169"/>
      <c r="S88" s="169"/>
      <c r="T88" s="169"/>
      <c r="U88" s="170"/>
    </row>
    <row r="89" spans="1:21" ht="20.100000000000001" customHeight="1">
      <c r="A89" s="206" t="s">
        <v>379</v>
      </c>
      <c r="B89" s="178" t="s">
        <v>380</v>
      </c>
      <c r="C89" s="196" t="s">
        <v>379</v>
      </c>
      <c r="D89" s="202" t="s">
        <v>320</v>
      </c>
      <c r="E89" s="198"/>
      <c r="F89" s="319">
        <v>10.99</v>
      </c>
      <c r="G89" s="198" t="s">
        <v>8444</v>
      </c>
      <c r="H89" s="201">
        <v>0</v>
      </c>
      <c r="I89" s="200">
        <v>41552</v>
      </c>
      <c r="J89" s="319">
        <f t="shared" si="2"/>
        <v>4.3414999999999999</v>
      </c>
      <c r="K89" s="198"/>
      <c r="L89" s="198"/>
      <c r="M89" s="198" t="s">
        <v>2395</v>
      </c>
      <c r="N89" s="198"/>
      <c r="O89" s="198"/>
      <c r="P89" s="198"/>
      <c r="Q89" s="169"/>
      <c r="R89" s="169"/>
      <c r="S89" s="169"/>
      <c r="T89" s="169"/>
      <c r="U89" s="170"/>
    </row>
    <row r="90" spans="1:21" ht="20.100000000000001" customHeight="1">
      <c r="A90" s="206" t="s">
        <v>8</v>
      </c>
      <c r="B90" s="178" t="s">
        <v>378</v>
      </c>
      <c r="C90" s="196" t="s">
        <v>8</v>
      </c>
      <c r="D90" s="202" t="s">
        <v>299</v>
      </c>
      <c r="E90" s="198"/>
      <c r="F90" s="319">
        <v>10.99</v>
      </c>
      <c r="G90" s="198" t="s">
        <v>8444</v>
      </c>
      <c r="H90" s="201">
        <v>0</v>
      </c>
      <c r="I90" s="200">
        <v>41552</v>
      </c>
      <c r="J90" s="319">
        <f t="shared" si="2"/>
        <v>4.3414999999999999</v>
      </c>
      <c r="K90" s="198"/>
      <c r="L90" s="198"/>
      <c r="M90" s="198" t="s">
        <v>2395</v>
      </c>
      <c r="N90" s="198"/>
      <c r="O90" s="198"/>
      <c r="P90" s="198"/>
      <c r="Q90" s="169"/>
      <c r="R90" s="169"/>
      <c r="S90" s="169"/>
      <c r="T90" s="169"/>
      <c r="U90" s="170"/>
    </row>
    <row r="91" spans="1:21" ht="20.100000000000001" customHeight="1">
      <c r="A91" s="331">
        <v>28</v>
      </c>
      <c r="B91" s="178"/>
      <c r="C91" s="196"/>
      <c r="D91" s="195" t="s">
        <v>377</v>
      </c>
      <c r="E91" s="198"/>
      <c r="F91" s="319" t="s">
        <v>17578</v>
      </c>
      <c r="G91" s="198" t="s">
        <v>8444</v>
      </c>
      <c r="H91" s="201">
        <v>0</v>
      </c>
      <c r="I91" s="200"/>
      <c r="J91" s="319" t="e">
        <f t="shared" si="2"/>
        <v>#VALUE!</v>
      </c>
      <c r="K91" s="198"/>
      <c r="L91" s="198"/>
      <c r="M91" s="198" t="s">
        <v>2395</v>
      </c>
      <c r="N91" s="198"/>
      <c r="O91" s="198"/>
      <c r="P91" s="198"/>
      <c r="Q91" s="169"/>
      <c r="R91" s="169"/>
      <c r="S91" s="169"/>
      <c r="T91" s="169"/>
      <c r="U91" s="170"/>
    </row>
    <row r="92" spans="1:21" ht="20.100000000000001" customHeight="1">
      <c r="A92" s="201" t="s">
        <v>376</v>
      </c>
      <c r="B92" s="178" t="s">
        <v>375</v>
      </c>
      <c r="C92" s="196" t="s">
        <v>374</v>
      </c>
      <c r="D92" s="202" t="s">
        <v>373</v>
      </c>
      <c r="E92" s="198"/>
      <c r="F92" s="319">
        <v>16.990000000000002</v>
      </c>
      <c r="G92" s="198" t="s">
        <v>8444</v>
      </c>
      <c r="H92" s="201">
        <v>0</v>
      </c>
      <c r="I92" s="200">
        <v>41552</v>
      </c>
      <c r="J92" s="319">
        <f t="shared" si="2"/>
        <v>9.4415000000000013</v>
      </c>
      <c r="K92" s="198"/>
      <c r="L92" s="198"/>
      <c r="M92" s="198" t="s">
        <v>2395</v>
      </c>
      <c r="N92" s="198"/>
      <c r="O92" s="198"/>
      <c r="P92" s="198"/>
      <c r="Q92" s="169"/>
      <c r="R92" s="169"/>
      <c r="S92" s="169"/>
      <c r="T92" s="169"/>
      <c r="U92" s="170"/>
    </row>
    <row r="93" spans="1:21" ht="20.100000000000001" customHeight="1">
      <c r="A93" s="201" t="s">
        <v>959</v>
      </c>
      <c r="B93" s="178"/>
      <c r="C93" s="196" t="s">
        <v>961</v>
      </c>
      <c r="D93" s="202" t="s">
        <v>282</v>
      </c>
      <c r="E93" s="198"/>
      <c r="F93" s="319" t="s">
        <v>17578</v>
      </c>
      <c r="G93" s="198" t="s">
        <v>8444</v>
      </c>
      <c r="H93" s="201">
        <v>0</v>
      </c>
      <c r="I93" s="200">
        <v>41552</v>
      </c>
      <c r="J93" s="319" t="e">
        <f t="shared" si="2"/>
        <v>#VALUE!</v>
      </c>
      <c r="K93" s="198"/>
      <c r="L93" s="198"/>
      <c r="M93" s="198" t="s">
        <v>2395</v>
      </c>
      <c r="N93" s="198"/>
      <c r="O93" s="198"/>
      <c r="P93" s="198"/>
      <c r="Q93" s="169"/>
      <c r="R93" s="169"/>
      <c r="S93" s="169"/>
      <c r="T93" s="169"/>
      <c r="U93" s="170"/>
    </row>
    <row r="94" spans="1:21" ht="20.100000000000001" customHeight="1">
      <c r="A94" s="201" t="s">
        <v>960</v>
      </c>
      <c r="B94" s="176">
        <v>852669051905</v>
      </c>
      <c r="C94" s="196" t="s">
        <v>962</v>
      </c>
      <c r="D94" s="202" t="s">
        <v>328</v>
      </c>
      <c r="E94" s="198"/>
      <c r="F94" s="319">
        <v>16.990000000000002</v>
      </c>
      <c r="G94" s="198" t="s">
        <v>8444</v>
      </c>
      <c r="H94" s="201">
        <v>0</v>
      </c>
      <c r="I94" s="200">
        <v>41552</v>
      </c>
      <c r="J94" s="319">
        <f t="shared" si="2"/>
        <v>9.4415000000000013</v>
      </c>
      <c r="K94" s="198"/>
      <c r="L94" s="198"/>
      <c r="M94" s="198" t="s">
        <v>2395</v>
      </c>
      <c r="N94" s="198"/>
      <c r="O94" s="198"/>
      <c r="P94" s="198"/>
      <c r="Q94" s="169"/>
      <c r="R94" s="169"/>
      <c r="S94" s="169"/>
      <c r="T94" s="169"/>
      <c r="U94" s="170"/>
    </row>
    <row r="95" spans="1:21" ht="20.100000000000001" customHeight="1">
      <c r="A95" s="201" t="s">
        <v>372</v>
      </c>
      <c r="B95" s="178" t="s">
        <v>371</v>
      </c>
      <c r="C95" s="196" t="s">
        <v>370</v>
      </c>
      <c r="D95" s="202" t="s">
        <v>369</v>
      </c>
      <c r="E95" s="321">
        <v>2.5</v>
      </c>
      <c r="F95" s="319">
        <v>13.89</v>
      </c>
      <c r="G95" s="198" t="s">
        <v>8444</v>
      </c>
      <c r="H95" s="201">
        <v>0</v>
      </c>
      <c r="I95" s="200">
        <v>41552</v>
      </c>
      <c r="J95" s="319">
        <f t="shared" si="2"/>
        <v>4.3064999999999998</v>
      </c>
      <c r="K95" s="198">
        <v>8.8235294117647065</v>
      </c>
      <c r="L95" s="198"/>
      <c r="M95" s="198" t="s">
        <v>2395</v>
      </c>
      <c r="N95" s="198"/>
      <c r="O95" s="198"/>
      <c r="P95" s="198"/>
      <c r="Q95" s="169"/>
      <c r="R95" s="169"/>
      <c r="S95" s="169"/>
      <c r="T95" s="169"/>
      <c r="U95" s="170"/>
    </row>
    <row r="96" spans="1:21" ht="20.100000000000001" customHeight="1">
      <c r="A96" s="201" t="s">
        <v>368</v>
      </c>
      <c r="B96" s="178" t="s">
        <v>367</v>
      </c>
      <c r="C96" s="196" t="s">
        <v>366</v>
      </c>
      <c r="D96" s="202" t="s">
        <v>365</v>
      </c>
      <c r="E96" s="324">
        <v>2.5</v>
      </c>
      <c r="F96" s="319">
        <v>13.89</v>
      </c>
      <c r="G96" s="198" t="s">
        <v>8444</v>
      </c>
      <c r="H96" s="199">
        <v>12</v>
      </c>
      <c r="I96" s="200">
        <v>41552</v>
      </c>
      <c r="J96" s="319">
        <f t="shared" si="2"/>
        <v>4.3064999999999998</v>
      </c>
      <c r="K96" s="198">
        <v>8.8235294117647065</v>
      </c>
      <c r="L96" s="198"/>
      <c r="M96" s="198" t="s">
        <v>2395</v>
      </c>
      <c r="N96" s="198"/>
      <c r="O96" s="198"/>
      <c r="P96" s="198"/>
      <c r="Q96" s="169"/>
      <c r="R96" s="169"/>
      <c r="S96" s="169"/>
      <c r="T96" s="169"/>
      <c r="U96" s="170"/>
    </row>
    <row r="97" spans="1:39" ht="20.100000000000001" customHeight="1">
      <c r="A97" s="201" t="s">
        <v>364</v>
      </c>
      <c r="B97" s="178" t="s">
        <v>363</v>
      </c>
      <c r="C97" s="196" t="s">
        <v>362</v>
      </c>
      <c r="D97" s="202" t="s">
        <v>278</v>
      </c>
      <c r="E97" s="198"/>
      <c r="F97" s="319">
        <v>16.990000000000002</v>
      </c>
      <c r="G97" s="198" t="s">
        <v>8444</v>
      </c>
      <c r="H97" s="201">
        <v>0</v>
      </c>
      <c r="I97" s="200">
        <v>41552</v>
      </c>
      <c r="J97" s="319">
        <f t="shared" si="2"/>
        <v>9.4415000000000013</v>
      </c>
      <c r="K97" s="198"/>
      <c r="L97" s="198"/>
      <c r="M97" s="198" t="s">
        <v>2395</v>
      </c>
      <c r="N97" s="198"/>
      <c r="O97" s="198"/>
      <c r="P97" s="198"/>
      <c r="Q97" s="169"/>
      <c r="R97" s="169"/>
      <c r="S97" s="169"/>
      <c r="T97" s="169"/>
      <c r="U97" s="170"/>
    </row>
    <row r="98" spans="1:39" ht="20.100000000000001" customHeight="1">
      <c r="A98" s="201" t="s">
        <v>361</v>
      </c>
      <c r="B98" s="178" t="s">
        <v>360</v>
      </c>
      <c r="C98" s="196" t="s">
        <v>359</v>
      </c>
      <c r="D98" s="202" t="s">
        <v>358</v>
      </c>
      <c r="E98" s="198"/>
      <c r="F98" s="319">
        <v>16.990000000000002</v>
      </c>
      <c r="G98" s="198" t="s">
        <v>8444</v>
      </c>
      <c r="H98" s="201">
        <v>0</v>
      </c>
      <c r="I98" s="200">
        <v>41552</v>
      </c>
      <c r="J98" s="319">
        <f t="shared" si="2"/>
        <v>9.4415000000000013</v>
      </c>
      <c r="K98" s="198"/>
      <c r="L98" s="198"/>
      <c r="M98" s="198" t="s">
        <v>2395</v>
      </c>
      <c r="N98" s="198"/>
      <c r="O98" s="198"/>
      <c r="P98" s="198"/>
      <c r="Q98" s="169"/>
      <c r="R98" s="169"/>
      <c r="S98" s="169"/>
      <c r="T98" s="169"/>
      <c r="U98" s="170"/>
    </row>
    <row r="99" spans="1:39" ht="20.100000000000001" customHeight="1">
      <c r="A99" s="331">
        <v>27</v>
      </c>
      <c r="B99" s="178"/>
      <c r="C99" s="196"/>
      <c r="D99" s="195" t="s">
        <v>357</v>
      </c>
      <c r="E99" s="198"/>
      <c r="F99" s="319" t="s">
        <v>17578</v>
      </c>
      <c r="G99" s="198" t="s">
        <v>8444</v>
      </c>
      <c r="H99" s="201">
        <v>0</v>
      </c>
      <c r="I99" s="200"/>
      <c r="J99" s="319" t="e">
        <f t="shared" si="2"/>
        <v>#VALUE!</v>
      </c>
      <c r="K99" s="198"/>
      <c r="L99" s="198"/>
      <c r="M99" s="198" t="s">
        <v>2395</v>
      </c>
      <c r="N99" s="198"/>
      <c r="O99" s="198"/>
      <c r="P99" s="198"/>
      <c r="Q99" s="169"/>
      <c r="R99" s="169"/>
      <c r="S99" s="169"/>
      <c r="T99" s="169"/>
      <c r="U99" s="170"/>
    </row>
    <row r="100" spans="1:39" ht="20.100000000000001" customHeight="1">
      <c r="A100" s="202" t="s">
        <v>356</v>
      </c>
      <c r="B100" s="178" t="s">
        <v>355</v>
      </c>
      <c r="C100" s="196" t="s">
        <v>354</v>
      </c>
      <c r="D100" s="202" t="s">
        <v>15100</v>
      </c>
      <c r="E100" s="321">
        <v>1.5</v>
      </c>
      <c r="F100" s="319">
        <v>12</v>
      </c>
      <c r="G100" s="198" t="s">
        <v>8444</v>
      </c>
      <c r="H100" s="201">
        <v>0</v>
      </c>
      <c r="I100" s="200">
        <v>41552</v>
      </c>
      <c r="J100" s="319">
        <f t="shared" si="2"/>
        <v>3.6999999999999993</v>
      </c>
      <c r="K100" s="198"/>
      <c r="L100" s="198"/>
      <c r="M100" s="198" t="s">
        <v>2395</v>
      </c>
      <c r="N100" s="198"/>
      <c r="O100" s="198"/>
      <c r="P100" s="198"/>
      <c r="Q100" s="169"/>
      <c r="R100" s="169"/>
      <c r="S100" s="169"/>
      <c r="T100" s="169"/>
      <c r="U100" s="170"/>
      <c r="X100" s="5" t="s">
        <v>15101</v>
      </c>
      <c r="Y100" s="5" t="s">
        <v>15102</v>
      </c>
      <c r="Z100" s="5" t="s">
        <v>15103</v>
      </c>
      <c r="AA100" s="5" t="s">
        <v>15104</v>
      </c>
      <c r="AB100" s="5" t="s">
        <v>15105</v>
      </c>
      <c r="AC100" s="5" t="s">
        <v>15106</v>
      </c>
      <c r="AD100" s="5" t="s">
        <v>15107</v>
      </c>
      <c r="AE100" s="5" t="s">
        <v>15108</v>
      </c>
      <c r="AK100" s="5" t="s">
        <v>15677</v>
      </c>
      <c r="AL100" s="5" t="s">
        <v>15678</v>
      </c>
    </row>
    <row r="101" spans="1:39" ht="20.100000000000001" customHeight="1">
      <c r="A101" s="201" t="s">
        <v>353</v>
      </c>
      <c r="B101" s="178" t="s">
        <v>352</v>
      </c>
      <c r="C101" s="196" t="s">
        <v>351</v>
      </c>
      <c r="D101" s="202" t="s">
        <v>299</v>
      </c>
      <c r="E101" s="321">
        <v>1.5</v>
      </c>
      <c r="F101" s="319">
        <v>12</v>
      </c>
      <c r="G101" s="198" t="s">
        <v>8444</v>
      </c>
      <c r="H101" s="201">
        <v>0</v>
      </c>
      <c r="I101" s="200">
        <v>41552</v>
      </c>
      <c r="J101" s="319">
        <f t="shared" si="2"/>
        <v>3.6999999999999993</v>
      </c>
      <c r="K101" s="198"/>
      <c r="L101" s="198"/>
      <c r="M101" s="198" t="s">
        <v>2395</v>
      </c>
      <c r="N101" s="198"/>
      <c r="O101" s="198"/>
      <c r="P101" s="198"/>
      <c r="Q101" s="169"/>
      <c r="R101" s="169"/>
      <c r="S101" s="169"/>
      <c r="T101" s="169"/>
      <c r="U101" s="170"/>
    </row>
    <row r="102" spans="1:39" ht="20.100000000000001" customHeight="1">
      <c r="A102" s="201" t="s">
        <v>350</v>
      </c>
      <c r="B102" s="178" t="s">
        <v>349</v>
      </c>
      <c r="C102" s="196" t="s">
        <v>1049</v>
      </c>
      <c r="D102" s="202" t="s">
        <v>282</v>
      </c>
      <c r="E102" s="321">
        <v>1.5</v>
      </c>
      <c r="F102" s="319">
        <v>12</v>
      </c>
      <c r="G102" s="198" t="s">
        <v>8444</v>
      </c>
      <c r="H102" s="201">
        <v>0</v>
      </c>
      <c r="I102" s="200">
        <v>41552</v>
      </c>
      <c r="J102" s="319">
        <f t="shared" si="2"/>
        <v>3.6999999999999993</v>
      </c>
      <c r="K102" s="198"/>
      <c r="L102" s="198"/>
      <c r="M102" s="198" t="s">
        <v>2395</v>
      </c>
      <c r="N102" s="198"/>
      <c r="O102" s="198"/>
      <c r="P102" s="198"/>
      <c r="Q102" s="169"/>
      <c r="R102" s="169"/>
      <c r="S102" s="169"/>
      <c r="T102" s="169"/>
      <c r="U102" s="170"/>
    </row>
    <row r="103" spans="1:39" ht="20.100000000000001" customHeight="1">
      <c r="A103" s="202" t="s">
        <v>347</v>
      </c>
      <c r="B103" s="178" t="s">
        <v>346</v>
      </c>
      <c r="C103" s="196" t="s">
        <v>1050</v>
      </c>
      <c r="D103" s="202" t="s">
        <v>15110</v>
      </c>
      <c r="E103" s="321">
        <v>1.5</v>
      </c>
      <c r="F103" s="319">
        <v>12</v>
      </c>
      <c r="G103" s="198" t="s">
        <v>8444</v>
      </c>
      <c r="H103" s="201">
        <v>0</v>
      </c>
      <c r="I103" s="200">
        <v>41552</v>
      </c>
      <c r="J103" s="319">
        <f t="shared" si="2"/>
        <v>3.6999999999999993</v>
      </c>
      <c r="K103" s="198"/>
      <c r="L103" s="198"/>
      <c r="M103" s="198" t="s">
        <v>2395</v>
      </c>
      <c r="N103" s="198"/>
      <c r="O103" s="198"/>
      <c r="P103" s="198"/>
      <c r="Q103" s="169"/>
      <c r="R103" s="169"/>
      <c r="S103" s="169"/>
      <c r="T103" s="169"/>
      <c r="U103" s="170"/>
      <c r="X103" s="5" t="s">
        <v>15101</v>
      </c>
      <c r="Y103" s="5" t="s">
        <v>15102</v>
      </c>
      <c r="Z103" s="5" t="s">
        <v>15103</v>
      </c>
      <c r="AA103" s="5" t="s">
        <v>15104</v>
      </c>
      <c r="AB103" s="5" t="s">
        <v>15105</v>
      </c>
      <c r="AC103" s="5" t="s">
        <v>15106</v>
      </c>
      <c r="AD103" s="5" t="s">
        <v>15107</v>
      </c>
      <c r="AE103" s="5" t="s">
        <v>15108</v>
      </c>
      <c r="AK103" s="5" t="s">
        <v>15680</v>
      </c>
      <c r="AL103" s="5" t="s">
        <v>15681</v>
      </c>
      <c r="AM103" s="5" t="s">
        <v>15682</v>
      </c>
    </row>
    <row r="104" spans="1:39" ht="20.100000000000001" customHeight="1">
      <c r="A104" s="202" t="s">
        <v>344</v>
      </c>
      <c r="B104" s="178" t="s">
        <v>343</v>
      </c>
      <c r="C104" s="196" t="s">
        <v>1051</v>
      </c>
      <c r="D104" s="202" t="s">
        <v>15109</v>
      </c>
      <c r="E104" s="321">
        <v>1.5</v>
      </c>
      <c r="F104" s="319">
        <v>12</v>
      </c>
      <c r="G104" s="198" t="s">
        <v>8444</v>
      </c>
      <c r="H104" s="201">
        <v>0</v>
      </c>
      <c r="I104" s="200">
        <v>41552</v>
      </c>
      <c r="J104" s="319">
        <f t="shared" si="2"/>
        <v>3.6999999999999993</v>
      </c>
      <c r="K104" s="198"/>
      <c r="L104" s="198"/>
      <c r="M104" s="198" t="s">
        <v>2395</v>
      </c>
      <c r="N104" s="198"/>
      <c r="O104" s="198"/>
      <c r="P104" s="198"/>
      <c r="Q104" s="169"/>
      <c r="R104" s="169"/>
      <c r="S104" s="169"/>
      <c r="T104" s="169"/>
      <c r="U104" s="170"/>
      <c r="X104" s="5" t="s">
        <v>15101</v>
      </c>
      <c r="Y104" s="5" t="s">
        <v>15102</v>
      </c>
      <c r="Z104" s="5" t="s">
        <v>15103</v>
      </c>
      <c r="AA104" s="5" t="s">
        <v>15104</v>
      </c>
      <c r="AB104" s="5" t="s">
        <v>15105</v>
      </c>
      <c r="AC104" s="5" t="s">
        <v>15106</v>
      </c>
      <c r="AD104" s="5" t="s">
        <v>15107</v>
      </c>
      <c r="AE104" s="5" t="s">
        <v>15108</v>
      </c>
      <c r="AK104" s="5" t="s">
        <v>15679</v>
      </c>
    </row>
    <row r="105" spans="1:39" ht="20.100000000000001" customHeight="1">
      <c r="A105" s="331">
        <v>29</v>
      </c>
      <c r="B105" s="178"/>
      <c r="C105" s="196"/>
      <c r="D105" s="195" t="s">
        <v>342</v>
      </c>
      <c r="E105" s="198"/>
      <c r="F105" s="319" t="s">
        <v>17578</v>
      </c>
      <c r="G105" s="198" t="s">
        <v>8444</v>
      </c>
      <c r="H105" s="201">
        <v>0</v>
      </c>
      <c r="I105" s="200"/>
      <c r="J105" s="319" t="e">
        <f t="shared" si="2"/>
        <v>#VALUE!</v>
      </c>
      <c r="K105" s="198"/>
      <c r="L105" s="198"/>
      <c r="M105" s="198" t="s">
        <v>2395</v>
      </c>
      <c r="N105" s="198"/>
      <c r="O105" s="198"/>
      <c r="P105" s="198"/>
      <c r="Q105" s="169"/>
      <c r="R105" s="169"/>
      <c r="S105" s="169"/>
      <c r="T105" s="169"/>
      <c r="U105" s="170"/>
    </row>
    <row r="106" spans="1:39" ht="20.100000000000001" customHeight="1">
      <c r="A106" s="201" t="s">
        <v>341</v>
      </c>
      <c r="B106" s="178" t="s">
        <v>340</v>
      </c>
      <c r="C106" s="196" t="s">
        <v>339</v>
      </c>
      <c r="D106" s="202" t="s">
        <v>286</v>
      </c>
      <c r="E106" s="198"/>
      <c r="F106" s="319">
        <v>24.5</v>
      </c>
      <c r="G106" s="198" t="s">
        <v>8444</v>
      </c>
      <c r="H106" s="201">
        <v>0</v>
      </c>
      <c r="I106" s="200">
        <v>41552</v>
      </c>
      <c r="J106" s="319">
        <f t="shared" si="2"/>
        <v>15.824999999999999</v>
      </c>
      <c r="K106" s="198"/>
      <c r="L106" s="198"/>
      <c r="M106" s="198" t="s">
        <v>2395</v>
      </c>
      <c r="N106" s="198"/>
      <c r="O106" s="198"/>
      <c r="P106" s="198"/>
      <c r="Q106" s="169"/>
      <c r="R106" s="169"/>
      <c r="S106" s="169"/>
      <c r="T106" s="169"/>
      <c r="U106" s="170"/>
    </row>
    <row r="107" spans="1:39" ht="20.100000000000001" customHeight="1">
      <c r="A107" s="201" t="s">
        <v>338</v>
      </c>
      <c r="B107" s="178" t="s">
        <v>337</v>
      </c>
      <c r="C107" s="196" t="s">
        <v>336</v>
      </c>
      <c r="D107" s="202" t="s">
        <v>282</v>
      </c>
      <c r="E107" s="198"/>
      <c r="F107" s="319">
        <v>24.5</v>
      </c>
      <c r="G107" s="198" t="s">
        <v>8444</v>
      </c>
      <c r="H107" s="201">
        <v>0</v>
      </c>
      <c r="I107" s="200">
        <v>41552</v>
      </c>
      <c r="J107" s="319">
        <f t="shared" si="2"/>
        <v>15.824999999999999</v>
      </c>
      <c r="K107" s="198"/>
      <c r="L107" s="198"/>
      <c r="M107" s="198" t="s">
        <v>2395</v>
      </c>
      <c r="N107" s="198"/>
      <c r="O107" s="198"/>
      <c r="P107" s="198"/>
      <c r="Q107" s="169"/>
      <c r="R107" s="169"/>
      <c r="S107" s="169"/>
      <c r="T107" s="169"/>
      <c r="U107" s="170"/>
    </row>
    <row r="108" spans="1:39" ht="20.100000000000001" customHeight="1">
      <c r="A108" s="201" t="s">
        <v>335</v>
      </c>
      <c r="B108" s="178" t="s">
        <v>334</v>
      </c>
      <c r="C108" s="196" t="s">
        <v>333</v>
      </c>
      <c r="D108" s="202" t="s">
        <v>332</v>
      </c>
      <c r="E108" s="198"/>
      <c r="F108" s="319">
        <v>24.5</v>
      </c>
      <c r="G108" s="198" t="s">
        <v>8444</v>
      </c>
      <c r="H108" s="201">
        <v>0</v>
      </c>
      <c r="I108" s="200">
        <v>41552</v>
      </c>
      <c r="J108" s="319">
        <f t="shared" si="2"/>
        <v>15.824999999999999</v>
      </c>
      <c r="K108" s="198"/>
      <c r="L108" s="198"/>
      <c r="M108" s="198" t="s">
        <v>2395</v>
      </c>
      <c r="N108" s="198"/>
      <c r="O108" s="198"/>
      <c r="P108" s="198"/>
      <c r="Q108" s="169"/>
      <c r="R108" s="169"/>
      <c r="S108" s="169"/>
      <c r="T108" s="169"/>
      <c r="U108" s="170"/>
    </row>
    <row r="109" spans="1:39" ht="20.100000000000001" customHeight="1">
      <c r="A109" s="201" t="s">
        <v>331</v>
      </c>
      <c r="B109" s="178" t="s">
        <v>330</v>
      </c>
      <c r="C109" s="196" t="s">
        <v>329</v>
      </c>
      <c r="D109" s="202" t="s">
        <v>328</v>
      </c>
      <c r="E109" s="198"/>
      <c r="F109" s="319">
        <v>24.5</v>
      </c>
      <c r="G109" s="198" t="s">
        <v>8444</v>
      </c>
      <c r="H109" s="201">
        <v>0</v>
      </c>
      <c r="I109" s="200">
        <v>41552</v>
      </c>
      <c r="J109" s="319">
        <f t="shared" si="2"/>
        <v>15.824999999999999</v>
      </c>
      <c r="K109" s="198"/>
      <c r="L109" s="198"/>
      <c r="M109" s="198" t="s">
        <v>2395</v>
      </c>
      <c r="N109" s="198"/>
      <c r="O109" s="198"/>
      <c r="P109" s="198"/>
      <c r="Q109" s="169"/>
      <c r="R109" s="169"/>
      <c r="S109" s="169"/>
      <c r="T109" s="169"/>
      <c r="U109" s="170"/>
    </row>
    <row r="110" spans="1:39" ht="20.100000000000001" customHeight="1">
      <c r="A110" s="201" t="s">
        <v>327</v>
      </c>
      <c r="B110" s="178" t="s">
        <v>326</v>
      </c>
      <c r="C110" s="196" t="s">
        <v>325</v>
      </c>
      <c r="D110" s="202" t="s">
        <v>324</v>
      </c>
      <c r="E110" s="198"/>
      <c r="F110" s="319">
        <v>24.5</v>
      </c>
      <c r="G110" s="198" t="s">
        <v>8444</v>
      </c>
      <c r="H110" s="201">
        <v>0</v>
      </c>
      <c r="I110" s="200">
        <v>41552</v>
      </c>
      <c r="J110" s="319">
        <f t="shared" si="2"/>
        <v>15.824999999999999</v>
      </c>
      <c r="K110" s="198"/>
      <c r="L110" s="198"/>
      <c r="M110" s="198" t="s">
        <v>2395</v>
      </c>
      <c r="N110" s="198"/>
      <c r="O110" s="198"/>
      <c r="P110" s="198"/>
      <c r="Q110" s="169"/>
      <c r="R110" s="169"/>
      <c r="S110" s="169"/>
      <c r="T110" s="169"/>
      <c r="U110" s="170"/>
    </row>
    <row r="111" spans="1:39" ht="20.100000000000001" customHeight="1">
      <c r="A111" s="331">
        <v>23</v>
      </c>
      <c r="B111" s="178"/>
      <c r="C111" s="196"/>
      <c r="D111" s="204" t="s">
        <v>1337</v>
      </c>
      <c r="E111" s="198"/>
      <c r="F111" s="319" t="s">
        <v>17578</v>
      </c>
      <c r="G111" s="198" t="s">
        <v>8444</v>
      </c>
      <c r="H111" s="201">
        <v>0</v>
      </c>
      <c r="I111" s="200"/>
      <c r="J111" s="319" t="e">
        <f t="shared" si="2"/>
        <v>#VALUE!</v>
      </c>
      <c r="K111" s="198"/>
      <c r="L111" s="198"/>
      <c r="M111" s="198" t="s">
        <v>2395</v>
      </c>
      <c r="N111" s="198"/>
      <c r="O111" s="198"/>
      <c r="P111" s="198"/>
      <c r="Q111" s="169"/>
      <c r="R111" s="169"/>
      <c r="S111" s="169"/>
      <c r="T111" s="169"/>
      <c r="U111" s="170"/>
    </row>
    <row r="112" spans="1:39" ht="20.100000000000001" customHeight="1">
      <c r="A112" s="201" t="s">
        <v>323</v>
      </c>
      <c r="B112" s="178" t="s">
        <v>322</v>
      </c>
      <c r="C112" s="196" t="s">
        <v>321</v>
      </c>
      <c r="D112" s="202" t="s">
        <v>320</v>
      </c>
      <c r="E112" s="198"/>
      <c r="F112" s="319">
        <v>31</v>
      </c>
      <c r="G112" s="198" t="s">
        <v>8444</v>
      </c>
      <c r="H112" s="198">
        <v>0</v>
      </c>
      <c r="I112" s="200">
        <v>41552</v>
      </c>
      <c r="J112" s="319">
        <f t="shared" si="2"/>
        <v>21.349999999999998</v>
      </c>
      <c r="K112" s="198" t="s">
        <v>731</v>
      </c>
      <c r="L112" s="198" t="s">
        <v>731</v>
      </c>
      <c r="M112" s="198" t="s">
        <v>2395</v>
      </c>
      <c r="N112" s="198"/>
      <c r="O112" s="198"/>
      <c r="P112" s="198"/>
      <c r="Q112" s="169"/>
      <c r="R112" s="169"/>
      <c r="S112" s="169"/>
      <c r="T112" s="169"/>
      <c r="U112" s="170"/>
    </row>
    <row r="113" spans="1:21" ht="20.100000000000001" customHeight="1">
      <c r="A113" s="201" t="s">
        <v>965</v>
      </c>
      <c r="B113" s="176">
        <v>852669051912</v>
      </c>
      <c r="C113" s="196" t="s">
        <v>963</v>
      </c>
      <c r="D113" s="202" t="s">
        <v>967</v>
      </c>
      <c r="E113" s="321">
        <v>21</v>
      </c>
      <c r="F113" s="319">
        <v>40.82352941176471</v>
      </c>
      <c r="G113" s="198" t="s">
        <v>8444</v>
      </c>
      <c r="H113" s="201">
        <v>0</v>
      </c>
      <c r="I113" s="200">
        <v>41552</v>
      </c>
      <c r="J113" s="319">
        <f t="shared" si="2"/>
        <v>8.7000000000000028</v>
      </c>
      <c r="K113" s="198">
        <v>29.5</v>
      </c>
      <c r="L113" s="198"/>
      <c r="M113" s="198" t="s">
        <v>2395</v>
      </c>
      <c r="N113" s="198"/>
      <c r="O113" s="198"/>
      <c r="P113" s="198"/>
      <c r="Q113" s="169"/>
      <c r="R113" s="169"/>
      <c r="S113" s="169"/>
      <c r="T113" s="169"/>
      <c r="U113" s="170"/>
    </row>
    <row r="114" spans="1:21" ht="20.100000000000001" customHeight="1">
      <c r="A114" s="201" t="s">
        <v>966</v>
      </c>
      <c r="B114" s="176">
        <v>852669051929</v>
      </c>
      <c r="C114" s="196" t="s">
        <v>964</v>
      </c>
      <c r="D114" s="202" t="s">
        <v>328</v>
      </c>
      <c r="E114" s="321">
        <v>21</v>
      </c>
      <c r="F114" s="319">
        <v>40.82352941176471</v>
      </c>
      <c r="G114" s="198" t="s">
        <v>8444</v>
      </c>
      <c r="H114" s="201">
        <v>0</v>
      </c>
      <c r="I114" s="200">
        <v>41552</v>
      </c>
      <c r="J114" s="319">
        <f t="shared" si="2"/>
        <v>8.7000000000000028</v>
      </c>
      <c r="K114" s="198">
        <v>29.5</v>
      </c>
      <c r="L114" s="198"/>
      <c r="M114" s="198" t="s">
        <v>2395</v>
      </c>
      <c r="N114" s="198"/>
      <c r="O114" s="198"/>
      <c r="P114" s="198"/>
      <c r="Q114" s="169"/>
      <c r="R114" s="169"/>
      <c r="S114" s="169"/>
      <c r="T114" s="169"/>
      <c r="U114" s="170"/>
    </row>
    <row r="115" spans="1:21" ht="20.100000000000001" customHeight="1">
      <c r="A115" s="201" t="s">
        <v>319</v>
      </c>
      <c r="B115" s="178" t="s">
        <v>318</v>
      </c>
      <c r="C115" s="196" t="s">
        <v>317</v>
      </c>
      <c r="D115" s="202" t="s">
        <v>286</v>
      </c>
      <c r="E115" s="321">
        <v>11</v>
      </c>
      <c r="F115" s="319">
        <v>40.82352941176471</v>
      </c>
      <c r="G115" s="198" t="s">
        <v>8444</v>
      </c>
      <c r="H115" s="201">
        <v>0</v>
      </c>
      <c r="I115" s="200">
        <v>41552</v>
      </c>
      <c r="J115" s="319">
        <f t="shared" si="2"/>
        <v>18.700000000000003</v>
      </c>
      <c r="K115" s="198">
        <v>29.5</v>
      </c>
      <c r="L115" s="198"/>
      <c r="M115" s="198" t="s">
        <v>2395</v>
      </c>
      <c r="N115" s="198"/>
      <c r="O115" s="198"/>
      <c r="P115" s="198"/>
      <c r="Q115" s="169"/>
      <c r="R115" s="169"/>
      <c r="S115" s="169"/>
      <c r="T115" s="169"/>
      <c r="U115" s="170"/>
    </row>
    <row r="116" spans="1:21" ht="20.100000000000001" customHeight="1">
      <c r="A116" s="201" t="s">
        <v>316</v>
      </c>
      <c r="B116" s="178" t="s">
        <v>315</v>
      </c>
      <c r="C116" s="196" t="s">
        <v>314</v>
      </c>
      <c r="D116" s="202" t="s">
        <v>291</v>
      </c>
      <c r="E116" s="321">
        <v>11</v>
      </c>
      <c r="F116" s="319">
        <v>40.82352941176471</v>
      </c>
      <c r="G116" s="198" t="s">
        <v>8444</v>
      </c>
      <c r="H116" s="201">
        <v>0</v>
      </c>
      <c r="I116" s="200">
        <v>41552</v>
      </c>
      <c r="J116" s="319">
        <f t="shared" si="2"/>
        <v>18.700000000000003</v>
      </c>
      <c r="K116" s="198">
        <v>29.5</v>
      </c>
      <c r="L116" s="198"/>
      <c r="M116" s="198" t="s">
        <v>2395</v>
      </c>
      <c r="N116" s="198"/>
      <c r="O116" s="198"/>
      <c r="P116" s="198"/>
      <c r="Q116" s="169"/>
      <c r="R116" s="169"/>
      <c r="S116" s="169"/>
      <c r="T116" s="169"/>
      <c r="U116" s="170"/>
    </row>
    <row r="117" spans="1:21" ht="20.100000000000001" customHeight="1">
      <c r="A117" s="201" t="s">
        <v>313</v>
      </c>
      <c r="B117" s="178" t="s">
        <v>312</v>
      </c>
      <c r="C117" s="196" t="s">
        <v>311</v>
      </c>
      <c r="D117" s="202" t="s">
        <v>295</v>
      </c>
      <c r="E117" s="321">
        <v>21</v>
      </c>
      <c r="F117" s="319">
        <v>40.82352941176471</v>
      </c>
      <c r="G117" s="198" t="s">
        <v>8444</v>
      </c>
      <c r="H117" s="201">
        <v>0</v>
      </c>
      <c r="I117" s="200">
        <v>41552</v>
      </c>
      <c r="J117" s="319">
        <f t="shared" si="2"/>
        <v>8.7000000000000028</v>
      </c>
      <c r="K117" s="198">
        <v>29.5</v>
      </c>
      <c r="L117" s="198"/>
      <c r="M117" s="198" t="s">
        <v>2395</v>
      </c>
      <c r="N117" s="198"/>
      <c r="O117" s="198"/>
      <c r="P117" s="198"/>
      <c r="Q117" s="169"/>
      <c r="R117" s="169"/>
      <c r="S117" s="169"/>
      <c r="T117" s="169"/>
      <c r="U117" s="170"/>
    </row>
    <row r="118" spans="1:21" ht="20.100000000000001" customHeight="1">
      <c r="A118" s="201" t="s">
        <v>310</v>
      </c>
      <c r="B118" s="178" t="s">
        <v>309</v>
      </c>
      <c r="C118" s="196" t="s">
        <v>308</v>
      </c>
      <c r="D118" s="202" t="s">
        <v>299</v>
      </c>
      <c r="E118" s="321">
        <v>21</v>
      </c>
      <c r="F118" s="319">
        <v>40.82352941176471</v>
      </c>
      <c r="G118" s="198" t="s">
        <v>8444</v>
      </c>
      <c r="H118" s="201">
        <v>0</v>
      </c>
      <c r="I118" s="200">
        <v>41552</v>
      </c>
      <c r="J118" s="319">
        <f t="shared" si="2"/>
        <v>8.7000000000000028</v>
      </c>
      <c r="K118" s="198">
        <v>29</v>
      </c>
      <c r="L118" s="198"/>
      <c r="M118" s="198" t="s">
        <v>2395</v>
      </c>
      <c r="N118" s="198"/>
      <c r="O118" s="198"/>
      <c r="P118" s="198"/>
      <c r="Q118" s="169"/>
      <c r="R118" s="169"/>
      <c r="S118" s="169"/>
      <c r="T118" s="169"/>
      <c r="U118" s="170"/>
    </row>
    <row r="119" spans="1:21" ht="20.100000000000001" customHeight="1">
      <c r="A119" s="331">
        <v>24</v>
      </c>
      <c r="B119" s="178"/>
      <c r="C119" s="196"/>
      <c r="D119" s="195" t="s">
        <v>913</v>
      </c>
      <c r="E119" s="198"/>
      <c r="F119" s="319" t="s">
        <v>17578</v>
      </c>
      <c r="G119" s="198" t="s">
        <v>8444</v>
      </c>
      <c r="H119" s="201">
        <v>0</v>
      </c>
      <c r="I119" s="200"/>
      <c r="J119" s="319" t="e">
        <f t="shared" si="2"/>
        <v>#VALUE!</v>
      </c>
      <c r="K119" s="198"/>
      <c r="L119" s="198"/>
      <c r="M119" s="198" t="s">
        <v>2395</v>
      </c>
      <c r="N119" s="198"/>
      <c r="O119" s="198"/>
      <c r="P119" s="198"/>
      <c r="Q119" s="169"/>
      <c r="R119" s="169"/>
      <c r="S119" s="169"/>
      <c r="T119" s="169"/>
      <c r="U119" s="170"/>
    </row>
    <row r="120" spans="1:21" ht="20.100000000000001" customHeight="1">
      <c r="A120" s="201" t="s">
        <v>14</v>
      </c>
      <c r="B120" s="178" t="s">
        <v>307</v>
      </c>
      <c r="C120" s="196" t="s">
        <v>18</v>
      </c>
      <c r="D120" s="202" t="s">
        <v>286</v>
      </c>
      <c r="E120" s="198"/>
      <c r="F120" s="319">
        <v>31.99</v>
      </c>
      <c r="G120" s="198" t="s">
        <v>8444</v>
      </c>
      <c r="H120" s="201">
        <v>0</v>
      </c>
      <c r="I120" s="200">
        <v>41552</v>
      </c>
      <c r="J120" s="319">
        <f t="shared" si="2"/>
        <v>22.191499999999998</v>
      </c>
      <c r="K120" s="198"/>
      <c r="L120" s="198"/>
      <c r="M120" s="198" t="s">
        <v>2395</v>
      </c>
      <c r="N120" s="198"/>
      <c r="O120" s="198"/>
      <c r="P120" s="198"/>
      <c r="Q120" s="169"/>
      <c r="R120" s="169"/>
      <c r="S120" s="169"/>
      <c r="T120" s="169"/>
      <c r="U120" s="170"/>
    </row>
    <row r="121" spans="1:21" ht="20.100000000000001" customHeight="1">
      <c r="A121" s="201" t="s">
        <v>974</v>
      </c>
      <c r="B121" s="176">
        <v>852669051936</v>
      </c>
      <c r="C121" s="196" t="s">
        <v>968</v>
      </c>
      <c r="D121" s="202" t="s">
        <v>971</v>
      </c>
      <c r="E121" s="198"/>
      <c r="F121" s="319">
        <v>31.99</v>
      </c>
      <c r="G121" s="198" t="s">
        <v>8444</v>
      </c>
      <c r="H121" s="201">
        <v>0</v>
      </c>
      <c r="I121" s="200">
        <v>41552</v>
      </c>
      <c r="J121" s="319">
        <f t="shared" si="2"/>
        <v>22.191499999999998</v>
      </c>
      <c r="K121" s="198"/>
      <c r="L121" s="198"/>
      <c r="M121" s="198" t="s">
        <v>2395</v>
      </c>
      <c r="N121" s="198"/>
      <c r="O121" s="198"/>
      <c r="P121" s="198"/>
      <c r="Q121" s="169"/>
      <c r="R121" s="169"/>
      <c r="S121" s="169"/>
      <c r="T121" s="169"/>
      <c r="U121" s="170"/>
    </row>
    <row r="122" spans="1:21" ht="20.100000000000001" customHeight="1">
      <c r="A122" s="201" t="s">
        <v>973</v>
      </c>
      <c r="B122" s="176">
        <v>852669051943</v>
      </c>
      <c r="C122" s="196" t="s">
        <v>969</v>
      </c>
      <c r="D122" s="202" t="s">
        <v>328</v>
      </c>
      <c r="E122" s="198"/>
      <c r="F122" s="319">
        <v>31.99</v>
      </c>
      <c r="G122" s="198" t="s">
        <v>8444</v>
      </c>
      <c r="H122" s="201">
        <v>0</v>
      </c>
      <c r="I122" s="200">
        <v>41552</v>
      </c>
      <c r="J122" s="319">
        <f t="shared" si="2"/>
        <v>22.191499999999998</v>
      </c>
      <c r="K122" s="198"/>
      <c r="L122" s="198"/>
      <c r="M122" s="198" t="s">
        <v>2395</v>
      </c>
      <c r="N122" s="198"/>
      <c r="O122" s="198"/>
      <c r="P122" s="198"/>
      <c r="Q122" s="169"/>
      <c r="R122" s="169"/>
      <c r="S122" s="169"/>
      <c r="T122" s="169"/>
      <c r="U122" s="170"/>
    </row>
    <row r="123" spans="1:21" ht="20.100000000000001" customHeight="1">
      <c r="A123" s="201" t="s">
        <v>972</v>
      </c>
      <c r="B123" s="176">
        <v>852669051950</v>
      </c>
      <c r="C123" s="196" t="s">
        <v>970</v>
      </c>
      <c r="D123" s="202" t="s">
        <v>967</v>
      </c>
      <c r="E123" s="198"/>
      <c r="F123" s="319">
        <v>31.99</v>
      </c>
      <c r="G123" s="198" t="s">
        <v>8444</v>
      </c>
      <c r="H123" s="201">
        <v>0</v>
      </c>
      <c r="I123" s="200">
        <v>41552</v>
      </c>
      <c r="J123" s="319">
        <f t="shared" si="2"/>
        <v>22.191499999999998</v>
      </c>
      <c r="K123" s="198"/>
      <c r="L123" s="198"/>
      <c r="M123" s="198" t="s">
        <v>2395</v>
      </c>
      <c r="N123" s="198"/>
      <c r="O123" s="198"/>
      <c r="P123" s="198"/>
      <c r="Q123" s="169"/>
      <c r="R123" s="169"/>
      <c r="S123" s="169"/>
      <c r="T123" s="169"/>
      <c r="U123" s="170"/>
    </row>
    <row r="124" spans="1:21" ht="20.100000000000001" customHeight="1">
      <c r="A124" s="201" t="s">
        <v>306</v>
      </c>
      <c r="B124" s="178" t="s">
        <v>305</v>
      </c>
      <c r="C124" s="196" t="s">
        <v>304</v>
      </c>
      <c r="D124" s="202" t="s">
        <v>303</v>
      </c>
      <c r="E124" s="198"/>
      <c r="F124" s="319">
        <v>31.99</v>
      </c>
      <c r="G124" s="198" t="s">
        <v>8444</v>
      </c>
      <c r="H124" s="201">
        <v>0</v>
      </c>
      <c r="I124" s="200">
        <v>41552</v>
      </c>
      <c r="J124" s="319">
        <f t="shared" si="2"/>
        <v>22.191499999999998</v>
      </c>
      <c r="K124" s="198"/>
      <c r="L124" s="198"/>
      <c r="M124" s="198" t="s">
        <v>2395</v>
      </c>
      <c r="N124" s="198"/>
      <c r="O124" s="198"/>
      <c r="P124" s="198"/>
      <c r="Q124" s="169"/>
      <c r="R124" s="169"/>
      <c r="S124" s="169"/>
      <c r="T124" s="169"/>
      <c r="U124" s="170"/>
    </row>
    <row r="125" spans="1:21" ht="20.100000000000001" customHeight="1">
      <c r="A125" s="201" t="s">
        <v>302</v>
      </c>
      <c r="B125" s="178" t="s">
        <v>301</v>
      </c>
      <c r="C125" s="196" t="s">
        <v>300</v>
      </c>
      <c r="D125" s="202" t="s">
        <v>299</v>
      </c>
      <c r="E125" s="321">
        <v>20</v>
      </c>
      <c r="F125" s="319">
        <v>39.647058823529413</v>
      </c>
      <c r="G125" s="198" t="s">
        <v>8444</v>
      </c>
      <c r="H125" s="201">
        <v>0</v>
      </c>
      <c r="I125" s="200">
        <v>41552</v>
      </c>
      <c r="J125" s="319">
        <f t="shared" si="2"/>
        <v>8.7000000000000028</v>
      </c>
      <c r="K125" s="198">
        <v>29.99</v>
      </c>
      <c r="L125" s="198"/>
      <c r="M125" s="198" t="s">
        <v>2395</v>
      </c>
      <c r="N125" s="198"/>
      <c r="O125" s="198"/>
      <c r="P125" s="198"/>
      <c r="Q125" s="169"/>
      <c r="R125" s="169"/>
      <c r="S125" s="169"/>
      <c r="T125" s="169"/>
      <c r="U125" s="170"/>
    </row>
    <row r="126" spans="1:21" ht="20.100000000000001" customHeight="1">
      <c r="A126" s="201" t="s">
        <v>298</v>
      </c>
      <c r="B126" s="178" t="s">
        <v>297</v>
      </c>
      <c r="C126" s="196" t="s">
        <v>296</v>
      </c>
      <c r="D126" s="202" t="s">
        <v>295</v>
      </c>
      <c r="E126" s="321">
        <v>20</v>
      </c>
      <c r="F126" s="319">
        <v>39.647058823529413</v>
      </c>
      <c r="G126" s="198" t="s">
        <v>8444</v>
      </c>
      <c r="H126" s="201">
        <v>0</v>
      </c>
      <c r="I126" s="200">
        <v>41552</v>
      </c>
      <c r="J126" s="319">
        <f t="shared" si="2"/>
        <v>8.7000000000000028</v>
      </c>
      <c r="K126" s="198">
        <v>29.99</v>
      </c>
      <c r="L126" s="198"/>
      <c r="M126" s="198" t="s">
        <v>2395</v>
      </c>
      <c r="N126" s="198"/>
      <c r="O126" s="198"/>
      <c r="P126" s="198"/>
      <c r="Q126" s="169"/>
      <c r="R126" s="169"/>
      <c r="S126" s="169"/>
      <c r="T126" s="169"/>
      <c r="U126" s="170"/>
    </row>
    <row r="127" spans="1:21" ht="20.100000000000001" customHeight="1">
      <c r="A127" s="201" t="s">
        <v>294</v>
      </c>
      <c r="B127" s="178" t="s">
        <v>293</v>
      </c>
      <c r="C127" s="196" t="s">
        <v>292</v>
      </c>
      <c r="D127" s="202" t="s">
        <v>291</v>
      </c>
      <c r="E127" s="321">
        <v>20</v>
      </c>
      <c r="F127" s="319">
        <v>39.647058823529413</v>
      </c>
      <c r="G127" s="198" t="s">
        <v>8444</v>
      </c>
      <c r="H127" s="201">
        <v>0</v>
      </c>
      <c r="I127" s="200">
        <v>41552</v>
      </c>
      <c r="J127" s="319">
        <f t="shared" si="2"/>
        <v>8.7000000000000028</v>
      </c>
      <c r="K127" s="198">
        <v>29.99</v>
      </c>
      <c r="L127" s="198"/>
      <c r="M127" s="198" t="s">
        <v>2395</v>
      </c>
      <c r="N127" s="198"/>
      <c r="O127" s="198"/>
      <c r="P127" s="198"/>
      <c r="Q127" s="169"/>
      <c r="R127" s="169"/>
      <c r="S127" s="169"/>
      <c r="T127" s="169"/>
      <c r="U127" s="170"/>
    </row>
    <row r="128" spans="1:21" ht="20.100000000000001" customHeight="1">
      <c r="A128" s="331">
        <v>25</v>
      </c>
      <c r="B128" s="178"/>
      <c r="C128" s="196"/>
      <c r="D128" s="195" t="s">
        <v>290</v>
      </c>
      <c r="E128" s="198"/>
      <c r="F128" s="319" t="s">
        <v>17578</v>
      </c>
      <c r="G128" s="198" t="s">
        <v>8444</v>
      </c>
      <c r="H128" s="201">
        <v>0</v>
      </c>
      <c r="I128" s="200"/>
      <c r="J128" s="319" t="e">
        <f t="shared" si="2"/>
        <v>#VALUE!</v>
      </c>
      <c r="K128" s="198"/>
      <c r="L128" s="198"/>
      <c r="M128" s="198" t="s">
        <v>2395</v>
      </c>
      <c r="N128" s="198"/>
      <c r="O128" s="198"/>
      <c r="P128" s="198"/>
      <c r="Q128" s="169"/>
      <c r="R128" s="169"/>
      <c r="S128" s="169"/>
      <c r="T128" s="169"/>
      <c r="U128" s="170"/>
    </row>
    <row r="129" spans="1:21" ht="20.100000000000001" customHeight="1">
      <c r="A129" s="201" t="s">
        <v>979</v>
      </c>
      <c r="B129" s="178"/>
      <c r="C129" s="196" t="s">
        <v>975</v>
      </c>
      <c r="D129" s="202" t="s">
        <v>328</v>
      </c>
      <c r="E129" s="198"/>
      <c r="F129" s="319" t="s">
        <v>17578</v>
      </c>
      <c r="G129" s="198" t="s">
        <v>8444</v>
      </c>
      <c r="H129" s="201">
        <v>0</v>
      </c>
      <c r="I129" s="200">
        <v>41552</v>
      </c>
      <c r="J129" s="319" t="e">
        <f t="shared" si="2"/>
        <v>#VALUE!</v>
      </c>
      <c r="K129" s="198"/>
      <c r="L129" s="198"/>
      <c r="M129" s="198" t="s">
        <v>2395</v>
      </c>
      <c r="N129" s="198"/>
      <c r="O129" s="198"/>
      <c r="P129" s="198"/>
      <c r="Q129" s="169"/>
      <c r="R129" s="169"/>
      <c r="S129" s="169"/>
      <c r="T129" s="169"/>
      <c r="U129" s="170"/>
    </row>
    <row r="130" spans="1:21" ht="20.100000000000001" customHeight="1">
      <c r="A130" s="201" t="s">
        <v>980</v>
      </c>
      <c r="B130" s="176">
        <v>852669051967</v>
      </c>
      <c r="C130" s="196" t="s">
        <v>976</v>
      </c>
      <c r="D130" s="202" t="s">
        <v>373</v>
      </c>
      <c r="E130" s="321">
        <v>4</v>
      </c>
      <c r="F130" s="319">
        <v>14.941176470588236</v>
      </c>
      <c r="G130" s="198" t="s">
        <v>8444</v>
      </c>
      <c r="H130" s="201">
        <v>0</v>
      </c>
      <c r="I130" s="200">
        <v>41552</v>
      </c>
      <c r="J130" s="319">
        <f t="shared" si="2"/>
        <v>3.6999999999999993</v>
      </c>
      <c r="K130" s="198">
        <v>9.99</v>
      </c>
      <c r="L130" s="198"/>
      <c r="M130" s="198" t="s">
        <v>2395</v>
      </c>
      <c r="N130" s="198"/>
      <c r="O130" s="198"/>
      <c r="P130" s="198"/>
      <c r="Q130" s="169"/>
      <c r="R130" s="169"/>
      <c r="S130" s="169"/>
      <c r="T130" s="169"/>
      <c r="U130" s="170"/>
    </row>
    <row r="131" spans="1:21" ht="20.100000000000001" customHeight="1">
      <c r="A131" s="201" t="s">
        <v>981</v>
      </c>
      <c r="B131" s="176">
        <v>852669051974</v>
      </c>
      <c r="C131" s="196" t="s">
        <v>977</v>
      </c>
      <c r="D131" s="202" t="s">
        <v>926</v>
      </c>
      <c r="E131" s="321">
        <v>4</v>
      </c>
      <c r="F131" s="319">
        <v>14.941176470588236</v>
      </c>
      <c r="G131" s="198" t="s">
        <v>8444</v>
      </c>
      <c r="H131" s="201">
        <v>0</v>
      </c>
      <c r="I131" s="200">
        <v>41552</v>
      </c>
      <c r="J131" s="319">
        <f t="shared" si="2"/>
        <v>3.6999999999999993</v>
      </c>
      <c r="K131" s="198">
        <v>9.99</v>
      </c>
      <c r="L131" s="198"/>
      <c r="M131" s="198" t="s">
        <v>2395</v>
      </c>
      <c r="N131" s="198"/>
      <c r="O131" s="198"/>
      <c r="P131" s="198"/>
      <c r="Q131" s="169"/>
      <c r="R131" s="169"/>
      <c r="S131" s="169"/>
      <c r="T131" s="169"/>
      <c r="U131" s="170"/>
    </row>
    <row r="132" spans="1:21" ht="20.100000000000001" customHeight="1">
      <c r="A132" s="201" t="s">
        <v>982</v>
      </c>
      <c r="B132" s="176">
        <v>852669051981</v>
      </c>
      <c r="C132" s="196" t="s">
        <v>978</v>
      </c>
      <c r="D132" s="202" t="s">
        <v>927</v>
      </c>
      <c r="E132" s="321">
        <v>2</v>
      </c>
      <c r="F132" s="319">
        <v>13.89</v>
      </c>
      <c r="G132" s="198" t="s">
        <v>8444</v>
      </c>
      <c r="H132" s="201">
        <v>0</v>
      </c>
      <c r="I132" s="200">
        <v>41552</v>
      </c>
      <c r="J132" s="319">
        <f t="shared" si="2"/>
        <v>4.8064999999999998</v>
      </c>
      <c r="K132" s="198">
        <v>9.4117647058823533</v>
      </c>
      <c r="L132" s="198"/>
      <c r="M132" s="198" t="s">
        <v>2395</v>
      </c>
      <c r="N132" s="198"/>
      <c r="O132" s="198"/>
      <c r="P132" s="198"/>
      <c r="Q132" s="169"/>
      <c r="R132" s="169"/>
      <c r="S132" s="169"/>
      <c r="T132" s="169"/>
      <c r="U132" s="170"/>
    </row>
    <row r="133" spans="1:21" ht="20.100000000000001" customHeight="1">
      <c r="A133" s="202" t="s">
        <v>289</v>
      </c>
      <c r="B133" s="178" t="s">
        <v>288</v>
      </c>
      <c r="C133" s="196" t="s">
        <v>287</v>
      </c>
      <c r="D133" s="202" t="s">
        <v>286</v>
      </c>
      <c r="E133" s="324">
        <v>2</v>
      </c>
      <c r="F133" s="319">
        <v>13.89</v>
      </c>
      <c r="G133" s="198" t="s">
        <v>8444</v>
      </c>
      <c r="H133" s="199">
        <v>35</v>
      </c>
      <c r="I133" s="200">
        <v>41552</v>
      </c>
      <c r="J133" s="319">
        <f t="shared" si="2"/>
        <v>4.8064999999999998</v>
      </c>
      <c r="K133" s="198">
        <v>9.4117647058823533</v>
      </c>
      <c r="L133" s="198"/>
      <c r="M133" s="198" t="s">
        <v>2395</v>
      </c>
      <c r="N133" s="198"/>
      <c r="O133" s="198"/>
      <c r="P133" s="198"/>
      <c r="Q133" s="169"/>
      <c r="R133" s="169"/>
      <c r="S133" s="169"/>
      <c r="T133" s="169"/>
      <c r="U133" s="170"/>
    </row>
    <row r="134" spans="1:21" ht="20.100000000000001" customHeight="1">
      <c r="A134" s="201" t="s">
        <v>285</v>
      </c>
      <c r="B134" s="178" t="s">
        <v>284</v>
      </c>
      <c r="C134" s="196" t="s">
        <v>283</v>
      </c>
      <c r="D134" s="202" t="s">
        <v>282</v>
      </c>
      <c r="E134" s="321">
        <v>4</v>
      </c>
      <c r="F134" s="319">
        <v>14.941176470588236</v>
      </c>
      <c r="G134" s="198" t="s">
        <v>8444</v>
      </c>
      <c r="H134" s="201">
        <v>0</v>
      </c>
      <c r="I134" s="200">
        <v>41552</v>
      </c>
      <c r="J134" s="319">
        <f t="shared" si="2"/>
        <v>3.6999999999999993</v>
      </c>
      <c r="K134" s="198">
        <v>9.99</v>
      </c>
      <c r="L134" s="198"/>
      <c r="M134" s="198" t="s">
        <v>2395</v>
      </c>
      <c r="N134" s="198"/>
      <c r="O134" s="198"/>
      <c r="P134" s="198"/>
      <c r="Q134" s="169"/>
      <c r="R134" s="169"/>
      <c r="S134" s="169"/>
      <c r="T134" s="169"/>
      <c r="U134" s="170"/>
    </row>
    <row r="135" spans="1:21" ht="20.100000000000001" customHeight="1">
      <c r="A135" s="201" t="s">
        <v>281</v>
      </c>
      <c r="B135" s="178" t="s">
        <v>280</v>
      </c>
      <c r="C135" s="196" t="s">
        <v>279</v>
      </c>
      <c r="D135" s="202" t="s">
        <v>278</v>
      </c>
      <c r="E135" s="321">
        <v>3</v>
      </c>
      <c r="F135" s="319">
        <v>13.89</v>
      </c>
      <c r="G135" s="198" t="s">
        <v>8444</v>
      </c>
      <c r="H135" s="201">
        <v>0</v>
      </c>
      <c r="I135" s="200">
        <v>41552</v>
      </c>
      <c r="J135" s="319">
        <f t="shared" si="2"/>
        <v>3.8064999999999998</v>
      </c>
      <c r="K135" s="198">
        <v>9.4117647058823533</v>
      </c>
      <c r="L135" s="198"/>
      <c r="M135" s="198" t="s">
        <v>2395</v>
      </c>
      <c r="N135" s="198"/>
      <c r="O135" s="198"/>
      <c r="P135" s="198"/>
      <c r="Q135" s="169"/>
      <c r="R135" s="169"/>
      <c r="S135" s="169"/>
      <c r="T135" s="169"/>
      <c r="U135" s="170"/>
    </row>
    <row r="136" spans="1:21" ht="20.100000000000001" customHeight="1">
      <c r="A136" s="331">
        <v>30</v>
      </c>
      <c r="B136" s="178"/>
      <c r="C136" s="196"/>
      <c r="D136" s="195" t="s">
        <v>277</v>
      </c>
      <c r="E136" s="198"/>
      <c r="F136" s="319" t="s">
        <v>17578</v>
      </c>
      <c r="G136" s="198" t="s">
        <v>8444</v>
      </c>
      <c r="H136" s="201">
        <v>0</v>
      </c>
      <c r="I136" s="200"/>
      <c r="J136" s="319" t="e">
        <f t="shared" si="2"/>
        <v>#VALUE!</v>
      </c>
      <c r="K136" s="198"/>
      <c r="L136" s="198"/>
      <c r="M136" s="198" t="s">
        <v>2395</v>
      </c>
      <c r="N136" s="198"/>
      <c r="O136" s="198"/>
      <c r="P136" s="198"/>
      <c r="Q136" s="169"/>
      <c r="R136" s="169"/>
      <c r="S136" s="169"/>
      <c r="T136" s="169"/>
      <c r="U136" s="170"/>
    </row>
    <row r="137" spans="1:21" ht="20.100000000000001" customHeight="1">
      <c r="A137" s="201" t="s">
        <v>276</v>
      </c>
      <c r="B137" s="178" t="s">
        <v>275</v>
      </c>
      <c r="C137" s="196" t="s">
        <v>274</v>
      </c>
      <c r="D137" s="202" t="s">
        <v>291</v>
      </c>
      <c r="E137" s="198"/>
      <c r="F137" s="319">
        <v>30.99</v>
      </c>
      <c r="G137" s="198" t="s">
        <v>8444</v>
      </c>
      <c r="H137" s="201">
        <v>0</v>
      </c>
      <c r="I137" s="200">
        <v>41552</v>
      </c>
      <c r="J137" s="319">
        <f t="shared" si="2"/>
        <v>21.341499999999996</v>
      </c>
      <c r="K137" s="198"/>
      <c r="L137" s="198"/>
      <c r="M137" s="198" t="s">
        <v>2395</v>
      </c>
      <c r="N137" s="198"/>
      <c r="O137" s="198"/>
      <c r="P137" s="198"/>
      <c r="Q137" s="169"/>
      <c r="R137" s="169"/>
      <c r="S137" s="169"/>
      <c r="T137" s="169"/>
      <c r="U137" s="170"/>
    </row>
    <row r="138" spans="1:21" ht="20.100000000000001" customHeight="1">
      <c r="A138" s="201" t="s">
        <v>983</v>
      </c>
      <c r="B138" s="176">
        <v>852669051998</v>
      </c>
      <c r="C138" s="196" t="s">
        <v>984</v>
      </c>
      <c r="D138" s="202" t="s">
        <v>299</v>
      </c>
      <c r="E138" s="198"/>
      <c r="F138" s="319">
        <v>30.99</v>
      </c>
      <c r="G138" s="198" t="s">
        <v>8444</v>
      </c>
      <c r="H138" s="201">
        <v>0</v>
      </c>
      <c r="I138" s="200">
        <v>41552</v>
      </c>
      <c r="J138" s="319">
        <f t="shared" si="2"/>
        <v>21.341499999999996</v>
      </c>
      <c r="K138" s="198"/>
      <c r="L138" s="198"/>
      <c r="M138" s="198" t="s">
        <v>2395</v>
      </c>
      <c r="N138" s="198"/>
      <c r="O138" s="198"/>
      <c r="P138" s="198"/>
      <c r="Q138" s="169"/>
      <c r="R138" s="169"/>
      <c r="S138" s="169"/>
      <c r="T138" s="169"/>
      <c r="U138" s="170"/>
    </row>
    <row r="139" spans="1:21" ht="20.100000000000001" customHeight="1">
      <c r="A139" s="201" t="s">
        <v>273</v>
      </c>
      <c r="B139" s="178" t="s">
        <v>272</v>
      </c>
      <c r="C139" s="196" t="s">
        <v>271</v>
      </c>
      <c r="D139" s="202" t="s">
        <v>286</v>
      </c>
      <c r="E139" s="321">
        <v>6</v>
      </c>
      <c r="F139" s="319">
        <v>17.294117647058826</v>
      </c>
      <c r="G139" s="198" t="s">
        <v>8444</v>
      </c>
      <c r="H139" s="201">
        <v>0</v>
      </c>
      <c r="I139" s="200">
        <v>41552</v>
      </c>
      <c r="J139" s="319">
        <f t="shared" si="2"/>
        <v>3.7000000000000011</v>
      </c>
      <c r="K139" s="198">
        <v>12.89</v>
      </c>
      <c r="L139" s="198"/>
      <c r="M139" s="198" t="s">
        <v>2395</v>
      </c>
      <c r="N139" s="198"/>
      <c r="O139" s="198"/>
      <c r="P139" s="198"/>
      <c r="Q139" s="169"/>
      <c r="R139" s="169"/>
      <c r="S139" s="169"/>
      <c r="T139" s="169"/>
      <c r="U139" s="170"/>
    </row>
    <row r="140" spans="1:21" ht="20.100000000000001" customHeight="1">
      <c r="A140" s="331">
        <v>31</v>
      </c>
      <c r="B140" s="178" t="s">
        <v>270</v>
      </c>
      <c r="C140" s="196" t="s">
        <v>269</v>
      </c>
      <c r="D140" s="195" t="s">
        <v>268</v>
      </c>
      <c r="E140" s="198"/>
      <c r="F140" s="319" t="s">
        <v>17578</v>
      </c>
      <c r="G140" s="198" t="s">
        <v>8444</v>
      </c>
      <c r="H140" s="201">
        <v>0</v>
      </c>
      <c r="I140" s="200">
        <v>41552</v>
      </c>
      <c r="J140" s="319" t="e">
        <f t="shared" ref="J140:J203" si="3">F140*0.85-5-E140</f>
        <v>#VALUE!</v>
      </c>
      <c r="K140" s="198"/>
      <c r="L140" s="198"/>
      <c r="M140" s="198" t="s">
        <v>2395</v>
      </c>
      <c r="N140" s="198"/>
      <c r="O140" s="198"/>
      <c r="P140" s="198"/>
      <c r="Q140" s="169"/>
      <c r="R140" s="169"/>
      <c r="S140" s="169"/>
      <c r="T140" s="169"/>
      <c r="U140" s="170"/>
    </row>
    <row r="141" spans="1:21" ht="20.100000000000001" customHeight="1">
      <c r="A141" s="331">
        <v>32</v>
      </c>
      <c r="B141" s="178" t="s">
        <v>267</v>
      </c>
      <c r="C141" s="196" t="s">
        <v>12</v>
      </c>
      <c r="D141" s="195" t="s">
        <v>266</v>
      </c>
      <c r="E141" s="198"/>
      <c r="F141" s="319" t="s">
        <v>17578</v>
      </c>
      <c r="G141" s="198" t="s">
        <v>8444</v>
      </c>
      <c r="H141" s="201">
        <v>0</v>
      </c>
      <c r="I141" s="200">
        <v>41552</v>
      </c>
      <c r="J141" s="319" t="e">
        <f t="shared" si="3"/>
        <v>#VALUE!</v>
      </c>
      <c r="K141" s="198"/>
      <c r="L141" s="198"/>
      <c r="M141" s="198" t="s">
        <v>2395</v>
      </c>
      <c r="N141" s="198"/>
      <c r="O141" s="198"/>
      <c r="P141" s="198"/>
      <c r="Q141" s="169"/>
      <c r="R141" s="169"/>
      <c r="S141" s="169"/>
      <c r="T141" s="169"/>
      <c r="U141" s="170"/>
    </row>
    <row r="142" spans="1:21" ht="20.100000000000001" customHeight="1">
      <c r="A142" s="331">
        <v>33</v>
      </c>
      <c r="B142" s="178" t="s">
        <v>265</v>
      </c>
      <c r="C142" s="196" t="s">
        <v>264</v>
      </c>
      <c r="D142" s="205" t="s">
        <v>263</v>
      </c>
      <c r="E142" s="324">
        <v>2</v>
      </c>
      <c r="F142" s="319" t="s">
        <v>17578</v>
      </c>
      <c r="G142" s="198" t="s">
        <v>8444</v>
      </c>
      <c r="H142" s="199">
        <v>3</v>
      </c>
      <c r="I142" s="200">
        <v>41552</v>
      </c>
      <c r="J142" s="319" t="e">
        <f t="shared" si="3"/>
        <v>#VALUE!</v>
      </c>
      <c r="K142" s="198"/>
      <c r="L142" s="198"/>
      <c r="M142" s="198" t="s">
        <v>2395</v>
      </c>
      <c r="N142" s="198"/>
      <c r="O142" s="198"/>
      <c r="P142" s="198"/>
      <c r="Q142" s="169"/>
      <c r="R142" s="169"/>
      <c r="S142" s="169"/>
      <c r="T142" s="169"/>
      <c r="U142" s="170"/>
    </row>
    <row r="143" spans="1:21" ht="20.100000000000001" customHeight="1">
      <c r="A143" s="331">
        <v>34</v>
      </c>
      <c r="B143" s="178" t="s">
        <v>262</v>
      </c>
      <c r="C143" s="196" t="s">
        <v>261</v>
      </c>
      <c r="D143" s="205" t="s">
        <v>260</v>
      </c>
      <c r="E143" s="321">
        <v>4.5</v>
      </c>
      <c r="F143" s="319" t="s">
        <v>17578</v>
      </c>
      <c r="G143" s="198" t="s">
        <v>8444</v>
      </c>
      <c r="H143" s="201">
        <v>0</v>
      </c>
      <c r="I143" s="200">
        <v>41552</v>
      </c>
      <c r="J143" s="319" t="e">
        <f t="shared" si="3"/>
        <v>#VALUE!</v>
      </c>
      <c r="K143" s="198"/>
      <c r="L143" s="198"/>
      <c r="M143" s="198" t="s">
        <v>2395</v>
      </c>
      <c r="N143" s="198"/>
      <c r="O143" s="198"/>
      <c r="P143" s="198"/>
      <c r="Q143" s="169"/>
      <c r="R143" s="169"/>
      <c r="S143" s="169"/>
      <c r="T143" s="169"/>
      <c r="U143" s="170"/>
    </row>
    <row r="144" spans="1:21" ht="20.100000000000001" customHeight="1">
      <c r="A144" s="331">
        <v>35</v>
      </c>
      <c r="B144" s="178" t="s">
        <v>259</v>
      </c>
      <c r="C144" s="196" t="s">
        <v>258</v>
      </c>
      <c r="D144" s="195" t="s">
        <v>257</v>
      </c>
      <c r="E144" s="321">
        <v>4.5</v>
      </c>
      <c r="F144" s="319" t="s">
        <v>17578</v>
      </c>
      <c r="G144" s="198" t="s">
        <v>8444</v>
      </c>
      <c r="H144" s="201">
        <v>0</v>
      </c>
      <c r="I144" s="200">
        <v>41552</v>
      </c>
      <c r="J144" s="319" t="e">
        <f t="shared" si="3"/>
        <v>#VALUE!</v>
      </c>
      <c r="K144" s="198"/>
      <c r="L144" s="198"/>
      <c r="M144" s="198" t="s">
        <v>2395</v>
      </c>
      <c r="N144" s="198"/>
      <c r="O144" s="198"/>
      <c r="P144" s="198"/>
      <c r="Q144" s="169"/>
      <c r="R144" s="169"/>
      <c r="S144" s="169"/>
      <c r="T144" s="169"/>
      <c r="U144" s="170"/>
    </row>
    <row r="145" spans="1:21" ht="20.100000000000001" customHeight="1">
      <c r="A145" s="331">
        <v>36</v>
      </c>
      <c r="B145" s="178"/>
      <c r="C145" s="196"/>
      <c r="D145" s="195" t="s">
        <v>256</v>
      </c>
      <c r="E145" s="198"/>
      <c r="F145" s="319" t="s">
        <v>17578</v>
      </c>
      <c r="G145" s="198" t="s">
        <v>8444</v>
      </c>
      <c r="H145" s="201">
        <v>0</v>
      </c>
      <c r="I145" s="200"/>
      <c r="J145" s="319" t="e">
        <f t="shared" si="3"/>
        <v>#VALUE!</v>
      </c>
      <c r="K145" s="198"/>
      <c r="L145" s="198"/>
      <c r="M145" s="198" t="s">
        <v>2395</v>
      </c>
      <c r="N145" s="198"/>
      <c r="O145" s="198"/>
      <c r="P145" s="198"/>
      <c r="Q145" s="169"/>
      <c r="R145" s="169"/>
      <c r="S145" s="169"/>
      <c r="T145" s="169"/>
      <c r="U145" s="170"/>
    </row>
    <row r="146" spans="1:21" ht="20.100000000000001" customHeight="1">
      <c r="A146" s="201" t="s">
        <v>255</v>
      </c>
      <c r="B146" s="178" t="s">
        <v>254</v>
      </c>
      <c r="C146" s="196" t="s">
        <v>253</v>
      </c>
      <c r="D146" s="202"/>
      <c r="E146" s="198"/>
      <c r="F146" s="319">
        <v>24.5</v>
      </c>
      <c r="G146" s="198" t="s">
        <v>8444</v>
      </c>
      <c r="H146" s="201">
        <v>0</v>
      </c>
      <c r="I146" s="200">
        <v>41552</v>
      </c>
      <c r="J146" s="319">
        <f t="shared" si="3"/>
        <v>15.824999999999999</v>
      </c>
      <c r="K146" s="198"/>
      <c r="L146" s="198"/>
      <c r="M146" s="198" t="s">
        <v>2395</v>
      </c>
      <c r="N146" s="198"/>
      <c r="O146" s="198"/>
      <c r="P146" s="198"/>
      <c r="Q146" s="169"/>
      <c r="R146" s="169"/>
      <c r="S146" s="169"/>
      <c r="T146" s="169"/>
      <c r="U146" s="170"/>
    </row>
    <row r="147" spans="1:21" ht="20.100000000000001" customHeight="1">
      <c r="A147" s="201" t="s">
        <v>252</v>
      </c>
      <c r="B147" s="176">
        <v>852669052001</v>
      </c>
      <c r="C147" s="196" t="s">
        <v>251</v>
      </c>
      <c r="D147" s="202"/>
      <c r="E147" s="198"/>
      <c r="F147" s="319">
        <v>24.5</v>
      </c>
      <c r="G147" s="198" t="s">
        <v>8444</v>
      </c>
      <c r="H147" s="201">
        <v>0</v>
      </c>
      <c r="I147" s="200">
        <v>41552</v>
      </c>
      <c r="J147" s="319">
        <f t="shared" si="3"/>
        <v>15.824999999999999</v>
      </c>
      <c r="K147" s="198"/>
      <c r="L147" s="198"/>
      <c r="M147" s="198" t="s">
        <v>2395</v>
      </c>
      <c r="N147" s="198"/>
      <c r="O147" s="198"/>
      <c r="P147" s="198"/>
      <c r="Q147" s="169"/>
      <c r="R147" s="169"/>
      <c r="S147" s="169"/>
      <c r="T147" s="169"/>
      <c r="U147" s="170"/>
    </row>
    <row r="148" spans="1:21" ht="20.100000000000001" customHeight="1">
      <c r="A148" s="201" t="s">
        <v>250</v>
      </c>
      <c r="B148" s="178" t="s">
        <v>249</v>
      </c>
      <c r="C148" s="196" t="s">
        <v>248</v>
      </c>
      <c r="D148" s="202"/>
      <c r="E148" s="198"/>
      <c r="F148" s="319">
        <v>24.5</v>
      </c>
      <c r="G148" s="198" t="s">
        <v>8444</v>
      </c>
      <c r="H148" s="201">
        <v>0</v>
      </c>
      <c r="I148" s="200">
        <v>41552</v>
      </c>
      <c r="J148" s="319">
        <f t="shared" si="3"/>
        <v>15.824999999999999</v>
      </c>
      <c r="K148" s="198"/>
      <c r="L148" s="198"/>
      <c r="M148" s="198" t="s">
        <v>2395</v>
      </c>
      <c r="N148" s="198"/>
      <c r="O148" s="198"/>
      <c r="P148" s="198"/>
      <c r="Q148" s="169"/>
      <c r="R148" s="169"/>
      <c r="S148" s="169"/>
      <c r="T148" s="169"/>
      <c r="U148" s="170"/>
    </row>
    <row r="149" spans="1:21" ht="20.100000000000001" customHeight="1">
      <c r="A149" s="331">
        <v>37</v>
      </c>
      <c r="B149" s="178"/>
      <c r="C149" s="196"/>
      <c r="D149" s="195" t="s">
        <v>914</v>
      </c>
      <c r="E149" s="198"/>
      <c r="F149" s="319" t="s">
        <v>17578</v>
      </c>
      <c r="G149" s="198" t="s">
        <v>8444</v>
      </c>
      <c r="H149" s="201">
        <v>0</v>
      </c>
      <c r="I149" s="200"/>
      <c r="J149" s="319" t="e">
        <f t="shared" si="3"/>
        <v>#VALUE!</v>
      </c>
      <c r="K149" s="198"/>
      <c r="L149" s="198"/>
      <c r="M149" s="198" t="s">
        <v>2395</v>
      </c>
      <c r="N149" s="198"/>
      <c r="O149" s="198"/>
      <c r="P149" s="198"/>
      <c r="Q149" s="169"/>
      <c r="R149" s="169"/>
      <c r="S149" s="169"/>
      <c r="T149" s="169"/>
      <c r="U149" s="170"/>
    </row>
    <row r="150" spans="1:21" ht="20.100000000000001" customHeight="1">
      <c r="A150" s="201" t="s">
        <v>247</v>
      </c>
      <c r="B150" s="178" t="s">
        <v>246</v>
      </c>
      <c r="C150" s="196" t="s">
        <v>245</v>
      </c>
      <c r="D150" s="202"/>
      <c r="E150" s="198"/>
      <c r="F150" s="319">
        <v>26.99</v>
      </c>
      <c r="G150" s="198" t="s">
        <v>8444</v>
      </c>
      <c r="H150" s="177">
        <v>0</v>
      </c>
      <c r="I150" s="200">
        <v>41552</v>
      </c>
      <c r="J150" s="319">
        <f t="shared" si="3"/>
        <v>17.941499999999998</v>
      </c>
      <c r="K150" s="198"/>
      <c r="L150" s="198" t="s">
        <v>731</v>
      </c>
      <c r="M150" s="198" t="s">
        <v>2395</v>
      </c>
      <c r="N150" s="198"/>
      <c r="O150" s="198"/>
      <c r="P150" s="198"/>
      <c r="Q150" s="169"/>
      <c r="R150" s="169"/>
      <c r="S150" s="169"/>
      <c r="T150" s="169"/>
      <c r="U150" s="170"/>
    </row>
    <row r="151" spans="1:21" ht="20.100000000000001" customHeight="1">
      <c r="A151" s="201" t="s">
        <v>244</v>
      </c>
      <c r="B151" s="176">
        <v>852669047960</v>
      </c>
      <c r="C151" s="196" t="s">
        <v>243</v>
      </c>
      <c r="D151" s="202"/>
      <c r="E151" s="198"/>
      <c r="F151" s="319">
        <v>26.99</v>
      </c>
      <c r="G151" s="198" t="s">
        <v>8444</v>
      </c>
      <c r="H151" s="177">
        <v>0</v>
      </c>
      <c r="I151" s="200">
        <v>41552</v>
      </c>
      <c r="J151" s="319">
        <f t="shared" si="3"/>
        <v>17.941499999999998</v>
      </c>
      <c r="K151" s="198"/>
      <c r="L151" s="198" t="s">
        <v>731</v>
      </c>
      <c r="M151" s="198" t="s">
        <v>2395</v>
      </c>
      <c r="N151" s="198"/>
      <c r="O151" s="198"/>
      <c r="P151" s="198"/>
      <c r="Q151" s="169"/>
      <c r="R151" s="169"/>
      <c r="S151" s="169"/>
      <c r="T151" s="169"/>
      <c r="U151" s="170"/>
    </row>
    <row r="152" spans="1:21" ht="20.100000000000001" customHeight="1">
      <c r="A152" s="201" t="s">
        <v>242</v>
      </c>
      <c r="B152" s="176">
        <v>852669047953</v>
      </c>
      <c r="C152" s="196" t="s">
        <v>241</v>
      </c>
      <c r="D152" s="202"/>
      <c r="E152" s="198"/>
      <c r="F152" s="319">
        <v>26.99</v>
      </c>
      <c r="G152" s="198" t="s">
        <v>8444</v>
      </c>
      <c r="H152" s="177">
        <v>0</v>
      </c>
      <c r="I152" s="200">
        <v>41552</v>
      </c>
      <c r="J152" s="319">
        <f t="shared" si="3"/>
        <v>17.941499999999998</v>
      </c>
      <c r="K152" s="198"/>
      <c r="L152" s="198" t="s">
        <v>731</v>
      </c>
      <c r="M152" s="198" t="s">
        <v>2395</v>
      </c>
      <c r="N152" s="198"/>
      <c r="O152" s="198"/>
      <c r="P152" s="198"/>
      <c r="Q152" s="169"/>
      <c r="R152" s="169"/>
      <c r="S152" s="169"/>
      <c r="T152" s="169"/>
      <c r="U152" s="170"/>
    </row>
    <row r="153" spans="1:21" ht="20.100000000000001" customHeight="1">
      <c r="A153" s="201" t="s">
        <v>13</v>
      </c>
      <c r="B153" s="178" t="s">
        <v>240</v>
      </c>
      <c r="C153" s="196" t="s">
        <v>15</v>
      </c>
      <c r="D153" s="202"/>
      <c r="E153" s="198"/>
      <c r="F153" s="319">
        <v>26.99</v>
      </c>
      <c r="G153" s="198" t="s">
        <v>8444</v>
      </c>
      <c r="H153" s="177">
        <v>0</v>
      </c>
      <c r="I153" s="200">
        <v>41552</v>
      </c>
      <c r="J153" s="319">
        <f t="shared" si="3"/>
        <v>17.941499999999998</v>
      </c>
      <c r="K153" s="198"/>
      <c r="L153" s="198" t="s">
        <v>731</v>
      </c>
      <c r="M153" s="198" t="s">
        <v>2395</v>
      </c>
      <c r="N153" s="198"/>
      <c r="O153" s="198"/>
      <c r="P153" s="198"/>
      <c r="Q153" s="169"/>
      <c r="R153" s="169"/>
      <c r="S153" s="169"/>
      <c r="T153" s="169"/>
      <c r="U153" s="170"/>
    </row>
    <row r="154" spans="1:21" ht="20.100000000000001" customHeight="1">
      <c r="A154" s="201" t="s">
        <v>239</v>
      </c>
      <c r="B154" s="176">
        <v>852669047977</v>
      </c>
      <c r="C154" s="196" t="s">
        <v>238</v>
      </c>
      <c r="D154" s="202"/>
      <c r="E154" s="198"/>
      <c r="F154" s="319">
        <v>22.49</v>
      </c>
      <c r="G154" s="198" t="s">
        <v>8444</v>
      </c>
      <c r="H154" s="177">
        <v>0</v>
      </c>
      <c r="I154" s="200">
        <v>41552</v>
      </c>
      <c r="J154" s="319">
        <f t="shared" si="3"/>
        <v>14.116499999999998</v>
      </c>
      <c r="K154" s="198"/>
      <c r="L154" s="198" t="s">
        <v>731</v>
      </c>
      <c r="M154" s="198" t="s">
        <v>2395</v>
      </c>
      <c r="N154" s="198"/>
      <c r="O154" s="198"/>
      <c r="P154" s="198"/>
      <c r="Q154" s="169"/>
      <c r="R154" s="169"/>
      <c r="S154" s="169"/>
      <c r="T154" s="169"/>
      <c r="U154" s="170"/>
    </row>
    <row r="155" spans="1:21" ht="20.100000000000001" customHeight="1">
      <c r="A155" s="201" t="s">
        <v>237</v>
      </c>
      <c r="B155" s="176">
        <v>852669047984</v>
      </c>
      <c r="C155" s="196" t="s">
        <v>236</v>
      </c>
      <c r="D155" s="202"/>
      <c r="E155" s="198"/>
      <c r="F155" s="319">
        <v>26.99</v>
      </c>
      <c r="G155" s="198" t="s">
        <v>8444</v>
      </c>
      <c r="H155" s="177">
        <v>0</v>
      </c>
      <c r="I155" s="200">
        <v>41552</v>
      </c>
      <c r="J155" s="319">
        <f t="shared" si="3"/>
        <v>17.941499999999998</v>
      </c>
      <c r="K155" s="198"/>
      <c r="L155" s="198" t="s">
        <v>731</v>
      </c>
      <c r="M155" s="198" t="s">
        <v>2395</v>
      </c>
      <c r="N155" s="198"/>
      <c r="O155" s="198"/>
      <c r="P155" s="198"/>
      <c r="Q155" s="169"/>
      <c r="R155" s="169"/>
      <c r="S155" s="169"/>
      <c r="T155" s="169"/>
      <c r="U155" s="170"/>
    </row>
    <row r="156" spans="1:21" ht="20.100000000000001" customHeight="1">
      <c r="A156" s="201" t="s">
        <v>235</v>
      </c>
      <c r="B156" s="178" t="s">
        <v>234</v>
      </c>
      <c r="C156" s="196" t="s">
        <v>233</v>
      </c>
      <c r="D156" s="202"/>
      <c r="E156" s="198"/>
      <c r="F156" s="319">
        <v>26.99</v>
      </c>
      <c r="G156" s="198" t="s">
        <v>8444</v>
      </c>
      <c r="H156" s="177">
        <v>0</v>
      </c>
      <c r="I156" s="200">
        <v>41552</v>
      </c>
      <c r="J156" s="319">
        <f t="shared" si="3"/>
        <v>17.941499999999998</v>
      </c>
      <c r="K156" s="198"/>
      <c r="L156" s="198" t="s">
        <v>731</v>
      </c>
      <c r="M156" s="198" t="s">
        <v>2395</v>
      </c>
      <c r="N156" s="198"/>
      <c r="O156" s="198"/>
      <c r="P156" s="198"/>
      <c r="Q156" s="169"/>
      <c r="R156" s="169"/>
      <c r="S156" s="169"/>
      <c r="T156" s="169"/>
      <c r="U156" s="170"/>
    </row>
    <row r="157" spans="1:21" ht="20.100000000000001" customHeight="1">
      <c r="A157" s="201" t="s">
        <v>232</v>
      </c>
      <c r="B157" s="178" t="s">
        <v>231</v>
      </c>
      <c r="C157" s="196" t="s">
        <v>230</v>
      </c>
      <c r="D157" s="202"/>
      <c r="E157" s="321">
        <v>3.5</v>
      </c>
      <c r="F157" s="319">
        <v>14.352941176470589</v>
      </c>
      <c r="G157" s="198" t="s">
        <v>8444</v>
      </c>
      <c r="H157" s="177">
        <v>5</v>
      </c>
      <c r="I157" s="200">
        <v>41552</v>
      </c>
      <c r="J157" s="319">
        <f t="shared" si="3"/>
        <v>3.6999999999999993</v>
      </c>
      <c r="K157" s="198">
        <v>9.99</v>
      </c>
      <c r="L157" s="198" t="s">
        <v>731</v>
      </c>
      <c r="M157" s="198" t="s">
        <v>2395</v>
      </c>
      <c r="N157" s="198"/>
      <c r="O157" s="198"/>
      <c r="P157" s="198"/>
      <c r="Q157" s="169"/>
      <c r="R157" s="169"/>
      <c r="S157" s="169"/>
      <c r="T157" s="169"/>
      <c r="U157" s="170"/>
    </row>
    <row r="158" spans="1:21" ht="20.100000000000001" customHeight="1">
      <c r="A158" s="331">
        <v>38</v>
      </c>
      <c r="B158" s="178"/>
      <c r="C158" s="196"/>
      <c r="D158" s="195" t="s">
        <v>229</v>
      </c>
      <c r="E158" s="198"/>
      <c r="F158" s="319" t="s">
        <v>17578</v>
      </c>
      <c r="G158" s="198" t="s">
        <v>8444</v>
      </c>
      <c r="H158" s="201">
        <v>0</v>
      </c>
      <c r="I158" s="200"/>
      <c r="J158" s="319" t="e">
        <f t="shared" si="3"/>
        <v>#VALUE!</v>
      </c>
      <c r="K158" s="198"/>
      <c r="L158" s="198"/>
      <c r="M158" s="198" t="s">
        <v>2395</v>
      </c>
      <c r="N158" s="198"/>
      <c r="O158" s="198"/>
      <c r="P158" s="198"/>
      <c r="Q158" s="169"/>
      <c r="R158" s="169"/>
      <c r="S158" s="169"/>
      <c r="T158" s="169"/>
      <c r="U158" s="170"/>
    </row>
    <row r="159" spans="1:21" ht="20.100000000000001" customHeight="1">
      <c r="A159" s="201" t="s">
        <v>228</v>
      </c>
      <c r="B159" s="178" t="s">
        <v>227</v>
      </c>
      <c r="C159" s="196" t="s">
        <v>226</v>
      </c>
      <c r="D159" s="202"/>
      <c r="E159" s="198"/>
      <c r="F159" s="319">
        <v>27.99</v>
      </c>
      <c r="G159" s="198" t="s">
        <v>8444</v>
      </c>
      <c r="H159" s="201">
        <v>0</v>
      </c>
      <c r="I159" s="200">
        <v>41552</v>
      </c>
      <c r="J159" s="319">
        <f t="shared" si="3"/>
        <v>18.791499999999999</v>
      </c>
      <c r="K159" s="198"/>
      <c r="L159" s="198"/>
      <c r="M159" s="198" t="s">
        <v>2395</v>
      </c>
      <c r="N159" s="198"/>
      <c r="O159" s="198"/>
      <c r="P159" s="198"/>
      <c r="Q159" s="169"/>
      <c r="R159" s="169"/>
      <c r="S159" s="169"/>
      <c r="T159" s="169"/>
      <c r="U159" s="170"/>
    </row>
    <row r="160" spans="1:21" ht="20.100000000000001" customHeight="1">
      <c r="A160" s="201" t="s">
        <v>225</v>
      </c>
      <c r="B160" s="178" t="s">
        <v>224</v>
      </c>
      <c r="C160" s="196" t="s">
        <v>223</v>
      </c>
      <c r="D160" s="202"/>
      <c r="E160" s="198">
        <v>5</v>
      </c>
      <c r="F160" s="319">
        <v>16.117647058823529</v>
      </c>
      <c r="G160" s="198" t="s">
        <v>8444</v>
      </c>
      <c r="H160" s="201">
        <v>0</v>
      </c>
      <c r="I160" s="200">
        <v>41552</v>
      </c>
      <c r="J160" s="319">
        <f t="shared" si="3"/>
        <v>3.6999999999999993</v>
      </c>
      <c r="K160" s="198">
        <v>11.790000000000001</v>
      </c>
      <c r="L160" s="198"/>
      <c r="M160" s="198" t="s">
        <v>2395</v>
      </c>
      <c r="N160" s="198"/>
      <c r="O160" s="198"/>
      <c r="P160" s="198"/>
      <c r="Q160" s="169"/>
      <c r="R160" s="169"/>
      <c r="S160" s="169"/>
      <c r="T160" s="169"/>
      <c r="U160" s="170"/>
    </row>
    <row r="161" spans="1:21" ht="20.100000000000001" customHeight="1">
      <c r="A161" s="201" t="s">
        <v>222</v>
      </c>
      <c r="B161" s="176">
        <v>852669052018</v>
      </c>
      <c r="C161" s="196" t="s">
        <v>221</v>
      </c>
      <c r="D161" s="202"/>
      <c r="E161" s="198"/>
      <c r="F161" s="319">
        <v>27.99</v>
      </c>
      <c r="G161" s="198" t="s">
        <v>8444</v>
      </c>
      <c r="H161" s="201">
        <v>0</v>
      </c>
      <c r="I161" s="200">
        <v>41552</v>
      </c>
      <c r="J161" s="319">
        <f t="shared" si="3"/>
        <v>18.791499999999999</v>
      </c>
      <c r="K161" s="198"/>
      <c r="L161" s="198"/>
      <c r="M161" s="198" t="s">
        <v>2395</v>
      </c>
      <c r="N161" s="198"/>
      <c r="O161" s="198"/>
      <c r="P161" s="198"/>
      <c r="Q161" s="169"/>
      <c r="R161" s="169"/>
      <c r="S161" s="169"/>
      <c r="T161" s="169"/>
      <c r="U161" s="170"/>
    </row>
    <row r="162" spans="1:21" ht="20.100000000000001" customHeight="1">
      <c r="A162" s="201" t="s">
        <v>220</v>
      </c>
      <c r="B162" s="178" t="s">
        <v>219</v>
      </c>
      <c r="C162" s="196" t="s">
        <v>218</v>
      </c>
      <c r="D162" s="202"/>
      <c r="E162" s="198"/>
      <c r="F162" s="319">
        <v>27.99</v>
      </c>
      <c r="G162" s="198" t="s">
        <v>8444</v>
      </c>
      <c r="H162" s="201">
        <v>0</v>
      </c>
      <c r="I162" s="200">
        <v>41552</v>
      </c>
      <c r="J162" s="319">
        <f t="shared" si="3"/>
        <v>18.791499999999999</v>
      </c>
      <c r="K162" s="198"/>
      <c r="L162" s="198"/>
      <c r="M162" s="198" t="s">
        <v>2395</v>
      </c>
      <c r="N162" s="198"/>
      <c r="O162" s="198"/>
      <c r="P162" s="198"/>
      <c r="Q162" s="169"/>
      <c r="R162" s="169"/>
      <c r="S162" s="169"/>
      <c r="T162" s="169"/>
      <c r="U162" s="170"/>
    </row>
    <row r="163" spans="1:21" ht="20.100000000000001" customHeight="1">
      <c r="A163" s="201" t="s">
        <v>217</v>
      </c>
      <c r="B163" s="178" t="s">
        <v>216</v>
      </c>
      <c r="C163" s="196" t="s">
        <v>215</v>
      </c>
      <c r="D163" s="202"/>
      <c r="E163" s="198"/>
      <c r="F163" s="319">
        <v>27.99</v>
      </c>
      <c r="G163" s="198" t="s">
        <v>8444</v>
      </c>
      <c r="H163" s="201">
        <v>0</v>
      </c>
      <c r="I163" s="200">
        <v>41552</v>
      </c>
      <c r="J163" s="319">
        <f t="shared" si="3"/>
        <v>18.791499999999999</v>
      </c>
      <c r="K163" s="198"/>
      <c r="L163" s="198"/>
      <c r="M163" s="198" t="s">
        <v>2395</v>
      </c>
      <c r="N163" s="198"/>
      <c r="O163" s="198"/>
      <c r="P163" s="198"/>
      <c r="Q163" s="169"/>
      <c r="R163" s="169"/>
      <c r="S163" s="169"/>
      <c r="T163" s="169"/>
      <c r="U163" s="170"/>
    </row>
    <row r="164" spans="1:21" ht="20.100000000000001" customHeight="1">
      <c r="A164" s="201" t="s">
        <v>214</v>
      </c>
      <c r="B164" s="176">
        <v>852669052025</v>
      </c>
      <c r="C164" s="196" t="s">
        <v>213</v>
      </c>
      <c r="D164" s="202"/>
      <c r="E164" s="198"/>
      <c r="F164" s="319">
        <v>27.99</v>
      </c>
      <c r="G164" s="198" t="s">
        <v>8444</v>
      </c>
      <c r="H164" s="201">
        <v>0</v>
      </c>
      <c r="I164" s="200">
        <v>41552</v>
      </c>
      <c r="J164" s="319">
        <f t="shared" si="3"/>
        <v>18.791499999999999</v>
      </c>
      <c r="K164" s="198"/>
      <c r="L164" s="198"/>
      <c r="M164" s="198" t="s">
        <v>2395</v>
      </c>
      <c r="N164" s="198"/>
      <c r="O164" s="198"/>
      <c r="P164" s="198"/>
      <c r="Q164" s="169"/>
      <c r="R164" s="169"/>
      <c r="S164" s="169"/>
      <c r="T164" s="169"/>
      <c r="U164" s="170"/>
    </row>
    <row r="165" spans="1:21" ht="20.100000000000001" customHeight="1">
      <c r="A165" s="331">
        <v>39</v>
      </c>
      <c r="B165" s="178"/>
      <c r="C165" s="196"/>
      <c r="D165" s="202" t="s">
        <v>1016</v>
      </c>
      <c r="E165" s="198"/>
      <c r="F165" s="319" t="s">
        <v>17578</v>
      </c>
      <c r="G165" s="198" t="s">
        <v>8444</v>
      </c>
      <c r="H165" s="201">
        <v>0</v>
      </c>
      <c r="I165" s="200">
        <v>41552</v>
      </c>
      <c r="J165" s="319" t="e">
        <f t="shared" si="3"/>
        <v>#VALUE!</v>
      </c>
      <c r="K165" s="198"/>
      <c r="L165" s="198"/>
      <c r="M165" s="198" t="s">
        <v>2395</v>
      </c>
      <c r="N165" s="198"/>
      <c r="O165" s="198"/>
      <c r="P165" s="198"/>
      <c r="Q165" s="169"/>
      <c r="R165" s="169"/>
      <c r="S165" s="169"/>
      <c r="T165" s="169"/>
      <c r="U165" s="170"/>
    </row>
    <row r="166" spans="1:21" ht="20.100000000000001" customHeight="1">
      <c r="A166" s="201" t="s">
        <v>2173</v>
      </c>
      <c r="B166" s="176">
        <v>852669048141</v>
      </c>
      <c r="C166" s="179" t="s">
        <v>2166</v>
      </c>
      <c r="D166" s="202"/>
      <c r="E166" s="322"/>
      <c r="F166" s="319">
        <v>21.99</v>
      </c>
      <c r="G166" s="198" t="s">
        <v>8444</v>
      </c>
      <c r="H166" s="206">
        <v>0</v>
      </c>
      <c r="I166" s="200">
        <v>41578</v>
      </c>
      <c r="J166" s="319">
        <f t="shared" si="3"/>
        <v>13.691499999999998</v>
      </c>
      <c r="K166" s="198"/>
      <c r="L166" s="198"/>
      <c r="M166" s="198" t="s">
        <v>2395</v>
      </c>
      <c r="N166" s="198"/>
      <c r="O166" s="198"/>
      <c r="P166" s="198"/>
      <c r="Q166" s="169"/>
      <c r="R166" s="169"/>
      <c r="S166" s="169"/>
      <c r="T166" s="169"/>
      <c r="U166" s="170"/>
    </row>
    <row r="167" spans="1:21" ht="20.100000000000001" customHeight="1">
      <c r="A167" s="201" t="s">
        <v>212</v>
      </c>
      <c r="B167" s="176">
        <v>852669048332</v>
      </c>
      <c r="C167" s="179" t="s">
        <v>2167</v>
      </c>
      <c r="D167" s="202"/>
      <c r="E167" s="325">
        <v>2</v>
      </c>
      <c r="F167" s="319">
        <v>21.99</v>
      </c>
      <c r="G167" s="198" t="s">
        <v>8444</v>
      </c>
      <c r="H167" s="207">
        <v>15</v>
      </c>
      <c r="I167" s="200">
        <v>41578</v>
      </c>
      <c r="J167" s="319">
        <f t="shared" si="3"/>
        <v>11.691499999999998</v>
      </c>
      <c r="K167" s="198"/>
      <c r="L167" s="198"/>
      <c r="M167" s="198" t="s">
        <v>2395</v>
      </c>
      <c r="N167" s="198"/>
      <c r="O167" s="198"/>
      <c r="P167" s="198"/>
      <c r="Q167" s="169"/>
      <c r="R167" s="169"/>
      <c r="S167" s="169"/>
      <c r="T167" s="169"/>
      <c r="U167" s="170"/>
    </row>
    <row r="168" spans="1:21" ht="20.100000000000001" customHeight="1">
      <c r="A168" s="201" t="s">
        <v>2174</v>
      </c>
      <c r="B168" s="176">
        <v>852669048349</v>
      </c>
      <c r="C168" s="179" t="s">
        <v>2168</v>
      </c>
      <c r="D168" s="202"/>
      <c r="E168" s="322"/>
      <c r="F168" s="319">
        <v>21.99</v>
      </c>
      <c r="G168" s="198" t="s">
        <v>8444</v>
      </c>
      <c r="H168" s="206">
        <v>0</v>
      </c>
      <c r="I168" s="200">
        <v>41578</v>
      </c>
      <c r="J168" s="319">
        <f t="shared" si="3"/>
        <v>13.691499999999998</v>
      </c>
      <c r="K168" s="198"/>
      <c r="L168" s="198"/>
      <c r="M168" s="198" t="s">
        <v>2395</v>
      </c>
      <c r="N168" s="198"/>
      <c r="O168" s="198"/>
      <c r="P168" s="198"/>
      <c r="Q168" s="169"/>
      <c r="R168" s="169"/>
      <c r="S168" s="169"/>
      <c r="T168" s="169"/>
      <c r="U168" s="170"/>
    </row>
    <row r="169" spans="1:21" ht="20.100000000000001" customHeight="1">
      <c r="A169" s="201" t="s">
        <v>211</v>
      </c>
      <c r="B169" s="176">
        <v>852669048080</v>
      </c>
      <c r="C169" s="179" t="s">
        <v>2169</v>
      </c>
      <c r="D169" s="202"/>
      <c r="E169" s="322">
        <v>12.5</v>
      </c>
      <c r="F169" s="319">
        <v>30.823529411764707</v>
      </c>
      <c r="G169" s="198" t="s">
        <v>8444</v>
      </c>
      <c r="H169" s="206">
        <v>0</v>
      </c>
      <c r="I169" s="200">
        <v>41578</v>
      </c>
      <c r="J169" s="319">
        <f t="shared" si="3"/>
        <v>8.6999999999999993</v>
      </c>
      <c r="K169" s="198">
        <v>19.989999999999998</v>
      </c>
      <c r="L169" s="198"/>
      <c r="M169" s="198" t="s">
        <v>2395</v>
      </c>
      <c r="N169" s="198"/>
      <c r="O169" s="198"/>
      <c r="P169" s="198"/>
      <c r="Q169" s="169"/>
      <c r="R169" s="169"/>
      <c r="S169" s="169"/>
      <c r="T169" s="169"/>
      <c r="U169" s="170"/>
    </row>
    <row r="170" spans="1:21" ht="20.100000000000001" customHeight="1">
      <c r="A170" s="201" t="s">
        <v>2175</v>
      </c>
      <c r="B170" s="176">
        <v>852669048097</v>
      </c>
      <c r="C170" s="179" t="s">
        <v>2170</v>
      </c>
      <c r="D170" s="202"/>
      <c r="E170" s="322">
        <v>2</v>
      </c>
      <c r="F170" s="319">
        <v>21.99</v>
      </c>
      <c r="G170" s="198" t="s">
        <v>8444</v>
      </c>
      <c r="H170" s="206">
        <v>0</v>
      </c>
      <c r="I170" s="200">
        <v>41578</v>
      </c>
      <c r="J170" s="319">
        <f t="shared" si="3"/>
        <v>11.691499999999998</v>
      </c>
      <c r="K170" s="198"/>
      <c r="L170" s="198"/>
      <c r="M170" s="198" t="s">
        <v>2395</v>
      </c>
      <c r="N170" s="198"/>
      <c r="O170" s="198"/>
      <c r="P170" s="198"/>
      <c r="Q170" s="169"/>
      <c r="R170" s="169"/>
      <c r="S170" s="169"/>
      <c r="T170" s="169"/>
      <c r="U170" s="170"/>
    </row>
    <row r="171" spans="1:21" ht="20.100000000000001" customHeight="1">
      <c r="A171" s="201" t="s">
        <v>2176</v>
      </c>
      <c r="B171" s="176">
        <v>852669048073</v>
      </c>
      <c r="C171" s="179" t="s">
        <v>2171</v>
      </c>
      <c r="D171" s="202"/>
      <c r="E171" s="322">
        <v>12.5</v>
      </c>
      <c r="F171" s="319">
        <v>30.823529411764707</v>
      </c>
      <c r="G171" s="198" t="s">
        <v>8444</v>
      </c>
      <c r="H171" s="206">
        <v>0</v>
      </c>
      <c r="I171" s="200">
        <v>41578</v>
      </c>
      <c r="J171" s="319">
        <f t="shared" si="3"/>
        <v>8.6999999999999993</v>
      </c>
      <c r="K171" s="198">
        <v>19.989999999999998</v>
      </c>
      <c r="L171" s="198"/>
      <c r="M171" s="198" t="s">
        <v>2395</v>
      </c>
      <c r="N171" s="198"/>
      <c r="O171" s="198"/>
      <c r="P171" s="198"/>
      <c r="Q171" s="169"/>
      <c r="R171" s="169"/>
      <c r="S171" s="169"/>
      <c r="T171" s="169"/>
      <c r="U171" s="170"/>
    </row>
    <row r="172" spans="1:21" ht="20.100000000000001" customHeight="1">
      <c r="A172" s="201" t="s">
        <v>210</v>
      </c>
      <c r="B172" s="176"/>
      <c r="C172" s="179" t="s">
        <v>2172</v>
      </c>
      <c r="D172" s="202"/>
      <c r="E172" s="322"/>
      <c r="F172" s="319" t="s">
        <v>17578</v>
      </c>
      <c r="G172" s="198" t="s">
        <v>8444</v>
      </c>
      <c r="H172" s="206">
        <v>0</v>
      </c>
      <c r="I172" s="200">
        <v>41578</v>
      </c>
      <c r="J172" s="319" t="e">
        <f t="shared" si="3"/>
        <v>#VALUE!</v>
      </c>
      <c r="K172" s="198"/>
      <c r="L172" s="198"/>
      <c r="M172" s="198" t="s">
        <v>2395</v>
      </c>
      <c r="N172" s="198"/>
      <c r="O172" s="198"/>
      <c r="P172" s="198"/>
      <c r="Q172" s="169"/>
      <c r="R172" s="169"/>
      <c r="S172" s="169"/>
      <c r="T172" s="169"/>
      <c r="U172" s="170"/>
    </row>
    <row r="173" spans="1:21" ht="20.100000000000001" customHeight="1">
      <c r="A173" s="331">
        <v>20456</v>
      </c>
      <c r="B173" s="183"/>
      <c r="C173" s="196" t="s">
        <v>208</v>
      </c>
      <c r="D173" s="208" t="s">
        <v>7792</v>
      </c>
      <c r="E173" s="198"/>
      <c r="F173" s="319" t="s">
        <v>17578</v>
      </c>
      <c r="G173" s="198" t="s">
        <v>8444</v>
      </c>
      <c r="H173" s="201">
        <v>0</v>
      </c>
      <c r="I173" s="200">
        <v>41925</v>
      </c>
      <c r="J173" s="319" t="e">
        <f t="shared" si="3"/>
        <v>#VALUE!</v>
      </c>
      <c r="K173" s="198"/>
      <c r="L173" s="198"/>
      <c r="M173" s="198" t="s">
        <v>2395</v>
      </c>
      <c r="N173" s="198"/>
      <c r="O173" s="198"/>
      <c r="P173" s="198"/>
      <c r="Q173" s="169"/>
      <c r="R173" s="169"/>
      <c r="S173" s="169"/>
      <c r="T173" s="169"/>
      <c r="U173" s="170"/>
    </row>
    <row r="174" spans="1:21" ht="20.100000000000001" customHeight="1">
      <c r="A174" s="331">
        <v>41</v>
      </c>
      <c r="B174" s="178" t="s">
        <v>207</v>
      </c>
      <c r="C174" s="196" t="s">
        <v>16</v>
      </c>
      <c r="D174" s="195" t="s">
        <v>915</v>
      </c>
      <c r="E174" s="198"/>
      <c r="F174" s="319" t="s">
        <v>17578</v>
      </c>
      <c r="G174" s="198" t="s">
        <v>8444</v>
      </c>
      <c r="H174" s="198">
        <v>0</v>
      </c>
      <c r="I174" s="200">
        <v>41552</v>
      </c>
      <c r="J174" s="319" t="e">
        <f t="shared" si="3"/>
        <v>#VALUE!</v>
      </c>
      <c r="K174" s="198" t="s">
        <v>731</v>
      </c>
      <c r="L174" s="198" t="s">
        <v>731</v>
      </c>
      <c r="M174" s="198" t="s">
        <v>2395</v>
      </c>
      <c r="N174" s="198"/>
      <c r="O174" s="198"/>
      <c r="P174" s="198"/>
      <c r="Q174" s="169"/>
      <c r="R174" s="169"/>
      <c r="S174" s="169"/>
      <c r="T174" s="169"/>
      <c r="U174" s="170"/>
    </row>
    <row r="175" spans="1:21" ht="20.100000000000001" customHeight="1">
      <c r="A175" s="331">
        <v>42</v>
      </c>
      <c r="B175" s="178"/>
      <c r="C175" s="196"/>
      <c r="D175" s="195" t="s">
        <v>206</v>
      </c>
      <c r="E175" s="198"/>
      <c r="F175" s="319" t="s">
        <v>17578</v>
      </c>
      <c r="G175" s="198" t="s">
        <v>8444</v>
      </c>
      <c r="H175" s="198">
        <v>0</v>
      </c>
      <c r="I175" s="200"/>
      <c r="J175" s="319" t="e">
        <f t="shared" si="3"/>
        <v>#VALUE!</v>
      </c>
      <c r="K175" s="198"/>
      <c r="L175" s="198" t="s">
        <v>731</v>
      </c>
      <c r="M175" s="198" t="s">
        <v>2395</v>
      </c>
      <c r="N175" s="198"/>
      <c r="O175" s="198"/>
      <c r="P175" s="198"/>
      <c r="Q175" s="169"/>
      <c r="R175" s="169"/>
      <c r="S175" s="169"/>
      <c r="T175" s="169"/>
      <c r="U175" s="170"/>
    </row>
    <row r="176" spans="1:21" ht="20.100000000000001" customHeight="1">
      <c r="A176" s="201" t="s">
        <v>205</v>
      </c>
      <c r="B176" s="178" t="s">
        <v>204</v>
      </c>
      <c r="C176" s="196" t="s">
        <v>203</v>
      </c>
      <c r="D176" s="202" t="s">
        <v>286</v>
      </c>
      <c r="E176" s="198"/>
      <c r="F176" s="319">
        <v>19.5</v>
      </c>
      <c r="G176" s="198" t="s">
        <v>8444</v>
      </c>
      <c r="H176" s="201">
        <v>0</v>
      </c>
      <c r="I176" s="200">
        <v>41552</v>
      </c>
      <c r="J176" s="319">
        <f t="shared" si="3"/>
        <v>11.574999999999999</v>
      </c>
      <c r="K176" s="198"/>
      <c r="L176" s="198"/>
      <c r="M176" s="198" t="s">
        <v>2395</v>
      </c>
      <c r="N176" s="198"/>
      <c r="O176" s="198"/>
      <c r="P176" s="198"/>
      <c r="Q176" s="169"/>
      <c r="R176" s="169"/>
      <c r="S176" s="169"/>
      <c r="T176" s="169"/>
      <c r="U176" s="170"/>
    </row>
    <row r="177" spans="1:21" ht="20.100000000000001" customHeight="1">
      <c r="A177" s="201" t="s">
        <v>987</v>
      </c>
      <c r="B177" s="176">
        <v>852669052032</v>
      </c>
      <c r="C177" s="196" t="s">
        <v>985</v>
      </c>
      <c r="D177" s="202" t="s">
        <v>324</v>
      </c>
      <c r="E177" s="198"/>
      <c r="F177" s="319">
        <v>19.5</v>
      </c>
      <c r="G177" s="198" t="s">
        <v>8444</v>
      </c>
      <c r="H177" s="201">
        <v>0</v>
      </c>
      <c r="I177" s="200">
        <v>41552</v>
      </c>
      <c r="J177" s="319">
        <f t="shared" si="3"/>
        <v>11.574999999999999</v>
      </c>
      <c r="K177" s="198"/>
      <c r="L177" s="198"/>
      <c r="M177" s="198" t="s">
        <v>2395</v>
      </c>
      <c r="N177" s="198"/>
      <c r="O177" s="198"/>
      <c r="P177" s="198"/>
      <c r="Q177" s="169"/>
      <c r="R177" s="169"/>
      <c r="S177" s="169"/>
      <c r="T177" s="169"/>
      <c r="U177" s="170"/>
    </row>
    <row r="178" spans="1:21" ht="20.100000000000001" customHeight="1">
      <c r="A178" s="201" t="s">
        <v>988</v>
      </c>
      <c r="B178" s="176">
        <v>852669052049</v>
      </c>
      <c r="C178" s="196" t="s">
        <v>986</v>
      </c>
      <c r="D178" s="202" t="s">
        <v>989</v>
      </c>
      <c r="E178" s="198"/>
      <c r="F178" s="319">
        <v>19.5</v>
      </c>
      <c r="G178" s="198" t="s">
        <v>8444</v>
      </c>
      <c r="H178" s="201">
        <v>0</v>
      </c>
      <c r="I178" s="200">
        <v>41552</v>
      </c>
      <c r="J178" s="319">
        <f t="shared" si="3"/>
        <v>11.574999999999999</v>
      </c>
      <c r="K178" s="198"/>
      <c r="L178" s="198"/>
      <c r="M178" s="198" t="s">
        <v>2395</v>
      </c>
      <c r="N178" s="198"/>
      <c r="O178" s="198"/>
      <c r="P178" s="198"/>
      <c r="Q178" s="169"/>
      <c r="R178" s="169"/>
      <c r="S178" s="169"/>
      <c r="T178" s="169"/>
      <c r="U178" s="170"/>
    </row>
    <row r="179" spans="1:21" ht="20.100000000000001" customHeight="1">
      <c r="A179" s="201" t="s">
        <v>202</v>
      </c>
      <c r="B179" s="178" t="s">
        <v>201</v>
      </c>
      <c r="C179" s="196" t="s">
        <v>200</v>
      </c>
      <c r="D179" s="202" t="s">
        <v>365</v>
      </c>
      <c r="E179" s="198"/>
      <c r="F179" s="319">
        <v>19.5</v>
      </c>
      <c r="G179" s="198" t="s">
        <v>8444</v>
      </c>
      <c r="H179" s="201">
        <v>0</v>
      </c>
      <c r="I179" s="200">
        <v>41552</v>
      </c>
      <c r="J179" s="319">
        <f t="shared" si="3"/>
        <v>11.574999999999999</v>
      </c>
      <c r="K179" s="198"/>
      <c r="L179" s="198"/>
      <c r="M179" s="198" t="s">
        <v>2395</v>
      </c>
      <c r="N179" s="198"/>
      <c r="O179" s="198"/>
      <c r="P179" s="198"/>
      <c r="Q179" s="169"/>
      <c r="R179" s="169"/>
      <c r="S179" s="169"/>
      <c r="T179" s="169"/>
      <c r="U179" s="170"/>
    </row>
    <row r="180" spans="1:21" ht="20.100000000000001" customHeight="1">
      <c r="A180" s="201" t="s">
        <v>199</v>
      </c>
      <c r="B180" s="178" t="s">
        <v>198</v>
      </c>
      <c r="C180" s="196" t="s">
        <v>197</v>
      </c>
      <c r="D180" s="202" t="s">
        <v>282</v>
      </c>
      <c r="E180" s="198"/>
      <c r="F180" s="319">
        <v>19.5</v>
      </c>
      <c r="G180" s="198" t="s">
        <v>8444</v>
      </c>
      <c r="H180" s="201">
        <v>0</v>
      </c>
      <c r="I180" s="200">
        <v>41552</v>
      </c>
      <c r="J180" s="319">
        <f t="shared" si="3"/>
        <v>11.574999999999999</v>
      </c>
      <c r="K180" s="198"/>
      <c r="L180" s="198"/>
      <c r="M180" s="198" t="s">
        <v>2395</v>
      </c>
      <c r="N180" s="198"/>
      <c r="O180" s="198"/>
      <c r="P180" s="198"/>
      <c r="Q180" s="169"/>
      <c r="R180" s="169"/>
      <c r="S180" s="169"/>
      <c r="T180" s="169"/>
      <c r="U180" s="170"/>
    </row>
    <row r="181" spans="1:21" ht="20.100000000000001" customHeight="1">
      <c r="A181" s="201" t="s">
        <v>196</v>
      </c>
      <c r="B181" s="178" t="s">
        <v>195</v>
      </c>
      <c r="C181" s="196" t="s">
        <v>194</v>
      </c>
      <c r="D181" s="202" t="s">
        <v>369</v>
      </c>
      <c r="E181" s="198"/>
      <c r="F181" s="319">
        <v>19.5</v>
      </c>
      <c r="G181" s="198" t="s">
        <v>8444</v>
      </c>
      <c r="H181" s="201">
        <v>0</v>
      </c>
      <c r="I181" s="200">
        <v>41552</v>
      </c>
      <c r="J181" s="319">
        <f t="shared" si="3"/>
        <v>11.574999999999999</v>
      </c>
      <c r="K181" s="198"/>
      <c r="L181" s="198"/>
      <c r="M181" s="198" t="s">
        <v>2395</v>
      </c>
      <c r="N181" s="198"/>
      <c r="O181" s="198"/>
      <c r="P181" s="198"/>
      <c r="Q181" s="169"/>
      <c r="R181" s="169"/>
      <c r="S181" s="169"/>
      <c r="T181" s="169"/>
      <c r="U181" s="170"/>
    </row>
    <row r="182" spans="1:21" ht="20.100000000000001" customHeight="1">
      <c r="A182" s="201" t="s">
        <v>1025</v>
      </c>
      <c r="B182" s="178" t="s">
        <v>193</v>
      </c>
      <c r="C182" s="196" t="s">
        <v>192</v>
      </c>
      <c r="D182" s="202" t="s">
        <v>295</v>
      </c>
      <c r="E182" s="198"/>
      <c r="F182" s="319">
        <v>19.5</v>
      </c>
      <c r="G182" s="198" t="s">
        <v>8444</v>
      </c>
      <c r="H182" s="201">
        <v>0</v>
      </c>
      <c r="I182" s="200">
        <v>41552</v>
      </c>
      <c r="J182" s="319">
        <f t="shared" si="3"/>
        <v>11.574999999999999</v>
      </c>
      <c r="K182" s="198"/>
      <c r="L182" s="198"/>
      <c r="M182" s="198" t="s">
        <v>2395</v>
      </c>
      <c r="N182" s="198"/>
      <c r="O182" s="198"/>
      <c r="P182" s="198"/>
      <c r="Q182" s="169"/>
      <c r="R182" s="169"/>
      <c r="S182" s="169"/>
      <c r="T182" s="169"/>
      <c r="U182" s="170"/>
    </row>
    <row r="183" spans="1:21" ht="20.100000000000001" customHeight="1">
      <c r="A183" s="331">
        <v>43</v>
      </c>
      <c r="B183" s="178"/>
      <c r="C183" s="196"/>
      <c r="D183" s="195" t="s">
        <v>918</v>
      </c>
      <c r="E183" s="198"/>
      <c r="F183" s="319" t="s">
        <v>17578</v>
      </c>
      <c r="G183" s="198" t="s">
        <v>8444</v>
      </c>
      <c r="H183" s="201">
        <v>0</v>
      </c>
      <c r="I183" s="200"/>
      <c r="J183" s="319" t="e">
        <f t="shared" si="3"/>
        <v>#VALUE!</v>
      </c>
      <c r="K183" s="198"/>
      <c r="L183" s="198"/>
      <c r="M183" s="198" t="s">
        <v>2395</v>
      </c>
      <c r="N183" s="198"/>
      <c r="O183" s="198"/>
      <c r="P183" s="198"/>
      <c r="Q183" s="169"/>
      <c r="R183" s="169"/>
      <c r="S183" s="169"/>
      <c r="T183" s="169"/>
      <c r="U183" s="170"/>
    </row>
    <row r="184" spans="1:21" ht="20.100000000000001" customHeight="1">
      <c r="A184" s="201" t="s">
        <v>993</v>
      </c>
      <c r="B184" s="176">
        <v>852669052056</v>
      </c>
      <c r="C184" s="196" t="s">
        <v>990</v>
      </c>
      <c r="D184" s="202" t="s">
        <v>328</v>
      </c>
      <c r="E184" s="321">
        <v>4.5</v>
      </c>
      <c r="F184" s="319">
        <v>16.95</v>
      </c>
      <c r="G184" s="198" t="s">
        <v>8444</v>
      </c>
      <c r="H184" s="201">
        <v>0</v>
      </c>
      <c r="I184" s="200">
        <v>41552</v>
      </c>
      <c r="J184" s="319">
        <f t="shared" si="3"/>
        <v>4.9074999999999989</v>
      </c>
      <c r="K184" s="198"/>
      <c r="L184" s="198"/>
      <c r="M184" s="198" t="s">
        <v>2395</v>
      </c>
      <c r="N184" s="198"/>
      <c r="O184" s="198"/>
      <c r="P184" s="198"/>
      <c r="Q184" s="169"/>
      <c r="R184" s="169"/>
      <c r="S184" s="169"/>
      <c r="T184" s="169"/>
      <c r="U184" s="170"/>
    </row>
    <row r="185" spans="1:21" ht="20.100000000000001" customHeight="1">
      <c r="A185" s="202" t="s">
        <v>994</v>
      </c>
      <c r="B185" s="176">
        <v>852669052063</v>
      </c>
      <c r="C185" s="196" t="s">
        <v>991</v>
      </c>
      <c r="D185" s="202"/>
      <c r="E185" s="324">
        <v>2</v>
      </c>
      <c r="F185" s="319">
        <v>16.95</v>
      </c>
      <c r="G185" s="198" t="s">
        <v>8444</v>
      </c>
      <c r="H185" s="366">
        <v>56</v>
      </c>
      <c r="I185" s="200">
        <v>41552</v>
      </c>
      <c r="J185" s="319">
        <f t="shared" si="3"/>
        <v>7.4074999999999989</v>
      </c>
      <c r="K185" s="198"/>
      <c r="L185" s="198"/>
      <c r="M185" s="198" t="s">
        <v>2395</v>
      </c>
      <c r="N185" s="198"/>
      <c r="O185" s="198"/>
      <c r="P185" s="198"/>
      <c r="Q185" s="169"/>
      <c r="R185" s="169"/>
      <c r="S185" s="169"/>
      <c r="T185" s="169"/>
      <c r="U185" s="170"/>
    </row>
    <row r="186" spans="1:21" ht="20.100000000000001" customHeight="1">
      <c r="A186" s="201" t="s">
        <v>995</v>
      </c>
      <c r="B186" s="176">
        <v>852669052070</v>
      </c>
      <c r="C186" s="196" t="s">
        <v>992</v>
      </c>
      <c r="D186" s="202" t="s">
        <v>926</v>
      </c>
      <c r="E186" s="321">
        <v>4</v>
      </c>
      <c r="F186" s="319">
        <v>16.95</v>
      </c>
      <c r="G186" s="198" t="s">
        <v>8444</v>
      </c>
      <c r="H186" s="201">
        <v>0</v>
      </c>
      <c r="I186" s="200">
        <v>41552</v>
      </c>
      <c r="J186" s="319">
        <f t="shared" si="3"/>
        <v>5.4074999999999989</v>
      </c>
      <c r="K186" s="198"/>
      <c r="L186" s="198"/>
      <c r="M186" s="198" t="s">
        <v>2395</v>
      </c>
      <c r="N186" s="198"/>
      <c r="O186" s="198"/>
      <c r="P186" s="198"/>
      <c r="Q186" s="169"/>
      <c r="R186" s="169"/>
      <c r="S186" s="169"/>
      <c r="T186" s="169"/>
      <c r="U186" s="170"/>
    </row>
    <row r="187" spans="1:21" ht="20.100000000000001" customHeight="1">
      <c r="A187" s="201" t="s">
        <v>833</v>
      </c>
      <c r="B187" s="182" t="s">
        <v>787</v>
      </c>
      <c r="C187" s="196" t="s">
        <v>837</v>
      </c>
      <c r="D187" s="202" t="s">
        <v>291</v>
      </c>
      <c r="E187" s="198"/>
      <c r="F187" s="319">
        <v>16.95</v>
      </c>
      <c r="G187" s="198" t="s">
        <v>8444</v>
      </c>
      <c r="H187" s="201">
        <v>0</v>
      </c>
      <c r="I187" s="200">
        <v>41552</v>
      </c>
      <c r="J187" s="319">
        <f t="shared" si="3"/>
        <v>9.4074999999999989</v>
      </c>
      <c r="K187" s="198"/>
      <c r="L187" s="198"/>
      <c r="M187" s="198" t="s">
        <v>2395</v>
      </c>
      <c r="N187" s="198"/>
      <c r="O187" s="198"/>
      <c r="P187" s="198"/>
      <c r="Q187" s="169"/>
      <c r="R187" s="169"/>
      <c r="S187" s="169"/>
      <c r="T187" s="169"/>
      <c r="U187" s="170"/>
    </row>
    <row r="188" spans="1:21" ht="20.100000000000001" customHeight="1">
      <c r="A188" s="201" t="s">
        <v>834</v>
      </c>
      <c r="B188" s="182" t="s">
        <v>788</v>
      </c>
      <c r="C188" s="196" t="s">
        <v>838</v>
      </c>
      <c r="D188" s="202" t="s">
        <v>286</v>
      </c>
      <c r="E188" s="321">
        <v>9</v>
      </c>
      <c r="F188" s="319">
        <v>22</v>
      </c>
      <c r="G188" s="198" t="s">
        <v>8444</v>
      </c>
      <c r="H188" s="201">
        <v>0</v>
      </c>
      <c r="I188" s="200">
        <v>41552</v>
      </c>
      <c r="J188" s="319">
        <f t="shared" si="3"/>
        <v>4.6999999999999993</v>
      </c>
      <c r="K188" s="198">
        <v>14.95</v>
      </c>
      <c r="L188" s="198"/>
      <c r="M188" s="198" t="s">
        <v>2395</v>
      </c>
      <c r="N188" s="198"/>
      <c r="O188" s="198"/>
      <c r="P188" s="198"/>
      <c r="Q188" s="169"/>
      <c r="R188" s="169"/>
      <c r="S188" s="169"/>
      <c r="T188" s="169"/>
      <c r="U188" s="170"/>
    </row>
    <row r="189" spans="1:21" ht="20.100000000000001" customHeight="1">
      <c r="A189" s="201" t="s">
        <v>835</v>
      </c>
      <c r="B189" s="182" t="s">
        <v>785</v>
      </c>
      <c r="C189" s="196" t="s">
        <v>839</v>
      </c>
      <c r="D189" s="202"/>
      <c r="E189" s="321">
        <v>9</v>
      </c>
      <c r="F189" s="319">
        <v>22</v>
      </c>
      <c r="G189" s="198" t="s">
        <v>8444</v>
      </c>
      <c r="H189" s="201">
        <v>0</v>
      </c>
      <c r="I189" s="200">
        <v>41552</v>
      </c>
      <c r="J189" s="319">
        <f t="shared" si="3"/>
        <v>4.6999999999999993</v>
      </c>
      <c r="K189" s="198">
        <v>14.95</v>
      </c>
      <c r="L189" s="198"/>
      <c r="M189" s="198" t="s">
        <v>2395</v>
      </c>
      <c r="N189" s="198"/>
      <c r="O189" s="198"/>
      <c r="P189" s="198"/>
      <c r="Q189" s="169"/>
      <c r="R189" s="169"/>
      <c r="S189" s="169"/>
      <c r="T189" s="169"/>
      <c r="U189" s="170"/>
    </row>
    <row r="190" spans="1:21" ht="20.100000000000001" customHeight="1">
      <c r="A190" s="201" t="s">
        <v>836</v>
      </c>
      <c r="B190" s="182" t="s">
        <v>786</v>
      </c>
      <c r="C190" s="196" t="s">
        <v>840</v>
      </c>
      <c r="D190" s="202"/>
      <c r="E190" s="321"/>
      <c r="F190" s="319">
        <v>16.95</v>
      </c>
      <c r="G190" s="198" t="s">
        <v>8444</v>
      </c>
      <c r="H190" s="201">
        <v>0</v>
      </c>
      <c r="I190" s="200">
        <v>41552</v>
      </c>
      <c r="J190" s="319">
        <f t="shared" si="3"/>
        <v>9.4074999999999989</v>
      </c>
      <c r="K190" s="198"/>
      <c r="L190" s="198"/>
      <c r="M190" s="198" t="s">
        <v>2395</v>
      </c>
      <c r="N190" s="198"/>
      <c r="O190" s="198"/>
      <c r="P190" s="198"/>
      <c r="Q190" s="169"/>
      <c r="R190" s="169"/>
      <c r="S190" s="169"/>
      <c r="T190" s="169"/>
      <c r="U190" s="170"/>
    </row>
    <row r="191" spans="1:21" ht="20.100000000000001" customHeight="1">
      <c r="A191" s="201" t="s">
        <v>917</v>
      </c>
      <c r="B191" s="182" t="s">
        <v>789</v>
      </c>
      <c r="C191" s="196" t="s">
        <v>916</v>
      </c>
      <c r="D191" s="202" t="s">
        <v>324</v>
      </c>
      <c r="E191" s="198"/>
      <c r="F191" s="319">
        <v>16.95</v>
      </c>
      <c r="G191" s="198" t="s">
        <v>8444</v>
      </c>
      <c r="H191" s="201">
        <v>0</v>
      </c>
      <c r="I191" s="200">
        <v>41552</v>
      </c>
      <c r="J191" s="319">
        <f t="shared" si="3"/>
        <v>9.4074999999999989</v>
      </c>
      <c r="K191" s="198"/>
      <c r="L191" s="198"/>
      <c r="M191" s="198" t="s">
        <v>2395</v>
      </c>
      <c r="N191" s="198"/>
      <c r="O191" s="198"/>
      <c r="P191" s="198"/>
      <c r="Q191" s="169"/>
      <c r="R191" s="169"/>
      <c r="S191" s="169"/>
      <c r="T191" s="169"/>
      <c r="U191" s="170"/>
    </row>
    <row r="192" spans="1:21" ht="20.100000000000001" customHeight="1">
      <c r="A192" s="331">
        <v>44</v>
      </c>
      <c r="B192" s="178"/>
      <c r="C192" s="196"/>
      <c r="D192" s="209" t="s">
        <v>1338</v>
      </c>
      <c r="E192" s="198"/>
      <c r="F192" s="319" t="s">
        <v>17578</v>
      </c>
      <c r="G192" s="198" t="s">
        <v>8444</v>
      </c>
      <c r="H192" s="201">
        <v>0</v>
      </c>
      <c r="I192" s="200"/>
      <c r="J192" s="319" t="e">
        <f t="shared" si="3"/>
        <v>#VALUE!</v>
      </c>
      <c r="K192" s="198"/>
      <c r="L192" s="198"/>
      <c r="M192" s="198" t="s">
        <v>2395</v>
      </c>
      <c r="N192" s="198"/>
      <c r="O192" s="198"/>
      <c r="P192" s="198"/>
      <c r="Q192" s="169"/>
      <c r="R192" s="169"/>
      <c r="S192" s="169"/>
      <c r="T192" s="169"/>
      <c r="U192" s="170"/>
    </row>
    <row r="193" spans="1:37" ht="20.100000000000001" customHeight="1">
      <c r="A193" s="201" t="s">
        <v>191</v>
      </c>
      <c r="B193" s="182" t="s">
        <v>629</v>
      </c>
      <c r="C193" s="196" t="s">
        <v>190</v>
      </c>
      <c r="D193" s="202" t="s">
        <v>291</v>
      </c>
      <c r="E193" s="198"/>
      <c r="F193" s="319">
        <v>29.99</v>
      </c>
      <c r="G193" s="198" t="s">
        <v>8444</v>
      </c>
      <c r="H193" s="198">
        <v>0</v>
      </c>
      <c r="I193" s="200">
        <v>41552</v>
      </c>
      <c r="J193" s="319">
        <f t="shared" si="3"/>
        <v>20.491499999999998</v>
      </c>
      <c r="K193" s="198"/>
      <c r="L193" s="198" t="s">
        <v>731</v>
      </c>
      <c r="M193" s="198" t="s">
        <v>2395</v>
      </c>
      <c r="N193" s="198"/>
      <c r="O193" s="198"/>
      <c r="P193" s="198"/>
      <c r="Q193" s="169"/>
      <c r="R193" s="169"/>
      <c r="S193" s="169"/>
      <c r="T193" s="169"/>
      <c r="U193" s="170"/>
    </row>
    <row r="194" spans="1:37" ht="20.100000000000001" customHeight="1">
      <c r="A194" s="201" t="s">
        <v>996</v>
      </c>
      <c r="B194" s="182" t="s">
        <v>628</v>
      </c>
      <c r="C194" s="196" t="s">
        <v>997</v>
      </c>
      <c r="D194" s="202" t="s">
        <v>286</v>
      </c>
      <c r="E194" s="321">
        <v>5</v>
      </c>
      <c r="F194" s="319">
        <v>16.117647058823529</v>
      </c>
      <c r="G194" s="198" t="s">
        <v>8444</v>
      </c>
      <c r="H194" s="198">
        <v>20</v>
      </c>
      <c r="I194" s="200">
        <v>41552</v>
      </c>
      <c r="J194" s="319">
        <f t="shared" si="3"/>
        <v>3.6999999999999993</v>
      </c>
      <c r="K194" s="198">
        <v>11.790000000000001</v>
      </c>
      <c r="L194" s="198" t="s">
        <v>731</v>
      </c>
      <c r="M194" s="198" t="s">
        <v>2395</v>
      </c>
      <c r="N194" s="198"/>
      <c r="O194" s="198"/>
      <c r="P194" s="198"/>
      <c r="Q194" s="169"/>
      <c r="R194" s="169"/>
      <c r="S194" s="169"/>
      <c r="T194" s="169"/>
      <c r="U194" s="170"/>
    </row>
    <row r="195" spans="1:37" ht="20.100000000000001" customHeight="1">
      <c r="A195" s="201" t="s">
        <v>189</v>
      </c>
      <c r="B195" s="182" t="s">
        <v>627</v>
      </c>
      <c r="C195" s="196" t="s">
        <v>188</v>
      </c>
      <c r="D195" s="202" t="s">
        <v>299</v>
      </c>
      <c r="E195" s="198"/>
      <c r="F195" s="319">
        <v>29.99</v>
      </c>
      <c r="G195" s="198" t="s">
        <v>8444</v>
      </c>
      <c r="H195" s="198">
        <v>0</v>
      </c>
      <c r="I195" s="200">
        <v>41552</v>
      </c>
      <c r="J195" s="319">
        <f t="shared" si="3"/>
        <v>20.491499999999998</v>
      </c>
      <c r="K195" s="198"/>
      <c r="L195" s="198" t="s">
        <v>731</v>
      </c>
      <c r="M195" s="198" t="s">
        <v>2395</v>
      </c>
      <c r="N195" s="198"/>
      <c r="O195" s="198"/>
      <c r="P195" s="198"/>
      <c r="Q195" s="169"/>
      <c r="R195" s="169"/>
      <c r="S195" s="169"/>
      <c r="T195" s="169"/>
      <c r="U195" s="170"/>
    </row>
    <row r="196" spans="1:37" ht="20.100000000000001" customHeight="1">
      <c r="A196" s="331">
        <v>45</v>
      </c>
      <c r="B196" s="177">
        <v>852669047991</v>
      </c>
      <c r="C196" s="196" t="s">
        <v>187</v>
      </c>
      <c r="D196" s="202"/>
      <c r="E196" s="321">
        <v>5.5</v>
      </c>
      <c r="F196" s="319" t="s">
        <v>17578</v>
      </c>
      <c r="G196" s="198" t="s">
        <v>8444</v>
      </c>
      <c r="H196" s="201">
        <v>0</v>
      </c>
      <c r="I196" s="200">
        <v>41552</v>
      </c>
      <c r="J196" s="319" t="e">
        <f t="shared" si="3"/>
        <v>#VALUE!</v>
      </c>
      <c r="K196" s="198"/>
      <c r="L196" s="198"/>
      <c r="M196" s="198" t="s">
        <v>2395</v>
      </c>
      <c r="N196" s="198"/>
      <c r="O196" s="198"/>
      <c r="P196" s="198"/>
      <c r="Q196" s="169"/>
      <c r="R196" s="169"/>
      <c r="S196" s="169"/>
      <c r="T196" s="169"/>
      <c r="U196" s="170"/>
      <c r="Z196" s="175"/>
    </row>
    <row r="197" spans="1:37" ht="20.100000000000001" customHeight="1">
      <c r="A197" s="331">
        <v>46</v>
      </c>
      <c r="B197" s="178"/>
      <c r="C197" s="196"/>
      <c r="D197" s="195" t="s">
        <v>186</v>
      </c>
      <c r="E197" s="198"/>
      <c r="F197" s="319" t="s">
        <v>17578</v>
      </c>
      <c r="G197" s="198" t="s">
        <v>8444</v>
      </c>
      <c r="H197" s="201">
        <v>0</v>
      </c>
      <c r="I197" s="200">
        <v>41552</v>
      </c>
      <c r="J197" s="319" t="e">
        <f t="shared" si="3"/>
        <v>#VALUE!</v>
      </c>
      <c r="K197" s="198"/>
      <c r="L197" s="198"/>
      <c r="M197" s="198" t="s">
        <v>2395</v>
      </c>
      <c r="N197" s="198"/>
      <c r="O197" s="198"/>
      <c r="P197" s="198"/>
      <c r="Q197" s="169"/>
      <c r="R197" s="169"/>
      <c r="S197" s="169"/>
      <c r="T197" s="169"/>
      <c r="U197" s="170"/>
      <c r="Z197" s="175"/>
    </row>
    <row r="198" spans="1:37" ht="20.100000000000001" customHeight="1">
      <c r="A198" s="201" t="s">
        <v>185</v>
      </c>
      <c r="B198" s="178" t="s">
        <v>184</v>
      </c>
      <c r="C198" s="196" t="s">
        <v>183</v>
      </c>
      <c r="D198" s="202"/>
      <c r="E198" s="321">
        <v>3</v>
      </c>
      <c r="F198" s="319">
        <v>13.89</v>
      </c>
      <c r="G198" s="198" t="s">
        <v>8444</v>
      </c>
      <c r="H198" s="198">
        <v>587</v>
      </c>
      <c r="I198" s="200">
        <v>41552</v>
      </c>
      <c r="J198" s="319">
        <f t="shared" si="3"/>
        <v>3.8064999999999998</v>
      </c>
      <c r="K198" s="198">
        <v>9.4117647058823533</v>
      </c>
      <c r="L198" s="198" t="s">
        <v>731</v>
      </c>
      <c r="M198" s="198" t="s">
        <v>2395</v>
      </c>
      <c r="N198" s="198"/>
      <c r="O198" s="198"/>
      <c r="P198" s="198"/>
      <c r="Q198" s="169"/>
      <c r="R198" s="169"/>
      <c r="S198" s="169"/>
      <c r="T198" s="169"/>
      <c r="U198" s="170"/>
      <c r="Z198" s="175"/>
    </row>
    <row r="199" spans="1:37" ht="20.100000000000001" customHeight="1">
      <c r="A199" s="201" t="s">
        <v>182</v>
      </c>
      <c r="B199" s="178" t="s">
        <v>181</v>
      </c>
      <c r="C199" s="196" t="s">
        <v>180</v>
      </c>
      <c r="D199" s="202"/>
      <c r="E199" s="321">
        <v>3</v>
      </c>
      <c r="F199" s="319">
        <v>13.89</v>
      </c>
      <c r="G199" s="198" t="s">
        <v>8444</v>
      </c>
      <c r="H199" s="198">
        <v>520</v>
      </c>
      <c r="I199" s="200">
        <v>41552</v>
      </c>
      <c r="J199" s="319">
        <f t="shared" si="3"/>
        <v>3.8064999999999998</v>
      </c>
      <c r="K199" s="198">
        <v>9.4117647058823533</v>
      </c>
      <c r="L199" s="198" t="s">
        <v>731</v>
      </c>
      <c r="M199" s="198" t="s">
        <v>2395</v>
      </c>
      <c r="N199" s="198"/>
      <c r="O199" s="198"/>
      <c r="P199" s="198"/>
      <c r="Q199" s="169"/>
      <c r="R199" s="169"/>
      <c r="S199" s="169"/>
      <c r="T199" s="169"/>
      <c r="U199" s="170"/>
    </row>
    <row r="200" spans="1:37" ht="20.100000000000001" customHeight="1">
      <c r="A200" s="331">
        <v>47</v>
      </c>
      <c r="B200" s="180" t="s">
        <v>179</v>
      </c>
      <c r="C200" s="196" t="s">
        <v>178</v>
      </c>
      <c r="D200" s="195" t="s">
        <v>177</v>
      </c>
      <c r="E200" s="198"/>
      <c r="F200" s="319" t="s">
        <v>17578</v>
      </c>
      <c r="G200" s="198" t="s">
        <v>8444</v>
      </c>
      <c r="H200" s="201">
        <v>0</v>
      </c>
      <c r="I200" s="200">
        <v>41552</v>
      </c>
      <c r="J200" s="319" t="e">
        <f t="shared" si="3"/>
        <v>#VALUE!</v>
      </c>
      <c r="K200" s="198"/>
      <c r="L200" s="198"/>
      <c r="M200" s="198" t="s">
        <v>2395</v>
      </c>
      <c r="N200" s="198"/>
      <c r="O200" s="198"/>
      <c r="P200" s="198"/>
      <c r="Q200" s="169"/>
      <c r="R200" s="169"/>
      <c r="S200" s="169"/>
      <c r="T200" s="169"/>
      <c r="U200" s="170"/>
    </row>
    <row r="201" spans="1:37" ht="20.100000000000001" customHeight="1">
      <c r="A201" s="195">
        <v>48</v>
      </c>
      <c r="B201" s="180" t="s">
        <v>176</v>
      </c>
      <c r="C201" s="196" t="s">
        <v>175</v>
      </c>
      <c r="D201" s="205" t="s">
        <v>16531</v>
      </c>
      <c r="E201" s="321">
        <v>2.5</v>
      </c>
      <c r="F201" s="319">
        <v>13.89</v>
      </c>
      <c r="G201" s="198" t="s">
        <v>8444</v>
      </c>
      <c r="H201" s="201">
        <v>0</v>
      </c>
      <c r="I201" s="200">
        <v>41552</v>
      </c>
      <c r="J201" s="319">
        <f t="shared" si="3"/>
        <v>4.3064999999999998</v>
      </c>
      <c r="K201" s="198">
        <v>8.8235294117647065</v>
      </c>
      <c r="L201" s="198"/>
      <c r="M201" s="198" t="s">
        <v>2395</v>
      </c>
      <c r="N201" s="198"/>
      <c r="O201" s="198"/>
      <c r="P201" s="198"/>
      <c r="Q201" s="169"/>
      <c r="R201" s="169"/>
      <c r="S201" s="169"/>
      <c r="T201" s="169"/>
      <c r="U201" s="170"/>
      <c r="X201" s="5" t="s">
        <v>16532</v>
      </c>
      <c r="Y201" s="5" t="s">
        <v>16533</v>
      </c>
      <c r="Z201" s="5" t="s">
        <v>16534</v>
      </c>
      <c r="AA201" s="5" t="s">
        <v>16535</v>
      </c>
      <c r="AB201" s="5" t="s">
        <v>16536</v>
      </c>
      <c r="AC201" s="5" t="s">
        <v>16537</v>
      </c>
      <c r="AD201" s="5" t="s">
        <v>16538</v>
      </c>
      <c r="AE201" s="5" t="s">
        <v>16539</v>
      </c>
      <c r="AF201" s="5" t="s">
        <v>16540</v>
      </c>
      <c r="AK201" s="5" t="s">
        <v>16784</v>
      </c>
    </row>
    <row r="202" spans="1:37" ht="20.100000000000001" customHeight="1">
      <c r="A202" s="331">
        <v>49</v>
      </c>
      <c r="B202" s="178" t="s">
        <v>174</v>
      </c>
      <c r="C202" s="196" t="s">
        <v>173</v>
      </c>
      <c r="D202" s="195" t="s">
        <v>172</v>
      </c>
      <c r="E202" s="198"/>
      <c r="F202" s="319" t="s">
        <v>17578</v>
      </c>
      <c r="G202" s="198" t="s">
        <v>8444</v>
      </c>
      <c r="H202" s="201">
        <v>0</v>
      </c>
      <c r="I202" s="200">
        <v>41552</v>
      </c>
      <c r="J202" s="319" t="e">
        <f t="shared" si="3"/>
        <v>#VALUE!</v>
      </c>
      <c r="K202" s="198"/>
      <c r="L202" s="198"/>
      <c r="M202" s="198" t="s">
        <v>2395</v>
      </c>
      <c r="N202" s="198"/>
      <c r="O202" s="198"/>
      <c r="P202" s="198"/>
      <c r="Q202" s="169"/>
      <c r="R202" s="169"/>
      <c r="S202" s="169"/>
      <c r="T202" s="169"/>
      <c r="U202" s="170"/>
    </row>
    <row r="203" spans="1:37" ht="20.100000000000001" customHeight="1">
      <c r="A203" s="331">
        <v>50</v>
      </c>
      <c r="B203" s="178" t="s">
        <v>171</v>
      </c>
      <c r="C203" s="196" t="s">
        <v>170</v>
      </c>
      <c r="D203" s="195" t="s">
        <v>169</v>
      </c>
      <c r="E203" s="324">
        <v>11</v>
      </c>
      <c r="F203" s="319" t="s">
        <v>17578</v>
      </c>
      <c r="G203" s="198" t="s">
        <v>8444</v>
      </c>
      <c r="H203" s="199">
        <v>11</v>
      </c>
      <c r="I203" s="200">
        <v>41552</v>
      </c>
      <c r="J203" s="319" t="e">
        <f t="shared" si="3"/>
        <v>#VALUE!</v>
      </c>
      <c r="K203" s="198"/>
      <c r="L203" s="198"/>
      <c r="M203" s="198" t="s">
        <v>2395</v>
      </c>
      <c r="N203" s="198"/>
      <c r="O203" s="198"/>
      <c r="P203" s="198"/>
      <c r="Q203" s="169"/>
      <c r="R203" s="169"/>
      <c r="S203" s="169"/>
      <c r="T203" s="169"/>
      <c r="U203" s="170"/>
    </row>
    <row r="204" spans="1:37" ht="20.100000000000001" customHeight="1">
      <c r="A204" s="331">
        <v>51</v>
      </c>
      <c r="B204" s="178" t="s">
        <v>168</v>
      </c>
      <c r="C204" s="196" t="s">
        <v>167</v>
      </c>
      <c r="D204" s="195" t="s">
        <v>166</v>
      </c>
      <c r="E204" s="324">
        <v>9</v>
      </c>
      <c r="F204" s="319">
        <v>30.235294117647058</v>
      </c>
      <c r="G204" s="198" t="s">
        <v>8444</v>
      </c>
      <c r="H204" s="199">
        <v>399</v>
      </c>
      <c r="I204" s="200">
        <v>41552</v>
      </c>
      <c r="J204" s="319">
        <f t="shared" ref="J204:J267" si="4">F204*0.85-5-E204</f>
        <v>11.7</v>
      </c>
      <c r="K204" s="198">
        <v>19.989999999999998</v>
      </c>
      <c r="L204" s="198"/>
      <c r="M204" s="198" t="s">
        <v>2395</v>
      </c>
      <c r="N204" s="198"/>
      <c r="O204" s="198"/>
      <c r="P204" s="198"/>
      <c r="Q204" s="169"/>
      <c r="R204" s="169"/>
      <c r="S204" s="169"/>
      <c r="T204" s="169"/>
      <c r="U204" s="170"/>
    </row>
    <row r="205" spans="1:37" ht="20.100000000000001" customHeight="1">
      <c r="A205" s="331">
        <v>52</v>
      </c>
      <c r="B205" s="178" t="s">
        <v>165</v>
      </c>
      <c r="C205" s="196" t="s">
        <v>164</v>
      </c>
      <c r="D205" s="205" t="s">
        <v>163</v>
      </c>
      <c r="E205" s="321">
        <v>18</v>
      </c>
      <c r="F205" s="319" t="s">
        <v>17578</v>
      </c>
      <c r="G205" s="198" t="s">
        <v>8444</v>
      </c>
      <c r="H205" s="201">
        <v>0</v>
      </c>
      <c r="I205" s="200">
        <v>41552</v>
      </c>
      <c r="J205" s="319" t="e">
        <f t="shared" si="4"/>
        <v>#VALUE!</v>
      </c>
      <c r="K205" s="198"/>
      <c r="L205" s="198"/>
      <c r="M205" s="198" t="s">
        <v>2395</v>
      </c>
      <c r="N205" s="198"/>
      <c r="O205" s="198"/>
      <c r="P205" s="198"/>
      <c r="Q205" s="169"/>
      <c r="R205" s="169"/>
      <c r="S205" s="169"/>
      <c r="T205" s="169"/>
      <c r="U205" s="170"/>
    </row>
    <row r="206" spans="1:37" ht="20.100000000000001" customHeight="1">
      <c r="A206" s="331">
        <v>53</v>
      </c>
      <c r="B206" s="178"/>
      <c r="C206" s="196" t="s">
        <v>162</v>
      </c>
      <c r="D206" s="202"/>
      <c r="E206" s="324">
        <v>5</v>
      </c>
      <c r="F206" s="319">
        <v>29.058823529411764</v>
      </c>
      <c r="G206" s="198" t="s">
        <v>8444</v>
      </c>
      <c r="H206" s="199">
        <v>13</v>
      </c>
      <c r="I206" s="200">
        <v>41552</v>
      </c>
      <c r="J206" s="319">
        <f t="shared" si="4"/>
        <v>14.7</v>
      </c>
      <c r="K206" s="198">
        <v>18.79</v>
      </c>
      <c r="L206" s="198"/>
      <c r="M206" s="198" t="s">
        <v>2395</v>
      </c>
      <c r="N206" s="198"/>
      <c r="O206" s="198"/>
      <c r="P206" s="198"/>
      <c r="Q206" s="169"/>
      <c r="R206" s="169"/>
      <c r="S206" s="169"/>
      <c r="T206" s="169"/>
      <c r="U206" s="170"/>
    </row>
    <row r="207" spans="1:37" ht="20.100000000000001" customHeight="1">
      <c r="A207" s="331" t="s">
        <v>3374</v>
      </c>
      <c r="B207" s="183">
        <v>852669054753</v>
      </c>
      <c r="C207" s="196" t="s">
        <v>161</v>
      </c>
      <c r="D207" s="210" t="s">
        <v>3373</v>
      </c>
      <c r="E207" s="324">
        <v>9</v>
      </c>
      <c r="F207" s="319">
        <v>30.235294117647058</v>
      </c>
      <c r="G207" s="198" t="s">
        <v>8444</v>
      </c>
      <c r="H207" s="199">
        <v>426</v>
      </c>
      <c r="I207" s="200">
        <v>41659</v>
      </c>
      <c r="J207" s="319">
        <f t="shared" si="4"/>
        <v>11.7</v>
      </c>
      <c r="K207" s="198">
        <v>15.95</v>
      </c>
      <c r="L207" s="198"/>
      <c r="M207" s="198" t="s">
        <v>2395</v>
      </c>
      <c r="N207" s="198"/>
      <c r="O207" s="198"/>
      <c r="P207" s="198"/>
      <c r="Q207" s="169"/>
      <c r="R207" s="169"/>
      <c r="S207" s="169"/>
      <c r="T207" s="169"/>
      <c r="U207" s="170"/>
    </row>
    <row r="208" spans="1:37" ht="20.100000000000001" customHeight="1">
      <c r="A208" s="331">
        <v>55</v>
      </c>
      <c r="B208" s="178"/>
      <c r="C208" s="196"/>
      <c r="D208" s="195" t="s">
        <v>160</v>
      </c>
      <c r="E208" s="198"/>
      <c r="F208" s="319" t="s">
        <v>17578</v>
      </c>
      <c r="G208" s="198" t="s">
        <v>8444</v>
      </c>
      <c r="H208" s="201">
        <v>0</v>
      </c>
      <c r="I208" s="200"/>
      <c r="J208" s="319" t="e">
        <f t="shared" si="4"/>
        <v>#VALUE!</v>
      </c>
      <c r="K208" s="198"/>
      <c r="L208" s="198"/>
      <c r="M208" s="198" t="s">
        <v>2395</v>
      </c>
      <c r="N208" s="198"/>
      <c r="O208" s="198"/>
      <c r="P208" s="198"/>
      <c r="Q208" s="169"/>
      <c r="R208" s="169"/>
      <c r="S208" s="169"/>
      <c r="T208" s="169"/>
      <c r="U208" s="170"/>
    </row>
    <row r="209" spans="1:21" ht="20.100000000000001" customHeight="1">
      <c r="A209" s="201" t="s">
        <v>159</v>
      </c>
      <c r="B209" s="178" t="s">
        <v>158</v>
      </c>
      <c r="C209" s="196" t="s">
        <v>157</v>
      </c>
      <c r="D209" s="202"/>
      <c r="E209" s="321">
        <v>18</v>
      </c>
      <c r="F209" s="319">
        <v>37.294117647058826</v>
      </c>
      <c r="G209" s="198" t="s">
        <v>8444</v>
      </c>
      <c r="H209" s="201">
        <v>0</v>
      </c>
      <c r="I209" s="200">
        <v>41552</v>
      </c>
      <c r="J209" s="319">
        <f t="shared" si="4"/>
        <v>8.7000000000000028</v>
      </c>
      <c r="K209" s="198">
        <v>27.09</v>
      </c>
      <c r="L209" s="198"/>
      <c r="M209" s="198" t="s">
        <v>2395</v>
      </c>
      <c r="N209" s="198"/>
      <c r="O209" s="198"/>
      <c r="P209" s="198"/>
      <c r="Q209" s="169"/>
      <c r="R209" s="169"/>
      <c r="S209" s="169"/>
      <c r="T209" s="169"/>
      <c r="U209" s="170"/>
    </row>
    <row r="210" spans="1:21" ht="20.100000000000001" customHeight="1">
      <c r="A210" s="201" t="s">
        <v>156</v>
      </c>
      <c r="B210" s="178"/>
      <c r="C210" s="196" t="s">
        <v>154</v>
      </c>
      <c r="D210" s="202"/>
      <c r="E210" s="198"/>
      <c r="F210" s="319" t="s">
        <v>17578</v>
      </c>
      <c r="G210" s="198" t="s">
        <v>8444</v>
      </c>
      <c r="H210" s="201">
        <v>0</v>
      </c>
      <c r="I210" s="200">
        <v>41552</v>
      </c>
      <c r="J210" s="319" t="e">
        <f t="shared" si="4"/>
        <v>#VALUE!</v>
      </c>
      <c r="K210" s="198"/>
      <c r="L210" s="198"/>
      <c r="M210" s="198" t="s">
        <v>2395</v>
      </c>
      <c r="N210" s="198"/>
      <c r="O210" s="198"/>
      <c r="P210" s="198"/>
      <c r="Q210" s="169"/>
      <c r="R210" s="169"/>
      <c r="S210" s="169"/>
      <c r="T210" s="169"/>
      <c r="U210" s="170"/>
    </row>
    <row r="211" spans="1:21" ht="20.100000000000001" customHeight="1">
      <c r="A211" s="201" t="s">
        <v>153</v>
      </c>
      <c r="B211" s="178" t="s">
        <v>152</v>
      </c>
      <c r="C211" s="196" t="s">
        <v>151</v>
      </c>
      <c r="D211" s="202"/>
      <c r="E211" s="198"/>
      <c r="F211" s="319">
        <v>41.99</v>
      </c>
      <c r="G211" s="198" t="s">
        <v>8444</v>
      </c>
      <c r="H211" s="201">
        <v>0</v>
      </c>
      <c r="I211" s="200">
        <v>41552</v>
      </c>
      <c r="J211" s="319">
        <f t="shared" si="4"/>
        <v>30.691499999999998</v>
      </c>
      <c r="K211" s="198"/>
      <c r="L211" s="198"/>
      <c r="M211" s="198" t="s">
        <v>2395</v>
      </c>
      <c r="N211" s="198"/>
      <c r="O211" s="198"/>
      <c r="P211" s="198"/>
      <c r="Q211" s="169"/>
      <c r="R211" s="169"/>
      <c r="S211" s="169"/>
      <c r="T211" s="169"/>
      <c r="U211" s="170"/>
    </row>
    <row r="212" spans="1:21" ht="20.100000000000001" customHeight="1">
      <c r="A212" s="331">
        <v>56</v>
      </c>
      <c r="B212" s="178"/>
      <c r="C212" s="196"/>
      <c r="D212" s="195" t="s">
        <v>1339</v>
      </c>
      <c r="E212" s="198"/>
      <c r="F212" s="319" t="s">
        <v>17578</v>
      </c>
      <c r="G212" s="198" t="s">
        <v>8444</v>
      </c>
      <c r="H212" s="201">
        <v>0</v>
      </c>
      <c r="I212" s="200">
        <v>41552</v>
      </c>
      <c r="J212" s="319" t="e">
        <f t="shared" si="4"/>
        <v>#VALUE!</v>
      </c>
      <c r="K212" s="198"/>
      <c r="L212" s="198"/>
      <c r="M212" s="198" t="s">
        <v>2395</v>
      </c>
      <c r="N212" s="198"/>
      <c r="O212" s="198"/>
      <c r="P212" s="198"/>
      <c r="Q212" s="169"/>
      <c r="R212" s="169"/>
      <c r="S212" s="169"/>
      <c r="T212" s="169"/>
      <c r="U212" s="170"/>
    </row>
    <row r="213" spans="1:21" ht="20.100000000000001" customHeight="1">
      <c r="A213" s="201" t="s">
        <v>149</v>
      </c>
      <c r="B213" s="182" t="s">
        <v>626</v>
      </c>
      <c r="C213" s="196" t="s">
        <v>148</v>
      </c>
      <c r="D213" s="202" t="s">
        <v>989</v>
      </c>
      <c r="E213" s="198"/>
      <c r="F213" s="319" t="s">
        <v>17578</v>
      </c>
      <c r="G213" s="198" t="s">
        <v>8444</v>
      </c>
      <c r="H213" s="201">
        <v>0</v>
      </c>
      <c r="I213" s="200">
        <v>41552</v>
      </c>
      <c r="J213" s="319" t="e">
        <f t="shared" si="4"/>
        <v>#VALUE!</v>
      </c>
      <c r="K213" s="198"/>
      <c r="L213" s="198"/>
      <c r="M213" s="198" t="s">
        <v>2395</v>
      </c>
      <c r="N213" s="198"/>
      <c r="O213" s="198"/>
      <c r="P213" s="198"/>
      <c r="Q213" s="169"/>
      <c r="R213" s="169"/>
      <c r="S213" s="169"/>
      <c r="T213" s="169"/>
      <c r="U213" s="170"/>
    </row>
    <row r="214" spans="1:21" ht="20.100000000000001" customHeight="1">
      <c r="A214" s="201" t="s">
        <v>147</v>
      </c>
      <c r="B214" s="211" t="s">
        <v>146</v>
      </c>
      <c r="C214" s="196" t="s">
        <v>145</v>
      </c>
      <c r="D214" s="202" t="s">
        <v>286</v>
      </c>
      <c r="E214" s="198"/>
      <c r="F214" s="319">
        <v>14.99</v>
      </c>
      <c r="G214" s="198" t="s">
        <v>8444</v>
      </c>
      <c r="H214" s="201">
        <v>0</v>
      </c>
      <c r="I214" s="200">
        <v>41552</v>
      </c>
      <c r="J214" s="319">
        <f t="shared" si="4"/>
        <v>7.7415000000000003</v>
      </c>
      <c r="K214" s="198"/>
      <c r="L214" s="198"/>
      <c r="M214" s="198" t="s">
        <v>2395</v>
      </c>
      <c r="N214" s="198"/>
      <c r="O214" s="198"/>
      <c r="P214" s="198"/>
      <c r="Q214" s="169"/>
      <c r="R214" s="169"/>
      <c r="S214" s="169"/>
      <c r="T214" s="169"/>
      <c r="U214" s="170"/>
    </row>
    <row r="215" spans="1:21" ht="20.100000000000001" customHeight="1">
      <c r="A215" s="201" t="s">
        <v>1001</v>
      </c>
      <c r="B215" s="176">
        <v>852669052087</v>
      </c>
      <c r="C215" s="196" t="s">
        <v>998</v>
      </c>
      <c r="D215" s="202" t="s">
        <v>365</v>
      </c>
      <c r="E215" s="198"/>
      <c r="F215" s="319">
        <v>14.99</v>
      </c>
      <c r="G215" s="198" t="s">
        <v>8444</v>
      </c>
      <c r="H215" s="201">
        <v>0</v>
      </c>
      <c r="I215" s="200">
        <v>41552</v>
      </c>
      <c r="J215" s="319">
        <f t="shared" si="4"/>
        <v>7.7415000000000003</v>
      </c>
      <c r="K215" s="198"/>
      <c r="L215" s="198"/>
      <c r="M215" s="198" t="s">
        <v>2395</v>
      </c>
      <c r="N215" s="198"/>
      <c r="O215" s="198"/>
      <c r="P215" s="198"/>
      <c r="Q215" s="169"/>
      <c r="R215" s="169"/>
      <c r="S215" s="169"/>
      <c r="T215" s="169"/>
      <c r="U215" s="170"/>
    </row>
    <row r="216" spans="1:21" ht="20.100000000000001" customHeight="1">
      <c r="A216" s="201" t="s">
        <v>1002</v>
      </c>
      <c r="B216" s="182" t="s">
        <v>625</v>
      </c>
      <c r="C216" s="196" t="s">
        <v>999</v>
      </c>
      <c r="D216" s="202" t="s">
        <v>373</v>
      </c>
      <c r="E216" s="324">
        <v>1</v>
      </c>
      <c r="F216" s="319" t="s">
        <v>17578</v>
      </c>
      <c r="G216" s="198" t="s">
        <v>8444</v>
      </c>
      <c r="H216" s="199">
        <v>12</v>
      </c>
      <c r="I216" s="200">
        <v>41552</v>
      </c>
      <c r="J216" s="319" t="e">
        <f t="shared" si="4"/>
        <v>#VALUE!</v>
      </c>
      <c r="K216" s="198"/>
      <c r="L216" s="198"/>
      <c r="M216" s="198" t="s">
        <v>2395</v>
      </c>
      <c r="N216" s="198"/>
      <c r="O216" s="198"/>
      <c r="P216" s="198"/>
      <c r="Q216" s="169"/>
      <c r="R216" s="169"/>
      <c r="S216" s="169"/>
      <c r="T216" s="169"/>
      <c r="U216" s="170"/>
    </row>
    <row r="217" spans="1:21" ht="20.100000000000001" customHeight="1">
      <c r="A217" s="201" t="s">
        <v>1003</v>
      </c>
      <c r="B217" s="178"/>
      <c r="C217" s="196" t="s">
        <v>1000</v>
      </c>
      <c r="D217" s="202" t="s">
        <v>324</v>
      </c>
      <c r="E217" s="198"/>
      <c r="F217" s="319" t="s">
        <v>17578</v>
      </c>
      <c r="G217" s="198" t="s">
        <v>8444</v>
      </c>
      <c r="H217" s="201">
        <v>0</v>
      </c>
      <c r="I217" s="200">
        <v>41552</v>
      </c>
      <c r="J217" s="319" t="e">
        <f t="shared" si="4"/>
        <v>#VALUE!</v>
      </c>
      <c r="K217" s="198"/>
      <c r="L217" s="198"/>
      <c r="M217" s="198" t="s">
        <v>2395</v>
      </c>
      <c r="N217" s="198"/>
      <c r="O217" s="198"/>
      <c r="P217" s="198"/>
      <c r="Q217" s="169"/>
      <c r="R217" s="169"/>
      <c r="S217" s="169"/>
      <c r="T217" s="169"/>
      <c r="U217" s="170"/>
    </row>
    <row r="218" spans="1:21" ht="20.100000000000001" customHeight="1">
      <c r="A218" s="201" t="s">
        <v>144</v>
      </c>
      <c r="B218" s="178" t="s">
        <v>143</v>
      </c>
      <c r="C218" s="196" t="s">
        <v>142</v>
      </c>
      <c r="D218" s="202" t="s">
        <v>282</v>
      </c>
      <c r="E218" s="198"/>
      <c r="F218" s="319">
        <v>14.99</v>
      </c>
      <c r="G218" s="198" t="s">
        <v>8444</v>
      </c>
      <c r="H218" s="201">
        <v>0</v>
      </c>
      <c r="I218" s="200">
        <v>41552</v>
      </c>
      <c r="J218" s="319">
        <f t="shared" si="4"/>
        <v>7.7415000000000003</v>
      </c>
      <c r="K218" s="198"/>
      <c r="L218" s="198"/>
      <c r="M218" s="198" t="s">
        <v>2395</v>
      </c>
      <c r="N218" s="198"/>
      <c r="O218" s="198"/>
      <c r="P218" s="198"/>
      <c r="Q218" s="169"/>
      <c r="R218" s="169"/>
      <c r="S218" s="169"/>
      <c r="T218" s="169"/>
      <c r="U218" s="170"/>
    </row>
    <row r="219" spans="1:21" ht="20.100000000000001" customHeight="1">
      <c r="A219" s="201" t="s">
        <v>141</v>
      </c>
      <c r="B219" s="178" t="s">
        <v>140</v>
      </c>
      <c r="C219" s="196" t="s">
        <v>139</v>
      </c>
      <c r="D219" s="202" t="s">
        <v>328</v>
      </c>
      <c r="E219" s="198"/>
      <c r="F219" s="319">
        <v>14.99</v>
      </c>
      <c r="G219" s="198" t="s">
        <v>8444</v>
      </c>
      <c r="H219" s="201">
        <v>0</v>
      </c>
      <c r="I219" s="200">
        <v>41552</v>
      </c>
      <c r="J219" s="319">
        <f t="shared" si="4"/>
        <v>7.7415000000000003</v>
      </c>
      <c r="K219" s="198"/>
      <c r="L219" s="198"/>
      <c r="M219" s="198" t="s">
        <v>2395</v>
      </c>
      <c r="N219" s="198"/>
      <c r="O219" s="198"/>
      <c r="P219" s="198"/>
      <c r="Q219" s="169"/>
      <c r="R219" s="169"/>
      <c r="S219" s="169"/>
      <c r="T219" s="169"/>
      <c r="U219" s="170"/>
    </row>
    <row r="220" spans="1:21" ht="20.100000000000001" customHeight="1">
      <c r="A220" s="201" t="s">
        <v>138</v>
      </c>
      <c r="B220" s="178" t="s">
        <v>137</v>
      </c>
      <c r="C220" s="196" t="s">
        <v>136</v>
      </c>
      <c r="D220" s="202" t="s">
        <v>295</v>
      </c>
      <c r="E220" s="321">
        <v>2</v>
      </c>
      <c r="F220" s="319">
        <v>14.99</v>
      </c>
      <c r="G220" s="198" t="s">
        <v>8444</v>
      </c>
      <c r="H220" s="201">
        <v>0</v>
      </c>
      <c r="I220" s="200">
        <v>41552</v>
      </c>
      <c r="J220" s="319">
        <f t="shared" si="4"/>
        <v>5.7415000000000003</v>
      </c>
      <c r="K220" s="198"/>
      <c r="L220" s="198"/>
      <c r="M220" s="198" t="s">
        <v>2395</v>
      </c>
      <c r="N220" s="198"/>
      <c r="O220" s="198"/>
      <c r="P220" s="198"/>
      <c r="Q220" s="169"/>
      <c r="R220" s="169"/>
      <c r="S220" s="169"/>
      <c r="T220" s="169"/>
      <c r="U220" s="170"/>
    </row>
    <row r="221" spans="1:21" ht="20.100000000000001" customHeight="1">
      <c r="A221" s="331">
        <v>57</v>
      </c>
      <c r="B221" s="178"/>
      <c r="C221" s="196"/>
      <c r="D221" s="205" t="s">
        <v>135</v>
      </c>
      <c r="E221" s="198"/>
      <c r="F221" s="319" t="s">
        <v>17578</v>
      </c>
      <c r="G221" s="198" t="s">
        <v>8444</v>
      </c>
      <c r="H221" s="201">
        <v>0</v>
      </c>
      <c r="I221" s="200"/>
      <c r="J221" s="319" t="e">
        <f t="shared" si="4"/>
        <v>#VALUE!</v>
      </c>
      <c r="K221" s="198"/>
      <c r="L221" s="198"/>
      <c r="M221" s="198" t="s">
        <v>2395</v>
      </c>
      <c r="N221" s="198"/>
      <c r="O221" s="198"/>
      <c r="P221" s="198"/>
      <c r="Q221" s="169"/>
      <c r="R221" s="169"/>
      <c r="S221" s="169"/>
      <c r="T221" s="169"/>
      <c r="U221" s="170"/>
    </row>
    <row r="222" spans="1:21" ht="20.100000000000001" customHeight="1">
      <c r="A222" s="201" t="s">
        <v>134</v>
      </c>
      <c r="B222" s="178" t="s">
        <v>133</v>
      </c>
      <c r="C222" s="196" t="s">
        <v>132</v>
      </c>
      <c r="D222" s="202"/>
      <c r="E222" s="198"/>
      <c r="F222" s="319">
        <v>22</v>
      </c>
      <c r="G222" s="198" t="s">
        <v>8444</v>
      </c>
      <c r="H222" s="201">
        <v>0</v>
      </c>
      <c r="I222" s="200">
        <v>41552</v>
      </c>
      <c r="J222" s="319">
        <f t="shared" si="4"/>
        <v>13.7</v>
      </c>
      <c r="K222" s="198"/>
      <c r="L222" s="198"/>
      <c r="M222" s="198" t="s">
        <v>2395</v>
      </c>
      <c r="N222" s="198"/>
      <c r="O222" s="198"/>
      <c r="P222" s="198"/>
      <c r="Q222" s="169"/>
      <c r="R222" s="169"/>
      <c r="S222" s="169"/>
      <c r="T222" s="169"/>
      <c r="U222" s="170"/>
    </row>
    <row r="223" spans="1:21" ht="20.100000000000001" customHeight="1">
      <c r="A223" s="201" t="s">
        <v>131</v>
      </c>
      <c r="B223" s="178" t="s">
        <v>130</v>
      </c>
      <c r="C223" s="196" t="s">
        <v>129</v>
      </c>
      <c r="D223" s="202"/>
      <c r="E223" s="198"/>
      <c r="F223" s="319">
        <v>22</v>
      </c>
      <c r="G223" s="198" t="s">
        <v>8444</v>
      </c>
      <c r="H223" s="201">
        <v>0</v>
      </c>
      <c r="I223" s="200">
        <v>41552</v>
      </c>
      <c r="J223" s="319">
        <f t="shared" si="4"/>
        <v>13.7</v>
      </c>
      <c r="K223" s="198"/>
      <c r="L223" s="198"/>
      <c r="M223" s="198" t="s">
        <v>2395</v>
      </c>
      <c r="N223" s="198"/>
      <c r="O223" s="198"/>
      <c r="P223" s="198"/>
      <c r="Q223" s="169"/>
      <c r="R223" s="169"/>
      <c r="S223" s="169"/>
      <c r="T223" s="169"/>
      <c r="U223" s="170"/>
    </row>
    <row r="224" spans="1:21" ht="20.100000000000001" customHeight="1">
      <c r="A224" s="201" t="s">
        <v>128</v>
      </c>
      <c r="B224" s="176">
        <v>852669052094</v>
      </c>
      <c r="C224" s="196" t="s">
        <v>127</v>
      </c>
      <c r="D224" s="202"/>
      <c r="E224" s="198"/>
      <c r="F224" s="319">
        <v>22</v>
      </c>
      <c r="G224" s="198" t="s">
        <v>8444</v>
      </c>
      <c r="H224" s="201">
        <v>0</v>
      </c>
      <c r="I224" s="200">
        <v>41552</v>
      </c>
      <c r="J224" s="319">
        <f t="shared" si="4"/>
        <v>13.7</v>
      </c>
      <c r="K224" s="198"/>
      <c r="L224" s="198"/>
      <c r="M224" s="198" t="s">
        <v>2395</v>
      </c>
      <c r="N224" s="198"/>
      <c r="O224" s="198"/>
      <c r="P224" s="198"/>
      <c r="Q224" s="169"/>
      <c r="R224" s="169"/>
      <c r="S224" s="169"/>
      <c r="T224" s="169"/>
      <c r="U224" s="170"/>
    </row>
    <row r="225" spans="1:21" ht="20.100000000000001" customHeight="1">
      <c r="A225" s="331">
        <v>58</v>
      </c>
      <c r="B225" s="178"/>
      <c r="C225" s="196"/>
      <c r="D225" s="205" t="s">
        <v>126</v>
      </c>
      <c r="E225" s="198"/>
      <c r="F225" s="319" t="s">
        <v>17578</v>
      </c>
      <c r="G225" s="198" t="s">
        <v>8444</v>
      </c>
      <c r="H225" s="201">
        <v>0</v>
      </c>
      <c r="I225" s="200"/>
      <c r="J225" s="319" t="e">
        <f t="shared" si="4"/>
        <v>#VALUE!</v>
      </c>
      <c r="K225" s="198"/>
      <c r="L225" s="198"/>
      <c r="M225" s="198" t="s">
        <v>2395</v>
      </c>
      <c r="N225" s="198"/>
      <c r="O225" s="198"/>
      <c r="P225" s="198"/>
      <c r="Q225" s="169"/>
      <c r="R225" s="169"/>
      <c r="S225" s="169"/>
      <c r="T225" s="169"/>
      <c r="U225" s="170"/>
    </row>
    <row r="226" spans="1:21" ht="20.100000000000001" customHeight="1">
      <c r="A226" s="201" t="s">
        <v>125</v>
      </c>
      <c r="B226" s="176">
        <v>852669052100</v>
      </c>
      <c r="C226" s="196" t="s">
        <v>124</v>
      </c>
      <c r="D226" s="202"/>
      <c r="E226" s="198"/>
      <c r="F226" s="319">
        <v>22</v>
      </c>
      <c r="G226" s="198" t="s">
        <v>8444</v>
      </c>
      <c r="H226" s="201">
        <v>0</v>
      </c>
      <c r="I226" s="200">
        <v>41552</v>
      </c>
      <c r="J226" s="319">
        <f t="shared" si="4"/>
        <v>13.7</v>
      </c>
      <c r="K226" s="198"/>
      <c r="L226" s="198"/>
      <c r="M226" s="198" t="s">
        <v>2395</v>
      </c>
      <c r="N226" s="198"/>
      <c r="O226" s="198"/>
      <c r="P226" s="198"/>
      <c r="Q226" s="169"/>
      <c r="R226" s="169"/>
      <c r="S226" s="169"/>
      <c r="T226" s="169"/>
      <c r="U226" s="170"/>
    </row>
    <row r="227" spans="1:21" ht="20.100000000000001" customHeight="1">
      <c r="A227" s="201" t="s">
        <v>123</v>
      </c>
      <c r="B227" s="176">
        <v>852669052117</v>
      </c>
      <c r="C227" s="196" t="s">
        <v>122</v>
      </c>
      <c r="D227" s="202"/>
      <c r="E227" s="198"/>
      <c r="F227" s="319">
        <v>22</v>
      </c>
      <c r="G227" s="198" t="s">
        <v>8444</v>
      </c>
      <c r="H227" s="201">
        <v>0</v>
      </c>
      <c r="I227" s="200">
        <v>41552</v>
      </c>
      <c r="J227" s="319">
        <f t="shared" si="4"/>
        <v>13.7</v>
      </c>
      <c r="K227" s="198"/>
      <c r="L227" s="198"/>
      <c r="M227" s="198" t="s">
        <v>2395</v>
      </c>
      <c r="N227" s="198"/>
      <c r="O227" s="198"/>
      <c r="P227" s="198"/>
      <c r="Q227" s="169"/>
      <c r="R227" s="169"/>
      <c r="S227" s="169"/>
      <c r="T227" s="169"/>
      <c r="U227" s="170"/>
    </row>
    <row r="228" spans="1:21" ht="20.100000000000001" customHeight="1">
      <c r="A228" s="201" t="s">
        <v>121</v>
      </c>
      <c r="B228" s="180" t="s">
        <v>120</v>
      </c>
      <c r="C228" s="196" t="s">
        <v>119</v>
      </c>
      <c r="D228" s="202"/>
      <c r="E228" s="321">
        <v>6</v>
      </c>
      <c r="F228" s="319">
        <v>17.294117647058826</v>
      </c>
      <c r="G228" s="198" t="s">
        <v>8444</v>
      </c>
      <c r="H228" s="201">
        <v>0</v>
      </c>
      <c r="I228" s="200">
        <v>41552</v>
      </c>
      <c r="J228" s="319">
        <f t="shared" si="4"/>
        <v>3.7000000000000011</v>
      </c>
      <c r="K228" s="198">
        <v>12.89</v>
      </c>
      <c r="L228" s="198"/>
      <c r="M228" s="198" t="s">
        <v>2395</v>
      </c>
      <c r="N228" s="198"/>
      <c r="O228" s="198"/>
      <c r="P228" s="198"/>
      <c r="Q228" s="169"/>
      <c r="R228" s="169"/>
      <c r="S228" s="169"/>
      <c r="T228" s="169"/>
      <c r="U228" s="170"/>
    </row>
    <row r="229" spans="1:21" ht="20.100000000000001" customHeight="1">
      <c r="A229" s="331">
        <v>59</v>
      </c>
      <c r="B229" s="178"/>
      <c r="C229" s="196"/>
      <c r="D229" s="212" t="s">
        <v>1029</v>
      </c>
      <c r="E229" s="198"/>
      <c r="F229" s="319" t="s">
        <v>17578</v>
      </c>
      <c r="G229" s="198" t="s">
        <v>8444</v>
      </c>
      <c r="H229" s="201">
        <v>0</v>
      </c>
      <c r="I229" s="200"/>
      <c r="J229" s="319" t="e">
        <f t="shared" si="4"/>
        <v>#VALUE!</v>
      </c>
      <c r="K229" s="198"/>
      <c r="L229" s="198"/>
      <c r="M229" s="198" t="s">
        <v>2395</v>
      </c>
      <c r="N229" s="198"/>
      <c r="O229" s="198"/>
      <c r="P229" s="198"/>
      <c r="Q229" s="169"/>
      <c r="R229" s="169"/>
      <c r="S229" s="169"/>
      <c r="T229" s="169"/>
      <c r="U229" s="170"/>
    </row>
    <row r="230" spans="1:21" ht="20.100000000000001" customHeight="1">
      <c r="A230" s="201" t="s">
        <v>1007</v>
      </c>
      <c r="B230" s="68">
        <v>799491862456</v>
      </c>
      <c r="C230" s="196" t="s">
        <v>1004</v>
      </c>
      <c r="D230" s="202" t="s">
        <v>971</v>
      </c>
      <c r="E230" s="324">
        <v>1</v>
      </c>
      <c r="F230" s="319" t="s">
        <v>17578</v>
      </c>
      <c r="G230" s="198" t="s">
        <v>8444</v>
      </c>
      <c r="H230" s="199">
        <v>21</v>
      </c>
      <c r="I230" s="200">
        <v>41552</v>
      </c>
      <c r="J230" s="319" t="e">
        <f t="shared" si="4"/>
        <v>#VALUE!</v>
      </c>
      <c r="K230" s="198"/>
      <c r="L230" s="198"/>
      <c r="M230" s="198" t="s">
        <v>2395</v>
      </c>
      <c r="N230" s="198"/>
      <c r="O230" s="198"/>
      <c r="P230" s="198"/>
      <c r="Q230" s="169"/>
      <c r="R230" s="169"/>
      <c r="S230" s="169"/>
      <c r="T230" s="169"/>
      <c r="U230" s="170"/>
    </row>
    <row r="231" spans="1:21" ht="20.100000000000001" customHeight="1">
      <c r="A231" s="201" t="s">
        <v>1008</v>
      </c>
      <c r="B231" s="68">
        <v>799491862487</v>
      </c>
      <c r="C231" s="196" t="s">
        <v>1005</v>
      </c>
      <c r="D231" s="202" t="s">
        <v>286</v>
      </c>
      <c r="E231" s="198"/>
      <c r="F231" s="319">
        <v>13.99</v>
      </c>
      <c r="G231" s="198" t="s">
        <v>8444</v>
      </c>
      <c r="H231" s="198">
        <v>0</v>
      </c>
      <c r="I231" s="200">
        <v>41552</v>
      </c>
      <c r="J231" s="319">
        <f t="shared" si="4"/>
        <v>6.8915000000000006</v>
      </c>
      <c r="K231" s="198"/>
      <c r="L231" s="198" t="s">
        <v>731</v>
      </c>
      <c r="M231" s="198" t="s">
        <v>2395</v>
      </c>
      <c r="N231" s="198"/>
      <c r="O231" s="198"/>
      <c r="P231" s="198"/>
      <c r="Q231" s="169"/>
      <c r="R231" s="169"/>
      <c r="S231" s="169"/>
      <c r="T231" s="169"/>
      <c r="U231" s="170"/>
    </row>
    <row r="232" spans="1:21" ht="20.100000000000001" customHeight="1">
      <c r="A232" s="201" t="s">
        <v>1009</v>
      </c>
      <c r="B232" s="68">
        <v>799491862470</v>
      </c>
      <c r="C232" s="196" t="s">
        <v>1006</v>
      </c>
      <c r="D232" s="202" t="s">
        <v>926</v>
      </c>
      <c r="E232" s="321">
        <v>3.5</v>
      </c>
      <c r="F232" s="319">
        <v>17</v>
      </c>
      <c r="G232" s="198" t="s">
        <v>8444</v>
      </c>
      <c r="H232" s="198">
        <v>6</v>
      </c>
      <c r="I232" s="200">
        <v>41552</v>
      </c>
      <c r="J232" s="319">
        <f t="shared" si="4"/>
        <v>5.9499999999999993</v>
      </c>
      <c r="K232" s="198"/>
      <c r="L232" s="198" t="s">
        <v>731</v>
      </c>
      <c r="M232" s="198" t="s">
        <v>2395</v>
      </c>
      <c r="N232" s="198"/>
      <c r="O232" s="198"/>
      <c r="P232" s="198"/>
      <c r="Q232" s="169"/>
      <c r="R232" s="169"/>
      <c r="S232" s="169"/>
      <c r="T232" s="169"/>
      <c r="U232" s="170"/>
    </row>
    <row r="233" spans="1:21" ht="20.100000000000001" customHeight="1">
      <c r="A233" s="201" t="s">
        <v>845</v>
      </c>
      <c r="B233" s="68">
        <v>799491862463</v>
      </c>
      <c r="C233" s="196" t="s">
        <v>1030</v>
      </c>
      <c r="D233" s="202" t="s">
        <v>282</v>
      </c>
      <c r="E233" s="321">
        <v>3.5</v>
      </c>
      <c r="F233" s="319" t="s">
        <v>17578</v>
      </c>
      <c r="G233" s="198" t="s">
        <v>8444</v>
      </c>
      <c r="H233" s="198">
        <v>5</v>
      </c>
      <c r="I233" s="200">
        <v>41552</v>
      </c>
      <c r="J233" s="319" t="e">
        <f t="shared" si="4"/>
        <v>#VALUE!</v>
      </c>
      <c r="K233" s="198"/>
      <c r="L233" s="198" t="s">
        <v>731</v>
      </c>
      <c r="M233" s="198" t="s">
        <v>2395</v>
      </c>
      <c r="N233" s="198"/>
      <c r="O233" s="198"/>
      <c r="P233" s="198"/>
      <c r="Q233" s="169"/>
      <c r="R233" s="169"/>
      <c r="S233" s="169"/>
      <c r="T233" s="169"/>
      <c r="U233" s="170"/>
    </row>
    <row r="234" spans="1:21" ht="20.100000000000001" customHeight="1">
      <c r="A234" s="201" t="s">
        <v>846</v>
      </c>
      <c r="B234" s="68">
        <v>799491862494</v>
      </c>
      <c r="C234" s="196" t="s">
        <v>841</v>
      </c>
      <c r="D234" s="202" t="s">
        <v>365</v>
      </c>
      <c r="E234" s="321">
        <v>1</v>
      </c>
      <c r="F234" s="319">
        <v>14.352941176470589</v>
      </c>
      <c r="G234" s="198" t="s">
        <v>8444</v>
      </c>
      <c r="H234" s="201">
        <v>0</v>
      </c>
      <c r="I234" s="200">
        <v>41552</v>
      </c>
      <c r="J234" s="319">
        <f t="shared" si="4"/>
        <v>6.1999999999999993</v>
      </c>
      <c r="K234" s="198">
        <v>10.89</v>
      </c>
      <c r="L234" s="198"/>
      <c r="M234" s="198" t="s">
        <v>2395</v>
      </c>
      <c r="N234" s="198"/>
      <c r="O234" s="198"/>
      <c r="P234" s="198"/>
      <c r="Q234" s="169"/>
      <c r="R234" s="169"/>
      <c r="S234" s="169"/>
      <c r="T234" s="169"/>
      <c r="U234" s="170"/>
    </row>
    <row r="235" spans="1:21" ht="20.100000000000001" customHeight="1">
      <c r="A235" s="201" t="s">
        <v>847</v>
      </c>
      <c r="B235" s="68">
        <v>799491862449</v>
      </c>
      <c r="C235" s="196" t="s">
        <v>842</v>
      </c>
      <c r="D235" s="202" t="s">
        <v>328</v>
      </c>
      <c r="E235" s="321">
        <v>1</v>
      </c>
      <c r="F235" s="319">
        <v>13.99</v>
      </c>
      <c r="G235" s="198" t="s">
        <v>8444</v>
      </c>
      <c r="H235" s="198">
        <v>28</v>
      </c>
      <c r="I235" s="200">
        <v>41552</v>
      </c>
      <c r="J235" s="319">
        <f t="shared" si="4"/>
        <v>5.8915000000000006</v>
      </c>
      <c r="K235" s="198"/>
      <c r="L235" s="198" t="s">
        <v>731</v>
      </c>
      <c r="M235" s="198" t="s">
        <v>2395</v>
      </c>
      <c r="N235" s="198"/>
      <c r="O235" s="198"/>
      <c r="P235" s="198"/>
      <c r="Q235" s="169"/>
      <c r="R235" s="169"/>
      <c r="S235" s="169"/>
      <c r="T235" s="169"/>
      <c r="U235" s="170"/>
    </row>
    <row r="236" spans="1:21" ht="20.100000000000001" customHeight="1">
      <c r="A236" s="201" t="s">
        <v>848</v>
      </c>
      <c r="B236" s="178"/>
      <c r="C236" s="196" t="s">
        <v>843</v>
      </c>
      <c r="D236" s="202" t="s">
        <v>299</v>
      </c>
      <c r="E236" s="321">
        <v>3</v>
      </c>
      <c r="F236" s="319" t="s">
        <v>17578</v>
      </c>
      <c r="G236" s="198" t="s">
        <v>8444</v>
      </c>
      <c r="H236" s="201">
        <v>0</v>
      </c>
      <c r="I236" s="200">
        <v>41552</v>
      </c>
      <c r="J236" s="319" t="e">
        <f t="shared" si="4"/>
        <v>#VALUE!</v>
      </c>
      <c r="K236" s="198"/>
      <c r="L236" s="198"/>
      <c r="M236" s="198" t="s">
        <v>2395</v>
      </c>
      <c r="N236" s="198"/>
      <c r="O236" s="198"/>
      <c r="P236" s="198"/>
      <c r="Q236" s="169"/>
      <c r="R236" s="169"/>
      <c r="S236" s="169"/>
      <c r="T236" s="169"/>
      <c r="U236" s="170"/>
    </row>
    <row r="237" spans="1:21" ht="20.100000000000001" customHeight="1">
      <c r="A237" s="201" t="s">
        <v>849</v>
      </c>
      <c r="B237" s="178"/>
      <c r="C237" s="196" t="s">
        <v>844</v>
      </c>
      <c r="D237" s="202" t="s">
        <v>295</v>
      </c>
      <c r="E237" s="321">
        <v>1</v>
      </c>
      <c r="F237" s="319">
        <v>11.99</v>
      </c>
      <c r="G237" s="198" t="s">
        <v>8444</v>
      </c>
      <c r="H237" s="201">
        <v>0</v>
      </c>
      <c r="I237" s="200">
        <v>41552</v>
      </c>
      <c r="J237" s="319">
        <f t="shared" si="4"/>
        <v>4.1914999999999996</v>
      </c>
      <c r="K237" s="198"/>
      <c r="L237" s="198"/>
      <c r="M237" s="198" t="s">
        <v>2395</v>
      </c>
      <c r="N237" s="198"/>
      <c r="O237" s="198"/>
      <c r="P237" s="198"/>
      <c r="Q237" s="169"/>
      <c r="R237" s="169"/>
      <c r="S237" s="169"/>
      <c r="T237" s="169"/>
      <c r="U237" s="170"/>
    </row>
    <row r="238" spans="1:21" ht="20.100000000000001" customHeight="1">
      <c r="A238" s="331">
        <v>60</v>
      </c>
      <c r="B238" s="178"/>
      <c r="C238" s="196"/>
      <c r="D238" s="195" t="s">
        <v>118</v>
      </c>
      <c r="E238" s="198"/>
      <c r="F238" s="319" t="s">
        <v>17578</v>
      </c>
      <c r="G238" s="198" t="s">
        <v>8444</v>
      </c>
      <c r="H238" s="201">
        <v>0</v>
      </c>
      <c r="I238" s="200">
        <v>41552</v>
      </c>
      <c r="J238" s="319" t="e">
        <f t="shared" si="4"/>
        <v>#VALUE!</v>
      </c>
      <c r="K238" s="198"/>
      <c r="L238" s="198"/>
      <c r="M238" s="198" t="s">
        <v>2395</v>
      </c>
      <c r="N238" s="198"/>
      <c r="O238" s="198"/>
      <c r="P238" s="198"/>
      <c r="Q238" s="169"/>
      <c r="R238" s="169"/>
      <c r="S238" s="169"/>
      <c r="T238" s="169"/>
      <c r="U238" s="170"/>
    </row>
    <row r="239" spans="1:21" ht="20.100000000000001" customHeight="1">
      <c r="A239" s="201" t="s">
        <v>117</v>
      </c>
      <c r="B239" s="182" t="s">
        <v>618</v>
      </c>
      <c r="C239" s="196" t="s">
        <v>116</v>
      </c>
      <c r="D239" s="202"/>
      <c r="E239" s="198"/>
      <c r="F239" s="319">
        <v>20.99</v>
      </c>
      <c r="G239" s="198" t="s">
        <v>8444</v>
      </c>
      <c r="H239" s="201">
        <v>0</v>
      </c>
      <c r="I239" s="200">
        <v>41552</v>
      </c>
      <c r="J239" s="319">
        <f t="shared" si="4"/>
        <v>12.8415</v>
      </c>
      <c r="K239" s="198"/>
      <c r="L239" s="198"/>
      <c r="M239" s="198" t="s">
        <v>2395</v>
      </c>
      <c r="N239" s="198"/>
      <c r="O239" s="198"/>
      <c r="P239" s="198"/>
      <c r="Q239" s="169"/>
      <c r="R239" s="169"/>
      <c r="S239" s="169"/>
      <c r="T239" s="169"/>
      <c r="U239" s="170"/>
    </row>
    <row r="240" spans="1:21" ht="20.100000000000001" customHeight="1">
      <c r="A240" s="201" t="s">
        <v>115</v>
      </c>
      <c r="B240" s="180" t="s">
        <v>114</v>
      </c>
      <c r="C240" s="196" t="s">
        <v>113</v>
      </c>
      <c r="D240" s="202"/>
      <c r="E240" s="198"/>
      <c r="F240" s="319">
        <v>20.99</v>
      </c>
      <c r="G240" s="198" t="s">
        <v>8444</v>
      </c>
      <c r="H240" s="201">
        <v>0</v>
      </c>
      <c r="I240" s="200">
        <v>41552</v>
      </c>
      <c r="J240" s="319">
        <f t="shared" si="4"/>
        <v>12.8415</v>
      </c>
      <c r="K240" s="198"/>
      <c r="L240" s="198"/>
      <c r="M240" s="198" t="s">
        <v>2395</v>
      </c>
      <c r="N240" s="198"/>
      <c r="O240" s="198"/>
      <c r="P240" s="198"/>
      <c r="Q240" s="169"/>
      <c r="R240" s="169"/>
      <c r="S240" s="169"/>
      <c r="T240" s="169"/>
      <c r="U240" s="170"/>
    </row>
    <row r="241" spans="1:38" ht="20.100000000000001" customHeight="1">
      <c r="A241" s="201" t="s">
        <v>112</v>
      </c>
      <c r="B241" s="180" t="s">
        <v>111</v>
      </c>
      <c r="C241" s="196" t="s">
        <v>110</v>
      </c>
      <c r="D241" s="202"/>
      <c r="E241" s="198"/>
      <c r="F241" s="319">
        <v>20.99</v>
      </c>
      <c r="G241" s="198" t="s">
        <v>8444</v>
      </c>
      <c r="H241" s="201">
        <v>0</v>
      </c>
      <c r="I241" s="200">
        <v>41552</v>
      </c>
      <c r="J241" s="319">
        <f t="shared" si="4"/>
        <v>12.8415</v>
      </c>
      <c r="K241" s="198"/>
      <c r="L241" s="198"/>
      <c r="M241" s="198" t="s">
        <v>2395</v>
      </c>
      <c r="N241" s="198"/>
      <c r="O241" s="198"/>
      <c r="P241" s="198"/>
      <c r="Q241" s="169"/>
      <c r="R241" s="169"/>
      <c r="S241" s="169"/>
      <c r="T241" s="169"/>
      <c r="U241" s="170"/>
    </row>
    <row r="242" spans="1:38" ht="20.100000000000001" customHeight="1">
      <c r="A242" s="331">
        <v>61</v>
      </c>
      <c r="B242" s="178"/>
      <c r="C242" s="196"/>
      <c r="D242" s="195" t="s">
        <v>109</v>
      </c>
      <c r="E242" s="198"/>
      <c r="F242" s="319" t="s">
        <v>17578</v>
      </c>
      <c r="G242" s="198" t="s">
        <v>8444</v>
      </c>
      <c r="H242" s="201">
        <v>0</v>
      </c>
      <c r="I242" s="200">
        <v>41552</v>
      </c>
      <c r="J242" s="319" t="e">
        <f t="shared" si="4"/>
        <v>#VALUE!</v>
      </c>
      <c r="K242" s="198"/>
      <c r="L242" s="198"/>
      <c r="M242" s="198" t="s">
        <v>2395</v>
      </c>
      <c r="N242" s="198"/>
      <c r="O242" s="198"/>
      <c r="P242" s="198"/>
      <c r="Q242" s="169"/>
      <c r="R242" s="169"/>
      <c r="S242" s="169"/>
      <c r="T242" s="169"/>
      <c r="U242" s="170"/>
    </row>
    <row r="243" spans="1:38" ht="20.100000000000001" customHeight="1">
      <c r="A243" s="201" t="s">
        <v>108</v>
      </c>
      <c r="B243" s="180" t="s">
        <v>107</v>
      </c>
      <c r="C243" s="196" t="s">
        <v>106</v>
      </c>
      <c r="D243" s="202"/>
      <c r="E243" s="321">
        <v>10</v>
      </c>
      <c r="F243" s="319">
        <v>23.176470588235293</v>
      </c>
      <c r="G243" s="198" t="s">
        <v>8444</v>
      </c>
      <c r="H243" s="201">
        <v>0</v>
      </c>
      <c r="I243" s="200">
        <v>41552</v>
      </c>
      <c r="J243" s="319">
        <f t="shared" si="4"/>
        <v>4.6999999999999993</v>
      </c>
      <c r="K243" s="198">
        <v>17.59</v>
      </c>
      <c r="L243" s="198"/>
      <c r="M243" s="198" t="s">
        <v>2395</v>
      </c>
      <c r="N243" s="198"/>
      <c r="O243" s="198"/>
      <c r="P243" s="198"/>
      <c r="Q243" s="169"/>
      <c r="R243" s="169"/>
      <c r="S243" s="169"/>
      <c r="T243" s="169"/>
      <c r="U243" s="170"/>
    </row>
    <row r="244" spans="1:38" ht="20.100000000000001" customHeight="1">
      <c r="A244" s="201" t="s">
        <v>105</v>
      </c>
      <c r="B244" s="180" t="s">
        <v>104</v>
      </c>
      <c r="C244" s="196" t="s">
        <v>103</v>
      </c>
      <c r="D244" s="202"/>
      <c r="E244" s="321">
        <v>10</v>
      </c>
      <c r="F244" s="319">
        <v>23.176470588235293</v>
      </c>
      <c r="G244" s="198" t="s">
        <v>8444</v>
      </c>
      <c r="H244" s="201">
        <v>0</v>
      </c>
      <c r="I244" s="200">
        <v>41552</v>
      </c>
      <c r="J244" s="319">
        <f t="shared" si="4"/>
        <v>4.6999999999999993</v>
      </c>
      <c r="K244" s="198">
        <v>17.59</v>
      </c>
      <c r="L244" s="198"/>
      <c r="M244" s="198" t="s">
        <v>2395</v>
      </c>
      <c r="N244" s="198"/>
      <c r="O244" s="198"/>
      <c r="P244" s="198"/>
      <c r="Q244" s="169"/>
      <c r="R244" s="169"/>
      <c r="S244" s="169"/>
      <c r="T244" s="169"/>
      <c r="U244" s="170"/>
    </row>
    <row r="245" spans="1:38" ht="20.100000000000001" customHeight="1">
      <c r="A245" s="201" t="s">
        <v>102</v>
      </c>
      <c r="B245" s="180" t="s">
        <v>101</v>
      </c>
      <c r="C245" s="196" t="s">
        <v>100</v>
      </c>
      <c r="D245" s="202"/>
      <c r="E245" s="321">
        <v>10</v>
      </c>
      <c r="F245" s="319">
        <v>23.176470588235293</v>
      </c>
      <c r="G245" s="198" t="s">
        <v>8444</v>
      </c>
      <c r="H245" s="201">
        <v>0</v>
      </c>
      <c r="I245" s="200">
        <v>41552</v>
      </c>
      <c r="J245" s="319">
        <f t="shared" si="4"/>
        <v>4.6999999999999993</v>
      </c>
      <c r="K245" s="198">
        <v>17.59</v>
      </c>
      <c r="L245" s="198"/>
      <c r="M245" s="198" t="s">
        <v>2395</v>
      </c>
      <c r="N245" s="198"/>
      <c r="O245" s="198"/>
      <c r="P245" s="198"/>
      <c r="Q245" s="169"/>
      <c r="R245" s="169"/>
      <c r="S245" s="169"/>
      <c r="T245" s="169"/>
      <c r="U245" s="170"/>
    </row>
    <row r="246" spans="1:38" ht="20.100000000000001" customHeight="1">
      <c r="A246" s="331">
        <v>62</v>
      </c>
      <c r="B246" s="178"/>
      <c r="C246" s="196"/>
      <c r="D246" s="212" t="s">
        <v>1028</v>
      </c>
      <c r="E246" s="198"/>
      <c r="F246" s="319" t="s">
        <v>17578</v>
      </c>
      <c r="G246" s="198" t="s">
        <v>8444</v>
      </c>
      <c r="H246" s="201">
        <v>0</v>
      </c>
      <c r="I246" s="200">
        <v>41552</v>
      </c>
      <c r="J246" s="319" t="e">
        <f t="shared" si="4"/>
        <v>#VALUE!</v>
      </c>
      <c r="K246" s="198"/>
      <c r="L246" s="198"/>
      <c r="M246" s="198" t="s">
        <v>2395</v>
      </c>
      <c r="N246" s="198"/>
      <c r="O246" s="198"/>
      <c r="P246" s="198"/>
      <c r="Q246" s="169"/>
      <c r="R246" s="169"/>
      <c r="S246" s="169"/>
      <c r="T246" s="169"/>
      <c r="U246" s="170"/>
    </row>
    <row r="247" spans="1:38" ht="20.100000000000001" customHeight="1">
      <c r="A247" s="201" t="s">
        <v>853</v>
      </c>
      <c r="B247" s="68">
        <v>799491862432</v>
      </c>
      <c r="C247" s="196" t="s">
        <v>850</v>
      </c>
      <c r="D247" s="202"/>
      <c r="E247" s="324">
        <v>0.5</v>
      </c>
      <c r="F247" s="319">
        <v>9.89</v>
      </c>
      <c r="G247" s="198" t="s">
        <v>8444</v>
      </c>
      <c r="H247" s="199">
        <v>2246</v>
      </c>
      <c r="I247" s="200">
        <v>41552</v>
      </c>
      <c r="J247" s="319">
        <f t="shared" si="4"/>
        <v>2.9064999999999994</v>
      </c>
      <c r="K247" s="198"/>
      <c r="L247" s="198"/>
      <c r="M247" s="198" t="s">
        <v>2395</v>
      </c>
      <c r="N247" s="198"/>
      <c r="O247" s="198"/>
      <c r="P247" s="198"/>
      <c r="Q247" s="169"/>
      <c r="R247" s="169"/>
      <c r="S247" s="169"/>
      <c r="T247" s="169"/>
      <c r="U247" s="170"/>
    </row>
    <row r="248" spans="1:38" ht="20.100000000000001" customHeight="1">
      <c r="A248" s="201" t="s">
        <v>854</v>
      </c>
      <c r="B248" s="68">
        <v>799491862418</v>
      </c>
      <c r="C248" s="196" t="s">
        <v>851</v>
      </c>
      <c r="D248" s="202"/>
      <c r="E248" s="324">
        <v>0.5</v>
      </c>
      <c r="F248" s="319">
        <v>9.89</v>
      </c>
      <c r="G248" s="198" t="s">
        <v>8444</v>
      </c>
      <c r="H248" s="199">
        <v>3021</v>
      </c>
      <c r="I248" s="200">
        <v>41552</v>
      </c>
      <c r="J248" s="319">
        <f t="shared" si="4"/>
        <v>2.9064999999999994</v>
      </c>
      <c r="K248" s="198"/>
      <c r="L248" s="198"/>
      <c r="M248" s="198" t="s">
        <v>2395</v>
      </c>
      <c r="N248" s="198"/>
      <c r="O248" s="198"/>
      <c r="P248" s="198"/>
      <c r="Q248" s="169"/>
      <c r="R248" s="169"/>
      <c r="S248" s="169"/>
      <c r="T248" s="169"/>
      <c r="U248" s="170"/>
    </row>
    <row r="249" spans="1:38" ht="20.100000000000001" customHeight="1">
      <c r="A249" s="201" t="s">
        <v>855</v>
      </c>
      <c r="B249" s="68">
        <v>799491862425</v>
      </c>
      <c r="C249" s="196" t="s">
        <v>852</v>
      </c>
      <c r="D249" s="202"/>
      <c r="E249" s="324">
        <v>0.5</v>
      </c>
      <c r="F249" s="319">
        <v>9.5</v>
      </c>
      <c r="G249" s="198" t="s">
        <v>8444</v>
      </c>
      <c r="H249" s="199">
        <v>1562</v>
      </c>
      <c r="I249" s="200">
        <v>41552</v>
      </c>
      <c r="J249" s="319">
        <f t="shared" si="4"/>
        <v>2.5749999999999993</v>
      </c>
      <c r="K249" s="198"/>
      <c r="L249" s="198"/>
      <c r="M249" s="198" t="s">
        <v>2395</v>
      </c>
      <c r="N249" s="198"/>
      <c r="O249" s="198"/>
      <c r="P249" s="198"/>
      <c r="Q249" s="169"/>
      <c r="R249" s="169"/>
      <c r="S249" s="169"/>
      <c r="T249" s="169"/>
      <c r="U249" s="170"/>
    </row>
    <row r="250" spans="1:38" ht="20.100000000000001" customHeight="1">
      <c r="A250" s="331">
        <v>63</v>
      </c>
      <c r="B250" s="178"/>
      <c r="C250" s="196"/>
      <c r="D250" s="195" t="s">
        <v>99</v>
      </c>
      <c r="E250" s="198"/>
      <c r="F250" s="319" t="s">
        <v>17578</v>
      </c>
      <c r="G250" s="198" t="s">
        <v>8444</v>
      </c>
      <c r="H250" s="201">
        <v>0</v>
      </c>
      <c r="I250" s="200">
        <v>41552</v>
      </c>
      <c r="J250" s="319" t="e">
        <f t="shared" si="4"/>
        <v>#VALUE!</v>
      </c>
      <c r="K250" s="198"/>
      <c r="L250" s="198"/>
      <c r="M250" s="198" t="s">
        <v>2395</v>
      </c>
      <c r="N250" s="198"/>
      <c r="O250" s="198"/>
      <c r="P250" s="198"/>
      <c r="Q250" s="169"/>
      <c r="R250" s="169"/>
      <c r="S250" s="169"/>
      <c r="T250" s="169"/>
      <c r="U250" s="170"/>
    </row>
    <row r="251" spans="1:38" ht="20.100000000000001" customHeight="1">
      <c r="A251" s="202" t="s">
        <v>98</v>
      </c>
      <c r="B251" s="180" t="s">
        <v>97</v>
      </c>
      <c r="C251" s="196" t="s">
        <v>96</v>
      </c>
      <c r="D251" s="202" t="s">
        <v>15323</v>
      </c>
      <c r="E251" s="324">
        <v>0.5</v>
      </c>
      <c r="F251" s="319">
        <v>9.89</v>
      </c>
      <c r="G251" s="198" t="s">
        <v>8444</v>
      </c>
      <c r="H251" s="199">
        <v>62</v>
      </c>
      <c r="I251" s="200">
        <v>41552</v>
      </c>
      <c r="J251" s="319">
        <f t="shared" si="4"/>
        <v>2.9064999999999994</v>
      </c>
      <c r="K251" s="198">
        <v>6.4705882352941178</v>
      </c>
      <c r="L251" s="198"/>
      <c r="M251" s="198" t="s">
        <v>2395</v>
      </c>
      <c r="N251" s="198"/>
      <c r="O251" s="198"/>
      <c r="P251" s="198"/>
      <c r="Q251" s="169"/>
      <c r="R251" s="169"/>
      <c r="S251" s="169"/>
      <c r="T251" s="169"/>
      <c r="U251" s="170"/>
      <c r="X251" s="5" t="s">
        <v>15324</v>
      </c>
      <c r="Y251" s="5" t="s">
        <v>15325</v>
      </c>
      <c r="AA251" s="5" t="s">
        <v>15326</v>
      </c>
      <c r="AB251" s="5" t="s">
        <v>15327</v>
      </c>
      <c r="AC251" s="5" t="s">
        <v>15328</v>
      </c>
      <c r="AD251" s="5" t="s">
        <v>15329</v>
      </c>
      <c r="AE251" s="5" t="s">
        <v>15330</v>
      </c>
      <c r="AK251" s="5" t="s">
        <v>15822</v>
      </c>
      <c r="AL251" s="5" t="s">
        <v>15823</v>
      </c>
    </row>
    <row r="252" spans="1:38" ht="20.100000000000001" customHeight="1">
      <c r="A252" s="202" t="s">
        <v>95</v>
      </c>
      <c r="B252" s="180" t="s">
        <v>94</v>
      </c>
      <c r="C252" s="196" t="s">
        <v>93</v>
      </c>
      <c r="D252" s="202" t="s">
        <v>15331</v>
      </c>
      <c r="E252" s="324">
        <v>0.5</v>
      </c>
      <c r="F252" s="319">
        <v>9.89</v>
      </c>
      <c r="G252" s="198" t="s">
        <v>8444</v>
      </c>
      <c r="H252" s="199">
        <v>247</v>
      </c>
      <c r="I252" s="200">
        <v>41552</v>
      </c>
      <c r="J252" s="319">
        <f t="shared" si="4"/>
        <v>2.9064999999999994</v>
      </c>
      <c r="K252" s="198">
        <v>6.4705882352941178</v>
      </c>
      <c r="L252" s="198"/>
      <c r="M252" s="198" t="s">
        <v>2395</v>
      </c>
      <c r="N252" s="198"/>
      <c r="O252" s="198"/>
      <c r="P252" s="198"/>
      <c r="Q252" s="169"/>
      <c r="R252" s="169"/>
      <c r="S252" s="169"/>
      <c r="T252" s="169"/>
      <c r="U252" s="170"/>
      <c r="X252" s="5" t="s">
        <v>15324</v>
      </c>
      <c r="Y252" s="5" t="s">
        <v>15325</v>
      </c>
      <c r="AA252" s="5" t="s">
        <v>15326</v>
      </c>
      <c r="AB252" s="5" t="s">
        <v>15327</v>
      </c>
      <c r="AC252" s="5" t="s">
        <v>15332</v>
      </c>
      <c r="AD252" s="5" t="s">
        <v>15329</v>
      </c>
      <c r="AE252" s="5" t="s">
        <v>15330</v>
      </c>
      <c r="AK252" s="5" t="s">
        <v>15824</v>
      </c>
      <c r="AL252" s="5" t="s">
        <v>15825</v>
      </c>
    </row>
    <row r="253" spans="1:38" ht="20.100000000000001" customHeight="1">
      <c r="A253" s="201" t="s">
        <v>92</v>
      </c>
      <c r="B253" s="178" t="s">
        <v>58</v>
      </c>
      <c r="C253" s="196" t="s">
        <v>91</v>
      </c>
      <c r="D253" s="202"/>
      <c r="E253" s="198"/>
      <c r="F253" s="319" t="s">
        <v>17578</v>
      </c>
      <c r="G253" s="198" t="s">
        <v>8444</v>
      </c>
      <c r="H253" s="201">
        <v>0</v>
      </c>
      <c r="I253" s="200">
        <v>41552</v>
      </c>
      <c r="J253" s="319" t="e">
        <f t="shared" si="4"/>
        <v>#VALUE!</v>
      </c>
      <c r="K253" s="198"/>
      <c r="L253" s="198"/>
      <c r="M253" s="198" t="s">
        <v>2395</v>
      </c>
      <c r="N253" s="198"/>
      <c r="O253" s="198"/>
      <c r="P253" s="198"/>
      <c r="Q253" s="169"/>
      <c r="R253" s="169"/>
      <c r="S253" s="169"/>
      <c r="T253" s="169"/>
      <c r="U253" s="170"/>
    </row>
    <row r="254" spans="1:38" ht="20.100000000000001" customHeight="1">
      <c r="A254" s="331">
        <v>64</v>
      </c>
      <c r="B254" s="178"/>
      <c r="C254" s="196"/>
      <c r="D254" s="205" t="s">
        <v>90</v>
      </c>
      <c r="E254" s="198"/>
      <c r="F254" s="319" t="s">
        <v>17578</v>
      </c>
      <c r="G254" s="198" t="s">
        <v>8444</v>
      </c>
      <c r="H254" s="201">
        <v>0</v>
      </c>
      <c r="I254" s="200"/>
      <c r="J254" s="319" t="e">
        <f t="shared" si="4"/>
        <v>#VALUE!</v>
      </c>
      <c r="K254" s="198"/>
      <c r="L254" s="198"/>
      <c r="M254" s="198" t="s">
        <v>2395</v>
      </c>
      <c r="N254" s="198"/>
      <c r="O254" s="198"/>
      <c r="P254" s="198"/>
      <c r="Q254" s="169"/>
      <c r="R254" s="169"/>
      <c r="S254" s="169"/>
      <c r="T254" s="169"/>
      <c r="U254" s="170"/>
    </row>
    <row r="255" spans="1:38" ht="20.100000000000001" customHeight="1">
      <c r="A255" s="201" t="s">
        <v>89</v>
      </c>
      <c r="B255" s="180" t="s">
        <v>88</v>
      </c>
      <c r="C255" s="196" t="s">
        <v>87</v>
      </c>
      <c r="D255" s="202"/>
      <c r="E255" s="321">
        <v>5</v>
      </c>
      <c r="F255" s="319">
        <v>16.117647058823529</v>
      </c>
      <c r="G255" s="198" t="s">
        <v>8444</v>
      </c>
      <c r="H255" s="201">
        <v>0</v>
      </c>
      <c r="I255" s="200">
        <v>41552</v>
      </c>
      <c r="J255" s="319">
        <f t="shared" si="4"/>
        <v>3.6999999999999993</v>
      </c>
      <c r="K255" s="198">
        <v>11.790000000000001</v>
      </c>
      <c r="L255" s="198"/>
      <c r="M255" s="198" t="s">
        <v>2395</v>
      </c>
      <c r="N255" s="198"/>
      <c r="O255" s="198"/>
      <c r="P255" s="198"/>
      <c r="Q255" s="169"/>
      <c r="R255" s="169"/>
      <c r="S255" s="169"/>
      <c r="T255" s="169"/>
      <c r="U255" s="170"/>
    </row>
    <row r="256" spans="1:38" ht="20.100000000000001" customHeight="1">
      <c r="A256" s="201" t="s">
        <v>1013</v>
      </c>
      <c r="B256" s="176">
        <v>852669052124</v>
      </c>
      <c r="C256" s="196" t="s">
        <v>1010</v>
      </c>
      <c r="D256" s="202"/>
      <c r="E256" s="321">
        <v>5</v>
      </c>
      <c r="F256" s="319">
        <v>16.117647058823529</v>
      </c>
      <c r="G256" s="198" t="s">
        <v>8444</v>
      </c>
      <c r="H256" s="201">
        <v>0</v>
      </c>
      <c r="I256" s="200">
        <v>41552</v>
      </c>
      <c r="J256" s="319">
        <f t="shared" si="4"/>
        <v>3.6999999999999993</v>
      </c>
      <c r="K256" s="198">
        <v>11.790000000000001</v>
      </c>
      <c r="L256" s="198"/>
      <c r="M256" s="198" t="s">
        <v>2395</v>
      </c>
      <c r="N256" s="198"/>
      <c r="O256" s="198"/>
      <c r="P256" s="198"/>
      <c r="Q256" s="169"/>
      <c r="R256" s="169"/>
      <c r="S256" s="169"/>
      <c r="T256" s="169"/>
      <c r="U256" s="170"/>
    </row>
    <row r="257" spans="1:37" ht="20.100000000000001" customHeight="1">
      <c r="A257" s="201" t="s">
        <v>1014</v>
      </c>
      <c r="B257" s="176">
        <v>852669052131</v>
      </c>
      <c r="C257" s="196" t="s">
        <v>1011</v>
      </c>
      <c r="D257" s="202"/>
      <c r="E257" s="321">
        <v>5</v>
      </c>
      <c r="F257" s="319">
        <v>16.117647058823529</v>
      </c>
      <c r="G257" s="198" t="s">
        <v>8444</v>
      </c>
      <c r="H257" s="201">
        <v>0</v>
      </c>
      <c r="I257" s="200">
        <v>41552</v>
      </c>
      <c r="J257" s="319">
        <f t="shared" si="4"/>
        <v>3.6999999999999993</v>
      </c>
      <c r="K257" s="198">
        <v>11.790000000000001</v>
      </c>
      <c r="L257" s="198"/>
      <c r="M257" s="198" t="s">
        <v>2395</v>
      </c>
      <c r="N257" s="198"/>
      <c r="O257" s="198"/>
      <c r="P257" s="198"/>
      <c r="Q257" s="169"/>
      <c r="R257" s="169"/>
      <c r="S257" s="169"/>
      <c r="T257" s="169"/>
      <c r="U257" s="170"/>
    </row>
    <row r="258" spans="1:37" ht="20.100000000000001" customHeight="1">
      <c r="A258" s="201" t="s">
        <v>1015</v>
      </c>
      <c r="B258" s="176">
        <v>852669052148</v>
      </c>
      <c r="C258" s="196" t="s">
        <v>1012</v>
      </c>
      <c r="D258" s="202"/>
      <c r="E258" s="198"/>
      <c r="F258" s="319">
        <v>25.99</v>
      </c>
      <c r="G258" s="198" t="s">
        <v>8444</v>
      </c>
      <c r="H258" s="201">
        <v>0</v>
      </c>
      <c r="I258" s="200">
        <v>41552</v>
      </c>
      <c r="J258" s="319">
        <f t="shared" si="4"/>
        <v>17.091499999999996</v>
      </c>
      <c r="K258" s="198"/>
      <c r="L258" s="198"/>
      <c r="M258" s="198" t="s">
        <v>2395</v>
      </c>
      <c r="N258" s="198"/>
      <c r="O258" s="198"/>
      <c r="P258" s="198"/>
      <c r="Q258" s="169"/>
      <c r="R258" s="169"/>
      <c r="S258" s="169"/>
      <c r="T258" s="169"/>
      <c r="U258" s="170"/>
    </row>
    <row r="259" spans="1:37" ht="20.100000000000001" customHeight="1">
      <c r="A259" s="201" t="s">
        <v>86</v>
      </c>
      <c r="B259" s="180" t="s">
        <v>85</v>
      </c>
      <c r="C259" s="196" t="s">
        <v>84</v>
      </c>
      <c r="D259" s="202"/>
      <c r="E259" s="198"/>
      <c r="F259" s="319">
        <v>26.99</v>
      </c>
      <c r="G259" s="198" t="s">
        <v>8444</v>
      </c>
      <c r="H259" s="201">
        <v>0</v>
      </c>
      <c r="I259" s="200">
        <v>41552</v>
      </c>
      <c r="J259" s="319">
        <f t="shared" si="4"/>
        <v>17.941499999999998</v>
      </c>
      <c r="K259" s="198"/>
      <c r="L259" s="198"/>
      <c r="M259" s="198" t="s">
        <v>2395</v>
      </c>
      <c r="N259" s="198"/>
      <c r="O259" s="198"/>
      <c r="P259" s="198"/>
      <c r="Q259" s="169"/>
      <c r="R259" s="169"/>
      <c r="S259" s="169"/>
      <c r="T259" s="169"/>
      <c r="U259" s="170"/>
    </row>
    <row r="260" spans="1:37" ht="20.100000000000001" customHeight="1">
      <c r="A260" s="201" t="s">
        <v>83</v>
      </c>
      <c r="B260" s="180" t="s">
        <v>82</v>
      </c>
      <c r="C260" s="196" t="s">
        <v>81</v>
      </c>
      <c r="D260" s="202"/>
      <c r="E260" s="321">
        <v>5</v>
      </c>
      <c r="F260" s="319">
        <v>16.117647058823529</v>
      </c>
      <c r="G260" s="198" t="s">
        <v>8444</v>
      </c>
      <c r="H260" s="201">
        <v>0</v>
      </c>
      <c r="I260" s="200">
        <v>41552</v>
      </c>
      <c r="J260" s="319">
        <f t="shared" si="4"/>
        <v>3.6999999999999993</v>
      </c>
      <c r="K260" s="198">
        <v>11.790000000000001</v>
      </c>
      <c r="L260" s="198"/>
      <c r="M260" s="198" t="s">
        <v>2395</v>
      </c>
      <c r="N260" s="198"/>
      <c r="O260" s="198"/>
      <c r="P260" s="198"/>
      <c r="Q260" s="169"/>
      <c r="R260" s="169"/>
      <c r="S260" s="169"/>
      <c r="T260" s="169"/>
      <c r="U260" s="170"/>
    </row>
    <row r="261" spans="1:37" ht="20.100000000000001" customHeight="1">
      <c r="A261" s="201" t="s">
        <v>80</v>
      </c>
      <c r="B261" s="180" t="s">
        <v>79</v>
      </c>
      <c r="C261" s="196" t="s">
        <v>78</v>
      </c>
      <c r="D261" s="202"/>
      <c r="E261" s="198"/>
      <c r="F261" s="319">
        <v>26.99</v>
      </c>
      <c r="G261" s="198" t="s">
        <v>8444</v>
      </c>
      <c r="H261" s="201">
        <v>0</v>
      </c>
      <c r="I261" s="200">
        <v>41552</v>
      </c>
      <c r="J261" s="319">
        <f t="shared" si="4"/>
        <v>17.941499999999998</v>
      </c>
      <c r="K261" s="198"/>
      <c r="L261" s="198"/>
      <c r="M261" s="198" t="s">
        <v>2395</v>
      </c>
      <c r="N261" s="198"/>
      <c r="O261" s="198"/>
      <c r="P261" s="198"/>
      <c r="Q261" s="169"/>
      <c r="R261" s="169"/>
      <c r="S261" s="169"/>
      <c r="T261" s="169"/>
      <c r="U261" s="170"/>
    </row>
    <row r="262" spans="1:37" ht="20.100000000000001" customHeight="1">
      <c r="A262" s="201" t="s">
        <v>77</v>
      </c>
      <c r="B262" s="180" t="s">
        <v>76</v>
      </c>
      <c r="C262" s="196" t="s">
        <v>75</v>
      </c>
      <c r="D262" s="202"/>
      <c r="E262" s="198"/>
      <c r="F262" s="319">
        <v>26.99</v>
      </c>
      <c r="G262" s="198" t="s">
        <v>8444</v>
      </c>
      <c r="H262" s="201">
        <v>0</v>
      </c>
      <c r="I262" s="200">
        <v>41552</v>
      </c>
      <c r="J262" s="319">
        <f t="shared" si="4"/>
        <v>17.941499999999998</v>
      </c>
      <c r="K262" s="198"/>
      <c r="L262" s="198"/>
      <c r="M262" s="198" t="s">
        <v>2395</v>
      </c>
      <c r="N262" s="198"/>
      <c r="O262" s="198"/>
      <c r="P262" s="198"/>
      <c r="Q262" s="169"/>
      <c r="R262" s="169"/>
      <c r="S262" s="169"/>
      <c r="T262" s="169"/>
      <c r="U262" s="170"/>
    </row>
    <row r="263" spans="1:37" ht="20.100000000000001" customHeight="1">
      <c r="A263" s="195">
        <v>65</v>
      </c>
      <c r="B263" s="180" t="s">
        <v>74</v>
      </c>
      <c r="C263" s="181" t="s">
        <v>6345</v>
      </c>
      <c r="D263" s="195" t="s">
        <v>73</v>
      </c>
      <c r="E263" s="324">
        <v>0.5</v>
      </c>
      <c r="F263" s="319">
        <v>11.99</v>
      </c>
      <c r="G263" s="198" t="s">
        <v>8444</v>
      </c>
      <c r="H263" s="199">
        <v>304</v>
      </c>
      <c r="I263" s="200">
        <v>41552</v>
      </c>
      <c r="J263" s="319">
        <f t="shared" si="4"/>
        <v>4.6914999999999996</v>
      </c>
      <c r="K263" s="198"/>
      <c r="L263" s="198"/>
      <c r="M263" s="198" t="s">
        <v>2395</v>
      </c>
      <c r="N263" s="198"/>
      <c r="O263" s="198"/>
      <c r="P263" s="198"/>
      <c r="Q263" s="169"/>
      <c r="R263" s="169"/>
      <c r="S263" s="169"/>
      <c r="T263" s="169"/>
      <c r="U263" s="170"/>
      <c r="X263" s="5" t="s">
        <v>15333</v>
      </c>
      <c r="Y263" s="5" t="s">
        <v>15334</v>
      </c>
      <c r="Z263" s="5" t="s">
        <v>15335</v>
      </c>
      <c r="AA263" s="5" t="s">
        <v>15336</v>
      </c>
      <c r="AB263" s="5" t="s">
        <v>15337</v>
      </c>
      <c r="AC263" s="5" t="s">
        <v>15338</v>
      </c>
      <c r="AD263" s="5" t="s">
        <v>15327</v>
      </c>
      <c r="AE263" s="5" t="s">
        <v>15339</v>
      </c>
      <c r="AK263" s="5" t="s">
        <v>15826</v>
      </c>
    </row>
    <row r="264" spans="1:37" ht="20.100000000000001" customHeight="1">
      <c r="A264" s="331">
        <v>66</v>
      </c>
      <c r="B264" s="180" t="s">
        <v>72</v>
      </c>
      <c r="C264" s="181" t="s">
        <v>6346</v>
      </c>
      <c r="D264" s="195" t="s">
        <v>71</v>
      </c>
      <c r="E264" s="198"/>
      <c r="F264" s="319" t="s">
        <v>17578</v>
      </c>
      <c r="G264" s="198" t="s">
        <v>8444</v>
      </c>
      <c r="H264" s="201">
        <v>0</v>
      </c>
      <c r="I264" s="200">
        <v>41552</v>
      </c>
      <c r="J264" s="319" t="e">
        <f t="shared" si="4"/>
        <v>#VALUE!</v>
      </c>
      <c r="K264" s="198"/>
      <c r="L264" s="198"/>
      <c r="M264" s="198" t="s">
        <v>2395</v>
      </c>
      <c r="N264" s="198"/>
      <c r="O264" s="198"/>
      <c r="P264" s="198"/>
      <c r="Q264" s="169"/>
      <c r="R264" s="169"/>
      <c r="S264" s="169"/>
      <c r="T264" s="169"/>
      <c r="U264" s="170"/>
    </row>
    <row r="265" spans="1:37" ht="20.100000000000001" customHeight="1">
      <c r="A265" s="331">
        <v>67</v>
      </c>
      <c r="B265" s="180" t="s">
        <v>70</v>
      </c>
      <c r="C265" s="181" t="s">
        <v>6347</v>
      </c>
      <c r="D265" s="195" t="s">
        <v>15340</v>
      </c>
      <c r="E265" s="324">
        <v>0.5</v>
      </c>
      <c r="F265" s="319">
        <v>11.99</v>
      </c>
      <c r="G265" s="198" t="s">
        <v>8444</v>
      </c>
      <c r="H265" s="199">
        <v>2176</v>
      </c>
      <c r="I265" s="200">
        <v>41552</v>
      </c>
      <c r="J265" s="319">
        <f t="shared" si="4"/>
        <v>4.6914999999999996</v>
      </c>
      <c r="K265" s="198"/>
      <c r="L265" s="198"/>
      <c r="M265" s="198" t="s">
        <v>2395</v>
      </c>
      <c r="N265" s="198"/>
      <c r="O265" s="198"/>
      <c r="P265" s="198"/>
      <c r="Q265" s="169"/>
      <c r="R265" s="169"/>
      <c r="S265" s="169"/>
      <c r="T265" s="169"/>
      <c r="U265" s="170"/>
      <c r="X265" s="5" t="s">
        <v>15341</v>
      </c>
      <c r="Y265" s="5" t="s">
        <v>15335</v>
      </c>
      <c r="Z265" s="5" t="s">
        <v>15333</v>
      </c>
      <c r="AA265" s="5" t="s">
        <v>15342</v>
      </c>
      <c r="AB265" s="5" t="s">
        <v>15343</v>
      </c>
      <c r="AC265" s="5" t="s">
        <v>15327</v>
      </c>
      <c r="AD265" s="5" t="s">
        <v>15337</v>
      </c>
      <c r="AE265" s="5" t="s">
        <v>15344</v>
      </c>
    </row>
    <row r="266" spans="1:37" ht="20.100000000000001" customHeight="1">
      <c r="A266" s="331">
        <v>68</v>
      </c>
      <c r="B266" s="180" t="s">
        <v>69</v>
      </c>
      <c r="C266" s="181" t="s">
        <v>6348</v>
      </c>
      <c r="D266" s="205" t="s">
        <v>15345</v>
      </c>
      <c r="E266" s="324">
        <v>0.5</v>
      </c>
      <c r="F266" s="319">
        <v>11.99</v>
      </c>
      <c r="G266" s="198" t="s">
        <v>8444</v>
      </c>
      <c r="H266" s="199">
        <v>502</v>
      </c>
      <c r="I266" s="200">
        <v>41552</v>
      </c>
      <c r="J266" s="319">
        <f t="shared" si="4"/>
        <v>4.6914999999999996</v>
      </c>
      <c r="K266" s="198"/>
      <c r="L266" s="198"/>
      <c r="M266" s="198" t="s">
        <v>2395</v>
      </c>
      <c r="N266" s="198"/>
      <c r="O266" s="198"/>
      <c r="P266" s="198"/>
      <c r="Q266" s="169"/>
      <c r="R266" s="169"/>
      <c r="S266" s="169"/>
      <c r="T266" s="169"/>
      <c r="U266" s="170"/>
      <c r="X266" s="5" t="s">
        <v>15346</v>
      </c>
      <c r="Y266" s="5" t="s">
        <v>15347</v>
      </c>
      <c r="Z266" s="5" t="s">
        <v>15348</v>
      </c>
      <c r="AA266" s="5" t="s">
        <v>15349</v>
      </c>
      <c r="AB266" s="5" t="s">
        <v>15350</v>
      </c>
      <c r="AC266" s="5" t="s">
        <v>15351</v>
      </c>
      <c r="AD266" s="5" t="s">
        <v>15352</v>
      </c>
      <c r="AE266" s="5" t="s">
        <v>15353</v>
      </c>
    </row>
    <row r="267" spans="1:37" ht="20.100000000000001" customHeight="1">
      <c r="A267" s="331">
        <v>69</v>
      </c>
      <c r="B267" s="180" t="s">
        <v>68</v>
      </c>
      <c r="C267" s="181" t="s">
        <v>6349</v>
      </c>
      <c r="D267" s="205" t="s">
        <v>67</v>
      </c>
      <c r="E267" s="321">
        <v>1</v>
      </c>
      <c r="F267" s="319" t="s">
        <v>17578</v>
      </c>
      <c r="G267" s="198" t="s">
        <v>8444</v>
      </c>
      <c r="H267" s="201">
        <v>0</v>
      </c>
      <c r="I267" s="200">
        <v>41552</v>
      </c>
      <c r="J267" s="319" t="e">
        <f t="shared" si="4"/>
        <v>#VALUE!</v>
      </c>
      <c r="K267" s="198"/>
      <c r="L267" s="198"/>
      <c r="M267" s="198" t="s">
        <v>2395</v>
      </c>
      <c r="N267" s="198"/>
      <c r="O267" s="198"/>
      <c r="P267" s="198"/>
      <c r="Q267" s="169"/>
      <c r="R267" s="169"/>
      <c r="S267" s="169"/>
      <c r="T267" s="169"/>
      <c r="U267" s="170"/>
    </row>
    <row r="268" spans="1:37" ht="20.100000000000001" customHeight="1">
      <c r="A268" s="331">
        <v>70</v>
      </c>
      <c r="B268" s="180" t="s">
        <v>66</v>
      </c>
      <c r="C268" s="181" t="s">
        <v>6350</v>
      </c>
      <c r="D268" s="195" t="s">
        <v>65</v>
      </c>
      <c r="E268" s="324">
        <v>0.5</v>
      </c>
      <c r="F268" s="319">
        <v>11.99</v>
      </c>
      <c r="G268" s="198" t="s">
        <v>8444</v>
      </c>
      <c r="H268" s="199">
        <v>765</v>
      </c>
      <c r="I268" s="200">
        <v>41552</v>
      </c>
      <c r="J268" s="319">
        <f t="shared" ref="J268:J331" si="5">F268*0.85-5-E268</f>
        <v>4.6914999999999996</v>
      </c>
      <c r="K268" s="198"/>
      <c r="L268" s="198"/>
      <c r="M268" s="198" t="s">
        <v>2395</v>
      </c>
      <c r="N268" s="198"/>
      <c r="O268" s="198"/>
      <c r="P268" s="198"/>
      <c r="Q268" s="169"/>
      <c r="R268" s="169"/>
      <c r="S268" s="169"/>
      <c r="T268" s="169"/>
      <c r="U268" s="170"/>
      <c r="X268" s="5" t="s">
        <v>15354</v>
      </c>
      <c r="Y268" s="5" t="s">
        <v>15335</v>
      </c>
      <c r="Z268" s="5" t="s">
        <v>15333</v>
      </c>
      <c r="AA268" s="5" t="s">
        <v>15355</v>
      </c>
      <c r="AB268" s="5" t="s">
        <v>15356</v>
      </c>
      <c r="AC268" s="5" t="s">
        <v>15330</v>
      </c>
      <c r="AD268" s="5" t="s">
        <v>15357</v>
      </c>
      <c r="AE268" s="5" t="s">
        <v>15358</v>
      </c>
    </row>
    <row r="269" spans="1:37" ht="20.100000000000001" customHeight="1">
      <c r="A269" s="331" t="s">
        <v>2222</v>
      </c>
      <c r="B269" s="213">
        <v>852669050267</v>
      </c>
      <c r="C269" s="181" t="s">
        <v>63</v>
      </c>
      <c r="D269" s="210" t="s">
        <v>2221</v>
      </c>
      <c r="E269" s="321">
        <v>3.5</v>
      </c>
      <c r="F269" s="319">
        <v>14.352941176470589</v>
      </c>
      <c r="G269" s="198" t="s">
        <v>8444</v>
      </c>
      <c r="H269" s="201">
        <v>0</v>
      </c>
      <c r="I269" s="200">
        <v>41582</v>
      </c>
      <c r="J269" s="319">
        <f t="shared" si="5"/>
        <v>3.6999999999999993</v>
      </c>
      <c r="K269" s="198">
        <v>10.89</v>
      </c>
      <c r="L269" s="198"/>
      <c r="M269" s="198" t="s">
        <v>2395</v>
      </c>
      <c r="N269" s="198"/>
      <c r="O269" s="198"/>
      <c r="P269" s="198"/>
      <c r="Q269" s="169"/>
      <c r="R269" s="169"/>
      <c r="S269" s="169"/>
      <c r="T269" s="169"/>
      <c r="U269" s="170"/>
    </row>
    <row r="270" spans="1:37" ht="20.100000000000001" customHeight="1">
      <c r="A270" s="331">
        <v>72</v>
      </c>
      <c r="B270" s="178"/>
      <c r="C270" s="181"/>
      <c r="D270" s="202"/>
      <c r="E270" s="198"/>
      <c r="F270" s="319" t="s">
        <v>17578</v>
      </c>
      <c r="G270" s="198" t="s">
        <v>8444</v>
      </c>
      <c r="H270" s="201">
        <v>0</v>
      </c>
      <c r="I270" s="200"/>
      <c r="J270" s="319" t="e">
        <f t="shared" si="5"/>
        <v>#VALUE!</v>
      </c>
      <c r="K270" s="198"/>
      <c r="L270" s="198"/>
      <c r="M270" s="198" t="s">
        <v>2395</v>
      </c>
      <c r="N270" s="198"/>
      <c r="O270" s="198"/>
      <c r="P270" s="198"/>
      <c r="Q270" s="169"/>
      <c r="R270" s="169"/>
      <c r="S270" s="169"/>
      <c r="T270" s="169"/>
      <c r="U270" s="170"/>
    </row>
    <row r="271" spans="1:37" ht="20.100000000000001" customHeight="1">
      <c r="A271" s="201" t="s">
        <v>62</v>
      </c>
      <c r="B271" s="180"/>
      <c r="C271" s="181" t="s">
        <v>61</v>
      </c>
      <c r="D271" s="202"/>
      <c r="E271" s="324">
        <v>2.5</v>
      </c>
      <c r="F271" s="319">
        <v>10.89</v>
      </c>
      <c r="G271" s="198" t="s">
        <v>8444</v>
      </c>
      <c r="H271" s="199">
        <v>2014</v>
      </c>
      <c r="I271" s="200">
        <v>41552</v>
      </c>
      <c r="J271" s="319">
        <f t="shared" si="5"/>
        <v>1.7565000000000008</v>
      </c>
      <c r="K271" s="198"/>
      <c r="L271" s="198"/>
      <c r="M271" s="198" t="s">
        <v>2395</v>
      </c>
      <c r="N271" s="198"/>
      <c r="O271" s="198"/>
      <c r="P271" s="198"/>
      <c r="Q271" s="169"/>
      <c r="R271" s="169"/>
      <c r="S271" s="169"/>
      <c r="T271" s="169"/>
      <c r="U271" s="170"/>
    </row>
    <row r="272" spans="1:37" ht="20.100000000000001" customHeight="1">
      <c r="A272" s="201" t="s">
        <v>60</v>
      </c>
      <c r="B272" s="178"/>
      <c r="C272" s="181" t="s">
        <v>59</v>
      </c>
      <c r="D272" s="202"/>
      <c r="E272" s="198"/>
      <c r="F272" s="319" t="s">
        <v>17578</v>
      </c>
      <c r="G272" s="198" t="s">
        <v>8444</v>
      </c>
      <c r="H272" s="201">
        <v>0</v>
      </c>
      <c r="I272" s="200">
        <v>41552</v>
      </c>
      <c r="J272" s="319" t="e">
        <f t="shared" si="5"/>
        <v>#VALUE!</v>
      </c>
      <c r="K272" s="198"/>
      <c r="L272" s="198"/>
      <c r="M272" s="198" t="s">
        <v>2395</v>
      </c>
      <c r="N272" s="198"/>
      <c r="O272" s="198"/>
      <c r="P272" s="198"/>
      <c r="Q272" s="169"/>
      <c r="R272" s="169"/>
      <c r="S272" s="169"/>
      <c r="T272" s="169"/>
      <c r="U272" s="170"/>
    </row>
    <row r="273" spans="1:41" ht="20.100000000000001" customHeight="1">
      <c r="A273" s="331">
        <v>74</v>
      </c>
      <c r="B273" s="178" t="s">
        <v>58</v>
      </c>
      <c r="C273" s="181" t="s">
        <v>57</v>
      </c>
      <c r="D273" s="202"/>
      <c r="E273" s="198"/>
      <c r="F273" s="319" t="s">
        <v>17578</v>
      </c>
      <c r="G273" s="198" t="s">
        <v>8444</v>
      </c>
      <c r="H273" s="201">
        <v>0</v>
      </c>
      <c r="I273" s="200">
        <v>41552</v>
      </c>
      <c r="J273" s="319" t="e">
        <f t="shared" si="5"/>
        <v>#VALUE!</v>
      </c>
      <c r="K273" s="198"/>
      <c r="L273" s="198"/>
      <c r="M273" s="198" t="s">
        <v>2395</v>
      </c>
      <c r="N273" s="198"/>
      <c r="O273" s="198"/>
      <c r="P273" s="198"/>
      <c r="Q273" s="169"/>
      <c r="R273" s="169"/>
      <c r="S273" s="169"/>
      <c r="T273" s="169"/>
      <c r="U273" s="170"/>
    </row>
    <row r="274" spans="1:41" ht="20.100000000000001" customHeight="1">
      <c r="A274" s="331">
        <v>75</v>
      </c>
      <c r="B274" s="180" t="s">
        <v>56</v>
      </c>
      <c r="C274" s="181" t="s">
        <v>6351</v>
      </c>
      <c r="D274" s="195" t="s">
        <v>54</v>
      </c>
      <c r="E274" s="321">
        <v>4</v>
      </c>
      <c r="F274" s="319">
        <v>11.89</v>
      </c>
      <c r="G274" s="198" t="s">
        <v>8444</v>
      </c>
      <c r="H274" s="201">
        <v>0</v>
      </c>
      <c r="I274" s="200">
        <v>41552</v>
      </c>
      <c r="J274" s="319">
        <f t="shared" si="5"/>
        <v>1.1065000000000005</v>
      </c>
      <c r="K274" s="198"/>
      <c r="L274" s="198"/>
      <c r="M274" s="198" t="s">
        <v>2395</v>
      </c>
      <c r="N274" s="198"/>
      <c r="O274" s="198"/>
      <c r="P274" s="198"/>
      <c r="Q274" s="169"/>
      <c r="R274" s="169"/>
      <c r="S274" s="169"/>
      <c r="T274" s="169"/>
      <c r="U274" s="170"/>
    </row>
    <row r="275" spans="1:41" ht="20.100000000000001" customHeight="1">
      <c r="A275" s="331">
        <v>76</v>
      </c>
      <c r="B275" s="180">
        <v>799872129109</v>
      </c>
      <c r="C275" s="181" t="s">
        <v>6352</v>
      </c>
      <c r="D275" s="195" t="s">
        <v>1026</v>
      </c>
      <c r="E275" s="321">
        <v>4</v>
      </c>
      <c r="F275" s="319">
        <v>11.89</v>
      </c>
      <c r="G275" s="198" t="s">
        <v>8444</v>
      </c>
      <c r="H275" s="201">
        <v>0</v>
      </c>
      <c r="I275" s="200">
        <v>41552</v>
      </c>
      <c r="J275" s="319">
        <f t="shared" si="5"/>
        <v>1.1065000000000005</v>
      </c>
      <c r="K275" s="198"/>
      <c r="L275" s="198"/>
      <c r="M275" s="198" t="s">
        <v>2395</v>
      </c>
      <c r="N275" s="198"/>
      <c r="O275" s="198"/>
      <c r="P275" s="198"/>
      <c r="Q275" s="169"/>
      <c r="R275" s="169"/>
      <c r="S275" s="169"/>
      <c r="T275" s="169"/>
      <c r="U275" s="170"/>
    </row>
    <row r="276" spans="1:41" ht="20.100000000000001" customHeight="1">
      <c r="A276" s="195">
        <v>77</v>
      </c>
      <c r="B276" s="182" t="s">
        <v>637</v>
      </c>
      <c r="C276" s="181" t="s">
        <v>6353</v>
      </c>
      <c r="D276" s="195" t="s">
        <v>15359</v>
      </c>
      <c r="E276" s="321">
        <v>3</v>
      </c>
      <c r="F276" s="319">
        <v>11.89</v>
      </c>
      <c r="G276" s="198" t="s">
        <v>8444</v>
      </c>
      <c r="H276" s="201">
        <v>0</v>
      </c>
      <c r="I276" s="200">
        <v>41552</v>
      </c>
      <c r="J276" s="319">
        <f t="shared" si="5"/>
        <v>2.1065000000000005</v>
      </c>
      <c r="K276" s="198"/>
      <c r="L276" s="198"/>
      <c r="M276" s="198" t="s">
        <v>2395</v>
      </c>
      <c r="N276" s="198"/>
      <c r="O276" s="198"/>
      <c r="P276" s="198"/>
      <c r="Q276" s="169"/>
      <c r="R276" s="169"/>
      <c r="S276" s="169"/>
      <c r="T276" s="169"/>
      <c r="U276" s="170"/>
      <c r="X276" s="5" t="s">
        <v>15360</v>
      </c>
      <c r="Y276" s="5" t="s">
        <v>15361</v>
      </c>
      <c r="Z276" s="5" t="s">
        <v>15362</v>
      </c>
      <c r="AA276" s="5" t="s">
        <v>15363</v>
      </c>
      <c r="AB276" s="5" t="s">
        <v>15364</v>
      </c>
      <c r="AC276" s="5" t="s">
        <v>15365</v>
      </c>
      <c r="AD276" s="5" t="s">
        <v>15366</v>
      </c>
      <c r="AE276" s="5" t="s">
        <v>15367</v>
      </c>
      <c r="AF276" s="5" t="s">
        <v>15120</v>
      </c>
      <c r="AG276" s="5" t="s">
        <v>15121</v>
      </c>
      <c r="AH276" s="5" t="s">
        <v>15122</v>
      </c>
      <c r="AI276" s="5" t="s">
        <v>15123</v>
      </c>
      <c r="AJ276" s="5" t="s">
        <v>15124</v>
      </c>
      <c r="AK276" s="5" t="s">
        <v>15827</v>
      </c>
      <c r="AL276" s="5" t="s">
        <v>15828</v>
      </c>
      <c r="AM276" s="5" t="s">
        <v>15829</v>
      </c>
      <c r="AN276" s="5" t="s">
        <v>15830</v>
      </c>
      <c r="AO276" s="5" t="s">
        <v>15831</v>
      </c>
    </row>
    <row r="277" spans="1:41" ht="20.100000000000001" customHeight="1">
      <c r="A277" s="331">
        <v>78</v>
      </c>
      <c r="B277" s="180" t="s">
        <v>52</v>
      </c>
      <c r="C277" s="181" t="s">
        <v>51</v>
      </c>
      <c r="D277" s="214" t="s">
        <v>50</v>
      </c>
      <c r="E277" s="321">
        <v>3.5</v>
      </c>
      <c r="F277" s="319">
        <v>11.89</v>
      </c>
      <c r="G277" s="198" t="s">
        <v>8444</v>
      </c>
      <c r="H277" s="198">
        <v>0</v>
      </c>
      <c r="I277" s="200">
        <v>41552</v>
      </c>
      <c r="J277" s="319">
        <f t="shared" si="5"/>
        <v>1.6065000000000005</v>
      </c>
      <c r="K277" s="198" t="s">
        <v>731</v>
      </c>
      <c r="L277" s="198" t="s">
        <v>731</v>
      </c>
      <c r="M277" s="198" t="s">
        <v>2395</v>
      </c>
      <c r="N277" s="198"/>
      <c r="O277" s="198"/>
      <c r="P277" s="198"/>
      <c r="Q277" s="169"/>
      <c r="R277" s="169"/>
      <c r="S277" s="169"/>
      <c r="T277" s="169"/>
      <c r="U277" s="170"/>
    </row>
    <row r="278" spans="1:41" ht="20.100000000000001" customHeight="1">
      <c r="A278" s="331">
        <v>73</v>
      </c>
      <c r="B278" s="178"/>
      <c r="C278" s="196"/>
      <c r="D278" s="195" t="s">
        <v>49</v>
      </c>
      <c r="E278" s="198"/>
      <c r="F278" s="319" t="s">
        <v>17578</v>
      </c>
      <c r="G278" s="198" t="s">
        <v>8444</v>
      </c>
      <c r="H278" s="198">
        <v>0</v>
      </c>
      <c r="I278" s="200">
        <v>41552</v>
      </c>
      <c r="J278" s="319" t="e">
        <f t="shared" si="5"/>
        <v>#VALUE!</v>
      </c>
      <c r="K278" s="198"/>
      <c r="L278" s="198" t="s">
        <v>731</v>
      </c>
      <c r="M278" s="198" t="s">
        <v>2395</v>
      </c>
      <c r="N278" s="198"/>
      <c r="O278" s="198"/>
      <c r="P278" s="198"/>
      <c r="Q278" s="169"/>
      <c r="R278" s="169"/>
      <c r="S278" s="169"/>
      <c r="T278" s="169"/>
      <c r="U278" s="170"/>
    </row>
    <row r="279" spans="1:41" ht="20.100000000000001" customHeight="1">
      <c r="A279" s="201" t="s">
        <v>48</v>
      </c>
      <c r="B279" s="180" t="s">
        <v>47</v>
      </c>
      <c r="C279" s="196" t="s">
        <v>46</v>
      </c>
      <c r="D279" s="202" t="s">
        <v>324</v>
      </c>
      <c r="E279" s="321">
        <v>5</v>
      </c>
      <c r="F279" s="319">
        <v>16.117647058823529</v>
      </c>
      <c r="G279" s="198" t="s">
        <v>8444</v>
      </c>
      <c r="H279" s="201">
        <v>0</v>
      </c>
      <c r="I279" s="200">
        <v>41552</v>
      </c>
      <c r="J279" s="319">
        <f t="shared" si="5"/>
        <v>3.6999999999999993</v>
      </c>
      <c r="K279" s="198">
        <v>11.790000000000001</v>
      </c>
      <c r="L279" s="198"/>
      <c r="M279" s="198" t="s">
        <v>2395</v>
      </c>
      <c r="N279" s="198"/>
      <c r="O279" s="198"/>
      <c r="P279" s="198"/>
      <c r="Q279" s="169"/>
      <c r="R279" s="169"/>
      <c r="S279" s="169"/>
      <c r="T279" s="169"/>
      <c r="U279" s="170"/>
    </row>
    <row r="280" spans="1:41" ht="20.100000000000001" customHeight="1">
      <c r="A280" s="202" t="s">
        <v>1021</v>
      </c>
      <c r="B280" s="176">
        <v>852669052155</v>
      </c>
      <c r="C280" s="196" t="s">
        <v>1017</v>
      </c>
      <c r="D280" s="202" t="s">
        <v>365</v>
      </c>
      <c r="E280" s="321">
        <v>5</v>
      </c>
      <c r="F280" s="319">
        <v>16.117647058823529</v>
      </c>
      <c r="G280" s="198" t="s">
        <v>8444</v>
      </c>
      <c r="H280" s="201">
        <v>0</v>
      </c>
      <c r="I280" s="200">
        <v>41552</v>
      </c>
      <c r="J280" s="319">
        <f t="shared" si="5"/>
        <v>3.6999999999999993</v>
      </c>
      <c r="K280" s="198">
        <v>11.790000000000001</v>
      </c>
      <c r="L280" s="198"/>
      <c r="M280" s="198" t="s">
        <v>2395</v>
      </c>
      <c r="N280" s="198"/>
      <c r="O280" s="198"/>
      <c r="P280" s="198"/>
      <c r="Q280" s="169"/>
      <c r="R280" s="169"/>
      <c r="S280" s="169"/>
      <c r="T280" s="169"/>
      <c r="U280" s="170"/>
    </row>
    <row r="281" spans="1:41" ht="20.100000000000001" customHeight="1">
      <c r="A281" s="201" t="s">
        <v>1022</v>
      </c>
      <c r="B281" s="176">
        <v>852669052162</v>
      </c>
      <c r="C281" s="196" t="s">
        <v>1018</v>
      </c>
      <c r="D281" s="202" t="s">
        <v>373</v>
      </c>
      <c r="E281" s="321">
        <v>5</v>
      </c>
      <c r="F281" s="319">
        <v>16.117647058823529</v>
      </c>
      <c r="G281" s="198" t="s">
        <v>8444</v>
      </c>
      <c r="H281" s="201">
        <v>0</v>
      </c>
      <c r="I281" s="200">
        <v>41552</v>
      </c>
      <c r="J281" s="319">
        <f t="shared" si="5"/>
        <v>3.6999999999999993</v>
      </c>
      <c r="K281" s="198">
        <v>11.790000000000001</v>
      </c>
      <c r="L281" s="198"/>
      <c r="M281" s="198" t="s">
        <v>2395</v>
      </c>
      <c r="N281" s="198"/>
      <c r="O281" s="198"/>
      <c r="P281" s="198"/>
      <c r="Q281" s="169"/>
      <c r="R281" s="169"/>
      <c r="S281" s="169"/>
      <c r="T281" s="169"/>
      <c r="U281" s="170"/>
    </row>
    <row r="282" spans="1:41" ht="20.100000000000001" customHeight="1">
      <c r="A282" s="202" t="s">
        <v>1023</v>
      </c>
      <c r="B282" s="176">
        <v>852669052179</v>
      </c>
      <c r="C282" s="196" t="s">
        <v>1019</v>
      </c>
      <c r="D282" s="202"/>
      <c r="E282" s="321">
        <v>5</v>
      </c>
      <c r="F282" s="319">
        <v>16.117647058823529</v>
      </c>
      <c r="G282" s="198" t="s">
        <v>8444</v>
      </c>
      <c r="H282" s="201">
        <v>0</v>
      </c>
      <c r="I282" s="200">
        <v>41552</v>
      </c>
      <c r="J282" s="319">
        <f t="shared" si="5"/>
        <v>3.6999999999999993</v>
      </c>
      <c r="K282" s="198">
        <v>11.790000000000001</v>
      </c>
      <c r="L282" s="198"/>
      <c r="M282" s="198" t="s">
        <v>2395</v>
      </c>
      <c r="N282" s="198"/>
      <c r="O282" s="198"/>
      <c r="P282" s="198"/>
      <c r="Q282" s="169"/>
      <c r="R282" s="169"/>
      <c r="S282" s="169"/>
      <c r="T282" s="169"/>
      <c r="U282" s="170"/>
    </row>
    <row r="283" spans="1:41" ht="20.100000000000001" customHeight="1">
      <c r="A283" s="201" t="s">
        <v>1024</v>
      </c>
      <c r="B283" s="176">
        <v>852669052186</v>
      </c>
      <c r="C283" s="196" t="s">
        <v>1020</v>
      </c>
      <c r="D283" s="202" t="s">
        <v>926</v>
      </c>
      <c r="E283" s="321">
        <v>5</v>
      </c>
      <c r="F283" s="319">
        <v>16.117647058823529</v>
      </c>
      <c r="G283" s="198" t="s">
        <v>8444</v>
      </c>
      <c r="H283" s="201">
        <v>0</v>
      </c>
      <c r="I283" s="200">
        <v>41552</v>
      </c>
      <c r="J283" s="319">
        <f t="shared" si="5"/>
        <v>3.6999999999999993</v>
      </c>
      <c r="K283" s="198">
        <v>11.790000000000001</v>
      </c>
      <c r="L283" s="198"/>
      <c r="M283" s="198" t="s">
        <v>2395</v>
      </c>
      <c r="N283" s="198"/>
      <c r="O283" s="198"/>
      <c r="P283" s="198"/>
      <c r="Q283" s="169"/>
      <c r="R283" s="169"/>
      <c r="S283" s="169"/>
      <c r="T283" s="169"/>
      <c r="U283" s="170"/>
    </row>
    <row r="284" spans="1:41" ht="20.100000000000001" customHeight="1">
      <c r="A284" s="201" t="s">
        <v>45</v>
      </c>
      <c r="B284" s="180" t="s">
        <v>44</v>
      </c>
      <c r="C284" s="196" t="s">
        <v>43</v>
      </c>
      <c r="D284" s="202" t="s">
        <v>286</v>
      </c>
      <c r="E284" s="321">
        <v>5</v>
      </c>
      <c r="F284" s="319">
        <v>16.117647058823529</v>
      </c>
      <c r="G284" s="198" t="s">
        <v>8444</v>
      </c>
      <c r="H284" s="201">
        <v>0</v>
      </c>
      <c r="I284" s="200">
        <v>41552</v>
      </c>
      <c r="J284" s="319">
        <f t="shared" si="5"/>
        <v>3.6999999999999993</v>
      </c>
      <c r="K284" s="198">
        <v>11.790000000000001</v>
      </c>
      <c r="L284" s="198"/>
      <c r="M284" s="198" t="s">
        <v>2395</v>
      </c>
      <c r="N284" s="198"/>
      <c r="O284" s="198"/>
      <c r="P284" s="198"/>
      <c r="Q284" s="169"/>
      <c r="R284" s="169"/>
      <c r="S284" s="169"/>
      <c r="T284" s="169"/>
      <c r="U284" s="170"/>
    </row>
    <row r="285" spans="1:41" ht="20.100000000000001" customHeight="1">
      <c r="A285" s="201" t="s">
        <v>42</v>
      </c>
      <c r="B285" s="180" t="s">
        <v>41</v>
      </c>
      <c r="C285" s="196" t="s">
        <v>40</v>
      </c>
      <c r="D285" s="202" t="s">
        <v>282</v>
      </c>
      <c r="E285" s="321">
        <v>5</v>
      </c>
      <c r="F285" s="319">
        <v>16.117647058823529</v>
      </c>
      <c r="G285" s="198" t="s">
        <v>8444</v>
      </c>
      <c r="H285" s="201">
        <v>0</v>
      </c>
      <c r="I285" s="200">
        <v>41552</v>
      </c>
      <c r="J285" s="319">
        <f t="shared" si="5"/>
        <v>3.6999999999999993</v>
      </c>
      <c r="K285" s="198">
        <v>11.790000000000001</v>
      </c>
      <c r="L285" s="198"/>
      <c r="M285" s="198" t="s">
        <v>2395</v>
      </c>
      <c r="N285" s="198"/>
      <c r="O285" s="198"/>
      <c r="P285" s="198"/>
      <c r="Q285" s="169"/>
      <c r="R285" s="169"/>
      <c r="S285" s="169"/>
      <c r="T285" s="169"/>
      <c r="U285" s="170"/>
    </row>
    <row r="286" spans="1:41" ht="20.100000000000001" customHeight="1">
      <c r="A286" s="201" t="s">
        <v>39</v>
      </c>
      <c r="B286" s="180" t="s">
        <v>38</v>
      </c>
      <c r="C286" s="196" t="s">
        <v>37</v>
      </c>
      <c r="D286" s="202" t="s">
        <v>328</v>
      </c>
      <c r="E286" s="321">
        <v>5</v>
      </c>
      <c r="F286" s="319">
        <v>16.117647058823529</v>
      </c>
      <c r="G286" s="198" t="s">
        <v>8444</v>
      </c>
      <c r="H286" s="201">
        <v>0</v>
      </c>
      <c r="I286" s="200">
        <v>41552</v>
      </c>
      <c r="J286" s="319">
        <f t="shared" si="5"/>
        <v>3.6999999999999993</v>
      </c>
      <c r="K286" s="198">
        <v>11.790000000000001</v>
      </c>
      <c r="L286" s="198"/>
      <c r="M286" s="198" t="s">
        <v>2395</v>
      </c>
      <c r="N286" s="198"/>
      <c r="O286" s="198"/>
      <c r="P286" s="198"/>
      <c r="Q286" s="169"/>
      <c r="R286" s="169"/>
      <c r="S286" s="169"/>
      <c r="T286" s="169"/>
      <c r="U286" s="170"/>
    </row>
    <row r="287" spans="1:41" ht="20.100000000000001" customHeight="1">
      <c r="A287" s="331">
        <v>79</v>
      </c>
      <c r="B287" s="178"/>
      <c r="C287" s="196"/>
      <c r="D287" s="202" t="s">
        <v>150</v>
      </c>
      <c r="E287" s="198"/>
      <c r="F287" s="319" t="s">
        <v>17578</v>
      </c>
      <c r="G287" s="198" t="s">
        <v>8444</v>
      </c>
      <c r="H287" s="201">
        <v>0</v>
      </c>
      <c r="I287" s="200">
        <v>41552</v>
      </c>
      <c r="J287" s="319" t="e">
        <f t="shared" si="5"/>
        <v>#VALUE!</v>
      </c>
      <c r="K287" s="198"/>
      <c r="L287" s="198"/>
      <c r="M287" s="198" t="s">
        <v>2395</v>
      </c>
      <c r="N287" s="198"/>
      <c r="O287" s="198"/>
      <c r="P287" s="198"/>
      <c r="Q287" s="169"/>
      <c r="R287" s="169"/>
      <c r="S287" s="169"/>
      <c r="T287" s="169"/>
      <c r="U287" s="170"/>
    </row>
    <row r="288" spans="1:41" ht="20.100000000000001" customHeight="1">
      <c r="A288" s="201" t="s">
        <v>1611</v>
      </c>
      <c r="B288" s="183">
        <v>852669048677</v>
      </c>
      <c r="C288" s="179" t="s">
        <v>1607</v>
      </c>
      <c r="D288" s="215" t="s">
        <v>1612</v>
      </c>
      <c r="E288" s="198"/>
      <c r="F288" s="319">
        <v>22</v>
      </c>
      <c r="G288" s="198" t="s">
        <v>8444</v>
      </c>
      <c r="H288" s="206">
        <v>0</v>
      </c>
      <c r="I288" s="200">
        <v>41578</v>
      </c>
      <c r="J288" s="319">
        <f t="shared" si="5"/>
        <v>13.7</v>
      </c>
      <c r="K288" s="198"/>
      <c r="L288" s="198"/>
      <c r="M288" s="198" t="s">
        <v>2395</v>
      </c>
      <c r="N288" s="198"/>
      <c r="O288" s="198"/>
      <c r="P288" s="198"/>
      <c r="Q288" s="169"/>
      <c r="R288" s="169"/>
      <c r="S288" s="169"/>
      <c r="T288" s="169"/>
      <c r="U288" s="170"/>
    </row>
    <row r="289" spans="1:21" ht="20.100000000000001" customHeight="1">
      <c r="A289" s="201" t="s">
        <v>1613</v>
      </c>
      <c r="B289" s="183">
        <v>852669048684</v>
      </c>
      <c r="C289" s="179" t="s">
        <v>1608</v>
      </c>
      <c r="D289" s="215" t="s">
        <v>1612</v>
      </c>
      <c r="E289" s="198"/>
      <c r="F289" s="319">
        <v>15.99</v>
      </c>
      <c r="G289" s="198" t="s">
        <v>8444</v>
      </c>
      <c r="H289" s="206">
        <v>0</v>
      </c>
      <c r="I289" s="200">
        <v>41578</v>
      </c>
      <c r="J289" s="319">
        <f t="shared" si="5"/>
        <v>8.5914999999999999</v>
      </c>
      <c r="K289" s="198"/>
      <c r="L289" s="198"/>
      <c r="M289" s="198" t="s">
        <v>2395</v>
      </c>
      <c r="N289" s="198"/>
      <c r="O289" s="198"/>
      <c r="P289" s="198"/>
      <c r="Q289" s="169"/>
      <c r="R289" s="169"/>
      <c r="S289" s="169"/>
      <c r="T289" s="169"/>
      <c r="U289" s="170"/>
    </row>
    <row r="290" spans="1:21" ht="20.100000000000001" customHeight="1">
      <c r="A290" s="201" t="s">
        <v>1615</v>
      </c>
      <c r="B290" s="183">
        <v>852669048707</v>
      </c>
      <c r="C290" s="179" t="s">
        <v>1606</v>
      </c>
      <c r="D290" s="215" t="s">
        <v>1612</v>
      </c>
      <c r="E290" s="198"/>
      <c r="F290" s="319">
        <v>15.99</v>
      </c>
      <c r="G290" s="198" t="s">
        <v>8444</v>
      </c>
      <c r="H290" s="206">
        <v>0</v>
      </c>
      <c r="I290" s="200">
        <v>41578</v>
      </c>
      <c r="J290" s="319">
        <f t="shared" si="5"/>
        <v>8.5914999999999999</v>
      </c>
      <c r="K290" s="198"/>
      <c r="L290" s="198"/>
      <c r="M290" s="198" t="s">
        <v>2395</v>
      </c>
      <c r="N290" s="198"/>
      <c r="O290" s="198"/>
      <c r="P290" s="198"/>
      <c r="Q290" s="169"/>
      <c r="R290" s="169"/>
      <c r="S290" s="169"/>
      <c r="T290" s="169"/>
      <c r="U290" s="170"/>
    </row>
    <row r="291" spans="1:21" ht="20.100000000000001" customHeight="1">
      <c r="A291" s="201" t="s">
        <v>1616</v>
      </c>
      <c r="B291" s="183">
        <v>852669048714</v>
      </c>
      <c r="C291" s="179" t="s">
        <v>1609</v>
      </c>
      <c r="D291" s="215" t="s">
        <v>1612</v>
      </c>
      <c r="E291" s="198"/>
      <c r="F291" s="319">
        <v>22</v>
      </c>
      <c r="G291" s="198" t="s">
        <v>8444</v>
      </c>
      <c r="H291" s="206">
        <v>0</v>
      </c>
      <c r="I291" s="200">
        <v>41578</v>
      </c>
      <c r="J291" s="319">
        <f t="shared" si="5"/>
        <v>13.7</v>
      </c>
      <c r="K291" s="198"/>
      <c r="L291" s="198"/>
      <c r="M291" s="198" t="s">
        <v>2395</v>
      </c>
      <c r="N291" s="198"/>
      <c r="O291" s="198"/>
      <c r="P291" s="198"/>
      <c r="Q291" s="169"/>
      <c r="R291" s="169"/>
      <c r="S291" s="169"/>
      <c r="T291" s="169"/>
      <c r="U291" s="170"/>
    </row>
    <row r="292" spans="1:21" ht="20.100000000000001" customHeight="1">
      <c r="A292" s="201" t="s">
        <v>1614</v>
      </c>
      <c r="B292" s="183">
        <v>852669048691</v>
      </c>
      <c r="C292" s="179" t="s">
        <v>1610</v>
      </c>
      <c r="D292" s="215" t="s">
        <v>1612</v>
      </c>
      <c r="E292" s="321">
        <v>2</v>
      </c>
      <c r="F292" s="319">
        <v>15.99</v>
      </c>
      <c r="G292" s="198" t="s">
        <v>8444</v>
      </c>
      <c r="H292" s="206">
        <v>0</v>
      </c>
      <c r="I292" s="200">
        <v>41578</v>
      </c>
      <c r="J292" s="319">
        <f t="shared" si="5"/>
        <v>6.5914999999999999</v>
      </c>
      <c r="K292" s="198"/>
      <c r="L292" s="198"/>
      <c r="M292" s="198" t="s">
        <v>2395</v>
      </c>
      <c r="N292" s="198"/>
      <c r="O292" s="198"/>
      <c r="P292" s="198"/>
      <c r="Q292" s="169"/>
      <c r="R292" s="169"/>
      <c r="S292" s="169"/>
      <c r="T292" s="169"/>
      <c r="U292" s="170"/>
    </row>
    <row r="293" spans="1:21" ht="20.100000000000001" customHeight="1">
      <c r="A293" s="331">
        <v>80</v>
      </c>
      <c r="B293" s="178"/>
      <c r="C293" s="196"/>
      <c r="D293" s="202" t="s">
        <v>150</v>
      </c>
      <c r="E293" s="198"/>
      <c r="F293" s="319" t="s">
        <v>17578</v>
      </c>
      <c r="G293" s="198" t="s">
        <v>8444</v>
      </c>
      <c r="H293" s="201">
        <v>0</v>
      </c>
      <c r="I293" s="200">
        <v>41552</v>
      </c>
      <c r="J293" s="319" t="e">
        <f t="shared" si="5"/>
        <v>#VALUE!</v>
      </c>
      <c r="K293" s="198"/>
      <c r="L293" s="198"/>
      <c r="M293" s="198" t="s">
        <v>2395</v>
      </c>
      <c r="N293" s="198"/>
      <c r="O293" s="198"/>
      <c r="P293" s="198"/>
      <c r="Q293" s="169"/>
      <c r="R293" s="169"/>
      <c r="S293" s="169"/>
      <c r="T293" s="169"/>
      <c r="U293" s="170"/>
    </row>
    <row r="294" spans="1:21" ht="20.100000000000001" customHeight="1">
      <c r="A294" s="201" t="s">
        <v>823</v>
      </c>
      <c r="B294" s="184">
        <v>852669057495</v>
      </c>
      <c r="C294" s="179" t="s">
        <v>2177</v>
      </c>
      <c r="D294" s="202"/>
      <c r="E294" s="322"/>
      <c r="F294" s="319">
        <v>16.990000000000002</v>
      </c>
      <c r="G294" s="198" t="s">
        <v>8444</v>
      </c>
      <c r="H294" s="206">
        <v>0</v>
      </c>
      <c r="I294" s="200">
        <v>41578</v>
      </c>
      <c r="J294" s="319">
        <f t="shared" si="5"/>
        <v>9.4415000000000013</v>
      </c>
      <c r="K294" s="198"/>
      <c r="L294" s="198"/>
      <c r="M294" s="198" t="s">
        <v>2395</v>
      </c>
      <c r="N294" s="198"/>
      <c r="O294" s="198"/>
      <c r="P294" s="198"/>
      <c r="Q294" s="169"/>
      <c r="R294" s="169"/>
      <c r="S294" s="169"/>
      <c r="T294" s="169"/>
      <c r="U294" s="170"/>
    </row>
    <row r="295" spans="1:21" ht="20.100000000000001" customHeight="1">
      <c r="A295" s="201" t="s">
        <v>2181</v>
      </c>
      <c r="B295" s="184" t="s">
        <v>2184</v>
      </c>
      <c r="C295" s="179" t="s">
        <v>2178</v>
      </c>
      <c r="D295" s="202"/>
      <c r="E295" s="322"/>
      <c r="F295" s="319">
        <v>16.990000000000002</v>
      </c>
      <c r="G295" s="198" t="s">
        <v>8444</v>
      </c>
      <c r="H295" s="206">
        <v>0</v>
      </c>
      <c r="I295" s="200">
        <v>41578</v>
      </c>
      <c r="J295" s="319">
        <f t="shared" si="5"/>
        <v>9.4415000000000013</v>
      </c>
      <c r="K295" s="198"/>
      <c r="L295" s="198"/>
      <c r="M295" s="198" t="s">
        <v>2395</v>
      </c>
      <c r="N295" s="198"/>
      <c r="O295" s="198"/>
      <c r="P295" s="198"/>
      <c r="Q295" s="169"/>
      <c r="R295" s="169"/>
      <c r="S295" s="169"/>
      <c r="T295" s="169"/>
      <c r="U295" s="170"/>
    </row>
    <row r="296" spans="1:21" ht="20.100000000000001" customHeight="1">
      <c r="A296" s="201" t="s">
        <v>2182</v>
      </c>
      <c r="B296" s="184">
        <v>852669057488</v>
      </c>
      <c r="C296" s="179" t="s">
        <v>2179</v>
      </c>
      <c r="D296" s="202"/>
      <c r="E296" s="322"/>
      <c r="F296" s="319">
        <v>16.990000000000002</v>
      </c>
      <c r="G296" s="198" t="s">
        <v>8444</v>
      </c>
      <c r="H296" s="206">
        <v>0</v>
      </c>
      <c r="I296" s="200">
        <v>41578</v>
      </c>
      <c r="J296" s="319">
        <f t="shared" si="5"/>
        <v>9.4415000000000013</v>
      </c>
      <c r="K296" s="198"/>
      <c r="L296" s="198"/>
      <c r="M296" s="198" t="s">
        <v>2395</v>
      </c>
      <c r="N296" s="198"/>
      <c r="O296" s="198"/>
      <c r="P296" s="198"/>
      <c r="Q296" s="169"/>
      <c r="R296" s="169"/>
      <c r="S296" s="169"/>
      <c r="T296" s="169"/>
      <c r="U296" s="170"/>
    </row>
    <row r="297" spans="1:21" ht="20.100000000000001" customHeight="1">
      <c r="A297" s="201" t="s">
        <v>2183</v>
      </c>
      <c r="B297" s="184">
        <v>852669057471</v>
      </c>
      <c r="C297" s="179" t="s">
        <v>2180</v>
      </c>
      <c r="D297" s="202"/>
      <c r="E297" s="322"/>
      <c r="F297" s="319">
        <v>16.990000000000002</v>
      </c>
      <c r="G297" s="198" t="s">
        <v>8444</v>
      </c>
      <c r="H297" s="206">
        <v>0</v>
      </c>
      <c r="I297" s="200">
        <v>41578</v>
      </c>
      <c r="J297" s="319">
        <f t="shared" si="5"/>
        <v>9.4415000000000013</v>
      </c>
      <c r="K297" s="198"/>
      <c r="L297" s="198"/>
      <c r="M297" s="198" t="s">
        <v>2395</v>
      </c>
      <c r="N297" s="198"/>
      <c r="O297" s="198"/>
      <c r="P297" s="198"/>
      <c r="Q297" s="169"/>
      <c r="R297" s="169"/>
      <c r="S297" s="169"/>
      <c r="T297" s="169"/>
      <c r="U297" s="170"/>
    </row>
    <row r="298" spans="1:21" ht="20.100000000000001" customHeight="1">
      <c r="A298" s="331">
        <v>81</v>
      </c>
      <c r="B298" s="178"/>
      <c r="C298" s="196"/>
      <c r="D298" s="216" t="s">
        <v>1344</v>
      </c>
      <c r="E298" s="198"/>
      <c r="F298" s="319" t="s">
        <v>17578</v>
      </c>
      <c r="G298" s="198" t="s">
        <v>8444</v>
      </c>
      <c r="H298" s="201">
        <v>0</v>
      </c>
      <c r="I298" s="200"/>
      <c r="J298" s="319" t="e">
        <f t="shared" si="5"/>
        <v>#VALUE!</v>
      </c>
      <c r="K298" s="198"/>
      <c r="L298" s="198"/>
      <c r="M298" s="198" t="s">
        <v>2395</v>
      </c>
      <c r="N298" s="198"/>
      <c r="O298" s="198"/>
      <c r="P298" s="198"/>
      <c r="Q298" s="169"/>
      <c r="R298" s="169"/>
      <c r="S298" s="169"/>
      <c r="T298" s="169"/>
      <c r="U298" s="170"/>
    </row>
    <row r="299" spans="1:21" ht="20.100000000000001" customHeight="1">
      <c r="A299" s="201" t="s">
        <v>824</v>
      </c>
      <c r="B299" s="182" t="s">
        <v>620</v>
      </c>
      <c r="C299" s="196" t="s">
        <v>36</v>
      </c>
      <c r="D299" s="202" t="s">
        <v>286</v>
      </c>
      <c r="E299" s="324">
        <v>10</v>
      </c>
      <c r="F299" s="319">
        <v>27</v>
      </c>
      <c r="G299" s="198" t="s">
        <v>8444</v>
      </c>
      <c r="H299" s="199">
        <v>3</v>
      </c>
      <c r="I299" s="200">
        <v>41552</v>
      </c>
      <c r="J299" s="319">
        <f t="shared" si="5"/>
        <v>7.9499999999999993</v>
      </c>
      <c r="K299" s="198"/>
      <c r="L299" s="198"/>
      <c r="M299" s="198" t="s">
        <v>2395</v>
      </c>
      <c r="N299" s="198"/>
      <c r="O299" s="198"/>
      <c r="P299" s="198"/>
      <c r="Q299" s="169"/>
      <c r="R299" s="169"/>
      <c r="S299" s="169"/>
      <c r="T299" s="169"/>
      <c r="U299" s="170"/>
    </row>
    <row r="300" spans="1:21" ht="20.100000000000001" customHeight="1">
      <c r="A300" s="201" t="s">
        <v>825</v>
      </c>
      <c r="B300" s="182" t="s">
        <v>619</v>
      </c>
      <c r="C300" s="196" t="s">
        <v>35</v>
      </c>
      <c r="D300" s="202" t="s">
        <v>299</v>
      </c>
      <c r="E300" s="198"/>
      <c r="F300" s="319">
        <v>27</v>
      </c>
      <c r="G300" s="198" t="s">
        <v>8444</v>
      </c>
      <c r="H300" s="201">
        <v>0</v>
      </c>
      <c r="I300" s="200">
        <v>41552</v>
      </c>
      <c r="J300" s="319">
        <f t="shared" si="5"/>
        <v>17.95</v>
      </c>
      <c r="K300" s="198"/>
      <c r="L300" s="198"/>
      <c r="M300" s="198" t="s">
        <v>2395</v>
      </c>
      <c r="N300" s="198"/>
      <c r="O300" s="198"/>
      <c r="P300" s="198"/>
      <c r="Q300" s="169"/>
      <c r="R300" s="169"/>
      <c r="S300" s="169"/>
      <c r="T300" s="169"/>
      <c r="U300" s="170"/>
    </row>
    <row r="301" spans="1:21" ht="20.100000000000001" customHeight="1">
      <c r="A301" s="331">
        <v>82</v>
      </c>
      <c r="B301" s="178"/>
      <c r="C301" s="196"/>
      <c r="D301" s="195" t="s">
        <v>904</v>
      </c>
      <c r="E301" s="198"/>
      <c r="F301" s="319" t="s">
        <v>17578</v>
      </c>
      <c r="G301" s="198" t="s">
        <v>8444</v>
      </c>
      <c r="H301" s="201">
        <v>0</v>
      </c>
      <c r="I301" s="200"/>
      <c r="J301" s="319" t="e">
        <f t="shared" si="5"/>
        <v>#VALUE!</v>
      </c>
      <c r="K301" s="198"/>
      <c r="L301" s="198"/>
      <c r="M301" s="198" t="s">
        <v>2395</v>
      </c>
      <c r="N301" s="198"/>
      <c r="O301" s="198"/>
      <c r="P301" s="198"/>
      <c r="Q301" s="169"/>
      <c r="R301" s="169"/>
      <c r="S301" s="169"/>
      <c r="T301" s="169"/>
      <c r="U301" s="170"/>
    </row>
    <row r="302" spans="1:21" ht="20.100000000000001" customHeight="1">
      <c r="A302" s="201" t="s">
        <v>826</v>
      </c>
      <c r="B302" s="178" t="s">
        <v>795</v>
      </c>
      <c r="C302" s="196" t="s">
        <v>34</v>
      </c>
      <c r="D302" s="202"/>
      <c r="E302" s="324">
        <v>3</v>
      </c>
      <c r="F302" s="319">
        <v>20.823529411764707</v>
      </c>
      <c r="G302" s="198" t="s">
        <v>8444</v>
      </c>
      <c r="H302" s="199">
        <v>29</v>
      </c>
      <c r="I302" s="200">
        <v>41552</v>
      </c>
      <c r="J302" s="319">
        <f t="shared" si="5"/>
        <v>9.6999999999999993</v>
      </c>
      <c r="K302" s="198">
        <v>15.290000000000001</v>
      </c>
      <c r="L302" s="198"/>
      <c r="M302" s="198" t="s">
        <v>2395</v>
      </c>
      <c r="N302" s="198"/>
      <c r="O302" s="198"/>
      <c r="P302" s="198"/>
      <c r="Q302" s="169"/>
      <c r="R302" s="169"/>
      <c r="S302" s="169"/>
      <c r="T302" s="169"/>
      <c r="U302" s="170"/>
    </row>
    <row r="303" spans="1:21" ht="20.100000000000001" customHeight="1">
      <c r="A303" s="201" t="s">
        <v>827</v>
      </c>
      <c r="B303" s="178" t="s">
        <v>796</v>
      </c>
      <c r="C303" s="196" t="s">
        <v>33</v>
      </c>
      <c r="D303" s="202"/>
      <c r="E303" s="198">
        <v>11</v>
      </c>
      <c r="F303" s="319">
        <v>29.058823529411764</v>
      </c>
      <c r="G303" s="198" t="s">
        <v>8444</v>
      </c>
      <c r="H303" s="201">
        <v>0</v>
      </c>
      <c r="I303" s="200">
        <v>41552</v>
      </c>
      <c r="J303" s="319">
        <f t="shared" si="5"/>
        <v>8.6999999999999993</v>
      </c>
      <c r="K303" s="198">
        <v>18.79</v>
      </c>
      <c r="L303" s="198"/>
      <c r="M303" s="198" t="s">
        <v>2395</v>
      </c>
      <c r="N303" s="198"/>
      <c r="O303" s="198"/>
      <c r="P303" s="198"/>
      <c r="Q303" s="169"/>
      <c r="R303" s="169"/>
      <c r="S303" s="169"/>
      <c r="T303" s="169"/>
      <c r="U303" s="170"/>
    </row>
    <row r="304" spans="1:21" ht="20.100000000000001" customHeight="1">
      <c r="A304" s="201" t="s">
        <v>828</v>
      </c>
      <c r="B304" s="178" t="s">
        <v>794</v>
      </c>
      <c r="C304" s="196" t="s">
        <v>32</v>
      </c>
      <c r="D304" s="202"/>
      <c r="E304" s="321">
        <v>8</v>
      </c>
      <c r="F304" s="319">
        <v>20.823529411764707</v>
      </c>
      <c r="G304" s="198" t="s">
        <v>8444</v>
      </c>
      <c r="H304" s="201">
        <v>0</v>
      </c>
      <c r="I304" s="200">
        <v>41552</v>
      </c>
      <c r="J304" s="319">
        <f t="shared" si="5"/>
        <v>4.6999999999999993</v>
      </c>
      <c r="K304" s="198">
        <v>15.290000000000001</v>
      </c>
      <c r="L304" s="198"/>
      <c r="M304" s="198" t="s">
        <v>2395</v>
      </c>
      <c r="N304" s="198"/>
      <c r="O304" s="198"/>
      <c r="P304" s="198"/>
      <c r="Q304" s="169"/>
      <c r="R304" s="169"/>
      <c r="S304" s="169"/>
      <c r="T304" s="169"/>
      <c r="U304" s="170"/>
    </row>
    <row r="305" spans="1:21" ht="20.100000000000001" customHeight="1">
      <c r="A305" s="201" t="s">
        <v>829</v>
      </c>
      <c r="B305" s="178" t="s">
        <v>797</v>
      </c>
      <c r="C305" s="196" t="s">
        <v>31</v>
      </c>
      <c r="D305" s="202"/>
      <c r="E305" s="198">
        <v>11</v>
      </c>
      <c r="F305" s="319">
        <v>29.058823529411764</v>
      </c>
      <c r="G305" s="198" t="s">
        <v>8444</v>
      </c>
      <c r="H305" s="201">
        <v>0</v>
      </c>
      <c r="I305" s="200">
        <v>41552</v>
      </c>
      <c r="J305" s="319">
        <f t="shared" si="5"/>
        <v>8.6999999999999993</v>
      </c>
      <c r="K305" s="198">
        <v>18.79</v>
      </c>
      <c r="L305" s="198"/>
      <c r="M305" s="198" t="s">
        <v>2395</v>
      </c>
      <c r="N305" s="198"/>
      <c r="O305" s="198"/>
      <c r="P305" s="198"/>
      <c r="Q305" s="169"/>
      <c r="R305" s="169"/>
      <c r="S305" s="169"/>
      <c r="T305" s="169"/>
      <c r="U305" s="170"/>
    </row>
    <row r="306" spans="1:21" ht="20.100000000000001" customHeight="1">
      <c r="A306" s="201" t="s">
        <v>830</v>
      </c>
      <c r="B306" s="178" t="s">
        <v>793</v>
      </c>
      <c r="C306" s="196" t="s">
        <v>30</v>
      </c>
      <c r="D306" s="202"/>
      <c r="E306" s="321">
        <v>8</v>
      </c>
      <c r="F306" s="319">
        <v>20.823529411764707</v>
      </c>
      <c r="G306" s="198" t="s">
        <v>8444</v>
      </c>
      <c r="H306" s="201">
        <v>0</v>
      </c>
      <c r="I306" s="200">
        <v>41552</v>
      </c>
      <c r="J306" s="319">
        <f t="shared" si="5"/>
        <v>4.6999999999999993</v>
      </c>
      <c r="K306" s="198">
        <v>15.290000000000001</v>
      </c>
      <c r="L306" s="198"/>
      <c r="M306" s="198" t="s">
        <v>2395</v>
      </c>
      <c r="N306" s="198"/>
      <c r="O306" s="198"/>
      <c r="P306" s="198"/>
      <c r="Q306" s="169"/>
      <c r="R306" s="169"/>
      <c r="S306" s="169"/>
      <c r="T306" s="169"/>
      <c r="U306" s="170"/>
    </row>
    <row r="307" spans="1:21" ht="20.100000000000001" customHeight="1">
      <c r="A307" s="201" t="s">
        <v>831</v>
      </c>
      <c r="B307" s="178" t="s">
        <v>792</v>
      </c>
      <c r="C307" s="196" t="s">
        <v>29</v>
      </c>
      <c r="D307" s="202"/>
      <c r="E307" s="321">
        <v>8</v>
      </c>
      <c r="F307" s="319">
        <v>20.823529411764707</v>
      </c>
      <c r="G307" s="198" t="s">
        <v>8444</v>
      </c>
      <c r="H307" s="201">
        <v>0</v>
      </c>
      <c r="I307" s="200">
        <v>41552</v>
      </c>
      <c r="J307" s="319">
        <f t="shared" si="5"/>
        <v>4.6999999999999993</v>
      </c>
      <c r="K307" s="198">
        <v>15.290000000000001</v>
      </c>
      <c r="L307" s="198"/>
      <c r="M307" s="198" t="s">
        <v>2395</v>
      </c>
      <c r="N307" s="198"/>
      <c r="O307" s="198"/>
      <c r="P307" s="198"/>
      <c r="Q307" s="169"/>
      <c r="R307" s="169"/>
      <c r="S307" s="169"/>
      <c r="T307" s="169"/>
      <c r="U307" s="170"/>
    </row>
    <row r="308" spans="1:21" ht="20.100000000000001" customHeight="1">
      <c r="A308" s="331">
        <v>83</v>
      </c>
      <c r="B308" s="178"/>
      <c r="C308" s="196"/>
      <c r="D308" s="195" t="s">
        <v>1342</v>
      </c>
      <c r="E308" s="198"/>
      <c r="F308" s="319" t="s">
        <v>17578</v>
      </c>
      <c r="G308" s="198" t="s">
        <v>8444</v>
      </c>
      <c r="H308" s="201">
        <v>0</v>
      </c>
      <c r="I308" s="200"/>
      <c r="J308" s="319" t="e">
        <f t="shared" si="5"/>
        <v>#VALUE!</v>
      </c>
      <c r="K308" s="198"/>
      <c r="L308" s="198"/>
      <c r="M308" s="198" t="s">
        <v>2395</v>
      </c>
      <c r="N308" s="198"/>
      <c r="O308" s="198"/>
      <c r="P308" s="198"/>
      <c r="Q308" s="169"/>
      <c r="R308" s="169"/>
      <c r="S308" s="169"/>
      <c r="T308" s="169"/>
      <c r="U308" s="170"/>
    </row>
    <row r="309" spans="1:21" ht="20.100000000000001" customHeight="1">
      <c r="A309" s="201" t="s">
        <v>858</v>
      </c>
      <c r="B309" s="182" t="s">
        <v>624</v>
      </c>
      <c r="C309" s="196" t="s">
        <v>856</v>
      </c>
      <c r="D309" s="202" t="s">
        <v>1340</v>
      </c>
      <c r="E309" s="321">
        <v>1</v>
      </c>
      <c r="F309" s="319">
        <v>9.89</v>
      </c>
      <c r="G309" s="198" t="s">
        <v>8444</v>
      </c>
      <c r="H309" s="198">
        <v>364</v>
      </c>
      <c r="I309" s="200">
        <v>41552</v>
      </c>
      <c r="J309" s="319">
        <f t="shared" si="5"/>
        <v>2.4064999999999994</v>
      </c>
      <c r="K309" s="198">
        <v>7.0588235294117645</v>
      </c>
      <c r="L309" s="198" t="s">
        <v>731</v>
      </c>
      <c r="M309" s="198" t="s">
        <v>2395</v>
      </c>
      <c r="N309" s="198"/>
      <c r="O309" s="198"/>
      <c r="P309" s="198"/>
      <c r="Q309" s="169"/>
      <c r="R309" s="169"/>
      <c r="S309" s="169"/>
      <c r="T309" s="169"/>
      <c r="U309" s="170"/>
    </row>
    <row r="310" spans="1:21" ht="20.100000000000001" customHeight="1">
      <c r="A310" s="201" t="s">
        <v>859</v>
      </c>
      <c r="B310" s="182" t="s">
        <v>623</v>
      </c>
      <c r="C310" s="196" t="s">
        <v>857</v>
      </c>
      <c r="D310" s="202" t="s">
        <v>1341</v>
      </c>
      <c r="E310" s="321">
        <v>1</v>
      </c>
      <c r="F310" s="319">
        <v>9.89</v>
      </c>
      <c r="G310" s="198" t="s">
        <v>8444</v>
      </c>
      <c r="H310" s="201">
        <v>0</v>
      </c>
      <c r="I310" s="200">
        <v>41552</v>
      </c>
      <c r="J310" s="319">
        <f t="shared" si="5"/>
        <v>2.4064999999999994</v>
      </c>
      <c r="K310" s="198">
        <v>7.0588235294117645</v>
      </c>
      <c r="L310" s="198"/>
      <c r="M310" s="198" t="s">
        <v>2395</v>
      </c>
      <c r="N310" s="198"/>
      <c r="O310" s="198"/>
      <c r="P310" s="198"/>
      <c r="Q310" s="169"/>
      <c r="R310" s="169"/>
      <c r="S310" s="169"/>
      <c r="T310" s="169"/>
      <c r="U310" s="170"/>
    </row>
    <row r="311" spans="1:21" ht="20.100000000000001" customHeight="1">
      <c r="A311" s="331">
        <v>84</v>
      </c>
      <c r="B311" s="178"/>
      <c r="C311" s="196"/>
      <c r="D311" s="195" t="s">
        <v>905</v>
      </c>
      <c r="E311" s="198"/>
      <c r="F311" s="319" t="s">
        <v>17578</v>
      </c>
      <c r="G311" s="198" t="s">
        <v>8444</v>
      </c>
      <c r="H311" s="201">
        <v>0</v>
      </c>
      <c r="I311" s="200"/>
      <c r="J311" s="319" t="e">
        <f t="shared" si="5"/>
        <v>#VALUE!</v>
      </c>
      <c r="K311" s="198"/>
      <c r="L311" s="198"/>
      <c r="M311" s="198" t="s">
        <v>2395</v>
      </c>
      <c r="N311" s="198"/>
      <c r="O311" s="198"/>
      <c r="P311" s="198"/>
      <c r="Q311" s="169"/>
      <c r="R311" s="169"/>
      <c r="S311" s="169"/>
      <c r="T311" s="169"/>
      <c r="U311" s="170"/>
    </row>
    <row r="312" spans="1:21" ht="20.100000000000001" customHeight="1">
      <c r="A312" s="201" t="s">
        <v>860</v>
      </c>
      <c r="B312" s="178">
        <v>799872129185</v>
      </c>
      <c r="C312" s="196" t="s">
        <v>862</v>
      </c>
      <c r="D312" s="202" t="s">
        <v>328</v>
      </c>
      <c r="E312" s="198"/>
      <c r="F312" s="319">
        <v>19.5</v>
      </c>
      <c r="G312" s="198" t="s">
        <v>8444</v>
      </c>
      <c r="H312" s="201">
        <v>0</v>
      </c>
      <c r="I312" s="200">
        <v>41552</v>
      </c>
      <c r="J312" s="319">
        <f t="shared" si="5"/>
        <v>11.574999999999999</v>
      </c>
      <c r="K312" s="198"/>
      <c r="L312" s="198"/>
      <c r="M312" s="198" t="s">
        <v>2395</v>
      </c>
      <c r="N312" s="198"/>
      <c r="O312" s="198"/>
      <c r="P312" s="198"/>
      <c r="Q312" s="169"/>
      <c r="R312" s="169"/>
      <c r="S312" s="169"/>
      <c r="T312" s="169"/>
      <c r="U312" s="170"/>
    </row>
    <row r="313" spans="1:21" ht="20.100000000000001" customHeight="1">
      <c r="A313" s="201" t="s">
        <v>861</v>
      </c>
      <c r="B313" s="178">
        <v>799872129178</v>
      </c>
      <c r="C313" s="196" t="s">
        <v>863</v>
      </c>
      <c r="D313" s="202" t="s">
        <v>286</v>
      </c>
      <c r="E313" s="198"/>
      <c r="F313" s="319">
        <v>19.5</v>
      </c>
      <c r="G313" s="198" t="s">
        <v>8444</v>
      </c>
      <c r="H313" s="201">
        <v>0</v>
      </c>
      <c r="I313" s="200">
        <v>41552</v>
      </c>
      <c r="J313" s="319">
        <f t="shared" si="5"/>
        <v>11.574999999999999</v>
      </c>
      <c r="K313" s="198"/>
      <c r="L313" s="198"/>
      <c r="M313" s="198" t="s">
        <v>2395</v>
      </c>
      <c r="N313" s="198"/>
      <c r="O313" s="198"/>
      <c r="P313" s="198"/>
      <c r="Q313" s="169"/>
      <c r="R313" s="169"/>
      <c r="S313" s="169"/>
      <c r="T313" s="169"/>
      <c r="U313" s="170"/>
    </row>
    <row r="314" spans="1:21" ht="20.100000000000001" customHeight="1">
      <c r="A314" s="331">
        <v>85</v>
      </c>
      <c r="B314" s="178"/>
      <c r="C314" s="196"/>
      <c r="D314" s="202" t="s">
        <v>150</v>
      </c>
      <c r="E314" s="198"/>
      <c r="F314" s="319" t="s">
        <v>17578</v>
      </c>
      <c r="G314" s="198" t="s">
        <v>8444</v>
      </c>
      <c r="H314" s="201">
        <v>0</v>
      </c>
      <c r="I314" s="200"/>
      <c r="J314" s="319" t="e">
        <f t="shared" si="5"/>
        <v>#VALUE!</v>
      </c>
      <c r="K314" s="198"/>
      <c r="L314" s="198"/>
      <c r="M314" s="198" t="s">
        <v>2395</v>
      </c>
      <c r="N314" s="198"/>
      <c r="O314" s="198"/>
      <c r="P314" s="198"/>
      <c r="Q314" s="169"/>
      <c r="R314" s="169"/>
      <c r="S314" s="169"/>
      <c r="T314" s="169"/>
      <c r="U314" s="170"/>
    </row>
    <row r="315" spans="1:21" ht="20.100000000000001" customHeight="1">
      <c r="A315" s="201" t="s">
        <v>864</v>
      </c>
      <c r="B315" s="177">
        <v>852669049124</v>
      </c>
      <c r="C315" s="179" t="s">
        <v>2200</v>
      </c>
      <c r="D315" s="202"/>
      <c r="E315" s="325">
        <v>1</v>
      </c>
      <c r="F315" s="319">
        <v>13.89</v>
      </c>
      <c r="G315" s="198" t="s">
        <v>8444</v>
      </c>
      <c r="H315" s="207">
        <v>408</v>
      </c>
      <c r="I315" s="200">
        <v>41578</v>
      </c>
      <c r="J315" s="319">
        <f t="shared" si="5"/>
        <v>5.8064999999999998</v>
      </c>
      <c r="K315" s="198">
        <v>8.8235294117647065</v>
      </c>
      <c r="L315" s="198"/>
      <c r="M315" s="198" t="s">
        <v>2395</v>
      </c>
      <c r="N315" s="198"/>
      <c r="O315" s="198"/>
      <c r="P315" s="198"/>
      <c r="Q315" s="169"/>
      <c r="R315" s="169"/>
      <c r="S315" s="169"/>
      <c r="T315" s="169"/>
      <c r="U315" s="170"/>
    </row>
    <row r="316" spans="1:21" ht="20.100000000000001" customHeight="1">
      <c r="A316" s="201" t="s">
        <v>865</v>
      </c>
      <c r="B316" s="177">
        <v>852669049438</v>
      </c>
      <c r="C316" s="179" t="s">
        <v>2201</v>
      </c>
      <c r="D316" s="202"/>
      <c r="E316" s="325">
        <v>1</v>
      </c>
      <c r="F316" s="319">
        <v>13.89</v>
      </c>
      <c r="G316" s="198" t="s">
        <v>8444</v>
      </c>
      <c r="H316" s="207">
        <v>515</v>
      </c>
      <c r="I316" s="200">
        <v>41578</v>
      </c>
      <c r="J316" s="319">
        <f t="shared" si="5"/>
        <v>5.8064999999999998</v>
      </c>
      <c r="K316" s="198">
        <v>8.8235294117647065</v>
      </c>
      <c r="L316" s="198"/>
      <c r="M316" s="198" t="s">
        <v>2395</v>
      </c>
      <c r="N316" s="198"/>
      <c r="O316" s="198"/>
      <c r="P316" s="198"/>
      <c r="Q316" s="169"/>
      <c r="R316" s="169"/>
      <c r="S316" s="169"/>
      <c r="T316" s="169"/>
      <c r="U316" s="170"/>
    </row>
    <row r="317" spans="1:21" ht="20.100000000000001" customHeight="1">
      <c r="A317" s="331">
        <v>86</v>
      </c>
      <c r="B317" s="178"/>
      <c r="C317" s="196"/>
      <c r="D317" s="195" t="s">
        <v>1343</v>
      </c>
      <c r="E317" s="198"/>
      <c r="F317" s="319" t="s">
        <v>17578</v>
      </c>
      <c r="G317" s="198" t="s">
        <v>8444</v>
      </c>
      <c r="H317" s="201">
        <v>0</v>
      </c>
      <c r="I317" s="200"/>
      <c r="J317" s="319" t="e">
        <f t="shared" si="5"/>
        <v>#VALUE!</v>
      </c>
      <c r="K317" s="198"/>
      <c r="L317" s="198"/>
      <c r="M317" s="198" t="s">
        <v>2395</v>
      </c>
      <c r="N317" s="198"/>
      <c r="O317" s="198"/>
      <c r="P317" s="198"/>
      <c r="Q317" s="169"/>
      <c r="R317" s="169"/>
      <c r="S317" s="169"/>
      <c r="T317" s="169"/>
      <c r="U317" s="170"/>
    </row>
    <row r="318" spans="1:21" ht="20.100000000000001" customHeight="1">
      <c r="A318" s="201" t="s">
        <v>866</v>
      </c>
      <c r="B318" s="182" t="s">
        <v>622</v>
      </c>
      <c r="C318" s="196" t="s">
        <v>871</v>
      </c>
      <c r="D318" s="202"/>
      <c r="E318" s="198">
        <v>8</v>
      </c>
      <c r="F318" s="319">
        <v>20.823529411764707</v>
      </c>
      <c r="G318" s="198" t="s">
        <v>8444</v>
      </c>
      <c r="H318" s="201">
        <v>0</v>
      </c>
      <c r="I318" s="200">
        <v>41552</v>
      </c>
      <c r="J318" s="319">
        <f t="shared" si="5"/>
        <v>4.6999999999999993</v>
      </c>
      <c r="K318" s="198">
        <v>15.290000000000001</v>
      </c>
      <c r="L318" s="198"/>
      <c r="M318" s="198" t="s">
        <v>2395</v>
      </c>
      <c r="N318" s="198"/>
      <c r="O318" s="198"/>
      <c r="P318" s="198"/>
      <c r="Q318" s="169"/>
      <c r="R318" s="169"/>
      <c r="S318" s="169"/>
      <c r="T318" s="169"/>
      <c r="U318" s="170"/>
    </row>
    <row r="319" spans="1:21" ht="20.100000000000001" customHeight="1">
      <c r="A319" s="201" t="s">
        <v>867</v>
      </c>
      <c r="B319" s="182" t="s">
        <v>621</v>
      </c>
      <c r="C319" s="196" t="s">
        <v>872</v>
      </c>
      <c r="D319" s="202"/>
      <c r="E319" s="198"/>
      <c r="F319" s="319">
        <v>29.99</v>
      </c>
      <c r="G319" s="198" t="s">
        <v>8444</v>
      </c>
      <c r="H319" s="201">
        <v>0</v>
      </c>
      <c r="I319" s="200">
        <v>41552</v>
      </c>
      <c r="J319" s="319">
        <f t="shared" si="5"/>
        <v>20.491499999999998</v>
      </c>
      <c r="K319" s="198"/>
      <c r="L319" s="198"/>
      <c r="M319" s="198" t="s">
        <v>2395</v>
      </c>
      <c r="N319" s="198"/>
      <c r="O319" s="198"/>
      <c r="P319" s="198"/>
      <c r="Q319" s="169"/>
      <c r="R319" s="169"/>
      <c r="S319" s="169"/>
      <c r="T319" s="169"/>
      <c r="U319" s="170"/>
    </row>
    <row r="320" spans="1:21" ht="20.100000000000001" customHeight="1">
      <c r="A320" s="331">
        <v>87</v>
      </c>
      <c r="B320" s="178"/>
      <c r="C320" s="196"/>
      <c r="D320" s="202" t="s">
        <v>1336</v>
      </c>
      <c r="E320" s="198"/>
      <c r="F320" s="319" t="s">
        <v>17578</v>
      </c>
      <c r="G320" s="198" t="s">
        <v>8444</v>
      </c>
      <c r="H320" s="201">
        <v>0</v>
      </c>
      <c r="I320" s="200"/>
      <c r="J320" s="319" t="e">
        <f t="shared" si="5"/>
        <v>#VALUE!</v>
      </c>
      <c r="K320" s="198"/>
      <c r="L320" s="198"/>
      <c r="M320" s="198" t="s">
        <v>2395</v>
      </c>
      <c r="N320" s="198"/>
      <c r="O320" s="198"/>
      <c r="P320" s="198"/>
      <c r="Q320" s="169"/>
      <c r="R320" s="169"/>
      <c r="S320" s="169"/>
      <c r="T320" s="169"/>
      <c r="U320" s="170"/>
    </row>
    <row r="321" spans="1:21" ht="20.100000000000001" customHeight="1">
      <c r="A321" s="201" t="s">
        <v>868</v>
      </c>
      <c r="B321" s="217" t="s">
        <v>784</v>
      </c>
      <c r="C321" s="196" t="s">
        <v>873</v>
      </c>
      <c r="D321" s="202" t="s">
        <v>1336</v>
      </c>
      <c r="E321" s="321">
        <v>1</v>
      </c>
      <c r="F321" s="319">
        <v>14.99</v>
      </c>
      <c r="G321" s="198" t="s">
        <v>8444</v>
      </c>
      <c r="H321" s="198">
        <v>0</v>
      </c>
      <c r="I321" s="200">
        <v>41552</v>
      </c>
      <c r="J321" s="319">
        <f t="shared" si="5"/>
        <v>6.7415000000000003</v>
      </c>
      <c r="K321" s="198"/>
      <c r="L321" s="198" t="s">
        <v>731</v>
      </c>
      <c r="M321" s="198" t="s">
        <v>2395</v>
      </c>
      <c r="N321" s="198"/>
      <c r="O321" s="198"/>
      <c r="P321" s="198"/>
      <c r="Q321" s="169"/>
      <c r="R321" s="169"/>
      <c r="S321" s="169"/>
      <c r="T321" s="169"/>
      <c r="U321" s="170"/>
    </row>
    <row r="322" spans="1:21" ht="20.100000000000001" customHeight="1">
      <c r="A322" s="201" t="s">
        <v>869</v>
      </c>
      <c r="B322" s="217" t="s">
        <v>783</v>
      </c>
      <c r="C322" s="196" t="s">
        <v>874</v>
      </c>
      <c r="D322" s="202" t="s">
        <v>1336</v>
      </c>
      <c r="E322" s="321">
        <v>1</v>
      </c>
      <c r="F322" s="319">
        <v>14.99</v>
      </c>
      <c r="G322" s="198" t="s">
        <v>8444</v>
      </c>
      <c r="H322" s="198">
        <v>5</v>
      </c>
      <c r="I322" s="200">
        <v>41552</v>
      </c>
      <c r="J322" s="319">
        <f t="shared" si="5"/>
        <v>6.7415000000000003</v>
      </c>
      <c r="K322" s="198"/>
      <c r="L322" s="198" t="s">
        <v>731</v>
      </c>
      <c r="M322" s="198" t="s">
        <v>2395</v>
      </c>
      <c r="N322" s="198"/>
      <c r="O322" s="198"/>
      <c r="P322" s="198"/>
      <c r="Q322" s="169"/>
      <c r="R322" s="169"/>
      <c r="S322" s="169"/>
      <c r="T322" s="169"/>
      <c r="U322" s="170"/>
    </row>
    <row r="323" spans="1:21" ht="20.100000000000001" customHeight="1">
      <c r="A323" s="201" t="s">
        <v>870</v>
      </c>
      <c r="B323" s="217" t="s">
        <v>782</v>
      </c>
      <c r="C323" s="196" t="s">
        <v>875</v>
      </c>
      <c r="D323" s="202" t="s">
        <v>1336</v>
      </c>
      <c r="E323" s="321">
        <v>1</v>
      </c>
      <c r="F323" s="319">
        <v>14.99</v>
      </c>
      <c r="G323" s="198" t="s">
        <v>8444</v>
      </c>
      <c r="H323" s="198">
        <v>0</v>
      </c>
      <c r="I323" s="200">
        <v>41552</v>
      </c>
      <c r="J323" s="319">
        <f t="shared" si="5"/>
        <v>6.7415000000000003</v>
      </c>
      <c r="K323" s="198"/>
      <c r="L323" s="198" t="s">
        <v>731</v>
      </c>
      <c r="M323" s="198" t="s">
        <v>2395</v>
      </c>
      <c r="N323" s="198"/>
      <c r="O323" s="198"/>
      <c r="P323" s="198"/>
      <c r="Q323" s="169"/>
      <c r="R323" s="169"/>
      <c r="S323" s="169"/>
      <c r="T323" s="169"/>
      <c r="U323" s="170"/>
    </row>
    <row r="324" spans="1:21" ht="20.100000000000001" customHeight="1">
      <c r="A324" s="331">
        <v>88</v>
      </c>
      <c r="B324" s="178" t="s">
        <v>58</v>
      </c>
      <c r="C324" s="196" t="s">
        <v>6354</v>
      </c>
      <c r="D324" s="202" t="s">
        <v>150</v>
      </c>
      <c r="E324" s="321">
        <v>6</v>
      </c>
      <c r="F324" s="319" t="s">
        <v>17578</v>
      </c>
      <c r="G324" s="198" t="s">
        <v>8444</v>
      </c>
      <c r="H324" s="201">
        <v>0</v>
      </c>
      <c r="I324" s="200">
        <v>41552</v>
      </c>
      <c r="J324" s="319" t="e">
        <f t="shared" si="5"/>
        <v>#VALUE!</v>
      </c>
      <c r="K324" s="198"/>
      <c r="L324" s="198"/>
      <c r="M324" s="198" t="s">
        <v>2395</v>
      </c>
      <c r="N324" s="198"/>
      <c r="O324" s="198"/>
      <c r="P324" s="198"/>
      <c r="Q324" s="169"/>
      <c r="R324" s="169"/>
      <c r="S324" s="169"/>
      <c r="T324" s="169"/>
      <c r="U324" s="170"/>
    </row>
    <row r="325" spans="1:21" ht="20.100000000000001" customHeight="1">
      <c r="A325" s="331">
        <v>89</v>
      </c>
      <c r="B325" s="178" t="s">
        <v>58</v>
      </c>
      <c r="C325" s="196" t="s">
        <v>6355</v>
      </c>
      <c r="D325" s="202" t="s">
        <v>150</v>
      </c>
      <c r="E325" s="198"/>
      <c r="F325" s="319" t="s">
        <v>17578</v>
      </c>
      <c r="G325" s="198" t="s">
        <v>8444</v>
      </c>
      <c r="H325" s="201">
        <v>0</v>
      </c>
      <c r="I325" s="200">
        <v>41552</v>
      </c>
      <c r="J325" s="319" t="e">
        <f t="shared" si="5"/>
        <v>#VALUE!</v>
      </c>
      <c r="K325" s="198"/>
      <c r="L325" s="198"/>
      <c r="M325" s="198" t="s">
        <v>2395</v>
      </c>
      <c r="N325" s="198"/>
      <c r="O325" s="198"/>
      <c r="P325" s="198"/>
      <c r="Q325" s="169"/>
      <c r="R325" s="169"/>
      <c r="S325" s="169"/>
      <c r="T325" s="169"/>
      <c r="U325" s="170"/>
    </row>
    <row r="326" spans="1:21" ht="20.100000000000001" customHeight="1">
      <c r="A326" s="331">
        <v>90</v>
      </c>
      <c r="B326" s="185">
        <v>852669057464</v>
      </c>
      <c r="C326" s="179" t="s">
        <v>2185</v>
      </c>
      <c r="D326" s="202" t="s">
        <v>150</v>
      </c>
      <c r="E326" s="321">
        <v>5</v>
      </c>
      <c r="F326" s="319" t="s">
        <v>17578</v>
      </c>
      <c r="G326" s="198" t="s">
        <v>8444</v>
      </c>
      <c r="H326" s="201">
        <v>0</v>
      </c>
      <c r="I326" s="200">
        <v>41578</v>
      </c>
      <c r="J326" s="319" t="e">
        <f t="shared" si="5"/>
        <v>#VALUE!</v>
      </c>
      <c r="K326" s="198"/>
      <c r="L326" s="198"/>
      <c r="M326" s="198" t="s">
        <v>2395</v>
      </c>
      <c r="N326" s="198"/>
      <c r="O326" s="198"/>
      <c r="P326" s="198"/>
      <c r="Q326" s="169"/>
      <c r="R326" s="169"/>
      <c r="S326" s="169"/>
      <c r="T326" s="169"/>
      <c r="U326" s="170"/>
    </row>
    <row r="327" spans="1:21" ht="20.100000000000001" customHeight="1">
      <c r="A327" s="331">
        <v>91</v>
      </c>
      <c r="B327" s="178"/>
      <c r="C327" s="196"/>
      <c r="D327" s="202" t="s">
        <v>150</v>
      </c>
      <c r="E327" s="198"/>
      <c r="F327" s="319" t="s">
        <v>17578</v>
      </c>
      <c r="G327" s="198" t="s">
        <v>8444</v>
      </c>
      <c r="H327" s="201">
        <v>0</v>
      </c>
      <c r="I327" s="200">
        <v>41578</v>
      </c>
      <c r="J327" s="319" t="e">
        <f t="shared" si="5"/>
        <v>#VALUE!</v>
      </c>
      <c r="K327" s="198"/>
      <c r="L327" s="198"/>
      <c r="M327" s="198" t="s">
        <v>2395</v>
      </c>
      <c r="N327" s="198"/>
      <c r="O327" s="198"/>
      <c r="P327" s="198"/>
      <c r="Q327" s="169"/>
      <c r="R327" s="169"/>
      <c r="S327" s="169"/>
      <c r="T327" s="169"/>
      <c r="U327" s="170"/>
    </row>
    <row r="328" spans="1:21" ht="20.100000000000001" customHeight="1">
      <c r="A328" s="201" t="s">
        <v>2195</v>
      </c>
      <c r="B328" s="176">
        <v>852669048738</v>
      </c>
      <c r="C328" s="179" t="s">
        <v>2190</v>
      </c>
      <c r="D328" s="202"/>
      <c r="E328" s="322"/>
      <c r="F328" s="319">
        <v>14.5</v>
      </c>
      <c r="G328" s="198" t="s">
        <v>8444</v>
      </c>
      <c r="H328" s="206">
        <v>0</v>
      </c>
      <c r="I328" s="200">
        <v>41578</v>
      </c>
      <c r="J328" s="319">
        <f t="shared" si="5"/>
        <v>7.3249999999999993</v>
      </c>
      <c r="K328" s="198"/>
      <c r="L328" s="198"/>
      <c r="M328" s="198" t="s">
        <v>2395</v>
      </c>
      <c r="N328" s="198"/>
      <c r="O328" s="198"/>
      <c r="P328" s="198"/>
      <c r="Q328" s="169"/>
      <c r="R328" s="169"/>
      <c r="S328" s="169"/>
      <c r="T328" s="169"/>
      <c r="U328" s="170"/>
    </row>
    <row r="329" spans="1:21" ht="20.100000000000001" customHeight="1">
      <c r="A329" s="201" t="s">
        <v>2196</v>
      </c>
      <c r="B329" s="176">
        <v>852669048745</v>
      </c>
      <c r="C329" s="179" t="s">
        <v>2191</v>
      </c>
      <c r="D329" s="202"/>
      <c r="E329" s="322"/>
      <c r="F329" s="319">
        <v>14.5</v>
      </c>
      <c r="G329" s="198" t="s">
        <v>8444</v>
      </c>
      <c r="H329" s="206">
        <v>0</v>
      </c>
      <c r="I329" s="200">
        <v>41578</v>
      </c>
      <c r="J329" s="319">
        <f t="shared" si="5"/>
        <v>7.3249999999999993</v>
      </c>
      <c r="K329" s="198"/>
      <c r="L329" s="198"/>
      <c r="M329" s="198" t="s">
        <v>2395</v>
      </c>
      <c r="N329" s="198"/>
      <c r="O329" s="198"/>
      <c r="P329" s="198"/>
      <c r="Q329" s="169"/>
      <c r="R329" s="169"/>
      <c r="S329" s="169"/>
      <c r="T329" s="169"/>
      <c r="U329" s="170"/>
    </row>
    <row r="330" spans="1:21" ht="20.100000000000001" customHeight="1">
      <c r="A330" s="201" t="s">
        <v>2197</v>
      </c>
      <c r="B330" s="178"/>
      <c r="C330" s="179" t="s">
        <v>2192</v>
      </c>
      <c r="D330" s="202"/>
      <c r="E330" s="322"/>
      <c r="F330" s="319" t="s">
        <v>17578</v>
      </c>
      <c r="G330" s="198" t="s">
        <v>8444</v>
      </c>
      <c r="H330" s="206">
        <v>0</v>
      </c>
      <c r="I330" s="200">
        <v>41578</v>
      </c>
      <c r="J330" s="319" t="e">
        <f t="shared" si="5"/>
        <v>#VALUE!</v>
      </c>
      <c r="K330" s="198"/>
      <c r="L330" s="198"/>
      <c r="M330" s="198" t="s">
        <v>2395</v>
      </c>
      <c r="N330" s="198"/>
      <c r="O330" s="198"/>
      <c r="P330" s="198"/>
      <c r="Q330" s="169"/>
      <c r="R330" s="169"/>
      <c r="S330" s="169"/>
      <c r="T330" s="169"/>
      <c r="U330" s="170"/>
    </row>
    <row r="331" spans="1:21" ht="20.100000000000001" customHeight="1">
      <c r="A331" s="201" t="s">
        <v>2198</v>
      </c>
      <c r="B331" s="176">
        <v>852669049087</v>
      </c>
      <c r="C331" s="179" t="s">
        <v>2193</v>
      </c>
      <c r="D331" s="202"/>
      <c r="E331" s="322"/>
      <c r="F331" s="319">
        <v>14.5</v>
      </c>
      <c r="G331" s="198" t="s">
        <v>8444</v>
      </c>
      <c r="H331" s="206">
        <v>0</v>
      </c>
      <c r="I331" s="200">
        <v>41578</v>
      </c>
      <c r="J331" s="319">
        <f t="shared" si="5"/>
        <v>7.3249999999999993</v>
      </c>
      <c r="K331" s="198"/>
      <c r="L331" s="198"/>
      <c r="M331" s="198" t="s">
        <v>2395</v>
      </c>
      <c r="N331" s="198"/>
      <c r="O331" s="198"/>
      <c r="P331" s="198"/>
      <c r="Q331" s="169"/>
      <c r="R331" s="169"/>
      <c r="S331" s="169"/>
      <c r="T331" s="169"/>
      <c r="U331" s="170"/>
    </row>
    <row r="332" spans="1:21" ht="20.100000000000001" customHeight="1">
      <c r="A332" s="201" t="s">
        <v>2199</v>
      </c>
      <c r="B332" s="176">
        <v>852669049117</v>
      </c>
      <c r="C332" s="179" t="s">
        <v>2194</v>
      </c>
      <c r="D332" s="202"/>
      <c r="E332" s="322"/>
      <c r="F332" s="319">
        <v>14.5</v>
      </c>
      <c r="G332" s="198" t="s">
        <v>8444</v>
      </c>
      <c r="H332" s="206">
        <v>0</v>
      </c>
      <c r="I332" s="200">
        <v>41578</v>
      </c>
      <c r="J332" s="319">
        <f t="shared" ref="J332:J395" si="6">F332*0.85-5-E332</f>
        <v>7.3249999999999993</v>
      </c>
      <c r="K332" s="198"/>
      <c r="L332" s="198"/>
      <c r="M332" s="198" t="s">
        <v>2395</v>
      </c>
      <c r="N332" s="198"/>
      <c r="O332" s="198"/>
      <c r="P332" s="198"/>
      <c r="Q332" s="169"/>
      <c r="R332" s="169"/>
      <c r="S332" s="169"/>
      <c r="T332" s="169"/>
      <c r="U332" s="170"/>
    </row>
    <row r="333" spans="1:21" ht="20.100000000000001" customHeight="1">
      <c r="A333" s="331">
        <v>92</v>
      </c>
      <c r="B333" s="178"/>
      <c r="C333" s="196" t="s">
        <v>1303</v>
      </c>
      <c r="D333" s="202" t="s">
        <v>150</v>
      </c>
      <c r="E333" s="198"/>
      <c r="F333" s="319" t="s">
        <v>17578</v>
      </c>
      <c r="G333" s="198" t="s">
        <v>8444</v>
      </c>
      <c r="H333" s="201">
        <v>0</v>
      </c>
      <c r="I333" s="200">
        <v>41552</v>
      </c>
      <c r="J333" s="319" t="e">
        <f t="shared" si="6"/>
        <v>#VALUE!</v>
      </c>
      <c r="K333" s="198"/>
      <c r="L333" s="198"/>
      <c r="M333" s="198" t="s">
        <v>2395</v>
      </c>
      <c r="N333" s="198"/>
      <c r="O333" s="198"/>
      <c r="P333" s="198"/>
      <c r="Q333" s="169"/>
      <c r="R333" s="169"/>
      <c r="S333" s="169"/>
      <c r="T333" s="169"/>
      <c r="U333" s="170"/>
    </row>
    <row r="334" spans="1:21" ht="20.100000000000001" customHeight="1">
      <c r="A334" s="331" t="s">
        <v>3009</v>
      </c>
      <c r="B334" s="183">
        <v>852669053220</v>
      </c>
      <c r="C334" s="196" t="s">
        <v>876</v>
      </c>
      <c r="D334" s="215" t="s">
        <v>3006</v>
      </c>
      <c r="E334" s="324">
        <v>0.5</v>
      </c>
      <c r="F334" s="319">
        <v>9.99</v>
      </c>
      <c r="G334" s="198" t="s">
        <v>8444</v>
      </c>
      <c r="H334" s="199">
        <v>1786</v>
      </c>
      <c r="I334" s="200">
        <v>41641</v>
      </c>
      <c r="J334" s="319">
        <f t="shared" si="6"/>
        <v>2.9915000000000003</v>
      </c>
      <c r="K334" s="198"/>
      <c r="L334" s="198"/>
      <c r="M334" s="198" t="s">
        <v>2395</v>
      </c>
      <c r="N334" s="198"/>
      <c r="O334" s="198"/>
      <c r="P334" s="198"/>
      <c r="Q334" s="169"/>
      <c r="R334" s="169"/>
      <c r="S334" s="169"/>
      <c r="T334" s="169"/>
      <c r="U334" s="170"/>
    </row>
    <row r="335" spans="1:21" ht="20.100000000000001" customHeight="1">
      <c r="A335" s="331">
        <v>94</v>
      </c>
      <c r="B335" s="217" t="s">
        <v>774</v>
      </c>
      <c r="C335" s="196" t="s">
        <v>877</v>
      </c>
      <c r="D335" s="202" t="s">
        <v>1027</v>
      </c>
      <c r="E335" s="321">
        <v>4</v>
      </c>
      <c r="F335" s="319" t="s">
        <v>17578</v>
      </c>
      <c r="G335" s="198" t="s">
        <v>8444</v>
      </c>
      <c r="H335" s="201">
        <v>0</v>
      </c>
      <c r="I335" s="200">
        <v>41552</v>
      </c>
      <c r="J335" s="319" t="e">
        <f t="shared" si="6"/>
        <v>#VALUE!</v>
      </c>
      <c r="K335" s="198"/>
      <c r="L335" s="198"/>
      <c r="M335" s="198" t="s">
        <v>2395</v>
      </c>
      <c r="N335" s="198"/>
      <c r="O335" s="198"/>
      <c r="P335" s="198"/>
      <c r="Q335" s="169"/>
      <c r="R335" s="169"/>
      <c r="S335" s="169"/>
      <c r="T335" s="169"/>
      <c r="U335" s="170"/>
    </row>
    <row r="336" spans="1:21" ht="20.100000000000001" customHeight="1">
      <c r="A336" s="331">
        <v>95</v>
      </c>
      <c r="B336" s="178"/>
      <c r="C336" s="196"/>
      <c r="D336" s="202"/>
      <c r="E336" s="198"/>
      <c r="F336" s="319" t="s">
        <v>17578</v>
      </c>
      <c r="G336" s="198" t="s">
        <v>8444</v>
      </c>
      <c r="H336" s="201">
        <v>0</v>
      </c>
      <c r="I336" s="200"/>
      <c r="J336" s="319" t="e">
        <f t="shared" si="6"/>
        <v>#VALUE!</v>
      </c>
      <c r="K336" s="198"/>
      <c r="L336" s="198"/>
      <c r="M336" s="198" t="s">
        <v>2395</v>
      </c>
      <c r="N336" s="198"/>
      <c r="O336" s="198"/>
      <c r="P336" s="198"/>
      <c r="Q336" s="169"/>
      <c r="R336" s="169"/>
      <c r="S336" s="169"/>
      <c r="T336" s="169"/>
      <c r="U336" s="170"/>
    </row>
    <row r="337" spans="1:21" ht="20.100000000000001" customHeight="1">
      <c r="A337" s="201" t="s">
        <v>1345</v>
      </c>
      <c r="B337" s="182" t="s">
        <v>617</v>
      </c>
      <c r="C337" s="179" t="s">
        <v>1349</v>
      </c>
      <c r="D337" s="195" t="s">
        <v>1353</v>
      </c>
      <c r="E337" s="198"/>
      <c r="F337" s="319">
        <v>14.99</v>
      </c>
      <c r="G337" s="198" t="s">
        <v>8444</v>
      </c>
      <c r="H337" s="201">
        <v>0</v>
      </c>
      <c r="I337" s="200">
        <v>41552</v>
      </c>
      <c r="J337" s="319">
        <f t="shared" si="6"/>
        <v>7.7415000000000003</v>
      </c>
      <c r="K337" s="198"/>
      <c r="L337" s="198"/>
      <c r="M337" s="198" t="s">
        <v>2395</v>
      </c>
      <c r="N337" s="198"/>
      <c r="O337" s="198"/>
      <c r="P337" s="198"/>
      <c r="Q337" s="169"/>
      <c r="R337" s="169"/>
      <c r="S337" s="169"/>
      <c r="T337" s="169"/>
      <c r="U337" s="170"/>
    </row>
    <row r="338" spans="1:21" ht="20.100000000000001" customHeight="1">
      <c r="A338" s="201" t="s">
        <v>1346</v>
      </c>
      <c r="B338" s="182" t="s">
        <v>616</v>
      </c>
      <c r="C338" s="179" t="s">
        <v>1350</v>
      </c>
      <c r="D338" s="202"/>
      <c r="E338" s="198"/>
      <c r="F338" s="319" t="s">
        <v>17578</v>
      </c>
      <c r="G338" s="198" t="s">
        <v>8444</v>
      </c>
      <c r="H338" s="201">
        <v>0</v>
      </c>
      <c r="I338" s="200">
        <v>41552</v>
      </c>
      <c r="J338" s="319" t="e">
        <f t="shared" si="6"/>
        <v>#VALUE!</v>
      </c>
      <c r="K338" s="198"/>
      <c r="L338" s="198"/>
      <c r="M338" s="198" t="s">
        <v>2395</v>
      </c>
      <c r="N338" s="198"/>
      <c r="O338" s="198"/>
      <c r="P338" s="198"/>
      <c r="Q338" s="169"/>
      <c r="R338" s="169"/>
      <c r="S338" s="169"/>
      <c r="T338" s="169"/>
      <c r="U338" s="170"/>
    </row>
    <row r="339" spans="1:21" ht="20.100000000000001" customHeight="1">
      <c r="A339" s="201" t="s">
        <v>1348</v>
      </c>
      <c r="B339" s="182"/>
      <c r="C339" s="218" t="s">
        <v>1352</v>
      </c>
      <c r="D339" s="202"/>
      <c r="E339" s="198"/>
      <c r="F339" s="319" t="s">
        <v>17578</v>
      </c>
      <c r="G339" s="198" t="s">
        <v>8444</v>
      </c>
      <c r="H339" s="201">
        <v>0</v>
      </c>
      <c r="I339" s="200">
        <v>41552</v>
      </c>
      <c r="J339" s="319" t="e">
        <f t="shared" si="6"/>
        <v>#VALUE!</v>
      </c>
      <c r="K339" s="198"/>
      <c r="L339" s="198"/>
      <c r="M339" s="198" t="s">
        <v>2395</v>
      </c>
      <c r="N339" s="198"/>
      <c r="O339" s="198"/>
      <c r="P339" s="198"/>
      <c r="Q339" s="169"/>
      <c r="R339" s="169"/>
      <c r="S339" s="169"/>
      <c r="T339" s="169"/>
      <c r="U339" s="170"/>
    </row>
    <row r="340" spans="1:21" ht="20.100000000000001" customHeight="1">
      <c r="A340" s="201" t="s">
        <v>1347</v>
      </c>
      <c r="B340" s="182" t="s">
        <v>615</v>
      </c>
      <c r="C340" s="218" t="s">
        <v>1351</v>
      </c>
      <c r="D340" s="202"/>
      <c r="E340" s="198"/>
      <c r="F340" s="319">
        <v>14.99</v>
      </c>
      <c r="G340" s="198" t="s">
        <v>8444</v>
      </c>
      <c r="H340" s="201">
        <v>0</v>
      </c>
      <c r="I340" s="200">
        <v>41552</v>
      </c>
      <c r="J340" s="319">
        <f t="shared" si="6"/>
        <v>7.7415000000000003</v>
      </c>
      <c r="K340" s="198"/>
      <c r="L340" s="198"/>
      <c r="M340" s="198" t="s">
        <v>2395</v>
      </c>
      <c r="N340" s="198"/>
      <c r="O340" s="198"/>
      <c r="P340" s="198"/>
      <c r="Q340" s="169"/>
      <c r="R340" s="169"/>
      <c r="S340" s="169"/>
      <c r="T340" s="169"/>
      <c r="U340" s="170"/>
    </row>
    <row r="341" spans="1:21" ht="20.100000000000001" customHeight="1">
      <c r="A341" s="331">
        <v>96</v>
      </c>
      <c r="B341" s="178"/>
      <c r="C341" s="196"/>
      <c r="D341" s="219" t="s">
        <v>1375</v>
      </c>
      <c r="E341" s="198"/>
      <c r="F341" s="319" t="s">
        <v>17578</v>
      </c>
      <c r="G341" s="198" t="s">
        <v>8444</v>
      </c>
      <c r="H341" s="201">
        <v>0</v>
      </c>
      <c r="I341" s="200"/>
      <c r="J341" s="319" t="e">
        <f t="shared" si="6"/>
        <v>#VALUE!</v>
      </c>
      <c r="K341" s="198"/>
      <c r="L341" s="198"/>
      <c r="M341" s="198" t="s">
        <v>2395</v>
      </c>
      <c r="N341" s="198"/>
      <c r="O341" s="198"/>
      <c r="P341" s="198"/>
      <c r="Q341" s="169"/>
      <c r="R341" s="169"/>
      <c r="S341" s="169"/>
      <c r="T341" s="169"/>
      <c r="U341" s="170"/>
    </row>
    <row r="342" spans="1:21" ht="20.100000000000001" customHeight="1">
      <c r="A342" s="201" t="s">
        <v>1373</v>
      </c>
      <c r="B342" s="182" t="s">
        <v>614</v>
      </c>
      <c r="C342" s="218" t="s">
        <v>1371</v>
      </c>
      <c r="D342" s="202"/>
      <c r="E342" s="321">
        <v>1.5</v>
      </c>
      <c r="F342" s="319">
        <v>14.99</v>
      </c>
      <c r="G342" s="198" t="s">
        <v>8444</v>
      </c>
      <c r="H342" s="201">
        <v>0</v>
      </c>
      <c r="I342" s="200">
        <v>41552</v>
      </c>
      <c r="J342" s="319">
        <f t="shared" si="6"/>
        <v>6.2415000000000003</v>
      </c>
      <c r="K342" s="198"/>
      <c r="L342" s="198"/>
      <c r="M342" s="198" t="s">
        <v>2395</v>
      </c>
      <c r="N342" s="198"/>
      <c r="O342" s="198"/>
      <c r="P342" s="198"/>
      <c r="Q342" s="169"/>
      <c r="R342" s="169"/>
      <c r="S342" s="169"/>
      <c r="T342" s="169"/>
      <c r="U342" s="170"/>
    </row>
    <row r="343" spans="1:21" ht="20.100000000000001" customHeight="1">
      <c r="A343" s="201" t="s">
        <v>1374</v>
      </c>
      <c r="B343" s="182" t="s">
        <v>613</v>
      </c>
      <c r="C343" s="218" t="s">
        <v>1372</v>
      </c>
      <c r="D343" s="202"/>
      <c r="E343" s="321">
        <v>1.5</v>
      </c>
      <c r="F343" s="319">
        <v>14.99</v>
      </c>
      <c r="G343" s="198" t="s">
        <v>8444</v>
      </c>
      <c r="H343" s="201">
        <v>0</v>
      </c>
      <c r="I343" s="200">
        <v>41552</v>
      </c>
      <c r="J343" s="319">
        <f t="shared" si="6"/>
        <v>6.2415000000000003</v>
      </c>
      <c r="K343" s="198"/>
      <c r="L343" s="198"/>
      <c r="M343" s="198" t="s">
        <v>2395</v>
      </c>
      <c r="N343" s="198"/>
      <c r="O343" s="198"/>
      <c r="P343" s="198"/>
      <c r="Q343" s="169"/>
      <c r="R343" s="169"/>
      <c r="S343" s="169"/>
      <c r="T343" s="169"/>
      <c r="U343" s="170"/>
    </row>
    <row r="344" spans="1:21" ht="20.100000000000001" customHeight="1">
      <c r="A344" s="195">
        <v>113</v>
      </c>
      <c r="B344" s="177">
        <v>799491862371</v>
      </c>
      <c r="C344" s="179" t="s">
        <v>1319</v>
      </c>
      <c r="D344" s="216" t="s">
        <v>1320</v>
      </c>
      <c r="E344" s="324">
        <v>0.25</v>
      </c>
      <c r="F344" s="319">
        <v>11.89</v>
      </c>
      <c r="G344" s="198" t="s">
        <v>8444</v>
      </c>
      <c r="H344" s="366">
        <v>368</v>
      </c>
      <c r="I344" s="200">
        <v>41552</v>
      </c>
      <c r="J344" s="319">
        <f t="shared" si="6"/>
        <v>4.8565000000000005</v>
      </c>
      <c r="K344" s="198">
        <v>7.6470588235294121</v>
      </c>
      <c r="L344" s="198"/>
      <c r="M344" s="198" t="s">
        <v>2395</v>
      </c>
      <c r="N344" s="198"/>
      <c r="O344" s="198"/>
      <c r="P344" s="198"/>
      <c r="Q344" s="169"/>
      <c r="R344" s="169"/>
      <c r="S344" s="169"/>
      <c r="T344" s="169"/>
      <c r="U344" s="170"/>
    </row>
    <row r="345" spans="1:21" ht="20.100000000000001" customHeight="1">
      <c r="A345" s="331">
        <v>114</v>
      </c>
      <c r="B345" s="178" t="s">
        <v>58</v>
      </c>
      <c r="C345" s="196" t="s">
        <v>6356</v>
      </c>
      <c r="D345" s="202" t="s">
        <v>150</v>
      </c>
      <c r="E345" s="198"/>
      <c r="F345" s="319" t="s">
        <v>17578</v>
      </c>
      <c r="G345" s="198" t="s">
        <v>8444</v>
      </c>
      <c r="H345" s="201">
        <v>0</v>
      </c>
      <c r="I345" s="200">
        <v>41552</v>
      </c>
      <c r="J345" s="319" t="e">
        <f t="shared" si="6"/>
        <v>#VALUE!</v>
      </c>
      <c r="K345" s="198"/>
      <c r="L345" s="198"/>
      <c r="M345" s="198" t="s">
        <v>2395</v>
      </c>
      <c r="N345" s="198"/>
      <c r="O345" s="198"/>
      <c r="P345" s="198"/>
      <c r="Q345" s="169"/>
      <c r="R345" s="169"/>
      <c r="S345" s="169"/>
      <c r="T345" s="169"/>
      <c r="U345" s="170"/>
    </row>
    <row r="346" spans="1:21" ht="20.100000000000001" customHeight="1">
      <c r="A346" s="331">
        <v>115</v>
      </c>
      <c r="B346" s="178"/>
      <c r="C346" s="196" t="s">
        <v>878</v>
      </c>
      <c r="D346" s="202" t="s">
        <v>150</v>
      </c>
      <c r="E346" s="198"/>
      <c r="F346" s="319" t="s">
        <v>17578</v>
      </c>
      <c r="G346" s="198" t="s">
        <v>8444</v>
      </c>
      <c r="H346" s="201">
        <v>0</v>
      </c>
      <c r="I346" s="200">
        <v>41552</v>
      </c>
      <c r="J346" s="319" t="e">
        <f t="shared" si="6"/>
        <v>#VALUE!</v>
      </c>
      <c r="K346" s="198"/>
      <c r="L346" s="198"/>
      <c r="M346" s="198" t="s">
        <v>2395</v>
      </c>
      <c r="N346" s="198"/>
      <c r="O346" s="198"/>
      <c r="P346" s="198"/>
      <c r="Q346" s="169"/>
      <c r="R346" s="169"/>
      <c r="S346" s="169"/>
      <c r="T346" s="169"/>
      <c r="U346" s="170"/>
    </row>
    <row r="347" spans="1:21" ht="20.100000000000001" customHeight="1">
      <c r="A347" s="331">
        <v>116</v>
      </c>
      <c r="B347" s="178"/>
      <c r="C347" s="196" t="s">
        <v>878</v>
      </c>
      <c r="D347" s="202" t="s">
        <v>150</v>
      </c>
      <c r="E347" s="198"/>
      <c r="F347" s="319" t="s">
        <v>17578</v>
      </c>
      <c r="G347" s="198" t="s">
        <v>8444</v>
      </c>
      <c r="H347" s="201">
        <v>0</v>
      </c>
      <c r="I347" s="200">
        <v>41552</v>
      </c>
      <c r="J347" s="319" t="e">
        <f t="shared" si="6"/>
        <v>#VALUE!</v>
      </c>
      <c r="K347" s="198"/>
      <c r="L347" s="198"/>
      <c r="M347" s="198" t="s">
        <v>2395</v>
      </c>
      <c r="N347" s="198"/>
      <c r="O347" s="198"/>
      <c r="P347" s="198"/>
      <c r="Q347" s="169"/>
      <c r="R347" s="169"/>
      <c r="S347" s="169"/>
      <c r="T347" s="169"/>
      <c r="U347" s="170"/>
    </row>
    <row r="348" spans="1:21" ht="20.100000000000001" customHeight="1">
      <c r="A348" s="331">
        <v>117</v>
      </c>
      <c r="B348" s="177">
        <v>799491862265</v>
      </c>
      <c r="C348" s="179" t="s">
        <v>1316</v>
      </c>
      <c r="D348" s="209" t="s">
        <v>1318</v>
      </c>
      <c r="E348" s="321">
        <v>9</v>
      </c>
      <c r="F348" s="319" t="s">
        <v>17578</v>
      </c>
      <c r="G348" s="198" t="s">
        <v>8444</v>
      </c>
      <c r="H348" s="201">
        <v>0</v>
      </c>
      <c r="I348" s="200">
        <v>41552</v>
      </c>
      <c r="J348" s="319" t="e">
        <f t="shared" si="6"/>
        <v>#VALUE!</v>
      </c>
      <c r="K348" s="198"/>
      <c r="L348" s="198"/>
      <c r="M348" s="198" t="s">
        <v>2395</v>
      </c>
      <c r="N348" s="198"/>
      <c r="O348" s="198"/>
      <c r="P348" s="198"/>
      <c r="Q348" s="169"/>
      <c r="R348" s="169"/>
      <c r="S348" s="169"/>
      <c r="T348" s="169"/>
      <c r="U348" s="170"/>
    </row>
    <row r="349" spans="1:21" ht="20.100000000000001" customHeight="1">
      <c r="A349" s="331">
        <v>118</v>
      </c>
      <c r="B349" s="178"/>
      <c r="C349" s="196"/>
      <c r="D349" s="209" t="s">
        <v>1317</v>
      </c>
      <c r="E349" s="198"/>
      <c r="F349" s="319" t="s">
        <v>17578</v>
      </c>
      <c r="G349" s="198" t="s">
        <v>8444</v>
      </c>
      <c r="H349" s="201">
        <v>0</v>
      </c>
      <c r="I349" s="200"/>
      <c r="J349" s="319" t="e">
        <f t="shared" si="6"/>
        <v>#VALUE!</v>
      </c>
      <c r="K349" s="198"/>
      <c r="L349" s="198"/>
      <c r="M349" s="198" t="s">
        <v>2395</v>
      </c>
      <c r="N349" s="198"/>
      <c r="O349" s="198"/>
      <c r="P349" s="198"/>
      <c r="Q349" s="169"/>
      <c r="R349" s="169"/>
      <c r="S349" s="169"/>
      <c r="T349" s="169"/>
      <c r="U349" s="170"/>
    </row>
    <row r="350" spans="1:21" ht="20.100000000000001" customHeight="1">
      <c r="A350" s="202" t="s">
        <v>1311</v>
      </c>
      <c r="B350" s="177" t="s">
        <v>1312</v>
      </c>
      <c r="C350" s="179" t="s">
        <v>1313</v>
      </c>
      <c r="D350" s="202" t="s">
        <v>286</v>
      </c>
      <c r="E350" s="324">
        <v>2.5</v>
      </c>
      <c r="F350" s="319">
        <v>16.95</v>
      </c>
      <c r="G350" s="198" t="s">
        <v>8444</v>
      </c>
      <c r="H350" s="199">
        <v>33</v>
      </c>
      <c r="I350" s="200">
        <v>41552</v>
      </c>
      <c r="J350" s="319">
        <f t="shared" si="6"/>
        <v>6.9074999999999989</v>
      </c>
      <c r="K350" s="198"/>
      <c r="L350" s="198"/>
      <c r="M350" s="198" t="s">
        <v>2395</v>
      </c>
      <c r="N350" s="198"/>
      <c r="O350" s="198"/>
      <c r="P350" s="198"/>
      <c r="Q350" s="169"/>
      <c r="R350" s="169"/>
      <c r="S350" s="169"/>
      <c r="T350" s="169"/>
      <c r="U350" s="170"/>
    </row>
    <row r="351" spans="1:21" ht="20.100000000000001" customHeight="1">
      <c r="A351" s="202" t="s">
        <v>1309</v>
      </c>
      <c r="B351" s="177">
        <v>799491862227</v>
      </c>
      <c r="C351" s="179" t="s">
        <v>1314</v>
      </c>
      <c r="D351" s="202" t="s">
        <v>291</v>
      </c>
      <c r="E351" s="324">
        <v>2.5</v>
      </c>
      <c r="F351" s="319">
        <v>16.95</v>
      </c>
      <c r="G351" s="198" t="s">
        <v>8444</v>
      </c>
      <c r="H351" s="199">
        <v>11</v>
      </c>
      <c r="I351" s="200">
        <v>41552</v>
      </c>
      <c r="J351" s="319">
        <f t="shared" si="6"/>
        <v>6.9074999999999989</v>
      </c>
      <c r="K351" s="198"/>
      <c r="L351" s="198"/>
      <c r="M351" s="198" t="s">
        <v>2395</v>
      </c>
      <c r="N351" s="198"/>
      <c r="O351" s="198"/>
      <c r="P351" s="198"/>
      <c r="Q351" s="169"/>
      <c r="R351" s="169"/>
      <c r="S351" s="169"/>
      <c r="T351" s="169"/>
      <c r="U351" s="170"/>
    </row>
    <row r="352" spans="1:21" ht="20.100000000000001" customHeight="1">
      <c r="A352" s="202" t="s">
        <v>1310</v>
      </c>
      <c r="B352" s="177">
        <v>799491862234</v>
      </c>
      <c r="C352" s="179" t="s">
        <v>1315</v>
      </c>
      <c r="D352" s="202" t="s">
        <v>299</v>
      </c>
      <c r="E352" s="324">
        <v>2.5</v>
      </c>
      <c r="F352" s="319">
        <v>16.95</v>
      </c>
      <c r="G352" s="198" t="s">
        <v>8444</v>
      </c>
      <c r="H352" s="199">
        <v>33</v>
      </c>
      <c r="I352" s="200">
        <v>41552</v>
      </c>
      <c r="J352" s="319">
        <f t="shared" si="6"/>
        <v>6.9074999999999989</v>
      </c>
      <c r="K352" s="198"/>
      <c r="L352" s="198"/>
      <c r="M352" s="198" t="s">
        <v>2395</v>
      </c>
      <c r="N352" s="198"/>
      <c r="O352" s="198"/>
      <c r="P352" s="198"/>
      <c r="Q352" s="169"/>
      <c r="R352" s="169"/>
      <c r="S352" s="169"/>
      <c r="T352" s="169"/>
      <c r="U352" s="170"/>
    </row>
    <row r="353" spans="1:21" ht="20.100000000000001" customHeight="1">
      <c r="A353" s="331">
        <v>119</v>
      </c>
      <c r="B353" s="178" t="s">
        <v>155</v>
      </c>
      <c r="C353" s="196" t="s">
        <v>880</v>
      </c>
      <c r="D353" s="202" t="s">
        <v>150</v>
      </c>
      <c r="E353" s="324">
        <v>1</v>
      </c>
      <c r="F353" s="319" t="s">
        <v>17578</v>
      </c>
      <c r="G353" s="198" t="s">
        <v>8444</v>
      </c>
      <c r="H353" s="199">
        <v>46</v>
      </c>
      <c r="I353" s="200">
        <v>41552</v>
      </c>
      <c r="J353" s="319" t="e">
        <f t="shared" si="6"/>
        <v>#VALUE!</v>
      </c>
      <c r="K353" s="198"/>
      <c r="L353" s="198"/>
      <c r="M353" s="198" t="s">
        <v>2395</v>
      </c>
      <c r="N353" s="198"/>
      <c r="O353" s="198"/>
      <c r="P353" s="198"/>
      <c r="Q353" s="169"/>
      <c r="R353" s="169"/>
      <c r="S353" s="169"/>
      <c r="T353" s="169"/>
      <c r="U353" s="170"/>
    </row>
    <row r="354" spans="1:21" ht="20.100000000000001" customHeight="1">
      <c r="A354" s="331">
        <v>120</v>
      </c>
      <c r="B354" s="178" t="s">
        <v>155</v>
      </c>
      <c r="C354" s="196" t="s">
        <v>881</v>
      </c>
      <c r="D354" s="202" t="s">
        <v>150</v>
      </c>
      <c r="E354" s="321">
        <v>1</v>
      </c>
      <c r="F354" s="319" t="s">
        <v>17578</v>
      </c>
      <c r="G354" s="198" t="s">
        <v>8444</v>
      </c>
      <c r="H354" s="201">
        <v>0</v>
      </c>
      <c r="I354" s="200">
        <v>41552</v>
      </c>
      <c r="J354" s="319" t="e">
        <f t="shared" si="6"/>
        <v>#VALUE!</v>
      </c>
      <c r="K354" s="198"/>
      <c r="L354" s="198"/>
      <c r="M354" s="198" t="s">
        <v>2395</v>
      </c>
      <c r="N354" s="198"/>
      <c r="O354" s="198"/>
      <c r="P354" s="198"/>
      <c r="Q354" s="169"/>
      <c r="R354" s="169"/>
      <c r="S354" s="169"/>
      <c r="T354" s="169"/>
      <c r="U354" s="170"/>
    </row>
    <row r="355" spans="1:21" ht="20.100000000000001" customHeight="1">
      <c r="A355" s="331">
        <v>121</v>
      </c>
      <c r="B355" s="178"/>
      <c r="C355" s="196" t="s">
        <v>6357</v>
      </c>
      <c r="D355" s="202" t="s">
        <v>150</v>
      </c>
      <c r="E355" s="198"/>
      <c r="F355" s="319" t="s">
        <v>17578</v>
      </c>
      <c r="G355" s="198" t="s">
        <v>8444</v>
      </c>
      <c r="H355" s="201">
        <v>0</v>
      </c>
      <c r="I355" s="200">
        <v>41552</v>
      </c>
      <c r="J355" s="319" t="e">
        <f t="shared" si="6"/>
        <v>#VALUE!</v>
      </c>
      <c r="K355" s="198"/>
      <c r="L355" s="198"/>
      <c r="M355" s="198" t="s">
        <v>2395</v>
      </c>
      <c r="N355" s="198"/>
      <c r="O355" s="198"/>
      <c r="P355" s="198"/>
      <c r="Q355" s="169"/>
      <c r="R355" s="169"/>
      <c r="S355" s="169"/>
      <c r="T355" s="169"/>
      <c r="U355" s="170"/>
    </row>
    <row r="356" spans="1:21" ht="20.100000000000001" customHeight="1">
      <c r="A356" s="331">
        <v>122</v>
      </c>
      <c r="B356" s="178"/>
      <c r="C356" s="196" t="s">
        <v>882</v>
      </c>
      <c r="D356" s="202" t="s">
        <v>150</v>
      </c>
      <c r="E356" s="198"/>
      <c r="F356" s="319" t="s">
        <v>17578</v>
      </c>
      <c r="G356" s="198" t="s">
        <v>8444</v>
      </c>
      <c r="H356" s="201">
        <v>0</v>
      </c>
      <c r="I356" s="200">
        <v>41552</v>
      </c>
      <c r="J356" s="319" t="e">
        <f t="shared" si="6"/>
        <v>#VALUE!</v>
      </c>
      <c r="K356" s="198"/>
      <c r="L356" s="198"/>
      <c r="M356" s="198" t="s">
        <v>2395</v>
      </c>
      <c r="N356" s="198"/>
      <c r="O356" s="198"/>
      <c r="P356" s="198"/>
      <c r="Q356" s="169"/>
      <c r="R356" s="169"/>
      <c r="S356" s="169"/>
      <c r="T356" s="169"/>
      <c r="U356" s="170"/>
    </row>
    <row r="357" spans="1:21" ht="20.100000000000001" customHeight="1">
      <c r="A357" s="331">
        <v>123</v>
      </c>
      <c r="B357" s="178"/>
      <c r="C357" s="196" t="s">
        <v>883</v>
      </c>
      <c r="D357" s="202" t="s">
        <v>150</v>
      </c>
      <c r="E357" s="324">
        <v>2</v>
      </c>
      <c r="F357" s="319" t="s">
        <v>17578</v>
      </c>
      <c r="G357" s="198" t="s">
        <v>8444</v>
      </c>
      <c r="H357" s="199">
        <v>12</v>
      </c>
      <c r="I357" s="200">
        <v>41552</v>
      </c>
      <c r="J357" s="319" t="e">
        <f t="shared" si="6"/>
        <v>#VALUE!</v>
      </c>
      <c r="K357" s="198"/>
      <c r="L357" s="198"/>
      <c r="M357" s="198" t="s">
        <v>2395</v>
      </c>
      <c r="N357" s="198"/>
      <c r="O357" s="198"/>
      <c r="P357" s="198"/>
      <c r="Q357" s="169"/>
      <c r="R357" s="169"/>
      <c r="S357" s="169"/>
      <c r="T357" s="169"/>
      <c r="U357" s="170"/>
    </row>
    <row r="358" spans="1:21" ht="20.100000000000001" customHeight="1">
      <c r="A358" s="331">
        <v>124</v>
      </c>
      <c r="B358" s="178" t="s">
        <v>58</v>
      </c>
      <c r="C358" s="196" t="s">
        <v>884</v>
      </c>
      <c r="D358" s="202" t="s">
        <v>150</v>
      </c>
      <c r="E358" s="198"/>
      <c r="F358" s="319" t="s">
        <v>17578</v>
      </c>
      <c r="G358" s="198" t="s">
        <v>8444</v>
      </c>
      <c r="H358" s="201">
        <v>0</v>
      </c>
      <c r="I358" s="200">
        <v>41552</v>
      </c>
      <c r="J358" s="319" t="e">
        <f t="shared" si="6"/>
        <v>#VALUE!</v>
      </c>
      <c r="K358" s="198"/>
      <c r="L358" s="198"/>
      <c r="M358" s="198" t="s">
        <v>2395</v>
      </c>
      <c r="N358" s="198"/>
      <c r="O358" s="198"/>
      <c r="P358" s="198"/>
      <c r="Q358" s="169"/>
      <c r="R358" s="169"/>
      <c r="S358" s="169"/>
      <c r="T358" s="169"/>
      <c r="U358" s="170"/>
    </row>
    <row r="359" spans="1:21" ht="20.100000000000001" customHeight="1">
      <c r="A359" s="331">
        <v>125</v>
      </c>
      <c r="B359" s="178"/>
      <c r="C359" s="196" t="s">
        <v>885</v>
      </c>
      <c r="D359" s="202" t="s">
        <v>150</v>
      </c>
      <c r="E359" s="321">
        <v>1.5</v>
      </c>
      <c r="F359" s="319" t="s">
        <v>17578</v>
      </c>
      <c r="G359" s="198" t="s">
        <v>8444</v>
      </c>
      <c r="H359" s="201">
        <v>0</v>
      </c>
      <c r="I359" s="200">
        <v>41552</v>
      </c>
      <c r="J359" s="319" t="e">
        <f t="shared" si="6"/>
        <v>#VALUE!</v>
      </c>
      <c r="K359" s="198"/>
      <c r="L359" s="198"/>
      <c r="M359" s="198" t="s">
        <v>2395</v>
      </c>
      <c r="N359" s="198"/>
      <c r="O359" s="198"/>
      <c r="P359" s="198"/>
      <c r="Q359" s="169"/>
      <c r="R359" s="169"/>
      <c r="S359" s="169"/>
      <c r="T359" s="169"/>
      <c r="U359" s="170"/>
    </row>
    <row r="360" spans="1:21" ht="20.100000000000001" customHeight="1">
      <c r="A360" s="331">
        <v>126</v>
      </c>
      <c r="B360" s="178"/>
      <c r="C360" s="196" t="s">
        <v>886</v>
      </c>
      <c r="D360" s="202" t="s">
        <v>150</v>
      </c>
      <c r="E360" s="321">
        <v>1</v>
      </c>
      <c r="F360" s="319" t="s">
        <v>17578</v>
      </c>
      <c r="G360" s="198" t="s">
        <v>8444</v>
      </c>
      <c r="H360" s="201">
        <v>0</v>
      </c>
      <c r="I360" s="200">
        <v>41552</v>
      </c>
      <c r="J360" s="319" t="e">
        <f t="shared" si="6"/>
        <v>#VALUE!</v>
      </c>
      <c r="K360" s="198"/>
      <c r="L360" s="198"/>
      <c r="M360" s="198" t="s">
        <v>2395</v>
      </c>
      <c r="N360" s="198"/>
      <c r="O360" s="198"/>
      <c r="P360" s="198"/>
      <c r="Q360" s="169"/>
      <c r="R360" s="169"/>
      <c r="S360" s="169"/>
      <c r="T360" s="169"/>
      <c r="U360" s="170"/>
    </row>
    <row r="361" spans="1:21" ht="20.100000000000001" customHeight="1">
      <c r="A361" s="331">
        <v>127</v>
      </c>
      <c r="B361" s="178"/>
      <c r="C361" s="196" t="s">
        <v>887</v>
      </c>
      <c r="D361" s="202" t="s">
        <v>150</v>
      </c>
      <c r="E361" s="198"/>
      <c r="F361" s="319" t="s">
        <v>17578</v>
      </c>
      <c r="G361" s="198" t="s">
        <v>8444</v>
      </c>
      <c r="H361" s="201">
        <v>0</v>
      </c>
      <c r="I361" s="200">
        <v>41552</v>
      </c>
      <c r="J361" s="319" t="e">
        <f t="shared" si="6"/>
        <v>#VALUE!</v>
      </c>
      <c r="K361" s="198"/>
      <c r="L361" s="198"/>
      <c r="M361" s="198" t="s">
        <v>2395</v>
      </c>
      <c r="N361" s="198"/>
      <c r="O361" s="198"/>
      <c r="P361" s="198"/>
      <c r="Q361" s="169"/>
      <c r="R361" s="169"/>
      <c r="S361" s="169"/>
      <c r="T361" s="169"/>
      <c r="U361" s="170"/>
    </row>
    <row r="362" spans="1:21" ht="20.100000000000001" customHeight="1">
      <c r="A362" s="331">
        <v>128</v>
      </c>
      <c r="B362" s="178"/>
      <c r="C362" s="196" t="s">
        <v>888</v>
      </c>
      <c r="D362" s="202" t="s">
        <v>150</v>
      </c>
      <c r="E362" s="321">
        <v>1.5</v>
      </c>
      <c r="F362" s="319" t="s">
        <v>17578</v>
      </c>
      <c r="G362" s="198" t="s">
        <v>8444</v>
      </c>
      <c r="H362" s="201">
        <v>0</v>
      </c>
      <c r="I362" s="200">
        <v>41552</v>
      </c>
      <c r="J362" s="319" t="e">
        <f t="shared" si="6"/>
        <v>#VALUE!</v>
      </c>
      <c r="K362" s="198"/>
      <c r="L362" s="198"/>
      <c r="M362" s="198" t="s">
        <v>2395</v>
      </c>
      <c r="N362" s="198"/>
      <c r="O362" s="198"/>
      <c r="P362" s="198"/>
      <c r="Q362" s="169"/>
      <c r="R362" s="169"/>
      <c r="S362" s="169"/>
      <c r="T362" s="169"/>
      <c r="U362" s="170"/>
    </row>
    <row r="363" spans="1:21" ht="20.100000000000001" customHeight="1">
      <c r="A363" s="331">
        <v>129</v>
      </c>
      <c r="B363" s="178"/>
      <c r="C363" s="196" t="s">
        <v>889</v>
      </c>
      <c r="D363" s="202" t="s">
        <v>150</v>
      </c>
      <c r="E363" s="198"/>
      <c r="F363" s="319" t="s">
        <v>17578</v>
      </c>
      <c r="G363" s="198" t="s">
        <v>8444</v>
      </c>
      <c r="H363" s="201">
        <v>0</v>
      </c>
      <c r="I363" s="200">
        <v>41552</v>
      </c>
      <c r="J363" s="319" t="e">
        <f t="shared" si="6"/>
        <v>#VALUE!</v>
      </c>
      <c r="K363" s="198"/>
      <c r="L363" s="198"/>
      <c r="M363" s="198" t="s">
        <v>2395</v>
      </c>
      <c r="N363" s="198"/>
      <c r="O363" s="198"/>
      <c r="P363" s="198"/>
      <c r="Q363" s="169"/>
      <c r="R363" s="169"/>
      <c r="S363" s="169"/>
      <c r="T363" s="169"/>
      <c r="U363" s="170"/>
    </row>
    <row r="364" spans="1:21" ht="20.100000000000001" customHeight="1">
      <c r="A364" s="331">
        <v>130</v>
      </c>
      <c r="B364" s="178"/>
      <c r="C364" s="196" t="s">
        <v>890</v>
      </c>
      <c r="D364" s="202" t="s">
        <v>150</v>
      </c>
      <c r="E364" s="198"/>
      <c r="F364" s="319" t="s">
        <v>17578</v>
      </c>
      <c r="G364" s="198" t="s">
        <v>8444</v>
      </c>
      <c r="H364" s="201">
        <v>0</v>
      </c>
      <c r="I364" s="200">
        <v>41552</v>
      </c>
      <c r="J364" s="319" t="e">
        <f t="shared" si="6"/>
        <v>#VALUE!</v>
      </c>
      <c r="K364" s="198"/>
      <c r="L364" s="198"/>
      <c r="M364" s="198" t="s">
        <v>2395</v>
      </c>
      <c r="N364" s="198"/>
      <c r="O364" s="198"/>
      <c r="P364" s="198"/>
      <c r="Q364" s="169"/>
      <c r="R364" s="169"/>
      <c r="S364" s="169"/>
      <c r="T364" s="169"/>
      <c r="U364" s="170"/>
    </row>
    <row r="365" spans="1:21" ht="20.100000000000001" customHeight="1">
      <c r="A365" s="331">
        <v>131</v>
      </c>
      <c r="B365" s="178"/>
      <c r="C365" s="196" t="s">
        <v>891</v>
      </c>
      <c r="D365" s="202" t="s">
        <v>150</v>
      </c>
      <c r="E365" s="321">
        <v>1</v>
      </c>
      <c r="F365" s="319" t="s">
        <v>17578</v>
      </c>
      <c r="G365" s="198" t="s">
        <v>8444</v>
      </c>
      <c r="H365" s="201">
        <v>0</v>
      </c>
      <c r="I365" s="200">
        <v>41552</v>
      </c>
      <c r="J365" s="319" t="e">
        <f t="shared" si="6"/>
        <v>#VALUE!</v>
      </c>
      <c r="K365" s="198"/>
      <c r="L365" s="198"/>
      <c r="M365" s="198" t="s">
        <v>2395</v>
      </c>
      <c r="N365" s="198"/>
      <c r="O365" s="198"/>
      <c r="P365" s="198"/>
      <c r="Q365" s="169"/>
      <c r="R365" s="169"/>
      <c r="S365" s="169"/>
      <c r="T365" s="169"/>
      <c r="U365" s="170"/>
    </row>
    <row r="366" spans="1:21" ht="20.100000000000001" customHeight="1">
      <c r="A366" s="331">
        <v>132</v>
      </c>
      <c r="B366" s="178"/>
      <c r="C366" s="196" t="s">
        <v>879</v>
      </c>
      <c r="D366" s="202" t="s">
        <v>150</v>
      </c>
      <c r="E366" s="198"/>
      <c r="F366" s="319" t="s">
        <v>17578</v>
      </c>
      <c r="G366" s="198" t="s">
        <v>8444</v>
      </c>
      <c r="H366" s="201">
        <v>0</v>
      </c>
      <c r="I366" s="200">
        <v>41552</v>
      </c>
      <c r="J366" s="319" t="e">
        <f t="shared" si="6"/>
        <v>#VALUE!</v>
      </c>
      <c r="K366" s="198"/>
      <c r="L366" s="198"/>
      <c r="M366" s="198" t="s">
        <v>2395</v>
      </c>
      <c r="N366" s="198"/>
      <c r="O366" s="198"/>
      <c r="P366" s="198"/>
      <c r="Q366" s="169"/>
      <c r="R366" s="169"/>
      <c r="S366" s="169"/>
      <c r="T366" s="169"/>
      <c r="U366" s="170"/>
    </row>
    <row r="367" spans="1:21" ht="20.100000000000001" customHeight="1">
      <c r="A367" s="331">
        <v>133</v>
      </c>
      <c r="B367" s="178"/>
      <c r="C367" s="196" t="s">
        <v>892</v>
      </c>
      <c r="D367" s="202" t="s">
        <v>150</v>
      </c>
      <c r="E367" s="321">
        <v>1.5</v>
      </c>
      <c r="F367" s="319" t="s">
        <v>17578</v>
      </c>
      <c r="G367" s="198" t="s">
        <v>8444</v>
      </c>
      <c r="H367" s="201">
        <v>0</v>
      </c>
      <c r="I367" s="200">
        <v>41552</v>
      </c>
      <c r="J367" s="319" t="e">
        <f t="shared" si="6"/>
        <v>#VALUE!</v>
      </c>
      <c r="K367" s="198"/>
      <c r="L367" s="198"/>
      <c r="M367" s="198" t="s">
        <v>2395</v>
      </c>
      <c r="N367" s="198"/>
      <c r="O367" s="198"/>
      <c r="P367" s="198"/>
      <c r="Q367" s="169"/>
      <c r="R367" s="169"/>
      <c r="S367" s="169"/>
      <c r="T367" s="169"/>
      <c r="U367" s="170"/>
    </row>
    <row r="368" spans="1:21" ht="20.100000000000001" customHeight="1">
      <c r="A368" s="331">
        <v>134</v>
      </c>
      <c r="B368" s="178" t="s">
        <v>58</v>
      </c>
      <c r="C368" s="196" t="s">
        <v>893</v>
      </c>
      <c r="D368" s="202" t="s">
        <v>150</v>
      </c>
      <c r="E368" s="198"/>
      <c r="F368" s="319" t="s">
        <v>17578</v>
      </c>
      <c r="G368" s="198" t="s">
        <v>8444</v>
      </c>
      <c r="H368" s="201">
        <v>0</v>
      </c>
      <c r="I368" s="200">
        <v>41552</v>
      </c>
      <c r="J368" s="319" t="e">
        <f t="shared" si="6"/>
        <v>#VALUE!</v>
      </c>
      <c r="K368" s="198"/>
      <c r="L368" s="198"/>
      <c r="M368" s="198" t="s">
        <v>2395</v>
      </c>
      <c r="N368" s="198"/>
      <c r="O368" s="198"/>
      <c r="P368" s="198"/>
      <c r="Q368" s="169"/>
      <c r="R368" s="169"/>
      <c r="S368" s="169"/>
      <c r="T368" s="169"/>
      <c r="U368" s="170"/>
    </row>
    <row r="369" spans="1:21" ht="20.100000000000001" customHeight="1">
      <c r="A369" s="331">
        <v>135</v>
      </c>
      <c r="B369" s="178" t="s">
        <v>58</v>
      </c>
      <c r="C369" s="196" t="s">
        <v>894</v>
      </c>
      <c r="D369" s="202" t="s">
        <v>150</v>
      </c>
      <c r="E369" s="198"/>
      <c r="F369" s="319" t="s">
        <v>17578</v>
      </c>
      <c r="G369" s="198" t="s">
        <v>8444</v>
      </c>
      <c r="H369" s="201">
        <v>0</v>
      </c>
      <c r="I369" s="200">
        <v>41552</v>
      </c>
      <c r="J369" s="319" t="e">
        <f t="shared" si="6"/>
        <v>#VALUE!</v>
      </c>
      <c r="K369" s="198"/>
      <c r="L369" s="198"/>
      <c r="M369" s="198" t="s">
        <v>2395</v>
      </c>
      <c r="N369" s="198"/>
      <c r="O369" s="198"/>
      <c r="P369" s="198"/>
      <c r="Q369" s="169"/>
      <c r="R369" s="169"/>
      <c r="S369" s="169"/>
      <c r="T369" s="169"/>
      <c r="U369" s="170"/>
    </row>
    <row r="370" spans="1:21" ht="20.100000000000001" customHeight="1">
      <c r="A370" s="331">
        <v>136</v>
      </c>
      <c r="B370" s="178"/>
      <c r="C370" s="196" t="s">
        <v>895</v>
      </c>
      <c r="D370" s="202" t="s">
        <v>150</v>
      </c>
      <c r="E370" s="321">
        <v>1</v>
      </c>
      <c r="F370" s="319" t="s">
        <v>17578</v>
      </c>
      <c r="G370" s="198" t="s">
        <v>8444</v>
      </c>
      <c r="H370" s="201">
        <v>0</v>
      </c>
      <c r="I370" s="200">
        <v>41552</v>
      </c>
      <c r="J370" s="319" t="e">
        <f t="shared" si="6"/>
        <v>#VALUE!</v>
      </c>
      <c r="K370" s="198"/>
      <c r="L370" s="198"/>
      <c r="M370" s="198" t="s">
        <v>2395</v>
      </c>
      <c r="N370" s="198"/>
      <c r="O370" s="198"/>
      <c r="P370" s="198"/>
      <c r="Q370" s="169"/>
      <c r="R370" s="169"/>
      <c r="S370" s="169"/>
      <c r="T370" s="169"/>
      <c r="U370" s="170"/>
    </row>
    <row r="371" spans="1:21" ht="20.100000000000001" customHeight="1">
      <c r="A371" s="331">
        <v>137</v>
      </c>
      <c r="B371" s="178"/>
      <c r="C371" s="196" t="s">
        <v>1163</v>
      </c>
      <c r="D371" s="202" t="s">
        <v>150</v>
      </c>
      <c r="E371" s="321">
        <v>1.5</v>
      </c>
      <c r="F371" s="319" t="s">
        <v>17578</v>
      </c>
      <c r="G371" s="198" t="s">
        <v>8444</v>
      </c>
      <c r="H371" s="201">
        <v>0</v>
      </c>
      <c r="I371" s="200">
        <v>41552</v>
      </c>
      <c r="J371" s="319" t="e">
        <f t="shared" si="6"/>
        <v>#VALUE!</v>
      </c>
      <c r="K371" s="198"/>
      <c r="L371" s="198"/>
      <c r="M371" s="198" t="s">
        <v>2395</v>
      </c>
      <c r="N371" s="198"/>
      <c r="O371" s="198"/>
      <c r="P371" s="198"/>
      <c r="Q371" s="169"/>
      <c r="R371" s="169"/>
      <c r="S371" s="169"/>
      <c r="T371" s="169"/>
      <c r="U371" s="170"/>
    </row>
    <row r="372" spans="1:21" ht="20.100000000000001" customHeight="1">
      <c r="A372" s="331">
        <v>138</v>
      </c>
      <c r="B372" s="178"/>
      <c r="C372" s="196" t="s">
        <v>896</v>
      </c>
      <c r="D372" s="202" t="s">
        <v>150</v>
      </c>
      <c r="E372" s="321">
        <v>1.5</v>
      </c>
      <c r="F372" s="319" t="s">
        <v>17578</v>
      </c>
      <c r="G372" s="198" t="s">
        <v>8444</v>
      </c>
      <c r="H372" s="201">
        <v>0</v>
      </c>
      <c r="I372" s="200">
        <v>41552</v>
      </c>
      <c r="J372" s="319" t="e">
        <f t="shared" si="6"/>
        <v>#VALUE!</v>
      </c>
      <c r="K372" s="198"/>
      <c r="L372" s="198"/>
      <c r="M372" s="198" t="s">
        <v>2395</v>
      </c>
      <c r="N372" s="198"/>
      <c r="O372" s="198"/>
      <c r="P372" s="198"/>
      <c r="Q372" s="169"/>
      <c r="R372" s="169"/>
      <c r="S372" s="169"/>
      <c r="T372" s="169"/>
      <c r="U372" s="170"/>
    </row>
    <row r="373" spans="1:21" ht="20.100000000000001" customHeight="1">
      <c r="A373" s="331">
        <v>139</v>
      </c>
      <c r="B373" s="178"/>
      <c r="C373" s="196" t="s">
        <v>6358</v>
      </c>
      <c r="D373" s="202" t="s">
        <v>150</v>
      </c>
      <c r="E373" s="198"/>
      <c r="F373" s="319" t="s">
        <v>17578</v>
      </c>
      <c r="G373" s="198" t="s">
        <v>8444</v>
      </c>
      <c r="H373" s="201">
        <v>0</v>
      </c>
      <c r="I373" s="200">
        <v>41552</v>
      </c>
      <c r="J373" s="319" t="e">
        <f t="shared" si="6"/>
        <v>#VALUE!</v>
      </c>
      <c r="K373" s="198"/>
      <c r="L373" s="198"/>
      <c r="M373" s="198" t="s">
        <v>2395</v>
      </c>
      <c r="N373" s="198"/>
      <c r="O373" s="198"/>
      <c r="P373" s="198"/>
      <c r="Q373" s="169"/>
      <c r="R373" s="169"/>
      <c r="S373" s="169"/>
      <c r="T373" s="169"/>
      <c r="U373" s="170"/>
    </row>
    <row r="374" spans="1:21" ht="20.100000000000001" customHeight="1">
      <c r="A374" s="331">
        <v>140</v>
      </c>
      <c r="B374" s="178"/>
      <c r="C374" s="196" t="s">
        <v>897</v>
      </c>
      <c r="D374" s="202" t="s">
        <v>150</v>
      </c>
      <c r="E374" s="321">
        <v>2</v>
      </c>
      <c r="F374" s="319" t="s">
        <v>17578</v>
      </c>
      <c r="G374" s="198" t="s">
        <v>8444</v>
      </c>
      <c r="H374" s="201">
        <v>0</v>
      </c>
      <c r="I374" s="200">
        <v>41552</v>
      </c>
      <c r="J374" s="319" t="e">
        <f t="shared" si="6"/>
        <v>#VALUE!</v>
      </c>
      <c r="K374" s="198"/>
      <c r="L374" s="198"/>
      <c r="M374" s="198" t="s">
        <v>2395</v>
      </c>
      <c r="N374" s="198"/>
      <c r="O374" s="198"/>
      <c r="P374" s="198"/>
      <c r="Q374" s="169"/>
      <c r="R374" s="169"/>
      <c r="S374" s="169"/>
      <c r="T374" s="169"/>
      <c r="U374" s="170"/>
    </row>
    <row r="375" spans="1:21" ht="20.100000000000001" customHeight="1">
      <c r="A375" s="331">
        <v>141</v>
      </c>
      <c r="B375" s="178" t="s">
        <v>155</v>
      </c>
      <c r="C375" s="196" t="s">
        <v>898</v>
      </c>
      <c r="D375" s="202" t="s">
        <v>150</v>
      </c>
      <c r="E375" s="198"/>
      <c r="F375" s="319" t="s">
        <v>17578</v>
      </c>
      <c r="G375" s="198" t="s">
        <v>8444</v>
      </c>
      <c r="H375" s="201">
        <v>0</v>
      </c>
      <c r="I375" s="200">
        <v>41552</v>
      </c>
      <c r="J375" s="319" t="e">
        <f t="shared" si="6"/>
        <v>#VALUE!</v>
      </c>
      <c r="K375" s="198"/>
      <c r="L375" s="198"/>
      <c r="M375" s="198" t="s">
        <v>2395</v>
      </c>
      <c r="N375" s="198"/>
      <c r="O375" s="198"/>
      <c r="P375" s="198"/>
      <c r="Q375" s="169"/>
      <c r="R375" s="169"/>
      <c r="S375" s="169"/>
      <c r="T375" s="169"/>
      <c r="U375" s="170"/>
    </row>
    <row r="376" spans="1:21" ht="20.100000000000001" customHeight="1">
      <c r="A376" s="331">
        <v>144</v>
      </c>
      <c r="B376" s="178" t="s">
        <v>58</v>
      </c>
      <c r="C376" s="196" t="s">
        <v>899</v>
      </c>
      <c r="D376" s="202" t="s">
        <v>150</v>
      </c>
      <c r="E376" s="198"/>
      <c r="F376" s="319" t="s">
        <v>17578</v>
      </c>
      <c r="G376" s="198" t="s">
        <v>8444</v>
      </c>
      <c r="H376" s="201">
        <v>0</v>
      </c>
      <c r="I376" s="200">
        <v>41552</v>
      </c>
      <c r="J376" s="319" t="e">
        <f t="shared" si="6"/>
        <v>#VALUE!</v>
      </c>
      <c r="K376" s="198"/>
      <c r="L376" s="198"/>
      <c r="M376" s="198" t="s">
        <v>2395</v>
      </c>
      <c r="N376" s="198"/>
      <c r="O376" s="198"/>
      <c r="P376" s="198"/>
      <c r="Q376" s="169"/>
      <c r="R376" s="169"/>
      <c r="S376" s="169"/>
      <c r="T376" s="169"/>
      <c r="U376" s="170"/>
    </row>
    <row r="377" spans="1:21" ht="20.100000000000001" customHeight="1">
      <c r="A377" s="331">
        <v>143</v>
      </c>
      <c r="B377" s="178"/>
      <c r="C377" s="196" t="s">
        <v>6359</v>
      </c>
      <c r="D377" s="202" t="s">
        <v>150</v>
      </c>
      <c r="E377" s="198"/>
      <c r="F377" s="319" t="s">
        <v>17578</v>
      </c>
      <c r="G377" s="198" t="s">
        <v>8444</v>
      </c>
      <c r="H377" s="201">
        <v>0</v>
      </c>
      <c r="I377" s="200">
        <v>41552</v>
      </c>
      <c r="J377" s="319" t="e">
        <f t="shared" si="6"/>
        <v>#VALUE!</v>
      </c>
      <c r="K377" s="198"/>
      <c r="L377" s="198"/>
      <c r="M377" s="198" t="s">
        <v>2395</v>
      </c>
      <c r="N377" s="198"/>
      <c r="O377" s="198"/>
      <c r="P377" s="198"/>
      <c r="Q377" s="169"/>
      <c r="R377" s="169"/>
      <c r="S377" s="169"/>
      <c r="T377" s="169"/>
      <c r="U377" s="170"/>
    </row>
    <row r="378" spans="1:21" ht="20.100000000000001" customHeight="1">
      <c r="A378" s="331">
        <v>142</v>
      </c>
      <c r="B378" s="217" t="s">
        <v>773</v>
      </c>
      <c r="C378" s="196" t="s">
        <v>6360</v>
      </c>
      <c r="D378" s="202" t="s">
        <v>1027</v>
      </c>
      <c r="E378" s="198"/>
      <c r="F378" s="319" t="s">
        <v>17578</v>
      </c>
      <c r="G378" s="198" t="s">
        <v>8444</v>
      </c>
      <c r="H378" s="201">
        <v>0</v>
      </c>
      <c r="I378" s="200">
        <v>41552</v>
      </c>
      <c r="J378" s="319" t="e">
        <f t="shared" si="6"/>
        <v>#VALUE!</v>
      </c>
      <c r="K378" s="198"/>
      <c r="L378" s="198"/>
      <c r="M378" s="198" t="s">
        <v>2395</v>
      </c>
      <c r="N378" s="198"/>
      <c r="O378" s="198"/>
      <c r="P378" s="198"/>
      <c r="Q378" s="169"/>
      <c r="R378" s="169"/>
      <c r="S378" s="169"/>
      <c r="T378" s="169"/>
      <c r="U378" s="170"/>
    </row>
    <row r="379" spans="1:21" ht="20.100000000000001" customHeight="1">
      <c r="A379" s="331">
        <v>145</v>
      </c>
      <c r="B379" s="178"/>
      <c r="C379" s="196" t="s">
        <v>900</v>
      </c>
      <c r="D379" s="202" t="s">
        <v>150</v>
      </c>
      <c r="E379" s="198"/>
      <c r="F379" s="319" t="s">
        <v>17578</v>
      </c>
      <c r="G379" s="198" t="s">
        <v>8444</v>
      </c>
      <c r="H379" s="201">
        <v>0</v>
      </c>
      <c r="I379" s="200">
        <v>41552</v>
      </c>
      <c r="J379" s="319" t="e">
        <f t="shared" si="6"/>
        <v>#VALUE!</v>
      </c>
      <c r="K379" s="198"/>
      <c r="L379" s="198"/>
      <c r="M379" s="198" t="s">
        <v>2395</v>
      </c>
      <c r="N379" s="198"/>
      <c r="O379" s="198"/>
      <c r="P379" s="198"/>
      <c r="Q379" s="169"/>
      <c r="R379" s="169"/>
      <c r="S379" s="169"/>
      <c r="T379" s="169"/>
      <c r="U379" s="170"/>
    </row>
    <row r="380" spans="1:21" ht="20.100000000000001" customHeight="1">
      <c r="A380" s="331">
        <v>155</v>
      </c>
      <c r="B380" s="180" t="s">
        <v>781</v>
      </c>
      <c r="C380" s="196" t="s">
        <v>1172</v>
      </c>
      <c r="D380" s="195" t="s">
        <v>906</v>
      </c>
      <c r="E380" s="198"/>
      <c r="F380" s="319" t="s">
        <v>17578</v>
      </c>
      <c r="G380" s="198" t="s">
        <v>8444</v>
      </c>
      <c r="H380" s="201">
        <v>0</v>
      </c>
      <c r="I380" s="200">
        <v>41552</v>
      </c>
      <c r="J380" s="319" t="e">
        <f t="shared" si="6"/>
        <v>#VALUE!</v>
      </c>
      <c r="K380" s="198"/>
      <c r="L380" s="198"/>
      <c r="M380" s="198" t="s">
        <v>2395</v>
      </c>
      <c r="N380" s="198"/>
      <c r="O380" s="198"/>
      <c r="P380" s="198"/>
      <c r="Q380" s="169"/>
      <c r="R380" s="169"/>
      <c r="S380" s="169"/>
      <c r="T380" s="169"/>
      <c r="U380" s="170"/>
    </row>
    <row r="381" spans="1:21" ht="20.100000000000001" customHeight="1">
      <c r="A381" s="331">
        <v>156</v>
      </c>
      <c r="B381" s="180" t="s">
        <v>780</v>
      </c>
      <c r="C381" s="196"/>
      <c r="D381" s="195"/>
      <c r="E381" s="220"/>
      <c r="F381" s="356" t="s">
        <v>17578</v>
      </c>
      <c r="G381" s="198" t="s">
        <v>8444</v>
      </c>
      <c r="H381" s="221">
        <v>0</v>
      </c>
      <c r="I381" s="290"/>
      <c r="J381" s="319" t="e">
        <f t="shared" si="6"/>
        <v>#VALUE!</v>
      </c>
      <c r="K381" s="198"/>
      <c r="L381" s="198"/>
      <c r="M381" s="198" t="s">
        <v>2395</v>
      </c>
      <c r="N381" s="198"/>
      <c r="O381" s="198"/>
      <c r="P381" s="198"/>
      <c r="Q381" s="169"/>
      <c r="R381" s="169"/>
      <c r="S381" s="169"/>
      <c r="T381" s="169"/>
      <c r="U381" s="170"/>
    </row>
    <row r="382" spans="1:21" ht="20.100000000000001" customHeight="1">
      <c r="A382" s="331">
        <v>157</v>
      </c>
      <c r="B382" s="180" t="s">
        <v>779</v>
      </c>
      <c r="C382" s="196" t="s">
        <v>1173</v>
      </c>
      <c r="D382" s="195" t="s">
        <v>909</v>
      </c>
      <c r="E382" s="198"/>
      <c r="F382" s="319" t="s">
        <v>17578</v>
      </c>
      <c r="G382" s="198" t="s">
        <v>8444</v>
      </c>
      <c r="H382" s="201">
        <v>0</v>
      </c>
      <c r="I382" s="200">
        <v>41552</v>
      </c>
      <c r="J382" s="319" t="e">
        <f t="shared" si="6"/>
        <v>#VALUE!</v>
      </c>
      <c r="K382" s="198"/>
      <c r="L382" s="198"/>
      <c r="M382" s="198" t="s">
        <v>2395</v>
      </c>
      <c r="N382" s="198"/>
      <c r="O382" s="198"/>
      <c r="P382" s="198"/>
      <c r="Q382" s="169"/>
      <c r="R382" s="169"/>
      <c r="S382" s="169"/>
      <c r="T382" s="169"/>
      <c r="U382" s="170"/>
    </row>
    <row r="383" spans="1:21" ht="20.100000000000001" customHeight="1">
      <c r="A383" s="331">
        <v>158</v>
      </c>
      <c r="B383" s="180" t="s">
        <v>778</v>
      </c>
      <c r="C383" s="196" t="s">
        <v>891</v>
      </c>
      <c r="D383" s="195" t="s">
        <v>908</v>
      </c>
      <c r="E383" s="321">
        <v>1</v>
      </c>
      <c r="F383" s="319" t="s">
        <v>17578</v>
      </c>
      <c r="G383" s="198" t="s">
        <v>8444</v>
      </c>
      <c r="H383" s="201">
        <v>0</v>
      </c>
      <c r="I383" s="200">
        <v>41552</v>
      </c>
      <c r="J383" s="319" t="e">
        <f t="shared" si="6"/>
        <v>#VALUE!</v>
      </c>
      <c r="K383" s="198"/>
      <c r="L383" s="198"/>
      <c r="M383" s="198" t="s">
        <v>2395</v>
      </c>
      <c r="N383" s="198"/>
      <c r="O383" s="198"/>
      <c r="P383" s="198"/>
      <c r="Q383" s="169"/>
      <c r="R383" s="169"/>
      <c r="S383" s="169"/>
      <c r="T383" s="169"/>
      <c r="U383" s="170"/>
    </row>
    <row r="384" spans="1:21" ht="20.100000000000001" customHeight="1">
      <c r="A384" s="331">
        <v>159</v>
      </c>
      <c r="B384" s="180" t="s">
        <v>777</v>
      </c>
      <c r="C384" s="196" t="s">
        <v>892</v>
      </c>
      <c r="D384" s="195" t="s">
        <v>907</v>
      </c>
      <c r="E384" s="321">
        <v>1.5</v>
      </c>
      <c r="F384" s="319" t="s">
        <v>17578</v>
      </c>
      <c r="G384" s="198" t="s">
        <v>8444</v>
      </c>
      <c r="H384" s="201">
        <v>0</v>
      </c>
      <c r="I384" s="200">
        <v>41552</v>
      </c>
      <c r="J384" s="319" t="e">
        <f t="shared" si="6"/>
        <v>#VALUE!</v>
      </c>
      <c r="K384" s="198"/>
      <c r="L384" s="198"/>
      <c r="M384" s="198" t="s">
        <v>2395</v>
      </c>
      <c r="N384" s="198"/>
      <c r="O384" s="198"/>
      <c r="P384" s="198"/>
      <c r="Q384" s="169"/>
      <c r="R384" s="169"/>
      <c r="S384" s="169"/>
      <c r="T384" s="169"/>
      <c r="U384" s="170"/>
    </row>
    <row r="385" spans="1:21" ht="20.100000000000001" customHeight="1">
      <c r="A385" s="331">
        <v>160</v>
      </c>
      <c r="B385" s="180" t="s">
        <v>776</v>
      </c>
      <c r="C385" s="196" t="s">
        <v>1174</v>
      </c>
      <c r="D385" s="202"/>
      <c r="E385" s="198"/>
      <c r="F385" s="319" t="s">
        <v>17578</v>
      </c>
      <c r="G385" s="198" t="s">
        <v>8444</v>
      </c>
      <c r="H385" s="201">
        <v>0</v>
      </c>
      <c r="I385" s="200">
        <v>41552</v>
      </c>
      <c r="J385" s="319" t="e">
        <f t="shared" si="6"/>
        <v>#VALUE!</v>
      </c>
      <c r="K385" s="198"/>
      <c r="L385" s="198"/>
      <c r="M385" s="198" t="s">
        <v>2395</v>
      </c>
      <c r="N385" s="198"/>
      <c r="O385" s="198"/>
      <c r="P385" s="198"/>
      <c r="Q385" s="169"/>
      <c r="R385" s="169"/>
      <c r="S385" s="169"/>
      <c r="T385" s="169"/>
      <c r="U385" s="170"/>
    </row>
    <row r="386" spans="1:21" ht="20.100000000000001" customHeight="1">
      <c r="A386" s="331">
        <v>161</v>
      </c>
      <c r="B386" s="180" t="s">
        <v>775</v>
      </c>
      <c r="C386" s="196" t="s">
        <v>884</v>
      </c>
      <c r="D386" s="202"/>
      <c r="E386" s="198"/>
      <c r="F386" s="319" t="s">
        <v>17578</v>
      </c>
      <c r="G386" s="198" t="s">
        <v>8444</v>
      </c>
      <c r="H386" s="201">
        <v>0</v>
      </c>
      <c r="I386" s="200">
        <v>41552</v>
      </c>
      <c r="J386" s="319" t="e">
        <f t="shared" si="6"/>
        <v>#VALUE!</v>
      </c>
      <c r="K386" s="198"/>
      <c r="L386" s="198"/>
      <c r="M386" s="198" t="s">
        <v>2395</v>
      </c>
      <c r="N386" s="198"/>
      <c r="O386" s="198"/>
      <c r="P386" s="198"/>
      <c r="Q386" s="169"/>
      <c r="R386" s="169"/>
      <c r="S386" s="169"/>
      <c r="T386" s="169"/>
      <c r="U386" s="170"/>
    </row>
    <row r="387" spans="1:21" ht="20.100000000000001" customHeight="1">
      <c r="A387" s="331">
        <v>10002</v>
      </c>
      <c r="B387" s="178" t="s">
        <v>1048</v>
      </c>
      <c r="C387" s="196"/>
      <c r="D387" s="202"/>
      <c r="E387" s="198"/>
      <c r="F387" s="319" t="s">
        <v>17578</v>
      </c>
      <c r="G387" s="198" t="s">
        <v>8444</v>
      </c>
      <c r="H387" s="201">
        <v>0</v>
      </c>
      <c r="I387" s="200"/>
      <c r="J387" s="319" t="e">
        <f t="shared" si="6"/>
        <v>#VALUE!</v>
      </c>
      <c r="K387" s="198"/>
      <c r="L387" s="198"/>
      <c r="M387" s="198" t="s">
        <v>2395</v>
      </c>
      <c r="N387" s="198"/>
      <c r="O387" s="198"/>
      <c r="P387" s="198"/>
      <c r="Q387" s="169"/>
      <c r="R387" s="169"/>
      <c r="S387" s="169"/>
      <c r="T387" s="169"/>
      <c r="U387" s="170"/>
    </row>
    <row r="388" spans="1:21" ht="20.100000000000001" customHeight="1">
      <c r="A388" s="331" t="s">
        <v>2405</v>
      </c>
      <c r="B388" s="222" t="s">
        <v>772</v>
      </c>
      <c r="C388" s="179" t="s">
        <v>1031</v>
      </c>
      <c r="D388" s="202" t="s">
        <v>1032</v>
      </c>
      <c r="E388" s="321">
        <v>1</v>
      </c>
      <c r="F388" s="319">
        <v>13.99</v>
      </c>
      <c r="G388" s="198" t="s">
        <v>8444</v>
      </c>
      <c r="H388" s="201">
        <v>0</v>
      </c>
      <c r="I388" s="200"/>
      <c r="J388" s="319">
        <f t="shared" si="6"/>
        <v>5.8915000000000006</v>
      </c>
      <c r="K388" s="198"/>
      <c r="L388" s="198"/>
      <c r="M388" s="198" t="s">
        <v>2395</v>
      </c>
      <c r="N388" s="198"/>
      <c r="O388" s="198"/>
      <c r="P388" s="198"/>
      <c r="Q388" s="169"/>
      <c r="R388" s="169"/>
      <c r="S388" s="169"/>
      <c r="T388" s="169"/>
      <c r="U388" s="170"/>
    </row>
    <row r="389" spans="1:21" ht="20.100000000000001" customHeight="1">
      <c r="A389" s="331" t="s">
        <v>1175</v>
      </c>
      <c r="B389" s="178"/>
      <c r="C389" s="179" t="s">
        <v>1033</v>
      </c>
      <c r="D389" s="202" t="s">
        <v>1032</v>
      </c>
      <c r="E389" s="198"/>
      <c r="F389" s="319" t="s">
        <v>17578</v>
      </c>
      <c r="G389" s="198" t="s">
        <v>8444</v>
      </c>
      <c r="H389" s="201">
        <v>0</v>
      </c>
      <c r="I389" s="200"/>
      <c r="J389" s="319" t="e">
        <f t="shared" si="6"/>
        <v>#VALUE!</v>
      </c>
      <c r="K389" s="198"/>
      <c r="L389" s="198"/>
      <c r="M389" s="198" t="s">
        <v>2395</v>
      </c>
      <c r="N389" s="198"/>
      <c r="O389" s="198"/>
      <c r="P389" s="198"/>
      <c r="Q389" s="169"/>
      <c r="R389" s="169"/>
      <c r="S389" s="169"/>
      <c r="T389" s="169"/>
      <c r="U389" s="170"/>
    </row>
    <row r="390" spans="1:21" ht="20.100000000000001" customHeight="1">
      <c r="A390" s="331" t="s">
        <v>1176</v>
      </c>
      <c r="B390" s="222" t="s">
        <v>771</v>
      </c>
      <c r="C390" s="179" t="s">
        <v>1034</v>
      </c>
      <c r="D390" s="202" t="s">
        <v>1032</v>
      </c>
      <c r="E390" s="321">
        <v>1</v>
      </c>
      <c r="F390" s="319">
        <v>13.99</v>
      </c>
      <c r="G390" s="198" t="s">
        <v>8444</v>
      </c>
      <c r="H390" s="201">
        <v>0</v>
      </c>
      <c r="I390" s="200"/>
      <c r="J390" s="319">
        <f t="shared" si="6"/>
        <v>5.8915000000000006</v>
      </c>
      <c r="K390" s="198"/>
      <c r="L390" s="198"/>
      <c r="M390" s="198" t="s">
        <v>2395</v>
      </c>
      <c r="N390" s="198"/>
      <c r="O390" s="198"/>
      <c r="P390" s="198"/>
      <c r="Q390" s="169"/>
      <c r="R390" s="169"/>
      <c r="S390" s="169"/>
      <c r="T390" s="169"/>
      <c r="U390" s="170"/>
    </row>
    <row r="391" spans="1:21" ht="20.100000000000001" customHeight="1">
      <c r="A391" s="331" t="s">
        <v>1177</v>
      </c>
      <c r="B391" s="222" t="s">
        <v>770</v>
      </c>
      <c r="C391" s="179" t="s">
        <v>1035</v>
      </c>
      <c r="D391" s="202" t="s">
        <v>1032</v>
      </c>
      <c r="E391" s="198"/>
      <c r="F391" s="319">
        <v>13.99</v>
      </c>
      <c r="G391" s="198" t="s">
        <v>8444</v>
      </c>
      <c r="H391" s="201">
        <v>0</v>
      </c>
      <c r="I391" s="200"/>
      <c r="J391" s="319">
        <f t="shared" si="6"/>
        <v>6.8915000000000006</v>
      </c>
      <c r="K391" s="198"/>
      <c r="L391" s="198"/>
      <c r="M391" s="198" t="s">
        <v>2395</v>
      </c>
      <c r="N391" s="198"/>
      <c r="O391" s="198"/>
      <c r="P391" s="198"/>
      <c r="Q391" s="169"/>
      <c r="R391" s="169"/>
      <c r="S391" s="169"/>
      <c r="T391" s="169"/>
      <c r="U391" s="170"/>
    </row>
    <row r="392" spans="1:21" ht="20.100000000000001" customHeight="1">
      <c r="A392" s="331" t="s">
        <v>1178</v>
      </c>
      <c r="B392" s="222" t="s">
        <v>769</v>
      </c>
      <c r="C392" s="179" t="s">
        <v>1036</v>
      </c>
      <c r="D392" s="202" t="s">
        <v>1032</v>
      </c>
      <c r="E392" s="198"/>
      <c r="F392" s="319">
        <v>13.99</v>
      </c>
      <c r="G392" s="198" t="s">
        <v>8444</v>
      </c>
      <c r="H392" s="201">
        <v>0</v>
      </c>
      <c r="I392" s="200"/>
      <c r="J392" s="319">
        <f t="shared" si="6"/>
        <v>6.8915000000000006</v>
      </c>
      <c r="K392" s="198"/>
      <c r="L392" s="198"/>
      <c r="M392" s="198" t="s">
        <v>2395</v>
      </c>
      <c r="N392" s="198"/>
      <c r="O392" s="198"/>
      <c r="P392" s="198"/>
      <c r="Q392" s="169"/>
      <c r="R392" s="169"/>
      <c r="S392" s="169"/>
      <c r="T392" s="169"/>
      <c r="U392" s="170"/>
    </row>
    <row r="393" spans="1:21" ht="20.100000000000001" customHeight="1">
      <c r="A393" s="331" t="s">
        <v>1179</v>
      </c>
      <c r="B393" s="178"/>
      <c r="C393" s="179" t="s">
        <v>1037</v>
      </c>
      <c r="D393" s="202" t="s">
        <v>1032</v>
      </c>
      <c r="E393" s="198"/>
      <c r="F393" s="319" t="s">
        <v>17578</v>
      </c>
      <c r="G393" s="198" t="s">
        <v>8444</v>
      </c>
      <c r="H393" s="201">
        <v>0</v>
      </c>
      <c r="I393" s="200"/>
      <c r="J393" s="319" t="e">
        <f t="shared" si="6"/>
        <v>#VALUE!</v>
      </c>
      <c r="K393" s="198"/>
      <c r="L393" s="198"/>
      <c r="M393" s="198" t="s">
        <v>2395</v>
      </c>
      <c r="N393" s="198"/>
      <c r="O393" s="198"/>
      <c r="P393" s="198"/>
      <c r="Q393" s="169"/>
      <c r="R393" s="169"/>
      <c r="S393" s="169"/>
      <c r="T393" s="169"/>
      <c r="U393" s="170"/>
    </row>
    <row r="394" spans="1:21" ht="20.100000000000001" customHeight="1">
      <c r="A394" s="331" t="s">
        <v>1180</v>
      </c>
      <c r="B394" s="222" t="s">
        <v>768</v>
      </c>
      <c r="C394" s="179" t="s">
        <v>1038</v>
      </c>
      <c r="D394" s="202" t="s">
        <v>1032</v>
      </c>
      <c r="E394" s="321">
        <v>1</v>
      </c>
      <c r="F394" s="319">
        <v>13.99</v>
      </c>
      <c r="G394" s="198" t="s">
        <v>8444</v>
      </c>
      <c r="H394" s="201">
        <v>0</v>
      </c>
      <c r="I394" s="200"/>
      <c r="J394" s="319">
        <f t="shared" si="6"/>
        <v>5.8915000000000006</v>
      </c>
      <c r="K394" s="198"/>
      <c r="L394" s="198"/>
      <c r="M394" s="198" t="s">
        <v>2395</v>
      </c>
      <c r="N394" s="198"/>
      <c r="O394" s="198"/>
      <c r="P394" s="198"/>
      <c r="Q394" s="169"/>
      <c r="R394" s="169"/>
      <c r="S394" s="169"/>
      <c r="T394" s="169"/>
      <c r="U394" s="170"/>
    </row>
    <row r="395" spans="1:21" ht="20.100000000000001" customHeight="1">
      <c r="A395" s="331" t="s">
        <v>1181</v>
      </c>
      <c r="B395" s="178"/>
      <c r="C395" s="179" t="s">
        <v>1039</v>
      </c>
      <c r="D395" s="202" t="s">
        <v>1032</v>
      </c>
      <c r="E395" s="198"/>
      <c r="F395" s="319" t="s">
        <v>17578</v>
      </c>
      <c r="G395" s="198" t="s">
        <v>8444</v>
      </c>
      <c r="H395" s="201">
        <v>0</v>
      </c>
      <c r="I395" s="200"/>
      <c r="J395" s="319" t="e">
        <f t="shared" si="6"/>
        <v>#VALUE!</v>
      </c>
      <c r="K395" s="198"/>
      <c r="L395" s="198"/>
      <c r="M395" s="198" t="s">
        <v>2395</v>
      </c>
      <c r="N395" s="198"/>
      <c r="O395" s="198"/>
      <c r="P395" s="198"/>
      <c r="Q395" s="169"/>
      <c r="R395" s="169"/>
      <c r="S395" s="169"/>
      <c r="T395" s="169"/>
      <c r="U395" s="170"/>
    </row>
    <row r="396" spans="1:21" ht="20.100000000000001" customHeight="1">
      <c r="A396" s="331" t="s">
        <v>1182</v>
      </c>
      <c r="B396" s="222" t="s">
        <v>767</v>
      </c>
      <c r="C396" s="179" t="s">
        <v>1040</v>
      </c>
      <c r="D396" s="202" t="s">
        <v>1032</v>
      </c>
      <c r="E396" s="321">
        <v>1</v>
      </c>
      <c r="F396" s="319">
        <v>13.99</v>
      </c>
      <c r="G396" s="198" t="s">
        <v>8444</v>
      </c>
      <c r="H396" s="201">
        <v>0</v>
      </c>
      <c r="I396" s="200"/>
      <c r="J396" s="319">
        <f t="shared" ref="J396:J459" si="7">F396*0.85-5-E396</f>
        <v>5.8915000000000006</v>
      </c>
      <c r="K396" s="198"/>
      <c r="L396" s="198"/>
      <c r="M396" s="198" t="s">
        <v>2395</v>
      </c>
      <c r="N396" s="198"/>
      <c r="O396" s="198"/>
      <c r="P396" s="198"/>
      <c r="Q396" s="169"/>
      <c r="R396" s="169"/>
      <c r="S396" s="169"/>
      <c r="T396" s="169"/>
      <c r="U396" s="170"/>
    </row>
    <row r="397" spans="1:21" ht="20.100000000000001" customHeight="1">
      <c r="A397" s="331" t="s">
        <v>1183</v>
      </c>
      <c r="B397" s="222" t="s">
        <v>766</v>
      </c>
      <c r="C397" s="179" t="s">
        <v>1041</v>
      </c>
      <c r="D397" s="202" t="s">
        <v>1032</v>
      </c>
      <c r="E397" s="321">
        <v>1</v>
      </c>
      <c r="F397" s="319">
        <v>13.99</v>
      </c>
      <c r="G397" s="198" t="s">
        <v>8444</v>
      </c>
      <c r="H397" s="201">
        <v>0</v>
      </c>
      <c r="I397" s="200"/>
      <c r="J397" s="319">
        <f t="shared" si="7"/>
        <v>5.8915000000000006</v>
      </c>
      <c r="K397" s="198"/>
      <c r="L397" s="198"/>
      <c r="M397" s="198" t="s">
        <v>2395</v>
      </c>
      <c r="N397" s="198"/>
      <c r="O397" s="198"/>
      <c r="P397" s="198"/>
      <c r="Q397" s="169"/>
      <c r="R397" s="169"/>
      <c r="S397" s="169"/>
      <c r="T397" s="169"/>
      <c r="U397" s="170"/>
    </row>
    <row r="398" spans="1:21" ht="20.100000000000001" customHeight="1">
      <c r="A398" s="331" t="s">
        <v>1184</v>
      </c>
      <c r="B398" s="222" t="s">
        <v>765</v>
      </c>
      <c r="C398" s="179" t="s">
        <v>1042</v>
      </c>
      <c r="D398" s="202" t="s">
        <v>1032</v>
      </c>
      <c r="E398" s="321">
        <v>1</v>
      </c>
      <c r="F398" s="319">
        <v>13.99</v>
      </c>
      <c r="G398" s="198" t="s">
        <v>8444</v>
      </c>
      <c r="H398" s="201">
        <v>0</v>
      </c>
      <c r="I398" s="200"/>
      <c r="J398" s="319">
        <f t="shared" si="7"/>
        <v>5.8915000000000006</v>
      </c>
      <c r="K398" s="198"/>
      <c r="L398" s="198"/>
      <c r="M398" s="198" t="s">
        <v>2395</v>
      </c>
      <c r="N398" s="198"/>
      <c r="O398" s="198"/>
      <c r="P398" s="198"/>
      <c r="Q398" s="169"/>
      <c r="R398" s="169"/>
      <c r="S398" s="169"/>
      <c r="T398" s="169"/>
      <c r="U398" s="170"/>
    </row>
    <row r="399" spans="1:21" ht="20.100000000000001" customHeight="1">
      <c r="A399" s="331" t="s">
        <v>1185</v>
      </c>
      <c r="B399" s="178"/>
      <c r="C399" s="179" t="s">
        <v>1043</v>
      </c>
      <c r="D399" s="202" t="s">
        <v>1032</v>
      </c>
      <c r="E399" s="198"/>
      <c r="F399" s="319" t="s">
        <v>17578</v>
      </c>
      <c r="G399" s="198" t="s">
        <v>8444</v>
      </c>
      <c r="H399" s="201">
        <v>0</v>
      </c>
      <c r="I399" s="200"/>
      <c r="J399" s="319" t="e">
        <f t="shared" si="7"/>
        <v>#VALUE!</v>
      </c>
      <c r="K399" s="198"/>
      <c r="L399" s="198"/>
      <c r="M399" s="198" t="s">
        <v>2395</v>
      </c>
      <c r="N399" s="198"/>
      <c r="O399" s="198"/>
      <c r="P399" s="198"/>
      <c r="Q399" s="169"/>
      <c r="R399" s="169"/>
      <c r="S399" s="169"/>
      <c r="T399" s="169"/>
      <c r="U399" s="170"/>
    </row>
    <row r="400" spans="1:21" ht="20.100000000000001" customHeight="1">
      <c r="A400" s="331" t="s">
        <v>1186</v>
      </c>
      <c r="B400" s="178"/>
      <c r="C400" s="179" t="s">
        <v>1044</v>
      </c>
      <c r="D400" s="202" t="s">
        <v>1032</v>
      </c>
      <c r="E400" s="198"/>
      <c r="F400" s="319" t="s">
        <v>17578</v>
      </c>
      <c r="G400" s="198" t="s">
        <v>8444</v>
      </c>
      <c r="H400" s="201">
        <v>0</v>
      </c>
      <c r="I400" s="200"/>
      <c r="J400" s="319" t="e">
        <f t="shared" si="7"/>
        <v>#VALUE!</v>
      </c>
      <c r="K400" s="198"/>
      <c r="L400" s="198"/>
      <c r="M400" s="198" t="s">
        <v>2395</v>
      </c>
      <c r="N400" s="198"/>
      <c r="O400" s="198"/>
      <c r="P400" s="198"/>
      <c r="Q400" s="169"/>
      <c r="R400" s="169"/>
      <c r="S400" s="169"/>
      <c r="T400" s="169"/>
      <c r="U400" s="170"/>
    </row>
    <row r="401" spans="1:37" ht="20.100000000000001" customHeight="1">
      <c r="A401" s="331" t="s">
        <v>1187</v>
      </c>
      <c r="B401" s="222" t="s">
        <v>764</v>
      </c>
      <c r="C401" s="179" t="s">
        <v>1045</v>
      </c>
      <c r="D401" s="202" t="s">
        <v>1032</v>
      </c>
      <c r="E401" s="321">
        <v>1</v>
      </c>
      <c r="F401" s="319">
        <v>13.99</v>
      </c>
      <c r="G401" s="198" t="s">
        <v>8444</v>
      </c>
      <c r="H401" s="201">
        <v>0</v>
      </c>
      <c r="I401" s="200"/>
      <c r="J401" s="319">
        <f t="shared" si="7"/>
        <v>5.8915000000000006</v>
      </c>
      <c r="K401" s="198"/>
      <c r="L401" s="198"/>
      <c r="M401" s="198" t="s">
        <v>2395</v>
      </c>
      <c r="N401" s="198"/>
      <c r="O401" s="198"/>
      <c r="P401" s="198"/>
      <c r="Q401" s="169"/>
      <c r="R401" s="169"/>
      <c r="S401" s="169"/>
      <c r="T401" s="169"/>
      <c r="U401" s="170"/>
    </row>
    <row r="402" spans="1:37" ht="20.100000000000001" customHeight="1">
      <c r="A402" s="331" t="s">
        <v>1188</v>
      </c>
      <c r="B402" s="222" t="s">
        <v>763</v>
      </c>
      <c r="C402" s="179" t="s">
        <v>1046</v>
      </c>
      <c r="D402" s="202" t="s">
        <v>1032</v>
      </c>
      <c r="E402" s="321">
        <v>1</v>
      </c>
      <c r="F402" s="319">
        <v>13.99</v>
      </c>
      <c r="G402" s="198" t="s">
        <v>8444</v>
      </c>
      <c r="H402" s="201">
        <v>0</v>
      </c>
      <c r="I402" s="200"/>
      <c r="J402" s="319">
        <f t="shared" si="7"/>
        <v>5.8915000000000006</v>
      </c>
      <c r="K402" s="198"/>
      <c r="L402" s="198"/>
      <c r="M402" s="198" t="s">
        <v>2395</v>
      </c>
      <c r="N402" s="198"/>
      <c r="O402" s="198"/>
      <c r="P402" s="198"/>
      <c r="Q402" s="169"/>
      <c r="R402" s="169"/>
      <c r="S402" s="169"/>
      <c r="T402" s="169"/>
      <c r="U402" s="170"/>
    </row>
    <row r="403" spans="1:37" ht="20.100000000000001" customHeight="1">
      <c r="A403" s="331" t="s">
        <v>1189</v>
      </c>
      <c r="B403" s="178"/>
      <c r="C403" s="179" t="s">
        <v>1047</v>
      </c>
      <c r="D403" s="202" t="s">
        <v>1032</v>
      </c>
      <c r="E403" s="198"/>
      <c r="F403" s="319" t="s">
        <v>17578</v>
      </c>
      <c r="G403" s="198" t="s">
        <v>8444</v>
      </c>
      <c r="H403" s="201">
        <v>0</v>
      </c>
      <c r="I403" s="200"/>
      <c r="J403" s="319" t="e">
        <f t="shared" si="7"/>
        <v>#VALUE!</v>
      </c>
      <c r="K403" s="198"/>
      <c r="L403" s="198"/>
      <c r="M403" s="198" t="s">
        <v>2395</v>
      </c>
      <c r="N403" s="198"/>
      <c r="O403" s="198"/>
      <c r="P403" s="198"/>
      <c r="Q403" s="169"/>
      <c r="R403" s="169"/>
      <c r="S403" s="169"/>
      <c r="T403" s="169"/>
      <c r="U403" s="170"/>
    </row>
    <row r="404" spans="1:37" ht="20.100000000000001" customHeight="1">
      <c r="A404" s="201" t="s">
        <v>2396</v>
      </c>
      <c r="B404" s="178"/>
      <c r="C404" s="179" t="s">
        <v>1052</v>
      </c>
      <c r="D404" s="202"/>
      <c r="E404" s="198"/>
      <c r="F404" s="319">
        <v>11.99</v>
      </c>
      <c r="G404" s="198" t="s">
        <v>8444</v>
      </c>
      <c r="H404" s="201">
        <v>0</v>
      </c>
      <c r="I404" s="200"/>
      <c r="J404" s="319">
        <f t="shared" si="7"/>
        <v>5.1914999999999996</v>
      </c>
      <c r="K404" s="198"/>
      <c r="L404" s="198"/>
      <c r="M404" s="198" t="s">
        <v>2395</v>
      </c>
      <c r="N404" s="198"/>
      <c r="O404" s="198"/>
      <c r="P404" s="198"/>
      <c r="Q404" s="169"/>
      <c r="R404" s="169"/>
      <c r="S404" s="169"/>
      <c r="T404" s="169"/>
      <c r="U404" s="170"/>
    </row>
    <row r="405" spans="1:37" ht="20.100000000000001" customHeight="1">
      <c r="A405" s="201" t="s">
        <v>2397</v>
      </c>
      <c r="B405" s="178"/>
      <c r="C405" s="179" t="s">
        <v>1053</v>
      </c>
      <c r="D405" s="202"/>
      <c r="E405" s="198"/>
      <c r="F405" s="319">
        <v>11.99</v>
      </c>
      <c r="G405" s="198" t="s">
        <v>8444</v>
      </c>
      <c r="H405" s="201">
        <v>0</v>
      </c>
      <c r="I405" s="200"/>
      <c r="J405" s="319">
        <f t="shared" si="7"/>
        <v>5.1914999999999996</v>
      </c>
      <c r="K405" s="198"/>
      <c r="L405" s="198"/>
      <c r="M405" s="198" t="s">
        <v>2395</v>
      </c>
      <c r="N405" s="198"/>
      <c r="O405" s="198"/>
      <c r="P405" s="198"/>
      <c r="Q405" s="169"/>
      <c r="R405" s="169"/>
      <c r="S405" s="169"/>
      <c r="T405" s="169"/>
      <c r="U405" s="170"/>
    </row>
    <row r="406" spans="1:37" ht="20.100000000000001" customHeight="1">
      <c r="A406" s="201" t="s">
        <v>2398</v>
      </c>
      <c r="B406" s="178"/>
      <c r="C406" s="179" t="s">
        <v>1054</v>
      </c>
      <c r="D406" s="202"/>
      <c r="E406" s="321">
        <v>2</v>
      </c>
      <c r="F406" s="319" t="s">
        <v>17578</v>
      </c>
      <c r="G406" s="198" t="s">
        <v>8444</v>
      </c>
      <c r="H406" s="201">
        <v>0</v>
      </c>
      <c r="I406" s="200"/>
      <c r="J406" s="319" t="e">
        <f t="shared" si="7"/>
        <v>#VALUE!</v>
      </c>
      <c r="K406" s="198"/>
      <c r="L406" s="198"/>
      <c r="M406" s="198" t="s">
        <v>2395</v>
      </c>
      <c r="N406" s="198"/>
      <c r="O406" s="198"/>
      <c r="P406" s="198"/>
      <c r="Q406" s="169"/>
      <c r="R406" s="169"/>
      <c r="S406" s="169"/>
      <c r="T406" s="169"/>
      <c r="U406" s="170"/>
    </row>
    <row r="407" spans="1:37" ht="20.100000000000001" customHeight="1">
      <c r="A407" s="201" t="s">
        <v>2399</v>
      </c>
      <c r="B407" s="178"/>
      <c r="C407" s="179" t="s">
        <v>1055</v>
      </c>
      <c r="D407" s="202"/>
      <c r="E407" s="198"/>
      <c r="F407" s="319" t="s">
        <v>17578</v>
      </c>
      <c r="G407" s="198" t="s">
        <v>8444</v>
      </c>
      <c r="H407" s="201">
        <v>0</v>
      </c>
      <c r="I407" s="200"/>
      <c r="J407" s="319" t="e">
        <f t="shared" si="7"/>
        <v>#VALUE!</v>
      </c>
      <c r="K407" s="198"/>
      <c r="L407" s="198"/>
      <c r="M407" s="198" t="s">
        <v>2395</v>
      </c>
      <c r="N407" s="198"/>
      <c r="O407" s="198"/>
      <c r="P407" s="198"/>
      <c r="Q407" s="169"/>
      <c r="R407" s="169"/>
      <c r="S407" s="169"/>
      <c r="T407" s="169"/>
      <c r="U407" s="170"/>
    </row>
    <row r="408" spans="1:37" ht="20.100000000000001" customHeight="1">
      <c r="A408" s="201" t="s">
        <v>2400</v>
      </c>
      <c r="B408" s="178"/>
      <c r="C408" s="179" t="s">
        <v>1056</v>
      </c>
      <c r="D408" s="202"/>
      <c r="E408" s="198"/>
      <c r="F408" s="319">
        <v>11.99</v>
      </c>
      <c r="G408" s="198" t="s">
        <v>8444</v>
      </c>
      <c r="H408" s="201">
        <v>0</v>
      </c>
      <c r="I408" s="200"/>
      <c r="J408" s="319">
        <f t="shared" si="7"/>
        <v>5.1914999999999996</v>
      </c>
      <c r="K408" s="198"/>
      <c r="L408" s="198"/>
      <c r="M408" s="198" t="s">
        <v>2395</v>
      </c>
      <c r="N408" s="198"/>
      <c r="O408" s="198"/>
      <c r="P408" s="198"/>
      <c r="Q408" s="169"/>
      <c r="R408" s="169"/>
      <c r="S408" s="169"/>
      <c r="T408" s="169"/>
      <c r="U408" s="170"/>
    </row>
    <row r="409" spans="1:37" ht="20.100000000000001" customHeight="1">
      <c r="A409" s="201" t="s">
        <v>2401</v>
      </c>
      <c r="B409" s="178"/>
      <c r="C409" s="179" t="s">
        <v>1057</v>
      </c>
      <c r="D409" s="202"/>
      <c r="E409" s="198"/>
      <c r="F409" s="319">
        <v>11.99</v>
      </c>
      <c r="G409" s="198" t="s">
        <v>8444</v>
      </c>
      <c r="H409" s="201">
        <v>0</v>
      </c>
      <c r="I409" s="200"/>
      <c r="J409" s="319">
        <f t="shared" si="7"/>
        <v>5.1914999999999996</v>
      </c>
      <c r="K409" s="198"/>
      <c r="L409" s="198"/>
      <c r="M409" s="198" t="s">
        <v>2395</v>
      </c>
      <c r="N409" s="198"/>
      <c r="O409" s="198"/>
      <c r="P409" s="198"/>
      <c r="Q409" s="169"/>
      <c r="R409" s="169"/>
      <c r="S409" s="169"/>
      <c r="T409" s="169"/>
      <c r="U409" s="170"/>
    </row>
    <row r="410" spans="1:37" ht="20.100000000000001" customHeight="1">
      <c r="A410" s="201" t="s">
        <v>2402</v>
      </c>
      <c r="B410" s="178"/>
      <c r="C410" s="179" t="s">
        <v>1058</v>
      </c>
      <c r="D410" s="202"/>
      <c r="E410" s="321">
        <v>1</v>
      </c>
      <c r="F410" s="319">
        <v>11.99</v>
      </c>
      <c r="G410" s="198" t="s">
        <v>8444</v>
      </c>
      <c r="H410" s="201">
        <v>0</v>
      </c>
      <c r="I410" s="200"/>
      <c r="J410" s="319">
        <f t="shared" si="7"/>
        <v>4.1914999999999996</v>
      </c>
      <c r="K410" s="198"/>
      <c r="L410" s="198"/>
      <c r="M410" s="198" t="s">
        <v>2395</v>
      </c>
      <c r="N410" s="198"/>
      <c r="O410" s="198"/>
      <c r="P410" s="198"/>
      <c r="Q410" s="169"/>
      <c r="R410" s="169"/>
      <c r="S410" s="169"/>
      <c r="T410" s="169"/>
      <c r="U410" s="170"/>
    </row>
    <row r="411" spans="1:37" ht="20.100000000000001" customHeight="1">
      <c r="A411" s="201" t="s">
        <v>2406</v>
      </c>
      <c r="B411" s="178"/>
      <c r="C411" s="179" t="s">
        <v>1059</v>
      </c>
      <c r="D411" s="202"/>
      <c r="E411" s="198"/>
      <c r="F411" s="319">
        <v>11.99</v>
      </c>
      <c r="G411" s="198" t="s">
        <v>8444</v>
      </c>
      <c r="H411" s="201">
        <v>0</v>
      </c>
      <c r="I411" s="200"/>
      <c r="J411" s="319">
        <f t="shared" si="7"/>
        <v>5.1914999999999996</v>
      </c>
      <c r="K411" s="198"/>
      <c r="L411" s="198"/>
      <c r="M411" s="198" t="s">
        <v>2395</v>
      </c>
      <c r="N411" s="198"/>
      <c r="O411" s="198"/>
      <c r="P411" s="198"/>
      <c r="Q411" s="169"/>
      <c r="R411" s="169"/>
      <c r="S411" s="169"/>
      <c r="T411" s="169"/>
      <c r="U411" s="170"/>
    </row>
    <row r="412" spans="1:37" ht="20.100000000000001" customHeight="1">
      <c r="A412" s="201" t="s">
        <v>2403</v>
      </c>
      <c r="B412" s="178"/>
      <c r="C412" s="179" t="s">
        <v>1060</v>
      </c>
      <c r="D412" s="202"/>
      <c r="E412" s="321">
        <v>1</v>
      </c>
      <c r="F412" s="319">
        <v>11.89</v>
      </c>
      <c r="G412" s="198" t="s">
        <v>8444</v>
      </c>
      <c r="H412" s="201">
        <v>0</v>
      </c>
      <c r="I412" s="200"/>
      <c r="J412" s="319">
        <f t="shared" si="7"/>
        <v>4.1065000000000005</v>
      </c>
      <c r="K412" s="198">
        <v>8.2352941176470598</v>
      </c>
      <c r="L412" s="198"/>
      <c r="M412" s="198" t="s">
        <v>2395</v>
      </c>
      <c r="N412" s="198"/>
      <c r="O412" s="198"/>
      <c r="P412" s="198"/>
      <c r="Q412" s="169"/>
      <c r="R412" s="169"/>
      <c r="S412" s="169"/>
      <c r="T412" s="169"/>
      <c r="U412" s="170"/>
    </row>
    <row r="413" spans="1:37" ht="20.100000000000001" customHeight="1">
      <c r="A413" s="201" t="s">
        <v>2404</v>
      </c>
      <c r="B413" s="178"/>
      <c r="C413" s="179" t="s">
        <v>1061</v>
      </c>
      <c r="D413" s="202"/>
      <c r="E413" s="198"/>
      <c r="F413" s="319" t="s">
        <v>17578</v>
      </c>
      <c r="G413" s="198" t="s">
        <v>8444</v>
      </c>
      <c r="H413" s="201">
        <v>0</v>
      </c>
      <c r="I413" s="200"/>
      <c r="J413" s="319" t="e">
        <f t="shared" si="7"/>
        <v>#VALUE!</v>
      </c>
      <c r="K413" s="198"/>
      <c r="L413" s="198"/>
      <c r="M413" s="198" t="s">
        <v>2395</v>
      </c>
      <c r="N413" s="198"/>
      <c r="O413" s="198"/>
      <c r="P413" s="198"/>
      <c r="Q413" s="169"/>
      <c r="R413" s="169"/>
      <c r="S413" s="169"/>
      <c r="T413" s="169"/>
      <c r="U413" s="170"/>
    </row>
    <row r="414" spans="1:37" ht="20.100000000000001" customHeight="1">
      <c r="A414" s="201">
        <v>10004</v>
      </c>
      <c r="B414" s="178" t="s">
        <v>1048</v>
      </c>
      <c r="C414" s="179"/>
      <c r="D414" s="202" t="s">
        <v>1362</v>
      </c>
      <c r="E414" s="198"/>
      <c r="F414" s="319" t="s">
        <v>17578</v>
      </c>
      <c r="G414" s="198" t="s">
        <v>8444</v>
      </c>
      <c r="H414" s="201">
        <v>0</v>
      </c>
      <c r="I414" s="200"/>
      <c r="J414" s="319" t="e">
        <f t="shared" si="7"/>
        <v>#VALUE!</v>
      </c>
      <c r="K414" s="198"/>
      <c r="L414" s="198"/>
      <c r="M414" s="198" t="s">
        <v>2395</v>
      </c>
      <c r="N414" s="198"/>
      <c r="O414" s="198"/>
      <c r="P414" s="198"/>
      <c r="Q414" s="169"/>
      <c r="R414" s="169"/>
      <c r="S414" s="169"/>
      <c r="T414" s="169"/>
      <c r="U414" s="170"/>
    </row>
    <row r="415" spans="1:37" ht="20.100000000000001" customHeight="1">
      <c r="A415" s="202" t="s">
        <v>1354</v>
      </c>
      <c r="B415" s="224">
        <v>799872129536</v>
      </c>
      <c r="C415" s="225" t="s">
        <v>1062</v>
      </c>
      <c r="D415" s="223" t="s">
        <v>15006</v>
      </c>
      <c r="E415" s="321">
        <v>1</v>
      </c>
      <c r="F415" s="319">
        <v>11.99</v>
      </c>
      <c r="G415" s="198" t="s">
        <v>8444</v>
      </c>
      <c r="H415" s="201">
        <v>0</v>
      </c>
      <c r="I415" s="200"/>
      <c r="J415" s="319">
        <f t="shared" si="7"/>
        <v>4.1914999999999996</v>
      </c>
      <c r="K415" s="198"/>
      <c r="L415" s="198"/>
      <c r="M415" s="198" t="s">
        <v>2395</v>
      </c>
      <c r="N415" s="198"/>
      <c r="O415" s="198"/>
      <c r="P415" s="198"/>
      <c r="Q415" s="169"/>
      <c r="R415" s="169"/>
      <c r="S415" s="169"/>
      <c r="T415" s="169"/>
      <c r="U415" s="170"/>
      <c r="X415" s="5" t="s">
        <v>15007</v>
      </c>
      <c r="Y415" s="5" t="s">
        <v>15008</v>
      </c>
      <c r="Z415" s="5" t="s">
        <v>15009</v>
      </c>
      <c r="AA415" s="5" t="s">
        <v>15010</v>
      </c>
      <c r="AB415" s="5" t="s">
        <v>15011</v>
      </c>
      <c r="AC415" s="5" t="s">
        <v>15012</v>
      </c>
      <c r="AD415" s="5" t="s">
        <v>15013</v>
      </c>
      <c r="AE415" s="5" t="s">
        <v>15014</v>
      </c>
      <c r="AF415" s="5" t="s">
        <v>15015</v>
      </c>
      <c r="AG415" s="5" t="s">
        <v>15016</v>
      </c>
      <c r="AH415" s="5" t="s">
        <v>15017</v>
      </c>
      <c r="AK415" s="5" t="s">
        <v>15640</v>
      </c>
    </row>
    <row r="416" spans="1:37" ht="20.100000000000001" customHeight="1">
      <c r="A416" s="201" t="s">
        <v>1355</v>
      </c>
      <c r="B416" s="224">
        <v>799872129543</v>
      </c>
      <c r="C416" s="225" t="s">
        <v>1063</v>
      </c>
      <c r="D416" s="223"/>
      <c r="E416" s="321">
        <v>2.5</v>
      </c>
      <c r="F416" s="319">
        <v>13.89</v>
      </c>
      <c r="G416" s="198" t="s">
        <v>8444</v>
      </c>
      <c r="H416" s="201">
        <v>0</v>
      </c>
      <c r="I416" s="200"/>
      <c r="J416" s="319">
        <f t="shared" si="7"/>
        <v>4.3064999999999998</v>
      </c>
      <c r="K416" s="198">
        <v>8.8235294117647065</v>
      </c>
      <c r="L416" s="198"/>
      <c r="M416" s="198" t="s">
        <v>2395</v>
      </c>
      <c r="N416" s="198"/>
      <c r="O416" s="198"/>
      <c r="P416" s="198"/>
      <c r="Q416" s="169"/>
      <c r="R416" s="169"/>
      <c r="S416" s="169"/>
      <c r="T416" s="169"/>
      <c r="U416" s="170"/>
    </row>
    <row r="417" spans="1:39" ht="20.100000000000001" customHeight="1">
      <c r="A417" s="201" t="s">
        <v>1356</v>
      </c>
      <c r="B417" s="224">
        <v>799872129550</v>
      </c>
      <c r="C417" s="225" t="s">
        <v>1064</v>
      </c>
      <c r="D417" s="223"/>
      <c r="E417" s="321">
        <v>2</v>
      </c>
      <c r="F417" s="319">
        <v>11.89</v>
      </c>
      <c r="G417" s="198" t="s">
        <v>8444</v>
      </c>
      <c r="H417" s="201">
        <v>0</v>
      </c>
      <c r="I417" s="200"/>
      <c r="J417" s="319">
        <f t="shared" si="7"/>
        <v>3.1065000000000005</v>
      </c>
      <c r="K417" s="198">
        <v>8.2352941176470598</v>
      </c>
      <c r="L417" s="198"/>
      <c r="M417" s="198" t="s">
        <v>2395</v>
      </c>
      <c r="N417" s="198"/>
      <c r="O417" s="198"/>
      <c r="P417" s="198"/>
      <c r="Q417" s="169"/>
      <c r="R417" s="169"/>
      <c r="S417" s="169"/>
      <c r="T417" s="169"/>
      <c r="U417" s="170"/>
    </row>
    <row r="418" spans="1:39" ht="20.100000000000001" customHeight="1">
      <c r="A418" s="201" t="s">
        <v>1357</v>
      </c>
      <c r="B418" s="224">
        <v>799872129567</v>
      </c>
      <c r="C418" s="225" t="s">
        <v>1065</v>
      </c>
      <c r="D418" s="223"/>
      <c r="E418" s="321">
        <v>2.5</v>
      </c>
      <c r="F418" s="319">
        <v>13.89</v>
      </c>
      <c r="G418" s="198" t="s">
        <v>8444</v>
      </c>
      <c r="H418" s="201">
        <v>0</v>
      </c>
      <c r="I418" s="200"/>
      <c r="J418" s="319">
        <f t="shared" si="7"/>
        <v>4.3064999999999998</v>
      </c>
      <c r="K418" s="198">
        <v>8.8235294117647065</v>
      </c>
      <c r="L418" s="198"/>
      <c r="M418" s="198" t="s">
        <v>2395</v>
      </c>
      <c r="N418" s="198"/>
      <c r="O418" s="198"/>
      <c r="P418" s="198"/>
      <c r="Q418" s="169"/>
      <c r="R418" s="169"/>
      <c r="S418" s="169"/>
      <c r="T418" s="169"/>
      <c r="U418" s="170"/>
    </row>
    <row r="419" spans="1:39" ht="20.100000000000001" customHeight="1">
      <c r="A419" s="201" t="s">
        <v>1358</v>
      </c>
      <c r="B419" s="224">
        <v>799872129574</v>
      </c>
      <c r="C419" s="225" t="s">
        <v>1066</v>
      </c>
      <c r="D419" s="223"/>
      <c r="E419" s="321">
        <v>2.5</v>
      </c>
      <c r="F419" s="319">
        <v>13.89</v>
      </c>
      <c r="G419" s="198" t="s">
        <v>8444</v>
      </c>
      <c r="H419" s="201">
        <v>0</v>
      </c>
      <c r="I419" s="200"/>
      <c r="J419" s="319">
        <f t="shared" si="7"/>
        <v>4.3064999999999998</v>
      </c>
      <c r="K419" s="198">
        <v>8.8235294117647065</v>
      </c>
      <c r="L419" s="198"/>
      <c r="M419" s="198" t="s">
        <v>2395</v>
      </c>
      <c r="N419" s="198"/>
      <c r="O419" s="198"/>
      <c r="P419" s="198"/>
      <c r="Q419" s="169"/>
      <c r="R419" s="169"/>
      <c r="S419" s="169"/>
      <c r="T419" s="169"/>
      <c r="U419" s="170"/>
    </row>
    <row r="420" spans="1:39" ht="20.100000000000001" customHeight="1">
      <c r="A420" s="201" t="s">
        <v>1359</v>
      </c>
      <c r="B420" s="224">
        <v>799872129581</v>
      </c>
      <c r="C420" s="225" t="s">
        <v>1067</v>
      </c>
      <c r="D420" s="223"/>
      <c r="E420" s="321">
        <v>1</v>
      </c>
      <c r="F420" s="319">
        <v>11.99</v>
      </c>
      <c r="G420" s="198" t="s">
        <v>8444</v>
      </c>
      <c r="H420" s="201">
        <v>0</v>
      </c>
      <c r="I420" s="200"/>
      <c r="J420" s="319">
        <f t="shared" si="7"/>
        <v>4.1914999999999996</v>
      </c>
      <c r="K420" s="198"/>
      <c r="L420" s="198"/>
      <c r="M420" s="198" t="s">
        <v>2395</v>
      </c>
      <c r="N420" s="198"/>
      <c r="O420" s="198"/>
      <c r="P420" s="198"/>
      <c r="Q420" s="169"/>
      <c r="R420" s="169"/>
      <c r="S420" s="169"/>
      <c r="T420" s="169"/>
      <c r="U420" s="170"/>
    </row>
    <row r="421" spans="1:39" ht="20.100000000000001" customHeight="1">
      <c r="A421" s="201" t="s">
        <v>1360</v>
      </c>
      <c r="B421" s="224">
        <v>799872129598</v>
      </c>
      <c r="C421" s="225" t="s">
        <v>1068</v>
      </c>
      <c r="D421" s="223"/>
      <c r="E421" s="321">
        <v>1</v>
      </c>
      <c r="F421" s="319">
        <v>11.99</v>
      </c>
      <c r="G421" s="198" t="s">
        <v>8444</v>
      </c>
      <c r="H421" s="201">
        <v>0</v>
      </c>
      <c r="I421" s="200"/>
      <c r="J421" s="319">
        <f t="shared" si="7"/>
        <v>4.1914999999999996</v>
      </c>
      <c r="K421" s="198"/>
      <c r="L421" s="198"/>
      <c r="M421" s="198" t="s">
        <v>2395</v>
      </c>
      <c r="N421" s="198"/>
      <c r="O421" s="198"/>
      <c r="P421" s="198"/>
      <c r="Q421" s="169"/>
      <c r="R421" s="169"/>
      <c r="S421" s="169"/>
      <c r="T421" s="169"/>
      <c r="U421" s="170"/>
    </row>
    <row r="422" spans="1:39" ht="20.100000000000001" customHeight="1">
      <c r="A422" s="201" t="s">
        <v>1361</v>
      </c>
      <c r="B422" s="224">
        <v>799872129604</v>
      </c>
      <c r="C422" s="225" t="s">
        <v>1069</v>
      </c>
      <c r="D422" s="223"/>
      <c r="E422" s="321">
        <v>2.5</v>
      </c>
      <c r="F422" s="319">
        <v>13.89</v>
      </c>
      <c r="G422" s="198" t="s">
        <v>8444</v>
      </c>
      <c r="H422" s="201">
        <v>0</v>
      </c>
      <c r="I422" s="200"/>
      <c r="J422" s="319">
        <f t="shared" si="7"/>
        <v>4.3064999999999998</v>
      </c>
      <c r="K422" s="198">
        <v>8.8235294117647065</v>
      </c>
      <c r="L422" s="198"/>
      <c r="M422" s="198" t="s">
        <v>2395</v>
      </c>
      <c r="N422" s="198"/>
      <c r="O422" s="198"/>
      <c r="P422" s="198"/>
      <c r="Q422" s="169"/>
      <c r="R422" s="169"/>
      <c r="S422" s="169"/>
      <c r="T422" s="169"/>
      <c r="U422" s="170"/>
    </row>
    <row r="423" spans="1:39" ht="20.100000000000001" customHeight="1">
      <c r="A423" s="201" t="s">
        <v>1295</v>
      </c>
      <c r="B423" s="183">
        <v>799491861268</v>
      </c>
      <c r="C423" s="179" t="s">
        <v>1070</v>
      </c>
      <c r="D423" s="215" t="s">
        <v>1296</v>
      </c>
      <c r="E423" s="198"/>
      <c r="F423" s="319">
        <v>11.99</v>
      </c>
      <c r="G423" s="198" t="s">
        <v>8444</v>
      </c>
      <c r="H423" s="201">
        <v>0</v>
      </c>
      <c r="I423" s="200">
        <v>41559</v>
      </c>
      <c r="J423" s="319">
        <f t="shared" si="7"/>
        <v>5.1914999999999996</v>
      </c>
      <c r="K423" s="198"/>
      <c r="L423" s="198"/>
      <c r="M423" s="198" t="s">
        <v>2395</v>
      </c>
      <c r="N423" s="198"/>
      <c r="O423" s="198"/>
      <c r="P423" s="198"/>
      <c r="Q423" s="169"/>
      <c r="R423" s="169"/>
      <c r="S423" s="169"/>
      <c r="T423" s="169"/>
      <c r="U423" s="170"/>
    </row>
    <row r="424" spans="1:39" ht="20.100000000000001" customHeight="1">
      <c r="A424" s="201" t="s">
        <v>1297</v>
      </c>
      <c r="B424" s="183">
        <v>799491861275</v>
      </c>
      <c r="C424" s="179" t="s">
        <v>1071</v>
      </c>
      <c r="D424" s="215" t="s">
        <v>1296</v>
      </c>
      <c r="E424" s="198"/>
      <c r="F424" s="319">
        <v>11.99</v>
      </c>
      <c r="G424" s="198" t="s">
        <v>8444</v>
      </c>
      <c r="H424" s="201">
        <v>0</v>
      </c>
      <c r="I424" s="200">
        <v>41559</v>
      </c>
      <c r="J424" s="319">
        <f t="shared" si="7"/>
        <v>5.1914999999999996</v>
      </c>
      <c r="K424" s="198"/>
      <c r="L424" s="198"/>
      <c r="M424" s="198" t="s">
        <v>2395</v>
      </c>
      <c r="N424" s="198"/>
      <c r="O424" s="198"/>
      <c r="P424" s="198"/>
      <c r="Q424" s="169"/>
      <c r="R424" s="169"/>
      <c r="S424" s="169"/>
      <c r="T424" s="169"/>
      <c r="U424" s="170"/>
    </row>
    <row r="425" spans="1:39" ht="20.100000000000001" customHeight="1">
      <c r="A425" s="201" t="s">
        <v>1299</v>
      </c>
      <c r="B425" s="183">
        <v>799491861299</v>
      </c>
      <c r="C425" s="179" t="s">
        <v>1072</v>
      </c>
      <c r="D425" s="215" t="s">
        <v>1296</v>
      </c>
      <c r="E425" s="321">
        <v>2.5</v>
      </c>
      <c r="F425" s="319">
        <v>13.89</v>
      </c>
      <c r="G425" s="198" t="s">
        <v>8444</v>
      </c>
      <c r="H425" s="201">
        <v>0</v>
      </c>
      <c r="I425" s="200">
        <v>41559</v>
      </c>
      <c r="J425" s="319">
        <f t="shared" si="7"/>
        <v>4.3064999999999998</v>
      </c>
      <c r="K425" s="198">
        <v>8.8235294117647065</v>
      </c>
      <c r="L425" s="198"/>
      <c r="M425" s="198" t="s">
        <v>2395</v>
      </c>
      <c r="N425" s="198"/>
      <c r="O425" s="198"/>
      <c r="P425" s="198"/>
      <c r="Q425" s="169"/>
      <c r="R425" s="169"/>
      <c r="S425" s="169"/>
      <c r="T425" s="169"/>
      <c r="U425" s="170"/>
    </row>
    <row r="426" spans="1:39" ht="20.100000000000001" customHeight="1">
      <c r="A426" s="201" t="s">
        <v>1298</v>
      </c>
      <c r="B426" s="183">
        <v>799491861282</v>
      </c>
      <c r="C426" s="179" t="s">
        <v>1073</v>
      </c>
      <c r="D426" s="215" t="s">
        <v>1296</v>
      </c>
      <c r="E426" s="321">
        <v>2.5</v>
      </c>
      <c r="F426" s="319">
        <v>13.89</v>
      </c>
      <c r="G426" s="198" t="s">
        <v>8444</v>
      </c>
      <c r="H426" s="201">
        <v>0</v>
      </c>
      <c r="I426" s="200">
        <v>41559</v>
      </c>
      <c r="J426" s="319">
        <f t="shared" si="7"/>
        <v>4.3064999999999998</v>
      </c>
      <c r="K426" s="198">
        <v>8.8235294117647065</v>
      </c>
      <c r="L426" s="198"/>
      <c r="M426" s="198" t="s">
        <v>2395</v>
      </c>
      <c r="N426" s="198"/>
      <c r="O426" s="198"/>
      <c r="P426" s="198"/>
      <c r="Q426" s="169"/>
      <c r="R426" s="169"/>
      <c r="S426" s="169"/>
      <c r="T426" s="169"/>
      <c r="U426" s="170"/>
    </row>
    <row r="427" spans="1:39" ht="20.100000000000001" customHeight="1">
      <c r="A427" s="5" t="s">
        <v>14877</v>
      </c>
      <c r="B427" s="168">
        <v>683615811805</v>
      </c>
      <c r="C427" s="15" t="s">
        <v>14855</v>
      </c>
      <c r="D427" s="5" t="s">
        <v>14874</v>
      </c>
      <c r="E427" s="169"/>
      <c r="F427" s="281">
        <v>9.99</v>
      </c>
      <c r="G427" s="279" t="s">
        <v>8444</v>
      </c>
      <c r="H427" s="282">
        <v>0</v>
      </c>
      <c r="I427" s="280">
        <v>42534</v>
      </c>
      <c r="J427" s="319">
        <f t="shared" si="7"/>
        <v>3.4915000000000003</v>
      </c>
      <c r="K427" s="169"/>
      <c r="L427" s="169"/>
      <c r="M427" s="169" t="s">
        <v>2395</v>
      </c>
      <c r="N427" s="169"/>
      <c r="O427" s="169"/>
      <c r="P427" s="169"/>
      <c r="T427" s="5" t="s">
        <v>16121</v>
      </c>
      <c r="U427" s="171" t="s">
        <v>14606</v>
      </c>
      <c r="V427" s="5" t="s">
        <v>16146</v>
      </c>
      <c r="W427" s="5" t="s">
        <v>16147</v>
      </c>
      <c r="X427" s="5" t="s">
        <v>16124</v>
      </c>
      <c r="Y427" s="5" t="s">
        <v>16125</v>
      </c>
      <c r="Z427" s="5" t="s">
        <v>16126</v>
      </c>
      <c r="AA427" s="5" t="s">
        <v>16148</v>
      </c>
      <c r="AB427" s="5" t="s">
        <v>16149</v>
      </c>
      <c r="AC427" s="5" t="s">
        <v>16150</v>
      </c>
      <c r="AD427" s="5" t="s">
        <v>16145</v>
      </c>
      <c r="AE427" s="5" t="s">
        <v>16131</v>
      </c>
      <c r="AF427" s="5" t="s">
        <v>16132</v>
      </c>
      <c r="AG427" s="5" t="s">
        <v>16133</v>
      </c>
      <c r="AH427" s="5" t="s">
        <v>16134</v>
      </c>
      <c r="AI427" s="5" t="s">
        <v>16135</v>
      </c>
      <c r="AJ427" s="5" t="s">
        <v>16136</v>
      </c>
      <c r="AK427" s="5" t="s">
        <v>16314</v>
      </c>
      <c r="AL427" s="5" t="s">
        <v>16315</v>
      </c>
      <c r="AM427" s="5" t="s">
        <v>16316</v>
      </c>
    </row>
    <row r="428" spans="1:39" ht="20.100000000000001" customHeight="1">
      <c r="A428" s="201" t="s">
        <v>1302</v>
      </c>
      <c r="B428" s="183">
        <v>799491861329</v>
      </c>
      <c r="C428" s="179" t="s">
        <v>1075</v>
      </c>
      <c r="D428" s="215" t="s">
        <v>1296</v>
      </c>
      <c r="E428" s="198"/>
      <c r="F428" s="319">
        <v>11.99</v>
      </c>
      <c r="G428" s="198" t="s">
        <v>8444</v>
      </c>
      <c r="H428" s="201">
        <v>0</v>
      </c>
      <c r="I428" s="200">
        <v>41559</v>
      </c>
      <c r="J428" s="319">
        <f t="shared" si="7"/>
        <v>5.1914999999999996</v>
      </c>
      <c r="K428" s="198"/>
      <c r="L428" s="198"/>
      <c r="M428" s="198" t="s">
        <v>2395</v>
      </c>
      <c r="N428" s="198"/>
      <c r="O428" s="198"/>
      <c r="P428" s="198"/>
      <c r="Q428" s="169"/>
      <c r="R428" s="169"/>
      <c r="S428" s="169"/>
      <c r="T428" s="169"/>
      <c r="U428" s="170"/>
    </row>
    <row r="429" spans="1:39" ht="20.100000000000001" customHeight="1">
      <c r="A429" s="201" t="s">
        <v>5839</v>
      </c>
      <c r="B429" s="183">
        <v>700600581984</v>
      </c>
      <c r="C429" s="179" t="s">
        <v>3874</v>
      </c>
      <c r="D429" s="215" t="s">
        <v>5573</v>
      </c>
      <c r="E429" s="321">
        <v>12</v>
      </c>
      <c r="F429" s="319">
        <v>30.235294117647058</v>
      </c>
      <c r="G429" s="198" t="s">
        <v>8444</v>
      </c>
      <c r="H429" s="201">
        <v>0</v>
      </c>
      <c r="I429" s="200">
        <v>41666</v>
      </c>
      <c r="J429" s="319">
        <f t="shared" si="7"/>
        <v>8.6999999999999993</v>
      </c>
      <c r="K429" s="198">
        <v>15.95</v>
      </c>
      <c r="L429" s="198"/>
      <c r="M429" s="198" t="s">
        <v>2395</v>
      </c>
      <c r="N429" s="198"/>
      <c r="O429" s="198"/>
      <c r="P429" s="198"/>
      <c r="Q429" s="169"/>
      <c r="R429" s="169"/>
      <c r="S429" s="169"/>
      <c r="T429" s="169"/>
      <c r="U429" s="170"/>
    </row>
    <row r="430" spans="1:39" ht="20.100000000000001" customHeight="1">
      <c r="A430" s="201" t="s">
        <v>1190</v>
      </c>
      <c r="B430" s="183">
        <v>799872129635</v>
      </c>
      <c r="C430" s="179" t="s">
        <v>1077</v>
      </c>
      <c r="D430" s="215" t="s">
        <v>1191</v>
      </c>
      <c r="E430" s="321">
        <v>1</v>
      </c>
      <c r="F430" s="319">
        <v>9.89</v>
      </c>
      <c r="G430" s="198" t="s">
        <v>8444</v>
      </c>
      <c r="H430" s="201">
        <v>0</v>
      </c>
      <c r="I430" s="200">
        <v>41559</v>
      </c>
      <c r="J430" s="319">
        <f t="shared" si="7"/>
        <v>2.4064999999999994</v>
      </c>
      <c r="K430" s="198">
        <v>7.0588235294117645</v>
      </c>
      <c r="L430" s="198"/>
      <c r="M430" s="198" t="s">
        <v>2395</v>
      </c>
      <c r="N430" s="198"/>
      <c r="O430" s="198"/>
      <c r="P430" s="198"/>
      <c r="Q430" s="169"/>
      <c r="R430" s="169"/>
      <c r="S430" s="169"/>
      <c r="T430" s="169"/>
      <c r="U430" s="170"/>
    </row>
    <row r="431" spans="1:39" ht="20.100000000000001" customHeight="1">
      <c r="A431" s="201" t="s">
        <v>1193</v>
      </c>
      <c r="B431" s="183">
        <v>799872129659</v>
      </c>
      <c r="C431" s="179" t="s">
        <v>1078</v>
      </c>
      <c r="D431" s="215" t="s">
        <v>1191</v>
      </c>
      <c r="E431" s="324">
        <v>1</v>
      </c>
      <c r="F431" s="319">
        <v>10.99</v>
      </c>
      <c r="G431" s="198" t="s">
        <v>8444</v>
      </c>
      <c r="H431" s="199">
        <v>17</v>
      </c>
      <c r="I431" s="200">
        <v>41559</v>
      </c>
      <c r="J431" s="319">
        <f t="shared" si="7"/>
        <v>3.3414999999999999</v>
      </c>
      <c r="K431" s="198"/>
      <c r="L431" s="198"/>
      <c r="M431" s="198" t="s">
        <v>2395</v>
      </c>
      <c r="N431" s="198"/>
      <c r="O431" s="198"/>
      <c r="P431" s="198"/>
      <c r="Q431" s="169"/>
      <c r="R431" s="169"/>
      <c r="S431" s="169"/>
      <c r="T431" s="169"/>
      <c r="U431" s="170"/>
    </row>
    <row r="432" spans="1:39" ht="20.100000000000001" customHeight="1">
      <c r="A432" s="201" t="s">
        <v>1192</v>
      </c>
      <c r="B432" s="183">
        <v>799872129642</v>
      </c>
      <c r="C432" s="179" t="s">
        <v>1079</v>
      </c>
      <c r="D432" s="215" t="s">
        <v>1191</v>
      </c>
      <c r="E432" s="198"/>
      <c r="F432" s="319">
        <v>10.99</v>
      </c>
      <c r="G432" s="198" t="s">
        <v>8444</v>
      </c>
      <c r="H432" s="201">
        <v>0</v>
      </c>
      <c r="I432" s="200">
        <v>41559</v>
      </c>
      <c r="J432" s="319">
        <f t="shared" si="7"/>
        <v>4.3414999999999999</v>
      </c>
      <c r="K432" s="198"/>
      <c r="L432" s="198"/>
      <c r="M432" s="198" t="s">
        <v>2395</v>
      </c>
      <c r="N432" s="198"/>
      <c r="O432" s="198"/>
      <c r="P432" s="198"/>
      <c r="Q432" s="169"/>
      <c r="R432" s="169"/>
      <c r="S432" s="169"/>
      <c r="T432" s="169"/>
      <c r="U432" s="170"/>
    </row>
    <row r="433" spans="1:34" ht="20.100000000000001" customHeight="1">
      <c r="A433" s="201" t="s">
        <v>1194</v>
      </c>
      <c r="B433" s="183">
        <v>799872129666</v>
      </c>
      <c r="C433" s="179" t="s">
        <v>1080</v>
      </c>
      <c r="D433" s="215" t="s">
        <v>15018</v>
      </c>
      <c r="E433" s="324">
        <v>1</v>
      </c>
      <c r="F433" s="319">
        <v>9.89</v>
      </c>
      <c r="G433" s="198" t="s">
        <v>8444</v>
      </c>
      <c r="H433" s="199">
        <v>35</v>
      </c>
      <c r="I433" s="200">
        <v>41559</v>
      </c>
      <c r="J433" s="319">
        <f t="shared" si="7"/>
        <v>2.4064999999999994</v>
      </c>
      <c r="K433" s="198">
        <v>7.0588235294117645</v>
      </c>
      <c r="L433" s="198"/>
      <c r="M433" s="198" t="s">
        <v>2395</v>
      </c>
      <c r="N433" s="198"/>
      <c r="O433" s="198"/>
      <c r="P433" s="198"/>
      <c r="Q433" s="169"/>
      <c r="R433" s="169"/>
      <c r="S433" s="169"/>
      <c r="T433" s="169"/>
      <c r="U433" s="170"/>
      <c r="X433" s="5" t="s">
        <v>15007</v>
      </c>
      <c r="Y433" s="5" t="s">
        <v>15008</v>
      </c>
      <c r="Z433" s="5" t="s">
        <v>15019</v>
      </c>
      <c r="AA433" s="5" t="s">
        <v>15010</v>
      </c>
      <c r="AB433" s="5" t="s">
        <v>15011</v>
      </c>
      <c r="AC433" s="5" t="s">
        <v>15012</v>
      </c>
      <c r="AD433" s="5" t="s">
        <v>15013</v>
      </c>
      <c r="AE433" s="5" t="s">
        <v>15014</v>
      </c>
      <c r="AF433" s="5" t="s">
        <v>15015</v>
      </c>
      <c r="AG433" s="5" t="s">
        <v>15016</v>
      </c>
      <c r="AH433" s="5" t="s">
        <v>15017</v>
      </c>
    </row>
    <row r="434" spans="1:34" ht="20.100000000000001" customHeight="1">
      <c r="A434" s="201" t="s">
        <v>1195</v>
      </c>
      <c r="B434" s="183">
        <v>799872129673</v>
      </c>
      <c r="C434" s="179" t="s">
        <v>1081</v>
      </c>
      <c r="D434" s="215" t="s">
        <v>1191</v>
      </c>
      <c r="E434" s="198"/>
      <c r="F434" s="319">
        <v>10.99</v>
      </c>
      <c r="G434" s="198" t="s">
        <v>8444</v>
      </c>
      <c r="H434" s="201">
        <v>0</v>
      </c>
      <c r="I434" s="200">
        <v>41559</v>
      </c>
      <c r="J434" s="319">
        <f t="shared" si="7"/>
        <v>4.3414999999999999</v>
      </c>
      <c r="K434" s="198"/>
      <c r="L434" s="198"/>
      <c r="M434" s="198" t="s">
        <v>2395</v>
      </c>
      <c r="N434" s="198"/>
      <c r="O434" s="198"/>
      <c r="P434" s="198"/>
      <c r="Q434" s="169"/>
      <c r="R434" s="169"/>
      <c r="S434" s="169"/>
      <c r="T434" s="169"/>
      <c r="U434" s="170"/>
    </row>
    <row r="435" spans="1:34" ht="20.100000000000001" customHeight="1">
      <c r="A435" s="201" t="s">
        <v>1196</v>
      </c>
      <c r="B435" s="183">
        <v>799872129680</v>
      </c>
      <c r="C435" s="179" t="s">
        <v>1082</v>
      </c>
      <c r="D435" s="215" t="s">
        <v>1191</v>
      </c>
      <c r="E435" s="321">
        <v>1.5</v>
      </c>
      <c r="F435" s="319">
        <v>11.89</v>
      </c>
      <c r="G435" s="198" t="s">
        <v>8444</v>
      </c>
      <c r="H435" s="201">
        <v>0</v>
      </c>
      <c r="I435" s="200">
        <v>41559</v>
      </c>
      <c r="J435" s="319">
        <f t="shared" si="7"/>
        <v>3.6065000000000005</v>
      </c>
      <c r="K435" s="198">
        <v>7.6470588235294121</v>
      </c>
      <c r="L435" s="198"/>
      <c r="M435" s="198" t="s">
        <v>2395</v>
      </c>
      <c r="N435" s="198"/>
      <c r="O435" s="198"/>
      <c r="P435" s="198"/>
      <c r="Q435" s="169"/>
      <c r="R435" s="169"/>
      <c r="S435" s="169"/>
      <c r="T435" s="169"/>
      <c r="U435" s="170"/>
    </row>
    <row r="436" spans="1:34" ht="20.100000000000001" customHeight="1">
      <c r="A436" s="201" t="s">
        <v>1197</v>
      </c>
      <c r="B436" s="183">
        <v>799872129697</v>
      </c>
      <c r="C436" s="179" t="s">
        <v>1083</v>
      </c>
      <c r="D436" s="215" t="s">
        <v>1191</v>
      </c>
      <c r="E436" s="321">
        <v>1</v>
      </c>
      <c r="F436" s="319">
        <v>9.89</v>
      </c>
      <c r="G436" s="198" t="s">
        <v>8444</v>
      </c>
      <c r="H436" s="201">
        <v>0</v>
      </c>
      <c r="I436" s="200">
        <v>41559</v>
      </c>
      <c r="J436" s="319">
        <f t="shared" si="7"/>
        <v>2.4064999999999994</v>
      </c>
      <c r="K436" s="198">
        <v>7.0588235294117645</v>
      </c>
      <c r="L436" s="198"/>
      <c r="M436" s="198" t="s">
        <v>2395</v>
      </c>
      <c r="N436" s="198"/>
      <c r="O436" s="198"/>
      <c r="P436" s="198"/>
      <c r="Q436" s="169"/>
      <c r="R436" s="169"/>
      <c r="S436" s="169"/>
      <c r="T436" s="169"/>
      <c r="U436" s="170"/>
    </row>
    <row r="437" spans="1:34" ht="20.100000000000001" customHeight="1">
      <c r="A437" s="201" t="s">
        <v>1255</v>
      </c>
      <c r="B437" s="183">
        <v>799491860926</v>
      </c>
      <c r="C437" s="179" t="s">
        <v>1084</v>
      </c>
      <c r="D437" s="215" t="s">
        <v>1256</v>
      </c>
      <c r="E437" s="198"/>
      <c r="F437" s="319">
        <v>10.99</v>
      </c>
      <c r="G437" s="198" t="s">
        <v>8444</v>
      </c>
      <c r="H437" s="201">
        <v>0</v>
      </c>
      <c r="I437" s="200">
        <v>41559</v>
      </c>
      <c r="J437" s="319">
        <f t="shared" si="7"/>
        <v>4.3414999999999999</v>
      </c>
      <c r="K437" s="198"/>
      <c r="L437" s="198"/>
      <c r="M437" s="198" t="s">
        <v>2395</v>
      </c>
      <c r="N437" s="198"/>
      <c r="O437" s="198"/>
      <c r="P437" s="198"/>
      <c r="Q437" s="169"/>
      <c r="R437" s="169"/>
      <c r="S437" s="169"/>
      <c r="T437" s="169"/>
      <c r="U437" s="170"/>
    </row>
    <row r="438" spans="1:34" ht="20.100000000000001" customHeight="1">
      <c r="A438" s="201" t="s">
        <v>1257</v>
      </c>
      <c r="B438" s="183">
        <v>799491860933</v>
      </c>
      <c r="C438" s="179" t="s">
        <v>1085</v>
      </c>
      <c r="D438" s="215" t="s">
        <v>1256</v>
      </c>
      <c r="E438" s="321">
        <v>1</v>
      </c>
      <c r="F438" s="319">
        <v>9.89</v>
      </c>
      <c r="G438" s="198" t="s">
        <v>8444</v>
      </c>
      <c r="H438" s="201">
        <v>0</v>
      </c>
      <c r="I438" s="200">
        <v>41559</v>
      </c>
      <c r="J438" s="319">
        <f t="shared" si="7"/>
        <v>2.4064999999999994</v>
      </c>
      <c r="K438" s="198">
        <v>7.0588235294117645</v>
      </c>
      <c r="L438" s="198"/>
      <c r="M438" s="198" t="s">
        <v>2395</v>
      </c>
      <c r="N438" s="198"/>
      <c r="O438" s="198"/>
      <c r="P438" s="198"/>
      <c r="Q438" s="169"/>
      <c r="R438" s="169"/>
      <c r="S438" s="169"/>
      <c r="T438" s="169"/>
      <c r="U438" s="170"/>
    </row>
    <row r="439" spans="1:34" ht="20.100000000000001" customHeight="1">
      <c r="A439" s="201" t="s">
        <v>1258</v>
      </c>
      <c r="B439" s="183">
        <v>799491860940</v>
      </c>
      <c r="C439" s="179" t="s">
        <v>1086</v>
      </c>
      <c r="D439" s="215" t="s">
        <v>1256</v>
      </c>
      <c r="E439" s="321">
        <v>1</v>
      </c>
      <c r="F439" s="319">
        <v>9.89</v>
      </c>
      <c r="G439" s="198" t="s">
        <v>8444</v>
      </c>
      <c r="H439" s="201">
        <v>0</v>
      </c>
      <c r="I439" s="200">
        <v>41559</v>
      </c>
      <c r="J439" s="319">
        <f t="shared" si="7"/>
        <v>2.4064999999999994</v>
      </c>
      <c r="K439" s="198">
        <v>7.0588235294117645</v>
      </c>
      <c r="L439" s="198"/>
      <c r="M439" s="198" t="s">
        <v>2395</v>
      </c>
      <c r="N439" s="198"/>
      <c r="O439" s="198"/>
      <c r="P439" s="198"/>
      <c r="Q439" s="169"/>
      <c r="R439" s="169"/>
      <c r="S439" s="169"/>
      <c r="T439" s="169"/>
      <c r="U439" s="170"/>
    </row>
    <row r="440" spans="1:34" ht="20.100000000000001" customHeight="1">
      <c r="A440" s="201" t="s">
        <v>1260</v>
      </c>
      <c r="B440" s="183">
        <v>799491860964</v>
      </c>
      <c r="C440" s="179" t="s">
        <v>1087</v>
      </c>
      <c r="D440" s="215" t="s">
        <v>15025</v>
      </c>
      <c r="E440" s="324">
        <v>1</v>
      </c>
      <c r="F440" s="319">
        <v>9.89</v>
      </c>
      <c r="G440" s="198" t="s">
        <v>8444</v>
      </c>
      <c r="H440" s="199">
        <v>30</v>
      </c>
      <c r="I440" s="200">
        <v>41559</v>
      </c>
      <c r="J440" s="319">
        <f t="shared" si="7"/>
        <v>2.4064999999999994</v>
      </c>
      <c r="K440" s="198">
        <v>7.0588235294117645</v>
      </c>
      <c r="L440" s="198"/>
      <c r="M440" s="198" t="s">
        <v>2395</v>
      </c>
      <c r="N440" s="198"/>
      <c r="O440" s="198"/>
      <c r="P440" s="198"/>
      <c r="Q440" s="169"/>
      <c r="R440" s="169"/>
      <c r="S440" s="169"/>
      <c r="T440" s="169"/>
      <c r="U440" s="170"/>
      <c r="X440" s="5" t="s">
        <v>15007</v>
      </c>
      <c r="Y440" s="5" t="s">
        <v>15008</v>
      </c>
      <c r="Z440" s="5" t="s">
        <v>15026</v>
      </c>
      <c r="AA440" s="5" t="s">
        <v>15010</v>
      </c>
      <c r="AB440" s="5" t="s">
        <v>15011</v>
      </c>
      <c r="AC440" s="5" t="s">
        <v>15012</v>
      </c>
      <c r="AD440" s="5" t="s">
        <v>15013</v>
      </c>
      <c r="AE440" s="5" t="s">
        <v>15014</v>
      </c>
      <c r="AF440" s="5" t="s">
        <v>15015</v>
      </c>
      <c r="AG440" s="5" t="s">
        <v>15016</v>
      </c>
      <c r="AH440" s="5" t="s">
        <v>15017</v>
      </c>
    </row>
    <row r="441" spans="1:34" ht="20.100000000000001" customHeight="1">
      <c r="A441" s="201" t="s">
        <v>1259</v>
      </c>
      <c r="B441" s="183">
        <v>799491860957</v>
      </c>
      <c r="C441" s="179" t="s">
        <v>1088</v>
      </c>
      <c r="D441" s="215" t="s">
        <v>1256</v>
      </c>
      <c r="E441" s="321">
        <v>1</v>
      </c>
      <c r="F441" s="319">
        <v>9.89</v>
      </c>
      <c r="G441" s="198" t="s">
        <v>8444</v>
      </c>
      <c r="H441" s="201">
        <v>0</v>
      </c>
      <c r="I441" s="200">
        <v>41559</v>
      </c>
      <c r="J441" s="319">
        <f t="shared" si="7"/>
        <v>2.4064999999999994</v>
      </c>
      <c r="K441" s="198">
        <v>7.0588235294117645</v>
      </c>
      <c r="L441" s="198"/>
      <c r="M441" s="198" t="s">
        <v>2395</v>
      </c>
      <c r="N441" s="198"/>
      <c r="O441" s="198"/>
      <c r="P441" s="198"/>
      <c r="Q441" s="169"/>
      <c r="R441" s="169"/>
      <c r="S441" s="169"/>
      <c r="T441" s="169"/>
      <c r="U441" s="170"/>
    </row>
    <row r="442" spans="1:34" ht="20.100000000000001" customHeight="1">
      <c r="A442" s="201" t="s">
        <v>1261</v>
      </c>
      <c r="B442" s="183">
        <v>799491860971</v>
      </c>
      <c r="C442" s="179" t="s">
        <v>1089</v>
      </c>
      <c r="D442" s="215" t="s">
        <v>1256</v>
      </c>
      <c r="E442" s="198"/>
      <c r="F442" s="319">
        <v>10.99</v>
      </c>
      <c r="G442" s="198" t="s">
        <v>8444</v>
      </c>
      <c r="H442" s="201">
        <v>0</v>
      </c>
      <c r="I442" s="200">
        <v>41559</v>
      </c>
      <c r="J442" s="319">
        <f t="shared" si="7"/>
        <v>4.3414999999999999</v>
      </c>
      <c r="K442" s="198"/>
      <c r="L442" s="198"/>
      <c r="M442" s="198" t="s">
        <v>2395</v>
      </c>
      <c r="N442" s="198"/>
      <c r="O442" s="198"/>
      <c r="P442" s="198"/>
      <c r="Q442" s="169"/>
      <c r="R442" s="169"/>
      <c r="S442" s="169"/>
      <c r="T442" s="169"/>
      <c r="U442" s="170"/>
    </row>
    <row r="443" spans="1:34" ht="20.100000000000001" customHeight="1">
      <c r="A443" s="201" t="s">
        <v>1263</v>
      </c>
      <c r="B443" s="183">
        <v>799491860995</v>
      </c>
      <c r="C443" s="179" t="s">
        <v>1090</v>
      </c>
      <c r="D443" s="215" t="s">
        <v>1256</v>
      </c>
      <c r="E443" s="321">
        <v>1.5</v>
      </c>
      <c r="F443" s="319">
        <v>11.89</v>
      </c>
      <c r="G443" s="198" t="s">
        <v>8444</v>
      </c>
      <c r="H443" s="201">
        <v>0</v>
      </c>
      <c r="I443" s="200">
        <v>41559</v>
      </c>
      <c r="J443" s="319">
        <f t="shared" si="7"/>
        <v>3.6065000000000005</v>
      </c>
      <c r="K443" s="198">
        <v>7.6470588235294121</v>
      </c>
      <c r="L443" s="198"/>
      <c r="M443" s="198" t="s">
        <v>2395</v>
      </c>
      <c r="N443" s="198"/>
      <c r="O443" s="198"/>
      <c r="P443" s="198"/>
      <c r="Q443" s="169"/>
      <c r="R443" s="169"/>
      <c r="S443" s="169"/>
      <c r="T443" s="169"/>
      <c r="U443" s="170"/>
    </row>
    <row r="444" spans="1:34" ht="20.100000000000001" customHeight="1">
      <c r="A444" s="201" t="s">
        <v>1262</v>
      </c>
      <c r="B444" s="183">
        <v>799491860988</v>
      </c>
      <c r="C444" s="179" t="s">
        <v>1091</v>
      </c>
      <c r="D444" s="215" t="s">
        <v>1256</v>
      </c>
      <c r="E444" s="321">
        <v>1</v>
      </c>
      <c r="F444" s="319">
        <v>11.89</v>
      </c>
      <c r="G444" s="198" t="s">
        <v>8444</v>
      </c>
      <c r="H444" s="201">
        <v>0</v>
      </c>
      <c r="I444" s="200">
        <v>41559</v>
      </c>
      <c r="J444" s="319">
        <f t="shared" si="7"/>
        <v>4.1065000000000005</v>
      </c>
      <c r="K444" s="198">
        <v>7.6470588235294121</v>
      </c>
      <c r="L444" s="198"/>
      <c r="M444" s="198" t="s">
        <v>2395</v>
      </c>
      <c r="N444" s="198"/>
      <c r="O444" s="198"/>
      <c r="P444" s="198"/>
      <c r="Q444" s="169"/>
      <c r="R444" s="169"/>
      <c r="S444" s="169"/>
      <c r="T444" s="169"/>
      <c r="U444" s="170"/>
    </row>
    <row r="445" spans="1:34" ht="20.100000000000001" customHeight="1">
      <c r="A445" s="201" t="s">
        <v>1264</v>
      </c>
      <c r="B445" s="183">
        <v>799491861008</v>
      </c>
      <c r="C445" s="179" t="s">
        <v>1092</v>
      </c>
      <c r="D445" s="215" t="s">
        <v>1265</v>
      </c>
      <c r="E445" s="198"/>
      <c r="F445" s="319">
        <v>10.99</v>
      </c>
      <c r="G445" s="198" t="s">
        <v>8444</v>
      </c>
      <c r="H445" s="201">
        <v>0</v>
      </c>
      <c r="I445" s="200">
        <v>41559</v>
      </c>
      <c r="J445" s="319">
        <f t="shared" si="7"/>
        <v>4.3414999999999999</v>
      </c>
      <c r="K445" s="198"/>
      <c r="L445" s="198"/>
      <c r="M445" s="198" t="s">
        <v>2395</v>
      </c>
      <c r="N445" s="198"/>
      <c r="O445" s="198"/>
      <c r="P445" s="198"/>
      <c r="Q445" s="169"/>
      <c r="R445" s="169"/>
      <c r="S445" s="169"/>
      <c r="T445" s="169"/>
      <c r="U445" s="170"/>
    </row>
    <row r="446" spans="1:34" ht="20.100000000000001" customHeight="1">
      <c r="A446" s="201" t="s">
        <v>1266</v>
      </c>
      <c r="B446" s="183">
        <v>799491861015</v>
      </c>
      <c r="C446" s="179" t="s">
        <v>1093</v>
      </c>
      <c r="D446" s="215" t="s">
        <v>1265</v>
      </c>
      <c r="E446" s="324">
        <v>1</v>
      </c>
      <c r="F446" s="319">
        <v>10.99</v>
      </c>
      <c r="G446" s="198" t="s">
        <v>8444</v>
      </c>
      <c r="H446" s="199">
        <v>14</v>
      </c>
      <c r="I446" s="200">
        <v>41559</v>
      </c>
      <c r="J446" s="319">
        <f t="shared" si="7"/>
        <v>3.3414999999999999</v>
      </c>
      <c r="K446" s="198"/>
      <c r="L446" s="198"/>
      <c r="M446" s="198" t="s">
        <v>2395</v>
      </c>
      <c r="N446" s="198"/>
      <c r="O446" s="198"/>
      <c r="P446" s="198"/>
      <c r="Q446" s="169"/>
      <c r="R446" s="169"/>
      <c r="S446" s="169"/>
      <c r="T446" s="169"/>
      <c r="U446" s="170"/>
    </row>
    <row r="447" spans="1:34" ht="20.100000000000001" customHeight="1">
      <c r="A447" s="201" t="s">
        <v>1267</v>
      </c>
      <c r="B447" s="183">
        <v>799491861022</v>
      </c>
      <c r="C447" s="179" t="s">
        <v>1094</v>
      </c>
      <c r="D447" s="215" t="s">
        <v>1265</v>
      </c>
      <c r="E447" s="198"/>
      <c r="F447" s="319">
        <v>10.99</v>
      </c>
      <c r="G447" s="198" t="s">
        <v>8444</v>
      </c>
      <c r="H447" s="201">
        <v>0</v>
      </c>
      <c r="I447" s="200">
        <v>41559</v>
      </c>
      <c r="J447" s="319">
        <f t="shared" si="7"/>
        <v>4.3414999999999999</v>
      </c>
      <c r="K447" s="198"/>
      <c r="L447" s="198"/>
      <c r="M447" s="198" t="s">
        <v>2395</v>
      </c>
      <c r="N447" s="198"/>
      <c r="O447" s="198"/>
      <c r="P447" s="198"/>
      <c r="Q447" s="169"/>
      <c r="R447" s="169"/>
      <c r="S447" s="169"/>
      <c r="T447" s="169"/>
      <c r="U447" s="170"/>
    </row>
    <row r="448" spans="1:34" ht="20.100000000000001" customHeight="1">
      <c r="A448" s="201" t="s">
        <v>1268</v>
      </c>
      <c r="B448" s="183">
        <v>799491861039</v>
      </c>
      <c r="C448" s="179" t="s">
        <v>1095</v>
      </c>
      <c r="D448" s="215" t="s">
        <v>1265</v>
      </c>
      <c r="E448" s="198"/>
      <c r="F448" s="319">
        <v>10.99</v>
      </c>
      <c r="G448" s="198" t="s">
        <v>8444</v>
      </c>
      <c r="H448" s="201">
        <v>0</v>
      </c>
      <c r="I448" s="200">
        <v>41559</v>
      </c>
      <c r="J448" s="319">
        <f t="shared" si="7"/>
        <v>4.3414999999999999</v>
      </c>
      <c r="K448" s="198"/>
      <c r="L448" s="198"/>
      <c r="M448" s="198" t="s">
        <v>2395</v>
      </c>
      <c r="N448" s="198"/>
      <c r="O448" s="198"/>
      <c r="P448" s="198"/>
      <c r="Q448" s="169"/>
      <c r="R448" s="169"/>
      <c r="S448" s="169"/>
      <c r="T448" s="169"/>
      <c r="U448" s="170"/>
    </row>
    <row r="449" spans="1:34" ht="20.100000000000001" customHeight="1">
      <c r="A449" s="201" t="s">
        <v>1269</v>
      </c>
      <c r="B449" s="183">
        <v>799491861046</v>
      </c>
      <c r="C449" s="179" t="s">
        <v>1096</v>
      </c>
      <c r="D449" s="215" t="s">
        <v>1265</v>
      </c>
      <c r="E449" s="324">
        <v>1</v>
      </c>
      <c r="F449" s="319">
        <v>10.99</v>
      </c>
      <c r="G449" s="198" t="s">
        <v>8444</v>
      </c>
      <c r="H449" s="199">
        <v>21</v>
      </c>
      <c r="I449" s="200">
        <v>41559</v>
      </c>
      <c r="J449" s="319">
        <f t="shared" si="7"/>
        <v>3.3414999999999999</v>
      </c>
      <c r="K449" s="198"/>
      <c r="L449" s="198"/>
      <c r="M449" s="198" t="s">
        <v>2395</v>
      </c>
      <c r="N449" s="198"/>
      <c r="O449" s="198"/>
      <c r="P449" s="198"/>
      <c r="Q449" s="169"/>
      <c r="R449" s="169"/>
      <c r="S449" s="169"/>
      <c r="T449" s="169"/>
      <c r="U449" s="170"/>
    </row>
    <row r="450" spans="1:34" ht="20.100000000000001" customHeight="1">
      <c r="A450" s="201" t="s">
        <v>1246</v>
      </c>
      <c r="B450" s="183">
        <v>799491860841</v>
      </c>
      <c r="C450" s="179" t="s">
        <v>1097</v>
      </c>
      <c r="D450" s="215" t="s">
        <v>1247</v>
      </c>
      <c r="E450" s="321">
        <v>1.5</v>
      </c>
      <c r="F450" s="319">
        <v>11.89</v>
      </c>
      <c r="G450" s="198" t="s">
        <v>8444</v>
      </c>
      <c r="H450" s="201">
        <v>0</v>
      </c>
      <c r="I450" s="200">
        <v>41559</v>
      </c>
      <c r="J450" s="319">
        <f t="shared" si="7"/>
        <v>3.6065000000000005</v>
      </c>
      <c r="K450" s="198">
        <v>7.6470588235294121</v>
      </c>
      <c r="L450" s="198"/>
      <c r="M450" s="198" t="s">
        <v>2395</v>
      </c>
      <c r="N450" s="198"/>
      <c r="O450" s="198"/>
      <c r="P450" s="198"/>
      <c r="Q450" s="169"/>
      <c r="R450" s="169"/>
      <c r="S450" s="169"/>
      <c r="T450" s="169"/>
      <c r="U450" s="170"/>
    </row>
    <row r="451" spans="1:34" ht="20.100000000000001" customHeight="1">
      <c r="A451" s="201" t="s">
        <v>1248</v>
      </c>
      <c r="B451" s="183">
        <v>799491860858</v>
      </c>
      <c r="C451" s="179" t="s">
        <v>1098</v>
      </c>
      <c r="D451" s="215" t="s">
        <v>1247</v>
      </c>
      <c r="E451" s="321">
        <v>1</v>
      </c>
      <c r="F451" s="319">
        <v>11.99</v>
      </c>
      <c r="G451" s="198" t="s">
        <v>8444</v>
      </c>
      <c r="H451" s="201">
        <v>0</v>
      </c>
      <c r="I451" s="200">
        <v>41559</v>
      </c>
      <c r="J451" s="319">
        <f t="shared" si="7"/>
        <v>4.1914999999999996</v>
      </c>
      <c r="K451" s="198"/>
      <c r="L451" s="198"/>
      <c r="M451" s="198" t="s">
        <v>2395</v>
      </c>
      <c r="N451" s="198"/>
      <c r="O451" s="198"/>
      <c r="P451" s="198"/>
      <c r="Q451" s="169"/>
      <c r="R451" s="169"/>
      <c r="S451" s="169"/>
      <c r="T451" s="169"/>
      <c r="U451" s="170"/>
    </row>
    <row r="452" spans="1:34" ht="20.100000000000001" customHeight="1">
      <c r="A452" s="201" t="s">
        <v>1249</v>
      </c>
      <c r="B452" s="183">
        <v>799491860865</v>
      </c>
      <c r="C452" s="179" t="s">
        <v>1099</v>
      </c>
      <c r="D452" s="215" t="s">
        <v>1247</v>
      </c>
      <c r="E452" s="321">
        <v>1.5</v>
      </c>
      <c r="F452" s="319">
        <v>11.89</v>
      </c>
      <c r="G452" s="198" t="s">
        <v>8444</v>
      </c>
      <c r="H452" s="201">
        <v>0</v>
      </c>
      <c r="I452" s="200">
        <v>41559</v>
      </c>
      <c r="J452" s="319">
        <f t="shared" si="7"/>
        <v>3.6065000000000005</v>
      </c>
      <c r="K452" s="198">
        <v>7.6470588235294121</v>
      </c>
      <c r="L452" s="198"/>
      <c r="M452" s="198" t="s">
        <v>2395</v>
      </c>
      <c r="N452" s="198"/>
      <c r="O452" s="198"/>
      <c r="P452" s="198"/>
      <c r="Q452" s="169"/>
      <c r="R452" s="169"/>
      <c r="S452" s="169"/>
      <c r="T452" s="169"/>
      <c r="U452" s="170"/>
    </row>
    <row r="453" spans="1:34" ht="20.100000000000001" customHeight="1">
      <c r="A453" s="201" t="s">
        <v>1250</v>
      </c>
      <c r="B453" s="183">
        <v>799491860872</v>
      </c>
      <c r="C453" s="179" t="s">
        <v>1100</v>
      </c>
      <c r="D453" s="215" t="s">
        <v>1247</v>
      </c>
      <c r="E453" s="321">
        <v>1</v>
      </c>
      <c r="F453" s="319">
        <v>11.99</v>
      </c>
      <c r="G453" s="198" t="s">
        <v>8444</v>
      </c>
      <c r="H453" s="201">
        <v>0</v>
      </c>
      <c r="I453" s="200">
        <v>41559</v>
      </c>
      <c r="J453" s="319">
        <f t="shared" si="7"/>
        <v>4.1914999999999996</v>
      </c>
      <c r="K453" s="198"/>
      <c r="L453" s="198"/>
      <c r="M453" s="198" t="s">
        <v>2395</v>
      </c>
      <c r="N453" s="198"/>
      <c r="O453" s="198"/>
      <c r="P453" s="198"/>
      <c r="Q453" s="169"/>
      <c r="R453" s="169"/>
      <c r="S453" s="169"/>
      <c r="T453" s="169"/>
      <c r="U453" s="170"/>
    </row>
    <row r="454" spans="1:34" ht="20.100000000000001" customHeight="1">
      <c r="A454" s="201" t="s">
        <v>1251</v>
      </c>
      <c r="B454" s="183">
        <v>799491860889</v>
      </c>
      <c r="C454" s="179" t="s">
        <v>1101</v>
      </c>
      <c r="D454" s="215" t="s">
        <v>1247</v>
      </c>
      <c r="E454" s="321">
        <v>1</v>
      </c>
      <c r="F454" s="319">
        <v>11.99</v>
      </c>
      <c r="G454" s="198" t="s">
        <v>8444</v>
      </c>
      <c r="H454" s="201">
        <v>0</v>
      </c>
      <c r="I454" s="200">
        <v>41559</v>
      </c>
      <c r="J454" s="319">
        <f t="shared" si="7"/>
        <v>4.1914999999999996</v>
      </c>
      <c r="K454" s="198"/>
      <c r="L454" s="198"/>
      <c r="M454" s="198" t="s">
        <v>2395</v>
      </c>
      <c r="N454" s="198"/>
      <c r="O454" s="198"/>
      <c r="P454" s="198"/>
      <c r="Q454" s="169"/>
      <c r="R454" s="169"/>
      <c r="S454" s="169"/>
      <c r="T454" s="169"/>
      <c r="U454" s="170"/>
    </row>
    <row r="455" spans="1:34" ht="20.100000000000001" customHeight="1">
      <c r="A455" s="201" t="s">
        <v>1252</v>
      </c>
      <c r="B455" s="183">
        <v>799491860896</v>
      </c>
      <c r="C455" s="179" t="s">
        <v>1102</v>
      </c>
      <c r="D455" s="215" t="s">
        <v>1247</v>
      </c>
      <c r="E455" s="198"/>
      <c r="F455" s="319">
        <v>11.99</v>
      </c>
      <c r="G455" s="198" t="s">
        <v>8444</v>
      </c>
      <c r="H455" s="201">
        <v>0</v>
      </c>
      <c r="I455" s="200">
        <v>41559</v>
      </c>
      <c r="J455" s="319">
        <f t="shared" si="7"/>
        <v>5.1914999999999996</v>
      </c>
      <c r="K455" s="198"/>
      <c r="L455" s="198"/>
      <c r="M455" s="198" t="s">
        <v>2395</v>
      </c>
      <c r="N455" s="198"/>
      <c r="O455" s="198"/>
      <c r="P455" s="198"/>
      <c r="Q455" s="169"/>
      <c r="R455" s="169"/>
      <c r="S455" s="169"/>
      <c r="T455" s="169"/>
      <c r="U455" s="170"/>
    </row>
    <row r="456" spans="1:34" ht="20.100000000000001" customHeight="1">
      <c r="A456" s="201" t="s">
        <v>1253</v>
      </c>
      <c r="B456" s="183">
        <v>799491860902</v>
      </c>
      <c r="C456" s="179" t="s">
        <v>1103</v>
      </c>
      <c r="D456" s="215" t="s">
        <v>15024</v>
      </c>
      <c r="E456" s="324">
        <v>1</v>
      </c>
      <c r="F456" s="319">
        <v>9.89</v>
      </c>
      <c r="G456" s="198" t="s">
        <v>8444</v>
      </c>
      <c r="H456" s="199">
        <v>24</v>
      </c>
      <c r="I456" s="200">
        <v>41559</v>
      </c>
      <c r="J456" s="319">
        <f t="shared" si="7"/>
        <v>2.4064999999999994</v>
      </c>
      <c r="K456" s="198">
        <v>7.0588235294117645</v>
      </c>
      <c r="L456" s="198"/>
      <c r="M456" s="198" t="s">
        <v>2395</v>
      </c>
      <c r="N456" s="198"/>
      <c r="O456" s="198"/>
      <c r="P456" s="198"/>
      <c r="Q456" s="169"/>
      <c r="R456" s="169"/>
      <c r="S456" s="169"/>
      <c r="T456" s="169"/>
      <c r="U456" s="170"/>
      <c r="X456" s="5" t="s">
        <v>15007</v>
      </c>
      <c r="Y456" s="5" t="s">
        <v>15008</v>
      </c>
      <c r="Z456" s="5" t="s">
        <v>15023</v>
      </c>
      <c r="AA456" s="5" t="s">
        <v>15010</v>
      </c>
      <c r="AB456" s="5" t="s">
        <v>15011</v>
      </c>
      <c r="AC456" s="5" t="s">
        <v>15012</v>
      </c>
      <c r="AD456" s="5" t="s">
        <v>15013</v>
      </c>
      <c r="AE456" s="5" t="s">
        <v>15014</v>
      </c>
      <c r="AF456" s="5" t="s">
        <v>15015</v>
      </c>
      <c r="AG456" s="5" t="s">
        <v>15016</v>
      </c>
      <c r="AH456" s="5" t="s">
        <v>15017</v>
      </c>
    </row>
    <row r="457" spans="1:34" ht="20.100000000000001" customHeight="1">
      <c r="A457" s="201" t="s">
        <v>1254</v>
      </c>
      <c r="B457" s="183">
        <v>799491860919</v>
      </c>
      <c r="C457" s="179" t="s">
        <v>1104</v>
      </c>
      <c r="D457" s="215" t="s">
        <v>1247</v>
      </c>
      <c r="E457" s="321">
        <v>1.5</v>
      </c>
      <c r="F457" s="319">
        <v>11.89</v>
      </c>
      <c r="G457" s="198" t="s">
        <v>8444</v>
      </c>
      <c r="H457" s="201">
        <v>0</v>
      </c>
      <c r="I457" s="200">
        <v>41559</v>
      </c>
      <c r="J457" s="319">
        <f t="shared" si="7"/>
        <v>3.6065000000000005</v>
      </c>
      <c r="K457" s="198">
        <v>7.6470588235294121</v>
      </c>
      <c r="L457" s="198"/>
      <c r="M457" s="198" t="s">
        <v>2395</v>
      </c>
      <c r="N457" s="198"/>
      <c r="O457" s="198"/>
      <c r="P457" s="198"/>
      <c r="Q457" s="169"/>
      <c r="R457" s="169"/>
      <c r="S457" s="169"/>
      <c r="T457" s="169"/>
      <c r="U457" s="170"/>
    </row>
    <row r="458" spans="1:34" ht="20.100000000000001" customHeight="1">
      <c r="A458" s="201" t="s">
        <v>1237</v>
      </c>
      <c r="B458" s="183">
        <v>799491860766</v>
      </c>
      <c r="C458" s="179" t="s">
        <v>1105</v>
      </c>
      <c r="D458" s="215" t="s">
        <v>1238</v>
      </c>
      <c r="E458" s="321">
        <v>3</v>
      </c>
      <c r="F458" s="319">
        <v>13.89</v>
      </c>
      <c r="G458" s="198" t="s">
        <v>8444</v>
      </c>
      <c r="H458" s="201">
        <v>0</v>
      </c>
      <c r="I458" s="200">
        <v>41559</v>
      </c>
      <c r="J458" s="319">
        <f t="shared" si="7"/>
        <v>3.8064999999999998</v>
      </c>
      <c r="K458" s="198">
        <v>9.4117647058823533</v>
      </c>
      <c r="L458" s="198"/>
      <c r="M458" s="198" t="s">
        <v>2395</v>
      </c>
      <c r="N458" s="198"/>
      <c r="O458" s="198"/>
      <c r="P458" s="198"/>
      <c r="Q458" s="169"/>
      <c r="R458" s="169"/>
      <c r="S458" s="169"/>
      <c r="T458" s="169"/>
      <c r="U458" s="170"/>
    </row>
    <row r="459" spans="1:34" ht="20.100000000000001" customHeight="1">
      <c r="A459" s="201" t="s">
        <v>1239</v>
      </c>
      <c r="B459" s="183">
        <v>799491860773</v>
      </c>
      <c r="C459" s="179" t="s">
        <v>1106</v>
      </c>
      <c r="D459" s="215" t="s">
        <v>1238</v>
      </c>
      <c r="E459" s="321">
        <v>3</v>
      </c>
      <c r="F459" s="319">
        <v>13.89</v>
      </c>
      <c r="G459" s="198" t="s">
        <v>8444</v>
      </c>
      <c r="H459" s="201">
        <v>0</v>
      </c>
      <c r="I459" s="200">
        <v>41559</v>
      </c>
      <c r="J459" s="319">
        <f t="shared" si="7"/>
        <v>3.8064999999999998</v>
      </c>
      <c r="K459" s="198">
        <v>9.4117647058823533</v>
      </c>
      <c r="L459" s="198"/>
      <c r="M459" s="198" t="s">
        <v>2395</v>
      </c>
      <c r="N459" s="198"/>
      <c r="O459" s="198"/>
      <c r="P459" s="198"/>
      <c r="Q459" s="169"/>
      <c r="R459" s="169"/>
      <c r="S459" s="169"/>
      <c r="T459" s="169"/>
      <c r="U459" s="170"/>
    </row>
    <row r="460" spans="1:34" ht="20.100000000000001" customHeight="1">
      <c r="A460" s="201" t="s">
        <v>1240</v>
      </c>
      <c r="B460" s="183">
        <v>799491860780</v>
      </c>
      <c r="C460" s="179" t="s">
        <v>1107</v>
      </c>
      <c r="D460" s="215" t="s">
        <v>1238</v>
      </c>
      <c r="E460" s="321">
        <v>3</v>
      </c>
      <c r="F460" s="319">
        <v>13.89</v>
      </c>
      <c r="G460" s="198" t="s">
        <v>8444</v>
      </c>
      <c r="H460" s="201">
        <v>0</v>
      </c>
      <c r="I460" s="200">
        <v>41559</v>
      </c>
      <c r="J460" s="319">
        <f t="shared" ref="J460:J523" si="8">F460*0.85-5-E460</f>
        <v>3.8064999999999998</v>
      </c>
      <c r="K460" s="198">
        <v>9.4117647058823533</v>
      </c>
      <c r="L460" s="198"/>
      <c r="M460" s="198" t="s">
        <v>2395</v>
      </c>
      <c r="N460" s="198"/>
      <c r="O460" s="198"/>
      <c r="P460" s="198"/>
      <c r="Q460" s="169"/>
      <c r="R460" s="169"/>
      <c r="S460" s="169"/>
      <c r="T460" s="169"/>
      <c r="U460" s="170"/>
    </row>
    <row r="461" spans="1:34" ht="20.100000000000001" customHeight="1">
      <c r="A461" s="201" t="s">
        <v>1241</v>
      </c>
      <c r="B461" s="183">
        <v>799491860797</v>
      </c>
      <c r="C461" s="179" t="s">
        <v>1108</v>
      </c>
      <c r="D461" s="215" t="s">
        <v>15022</v>
      </c>
      <c r="E461" s="321">
        <v>3</v>
      </c>
      <c r="F461" s="319">
        <v>13.89</v>
      </c>
      <c r="G461" s="198" t="s">
        <v>8444</v>
      </c>
      <c r="H461" s="201">
        <v>0</v>
      </c>
      <c r="I461" s="200">
        <v>41559</v>
      </c>
      <c r="J461" s="319">
        <f t="shared" si="8"/>
        <v>3.8064999999999998</v>
      </c>
      <c r="K461" s="198">
        <v>9.4117647058823533</v>
      </c>
      <c r="L461" s="198"/>
      <c r="M461" s="198" t="s">
        <v>2395</v>
      </c>
      <c r="N461" s="198"/>
      <c r="O461" s="198"/>
      <c r="P461" s="198"/>
      <c r="Q461" s="169"/>
      <c r="R461" s="169"/>
      <c r="S461" s="169"/>
      <c r="T461" s="169"/>
      <c r="U461" s="170"/>
      <c r="X461" s="5" t="s">
        <v>15007</v>
      </c>
      <c r="Y461" s="5" t="s">
        <v>15008</v>
      </c>
      <c r="Z461" s="5" t="s">
        <v>15023</v>
      </c>
      <c r="AA461" s="5" t="s">
        <v>15010</v>
      </c>
      <c r="AB461" s="5" t="s">
        <v>15011</v>
      </c>
      <c r="AC461" s="5" t="s">
        <v>15012</v>
      </c>
      <c r="AD461" s="5" t="s">
        <v>15013</v>
      </c>
      <c r="AE461" s="5" t="s">
        <v>15014</v>
      </c>
      <c r="AF461" s="5" t="s">
        <v>15015</v>
      </c>
      <c r="AG461" s="5" t="s">
        <v>15016</v>
      </c>
      <c r="AH461" s="5" t="s">
        <v>15017</v>
      </c>
    </row>
    <row r="462" spans="1:34" ht="20.100000000000001" customHeight="1">
      <c r="A462" s="201" t="s">
        <v>1243</v>
      </c>
      <c r="B462" s="183">
        <v>799491860810</v>
      </c>
      <c r="C462" s="179" t="s">
        <v>1109</v>
      </c>
      <c r="D462" s="215" t="s">
        <v>1238</v>
      </c>
      <c r="E462" s="198"/>
      <c r="F462" s="319">
        <v>10.99</v>
      </c>
      <c r="G462" s="198" t="s">
        <v>8444</v>
      </c>
      <c r="H462" s="201">
        <v>0</v>
      </c>
      <c r="I462" s="200">
        <v>41559</v>
      </c>
      <c r="J462" s="319">
        <f t="shared" si="8"/>
        <v>4.3414999999999999</v>
      </c>
      <c r="K462" s="198"/>
      <c r="L462" s="198"/>
      <c r="M462" s="198" t="s">
        <v>2395</v>
      </c>
      <c r="N462" s="198"/>
      <c r="O462" s="198"/>
      <c r="P462" s="198"/>
      <c r="Q462" s="169"/>
      <c r="R462" s="169"/>
      <c r="S462" s="169"/>
      <c r="T462" s="169"/>
      <c r="U462" s="170"/>
    </row>
    <row r="463" spans="1:34" ht="20.100000000000001" customHeight="1">
      <c r="A463" s="201" t="s">
        <v>1242</v>
      </c>
      <c r="B463" s="183">
        <v>799491860803</v>
      </c>
      <c r="C463" s="179" t="s">
        <v>1110</v>
      </c>
      <c r="D463" s="215" t="s">
        <v>1238</v>
      </c>
      <c r="E463" s="321">
        <v>3</v>
      </c>
      <c r="F463" s="319">
        <v>13.89</v>
      </c>
      <c r="G463" s="198" t="s">
        <v>8444</v>
      </c>
      <c r="H463" s="201">
        <v>0</v>
      </c>
      <c r="I463" s="200">
        <v>41559</v>
      </c>
      <c r="J463" s="319">
        <f t="shared" si="8"/>
        <v>3.8064999999999998</v>
      </c>
      <c r="K463" s="198">
        <v>9.4117647058823533</v>
      </c>
      <c r="L463" s="198"/>
      <c r="M463" s="198" t="s">
        <v>2395</v>
      </c>
      <c r="N463" s="198"/>
      <c r="O463" s="198"/>
      <c r="P463" s="198"/>
      <c r="Q463" s="169"/>
      <c r="R463" s="169"/>
      <c r="S463" s="169"/>
      <c r="T463" s="169"/>
      <c r="U463" s="170"/>
    </row>
    <row r="464" spans="1:34" ht="20.100000000000001" customHeight="1">
      <c r="A464" s="201" t="s">
        <v>1244</v>
      </c>
      <c r="B464" s="183">
        <v>799491860827</v>
      </c>
      <c r="C464" s="179" t="s">
        <v>1111</v>
      </c>
      <c r="D464" s="215" t="s">
        <v>1238</v>
      </c>
      <c r="E464" s="321">
        <v>3</v>
      </c>
      <c r="F464" s="319">
        <v>13.89</v>
      </c>
      <c r="G464" s="198" t="s">
        <v>8444</v>
      </c>
      <c r="H464" s="201">
        <v>0</v>
      </c>
      <c r="I464" s="200">
        <v>41559</v>
      </c>
      <c r="J464" s="319">
        <f t="shared" si="8"/>
        <v>3.8064999999999998</v>
      </c>
      <c r="K464" s="198">
        <v>9.4117647058823533</v>
      </c>
      <c r="L464" s="198"/>
      <c r="M464" s="198" t="s">
        <v>2395</v>
      </c>
      <c r="N464" s="198"/>
      <c r="O464" s="198"/>
      <c r="P464" s="198"/>
      <c r="Q464" s="169"/>
      <c r="R464" s="169"/>
      <c r="S464" s="169"/>
      <c r="T464" s="169"/>
      <c r="U464" s="170"/>
    </row>
    <row r="465" spans="1:34" ht="20.100000000000001" customHeight="1">
      <c r="A465" s="201" t="s">
        <v>1245</v>
      </c>
      <c r="B465" s="183">
        <v>799491860834</v>
      </c>
      <c r="C465" s="179" t="s">
        <v>1112</v>
      </c>
      <c r="D465" s="215" t="s">
        <v>1238</v>
      </c>
      <c r="E465" s="321">
        <v>3</v>
      </c>
      <c r="F465" s="319">
        <v>13.89</v>
      </c>
      <c r="G465" s="198" t="s">
        <v>8444</v>
      </c>
      <c r="H465" s="201">
        <v>0</v>
      </c>
      <c r="I465" s="200">
        <v>41559</v>
      </c>
      <c r="J465" s="319">
        <f t="shared" si="8"/>
        <v>3.8064999999999998</v>
      </c>
      <c r="K465" s="198">
        <v>9.4117647058823533</v>
      </c>
      <c r="L465" s="198"/>
      <c r="M465" s="198" t="s">
        <v>2395</v>
      </c>
      <c r="N465" s="198"/>
      <c r="O465" s="198"/>
      <c r="P465" s="198"/>
      <c r="Q465" s="169"/>
      <c r="R465" s="169"/>
      <c r="S465" s="169"/>
      <c r="T465" s="169"/>
      <c r="U465" s="170"/>
    </row>
    <row r="466" spans="1:34" ht="20.100000000000001" customHeight="1">
      <c r="A466" s="201" t="s">
        <v>1228</v>
      </c>
      <c r="B466" s="183">
        <v>799491860681</v>
      </c>
      <c r="C466" s="179" t="s">
        <v>1113</v>
      </c>
      <c r="D466" s="215" t="s">
        <v>1229</v>
      </c>
      <c r="E466" s="321">
        <v>1.5</v>
      </c>
      <c r="F466" s="319">
        <v>11.89</v>
      </c>
      <c r="G466" s="198" t="s">
        <v>8444</v>
      </c>
      <c r="H466" s="201">
        <v>0</v>
      </c>
      <c r="I466" s="200">
        <v>41559</v>
      </c>
      <c r="J466" s="319">
        <f t="shared" si="8"/>
        <v>3.6065000000000005</v>
      </c>
      <c r="K466" s="198">
        <v>7.6470588235294121</v>
      </c>
      <c r="L466" s="198"/>
      <c r="M466" s="198" t="s">
        <v>2395</v>
      </c>
      <c r="N466" s="198"/>
      <c r="O466" s="198"/>
      <c r="P466" s="198"/>
      <c r="Q466" s="169"/>
      <c r="R466" s="169"/>
      <c r="S466" s="169"/>
      <c r="T466" s="169"/>
      <c r="U466" s="170"/>
    </row>
    <row r="467" spans="1:34" ht="20.100000000000001" customHeight="1">
      <c r="A467" s="201" t="s">
        <v>1230</v>
      </c>
      <c r="B467" s="183">
        <v>799491860698</v>
      </c>
      <c r="C467" s="179" t="s">
        <v>1114</v>
      </c>
      <c r="D467" s="215" t="s">
        <v>1229</v>
      </c>
      <c r="E467" s="321">
        <v>1.5</v>
      </c>
      <c r="F467" s="319">
        <v>11.89</v>
      </c>
      <c r="G467" s="198" t="s">
        <v>8444</v>
      </c>
      <c r="H467" s="201">
        <v>0</v>
      </c>
      <c r="I467" s="200">
        <v>41559</v>
      </c>
      <c r="J467" s="319">
        <f t="shared" si="8"/>
        <v>3.6065000000000005</v>
      </c>
      <c r="K467" s="198">
        <v>7.6470588235294121</v>
      </c>
      <c r="L467" s="198"/>
      <c r="M467" s="198" t="s">
        <v>2395</v>
      </c>
      <c r="N467" s="198"/>
      <c r="O467" s="198"/>
      <c r="P467" s="198"/>
      <c r="Q467" s="169"/>
      <c r="R467" s="169"/>
      <c r="S467" s="169"/>
      <c r="T467" s="169"/>
      <c r="U467" s="170"/>
    </row>
    <row r="468" spans="1:34" ht="20.100000000000001" customHeight="1">
      <c r="A468" s="201" t="s">
        <v>1231</v>
      </c>
      <c r="B468" s="183">
        <v>799491860704</v>
      </c>
      <c r="C468" s="179" t="s">
        <v>1115</v>
      </c>
      <c r="D468" s="215" t="s">
        <v>1229</v>
      </c>
      <c r="E468" s="321">
        <v>1.5</v>
      </c>
      <c r="F468" s="319">
        <v>11.89</v>
      </c>
      <c r="G468" s="198" t="s">
        <v>8444</v>
      </c>
      <c r="H468" s="201">
        <v>0</v>
      </c>
      <c r="I468" s="200">
        <v>41559</v>
      </c>
      <c r="J468" s="319">
        <f t="shared" si="8"/>
        <v>3.6065000000000005</v>
      </c>
      <c r="K468" s="198">
        <v>7.6470588235294121</v>
      </c>
      <c r="L468" s="198"/>
      <c r="M468" s="198" t="s">
        <v>2395</v>
      </c>
      <c r="N468" s="198"/>
      <c r="O468" s="198"/>
      <c r="P468" s="198"/>
      <c r="Q468" s="169"/>
      <c r="R468" s="169"/>
      <c r="S468" s="169"/>
      <c r="T468" s="169"/>
      <c r="U468" s="170"/>
    </row>
    <row r="469" spans="1:34" ht="20.100000000000001" customHeight="1">
      <c r="A469" s="201" t="s">
        <v>1232</v>
      </c>
      <c r="B469" s="183">
        <v>799491860711</v>
      </c>
      <c r="C469" s="179" t="s">
        <v>1116</v>
      </c>
      <c r="D469" s="215" t="s">
        <v>1229</v>
      </c>
      <c r="E469" s="321">
        <v>1.5</v>
      </c>
      <c r="F469" s="319">
        <v>11.89</v>
      </c>
      <c r="G469" s="198" t="s">
        <v>8444</v>
      </c>
      <c r="H469" s="201">
        <v>0</v>
      </c>
      <c r="I469" s="200">
        <v>41559</v>
      </c>
      <c r="J469" s="319">
        <f t="shared" si="8"/>
        <v>3.6065000000000005</v>
      </c>
      <c r="K469" s="198">
        <v>7.6470588235294121</v>
      </c>
      <c r="L469" s="198"/>
      <c r="M469" s="198" t="s">
        <v>2395</v>
      </c>
      <c r="N469" s="198"/>
      <c r="O469" s="198"/>
      <c r="P469" s="198"/>
      <c r="Q469" s="169"/>
      <c r="R469" s="169"/>
      <c r="S469" s="169"/>
      <c r="T469" s="169"/>
      <c r="U469" s="170"/>
    </row>
    <row r="470" spans="1:34" ht="20.100000000000001" customHeight="1">
      <c r="A470" s="201" t="s">
        <v>1233</v>
      </c>
      <c r="B470" s="183">
        <v>799491860728</v>
      </c>
      <c r="C470" s="179" t="s">
        <v>1117</v>
      </c>
      <c r="D470" s="215" t="s">
        <v>15020</v>
      </c>
      <c r="E470" s="324">
        <v>1.5</v>
      </c>
      <c r="F470" s="319">
        <v>11.89</v>
      </c>
      <c r="G470" s="198" t="s">
        <v>8444</v>
      </c>
      <c r="H470" s="199">
        <v>58</v>
      </c>
      <c r="I470" s="200">
        <v>41559</v>
      </c>
      <c r="J470" s="319">
        <f t="shared" si="8"/>
        <v>3.6065000000000005</v>
      </c>
      <c r="K470" s="198">
        <v>7.6470588235294121</v>
      </c>
      <c r="L470" s="198"/>
      <c r="M470" s="198" t="s">
        <v>2395</v>
      </c>
      <c r="N470" s="198"/>
      <c r="O470" s="198"/>
      <c r="P470" s="198"/>
      <c r="Q470" s="169"/>
      <c r="R470" s="169"/>
      <c r="S470" s="169"/>
      <c r="T470" s="169"/>
      <c r="U470" s="170"/>
      <c r="X470" s="5" t="s">
        <v>15007</v>
      </c>
      <c r="Y470" s="5" t="s">
        <v>15008</v>
      </c>
      <c r="Z470" s="5" t="s">
        <v>15021</v>
      </c>
      <c r="AA470" s="5" t="s">
        <v>15010</v>
      </c>
      <c r="AB470" s="5" t="s">
        <v>15011</v>
      </c>
      <c r="AC470" s="5" t="s">
        <v>15012</v>
      </c>
      <c r="AD470" s="5" t="s">
        <v>15013</v>
      </c>
      <c r="AE470" s="5" t="s">
        <v>15014</v>
      </c>
      <c r="AF470" s="5" t="s">
        <v>15015</v>
      </c>
      <c r="AG470" s="5" t="s">
        <v>15016</v>
      </c>
      <c r="AH470" s="5" t="s">
        <v>15017</v>
      </c>
    </row>
    <row r="471" spans="1:34" ht="20.100000000000001" customHeight="1">
      <c r="A471" s="201" t="s">
        <v>1234</v>
      </c>
      <c r="B471" s="183">
        <v>799491860735</v>
      </c>
      <c r="C471" s="179" t="s">
        <v>1118</v>
      </c>
      <c r="D471" s="215" t="s">
        <v>15020</v>
      </c>
      <c r="E471" s="321">
        <v>1.5</v>
      </c>
      <c r="F471" s="319">
        <v>11.89</v>
      </c>
      <c r="G471" s="198" t="s">
        <v>8444</v>
      </c>
      <c r="H471" s="201">
        <v>0</v>
      </c>
      <c r="I471" s="200">
        <v>41559</v>
      </c>
      <c r="J471" s="319">
        <f t="shared" si="8"/>
        <v>3.6065000000000005</v>
      </c>
      <c r="K471" s="198">
        <v>7.6470588235294121</v>
      </c>
      <c r="L471" s="198"/>
      <c r="M471" s="198" t="s">
        <v>2395</v>
      </c>
      <c r="N471" s="198"/>
      <c r="O471" s="198"/>
      <c r="P471" s="198"/>
      <c r="Q471" s="169"/>
      <c r="R471" s="169"/>
      <c r="S471" s="169"/>
      <c r="T471" s="169"/>
      <c r="U471" s="170"/>
      <c r="X471" s="5" t="s">
        <v>15007</v>
      </c>
      <c r="Y471" s="5" t="s">
        <v>15008</v>
      </c>
      <c r="Z471" s="5" t="s">
        <v>15021</v>
      </c>
      <c r="AA471" s="5" t="s">
        <v>15010</v>
      </c>
      <c r="AB471" s="5" t="s">
        <v>15011</v>
      </c>
      <c r="AC471" s="5" t="s">
        <v>15012</v>
      </c>
      <c r="AD471" s="5" t="s">
        <v>15013</v>
      </c>
      <c r="AE471" s="5" t="s">
        <v>15014</v>
      </c>
      <c r="AF471" s="5" t="s">
        <v>15015</v>
      </c>
      <c r="AG471" s="5" t="s">
        <v>15016</v>
      </c>
      <c r="AH471" s="5" t="s">
        <v>15017</v>
      </c>
    </row>
    <row r="472" spans="1:34" ht="20.100000000000001" customHeight="1">
      <c r="A472" s="201" t="s">
        <v>1235</v>
      </c>
      <c r="B472" s="183">
        <v>799491860742</v>
      </c>
      <c r="C472" s="179" t="s">
        <v>1119</v>
      </c>
      <c r="D472" s="215" t="s">
        <v>15020</v>
      </c>
      <c r="E472" s="321">
        <v>1.5</v>
      </c>
      <c r="F472" s="319">
        <v>11.89</v>
      </c>
      <c r="G472" s="198" t="s">
        <v>8444</v>
      </c>
      <c r="H472" s="201">
        <v>0</v>
      </c>
      <c r="I472" s="200">
        <v>41559</v>
      </c>
      <c r="J472" s="319">
        <f t="shared" si="8"/>
        <v>3.6065000000000005</v>
      </c>
      <c r="K472" s="198">
        <v>7.6470588235294121</v>
      </c>
      <c r="L472" s="198"/>
      <c r="M472" s="198" t="s">
        <v>2395</v>
      </c>
      <c r="N472" s="198"/>
      <c r="O472" s="198"/>
      <c r="P472" s="198"/>
      <c r="Q472" s="169"/>
      <c r="R472" s="169"/>
      <c r="S472" s="169"/>
      <c r="T472" s="169"/>
      <c r="U472" s="170"/>
      <c r="X472" s="5" t="s">
        <v>15007</v>
      </c>
      <c r="Y472" s="5" t="s">
        <v>15008</v>
      </c>
      <c r="Z472" s="5" t="s">
        <v>15021</v>
      </c>
      <c r="AA472" s="5" t="s">
        <v>15010</v>
      </c>
      <c r="AB472" s="5" t="s">
        <v>15011</v>
      </c>
      <c r="AC472" s="5" t="s">
        <v>15012</v>
      </c>
      <c r="AD472" s="5" t="s">
        <v>15013</v>
      </c>
      <c r="AE472" s="5" t="s">
        <v>15014</v>
      </c>
      <c r="AF472" s="5" t="s">
        <v>15015</v>
      </c>
      <c r="AG472" s="5" t="s">
        <v>15016</v>
      </c>
      <c r="AH472" s="5" t="s">
        <v>15017</v>
      </c>
    </row>
    <row r="473" spans="1:34" ht="27" customHeight="1">
      <c r="A473" s="201" t="s">
        <v>1236</v>
      </c>
      <c r="B473" s="183">
        <v>799491860759</v>
      </c>
      <c r="C473" s="179" t="s">
        <v>1120</v>
      </c>
      <c r="D473" s="215" t="s">
        <v>1229</v>
      </c>
      <c r="E473" s="321">
        <v>1.5</v>
      </c>
      <c r="F473" s="319">
        <v>11.89</v>
      </c>
      <c r="G473" s="198" t="s">
        <v>8444</v>
      </c>
      <c r="H473" s="201">
        <v>0</v>
      </c>
      <c r="I473" s="200">
        <v>41559</v>
      </c>
      <c r="J473" s="319">
        <f t="shared" si="8"/>
        <v>3.6065000000000005</v>
      </c>
      <c r="K473" s="198">
        <v>7.6470588235294121</v>
      </c>
      <c r="L473" s="198"/>
      <c r="M473" s="198" t="s">
        <v>2395</v>
      </c>
      <c r="N473" s="198"/>
      <c r="O473" s="198"/>
      <c r="P473" s="198"/>
      <c r="Q473" s="169"/>
      <c r="R473" s="169"/>
      <c r="S473" s="169"/>
      <c r="T473" s="169"/>
      <c r="U473" s="170"/>
    </row>
    <row r="474" spans="1:34" ht="20.100000000000001" customHeight="1">
      <c r="A474" s="201" t="s">
        <v>1220</v>
      </c>
      <c r="B474" s="183">
        <v>799491860629</v>
      </c>
      <c r="C474" s="179" t="s">
        <v>1121</v>
      </c>
      <c r="D474" s="215" t="s">
        <v>1221</v>
      </c>
      <c r="E474" s="324">
        <v>2</v>
      </c>
      <c r="F474" s="319">
        <v>11.89</v>
      </c>
      <c r="G474" s="198" t="s">
        <v>8444</v>
      </c>
      <c r="H474" s="199">
        <v>33</v>
      </c>
      <c r="I474" s="200">
        <v>41559</v>
      </c>
      <c r="J474" s="319">
        <f t="shared" si="8"/>
        <v>3.1065000000000005</v>
      </c>
      <c r="K474" s="198">
        <v>8.2352941176470598</v>
      </c>
      <c r="L474" s="198"/>
      <c r="M474" s="198" t="s">
        <v>2395</v>
      </c>
      <c r="N474" s="198"/>
      <c r="O474" s="198"/>
      <c r="P474" s="198"/>
      <c r="Q474" s="169"/>
      <c r="R474" s="169"/>
      <c r="S474" s="169"/>
      <c r="T474" s="169"/>
      <c r="U474" s="170"/>
    </row>
    <row r="475" spans="1:34" ht="20.100000000000001" customHeight="1">
      <c r="A475" s="201" t="s">
        <v>1222</v>
      </c>
      <c r="B475" s="183">
        <v>799491860636</v>
      </c>
      <c r="C475" s="179" t="s">
        <v>1122</v>
      </c>
      <c r="D475" s="215" t="s">
        <v>1221</v>
      </c>
      <c r="E475" s="321">
        <v>2</v>
      </c>
      <c r="F475" s="319">
        <v>11.89</v>
      </c>
      <c r="G475" s="198" t="s">
        <v>8444</v>
      </c>
      <c r="H475" s="201">
        <v>0</v>
      </c>
      <c r="I475" s="200">
        <v>41559</v>
      </c>
      <c r="J475" s="319">
        <f t="shared" si="8"/>
        <v>3.1065000000000005</v>
      </c>
      <c r="K475" s="198">
        <v>8.2352941176470598</v>
      </c>
      <c r="L475" s="198"/>
      <c r="M475" s="198" t="s">
        <v>2395</v>
      </c>
      <c r="N475" s="198"/>
      <c r="O475" s="198"/>
      <c r="P475" s="198"/>
      <c r="Q475" s="169"/>
      <c r="R475" s="169"/>
      <c r="S475" s="169"/>
      <c r="T475" s="169"/>
      <c r="U475" s="170"/>
    </row>
    <row r="476" spans="1:34" ht="20.100000000000001" customHeight="1">
      <c r="A476" s="201" t="s">
        <v>1223</v>
      </c>
      <c r="B476" s="183">
        <v>799491860643</v>
      </c>
      <c r="C476" s="179" t="s">
        <v>1123</v>
      </c>
      <c r="D476" s="215" t="s">
        <v>1221</v>
      </c>
      <c r="E476" s="198"/>
      <c r="F476" s="319">
        <v>10.99</v>
      </c>
      <c r="G476" s="198" t="s">
        <v>8444</v>
      </c>
      <c r="H476" s="201">
        <v>0</v>
      </c>
      <c r="I476" s="200">
        <v>41559</v>
      </c>
      <c r="J476" s="319">
        <f t="shared" si="8"/>
        <v>4.3414999999999999</v>
      </c>
      <c r="K476" s="198"/>
      <c r="L476" s="198"/>
      <c r="M476" s="198" t="s">
        <v>2395</v>
      </c>
      <c r="N476" s="198"/>
      <c r="O476" s="198"/>
      <c r="P476" s="198"/>
      <c r="Q476" s="169"/>
      <c r="R476" s="169"/>
      <c r="S476" s="169"/>
      <c r="T476" s="169"/>
      <c r="U476" s="170"/>
    </row>
    <row r="477" spans="1:34" ht="20.100000000000001" customHeight="1">
      <c r="A477" s="201" t="s">
        <v>1224</v>
      </c>
      <c r="B477" s="183">
        <v>799491860650</v>
      </c>
      <c r="C477" s="179" t="s">
        <v>1124</v>
      </c>
      <c r="D477" s="215" t="s">
        <v>1221</v>
      </c>
      <c r="E477" s="324">
        <v>2</v>
      </c>
      <c r="F477" s="319">
        <v>11.89</v>
      </c>
      <c r="G477" s="198" t="s">
        <v>8444</v>
      </c>
      <c r="H477" s="199">
        <v>36</v>
      </c>
      <c r="I477" s="200">
        <v>41559</v>
      </c>
      <c r="J477" s="319">
        <f t="shared" si="8"/>
        <v>3.1065000000000005</v>
      </c>
      <c r="K477" s="198">
        <v>8.2352941176470598</v>
      </c>
      <c r="L477" s="198"/>
      <c r="M477" s="198" t="s">
        <v>2395</v>
      </c>
      <c r="N477" s="198"/>
      <c r="O477" s="198"/>
      <c r="P477" s="198"/>
      <c r="Q477" s="169"/>
      <c r="R477" s="169"/>
      <c r="S477" s="169"/>
      <c r="T477" s="169"/>
      <c r="U477" s="170"/>
    </row>
    <row r="478" spans="1:34" ht="20.100000000000001" customHeight="1">
      <c r="A478" s="201" t="s">
        <v>1225</v>
      </c>
      <c r="B478" s="183">
        <v>799491860667</v>
      </c>
      <c r="C478" s="179" t="s">
        <v>1125</v>
      </c>
      <c r="D478" s="215" t="s">
        <v>1226</v>
      </c>
      <c r="E478" s="198"/>
      <c r="F478" s="319">
        <v>10.99</v>
      </c>
      <c r="G478" s="198" t="s">
        <v>8444</v>
      </c>
      <c r="H478" s="201">
        <v>0</v>
      </c>
      <c r="I478" s="200">
        <v>41559</v>
      </c>
      <c r="J478" s="319">
        <f t="shared" si="8"/>
        <v>4.3414999999999999</v>
      </c>
      <c r="K478" s="198"/>
      <c r="L478" s="198"/>
      <c r="M478" s="198" t="s">
        <v>2395</v>
      </c>
      <c r="N478" s="198"/>
      <c r="O478" s="198"/>
      <c r="P478" s="198"/>
      <c r="Q478" s="169"/>
      <c r="R478" s="169"/>
      <c r="S478" s="169"/>
      <c r="T478" s="169"/>
      <c r="U478" s="170"/>
    </row>
    <row r="479" spans="1:34" ht="20.100000000000001" customHeight="1">
      <c r="A479" s="201" t="s">
        <v>1227</v>
      </c>
      <c r="B479" s="183">
        <v>799491860674</v>
      </c>
      <c r="C479" s="179" t="s">
        <v>1126</v>
      </c>
      <c r="D479" s="215" t="s">
        <v>1226</v>
      </c>
      <c r="E479" s="198"/>
      <c r="F479" s="319">
        <v>10.99</v>
      </c>
      <c r="G479" s="198" t="s">
        <v>8444</v>
      </c>
      <c r="H479" s="201">
        <v>0</v>
      </c>
      <c r="I479" s="200">
        <v>41559</v>
      </c>
      <c r="J479" s="319">
        <f t="shared" si="8"/>
        <v>4.3414999999999999</v>
      </c>
      <c r="K479" s="198"/>
      <c r="L479" s="198"/>
      <c r="M479" s="198" t="s">
        <v>2395</v>
      </c>
      <c r="N479" s="198"/>
      <c r="O479" s="198"/>
      <c r="P479" s="198"/>
      <c r="Q479" s="169"/>
      <c r="R479" s="169"/>
      <c r="S479" s="169"/>
      <c r="T479" s="169"/>
      <c r="U479" s="170"/>
    </row>
    <row r="480" spans="1:34" ht="20.100000000000001" customHeight="1">
      <c r="A480" s="201" t="s">
        <v>1211</v>
      </c>
      <c r="B480" s="183">
        <v>799491860544</v>
      </c>
      <c r="C480" s="179" t="s">
        <v>1127</v>
      </c>
      <c r="D480" s="215" t="s">
        <v>1212</v>
      </c>
      <c r="E480" s="198"/>
      <c r="F480" s="319">
        <v>11.99</v>
      </c>
      <c r="G480" s="198" t="s">
        <v>8444</v>
      </c>
      <c r="H480" s="201">
        <v>0</v>
      </c>
      <c r="I480" s="200">
        <v>41559</v>
      </c>
      <c r="J480" s="319">
        <f t="shared" si="8"/>
        <v>5.1914999999999996</v>
      </c>
      <c r="K480" s="198"/>
      <c r="L480" s="198"/>
      <c r="M480" s="198" t="s">
        <v>2395</v>
      </c>
      <c r="N480" s="198"/>
      <c r="O480" s="198"/>
      <c r="P480" s="198"/>
      <c r="Q480" s="169"/>
      <c r="R480" s="169"/>
      <c r="S480" s="169"/>
      <c r="T480" s="169"/>
      <c r="U480" s="170"/>
    </row>
    <row r="481" spans="1:21" ht="20.100000000000001" customHeight="1">
      <c r="A481" s="201" t="s">
        <v>1213</v>
      </c>
      <c r="B481" s="183">
        <v>799491860551</v>
      </c>
      <c r="C481" s="179" t="s">
        <v>1128</v>
      </c>
      <c r="D481" s="215" t="s">
        <v>1212</v>
      </c>
      <c r="E481" s="198"/>
      <c r="F481" s="319">
        <v>11.99</v>
      </c>
      <c r="G481" s="198" t="s">
        <v>8444</v>
      </c>
      <c r="H481" s="201">
        <v>0</v>
      </c>
      <c r="I481" s="200">
        <v>41559</v>
      </c>
      <c r="J481" s="319">
        <f t="shared" si="8"/>
        <v>5.1914999999999996</v>
      </c>
      <c r="K481" s="198"/>
      <c r="L481" s="198"/>
      <c r="M481" s="198" t="s">
        <v>2395</v>
      </c>
      <c r="N481" s="198"/>
      <c r="O481" s="198"/>
      <c r="P481" s="198"/>
      <c r="Q481" s="169"/>
      <c r="R481" s="169"/>
      <c r="S481" s="169"/>
      <c r="T481" s="169"/>
      <c r="U481" s="170"/>
    </row>
    <row r="482" spans="1:21" ht="20.100000000000001" customHeight="1">
      <c r="A482" s="201" t="s">
        <v>1214</v>
      </c>
      <c r="B482" s="183">
        <v>799491860568</v>
      </c>
      <c r="C482" s="179" t="s">
        <v>1129</v>
      </c>
      <c r="D482" s="215" t="s">
        <v>1212</v>
      </c>
      <c r="E482" s="321">
        <v>2</v>
      </c>
      <c r="F482" s="319">
        <v>11.89</v>
      </c>
      <c r="G482" s="198" t="s">
        <v>8444</v>
      </c>
      <c r="H482" s="201">
        <v>0</v>
      </c>
      <c r="I482" s="200">
        <v>41559</v>
      </c>
      <c r="J482" s="319">
        <f t="shared" si="8"/>
        <v>3.1065000000000005</v>
      </c>
      <c r="K482" s="198">
        <v>8.2352941176470598</v>
      </c>
      <c r="L482" s="198"/>
      <c r="M482" s="198" t="s">
        <v>2395</v>
      </c>
      <c r="N482" s="198"/>
      <c r="O482" s="198"/>
      <c r="P482" s="198"/>
      <c r="Q482" s="169"/>
      <c r="R482" s="169"/>
      <c r="S482" s="169"/>
      <c r="T482" s="169"/>
      <c r="U482" s="170"/>
    </row>
    <row r="483" spans="1:21" ht="20.100000000000001" customHeight="1">
      <c r="A483" s="201" t="s">
        <v>1216</v>
      </c>
      <c r="B483" s="183">
        <v>799491860582</v>
      </c>
      <c r="C483" s="179" t="s">
        <v>1130</v>
      </c>
      <c r="D483" s="215" t="s">
        <v>1212</v>
      </c>
      <c r="E483" s="198"/>
      <c r="F483" s="319">
        <v>11.99</v>
      </c>
      <c r="G483" s="198" t="s">
        <v>8444</v>
      </c>
      <c r="H483" s="201">
        <v>0</v>
      </c>
      <c r="I483" s="200">
        <v>41559</v>
      </c>
      <c r="J483" s="319">
        <f t="shared" si="8"/>
        <v>5.1914999999999996</v>
      </c>
      <c r="K483" s="198"/>
      <c r="L483" s="198"/>
      <c r="M483" s="198" t="s">
        <v>2395</v>
      </c>
      <c r="N483" s="198"/>
      <c r="O483" s="198"/>
      <c r="P483" s="198"/>
      <c r="Q483" s="169"/>
      <c r="R483" s="169"/>
      <c r="S483" s="169"/>
      <c r="T483" s="169"/>
      <c r="U483" s="170"/>
    </row>
    <row r="484" spans="1:21" ht="20.100000000000001" customHeight="1">
      <c r="A484" s="201" t="s">
        <v>1215</v>
      </c>
      <c r="B484" s="183">
        <v>799491860575</v>
      </c>
      <c r="C484" s="179" t="s">
        <v>1131</v>
      </c>
      <c r="D484" s="215" t="s">
        <v>1212</v>
      </c>
      <c r="E484" s="198"/>
      <c r="F484" s="319">
        <v>11.99</v>
      </c>
      <c r="G484" s="198" t="s">
        <v>8444</v>
      </c>
      <c r="H484" s="201">
        <v>0</v>
      </c>
      <c r="I484" s="200">
        <v>41559</v>
      </c>
      <c r="J484" s="319">
        <f t="shared" si="8"/>
        <v>5.1914999999999996</v>
      </c>
      <c r="K484" s="198"/>
      <c r="L484" s="198"/>
      <c r="M484" s="198" t="s">
        <v>2395</v>
      </c>
      <c r="N484" s="198"/>
      <c r="O484" s="198"/>
      <c r="P484" s="198"/>
      <c r="Q484" s="169"/>
      <c r="R484" s="169"/>
      <c r="S484" s="169"/>
      <c r="T484" s="169"/>
      <c r="U484" s="170"/>
    </row>
    <row r="485" spans="1:21" ht="20.100000000000001" customHeight="1">
      <c r="A485" s="201" t="s">
        <v>1217</v>
      </c>
      <c r="B485" s="183">
        <v>799491860599</v>
      </c>
      <c r="C485" s="179" t="s">
        <v>1132</v>
      </c>
      <c r="D485" s="215" t="s">
        <v>1212</v>
      </c>
      <c r="E485" s="198"/>
      <c r="F485" s="319">
        <v>11.99</v>
      </c>
      <c r="G485" s="198" t="s">
        <v>8444</v>
      </c>
      <c r="H485" s="201">
        <v>0</v>
      </c>
      <c r="I485" s="200">
        <v>41559</v>
      </c>
      <c r="J485" s="319">
        <f t="shared" si="8"/>
        <v>5.1914999999999996</v>
      </c>
      <c r="K485" s="198"/>
      <c r="L485" s="198"/>
      <c r="M485" s="198" t="s">
        <v>2395</v>
      </c>
      <c r="N485" s="198"/>
      <c r="O485" s="198"/>
      <c r="P485" s="198"/>
      <c r="Q485" s="169"/>
      <c r="R485" s="169"/>
      <c r="S485" s="169"/>
      <c r="T485" s="169"/>
      <c r="U485" s="170"/>
    </row>
    <row r="486" spans="1:21" ht="20.100000000000001" customHeight="1">
      <c r="A486" s="201" t="s">
        <v>1218</v>
      </c>
      <c r="B486" s="183">
        <v>799491860605</v>
      </c>
      <c r="C486" s="179" t="s">
        <v>1133</v>
      </c>
      <c r="D486" s="215" t="s">
        <v>1212</v>
      </c>
      <c r="E486" s="321">
        <v>1</v>
      </c>
      <c r="F486" s="319">
        <v>9.89</v>
      </c>
      <c r="G486" s="198" t="s">
        <v>8444</v>
      </c>
      <c r="H486" s="201">
        <v>0</v>
      </c>
      <c r="I486" s="200">
        <v>41559</v>
      </c>
      <c r="J486" s="319">
        <f t="shared" si="8"/>
        <v>2.4064999999999994</v>
      </c>
      <c r="K486" s="198">
        <v>7.0588235294117645</v>
      </c>
      <c r="L486" s="198"/>
      <c r="M486" s="198" t="s">
        <v>2395</v>
      </c>
      <c r="N486" s="198"/>
      <c r="O486" s="198"/>
      <c r="P486" s="198"/>
      <c r="Q486" s="169"/>
      <c r="R486" s="169"/>
      <c r="S486" s="169"/>
      <c r="T486" s="169"/>
      <c r="U486" s="170"/>
    </row>
    <row r="487" spans="1:21" ht="20.100000000000001" customHeight="1">
      <c r="A487" s="201" t="s">
        <v>1219</v>
      </c>
      <c r="B487" s="183">
        <v>799491860612</v>
      </c>
      <c r="C487" s="179" t="s">
        <v>1134</v>
      </c>
      <c r="D487" s="215" t="s">
        <v>1212</v>
      </c>
      <c r="E487" s="321">
        <v>1</v>
      </c>
      <c r="F487" s="319">
        <v>9.89</v>
      </c>
      <c r="G487" s="198" t="s">
        <v>8444</v>
      </c>
      <c r="H487" s="201">
        <v>0</v>
      </c>
      <c r="I487" s="200">
        <v>41559</v>
      </c>
      <c r="J487" s="319">
        <f t="shared" si="8"/>
        <v>2.4064999999999994</v>
      </c>
      <c r="K487" s="198">
        <v>7.0588235294117645</v>
      </c>
      <c r="L487" s="198"/>
      <c r="M487" s="198" t="s">
        <v>2395</v>
      </c>
      <c r="N487" s="198"/>
      <c r="O487" s="198"/>
      <c r="P487" s="198"/>
      <c r="Q487" s="169"/>
      <c r="R487" s="169"/>
      <c r="S487" s="169"/>
      <c r="T487" s="169"/>
      <c r="U487" s="170"/>
    </row>
    <row r="488" spans="1:21" ht="20.100000000000001" customHeight="1">
      <c r="A488" s="201" t="s">
        <v>1198</v>
      </c>
      <c r="B488" s="183">
        <v>799872129703</v>
      </c>
      <c r="C488" s="179" t="s">
        <v>1135</v>
      </c>
      <c r="D488" s="215" t="s">
        <v>1199</v>
      </c>
      <c r="E488" s="321">
        <v>0</v>
      </c>
      <c r="F488" s="319">
        <v>11.99</v>
      </c>
      <c r="G488" s="198" t="s">
        <v>8444</v>
      </c>
      <c r="H488" s="201">
        <v>0</v>
      </c>
      <c r="I488" s="200">
        <v>41559</v>
      </c>
      <c r="J488" s="319">
        <f t="shared" si="8"/>
        <v>5.1914999999999996</v>
      </c>
      <c r="K488" s="198"/>
      <c r="L488" s="198"/>
      <c r="M488" s="198" t="s">
        <v>2395</v>
      </c>
      <c r="N488" s="198"/>
      <c r="O488" s="198"/>
      <c r="P488" s="198"/>
      <c r="Q488" s="169"/>
      <c r="R488" s="169"/>
      <c r="S488" s="169"/>
      <c r="T488" s="169"/>
      <c r="U488" s="170"/>
    </row>
    <row r="489" spans="1:21" ht="20.100000000000001" customHeight="1">
      <c r="A489" s="201" t="s">
        <v>1200</v>
      </c>
      <c r="B489" s="183">
        <v>799872129710</v>
      </c>
      <c r="C489" s="179" t="s">
        <v>1136</v>
      </c>
      <c r="D489" s="215" t="s">
        <v>1199</v>
      </c>
      <c r="E489" s="321">
        <v>2</v>
      </c>
      <c r="F489" s="319">
        <v>11.89</v>
      </c>
      <c r="G489" s="198" t="s">
        <v>8444</v>
      </c>
      <c r="H489" s="201">
        <v>0</v>
      </c>
      <c r="I489" s="200">
        <v>41559</v>
      </c>
      <c r="J489" s="319">
        <f t="shared" si="8"/>
        <v>3.1065000000000005</v>
      </c>
      <c r="K489" s="198">
        <v>8.2352941176470598</v>
      </c>
      <c r="L489" s="198"/>
      <c r="M489" s="198" t="s">
        <v>2395</v>
      </c>
      <c r="N489" s="198"/>
      <c r="O489" s="198"/>
      <c r="P489" s="198"/>
      <c r="Q489" s="169"/>
      <c r="R489" s="169"/>
      <c r="S489" s="169"/>
      <c r="T489" s="169"/>
      <c r="U489" s="170"/>
    </row>
    <row r="490" spans="1:21" ht="20.100000000000001" customHeight="1">
      <c r="A490" s="201" t="s">
        <v>1201</v>
      </c>
      <c r="B490" s="183">
        <v>799872129727</v>
      </c>
      <c r="C490" s="179" t="s">
        <v>1137</v>
      </c>
      <c r="D490" s="215" t="s">
        <v>1199</v>
      </c>
      <c r="E490" s="321">
        <v>2</v>
      </c>
      <c r="F490" s="319">
        <v>11.89</v>
      </c>
      <c r="G490" s="198" t="s">
        <v>8444</v>
      </c>
      <c r="H490" s="201">
        <v>0</v>
      </c>
      <c r="I490" s="200">
        <v>41559</v>
      </c>
      <c r="J490" s="319">
        <f t="shared" si="8"/>
        <v>3.1065000000000005</v>
      </c>
      <c r="K490" s="198">
        <v>8.2352941176470598</v>
      </c>
      <c r="L490" s="198"/>
      <c r="M490" s="198" t="s">
        <v>2395</v>
      </c>
      <c r="N490" s="198"/>
      <c r="O490" s="198"/>
      <c r="P490" s="198"/>
      <c r="Q490" s="169"/>
      <c r="R490" s="169"/>
      <c r="S490" s="169"/>
      <c r="T490" s="169"/>
      <c r="U490" s="170"/>
    </row>
    <row r="491" spans="1:21" ht="20.100000000000001" customHeight="1">
      <c r="A491" s="201" t="s">
        <v>1202</v>
      </c>
      <c r="B491" s="183">
        <v>799872129734</v>
      </c>
      <c r="C491" s="179" t="s">
        <v>1138</v>
      </c>
      <c r="D491" s="215" t="s">
        <v>1199</v>
      </c>
      <c r="E491" s="321">
        <v>0</v>
      </c>
      <c r="F491" s="319">
        <v>9.99</v>
      </c>
      <c r="G491" s="198" t="s">
        <v>8444</v>
      </c>
      <c r="H491" s="201">
        <v>0</v>
      </c>
      <c r="I491" s="200">
        <v>41559</v>
      </c>
      <c r="J491" s="319">
        <f t="shared" si="8"/>
        <v>3.4915000000000003</v>
      </c>
      <c r="K491" s="198"/>
      <c r="L491" s="198"/>
      <c r="M491" s="198" t="s">
        <v>2395</v>
      </c>
      <c r="N491" s="198"/>
      <c r="O491" s="198"/>
      <c r="P491" s="198"/>
      <c r="Q491" s="169"/>
      <c r="R491" s="169"/>
      <c r="S491" s="169"/>
      <c r="T491" s="169"/>
      <c r="U491" s="170"/>
    </row>
    <row r="492" spans="1:21" ht="20.100000000000001" customHeight="1">
      <c r="A492" s="201" t="s">
        <v>1203</v>
      </c>
      <c r="B492" s="183">
        <v>799872129741</v>
      </c>
      <c r="C492" s="179" t="s">
        <v>1139</v>
      </c>
      <c r="D492" s="215" t="s">
        <v>1204</v>
      </c>
      <c r="E492" s="321">
        <v>0.75</v>
      </c>
      <c r="F492" s="319">
        <v>9.89</v>
      </c>
      <c r="G492" s="198" t="s">
        <v>8444</v>
      </c>
      <c r="H492" s="201">
        <v>0</v>
      </c>
      <c r="I492" s="200">
        <v>41559</v>
      </c>
      <c r="J492" s="319">
        <f t="shared" si="8"/>
        <v>2.6564999999999994</v>
      </c>
      <c r="K492" s="198">
        <v>6.7647058823529411</v>
      </c>
      <c r="L492" s="198"/>
      <c r="M492" s="198" t="s">
        <v>2395</v>
      </c>
      <c r="N492" s="198"/>
      <c r="O492" s="198"/>
      <c r="P492" s="198"/>
      <c r="Q492" s="169"/>
      <c r="R492" s="169"/>
      <c r="S492" s="169"/>
      <c r="T492" s="169"/>
      <c r="U492" s="170"/>
    </row>
    <row r="493" spans="1:21" ht="20.100000000000001" customHeight="1">
      <c r="A493" s="201" t="s">
        <v>1205</v>
      </c>
      <c r="B493" s="183">
        <v>799872129758</v>
      </c>
      <c r="C493" s="179" t="s">
        <v>1140</v>
      </c>
      <c r="D493" s="215" t="s">
        <v>1204</v>
      </c>
      <c r="E493" s="321">
        <v>1</v>
      </c>
      <c r="F493" s="319">
        <v>9.89</v>
      </c>
      <c r="G493" s="198" t="s">
        <v>8444</v>
      </c>
      <c r="H493" s="201">
        <v>0</v>
      </c>
      <c r="I493" s="200">
        <v>41559</v>
      </c>
      <c r="J493" s="319">
        <f t="shared" si="8"/>
        <v>2.4064999999999994</v>
      </c>
      <c r="K493" s="198">
        <v>7.0588235294117645</v>
      </c>
      <c r="L493" s="198"/>
      <c r="M493" s="198" t="s">
        <v>2395</v>
      </c>
      <c r="N493" s="198"/>
      <c r="O493" s="198"/>
      <c r="P493" s="198"/>
      <c r="Q493" s="169"/>
      <c r="R493" s="169"/>
      <c r="S493" s="169"/>
      <c r="T493" s="169"/>
      <c r="U493" s="170"/>
    </row>
    <row r="494" spans="1:21" ht="20.100000000000001" customHeight="1">
      <c r="A494" s="201" t="s">
        <v>1206</v>
      </c>
      <c r="B494" s="183">
        <v>799872129765</v>
      </c>
      <c r="C494" s="179" t="s">
        <v>1141</v>
      </c>
      <c r="D494" s="215" t="s">
        <v>1204</v>
      </c>
      <c r="E494" s="321">
        <v>1</v>
      </c>
      <c r="F494" s="319">
        <v>9.89</v>
      </c>
      <c r="G494" s="198" t="s">
        <v>8444</v>
      </c>
      <c r="H494" s="201">
        <v>0</v>
      </c>
      <c r="I494" s="200">
        <v>41559</v>
      </c>
      <c r="J494" s="319">
        <f t="shared" si="8"/>
        <v>2.4064999999999994</v>
      </c>
      <c r="K494" s="198">
        <v>7.0588235294117645</v>
      </c>
      <c r="L494" s="198"/>
      <c r="M494" s="198" t="s">
        <v>2395</v>
      </c>
      <c r="N494" s="198"/>
      <c r="O494" s="198"/>
      <c r="P494" s="198"/>
      <c r="Q494" s="169"/>
      <c r="R494" s="169"/>
      <c r="S494" s="169"/>
      <c r="T494" s="169"/>
      <c r="U494" s="170"/>
    </row>
    <row r="495" spans="1:21" ht="20.100000000000001" customHeight="1">
      <c r="A495" s="201" t="s">
        <v>1208</v>
      </c>
      <c r="B495" s="183">
        <v>799491860513</v>
      </c>
      <c r="C495" s="179" t="s">
        <v>1142</v>
      </c>
      <c r="D495" s="215" t="s">
        <v>1204</v>
      </c>
      <c r="E495" s="324">
        <v>0.75</v>
      </c>
      <c r="F495" s="319">
        <v>9.89</v>
      </c>
      <c r="G495" s="198" t="s">
        <v>8444</v>
      </c>
      <c r="H495" s="199">
        <v>21</v>
      </c>
      <c r="I495" s="200">
        <v>41559</v>
      </c>
      <c r="J495" s="319">
        <f t="shared" si="8"/>
        <v>2.6564999999999994</v>
      </c>
      <c r="K495" s="198">
        <v>6.7647058823529411</v>
      </c>
      <c r="L495" s="198"/>
      <c r="M495" s="198" t="s">
        <v>2395</v>
      </c>
      <c r="N495" s="198"/>
      <c r="O495" s="198"/>
      <c r="P495" s="198"/>
      <c r="Q495" s="169"/>
      <c r="R495" s="169"/>
      <c r="S495" s="169"/>
      <c r="T495" s="169"/>
      <c r="U495" s="170"/>
    </row>
    <row r="496" spans="1:21" ht="20.100000000000001" customHeight="1">
      <c r="A496" s="201" t="s">
        <v>1207</v>
      </c>
      <c r="B496" s="183">
        <v>799491860506</v>
      </c>
      <c r="C496" s="179" t="s">
        <v>1143</v>
      </c>
      <c r="D496" s="215" t="s">
        <v>1204</v>
      </c>
      <c r="E496" s="321">
        <v>0.75</v>
      </c>
      <c r="F496" s="319">
        <v>9.89</v>
      </c>
      <c r="G496" s="198" t="s">
        <v>8444</v>
      </c>
      <c r="H496" s="201">
        <v>0</v>
      </c>
      <c r="I496" s="200">
        <v>41559</v>
      </c>
      <c r="J496" s="319">
        <f t="shared" si="8"/>
        <v>2.6564999999999994</v>
      </c>
      <c r="K496" s="198">
        <v>6.7647058823529411</v>
      </c>
      <c r="L496" s="198"/>
      <c r="M496" s="198" t="s">
        <v>2395</v>
      </c>
      <c r="N496" s="198"/>
      <c r="O496" s="198"/>
      <c r="P496" s="198"/>
      <c r="Q496" s="169"/>
      <c r="R496" s="169"/>
      <c r="S496" s="169"/>
      <c r="T496" s="169"/>
      <c r="U496" s="170"/>
    </row>
    <row r="497" spans="1:37" ht="20.100000000000001" customHeight="1">
      <c r="A497" s="201" t="s">
        <v>1209</v>
      </c>
      <c r="B497" s="183">
        <v>799491860520</v>
      </c>
      <c r="C497" s="179" t="s">
        <v>1144</v>
      </c>
      <c r="D497" s="215" t="s">
        <v>1204</v>
      </c>
      <c r="E497" s="321">
        <v>1</v>
      </c>
      <c r="F497" s="319">
        <v>9.89</v>
      </c>
      <c r="G497" s="198" t="s">
        <v>8444</v>
      </c>
      <c r="H497" s="201">
        <v>0</v>
      </c>
      <c r="I497" s="200">
        <v>41559</v>
      </c>
      <c r="J497" s="319">
        <f t="shared" si="8"/>
        <v>2.4064999999999994</v>
      </c>
      <c r="K497" s="198">
        <v>7.0588235294117645</v>
      </c>
      <c r="L497" s="198"/>
      <c r="M497" s="198" t="s">
        <v>2395</v>
      </c>
      <c r="N497" s="198"/>
      <c r="O497" s="198"/>
      <c r="P497" s="198"/>
      <c r="Q497" s="169"/>
      <c r="R497" s="169"/>
      <c r="S497" s="169"/>
      <c r="T497" s="169"/>
      <c r="U497" s="170"/>
    </row>
    <row r="498" spans="1:37" ht="20.100000000000001" customHeight="1">
      <c r="A498" s="201" t="s">
        <v>1210</v>
      </c>
      <c r="B498" s="183">
        <v>799491860537</v>
      </c>
      <c r="C498" s="179" t="s">
        <v>1145</v>
      </c>
      <c r="D498" s="215" t="s">
        <v>1204</v>
      </c>
      <c r="E498" s="321">
        <v>1</v>
      </c>
      <c r="F498" s="319">
        <v>9.89</v>
      </c>
      <c r="G498" s="198" t="s">
        <v>8444</v>
      </c>
      <c r="H498" s="201">
        <v>0</v>
      </c>
      <c r="I498" s="200">
        <v>41559</v>
      </c>
      <c r="J498" s="319">
        <f t="shared" si="8"/>
        <v>2.4064999999999994</v>
      </c>
      <c r="K498" s="198">
        <v>7.0588235294117645</v>
      </c>
      <c r="L498" s="198"/>
      <c r="M498" s="198" t="s">
        <v>2395</v>
      </c>
      <c r="N498" s="198"/>
      <c r="O498" s="198"/>
      <c r="P498" s="198"/>
      <c r="Q498" s="169"/>
      <c r="R498" s="169"/>
      <c r="S498" s="169"/>
      <c r="T498" s="169"/>
      <c r="U498" s="170"/>
    </row>
    <row r="499" spans="1:37" ht="20.100000000000001" customHeight="1">
      <c r="A499" s="201" t="s">
        <v>1282</v>
      </c>
      <c r="B499" s="183">
        <v>799491861169</v>
      </c>
      <c r="C499" s="179" t="s">
        <v>1146</v>
      </c>
      <c r="D499" s="215" t="s">
        <v>1283</v>
      </c>
      <c r="E499" s="324">
        <v>1</v>
      </c>
      <c r="F499" s="319">
        <v>11.89</v>
      </c>
      <c r="G499" s="198" t="s">
        <v>8444</v>
      </c>
      <c r="H499" s="199">
        <v>29</v>
      </c>
      <c r="I499" s="200">
        <v>41559</v>
      </c>
      <c r="J499" s="319">
        <f t="shared" si="8"/>
        <v>4.1065000000000005</v>
      </c>
      <c r="K499" s="198">
        <v>8.2352941176470598</v>
      </c>
      <c r="L499" s="198"/>
      <c r="M499" s="198" t="s">
        <v>2395</v>
      </c>
      <c r="N499" s="198"/>
      <c r="O499" s="198"/>
      <c r="P499" s="198"/>
      <c r="Q499" s="169"/>
      <c r="R499" s="169"/>
      <c r="S499" s="169"/>
      <c r="T499" s="169"/>
      <c r="U499" s="170"/>
    </row>
    <row r="500" spans="1:37" ht="20.100000000000001" customHeight="1">
      <c r="A500" s="201" t="s">
        <v>1284</v>
      </c>
      <c r="B500" s="183">
        <v>799491861176</v>
      </c>
      <c r="C500" s="179" t="s">
        <v>1147</v>
      </c>
      <c r="D500" s="215" t="s">
        <v>1283</v>
      </c>
      <c r="E500" s="198"/>
      <c r="F500" s="319">
        <v>11.99</v>
      </c>
      <c r="G500" s="198" t="s">
        <v>8444</v>
      </c>
      <c r="H500" s="201">
        <v>0</v>
      </c>
      <c r="I500" s="200">
        <v>41559</v>
      </c>
      <c r="J500" s="319">
        <f t="shared" si="8"/>
        <v>5.1914999999999996</v>
      </c>
      <c r="K500" s="198"/>
      <c r="L500" s="198"/>
      <c r="M500" s="198" t="s">
        <v>2395</v>
      </c>
      <c r="N500" s="198"/>
      <c r="O500" s="198"/>
      <c r="P500" s="198"/>
      <c r="Q500" s="169"/>
      <c r="R500" s="169"/>
      <c r="S500" s="169"/>
      <c r="T500" s="169"/>
      <c r="U500" s="170"/>
    </row>
    <row r="501" spans="1:37" ht="20.100000000000001" customHeight="1">
      <c r="A501" s="201" t="s">
        <v>1285</v>
      </c>
      <c r="B501" s="183">
        <v>799491861183</v>
      </c>
      <c r="C501" s="179" t="s">
        <v>1148</v>
      </c>
      <c r="D501" s="215" t="s">
        <v>1283</v>
      </c>
      <c r="E501" s="324">
        <v>1</v>
      </c>
      <c r="F501" s="319">
        <v>11.89</v>
      </c>
      <c r="G501" s="198" t="s">
        <v>8444</v>
      </c>
      <c r="H501" s="199">
        <v>18</v>
      </c>
      <c r="I501" s="200">
        <v>41559</v>
      </c>
      <c r="J501" s="319">
        <f t="shared" si="8"/>
        <v>4.1065000000000005</v>
      </c>
      <c r="K501" s="198">
        <v>8.2352941176470598</v>
      </c>
      <c r="L501" s="198"/>
      <c r="M501" s="198" t="s">
        <v>2395</v>
      </c>
      <c r="N501" s="198"/>
      <c r="O501" s="198"/>
      <c r="P501" s="198"/>
      <c r="Q501" s="169"/>
      <c r="R501" s="169"/>
      <c r="S501" s="169"/>
      <c r="T501" s="169"/>
      <c r="U501" s="170"/>
    </row>
    <row r="502" spans="1:37" ht="20.100000000000001" customHeight="1">
      <c r="A502" s="201" t="s">
        <v>1286</v>
      </c>
      <c r="B502" s="183">
        <v>799491861190</v>
      </c>
      <c r="C502" s="179" t="s">
        <v>1149</v>
      </c>
      <c r="D502" s="215" t="s">
        <v>1283</v>
      </c>
      <c r="E502" s="198"/>
      <c r="F502" s="319">
        <v>11.99</v>
      </c>
      <c r="G502" s="198" t="s">
        <v>8444</v>
      </c>
      <c r="H502" s="201">
        <v>0</v>
      </c>
      <c r="I502" s="200">
        <v>41559</v>
      </c>
      <c r="J502" s="319">
        <f t="shared" si="8"/>
        <v>5.1914999999999996</v>
      </c>
      <c r="K502" s="198"/>
      <c r="L502" s="198"/>
      <c r="M502" s="198" t="s">
        <v>2395</v>
      </c>
      <c r="N502" s="198"/>
      <c r="O502" s="198"/>
      <c r="P502" s="198"/>
      <c r="Q502" s="169"/>
      <c r="R502" s="169"/>
      <c r="S502" s="169"/>
      <c r="T502" s="169"/>
      <c r="U502" s="170"/>
    </row>
    <row r="503" spans="1:37" ht="20.100000000000001" customHeight="1">
      <c r="A503" s="201" t="s">
        <v>1287</v>
      </c>
      <c r="B503" s="183">
        <v>799491861206</v>
      </c>
      <c r="C503" s="179" t="s">
        <v>1150</v>
      </c>
      <c r="D503" s="215" t="s">
        <v>1283</v>
      </c>
      <c r="E503" s="198"/>
      <c r="F503" s="319">
        <v>11.99</v>
      </c>
      <c r="G503" s="198" t="s">
        <v>8444</v>
      </c>
      <c r="H503" s="201">
        <v>0</v>
      </c>
      <c r="I503" s="200">
        <v>41559</v>
      </c>
      <c r="J503" s="319">
        <f t="shared" si="8"/>
        <v>5.1914999999999996</v>
      </c>
      <c r="K503" s="198"/>
      <c r="L503" s="198"/>
      <c r="M503" s="198" t="s">
        <v>2395</v>
      </c>
      <c r="N503" s="198"/>
      <c r="O503" s="198"/>
      <c r="P503" s="198"/>
      <c r="Q503" s="169"/>
      <c r="R503" s="169"/>
      <c r="S503" s="169"/>
      <c r="T503" s="169"/>
      <c r="U503" s="170"/>
    </row>
    <row r="504" spans="1:37" ht="20.100000000000001" customHeight="1">
      <c r="A504" s="201" t="s">
        <v>1288</v>
      </c>
      <c r="B504" s="183">
        <v>799491861213</v>
      </c>
      <c r="C504" s="179" t="s">
        <v>1151</v>
      </c>
      <c r="D504" s="215" t="s">
        <v>1283</v>
      </c>
      <c r="E504" s="198"/>
      <c r="F504" s="319">
        <v>11.99</v>
      </c>
      <c r="G504" s="198" t="s">
        <v>8444</v>
      </c>
      <c r="H504" s="201">
        <v>0</v>
      </c>
      <c r="I504" s="200">
        <v>41559</v>
      </c>
      <c r="J504" s="319">
        <f t="shared" si="8"/>
        <v>5.1914999999999996</v>
      </c>
      <c r="K504" s="198"/>
      <c r="L504" s="198"/>
      <c r="M504" s="198" t="s">
        <v>2395</v>
      </c>
      <c r="N504" s="198"/>
      <c r="O504" s="198"/>
      <c r="P504" s="198"/>
      <c r="Q504" s="169"/>
      <c r="R504" s="169"/>
      <c r="S504" s="169"/>
      <c r="T504" s="169"/>
      <c r="U504" s="170"/>
    </row>
    <row r="505" spans="1:37" ht="20.100000000000001" customHeight="1">
      <c r="A505" s="202" t="s">
        <v>1304</v>
      </c>
      <c r="B505" s="183">
        <v>799491861381</v>
      </c>
      <c r="C505" s="179" t="s">
        <v>1152</v>
      </c>
      <c r="D505" s="215" t="s">
        <v>15029</v>
      </c>
      <c r="E505" s="324">
        <v>0.75</v>
      </c>
      <c r="F505" s="319">
        <v>9.89</v>
      </c>
      <c r="G505" s="198" t="s">
        <v>8444</v>
      </c>
      <c r="H505" s="199">
        <v>827</v>
      </c>
      <c r="I505" s="200">
        <v>41560</v>
      </c>
      <c r="J505" s="319">
        <f t="shared" si="8"/>
        <v>2.6564999999999994</v>
      </c>
      <c r="K505" s="198">
        <v>6.7647058823529411</v>
      </c>
      <c r="L505" s="198"/>
      <c r="M505" s="198" t="s">
        <v>2395</v>
      </c>
      <c r="N505" s="198"/>
      <c r="O505" s="198"/>
      <c r="P505" s="198"/>
      <c r="Q505" s="169"/>
      <c r="R505" s="169"/>
      <c r="S505" s="169"/>
      <c r="T505" s="169"/>
      <c r="U505" s="170"/>
      <c r="X505" s="5" t="s">
        <v>15007</v>
      </c>
      <c r="Y505" s="5" t="s">
        <v>15008</v>
      </c>
      <c r="Z505" s="5" t="s">
        <v>15030</v>
      </c>
      <c r="AA505" s="5" t="s">
        <v>15010</v>
      </c>
      <c r="AB505" s="5" t="s">
        <v>15011</v>
      </c>
      <c r="AC505" s="5" t="s">
        <v>15012</v>
      </c>
      <c r="AD505" s="5" t="s">
        <v>15013</v>
      </c>
      <c r="AE505" s="5" t="s">
        <v>15014</v>
      </c>
      <c r="AF505" s="5" t="s">
        <v>15015</v>
      </c>
      <c r="AG505" s="5" t="s">
        <v>15016</v>
      </c>
      <c r="AH505" s="5" t="s">
        <v>15017</v>
      </c>
      <c r="AK505" s="5" t="s">
        <v>15643</v>
      </c>
    </row>
    <row r="506" spans="1:37" ht="20.100000000000001" customHeight="1">
      <c r="A506" s="201" t="s">
        <v>1305</v>
      </c>
      <c r="B506" s="183">
        <v>799491861398</v>
      </c>
      <c r="C506" s="179" t="s">
        <v>1153</v>
      </c>
      <c r="D506" s="215" t="s">
        <v>15029</v>
      </c>
      <c r="E506" s="324">
        <v>0.75</v>
      </c>
      <c r="F506" s="319">
        <v>9.89</v>
      </c>
      <c r="G506" s="198" t="s">
        <v>8444</v>
      </c>
      <c r="H506" s="199">
        <v>410</v>
      </c>
      <c r="I506" s="200">
        <v>41560</v>
      </c>
      <c r="J506" s="319">
        <f t="shared" si="8"/>
        <v>2.6564999999999994</v>
      </c>
      <c r="K506" s="198">
        <v>6.7647058823529411</v>
      </c>
      <c r="L506" s="198"/>
      <c r="M506" s="198" t="s">
        <v>2395</v>
      </c>
      <c r="N506" s="198"/>
      <c r="O506" s="198"/>
      <c r="P506" s="198"/>
      <c r="Q506" s="169"/>
      <c r="R506" s="169"/>
      <c r="S506" s="169"/>
      <c r="T506" s="169"/>
      <c r="U506" s="170"/>
      <c r="X506" s="5" t="s">
        <v>15007</v>
      </c>
      <c r="Y506" s="5" t="s">
        <v>15008</v>
      </c>
      <c r="Z506" s="5" t="s">
        <v>15030</v>
      </c>
      <c r="AA506" s="5" t="s">
        <v>15010</v>
      </c>
      <c r="AB506" s="5" t="s">
        <v>15011</v>
      </c>
      <c r="AC506" s="5" t="s">
        <v>15012</v>
      </c>
      <c r="AD506" s="5" t="s">
        <v>15013</v>
      </c>
      <c r="AE506" s="5" t="s">
        <v>15014</v>
      </c>
      <c r="AF506" s="5" t="s">
        <v>15015</v>
      </c>
      <c r="AG506" s="5" t="s">
        <v>15016</v>
      </c>
      <c r="AH506" s="5" t="s">
        <v>15017</v>
      </c>
    </row>
    <row r="507" spans="1:37" ht="20.100000000000001" customHeight="1">
      <c r="A507" s="201" t="s">
        <v>1306</v>
      </c>
      <c r="B507" s="183">
        <v>799491861404</v>
      </c>
      <c r="C507" s="179" t="s">
        <v>1154</v>
      </c>
      <c r="D507" s="215" t="s">
        <v>15029</v>
      </c>
      <c r="E507" s="321">
        <v>0.75</v>
      </c>
      <c r="F507" s="319">
        <v>9.89</v>
      </c>
      <c r="G507" s="198" t="s">
        <v>8444</v>
      </c>
      <c r="H507" s="201">
        <v>0</v>
      </c>
      <c r="I507" s="200">
        <v>41560</v>
      </c>
      <c r="J507" s="319">
        <f t="shared" si="8"/>
        <v>2.6564999999999994</v>
      </c>
      <c r="K507" s="198">
        <v>6.7647058823529411</v>
      </c>
      <c r="L507" s="198"/>
      <c r="M507" s="198" t="s">
        <v>2395</v>
      </c>
      <c r="N507" s="198"/>
      <c r="O507" s="198"/>
      <c r="P507" s="198"/>
      <c r="Q507" s="169"/>
      <c r="R507" s="169"/>
      <c r="S507" s="169"/>
      <c r="T507" s="169"/>
      <c r="U507" s="170"/>
      <c r="X507" s="5" t="s">
        <v>15007</v>
      </c>
      <c r="Y507" s="5" t="s">
        <v>15008</v>
      </c>
      <c r="Z507" s="5" t="s">
        <v>15030</v>
      </c>
      <c r="AA507" s="5" t="s">
        <v>15010</v>
      </c>
      <c r="AB507" s="5" t="s">
        <v>15011</v>
      </c>
      <c r="AC507" s="5" t="s">
        <v>15012</v>
      </c>
      <c r="AD507" s="5" t="s">
        <v>15013</v>
      </c>
      <c r="AE507" s="5" t="s">
        <v>15014</v>
      </c>
      <c r="AF507" s="5" t="s">
        <v>15015</v>
      </c>
      <c r="AG507" s="5" t="s">
        <v>15016</v>
      </c>
      <c r="AH507" s="5" t="s">
        <v>15017</v>
      </c>
    </row>
    <row r="508" spans="1:37" ht="20.100000000000001" customHeight="1">
      <c r="A508" s="201" t="s">
        <v>1307</v>
      </c>
      <c r="B508" s="183">
        <v>799491861411</v>
      </c>
      <c r="C508" s="179" t="s">
        <v>1155</v>
      </c>
      <c r="D508" s="215" t="s">
        <v>15029</v>
      </c>
      <c r="E508" s="324">
        <v>0.75</v>
      </c>
      <c r="F508" s="319">
        <v>9.89</v>
      </c>
      <c r="G508" s="198" t="s">
        <v>8444</v>
      </c>
      <c r="H508" s="199">
        <v>239</v>
      </c>
      <c r="I508" s="200">
        <v>41560</v>
      </c>
      <c r="J508" s="319">
        <f t="shared" si="8"/>
        <v>2.6564999999999994</v>
      </c>
      <c r="K508" s="198">
        <v>6.7647058823529411</v>
      </c>
      <c r="L508" s="198"/>
      <c r="M508" s="198" t="s">
        <v>2395</v>
      </c>
      <c r="N508" s="198"/>
      <c r="O508" s="198"/>
      <c r="P508" s="198"/>
      <c r="Q508" s="169"/>
      <c r="R508" s="169"/>
      <c r="S508" s="169"/>
      <c r="T508" s="169"/>
      <c r="U508" s="170"/>
      <c r="X508" s="5" t="s">
        <v>15007</v>
      </c>
      <c r="Y508" s="5" t="s">
        <v>15008</v>
      </c>
      <c r="Z508" s="5" t="s">
        <v>15030</v>
      </c>
      <c r="AA508" s="5" t="s">
        <v>15010</v>
      </c>
      <c r="AB508" s="5" t="s">
        <v>15011</v>
      </c>
      <c r="AC508" s="5" t="s">
        <v>15012</v>
      </c>
      <c r="AD508" s="5" t="s">
        <v>15013</v>
      </c>
      <c r="AE508" s="5" t="s">
        <v>15014</v>
      </c>
      <c r="AF508" s="5" t="s">
        <v>15015</v>
      </c>
      <c r="AG508" s="5" t="s">
        <v>15016</v>
      </c>
      <c r="AH508" s="5" t="s">
        <v>15017</v>
      </c>
    </row>
    <row r="509" spans="1:37" ht="20.100000000000001" customHeight="1">
      <c r="A509" s="201" t="s">
        <v>1308</v>
      </c>
      <c r="B509" s="183">
        <v>799491861428</v>
      </c>
      <c r="C509" s="179" t="s">
        <v>1156</v>
      </c>
      <c r="D509" s="215" t="s">
        <v>15029</v>
      </c>
      <c r="E509" s="324">
        <v>0.75</v>
      </c>
      <c r="F509" s="319">
        <v>9.89</v>
      </c>
      <c r="G509" s="198" t="s">
        <v>8444</v>
      </c>
      <c r="H509" s="199">
        <v>74</v>
      </c>
      <c r="I509" s="200">
        <v>41560</v>
      </c>
      <c r="J509" s="319">
        <f t="shared" si="8"/>
        <v>2.6564999999999994</v>
      </c>
      <c r="K509" s="198">
        <v>6.7647058823529411</v>
      </c>
      <c r="L509" s="198"/>
      <c r="M509" s="198" t="s">
        <v>2395</v>
      </c>
      <c r="N509" s="198"/>
      <c r="O509" s="198"/>
      <c r="P509" s="198"/>
      <c r="Q509" s="169"/>
      <c r="R509" s="169"/>
      <c r="S509" s="169"/>
      <c r="T509" s="169"/>
      <c r="U509" s="170"/>
      <c r="X509" s="5" t="s">
        <v>15007</v>
      </c>
      <c r="Y509" s="5" t="s">
        <v>15008</v>
      </c>
      <c r="Z509" s="5" t="s">
        <v>15030</v>
      </c>
      <c r="AA509" s="5" t="s">
        <v>15010</v>
      </c>
      <c r="AB509" s="5" t="s">
        <v>15011</v>
      </c>
      <c r="AC509" s="5" t="s">
        <v>15012</v>
      </c>
      <c r="AD509" s="5" t="s">
        <v>15013</v>
      </c>
      <c r="AE509" s="5" t="s">
        <v>15014</v>
      </c>
      <c r="AF509" s="5" t="s">
        <v>15015</v>
      </c>
      <c r="AG509" s="5" t="s">
        <v>15016</v>
      </c>
      <c r="AH509" s="5" t="s">
        <v>15017</v>
      </c>
    </row>
    <row r="510" spans="1:37" ht="20.100000000000001" customHeight="1">
      <c r="A510" s="201" t="s">
        <v>1292</v>
      </c>
      <c r="B510" s="183">
        <v>799491861244</v>
      </c>
      <c r="C510" s="179" t="s">
        <v>1157</v>
      </c>
      <c r="D510" s="215" t="s">
        <v>1293</v>
      </c>
      <c r="E510" s="321">
        <v>2</v>
      </c>
      <c r="F510" s="319">
        <v>11.89</v>
      </c>
      <c r="G510" s="198" t="s">
        <v>8444</v>
      </c>
      <c r="H510" s="201">
        <v>0</v>
      </c>
      <c r="I510" s="200">
        <v>41559</v>
      </c>
      <c r="J510" s="319">
        <f t="shared" si="8"/>
        <v>3.1065000000000005</v>
      </c>
      <c r="K510" s="198">
        <v>8.2352941176470598</v>
      </c>
      <c r="L510" s="198"/>
      <c r="M510" s="198" t="s">
        <v>2395</v>
      </c>
      <c r="N510" s="198"/>
      <c r="O510" s="198"/>
      <c r="P510" s="198"/>
      <c r="Q510" s="169"/>
      <c r="R510" s="169"/>
      <c r="S510" s="169"/>
      <c r="T510" s="169"/>
      <c r="U510" s="170"/>
    </row>
    <row r="511" spans="1:37" ht="20.100000000000001" customHeight="1">
      <c r="A511" s="201" t="s">
        <v>1294</v>
      </c>
      <c r="B511" s="183">
        <v>799491861251</v>
      </c>
      <c r="C511" s="179" t="s">
        <v>1158</v>
      </c>
      <c r="D511" s="215" t="s">
        <v>1293</v>
      </c>
      <c r="E511" s="321">
        <v>2</v>
      </c>
      <c r="F511" s="319">
        <v>11.89</v>
      </c>
      <c r="G511" s="198" t="s">
        <v>8444</v>
      </c>
      <c r="H511" s="201">
        <v>0</v>
      </c>
      <c r="I511" s="200">
        <v>41559</v>
      </c>
      <c r="J511" s="319">
        <f t="shared" si="8"/>
        <v>3.1065000000000005</v>
      </c>
      <c r="K511" s="198">
        <v>8.2352941176470598</v>
      </c>
      <c r="L511" s="198"/>
      <c r="M511" s="198" t="s">
        <v>2395</v>
      </c>
      <c r="N511" s="198"/>
      <c r="O511" s="198"/>
      <c r="P511" s="198"/>
      <c r="Q511" s="169"/>
      <c r="R511" s="169"/>
      <c r="S511" s="169"/>
      <c r="T511" s="169"/>
      <c r="U511" s="170"/>
    </row>
    <row r="512" spans="1:37" ht="20.100000000000001" customHeight="1">
      <c r="A512" s="201" t="s">
        <v>1276</v>
      </c>
      <c r="B512" s="183">
        <v>799491861114</v>
      </c>
      <c r="C512" s="179" t="s">
        <v>1159</v>
      </c>
      <c r="D512" s="215" t="s">
        <v>1277</v>
      </c>
      <c r="E512" s="198"/>
      <c r="F512" s="319">
        <v>10.99</v>
      </c>
      <c r="G512" s="198" t="s">
        <v>8444</v>
      </c>
      <c r="H512" s="201">
        <v>0</v>
      </c>
      <c r="I512" s="200">
        <v>41559</v>
      </c>
      <c r="J512" s="319">
        <f t="shared" si="8"/>
        <v>4.3414999999999999</v>
      </c>
      <c r="K512" s="198"/>
      <c r="L512" s="198"/>
      <c r="M512" s="198" t="s">
        <v>2395</v>
      </c>
      <c r="N512" s="198"/>
      <c r="O512" s="198"/>
      <c r="P512" s="198"/>
      <c r="Q512" s="169"/>
      <c r="R512" s="169"/>
      <c r="S512" s="169"/>
      <c r="T512" s="169"/>
      <c r="U512" s="170"/>
    </row>
    <row r="513" spans="1:37" ht="20.100000000000001" customHeight="1">
      <c r="A513" s="201" t="s">
        <v>1279</v>
      </c>
      <c r="B513" s="183">
        <v>799491861138</v>
      </c>
      <c r="C513" s="179" t="s">
        <v>1160</v>
      </c>
      <c r="D513" s="215" t="s">
        <v>1277</v>
      </c>
      <c r="E513" s="321">
        <v>1.5</v>
      </c>
      <c r="F513" s="319">
        <v>11.89</v>
      </c>
      <c r="G513" s="198" t="s">
        <v>8444</v>
      </c>
      <c r="H513" s="201">
        <v>0</v>
      </c>
      <c r="I513" s="200">
        <v>41559</v>
      </c>
      <c r="J513" s="319">
        <f t="shared" si="8"/>
        <v>3.6065000000000005</v>
      </c>
      <c r="K513" s="198">
        <v>7.6470588235294121</v>
      </c>
      <c r="L513" s="198"/>
      <c r="M513" s="198" t="s">
        <v>2395</v>
      </c>
      <c r="N513" s="198"/>
      <c r="O513" s="198"/>
      <c r="P513" s="198"/>
      <c r="Q513" s="169"/>
      <c r="R513" s="169"/>
      <c r="S513" s="169"/>
      <c r="T513" s="169"/>
      <c r="U513" s="170"/>
    </row>
    <row r="514" spans="1:37" ht="20.100000000000001" customHeight="1">
      <c r="A514" s="201" t="s">
        <v>1278</v>
      </c>
      <c r="B514" s="183">
        <v>799491861121</v>
      </c>
      <c r="C514" s="179" t="s">
        <v>2407</v>
      </c>
      <c r="D514" s="215" t="s">
        <v>1277</v>
      </c>
      <c r="E514" s="198"/>
      <c r="F514" s="319">
        <v>10.99</v>
      </c>
      <c r="G514" s="198" t="s">
        <v>8444</v>
      </c>
      <c r="H514" s="201">
        <v>0</v>
      </c>
      <c r="I514" s="200">
        <v>41559</v>
      </c>
      <c r="J514" s="319">
        <f t="shared" si="8"/>
        <v>4.3414999999999999</v>
      </c>
      <c r="K514" s="198"/>
      <c r="L514" s="198"/>
      <c r="M514" s="198" t="s">
        <v>2395</v>
      </c>
      <c r="N514" s="198"/>
      <c r="O514" s="198"/>
      <c r="P514" s="198"/>
      <c r="Q514" s="169"/>
      <c r="R514" s="169"/>
      <c r="S514" s="169"/>
      <c r="T514" s="169"/>
      <c r="U514" s="170"/>
    </row>
    <row r="515" spans="1:37" ht="20.100000000000001" customHeight="1">
      <c r="A515" s="201" t="s">
        <v>1280</v>
      </c>
      <c r="B515" s="183">
        <v>799491861145</v>
      </c>
      <c r="C515" s="179" t="s">
        <v>1161</v>
      </c>
      <c r="D515" s="215" t="s">
        <v>1277</v>
      </c>
      <c r="E515" s="198"/>
      <c r="F515" s="319">
        <v>10.99</v>
      </c>
      <c r="G515" s="198" t="s">
        <v>8444</v>
      </c>
      <c r="H515" s="201">
        <v>0</v>
      </c>
      <c r="I515" s="200">
        <v>41559</v>
      </c>
      <c r="J515" s="319">
        <f t="shared" si="8"/>
        <v>4.3414999999999999</v>
      </c>
      <c r="K515" s="198"/>
      <c r="L515" s="198"/>
      <c r="M515" s="198" t="s">
        <v>2395</v>
      </c>
      <c r="N515" s="198"/>
      <c r="O515" s="198"/>
      <c r="P515" s="198"/>
      <c r="Q515" s="169"/>
      <c r="R515" s="169"/>
      <c r="S515" s="169"/>
      <c r="T515" s="169"/>
      <c r="U515" s="170"/>
    </row>
    <row r="516" spans="1:37" ht="20.100000000000001" customHeight="1">
      <c r="A516" s="201" t="s">
        <v>1281</v>
      </c>
      <c r="B516" s="183">
        <v>799491861152</v>
      </c>
      <c r="C516" s="179" t="s">
        <v>1162</v>
      </c>
      <c r="D516" s="215" t="s">
        <v>1277</v>
      </c>
      <c r="E516" s="321">
        <v>1.5</v>
      </c>
      <c r="F516" s="319">
        <v>11.89</v>
      </c>
      <c r="G516" s="198" t="s">
        <v>8444</v>
      </c>
      <c r="H516" s="201">
        <v>0</v>
      </c>
      <c r="I516" s="200">
        <v>41559</v>
      </c>
      <c r="J516" s="319">
        <f t="shared" si="8"/>
        <v>3.6065000000000005</v>
      </c>
      <c r="K516" s="198">
        <v>7.6470588235294121</v>
      </c>
      <c r="L516" s="198"/>
      <c r="M516" s="198" t="s">
        <v>2395</v>
      </c>
      <c r="N516" s="198"/>
      <c r="O516" s="198"/>
      <c r="P516" s="198"/>
      <c r="Q516" s="169"/>
      <c r="R516" s="169"/>
      <c r="S516" s="169"/>
      <c r="T516" s="169"/>
      <c r="U516" s="170"/>
    </row>
    <row r="517" spans="1:37" ht="20.100000000000001" customHeight="1">
      <c r="A517" s="201" t="s">
        <v>1270</v>
      </c>
      <c r="B517" s="183">
        <v>799491861053</v>
      </c>
      <c r="C517" s="179" t="s">
        <v>1164</v>
      </c>
      <c r="D517" s="215" t="s">
        <v>15027</v>
      </c>
      <c r="E517" s="324">
        <v>0.75</v>
      </c>
      <c r="F517" s="319">
        <v>9.89</v>
      </c>
      <c r="G517" s="198" t="s">
        <v>8444</v>
      </c>
      <c r="H517" s="199">
        <v>789</v>
      </c>
      <c r="I517" s="200">
        <v>41559</v>
      </c>
      <c r="J517" s="319">
        <f t="shared" si="8"/>
        <v>2.6564999999999994</v>
      </c>
      <c r="K517" s="198">
        <v>6.7647058823529411</v>
      </c>
      <c r="L517" s="198"/>
      <c r="M517" s="198" t="s">
        <v>2395</v>
      </c>
      <c r="N517" s="198"/>
      <c r="O517" s="198"/>
      <c r="P517" s="198"/>
      <c r="Q517" s="169"/>
      <c r="R517" s="169"/>
      <c r="S517" s="169"/>
      <c r="T517" s="169"/>
      <c r="U517" s="170"/>
      <c r="X517" s="5" t="s">
        <v>15007</v>
      </c>
      <c r="Y517" s="5" t="s">
        <v>15008</v>
      </c>
      <c r="Z517" s="5" t="s">
        <v>15028</v>
      </c>
      <c r="AA517" s="5" t="s">
        <v>15010</v>
      </c>
      <c r="AB517" s="5" t="s">
        <v>15011</v>
      </c>
      <c r="AC517" s="5" t="s">
        <v>15012</v>
      </c>
      <c r="AD517" s="5" t="s">
        <v>15013</v>
      </c>
      <c r="AE517" s="5" t="s">
        <v>15014</v>
      </c>
      <c r="AF517" s="5" t="s">
        <v>15015</v>
      </c>
      <c r="AG517" s="5" t="s">
        <v>15016</v>
      </c>
      <c r="AH517" s="5" t="s">
        <v>15017</v>
      </c>
    </row>
    <row r="518" spans="1:37" ht="20.100000000000001" customHeight="1">
      <c r="A518" s="201" t="s">
        <v>1271</v>
      </c>
      <c r="B518" s="183">
        <v>799491861060</v>
      </c>
      <c r="C518" s="179" t="s">
        <v>1165</v>
      </c>
      <c r="D518" s="215" t="s">
        <v>15027</v>
      </c>
      <c r="E518" s="324">
        <v>0.75</v>
      </c>
      <c r="F518" s="319">
        <v>9.89</v>
      </c>
      <c r="G518" s="198" t="s">
        <v>8444</v>
      </c>
      <c r="H518" s="199">
        <v>429</v>
      </c>
      <c r="I518" s="200">
        <v>41559</v>
      </c>
      <c r="J518" s="319">
        <f t="shared" si="8"/>
        <v>2.6564999999999994</v>
      </c>
      <c r="K518" s="198">
        <v>6.7647058823529411</v>
      </c>
      <c r="L518" s="198"/>
      <c r="M518" s="198" t="s">
        <v>2395</v>
      </c>
      <c r="N518" s="198"/>
      <c r="O518" s="198"/>
      <c r="P518" s="198"/>
      <c r="Q518" s="169"/>
      <c r="R518" s="169"/>
      <c r="S518" s="169"/>
      <c r="T518" s="169"/>
      <c r="U518" s="170"/>
      <c r="X518" s="5" t="s">
        <v>15007</v>
      </c>
      <c r="Y518" s="5" t="s">
        <v>15008</v>
      </c>
      <c r="Z518" s="5" t="s">
        <v>15028</v>
      </c>
      <c r="AA518" s="5" t="s">
        <v>15010</v>
      </c>
      <c r="AB518" s="5" t="s">
        <v>15011</v>
      </c>
      <c r="AC518" s="5" t="s">
        <v>15012</v>
      </c>
      <c r="AD518" s="5" t="s">
        <v>15013</v>
      </c>
      <c r="AE518" s="5" t="s">
        <v>15014</v>
      </c>
      <c r="AF518" s="5" t="s">
        <v>15015</v>
      </c>
      <c r="AG518" s="5" t="s">
        <v>15016</v>
      </c>
      <c r="AH518" s="5" t="s">
        <v>15017</v>
      </c>
    </row>
    <row r="519" spans="1:37" ht="20.100000000000001" customHeight="1">
      <c r="A519" s="202" t="s">
        <v>1272</v>
      </c>
      <c r="B519" s="183">
        <v>799491861077</v>
      </c>
      <c r="C519" s="179" t="s">
        <v>1166</v>
      </c>
      <c r="D519" s="215" t="s">
        <v>15027</v>
      </c>
      <c r="E519" s="324">
        <v>0.75</v>
      </c>
      <c r="F519" s="319">
        <v>9.89</v>
      </c>
      <c r="G519" s="198" t="s">
        <v>8444</v>
      </c>
      <c r="H519" s="199">
        <v>218</v>
      </c>
      <c r="I519" s="200">
        <v>41559</v>
      </c>
      <c r="J519" s="319">
        <f t="shared" si="8"/>
        <v>2.6564999999999994</v>
      </c>
      <c r="K519" s="198">
        <v>6.7647058823529411</v>
      </c>
      <c r="L519" s="198"/>
      <c r="M519" s="198" t="s">
        <v>2395</v>
      </c>
      <c r="N519" s="198"/>
      <c r="O519" s="198"/>
      <c r="P519" s="198"/>
      <c r="Q519" s="169"/>
      <c r="R519" s="169"/>
      <c r="S519" s="169"/>
      <c r="T519" s="169"/>
      <c r="U519" s="170"/>
      <c r="X519" s="5" t="s">
        <v>15007</v>
      </c>
      <c r="Y519" s="5" t="s">
        <v>15008</v>
      </c>
      <c r="Z519" s="5" t="s">
        <v>15028</v>
      </c>
      <c r="AA519" s="5" t="s">
        <v>15010</v>
      </c>
      <c r="AB519" s="5" t="s">
        <v>15011</v>
      </c>
      <c r="AC519" s="5" t="s">
        <v>15012</v>
      </c>
      <c r="AD519" s="5" t="s">
        <v>15013</v>
      </c>
      <c r="AE519" s="5" t="s">
        <v>15014</v>
      </c>
      <c r="AF519" s="5" t="s">
        <v>15015</v>
      </c>
      <c r="AG519" s="5" t="s">
        <v>15016</v>
      </c>
      <c r="AH519" s="5" t="s">
        <v>15017</v>
      </c>
      <c r="AK519" s="5" t="s">
        <v>15641</v>
      </c>
    </row>
    <row r="520" spans="1:37" ht="20.100000000000001" customHeight="1">
      <c r="A520" s="201" t="s">
        <v>1273</v>
      </c>
      <c r="B520" s="183">
        <v>799491861084</v>
      </c>
      <c r="C520" s="179" t="s">
        <v>1167</v>
      </c>
      <c r="D520" s="215" t="s">
        <v>15027</v>
      </c>
      <c r="E520" s="324">
        <v>0.75</v>
      </c>
      <c r="F520" s="319">
        <v>9.89</v>
      </c>
      <c r="G520" s="198" t="s">
        <v>8444</v>
      </c>
      <c r="H520" s="199">
        <v>350</v>
      </c>
      <c r="I520" s="200">
        <v>41559</v>
      </c>
      <c r="J520" s="319">
        <f t="shared" si="8"/>
        <v>2.6564999999999994</v>
      </c>
      <c r="K520" s="198">
        <v>6.7647058823529411</v>
      </c>
      <c r="L520" s="198"/>
      <c r="M520" s="198" t="s">
        <v>2395</v>
      </c>
      <c r="N520" s="198"/>
      <c r="O520" s="198"/>
      <c r="P520" s="198"/>
      <c r="Q520" s="169"/>
      <c r="R520" s="169"/>
      <c r="S520" s="169"/>
      <c r="T520" s="169"/>
      <c r="U520" s="170"/>
      <c r="X520" s="5" t="s">
        <v>15007</v>
      </c>
      <c r="Y520" s="5" t="s">
        <v>15008</v>
      </c>
      <c r="Z520" s="5" t="s">
        <v>15028</v>
      </c>
      <c r="AA520" s="5" t="s">
        <v>15010</v>
      </c>
      <c r="AB520" s="5" t="s">
        <v>15011</v>
      </c>
      <c r="AC520" s="5" t="s">
        <v>15012</v>
      </c>
      <c r="AD520" s="5" t="s">
        <v>15013</v>
      </c>
      <c r="AE520" s="5" t="s">
        <v>15014</v>
      </c>
      <c r="AF520" s="5" t="s">
        <v>15015</v>
      </c>
      <c r="AG520" s="5" t="s">
        <v>15016</v>
      </c>
      <c r="AH520" s="5" t="s">
        <v>15017</v>
      </c>
    </row>
    <row r="521" spans="1:37" ht="20.100000000000001" customHeight="1">
      <c r="A521" s="202" t="s">
        <v>1274</v>
      </c>
      <c r="B521" s="183">
        <v>799491861091</v>
      </c>
      <c r="C521" s="179" t="s">
        <v>1168</v>
      </c>
      <c r="D521" s="215" t="s">
        <v>15027</v>
      </c>
      <c r="E521" s="324">
        <v>0.75</v>
      </c>
      <c r="F521" s="319">
        <v>9.89</v>
      </c>
      <c r="G521" s="198" t="s">
        <v>8444</v>
      </c>
      <c r="H521" s="199">
        <v>297</v>
      </c>
      <c r="I521" s="200">
        <v>41559</v>
      </c>
      <c r="J521" s="319">
        <f t="shared" si="8"/>
        <v>2.6564999999999994</v>
      </c>
      <c r="K521" s="198">
        <v>6.7647058823529411</v>
      </c>
      <c r="L521" s="198"/>
      <c r="M521" s="198" t="s">
        <v>2395</v>
      </c>
      <c r="N521" s="198"/>
      <c r="O521" s="198"/>
      <c r="P521" s="198"/>
      <c r="Q521" s="169"/>
      <c r="R521" s="169"/>
      <c r="S521" s="169"/>
      <c r="T521" s="169"/>
      <c r="U521" s="170"/>
      <c r="X521" s="5" t="s">
        <v>15007</v>
      </c>
      <c r="Y521" s="5" t="s">
        <v>15008</v>
      </c>
      <c r="Z521" s="5" t="s">
        <v>15028</v>
      </c>
      <c r="AA521" s="5" t="s">
        <v>15010</v>
      </c>
      <c r="AB521" s="5" t="s">
        <v>15011</v>
      </c>
      <c r="AC521" s="5" t="s">
        <v>15012</v>
      </c>
      <c r="AD521" s="5" t="s">
        <v>15013</v>
      </c>
      <c r="AE521" s="5" t="s">
        <v>15014</v>
      </c>
      <c r="AF521" s="5" t="s">
        <v>15015</v>
      </c>
      <c r="AG521" s="5" t="s">
        <v>15016</v>
      </c>
      <c r="AH521" s="5" t="s">
        <v>15017</v>
      </c>
      <c r="AK521" s="5" t="s">
        <v>15642</v>
      </c>
    </row>
    <row r="522" spans="1:37" ht="20.100000000000001" customHeight="1">
      <c r="A522" s="201" t="s">
        <v>1275</v>
      </c>
      <c r="B522" s="183">
        <v>799491861107</v>
      </c>
      <c r="C522" s="179" t="s">
        <v>1169</v>
      </c>
      <c r="D522" s="215" t="s">
        <v>15027</v>
      </c>
      <c r="E522" s="324">
        <v>0.75</v>
      </c>
      <c r="F522" s="319">
        <v>9.89</v>
      </c>
      <c r="G522" s="198" t="s">
        <v>8444</v>
      </c>
      <c r="H522" s="199">
        <v>245</v>
      </c>
      <c r="I522" s="200">
        <v>41559</v>
      </c>
      <c r="J522" s="319">
        <f t="shared" si="8"/>
        <v>2.6564999999999994</v>
      </c>
      <c r="K522" s="198">
        <v>6.7647058823529411</v>
      </c>
      <c r="L522" s="198"/>
      <c r="M522" s="198" t="s">
        <v>2395</v>
      </c>
      <c r="N522" s="198"/>
      <c r="O522" s="198"/>
      <c r="P522" s="198"/>
      <c r="Q522" s="169"/>
      <c r="R522" s="169"/>
      <c r="S522" s="169"/>
      <c r="T522" s="169"/>
      <c r="U522" s="170"/>
      <c r="X522" s="5" t="s">
        <v>15007</v>
      </c>
      <c r="Y522" s="5" t="s">
        <v>15008</v>
      </c>
      <c r="Z522" s="5" t="s">
        <v>15028</v>
      </c>
      <c r="AA522" s="5" t="s">
        <v>15010</v>
      </c>
      <c r="AB522" s="5" t="s">
        <v>15011</v>
      </c>
      <c r="AC522" s="5" t="s">
        <v>15012</v>
      </c>
      <c r="AD522" s="5" t="s">
        <v>15013</v>
      </c>
      <c r="AE522" s="5" t="s">
        <v>15014</v>
      </c>
      <c r="AF522" s="5" t="s">
        <v>15015</v>
      </c>
      <c r="AG522" s="5" t="s">
        <v>15016</v>
      </c>
      <c r="AH522" s="5" t="s">
        <v>15017</v>
      </c>
    </row>
    <row r="523" spans="1:37" ht="20.100000000000001" customHeight="1">
      <c r="A523" s="201" t="s">
        <v>1289</v>
      </c>
      <c r="B523" s="183">
        <v>799491861220</v>
      </c>
      <c r="C523" s="179" t="s">
        <v>1170</v>
      </c>
      <c r="D523" s="215" t="s">
        <v>1290</v>
      </c>
      <c r="E523" s="321">
        <v>3</v>
      </c>
      <c r="F523" s="319">
        <v>13.89</v>
      </c>
      <c r="G523" s="198" t="s">
        <v>8444</v>
      </c>
      <c r="H523" s="201">
        <v>0</v>
      </c>
      <c r="I523" s="200">
        <v>41559</v>
      </c>
      <c r="J523" s="319">
        <f t="shared" si="8"/>
        <v>3.8064999999999998</v>
      </c>
      <c r="K523" s="198">
        <v>9.4117647058823533</v>
      </c>
      <c r="L523" s="198"/>
      <c r="M523" s="198" t="s">
        <v>2395</v>
      </c>
      <c r="N523" s="198"/>
      <c r="O523" s="198"/>
      <c r="P523" s="198"/>
      <c r="Q523" s="169"/>
      <c r="R523" s="169"/>
      <c r="S523" s="169"/>
      <c r="T523" s="169"/>
      <c r="U523" s="170"/>
    </row>
    <row r="524" spans="1:37" ht="20.100000000000001" customHeight="1">
      <c r="A524" s="201" t="s">
        <v>1291</v>
      </c>
      <c r="B524" s="183">
        <v>799491861237</v>
      </c>
      <c r="C524" s="179" t="s">
        <v>1171</v>
      </c>
      <c r="D524" s="215" t="s">
        <v>1290</v>
      </c>
      <c r="E524" s="321">
        <v>3</v>
      </c>
      <c r="F524" s="319">
        <v>13.89</v>
      </c>
      <c r="G524" s="198" t="s">
        <v>8444</v>
      </c>
      <c r="H524" s="201">
        <v>0</v>
      </c>
      <c r="I524" s="200">
        <v>41559</v>
      </c>
      <c r="J524" s="319">
        <f t="shared" ref="J524:J587" si="9">F524*0.85-5-E524</f>
        <v>3.8064999999999998</v>
      </c>
      <c r="K524" s="198">
        <v>9.4117647058823533</v>
      </c>
      <c r="L524" s="198"/>
      <c r="M524" s="198" t="s">
        <v>2395</v>
      </c>
      <c r="N524" s="198"/>
      <c r="O524" s="198"/>
      <c r="P524" s="198"/>
      <c r="Q524" s="169"/>
      <c r="R524" s="169"/>
      <c r="S524" s="169"/>
      <c r="T524" s="169"/>
      <c r="U524" s="170"/>
    </row>
    <row r="525" spans="1:37" ht="20.100000000000001" customHeight="1">
      <c r="A525" s="201" t="s">
        <v>1328</v>
      </c>
      <c r="B525" s="183">
        <v>799491861442</v>
      </c>
      <c r="C525" s="179" t="s">
        <v>1321</v>
      </c>
      <c r="D525" s="215" t="s">
        <v>1329</v>
      </c>
      <c r="E525" s="321">
        <v>4</v>
      </c>
      <c r="F525" s="319">
        <v>14.941176470588236</v>
      </c>
      <c r="G525" s="198" t="s">
        <v>8444</v>
      </c>
      <c r="H525" s="201">
        <v>0</v>
      </c>
      <c r="I525" s="200">
        <v>41561</v>
      </c>
      <c r="J525" s="319">
        <f t="shared" si="9"/>
        <v>3.6999999999999993</v>
      </c>
      <c r="K525" s="198">
        <v>10.59</v>
      </c>
      <c r="L525" s="198"/>
      <c r="M525" s="198" t="s">
        <v>2395</v>
      </c>
      <c r="N525" s="198"/>
      <c r="O525" s="198"/>
      <c r="P525" s="198"/>
      <c r="Q525" s="169"/>
      <c r="R525" s="169"/>
      <c r="S525" s="169"/>
      <c r="T525" s="169"/>
      <c r="U525" s="170"/>
    </row>
    <row r="526" spans="1:37" ht="20.100000000000001" customHeight="1">
      <c r="A526" s="201" t="s">
        <v>1330</v>
      </c>
      <c r="B526" s="183">
        <v>799491861459</v>
      </c>
      <c r="C526" s="179" t="s">
        <v>1322</v>
      </c>
      <c r="D526" s="215" t="s">
        <v>1329</v>
      </c>
      <c r="E526" s="198"/>
      <c r="F526" s="319">
        <v>26.94</v>
      </c>
      <c r="G526" s="198" t="s">
        <v>8444</v>
      </c>
      <c r="H526" s="201">
        <v>0</v>
      </c>
      <c r="I526" s="200">
        <v>41561</v>
      </c>
      <c r="J526" s="319">
        <f t="shared" si="9"/>
        <v>17.899000000000001</v>
      </c>
      <c r="K526" s="198"/>
      <c r="L526" s="198"/>
      <c r="M526" s="198" t="s">
        <v>2395</v>
      </c>
      <c r="N526" s="198"/>
      <c r="O526" s="198"/>
      <c r="P526" s="198"/>
      <c r="Q526" s="169"/>
      <c r="R526" s="169"/>
      <c r="S526" s="169"/>
      <c r="T526" s="169"/>
      <c r="U526" s="170"/>
    </row>
    <row r="527" spans="1:37" ht="20.100000000000001" customHeight="1">
      <c r="A527" s="201" t="s">
        <v>1331</v>
      </c>
      <c r="B527" s="183">
        <v>799491861466</v>
      </c>
      <c r="C527" s="179" t="s">
        <v>1323</v>
      </c>
      <c r="D527" s="215" t="s">
        <v>1329</v>
      </c>
      <c r="E527" s="198"/>
      <c r="F527" s="319">
        <v>25.99</v>
      </c>
      <c r="G527" s="198" t="s">
        <v>8444</v>
      </c>
      <c r="H527" s="201">
        <v>0</v>
      </c>
      <c r="I527" s="200">
        <v>41561</v>
      </c>
      <c r="J527" s="319">
        <f t="shared" si="9"/>
        <v>17.091499999999996</v>
      </c>
      <c r="K527" s="198"/>
      <c r="L527" s="198"/>
      <c r="M527" s="198" t="s">
        <v>2395</v>
      </c>
      <c r="N527" s="198"/>
      <c r="O527" s="198"/>
      <c r="P527" s="198"/>
      <c r="Q527" s="169"/>
      <c r="R527" s="169"/>
      <c r="S527" s="169"/>
      <c r="T527" s="169"/>
      <c r="U527" s="170"/>
    </row>
    <row r="528" spans="1:37" ht="20.100000000000001" customHeight="1">
      <c r="A528" s="201" t="s">
        <v>1332</v>
      </c>
      <c r="B528" s="183">
        <v>799491861473</v>
      </c>
      <c r="C528" s="179" t="s">
        <v>1324</v>
      </c>
      <c r="D528" s="215" t="s">
        <v>1329</v>
      </c>
      <c r="E528" s="198"/>
      <c r="F528" s="319">
        <v>25.99</v>
      </c>
      <c r="G528" s="198" t="s">
        <v>8444</v>
      </c>
      <c r="H528" s="201">
        <v>0</v>
      </c>
      <c r="I528" s="200">
        <v>41561</v>
      </c>
      <c r="J528" s="319">
        <f t="shared" si="9"/>
        <v>17.091499999999996</v>
      </c>
      <c r="K528" s="198"/>
      <c r="L528" s="198"/>
      <c r="M528" s="198" t="s">
        <v>2395</v>
      </c>
      <c r="N528" s="198"/>
      <c r="O528" s="198"/>
      <c r="P528" s="198"/>
      <c r="Q528" s="169"/>
      <c r="R528" s="169"/>
      <c r="S528" s="169"/>
      <c r="T528" s="169"/>
      <c r="U528" s="170"/>
    </row>
    <row r="529" spans="1:21" ht="20.100000000000001" customHeight="1">
      <c r="A529" s="201" t="s">
        <v>1333</v>
      </c>
      <c r="B529" s="183">
        <v>799491861480</v>
      </c>
      <c r="C529" s="179" t="s">
        <v>1325</v>
      </c>
      <c r="D529" s="215" t="s">
        <v>1329</v>
      </c>
      <c r="E529" s="198"/>
      <c r="F529" s="319">
        <v>25.99</v>
      </c>
      <c r="G529" s="198" t="s">
        <v>8444</v>
      </c>
      <c r="H529" s="201">
        <v>0</v>
      </c>
      <c r="I529" s="200">
        <v>41561</v>
      </c>
      <c r="J529" s="319">
        <f t="shared" si="9"/>
        <v>17.091499999999996</v>
      </c>
      <c r="K529" s="198"/>
      <c r="L529" s="198"/>
      <c r="M529" s="198" t="s">
        <v>2395</v>
      </c>
      <c r="N529" s="198"/>
      <c r="O529" s="198"/>
      <c r="P529" s="198"/>
      <c r="Q529" s="169"/>
      <c r="R529" s="169"/>
      <c r="S529" s="169"/>
      <c r="T529" s="169"/>
      <c r="U529" s="170"/>
    </row>
    <row r="530" spans="1:21" ht="20.100000000000001" customHeight="1">
      <c r="A530" s="201" t="s">
        <v>1334</v>
      </c>
      <c r="B530" s="183">
        <v>799491861497</v>
      </c>
      <c r="C530" s="179" t="s">
        <v>1326</v>
      </c>
      <c r="D530" s="215" t="s">
        <v>1329</v>
      </c>
      <c r="E530" s="198"/>
      <c r="F530" s="319">
        <v>25.99</v>
      </c>
      <c r="G530" s="198" t="s">
        <v>8444</v>
      </c>
      <c r="H530" s="201">
        <v>0</v>
      </c>
      <c r="I530" s="200">
        <v>41561</v>
      </c>
      <c r="J530" s="319">
        <f t="shared" si="9"/>
        <v>17.091499999999996</v>
      </c>
      <c r="K530" s="198"/>
      <c r="L530" s="198"/>
      <c r="M530" s="198" t="s">
        <v>2395</v>
      </c>
      <c r="N530" s="198"/>
      <c r="O530" s="198"/>
      <c r="P530" s="198"/>
      <c r="Q530" s="169"/>
      <c r="R530" s="169"/>
      <c r="S530" s="169"/>
      <c r="T530" s="169"/>
      <c r="U530" s="170"/>
    </row>
    <row r="531" spans="1:21" ht="20.100000000000001" customHeight="1">
      <c r="A531" s="201" t="s">
        <v>1335</v>
      </c>
      <c r="B531" s="183">
        <v>799491861503</v>
      </c>
      <c r="C531" s="179" t="s">
        <v>1327</v>
      </c>
      <c r="D531" s="215" t="s">
        <v>1329</v>
      </c>
      <c r="E531" s="198"/>
      <c r="F531" s="319">
        <v>25.99</v>
      </c>
      <c r="G531" s="198" t="s">
        <v>8444</v>
      </c>
      <c r="H531" s="201">
        <v>0</v>
      </c>
      <c r="I531" s="200">
        <v>41561</v>
      </c>
      <c r="J531" s="319">
        <f t="shared" si="9"/>
        <v>17.091499999999996</v>
      </c>
      <c r="K531" s="198"/>
      <c r="L531" s="198"/>
      <c r="M531" s="198" t="s">
        <v>2395</v>
      </c>
      <c r="N531" s="198"/>
      <c r="O531" s="198"/>
      <c r="P531" s="198"/>
      <c r="Q531" s="169"/>
      <c r="R531" s="169"/>
      <c r="S531" s="169"/>
      <c r="T531" s="169"/>
      <c r="U531" s="170"/>
    </row>
    <row r="532" spans="1:21" ht="20.100000000000001" customHeight="1">
      <c r="A532" s="201" t="s">
        <v>1575</v>
      </c>
      <c r="B532" s="183">
        <v>852669047731</v>
      </c>
      <c r="C532" s="196" t="s">
        <v>1363</v>
      </c>
      <c r="D532" s="215" t="s">
        <v>1576</v>
      </c>
      <c r="E532" s="198"/>
      <c r="F532" s="319">
        <v>24.99</v>
      </c>
      <c r="G532" s="198" t="s">
        <v>8444</v>
      </c>
      <c r="H532" s="201">
        <v>0</v>
      </c>
      <c r="I532" s="200">
        <v>41567</v>
      </c>
      <c r="J532" s="319">
        <f t="shared" si="9"/>
        <v>16.241499999999998</v>
      </c>
      <c r="K532" s="198"/>
      <c r="L532" s="198"/>
      <c r="M532" s="198" t="s">
        <v>2395</v>
      </c>
      <c r="N532" s="198"/>
      <c r="O532" s="198"/>
      <c r="P532" s="198"/>
      <c r="Q532" s="169"/>
      <c r="R532" s="169"/>
      <c r="S532" s="169"/>
      <c r="T532" s="169"/>
      <c r="U532" s="170"/>
    </row>
    <row r="533" spans="1:21" ht="20.100000000000001" customHeight="1">
      <c r="A533" s="201" t="s">
        <v>1583</v>
      </c>
      <c r="B533" s="183">
        <v>852669047809</v>
      </c>
      <c r="C533" s="196" t="s">
        <v>1364</v>
      </c>
      <c r="D533" s="215" t="s">
        <v>1576</v>
      </c>
      <c r="E533" s="198"/>
      <c r="F533" s="319">
        <v>25.99</v>
      </c>
      <c r="G533" s="198" t="s">
        <v>8444</v>
      </c>
      <c r="H533" s="201">
        <v>0</v>
      </c>
      <c r="I533" s="200">
        <v>41567</v>
      </c>
      <c r="J533" s="319">
        <f t="shared" si="9"/>
        <v>17.091499999999996</v>
      </c>
      <c r="K533" s="198"/>
      <c r="L533" s="198"/>
      <c r="M533" s="198" t="s">
        <v>2395</v>
      </c>
      <c r="N533" s="198"/>
      <c r="O533" s="198"/>
      <c r="P533" s="198"/>
      <c r="Q533" s="169"/>
      <c r="R533" s="169"/>
      <c r="S533" s="169"/>
      <c r="T533" s="169"/>
      <c r="U533" s="170"/>
    </row>
    <row r="534" spans="1:21" ht="20.100000000000001" customHeight="1">
      <c r="A534" s="201" t="s">
        <v>1577</v>
      </c>
      <c r="B534" s="183">
        <v>852669047748</v>
      </c>
      <c r="C534" s="196" t="s">
        <v>1365</v>
      </c>
      <c r="D534" s="215" t="s">
        <v>1576</v>
      </c>
      <c r="E534" s="321">
        <v>5</v>
      </c>
      <c r="F534" s="319">
        <v>17.95</v>
      </c>
      <c r="G534" s="198" t="s">
        <v>8444</v>
      </c>
      <c r="H534" s="201">
        <v>0</v>
      </c>
      <c r="I534" s="200">
        <v>41567</v>
      </c>
      <c r="J534" s="319">
        <f t="shared" si="9"/>
        <v>5.2574999999999985</v>
      </c>
      <c r="K534" s="198"/>
      <c r="L534" s="198"/>
      <c r="M534" s="198" t="s">
        <v>2395</v>
      </c>
      <c r="N534" s="198"/>
      <c r="O534" s="198"/>
      <c r="P534" s="198"/>
      <c r="Q534" s="169"/>
      <c r="R534" s="169"/>
      <c r="S534" s="169"/>
      <c r="T534" s="169"/>
      <c r="U534" s="170"/>
    </row>
    <row r="535" spans="1:21" ht="20.100000000000001" customHeight="1">
      <c r="A535" s="201" t="s">
        <v>1553</v>
      </c>
      <c r="B535" s="183">
        <v>852669047540</v>
      </c>
      <c r="C535" s="179" t="s">
        <v>1366</v>
      </c>
      <c r="D535" s="215" t="s">
        <v>1554</v>
      </c>
      <c r="E535" s="198"/>
      <c r="F535" s="319">
        <v>45.99</v>
      </c>
      <c r="G535" s="198" t="s">
        <v>8444</v>
      </c>
      <c r="H535" s="201">
        <v>0</v>
      </c>
      <c r="I535" s="200">
        <v>41567</v>
      </c>
      <c r="J535" s="319">
        <f t="shared" si="9"/>
        <v>34.091500000000003</v>
      </c>
      <c r="K535" s="198"/>
      <c r="L535" s="198"/>
      <c r="M535" s="198" t="s">
        <v>2395</v>
      </c>
      <c r="N535" s="198"/>
      <c r="O535" s="198"/>
      <c r="P535" s="198"/>
      <c r="Q535" s="169"/>
      <c r="R535" s="169"/>
      <c r="S535" s="169"/>
      <c r="T535" s="169"/>
      <c r="U535" s="170"/>
    </row>
    <row r="536" spans="1:21" ht="20.100000000000001" customHeight="1">
      <c r="A536" s="201" t="s">
        <v>1555</v>
      </c>
      <c r="B536" s="183">
        <v>852669047557</v>
      </c>
      <c r="C536" s="179" t="s">
        <v>1367</v>
      </c>
      <c r="D536" s="215" t="s">
        <v>1554</v>
      </c>
      <c r="E536" s="321">
        <v>15</v>
      </c>
      <c r="F536" s="319">
        <v>33.764705882352942</v>
      </c>
      <c r="G536" s="198" t="s">
        <v>8444</v>
      </c>
      <c r="H536" s="201">
        <v>0</v>
      </c>
      <c r="I536" s="200">
        <v>41567</v>
      </c>
      <c r="J536" s="319">
        <f t="shared" si="9"/>
        <v>8.6999999999999993</v>
      </c>
      <c r="K536" s="198">
        <v>23.49</v>
      </c>
      <c r="L536" s="198"/>
      <c r="M536" s="198" t="s">
        <v>2395</v>
      </c>
      <c r="N536" s="198"/>
      <c r="O536" s="198"/>
      <c r="P536" s="198"/>
      <c r="Q536" s="169"/>
      <c r="R536" s="169"/>
      <c r="S536" s="169"/>
      <c r="T536" s="169"/>
      <c r="U536" s="170"/>
    </row>
    <row r="537" spans="1:21" ht="20.100000000000001" customHeight="1">
      <c r="A537" s="201" t="s">
        <v>1556</v>
      </c>
      <c r="B537" s="183">
        <v>852669047564</v>
      </c>
      <c r="C537" s="179" t="s">
        <v>1368</v>
      </c>
      <c r="D537" s="215" t="s">
        <v>1554</v>
      </c>
      <c r="E537" s="321">
        <v>15</v>
      </c>
      <c r="F537" s="319">
        <v>33.764705882352942</v>
      </c>
      <c r="G537" s="198" t="s">
        <v>8444</v>
      </c>
      <c r="H537" s="201">
        <v>0</v>
      </c>
      <c r="I537" s="200">
        <v>41567</v>
      </c>
      <c r="J537" s="319">
        <f t="shared" si="9"/>
        <v>8.6999999999999993</v>
      </c>
      <c r="K537" s="198">
        <v>23.49</v>
      </c>
      <c r="L537" s="198"/>
      <c r="M537" s="198" t="s">
        <v>2395</v>
      </c>
      <c r="N537" s="198"/>
      <c r="O537" s="198"/>
      <c r="P537" s="198"/>
      <c r="Q537" s="169"/>
      <c r="R537" s="169"/>
      <c r="S537" s="169"/>
      <c r="T537" s="169"/>
      <c r="U537" s="170"/>
    </row>
    <row r="538" spans="1:21" ht="20.100000000000001" customHeight="1">
      <c r="A538" s="201" t="s">
        <v>1557</v>
      </c>
      <c r="B538" s="183">
        <v>852669047571</v>
      </c>
      <c r="C538" s="179" t="s">
        <v>1369</v>
      </c>
      <c r="D538" s="215" t="s">
        <v>1554</v>
      </c>
      <c r="E538" s="198"/>
      <c r="F538" s="319">
        <v>45.99</v>
      </c>
      <c r="G538" s="198" t="s">
        <v>8444</v>
      </c>
      <c r="H538" s="201">
        <v>0</v>
      </c>
      <c r="I538" s="200">
        <v>41567</v>
      </c>
      <c r="J538" s="319">
        <f t="shared" si="9"/>
        <v>34.091500000000003</v>
      </c>
      <c r="K538" s="198"/>
      <c r="L538" s="198"/>
      <c r="M538" s="198" t="s">
        <v>2395</v>
      </c>
      <c r="N538" s="198"/>
      <c r="O538" s="198"/>
      <c r="P538" s="198"/>
      <c r="Q538" s="169"/>
      <c r="R538" s="169"/>
      <c r="S538" s="169"/>
      <c r="T538" s="169"/>
      <c r="U538" s="170"/>
    </row>
    <row r="539" spans="1:21" ht="20.100000000000001" customHeight="1">
      <c r="A539" s="201" t="s">
        <v>1558</v>
      </c>
      <c r="B539" s="183">
        <v>852669047588</v>
      </c>
      <c r="C539" s="179" t="s">
        <v>1370</v>
      </c>
      <c r="D539" s="215" t="s">
        <v>1554</v>
      </c>
      <c r="E539" s="198"/>
      <c r="F539" s="319">
        <v>45.99</v>
      </c>
      <c r="G539" s="198" t="s">
        <v>8444</v>
      </c>
      <c r="H539" s="201">
        <v>0</v>
      </c>
      <c r="I539" s="200">
        <v>41567</v>
      </c>
      <c r="J539" s="319">
        <f t="shared" si="9"/>
        <v>34.091500000000003</v>
      </c>
      <c r="K539" s="198"/>
      <c r="L539" s="198"/>
      <c r="M539" s="198" t="s">
        <v>2395</v>
      </c>
      <c r="N539" s="198"/>
      <c r="O539" s="198"/>
      <c r="P539" s="198"/>
      <c r="Q539" s="169"/>
      <c r="R539" s="169"/>
      <c r="S539" s="169"/>
      <c r="T539" s="169"/>
      <c r="U539" s="170"/>
    </row>
    <row r="540" spans="1:21" ht="20.100000000000001" customHeight="1">
      <c r="A540" s="201">
        <v>20013</v>
      </c>
      <c r="B540" s="183"/>
      <c r="C540" s="179" t="s">
        <v>1376</v>
      </c>
      <c r="D540" s="215" t="s">
        <v>1545</v>
      </c>
      <c r="E540" s="198"/>
      <c r="F540" s="319" t="s">
        <v>17578</v>
      </c>
      <c r="G540" s="198" t="s">
        <v>8444</v>
      </c>
      <c r="H540" s="201">
        <v>0</v>
      </c>
      <c r="I540" s="200">
        <v>41564</v>
      </c>
      <c r="J540" s="319" t="e">
        <f t="shared" si="9"/>
        <v>#VALUE!</v>
      </c>
      <c r="K540" s="198"/>
      <c r="L540" s="198"/>
      <c r="M540" s="198" t="s">
        <v>2395</v>
      </c>
      <c r="N540" s="198"/>
      <c r="O540" s="198"/>
      <c r="P540" s="198"/>
      <c r="Q540" s="169"/>
      <c r="R540" s="169"/>
      <c r="S540" s="169"/>
      <c r="T540" s="169"/>
      <c r="U540" s="170"/>
    </row>
    <row r="541" spans="1:21" ht="20.100000000000001" customHeight="1">
      <c r="A541" s="201" t="s">
        <v>1546</v>
      </c>
      <c r="B541" s="183">
        <v>799491862302</v>
      </c>
      <c r="C541" s="179" t="s">
        <v>1377</v>
      </c>
      <c r="D541" s="215" t="s">
        <v>1545</v>
      </c>
      <c r="E541" s="198"/>
      <c r="F541" s="319">
        <v>16.990000000000002</v>
      </c>
      <c r="G541" s="198" t="s">
        <v>8444</v>
      </c>
      <c r="H541" s="201">
        <v>0</v>
      </c>
      <c r="I541" s="200">
        <v>41564</v>
      </c>
      <c r="J541" s="319">
        <f t="shared" si="9"/>
        <v>9.4415000000000013</v>
      </c>
      <c r="K541" s="198"/>
      <c r="L541" s="198"/>
      <c r="M541" s="198" t="s">
        <v>2395</v>
      </c>
      <c r="N541" s="198"/>
      <c r="O541" s="198"/>
      <c r="P541" s="198"/>
      <c r="Q541" s="169"/>
      <c r="R541" s="169"/>
      <c r="S541" s="169"/>
      <c r="T541" s="169"/>
      <c r="U541" s="170"/>
    </row>
    <row r="542" spans="1:21" ht="20.100000000000001" customHeight="1">
      <c r="A542" s="201" t="s">
        <v>1547</v>
      </c>
      <c r="B542" s="183">
        <v>799491862319</v>
      </c>
      <c r="C542" s="179" t="s">
        <v>1378</v>
      </c>
      <c r="D542" s="215" t="s">
        <v>1545</v>
      </c>
      <c r="E542" s="198"/>
      <c r="F542" s="319">
        <v>16.990000000000002</v>
      </c>
      <c r="G542" s="198" t="s">
        <v>8444</v>
      </c>
      <c r="H542" s="201">
        <v>0</v>
      </c>
      <c r="I542" s="200">
        <v>41564</v>
      </c>
      <c r="J542" s="319">
        <f t="shared" si="9"/>
        <v>9.4415000000000013</v>
      </c>
      <c r="K542" s="198"/>
      <c r="L542" s="198"/>
      <c r="M542" s="198" t="s">
        <v>2395</v>
      </c>
      <c r="N542" s="198"/>
      <c r="O542" s="198"/>
      <c r="P542" s="198"/>
      <c r="Q542" s="169"/>
      <c r="R542" s="169"/>
      <c r="S542" s="169"/>
      <c r="T542" s="169"/>
      <c r="U542" s="170"/>
    </row>
    <row r="543" spans="1:21" ht="20.100000000000001" customHeight="1">
      <c r="A543" s="201" t="s">
        <v>1548</v>
      </c>
      <c r="B543" s="183">
        <v>799491862326</v>
      </c>
      <c r="C543" s="179" t="s">
        <v>1379</v>
      </c>
      <c r="D543" s="215" t="s">
        <v>1545</v>
      </c>
      <c r="E543" s="198"/>
      <c r="F543" s="319">
        <v>19.5</v>
      </c>
      <c r="G543" s="198" t="s">
        <v>8444</v>
      </c>
      <c r="H543" s="201">
        <v>0</v>
      </c>
      <c r="I543" s="200">
        <v>41564</v>
      </c>
      <c r="J543" s="319">
        <f t="shared" si="9"/>
        <v>11.574999999999999</v>
      </c>
      <c r="K543" s="198"/>
      <c r="L543" s="198"/>
      <c r="M543" s="198" t="s">
        <v>2395</v>
      </c>
      <c r="N543" s="198"/>
      <c r="O543" s="198"/>
      <c r="P543" s="198"/>
      <c r="Q543" s="169"/>
      <c r="R543" s="169"/>
      <c r="S543" s="169"/>
      <c r="T543" s="169"/>
      <c r="U543" s="170"/>
    </row>
    <row r="544" spans="1:21" ht="20.100000000000001" customHeight="1">
      <c r="A544" s="201" t="s">
        <v>1549</v>
      </c>
      <c r="B544" s="183">
        <v>799491862333</v>
      </c>
      <c r="C544" s="179" t="s">
        <v>1380</v>
      </c>
      <c r="D544" s="215" t="s">
        <v>1545</v>
      </c>
      <c r="E544" s="321">
        <v>3</v>
      </c>
      <c r="F544" s="319">
        <v>13.89</v>
      </c>
      <c r="G544" s="198" t="s">
        <v>8444</v>
      </c>
      <c r="H544" s="201">
        <v>0</v>
      </c>
      <c r="I544" s="200">
        <v>41564</v>
      </c>
      <c r="J544" s="319">
        <f t="shared" si="9"/>
        <v>3.8064999999999998</v>
      </c>
      <c r="K544" s="198">
        <v>9.4117647058823533</v>
      </c>
      <c r="L544" s="198"/>
      <c r="M544" s="198" t="s">
        <v>2395</v>
      </c>
      <c r="N544" s="198"/>
      <c r="O544" s="198"/>
      <c r="P544" s="198"/>
      <c r="Q544" s="169"/>
      <c r="R544" s="169"/>
      <c r="S544" s="169"/>
      <c r="T544" s="169"/>
      <c r="U544" s="170"/>
    </row>
    <row r="545" spans="1:21" ht="20.100000000000001" customHeight="1">
      <c r="A545" s="201">
        <v>20014</v>
      </c>
      <c r="B545" s="183"/>
      <c r="C545" s="179" t="s">
        <v>1381</v>
      </c>
      <c r="D545" s="215" t="s">
        <v>1550</v>
      </c>
      <c r="E545" s="198"/>
      <c r="F545" s="319" t="s">
        <v>17578</v>
      </c>
      <c r="G545" s="198" t="s">
        <v>8444</v>
      </c>
      <c r="H545" s="201">
        <v>0</v>
      </c>
      <c r="I545" s="200">
        <v>41564</v>
      </c>
      <c r="J545" s="319" t="e">
        <f t="shared" si="9"/>
        <v>#VALUE!</v>
      </c>
      <c r="K545" s="198"/>
      <c r="L545" s="198"/>
      <c r="M545" s="198" t="s">
        <v>2395</v>
      </c>
      <c r="N545" s="198"/>
      <c r="O545" s="198"/>
      <c r="P545" s="198"/>
      <c r="Q545" s="169"/>
      <c r="R545" s="169"/>
      <c r="S545" s="169"/>
      <c r="T545" s="169"/>
      <c r="U545" s="170"/>
    </row>
    <row r="546" spans="1:21" ht="20.100000000000001" customHeight="1">
      <c r="A546" s="201" t="s">
        <v>1551</v>
      </c>
      <c r="B546" s="183">
        <v>799491862340</v>
      </c>
      <c r="C546" s="179" t="s">
        <v>1382</v>
      </c>
      <c r="D546" s="215" t="s">
        <v>1550</v>
      </c>
      <c r="E546" s="198"/>
      <c r="F546" s="319">
        <v>21.99</v>
      </c>
      <c r="G546" s="198" t="s">
        <v>8444</v>
      </c>
      <c r="H546" s="198">
        <v>0</v>
      </c>
      <c r="I546" s="200">
        <v>41564</v>
      </c>
      <c r="J546" s="319">
        <f t="shared" si="9"/>
        <v>13.691499999999998</v>
      </c>
      <c r="K546" s="198"/>
      <c r="L546" s="198" t="s">
        <v>731</v>
      </c>
      <c r="M546" s="198" t="s">
        <v>2395</v>
      </c>
      <c r="N546" s="198"/>
      <c r="O546" s="198"/>
      <c r="P546" s="198"/>
      <c r="Q546" s="169"/>
      <c r="R546" s="169"/>
      <c r="S546" s="169"/>
      <c r="T546" s="169"/>
      <c r="U546" s="170"/>
    </row>
    <row r="547" spans="1:21" ht="20.100000000000001" customHeight="1">
      <c r="A547" s="201" t="s">
        <v>1552</v>
      </c>
      <c r="B547" s="183">
        <v>799491862357</v>
      </c>
      <c r="C547" s="179" t="s">
        <v>1383</v>
      </c>
      <c r="D547" s="215" t="s">
        <v>1550</v>
      </c>
      <c r="E547" s="198"/>
      <c r="F547" s="319">
        <v>21.99</v>
      </c>
      <c r="G547" s="198" t="s">
        <v>8444</v>
      </c>
      <c r="H547" s="198">
        <v>0</v>
      </c>
      <c r="I547" s="200">
        <v>41564</v>
      </c>
      <c r="J547" s="319">
        <f t="shared" si="9"/>
        <v>13.691499999999998</v>
      </c>
      <c r="K547" s="198"/>
      <c r="L547" s="198" t="s">
        <v>731</v>
      </c>
      <c r="M547" s="198" t="s">
        <v>2395</v>
      </c>
      <c r="N547" s="198"/>
      <c r="O547" s="198"/>
      <c r="P547" s="198"/>
      <c r="Q547" s="169"/>
      <c r="R547" s="169"/>
      <c r="S547" s="169"/>
      <c r="T547" s="169"/>
      <c r="U547" s="170"/>
    </row>
    <row r="548" spans="1:21" ht="20.100000000000001" customHeight="1">
      <c r="A548" s="201" t="s">
        <v>1513</v>
      </c>
      <c r="B548" s="183">
        <v>799491861978</v>
      </c>
      <c r="C548" s="179" t="s">
        <v>1384</v>
      </c>
      <c r="D548" s="215" t="s">
        <v>1514</v>
      </c>
      <c r="E548" s="321">
        <v>4</v>
      </c>
      <c r="F548" s="319">
        <v>14.941176470588236</v>
      </c>
      <c r="G548" s="198" t="s">
        <v>8444</v>
      </c>
      <c r="H548" s="198">
        <v>0</v>
      </c>
      <c r="I548" s="200">
        <v>41564</v>
      </c>
      <c r="J548" s="319">
        <f t="shared" si="9"/>
        <v>3.6999999999999993</v>
      </c>
      <c r="K548" s="198">
        <v>10.59</v>
      </c>
      <c r="L548" s="198" t="s">
        <v>731</v>
      </c>
      <c r="M548" s="198" t="s">
        <v>2395</v>
      </c>
      <c r="N548" s="198"/>
      <c r="O548" s="198"/>
      <c r="P548" s="198"/>
      <c r="Q548" s="169"/>
      <c r="R548" s="169"/>
      <c r="S548" s="169"/>
      <c r="T548" s="169"/>
      <c r="U548" s="170"/>
    </row>
    <row r="549" spans="1:21" ht="20.100000000000001" customHeight="1">
      <c r="A549" s="201" t="s">
        <v>1515</v>
      </c>
      <c r="B549" s="183">
        <v>799491861985</v>
      </c>
      <c r="C549" s="179" t="s">
        <v>1385</v>
      </c>
      <c r="D549" s="215" t="s">
        <v>1514</v>
      </c>
      <c r="E549" s="198"/>
      <c r="F549" s="319">
        <v>21.99</v>
      </c>
      <c r="G549" s="198" t="s">
        <v>8444</v>
      </c>
      <c r="H549" s="198">
        <v>0</v>
      </c>
      <c r="I549" s="200">
        <v>41564</v>
      </c>
      <c r="J549" s="319">
        <f t="shared" si="9"/>
        <v>13.691499999999998</v>
      </c>
      <c r="K549" s="198"/>
      <c r="L549" s="198" t="s">
        <v>731</v>
      </c>
      <c r="M549" s="198" t="s">
        <v>2395</v>
      </c>
      <c r="N549" s="198"/>
      <c r="O549" s="198"/>
      <c r="P549" s="198"/>
      <c r="Q549" s="169"/>
      <c r="R549" s="169"/>
      <c r="S549" s="169"/>
      <c r="T549" s="169"/>
      <c r="U549" s="170"/>
    </row>
    <row r="550" spans="1:21" ht="20.100000000000001" customHeight="1">
      <c r="A550" s="201" t="s">
        <v>1516</v>
      </c>
      <c r="B550" s="183">
        <v>799491861992</v>
      </c>
      <c r="C550" s="179" t="s">
        <v>1386</v>
      </c>
      <c r="D550" s="215" t="s">
        <v>1514</v>
      </c>
      <c r="E550" s="321">
        <v>4</v>
      </c>
      <c r="F550" s="319">
        <v>14.941176470588236</v>
      </c>
      <c r="G550" s="198" t="s">
        <v>8444</v>
      </c>
      <c r="H550" s="198">
        <v>0</v>
      </c>
      <c r="I550" s="200">
        <v>41564</v>
      </c>
      <c r="J550" s="319">
        <f t="shared" si="9"/>
        <v>3.6999999999999993</v>
      </c>
      <c r="K550" s="198">
        <v>10.59</v>
      </c>
      <c r="L550" s="198" t="s">
        <v>731</v>
      </c>
      <c r="M550" s="198" t="s">
        <v>2395</v>
      </c>
      <c r="N550" s="198"/>
      <c r="O550" s="198"/>
      <c r="P550" s="198"/>
      <c r="Q550" s="169"/>
      <c r="R550" s="169"/>
      <c r="S550" s="169"/>
      <c r="T550" s="169"/>
      <c r="U550" s="170"/>
    </row>
    <row r="551" spans="1:21" ht="20.100000000000001" customHeight="1">
      <c r="A551" s="201" t="s">
        <v>1517</v>
      </c>
      <c r="B551" s="183">
        <v>799491862005</v>
      </c>
      <c r="C551" s="179" t="s">
        <v>1387</v>
      </c>
      <c r="D551" s="215" t="s">
        <v>1514</v>
      </c>
      <c r="E551" s="321">
        <v>3</v>
      </c>
      <c r="F551" s="319">
        <v>13.89</v>
      </c>
      <c r="G551" s="198" t="s">
        <v>8444</v>
      </c>
      <c r="H551" s="198">
        <v>0</v>
      </c>
      <c r="I551" s="200">
        <v>41564</v>
      </c>
      <c r="J551" s="319">
        <f t="shared" si="9"/>
        <v>3.8064999999999998</v>
      </c>
      <c r="K551" s="198">
        <v>9.4117647058823533</v>
      </c>
      <c r="L551" s="198" t="s">
        <v>731</v>
      </c>
      <c r="M551" s="198" t="s">
        <v>2395</v>
      </c>
      <c r="N551" s="198"/>
      <c r="O551" s="198"/>
      <c r="P551" s="198"/>
      <c r="Q551" s="169"/>
      <c r="R551" s="169"/>
      <c r="S551" s="169"/>
      <c r="T551" s="169"/>
      <c r="U551" s="170"/>
    </row>
    <row r="552" spans="1:21" ht="20.100000000000001" customHeight="1">
      <c r="A552" s="201" t="s">
        <v>1518</v>
      </c>
      <c r="B552" s="183">
        <v>799491862012</v>
      </c>
      <c r="C552" s="179" t="s">
        <v>1388</v>
      </c>
      <c r="D552" s="215" t="s">
        <v>1514</v>
      </c>
      <c r="E552" s="321">
        <v>3</v>
      </c>
      <c r="F552" s="319">
        <v>13.89</v>
      </c>
      <c r="G552" s="198" t="s">
        <v>8444</v>
      </c>
      <c r="H552" s="201">
        <v>0</v>
      </c>
      <c r="I552" s="200">
        <v>41564</v>
      </c>
      <c r="J552" s="319">
        <f t="shared" si="9"/>
        <v>3.8064999999999998</v>
      </c>
      <c r="K552" s="198">
        <v>9.4117647058823533</v>
      </c>
      <c r="L552" s="198"/>
      <c r="M552" s="198" t="s">
        <v>2395</v>
      </c>
      <c r="N552" s="198"/>
      <c r="O552" s="198"/>
      <c r="P552" s="198"/>
      <c r="Q552" s="169"/>
      <c r="R552" s="169"/>
      <c r="S552" s="169"/>
      <c r="T552" s="169"/>
      <c r="U552" s="170"/>
    </row>
    <row r="553" spans="1:21" ht="20.100000000000001" customHeight="1">
      <c r="A553" s="201" t="s">
        <v>1519</v>
      </c>
      <c r="B553" s="183">
        <v>799491862029</v>
      </c>
      <c r="C553" s="179" t="s">
        <v>1389</v>
      </c>
      <c r="D553" s="215" t="s">
        <v>1514</v>
      </c>
      <c r="E553" s="321">
        <v>4</v>
      </c>
      <c r="F553" s="319">
        <v>14.941176470588236</v>
      </c>
      <c r="G553" s="198" t="s">
        <v>8444</v>
      </c>
      <c r="H553" s="198">
        <v>0</v>
      </c>
      <c r="I553" s="200">
        <v>41564</v>
      </c>
      <c r="J553" s="319">
        <f t="shared" si="9"/>
        <v>3.6999999999999993</v>
      </c>
      <c r="K553" s="198">
        <v>10.59</v>
      </c>
      <c r="L553" s="198" t="s">
        <v>731</v>
      </c>
      <c r="M553" s="198" t="s">
        <v>2395</v>
      </c>
      <c r="N553" s="198"/>
      <c r="O553" s="198"/>
      <c r="P553" s="198"/>
      <c r="Q553" s="169"/>
      <c r="R553" s="169"/>
      <c r="S553" s="169"/>
      <c r="T553" s="169"/>
      <c r="U553" s="170"/>
    </row>
    <row r="554" spans="1:21" ht="20.100000000000001" customHeight="1">
      <c r="A554" s="201" t="s">
        <v>1520</v>
      </c>
      <c r="B554" s="183">
        <v>799491862036</v>
      </c>
      <c r="C554" s="179" t="s">
        <v>1390</v>
      </c>
      <c r="D554" s="215" t="s">
        <v>1514</v>
      </c>
      <c r="E554" s="321">
        <v>4</v>
      </c>
      <c r="F554" s="319">
        <v>14.941176470588236</v>
      </c>
      <c r="G554" s="198" t="s">
        <v>8444</v>
      </c>
      <c r="H554" s="201">
        <v>0</v>
      </c>
      <c r="I554" s="200">
        <v>41564</v>
      </c>
      <c r="J554" s="319">
        <f t="shared" si="9"/>
        <v>3.6999999999999993</v>
      </c>
      <c r="K554" s="198">
        <v>10.59</v>
      </c>
      <c r="L554" s="198"/>
      <c r="M554" s="198" t="s">
        <v>2395</v>
      </c>
      <c r="N554" s="198"/>
      <c r="O554" s="198"/>
      <c r="P554" s="198"/>
      <c r="Q554" s="169"/>
      <c r="R554" s="169"/>
      <c r="S554" s="169"/>
      <c r="T554" s="169"/>
      <c r="U554" s="170"/>
    </row>
    <row r="555" spans="1:21" ht="20.100000000000001" customHeight="1">
      <c r="A555" s="201" t="s">
        <v>1521</v>
      </c>
      <c r="B555" s="183">
        <v>799491862043</v>
      </c>
      <c r="C555" s="179" t="s">
        <v>1391</v>
      </c>
      <c r="D555" s="215" t="s">
        <v>1514</v>
      </c>
      <c r="E555" s="198"/>
      <c r="F555" s="319">
        <v>21.99</v>
      </c>
      <c r="G555" s="198" t="s">
        <v>8444</v>
      </c>
      <c r="H555" s="201">
        <v>0</v>
      </c>
      <c r="I555" s="200">
        <v>41564</v>
      </c>
      <c r="J555" s="319">
        <f t="shared" si="9"/>
        <v>13.691499999999998</v>
      </c>
      <c r="K555" s="198"/>
      <c r="L555" s="198"/>
      <c r="M555" s="198" t="s">
        <v>2395</v>
      </c>
      <c r="N555" s="198"/>
      <c r="O555" s="198"/>
      <c r="P555" s="198"/>
      <c r="Q555" s="169"/>
      <c r="R555" s="169"/>
      <c r="S555" s="169"/>
      <c r="T555" s="169"/>
      <c r="U555" s="170"/>
    </row>
    <row r="556" spans="1:21" ht="20.100000000000001" customHeight="1">
      <c r="A556" s="201" t="s">
        <v>1522</v>
      </c>
      <c r="B556" s="183">
        <v>799491862050</v>
      </c>
      <c r="C556" s="179" t="s">
        <v>1392</v>
      </c>
      <c r="D556" s="215" t="s">
        <v>1514</v>
      </c>
      <c r="E556" s="321">
        <v>2</v>
      </c>
      <c r="F556" s="319">
        <v>11.89</v>
      </c>
      <c r="G556" s="198" t="s">
        <v>8444</v>
      </c>
      <c r="H556" s="201">
        <v>0</v>
      </c>
      <c r="I556" s="200">
        <v>41564</v>
      </c>
      <c r="J556" s="319">
        <f t="shared" si="9"/>
        <v>3.1065000000000005</v>
      </c>
      <c r="K556" s="198">
        <v>8.2352941176470598</v>
      </c>
      <c r="L556" s="198"/>
      <c r="M556" s="198" t="s">
        <v>2395</v>
      </c>
      <c r="N556" s="198"/>
      <c r="O556" s="198"/>
      <c r="P556" s="198"/>
      <c r="Q556" s="169"/>
      <c r="R556" s="169"/>
      <c r="S556" s="169"/>
      <c r="T556" s="169"/>
      <c r="U556" s="170"/>
    </row>
    <row r="557" spans="1:21" ht="20.100000000000001" customHeight="1">
      <c r="A557" s="201" t="s">
        <v>1523</v>
      </c>
      <c r="B557" s="183">
        <v>799491862067</v>
      </c>
      <c r="C557" s="179" t="s">
        <v>1393</v>
      </c>
      <c r="D557" s="215" t="s">
        <v>1524</v>
      </c>
      <c r="E557" s="198"/>
      <c r="F557" s="319">
        <v>21.99</v>
      </c>
      <c r="G557" s="198" t="s">
        <v>8444</v>
      </c>
      <c r="H557" s="201">
        <v>0</v>
      </c>
      <c r="I557" s="200">
        <v>41564</v>
      </c>
      <c r="J557" s="319">
        <f t="shared" si="9"/>
        <v>13.691499999999998</v>
      </c>
      <c r="K557" s="198"/>
      <c r="L557" s="198"/>
      <c r="M557" s="198" t="s">
        <v>2395</v>
      </c>
      <c r="N557" s="198"/>
      <c r="O557" s="198"/>
      <c r="P557" s="198"/>
      <c r="Q557" s="169"/>
      <c r="R557" s="169"/>
      <c r="S557" s="169"/>
      <c r="T557" s="169"/>
      <c r="U557" s="170"/>
    </row>
    <row r="558" spans="1:21" ht="20.100000000000001" customHeight="1">
      <c r="A558" s="201" t="s">
        <v>1525</v>
      </c>
      <c r="B558" s="183">
        <v>799491862074</v>
      </c>
      <c r="C558" s="179" t="s">
        <v>1394</v>
      </c>
      <c r="D558" s="215" t="s">
        <v>1524</v>
      </c>
      <c r="E558" s="198"/>
      <c r="F558" s="319">
        <v>21.99</v>
      </c>
      <c r="G558" s="198" t="s">
        <v>8444</v>
      </c>
      <c r="H558" s="201">
        <v>0</v>
      </c>
      <c r="I558" s="200">
        <v>41564</v>
      </c>
      <c r="J558" s="319">
        <f t="shared" si="9"/>
        <v>13.691499999999998</v>
      </c>
      <c r="K558" s="198"/>
      <c r="L558" s="198"/>
      <c r="M558" s="198" t="s">
        <v>2395</v>
      </c>
      <c r="N558" s="198"/>
      <c r="O558" s="198"/>
      <c r="P558" s="198"/>
      <c r="Q558" s="169"/>
      <c r="R558" s="169"/>
      <c r="S558" s="169"/>
      <c r="T558" s="169"/>
      <c r="U558" s="170"/>
    </row>
    <row r="559" spans="1:21" ht="20.100000000000001" customHeight="1">
      <c r="A559" s="201" t="s">
        <v>1526</v>
      </c>
      <c r="B559" s="183">
        <v>799491862081</v>
      </c>
      <c r="C559" s="179" t="s">
        <v>1395</v>
      </c>
      <c r="D559" s="215" t="s">
        <v>1524</v>
      </c>
      <c r="E559" s="321">
        <v>5</v>
      </c>
      <c r="F559" s="319">
        <v>16.117647058823529</v>
      </c>
      <c r="G559" s="198" t="s">
        <v>8444</v>
      </c>
      <c r="H559" s="201">
        <v>0</v>
      </c>
      <c r="I559" s="200">
        <v>41564</v>
      </c>
      <c r="J559" s="319">
        <f t="shared" si="9"/>
        <v>3.6999999999999993</v>
      </c>
      <c r="K559" s="198">
        <v>11.790000000000001</v>
      </c>
      <c r="L559" s="198"/>
      <c r="M559" s="198" t="s">
        <v>2395</v>
      </c>
      <c r="N559" s="198"/>
      <c r="O559" s="198"/>
      <c r="P559" s="198"/>
      <c r="Q559" s="169"/>
      <c r="R559" s="169"/>
      <c r="S559" s="169"/>
      <c r="T559" s="169"/>
      <c r="U559" s="170"/>
    </row>
    <row r="560" spans="1:21" ht="20.100000000000001" customHeight="1">
      <c r="A560" s="201" t="s">
        <v>1527</v>
      </c>
      <c r="B560" s="183">
        <v>799491862098</v>
      </c>
      <c r="C560" s="179" t="s">
        <v>1396</v>
      </c>
      <c r="D560" s="215" t="s">
        <v>1524</v>
      </c>
      <c r="E560" s="321">
        <v>4</v>
      </c>
      <c r="F560" s="319">
        <v>14.941176470588236</v>
      </c>
      <c r="G560" s="198" t="s">
        <v>8444</v>
      </c>
      <c r="H560" s="201">
        <v>0</v>
      </c>
      <c r="I560" s="200">
        <v>41564</v>
      </c>
      <c r="J560" s="319">
        <f t="shared" si="9"/>
        <v>3.6999999999999993</v>
      </c>
      <c r="K560" s="198">
        <v>10.59</v>
      </c>
      <c r="L560" s="198"/>
      <c r="M560" s="198" t="s">
        <v>2395</v>
      </c>
      <c r="N560" s="198"/>
      <c r="O560" s="198"/>
      <c r="P560" s="198"/>
      <c r="Q560" s="169"/>
      <c r="R560" s="169"/>
      <c r="S560" s="169"/>
      <c r="T560" s="169"/>
      <c r="U560" s="170"/>
    </row>
    <row r="561" spans="1:21" ht="20.100000000000001" customHeight="1">
      <c r="A561" s="201" t="s">
        <v>1528</v>
      </c>
      <c r="B561" s="183">
        <v>799491862104</v>
      </c>
      <c r="C561" s="179" t="s">
        <v>1397</v>
      </c>
      <c r="D561" s="215" t="s">
        <v>1524</v>
      </c>
      <c r="E561" s="321">
        <v>4</v>
      </c>
      <c r="F561" s="319">
        <v>14.941176470588236</v>
      </c>
      <c r="G561" s="198" t="s">
        <v>8444</v>
      </c>
      <c r="H561" s="201">
        <v>0</v>
      </c>
      <c r="I561" s="200">
        <v>41564</v>
      </c>
      <c r="J561" s="319">
        <f t="shared" si="9"/>
        <v>3.6999999999999993</v>
      </c>
      <c r="K561" s="198">
        <v>10.59</v>
      </c>
      <c r="L561" s="198"/>
      <c r="M561" s="198" t="s">
        <v>2395</v>
      </c>
      <c r="N561" s="198"/>
      <c r="O561" s="198"/>
      <c r="P561" s="198"/>
      <c r="Q561" s="169"/>
      <c r="R561" s="169"/>
      <c r="S561" s="169"/>
      <c r="T561" s="169"/>
      <c r="U561" s="170"/>
    </row>
    <row r="562" spans="1:21" ht="20.100000000000001" customHeight="1">
      <c r="A562" s="201" t="s">
        <v>1529</v>
      </c>
      <c r="B562" s="183">
        <v>799491862111</v>
      </c>
      <c r="C562" s="179" t="s">
        <v>1398</v>
      </c>
      <c r="D562" s="215" t="s">
        <v>1524</v>
      </c>
      <c r="E562" s="321">
        <v>4</v>
      </c>
      <c r="F562" s="319">
        <v>14.941176470588236</v>
      </c>
      <c r="G562" s="198" t="s">
        <v>8444</v>
      </c>
      <c r="H562" s="201">
        <v>0</v>
      </c>
      <c r="I562" s="200">
        <v>41564</v>
      </c>
      <c r="J562" s="319">
        <f t="shared" si="9"/>
        <v>3.6999999999999993</v>
      </c>
      <c r="K562" s="198">
        <v>10.59</v>
      </c>
      <c r="L562" s="198"/>
      <c r="M562" s="198" t="s">
        <v>2395</v>
      </c>
      <c r="N562" s="198"/>
      <c r="O562" s="198"/>
      <c r="P562" s="198"/>
      <c r="Q562" s="169"/>
      <c r="R562" s="169"/>
      <c r="S562" s="169"/>
      <c r="T562" s="169"/>
      <c r="U562" s="170"/>
    </row>
    <row r="563" spans="1:21" ht="20.100000000000001" customHeight="1">
      <c r="A563" s="201" t="s">
        <v>1530</v>
      </c>
      <c r="B563" s="183">
        <v>799491862128</v>
      </c>
      <c r="C563" s="179" t="s">
        <v>1399</v>
      </c>
      <c r="D563" s="215" t="s">
        <v>1524</v>
      </c>
      <c r="E563" s="324">
        <v>3</v>
      </c>
      <c r="F563" s="319">
        <v>14.941176470588236</v>
      </c>
      <c r="G563" s="198" t="s">
        <v>8444</v>
      </c>
      <c r="H563" s="199">
        <v>15</v>
      </c>
      <c r="I563" s="200">
        <v>41564</v>
      </c>
      <c r="J563" s="319">
        <f t="shared" si="9"/>
        <v>4.6999999999999993</v>
      </c>
      <c r="K563" s="198">
        <v>10.59</v>
      </c>
      <c r="L563" s="198"/>
      <c r="M563" s="198" t="s">
        <v>2395</v>
      </c>
      <c r="N563" s="198"/>
      <c r="O563" s="198"/>
      <c r="P563" s="198"/>
      <c r="Q563" s="169"/>
      <c r="R563" s="169"/>
      <c r="S563" s="169"/>
      <c r="T563" s="169"/>
      <c r="U563" s="170"/>
    </row>
    <row r="564" spans="1:21" ht="20.100000000000001" customHeight="1">
      <c r="A564" s="201" t="s">
        <v>1575</v>
      </c>
      <c r="B564" s="183">
        <v>852669047731</v>
      </c>
      <c r="C564" s="179" t="s">
        <v>1363</v>
      </c>
      <c r="D564" s="215" t="s">
        <v>1576</v>
      </c>
      <c r="E564" s="198"/>
      <c r="F564" s="319">
        <v>24.99</v>
      </c>
      <c r="G564" s="198" t="s">
        <v>8444</v>
      </c>
      <c r="H564" s="201">
        <v>0</v>
      </c>
      <c r="I564" s="200">
        <v>41567</v>
      </c>
      <c r="J564" s="319">
        <f t="shared" si="9"/>
        <v>16.241499999999998</v>
      </c>
      <c r="K564" s="198"/>
      <c r="L564" s="198"/>
      <c r="M564" s="198" t="s">
        <v>2395</v>
      </c>
      <c r="N564" s="198"/>
      <c r="O564" s="198"/>
      <c r="P564" s="198"/>
      <c r="Q564" s="169"/>
      <c r="R564" s="169"/>
      <c r="S564" s="169"/>
      <c r="T564" s="169"/>
      <c r="U564" s="170"/>
    </row>
    <row r="565" spans="1:21" ht="20.100000000000001" customHeight="1">
      <c r="A565" s="201" t="s">
        <v>1577</v>
      </c>
      <c r="B565" s="183">
        <v>852669047748</v>
      </c>
      <c r="C565" s="179" t="s">
        <v>1365</v>
      </c>
      <c r="D565" s="215" t="s">
        <v>1576</v>
      </c>
      <c r="E565" s="321">
        <v>5</v>
      </c>
      <c r="F565" s="319">
        <v>17.95</v>
      </c>
      <c r="G565" s="198" t="s">
        <v>8444</v>
      </c>
      <c r="H565" s="201">
        <v>0</v>
      </c>
      <c r="I565" s="200">
        <v>41567</v>
      </c>
      <c r="J565" s="319">
        <f t="shared" si="9"/>
        <v>5.2574999999999985</v>
      </c>
      <c r="K565" s="198"/>
      <c r="L565" s="198"/>
      <c r="M565" s="198" t="s">
        <v>2395</v>
      </c>
      <c r="N565" s="198"/>
      <c r="O565" s="198"/>
      <c r="P565" s="198"/>
      <c r="Q565" s="169"/>
      <c r="R565" s="169"/>
      <c r="S565" s="169"/>
      <c r="T565" s="169"/>
      <c r="U565" s="170"/>
    </row>
    <row r="566" spans="1:21" ht="20.100000000000001" customHeight="1">
      <c r="A566" s="201" t="s">
        <v>1578</v>
      </c>
      <c r="B566" s="183">
        <v>852669047755</v>
      </c>
      <c r="C566" s="179" t="s">
        <v>1457</v>
      </c>
      <c r="D566" s="215" t="s">
        <v>1576</v>
      </c>
      <c r="E566" s="198"/>
      <c r="F566" s="319">
        <v>25.99</v>
      </c>
      <c r="G566" s="198" t="s">
        <v>8444</v>
      </c>
      <c r="H566" s="201">
        <v>0</v>
      </c>
      <c r="I566" s="200">
        <v>41567</v>
      </c>
      <c r="J566" s="319">
        <f t="shared" si="9"/>
        <v>17.091499999999996</v>
      </c>
      <c r="K566" s="198"/>
      <c r="L566" s="198"/>
      <c r="M566" s="198" t="s">
        <v>2395</v>
      </c>
      <c r="N566" s="198"/>
      <c r="O566" s="198"/>
      <c r="P566" s="198"/>
      <c r="Q566" s="169"/>
      <c r="R566" s="169"/>
      <c r="S566" s="169"/>
      <c r="T566" s="169"/>
      <c r="U566" s="170"/>
    </row>
    <row r="567" spans="1:21" ht="20.100000000000001" customHeight="1">
      <c r="A567" s="201" t="s">
        <v>1579</v>
      </c>
      <c r="B567" s="183">
        <v>852669047762</v>
      </c>
      <c r="C567" s="179" t="s">
        <v>1458</v>
      </c>
      <c r="D567" s="215" t="s">
        <v>1576</v>
      </c>
      <c r="E567" s="321">
        <v>5</v>
      </c>
      <c r="F567" s="319">
        <v>16.117647058823529</v>
      </c>
      <c r="G567" s="198" t="s">
        <v>8444</v>
      </c>
      <c r="H567" s="201">
        <v>0</v>
      </c>
      <c r="I567" s="200">
        <v>41567</v>
      </c>
      <c r="J567" s="319">
        <f t="shared" si="9"/>
        <v>3.6999999999999993</v>
      </c>
      <c r="K567" s="198">
        <v>11.790000000000001</v>
      </c>
      <c r="L567" s="198"/>
      <c r="M567" s="198" t="s">
        <v>2395</v>
      </c>
      <c r="N567" s="198"/>
      <c r="O567" s="198"/>
      <c r="P567" s="198"/>
      <c r="Q567" s="169"/>
      <c r="R567" s="169"/>
      <c r="S567" s="169"/>
      <c r="T567" s="169"/>
      <c r="U567" s="170"/>
    </row>
    <row r="568" spans="1:21" ht="20.100000000000001" customHeight="1">
      <c r="A568" s="201" t="s">
        <v>1580</v>
      </c>
      <c r="B568" s="183">
        <v>852669047779</v>
      </c>
      <c r="C568" s="179" t="s">
        <v>1459</v>
      </c>
      <c r="D568" s="215" t="s">
        <v>1576</v>
      </c>
      <c r="E568" s="321">
        <v>5</v>
      </c>
      <c r="F568" s="319">
        <v>16.117647058823529</v>
      </c>
      <c r="G568" s="198" t="s">
        <v>8444</v>
      </c>
      <c r="H568" s="201">
        <v>0</v>
      </c>
      <c r="I568" s="200">
        <v>41567</v>
      </c>
      <c r="J568" s="319">
        <f t="shared" si="9"/>
        <v>3.6999999999999993</v>
      </c>
      <c r="K568" s="198">
        <v>11.790000000000001</v>
      </c>
      <c r="L568" s="198"/>
      <c r="M568" s="198" t="s">
        <v>2395</v>
      </c>
      <c r="N568" s="198"/>
      <c r="O568" s="198"/>
      <c r="P568" s="198"/>
      <c r="Q568" s="169"/>
      <c r="R568" s="169"/>
      <c r="S568" s="169"/>
      <c r="T568" s="169"/>
      <c r="U568" s="170"/>
    </row>
    <row r="569" spans="1:21" ht="20.100000000000001" customHeight="1">
      <c r="A569" s="201" t="s">
        <v>1581</v>
      </c>
      <c r="B569" s="183">
        <v>852669047786</v>
      </c>
      <c r="C569" s="179" t="s">
        <v>1460</v>
      </c>
      <c r="D569" s="215" t="s">
        <v>1576</v>
      </c>
      <c r="E569" s="198"/>
      <c r="F569" s="319">
        <v>25.99</v>
      </c>
      <c r="G569" s="198" t="s">
        <v>8444</v>
      </c>
      <c r="H569" s="201">
        <v>0</v>
      </c>
      <c r="I569" s="200">
        <v>41567</v>
      </c>
      <c r="J569" s="319">
        <f t="shared" si="9"/>
        <v>17.091499999999996</v>
      </c>
      <c r="K569" s="198"/>
      <c r="L569" s="198"/>
      <c r="M569" s="198" t="s">
        <v>2395</v>
      </c>
      <c r="N569" s="198"/>
      <c r="O569" s="198"/>
      <c r="P569" s="198"/>
      <c r="Q569" s="169"/>
      <c r="R569" s="169"/>
      <c r="S569" s="169"/>
      <c r="T569" s="169"/>
      <c r="U569" s="170"/>
    </row>
    <row r="570" spans="1:21" ht="20.100000000000001" customHeight="1">
      <c r="A570" s="201" t="s">
        <v>1582</v>
      </c>
      <c r="B570" s="183">
        <v>852669047793</v>
      </c>
      <c r="C570" s="179" t="s">
        <v>1461</v>
      </c>
      <c r="D570" s="215" t="s">
        <v>1576</v>
      </c>
      <c r="E570" s="198"/>
      <c r="F570" s="319">
        <v>25.99</v>
      </c>
      <c r="G570" s="198" t="s">
        <v>8444</v>
      </c>
      <c r="H570" s="201">
        <v>0</v>
      </c>
      <c r="I570" s="200">
        <v>41567</v>
      </c>
      <c r="J570" s="319">
        <f t="shared" si="9"/>
        <v>17.091499999999996</v>
      </c>
      <c r="K570" s="198"/>
      <c r="L570" s="198"/>
      <c r="M570" s="198" t="s">
        <v>2395</v>
      </c>
      <c r="N570" s="198"/>
      <c r="O570" s="198"/>
      <c r="P570" s="198"/>
      <c r="Q570" s="169"/>
      <c r="R570" s="169"/>
      <c r="S570" s="169"/>
      <c r="T570" s="169"/>
      <c r="U570" s="170"/>
    </row>
    <row r="571" spans="1:21" ht="20.100000000000001" customHeight="1">
      <c r="A571" s="201" t="s">
        <v>1583</v>
      </c>
      <c r="B571" s="183">
        <v>852669047809</v>
      </c>
      <c r="C571" s="179" t="s">
        <v>1364</v>
      </c>
      <c r="D571" s="215" t="s">
        <v>1576</v>
      </c>
      <c r="E571" s="198"/>
      <c r="F571" s="319">
        <v>25.99</v>
      </c>
      <c r="G571" s="198" t="s">
        <v>8444</v>
      </c>
      <c r="H571" s="201">
        <v>0</v>
      </c>
      <c r="I571" s="200">
        <v>41567</v>
      </c>
      <c r="J571" s="319">
        <f t="shared" si="9"/>
        <v>17.091499999999996</v>
      </c>
      <c r="K571" s="198"/>
      <c r="L571" s="198"/>
      <c r="M571" s="198" t="s">
        <v>2395</v>
      </c>
      <c r="N571" s="198"/>
      <c r="O571" s="198"/>
      <c r="P571" s="198"/>
      <c r="Q571" s="169"/>
      <c r="R571" s="169"/>
      <c r="S571" s="169"/>
      <c r="T571" s="169"/>
      <c r="U571" s="170"/>
    </row>
    <row r="572" spans="1:21" ht="20.100000000000001" customHeight="1">
      <c r="A572" s="201" t="s">
        <v>1553</v>
      </c>
      <c r="B572" s="183">
        <v>852669047540</v>
      </c>
      <c r="C572" s="179" t="s">
        <v>1366</v>
      </c>
      <c r="D572" s="215" t="s">
        <v>1554</v>
      </c>
      <c r="E572" s="198"/>
      <c r="F572" s="319">
        <v>45.99</v>
      </c>
      <c r="G572" s="198" t="s">
        <v>8444</v>
      </c>
      <c r="H572" s="201">
        <v>0</v>
      </c>
      <c r="I572" s="200">
        <v>41567</v>
      </c>
      <c r="J572" s="319">
        <f t="shared" si="9"/>
        <v>34.091500000000003</v>
      </c>
      <c r="K572" s="198"/>
      <c r="L572" s="198"/>
      <c r="M572" s="198" t="s">
        <v>2395</v>
      </c>
      <c r="N572" s="198"/>
      <c r="O572" s="198"/>
      <c r="P572" s="198"/>
      <c r="Q572" s="169"/>
      <c r="R572" s="169"/>
      <c r="S572" s="169"/>
      <c r="T572" s="169"/>
      <c r="U572" s="170"/>
    </row>
    <row r="573" spans="1:21" ht="20.100000000000001" customHeight="1">
      <c r="A573" s="201" t="s">
        <v>1555</v>
      </c>
      <c r="B573" s="183">
        <v>852669047557</v>
      </c>
      <c r="C573" s="179" t="s">
        <v>1367</v>
      </c>
      <c r="D573" s="215" t="s">
        <v>1554</v>
      </c>
      <c r="E573" s="321">
        <v>15</v>
      </c>
      <c r="F573" s="319">
        <v>33.764705882352942</v>
      </c>
      <c r="G573" s="198" t="s">
        <v>8444</v>
      </c>
      <c r="H573" s="201">
        <v>0</v>
      </c>
      <c r="I573" s="200">
        <v>41567</v>
      </c>
      <c r="J573" s="319">
        <f t="shared" si="9"/>
        <v>8.6999999999999993</v>
      </c>
      <c r="K573" s="198">
        <v>23.49</v>
      </c>
      <c r="L573" s="198"/>
      <c r="M573" s="198" t="s">
        <v>2395</v>
      </c>
      <c r="N573" s="198"/>
      <c r="O573" s="198"/>
      <c r="P573" s="198"/>
      <c r="Q573" s="169"/>
      <c r="R573" s="169"/>
      <c r="S573" s="169"/>
      <c r="T573" s="169"/>
      <c r="U573" s="170"/>
    </row>
    <row r="574" spans="1:21" ht="20.100000000000001" customHeight="1">
      <c r="A574" s="201" t="s">
        <v>1556</v>
      </c>
      <c r="B574" s="183">
        <v>852669047564</v>
      </c>
      <c r="C574" s="179" t="s">
        <v>1368</v>
      </c>
      <c r="D574" s="215" t="s">
        <v>1554</v>
      </c>
      <c r="E574" s="321">
        <v>15</v>
      </c>
      <c r="F574" s="319">
        <v>33.764705882352942</v>
      </c>
      <c r="G574" s="198" t="s">
        <v>8444</v>
      </c>
      <c r="H574" s="201">
        <v>0</v>
      </c>
      <c r="I574" s="200">
        <v>41567</v>
      </c>
      <c r="J574" s="319">
        <f t="shared" si="9"/>
        <v>8.6999999999999993</v>
      </c>
      <c r="K574" s="198">
        <v>23.49</v>
      </c>
      <c r="L574" s="198"/>
      <c r="M574" s="198" t="s">
        <v>2395</v>
      </c>
      <c r="N574" s="198"/>
      <c r="O574" s="198"/>
      <c r="P574" s="198"/>
      <c r="Q574" s="169"/>
      <c r="R574" s="169"/>
      <c r="S574" s="169"/>
      <c r="T574" s="169"/>
      <c r="U574" s="170"/>
    </row>
    <row r="575" spans="1:21" ht="20.100000000000001" customHeight="1">
      <c r="A575" s="201" t="s">
        <v>1557</v>
      </c>
      <c r="B575" s="183">
        <v>852669047571</v>
      </c>
      <c r="C575" s="179" t="s">
        <v>1369</v>
      </c>
      <c r="D575" s="215" t="s">
        <v>1554</v>
      </c>
      <c r="E575" s="198"/>
      <c r="F575" s="319">
        <v>45.99</v>
      </c>
      <c r="G575" s="198" t="s">
        <v>8444</v>
      </c>
      <c r="H575" s="201">
        <v>0</v>
      </c>
      <c r="I575" s="200">
        <v>41567</v>
      </c>
      <c r="J575" s="319">
        <f t="shared" si="9"/>
        <v>34.091500000000003</v>
      </c>
      <c r="K575" s="198"/>
      <c r="L575" s="198"/>
      <c r="M575" s="198" t="s">
        <v>2395</v>
      </c>
      <c r="N575" s="198"/>
      <c r="O575" s="198"/>
      <c r="P575" s="198"/>
      <c r="Q575" s="169"/>
      <c r="R575" s="169"/>
      <c r="S575" s="169"/>
      <c r="T575" s="169"/>
      <c r="U575" s="170"/>
    </row>
    <row r="576" spans="1:21" ht="20.100000000000001" customHeight="1">
      <c r="A576" s="201" t="s">
        <v>1558</v>
      </c>
      <c r="B576" s="183">
        <v>852669047588</v>
      </c>
      <c r="C576" s="179" t="s">
        <v>1370</v>
      </c>
      <c r="D576" s="215" t="s">
        <v>1554</v>
      </c>
      <c r="E576" s="198"/>
      <c r="F576" s="319">
        <v>45.99</v>
      </c>
      <c r="G576" s="198" t="s">
        <v>8444</v>
      </c>
      <c r="H576" s="201">
        <v>0</v>
      </c>
      <c r="I576" s="200">
        <v>41567</v>
      </c>
      <c r="J576" s="319">
        <f t="shared" si="9"/>
        <v>34.091500000000003</v>
      </c>
      <c r="K576" s="198"/>
      <c r="L576" s="198"/>
      <c r="M576" s="198" t="s">
        <v>2395</v>
      </c>
      <c r="N576" s="198"/>
      <c r="O576" s="198"/>
      <c r="P576" s="198"/>
      <c r="Q576" s="169"/>
      <c r="R576" s="169"/>
      <c r="S576" s="169"/>
      <c r="T576" s="169"/>
      <c r="U576" s="170"/>
    </row>
    <row r="577" spans="1:21" ht="20.100000000000001" customHeight="1">
      <c r="A577" s="201" t="s">
        <v>1476</v>
      </c>
      <c r="B577" s="183">
        <v>799491861688</v>
      </c>
      <c r="C577" s="179" t="s">
        <v>1400</v>
      </c>
      <c r="D577" s="215" t="s">
        <v>1477</v>
      </c>
      <c r="E577" s="321">
        <v>3</v>
      </c>
      <c r="F577" s="319">
        <v>13.89</v>
      </c>
      <c r="G577" s="198" t="s">
        <v>8444</v>
      </c>
      <c r="H577" s="201">
        <v>0</v>
      </c>
      <c r="I577" s="200">
        <v>41564</v>
      </c>
      <c r="J577" s="319">
        <f t="shared" si="9"/>
        <v>3.8064999999999998</v>
      </c>
      <c r="K577" s="198">
        <v>9.4117647058823533</v>
      </c>
      <c r="L577" s="198"/>
      <c r="M577" s="198" t="s">
        <v>2395</v>
      </c>
      <c r="N577" s="198"/>
      <c r="O577" s="198"/>
      <c r="P577" s="198"/>
      <c r="Q577" s="169"/>
      <c r="R577" s="169"/>
      <c r="S577" s="169"/>
      <c r="T577" s="169"/>
      <c r="U577" s="170"/>
    </row>
    <row r="578" spans="1:21" ht="20.100000000000001" customHeight="1">
      <c r="A578" s="201" t="s">
        <v>1478</v>
      </c>
      <c r="B578" s="183">
        <v>799491861695</v>
      </c>
      <c r="C578" s="179" t="s">
        <v>1401</v>
      </c>
      <c r="D578" s="215" t="s">
        <v>1477</v>
      </c>
      <c r="E578" s="324">
        <v>2</v>
      </c>
      <c r="F578" s="319">
        <v>13.89</v>
      </c>
      <c r="G578" s="198" t="s">
        <v>8444</v>
      </c>
      <c r="H578" s="199">
        <v>18</v>
      </c>
      <c r="I578" s="200">
        <v>41564</v>
      </c>
      <c r="J578" s="319">
        <f t="shared" si="9"/>
        <v>4.8064999999999998</v>
      </c>
      <c r="K578" s="198">
        <v>9.4117647058823533</v>
      </c>
      <c r="L578" s="198"/>
      <c r="M578" s="198" t="s">
        <v>2395</v>
      </c>
      <c r="N578" s="198"/>
      <c r="O578" s="198"/>
      <c r="P578" s="198"/>
      <c r="Q578" s="169"/>
      <c r="R578" s="169"/>
      <c r="S578" s="169"/>
      <c r="T578" s="169"/>
      <c r="U578" s="170"/>
    </row>
    <row r="579" spans="1:21" ht="20.100000000000001" customHeight="1">
      <c r="A579" s="201" t="s">
        <v>1479</v>
      </c>
      <c r="B579" s="183">
        <v>799491861701</v>
      </c>
      <c r="C579" s="179" t="s">
        <v>1402</v>
      </c>
      <c r="D579" s="215" t="s">
        <v>1477</v>
      </c>
      <c r="E579" s="198"/>
      <c r="F579" s="319">
        <v>26.99</v>
      </c>
      <c r="G579" s="198" t="s">
        <v>8444</v>
      </c>
      <c r="H579" s="201">
        <v>0</v>
      </c>
      <c r="I579" s="200">
        <v>41564</v>
      </c>
      <c r="J579" s="319">
        <f t="shared" si="9"/>
        <v>17.941499999999998</v>
      </c>
      <c r="K579" s="198"/>
      <c r="L579" s="198"/>
      <c r="M579" s="198" t="s">
        <v>2395</v>
      </c>
      <c r="N579" s="198"/>
      <c r="O579" s="198"/>
      <c r="P579" s="198"/>
      <c r="Q579" s="169"/>
      <c r="R579" s="169"/>
      <c r="S579" s="169"/>
      <c r="T579" s="169"/>
      <c r="U579" s="170"/>
    </row>
    <row r="580" spans="1:21" ht="20.100000000000001" customHeight="1">
      <c r="A580" s="202" t="s">
        <v>1480</v>
      </c>
      <c r="B580" s="183">
        <v>799491861718</v>
      </c>
      <c r="C580" s="179" t="s">
        <v>1403</v>
      </c>
      <c r="D580" s="215" t="s">
        <v>1477</v>
      </c>
      <c r="E580" s="324">
        <v>2</v>
      </c>
      <c r="F580" s="319">
        <v>14.99</v>
      </c>
      <c r="G580" s="198" t="s">
        <v>8444</v>
      </c>
      <c r="H580" s="199">
        <v>32</v>
      </c>
      <c r="I580" s="200">
        <v>41564</v>
      </c>
      <c r="J580" s="319">
        <f t="shared" si="9"/>
        <v>5.7415000000000003</v>
      </c>
      <c r="K580" s="198"/>
      <c r="L580" s="198"/>
      <c r="M580" s="198" t="s">
        <v>2395</v>
      </c>
      <c r="N580" s="198"/>
      <c r="O580" s="198"/>
      <c r="P580" s="198"/>
      <c r="Q580" s="169"/>
      <c r="R580" s="169"/>
      <c r="S580" s="169"/>
      <c r="T580" s="169"/>
      <c r="U580" s="170"/>
    </row>
    <row r="581" spans="1:21" ht="20.100000000000001" customHeight="1">
      <c r="A581" s="202" t="s">
        <v>1481</v>
      </c>
      <c r="B581" s="183">
        <v>799491861725</v>
      </c>
      <c r="C581" s="179" t="s">
        <v>1404</v>
      </c>
      <c r="D581" s="215" t="s">
        <v>1482</v>
      </c>
      <c r="E581" s="324">
        <v>2</v>
      </c>
      <c r="F581" s="319">
        <v>14.99</v>
      </c>
      <c r="G581" s="198" t="s">
        <v>8444</v>
      </c>
      <c r="H581" s="366">
        <v>309</v>
      </c>
      <c r="I581" s="200">
        <v>41564</v>
      </c>
      <c r="J581" s="319">
        <f t="shared" si="9"/>
        <v>5.7415000000000003</v>
      </c>
      <c r="K581" s="198"/>
      <c r="L581" s="198"/>
      <c r="M581" s="198" t="s">
        <v>2395</v>
      </c>
      <c r="N581" s="198"/>
      <c r="O581" s="198"/>
      <c r="P581" s="198"/>
      <c r="Q581" s="169"/>
      <c r="R581" s="169"/>
      <c r="S581" s="169"/>
      <c r="T581" s="169"/>
      <c r="U581" s="170"/>
    </row>
    <row r="582" spans="1:21" ht="20.100000000000001" customHeight="1">
      <c r="A582" s="201" t="s">
        <v>1483</v>
      </c>
      <c r="B582" s="183">
        <v>799491861732</v>
      </c>
      <c r="C582" s="179" t="s">
        <v>1405</v>
      </c>
      <c r="D582" s="215" t="s">
        <v>1482</v>
      </c>
      <c r="E582" s="324">
        <v>2.5</v>
      </c>
      <c r="F582" s="319">
        <v>14.941176470588236</v>
      </c>
      <c r="G582" s="198" t="s">
        <v>8444</v>
      </c>
      <c r="H582" s="199">
        <v>15</v>
      </c>
      <c r="I582" s="200">
        <v>41564</v>
      </c>
      <c r="J582" s="319">
        <f t="shared" si="9"/>
        <v>5.1999999999999993</v>
      </c>
      <c r="K582" s="198">
        <v>10.59</v>
      </c>
      <c r="L582" s="198"/>
      <c r="M582" s="198" t="s">
        <v>2395</v>
      </c>
      <c r="N582" s="198"/>
      <c r="O582" s="198"/>
      <c r="P582" s="198"/>
      <c r="Q582" s="169"/>
      <c r="R582" s="169"/>
      <c r="S582" s="169"/>
      <c r="T582" s="169"/>
      <c r="U582" s="170"/>
    </row>
    <row r="583" spans="1:21" ht="20.100000000000001" customHeight="1">
      <c r="A583" s="202" t="s">
        <v>1484</v>
      </c>
      <c r="B583" s="183">
        <v>799491861749</v>
      </c>
      <c r="C583" s="179" t="s">
        <v>1406</v>
      </c>
      <c r="D583" s="215" t="s">
        <v>1482</v>
      </c>
      <c r="E583" s="324">
        <v>2</v>
      </c>
      <c r="F583" s="319">
        <v>14.99</v>
      </c>
      <c r="G583" s="198" t="s">
        <v>8444</v>
      </c>
      <c r="H583" s="366">
        <v>44</v>
      </c>
      <c r="I583" s="200">
        <v>41564</v>
      </c>
      <c r="J583" s="319">
        <f t="shared" si="9"/>
        <v>5.7415000000000003</v>
      </c>
      <c r="K583" s="198"/>
      <c r="L583" s="198"/>
      <c r="M583" s="198" t="s">
        <v>2395</v>
      </c>
      <c r="N583" s="198"/>
      <c r="O583" s="198"/>
      <c r="P583" s="198"/>
      <c r="Q583" s="169"/>
      <c r="R583" s="169"/>
      <c r="S583" s="169"/>
      <c r="T583" s="169"/>
      <c r="U583" s="170"/>
    </row>
    <row r="584" spans="1:21" ht="20.100000000000001" customHeight="1">
      <c r="A584" s="201" t="s">
        <v>1485</v>
      </c>
      <c r="B584" s="183">
        <v>799491861756</v>
      </c>
      <c r="C584" s="179" t="s">
        <v>1407</v>
      </c>
      <c r="D584" s="215" t="s">
        <v>1482</v>
      </c>
      <c r="E584" s="324">
        <v>2</v>
      </c>
      <c r="F584" s="319">
        <v>13.89</v>
      </c>
      <c r="G584" s="198" t="s">
        <v>8444</v>
      </c>
      <c r="H584" s="199">
        <v>17</v>
      </c>
      <c r="I584" s="200">
        <v>41564</v>
      </c>
      <c r="J584" s="319">
        <f t="shared" si="9"/>
        <v>4.8064999999999998</v>
      </c>
      <c r="K584" s="198">
        <v>8.8235294117647065</v>
      </c>
      <c r="L584" s="198"/>
      <c r="M584" s="198" t="s">
        <v>2395</v>
      </c>
      <c r="N584" s="198"/>
      <c r="O584" s="198"/>
      <c r="P584" s="198"/>
      <c r="Q584" s="169"/>
      <c r="R584" s="169"/>
      <c r="S584" s="169"/>
      <c r="T584" s="169"/>
      <c r="U584" s="170"/>
    </row>
    <row r="585" spans="1:21" ht="20.100000000000001" customHeight="1">
      <c r="A585" s="201" t="s">
        <v>1486</v>
      </c>
      <c r="B585" s="183">
        <v>799491861763</v>
      </c>
      <c r="C585" s="179" t="s">
        <v>1408</v>
      </c>
      <c r="D585" s="215" t="s">
        <v>1487</v>
      </c>
      <c r="E585" s="198"/>
      <c r="F585" s="319">
        <v>14.99</v>
      </c>
      <c r="G585" s="198" t="s">
        <v>8444</v>
      </c>
      <c r="H585" s="201">
        <v>0</v>
      </c>
      <c r="I585" s="200">
        <v>41564</v>
      </c>
      <c r="J585" s="319">
        <f t="shared" si="9"/>
        <v>7.7415000000000003</v>
      </c>
      <c r="K585" s="198"/>
      <c r="L585" s="198"/>
      <c r="M585" s="198" t="s">
        <v>2395</v>
      </c>
      <c r="N585" s="198"/>
      <c r="O585" s="198"/>
      <c r="P585" s="198"/>
      <c r="Q585" s="169"/>
      <c r="R585" s="169"/>
      <c r="S585" s="169"/>
      <c r="T585" s="169"/>
      <c r="U585" s="170"/>
    </row>
    <row r="586" spans="1:21" ht="20.100000000000001" customHeight="1">
      <c r="A586" s="201" t="s">
        <v>1488</v>
      </c>
      <c r="B586" s="183">
        <v>799491861770</v>
      </c>
      <c r="C586" s="179" t="s">
        <v>1409</v>
      </c>
      <c r="D586" s="215" t="s">
        <v>1487</v>
      </c>
      <c r="E586" s="198"/>
      <c r="F586" s="319">
        <v>14.99</v>
      </c>
      <c r="G586" s="198" t="s">
        <v>8444</v>
      </c>
      <c r="H586" s="201">
        <v>0</v>
      </c>
      <c r="I586" s="200">
        <v>41564</v>
      </c>
      <c r="J586" s="319">
        <f t="shared" si="9"/>
        <v>7.7415000000000003</v>
      </c>
      <c r="K586" s="198"/>
      <c r="L586" s="198"/>
      <c r="M586" s="198" t="s">
        <v>2395</v>
      </c>
      <c r="N586" s="198"/>
      <c r="O586" s="198"/>
      <c r="P586" s="198"/>
      <c r="Q586" s="169"/>
      <c r="R586" s="169"/>
      <c r="S586" s="169"/>
      <c r="T586" s="169"/>
      <c r="U586" s="170"/>
    </row>
    <row r="587" spans="1:21" ht="20.100000000000001" customHeight="1">
      <c r="A587" s="201" t="s">
        <v>1489</v>
      </c>
      <c r="B587" s="183">
        <v>799491861787</v>
      </c>
      <c r="C587" s="179" t="s">
        <v>1410</v>
      </c>
      <c r="D587" s="215" t="s">
        <v>1487</v>
      </c>
      <c r="E587" s="321">
        <v>2</v>
      </c>
      <c r="F587" s="319">
        <v>11.89</v>
      </c>
      <c r="G587" s="198" t="s">
        <v>8444</v>
      </c>
      <c r="H587" s="201">
        <v>0</v>
      </c>
      <c r="I587" s="200">
        <v>41564</v>
      </c>
      <c r="J587" s="319">
        <f t="shared" si="9"/>
        <v>3.1065000000000005</v>
      </c>
      <c r="K587" s="198">
        <v>8.2352941176470598</v>
      </c>
      <c r="L587" s="198"/>
      <c r="M587" s="198" t="s">
        <v>2395</v>
      </c>
      <c r="N587" s="198"/>
      <c r="O587" s="198"/>
      <c r="P587" s="198"/>
      <c r="Q587" s="169"/>
      <c r="R587" s="169"/>
      <c r="S587" s="169"/>
      <c r="T587" s="169"/>
      <c r="U587" s="170"/>
    </row>
    <row r="588" spans="1:21" ht="20.100000000000001" customHeight="1">
      <c r="A588" s="201" t="s">
        <v>1490</v>
      </c>
      <c r="B588" s="183">
        <v>799491861794</v>
      </c>
      <c r="C588" s="179" t="s">
        <v>1411</v>
      </c>
      <c r="D588" s="215" t="s">
        <v>1491</v>
      </c>
      <c r="E588" s="198"/>
      <c r="F588" s="319">
        <v>14.99</v>
      </c>
      <c r="G588" s="198" t="s">
        <v>8444</v>
      </c>
      <c r="H588" s="201">
        <v>0</v>
      </c>
      <c r="I588" s="200">
        <v>41564</v>
      </c>
      <c r="J588" s="319">
        <f t="shared" ref="J588:J651" si="10">F588*0.85-5-E588</f>
        <v>7.7415000000000003</v>
      </c>
      <c r="K588" s="198"/>
      <c r="L588" s="198"/>
      <c r="M588" s="198" t="s">
        <v>2395</v>
      </c>
      <c r="N588" s="198"/>
      <c r="O588" s="198"/>
      <c r="P588" s="198"/>
      <c r="Q588" s="169"/>
      <c r="R588" s="169"/>
      <c r="S588" s="169"/>
      <c r="T588" s="169"/>
      <c r="U588" s="170"/>
    </row>
    <row r="589" spans="1:21" ht="20.100000000000001" customHeight="1">
      <c r="A589" s="201" t="s">
        <v>1492</v>
      </c>
      <c r="B589" s="183">
        <v>799491861800</v>
      </c>
      <c r="C589" s="179" t="s">
        <v>1412</v>
      </c>
      <c r="D589" s="215" t="s">
        <v>1491</v>
      </c>
      <c r="E589" s="198"/>
      <c r="F589" s="319">
        <v>14.99</v>
      </c>
      <c r="G589" s="198" t="s">
        <v>8444</v>
      </c>
      <c r="H589" s="201">
        <v>0</v>
      </c>
      <c r="I589" s="200">
        <v>41564</v>
      </c>
      <c r="J589" s="319">
        <f t="shared" si="10"/>
        <v>7.7415000000000003</v>
      </c>
      <c r="K589" s="198"/>
      <c r="L589" s="198"/>
      <c r="M589" s="198" t="s">
        <v>2395</v>
      </c>
      <c r="N589" s="198"/>
      <c r="O589" s="198"/>
      <c r="P589" s="198"/>
      <c r="Q589" s="169"/>
      <c r="R589" s="169"/>
      <c r="S589" s="169"/>
      <c r="T589" s="169"/>
      <c r="U589" s="170"/>
    </row>
    <row r="590" spans="1:21" ht="20.100000000000001" customHeight="1">
      <c r="A590" s="201" t="s">
        <v>1493</v>
      </c>
      <c r="B590" s="183">
        <v>799491861817</v>
      </c>
      <c r="C590" s="179" t="s">
        <v>1413</v>
      </c>
      <c r="D590" s="215" t="s">
        <v>1491</v>
      </c>
      <c r="E590" s="198"/>
      <c r="F590" s="319">
        <v>14.99</v>
      </c>
      <c r="G590" s="198" t="s">
        <v>8444</v>
      </c>
      <c r="H590" s="201">
        <v>0</v>
      </c>
      <c r="I590" s="200">
        <v>41564</v>
      </c>
      <c r="J590" s="319">
        <f t="shared" si="10"/>
        <v>7.7415000000000003</v>
      </c>
      <c r="K590" s="198"/>
      <c r="L590" s="198"/>
      <c r="M590" s="198" t="s">
        <v>2395</v>
      </c>
      <c r="N590" s="198"/>
      <c r="O590" s="198"/>
      <c r="P590" s="198"/>
      <c r="Q590" s="169"/>
      <c r="R590" s="169"/>
      <c r="S590" s="169"/>
      <c r="T590" s="169"/>
      <c r="U590" s="170"/>
    </row>
    <row r="591" spans="1:21" ht="20.100000000000001" customHeight="1">
      <c r="A591" s="201" t="s">
        <v>1494</v>
      </c>
      <c r="B591" s="183">
        <v>799491861824</v>
      </c>
      <c r="C591" s="179" t="s">
        <v>1414</v>
      </c>
      <c r="D591" s="215" t="s">
        <v>1495</v>
      </c>
      <c r="E591" s="321">
        <v>4</v>
      </c>
      <c r="F591" s="319">
        <v>14.941176470588236</v>
      </c>
      <c r="G591" s="198" t="s">
        <v>8444</v>
      </c>
      <c r="H591" s="201">
        <v>0</v>
      </c>
      <c r="I591" s="200">
        <v>41564</v>
      </c>
      <c r="J591" s="319">
        <f t="shared" si="10"/>
        <v>3.6999999999999993</v>
      </c>
      <c r="K591" s="198">
        <v>10.59</v>
      </c>
      <c r="L591" s="198"/>
      <c r="M591" s="198" t="s">
        <v>2395</v>
      </c>
      <c r="N591" s="198"/>
      <c r="O591" s="198"/>
      <c r="P591" s="198"/>
      <c r="Q591" s="169"/>
      <c r="R591" s="169"/>
      <c r="S591" s="169"/>
      <c r="T591" s="169"/>
      <c r="U591" s="170"/>
    </row>
    <row r="592" spans="1:21" ht="20.100000000000001" customHeight="1">
      <c r="A592" s="201" t="s">
        <v>1496</v>
      </c>
      <c r="B592" s="183">
        <v>799491861831</v>
      </c>
      <c r="C592" s="179" t="s">
        <v>1415</v>
      </c>
      <c r="D592" s="215" t="s">
        <v>1495</v>
      </c>
      <c r="E592" s="198"/>
      <c r="F592" s="319">
        <v>14.99</v>
      </c>
      <c r="G592" s="198" t="s">
        <v>8444</v>
      </c>
      <c r="H592" s="198">
        <v>0</v>
      </c>
      <c r="I592" s="200">
        <v>41564</v>
      </c>
      <c r="J592" s="319">
        <f t="shared" si="10"/>
        <v>7.7415000000000003</v>
      </c>
      <c r="K592" s="198"/>
      <c r="L592" s="198" t="s">
        <v>731</v>
      </c>
      <c r="M592" s="198" t="s">
        <v>2395</v>
      </c>
      <c r="N592" s="198"/>
      <c r="O592" s="198"/>
      <c r="P592" s="198"/>
      <c r="Q592" s="169"/>
      <c r="R592" s="169"/>
      <c r="S592" s="169"/>
      <c r="T592" s="169"/>
      <c r="U592" s="170"/>
    </row>
    <row r="593" spans="1:21" ht="20.100000000000001" customHeight="1">
      <c r="A593" s="201" t="s">
        <v>1497</v>
      </c>
      <c r="B593" s="183">
        <v>799491861848</v>
      </c>
      <c r="C593" s="179" t="s">
        <v>1416</v>
      </c>
      <c r="D593" s="215" t="s">
        <v>1495</v>
      </c>
      <c r="E593" s="198"/>
      <c r="F593" s="319">
        <v>14.99</v>
      </c>
      <c r="G593" s="198" t="s">
        <v>8444</v>
      </c>
      <c r="H593" s="198">
        <v>0</v>
      </c>
      <c r="I593" s="200">
        <v>41564</v>
      </c>
      <c r="J593" s="319">
        <f t="shared" si="10"/>
        <v>7.7415000000000003</v>
      </c>
      <c r="K593" s="198"/>
      <c r="L593" s="198" t="s">
        <v>731</v>
      </c>
      <c r="M593" s="198" t="s">
        <v>2395</v>
      </c>
      <c r="N593" s="198"/>
      <c r="O593" s="198"/>
      <c r="P593" s="198"/>
      <c r="Q593" s="169"/>
      <c r="R593" s="169"/>
      <c r="S593" s="169"/>
      <c r="T593" s="169"/>
      <c r="U593" s="170"/>
    </row>
    <row r="594" spans="1:21" ht="20.100000000000001" customHeight="1">
      <c r="A594" s="201" t="s">
        <v>1498</v>
      </c>
      <c r="B594" s="183">
        <v>799491861855</v>
      </c>
      <c r="C594" s="179" t="s">
        <v>1417</v>
      </c>
      <c r="D594" s="215" t="s">
        <v>1495</v>
      </c>
      <c r="E594" s="321">
        <v>3</v>
      </c>
      <c r="F594" s="319">
        <v>13.89</v>
      </c>
      <c r="G594" s="198" t="s">
        <v>8444</v>
      </c>
      <c r="H594" s="201">
        <v>0</v>
      </c>
      <c r="I594" s="200">
        <v>41564</v>
      </c>
      <c r="J594" s="319">
        <f t="shared" si="10"/>
        <v>3.8064999999999998</v>
      </c>
      <c r="K594" s="198">
        <v>9.4117647058823533</v>
      </c>
      <c r="L594" s="198"/>
      <c r="M594" s="198" t="s">
        <v>2395</v>
      </c>
      <c r="N594" s="198"/>
      <c r="O594" s="198"/>
      <c r="P594" s="198"/>
      <c r="Q594" s="169"/>
      <c r="R594" s="169"/>
      <c r="S594" s="169"/>
      <c r="T594" s="169"/>
      <c r="U594" s="170"/>
    </row>
    <row r="595" spans="1:21" ht="20.100000000000001" customHeight="1">
      <c r="A595" s="201" t="s">
        <v>1499</v>
      </c>
      <c r="B595" s="183">
        <v>799491861862</v>
      </c>
      <c r="C595" s="179" t="s">
        <v>1418</v>
      </c>
      <c r="D595" s="215" t="s">
        <v>1500</v>
      </c>
      <c r="E595" s="321">
        <v>6</v>
      </c>
      <c r="F595" s="319">
        <v>17.294117647058826</v>
      </c>
      <c r="G595" s="198" t="s">
        <v>8444</v>
      </c>
      <c r="H595" s="201">
        <v>0</v>
      </c>
      <c r="I595" s="200">
        <v>41564</v>
      </c>
      <c r="J595" s="319">
        <f t="shared" si="10"/>
        <v>3.7000000000000011</v>
      </c>
      <c r="K595" s="198">
        <v>12.89</v>
      </c>
      <c r="L595" s="198"/>
      <c r="M595" s="198" t="s">
        <v>2395</v>
      </c>
      <c r="N595" s="198"/>
      <c r="O595" s="198"/>
      <c r="P595" s="198"/>
      <c r="Q595" s="169"/>
      <c r="R595" s="169"/>
      <c r="S595" s="169"/>
      <c r="T595" s="169"/>
      <c r="U595" s="170"/>
    </row>
    <row r="596" spans="1:21" ht="20.100000000000001" customHeight="1">
      <c r="A596" s="201" t="s">
        <v>1501</v>
      </c>
      <c r="B596" s="183">
        <v>799491861879</v>
      </c>
      <c r="C596" s="179" t="s">
        <v>1419</v>
      </c>
      <c r="D596" s="215" t="s">
        <v>1500</v>
      </c>
      <c r="E596" s="321">
        <v>6</v>
      </c>
      <c r="F596" s="319">
        <v>17.294117647058826</v>
      </c>
      <c r="G596" s="198" t="s">
        <v>8444</v>
      </c>
      <c r="H596" s="201">
        <v>0</v>
      </c>
      <c r="I596" s="200">
        <v>41564</v>
      </c>
      <c r="J596" s="319">
        <f t="shared" si="10"/>
        <v>3.7000000000000011</v>
      </c>
      <c r="K596" s="198">
        <v>12.89</v>
      </c>
      <c r="L596" s="198"/>
      <c r="M596" s="198" t="s">
        <v>2395</v>
      </c>
      <c r="N596" s="198"/>
      <c r="O596" s="198"/>
      <c r="P596" s="198"/>
      <c r="Q596" s="169"/>
      <c r="R596" s="169"/>
      <c r="S596" s="169"/>
      <c r="T596" s="169"/>
      <c r="U596" s="170"/>
    </row>
    <row r="597" spans="1:21" ht="20.100000000000001" customHeight="1">
      <c r="A597" s="201" t="s">
        <v>1502</v>
      </c>
      <c r="B597" s="183">
        <v>799491861886</v>
      </c>
      <c r="C597" s="179" t="s">
        <v>1420</v>
      </c>
      <c r="D597" s="215" t="s">
        <v>1503</v>
      </c>
      <c r="E597" s="198"/>
      <c r="F597" s="319">
        <v>14.99</v>
      </c>
      <c r="G597" s="198" t="s">
        <v>8444</v>
      </c>
      <c r="H597" s="201">
        <v>0</v>
      </c>
      <c r="I597" s="200">
        <v>41564</v>
      </c>
      <c r="J597" s="319">
        <f t="shared" si="10"/>
        <v>7.7415000000000003</v>
      </c>
      <c r="K597" s="198"/>
      <c r="L597" s="198"/>
      <c r="M597" s="198" t="s">
        <v>2395</v>
      </c>
      <c r="N597" s="198"/>
      <c r="O597" s="198"/>
      <c r="P597" s="198"/>
      <c r="Q597" s="169"/>
      <c r="R597" s="169"/>
      <c r="S597" s="169"/>
      <c r="T597" s="169"/>
      <c r="U597" s="170"/>
    </row>
    <row r="598" spans="1:21" ht="20.100000000000001" customHeight="1">
      <c r="A598" s="202" t="s">
        <v>1504</v>
      </c>
      <c r="B598" s="183">
        <v>799491861893</v>
      </c>
      <c r="C598" s="179" t="s">
        <v>1421</v>
      </c>
      <c r="D598" s="215" t="s">
        <v>1503</v>
      </c>
      <c r="E598" s="321">
        <v>1</v>
      </c>
      <c r="F598" s="319">
        <v>14.99</v>
      </c>
      <c r="G598" s="198" t="s">
        <v>8444</v>
      </c>
      <c r="H598" s="201">
        <v>0</v>
      </c>
      <c r="I598" s="200">
        <v>41564</v>
      </c>
      <c r="J598" s="319">
        <f t="shared" si="10"/>
        <v>6.7415000000000003</v>
      </c>
      <c r="K598" s="198"/>
      <c r="L598" s="198"/>
      <c r="M598" s="198" t="s">
        <v>2395</v>
      </c>
      <c r="N598" s="198"/>
      <c r="O598" s="198"/>
      <c r="P598" s="198"/>
      <c r="Q598" s="169"/>
      <c r="R598" s="169"/>
      <c r="S598" s="169"/>
      <c r="T598" s="169"/>
      <c r="U598" s="170"/>
    </row>
    <row r="599" spans="1:21" ht="20.100000000000001" customHeight="1">
      <c r="A599" s="201" t="s">
        <v>1505</v>
      </c>
      <c r="B599" s="183">
        <v>799491861909</v>
      </c>
      <c r="C599" s="179" t="s">
        <v>1422</v>
      </c>
      <c r="D599" s="215" t="s">
        <v>1503</v>
      </c>
      <c r="E599" s="321">
        <v>2.5</v>
      </c>
      <c r="F599" s="319">
        <v>13.89</v>
      </c>
      <c r="G599" s="198" t="s">
        <v>8444</v>
      </c>
      <c r="H599" s="201">
        <v>0</v>
      </c>
      <c r="I599" s="200">
        <v>41564</v>
      </c>
      <c r="J599" s="319">
        <f t="shared" si="10"/>
        <v>4.3064999999999998</v>
      </c>
      <c r="K599" s="198">
        <v>8.8235294117647065</v>
      </c>
      <c r="L599" s="198"/>
      <c r="M599" s="198" t="s">
        <v>2395</v>
      </c>
      <c r="N599" s="198"/>
      <c r="O599" s="198"/>
      <c r="P599" s="198"/>
      <c r="Q599" s="169"/>
      <c r="R599" s="169"/>
      <c r="S599" s="169"/>
      <c r="T599" s="169"/>
      <c r="U599" s="170"/>
    </row>
    <row r="600" spans="1:21" ht="20.100000000000001" customHeight="1">
      <c r="A600" s="201" t="s">
        <v>1506</v>
      </c>
      <c r="B600" s="183">
        <v>799491861916</v>
      </c>
      <c r="C600" s="179" t="s">
        <v>1423</v>
      </c>
      <c r="D600" s="215" t="s">
        <v>1503</v>
      </c>
      <c r="E600" s="321">
        <v>2.5</v>
      </c>
      <c r="F600" s="319">
        <v>13.89</v>
      </c>
      <c r="G600" s="198" t="s">
        <v>8444</v>
      </c>
      <c r="H600" s="201">
        <v>0</v>
      </c>
      <c r="I600" s="200">
        <v>41564</v>
      </c>
      <c r="J600" s="319">
        <f t="shared" si="10"/>
        <v>4.3064999999999998</v>
      </c>
      <c r="K600" s="198">
        <v>8.8235294117647065</v>
      </c>
      <c r="L600" s="198"/>
      <c r="M600" s="198" t="s">
        <v>2395</v>
      </c>
      <c r="N600" s="198"/>
      <c r="O600" s="198"/>
      <c r="P600" s="198"/>
      <c r="Q600" s="169"/>
      <c r="R600" s="169"/>
      <c r="S600" s="169"/>
      <c r="T600" s="169"/>
      <c r="U600" s="170"/>
    </row>
    <row r="601" spans="1:21" ht="20.100000000000001" customHeight="1">
      <c r="A601" s="201" t="s">
        <v>1507</v>
      </c>
      <c r="B601" s="183">
        <v>799491861923</v>
      </c>
      <c r="C601" s="179" t="s">
        <v>1424</v>
      </c>
      <c r="D601" s="215" t="s">
        <v>1503</v>
      </c>
      <c r="E601" s="198"/>
      <c r="F601" s="319">
        <v>14.99</v>
      </c>
      <c r="G601" s="198" t="s">
        <v>8444</v>
      </c>
      <c r="H601" s="201">
        <v>0</v>
      </c>
      <c r="I601" s="200">
        <v>41564</v>
      </c>
      <c r="J601" s="319">
        <f t="shared" si="10"/>
        <v>7.7415000000000003</v>
      </c>
      <c r="K601" s="198"/>
      <c r="L601" s="198"/>
      <c r="M601" s="198" t="s">
        <v>2395</v>
      </c>
      <c r="N601" s="198"/>
      <c r="O601" s="198"/>
      <c r="P601" s="198"/>
      <c r="Q601" s="169"/>
      <c r="R601" s="169"/>
      <c r="S601" s="169"/>
      <c r="T601" s="169"/>
      <c r="U601" s="170"/>
    </row>
    <row r="602" spans="1:21" ht="20.100000000000001" customHeight="1">
      <c r="A602" s="201" t="s">
        <v>1508</v>
      </c>
      <c r="B602" s="183">
        <v>799491861930</v>
      </c>
      <c r="C602" s="179" t="s">
        <v>1425</v>
      </c>
      <c r="D602" s="215" t="s">
        <v>1509</v>
      </c>
      <c r="E602" s="198"/>
      <c r="F602" s="319">
        <v>14.99</v>
      </c>
      <c r="G602" s="198" t="s">
        <v>8444</v>
      </c>
      <c r="H602" s="201">
        <v>0</v>
      </c>
      <c r="I602" s="200">
        <v>41564</v>
      </c>
      <c r="J602" s="319">
        <f t="shared" si="10"/>
        <v>7.7415000000000003</v>
      </c>
      <c r="K602" s="198"/>
      <c r="L602" s="198"/>
      <c r="M602" s="198" t="s">
        <v>2395</v>
      </c>
      <c r="N602" s="198"/>
      <c r="O602" s="198"/>
      <c r="P602" s="198"/>
      <c r="Q602" s="169"/>
      <c r="R602" s="169"/>
      <c r="S602" s="169"/>
      <c r="T602" s="169"/>
      <c r="U602" s="170"/>
    </row>
    <row r="603" spans="1:21" ht="20.100000000000001" customHeight="1">
      <c r="A603" s="201" t="s">
        <v>1510</v>
      </c>
      <c r="B603" s="183">
        <v>799491861947</v>
      </c>
      <c r="C603" s="179" t="s">
        <v>1426</v>
      </c>
      <c r="D603" s="215" t="s">
        <v>1509</v>
      </c>
      <c r="E603" s="321">
        <v>4</v>
      </c>
      <c r="F603" s="319">
        <v>14.941176470588236</v>
      </c>
      <c r="G603" s="198" t="s">
        <v>8444</v>
      </c>
      <c r="H603" s="201">
        <v>0</v>
      </c>
      <c r="I603" s="200">
        <v>41564</v>
      </c>
      <c r="J603" s="319">
        <f t="shared" si="10"/>
        <v>3.6999999999999993</v>
      </c>
      <c r="K603" s="198">
        <v>10.59</v>
      </c>
      <c r="L603" s="198"/>
      <c r="M603" s="198" t="s">
        <v>2395</v>
      </c>
      <c r="N603" s="198"/>
      <c r="O603" s="198"/>
      <c r="P603" s="198"/>
      <c r="Q603" s="169"/>
      <c r="R603" s="169"/>
      <c r="S603" s="169"/>
      <c r="T603" s="169"/>
      <c r="U603" s="170"/>
    </row>
    <row r="604" spans="1:21" ht="20.100000000000001" customHeight="1">
      <c r="A604" s="201" t="s">
        <v>1511</v>
      </c>
      <c r="B604" s="183">
        <v>799491861954</v>
      </c>
      <c r="C604" s="179" t="s">
        <v>1427</v>
      </c>
      <c r="D604" s="215" t="s">
        <v>1509</v>
      </c>
      <c r="E604" s="321">
        <v>4</v>
      </c>
      <c r="F604" s="319">
        <v>14.941176470588236</v>
      </c>
      <c r="G604" s="198" t="s">
        <v>8444</v>
      </c>
      <c r="H604" s="201">
        <v>0</v>
      </c>
      <c r="I604" s="200">
        <v>41564</v>
      </c>
      <c r="J604" s="319">
        <f t="shared" si="10"/>
        <v>3.6999999999999993</v>
      </c>
      <c r="K604" s="198">
        <v>10.59</v>
      </c>
      <c r="L604" s="198"/>
      <c r="M604" s="198" t="s">
        <v>2395</v>
      </c>
      <c r="N604" s="198"/>
      <c r="O604" s="198"/>
      <c r="P604" s="198"/>
      <c r="Q604" s="169"/>
      <c r="R604" s="169"/>
      <c r="S604" s="169"/>
      <c r="T604" s="169"/>
      <c r="U604" s="170"/>
    </row>
    <row r="605" spans="1:21" ht="20.100000000000001" customHeight="1">
      <c r="A605" s="201" t="s">
        <v>1512</v>
      </c>
      <c r="B605" s="183">
        <v>799491861961</v>
      </c>
      <c r="C605" s="179" t="s">
        <v>1428</v>
      </c>
      <c r="D605" s="215" t="s">
        <v>1509</v>
      </c>
      <c r="E605" s="198"/>
      <c r="F605" s="319">
        <v>14.99</v>
      </c>
      <c r="G605" s="198" t="s">
        <v>8444</v>
      </c>
      <c r="H605" s="201">
        <v>0</v>
      </c>
      <c r="I605" s="200">
        <v>41564</v>
      </c>
      <c r="J605" s="319">
        <f t="shared" si="10"/>
        <v>7.7415000000000003</v>
      </c>
      <c r="K605" s="198"/>
      <c r="L605" s="198"/>
      <c r="M605" s="198" t="s">
        <v>2395</v>
      </c>
      <c r="N605" s="198"/>
      <c r="O605" s="198"/>
      <c r="P605" s="198"/>
      <c r="Q605" s="169"/>
      <c r="R605" s="169"/>
      <c r="S605" s="169"/>
      <c r="T605" s="169"/>
      <c r="U605" s="170"/>
    </row>
    <row r="606" spans="1:21" ht="20.100000000000001" customHeight="1">
      <c r="A606" s="201" t="s">
        <v>1531</v>
      </c>
      <c r="B606" s="183">
        <v>799491862135</v>
      </c>
      <c r="C606" s="179" t="s">
        <v>1429</v>
      </c>
      <c r="D606" s="215" t="s">
        <v>1532</v>
      </c>
      <c r="E606" s="198"/>
      <c r="F606" s="319">
        <v>16.990000000000002</v>
      </c>
      <c r="G606" s="198" t="s">
        <v>8444</v>
      </c>
      <c r="H606" s="201">
        <v>0</v>
      </c>
      <c r="I606" s="200">
        <v>41564</v>
      </c>
      <c r="J606" s="319">
        <f t="shared" si="10"/>
        <v>9.4415000000000013</v>
      </c>
      <c r="K606" s="198"/>
      <c r="L606" s="198"/>
      <c r="M606" s="198" t="s">
        <v>2395</v>
      </c>
      <c r="N606" s="198"/>
      <c r="O606" s="198"/>
      <c r="P606" s="198"/>
      <c r="Q606" s="169"/>
      <c r="R606" s="169"/>
      <c r="S606" s="169"/>
      <c r="T606" s="169"/>
      <c r="U606" s="170"/>
    </row>
    <row r="607" spans="1:21" ht="20.100000000000001" customHeight="1">
      <c r="A607" s="201" t="s">
        <v>1533</v>
      </c>
      <c r="B607" s="183">
        <v>799491862142</v>
      </c>
      <c r="C607" s="179" t="s">
        <v>1430</v>
      </c>
      <c r="D607" s="215" t="s">
        <v>1532</v>
      </c>
      <c r="E607" s="324">
        <v>4</v>
      </c>
      <c r="F607" s="319">
        <v>16.990000000000002</v>
      </c>
      <c r="G607" s="198" t="s">
        <v>8444</v>
      </c>
      <c r="H607" s="199">
        <v>12</v>
      </c>
      <c r="I607" s="200">
        <v>41564</v>
      </c>
      <c r="J607" s="319">
        <f t="shared" si="10"/>
        <v>5.4415000000000013</v>
      </c>
      <c r="K607" s="198"/>
      <c r="L607" s="198"/>
      <c r="M607" s="198" t="s">
        <v>2395</v>
      </c>
      <c r="N607" s="198"/>
      <c r="O607" s="198"/>
      <c r="P607" s="198"/>
      <c r="Q607" s="169"/>
      <c r="R607" s="169"/>
      <c r="S607" s="169"/>
      <c r="T607" s="169"/>
      <c r="U607" s="170"/>
    </row>
    <row r="608" spans="1:21" ht="20.100000000000001" customHeight="1">
      <c r="A608" s="201" t="s">
        <v>1534</v>
      </c>
      <c r="B608" s="183">
        <v>799491862159</v>
      </c>
      <c r="C608" s="179" t="s">
        <v>1431</v>
      </c>
      <c r="D608" s="215" t="s">
        <v>1532</v>
      </c>
      <c r="E608" s="321">
        <v>4</v>
      </c>
      <c r="F608" s="319">
        <v>16.990000000000002</v>
      </c>
      <c r="G608" s="198" t="s">
        <v>8444</v>
      </c>
      <c r="H608" s="201">
        <v>0</v>
      </c>
      <c r="I608" s="200">
        <v>41564</v>
      </c>
      <c r="J608" s="319">
        <f t="shared" si="10"/>
        <v>5.4415000000000013</v>
      </c>
      <c r="K608" s="198"/>
      <c r="L608" s="198"/>
      <c r="M608" s="198" t="s">
        <v>2395</v>
      </c>
      <c r="N608" s="198"/>
      <c r="O608" s="198"/>
      <c r="P608" s="198"/>
      <c r="Q608" s="169"/>
      <c r="R608" s="169"/>
      <c r="S608" s="169"/>
      <c r="T608" s="169"/>
      <c r="U608" s="170"/>
    </row>
    <row r="609" spans="1:21" ht="20.100000000000001" customHeight="1">
      <c r="A609" s="201" t="s">
        <v>1535</v>
      </c>
      <c r="B609" s="183">
        <v>799491862166</v>
      </c>
      <c r="C609" s="179" t="s">
        <v>1432</v>
      </c>
      <c r="D609" s="215" t="s">
        <v>1532</v>
      </c>
      <c r="E609" s="321">
        <v>4</v>
      </c>
      <c r="F609" s="319">
        <v>16.990000000000002</v>
      </c>
      <c r="G609" s="198" t="s">
        <v>8444</v>
      </c>
      <c r="H609" s="201">
        <v>0</v>
      </c>
      <c r="I609" s="200">
        <v>41564</v>
      </c>
      <c r="J609" s="319">
        <f t="shared" si="10"/>
        <v>5.4415000000000013</v>
      </c>
      <c r="K609" s="198"/>
      <c r="L609" s="198"/>
      <c r="M609" s="198" t="s">
        <v>2395</v>
      </c>
      <c r="N609" s="198"/>
      <c r="O609" s="198"/>
      <c r="P609" s="198"/>
      <c r="Q609" s="169"/>
      <c r="R609" s="169"/>
      <c r="S609" s="169"/>
      <c r="T609" s="169"/>
      <c r="U609" s="170"/>
    </row>
    <row r="610" spans="1:21" ht="20.100000000000001" customHeight="1">
      <c r="A610" s="201" t="s">
        <v>1536</v>
      </c>
      <c r="B610" s="183">
        <v>799491862173</v>
      </c>
      <c r="C610" s="179" t="s">
        <v>1433</v>
      </c>
      <c r="D610" s="215" t="s">
        <v>1532</v>
      </c>
      <c r="E610" s="321">
        <v>4</v>
      </c>
      <c r="F610" s="319">
        <v>16.990000000000002</v>
      </c>
      <c r="G610" s="198" t="s">
        <v>8444</v>
      </c>
      <c r="H610" s="201">
        <v>0</v>
      </c>
      <c r="I610" s="200">
        <v>41564</v>
      </c>
      <c r="J610" s="319">
        <f t="shared" si="10"/>
        <v>5.4415000000000013</v>
      </c>
      <c r="K610" s="198"/>
      <c r="L610" s="198"/>
      <c r="M610" s="198" t="s">
        <v>2395</v>
      </c>
      <c r="N610" s="198"/>
      <c r="O610" s="198"/>
      <c r="P610" s="198"/>
      <c r="Q610" s="169"/>
      <c r="R610" s="169"/>
      <c r="S610" s="169"/>
      <c r="T610" s="169"/>
      <c r="U610" s="170"/>
    </row>
    <row r="611" spans="1:21" ht="20.100000000000001" customHeight="1">
      <c r="A611" s="201" t="s">
        <v>1537</v>
      </c>
      <c r="B611" s="183">
        <v>799491862180</v>
      </c>
      <c r="C611" s="179" t="s">
        <v>1434</v>
      </c>
      <c r="D611" s="215" t="s">
        <v>1532</v>
      </c>
      <c r="E611" s="321">
        <v>4</v>
      </c>
      <c r="F611" s="319">
        <v>16.990000000000002</v>
      </c>
      <c r="G611" s="198" t="s">
        <v>8444</v>
      </c>
      <c r="H611" s="201">
        <v>0</v>
      </c>
      <c r="I611" s="200">
        <v>41564</v>
      </c>
      <c r="J611" s="319">
        <f t="shared" si="10"/>
        <v>5.4415000000000013</v>
      </c>
      <c r="K611" s="198"/>
      <c r="L611" s="198"/>
      <c r="M611" s="198" t="s">
        <v>2395</v>
      </c>
      <c r="N611" s="198"/>
      <c r="O611" s="198"/>
      <c r="P611" s="198"/>
      <c r="Q611" s="169"/>
      <c r="R611" s="169"/>
      <c r="S611" s="169"/>
      <c r="T611" s="169"/>
      <c r="U611" s="170"/>
    </row>
    <row r="612" spans="1:21" ht="20.100000000000001" customHeight="1">
      <c r="A612" s="201" t="s">
        <v>1559</v>
      </c>
      <c r="B612" s="183">
        <v>852669047595</v>
      </c>
      <c r="C612" s="179" t="s">
        <v>1435</v>
      </c>
      <c r="D612" s="215" t="s">
        <v>1560</v>
      </c>
      <c r="E612" s="198"/>
      <c r="F612" s="319">
        <v>26.99</v>
      </c>
      <c r="G612" s="198" t="s">
        <v>8444</v>
      </c>
      <c r="H612" s="201">
        <v>0</v>
      </c>
      <c r="I612" s="200">
        <v>41567</v>
      </c>
      <c r="J612" s="319">
        <f t="shared" si="10"/>
        <v>17.941499999999998</v>
      </c>
      <c r="K612" s="198"/>
      <c r="L612" s="198"/>
      <c r="M612" s="198" t="s">
        <v>2395</v>
      </c>
      <c r="N612" s="198"/>
      <c r="O612" s="198"/>
      <c r="P612" s="198"/>
      <c r="Q612" s="169"/>
      <c r="R612" s="169"/>
      <c r="S612" s="169"/>
      <c r="T612" s="169"/>
      <c r="U612" s="170"/>
    </row>
    <row r="613" spans="1:21" ht="20.100000000000001" customHeight="1">
      <c r="A613" s="201" t="s">
        <v>1561</v>
      </c>
      <c r="B613" s="183">
        <v>852669047601</v>
      </c>
      <c r="C613" s="179" t="s">
        <v>1436</v>
      </c>
      <c r="D613" s="215" t="s">
        <v>1560</v>
      </c>
      <c r="E613" s="198"/>
      <c r="F613" s="319">
        <v>26.99</v>
      </c>
      <c r="G613" s="198" t="s">
        <v>8444</v>
      </c>
      <c r="H613" s="201">
        <v>0</v>
      </c>
      <c r="I613" s="200">
        <v>41567</v>
      </c>
      <c r="J613" s="319">
        <f t="shared" si="10"/>
        <v>17.941499999999998</v>
      </c>
      <c r="K613" s="198"/>
      <c r="L613" s="198"/>
      <c r="M613" s="198" t="s">
        <v>2395</v>
      </c>
      <c r="N613" s="198"/>
      <c r="O613" s="198"/>
      <c r="P613" s="198"/>
      <c r="Q613" s="169"/>
      <c r="R613" s="169"/>
      <c r="S613" s="169"/>
      <c r="T613" s="169"/>
      <c r="U613" s="170"/>
    </row>
    <row r="614" spans="1:21" ht="20.100000000000001" customHeight="1">
      <c r="A614" s="201" t="s">
        <v>1562</v>
      </c>
      <c r="B614" s="183">
        <v>852669047618</v>
      </c>
      <c r="C614" s="179" t="s">
        <v>1437</v>
      </c>
      <c r="D614" s="215" t="s">
        <v>1560</v>
      </c>
      <c r="E614" s="198"/>
      <c r="F614" s="319">
        <v>26.99</v>
      </c>
      <c r="G614" s="198" t="s">
        <v>8444</v>
      </c>
      <c r="H614" s="201">
        <v>0</v>
      </c>
      <c r="I614" s="200">
        <v>41567</v>
      </c>
      <c r="J614" s="319">
        <f t="shared" si="10"/>
        <v>17.941499999999998</v>
      </c>
      <c r="K614" s="198"/>
      <c r="L614" s="198"/>
      <c r="M614" s="198" t="s">
        <v>2395</v>
      </c>
      <c r="N614" s="198"/>
      <c r="O614" s="198"/>
      <c r="P614" s="198"/>
      <c r="Q614" s="169"/>
      <c r="R614" s="169"/>
      <c r="S614" s="169"/>
      <c r="T614" s="169"/>
      <c r="U614" s="170"/>
    </row>
    <row r="615" spans="1:21" ht="20.100000000000001" customHeight="1">
      <c r="A615" s="201" t="s">
        <v>1563</v>
      </c>
      <c r="B615" s="183">
        <v>852669047625</v>
      </c>
      <c r="C615" s="179" t="s">
        <v>1438</v>
      </c>
      <c r="D615" s="215" t="s">
        <v>1560</v>
      </c>
      <c r="E615" s="198"/>
      <c r="F615" s="319">
        <v>26.99</v>
      </c>
      <c r="G615" s="198" t="s">
        <v>8444</v>
      </c>
      <c r="H615" s="201">
        <v>0</v>
      </c>
      <c r="I615" s="200">
        <v>41567</v>
      </c>
      <c r="J615" s="319">
        <f t="shared" si="10"/>
        <v>17.941499999999998</v>
      </c>
      <c r="K615" s="198"/>
      <c r="L615" s="198"/>
      <c r="M615" s="198" t="s">
        <v>2395</v>
      </c>
      <c r="N615" s="198"/>
      <c r="O615" s="198"/>
      <c r="P615" s="198"/>
      <c r="Q615" s="169"/>
      <c r="R615" s="169"/>
      <c r="S615" s="169"/>
      <c r="T615" s="169"/>
      <c r="U615" s="170"/>
    </row>
    <row r="616" spans="1:21" ht="20.100000000000001" customHeight="1">
      <c r="A616" s="201" t="s">
        <v>1564</v>
      </c>
      <c r="B616" s="183">
        <v>852669047632</v>
      </c>
      <c r="C616" s="179" t="s">
        <v>1439</v>
      </c>
      <c r="D616" s="215" t="s">
        <v>1560</v>
      </c>
      <c r="E616" s="198"/>
      <c r="F616" s="319">
        <v>26.99</v>
      </c>
      <c r="G616" s="198" t="s">
        <v>8444</v>
      </c>
      <c r="H616" s="201">
        <v>0</v>
      </c>
      <c r="I616" s="200">
        <v>41567</v>
      </c>
      <c r="J616" s="319">
        <f t="shared" si="10"/>
        <v>17.941499999999998</v>
      </c>
      <c r="K616" s="198"/>
      <c r="L616" s="198"/>
      <c r="M616" s="198" t="s">
        <v>2395</v>
      </c>
      <c r="N616" s="198"/>
      <c r="O616" s="198"/>
      <c r="P616" s="198"/>
      <c r="Q616" s="169"/>
      <c r="R616" s="169"/>
      <c r="S616" s="169"/>
      <c r="T616" s="169"/>
      <c r="U616" s="170"/>
    </row>
    <row r="617" spans="1:21" ht="20.100000000000001" customHeight="1">
      <c r="A617" s="201" t="s">
        <v>1565</v>
      </c>
      <c r="B617" s="183">
        <v>852669047649</v>
      </c>
      <c r="C617" s="179" t="s">
        <v>1440</v>
      </c>
      <c r="D617" s="215" t="s">
        <v>1560</v>
      </c>
      <c r="E617" s="198"/>
      <c r="F617" s="319">
        <v>26.99</v>
      </c>
      <c r="G617" s="198" t="s">
        <v>8444</v>
      </c>
      <c r="H617" s="201">
        <v>0</v>
      </c>
      <c r="I617" s="200">
        <v>41567</v>
      </c>
      <c r="J617" s="319">
        <f t="shared" si="10"/>
        <v>17.941499999999998</v>
      </c>
      <c r="K617" s="198"/>
      <c r="L617" s="198"/>
      <c r="M617" s="198" t="s">
        <v>2395</v>
      </c>
      <c r="N617" s="198"/>
      <c r="O617" s="198"/>
      <c r="P617" s="198"/>
      <c r="Q617" s="169"/>
      <c r="R617" s="169"/>
      <c r="S617" s="169"/>
      <c r="T617" s="169"/>
      <c r="U617" s="170"/>
    </row>
    <row r="618" spans="1:21" ht="20.100000000000001" customHeight="1">
      <c r="A618" s="201" t="s">
        <v>1566</v>
      </c>
      <c r="B618" s="183">
        <v>852669047656</v>
      </c>
      <c r="C618" s="179" t="s">
        <v>1441</v>
      </c>
      <c r="D618" s="215" t="s">
        <v>1560</v>
      </c>
      <c r="E618" s="198"/>
      <c r="F618" s="319">
        <v>26.99</v>
      </c>
      <c r="G618" s="198" t="s">
        <v>8444</v>
      </c>
      <c r="H618" s="201">
        <v>0</v>
      </c>
      <c r="I618" s="200">
        <v>41567</v>
      </c>
      <c r="J618" s="319">
        <f t="shared" si="10"/>
        <v>17.941499999999998</v>
      </c>
      <c r="K618" s="198"/>
      <c r="L618" s="198"/>
      <c r="M618" s="198" t="s">
        <v>2395</v>
      </c>
      <c r="N618" s="198"/>
      <c r="O618" s="198"/>
      <c r="P618" s="198"/>
      <c r="Q618" s="169"/>
      <c r="R618" s="169"/>
      <c r="S618" s="169"/>
      <c r="T618" s="169"/>
      <c r="U618" s="170"/>
    </row>
    <row r="619" spans="1:21" ht="20.100000000000001" customHeight="1">
      <c r="A619" s="201" t="s">
        <v>1567</v>
      </c>
      <c r="B619" s="183">
        <v>852669047663</v>
      </c>
      <c r="C619" s="179" t="s">
        <v>1442</v>
      </c>
      <c r="D619" s="215" t="s">
        <v>1560</v>
      </c>
      <c r="E619" s="198"/>
      <c r="F619" s="319">
        <v>26.99</v>
      </c>
      <c r="G619" s="198" t="s">
        <v>8444</v>
      </c>
      <c r="H619" s="201">
        <v>0</v>
      </c>
      <c r="I619" s="200">
        <v>41567</v>
      </c>
      <c r="J619" s="319">
        <f t="shared" si="10"/>
        <v>17.941499999999998</v>
      </c>
      <c r="K619" s="198"/>
      <c r="L619" s="198"/>
      <c r="M619" s="198" t="s">
        <v>2395</v>
      </c>
      <c r="N619" s="198"/>
      <c r="O619" s="198"/>
      <c r="P619" s="198"/>
      <c r="Q619" s="169"/>
      <c r="R619" s="169"/>
      <c r="S619" s="169"/>
      <c r="T619" s="169"/>
      <c r="U619" s="170"/>
    </row>
    <row r="620" spans="1:21" ht="20.100000000000001" customHeight="1">
      <c r="A620" s="201" t="s">
        <v>1568</v>
      </c>
      <c r="B620" s="183">
        <v>852669047670</v>
      </c>
      <c r="C620" s="179" t="s">
        <v>1443</v>
      </c>
      <c r="D620" s="215" t="s">
        <v>1569</v>
      </c>
      <c r="E620" s="198"/>
      <c r="F620" s="319">
        <v>26.99</v>
      </c>
      <c r="G620" s="198" t="s">
        <v>8444</v>
      </c>
      <c r="H620" s="201">
        <v>0</v>
      </c>
      <c r="I620" s="200">
        <v>41567</v>
      </c>
      <c r="J620" s="319">
        <f t="shared" si="10"/>
        <v>17.941499999999998</v>
      </c>
      <c r="K620" s="198"/>
      <c r="L620" s="198"/>
      <c r="M620" s="198" t="s">
        <v>2395</v>
      </c>
      <c r="N620" s="198"/>
      <c r="O620" s="198"/>
      <c r="P620" s="198"/>
      <c r="Q620" s="169"/>
      <c r="R620" s="169"/>
      <c r="S620" s="169"/>
      <c r="T620" s="169"/>
      <c r="U620" s="170"/>
    </row>
    <row r="621" spans="1:21" ht="20.100000000000001" customHeight="1">
      <c r="A621" s="201" t="s">
        <v>1570</v>
      </c>
      <c r="B621" s="183">
        <v>852669047687</v>
      </c>
      <c r="C621" s="179" t="s">
        <v>1444</v>
      </c>
      <c r="D621" s="215" t="s">
        <v>1569</v>
      </c>
      <c r="E621" s="321"/>
      <c r="F621" s="319">
        <v>26.99</v>
      </c>
      <c r="G621" s="198" t="s">
        <v>8444</v>
      </c>
      <c r="H621" s="201">
        <v>0</v>
      </c>
      <c r="I621" s="200">
        <v>41567</v>
      </c>
      <c r="J621" s="319">
        <f t="shared" si="10"/>
        <v>17.941499999999998</v>
      </c>
      <c r="K621" s="198"/>
      <c r="L621" s="198"/>
      <c r="M621" s="198" t="s">
        <v>2395</v>
      </c>
      <c r="N621" s="198"/>
      <c r="O621" s="198"/>
      <c r="P621" s="198"/>
      <c r="Q621" s="169"/>
      <c r="R621" s="169"/>
      <c r="S621" s="169"/>
      <c r="T621" s="169"/>
      <c r="U621" s="170"/>
    </row>
    <row r="622" spans="1:21" ht="20.100000000000001" customHeight="1">
      <c r="A622" s="201" t="s">
        <v>1571</v>
      </c>
      <c r="B622" s="183">
        <v>852669047694</v>
      </c>
      <c r="C622" s="179" t="s">
        <v>1445</v>
      </c>
      <c r="D622" s="215" t="s">
        <v>1569</v>
      </c>
      <c r="E622" s="321">
        <v>5</v>
      </c>
      <c r="F622" s="319">
        <v>16.117647058823529</v>
      </c>
      <c r="G622" s="198" t="s">
        <v>8444</v>
      </c>
      <c r="H622" s="201">
        <v>0</v>
      </c>
      <c r="I622" s="200">
        <v>41567</v>
      </c>
      <c r="J622" s="319">
        <f t="shared" si="10"/>
        <v>3.6999999999999993</v>
      </c>
      <c r="K622" s="198">
        <v>11.790000000000001</v>
      </c>
      <c r="L622" s="198"/>
      <c r="M622" s="198" t="s">
        <v>2395</v>
      </c>
      <c r="N622" s="198"/>
      <c r="O622" s="198"/>
      <c r="P622" s="198"/>
      <c r="Q622" s="169"/>
      <c r="R622" s="169"/>
      <c r="S622" s="169"/>
      <c r="T622" s="169"/>
      <c r="U622" s="170"/>
    </row>
    <row r="623" spans="1:21" ht="20.100000000000001" customHeight="1">
      <c r="A623" s="201" t="s">
        <v>1572</v>
      </c>
      <c r="B623" s="183">
        <v>852669047700</v>
      </c>
      <c r="C623" s="179" t="s">
        <v>1446</v>
      </c>
      <c r="D623" s="215" t="s">
        <v>1569</v>
      </c>
      <c r="E623" s="321">
        <v>5</v>
      </c>
      <c r="F623" s="319">
        <v>16.117647058823529</v>
      </c>
      <c r="G623" s="198" t="s">
        <v>8444</v>
      </c>
      <c r="H623" s="201">
        <v>0</v>
      </c>
      <c r="I623" s="200">
        <v>41567</v>
      </c>
      <c r="J623" s="319">
        <f t="shared" si="10"/>
        <v>3.6999999999999993</v>
      </c>
      <c r="K623" s="198">
        <v>11.790000000000001</v>
      </c>
      <c r="L623" s="198"/>
      <c r="M623" s="198" t="s">
        <v>2395</v>
      </c>
      <c r="N623" s="198"/>
      <c r="O623" s="198"/>
      <c r="P623" s="198"/>
      <c r="Q623" s="169"/>
      <c r="R623" s="169"/>
      <c r="S623" s="169"/>
      <c r="T623" s="169"/>
      <c r="U623" s="170"/>
    </row>
    <row r="624" spans="1:21" ht="20.100000000000001" customHeight="1">
      <c r="A624" s="201" t="s">
        <v>1573</v>
      </c>
      <c r="B624" s="183">
        <v>852669047717</v>
      </c>
      <c r="C624" s="179" t="s">
        <v>1447</v>
      </c>
      <c r="D624" s="215" t="s">
        <v>1569</v>
      </c>
      <c r="E624" s="321">
        <v>5</v>
      </c>
      <c r="F624" s="319">
        <v>16.117647058823529</v>
      </c>
      <c r="G624" s="198" t="s">
        <v>8444</v>
      </c>
      <c r="H624" s="201">
        <v>0</v>
      </c>
      <c r="I624" s="200">
        <v>41567</v>
      </c>
      <c r="J624" s="319">
        <f t="shared" si="10"/>
        <v>3.6999999999999993</v>
      </c>
      <c r="K624" s="198">
        <v>11.790000000000001</v>
      </c>
      <c r="L624" s="198"/>
      <c r="M624" s="198" t="s">
        <v>2395</v>
      </c>
      <c r="N624" s="198"/>
      <c r="O624" s="198"/>
      <c r="P624" s="198"/>
      <c r="Q624" s="169"/>
      <c r="R624" s="169"/>
      <c r="S624" s="169"/>
      <c r="T624" s="169"/>
      <c r="U624" s="170"/>
    </row>
    <row r="625" spans="1:21" ht="20.100000000000001" customHeight="1">
      <c r="A625" s="201" t="s">
        <v>1574</v>
      </c>
      <c r="B625" s="183">
        <v>852669047724</v>
      </c>
      <c r="C625" s="179" t="s">
        <v>1448</v>
      </c>
      <c r="D625" s="215" t="s">
        <v>1569</v>
      </c>
      <c r="E625" s="198"/>
      <c r="F625" s="319">
        <v>26.99</v>
      </c>
      <c r="G625" s="198" t="s">
        <v>8444</v>
      </c>
      <c r="H625" s="201">
        <v>0</v>
      </c>
      <c r="I625" s="200">
        <v>41567</v>
      </c>
      <c r="J625" s="319">
        <f t="shared" si="10"/>
        <v>17.941499999999998</v>
      </c>
      <c r="K625" s="198"/>
      <c r="L625" s="198"/>
      <c r="M625" s="198" t="s">
        <v>2395</v>
      </c>
      <c r="N625" s="198"/>
      <c r="O625" s="198"/>
      <c r="P625" s="198"/>
      <c r="Q625" s="169"/>
      <c r="R625" s="169"/>
      <c r="S625" s="169"/>
      <c r="T625" s="169"/>
      <c r="U625" s="170"/>
    </row>
    <row r="626" spans="1:21" ht="20.100000000000001" customHeight="1">
      <c r="A626" s="202" t="s">
        <v>1538</v>
      </c>
      <c r="B626" s="183">
        <v>799491862197</v>
      </c>
      <c r="C626" s="179" t="s">
        <v>1449</v>
      </c>
      <c r="D626" s="215" t="s">
        <v>1539</v>
      </c>
      <c r="E626" s="321">
        <v>11</v>
      </c>
      <c r="F626" s="319">
        <v>29.058823529411764</v>
      </c>
      <c r="G626" s="198" t="s">
        <v>8444</v>
      </c>
      <c r="H626" s="201">
        <v>0</v>
      </c>
      <c r="I626" s="200">
        <v>41564</v>
      </c>
      <c r="J626" s="319">
        <f t="shared" si="10"/>
        <v>8.6999999999999993</v>
      </c>
      <c r="K626" s="198">
        <v>18.79</v>
      </c>
      <c r="L626" s="198"/>
      <c r="M626" s="198" t="s">
        <v>2395</v>
      </c>
      <c r="N626" s="198"/>
      <c r="O626" s="198"/>
      <c r="P626" s="198"/>
      <c r="Q626" s="169"/>
      <c r="R626" s="169"/>
      <c r="S626" s="169"/>
      <c r="T626" s="169"/>
      <c r="U626" s="170"/>
    </row>
    <row r="627" spans="1:21" ht="20.100000000000001" customHeight="1">
      <c r="A627" s="201" t="s">
        <v>1540</v>
      </c>
      <c r="B627" s="183">
        <v>799491862203</v>
      </c>
      <c r="C627" s="179" t="s">
        <v>1450</v>
      </c>
      <c r="D627" s="215" t="s">
        <v>1539</v>
      </c>
      <c r="E627" s="321">
        <v>4.5</v>
      </c>
      <c r="F627" s="319">
        <v>15.529411764705882</v>
      </c>
      <c r="G627" s="198" t="s">
        <v>8444</v>
      </c>
      <c r="H627" s="201">
        <v>0</v>
      </c>
      <c r="I627" s="200">
        <v>41564</v>
      </c>
      <c r="J627" s="319">
        <f t="shared" si="10"/>
        <v>3.6999999999999993</v>
      </c>
      <c r="K627" s="198">
        <v>11.19</v>
      </c>
      <c r="L627" s="198"/>
      <c r="M627" s="198" t="s">
        <v>2395</v>
      </c>
      <c r="N627" s="198"/>
      <c r="O627" s="198"/>
      <c r="P627" s="198"/>
      <c r="Q627" s="169"/>
      <c r="R627" s="169"/>
      <c r="S627" s="169"/>
      <c r="T627" s="169"/>
      <c r="U627" s="170"/>
    </row>
    <row r="628" spans="1:21" ht="20.100000000000001" customHeight="1">
      <c r="A628" s="202" t="s">
        <v>1541</v>
      </c>
      <c r="B628" s="183">
        <v>799491862241</v>
      </c>
      <c r="C628" s="179" t="s">
        <v>1451</v>
      </c>
      <c r="D628" s="215" t="s">
        <v>1539</v>
      </c>
      <c r="E628" s="321">
        <v>4.5</v>
      </c>
      <c r="F628" s="319">
        <v>15.529411764705882</v>
      </c>
      <c r="G628" s="198" t="s">
        <v>8444</v>
      </c>
      <c r="H628" s="201">
        <v>0</v>
      </c>
      <c r="I628" s="200">
        <v>41564</v>
      </c>
      <c r="J628" s="319">
        <f t="shared" si="10"/>
        <v>3.6999999999999993</v>
      </c>
      <c r="K628" s="198">
        <v>11.19</v>
      </c>
      <c r="L628" s="198"/>
      <c r="M628" s="198" t="s">
        <v>2395</v>
      </c>
      <c r="N628" s="198"/>
      <c r="O628" s="198"/>
      <c r="P628" s="198"/>
      <c r="Q628" s="169"/>
      <c r="R628" s="169"/>
      <c r="S628" s="169"/>
      <c r="T628" s="169"/>
      <c r="U628" s="170"/>
    </row>
    <row r="629" spans="1:21" ht="20.100000000000001" customHeight="1">
      <c r="A629" s="201" t="s">
        <v>1542</v>
      </c>
      <c r="B629" s="183">
        <v>799491862272</v>
      </c>
      <c r="C629" s="179" t="s">
        <v>1452</v>
      </c>
      <c r="D629" s="215" t="s">
        <v>1539</v>
      </c>
      <c r="E629" s="321">
        <v>4.5</v>
      </c>
      <c r="F629" s="319">
        <v>15.529411764705882</v>
      </c>
      <c r="G629" s="198" t="s">
        <v>8444</v>
      </c>
      <c r="H629" s="201">
        <v>0</v>
      </c>
      <c r="I629" s="200">
        <v>41564</v>
      </c>
      <c r="J629" s="319">
        <f t="shared" si="10"/>
        <v>3.6999999999999993</v>
      </c>
      <c r="K629" s="198">
        <v>11.19</v>
      </c>
      <c r="L629" s="198"/>
      <c r="M629" s="198" t="s">
        <v>2395</v>
      </c>
      <c r="N629" s="198"/>
      <c r="O629" s="198"/>
      <c r="P629" s="198"/>
      <c r="Q629" s="169"/>
      <c r="R629" s="169"/>
      <c r="S629" s="169"/>
      <c r="T629" s="169"/>
      <c r="U629" s="170"/>
    </row>
    <row r="630" spans="1:21" ht="20.100000000000001" customHeight="1">
      <c r="A630" s="201" t="s">
        <v>1543</v>
      </c>
      <c r="B630" s="183"/>
      <c r="C630" s="179" t="s">
        <v>2477</v>
      </c>
      <c r="D630" s="215" t="s">
        <v>1539</v>
      </c>
      <c r="E630" s="198">
        <v>9</v>
      </c>
      <c r="F630" s="319">
        <v>22</v>
      </c>
      <c r="G630" s="198" t="s">
        <v>8444</v>
      </c>
      <c r="H630" s="201">
        <v>0</v>
      </c>
      <c r="I630" s="200">
        <v>41564</v>
      </c>
      <c r="J630" s="319">
        <f t="shared" si="10"/>
        <v>4.6999999999999993</v>
      </c>
      <c r="K630" s="198">
        <v>16.489999999999998</v>
      </c>
      <c r="L630" s="198"/>
      <c r="M630" s="198" t="s">
        <v>2395</v>
      </c>
      <c r="N630" s="198"/>
      <c r="O630" s="198"/>
      <c r="P630" s="198"/>
      <c r="Q630" s="169"/>
      <c r="R630" s="169"/>
      <c r="S630" s="169"/>
      <c r="T630" s="169"/>
      <c r="U630" s="170"/>
    </row>
    <row r="631" spans="1:21" ht="20.100000000000001" customHeight="1">
      <c r="A631" s="201" t="s">
        <v>1543</v>
      </c>
      <c r="B631" s="183">
        <v>799491862289</v>
      </c>
      <c r="C631" s="179" t="s">
        <v>1453</v>
      </c>
      <c r="D631" s="215" t="s">
        <v>1539</v>
      </c>
      <c r="E631" s="198">
        <v>9</v>
      </c>
      <c r="F631" s="319">
        <v>22</v>
      </c>
      <c r="G631" s="198" t="s">
        <v>8444</v>
      </c>
      <c r="H631" s="201">
        <v>0</v>
      </c>
      <c r="I631" s="200">
        <v>41564</v>
      </c>
      <c r="J631" s="319">
        <f t="shared" si="10"/>
        <v>4.6999999999999993</v>
      </c>
      <c r="K631" s="198">
        <v>16.489999999999998</v>
      </c>
      <c r="L631" s="198"/>
      <c r="M631" s="198" t="s">
        <v>2395</v>
      </c>
      <c r="N631" s="198"/>
      <c r="O631" s="198"/>
      <c r="P631" s="198"/>
      <c r="Q631" s="169"/>
      <c r="R631" s="169"/>
      <c r="S631" s="169"/>
      <c r="T631" s="169"/>
      <c r="U631" s="170"/>
    </row>
    <row r="632" spans="1:21" ht="20.100000000000001" customHeight="1">
      <c r="A632" s="201" t="s">
        <v>1544</v>
      </c>
      <c r="B632" s="183">
        <v>799491862296</v>
      </c>
      <c r="C632" s="179" t="s">
        <v>1454</v>
      </c>
      <c r="D632" s="215" t="s">
        <v>1539</v>
      </c>
      <c r="E632" s="198">
        <v>11</v>
      </c>
      <c r="F632" s="319">
        <v>29.058823529411764</v>
      </c>
      <c r="G632" s="198" t="s">
        <v>8444</v>
      </c>
      <c r="H632" s="201">
        <v>0</v>
      </c>
      <c r="I632" s="200">
        <v>41564</v>
      </c>
      <c r="J632" s="319">
        <f t="shared" si="10"/>
        <v>8.6999999999999993</v>
      </c>
      <c r="K632" s="198">
        <v>18.79</v>
      </c>
      <c r="L632" s="198"/>
      <c r="M632" s="198" t="s">
        <v>2395</v>
      </c>
      <c r="N632" s="198"/>
      <c r="O632" s="198"/>
      <c r="P632" s="198"/>
      <c r="Q632" s="169"/>
      <c r="R632" s="169"/>
      <c r="S632" s="169"/>
      <c r="T632" s="169"/>
      <c r="U632" s="170"/>
    </row>
    <row r="633" spans="1:21" ht="20.100000000000001" customHeight="1">
      <c r="A633" s="201" t="s">
        <v>1600</v>
      </c>
      <c r="B633" s="183">
        <v>852665451051</v>
      </c>
      <c r="C633" s="179" t="s">
        <v>1455</v>
      </c>
      <c r="D633" s="202"/>
      <c r="E633" s="198"/>
      <c r="F633" s="319">
        <v>26.99</v>
      </c>
      <c r="G633" s="198" t="s">
        <v>8444</v>
      </c>
      <c r="H633" s="201">
        <v>0</v>
      </c>
      <c r="I633" s="200">
        <v>41566</v>
      </c>
      <c r="J633" s="319">
        <f t="shared" si="10"/>
        <v>17.941499999999998</v>
      </c>
      <c r="K633" s="198"/>
      <c r="L633" s="198"/>
      <c r="M633" s="198" t="s">
        <v>2395</v>
      </c>
      <c r="N633" s="198"/>
      <c r="O633" s="198"/>
      <c r="P633" s="198"/>
      <c r="Q633" s="169"/>
      <c r="R633" s="169"/>
      <c r="S633" s="169"/>
      <c r="T633" s="169"/>
      <c r="U633" s="170"/>
    </row>
    <row r="634" spans="1:21" ht="20.100000000000001" customHeight="1">
      <c r="A634" s="201" t="s">
        <v>1601</v>
      </c>
      <c r="B634" s="183">
        <v>799491862364</v>
      </c>
      <c r="C634" s="179" t="s">
        <v>1456</v>
      </c>
      <c r="D634" s="202"/>
      <c r="E634" s="321"/>
      <c r="F634" s="319">
        <v>26.99</v>
      </c>
      <c r="G634" s="198" t="s">
        <v>8444</v>
      </c>
      <c r="H634" s="201">
        <v>0</v>
      </c>
      <c r="I634" s="200">
        <v>41566</v>
      </c>
      <c r="J634" s="319">
        <f t="shared" si="10"/>
        <v>17.941499999999998</v>
      </c>
      <c r="K634" s="198"/>
      <c r="L634" s="198"/>
      <c r="M634" s="198" t="s">
        <v>2395</v>
      </c>
      <c r="N634" s="198"/>
      <c r="O634" s="198"/>
      <c r="P634" s="198"/>
      <c r="Q634" s="169"/>
      <c r="R634" s="169"/>
      <c r="S634" s="169"/>
      <c r="T634" s="169"/>
      <c r="U634" s="170"/>
    </row>
    <row r="635" spans="1:21" ht="20.100000000000001" customHeight="1">
      <c r="A635" s="201" t="s">
        <v>1584</v>
      </c>
      <c r="B635" s="183">
        <v>852669047816</v>
      </c>
      <c r="C635" s="179" t="s">
        <v>1462</v>
      </c>
      <c r="D635" s="215" t="s">
        <v>1585</v>
      </c>
      <c r="E635" s="198"/>
      <c r="F635" s="319">
        <v>16.990000000000002</v>
      </c>
      <c r="G635" s="198" t="s">
        <v>8444</v>
      </c>
      <c r="H635" s="201">
        <v>0</v>
      </c>
      <c r="I635" s="200">
        <v>41567</v>
      </c>
      <c r="J635" s="319">
        <f t="shared" si="10"/>
        <v>9.4415000000000013</v>
      </c>
      <c r="K635" s="198"/>
      <c r="L635" s="198"/>
      <c r="M635" s="198" t="s">
        <v>2395</v>
      </c>
      <c r="N635" s="198"/>
      <c r="O635" s="198"/>
      <c r="P635" s="198"/>
      <c r="Q635" s="169"/>
      <c r="R635" s="169"/>
      <c r="S635" s="169"/>
      <c r="T635" s="169"/>
      <c r="U635" s="170"/>
    </row>
    <row r="636" spans="1:21" ht="20.100000000000001" customHeight="1">
      <c r="A636" s="201" t="s">
        <v>1586</v>
      </c>
      <c r="B636" s="183">
        <v>852669047823</v>
      </c>
      <c r="C636" s="179" t="s">
        <v>1463</v>
      </c>
      <c r="D636" s="215" t="s">
        <v>1585</v>
      </c>
      <c r="E636" s="198"/>
      <c r="F636" s="319">
        <v>16.990000000000002</v>
      </c>
      <c r="G636" s="198" t="s">
        <v>8444</v>
      </c>
      <c r="H636" s="201">
        <v>0</v>
      </c>
      <c r="I636" s="200">
        <v>41567</v>
      </c>
      <c r="J636" s="319">
        <f t="shared" si="10"/>
        <v>9.4415000000000013</v>
      </c>
      <c r="K636" s="198"/>
      <c r="L636" s="198"/>
      <c r="M636" s="198" t="s">
        <v>2395</v>
      </c>
      <c r="N636" s="198"/>
      <c r="O636" s="198"/>
      <c r="P636" s="198"/>
      <c r="Q636" s="169"/>
      <c r="R636" s="169"/>
      <c r="S636" s="169"/>
      <c r="T636" s="169"/>
      <c r="U636" s="170"/>
    </row>
    <row r="637" spans="1:21" ht="20.100000000000001" customHeight="1">
      <c r="A637" s="201" t="s">
        <v>1587</v>
      </c>
      <c r="B637" s="183">
        <v>852669047830</v>
      </c>
      <c r="C637" s="179" t="s">
        <v>1464</v>
      </c>
      <c r="D637" s="215" t="s">
        <v>1585</v>
      </c>
      <c r="E637" s="198"/>
      <c r="F637" s="319">
        <v>16.990000000000002</v>
      </c>
      <c r="G637" s="198" t="s">
        <v>8444</v>
      </c>
      <c r="H637" s="201">
        <v>0</v>
      </c>
      <c r="I637" s="200">
        <v>41567</v>
      </c>
      <c r="J637" s="319">
        <f t="shared" si="10"/>
        <v>9.4415000000000013</v>
      </c>
      <c r="K637" s="198"/>
      <c r="L637" s="198"/>
      <c r="M637" s="198" t="s">
        <v>2395</v>
      </c>
      <c r="N637" s="198"/>
      <c r="O637" s="198"/>
      <c r="P637" s="198"/>
      <c r="Q637" s="169"/>
      <c r="R637" s="169"/>
      <c r="S637" s="169"/>
      <c r="T637" s="169"/>
      <c r="U637" s="170"/>
    </row>
    <row r="638" spans="1:21" ht="20.100000000000001" customHeight="1">
      <c r="A638" s="201" t="s">
        <v>1588</v>
      </c>
      <c r="B638" s="183">
        <v>852669047847</v>
      </c>
      <c r="C638" s="179" t="s">
        <v>1465</v>
      </c>
      <c r="D638" s="215" t="s">
        <v>1585</v>
      </c>
      <c r="E638" s="321"/>
      <c r="F638" s="319">
        <v>16.990000000000002</v>
      </c>
      <c r="G638" s="198" t="s">
        <v>8444</v>
      </c>
      <c r="H638" s="201">
        <v>0</v>
      </c>
      <c r="I638" s="200">
        <v>41567</v>
      </c>
      <c r="J638" s="319">
        <f t="shared" si="10"/>
        <v>9.4415000000000013</v>
      </c>
      <c r="K638" s="198"/>
      <c r="L638" s="198"/>
      <c r="M638" s="198" t="s">
        <v>2395</v>
      </c>
      <c r="N638" s="198"/>
      <c r="O638" s="198"/>
      <c r="P638" s="198"/>
      <c r="Q638" s="169"/>
      <c r="R638" s="169"/>
      <c r="S638" s="169"/>
      <c r="T638" s="169"/>
      <c r="U638" s="170"/>
    </row>
    <row r="639" spans="1:21" ht="20.100000000000001" customHeight="1">
      <c r="A639" s="201" t="s">
        <v>1589</v>
      </c>
      <c r="B639" s="183">
        <v>852669047854</v>
      </c>
      <c r="C639" s="179" t="s">
        <v>1466</v>
      </c>
      <c r="D639" s="215" t="s">
        <v>1585</v>
      </c>
      <c r="E639" s="321"/>
      <c r="F639" s="319">
        <v>16.990000000000002</v>
      </c>
      <c r="G639" s="198" t="s">
        <v>8444</v>
      </c>
      <c r="H639" s="201">
        <v>0</v>
      </c>
      <c r="I639" s="200">
        <v>41567</v>
      </c>
      <c r="J639" s="319">
        <f t="shared" si="10"/>
        <v>9.4415000000000013</v>
      </c>
      <c r="K639" s="198"/>
      <c r="L639" s="198"/>
      <c r="M639" s="198" t="s">
        <v>2395</v>
      </c>
      <c r="N639" s="198"/>
      <c r="O639" s="198"/>
      <c r="P639" s="198"/>
      <c r="Q639" s="169"/>
      <c r="R639" s="169"/>
      <c r="S639" s="169"/>
      <c r="T639" s="169"/>
      <c r="U639" s="170"/>
    </row>
    <row r="640" spans="1:21" ht="20.100000000000001" customHeight="1">
      <c r="A640" s="201" t="s">
        <v>2186</v>
      </c>
      <c r="B640" s="183">
        <v>852669048356</v>
      </c>
      <c r="C640" s="179" t="s">
        <v>2188</v>
      </c>
      <c r="D640" s="215"/>
      <c r="E640" s="198"/>
      <c r="F640" s="319">
        <v>19</v>
      </c>
      <c r="G640" s="198" t="s">
        <v>8444</v>
      </c>
      <c r="H640" s="201">
        <v>0</v>
      </c>
      <c r="I640" s="200">
        <v>41567</v>
      </c>
      <c r="J640" s="319">
        <f t="shared" si="10"/>
        <v>11.149999999999999</v>
      </c>
      <c r="K640" s="198"/>
      <c r="L640" s="198"/>
      <c r="M640" s="198" t="s">
        <v>2395</v>
      </c>
      <c r="N640" s="198"/>
      <c r="O640" s="198"/>
      <c r="P640" s="198"/>
      <c r="Q640" s="169"/>
      <c r="R640" s="169"/>
      <c r="S640" s="169"/>
      <c r="T640" s="169"/>
      <c r="U640" s="170"/>
    </row>
    <row r="641" spans="1:21" ht="20.100000000000001" customHeight="1">
      <c r="A641" s="201" t="s">
        <v>2187</v>
      </c>
      <c r="B641" s="183">
        <v>852669048509</v>
      </c>
      <c r="C641" s="179" t="s">
        <v>2189</v>
      </c>
      <c r="D641" s="215"/>
      <c r="E641" s="198"/>
      <c r="F641" s="319">
        <v>19</v>
      </c>
      <c r="G641" s="198" t="s">
        <v>8444</v>
      </c>
      <c r="H641" s="201">
        <v>0</v>
      </c>
      <c r="I641" s="200">
        <v>41567</v>
      </c>
      <c r="J641" s="319">
        <f t="shared" si="10"/>
        <v>11.149999999999999</v>
      </c>
      <c r="K641" s="198"/>
      <c r="L641" s="198"/>
      <c r="M641" s="198" t="s">
        <v>2395</v>
      </c>
      <c r="N641" s="198"/>
      <c r="O641" s="198"/>
      <c r="P641" s="198"/>
      <c r="Q641" s="169"/>
      <c r="R641" s="169"/>
      <c r="S641" s="169"/>
      <c r="T641" s="169"/>
      <c r="U641" s="170"/>
    </row>
    <row r="642" spans="1:21" ht="20.100000000000001" customHeight="1">
      <c r="A642" s="201" t="s">
        <v>1590</v>
      </c>
      <c r="B642" s="183">
        <v>852669047861</v>
      </c>
      <c r="C642" s="179" t="s">
        <v>1467</v>
      </c>
      <c r="D642" s="215" t="s">
        <v>1585</v>
      </c>
      <c r="E642" s="198"/>
      <c r="F642" s="319">
        <v>16.990000000000002</v>
      </c>
      <c r="G642" s="198" t="s">
        <v>8444</v>
      </c>
      <c r="H642" s="201">
        <v>0</v>
      </c>
      <c r="I642" s="200">
        <v>41567</v>
      </c>
      <c r="J642" s="319">
        <f t="shared" si="10"/>
        <v>9.4415000000000013</v>
      </c>
      <c r="K642" s="198"/>
      <c r="L642" s="198"/>
      <c r="M642" s="198" t="s">
        <v>2395</v>
      </c>
      <c r="N642" s="198"/>
      <c r="O642" s="198"/>
      <c r="P642" s="198"/>
      <c r="Q642" s="169"/>
      <c r="R642" s="169"/>
      <c r="S642" s="169"/>
      <c r="T642" s="169"/>
      <c r="U642" s="170"/>
    </row>
    <row r="643" spans="1:21" ht="20.100000000000001" customHeight="1">
      <c r="A643" s="201" t="s">
        <v>1591</v>
      </c>
      <c r="B643" s="183">
        <v>852669047878</v>
      </c>
      <c r="C643" s="179" t="s">
        <v>1468</v>
      </c>
      <c r="D643" s="215" t="s">
        <v>1592</v>
      </c>
      <c r="E643" s="198"/>
      <c r="F643" s="319">
        <v>46.99</v>
      </c>
      <c r="G643" s="198" t="s">
        <v>8444</v>
      </c>
      <c r="H643" s="201">
        <v>0</v>
      </c>
      <c r="I643" s="200">
        <v>41567</v>
      </c>
      <c r="J643" s="319">
        <f t="shared" si="10"/>
        <v>34.941499999999998</v>
      </c>
      <c r="K643" s="198"/>
      <c r="L643" s="198"/>
      <c r="M643" s="198" t="s">
        <v>2395</v>
      </c>
      <c r="N643" s="198"/>
      <c r="O643" s="198"/>
      <c r="P643" s="198"/>
      <c r="Q643" s="169"/>
      <c r="R643" s="169"/>
      <c r="S643" s="169"/>
      <c r="T643" s="169"/>
      <c r="U643" s="170"/>
    </row>
    <row r="644" spans="1:21" ht="20.100000000000001" customHeight="1">
      <c r="A644" s="201" t="s">
        <v>1593</v>
      </c>
      <c r="B644" s="183">
        <v>852669047885</v>
      </c>
      <c r="C644" s="179" t="s">
        <v>1469</v>
      </c>
      <c r="D644" s="215" t="s">
        <v>1592</v>
      </c>
      <c r="E644" s="198"/>
      <c r="F644" s="319">
        <v>46.99</v>
      </c>
      <c r="G644" s="198" t="s">
        <v>8444</v>
      </c>
      <c r="H644" s="201">
        <v>0</v>
      </c>
      <c r="I644" s="200">
        <v>41567</v>
      </c>
      <c r="J644" s="319">
        <f t="shared" si="10"/>
        <v>34.941499999999998</v>
      </c>
      <c r="K644" s="198"/>
      <c r="L644" s="198"/>
      <c r="M644" s="198" t="s">
        <v>2395</v>
      </c>
      <c r="N644" s="198"/>
      <c r="O644" s="198"/>
      <c r="P644" s="198"/>
      <c r="Q644" s="169"/>
      <c r="R644" s="169"/>
      <c r="S644" s="169"/>
      <c r="T644" s="169"/>
      <c r="U644" s="170"/>
    </row>
    <row r="645" spans="1:21" ht="20.100000000000001" customHeight="1">
      <c r="A645" s="201" t="s">
        <v>1594</v>
      </c>
      <c r="B645" s="183">
        <v>852669047892</v>
      </c>
      <c r="C645" s="179" t="s">
        <v>1470</v>
      </c>
      <c r="D645" s="215" t="s">
        <v>1592</v>
      </c>
      <c r="E645" s="198"/>
      <c r="F645" s="319">
        <v>46.99</v>
      </c>
      <c r="G645" s="198" t="s">
        <v>8444</v>
      </c>
      <c r="H645" s="201">
        <v>0</v>
      </c>
      <c r="I645" s="200">
        <v>41567</v>
      </c>
      <c r="J645" s="319">
        <f t="shared" si="10"/>
        <v>34.941499999999998</v>
      </c>
      <c r="K645" s="198"/>
      <c r="L645" s="198"/>
      <c r="M645" s="198" t="s">
        <v>2395</v>
      </c>
      <c r="N645" s="198"/>
      <c r="O645" s="198"/>
      <c r="P645" s="198"/>
      <c r="Q645" s="169"/>
      <c r="R645" s="169"/>
      <c r="S645" s="169"/>
      <c r="T645" s="169"/>
      <c r="U645" s="170"/>
    </row>
    <row r="646" spans="1:21" ht="20.100000000000001" customHeight="1">
      <c r="A646" s="201" t="s">
        <v>1595</v>
      </c>
      <c r="B646" s="183">
        <v>852669047908</v>
      </c>
      <c r="C646" s="179" t="s">
        <v>1471</v>
      </c>
      <c r="D646" s="215" t="s">
        <v>1592</v>
      </c>
      <c r="E646" s="198">
        <v>15</v>
      </c>
      <c r="F646" s="319">
        <v>33.764705882352942</v>
      </c>
      <c r="G646" s="198" t="s">
        <v>8444</v>
      </c>
      <c r="H646" s="201">
        <v>0</v>
      </c>
      <c r="I646" s="200">
        <v>41567</v>
      </c>
      <c r="J646" s="319">
        <f t="shared" si="10"/>
        <v>8.6999999999999993</v>
      </c>
      <c r="K646" s="198">
        <v>23.49</v>
      </c>
      <c r="L646" s="198"/>
      <c r="M646" s="198" t="s">
        <v>2395</v>
      </c>
      <c r="N646" s="198"/>
      <c r="O646" s="198"/>
      <c r="P646" s="198"/>
      <c r="Q646" s="169"/>
      <c r="R646" s="169"/>
      <c r="S646" s="169"/>
      <c r="T646" s="169"/>
      <c r="U646" s="170"/>
    </row>
    <row r="647" spans="1:21" ht="20.100000000000001" customHeight="1">
      <c r="A647" s="201" t="s">
        <v>1596</v>
      </c>
      <c r="B647" s="183">
        <v>852669047915</v>
      </c>
      <c r="C647" s="179" t="s">
        <v>1472</v>
      </c>
      <c r="D647" s="215" t="s">
        <v>1592</v>
      </c>
      <c r="E647" s="198"/>
      <c r="F647" s="319">
        <v>46.99</v>
      </c>
      <c r="G647" s="198" t="s">
        <v>8444</v>
      </c>
      <c r="H647" s="201">
        <v>0</v>
      </c>
      <c r="I647" s="200">
        <v>41567</v>
      </c>
      <c r="J647" s="319">
        <f t="shared" si="10"/>
        <v>34.941499999999998</v>
      </c>
      <c r="K647" s="198"/>
      <c r="L647" s="198"/>
      <c r="M647" s="198" t="s">
        <v>2395</v>
      </c>
      <c r="N647" s="198"/>
      <c r="O647" s="198"/>
      <c r="P647" s="198"/>
      <c r="Q647" s="169"/>
      <c r="R647" s="169"/>
      <c r="S647" s="169"/>
      <c r="T647" s="169"/>
      <c r="U647" s="170"/>
    </row>
    <row r="648" spans="1:21" ht="20.100000000000001" customHeight="1">
      <c r="A648" s="201" t="s">
        <v>1597</v>
      </c>
      <c r="B648" s="183">
        <v>852669047922</v>
      </c>
      <c r="C648" s="179" t="s">
        <v>1473</v>
      </c>
      <c r="D648" s="215" t="s">
        <v>1592</v>
      </c>
      <c r="E648" s="198"/>
      <c r="F648" s="319">
        <v>46.99</v>
      </c>
      <c r="G648" s="198" t="s">
        <v>8444</v>
      </c>
      <c r="H648" s="201">
        <v>0</v>
      </c>
      <c r="I648" s="200">
        <v>41567</v>
      </c>
      <c r="J648" s="319">
        <f t="shared" si="10"/>
        <v>34.941499999999998</v>
      </c>
      <c r="K648" s="198"/>
      <c r="L648" s="198"/>
      <c r="M648" s="198" t="s">
        <v>2395</v>
      </c>
      <c r="N648" s="198"/>
      <c r="O648" s="198"/>
      <c r="P648" s="198"/>
      <c r="Q648" s="169"/>
      <c r="R648" s="169"/>
      <c r="S648" s="169"/>
      <c r="T648" s="169"/>
      <c r="U648" s="170"/>
    </row>
    <row r="649" spans="1:21" ht="20.100000000000001" customHeight="1">
      <c r="A649" s="201" t="s">
        <v>1598</v>
      </c>
      <c r="B649" s="183">
        <v>852669047939</v>
      </c>
      <c r="C649" s="179" t="s">
        <v>1474</v>
      </c>
      <c r="D649" s="215" t="s">
        <v>1592</v>
      </c>
      <c r="E649" s="198">
        <v>15</v>
      </c>
      <c r="F649" s="319">
        <v>33.764705882352942</v>
      </c>
      <c r="G649" s="198" t="s">
        <v>8444</v>
      </c>
      <c r="H649" s="201">
        <v>0</v>
      </c>
      <c r="I649" s="200">
        <v>41567</v>
      </c>
      <c r="J649" s="319">
        <f t="shared" si="10"/>
        <v>8.6999999999999993</v>
      </c>
      <c r="K649" s="198">
        <v>23.49</v>
      </c>
      <c r="L649" s="198"/>
      <c r="M649" s="198" t="s">
        <v>2395</v>
      </c>
      <c r="N649" s="198"/>
      <c r="O649" s="198"/>
      <c r="P649" s="198"/>
      <c r="Q649" s="169"/>
      <c r="R649" s="169"/>
      <c r="S649" s="169"/>
      <c r="T649" s="169"/>
      <c r="U649" s="170"/>
    </row>
    <row r="650" spans="1:21" ht="20.100000000000001" customHeight="1">
      <c r="A650" s="201" t="s">
        <v>1599</v>
      </c>
      <c r="B650" s="183">
        <v>852669047946</v>
      </c>
      <c r="C650" s="179" t="s">
        <v>1475</v>
      </c>
      <c r="D650" s="215" t="s">
        <v>1592</v>
      </c>
      <c r="E650" s="198"/>
      <c r="F650" s="319">
        <v>46.99</v>
      </c>
      <c r="G650" s="198" t="s">
        <v>8444</v>
      </c>
      <c r="H650" s="201">
        <v>0</v>
      </c>
      <c r="I650" s="200">
        <v>41567</v>
      </c>
      <c r="J650" s="319">
        <f t="shared" si="10"/>
        <v>34.941499999999998</v>
      </c>
      <c r="K650" s="198"/>
      <c r="L650" s="198"/>
      <c r="M650" s="198" t="s">
        <v>2395</v>
      </c>
      <c r="N650" s="198"/>
      <c r="O650" s="198"/>
      <c r="P650" s="198"/>
      <c r="Q650" s="169"/>
      <c r="R650" s="169"/>
      <c r="S650" s="169"/>
      <c r="T650" s="169"/>
      <c r="U650" s="170"/>
    </row>
    <row r="651" spans="1:21" ht="20.100000000000001" customHeight="1">
      <c r="A651" s="201">
        <v>20030</v>
      </c>
      <c r="B651" s="183"/>
      <c r="C651" s="179" t="s">
        <v>1617</v>
      </c>
      <c r="D651" s="215" t="s">
        <v>1890</v>
      </c>
      <c r="E651" s="198"/>
      <c r="F651" s="319" t="s">
        <v>17578</v>
      </c>
      <c r="G651" s="198" t="s">
        <v>8444</v>
      </c>
      <c r="H651" s="201">
        <v>0</v>
      </c>
      <c r="I651" s="200">
        <v>41578</v>
      </c>
      <c r="J651" s="319" t="e">
        <f t="shared" si="10"/>
        <v>#VALUE!</v>
      </c>
      <c r="K651" s="198"/>
      <c r="L651" s="198"/>
      <c r="M651" s="198" t="s">
        <v>2395</v>
      </c>
      <c r="N651" s="198"/>
      <c r="O651" s="198"/>
      <c r="P651" s="198"/>
      <c r="Q651" s="169"/>
      <c r="R651" s="169"/>
      <c r="S651" s="169"/>
      <c r="T651" s="169"/>
      <c r="U651" s="170"/>
    </row>
    <row r="652" spans="1:21" ht="20.100000000000001" customHeight="1">
      <c r="A652" s="201" t="s">
        <v>1891</v>
      </c>
      <c r="B652" s="183">
        <v>852669048004</v>
      </c>
      <c r="C652" s="179" t="s">
        <v>1618</v>
      </c>
      <c r="D652" s="215" t="s">
        <v>1890</v>
      </c>
      <c r="E652" s="321">
        <v>10</v>
      </c>
      <c r="F652" s="319">
        <v>23.176470588235293</v>
      </c>
      <c r="G652" s="198" t="s">
        <v>8444</v>
      </c>
      <c r="H652" s="201">
        <v>0</v>
      </c>
      <c r="I652" s="200">
        <v>41578</v>
      </c>
      <c r="J652" s="319">
        <f t="shared" ref="J652:J715" si="11">F652*0.85-5-E652</f>
        <v>4.6999999999999993</v>
      </c>
      <c r="K652" s="198">
        <v>17.59</v>
      </c>
      <c r="L652" s="198"/>
      <c r="M652" s="198" t="s">
        <v>2395</v>
      </c>
      <c r="N652" s="198"/>
      <c r="O652" s="198"/>
      <c r="P652" s="198"/>
      <c r="Q652" s="169"/>
      <c r="R652" s="169"/>
      <c r="S652" s="169"/>
      <c r="T652" s="169"/>
      <c r="U652" s="170"/>
    </row>
    <row r="653" spans="1:21" ht="20.100000000000001" customHeight="1">
      <c r="A653" s="201" t="s">
        <v>1892</v>
      </c>
      <c r="B653" s="183">
        <v>852669048028</v>
      </c>
      <c r="C653" s="179" t="s">
        <v>1619</v>
      </c>
      <c r="D653" s="215" t="s">
        <v>1890</v>
      </c>
      <c r="E653" s="198"/>
      <c r="F653" s="319">
        <v>31.99</v>
      </c>
      <c r="G653" s="198" t="s">
        <v>8444</v>
      </c>
      <c r="H653" s="201">
        <v>0</v>
      </c>
      <c r="I653" s="200">
        <v>41578</v>
      </c>
      <c r="J653" s="319">
        <f t="shared" si="11"/>
        <v>22.191499999999998</v>
      </c>
      <c r="K653" s="198"/>
      <c r="L653" s="198"/>
      <c r="M653" s="198" t="s">
        <v>2395</v>
      </c>
      <c r="N653" s="198"/>
      <c r="O653" s="198"/>
      <c r="P653" s="198"/>
      <c r="Q653" s="169"/>
      <c r="R653" s="169"/>
      <c r="S653" s="169"/>
      <c r="T653" s="169"/>
      <c r="U653" s="170"/>
    </row>
    <row r="654" spans="1:21" ht="20.100000000000001" customHeight="1">
      <c r="A654" s="201">
        <v>20031</v>
      </c>
      <c r="B654" s="183"/>
      <c r="C654" s="179" t="s">
        <v>1620</v>
      </c>
      <c r="D654" s="215" t="s">
        <v>1893</v>
      </c>
      <c r="E654" s="198"/>
      <c r="F654" s="319" t="s">
        <v>17578</v>
      </c>
      <c r="G654" s="198" t="s">
        <v>8444</v>
      </c>
      <c r="H654" s="201">
        <v>0</v>
      </c>
      <c r="I654" s="200">
        <v>41578</v>
      </c>
      <c r="J654" s="319" t="e">
        <f t="shared" si="11"/>
        <v>#VALUE!</v>
      </c>
      <c r="K654" s="198"/>
      <c r="L654" s="198"/>
      <c r="M654" s="198" t="s">
        <v>2395</v>
      </c>
      <c r="N654" s="198"/>
      <c r="O654" s="198"/>
      <c r="P654" s="198"/>
      <c r="Q654" s="169"/>
      <c r="R654" s="169"/>
      <c r="S654" s="169"/>
      <c r="T654" s="169"/>
      <c r="U654" s="170"/>
    </row>
    <row r="655" spans="1:21" ht="20.100000000000001" customHeight="1">
      <c r="A655" s="201" t="s">
        <v>1894</v>
      </c>
      <c r="B655" s="183">
        <v>852669048035</v>
      </c>
      <c r="C655" s="179" t="s">
        <v>1621</v>
      </c>
      <c r="D655" s="215" t="s">
        <v>1893</v>
      </c>
      <c r="E655" s="198">
        <v>8</v>
      </c>
      <c r="F655" s="319">
        <v>20.823529411764707</v>
      </c>
      <c r="G655" s="198" t="s">
        <v>8444</v>
      </c>
      <c r="H655" s="201">
        <v>0</v>
      </c>
      <c r="I655" s="200">
        <v>41578</v>
      </c>
      <c r="J655" s="319">
        <f t="shared" si="11"/>
        <v>4.6999999999999993</v>
      </c>
      <c r="K655" s="198">
        <v>15.290000000000001</v>
      </c>
      <c r="L655" s="198"/>
      <c r="M655" s="198" t="s">
        <v>2395</v>
      </c>
      <c r="N655" s="198"/>
      <c r="O655" s="198"/>
      <c r="P655" s="198"/>
      <c r="Q655" s="169"/>
      <c r="R655" s="169"/>
      <c r="S655" s="169"/>
      <c r="T655" s="169"/>
      <c r="U655" s="170"/>
    </row>
    <row r="656" spans="1:21" ht="20.100000000000001" customHeight="1">
      <c r="A656" s="202" t="s">
        <v>1895</v>
      </c>
      <c r="B656" s="183">
        <v>852669048059</v>
      </c>
      <c r="C656" s="179" t="s">
        <v>1622</v>
      </c>
      <c r="D656" s="215" t="s">
        <v>1893</v>
      </c>
      <c r="E656" s="324">
        <v>3</v>
      </c>
      <c r="F656" s="319">
        <v>19.989999999999998</v>
      </c>
      <c r="G656" s="198" t="s">
        <v>8444</v>
      </c>
      <c r="H656" s="199">
        <v>22</v>
      </c>
      <c r="I656" s="200">
        <v>41578</v>
      </c>
      <c r="J656" s="319">
        <f t="shared" si="11"/>
        <v>8.9914999999999985</v>
      </c>
      <c r="K656" s="198"/>
      <c r="L656" s="198"/>
      <c r="M656" s="198" t="s">
        <v>2395</v>
      </c>
      <c r="N656" s="198"/>
      <c r="O656" s="198"/>
      <c r="P656" s="198"/>
      <c r="Q656" s="169"/>
      <c r="R656" s="169"/>
      <c r="S656" s="169"/>
      <c r="T656" s="169"/>
      <c r="U656" s="170"/>
    </row>
    <row r="657" spans="1:21" ht="20.100000000000001" customHeight="1">
      <c r="A657" s="201" t="s">
        <v>1896</v>
      </c>
      <c r="B657" s="183">
        <v>852669048066</v>
      </c>
      <c r="C657" s="179" t="s">
        <v>1623</v>
      </c>
      <c r="D657" s="215" t="s">
        <v>1893</v>
      </c>
      <c r="E657" s="198"/>
      <c r="F657" s="319">
        <v>35.99</v>
      </c>
      <c r="G657" s="198" t="s">
        <v>8444</v>
      </c>
      <c r="H657" s="201">
        <v>0</v>
      </c>
      <c r="I657" s="200">
        <v>41578</v>
      </c>
      <c r="J657" s="319">
        <f t="shared" si="11"/>
        <v>25.5915</v>
      </c>
      <c r="K657" s="198"/>
      <c r="L657" s="198"/>
      <c r="M657" s="198" t="s">
        <v>2395</v>
      </c>
      <c r="N657" s="198"/>
      <c r="O657" s="198"/>
      <c r="P657" s="198"/>
      <c r="Q657" s="169"/>
      <c r="R657" s="169"/>
      <c r="S657" s="169"/>
      <c r="T657" s="169"/>
      <c r="U657" s="170"/>
    </row>
    <row r="658" spans="1:21" ht="20.100000000000001" customHeight="1">
      <c r="A658" s="202" t="s">
        <v>1897</v>
      </c>
      <c r="B658" s="183">
        <v>852669048103</v>
      </c>
      <c r="C658" s="179" t="s">
        <v>1624</v>
      </c>
      <c r="D658" s="215" t="s">
        <v>1893</v>
      </c>
      <c r="E658" s="324">
        <v>3</v>
      </c>
      <c r="F658" s="319">
        <v>19.989999999999998</v>
      </c>
      <c r="G658" s="198" t="s">
        <v>8444</v>
      </c>
      <c r="H658" s="199">
        <v>8</v>
      </c>
      <c r="I658" s="200">
        <v>41578</v>
      </c>
      <c r="J658" s="319">
        <f t="shared" si="11"/>
        <v>8.9914999999999985</v>
      </c>
      <c r="K658" s="198"/>
      <c r="L658" s="198"/>
      <c r="M658" s="198" t="s">
        <v>2395</v>
      </c>
      <c r="N658" s="198"/>
      <c r="O658" s="198"/>
      <c r="P658" s="198"/>
      <c r="Q658" s="169"/>
      <c r="R658" s="169"/>
      <c r="S658" s="169"/>
      <c r="T658" s="169"/>
      <c r="U658" s="170"/>
    </row>
    <row r="659" spans="1:21" ht="20.100000000000001" customHeight="1">
      <c r="A659" s="201" t="s">
        <v>1898</v>
      </c>
      <c r="B659" s="183">
        <v>852669048110</v>
      </c>
      <c r="C659" s="179" t="s">
        <v>1625</v>
      </c>
      <c r="D659" s="215" t="s">
        <v>1893</v>
      </c>
      <c r="E659" s="321">
        <v>8</v>
      </c>
      <c r="F659" s="319">
        <v>20.823529411764707</v>
      </c>
      <c r="G659" s="198" t="s">
        <v>8444</v>
      </c>
      <c r="H659" s="201">
        <v>0</v>
      </c>
      <c r="I659" s="200">
        <v>41578</v>
      </c>
      <c r="J659" s="319">
        <f t="shared" si="11"/>
        <v>4.6999999999999993</v>
      </c>
      <c r="K659" s="198">
        <v>15.290000000000001</v>
      </c>
      <c r="L659" s="198"/>
      <c r="M659" s="198" t="s">
        <v>2395</v>
      </c>
      <c r="N659" s="198"/>
      <c r="O659" s="198"/>
      <c r="P659" s="198"/>
      <c r="Q659" s="169"/>
      <c r="R659" s="169"/>
      <c r="S659" s="169"/>
      <c r="T659" s="169"/>
      <c r="U659" s="170"/>
    </row>
    <row r="660" spans="1:21" ht="20.100000000000001" customHeight="1">
      <c r="A660" s="201" t="s">
        <v>1899</v>
      </c>
      <c r="B660" s="183">
        <v>852669048127</v>
      </c>
      <c r="C660" s="179" t="s">
        <v>1626</v>
      </c>
      <c r="D660" s="215" t="s">
        <v>1893</v>
      </c>
      <c r="E660" s="321">
        <v>12</v>
      </c>
      <c r="F660" s="319">
        <v>30.235294117647058</v>
      </c>
      <c r="G660" s="198" t="s">
        <v>8444</v>
      </c>
      <c r="H660" s="201">
        <v>0</v>
      </c>
      <c r="I660" s="200">
        <v>41578</v>
      </c>
      <c r="J660" s="319">
        <f t="shared" si="11"/>
        <v>8.6999999999999993</v>
      </c>
      <c r="K660" s="198">
        <v>19.989999999999998</v>
      </c>
      <c r="L660" s="198"/>
      <c r="M660" s="198" t="s">
        <v>2395</v>
      </c>
      <c r="N660" s="198"/>
      <c r="O660" s="198"/>
      <c r="P660" s="198"/>
      <c r="Q660" s="169"/>
      <c r="R660" s="169"/>
      <c r="S660" s="169"/>
      <c r="T660" s="169"/>
      <c r="U660" s="170"/>
    </row>
    <row r="661" spans="1:21" ht="20.100000000000001" customHeight="1">
      <c r="A661" s="201" t="s">
        <v>1900</v>
      </c>
      <c r="B661" s="183">
        <v>852669048134</v>
      </c>
      <c r="C661" s="179" t="s">
        <v>1627</v>
      </c>
      <c r="D661" s="215" t="s">
        <v>1893</v>
      </c>
      <c r="E661" s="324">
        <v>3</v>
      </c>
      <c r="F661" s="319">
        <v>19.989999999999998</v>
      </c>
      <c r="G661" s="198" t="s">
        <v>8444</v>
      </c>
      <c r="H661" s="199">
        <v>13</v>
      </c>
      <c r="I661" s="200">
        <v>41578</v>
      </c>
      <c r="J661" s="319">
        <f t="shared" si="11"/>
        <v>8.9914999999999985</v>
      </c>
      <c r="K661" s="198"/>
      <c r="L661" s="198"/>
      <c r="M661" s="198" t="s">
        <v>2395</v>
      </c>
      <c r="N661" s="198"/>
      <c r="O661" s="198"/>
      <c r="P661" s="198"/>
      <c r="Q661" s="169"/>
      <c r="R661" s="169"/>
      <c r="S661" s="169"/>
      <c r="T661" s="169"/>
      <c r="U661" s="170"/>
    </row>
    <row r="662" spans="1:21" ht="20.100000000000001" customHeight="1">
      <c r="A662" s="201">
        <v>20032</v>
      </c>
      <c r="B662" s="183"/>
      <c r="C662" s="179" t="s">
        <v>1628</v>
      </c>
      <c r="D662" s="215" t="s">
        <v>1901</v>
      </c>
      <c r="E662" s="198"/>
      <c r="F662" s="319" t="s">
        <v>17578</v>
      </c>
      <c r="G662" s="198" t="s">
        <v>8444</v>
      </c>
      <c r="H662" s="201">
        <v>0</v>
      </c>
      <c r="I662" s="200">
        <v>41578</v>
      </c>
      <c r="J662" s="319" t="e">
        <f t="shared" si="11"/>
        <v>#VALUE!</v>
      </c>
      <c r="K662" s="198"/>
      <c r="L662" s="198"/>
      <c r="M662" s="198" t="s">
        <v>2395</v>
      </c>
      <c r="N662" s="198"/>
      <c r="O662" s="198"/>
      <c r="P662" s="198"/>
      <c r="Q662" s="169"/>
      <c r="R662" s="169"/>
      <c r="S662" s="169"/>
      <c r="T662" s="169"/>
      <c r="U662" s="170"/>
    </row>
    <row r="663" spans="1:21" ht="20.100000000000001" customHeight="1">
      <c r="A663" s="201" t="s">
        <v>1902</v>
      </c>
      <c r="B663" s="183">
        <v>852669048158</v>
      </c>
      <c r="C663" s="179" t="s">
        <v>1629</v>
      </c>
      <c r="D663" s="215" t="s">
        <v>1901</v>
      </c>
      <c r="E663" s="321">
        <v>9</v>
      </c>
      <c r="F663" s="319">
        <v>22</v>
      </c>
      <c r="G663" s="198" t="s">
        <v>8444</v>
      </c>
      <c r="H663" s="201">
        <v>0</v>
      </c>
      <c r="I663" s="200">
        <v>41578</v>
      </c>
      <c r="J663" s="319">
        <f t="shared" si="11"/>
        <v>4.6999999999999993</v>
      </c>
      <c r="K663" s="198">
        <v>16.489999999999998</v>
      </c>
      <c r="L663" s="198"/>
      <c r="M663" s="198" t="s">
        <v>2395</v>
      </c>
      <c r="N663" s="198"/>
      <c r="O663" s="198"/>
      <c r="P663" s="198"/>
      <c r="Q663" s="169"/>
      <c r="R663" s="169"/>
      <c r="S663" s="169"/>
      <c r="T663" s="169"/>
      <c r="U663" s="170"/>
    </row>
    <row r="664" spans="1:21" ht="20.100000000000001" customHeight="1">
      <c r="A664" s="201" t="s">
        <v>1903</v>
      </c>
      <c r="B664" s="183">
        <v>852669048165</v>
      </c>
      <c r="C664" s="179" t="s">
        <v>1630</v>
      </c>
      <c r="D664" s="215" t="s">
        <v>1901</v>
      </c>
      <c r="E664" s="321">
        <v>9</v>
      </c>
      <c r="F664" s="319">
        <v>22</v>
      </c>
      <c r="G664" s="198" t="s">
        <v>8444</v>
      </c>
      <c r="H664" s="201">
        <v>0</v>
      </c>
      <c r="I664" s="200">
        <v>41578</v>
      </c>
      <c r="J664" s="319">
        <f t="shared" si="11"/>
        <v>4.6999999999999993</v>
      </c>
      <c r="K664" s="198">
        <v>16.489999999999998</v>
      </c>
      <c r="L664" s="198"/>
      <c r="M664" s="198" t="s">
        <v>2395</v>
      </c>
      <c r="N664" s="198"/>
      <c r="O664" s="198"/>
      <c r="P664" s="198"/>
      <c r="Q664" s="169"/>
      <c r="R664" s="169"/>
      <c r="S664" s="169"/>
      <c r="T664" s="169"/>
      <c r="U664" s="170"/>
    </row>
    <row r="665" spans="1:21" ht="20.100000000000001" customHeight="1">
      <c r="A665" s="201" t="s">
        <v>1904</v>
      </c>
      <c r="B665" s="183">
        <v>852669048172</v>
      </c>
      <c r="C665" s="179" t="s">
        <v>1631</v>
      </c>
      <c r="D665" s="215" t="s">
        <v>1901</v>
      </c>
      <c r="E665" s="321">
        <v>10</v>
      </c>
      <c r="F665" s="319">
        <v>23.176470588235293</v>
      </c>
      <c r="G665" s="198" t="s">
        <v>8444</v>
      </c>
      <c r="H665" s="201">
        <v>0</v>
      </c>
      <c r="I665" s="200">
        <v>41578</v>
      </c>
      <c r="J665" s="319">
        <f t="shared" si="11"/>
        <v>4.6999999999999993</v>
      </c>
      <c r="K665" s="198">
        <v>17.59</v>
      </c>
      <c r="L665" s="198"/>
      <c r="M665" s="198" t="s">
        <v>2395</v>
      </c>
      <c r="N665" s="198"/>
      <c r="O665" s="198"/>
      <c r="P665" s="198"/>
      <c r="Q665" s="169"/>
      <c r="R665" s="169"/>
      <c r="S665" s="169"/>
      <c r="T665" s="169"/>
      <c r="U665" s="170"/>
    </row>
    <row r="666" spans="1:21" ht="20.100000000000001" customHeight="1">
      <c r="A666" s="201" t="s">
        <v>1905</v>
      </c>
      <c r="B666" s="183">
        <v>852669048189</v>
      </c>
      <c r="C666" s="179" t="s">
        <v>1632</v>
      </c>
      <c r="D666" s="215" t="s">
        <v>1901</v>
      </c>
      <c r="E666" s="198"/>
      <c r="F666" s="319">
        <v>41.99</v>
      </c>
      <c r="G666" s="198" t="s">
        <v>8444</v>
      </c>
      <c r="H666" s="201">
        <v>0</v>
      </c>
      <c r="I666" s="200">
        <v>41578</v>
      </c>
      <c r="J666" s="319">
        <f t="shared" si="11"/>
        <v>30.691499999999998</v>
      </c>
      <c r="K666" s="198"/>
      <c r="L666" s="198"/>
      <c r="M666" s="198" t="s">
        <v>2395</v>
      </c>
      <c r="N666" s="198"/>
      <c r="O666" s="198"/>
      <c r="P666" s="198"/>
      <c r="Q666" s="169"/>
      <c r="R666" s="169"/>
      <c r="S666" s="169"/>
      <c r="T666" s="169"/>
      <c r="U666" s="170"/>
    </row>
    <row r="667" spans="1:21" ht="20.100000000000001" customHeight="1">
      <c r="A667" s="201" t="s">
        <v>1906</v>
      </c>
      <c r="B667" s="183">
        <v>852669048196</v>
      </c>
      <c r="C667" s="179" t="s">
        <v>1633</v>
      </c>
      <c r="D667" s="215" t="s">
        <v>1901</v>
      </c>
      <c r="E667" s="321">
        <v>9</v>
      </c>
      <c r="F667" s="319">
        <v>22</v>
      </c>
      <c r="G667" s="198" t="s">
        <v>8444</v>
      </c>
      <c r="H667" s="201">
        <v>0</v>
      </c>
      <c r="I667" s="200">
        <v>41578</v>
      </c>
      <c r="J667" s="319">
        <f t="shared" si="11"/>
        <v>4.6999999999999993</v>
      </c>
      <c r="K667" s="198">
        <v>16.489999999999998</v>
      </c>
      <c r="L667" s="198"/>
      <c r="M667" s="198" t="s">
        <v>2395</v>
      </c>
      <c r="N667" s="198"/>
      <c r="O667" s="198"/>
      <c r="P667" s="198"/>
      <c r="Q667" s="169"/>
      <c r="R667" s="169"/>
      <c r="S667" s="169"/>
      <c r="T667" s="169"/>
      <c r="U667" s="170"/>
    </row>
    <row r="668" spans="1:21" ht="20.100000000000001" customHeight="1">
      <c r="A668" s="201" t="s">
        <v>1907</v>
      </c>
      <c r="B668" s="183">
        <v>852669048202</v>
      </c>
      <c r="C668" s="179" t="s">
        <v>1634</v>
      </c>
      <c r="D668" s="215" t="s">
        <v>1901</v>
      </c>
      <c r="E668" s="321">
        <v>9</v>
      </c>
      <c r="F668" s="319">
        <v>22</v>
      </c>
      <c r="G668" s="198" t="s">
        <v>8444</v>
      </c>
      <c r="H668" s="201">
        <v>0</v>
      </c>
      <c r="I668" s="200">
        <v>41578</v>
      </c>
      <c r="J668" s="319">
        <f t="shared" si="11"/>
        <v>4.6999999999999993</v>
      </c>
      <c r="K668" s="198">
        <v>16.489999999999998</v>
      </c>
      <c r="L668" s="198"/>
      <c r="M668" s="198" t="s">
        <v>2395</v>
      </c>
      <c r="N668" s="198"/>
      <c r="O668" s="198"/>
      <c r="P668" s="198"/>
      <c r="Q668" s="169"/>
      <c r="R668" s="169"/>
      <c r="S668" s="169"/>
      <c r="T668" s="169"/>
      <c r="U668" s="170"/>
    </row>
    <row r="669" spans="1:21" ht="20.100000000000001" customHeight="1">
      <c r="A669" s="201" t="s">
        <v>1908</v>
      </c>
      <c r="B669" s="183">
        <v>852669048219</v>
      </c>
      <c r="C669" s="179" t="s">
        <v>1635</v>
      </c>
      <c r="D669" s="215" t="s">
        <v>1901</v>
      </c>
      <c r="E669" s="321">
        <v>9</v>
      </c>
      <c r="F669" s="319">
        <v>22</v>
      </c>
      <c r="G669" s="198" t="s">
        <v>8444</v>
      </c>
      <c r="H669" s="201">
        <v>0</v>
      </c>
      <c r="I669" s="200">
        <v>41578</v>
      </c>
      <c r="J669" s="319">
        <f t="shared" si="11"/>
        <v>4.6999999999999993</v>
      </c>
      <c r="K669" s="198">
        <v>16.489999999999998</v>
      </c>
      <c r="L669" s="198"/>
      <c r="M669" s="198" t="s">
        <v>2395</v>
      </c>
      <c r="N669" s="198"/>
      <c r="O669" s="198"/>
      <c r="P669" s="198"/>
      <c r="Q669" s="169"/>
      <c r="R669" s="169"/>
      <c r="S669" s="169"/>
      <c r="T669" s="169"/>
      <c r="U669" s="170"/>
    </row>
    <row r="670" spans="1:21" ht="20.100000000000001" customHeight="1">
      <c r="A670" s="201" t="s">
        <v>1909</v>
      </c>
      <c r="B670" s="183">
        <v>852669048226</v>
      </c>
      <c r="C670" s="179" t="s">
        <v>1636</v>
      </c>
      <c r="D670" s="215" t="s">
        <v>1901</v>
      </c>
      <c r="E670" s="198"/>
      <c r="F670" s="319">
        <v>41.99</v>
      </c>
      <c r="G670" s="198" t="s">
        <v>8444</v>
      </c>
      <c r="H670" s="201">
        <v>0</v>
      </c>
      <c r="I670" s="200">
        <v>41578</v>
      </c>
      <c r="J670" s="319">
        <f t="shared" si="11"/>
        <v>30.691499999999998</v>
      </c>
      <c r="K670" s="198"/>
      <c r="L670" s="198"/>
      <c r="M670" s="198" t="s">
        <v>2395</v>
      </c>
      <c r="N670" s="198"/>
      <c r="O670" s="198"/>
      <c r="P670" s="198"/>
      <c r="Q670" s="169"/>
      <c r="R670" s="169"/>
      <c r="S670" s="169"/>
      <c r="T670" s="169"/>
      <c r="U670" s="170"/>
    </row>
    <row r="671" spans="1:21" ht="20.100000000000001" customHeight="1">
      <c r="A671" s="201" t="s">
        <v>1910</v>
      </c>
      <c r="B671" s="183">
        <v>852669048233</v>
      </c>
      <c r="C671" s="179" t="s">
        <v>1637</v>
      </c>
      <c r="D671" s="215" t="s">
        <v>1901</v>
      </c>
      <c r="E671" s="324">
        <v>2.5</v>
      </c>
      <c r="F671" s="319">
        <v>22</v>
      </c>
      <c r="G671" s="198" t="s">
        <v>8444</v>
      </c>
      <c r="H671" s="199">
        <v>11</v>
      </c>
      <c r="I671" s="200">
        <v>41578</v>
      </c>
      <c r="J671" s="319">
        <f t="shared" si="11"/>
        <v>11.2</v>
      </c>
      <c r="K671" s="198">
        <v>16.489999999999998</v>
      </c>
      <c r="L671" s="198"/>
      <c r="M671" s="198" t="s">
        <v>2395</v>
      </c>
      <c r="N671" s="198"/>
      <c r="O671" s="198"/>
      <c r="P671" s="198"/>
      <c r="Q671" s="169"/>
      <c r="R671" s="169"/>
      <c r="S671" s="169"/>
      <c r="T671" s="169"/>
      <c r="U671" s="170"/>
    </row>
    <row r="672" spans="1:21" ht="20.100000000000001" customHeight="1">
      <c r="A672" s="201">
        <v>20033</v>
      </c>
      <c r="B672" s="183"/>
      <c r="C672" s="179" t="s">
        <v>1638</v>
      </c>
      <c r="D672" s="215" t="s">
        <v>1911</v>
      </c>
      <c r="E672" s="198"/>
      <c r="F672" s="319" t="s">
        <v>17578</v>
      </c>
      <c r="G672" s="198" t="s">
        <v>8444</v>
      </c>
      <c r="H672" s="201">
        <v>0</v>
      </c>
      <c r="I672" s="200">
        <v>41578</v>
      </c>
      <c r="J672" s="319" t="e">
        <f t="shared" si="11"/>
        <v>#VALUE!</v>
      </c>
      <c r="K672" s="198"/>
      <c r="L672" s="198"/>
      <c r="M672" s="198" t="s">
        <v>2395</v>
      </c>
      <c r="N672" s="198"/>
      <c r="O672" s="198"/>
      <c r="P672" s="198"/>
      <c r="Q672" s="169"/>
      <c r="R672" s="169"/>
      <c r="S672" s="169"/>
      <c r="T672" s="169"/>
      <c r="U672" s="170"/>
    </row>
    <row r="673" spans="1:21" ht="20.100000000000001" customHeight="1">
      <c r="A673" s="201" t="s">
        <v>1912</v>
      </c>
      <c r="B673" s="183">
        <v>852669048240</v>
      </c>
      <c r="C673" s="179" t="s">
        <v>1639</v>
      </c>
      <c r="D673" s="215" t="s">
        <v>1911</v>
      </c>
      <c r="E673" s="321">
        <v>3</v>
      </c>
      <c r="F673" s="319">
        <v>17.29</v>
      </c>
      <c r="G673" s="198" t="s">
        <v>8444</v>
      </c>
      <c r="H673" s="201">
        <v>0</v>
      </c>
      <c r="I673" s="200">
        <v>41578</v>
      </c>
      <c r="J673" s="319">
        <f t="shared" si="11"/>
        <v>6.6964999999999986</v>
      </c>
      <c r="K673" s="198"/>
      <c r="L673" s="198"/>
      <c r="M673" s="198" t="s">
        <v>2395</v>
      </c>
      <c r="N673" s="198"/>
      <c r="O673" s="198"/>
      <c r="P673" s="198"/>
      <c r="Q673" s="169"/>
      <c r="R673" s="169"/>
      <c r="S673" s="169"/>
      <c r="T673" s="169"/>
      <c r="U673" s="170"/>
    </row>
    <row r="674" spans="1:21" ht="20.100000000000001" customHeight="1">
      <c r="A674" s="201" t="s">
        <v>1913</v>
      </c>
      <c r="B674" s="183">
        <v>852669048257</v>
      </c>
      <c r="C674" s="179" t="s">
        <v>1640</v>
      </c>
      <c r="D674" s="215" t="s">
        <v>1911</v>
      </c>
      <c r="E674" s="198"/>
      <c r="F674" s="319">
        <v>41.99</v>
      </c>
      <c r="G674" s="198" t="s">
        <v>8444</v>
      </c>
      <c r="H674" s="201">
        <v>0</v>
      </c>
      <c r="I674" s="200">
        <v>41578</v>
      </c>
      <c r="J674" s="319">
        <f t="shared" si="11"/>
        <v>30.691499999999998</v>
      </c>
      <c r="K674" s="198"/>
      <c r="L674" s="198"/>
      <c r="M674" s="198" t="s">
        <v>2395</v>
      </c>
      <c r="N674" s="198"/>
      <c r="O674" s="198"/>
      <c r="P674" s="198"/>
      <c r="Q674" s="169"/>
      <c r="R674" s="169"/>
      <c r="S674" s="169"/>
      <c r="T674" s="169"/>
      <c r="U674" s="170"/>
    </row>
    <row r="675" spans="1:21" ht="20.100000000000001" customHeight="1">
      <c r="A675" s="201" t="s">
        <v>1914</v>
      </c>
      <c r="B675" s="183">
        <v>852669048264</v>
      </c>
      <c r="C675" s="179" t="s">
        <v>1641</v>
      </c>
      <c r="D675" s="215" t="s">
        <v>1911</v>
      </c>
      <c r="E675" s="321">
        <v>4</v>
      </c>
      <c r="F675" s="319">
        <v>17.29</v>
      </c>
      <c r="G675" s="198" t="s">
        <v>8444</v>
      </c>
      <c r="H675" s="201">
        <v>0</v>
      </c>
      <c r="I675" s="200">
        <v>41578</v>
      </c>
      <c r="J675" s="319">
        <f t="shared" si="11"/>
        <v>5.6964999999999986</v>
      </c>
      <c r="K675" s="198"/>
      <c r="L675" s="198"/>
      <c r="M675" s="198" t="s">
        <v>2395</v>
      </c>
      <c r="N675" s="198"/>
      <c r="O675" s="198"/>
      <c r="P675" s="198"/>
      <c r="Q675" s="169"/>
      <c r="R675" s="169"/>
      <c r="S675" s="169"/>
      <c r="T675" s="169"/>
      <c r="U675" s="170"/>
    </row>
    <row r="676" spans="1:21" ht="20.100000000000001" customHeight="1">
      <c r="A676" s="201">
        <v>20034</v>
      </c>
      <c r="B676" s="183"/>
      <c r="C676" s="179" t="s">
        <v>1642</v>
      </c>
      <c r="D676" s="215" t="s">
        <v>1915</v>
      </c>
      <c r="E676" s="198"/>
      <c r="F676" s="319" t="s">
        <v>17578</v>
      </c>
      <c r="G676" s="198" t="s">
        <v>8444</v>
      </c>
      <c r="H676" s="201">
        <v>0</v>
      </c>
      <c r="I676" s="200">
        <v>41578</v>
      </c>
      <c r="J676" s="319" t="e">
        <f t="shared" si="11"/>
        <v>#VALUE!</v>
      </c>
      <c r="K676" s="198"/>
      <c r="L676" s="198"/>
      <c r="M676" s="198" t="s">
        <v>2395</v>
      </c>
      <c r="N676" s="198"/>
      <c r="O676" s="198"/>
      <c r="P676" s="198"/>
      <c r="Q676" s="169"/>
      <c r="R676" s="169"/>
      <c r="S676" s="169"/>
      <c r="T676" s="169"/>
      <c r="U676" s="170"/>
    </row>
    <row r="677" spans="1:21" ht="20.100000000000001" customHeight="1">
      <c r="A677" s="201" t="s">
        <v>1916</v>
      </c>
      <c r="B677" s="183">
        <v>852669048271</v>
      </c>
      <c r="C677" s="179" t="s">
        <v>1643</v>
      </c>
      <c r="D677" s="215" t="s">
        <v>1915</v>
      </c>
      <c r="E677" s="321">
        <v>3.5</v>
      </c>
      <c r="F677" s="319">
        <v>14.352941176470589</v>
      </c>
      <c r="G677" s="198" t="s">
        <v>8444</v>
      </c>
      <c r="H677" s="201">
        <v>0</v>
      </c>
      <c r="I677" s="200">
        <v>41578</v>
      </c>
      <c r="J677" s="319">
        <f t="shared" si="11"/>
        <v>3.6999999999999993</v>
      </c>
      <c r="K677" s="198">
        <v>9.99</v>
      </c>
      <c r="L677" s="198"/>
      <c r="M677" s="198" t="s">
        <v>2395</v>
      </c>
      <c r="N677" s="198"/>
      <c r="O677" s="198"/>
      <c r="P677" s="198"/>
      <c r="Q677" s="169"/>
      <c r="R677" s="169"/>
      <c r="S677" s="169"/>
      <c r="T677" s="169"/>
      <c r="U677" s="170"/>
    </row>
    <row r="678" spans="1:21" ht="20.100000000000001" customHeight="1">
      <c r="A678" s="202" t="s">
        <v>1917</v>
      </c>
      <c r="B678" s="183">
        <v>852669048288</v>
      </c>
      <c r="C678" s="179" t="s">
        <v>1644</v>
      </c>
      <c r="D678" s="215" t="s">
        <v>1915</v>
      </c>
      <c r="E678" s="324">
        <v>2.5</v>
      </c>
      <c r="F678" s="319">
        <v>16.990000000000002</v>
      </c>
      <c r="G678" s="198" t="s">
        <v>8444</v>
      </c>
      <c r="H678" s="199">
        <v>32</v>
      </c>
      <c r="I678" s="200">
        <v>41578</v>
      </c>
      <c r="J678" s="319">
        <f t="shared" si="11"/>
        <v>6.9415000000000013</v>
      </c>
      <c r="K678" s="198"/>
      <c r="L678" s="198"/>
      <c r="M678" s="198" t="s">
        <v>2395</v>
      </c>
      <c r="N678" s="198"/>
      <c r="O678" s="198"/>
      <c r="P678" s="198"/>
      <c r="Q678" s="169"/>
      <c r="R678" s="169"/>
      <c r="S678" s="169"/>
      <c r="T678" s="169"/>
      <c r="U678" s="170"/>
    </row>
    <row r="679" spans="1:21" ht="20.100000000000001" customHeight="1">
      <c r="A679" s="201" t="s">
        <v>1918</v>
      </c>
      <c r="B679" s="183">
        <v>852669048295</v>
      </c>
      <c r="C679" s="179" t="s">
        <v>1645</v>
      </c>
      <c r="D679" s="215" t="s">
        <v>1915</v>
      </c>
      <c r="E679" s="321">
        <v>8</v>
      </c>
      <c r="F679" s="319">
        <v>20.823529411764707</v>
      </c>
      <c r="G679" s="198" t="s">
        <v>8444</v>
      </c>
      <c r="H679" s="201">
        <v>0</v>
      </c>
      <c r="I679" s="200">
        <v>41578</v>
      </c>
      <c r="J679" s="319">
        <f t="shared" si="11"/>
        <v>4.6999999999999993</v>
      </c>
      <c r="K679" s="198">
        <v>15.290000000000001</v>
      </c>
      <c r="L679" s="198"/>
      <c r="M679" s="198" t="s">
        <v>2395</v>
      </c>
      <c r="N679" s="198"/>
      <c r="O679" s="198"/>
      <c r="P679" s="198"/>
      <c r="Q679" s="169"/>
      <c r="R679" s="169"/>
      <c r="S679" s="169"/>
      <c r="T679" s="169"/>
      <c r="U679" s="170"/>
    </row>
    <row r="680" spans="1:21" ht="20.100000000000001" customHeight="1">
      <c r="A680" s="201" t="s">
        <v>1919</v>
      </c>
      <c r="B680" s="183">
        <v>852669048301</v>
      </c>
      <c r="C680" s="179" t="s">
        <v>1646</v>
      </c>
      <c r="D680" s="215" t="s">
        <v>1915</v>
      </c>
      <c r="E680" s="321">
        <v>3.5</v>
      </c>
      <c r="F680" s="319">
        <v>14.352941176470589</v>
      </c>
      <c r="G680" s="198" t="s">
        <v>8444</v>
      </c>
      <c r="H680" s="201">
        <v>0</v>
      </c>
      <c r="I680" s="200">
        <v>41578</v>
      </c>
      <c r="J680" s="319">
        <f t="shared" si="11"/>
        <v>3.6999999999999993</v>
      </c>
      <c r="K680" s="198">
        <v>9.99</v>
      </c>
      <c r="L680" s="198"/>
      <c r="M680" s="198" t="s">
        <v>2395</v>
      </c>
      <c r="N680" s="198"/>
      <c r="O680" s="198"/>
      <c r="P680" s="198"/>
      <c r="Q680" s="169"/>
      <c r="R680" s="169"/>
      <c r="S680" s="169"/>
      <c r="T680" s="169"/>
      <c r="U680" s="170"/>
    </row>
    <row r="681" spans="1:21" ht="20.100000000000001" customHeight="1">
      <c r="A681" s="201" t="s">
        <v>1920</v>
      </c>
      <c r="B681" s="183">
        <v>852669048318</v>
      </c>
      <c r="C681" s="179" t="s">
        <v>1647</v>
      </c>
      <c r="D681" s="215" t="s">
        <v>1915</v>
      </c>
      <c r="E681" s="321">
        <v>8</v>
      </c>
      <c r="F681" s="319">
        <v>20.823529411764707</v>
      </c>
      <c r="G681" s="198" t="s">
        <v>8444</v>
      </c>
      <c r="H681" s="201">
        <v>0</v>
      </c>
      <c r="I681" s="200">
        <v>41578</v>
      </c>
      <c r="J681" s="319">
        <f t="shared" si="11"/>
        <v>4.6999999999999993</v>
      </c>
      <c r="K681" s="198">
        <v>15.290000000000001</v>
      </c>
      <c r="L681" s="198"/>
      <c r="M681" s="198" t="s">
        <v>2395</v>
      </c>
      <c r="N681" s="198"/>
      <c r="O681" s="198"/>
      <c r="P681" s="198"/>
      <c r="Q681" s="169"/>
      <c r="R681" s="169"/>
      <c r="S681" s="169"/>
      <c r="T681" s="169"/>
      <c r="U681" s="170"/>
    </row>
    <row r="682" spans="1:21" ht="20.100000000000001" customHeight="1">
      <c r="A682" s="201">
        <v>20035</v>
      </c>
      <c r="B682" s="183"/>
      <c r="C682" s="179" t="s">
        <v>1648</v>
      </c>
      <c r="D682" s="215" t="s">
        <v>1921</v>
      </c>
      <c r="E682" s="198"/>
      <c r="F682" s="319" t="s">
        <v>17578</v>
      </c>
      <c r="G682" s="198" t="s">
        <v>8444</v>
      </c>
      <c r="H682" s="201">
        <v>0</v>
      </c>
      <c r="I682" s="200">
        <v>41578</v>
      </c>
      <c r="J682" s="319" t="e">
        <f t="shared" si="11"/>
        <v>#VALUE!</v>
      </c>
      <c r="K682" s="198"/>
      <c r="L682" s="198"/>
      <c r="M682" s="198" t="s">
        <v>2395</v>
      </c>
      <c r="N682" s="198"/>
      <c r="O682" s="198"/>
      <c r="P682" s="198"/>
      <c r="Q682" s="169"/>
      <c r="R682" s="169"/>
      <c r="S682" s="169"/>
      <c r="T682" s="169"/>
      <c r="U682" s="170"/>
    </row>
    <row r="683" spans="1:21" ht="20.100000000000001" customHeight="1">
      <c r="A683" s="201" t="s">
        <v>1922</v>
      </c>
      <c r="B683" s="183">
        <v>852669048325</v>
      </c>
      <c r="C683" s="179" t="s">
        <v>1649</v>
      </c>
      <c r="D683" s="215" t="s">
        <v>1921</v>
      </c>
      <c r="E683" s="198"/>
      <c r="F683" s="319">
        <v>21.99</v>
      </c>
      <c r="G683" s="198" t="s">
        <v>8444</v>
      </c>
      <c r="H683" s="201">
        <v>0</v>
      </c>
      <c r="I683" s="200">
        <v>41578</v>
      </c>
      <c r="J683" s="319">
        <f t="shared" si="11"/>
        <v>13.691499999999998</v>
      </c>
      <c r="K683" s="198"/>
      <c r="L683" s="198"/>
      <c r="M683" s="198" t="s">
        <v>2395</v>
      </c>
      <c r="N683" s="198"/>
      <c r="O683" s="198"/>
      <c r="P683" s="198"/>
      <c r="Q683" s="169"/>
      <c r="R683" s="169"/>
      <c r="S683" s="169"/>
      <c r="T683" s="169"/>
      <c r="U683" s="170"/>
    </row>
    <row r="684" spans="1:21" ht="20.100000000000001" customHeight="1">
      <c r="A684" s="201">
        <v>20036</v>
      </c>
      <c r="B684" s="183"/>
      <c r="C684" s="179" t="s">
        <v>1650</v>
      </c>
      <c r="D684" s="215" t="s">
        <v>1923</v>
      </c>
      <c r="E684" s="198"/>
      <c r="F684" s="319" t="s">
        <v>17578</v>
      </c>
      <c r="G684" s="198" t="s">
        <v>8444</v>
      </c>
      <c r="H684" s="201">
        <v>0</v>
      </c>
      <c r="I684" s="200">
        <v>41578</v>
      </c>
      <c r="J684" s="319" t="e">
        <f t="shared" si="11"/>
        <v>#VALUE!</v>
      </c>
      <c r="K684" s="198"/>
      <c r="L684" s="198"/>
      <c r="M684" s="198" t="s">
        <v>2395</v>
      </c>
      <c r="N684" s="198"/>
      <c r="O684" s="198"/>
      <c r="P684" s="198"/>
      <c r="Q684" s="169"/>
      <c r="R684" s="169"/>
      <c r="S684" s="169"/>
      <c r="T684" s="169"/>
      <c r="U684" s="170"/>
    </row>
    <row r="685" spans="1:21" ht="20.100000000000001" customHeight="1">
      <c r="A685" s="201" t="s">
        <v>1924</v>
      </c>
      <c r="B685" s="183">
        <v>852669048363</v>
      </c>
      <c r="C685" s="179" t="s">
        <v>1651</v>
      </c>
      <c r="D685" s="215" t="s">
        <v>1923</v>
      </c>
      <c r="E685" s="321">
        <v>5</v>
      </c>
      <c r="F685" s="319">
        <v>16.117647058823529</v>
      </c>
      <c r="G685" s="198" t="s">
        <v>8444</v>
      </c>
      <c r="H685" s="201">
        <v>0</v>
      </c>
      <c r="I685" s="200">
        <v>41578</v>
      </c>
      <c r="J685" s="319">
        <f t="shared" si="11"/>
        <v>3.6999999999999993</v>
      </c>
      <c r="K685" s="198">
        <v>11.790000000000001</v>
      </c>
      <c r="L685" s="198"/>
      <c r="M685" s="198" t="s">
        <v>2395</v>
      </c>
      <c r="N685" s="198"/>
      <c r="O685" s="198"/>
      <c r="P685" s="198"/>
      <c r="Q685" s="169"/>
      <c r="R685" s="169"/>
      <c r="S685" s="169"/>
      <c r="T685" s="169"/>
      <c r="U685" s="170"/>
    </row>
    <row r="686" spans="1:21" ht="20.100000000000001" customHeight="1">
      <c r="A686" s="201" t="s">
        <v>1925</v>
      </c>
      <c r="B686" s="183">
        <v>852669048370</v>
      </c>
      <c r="C686" s="179" t="s">
        <v>1652</v>
      </c>
      <c r="D686" s="215" t="s">
        <v>1923</v>
      </c>
      <c r="E686" s="198"/>
      <c r="F686" s="319">
        <v>27</v>
      </c>
      <c r="G686" s="198" t="s">
        <v>8444</v>
      </c>
      <c r="H686" s="201">
        <v>0</v>
      </c>
      <c r="I686" s="200">
        <v>41578</v>
      </c>
      <c r="J686" s="319">
        <f t="shared" si="11"/>
        <v>17.95</v>
      </c>
      <c r="K686" s="198"/>
      <c r="L686" s="198"/>
      <c r="M686" s="198" t="s">
        <v>2395</v>
      </c>
      <c r="N686" s="198"/>
      <c r="O686" s="198"/>
      <c r="P686" s="198"/>
      <c r="Q686" s="169"/>
      <c r="R686" s="169"/>
      <c r="S686" s="169"/>
      <c r="T686" s="169"/>
      <c r="U686" s="170"/>
    </row>
    <row r="687" spans="1:21" ht="20.100000000000001" customHeight="1">
      <c r="A687" s="201" t="s">
        <v>1926</v>
      </c>
      <c r="B687" s="183">
        <v>852669048387</v>
      </c>
      <c r="C687" s="179" t="s">
        <v>1653</v>
      </c>
      <c r="D687" s="215" t="s">
        <v>1923</v>
      </c>
      <c r="E687" s="198"/>
      <c r="F687" s="319">
        <v>27</v>
      </c>
      <c r="G687" s="198" t="s">
        <v>8444</v>
      </c>
      <c r="H687" s="201">
        <v>0</v>
      </c>
      <c r="I687" s="200">
        <v>41578</v>
      </c>
      <c r="J687" s="319">
        <f t="shared" si="11"/>
        <v>17.95</v>
      </c>
      <c r="K687" s="198"/>
      <c r="L687" s="198"/>
      <c r="M687" s="198" t="s">
        <v>2395</v>
      </c>
      <c r="N687" s="198"/>
      <c r="O687" s="198"/>
      <c r="P687" s="198"/>
      <c r="Q687" s="169"/>
      <c r="R687" s="169"/>
      <c r="S687" s="169"/>
      <c r="T687" s="169"/>
      <c r="U687" s="170"/>
    </row>
    <row r="688" spans="1:21" ht="20.100000000000001" customHeight="1">
      <c r="A688" s="201" t="s">
        <v>1927</v>
      </c>
      <c r="B688" s="183">
        <v>852669048394</v>
      </c>
      <c r="C688" s="179" t="s">
        <v>1654</v>
      </c>
      <c r="D688" s="215" t="s">
        <v>1923</v>
      </c>
      <c r="E688" s="321">
        <v>5</v>
      </c>
      <c r="F688" s="319">
        <v>16.117647058823529</v>
      </c>
      <c r="G688" s="198" t="s">
        <v>8444</v>
      </c>
      <c r="H688" s="201">
        <v>0</v>
      </c>
      <c r="I688" s="200">
        <v>41578</v>
      </c>
      <c r="J688" s="319">
        <f t="shared" si="11"/>
        <v>3.6999999999999993</v>
      </c>
      <c r="K688" s="198">
        <v>11.790000000000001</v>
      </c>
      <c r="L688" s="198"/>
      <c r="M688" s="198" t="s">
        <v>2395</v>
      </c>
      <c r="N688" s="198"/>
      <c r="O688" s="198"/>
      <c r="P688" s="198"/>
      <c r="Q688" s="169"/>
      <c r="R688" s="169"/>
      <c r="S688" s="169"/>
      <c r="T688" s="169"/>
      <c r="U688" s="170"/>
    </row>
    <row r="689" spans="1:21" ht="20.100000000000001" customHeight="1">
      <c r="A689" s="201" t="s">
        <v>1928</v>
      </c>
      <c r="B689" s="183">
        <v>852669048400</v>
      </c>
      <c r="C689" s="179" t="s">
        <v>1655</v>
      </c>
      <c r="D689" s="215" t="s">
        <v>1923</v>
      </c>
      <c r="E689" s="198"/>
      <c r="F689" s="319">
        <v>27.99</v>
      </c>
      <c r="G689" s="198" t="s">
        <v>8444</v>
      </c>
      <c r="H689" s="201">
        <v>0</v>
      </c>
      <c r="I689" s="200">
        <v>41578</v>
      </c>
      <c r="J689" s="319">
        <f t="shared" si="11"/>
        <v>18.791499999999999</v>
      </c>
      <c r="K689" s="198"/>
      <c r="L689" s="198"/>
      <c r="M689" s="198" t="s">
        <v>2395</v>
      </c>
      <c r="N689" s="198"/>
      <c r="O689" s="198"/>
      <c r="P689" s="198"/>
      <c r="Q689" s="169"/>
      <c r="R689" s="169"/>
      <c r="S689" s="169"/>
      <c r="T689" s="169"/>
      <c r="U689" s="170"/>
    </row>
    <row r="690" spans="1:21" ht="20.100000000000001" customHeight="1">
      <c r="A690" s="201" t="s">
        <v>1929</v>
      </c>
      <c r="B690" s="183">
        <v>852669048417</v>
      </c>
      <c r="C690" s="179" t="s">
        <v>1656</v>
      </c>
      <c r="D690" s="215" t="s">
        <v>1923</v>
      </c>
      <c r="E690" s="198"/>
      <c r="F690" s="319">
        <v>27.99</v>
      </c>
      <c r="G690" s="198" t="s">
        <v>8444</v>
      </c>
      <c r="H690" s="201">
        <v>0</v>
      </c>
      <c r="I690" s="200">
        <v>41578</v>
      </c>
      <c r="J690" s="319">
        <f t="shared" si="11"/>
        <v>18.791499999999999</v>
      </c>
      <c r="K690" s="198"/>
      <c r="L690" s="198"/>
      <c r="M690" s="198" t="s">
        <v>2395</v>
      </c>
      <c r="N690" s="198"/>
      <c r="O690" s="198"/>
      <c r="P690" s="198"/>
      <c r="Q690" s="169"/>
      <c r="R690" s="169"/>
      <c r="S690" s="169"/>
      <c r="T690" s="169"/>
      <c r="U690" s="170"/>
    </row>
    <row r="691" spans="1:21" ht="20.100000000000001" customHeight="1">
      <c r="A691" s="201" t="s">
        <v>1930</v>
      </c>
      <c r="B691" s="183">
        <v>852669048424</v>
      </c>
      <c r="C691" s="179" t="s">
        <v>1657</v>
      </c>
      <c r="D691" s="215" t="s">
        <v>1923</v>
      </c>
      <c r="E691" s="198"/>
      <c r="F691" s="319">
        <v>27.99</v>
      </c>
      <c r="G691" s="198" t="s">
        <v>8444</v>
      </c>
      <c r="H691" s="201">
        <v>0</v>
      </c>
      <c r="I691" s="200">
        <v>41578</v>
      </c>
      <c r="J691" s="319">
        <f t="shared" si="11"/>
        <v>18.791499999999999</v>
      </c>
      <c r="K691" s="198"/>
      <c r="L691" s="198"/>
      <c r="M691" s="198" t="s">
        <v>2395</v>
      </c>
      <c r="N691" s="198"/>
      <c r="O691" s="198"/>
      <c r="P691" s="198"/>
      <c r="Q691" s="169"/>
      <c r="R691" s="169"/>
      <c r="S691" s="169"/>
      <c r="T691" s="169"/>
      <c r="U691" s="170"/>
    </row>
    <row r="692" spans="1:21" ht="20.100000000000001" customHeight="1">
      <c r="A692" s="201" t="s">
        <v>1931</v>
      </c>
      <c r="B692" s="183">
        <v>852669048431</v>
      </c>
      <c r="C692" s="179" t="s">
        <v>1658</v>
      </c>
      <c r="D692" s="215" t="s">
        <v>1923</v>
      </c>
      <c r="E692" s="198"/>
      <c r="F692" s="319">
        <v>27.99</v>
      </c>
      <c r="G692" s="198" t="s">
        <v>8444</v>
      </c>
      <c r="H692" s="201">
        <v>0</v>
      </c>
      <c r="I692" s="200">
        <v>41578</v>
      </c>
      <c r="J692" s="319">
        <f t="shared" si="11"/>
        <v>18.791499999999999</v>
      </c>
      <c r="K692" s="198"/>
      <c r="L692" s="198"/>
      <c r="M692" s="198" t="s">
        <v>2395</v>
      </c>
      <c r="N692" s="198"/>
      <c r="O692" s="198"/>
      <c r="P692" s="198"/>
      <c r="Q692" s="169"/>
      <c r="R692" s="169"/>
      <c r="S692" s="169"/>
      <c r="T692" s="169"/>
      <c r="U692" s="170"/>
    </row>
    <row r="693" spans="1:21" ht="20.100000000000001" customHeight="1">
      <c r="A693" s="201" t="s">
        <v>1932</v>
      </c>
      <c r="B693" s="183">
        <v>852669048448</v>
      </c>
      <c r="C693" s="179" t="s">
        <v>1659</v>
      </c>
      <c r="D693" s="215" t="s">
        <v>1923</v>
      </c>
      <c r="E693" s="321">
        <v>5</v>
      </c>
      <c r="F693" s="319">
        <v>16.117647058823529</v>
      </c>
      <c r="G693" s="198" t="s">
        <v>8444</v>
      </c>
      <c r="H693" s="201">
        <v>0</v>
      </c>
      <c r="I693" s="200">
        <v>41578</v>
      </c>
      <c r="J693" s="319">
        <f t="shared" si="11"/>
        <v>3.6999999999999993</v>
      </c>
      <c r="K693" s="198">
        <v>11.790000000000001</v>
      </c>
      <c r="L693" s="198"/>
      <c r="M693" s="198" t="s">
        <v>2395</v>
      </c>
      <c r="N693" s="198"/>
      <c r="O693" s="198"/>
      <c r="P693" s="198"/>
      <c r="Q693" s="169"/>
      <c r="R693" s="169"/>
      <c r="S693" s="169"/>
      <c r="T693" s="169"/>
      <c r="U693" s="170"/>
    </row>
    <row r="694" spans="1:21" ht="20.100000000000001" customHeight="1">
      <c r="A694" s="201" t="s">
        <v>1933</v>
      </c>
      <c r="B694" s="183">
        <v>852669048455</v>
      </c>
      <c r="C694" s="179" t="s">
        <v>1660</v>
      </c>
      <c r="D694" s="215" t="s">
        <v>1923</v>
      </c>
      <c r="E694" s="198"/>
      <c r="F694" s="319">
        <v>27.99</v>
      </c>
      <c r="G694" s="198" t="s">
        <v>8444</v>
      </c>
      <c r="H694" s="201">
        <v>0</v>
      </c>
      <c r="I694" s="200">
        <v>41578</v>
      </c>
      <c r="J694" s="319">
        <f t="shared" si="11"/>
        <v>18.791499999999999</v>
      </c>
      <c r="K694" s="198"/>
      <c r="L694" s="198"/>
      <c r="M694" s="198" t="s">
        <v>2395</v>
      </c>
      <c r="N694" s="198"/>
      <c r="O694" s="198"/>
      <c r="P694" s="198"/>
      <c r="Q694" s="169"/>
      <c r="R694" s="169"/>
      <c r="S694" s="169"/>
      <c r="T694" s="169"/>
      <c r="U694" s="170"/>
    </row>
    <row r="695" spans="1:21" ht="20.100000000000001" customHeight="1">
      <c r="A695" s="201" t="s">
        <v>1934</v>
      </c>
      <c r="B695" s="183">
        <v>852669048462</v>
      </c>
      <c r="C695" s="179" t="s">
        <v>1661</v>
      </c>
      <c r="D695" s="215" t="s">
        <v>1923</v>
      </c>
      <c r="E695" s="198"/>
      <c r="F695" s="319">
        <v>27.99</v>
      </c>
      <c r="G695" s="198" t="s">
        <v>8444</v>
      </c>
      <c r="H695" s="201">
        <v>0</v>
      </c>
      <c r="I695" s="200">
        <v>41578</v>
      </c>
      <c r="J695" s="319">
        <f t="shared" si="11"/>
        <v>18.791499999999999</v>
      </c>
      <c r="K695" s="198"/>
      <c r="L695" s="198"/>
      <c r="M695" s="198" t="s">
        <v>2395</v>
      </c>
      <c r="N695" s="198"/>
      <c r="O695" s="198"/>
      <c r="P695" s="198"/>
      <c r="Q695" s="169"/>
      <c r="R695" s="169"/>
      <c r="S695" s="169"/>
      <c r="T695" s="169"/>
      <c r="U695" s="170"/>
    </row>
    <row r="696" spans="1:21" ht="20.100000000000001" customHeight="1">
      <c r="A696" s="201" t="s">
        <v>1935</v>
      </c>
      <c r="B696" s="183">
        <v>852669048479</v>
      </c>
      <c r="C696" s="179" t="s">
        <v>1662</v>
      </c>
      <c r="D696" s="215" t="s">
        <v>1923</v>
      </c>
      <c r="E696" s="321">
        <v>5</v>
      </c>
      <c r="F696" s="319">
        <v>16.117647058823529</v>
      </c>
      <c r="G696" s="198" t="s">
        <v>8444</v>
      </c>
      <c r="H696" s="201">
        <v>0</v>
      </c>
      <c r="I696" s="200">
        <v>41578</v>
      </c>
      <c r="J696" s="319">
        <f t="shared" si="11"/>
        <v>3.6999999999999993</v>
      </c>
      <c r="K696" s="198">
        <v>11.790000000000001</v>
      </c>
      <c r="L696" s="198"/>
      <c r="M696" s="198" t="s">
        <v>2395</v>
      </c>
      <c r="N696" s="198"/>
      <c r="O696" s="198"/>
      <c r="P696" s="198"/>
      <c r="Q696" s="169"/>
      <c r="R696" s="169"/>
      <c r="S696" s="169"/>
      <c r="T696" s="169"/>
      <c r="U696" s="170"/>
    </row>
    <row r="697" spans="1:21" ht="20.100000000000001" customHeight="1">
      <c r="A697" s="201" t="s">
        <v>1936</v>
      </c>
      <c r="B697" s="183">
        <v>852669048486</v>
      </c>
      <c r="C697" s="179" t="s">
        <v>1663</v>
      </c>
      <c r="D697" s="215" t="s">
        <v>1923</v>
      </c>
      <c r="E697" s="321">
        <v>5</v>
      </c>
      <c r="F697" s="319">
        <v>16.117647058823529</v>
      </c>
      <c r="G697" s="198" t="s">
        <v>8444</v>
      </c>
      <c r="H697" s="201">
        <v>0</v>
      </c>
      <c r="I697" s="200">
        <v>41578</v>
      </c>
      <c r="J697" s="319">
        <f t="shared" si="11"/>
        <v>3.6999999999999993</v>
      </c>
      <c r="K697" s="198">
        <v>11.790000000000001</v>
      </c>
      <c r="L697" s="198"/>
      <c r="M697" s="198" t="s">
        <v>2395</v>
      </c>
      <c r="N697" s="198"/>
      <c r="O697" s="198"/>
      <c r="P697" s="198"/>
      <c r="Q697" s="169"/>
      <c r="R697" s="169"/>
      <c r="S697" s="169"/>
      <c r="T697" s="169"/>
      <c r="U697" s="170"/>
    </row>
    <row r="698" spans="1:21" ht="20.100000000000001" customHeight="1">
      <c r="A698" s="201">
        <v>20037</v>
      </c>
      <c r="B698" s="183"/>
      <c r="C698" s="179" t="s">
        <v>1664</v>
      </c>
      <c r="D698" s="215" t="s">
        <v>1937</v>
      </c>
      <c r="E698" s="198"/>
      <c r="F698" s="319" t="s">
        <v>17578</v>
      </c>
      <c r="G698" s="198" t="s">
        <v>8444</v>
      </c>
      <c r="H698" s="201">
        <v>0</v>
      </c>
      <c r="I698" s="200">
        <v>41578</v>
      </c>
      <c r="J698" s="319" t="e">
        <f t="shared" si="11"/>
        <v>#VALUE!</v>
      </c>
      <c r="K698" s="198"/>
      <c r="L698" s="198"/>
      <c r="M698" s="198" t="s">
        <v>2395</v>
      </c>
      <c r="N698" s="198"/>
      <c r="O698" s="198"/>
      <c r="P698" s="198"/>
      <c r="Q698" s="169"/>
      <c r="R698" s="169"/>
      <c r="S698" s="169"/>
      <c r="T698" s="169"/>
      <c r="U698" s="170"/>
    </row>
    <row r="699" spans="1:21" ht="20.100000000000001" customHeight="1">
      <c r="A699" s="201" t="s">
        <v>1938</v>
      </c>
      <c r="B699" s="183">
        <v>852669048493</v>
      </c>
      <c r="C699" s="179" t="s">
        <v>1665</v>
      </c>
      <c r="D699" s="215" t="s">
        <v>1937</v>
      </c>
      <c r="E699" s="198"/>
      <c r="F699" s="319">
        <v>9.99</v>
      </c>
      <c r="G699" s="198" t="s">
        <v>8444</v>
      </c>
      <c r="H699" s="201">
        <v>0</v>
      </c>
      <c r="I699" s="200">
        <v>41578</v>
      </c>
      <c r="J699" s="319">
        <f t="shared" si="11"/>
        <v>3.4915000000000003</v>
      </c>
      <c r="K699" s="198"/>
      <c r="L699" s="198"/>
      <c r="M699" s="198" t="s">
        <v>2395</v>
      </c>
      <c r="N699" s="198"/>
      <c r="O699" s="198"/>
      <c r="P699" s="198"/>
      <c r="Q699" s="169"/>
      <c r="R699" s="169"/>
      <c r="S699" s="169"/>
      <c r="T699" s="169"/>
      <c r="U699" s="170"/>
    </row>
    <row r="700" spans="1:21" ht="20.100000000000001" customHeight="1">
      <c r="A700" s="201" t="s">
        <v>1939</v>
      </c>
      <c r="B700" s="183">
        <v>852669048516</v>
      </c>
      <c r="C700" s="179" t="s">
        <v>1666</v>
      </c>
      <c r="D700" s="215" t="s">
        <v>1937</v>
      </c>
      <c r="E700" s="198"/>
      <c r="F700" s="319">
        <v>9.99</v>
      </c>
      <c r="G700" s="198" t="s">
        <v>8444</v>
      </c>
      <c r="H700" s="201">
        <v>0</v>
      </c>
      <c r="I700" s="200">
        <v>41578</v>
      </c>
      <c r="J700" s="319">
        <f t="shared" si="11"/>
        <v>3.4915000000000003</v>
      </c>
      <c r="K700" s="198"/>
      <c r="L700" s="198"/>
      <c r="M700" s="198" t="s">
        <v>2395</v>
      </c>
      <c r="N700" s="198"/>
      <c r="O700" s="198"/>
      <c r="P700" s="198"/>
      <c r="Q700" s="169"/>
      <c r="R700" s="169"/>
      <c r="S700" s="169"/>
      <c r="T700" s="169"/>
      <c r="U700" s="170"/>
    </row>
    <row r="701" spans="1:21" ht="20.100000000000001" customHeight="1">
      <c r="A701" s="201" t="s">
        <v>1940</v>
      </c>
      <c r="B701" s="183">
        <v>852669048523</v>
      </c>
      <c r="C701" s="179" t="s">
        <v>1667</v>
      </c>
      <c r="D701" s="215" t="s">
        <v>1937</v>
      </c>
      <c r="E701" s="198"/>
      <c r="F701" s="319">
        <v>9.99</v>
      </c>
      <c r="G701" s="198" t="s">
        <v>8444</v>
      </c>
      <c r="H701" s="201">
        <v>0</v>
      </c>
      <c r="I701" s="200">
        <v>41578</v>
      </c>
      <c r="J701" s="319">
        <f t="shared" si="11"/>
        <v>3.4915000000000003</v>
      </c>
      <c r="K701" s="198"/>
      <c r="L701" s="198"/>
      <c r="M701" s="198" t="s">
        <v>2395</v>
      </c>
      <c r="N701" s="198"/>
      <c r="O701" s="198"/>
      <c r="P701" s="198"/>
      <c r="Q701" s="169"/>
      <c r="R701" s="169"/>
      <c r="S701" s="169"/>
      <c r="T701" s="169"/>
      <c r="U701" s="170"/>
    </row>
    <row r="702" spans="1:21" ht="20.100000000000001" customHeight="1">
      <c r="A702" s="201">
        <v>20038</v>
      </c>
      <c r="B702" s="183"/>
      <c r="C702" s="179" t="s">
        <v>1668</v>
      </c>
      <c r="D702" s="215" t="s">
        <v>1941</v>
      </c>
      <c r="E702" s="198"/>
      <c r="F702" s="319" t="s">
        <v>17578</v>
      </c>
      <c r="G702" s="198" t="s">
        <v>8444</v>
      </c>
      <c r="H702" s="201">
        <v>0</v>
      </c>
      <c r="I702" s="200">
        <v>41578</v>
      </c>
      <c r="J702" s="319" t="e">
        <f t="shared" si="11"/>
        <v>#VALUE!</v>
      </c>
      <c r="K702" s="198"/>
      <c r="L702" s="198"/>
      <c r="M702" s="198" t="s">
        <v>2395</v>
      </c>
      <c r="N702" s="198"/>
      <c r="O702" s="198"/>
      <c r="P702" s="198"/>
      <c r="Q702" s="169"/>
      <c r="R702" s="169"/>
      <c r="S702" s="169"/>
      <c r="T702" s="169"/>
      <c r="U702" s="170"/>
    </row>
    <row r="703" spans="1:21" ht="20.100000000000001" customHeight="1">
      <c r="A703" s="201" t="s">
        <v>1942</v>
      </c>
      <c r="B703" s="183">
        <v>852669048530</v>
      </c>
      <c r="C703" s="179" t="s">
        <v>1669</v>
      </c>
      <c r="D703" s="215" t="s">
        <v>1941</v>
      </c>
      <c r="E703" s="198"/>
      <c r="F703" s="319">
        <v>17</v>
      </c>
      <c r="G703" s="198" t="s">
        <v>8444</v>
      </c>
      <c r="H703" s="201">
        <v>0</v>
      </c>
      <c r="I703" s="200">
        <v>41578</v>
      </c>
      <c r="J703" s="319">
        <f t="shared" si="11"/>
        <v>9.4499999999999993</v>
      </c>
      <c r="K703" s="198"/>
      <c r="L703" s="198"/>
      <c r="M703" s="198" t="s">
        <v>2395</v>
      </c>
      <c r="N703" s="198"/>
      <c r="O703" s="198"/>
      <c r="P703" s="198"/>
      <c r="Q703" s="169"/>
      <c r="R703" s="169"/>
      <c r="S703" s="169"/>
      <c r="T703" s="169"/>
      <c r="U703" s="170"/>
    </row>
    <row r="704" spans="1:21" ht="20.100000000000001" customHeight="1">
      <c r="A704" s="201" t="s">
        <v>1943</v>
      </c>
      <c r="B704" s="183">
        <v>852669048547</v>
      </c>
      <c r="C704" s="179" t="s">
        <v>1670</v>
      </c>
      <c r="D704" s="215" t="s">
        <v>1941</v>
      </c>
      <c r="E704" s="198"/>
      <c r="F704" s="319">
        <v>11.99</v>
      </c>
      <c r="G704" s="198" t="s">
        <v>8444</v>
      </c>
      <c r="H704" s="201">
        <v>0</v>
      </c>
      <c r="I704" s="200">
        <v>41578</v>
      </c>
      <c r="J704" s="319">
        <f t="shared" si="11"/>
        <v>5.1914999999999996</v>
      </c>
      <c r="K704" s="198"/>
      <c r="L704" s="198"/>
      <c r="M704" s="198" t="s">
        <v>2395</v>
      </c>
      <c r="N704" s="198"/>
      <c r="O704" s="198"/>
      <c r="P704" s="198"/>
      <c r="Q704" s="169"/>
      <c r="R704" s="169"/>
      <c r="S704" s="169"/>
      <c r="T704" s="169"/>
      <c r="U704" s="170"/>
    </row>
    <row r="705" spans="1:21" ht="20.100000000000001" customHeight="1">
      <c r="A705" s="201" t="s">
        <v>1944</v>
      </c>
      <c r="B705" s="183">
        <v>852669048554</v>
      </c>
      <c r="C705" s="179" t="s">
        <v>1671</v>
      </c>
      <c r="D705" s="215" t="s">
        <v>1941</v>
      </c>
      <c r="E705" s="198">
        <v>1.75</v>
      </c>
      <c r="F705" s="319">
        <v>11.89</v>
      </c>
      <c r="G705" s="198" t="s">
        <v>8444</v>
      </c>
      <c r="H705" s="201">
        <v>0</v>
      </c>
      <c r="I705" s="200">
        <v>41578</v>
      </c>
      <c r="J705" s="319">
        <f t="shared" si="11"/>
        <v>3.3565000000000005</v>
      </c>
      <c r="K705" s="198">
        <v>7.9411764705882355</v>
      </c>
      <c r="L705" s="198"/>
      <c r="M705" s="198" t="s">
        <v>2395</v>
      </c>
      <c r="N705" s="198"/>
      <c r="O705" s="198"/>
      <c r="P705" s="198"/>
      <c r="Q705" s="169"/>
      <c r="R705" s="169"/>
      <c r="S705" s="169"/>
      <c r="T705" s="169"/>
      <c r="U705" s="170"/>
    </row>
    <row r="706" spans="1:21" ht="20.100000000000001" customHeight="1">
      <c r="A706" s="201" t="s">
        <v>1945</v>
      </c>
      <c r="B706" s="183">
        <v>852669048561</v>
      </c>
      <c r="C706" s="179" t="s">
        <v>1672</v>
      </c>
      <c r="D706" s="215" t="s">
        <v>1941</v>
      </c>
      <c r="E706" s="198"/>
      <c r="F706" s="319">
        <v>11.99</v>
      </c>
      <c r="G706" s="198" t="s">
        <v>8444</v>
      </c>
      <c r="H706" s="201">
        <v>0</v>
      </c>
      <c r="I706" s="200">
        <v>41578</v>
      </c>
      <c r="J706" s="319">
        <f t="shared" si="11"/>
        <v>5.1914999999999996</v>
      </c>
      <c r="K706" s="198"/>
      <c r="L706" s="198"/>
      <c r="M706" s="198" t="s">
        <v>2395</v>
      </c>
      <c r="N706" s="198"/>
      <c r="O706" s="198"/>
      <c r="P706" s="198"/>
      <c r="Q706" s="169"/>
      <c r="R706" s="169"/>
      <c r="S706" s="169"/>
      <c r="T706" s="169"/>
      <c r="U706" s="170"/>
    </row>
    <row r="707" spans="1:21" ht="20.100000000000001" customHeight="1">
      <c r="A707" s="201" t="s">
        <v>1946</v>
      </c>
      <c r="B707" s="183">
        <v>852669048578</v>
      </c>
      <c r="C707" s="179" t="s">
        <v>1673</v>
      </c>
      <c r="D707" s="215" t="s">
        <v>1941</v>
      </c>
      <c r="E707" s="198"/>
      <c r="F707" s="319">
        <v>11.99</v>
      </c>
      <c r="G707" s="198" t="s">
        <v>8444</v>
      </c>
      <c r="H707" s="201">
        <v>0</v>
      </c>
      <c r="I707" s="200">
        <v>41578</v>
      </c>
      <c r="J707" s="319">
        <f t="shared" si="11"/>
        <v>5.1914999999999996</v>
      </c>
      <c r="K707" s="198"/>
      <c r="L707" s="198"/>
      <c r="M707" s="198" t="s">
        <v>2395</v>
      </c>
      <c r="N707" s="198"/>
      <c r="O707" s="198"/>
      <c r="P707" s="198"/>
      <c r="Q707" s="169"/>
      <c r="R707" s="169"/>
      <c r="S707" s="169"/>
      <c r="T707" s="169"/>
      <c r="U707" s="170"/>
    </row>
    <row r="708" spans="1:21" ht="20.100000000000001" customHeight="1">
      <c r="A708" s="201">
        <v>20039</v>
      </c>
      <c r="B708" s="183"/>
      <c r="C708" s="179" t="s">
        <v>1674</v>
      </c>
      <c r="D708" s="215" t="s">
        <v>1947</v>
      </c>
      <c r="E708" s="198"/>
      <c r="F708" s="319" t="s">
        <v>17578</v>
      </c>
      <c r="G708" s="198" t="s">
        <v>8444</v>
      </c>
      <c r="H708" s="201">
        <v>0</v>
      </c>
      <c r="I708" s="200">
        <v>41578</v>
      </c>
      <c r="J708" s="319" t="e">
        <f t="shared" si="11"/>
        <v>#VALUE!</v>
      </c>
      <c r="K708" s="198"/>
      <c r="L708" s="198"/>
      <c r="M708" s="198" t="s">
        <v>2395</v>
      </c>
      <c r="N708" s="198"/>
      <c r="O708" s="198"/>
      <c r="P708" s="198"/>
      <c r="Q708" s="169"/>
      <c r="R708" s="169"/>
      <c r="S708" s="169"/>
      <c r="T708" s="169"/>
      <c r="U708" s="170"/>
    </row>
    <row r="709" spans="1:21" ht="20.100000000000001" customHeight="1">
      <c r="A709" s="201" t="s">
        <v>1948</v>
      </c>
      <c r="B709" s="183">
        <v>852669048585</v>
      </c>
      <c r="C709" s="179" t="s">
        <v>1675</v>
      </c>
      <c r="D709" s="215" t="s">
        <v>1947</v>
      </c>
      <c r="E709" s="198"/>
      <c r="F709" s="319">
        <v>31.99</v>
      </c>
      <c r="G709" s="198" t="s">
        <v>8444</v>
      </c>
      <c r="H709" s="201">
        <v>0</v>
      </c>
      <c r="I709" s="200">
        <v>41578</v>
      </c>
      <c r="J709" s="319">
        <f t="shared" si="11"/>
        <v>22.191499999999998</v>
      </c>
      <c r="K709" s="198"/>
      <c r="L709" s="198"/>
      <c r="M709" s="198" t="s">
        <v>2395</v>
      </c>
      <c r="N709" s="198"/>
      <c r="O709" s="198"/>
      <c r="P709" s="198"/>
      <c r="Q709" s="169"/>
      <c r="R709" s="169"/>
      <c r="S709" s="169"/>
      <c r="T709" s="169"/>
      <c r="U709" s="170"/>
    </row>
    <row r="710" spans="1:21" ht="20.100000000000001" customHeight="1">
      <c r="A710" s="201" t="s">
        <v>1949</v>
      </c>
      <c r="B710" s="183">
        <v>852669048592</v>
      </c>
      <c r="C710" s="179" t="s">
        <v>1676</v>
      </c>
      <c r="D710" s="215" t="s">
        <v>1947</v>
      </c>
      <c r="E710" s="324">
        <v>6</v>
      </c>
      <c r="F710" s="319">
        <v>17.294117647058826</v>
      </c>
      <c r="G710" s="198" t="s">
        <v>8444</v>
      </c>
      <c r="H710" s="199">
        <v>14</v>
      </c>
      <c r="I710" s="200">
        <v>41578</v>
      </c>
      <c r="J710" s="319">
        <f t="shared" si="11"/>
        <v>3.7000000000000011</v>
      </c>
      <c r="K710" s="198">
        <v>12.89</v>
      </c>
      <c r="L710" s="198"/>
      <c r="M710" s="198" t="s">
        <v>2395</v>
      </c>
      <c r="N710" s="198"/>
      <c r="O710" s="198"/>
      <c r="P710" s="198"/>
      <c r="Q710" s="169"/>
      <c r="R710" s="169"/>
      <c r="S710" s="169"/>
      <c r="T710" s="169"/>
      <c r="U710" s="170"/>
    </row>
    <row r="711" spans="1:21" ht="20.100000000000001" customHeight="1">
      <c r="A711" s="201" t="s">
        <v>1950</v>
      </c>
      <c r="B711" s="183">
        <v>852669048608</v>
      </c>
      <c r="C711" s="179" t="s">
        <v>1677</v>
      </c>
      <c r="D711" s="215" t="s">
        <v>1947</v>
      </c>
      <c r="E711" s="198"/>
      <c r="F711" s="319">
        <v>31.99</v>
      </c>
      <c r="G711" s="198" t="s">
        <v>8444</v>
      </c>
      <c r="H711" s="201">
        <v>0</v>
      </c>
      <c r="I711" s="200">
        <v>41578</v>
      </c>
      <c r="J711" s="319">
        <f t="shared" si="11"/>
        <v>22.191499999999998</v>
      </c>
      <c r="K711" s="198"/>
      <c r="L711" s="198"/>
      <c r="M711" s="198" t="s">
        <v>2395</v>
      </c>
      <c r="N711" s="198"/>
      <c r="O711" s="198"/>
      <c r="P711" s="198"/>
      <c r="Q711" s="169"/>
      <c r="R711" s="169"/>
      <c r="S711" s="169"/>
      <c r="T711" s="169"/>
      <c r="U711" s="170"/>
    </row>
    <row r="712" spans="1:21" ht="20.100000000000001" customHeight="1">
      <c r="A712" s="201" t="s">
        <v>1951</v>
      </c>
      <c r="B712" s="183">
        <v>852669048615</v>
      </c>
      <c r="C712" s="179" t="s">
        <v>1678</v>
      </c>
      <c r="D712" s="215" t="s">
        <v>1947</v>
      </c>
      <c r="E712" s="321">
        <v>6</v>
      </c>
      <c r="F712" s="319">
        <v>17.294117647058826</v>
      </c>
      <c r="G712" s="198" t="s">
        <v>8444</v>
      </c>
      <c r="H712" s="201">
        <v>0</v>
      </c>
      <c r="I712" s="200">
        <v>41578</v>
      </c>
      <c r="J712" s="319">
        <f t="shared" si="11"/>
        <v>3.7000000000000011</v>
      </c>
      <c r="K712" s="198">
        <v>12.89</v>
      </c>
      <c r="L712" s="198"/>
      <c r="M712" s="198" t="s">
        <v>2395</v>
      </c>
      <c r="N712" s="198"/>
      <c r="O712" s="198"/>
      <c r="P712" s="198"/>
      <c r="Q712" s="169"/>
      <c r="R712" s="169"/>
      <c r="S712" s="169"/>
      <c r="T712" s="169"/>
      <c r="U712" s="170"/>
    </row>
    <row r="713" spans="1:21" ht="20.100000000000001" customHeight="1">
      <c r="A713" s="201">
        <v>20040</v>
      </c>
      <c r="B713" s="183"/>
      <c r="C713" s="179" t="s">
        <v>1679</v>
      </c>
      <c r="D713" s="215" t="s">
        <v>1952</v>
      </c>
      <c r="E713" s="198"/>
      <c r="F713" s="319" t="s">
        <v>17578</v>
      </c>
      <c r="G713" s="198" t="s">
        <v>8444</v>
      </c>
      <c r="H713" s="201">
        <v>0</v>
      </c>
      <c r="I713" s="200">
        <v>41578</v>
      </c>
      <c r="J713" s="319" t="e">
        <f t="shared" si="11"/>
        <v>#VALUE!</v>
      </c>
      <c r="K713" s="198"/>
      <c r="L713" s="198"/>
      <c r="M713" s="198" t="s">
        <v>2395</v>
      </c>
      <c r="N713" s="198"/>
      <c r="O713" s="198"/>
      <c r="P713" s="198"/>
      <c r="Q713" s="169"/>
      <c r="R713" s="169"/>
      <c r="S713" s="169"/>
      <c r="T713" s="169"/>
      <c r="U713" s="170"/>
    </row>
    <row r="714" spans="1:21" ht="20.100000000000001" customHeight="1">
      <c r="A714" s="201" t="s">
        <v>1953</v>
      </c>
      <c r="B714" s="183">
        <v>852669048622</v>
      </c>
      <c r="C714" s="179" t="s">
        <v>1680</v>
      </c>
      <c r="D714" s="215" t="s">
        <v>1952</v>
      </c>
      <c r="E714" s="321">
        <v>2</v>
      </c>
      <c r="F714" s="319">
        <v>18.489999999999998</v>
      </c>
      <c r="G714" s="198" t="s">
        <v>8444</v>
      </c>
      <c r="H714" s="201">
        <v>0</v>
      </c>
      <c r="I714" s="200">
        <v>41578</v>
      </c>
      <c r="J714" s="319">
        <f t="shared" si="11"/>
        <v>8.7164999999999981</v>
      </c>
      <c r="K714" s="198"/>
      <c r="L714" s="198"/>
      <c r="M714" s="198" t="s">
        <v>2395</v>
      </c>
      <c r="N714" s="198"/>
      <c r="O714" s="198"/>
      <c r="P714" s="198"/>
      <c r="Q714" s="169"/>
      <c r="R714" s="169"/>
      <c r="S714" s="169"/>
      <c r="T714" s="169"/>
      <c r="U714" s="170"/>
    </row>
    <row r="715" spans="1:21" ht="20.100000000000001" customHeight="1">
      <c r="A715" s="201" t="s">
        <v>1954</v>
      </c>
      <c r="B715" s="183">
        <v>852669048639</v>
      </c>
      <c r="C715" s="179" t="s">
        <v>1681</v>
      </c>
      <c r="D715" s="215" t="s">
        <v>1952</v>
      </c>
      <c r="E715" s="321">
        <v>2</v>
      </c>
      <c r="F715" s="319">
        <v>18.489999999999998</v>
      </c>
      <c r="G715" s="198" t="s">
        <v>8444</v>
      </c>
      <c r="H715" s="201">
        <v>0</v>
      </c>
      <c r="I715" s="200">
        <v>41578</v>
      </c>
      <c r="J715" s="319">
        <f t="shared" si="11"/>
        <v>8.7164999999999981</v>
      </c>
      <c r="K715" s="198"/>
      <c r="L715" s="198"/>
      <c r="M715" s="198" t="s">
        <v>2395</v>
      </c>
      <c r="N715" s="198"/>
      <c r="O715" s="198"/>
      <c r="P715" s="198"/>
      <c r="Q715" s="169"/>
      <c r="R715" s="169"/>
      <c r="S715" s="169"/>
      <c r="T715" s="169"/>
      <c r="U715" s="170"/>
    </row>
    <row r="716" spans="1:21" ht="20.100000000000001" customHeight="1">
      <c r="A716" s="201">
        <v>20041</v>
      </c>
      <c r="B716" s="183"/>
      <c r="C716" s="179" t="s">
        <v>1682</v>
      </c>
      <c r="D716" s="215" t="s">
        <v>1955</v>
      </c>
      <c r="E716" s="198"/>
      <c r="F716" s="319" t="s">
        <v>17578</v>
      </c>
      <c r="G716" s="198" t="s">
        <v>8444</v>
      </c>
      <c r="H716" s="201">
        <v>0</v>
      </c>
      <c r="I716" s="200">
        <v>41578</v>
      </c>
      <c r="J716" s="319" t="e">
        <f t="shared" ref="J716:J779" si="12">F716*0.85-5-E716</f>
        <v>#VALUE!</v>
      </c>
      <c r="K716" s="198"/>
      <c r="L716" s="198"/>
      <c r="M716" s="198" t="s">
        <v>2395</v>
      </c>
      <c r="N716" s="198"/>
      <c r="O716" s="198"/>
      <c r="P716" s="198"/>
      <c r="Q716" s="169"/>
      <c r="R716" s="169"/>
      <c r="S716" s="169"/>
      <c r="T716" s="169"/>
      <c r="U716" s="170"/>
    </row>
    <row r="717" spans="1:21" ht="20.100000000000001" customHeight="1">
      <c r="A717" s="201" t="s">
        <v>1956</v>
      </c>
      <c r="B717" s="183">
        <v>852669048646</v>
      </c>
      <c r="C717" s="179" t="s">
        <v>1683</v>
      </c>
      <c r="D717" s="215" t="s">
        <v>1955</v>
      </c>
      <c r="E717" s="321">
        <v>2</v>
      </c>
      <c r="F717" s="319">
        <v>11.89</v>
      </c>
      <c r="G717" s="198" t="s">
        <v>8444</v>
      </c>
      <c r="H717" s="201">
        <v>0</v>
      </c>
      <c r="I717" s="200">
        <v>41578</v>
      </c>
      <c r="J717" s="319">
        <f t="shared" si="12"/>
        <v>3.1065000000000005</v>
      </c>
      <c r="K717" s="198">
        <v>8.2352941176470598</v>
      </c>
      <c r="L717" s="198"/>
      <c r="M717" s="198" t="s">
        <v>2395</v>
      </c>
      <c r="N717" s="198"/>
      <c r="O717" s="198"/>
      <c r="P717" s="198"/>
      <c r="Q717" s="169"/>
      <c r="R717" s="169"/>
      <c r="S717" s="169"/>
      <c r="T717" s="169"/>
      <c r="U717" s="170"/>
    </row>
    <row r="718" spans="1:21" ht="20.100000000000001" customHeight="1">
      <c r="A718" s="201" t="s">
        <v>1957</v>
      </c>
      <c r="B718" s="183">
        <v>852669048653</v>
      </c>
      <c r="C718" s="179" t="s">
        <v>1684</v>
      </c>
      <c r="D718" s="215" t="s">
        <v>1955</v>
      </c>
      <c r="E718" s="321">
        <v>2</v>
      </c>
      <c r="F718" s="319">
        <v>11.89</v>
      </c>
      <c r="G718" s="198" t="s">
        <v>8444</v>
      </c>
      <c r="H718" s="201">
        <v>0</v>
      </c>
      <c r="I718" s="200">
        <v>41578</v>
      </c>
      <c r="J718" s="319">
        <f t="shared" si="12"/>
        <v>3.1065000000000005</v>
      </c>
      <c r="K718" s="198">
        <v>8.2352941176470598</v>
      </c>
      <c r="L718" s="198"/>
      <c r="M718" s="198" t="s">
        <v>2395</v>
      </c>
      <c r="N718" s="198"/>
      <c r="O718" s="198"/>
      <c r="P718" s="198"/>
      <c r="Q718" s="169"/>
      <c r="R718" s="169"/>
      <c r="S718" s="169"/>
      <c r="T718" s="169"/>
      <c r="U718" s="170"/>
    </row>
    <row r="719" spans="1:21" ht="20.100000000000001" customHeight="1">
      <c r="A719" s="201" t="s">
        <v>1958</v>
      </c>
      <c r="B719" s="183">
        <v>852669048660</v>
      </c>
      <c r="C719" s="179" t="s">
        <v>1685</v>
      </c>
      <c r="D719" s="215" t="s">
        <v>1955</v>
      </c>
      <c r="E719" s="321">
        <v>2</v>
      </c>
      <c r="F719" s="319">
        <v>11.89</v>
      </c>
      <c r="G719" s="198" t="s">
        <v>8444</v>
      </c>
      <c r="H719" s="201">
        <v>0</v>
      </c>
      <c r="I719" s="200">
        <v>41578</v>
      </c>
      <c r="J719" s="319">
        <f t="shared" si="12"/>
        <v>3.1065000000000005</v>
      </c>
      <c r="K719" s="198">
        <v>8.2352941176470598</v>
      </c>
      <c r="L719" s="198"/>
      <c r="M719" s="198" t="s">
        <v>2395</v>
      </c>
      <c r="N719" s="198"/>
      <c r="O719" s="198"/>
      <c r="P719" s="198"/>
      <c r="Q719" s="169"/>
      <c r="R719" s="169"/>
      <c r="S719" s="169"/>
      <c r="T719" s="169"/>
      <c r="U719" s="170"/>
    </row>
    <row r="720" spans="1:21" ht="20.100000000000001" customHeight="1">
      <c r="A720" s="201">
        <v>20042</v>
      </c>
      <c r="B720" s="183"/>
      <c r="C720" s="179" t="s">
        <v>1686</v>
      </c>
      <c r="D720" s="215" t="s">
        <v>1612</v>
      </c>
      <c r="E720" s="198"/>
      <c r="F720" s="319" t="s">
        <v>17578</v>
      </c>
      <c r="G720" s="198" t="s">
        <v>8444</v>
      </c>
      <c r="H720" s="201">
        <v>0</v>
      </c>
      <c r="I720" s="200">
        <v>41578</v>
      </c>
      <c r="J720" s="319" t="e">
        <f t="shared" si="12"/>
        <v>#VALUE!</v>
      </c>
      <c r="K720" s="198"/>
      <c r="L720" s="198"/>
      <c r="M720" s="198" t="s">
        <v>2395</v>
      </c>
      <c r="N720" s="198"/>
      <c r="O720" s="198"/>
      <c r="P720" s="198"/>
      <c r="Q720" s="169"/>
      <c r="R720" s="169"/>
      <c r="S720" s="169"/>
      <c r="T720" s="169"/>
      <c r="U720" s="170"/>
    </row>
    <row r="721" spans="1:21" ht="20.100000000000001" customHeight="1">
      <c r="A721" s="201" t="s">
        <v>1611</v>
      </c>
      <c r="B721" s="183">
        <v>852669048677</v>
      </c>
      <c r="C721" s="179" t="s">
        <v>1607</v>
      </c>
      <c r="D721" s="215" t="s">
        <v>1612</v>
      </c>
      <c r="E721" s="198"/>
      <c r="F721" s="319">
        <v>22</v>
      </c>
      <c r="G721" s="198" t="s">
        <v>8444</v>
      </c>
      <c r="H721" s="201">
        <v>0</v>
      </c>
      <c r="I721" s="200">
        <v>41578</v>
      </c>
      <c r="J721" s="319">
        <f t="shared" si="12"/>
        <v>13.7</v>
      </c>
      <c r="K721" s="198"/>
      <c r="L721" s="198"/>
      <c r="M721" s="198" t="s">
        <v>2395</v>
      </c>
      <c r="N721" s="198"/>
      <c r="O721" s="198"/>
      <c r="P721" s="198"/>
      <c r="Q721" s="169"/>
      <c r="R721" s="169"/>
      <c r="S721" s="169"/>
      <c r="T721" s="169"/>
      <c r="U721" s="170"/>
    </row>
    <row r="722" spans="1:21" ht="20.100000000000001" customHeight="1">
      <c r="A722" s="201" t="s">
        <v>1613</v>
      </c>
      <c r="B722" s="183">
        <v>852669048684</v>
      </c>
      <c r="C722" s="179" t="s">
        <v>1608</v>
      </c>
      <c r="D722" s="215" t="s">
        <v>1612</v>
      </c>
      <c r="E722" s="198"/>
      <c r="F722" s="319">
        <v>15.99</v>
      </c>
      <c r="G722" s="198" t="s">
        <v>8444</v>
      </c>
      <c r="H722" s="201">
        <v>0</v>
      </c>
      <c r="I722" s="200">
        <v>41578</v>
      </c>
      <c r="J722" s="319">
        <f t="shared" si="12"/>
        <v>8.5914999999999999</v>
      </c>
      <c r="K722" s="198"/>
      <c r="L722" s="198"/>
      <c r="M722" s="198" t="s">
        <v>2395</v>
      </c>
      <c r="N722" s="198"/>
      <c r="O722" s="198"/>
      <c r="P722" s="198"/>
      <c r="Q722" s="169"/>
      <c r="R722" s="169"/>
      <c r="S722" s="169"/>
      <c r="T722" s="169"/>
      <c r="U722" s="170"/>
    </row>
    <row r="723" spans="1:21" ht="20.100000000000001" customHeight="1">
      <c r="A723" s="201" t="s">
        <v>1614</v>
      </c>
      <c r="B723" s="183">
        <v>852669048691</v>
      </c>
      <c r="C723" s="179" t="s">
        <v>1610</v>
      </c>
      <c r="D723" s="215" t="s">
        <v>1612</v>
      </c>
      <c r="E723" s="321">
        <v>2</v>
      </c>
      <c r="F723" s="319">
        <v>15.99</v>
      </c>
      <c r="G723" s="198" t="s">
        <v>8444</v>
      </c>
      <c r="H723" s="201">
        <v>0</v>
      </c>
      <c r="I723" s="200">
        <v>41578</v>
      </c>
      <c r="J723" s="319">
        <f t="shared" si="12"/>
        <v>6.5914999999999999</v>
      </c>
      <c r="K723" s="198"/>
      <c r="L723" s="198"/>
      <c r="M723" s="198" t="s">
        <v>2395</v>
      </c>
      <c r="N723" s="198"/>
      <c r="O723" s="198"/>
      <c r="P723" s="198"/>
      <c r="Q723" s="169"/>
      <c r="R723" s="169"/>
      <c r="S723" s="169"/>
      <c r="T723" s="169"/>
      <c r="U723" s="170"/>
    </row>
    <row r="724" spans="1:21" ht="20.100000000000001" customHeight="1">
      <c r="A724" s="201" t="s">
        <v>1615</v>
      </c>
      <c r="B724" s="183">
        <v>852669048707</v>
      </c>
      <c r="C724" s="179" t="s">
        <v>1606</v>
      </c>
      <c r="D724" s="215" t="s">
        <v>1612</v>
      </c>
      <c r="E724" s="198"/>
      <c r="F724" s="319">
        <v>15.99</v>
      </c>
      <c r="G724" s="198" t="s">
        <v>8444</v>
      </c>
      <c r="H724" s="201">
        <v>0</v>
      </c>
      <c r="I724" s="200">
        <v>41578</v>
      </c>
      <c r="J724" s="319">
        <f t="shared" si="12"/>
        <v>8.5914999999999999</v>
      </c>
      <c r="K724" s="198"/>
      <c r="L724" s="198"/>
      <c r="M724" s="198" t="s">
        <v>2395</v>
      </c>
      <c r="N724" s="198"/>
      <c r="O724" s="198"/>
      <c r="P724" s="198"/>
      <c r="Q724" s="169"/>
      <c r="R724" s="169"/>
      <c r="S724" s="169"/>
      <c r="T724" s="169"/>
      <c r="U724" s="170"/>
    </row>
    <row r="725" spans="1:21" ht="20.100000000000001" customHeight="1">
      <c r="A725" s="201" t="s">
        <v>1616</v>
      </c>
      <c r="B725" s="183">
        <v>852669048714</v>
      </c>
      <c r="C725" s="179" t="s">
        <v>1609</v>
      </c>
      <c r="D725" s="215" t="s">
        <v>1612</v>
      </c>
      <c r="E725" s="198"/>
      <c r="F725" s="319">
        <v>22</v>
      </c>
      <c r="G725" s="198" t="s">
        <v>8444</v>
      </c>
      <c r="H725" s="201">
        <v>0</v>
      </c>
      <c r="I725" s="200">
        <v>41578</v>
      </c>
      <c r="J725" s="319">
        <f t="shared" si="12"/>
        <v>13.7</v>
      </c>
      <c r="K725" s="198"/>
      <c r="L725" s="198"/>
      <c r="M725" s="198" t="s">
        <v>2395</v>
      </c>
      <c r="N725" s="198"/>
      <c r="O725" s="198"/>
      <c r="P725" s="198"/>
      <c r="Q725" s="169"/>
      <c r="R725" s="169"/>
      <c r="S725" s="169"/>
      <c r="T725" s="169"/>
      <c r="U725" s="170"/>
    </row>
    <row r="726" spans="1:21" ht="20.100000000000001" customHeight="1">
      <c r="A726" s="201">
        <v>20238</v>
      </c>
      <c r="B726" s="183"/>
      <c r="C726" s="179" t="s">
        <v>1687</v>
      </c>
      <c r="D726" s="215" t="s">
        <v>5573</v>
      </c>
      <c r="E726" s="198"/>
      <c r="F726" s="319" t="s">
        <v>17578</v>
      </c>
      <c r="G726" s="198" t="s">
        <v>8444</v>
      </c>
      <c r="H726" s="201">
        <v>0</v>
      </c>
      <c r="I726" s="200">
        <v>41666</v>
      </c>
      <c r="J726" s="319" t="e">
        <f t="shared" si="12"/>
        <v>#VALUE!</v>
      </c>
      <c r="K726" s="198"/>
      <c r="L726" s="198"/>
      <c r="M726" s="198" t="s">
        <v>2395</v>
      </c>
      <c r="N726" s="198"/>
      <c r="O726" s="198"/>
      <c r="P726" s="198"/>
      <c r="Q726" s="169"/>
      <c r="R726" s="169"/>
      <c r="S726" s="169"/>
      <c r="T726" s="169"/>
      <c r="U726" s="170"/>
    </row>
    <row r="727" spans="1:21" ht="20.100000000000001" customHeight="1">
      <c r="A727" s="201" t="s">
        <v>1960</v>
      </c>
      <c r="B727" s="183">
        <v>852669048721</v>
      </c>
      <c r="C727" s="179" t="s">
        <v>1688</v>
      </c>
      <c r="D727" s="215" t="s">
        <v>1959</v>
      </c>
      <c r="E727" s="321">
        <v>3</v>
      </c>
      <c r="F727" s="319">
        <v>13.89</v>
      </c>
      <c r="G727" s="198" t="s">
        <v>8444</v>
      </c>
      <c r="H727" s="201">
        <v>0</v>
      </c>
      <c r="I727" s="200">
        <v>41578</v>
      </c>
      <c r="J727" s="319">
        <f t="shared" si="12"/>
        <v>3.8064999999999998</v>
      </c>
      <c r="K727" s="198">
        <v>9.4117647058823533</v>
      </c>
      <c r="L727" s="198"/>
      <c r="M727" s="198" t="s">
        <v>2395</v>
      </c>
      <c r="N727" s="198"/>
      <c r="O727" s="198"/>
      <c r="P727" s="198"/>
      <c r="Q727" s="169"/>
      <c r="R727" s="169"/>
      <c r="S727" s="169"/>
      <c r="T727" s="169"/>
      <c r="U727" s="170"/>
    </row>
    <row r="728" spans="1:21" ht="20.100000000000001" customHeight="1">
      <c r="A728" s="201" t="s">
        <v>1961</v>
      </c>
      <c r="B728" s="183">
        <v>852669048752</v>
      </c>
      <c r="C728" s="179" t="s">
        <v>1689</v>
      </c>
      <c r="D728" s="215" t="s">
        <v>1959</v>
      </c>
      <c r="E728" s="321">
        <v>1.5</v>
      </c>
      <c r="F728" s="319">
        <v>11.89</v>
      </c>
      <c r="G728" s="198" t="s">
        <v>8444</v>
      </c>
      <c r="H728" s="201">
        <v>0</v>
      </c>
      <c r="I728" s="200">
        <v>41578</v>
      </c>
      <c r="J728" s="319">
        <f t="shared" si="12"/>
        <v>3.6065000000000005</v>
      </c>
      <c r="K728" s="198">
        <v>7.6470588235294121</v>
      </c>
      <c r="L728" s="198"/>
      <c r="M728" s="198" t="s">
        <v>2395</v>
      </c>
      <c r="N728" s="198"/>
      <c r="O728" s="198"/>
      <c r="P728" s="198"/>
      <c r="Q728" s="169"/>
      <c r="R728" s="169"/>
      <c r="S728" s="169"/>
      <c r="T728" s="169"/>
      <c r="U728" s="170"/>
    </row>
    <row r="729" spans="1:21" ht="20.100000000000001" customHeight="1">
      <c r="A729" s="201">
        <v>20044</v>
      </c>
      <c r="B729" s="183"/>
      <c r="C729" s="179" t="s">
        <v>1690</v>
      </c>
      <c r="D729" s="215" t="s">
        <v>1962</v>
      </c>
      <c r="E729" s="198"/>
      <c r="F729" s="319" t="s">
        <v>17578</v>
      </c>
      <c r="G729" s="198" t="s">
        <v>8444</v>
      </c>
      <c r="H729" s="201">
        <v>0</v>
      </c>
      <c r="I729" s="200">
        <v>41578</v>
      </c>
      <c r="J729" s="319" t="e">
        <f t="shared" si="12"/>
        <v>#VALUE!</v>
      </c>
      <c r="K729" s="198"/>
      <c r="L729" s="198"/>
      <c r="M729" s="198" t="s">
        <v>2395</v>
      </c>
      <c r="N729" s="198"/>
      <c r="O729" s="198"/>
      <c r="P729" s="198"/>
      <c r="Q729" s="169"/>
      <c r="R729" s="169"/>
      <c r="S729" s="169"/>
      <c r="T729" s="169"/>
      <c r="U729" s="170"/>
    </row>
    <row r="730" spans="1:21" ht="20.100000000000001" customHeight="1">
      <c r="A730" s="202" t="s">
        <v>1963</v>
      </c>
      <c r="B730" s="183">
        <v>852669048769</v>
      </c>
      <c r="C730" s="179" t="s">
        <v>1691</v>
      </c>
      <c r="D730" s="215" t="s">
        <v>1962</v>
      </c>
      <c r="E730" s="321">
        <v>4</v>
      </c>
      <c r="F730" s="319">
        <v>31.99</v>
      </c>
      <c r="G730" s="198" t="s">
        <v>8444</v>
      </c>
      <c r="H730" s="201">
        <v>0</v>
      </c>
      <c r="I730" s="200">
        <v>41578</v>
      </c>
      <c r="J730" s="319">
        <f t="shared" si="12"/>
        <v>18.191499999999998</v>
      </c>
      <c r="K730" s="198"/>
      <c r="L730" s="198"/>
      <c r="M730" s="198" t="s">
        <v>2395</v>
      </c>
      <c r="N730" s="198"/>
      <c r="O730" s="198"/>
      <c r="P730" s="198"/>
      <c r="Q730" s="169"/>
      <c r="R730" s="169"/>
      <c r="S730" s="169"/>
      <c r="T730" s="169"/>
      <c r="U730" s="170"/>
    </row>
    <row r="731" spans="1:21" ht="20.100000000000001" customHeight="1">
      <c r="A731" s="201" t="s">
        <v>1964</v>
      </c>
      <c r="B731" s="183">
        <v>852669048776</v>
      </c>
      <c r="C731" s="179" t="s">
        <v>1692</v>
      </c>
      <c r="D731" s="215" t="s">
        <v>1962</v>
      </c>
      <c r="E731" s="321">
        <v>4</v>
      </c>
      <c r="F731" s="319">
        <v>31.99</v>
      </c>
      <c r="G731" s="198" t="s">
        <v>8444</v>
      </c>
      <c r="H731" s="201">
        <v>0</v>
      </c>
      <c r="I731" s="200">
        <v>41578</v>
      </c>
      <c r="J731" s="319">
        <f t="shared" si="12"/>
        <v>18.191499999999998</v>
      </c>
      <c r="K731" s="198">
        <v>10.59</v>
      </c>
      <c r="L731" s="198"/>
      <c r="M731" s="198" t="s">
        <v>2395</v>
      </c>
      <c r="N731" s="198"/>
      <c r="O731" s="198"/>
      <c r="P731" s="198"/>
      <c r="Q731" s="169"/>
      <c r="R731" s="169"/>
      <c r="S731" s="169"/>
      <c r="T731" s="169"/>
      <c r="U731" s="170"/>
    </row>
    <row r="732" spans="1:21" ht="20.100000000000001" customHeight="1">
      <c r="A732" s="202" t="s">
        <v>1965</v>
      </c>
      <c r="B732" s="183">
        <v>852669048783</v>
      </c>
      <c r="C732" s="179" t="s">
        <v>1693</v>
      </c>
      <c r="D732" s="215" t="s">
        <v>1962</v>
      </c>
      <c r="E732" s="321">
        <v>4</v>
      </c>
      <c r="F732" s="319">
        <v>31.99</v>
      </c>
      <c r="G732" s="198" t="s">
        <v>8444</v>
      </c>
      <c r="H732" s="201">
        <v>0</v>
      </c>
      <c r="I732" s="200">
        <v>41578</v>
      </c>
      <c r="J732" s="319">
        <f t="shared" si="12"/>
        <v>18.191499999999998</v>
      </c>
      <c r="K732" s="198"/>
      <c r="L732" s="198"/>
      <c r="M732" s="198" t="s">
        <v>2395</v>
      </c>
      <c r="N732" s="198"/>
      <c r="O732" s="198"/>
      <c r="P732" s="198"/>
      <c r="Q732" s="169"/>
      <c r="R732" s="169"/>
      <c r="S732" s="169"/>
      <c r="T732" s="169"/>
      <c r="U732" s="170"/>
    </row>
    <row r="733" spans="1:21" ht="20.100000000000001" customHeight="1">
      <c r="A733" s="202" t="s">
        <v>1966</v>
      </c>
      <c r="B733" s="183">
        <v>852669048790</v>
      </c>
      <c r="C733" s="179" t="s">
        <v>1694</v>
      </c>
      <c r="D733" s="215" t="s">
        <v>1962</v>
      </c>
      <c r="E733" s="321">
        <v>4</v>
      </c>
      <c r="F733" s="319">
        <v>31.99</v>
      </c>
      <c r="G733" s="198" t="s">
        <v>8444</v>
      </c>
      <c r="H733" s="201">
        <v>0</v>
      </c>
      <c r="I733" s="200">
        <v>41578</v>
      </c>
      <c r="J733" s="319">
        <f t="shared" si="12"/>
        <v>18.191499999999998</v>
      </c>
      <c r="K733" s="198"/>
      <c r="L733" s="198"/>
      <c r="M733" s="198" t="s">
        <v>2395</v>
      </c>
      <c r="N733" s="198"/>
      <c r="O733" s="198"/>
      <c r="P733" s="198"/>
      <c r="Q733" s="169"/>
      <c r="R733" s="169"/>
      <c r="S733" s="169"/>
      <c r="T733" s="169"/>
      <c r="U733" s="170"/>
    </row>
    <row r="734" spans="1:21" ht="20.100000000000001" customHeight="1">
      <c r="A734" s="202" t="s">
        <v>1967</v>
      </c>
      <c r="B734" s="183">
        <v>852669048806</v>
      </c>
      <c r="C734" s="179" t="s">
        <v>1695</v>
      </c>
      <c r="D734" s="215" t="s">
        <v>1962</v>
      </c>
      <c r="E734" s="321">
        <v>4</v>
      </c>
      <c r="F734" s="319">
        <v>31.99</v>
      </c>
      <c r="G734" s="198" t="s">
        <v>8444</v>
      </c>
      <c r="H734" s="201">
        <v>0</v>
      </c>
      <c r="I734" s="200">
        <v>41578</v>
      </c>
      <c r="J734" s="319">
        <f t="shared" si="12"/>
        <v>18.191499999999998</v>
      </c>
      <c r="K734" s="198"/>
      <c r="L734" s="198"/>
      <c r="M734" s="198" t="s">
        <v>2395</v>
      </c>
      <c r="N734" s="198"/>
      <c r="O734" s="198"/>
      <c r="P734" s="198"/>
      <c r="Q734" s="169"/>
      <c r="R734" s="169"/>
      <c r="S734" s="169"/>
      <c r="T734" s="169"/>
      <c r="U734" s="170"/>
    </row>
    <row r="735" spans="1:21" ht="20.100000000000001" customHeight="1">
      <c r="A735" s="201" t="s">
        <v>1968</v>
      </c>
      <c r="B735" s="183">
        <v>852669048813</v>
      </c>
      <c r="C735" s="179" t="s">
        <v>1696</v>
      </c>
      <c r="D735" s="215" t="s">
        <v>1962</v>
      </c>
      <c r="E735" s="321">
        <v>4</v>
      </c>
      <c r="F735" s="319">
        <v>31.99</v>
      </c>
      <c r="G735" s="198" t="s">
        <v>8444</v>
      </c>
      <c r="H735" s="201">
        <v>0</v>
      </c>
      <c r="I735" s="200">
        <v>41578</v>
      </c>
      <c r="J735" s="319">
        <f t="shared" si="12"/>
        <v>18.191499999999998</v>
      </c>
      <c r="K735" s="198"/>
      <c r="L735" s="198"/>
      <c r="M735" s="198" t="s">
        <v>2395</v>
      </c>
      <c r="N735" s="198"/>
      <c r="O735" s="198"/>
      <c r="P735" s="198"/>
      <c r="Q735" s="169"/>
      <c r="R735" s="169"/>
      <c r="S735" s="169"/>
      <c r="T735" s="169"/>
      <c r="U735" s="170"/>
    </row>
    <row r="736" spans="1:21" ht="20.100000000000001" customHeight="1">
      <c r="A736" s="202" t="s">
        <v>1969</v>
      </c>
      <c r="B736" s="183">
        <v>852669048820</v>
      </c>
      <c r="C736" s="179" t="s">
        <v>1697</v>
      </c>
      <c r="D736" s="215" t="s">
        <v>1962</v>
      </c>
      <c r="E736" s="321">
        <v>4</v>
      </c>
      <c r="F736" s="319">
        <v>31.99</v>
      </c>
      <c r="G736" s="198" t="s">
        <v>8444</v>
      </c>
      <c r="H736" s="201">
        <v>0</v>
      </c>
      <c r="I736" s="200">
        <v>41578</v>
      </c>
      <c r="J736" s="319">
        <f t="shared" si="12"/>
        <v>18.191499999999998</v>
      </c>
      <c r="K736" s="198"/>
      <c r="L736" s="198"/>
      <c r="M736" s="198" t="s">
        <v>2395</v>
      </c>
      <c r="N736" s="198"/>
      <c r="O736" s="198"/>
      <c r="P736" s="198"/>
      <c r="Q736" s="169"/>
      <c r="R736" s="169"/>
      <c r="S736" s="169"/>
      <c r="T736" s="169"/>
      <c r="U736" s="170"/>
    </row>
    <row r="737" spans="1:21" ht="20.100000000000001" customHeight="1">
      <c r="A737" s="202" t="s">
        <v>1970</v>
      </c>
      <c r="B737" s="183">
        <v>852669048837</v>
      </c>
      <c r="C737" s="179" t="s">
        <v>1698</v>
      </c>
      <c r="D737" s="215" t="s">
        <v>1962</v>
      </c>
      <c r="E737" s="321">
        <v>4</v>
      </c>
      <c r="F737" s="319">
        <v>31.99</v>
      </c>
      <c r="G737" s="198" t="s">
        <v>8444</v>
      </c>
      <c r="H737" s="201">
        <v>0</v>
      </c>
      <c r="I737" s="200">
        <v>41578</v>
      </c>
      <c r="J737" s="319">
        <f t="shared" si="12"/>
        <v>18.191499999999998</v>
      </c>
      <c r="K737" s="198"/>
      <c r="L737" s="198"/>
      <c r="M737" s="198" t="s">
        <v>2395</v>
      </c>
      <c r="N737" s="198"/>
      <c r="O737" s="198"/>
      <c r="P737" s="198"/>
      <c r="Q737" s="169"/>
      <c r="R737" s="169"/>
      <c r="S737" s="169"/>
      <c r="T737" s="169"/>
      <c r="U737" s="170"/>
    </row>
    <row r="738" spans="1:21" ht="20.100000000000001" customHeight="1">
      <c r="A738" s="202" t="s">
        <v>1971</v>
      </c>
      <c r="B738" s="183">
        <v>852669048844</v>
      </c>
      <c r="C738" s="179" t="s">
        <v>1699</v>
      </c>
      <c r="D738" s="215" t="s">
        <v>1962</v>
      </c>
      <c r="E738" s="321">
        <v>4</v>
      </c>
      <c r="F738" s="319">
        <v>31.99</v>
      </c>
      <c r="G738" s="198" t="s">
        <v>8444</v>
      </c>
      <c r="H738" s="201">
        <v>0</v>
      </c>
      <c r="I738" s="200">
        <v>41578</v>
      </c>
      <c r="J738" s="319">
        <f t="shared" si="12"/>
        <v>18.191499999999998</v>
      </c>
      <c r="K738" s="198"/>
      <c r="L738" s="198"/>
      <c r="M738" s="198" t="s">
        <v>2395</v>
      </c>
      <c r="N738" s="198"/>
      <c r="O738" s="198"/>
      <c r="P738" s="198"/>
      <c r="Q738" s="169"/>
      <c r="R738" s="169"/>
      <c r="S738" s="169"/>
      <c r="T738" s="169"/>
      <c r="U738" s="170"/>
    </row>
    <row r="739" spans="1:21" ht="20.100000000000001" customHeight="1">
      <c r="A739" s="201">
        <v>20045</v>
      </c>
      <c r="B739" s="183"/>
      <c r="C739" s="179" t="s">
        <v>1700</v>
      </c>
      <c r="D739" s="215" t="s">
        <v>1972</v>
      </c>
      <c r="E739" s="198"/>
      <c r="F739" s="319" t="s">
        <v>17578</v>
      </c>
      <c r="G739" s="198" t="s">
        <v>8444</v>
      </c>
      <c r="H739" s="201">
        <v>0</v>
      </c>
      <c r="I739" s="200">
        <v>41578</v>
      </c>
      <c r="J739" s="319" t="e">
        <f t="shared" si="12"/>
        <v>#VALUE!</v>
      </c>
      <c r="K739" s="198"/>
      <c r="L739" s="198"/>
      <c r="M739" s="198" t="s">
        <v>2395</v>
      </c>
      <c r="N739" s="198"/>
      <c r="O739" s="198"/>
      <c r="P739" s="198"/>
      <c r="Q739" s="169"/>
      <c r="R739" s="169"/>
      <c r="S739" s="169"/>
      <c r="T739" s="169"/>
      <c r="U739" s="170"/>
    </row>
    <row r="740" spans="1:21" ht="20.100000000000001" customHeight="1">
      <c r="A740" s="202" t="s">
        <v>1973</v>
      </c>
      <c r="B740" s="183">
        <v>852669048851</v>
      </c>
      <c r="C740" s="179" t="s">
        <v>1701</v>
      </c>
      <c r="D740" s="215" t="s">
        <v>1972</v>
      </c>
      <c r="E740" s="321">
        <v>3</v>
      </c>
      <c r="F740" s="319">
        <v>17.95</v>
      </c>
      <c r="G740" s="198" t="s">
        <v>8444</v>
      </c>
      <c r="H740" s="201">
        <v>0</v>
      </c>
      <c r="I740" s="200">
        <v>41578</v>
      </c>
      <c r="J740" s="319">
        <f t="shared" si="12"/>
        <v>7.2574999999999985</v>
      </c>
      <c r="K740" s="198"/>
      <c r="L740" s="198"/>
      <c r="M740" s="198" t="s">
        <v>2395</v>
      </c>
      <c r="N740" s="198"/>
      <c r="O740" s="198"/>
      <c r="P740" s="198"/>
      <c r="Q740" s="169"/>
      <c r="R740" s="169"/>
      <c r="S740" s="169"/>
      <c r="T740" s="169"/>
      <c r="U740" s="170"/>
    </row>
    <row r="741" spans="1:21" ht="20.100000000000001" customHeight="1">
      <c r="A741" s="202" t="s">
        <v>1974</v>
      </c>
      <c r="B741" s="183">
        <v>852669048868</v>
      </c>
      <c r="C741" s="179" t="s">
        <v>1702</v>
      </c>
      <c r="D741" s="215" t="s">
        <v>1972</v>
      </c>
      <c r="E741" s="321">
        <v>4</v>
      </c>
      <c r="F741" s="319">
        <v>17.95</v>
      </c>
      <c r="G741" s="198" t="s">
        <v>8444</v>
      </c>
      <c r="H741" s="201">
        <v>0</v>
      </c>
      <c r="I741" s="200">
        <v>41578</v>
      </c>
      <c r="J741" s="319">
        <f t="shared" si="12"/>
        <v>6.2574999999999985</v>
      </c>
      <c r="K741" s="198"/>
      <c r="L741" s="198"/>
      <c r="M741" s="198" t="s">
        <v>2395</v>
      </c>
      <c r="N741" s="198"/>
      <c r="O741" s="198"/>
      <c r="P741" s="198"/>
      <c r="Q741" s="169"/>
      <c r="R741" s="169"/>
      <c r="S741" s="169"/>
      <c r="T741" s="169"/>
      <c r="U741" s="170"/>
    </row>
    <row r="742" spans="1:21" ht="20.100000000000001" customHeight="1">
      <c r="A742" s="201">
        <v>20046</v>
      </c>
      <c r="B742" s="183"/>
      <c r="C742" s="179" t="s">
        <v>1703</v>
      </c>
      <c r="D742" s="215" t="s">
        <v>1975</v>
      </c>
      <c r="E742" s="198"/>
      <c r="F742" s="319" t="s">
        <v>17578</v>
      </c>
      <c r="G742" s="198" t="s">
        <v>8444</v>
      </c>
      <c r="H742" s="201">
        <v>0</v>
      </c>
      <c r="I742" s="200">
        <v>41578</v>
      </c>
      <c r="J742" s="319" t="e">
        <f t="shared" si="12"/>
        <v>#VALUE!</v>
      </c>
      <c r="K742" s="198"/>
      <c r="L742" s="198"/>
      <c r="M742" s="198" t="s">
        <v>2395</v>
      </c>
      <c r="N742" s="198"/>
      <c r="O742" s="198"/>
      <c r="P742" s="198"/>
      <c r="Q742" s="169"/>
      <c r="R742" s="169"/>
      <c r="S742" s="169"/>
      <c r="T742" s="169"/>
      <c r="U742" s="170"/>
    </row>
    <row r="743" spans="1:21" ht="20.100000000000001" customHeight="1">
      <c r="A743" s="201" t="s">
        <v>1976</v>
      </c>
      <c r="B743" s="183">
        <v>852669048875</v>
      </c>
      <c r="C743" s="179" t="s">
        <v>1704</v>
      </c>
      <c r="D743" s="215" t="s">
        <v>1975</v>
      </c>
      <c r="E743" s="321">
        <v>7</v>
      </c>
      <c r="F743" s="319">
        <v>19.647058823529413</v>
      </c>
      <c r="G743" s="198" t="s">
        <v>8444</v>
      </c>
      <c r="H743" s="201">
        <v>0</v>
      </c>
      <c r="I743" s="200">
        <v>41578</v>
      </c>
      <c r="J743" s="319">
        <f t="shared" si="12"/>
        <v>4.6999999999999993</v>
      </c>
      <c r="K743" s="198">
        <v>15.95</v>
      </c>
      <c r="L743" s="198"/>
      <c r="M743" s="198" t="s">
        <v>2395</v>
      </c>
      <c r="N743" s="198"/>
      <c r="O743" s="198"/>
      <c r="P743" s="198"/>
      <c r="Q743" s="169"/>
      <c r="R743" s="169"/>
      <c r="S743" s="169"/>
      <c r="T743" s="169"/>
      <c r="U743" s="170"/>
    </row>
    <row r="744" spans="1:21" ht="20.100000000000001" customHeight="1">
      <c r="A744" s="201" t="s">
        <v>1977</v>
      </c>
      <c r="B744" s="183">
        <v>852669048882</v>
      </c>
      <c r="C744" s="179" t="s">
        <v>1705</v>
      </c>
      <c r="D744" s="215" t="s">
        <v>1975</v>
      </c>
      <c r="E744" s="198"/>
      <c r="F744" s="319">
        <v>31.99</v>
      </c>
      <c r="G744" s="198" t="s">
        <v>8444</v>
      </c>
      <c r="H744" s="201">
        <v>0</v>
      </c>
      <c r="I744" s="200">
        <v>41578</v>
      </c>
      <c r="J744" s="319">
        <f t="shared" si="12"/>
        <v>22.191499999999998</v>
      </c>
      <c r="K744" s="198"/>
      <c r="L744" s="198"/>
      <c r="M744" s="198" t="s">
        <v>2395</v>
      </c>
      <c r="N744" s="198"/>
      <c r="O744" s="198"/>
      <c r="P744" s="198"/>
      <c r="Q744" s="169"/>
      <c r="R744" s="169"/>
      <c r="S744" s="169"/>
      <c r="T744" s="169"/>
      <c r="U744" s="170"/>
    </row>
    <row r="745" spans="1:21" ht="20.100000000000001" customHeight="1">
      <c r="A745" s="201" t="s">
        <v>1978</v>
      </c>
      <c r="B745" s="183">
        <v>852669048899</v>
      </c>
      <c r="C745" s="179" t="s">
        <v>1706</v>
      </c>
      <c r="D745" s="215" t="s">
        <v>1975</v>
      </c>
      <c r="E745" s="321">
        <v>7</v>
      </c>
      <c r="F745" s="319">
        <v>19.647058823529413</v>
      </c>
      <c r="G745" s="198" t="s">
        <v>8444</v>
      </c>
      <c r="H745" s="201">
        <v>0</v>
      </c>
      <c r="I745" s="200">
        <v>41578</v>
      </c>
      <c r="J745" s="319">
        <f t="shared" si="12"/>
        <v>4.6999999999999993</v>
      </c>
      <c r="K745" s="198">
        <v>15.95</v>
      </c>
      <c r="L745" s="198"/>
      <c r="M745" s="198" t="s">
        <v>2395</v>
      </c>
      <c r="N745" s="198"/>
      <c r="O745" s="198"/>
      <c r="P745" s="198"/>
      <c r="Q745" s="169"/>
      <c r="R745" s="169"/>
      <c r="S745" s="169"/>
      <c r="T745" s="169"/>
      <c r="U745" s="170"/>
    </row>
    <row r="746" spans="1:21" ht="20.100000000000001" customHeight="1">
      <c r="A746" s="201" t="s">
        <v>1979</v>
      </c>
      <c r="B746" s="183">
        <v>852669048905</v>
      </c>
      <c r="C746" s="179" t="s">
        <v>1707</v>
      </c>
      <c r="D746" s="215" t="s">
        <v>1975</v>
      </c>
      <c r="E746" s="198">
        <v>9</v>
      </c>
      <c r="F746" s="319">
        <v>22</v>
      </c>
      <c r="G746" s="198" t="s">
        <v>8444</v>
      </c>
      <c r="H746" s="201">
        <v>0</v>
      </c>
      <c r="I746" s="200">
        <v>41578</v>
      </c>
      <c r="J746" s="319">
        <f t="shared" si="12"/>
        <v>4.6999999999999993</v>
      </c>
      <c r="K746" s="198">
        <v>16.489999999999998</v>
      </c>
      <c r="L746" s="198"/>
      <c r="M746" s="198" t="s">
        <v>2395</v>
      </c>
      <c r="N746" s="198"/>
      <c r="O746" s="198"/>
      <c r="P746" s="198"/>
      <c r="Q746" s="169"/>
      <c r="R746" s="169"/>
      <c r="S746" s="169"/>
      <c r="T746" s="169"/>
      <c r="U746" s="170"/>
    </row>
    <row r="747" spans="1:21" ht="20.100000000000001" customHeight="1">
      <c r="A747" s="201">
        <v>20047</v>
      </c>
      <c r="B747" s="183"/>
      <c r="C747" s="179" t="s">
        <v>1708</v>
      </c>
      <c r="D747" s="215" t="s">
        <v>1975</v>
      </c>
      <c r="E747" s="198"/>
      <c r="F747" s="319" t="s">
        <v>17578</v>
      </c>
      <c r="G747" s="198" t="s">
        <v>8444</v>
      </c>
      <c r="H747" s="201">
        <v>0</v>
      </c>
      <c r="I747" s="200">
        <v>41578</v>
      </c>
      <c r="J747" s="319" t="e">
        <f t="shared" si="12"/>
        <v>#VALUE!</v>
      </c>
      <c r="K747" s="198"/>
      <c r="L747" s="198"/>
      <c r="M747" s="198" t="s">
        <v>2395</v>
      </c>
      <c r="N747" s="198"/>
      <c r="O747" s="198"/>
      <c r="P747" s="198"/>
      <c r="Q747" s="169"/>
      <c r="R747" s="169"/>
      <c r="S747" s="169"/>
      <c r="T747" s="169"/>
      <c r="U747" s="170"/>
    </row>
    <row r="748" spans="1:21" ht="20.100000000000001" customHeight="1">
      <c r="A748" s="202" t="s">
        <v>1980</v>
      </c>
      <c r="B748" s="183">
        <v>852669048912</v>
      </c>
      <c r="C748" s="179" t="s">
        <v>1709</v>
      </c>
      <c r="D748" s="215" t="s">
        <v>1975</v>
      </c>
      <c r="E748" s="321">
        <v>2.5</v>
      </c>
      <c r="F748" s="319">
        <v>17.95</v>
      </c>
      <c r="G748" s="198" t="s">
        <v>8444</v>
      </c>
      <c r="H748" s="201">
        <v>0</v>
      </c>
      <c r="I748" s="200">
        <v>41578</v>
      </c>
      <c r="J748" s="319">
        <f t="shared" si="12"/>
        <v>7.7574999999999985</v>
      </c>
      <c r="K748" s="198"/>
      <c r="L748" s="198"/>
      <c r="M748" s="198" t="s">
        <v>2395</v>
      </c>
      <c r="N748" s="198"/>
      <c r="O748" s="198"/>
      <c r="P748" s="198"/>
      <c r="Q748" s="169"/>
      <c r="R748" s="169"/>
      <c r="S748" s="169"/>
      <c r="T748" s="169"/>
      <c r="U748" s="170"/>
    </row>
    <row r="749" spans="1:21" ht="20.100000000000001" customHeight="1">
      <c r="A749" s="202" t="s">
        <v>1981</v>
      </c>
      <c r="B749" s="183">
        <v>852669048929</v>
      </c>
      <c r="C749" s="179" t="s">
        <v>1710</v>
      </c>
      <c r="D749" s="215" t="s">
        <v>1975</v>
      </c>
      <c r="E749" s="321">
        <v>3</v>
      </c>
      <c r="F749" s="319">
        <v>17.95</v>
      </c>
      <c r="G749" s="198" t="s">
        <v>8444</v>
      </c>
      <c r="H749" s="201">
        <v>0</v>
      </c>
      <c r="I749" s="200">
        <v>41578</v>
      </c>
      <c r="J749" s="319">
        <f t="shared" si="12"/>
        <v>7.2574999999999985</v>
      </c>
      <c r="K749" s="198"/>
      <c r="L749" s="198"/>
      <c r="M749" s="198" t="s">
        <v>2395</v>
      </c>
      <c r="N749" s="198"/>
      <c r="O749" s="198"/>
      <c r="P749" s="198"/>
      <c r="Q749" s="169"/>
      <c r="R749" s="169"/>
      <c r="S749" s="169"/>
      <c r="T749" s="169"/>
      <c r="U749" s="170"/>
    </row>
    <row r="750" spans="1:21" ht="20.100000000000001" customHeight="1">
      <c r="A750" s="202" t="s">
        <v>1982</v>
      </c>
      <c r="B750" s="183">
        <v>852669048936</v>
      </c>
      <c r="C750" s="179" t="s">
        <v>1711</v>
      </c>
      <c r="D750" s="215" t="s">
        <v>1975</v>
      </c>
      <c r="E750" s="321">
        <v>3</v>
      </c>
      <c r="F750" s="319">
        <v>17.95</v>
      </c>
      <c r="G750" s="198" t="s">
        <v>8444</v>
      </c>
      <c r="H750" s="201">
        <v>0</v>
      </c>
      <c r="I750" s="200">
        <v>41578</v>
      </c>
      <c r="J750" s="319">
        <f t="shared" si="12"/>
        <v>7.2574999999999985</v>
      </c>
      <c r="K750" s="198"/>
      <c r="L750" s="198"/>
      <c r="M750" s="198" t="s">
        <v>2395</v>
      </c>
      <c r="N750" s="198"/>
      <c r="O750" s="198"/>
      <c r="P750" s="198"/>
      <c r="Q750" s="169"/>
      <c r="R750" s="169"/>
      <c r="S750" s="169"/>
      <c r="T750" s="169"/>
      <c r="U750" s="170"/>
    </row>
    <row r="751" spans="1:21" ht="20.100000000000001" customHeight="1">
      <c r="A751" s="201" t="s">
        <v>1983</v>
      </c>
      <c r="B751" s="183">
        <v>852669048943</v>
      </c>
      <c r="C751" s="179" t="s">
        <v>1712</v>
      </c>
      <c r="D751" s="215" t="s">
        <v>1975</v>
      </c>
      <c r="E751" s="324">
        <v>3</v>
      </c>
      <c r="F751" s="319">
        <v>36.99</v>
      </c>
      <c r="G751" s="198" t="s">
        <v>8444</v>
      </c>
      <c r="H751" s="199">
        <v>19</v>
      </c>
      <c r="I751" s="200">
        <v>41578</v>
      </c>
      <c r="J751" s="319">
        <f t="shared" si="12"/>
        <v>23.441500000000001</v>
      </c>
      <c r="K751" s="198"/>
      <c r="L751" s="198"/>
      <c r="M751" s="198" t="s">
        <v>2395</v>
      </c>
      <c r="N751" s="198"/>
      <c r="O751" s="198"/>
      <c r="P751" s="198"/>
      <c r="Q751" s="169"/>
      <c r="R751" s="169"/>
      <c r="S751" s="169"/>
      <c r="T751" s="169"/>
      <c r="U751" s="170"/>
    </row>
    <row r="752" spans="1:21" ht="20.100000000000001" customHeight="1">
      <c r="A752" s="201">
        <v>20048</v>
      </c>
      <c r="B752" s="183"/>
      <c r="C752" s="179" t="s">
        <v>1713</v>
      </c>
      <c r="D752" s="215" t="s">
        <v>1984</v>
      </c>
      <c r="E752" s="198"/>
      <c r="F752" s="319" t="s">
        <v>17578</v>
      </c>
      <c r="G752" s="198" t="s">
        <v>8444</v>
      </c>
      <c r="H752" s="201">
        <v>0</v>
      </c>
      <c r="I752" s="200">
        <v>41578</v>
      </c>
      <c r="J752" s="319" t="e">
        <f t="shared" si="12"/>
        <v>#VALUE!</v>
      </c>
      <c r="K752" s="198"/>
      <c r="L752" s="198"/>
      <c r="M752" s="198" t="s">
        <v>2395</v>
      </c>
      <c r="N752" s="198"/>
      <c r="O752" s="198"/>
      <c r="P752" s="198"/>
      <c r="Q752" s="169"/>
      <c r="R752" s="169"/>
      <c r="S752" s="169"/>
      <c r="T752" s="169"/>
      <c r="U752" s="170"/>
    </row>
    <row r="753" spans="1:21" ht="20.100000000000001" customHeight="1">
      <c r="A753" s="201" t="s">
        <v>1985</v>
      </c>
      <c r="B753" s="183">
        <v>852669048950</v>
      </c>
      <c r="C753" s="179" t="s">
        <v>1714</v>
      </c>
      <c r="D753" s="215" t="s">
        <v>1984</v>
      </c>
      <c r="E753" s="321">
        <v>20</v>
      </c>
      <c r="F753" s="319">
        <v>39.647058823529413</v>
      </c>
      <c r="G753" s="198" t="s">
        <v>8444</v>
      </c>
      <c r="H753" s="201">
        <v>0</v>
      </c>
      <c r="I753" s="200">
        <v>41578</v>
      </c>
      <c r="J753" s="319">
        <f t="shared" si="12"/>
        <v>8.7000000000000028</v>
      </c>
      <c r="K753" s="198">
        <v>29.389999999999997</v>
      </c>
      <c r="L753" s="198"/>
      <c r="M753" s="198" t="s">
        <v>2395</v>
      </c>
      <c r="N753" s="198"/>
      <c r="O753" s="198"/>
      <c r="P753" s="198"/>
      <c r="Q753" s="169"/>
      <c r="R753" s="169"/>
      <c r="S753" s="169"/>
      <c r="T753" s="169"/>
      <c r="U753" s="170"/>
    </row>
    <row r="754" spans="1:21" ht="20.100000000000001" customHeight="1">
      <c r="A754" s="201" t="s">
        <v>1986</v>
      </c>
      <c r="B754" s="183">
        <v>852669048967</v>
      </c>
      <c r="C754" s="179" t="s">
        <v>1715</v>
      </c>
      <c r="D754" s="215" t="s">
        <v>1984</v>
      </c>
      <c r="E754" s="198"/>
      <c r="F754" s="319">
        <v>41.99</v>
      </c>
      <c r="G754" s="198" t="s">
        <v>8444</v>
      </c>
      <c r="H754" s="201">
        <v>0</v>
      </c>
      <c r="I754" s="200">
        <v>41578</v>
      </c>
      <c r="J754" s="319">
        <f t="shared" si="12"/>
        <v>30.691499999999998</v>
      </c>
      <c r="K754" s="198"/>
      <c r="L754" s="198"/>
      <c r="M754" s="198" t="s">
        <v>2395</v>
      </c>
      <c r="N754" s="198"/>
      <c r="O754" s="198"/>
      <c r="P754" s="198"/>
      <c r="Q754" s="169"/>
      <c r="R754" s="169"/>
      <c r="S754" s="169"/>
      <c r="T754" s="169"/>
      <c r="U754" s="170"/>
    </row>
    <row r="755" spans="1:21" ht="20.100000000000001" customHeight="1">
      <c r="A755" s="201" t="s">
        <v>1987</v>
      </c>
      <c r="B755" s="183">
        <v>852669048974</v>
      </c>
      <c r="C755" s="179" t="s">
        <v>1716</v>
      </c>
      <c r="D755" s="215" t="s">
        <v>1984</v>
      </c>
      <c r="E755" s="198"/>
      <c r="F755" s="319">
        <v>41.99</v>
      </c>
      <c r="G755" s="198" t="s">
        <v>8444</v>
      </c>
      <c r="H755" s="201">
        <v>0</v>
      </c>
      <c r="I755" s="200">
        <v>41578</v>
      </c>
      <c r="J755" s="319">
        <f t="shared" si="12"/>
        <v>30.691499999999998</v>
      </c>
      <c r="K755" s="198"/>
      <c r="L755" s="198"/>
      <c r="M755" s="198" t="s">
        <v>2395</v>
      </c>
      <c r="N755" s="198"/>
      <c r="O755" s="198"/>
      <c r="P755" s="198"/>
      <c r="Q755" s="169"/>
      <c r="R755" s="169"/>
      <c r="S755" s="169"/>
      <c r="T755" s="169"/>
      <c r="U755" s="170"/>
    </row>
    <row r="756" spans="1:21" ht="20.100000000000001" customHeight="1">
      <c r="A756" s="201">
        <v>20049</v>
      </c>
      <c r="B756" s="183"/>
      <c r="C756" s="179" t="s">
        <v>1717</v>
      </c>
      <c r="D756" s="215" t="s">
        <v>1988</v>
      </c>
      <c r="E756" s="198"/>
      <c r="F756" s="319" t="s">
        <v>17578</v>
      </c>
      <c r="G756" s="198" t="s">
        <v>8444</v>
      </c>
      <c r="H756" s="201">
        <v>0</v>
      </c>
      <c r="I756" s="200">
        <v>41578</v>
      </c>
      <c r="J756" s="319" t="e">
        <f t="shared" si="12"/>
        <v>#VALUE!</v>
      </c>
      <c r="K756" s="198"/>
      <c r="L756" s="198"/>
      <c r="M756" s="198" t="s">
        <v>2395</v>
      </c>
      <c r="N756" s="198"/>
      <c r="O756" s="198"/>
      <c r="P756" s="198"/>
      <c r="Q756" s="169"/>
      <c r="R756" s="169"/>
      <c r="S756" s="169"/>
      <c r="T756" s="169"/>
      <c r="U756" s="170"/>
    </row>
    <row r="757" spans="1:21" ht="20.100000000000001" customHeight="1">
      <c r="A757" s="201" t="s">
        <v>1989</v>
      </c>
      <c r="B757" s="183">
        <v>852669048981</v>
      </c>
      <c r="C757" s="179" t="s">
        <v>1718</v>
      </c>
      <c r="D757" s="215" t="s">
        <v>1988</v>
      </c>
      <c r="E757" s="198"/>
      <c r="F757" s="319">
        <v>46.99</v>
      </c>
      <c r="G757" s="198" t="s">
        <v>8444</v>
      </c>
      <c r="H757" s="201">
        <v>0</v>
      </c>
      <c r="I757" s="200">
        <v>41578</v>
      </c>
      <c r="J757" s="319">
        <f t="shared" si="12"/>
        <v>34.941499999999998</v>
      </c>
      <c r="K757" s="198"/>
      <c r="L757" s="198"/>
      <c r="M757" s="198" t="s">
        <v>2395</v>
      </c>
      <c r="N757" s="198"/>
      <c r="O757" s="198"/>
      <c r="P757" s="198"/>
      <c r="Q757" s="169"/>
      <c r="R757" s="169"/>
      <c r="S757" s="169"/>
      <c r="T757" s="169"/>
      <c r="U757" s="170"/>
    </row>
    <row r="758" spans="1:21" ht="20.100000000000001" customHeight="1">
      <c r="A758" s="201" t="s">
        <v>1990</v>
      </c>
      <c r="B758" s="183">
        <v>852669048998</v>
      </c>
      <c r="C758" s="179" t="s">
        <v>1719</v>
      </c>
      <c r="D758" s="215" t="s">
        <v>1988</v>
      </c>
      <c r="E758" s="198"/>
      <c r="F758" s="319">
        <v>46.99</v>
      </c>
      <c r="G758" s="198" t="s">
        <v>8444</v>
      </c>
      <c r="H758" s="201">
        <v>0</v>
      </c>
      <c r="I758" s="200">
        <v>41578</v>
      </c>
      <c r="J758" s="319">
        <f t="shared" si="12"/>
        <v>34.941499999999998</v>
      </c>
      <c r="K758" s="198"/>
      <c r="L758" s="198"/>
      <c r="M758" s="198" t="s">
        <v>2395</v>
      </c>
      <c r="N758" s="198"/>
      <c r="O758" s="198"/>
      <c r="P758" s="198"/>
      <c r="Q758" s="169"/>
      <c r="R758" s="169"/>
      <c r="S758" s="169"/>
      <c r="T758" s="169"/>
      <c r="U758" s="170"/>
    </row>
    <row r="759" spans="1:21" ht="20.100000000000001" customHeight="1">
      <c r="A759" s="202" t="s">
        <v>1991</v>
      </c>
      <c r="B759" s="183">
        <v>852669049001</v>
      </c>
      <c r="C759" s="179" t="s">
        <v>1720</v>
      </c>
      <c r="D759" s="215" t="s">
        <v>1988</v>
      </c>
      <c r="E759" s="321">
        <v>5</v>
      </c>
      <c r="F759" s="319">
        <v>22</v>
      </c>
      <c r="G759" s="198" t="s">
        <v>8444</v>
      </c>
      <c r="H759" s="201">
        <v>0</v>
      </c>
      <c r="I759" s="200">
        <v>41578</v>
      </c>
      <c r="J759" s="319">
        <f t="shared" si="12"/>
        <v>8.6999999999999993</v>
      </c>
      <c r="K759" s="198">
        <v>15.95</v>
      </c>
      <c r="L759" s="198"/>
      <c r="M759" s="198" t="s">
        <v>2395</v>
      </c>
      <c r="N759" s="198"/>
      <c r="O759" s="198"/>
      <c r="P759" s="198"/>
      <c r="Q759" s="169"/>
      <c r="R759" s="169"/>
      <c r="S759" s="169"/>
      <c r="T759" s="169"/>
      <c r="U759" s="170"/>
    </row>
    <row r="760" spans="1:21" ht="20.100000000000001" customHeight="1">
      <c r="A760" s="201" t="s">
        <v>1992</v>
      </c>
      <c r="B760" s="183">
        <v>852669049018</v>
      </c>
      <c r="C760" s="179" t="s">
        <v>1721</v>
      </c>
      <c r="D760" s="215" t="s">
        <v>1988</v>
      </c>
      <c r="E760" s="198"/>
      <c r="F760" s="319">
        <v>42</v>
      </c>
      <c r="G760" s="198" t="s">
        <v>8444</v>
      </c>
      <c r="H760" s="201">
        <v>0</v>
      </c>
      <c r="I760" s="200">
        <v>41578</v>
      </c>
      <c r="J760" s="319">
        <f t="shared" si="12"/>
        <v>30.699999999999996</v>
      </c>
      <c r="K760" s="198"/>
      <c r="L760" s="198"/>
      <c r="M760" s="198" t="s">
        <v>2395</v>
      </c>
      <c r="N760" s="198"/>
      <c r="O760" s="198"/>
      <c r="P760" s="198"/>
      <c r="Q760" s="169"/>
      <c r="R760" s="169"/>
      <c r="S760" s="169"/>
      <c r="T760" s="169"/>
      <c r="U760" s="170"/>
    </row>
    <row r="761" spans="1:21" ht="20.100000000000001" customHeight="1">
      <c r="A761" s="201">
        <v>20050</v>
      </c>
      <c r="B761" s="183"/>
      <c r="C761" s="179" t="s">
        <v>1722</v>
      </c>
      <c r="D761" s="215" t="s">
        <v>1993</v>
      </c>
      <c r="E761" s="198"/>
      <c r="F761" s="319" t="s">
        <v>17578</v>
      </c>
      <c r="G761" s="198" t="s">
        <v>8444</v>
      </c>
      <c r="H761" s="201">
        <v>0</v>
      </c>
      <c r="I761" s="200">
        <v>41578</v>
      </c>
      <c r="J761" s="319" t="e">
        <f t="shared" si="12"/>
        <v>#VALUE!</v>
      </c>
      <c r="K761" s="198"/>
      <c r="L761" s="198"/>
      <c r="M761" s="198" t="s">
        <v>2395</v>
      </c>
      <c r="N761" s="198"/>
      <c r="O761" s="198"/>
      <c r="P761" s="198"/>
      <c r="Q761" s="169"/>
      <c r="R761" s="169"/>
      <c r="S761" s="169"/>
      <c r="T761" s="169"/>
      <c r="U761" s="170"/>
    </row>
    <row r="762" spans="1:21" ht="20.100000000000001" customHeight="1">
      <c r="A762" s="201" t="s">
        <v>1994</v>
      </c>
      <c r="B762" s="183">
        <v>852669049025</v>
      </c>
      <c r="C762" s="179" t="s">
        <v>1723</v>
      </c>
      <c r="D762" s="215" t="s">
        <v>1993</v>
      </c>
      <c r="E762" s="198"/>
      <c r="F762" s="319">
        <v>31.99</v>
      </c>
      <c r="G762" s="198" t="s">
        <v>8444</v>
      </c>
      <c r="H762" s="198">
        <v>0</v>
      </c>
      <c r="I762" s="200">
        <v>41578</v>
      </c>
      <c r="J762" s="319">
        <f t="shared" si="12"/>
        <v>22.191499999999998</v>
      </c>
      <c r="K762" s="198"/>
      <c r="L762" s="198" t="s">
        <v>731</v>
      </c>
      <c r="M762" s="198" t="s">
        <v>2395</v>
      </c>
      <c r="N762" s="198"/>
      <c r="O762" s="198"/>
      <c r="P762" s="198"/>
      <c r="Q762" s="169"/>
      <c r="R762" s="169"/>
      <c r="S762" s="169"/>
      <c r="T762" s="169"/>
      <c r="U762" s="170"/>
    </row>
    <row r="763" spans="1:21" ht="20.100000000000001" customHeight="1">
      <c r="A763" s="201" t="s">
        <v>1995</v>
      </c>
      <c r="B763" s="183">
        <v>852669049032</v>
      </c>
      <c r="C763" s="179" t="s">
        <v>1724</v>
      </c>
      <c r="D763" s="215" t="s">
        <v>1993</v>
      </c>
      <c r="E763" s="321">
        <v>4</v>
      </c>
      <c r="F763" s="319">
        <v>17.95</v>
      </c>
      <c r="G763" s="198" t="s">
        <v>8444</v>
      </c>
      <c r="H763" s="198">
        <v>0</v>
      </c>
      <c r="I763" s="200">
        <v>41578</v>
      </c>
      <c r="J763" s="319">
        <f t="shared" si="12"/>
        <v>6.2574999999999985</v>
      </c>
      <c r="K763" s="198"/>
      <c r="L763" s="198" t="s">
        <v>731</v>
      </c>
      <c r="M763" s="198" t="s">
        <v>2395</v>
      </c>
      <c r="N763" s="198"/>
      <c r="O763" s="198"/>
      <c r="P763" s="198"/>
      <c r="Q763" s="169"/>
      <c r="R763" s="169"/>
      <c r="S763" s="169"/>
      <c r="T763" s="169"/>
      <c r="U763" s="170"/>
    </row>
    <row r="764" spans="1:21" ht="20.100000000000001" customHeight="1">
      <c r="A764" s="201">
        <v>20051</v>
      </c>
      <c r="B764" s="183"/>
      <c r="C764" s="179" t="s">
        <v>1725</v>
      </c>
      <c r="D764" s="215" t="s">
        <v>1996</v>
      </c>
      <c r="E764" s="198"/>
      <c r="F764" s="319" t="s">
        <v>17578</v>
      </c>
      <c r="G764" s="198" t="s">
        <v>8444</v>
      </c>
      <c r="H764" s="201">
        <v>0</v>
      </c>
      <c r="I764" s="200">
        <v>41578</v>
      </c>
      <c r="J764" s="319" t="e">
        <f t="shared" si="12"/>
        <v>#VALUE!</v>
      </c>
      <c r="K764" s="198"/>
      <c r="L764" s="198"/>
      <c r="M764" s="198" t="s">
        <v>2395</v>
      </c>
      <c r="N764" s="198"/>
      <c r="O764" s="198"/>
      <c r="P764" s="198"/>
      <c r="Q764" s="169"/>
      <c r="R764" s="169"/>
      <c r="S764" s="169"/>
      <c r="T764" s="169"/>
      <c r="U764" s="170"/>
    </row>
    <row r="765" spans="1:21" ht="20.100000000000001" customHeight="1">
      <c r="A765" s="201" t="s">
        <v>1997</v>
      </c>
      <c r="B765" s="183">
        <v>852669049049</v>
      </c>
      <c r="C765" s="179" t="s">
        <v>1726</v>
      </c>
      <c r="D765" s="215" t="s">
        <v>1996</v>
      </c>
      <c r="E765" s="321">
        <v>8</v>
      </c>
      <c r="F765" s="319">
        <v>20.823529411764707</v>
      </c>
      <c r="G765" s="198" t="s">
        <v>8444</v>
      </c>
      <c r="H765" s="201">
        <v>0</v>
      </c>
      <c r="I765" s="200">
        <v>41578</v>
      </c>
      <c r="J765" s="319">
        <f t="shared" si="12"/>
        <v>4.6999999999999993</v>
      </c>
      <c r="K765" s="198">
        <v>15.95</v>
      </c>
      <c r="L765" s="198"/>
      <c r="M765" s="198" t="s">
        <v>2395</v>
      </c>
      <c r="N765" s="198"/>
      <c r="O765" s="198"/>
      <c r="P765" s="198"/>
      <c r="Q765" s="169"/>
      <c r="R765" s="169"/>
      <c r="S765" s="169"/>
      <c r="T765" s="169"/>
      <c r="U765" s="170"/>
    </row>
    <row r="766" spans="1:21" ht="20.100000000000001" customHeight="1">
      <c r="A766" s="201" t="s">
        <v>1998</v>
      </c>
      <c r="B766" s="183">
        <v>852669049056</v>
      </c>
      <c r="C766" s="179" t="s">
        <v>1727</v>
      </c>
      <c r="D766" s="215" t="s">
        <v>1996</v>
      </c>
      <c r="E766" s="198"/>
      <c r="F766" s="319">
        <v>26.99</v>
      </c>
      <c r="G766" s="198" t="s">
        <v>8444</v>
      </c>
      <c r="H766" s="201">
        <v>0</v>
      </c>
      <c r="I766" s="200">
        <v>41578</v>
      </c>
      <c r="J766" s="319">
        <f t="shared" si="12"/>
        <v>17.941499999999998</v>
      </c>
      <c r="K766" s="198"/>
      <c r="L766" s="198"/>
      <c r="M766" s="198" t="s">
        <v>2395</v>
      </c>
      <c r="N766" s="198"/>
      <c r="O766" s="198"/>
      <c r="P766" s="198"/>
      <c r="Q766" s="169"/>
      <c r="R766" s="169"/>
      <c r="S766" s="169"/>
      <c r="T766" s="169"/>
      <c r="U766" s="170"/>
    </row>
    <row r="767" spans="1:21" ht="20.100000000000001" customHeight="1">
      <c r="A767" s="201" t="s">
        <v>1999</v>
      </c>
      <c r="B767" s="183">
        <v>852669049063</v>
      </c>
      <c r="C767" s="179" t="s">
        <v>1728</v>
      </c>
      <c r="D767" s="215" t="s">
        <v>1996</v>
      </c>
      <c r="E767" s="198"/>
      <c r="F767" s="319">
        <v>26.99</v>
      </c>
      <c r="G767" s="198" t="s">
        <v>8444</v>
      </c>
      <c r="H767" s="201">
        <v>0</v>
      </c>
      <c r="I767" s="200">
        <v>41578</v>
      </c>
      <c r="J767" s="319">
        <f t="shared" si="12"/>
        <v>17.941499999999998</v>
      </c>
      <c r="K767" s="198"/>
      <c r="L767" s="198"/>
      <c r="M767" s="198" t="s">
        <v>2395</v>
      </c>
      <c r="N767" s="198"/>
      <c r="O767" s="198"/>
      <c r="P767" s="198"/>
      <c r="Q767" s="169"/>
      <c r="R767" s="169"/>
      <c r="S767" s="169"/>
      <c r="T767" s="169"/>
      <c r="U767" s="170"/>
    </row>
    <row r="768" spans="1:21" ht="20.100000000000001" customHeight="1">
      <c r="A768" s="201">
        <v>20172</v>
      </c>
      <c r="B768" s="183"/>
      <c r="C768" s="179" t="s">
        <v>1729</v>
      </c>
      <c r="D768" s="215" t="s">
        <v>5573</v>
      </c>
      <c r="E768" s="198"/>
      <c r="F768" s="319" t="s">
        <v>17578</v>
      </c>
      <c r="G768" s="198" t="s">
        <v>8444</v>
      </c>
      <c r="H768" s="201">
        <v>0</v>
      </c>
      <c r="I768" s="200">
        <v>41666</v>
      </c>
      <c r="J768" s="319" t="e">
        <f t="shared" si="12"/>
        <v>#VALUE!</v>
      </c>
      <c r="K768" s="198"/>
      <c r="L768" s="198"/>
      <c r="M768" s="198" t="s">
        <v>2395</v>
      </c>
      <c r="N768" s="198"/>
      <c r="O768" s="198"/>
      <c r="P768" s="198"/>
      <c r="Q768" s="169"/>
      <c r="R768" s="169"/>
      <c r="S768" s="169"/>
      <c r="T768" s="169"/>
      <c r="U768" s="170"/>
    </row>
    <row r="769" spans="1:21" ht="20.100000000000001" customHeight="1">
      <c r="A769" s="202" t="s">
        <v>2001</v>
      </c>
      <c r="B769" s="183">
        <v>852669049070</v>
      </c>
      <c r="C769" s="179" t="s">
        <v>1730</v>
      </c>
      <c r="D769" s="215" t="s">
        <v>2000</v>
      </c>
      <c r="E769" s="324">
        <v>4</v>
      </c>
      <c r="F769" s="319">
        <v>20.823529411764707</v>
      </c>
      <c r="G769" s="198" t="s">
        <v>8444</v>
      </c>
      <c r="H769" s="199">
        <v>7</v>
      </c>
      <c r="I769" s="200">
        <v>41578</v>
      </c>
      <c r="J769" s="319">
        <f t="shared" si="12"/>
        <v>8.6999999999999993</v>
      </c>
      <c r="K769" s="198">
        <v>15.95</v>
      </c>
      <c r="L769" s="198"/>
      <c r="M769" s="198" t="s">
        <v>2395</v>
      </c>
      <c r="N769" s="198"/>
      <c r="O769" s="198"/>
      <c r="P769" s="198"/>
      <c r="Q769" s="169"/>
      <c r="R769" s="169"/>
      <c r="S769" s="169"/>
      <c r="T769" s="169"/>
      <c r="U769" s="170"/>
    </row>
    <row r="770" spans="1:21" ht="20.100000000000001" customHeight="1">
      <c r="A770" s="201" t="s">
        <v>2002</v>
      </c>
      <c r="B770" s="183">
        <v>852669049094</v>
      </c>
      <c r="C770" s="179" t="s">
        <v>1731</v>
      </c>
      <c r="D770" s="215" t="s">
        <v>2000</v>
      </c>
      <c r="E770" s="321">
        <v>12</v>
      </c>
      <c r="F770" s="319">
        <v>30.235294117647058</v>
      </c>
      <c r="G770" s="198" t="s">
        <v>8444</v>
      </c>
      <c r="H770" s="201">
        <v>0</v>
      </c>
      <c r="I770" s="200">
        <v>41578</v>
      </c>
      <c r="J770" s="319">
        <f t="shared" si="12"/>
        <v>8.6999999999999993</v>
      </c>
      <c r="K770" s="198">
        <v>15.95</v>
      </c>
      <c r="L770" s="198"/>
      <c r="M770" s="198" t="s">
        <v>2395</v>
      </c>
      <c r="N770" s="198"/>
      <c r="O770" s="198"/>
      <c r="P770" s="198"/>
      <c r="Q770" s="169"/>
      <c r="R770" s="169"/>
      <c r="S770" s="169"/>
      <c r="T770" s="169"/>
      <c r="U770" s="170"/>
    </row>
    <row r="771" spans="1:21" ht="20.100000000000001" customHeight="1">
      <c r="A771" s="201">
        <v>20170</v>
      </c>
      <c r="B771" s="183"/>
      <c r="C771" s="179" t="s">
        <v>1732</v>
      </c>
      <c r="D771" s="215" t="s">
        <v>5573</v>
      </c>
      <c r="E771" s="198"/>
      <c r="F771" s="319" t="s">
        <v>17578</v>
      </c>
      <c r="G771" s="198" t="s">
        <v>8444</v>
      </c>
      <c r="H771" s="201">
        <v>0</v>
      </c>
      <c r="I771" s="200">
        <v>41666</v>
      </c>
      <c r="J771" s="319" t="e">
        <f t="shared" si="12"/>
        <v>#VALUE!</v>
      </c>
      <c r="K771" s="198"/>
      <c r="L771" s="198"/>
      <c r="M771" s="198" t="s">
        <v>2395</v>
      </c>
      <c r="N771" s="198"/>
      <c r="O771" s="198"/>
      <c r="P771" s="198"/>
      <c r="Q771" s="169"/>
      <c r="R771" s="169"/>
      <c r="S771" s="169"/>
      <c r="T771" s="169"/>
      <c r="U771" s="170"/>
    </row>
    <row r="772" spans="1:21" ht="20.100000000000001" customHeight="1">
      <c r="A772" s="201" t="s">
        <v>2004</v>
      </c>
      <c r="B772" s="183">
        <v>852669049100</v>
      </c>
      <c r="C772" s="179" t="s">
        <v>1733</v>
      </c>
      <c r="D772" s="215" t="s">
        <v>2003</v>
      </c>
      <c r="E772" s="321">
        <v>10</v>
      </c>
      <c r="F772" s="319">
        <v>23.176470588235293</v>
      </c>
      <c r="G772" s="198" t="s">
        <v>8444</v>
      </c>
      <c r="H772" s="201">
        <v>0</v>
      </c>
      <c r="I772" s="200">
        <v>41578</v>
      </c>
      <c r="J772" s="319">
        <f t="shared" si="12"/>
        <v>4.6999999999999993</v>
      </c>
      <c r="K772" s="198">
        <v>15.95</v>
      </c>
      <c r="L772" s="198"/>
      <c r="M772" s="198" t="s">
        <v>2395</v>
      </c>
      <c r="N772" s="198"/>
      <c r="O772" s="198"/>
      <c r="P772" s="198"/>
      <c r="Q772" s="169"/>
      <c r="R772" s="169"/>
      <c r="S772" s="169"/>
      <c r="T772" s="169"/>
      <c r="U772" s="170"/>
    </row>
    <row r="773" spans="1:21" ht="20.100000000000001" customHeight="1">
      <c r="A773" s="201">
        <v>20054</v>
      </c>
      <c r="B773" s="183"/>
      <c r="C773" s="179" t="s">
        <v>1734</v>
      </c>
      <c r="D773" s="215" t="s">
        <v>2005</v>
      </c>
      <c r="E773" s="198"/>
      <c r="F773" s="319" t="s">
        <v>17578</v>
      </c>
      <c r="G773" s="198" t="s">
        <v>8444</v>
      </c>
      <c r="H773" s="201">
        <v>0</v>
      </c>
      <c r="I773" s="200">
        <v>41578</v>
      </c>
      <c r="J773" s="319" t="e">
        <f t="shared" si="12"/>
        <v>#VALUE!</v>
      </c>
      <c r="K773" s="198"/>
      <c r="L773" s="198"/>
      <c r="M773" s="198" t="s">
        <v>2395</v>
      </c>
      <c r="N773" s="198"/>
      <c r="O773" s="198"/>
      <c r="P773" s="198"/>
      <c r="Q773" s="169"/>
      <c r="R773" s="169"/>
      <c r="S773" s="169"/>
      <c r="T773" s="169"/>
      <c r="U773" s="170"/>
    </row>
    <row r="774" spans="1:21" ht="20.100000000000001" customHeight="1">
      <c r="A774" s="201" t="s">
        <v>2006</v>
      </c>
      <c r="B774" s="183">
        <v>852669049131</v>
      </c>
      <c r="C774" s="179" t="s">
        <v>1735</v>
      </c>
      <c r="D774" s="215" t="s">
        <v>2005</v>
      </c>
      <c r="E774" s="198"/>
      <c r="F774" s="319">
        <v>21.99</v>
      </c>
      <c r="G774" s="198" t="s">
        <v>8444</v>
      </c>
      <c r="H774" s="201">
        <v>0</v>
      </c>
      <c r="I774" s="200">
        <v>41578</v>
      </c>
      <c r="J774" s="319">
        <f t="shared" si="12"/>
        <v>13.691499999999998</v>
      </c>
      <c r="K774" s="198"/>
      <c r="L774" s="198"/>
      <c r="M774" s="198" t="s">
        <v>2395</v>
      </c>
      <c r="N774" s="198"/>
      <c r="O774" s="198"/>
      <c r="P774" s="198"/>
      <c r="Q774" s="169"/>
      <c r="R774" s="169"/>
      <c r="S774" s="169"/>
      <c r="T774" s="169"/>
      <c r="U774" s="170"/>
    </row>
    <row r="775" spans="1:21" ht="20.100000000000001" customHeight="1">
      <c r="A775" s="201" t="s">
        <v>2007</v>
      </c>
      <c r="B775" s="183">
        <v>852669049148</v>
      </c>
      <c r="C775" s="179" t="s">
        <v>1736</v>
      </c>
      <c r="D775" s="215" t="s">
        <v>2005</v>
      </c>
      <c r="E775" s="321">
        <v>2</v>
      </c>
      <c r="F775" s="319">
        <v>14.941176470588236</v>
      </c>
      <c r="G775" s="198" t="s">
        <v>8444</v>
      </c>
      <c r="H775" s="201">
        <v>0</v>
      </c>
      <c r="I775" s="200">
        <v>41578</v>
      </c>
      <c r="J775" s="319">
        <f t="shared" si="12"/>
        <v>5.6999999999999993</v>
      </c>
      <c r="K775" s="198">
        <v>10.59</v>
      </c>
      <c r="L775" s="198"/>
      <c r="M775" s="198" t="s">
        <v>2395</v>
      </c>
      <c r="N775" s="198"/>
      <c r="O775" s="198"/>
      <c r="P775" s="198"/>
      <c r="Q775" s="169"/>
      <c r="R775" s="169"/>
      <c r="S775" s="169"/>
      <c r="T775" s="169"/>
      <c r="U775" s="170"/>
    </row>
    <row r="776" spans="1:21" ht="20.100000000000001" customHeight="1">
      <c r="A776" s="201" t="s">
        <v>2008</v>
      </c>
      <c r="B776" s="183">
        <v>852669049155</v>
      </c>
      <c r="C776" s="179" t="s">
        <v>1737</v>
      </c>
      <c r="D776" s="215" t="s">
        <v>2005</v>
      </c>
      <c r="E776" s="321">
        <v>2</v>
      </c>
      <c r="F776" s="319">
        <v>19.647058823529413</v>
      </c>
      <c r="G776" s="198" t="s">
        <v>8444</v>
      </c>
      <c r="H776" s="201">
        <v>0</v>
      </c>
      <c r="I776" s="200">
        <v>41578</v>
      </c>
      <c r="J776" s="319">
        <f t="shared" si="12"/>
        <v>9.6999999999999993</v>
      </c>
      <c r="K776" s="198">
        <v>14.09</v>
      </c>
      <c r="L776" s="198"/>
      <c r="M776" s="198" t="s">
        <v>2395</v>
      </c>
      <c r="N776" s="198"/>
      <c r="O776" s="198"/>
      <c r="P776" s="198"/>
      <c r="Q776" s="169"/>
      <c r="R776" s="169"/>
      <c r="S776" s="169"/>
      <c r="T776" s="169"/>
      <c r="U776" s="170"/>
    </row>
    <row r="777" spans="1:21" ht="20.100000000000001" customHeight="1">
      <c r="A777" s="201">
        <v>20055</v>
      </c>
      <c r="B777" s="183"/>
      <c r="C777" s="179" t="s">
        <v>1738</v>
      </c>
      <c r="D777" s="215" t="s">
        <v>2009</v>
      </c>
      <c r="E777" s="198"/>
      <c r="F777" s="319" t="s">
        <v>17578</v>
      </c>
      <c r="G777" s="198" t="s">
        <v>8444</v>
      </c>
      <c r="H777" s="201">
        <v>0</v>
      </c>
      <c r="I777" s="200">
        <v>41578</v>
      </c>
      <c r="J777" s="319" t="e">
        <f t="shared" si="12"/>
        <v>#VALUE!</v>
      </c>
      <c r="K777" s="198"/>
      <c r="L777" s="198"/>
      <c r="M777" s="198" t="s">
        <v>2395</v>
      </c>
      <c r="N777" s="198"/>
      <c r="O777" s="198"/>
      <c r="P777" s="198"/>
      <c r="Q777" s="169"/>
      <c r="R777" s="169"/>
      <c r="S777" s="169"/>
      <c r="T777" s="169"/>
      <c r="U777" s="170"/>
    </row>
    <row r="778" spans="1:21" ht="20.100000000000001" customHeight="1">
      <c r="A778" s="201" t="s">
        <v>2010</v>
      </c>
      <c r="B778" s="183">
        <v>852669049162</v>
      </c>
      <c r="C778" s="179" t="s">
        <v>1739</v>
      </c>
      <c r="D778" s="215" t="s">
        <v>2009</v>
      </c>
      <c r="E778" s="198"/>
      <c r="F778" s="319">
        <v>12.99</v>
      </c>
      <c r="G778" s="198" t="s">
        <v>8444</v>
      </c>
      <c r="H778" s="201">
        <v>0</v>
      </c>
      <c r="I778" s="200">
        <v>41578</v>
      </c>
      <c r="J778" s="319">
        <f t="shared" si="12"/>
        <v>6.0414999999999992</v>
      </c>
      <c r="K778" s="198"/>
      <c r="L778" s="198"/>
      <c r="M778" s="198" t="s">
        <v>2395</v>
      </c>
      <c r="N778" s="198"/>
      <c r="O778" s="198"/>
      <c r="P778" s="198"/>
      <c r="Q778" s="169"/>
      <c r="R778" s="169"/>
      <c r="S778" s="169"/>
      <c r="T778" s="169"/>
      <c r="U778" s="170"/>
    </row>
    <row r="779" spans="1:21" ht="20.100000000000001" customHeight="1">
      <c r="A779" s="201" t="s">
        <v>2011</v>
      </c>
      <c r="B779" s="183">
        <v>852669049179</v>
      </c>
      <c r="C779" s="179" t="s">
        <v>1740</v>
      </c>
      <c r="D779" s="215" t="s">
        <v>2009</v>
      </c>
      <c r="E779" s="198">
        <v>2</v>
      </c>
      <c r="F779" s="319">
        <v>12.99</v>
      </c>
      <c r="G779" s="198" t="s">
        <v>8444</v>
      </c>
      <c r="H779" s="201">
        <v>0</v>
      </c>
      <c r="I779" s="200">
        <v>41578</v>
      </c>
      <c r="J779" s="319">
        <f t="shared" si="12"/>
        <v>4.0414999999999992</v>
      </c>
      <c r="K779" s="198"/>
      <c r="L779" s="198"/>
      <c r="M779" s="198" t="s">
        <v>2395</v>
      </c>
      <c r="N779" s="198"/>
      <c r="O779" s="198"/>
      <c r="P779" s="198"/>
      <c r="Q779" s="169"/>
      <c r="R779" s="169"/>
      <c r="S779" s="169"/>
      <c r="T779" s="169"/>
      <c r="U779" s="170"/>
    </row>
    <row r="780" spans="1:21" ht="20.100000000000001" customHeight="1">
      <c r="A780" s="201">
        <v>20056</v>
      </c>
      <c r="B780" s="183"/>
      <c r="C780" s="179" t="s">
        <v>1741</v>
      </c>
      <c r="D780" s="215" t="s">
        <v>2012</v>
      </c>
      <c r="E780" s="198"/>
      <c r="F780" s="319" t="s">
        <v>17578</v>
      </c>
      <c r="G780" s="198" t="s">
        <v>8444</v>
      </c>
      <c r="H780" s="201">
        <v>0</v>
      </c>
      <c r="I780" s="200">
        <v>41578</v>
      </c>
      <c r="J780" s="319" t="e">
        <f t="shared" ref="J780:J843" si="13">F780*0.85-5-E780</f>
        <v>#VALUE!</v>
      </c>
      <c r="K780" s="198"/>
      <c r="L780" s="198"/>
      <c r="M780" s="198" t="s">
        <v>2395</v>
      </c>
      <c r="N780" s="198"/>
      <c r="O780" s="198"/>
      <c r="P780" s="198"/>
      <c r="Q780" s="169"/>
      <c r="R780" s="169"/>
      <c r="S780" s="169"/>
      <c r="T780" s="169"/>
      <c r="U780" s="170"/>
    </row>
    <row r="781" spans="1:21" ht="20.100000000000001" customHeight="1">
      <c r="A781" s="201" t="s">
        <v>2013</v>
      </c>
      <c r="B781" s="183">
        <v>852669049186</v>
      </c>
      <c r="C781" s="179" t="s">
        <v>1742</v>
      </c>
      <c r="D781" s="215" t="s">
        <v>2012</v>
      </c>
      <c r="E781" s="198"/>
      <c r="F781" s="319">
        <v>21.99</v>
      </c>
      <c r="G781" s="198" t="s">
        <v>8444</v>
      </c>
      <c r="H781" s="201">
        <v>0</v>
      </c>
      <c r="I781" s="200">
        <v>41578</v>
      </c>
      <c r="J781" s="319">
        <f t="shared" si="13"/>
        <v>13.691499999999998</v>
      </c>
      <c r="K781" s="198"/>
      <c r="L781" s="198"/>
      <c r="M781" s="198" t="s">
        <v>2395</v>
      </c>
      <c r="N781" s="198"/>
      <c r="O781" s="198"/>
      <c r="P781" s="198"/>
      <c r="Q781" s="169"/>
      <c r="R781" s="169"/>
      <c r="S781" s="169"/>
      <c r="T781" s="169"/>
      <c r="U781" s="170"/>
    </row>
    <row r="782" spans="1:21" ht="20.100000000000001" customHeight="1">
      <c r="A782" s="201" t="s">
        <v>2014</v>
      </c>
      <c r="B782" s="183">
        <v>852669049193</v>
      </c>
      <c r="C782" s="179" t="s">
        <v>1743</v>
      </c>
      <c r="D782" s="215" t="s">
        <v>2012</v>
      </c>
      <c r="E782" s="198"/>
      <c r="F782" s="319">
        <v>21.99</v>
      </c>
      <c r="G782" s="198" t="s">
        <v>8444</v>
      </c>
      <c r="H782" s="201">
        <v>0</v>
      </c>
      <c r="I782" s="200">
        <v>41578</v>
      </c>
      <c r="J782" s="319">
        <f t="shared" si="13"/>
        <v>13.691499999999998</v>
      </c>
      <c r="K782" s="198"/>
      <c r="L782" s="198"/>
      <c r="M782" s="198" t="s">
        <v>2395</v>
      </c>
      <c r="N782" s="198"/>
      <c r="O782" s="198"/>
      <c r="P782" s="198"/>
      <c r="Q782" s="169"/>
      <c r="R782" s="169"/>
      <c r="S782" s="169"/>
      <c r="T782" s="169"/>
      <c r="U782" s="170"/>
    </row>
    <row r="783" spans="1:21" ht="20.100000000000001" customHeight="1">
      <c r="A783" s="201" t="s">
        <v>2015</v>
      </c>
      <c r="B783" s="183">
        <v>852669049209</v>
      </c>
      <c r="C783" s="179" t="s">
        <v>1744</v>
      </c>
      <c r="D783" s="215" t="s">
        <v>2012</v>
      </c>
      <c r="E783" s="198"/>
      <c r="F783" s="319">
        <v>21.99</v>
      </c>
      <c r="G783" s="198" t="s">
        <v>8444</v>
      </c>
      <c r="H783" s="201">
        <v>0</v>
      </c>
      <c r="I783" s="200">
        <v>41578</v>
      </c>
      <c r="J783" s="319">
        <f t="shared" si="13"/>
        <v>13.691499999999998</v>
      </c>
      <c r="K783" s="198"/>
      <c r="L783" s="198"/>
      <c r="M783" s="198" t="s">
        <v>2395</v>
      </c>
      <c r="N783" s="198"/>
      <c r="O783" s="198"/>
      <c r="P783" s="198"/>
      <c r="Q783" s="169"/>
      <c r="R783" s="169"/>
      <c r="S783" s="169"/>
      <c r="T783" s="169"/>
      <c r="U783" s="170"/>
    </row>
    <row r="784" spans="1:21" ht="20.100000000000001" customHeight="1">
      <c r="A784" s="201" t="s">
        <v>2016</v>
      </c>
      <c r="B784" s="183">
        <v>852669049216</v>
      </c>
      <c r="C784" s="179" t="s">
        <v>1745</v>
      </c>
      <c r="D784" s="215" t="s">
        <v>2012</v>
      </c>
      <c r="E784" s="198"/>
      <c r="F784" s="319">
        <v>21.99</v>
      </c>
      <c r="G784" s="198" t="s">
        <v>8444</v>
      </c>
      <c r="H784" s="201">
        <v>0</v>
      </c>
      <c r="I784" s="200">
        <v>41578</v>
      </c>
      <c r="J784" s="319">
        <f t="shared" si="13"/>
        <v>13.691499999999998</v>
      </c>
      <c r="K784" s="198"/>
      <c r="L784" s="198"/>
      <c r="M784" s="198" t="s">
        <v>2395</v>
      </c>
      <c r="N784" s="198"/>
      <c r="O784" s="198"/>
      <c r="P784" s="198"/>
      <c r="Q784" s="169"/>
      <c r="R784" s="169"/>
      <c r="S784" s="169"/>
      <c r="T784" s="169"/>
      <c r="U784" s="170"/>
    </row>
    <row r="785" spans="1:21" ht="20.100000000000001" customHeight="1">
      <c r="A785" s="201" t="s">
        <v>2017</v>
      </c>
      <c r="B785" s="183">
        <v>852669049223</v>
      </c>
      <c r="C785" s="179" t="s">
        <v>1746</v>
      </c>
      <c r="D785" s="215" t="s">
        <v>2012</v>
      </c>
      <c r="E785" s="198"/>
      <c r="F785" s="319">
        <v>21.99</v>
      </c>
      <c r="G785" s="198" t="s">
        <v>8444</v>
      </c>
      <c r="H785" s="201">
        <v>0</v>
      </c>
      <c r="I785" s="200">
        <v>41578</v>
      </c>
      <c r="J785" s="319">
        <f t="shared" si="13"/>
        <v>13.691499999999998</v>
      </c>
      <c r="K785" s="198"/>
      <c r="L785" s="198"/>
      <c r="M785" s="198" t="s">
        <v>2395</v>
      </c>
      <c r="N785" s="198"/>
      <c r="O785" s="198"/>
      <c r="P785" s="198"/>
      <c r="Q785" s="169"/>
      <c r="R785" s="169"/>
      <c r="S785" s="169"/>
      <c r="T785" s="169"/>
      <c r="U785" s="170"/>
    </row>
    <row r="786" spans="1:21" ht="20.100000000000001" customHeight="1">
      <c r="A786" s="201">
        <v>20274</v>
      </c>
      <c r="B786" s="183"/>
      <c r="C786" s="179" t="s">
        <v>1747</v>
      </c>
      <c r="D786" s="215" t="s">
        <v>6013</v>
      </c>
      <c r="E786" s="198"/>
      <c r="F786" s="319" t="s">
        <v>17578</v>
      </c>
      <c r="G786" s="198" t="s">
        <v>8444</v>
      </c>
      <c r="H786" s="201">
        <v>0</v>
      </c>
      <c r="I786" s="200">
        <v>41676</v>
      </c>
      <c r="J786" s="319" t="e">
        <f t="shared" si="13"/>
        <v>#VALUE!</v>
      </c>
      <c r="K786" s="198"/>
      <c r="L786" s="198"/>
      <c r="M786" s="198" t="s">
        <v>2395</v>
      </c>
      <c r="N786" s="198"/>
      <c r="O786" s="198"/>
      <c r="P786" s="198"/>
      <c r="Q786" s="169"/>
      <c r="R786" s="169"/>
      <c r="S786" s="169"/>
      <c r="T786" s="169"/>
      <c r="U786" s="170"/>
    </row>
    <row r="787" spans="1:21" ht="20.100000000000001" customHeight="1">
      <c r="A787" s="201" t="s">
        <v>7007</v>
      </c>
      <c r="B787" s="183">
        <v>852669049230</v>
      </c>
      <c r="C787" s="179" t="s">
        <v>1748</v>
      </c>
      <c r="D787" s="215" t="s">
        <v>2018</v>
      </c>
      <c r="E787" s="321">
        <v>4</v>
      </c>
      <c r="F787" s="319">
        <v>14.99</v>
      </c>
      <c r="G787" s="198" t="s">
        <v>8444</v>
      </c>
      <c r="H787" s="198">
        <v>0</v>
      </c>
      <c r="I787" s="200">
        <v>41578</v>
      </c>
      <c r="J787" s="319">
        <f t="shared" si="13"/>
        <v>3.7415000000000003</v>
      </c>
      <c r="K787" s="198"/>
      <c r="L787" s="198" t="s">
        <v>731</v>
      </c>
      <c r="M787" s="198" t="s">
        <v>731</v>
      </c>
      <c r="N787" s="198"/>
      <c r="O787" s="198"/>
      <c r="P787" s="198"/>
      <c r="Q787" s="169"/>
      <c r="R787" s="169"/>
      <c r="S787" s="169"/>
      <c r="T787" s="169"/>
      <c r="U787" s="170"/>
    </row>
    <row r="788" spans="1:21" ht="20.100000000000001" customHeight="1">
      <c r="A788" s="201" t="s">
        <v>2019</v>
      </c>
      <c r="B788" s="183">
        <v>852669049230</v>
      </c>
      <c r="C788" s="179" t="s">
        <v>1748</v>
      </c>
      <c r="D788" s="215" t="s">
        <v>2018</v>
      </c>
      <c r="E788" s="321">
        <v>4</v>
      </c>
      <c r="F788" s="319">
        <v>14.99</v>
      </c>
      <c r="G788" s="198" t="s">
        <v>8444</v>
      </c>
      <c r="H788" s="198">
        <v>0</v>
      </c>
      <c r="I788" s="200">
        <v>41578</v>
      </c>
      <c r="J788" s="319">
        <f t="shared" si="13"/>
        <v>3.7415000000000003</v>
      </c>
      <c r="K788" s="198"/>
      <c r="L788" s="198" t="s">
        <v>731</v>
      </c>
      <c r="M788" s="198" t="s">
        <v>2395</v>
      </c>
      <c r="N788" s="198"/>
      <c r="O788" s="198"/>
      <c r="P788" s="198"/>
      <c r="Q788" s="169"/>
      <c r="R788" s="169"/>
      <c r="S788" s="169"/>
      <c r="T788" s="169"/>
      <c r="U788" s="170"/>
    </row>
    <row r="789" spans="1:21" ht="20.100000000000001" customHeight="1">
      <c r="A789" s="201" t="s">
        <v>2020</v>
      </c>
      <c r="B789" s="183">
        <v>700600583537</v>
      </c>
      <c r="C789" s="179" t="s">
        <v>1749</v>
      </c>
      <c r="D789" s="215" t="s">
        <v>6013</v>
      </c>
      <c r="E789" s="321">
        <v>4</v>
      </c>
      <c r="F789" s="319">
        <v>14.941176470588236</v>
      </c>
      <c r="G789" s="198" t="s">
        <v>8444</v>
      </c>
      <c r="H789" s="198">
        <v>0</v>
      </c>
      <c r="I789" s="200">
        <v>41676</v>
      </c>
      <c r="J789" s="319">
        <f t="shared" si="13"/>
        <v>3.6999999999999993</v>
      </c>
      <c r="K789" s="198">
        <v>9.99</v>
      </c>
      <c r="L789" s="198" t="s">
        <v>731</v>
      </c>
      <c r="M789" s="198" t="s">
        <v>2395</v>
      </c>
      <c r="N789" s="198"/>
      <c r="O789" s="198"/>
      <c r="P789" s="198"/>
      <c r="Q789" s="169"/>
      <c r="R789" s="169"/>
      <c r="S789" s="169"/>
      <c r="T789" s="169"/>
      <c r="U789" s="170"/>
    </row>
    <row r="790" spans="1:21" ht="20.100000000000001" customHeight="1">
      <c r="A790" s="201">
        <v>20058</v>
      </c>
      <c r="B790" s="183"/>
      <c r="C790" s="179" t="s">
        <v>1750</v>
      </c>
      <c r="D790" s="215" t="s">
        <v>2021</v>
      </c>
      <c r="E790" s="198"/>
      <c r="F790" s="319" t="s">
        <v>17578</v>
      </c>
      <c r="G790" s="198" t="s">
        <v>8444</v>
      </c>
      <c r="H790" s="201">
        <v>0</v>
      </c>
      <c r="I790" s="200">
        <v>41578</v>
      </c>
      <c r="J790" s="319" t="e">
        <f t="shared" si="13"/>
        <v>#VALUE!</v>
      </c>
      <c r="K790" s="198"/>
      <c r="L790" s="198"/>
      <c r="M790" s="198" t="s">
        <v>2395</v>
      </c>
      <c r="N790" s="198"/>
      <c r="O790" s="198"/>
      <c r="P790" s="198"/>
      <c r="Q790" s="169"/>
      <c r="R790" s="169"/>
      <c r="S790" s="169"/>
      <c r="T790" s="169"/>
      <c r="U790" s="170"/>
    </row>
    <row r="791" spans="1:21" ht="20.100000000000001" customHeight="1">
      <c r="A791" s="201" t="s">
        <v>2022</v>
      </c>
      <c r="B791" s="183">
        <v>852669049254</v>
      </c>
      <c r="C791" s="179" t="s">
        <v>1751</v>
      </c>
      <c r="D791" s="215" t="s">
        <v>2021</v>
      </c>
      <c r="E791" s="321">
        <v>7.5</v>
      </c>
      <c r="F791" s="319">
        <v>20.235294117647058</v>
      </c>
      <c r="G791" s="198" t="s">
        <v>8444</v>
      </c>
      <c r="H791" s="201">
        <v>0</v>
      </c>
      <c r="I791" s="200">
        <v>41578</v>
      </c>
      <c r="J791" s="319">
        <f t="shared" si="13"/>
        <v>4.6999999999999993</v>
      </c>
      <c r="K791" s="198">
        <v>14.69</v>
      </c>
      <c r="L791" s="198"/>
      <c r="M791" s="198" t="s">
        <v>2395</v>
      </c>
      <c r="N791" s="198"/>
      <c r="O791" s="198"/>
      <c r="P791" s="198"/>
      <c r="Q791" s="169"/>
      <c r="R791" s="169"/>
      <c r="S791" s="169"/>
      <c r="T791" s="169"/>
      <c r="U791" s="170"/>
    </row>
    <row r="792" spans="1:21" ht="20.100000000000001" customHeight="1">
      <c r="A792" s="201" t="s">
        <v>2023</v>
      </c>
      <c r="B792" s="183">
        <v>852669049261</v>
      </c>
      <c r="C792" s="179" t="s">
        <v>1752</v>
      </c>
      <c r="D792" s="215" t="s">
        <v>2021</v>
      </c>
      <c r="E792" s="321">
        <v>7.5</v>
      </c>
      <c r="F792" s="319">
        <v>20.235294117647058</v>
      </c>
      <c r="G792" s="198" t="s">
        <v>8444</v>
      </c>
      <c r="H792" s="201">
        <v>0</v>
      </c>
      <c r="I792" s="200">
        <v>41578</v>
      </c>
      <c r="J792" s="319">
        <f t="shared" si="13"/>
        <v>4.6999999999999993</v>
      </c>
      <c r="K792" s="198">
        <v>14.69</v>
      </c>
      <c r="L792" s="198"/>
      <c r="M792" s="198" t="s">
        <v>2395</v>
      </c>
      <c r="N792" s="198"/>
      <c r="O792" s="198"/>
      <c r="P792" s="198"/>
      <c r="Q792" s="169"/>
      <c r="R792" s="169"/>
      <c r="S792" s="169"/>
      <c r="T792" s="169"/>
      <c r="U792" s="170"/>
    </row>
    <row r="793" spans="1:21" ht="20.100000000000001" customHeight="1">
      <c r="A793" s="201" t="s">
        <v>2024</v>
      </c>
      <c r="B793" s="183">
        <v>852669049278</v>
      </c>
      <c r="C793" s="179" t="s">
        <v>1753</v>
      </c>
      <c r="D793" s="215" t="s">
        <v>2021</v>
      </c>
      <c r="E793" s="321">
        <v>7.5</v>
      </c>
      <c r="F793" s="319">
        <v>20.235294117647058</v>
      </c>
      <c r="G793" s="198" t="s">
        <v>8444</v>
      </c>
      <c r="H793" s="201">
        <v>0</v>
      </c>
      <c r="I793" s="200">
        <v>41578</v>
      </c>
      <c r="J793" s="319">
        <f t="shared" si="13"/>
        <v>4.6999999999999993</v>
      </c>
      <c r="K793" s="198">
        <v>14.69</v>
      </c>
      <c r="L793" s="198"/>
      <c r="M793" s="198" t="s">
        <v>2395</v>
      </c>
      <c r="N793" s="198"/>
      <c r="O793" s="198"/>
      <c r="P793" s="198"/>
      <c r="Q793" s="169"/>
      <c r="R793" s="169"/>
      <c r="S793" s="169"/>
      <c r="T793" s="169"/>
      <c r="U793" s="170"/>
    </row>
    <row r="794" spans="1:21" ht="20.100000000000001" customHeight="1">
      <c r="A794" s="201" t="s">
        <v>2025</v>
      </c>
      <c r="B794" s="183">
        <v>852669049285</v>
      </c>
      <c r="C794" s="179" t="s">
        <v>1754</v>
      </c>
      <c r="D794" s="215" t="s">
        <v>2021</v>
      </c>
      <c r="E794" s="321">
        <v>7.5</v>
      </c>
      <c r="F794" s="319">
        <v>20.235294117647058</v>
      </c>
      <c r="G794" s="198" t="s">
        <v>8444</v>
      </c>
      <c r="H794" s="201">
        <v>0</v>
      </c>
      <c r="I794" s="200">
        <v>41578</v>
      </c>
      <c r="J794" s="319">
        <f t="shared" si="13"/>
        <v>4.6999999999999993</v>
      </c>
      <c r="K794" s="198">
        <v>14.69</v>
      </c>
      <c r="L794" s="198"/>
      <c r="M794" s="198" t="s">
        <v>2395</v>
      </c>
      <c r="N794" s="198"/>
      <c r="O794" s="198"/>
      <c r="P794" s="198"/>
      <c r="Q794" s="169"/>
      <c r="R794" s="169"/>
      <c r="S794" s="169"/>
      <c r="T794" s="169"/>
      <c r="U794" s="170"/>
    </row>
    <row r="795" spans="1:21" ht="20.100000000000001" customHeight="1">
      <c r="A795" s="201" t="s">
        <v>2026</v>
      </c>
      <c r="B795" s="183">
        <v>852669049292</v>
      </c>
      <c r="C795" s="179" t="s">
        <v>1755</v>
      </c>
      <c r="D795" s="215" t="s">
        <v>2021</v>
      </c>
      <c r="E795" s="321">
        <v>7.5</v>
      </c>
      <c r="F795" s="319">
        <v>20.235294117647058</v>
      </c>
      <c r="G795" s="198" t="s">
        <v>8444</v>
      </c>
      <c r="H795" s="201">
        <v>0</v>
      </c>
      <c r="I795" s="200">
        <v>41578</v>
      </c>
      <c r="J795" s="319">
        <f t="shared" si="13"/>
        <v>4.6999999999999993</v>
      </c>
      <c r="K795" s="198">
        <v>14.69</v>
      </c>
      <c r="L795" s="198"/>
      <c r="M795" s="198" t="s">
        <v>2395</v>
      </c>
      <c r="N795" s="198"/>
      <c r="O795" s="198"/>
      <c r="P795" s="198"/>
      <c r="Q795" s="169"/>
      <c r="R795" s="169"/>
      <c r="S795" s="169"/>
      <c r="T795" s="169"/>
      <c r="U795" s="170"/>
    </row>
    <row r="796" spans="1:21" ht="20.100000000000001" customHeight="1">
      <c r="A796" s="201" t="s">
        <v>2027</v>
      </c>
      <c r="B796" s="183">
        <v>852669049308</v>
      </c>
      <c r="C796" s="179" t="s">
        <v>1756</v>
      </c>
      <c r="D796" s="215" t="s">
        <v>2021</v>
      </c>
      <c r="E796" s="321">
        <v>7.5</v>
      </c>
      <c r="F796" s="319">
        <v>20.235294117647058</v>
      </c>
      <c r="G796" s="198" t="s">
        <v>8444</v>
      </c>
      <c r="H796" s="201">
        <v>0</v>
      </c>
      <c r="I796" s="200">
        <v>41578</v>
      </c>
      <c r="J796" s="319">
        <f t="shared" si="13"/>
        <v>4.6999999999999993</v>
      </c>
      <c r="K796" s="198">
        <v>14.69</v>
      </c>
      <c r="L796" s="198"/>
      <c r="M796" s="198" t="s">
        <v>2395</v>
      </c>
      <c r="N796" s="198"/>
      <c r="O796" s="198"/>
      <c r="P796" s="198"/>
      <c r="Q796" s="169"/>
      <c r="R796" s="169"/>
      <c r="S796" s="169"/>
      <c r="T796" s="169"/>
      <c r="U796" s="170"/>
    </row>
    <row r="797" spans="1:21" ht="20.100000000000001" customHeight="1">
      <c r="A797" s="201" t="s">
        <v>2028</v>
      </c>
      <c r="B797" s="183">
        <v>852669049315</v>
      </c>
      <c r="C797" s="179" t="s">
        <v>1757</v>
      </c>
      <c r="D797" s="215" t="s">
        <v>2021</v>
      </c>
      <c r="E797" s="321">
        <v>7.5</v>
      </c>
      <c r="F797" s="319">
        <v>20.235294117647058</v>
      </c>
      <c r="G797" s="198" t="s">
        <v>8444</v>
      </c>
      <c r="H797" s="201">
        <v>0</v>
      </c>
      <c r="I797" s="200">
        <v>41578</v>
      </c>
      <c r="J797" s="319">
        <f t="shared" si="13"/>
        <v>4.6999999999999993</v>
      </c>
      <c r="K797" s="198">
        <v>14.69</v>
      </c>
      <c r="L797" s="198"/>
      <c r="M797" s="198" t="s">
        <v>2395</v>
      </c>
      <c r="N797" s="198"/>
      <c r="O797" s="198"/>
      <c r="P797" s="198"/>
      <c r="Q797" s="169"/>
      <c r="R797" s="169"/>
      <c r="S797" s="169"/>
      <c r="T797" s="169"/>
      <c r="U797" s="170"/>
    </row>
    <row r="798" spans="1:21" ht="20.100000000000001" customHeight="1">
      <c r="A798" s="201" t="s">
        <v>2029</v>
      </c>
      <c r="B798" s="183">
        <v>852669049322</v>
      </c>
      <c r="C798" s="179" t="s">
        <v>1758</v>
      </c>
      <c r="D798" s="215" t="s">
        <v>2021</v>
      </c>
      <c r="E798" s="321">
        <v>7.5</v>
      </c>
      <c r="F798" s="319">
        <v>20.235294117647058</v>
      </c>
      <c r="G798" s="198" t="s">
        <v>8444</v>
      </c>
      <c r="H798" s="201">
        <v>0</v>
      </c>
      <c r="I798" s="200">
        <v>41578</v>
      </c>
      <c r="J798" s="319">
        <f t="shared" si="13"/>
        <v>4.6999999999999993</v>
      </c>
      <c r="K798" s="198">
        <v>14.69</v>
      </c>
      <c r="L798" s="198"/>
      <c r="M798" s="198" t="s">
        <v>2395</v>
      </c>
      <c r="N798" s="198"/>
      <c r="O798" s="198"/>
      <c r="P798" s="198"/>
      <c r="Q798" s="169"/>
      <c r="R798" s="169"/>
      <c r="S798" s="169"/>
      <c r="T798" s="169"/>
      <c r="U798" s="170"/>
    </row>
    <row r="799" spans="1:21" ht="20.100000000000001" customHeight="1">
      <c r="A799" s="201">
        <v>20059</v>
      </c>
      <c r="B799" s="183">
        <v>852669049339</v>
      </c>
      <c r="C799" s="179" t="s">
        <v>1759</v>
      </c>
      <c r="D799" s="215" t="s">
        <v>2030</v>
      </c>
      <c r="E799" s="321">
        <v>7</v>
      </c>
      <c r="F799" s="319" t="s">
        <v>17578</v>
      </c>
      <c r="G799" s="198" t="s">
        <v>8444</v>
      </c>
      <c r="H799" s="201">
        <v>0</v>
      </c>
      <c r="I799" s="200">
        <v>41578</v>
      </c>
      <c r="J799" s="319" t="e">
        <f t="shared" si="13"/>
        <v>#VALUE!</v>
      </c>
      <c r="K799" s="198"/>
      <c r="L799" s="198"/>
      <c r="M799" s="198" t="s">
        <v>2395</v>
      </c>
      <c r="N799" s="198"/>
      <c r="O799" s="198"/>
      <c r="P799" s="198"/>
      <c r="Q799" s="169"/>
      <c r="R799" s="169"/>
      <c r="S799" s="169"/>
      <c r="T799" s="169"/>
      <c r="U799" s="170"/>
    </row>
    <row r="800" spans="1:21" ht="20.100000000000001" customHeight="1">
      <c r="A800" s="201">
        <v>20060</v>
      </c>
      <c r="B800" s="183"/>
      <c r="C800" s="179" t="s">
        <v>1760</v>
      </c>
      <c r="D800" s="215" t="s">
        <v>2031</v>
      </c>
      <c r="E800" s="198"/>
      <c r="F800" s="319" t="s">
        <v>17578</v>
      </c>
      <c r="G800" s="198" t="s">
        <v>8444</v>
      </c>
      <c r="H800" s="201">
        <v>0</v>
      </c>
      <c r="I800" s="200">
        <v>41578</v>
      </c>
      <c r="J800" s="319" t="e">
        <f t="shared" si="13"/>
        <v>#VALUE!</v>
      </c>
      <c r="K800" s="198"/>
      <c r="L800" s="198"/>
      <c r="M800" s="198" t="s">
        <v>2395</v>
      </c>
      <c r="N800" s="198"/>
      <c r="O800" s="198"/>
      <c r="P800" s="198"/>
      <c r="Q800" s="169"/>
      <c r="R800" s="169"/>
      <c r="S800" s="169"/>
      <c r="T800" s="169"/>
      <c r="U800" s="170"/>
    </row>
    <row r="801" spans="1:21" ht="20.100000000000001" customHeight="1">
      <c r="A801" s="202" t="s">
        <v>2032</v>
      </c>
      <c r="B801" s="183">
        <v>852669049346</v>
      </c>
      <c r="C801" s="179" t="s">
        <v>1761</v>
      </c>
      <c r="D801" s="215" t="s">
        <v>2031</v>
      </c>
      <c r="E801" s="321">
        <v>2</v>
      </c>
      <c r="F801" s="319">
        <v>17.95</v>
      </c>
      <c r="G801" s="198" t="s">
        <v>8444</v>
      </c>
      <c r="H801" s="201">
        <v>0</v>
      </c>
      <c r="I801" s="200">
        <v>41578</v>
      </c>
      <c r="J801" s="319">
        <f t="shared" si="13"/>
        <v>8.2574999999999985</v>
      </c>
      <c r="K801" s="198"/>
      <c r="L801" s="198"/>
      <c r="M801" s="198" t="s">
        <v>2395</v>
      </c>
      <c r="N801" s="198"/>
      <c r="O801" s="198"/>
      <c r="P801" s="198"/>
      <c r="Q801" s="169"/>
      <c r="R801" s="169"/>
      <c r="S801" s="169"/>
      <c r="T801" s="169"/>
      <c r="U801" s="170"/>
    </row>
    <row r="802" spans="1:21" ht="20.100000000000001" customHeight="1">
      <c r="A802" s="202" t="s">
        <v>2033</v>
      </c>
      <c r="B802" s="183">
        <v>852669049353</v>
      </c>
      <c r="C802" s="179" t="s">
        <v>1762</v>
      </c>
      <c r="D802" s="215" t="s">
        <v>2031</v>
      </c>
      <c r="E802" s="321">
        <v>2</v>
      </c>
      <c r="F802" s="319">
        <v>17.95</v>
      </c>
      <c r="G802" s="198" t="s">
        <v>8444</v>
      </c>
      <c r="H802" s="201">
        <v>0</v>
      </c>
      <c r="I802" s="200">
        <v>41578</v>
      </c>
      <c r="J802" s="319">
        <f t="shared" si="13"/>
        <v>8.2574999999999985</v>
      </c>
      <c r="K802" s="198"/>
      <c r="L802" s="198"/>
      <c r="M802" s="198" t="s">
        <v>2395</v>
      </c>
      <c r="N802" s="198"/>
      <c r="O802" s="198"/>
      <c r="P802" s="198"/>
      <c r="Q802" s="169"/>
      <c r="R802" s="169"/>
      <c r="S802" s="169"/>
      <c r="T802" s="169"/>
      <c r="U802" s="170"/>
    </row>
    <row r="803" spans="1:21" ht="20.100000000000001" customHeight="1">
      <c r="A803" s="201" t="s">
        <v>2034</v>
      </c>
      <c r="B803" s="183">
        <v>852669049360</v>
      </c>
      <c r="C803" s="179" t="s">
        <v>1763</v>
      </c>
      <c r="D803" s="215" t="s">
        <v>2031</v>
      </c>
      <c r="E803" s="321">
        <v>12</v>
      </c>
      <c r="F803" s="319">
        <v>30.235294117647058</v>
      </c>
      <c r="G803" s="198" t="s">
        <v>8444</v>
      </c>
      <c r="H803" s="201">
        <v>0</v>
      </c>
      <c r="I803" s="200">
        <v>41578</v>
      </c>
      <c r="J803" s="319">
        <f t="shared" si="13"/>
        <v>8.6999999999999993</v>
      </c>
      <c r="K803" s="198">
        <v>15.95</v>
      </c>
      <c r="L803" s="198"/>
      <c r="M803" s="198" t="s">
        <v>2395</v>
      </c>
      <c r="N803" s="198"/>
      <c r="O803" s="198"/>
      <c r="P803" s="198"/>
      <c r="Q803" s="169"/>
      <c r="R803" s="169"/>
      <c r="S803" s="169"/>
      <c r="T803" s="169"/>
      <c r="U803" s="170"/>
    </row>
    <row r="804" spans="1:21" ht="20.100000000000001" customHeight="1">
      <c r="A804" s="201">
        <v>20061</v>
      </c>
      <c r="B804" s="183"/>
      <c r="C804" s="179" t="s">
        <v>1764</v>
      </c>
      <c r="D804" s="215" t="s">
        <v>2035</v>
      </c>
      <c r="E804" s="198"/>
      <c r="F804" s="319" t="s">
        <v>17578</v>
      </c>
      <c r="G804" s="198" t="s">
        <v>8444</v>
      </c>
      <c r="H804" s="201">
        <v>0</v>
      </c>
      <c r="I804" s="200">
        <v>41578</v>
      </c>
      <c r="J804" s="319" t="e">
        <f t="shared" si="13"/>
        <v>#VALUE!</v>
      </c>
      <c r="K804" s="198"/>
      <c r="L804" s="198"/>
      <c r="M804" s="198" t="s">
        <v>2395</v>
      </c>
      <c r="N804" s="198"/>
      <c r="O804" s="198"/>
      <c r="P804" s="198"/>
      <c r="Q804" s="169"/>
      <c r="R804" s="169"/>
      <c r="S804" s="169"/>
      <c r="T804" s="169"/>
      <c r="U804" s="170"/>
    </row>
    <row r="805" spans="1:21" ht="20.100000000000001" customHeight="1">
      <c r="A805" s="201" t="s">
        <v>2036</v>
      </c>
      <c r="B805" s="183">
        <v>852669049377</v>
      </c>
      <c r="C805" s="179" t="s">
        <v>1765</v>
      </c>
      <c r="D805" s="215" t="s">
        <v>2035</v>
      </c>
      <c r="E805" s="198"/>
      <c r="F805" s="319">
        <v>41.99</v>
      </c>
      <c r="G805" s="198" t="s">
        <v>8444</v>
      </c>
      <c r="H805" s="201">
        <v>0</v>
      </c>
      <c r="I805" s="200">
        <v>41578</v>
      </c>
      <c r="J805" s="319">
        <f t="shared" si="13"/>
        <v>30.691499999999998</v>
      </c>
      <c r="K805" s="198"/>
      <c r="L805" s="198"/>
      <c r="M805" s="198" t="s">
        <v>2395</v>
      </c>
      <c r="N805" s="198"/>
      <c r="O805" s="198"/>
      <c r="P805" s="198"/>
      <c r="Q805" s="169"/>
      <c r="R805" s="169"/>
      <c r="S805" s="169"/>
      <c r="T805" s="169"/>
      <c r="U805" s="170"/>
    </row>
    <row r="806" spans="1:21" ht="20.100000000000001" customHeight="1">
      <c r="A806" s="201" t="s">
        <v>2037</v>
      </c>
      <c r="B806" s="183">
        <v>852669049384</v>
      </c>
      <c r="C806" s="179" t="s">
        <v>1766</v>
      </c>
      <c r="D806" s="215" t="s">
        <v>2035</v>
      </c>
      <c r="E806" s="198"/>
      <c r="F806" s="319">
        <v>41.99</v>
      </c>
      <c r="G806" s="198" t="s">
        <v>8444</v>
      </c>
      <c r="H806" s="201">
        <v>0</v>
      </c>
      <c r="I806" s="200">
        <v>41578</v>
      </c>
      <c r="J806" s="319">
        <f t="shared" si="13"/>
        <v>30.691499999999998</v>
      </c>
      <c r="K806" s="198"/>
      <c r="L806" s="198"/>
      <c r="M806" s="198" t="s">
        <v>2395</v>
      </c>
      <c r="N806" s="198"/>
      <c r="O806" s="198"/>
      <c r="P806" s="198"/>
      <c r="Q806" s="169"/>
      <c r="R806" s="169"/>
      <c r="S806" s="169"/>
      <c r="T806" s="169"/>
      <c r="U806" s="170"/>
    </row>
    <row r="807" spans="1:21" ht="20.100000000000001" customHeight="1">
      <c r="A807" s="201" t="s">
        <v>2038</v>
      </c>
      <c r="B807" s="183">
        <v>852669049391</v>
      </c>
      <c r="C807" s="179" t="s">
        <v>1767</v>
      </c>
      <c r="D807" s="215" t="s">
        <v>2035</v>
      </c>
      <c r="E807" s="198"/>
      <c r="F807" s="319">
        <v>41.99</v>
      </c>
      <c r="G807" s="198" t="s">
        <v>8444</v>
      </c>
      <c r="H807" s="201">
        <v>0</v>
      </c>
      <c r="I807" s="200">
        <v>41578</v>
      </c>
      <c r="J807" s="319">
        <f t="shared" si="13"/>
        <v>30.691499999999998</v>
      </c>
      <c r="K807" s="198"/>
      <c r="L807" s="198"/>
      <c r="M807" s="198" t="s">
        <v>2395</v>
      </c>
      <c r="N807" s="198"/>
      <c r="O807" s="198"/>
      <c r="P807" s="198"/>
      <c r="Q807" s="169"/>
      <c r="R807" s="169"/>
      <c r="S807" s="169"/>
      <c r="T807" s="169"/>
      <c r="U807" s="170"/>
    </row>
    <row r="808" spans="1:21" ht="20.100000000000001" customHeight="1">
      <c r="A808" s="201" t="s">
        <v>2039</v>
      </c>
      <c r="B808" s="183">
        <v>852669049407</v>
      </c>
      <c r="C808" s="179" t="s">
        <v>1768</v>
      </c>
      <c r="D808" s="215" t="s">
        <v>2035</v>
      </c>
      <c r="E808" s="198"/>
      <c r="F808" s="319">
        <v>41.99</v>
      </c>
      <c r="G808" s="198" t="s">
        <v>8444</v>
      </c>
      <c r="H808" s="201">
        <v>0</v>
      </c>
      <c r="I808" s="200">
        <v>41578</v>
      </c>
      <c r="J808" s="319">
        <f t="shared" si="13"/>
        <v>30.691499999999998</v>
      </c>
      <c r="K808" s="198"/>
      <c r="L808" s="198"/>
      <c r="M808" s="198" t="s">
        <v>2395</v>
      </c>
      <c r="N808" s="198"/>
      <c r="O808" s="198"/>
      <c r="P808" s="198"/>
      <c r="Q808" s="169"/>
      <c r="R808" s="169"/>
      <c r="S808" s="169"/>
      <c r="T808" s="169"/>
      <c r="U808" s="170"/>
    </row>
    <row r="809" spans="1:21" ht="20.100000000000001" customHeight="1">
      <c r="A809" s="201" t="s">
        <v>2040</v>
      </c>
      <c r="B809" s="183">
        <v>852669049414</v>
      </c>
      <c r="C809" s="179" t="s">
        <v>1769</v>
      </c>
      <c r="D809" s="215" t="s">
        <v>2035</v>
      </c>
      <c r="E809" s="198"/>
      <c r="F809" s="319">
        <v>41.99</v>
      </c>
      <c r="G809" s="198" t="s">
        <v>8444</v>
      </c>
      <c r="H809" s="201">
        <v>0</v>
      </c>
      <c r="I809" s="200">
        <v>41578</v>
      </c>
      <c r="J809" s="319">
        <f t="shared" si="13"/>
        <v>30.691499999999998</v>
      </c>
      <c r="K809" s="198"/>
      <c r="L809" s="198"/>
      <c r="M809" s="198" t="s">
        <v>2395</v>
      </c>
      <c r="N809" s="198"/>
      <c r="O809" s="198"/>
      <c r="P809" s="198"/>
      <c r="Q809" s="169"/>
      <c r="R809" s="169"/>
      <c r="S809" s="169"/>
      <c r="T809" s="169"/>
      <c r="U809" s="170"/>
    </row>
    <row r="810" spans="1:21" ht="20.100000000000001" customHeight="1">
      <c r="A810" s="201">
        <v>20189</v>
      </c>
      <c r="B810" s="183"/>
      <c r="C810" s="179" t="s">
        <v>1770</v>
      </c>
      <c r="D810" s="215" t="s">
        <v>5573</v>
      </c>
      <c r="E810" s="198"/>
      <c r="F810" s="319" t="s">
        <v>17578</v>
      </c>
      <c r="G810" s="198" t="s">
        <v>8444</v>
      </c>
      <c r="H810" s="201">
        <v>0</v>
      </c>
      <c r="I810" s="200">
        <v>41666</v>
      </c>
      <c r="J810" s="319" t="e">
        <f t="shared" si="13"/>
        <v>#VALUE!</v>
      </c>
      <c r="K810" s="198"/>
      <c r="L810" s="198"/>
      <c r="M810" s="198" t="s">
        <v>2395</v>
      </c>
      <c r="N810" s="198"/>
      <c r="O810" s="198"/>
      <c r="P810" s="198"/>
      <c r="Q810" s="169"/>
      <c r="R810" s="169"/>
      <c r="S810" s="169"/>
      <c r="T810" s="169"/>
      <c r="U810" s="170"/>
    </row>
    <row r="811" spans="1:21" ht="20.100000000000001" customHeight="1">
      <c r="A811" s="201" t="s">
        <v>2042</v>
      </c>
      <c r="B811" s="183">
        <v>852669049421</v>
      </c>
      <c r="C811" s="179" t="s">
        <v>1771</v>
      </c>
      <c r="D811" s="215" t="s">
        <v>2041</v>
      </c>
      <c r="E811" s="321">
        <v>5</v>
      </c>
      <c r="F811" s="319">
        <v>17.95</v>
      </c>
      <c r="G811" s="198" t="s">
        <v>8444</v>
      </c>
      <c r="H811" s="201">
        <v>0</v>
      </c>
      <c r="I811" s="200">
        <v>41578</v>
      </c>
      <c r="J811" s="319">
        <f t="shared" si="13"/>
        <v>5.2574999999999985</v>
      </c>
      <c r="K811" s="198"/>
      <c r="L811" s="198"/>
      <c r="M811" s="198" t="s">
        <v>2395</v>
      </c>
      <c r="N811" s="198"/>
      <c r="O811" s="198"/>
      <c r="P811" s="198"/>
      <c r="Q811" s="169"/>
      <c r="R811" s="169"/>
      <c r="S811" s="169"/>
      <c r="T811" s="169"/>
      <c r="U811" s="170"/>
    </row>
    <row r="812" spans="1:21" ht="20.100000000000001" customHeight="1">
      <c r="A812" s="201">
        <v>20063</v>
      </c>
      <c r="B812" s="183"/>
      <c r="C812" s="179" t="s">
        <v>1772</v>
      </c>
      <c r="D812" s="215" t="s">
        <v>2043</v>
      </c>
      <c r="E812" s="198"/>
      <c r="F812" s="319" t="s">
        <v>17578</v>
      </c>
      <c r="G812" s="198" t="s">
        <v>8444</v>
      </c>
      <c r="H812" s="201">
        <v>0</v>
      </c>
      <c r="I812" s="200">
        <v>41578</v>
      </c>
      <c r="J812" s="319" t="e">
        <f t="shared" si="13"/>
        <v>#VALUE!</v>
      </c>
      <c r="K812" s="198"/>
      <c r="L812" s="198"/>
      <c r="M812" s="198" t="s">
        <v>2395</v>
      </c>
      <c r="N812" s="198"/>
      <c r="O812" s="198"/>
      <c r="P812" s="198"/>
      <c r="Q812" s="169"/>
      <c r="R812" s="169"/>
      <c r="S812" s="169"/>
      <c r="T812" s="169"/>
      <c r="U812" s="170"/>
    </row>
    <row r="813" spans="1:21" ht="20.100000000000001" customHeight="1">
      <c r="A813" s="201" t="s">
        <v>2044</v>
      </c>
      <c r="B813" s="183">
        <v>852669049452</v>
      </c>
      <c r="C813" s="218" t="s">
        <v>1773</v>
      </c>
      <c r="D813" s="215" t="s">
        <v>2043</v>
      </c>
      <c r="E813" s="198"/>
      <c r="F813" s="319">
        <v>40.99</v>
      </c>
      <c r="G813" s="198" t="s">
        <v>8444</v>
      </c>
      <c r="H813" s="201">
        <v>0</v>
      </c>
      <c r="I813" s="200">
        <v>41578</v>
      </c>
      <c r="J813" s="319">
        <f t="shared" si="13"/>
        <v>29.841500000000003</v>
      </c>
      <c r="K813" s="198"/>
      <c r="L813" s="198"/>
      <c r="M813" s="198" t="s">
        <v>2395</v>
      </c>
      <c r="N813" s="198"/>
      <c r="O813" s="198"/>
      <c r="P813" s="198"/>
      <c r="Q813" s="169"/>
      <c r="R813" s="169"/>
      <c r="S813" s="169"/>
      <c r="T813" s="169"/>
      <c r="U813" s="170"/>
    </row>
    <row r="814" spans="1:21" ht="20.100000000000001" customHeight="1">
      <c r="A814" s="201" t="s">
        <v>2045</v>
      </c>
      <c r="B814" s="183">
        <v>852669049476</v>
      </c>
      <c r="C814" s="218" t="s">
        <v>1774</v>
      </c>
      <c r="D814" s="215" t="s">
        <v>2043</v>
      </c>
      <c r="E814" s="198"/>
      <c r="F814" s="319">
        <v>40.99</v>
      </c>
      <c r="G814" s="198" t="s">
        <v>8444</v>
      </c>
      <c r="H814" s="201">
        <v>0</v>
      </c>
      <c r="I814" s="200">
        <v>41578</v>
      </c>
      <c r="J814" s="319">
        <f t="shared" si="13"/>
        <v>29.841500000000003</v>
      </c>
      <c r="K814" s="198"/>
      <c r="L814" s="198"/>
      <c r="M814" s="198" t="s">
        <v>2395</v>
      </c>
      <c r="N814" s="198"/>
      <c r="O814" s="198"/>
      <c r="P814" s="198"/>
      <c r="Q814" s="169"/>
      <c r="R814" s="169"/>
      <c r="S814" s="169"/>
      <c r="T814" s="169"/>
      <c r="U814" s="170"/>
    </row>
    <row r="815" spans="1:21" ht="20.100000000000001" customHeight="1">
      <c r="A815" s="201" t="s">
        <v>2046</v>
      </c>
      <c r="B815" s="183">
        <v>852669049483</v>
      </c>
      <c r="C815" s="218" t="s">
        <v>1775</v>
      </c>
      <c r="D815" s="215" t="s">
        <v>2043</v>
      </c>
      <c r="E815" s="198"/>
      <c r="F815" s="319">
        <v>27</v>
      </c>
      <c r="G815" s="198" t="s">
        <v>8444</v>
      </c>
      <c r="H815" s="201">
        <v>0</v>
      </c>
      <c r="I815" s="200">
        <v>41578</v>
      </c>
      <c r="J815" s="319">
        <f t="shared" si="13"/>
        <v>17.95</v>
      </c>
      <c r="K815" s="198"/>
      <c r="L815" s="198"/>
      <c r="M815" s="198" t="s">
        <v>2395</v>
      </c>
      <c r="N815" s="198"/>
      <c r="O815" s="198"/>
      <c r="P815" s="198"/>
      <c r="Q815" s="169"/>
      <c r="R815" s="169"/>
      <c r="S815" s="169"/>
      <c r="T815" s="169"/>
      <c r="U815" s="170"/>
    </row>
    <row r="816" spans="1:21" ht="20.100000000000001" customHeight="1">
      <c r="A816" s="201">
        <v>20192</v>
      </c>
      <c r="B816" s="183"/>
      <c r="C816" s="218" t="s">
        <v>1776</v>
      </c>
      <c r="D816" s="215" t="s">
        <v>5573</v>
      </c>
      <c r="E816" s="198"/>
      <c r="F816" s="319" t="s">
        <v>17578</v>
      </c>
      <c r="G816" s="198" t="s">
        <v>8444</v>
      </c>
      <c r="H816" s="201">
        <v>0</v>
      </c>
      <c r="I816" s="200">
        <v>41666</v>
      </c>
      <c r="J816" s="319" t="e">
        <f t="shared" si="13"/>
        <v>#VALUE!</v>
      </c>
      <c r="K816" s="198"/>
      <c r="L816" s="198"/>
      <c r="M816" s="198" t="s">
        <v>2395</v>
      </c>
      <c r="N816" s="198"/>
      <c r="O816" s="198"/>
      <c r="P816" s="198"/>
      <c r="Q816" s="169"/>
      <c r="R816" s="169"/>
      <c r="S816" s="169"/>
      <c r="T816" s="169"/>
      <c r="U816" s="170"/>
    </row>
    <row r="817" spans="1:21" ht="20.100000000000001" customHeight="1">
      <c r="A817" s="201" t="s">
        <v>2048</v>
      </c>
      <c r="B817" s="183">
        <v>852669049506</v>
      </c>
      <c r="C817" s="179" t="s">
        <v>1777</v>
      </c>
      <c r="D817" s="215" t="s">
        <v>2047</v>
      </c>
      <c r="E817" s="198"/>
      <c r="F817" s="319">
        <v>22</v>
      </c>
      <c r="G817" s="198" t="s">
        <v>8444</v>
      </c>
      <c r="H817" s="201">
        <v>0</v>
      </c>
      <c r="I817" s="200">
        <v>41578</v>
      </c>
      <c r="J817" s="319">
        <f t="shared" si="13"/>
        <v>13.7</v>
      </c>
      <c r="K817" s="198"/>
      <c r="L817" s="198"/>
      <c r="M817" s="198" t="s">
        <v>2395</v>
      </c>
      <c r="N817" s="198"/>
      <c r="O817" s="198"/>
      <c r="P817" s="198"/>
      <c r="Q817" s="169"/>
      <c r="R817" s="169"/>
      <c r="S817" s="169"/>
      <c r="T817" s="169"/>
      <c r="U817" s="170"/>
    </row>
    <row r="818" spans="1:21" ht="20.100000000000001" customHeight="1">
      <c r="A818" s="201" t="s">
        <v>2049</v>
      </c>
      <c r="B818" s="183">
        <v>852669049537</v>
      </c>
      <c r="C818" s="179" t="s">
        <v>1778</v>
      </c>
      <c r="D818" s="215" t="s">
        <v>2047</v>
      </c>
      <c r="E818" s="198"/>
      <c r="F818" s="319">
        <v>22</v>
      </c>
      <c r="G818" s="198" t="s">
        <v>8444</v>
      </c>
      <c r="H818" s="201">
        <v>0</v>
      </c>
      <c r="I818" s="200">
        <v>41578</v>
      </c>
      <c r="J818" s="319">
        <f t="shared" si="13"/>
        <v>13.7</v>
      </c>
      <c r="K818" s="198"/>
      <c r="L818" s="198"/>
      <c r="M818" s="198" t="s">
        <v>2395</v>
      </c>
      <c r="N818" s="198"/>
      <c r="O818" s="198"/>
      <c r="P818" s="198"/>
      <c r="Q818" s="169"/>
      <c r="R818" s="169"/>
      <c r="S818" s="169"/>
      <c r="T818" s="169"/>
      <c r="U818" s="170"/>
    </row>
    <row r="819" spans="1:21" ht="20.100000000000001" customHeight="1">
      <c r="A819" s="201">
        <v>20065</v>
      </c>
      <c r="B819" s="183"/>
      <c r="C819" s="179" t="s">
        <v>1779</v>
      </c>
      <c r="D819" s="215" t="s">
        <v>2050</v>
      </c>
      <c r="E819" s="198"/>
      <c r="F819" s="319" t="s">
        <v>17578</v>
      </c>
      <c r="G819" s="198" t="s">
        <v>8444</v>
      </c>
      <c r="H819" s="201">
        <v>0</v>
      </c>
      <c r="I819" s="200">
        <v>41578</v>
      </c>
      <c r="J819" s="319" t="e">
        <f t="shared" si="13"/>
        <v>#VALUE!</v>
      </c>
      <c r="K819" s="198"/>
      <c r="L819" s="198"/>
      <c r="M819" s="198" t="s">
        <v>2395</v>
      </c>
      <c r="N819" s="198"/>
      <c r="O819" s="198"/>
      <c r="P819" s="198"/>
      <c r="Q819" s="169"/>
      <c r="R819" s="169"/>
      <c r="S819" s="169"/>
      <c r="T819" s="169"/>
      <c r="U819" s="170"/>
    </row>
    <row r="820" spans="1:21" ht="20.100000000000001" customHeight="1">
      <c r="A820" s="201" t="s">
        <v>2051</v>
      </c>
      <c r="B820" s="183">
        <v>852669049551</v>
      </c>
      <c r="C820" s="179" t="s">
        <v>1780</v>
      </c>
      <c r="D820" s="215" t="s">
        <v>2050</v>
      </c>
      <c r="E820" s="321">
        <v>16</v>
      </c>
      <c r="F820" s="319">
        <v>34.941176470588239</v>
      </c>
      <c r="G820" s="198" t="s">
        <v>8444</v>
      </c>
      <c r="H820" s="201">
        <v>0</v>
      </c>
      <c r="I820" s="200">
        <v>41578</v>
      </c>
      <c r="J820" s="319">
        <f t="shared" si="13"/>
        <v>8.7000000000000028</v>
      </c>
      <c r="K820" s="198">
        <v>24.689999999999998</v>
      </c>
      <c r="L820" s="198"/>
      <c r="M820" s="198" t="s">
        <v>2395</v>
      </c>
      <c r="N820" s="198"/>
      <c r="O820" s="198"/>
      <c r="P820" s="198"/>
      <c r="Q820" s="169"/>
      <c r="R820" s="169"/>
      <c r="S820" s="169"/>
      <c r="T820" s="169"/>
      <c r="U820" s="170"/>
    </row>
    <row r="821" spans="1:21" ht="20.100000000000001" customHeight="1">
      <c r="A821" s="201" t="s">
        <v>2052</v>
      </c>
      <c r="B821" s="183">
        <v>852669049568</v>
      </c>
      <c r="C821" s="179" t="s">
        <v>1781</v>
      </c>
      <c r="D821" s="215" t="s">
        <v>2050</v>
      </c>
      <c r="E821" s="321">
        <v>5</v>
      </c>
      <c r="F821" s="319">
        <v>34.941176470588239</v>
      </c>
      <c r="G821" s="198" t="s">
        <v>8444</v>
      </c>
      <c r="H821" s="201">
        <v>0</v>
      </c>
      <c r="I821" s="200">
        <v>41578</v>
      </c>
      <c r="J821" s="319">
        <f t="shared" si="13"/>
        <v>19.700000000000003</v>
      </c>
      <c r="K821" s="198">
        <v>24.689999999999998</v>
      </c>
      <c r="L821" s="198"/>
      <c r="M821" s="198" t="s">
        <v>2395</v>
      </c>
      <c r="N821" s="198"/>
      <c r="O821" s="198"/>
      <c r="P821" s="198"/>
      <c r="Q821" s="169"/>
      <c r="R821" s="169"/>
      <c r="S821" s="169"/>
      <c r="T821" s="169"/>
      <c r="U821" s="170"/>
    </row>
    <row r="822" spans="1:21" ht="20.100000000000001" customHeight="1">
      <c r="A822" s="201" t="s">
        <v>2053</v>
      </c>
      <c r="B822" s="183">
        <v>852669049575</v>
      </c>
      <c r="C822" s="179" t="s">
        <v>1782</v>
      </c>
      <c r="D822" s="215" t="s">
        <v>2050</v>
      </c>
      <c r="E822" s="321">
        <v>5</v>
      </c>
      <c r="F822" s="319">
        <v>34.941176470588239</v>
      </c>
      <c r="G822" s="198" t="s">
        <v>8444</v>
      </c>
      <c r="H822" s="201">
        <v>0</v>
      </c>
      <c r="I822" s="200">
        <v>41578</v>
      </c>
      <c r="J822" s="319">
        <f t="shared" si="13"/>
        <v>19.700000000000003</v>
      </c>
      <c r="K822" s="198">
        <v>24.689999999999998</v>
      </c>
      <c r="L822" s="198"/>
      <c r="M822" s="198" t="s">
        <v>2395</v>
      </c>
      <c r="N822" s="198"/>
      <c r="O822" s="198"/>
      <c r="P822" s="198"/>
      <c r="Q822" s="169"/>
      <c r="R822" s="169"/>
      <c r="S822" s="169"/>
      <c r="T822" s="169"/>
      <c r="U822" s="170"/>
    </row>
    <row r="823" spans="1:21" ht="20.100000000000001" customHeight="1">
      <c r="A823" s="201">
        <v>20066</v>
      </c>
      <c r="B823" s="183"/>
      <c r="C823" s="179" t="s">
        <v>1783</v>
      </c>
      <c r="D823" s="215" t="s">
        <v>2054</v>
      </c>
      <c r="E823" s="198"/>
      <c r="F823" s="319" t="s">
        <v>17578</v>
      </c>
      <c r="G823" s="198" t="s">
        <v>8444</v>
      </c>
      <c r="H823" s="201">
        <v>0</v>
      </c>
      <c r="I823" s="200">
        <v>41578</v>
      </c>
      <c r="J823" s="319" t="e">
        <f t="shared" si="13"/>
        <v>#VALUE!</v>
      </c>
      <c r="K823" s="198"/>
      <c r="L823" s="198"/>
      <c r="M823" s="198" t="s">
        <v>2395</v>
      </c>
      <c r="N823" s="198"/>
      <c r="O823" s="198"/>
      <c r="P823" s="198"/>
      <c r="Q823" s="169"/>
      <c r="R823" s="169"/>
      <c r="S823" s="169"/>
      <c r="T823" s="169"/>
      <c r="U823" s="170"/>
    </row>
    <row r="824" spans="1:21" ht="20.100000000000001" customHeight="1">
      <c r="A824" s="201" t="s">
        <v>2055</v>
      </c>
      <c r="B824" s="183">
        <v>852669049612</v>
      </c>
      <c r="C824" s="179" t="s">
        <v>1784</v>
      </c>
      <c r="D824" s="215" t="s">
        <v>2054</v>
      </c>
      <c r="E824" s="198"/>
      <c r="F824" s="319">
        <v>41.99</v>
      </c>
      <c r="G824" s="198" t="s">
        <v>8444</v>
      </c>
      <c r="H824" s="201">
        <v>0</v>
      </c>
      <c r="I824" s="200">
        <v>41578</v>
      </c>
      <c r="J824" s="319">
        <f t="shared" si="13"/>
        <v>30.691499999999998</v>
      </c>
      <c r="K824" s="198"/>
      <c r="L824" s="198"/>
      <c r="M824" s="198" t="s">
        <v>2395</v>
      </c>
      <c r="N824" s="198"/>
      <c r="O824" s="198"/>
      <c r="P824" s="198"/>
      <c r="Q824" s="169"/>
      <c r="R824" s="169"/>
      <c r="S824" s="169"/>
      <c r="T824" s="169"/>
      <c r="U824" s="170"/>
    </row>
    <row r="825" spans="1:21" ht="20.100000000000001" customHeight="1">
      <c r="A825" s="201" t="s">
        <v>2056</v>
      </c>
      <c r="B825" s="183">
        <v>852669049650</v>
      </c>
      <c r="C825" s="179" t="s">
        <v>1785</v>
      </c>
      <c r="D825" s="215" t="s">
        <v>2054</v>
      </c>
      <c r="E825" s="198"/>
      <c r="F825" s="319">
        <v>41.99</v>
      </c>
      <c r="G825" s="198" t="s">
        <v>8444</v>
      </c>
      <c r="H825" s="201">
        <v>0</v>
      </c>
      <c r="I825" s="200">
        <v>41578</v>
      </c>
      <c r="J825" s="319">
        <f t="shared" si="13"/>
        <v>30.691499999999998</v>
      </c>
      <c r="K825" s="198"/>
      <c r="L825" s="198"/>
      <c r="M825" s="198" t="s">
        <v>2395</v>
      </c>
      <c r="N825" s="198"/>
      <c r="O825" s="198"/>
      <c r="P825" s="198"/>
      <c r="Q825" s="169"/>
      <c r="R825" s="169"/>
      <c r="S825" s="169"/>
      <c r="T825" s="169"/>
      <c r="U825" s="170"/>
    </row>
    <row r="826" spans="1:21" ht="20.100000000000001" customHeight="1">
      <c r="A826" s="201">
        <v>20067</v>
      </c>
      <c r="B826" s="183"/>
      <c r="C826" s="179" t="s">
        <v>1786</v>
      </c>
      <c r="D826" s="215" t="s">
        <v>2057</v>
      </c>
      <c r="E826" s="198"/>
      <c r="F826" s="319" t="s">
        <v>17578</v>
      </c>
      <c r="G826" s="198" t="s">
        <v>8444</v>
      </c>
      <c r="H826" s="201">
        <v>0</v>
      </c>
      <c r="I826" s="200">
        <v>41578</v>
      </c>
      <c r="J826" s="319" t="e">
        <f t="shared" si="13"/>
        <v>#VALUE!</v>
      </c>
      <c r="K826" s="198"/>
      <c r="L826" s="198"/>
      <c r="M826" s="198" t="s">
        <v>2395</v>
      </c>
      <c r="N826" s="198"/>
      <c r="O826" s="198"/>
      <c r="P826" s="198"/>
      <c r="Q826" s="169"/>
      <c r="R826" s="169"/>
      <c r="S826" s="169"/>
      <c r="T826" s="169"/>
      <c r="U826" s="170"/>
    </row>
    <row r="827" spans="1:21" ht="20.100000000000001" customHeight="1">
      <c r="A827" s="201" t="s">
        <v>2058</v>
      </c>
      <c r="B827" s="183">
        <v>852669049681</v>
      </c>
      <c r="C827" s="179" t="s">
        <v>1787</v>
      </c>
      <c r="D827" s="215" t="s">
        <v>2057</v>
      </c>
      <c r="E827" s="321">
        <v>4</v>
      </c>
      <c r="F827" s="319">
        <v>20.823529411764707</v>
      </c>
      <c r="G827" s="198" t="s">
        <v>8444</v>
      </c>
      <c r="H827" s="201">
        <v>0</v>
      </c>
      <c r="I827" s="200">
        <v>41578</v>
      </c>
      <c r="J827" s="319">
        <f t="shared" si="13"/>
        <v>8.6999999999999993</v>
      </c>
      <c r="K827" s="198">
        <v>15.290000000000001</v>
      </c>
      <c r="L827" s="198"/>
      <c r="M827" s="198" t="s">
        <v>2395</v>
      </c>
      <c r="N827" s="198"/>
      <c r="O827" s="198"/>
      <c r="P827" s="198"/>
      <c r="Q827" s="169"/>
      <c r="R827" s="169"/>
      <c r="S827" s="169"/>
      <c r="T827" s="169"/>
      <c r="U827" s="170"/>
    </row>
    <row r="828" spans="1:21" ht="20.100000000000001" customHeight="1">
      <c r="A828" s="201" t="s">
        <v>2059</v>
      </c>
      <c r="B828" s="183">
        <v>852669049698</v>
      </c>
      <c r="C828" s="179" t="s">
        <v>1788</v>
      </c>
      <c r="D828" s="215" t="s">
        <v>2057</v>
      </c>
      <c r="E828" s="321">
        <v>8</v>
      </c>
      <c r="F828" s="319">
        <v>20.823529411764707</v>
      </c>
      <c r="G828" s="198" t="s">
        <v>8444</v>
      </c>
      <c r="H828" s="201">
        <v>0</v>
      </c>
      <c r="I828" s="200">
        <v>41578</v>
      </c>
      <c r="J828" s="319">
        <f t="shared" si="13"/>
        <v>4.6999999999999993</v>
      </c>
      <c r="K828" s="198">
        <v>15.290000000000001</v>
      </c>
      <c r="L828" s="198"/>
      <c r="M828" s="198" t="s">
        <v>2395</v>
      </c>
      <c r="N828" s="198"/>
      <c r="O828" s="198"/>
      <c r="P828" s="198"/>
      <c r="Q828" s="169"/>
      <c r="R828" s="169"/>
      <c r="S828" s="169"/>
      <c r="T828" s="169"/>
      <c r="U828" s="170"/>
    </row>
    <row r="829" spans="1:21" ht="20.100000000000001" customHeight="1">
      <c r="A829" s="201" t="s">
        <v>2060</v>
      </c>
      <c r="B829" s="183">
        <v>852669049711</v>
      </c>
      <c r="C829" s="179" t="s">
        <v>1789</v>
      </c>
      <c r="D829" s="215" t="s">
        <v>2057</v>
      </c>
      <c r="E829" s="324">
        <v>3</v>
      </c>
      <c r="F829" s="319">
        <v>20.823529411764707</v>
      </c>
      <c r="G829" s="198" t="s">
        <v>8444</v>
      </c>
      <c r="H829" s="199">
        <v>12</v>
      </c>
      <c r="I829" s="200">
        <v>41578</v>
      </c>
      <c r="J829" s="319">
        <f t="shared" si="13"/>
        <v>9.6999999999999993</v>
      </c>
      <c r="K829" s="198">
        <v>15.290000000000001</v>
      </c>
      <c r="L829" s="198"/>
      <c r="M829" s="198" t="s">
        <v>2395</v>
      </c>
      <c r="N829" s="198"/>
      <c r="O829" s="198"/>
      <c r="P829" s="198"/>
      <c r="Q829" s="169"/>
      <c r="R829" s="169"/>
      <c r="S829" s="169"/>
      <c r="T829" s="169"/>
      <c r="U829" s="170"/>
    </row>
    <row r="830" spans="1:21" ht="20.100000000000001" customHeight="1">
      <c r="A830" s="201" t="s">
        <v>2061</v>
      </c>
      <c r="B830" s="183">
        <v>852669049728</v>
      </c>
      <c r="C830" s="179" t="s">
        <v>1790</v>
      </c>
      <c r="D830" s="215" t="s">
        <v>2057</v>
      </c>
      <c r="E830" s="324">
        <v>3</v>
      </c>
      <c r="F830" s="319">
        <v>20.823529411764707</v>
      </c>
      <c r="G830" s="198" t="s">
        <v>8444</v>
      </c>
      <c r="H830" s="199">
        <v>13</v>
      </c>
      <c r="I830" s="200">
        <v>41578</v>
      </c>
      <c r="J830" s="319">
        <f t="shared" si="13"/>
        <v>9.6999999999999993</v>
      </c>
      <c r="K830" s="198">
        <v>15.290000000000001</v>
      </c>
      <c r="L830" s="198"/>
      <c r="M830" s="198" t="s">
        <v>2395</v>
      </c>
      <c r="N830" s="198"/>
      <c r="O830" s="198"/>
      <c r="P830" s="198"/>
      <c r="Q830" s="169"/>
      <c r="R830" s="169"/>
      <c r="S830" s="169"/>
      <c r="T830" s="169"/>
      <c r="U830" s="170"/>
    </row>
    <row r="831" spans="1:21" ht="20.100000000000001" customHeight="1">
      <c r="A831" s="201" t="s">
        <v>2062</v>
      </c>
      <c r="B831" s="183">
        <v>852669049735</v>
      </c>
      <c r="C831" s="179" t="s">
        <v>1791</v>
      </c>
      <c r="D831" s="215" t="s">
        <v>2057</v>
      </c>
      <c r="E831" s="321">
        <v>4</v>
      </c>
      <c r="F831" s="319">
        <v>20.823529411764707</v>
      </c>
      <c r="G831" s="198" t="s">
        <v>8444</v>
      </c>
      <c r="H831" s="201">
        <v>0</v>
      </c>
      <c r="I831" s="200">
        <v>41578</v>
      </c>
      <c r="J831" s="319">
        <f t="shared" si="13"/>
        <v>8.6999999999999993</v>
      </c>
      <c r="K831" s="198">
        <v>15.290000000000001</v>
      </c>
      <c r="L831" s="198"/>
      <c r="M831" s="198" t="s">
        <v>2395</v>
      </c>
      <c r="N831" s="198"/>
      <c r="O831" s="198"/>
      <c r="P831" s="198"/>
      <c r="Q831" s="169"/>
      <c r="R831" s="169"/>
      <c r="S831" s="169"/>
      <c r="T831" s="169"/>
      <c r="U831" s="170"/>
    </row>
    <row r="832" spans="1:21" ht="20.100000000000001" customHeight="1">
      <c r="A832" s="201" t="s">
        <v>2063</v>
      </c>
      <c r="B832" s="183">
        <v>852669049742</v>
      </c>
      <c r="C832" s="179" t="s">
        <v>1792</v>
      </c>
      <c r="D832" s="215" t="s">
        <v>2057</v>
      </c>
      <c r="E832" s="198"/>
      <c r="F832" s="319">
        <v>31.99</v>
      </c>
      <c r="G832" s="198" t="s">
        <v>8444</v>
      </c>
      <c r="H832" s="201">
        <v>0</v>
      </c>
      <c r="I832" s="200">
        <v>41578</v>
      </c>
      <c r="J832" s="319">
        <f t="shared" si="13"/>
        <v>22.191499999999998</v>
      </c>
      <c r="K832" s="198"/>
      <c r="L832" s="198"/>
      <c r="M832" s="198" t="s">
        <v>2395</v>
      </c>
      <c r="N832" s="198"/>
      <c r="O832" s="198"/>
      <c r="P832" s="198"/>
      <c r="Q832" s="169"/>
      <c r="R832" s="169"/>
      <c r="S832" s="169"/>
      <c r="T832" s="169"/>
      <c r="U832" s="170"/>
    </row>
    <row r="833" spans="1:21" ht="20.100000000000001" customHeight="1">
      <c r="A833" s="201">
        <v>20207</v>
      </c>
      <c r="B833" s="183"/>
      <c r="C833" s="179" t="s">
        <v>1793</v>
      </c>
      <c r="D833" s="215" t="s">
        <v>5573</v>
      </c>
      <c r="E833" s="198"/>
      <c r="F833" s="319" t="s">
        <v>17578</v>
      </c>
      <c r="G833" s="198" t="s">
        <v>8444</v>
      </c>
      <c r="H833" s="201">
        <v>0</v>
      </c>
      <c r="I833" s="200">
        <v>41666</v>
      </c>
      <c r="J833" s="319" t="e">
        <f t="shared" si="13"/>
        <v>#VALUE!</v>
      </c>
      <c r="K833" s="198"/>
      <c r="L833" s="198"/>
      <c r="M833" s="198" t="s">
        <v>2395</v>
      </c>
      <c r="N833" s="198"/>
      <c r="O833" s="198"/>
      <c r="P833" s="198"/>
      <c r="Q833" s="169"/>
      <c r="R833" s="169"/>
      <c r="S833" s="169"/>
      <c r="T833" s="169"/>
      <c r="U833" s="170"/>
    </row>
    <row r="834" spans="1:21" ht="20.100000000000001" customHeight="1">
      <c r="A834" s="201" t="s">
        <v>2065</v>
      </c>
      <c r="B834" s="183">
        <v>852669049759</v>
      </c>
      <c r="C834" s="179" t="s">
        <v>1794</v>
      </c>
      <c r="D834" s="215" t="s">
        <v>2064</v>
      </c>
      <c r="E834" s="198"/>
      <c r="F834" s="319">
        <v>51.99</v>
      </c>
      <c r="G834" s="198" t="s">
        <v>8444</v>
      </c>
      <c r="H834" s="201">
        <v>0</v>
      </c>
      <c r="I834" s="200">
        <v>41578</v>
      </c>
      <c r="J834" s="319">
        <f t="shared" si="13"/>
        <v>39.191499999999998</v>
      </c>
      <c r="K834" s="198"/>
      <c r="L834" s="198"/>
      <c r="M834" s="198" t="s">
        <v>2395</v>
      </c>
      <c r="N834" s="198"/>
      <c r="O834" s="198"/>
      <c r="P834" s="198"/>
      <c r="Q834" s="169"/>
      <c r="R834" s="169"/>
      <c r="S834" s="169"/>
      <c r="T834" s="169"/>
      <c r="U834" s="170"/>
    </row>
    <row r="835" spans="1:21" ht="20.100000000000001" customHeight="1">
      <c r="A835" s="201" t="s">
        <v>2066</v>
      </c>
      <c r="B835" s="183">
        <v>852669049766</v>
      </c>
      <c r="C835" s="179" t="s">
        <v>1795</v>
      </c>
      <c r="D835" s="215" t="s">
        <v>2064</v>
      </c>
      <c r="E835" s="321">
        <v>6</v>
      </c>
      <c r="F835" s="319">
        <v>17.95</v>
      </c>
      <c r="G835" s="198" t="s">
        <v>8444</v>
      </c>
      <c r="H835" s="201">
        <v>0</v>
      </c>
      <c r="I835" s="200">
        <v>41578</v>
      </c>
      <c r="J835" s="319">
        <f t="shared" si="13"/>
        <v>4.2574999999999985</v>
      </c>
      <c r="K835" s="198"/>
      <c r="L835" s="198"/>
      <c r="M835" s="198" t="s">
        <v>2395</v>
      </c>
      <c r="N835" s="198"/>
      <c r="O835" s="198"/>
      <c r="P835" s="198"/>
      <c r="Q835" s="169"/>
      <c r="R835" s="169"/>
      <c r="S835" s="169"/>
      <c r="T835" s="169"/>
      <c r="U835" s="170"/>
    </row>
    <row r="836" spans="1:21" ht="20.100000000000001" customHeight="1">
      <c r="A836" s="201" t="s">
        <v>2067</v>
      </c>
      <c r="B836" s="183">
        <v>852669049773</v>
      </c>
      <c r="C836" s="179" t="s">
        <v>1796</v>
      </c>
      <c r="D836" s="215" t="s">
        <v>2064</v>
      </c>
      <c r="E836" s="321">
        <v>6</v>
      </c>
      <c r="F836" s="319">
        <v>17.95</v>
      </c>
      <c r="G836" s="198" t="s">
        <v>8444</v>
      </c>
      <c r="H836" s="201">
        <v>0</v>
      </c>
      <c r="I836" s="200">
        <v>41578</v>
      </c>
      <c r="J836" s="319">
        <f t="shared" si="13"/>
        <v>4.2574999999999985</v>
      </c>
      <c r="K836" s="198"/>
      <c r="L836" s="198"/>
      <c r="M836" s="198" t="s">
        <v>2395</v>
      </c>
      <c r="N836" s="198"/>
      <c r="O836" s="198"/>
      <c r="P836" s="198"/>
      <c r="Q836" s="169"/>
      <c r="R836" s="169"/>
      <c r="S836" s="169"/>
      <c r="T836" s="169"/>
      <c r="U836" s="170"/>
    </row>
    <row r="837" spans="1:21" ht="20.100000000000001" customHeight="1">
      <c r="A837" s="201" t="s">
        <v>2068</v>
      </c>
      <c r="B837" s="183">
        <v>852669049780</v>
      </c>
      <c r="C837" s="179" t="s">
        <v>1797</v>
      </c>
      <c r="D837" s="215" t="s">
        <v>2064</v>
      </c>
      <c r="E837" s="198"/>
      <c r="F837" s="319">
        <v>51.99</v>
      </c>
      <c r="G837" s="198" t="s">
        <v>8444</v>
      </c>
      <c r="H837" s="201">
        <v>0</v>
      </c>
      <c r="I837" s="200">
        <v>41578</v>
      </c>
      <c r="J837" s="319">
        <f t="shared" si="13"/>
        <v>39.191499999999998</v>
      </c>
      <c r="K837" s="198"/>
      <c r="L837" s="198"/>
      <c r="M837" s="198" t="s">
        <v>2395</v>
      </c>
      <c r="N837" s="198"/>
      <c r="O837" s="198"/>
      <c r="P837" s="198"/>
      <c r="Q837" s="169"/>
      <c r="R837" s="169"/>
      <c r="S837" s="169"/>
      <c r="T837" s="169"/>
      <c r="U837" s="170"/>
    </row>
    <row r="838" spans="1:21" ht="20.100000000000001" customHeight="1">
      <c r="A838" s="201" t="s">
        <v>2069</v>
      </c>
      <c r="B838" s="183">
        <v>852669049797</v>
      </c>
      <c r="C838" s="179" t="s">
        <v>1798</v>
      </c>
      <c r="D838" s="215" t="s">
        <v>2064</v>
      </c>
      <c r="E838" s="198"/>
      <c r="F838" s="319">
        <v>51.99</v>
      </c>
      <c r="G838" s="198" t="s">
        <v>8444</v>
      </c>
      <c r="H838" s="201">
        <v>0</v>
      </c>
      <c r="I838" s="200">
        <v>41578</v>
      </c>
      <c r="J838" s="319">
        <f t="shared" si="13"/>
        <v>39.191499999999998</v>
      </c>
      <c r="K838" s="198"/>
      <c r="L838" s="198"/>
      <c r="M838" s="198" t="s">
        <v>2395</v>
      </c>
      <c r="N838" s="198"/>
      <c r="O838" s="198"/>
      <c r="P838" s="198"/>
      <c r="Q838" s="169"/>
      <c r="R838" s="169"/>
      <c r="S838" s="169"/>
      <c r="T838" s="169"/>
      <c r="U838" s="170"/>
    </row>
    <row r="839" spans="1:21" ht="20.100000000000001" customHeight="1">
      <c r="A839" s="201" t="s">
        <v>2070</v>
      </c>
      <c r="B839" s="183">
        <v>852669049803</v>
      </c>
      <c r="C839" s="179" t="s">
        <v>1799</v>
      </c>
      <c r="D839" s="215" t="s">
        <v>2064</v>
      </c>
      <c r="E839" s="324">
        <v>5</v>
      </c>
      <c r="F839" s="319">
        <v>17.95</v>
      </c>
      <c r="G839" s="198" t="s">
        <v>8444</v>
      </c>
      <c r="H839" s="199">
        <v>15</v>
      </c>
      <c r="I839" s="200">
        <v>41578</v>
      </c>
      <c r="J839" s="319">
        <f t="shared" si="13"/>
        <v>5.2574999999999985</v>
      </c>
      <c r="K839" s="198"/>
      <c r="L839" s="198"/>
      <c r="M839" s="198" t="s">
        <v>2395</v>
      </c>
      <c r="N839" s="198"/>
      <c r="O839" s="198"/>
      <c r="P839" s="198"/>
      <c r="Q839" s="169"/>
      <c r="R839" s="169"/>
      <c r="S839" s="169"/>
      <c r="T839" s="169"/>
      <c r="U839" s="170"/>
    </row>
    <row r="840" spans="1:21" ht="20.100000000000001" customHeight="1">
      <c r="A840" s="201">
        <v>20069</v>
      </c>
      <c r="B840" s="183"/>
      <c r="C840" s="179" t="s">
        <v>1800</v>
      </c>
      <c r="D840" s="215" t="s">
        <v>2071</v>
      </c>
      <c r="E840" s="198"/>
      <c r="F840" s="319" t="s">
        <v>17578</v>
      </c>
      <c r="G840" s="198" t="s">
        <v>8444</v>
      </c>
      <c r="H840" s="201">
        <v>0</v>
      </c>
      <c r="I840" s="200">
        <v>41578</v>
      </c>
      <c r="J840" s="319" t="e">
        <f t="shared" si="13"/>
        <v>#VALUE!</v>
      </c>
      <c r="K840" s="198"/>
      <c r="L840" s="198"/>
      <c r="M840" s="198" t="s">
        <v>2395</v>
      </c>
      <c r="N840" s="198"/>
      <c r="O840" s="198"/>
      <c r="P840" s="198"/>
      <c r="Q840" s="169"/>
      <c r="R840" s="169"/>
      <c r="S840" s="169"/>
      <c r="T840" s="169"/>
      <c r="U840" s="170"/>
    </row>
    <row r="841" spans="1:21" ht="20.100000000000001" customHeight="1">
      <c r="A841" s="201" t="s">
        <v>2072</v>
      </c>
      <c r="B841" s="183">
        <v>852669049834</v>
      </c>
      <c r="C841" s="179" t="s">
        <v>1801</v>
      </c>
      <c r="D841" s="215" t="s">
        <v>2071</v>
      </c>
      <c r="E841" s="324">
        <v>5</v>
      </c>
      <c r="F841" s="319">
        <v>30.235294117647058</v>
      </c>
      <c r="G841" s="198" t="s">
        <v>8444</v>
      </c>
      <c r="H841" s="199">
        <v>15</v>
      </c>
      <c r="I841" s="200">
        <v>41578</v>
      </c>
      <c r="J841" s="319">
        <f t="shared" si="13"/>
        <v>15.7</v>
      </c>
      <c r="K841" s="198">
        <v>15.95</v>
      </c>
      <c r="L841" s="198"/>
      <c r="M841" s="198" t="s">
        <v>2395</v>
      </c>
      <c r="N841" s="198"/>
      <c r="O841" s="198"/>
      <c r="P841" s="198"/>
      <c r="Q841" s="169"/>
      <c r="R841" s="169"/>
      <c r="S841" s="169"/>
      <c r="T841" s="169"/>
      <c r="U841" s="170"/>
    </row>
    <row r="842" spans="1:21" ht="20.100000000000001" customHeight="1">
      <c r="A842" s="201" t="s">
        <v>2073</v>
      </c>
      <c r="B842" s="183">
        <v>852669049841</v>
      </c>
      <c r="C842" s="179" t="s">
        <v>1802</v>
      </c>
      <c r="D842" s="215" t="s">
        <v>2071</v>
      </c>
      <c r="E842" s="198"/>
      <c r="F842" s="319">
        <v>30.99</v>
      </c>
      <c r="G842" s="198" t="s">
        <v>8444</v>
      </c>
      <c r="H842" s="201">
        <v>0</v>
      </c>
      <c r="I842" s="200">
        <v>41578</v>
      </c>
      <c r="J842" s="319">
        <f t="shared" si="13"/>
        <v>21.341499999999996</v>
      </c>
      <c r="K842" s="198"/>
      <c r="L842" s="198"/>
      <c r="M842" s="198" t="s">
        <v>2395</v>
      </c>
      <c r="N842" s="198"/>
      <c r="O842" s="198"/>
      <c r="P842" s="198"/>
      <c r="Q842" s="169"/>
      <c r="R842" s="169"/>
      <c r="S842" s="169"/>
      <c r="T842" s="169"/>
      <c r="U842" s="170"/>
    </row>
    <row r="843" spans="1:21" ht="20.100000000000001" customHeight="1">
      <c r="A843" s="201" t="s">
        <v>2074</v>
      </c>
      <c r="B843" s="183">
        <v>852669049858</v>
      </c>
      <c r="C843" s="179" t="s">
        <v>1803</v>
      </c>
      <c r="D843" s="215" t="s">
        <v>2071</v>
      </c>
      <c r="E843" s="321">
        <v>12</v>
      </c>
      <c r="F843" s="319">
        <v>30.235294117647058</v>
      </c>
      <c r="G843" s="198" t="s">
        <v>8444</v>
      </c>
      <c r="H843" s="201">
        <v>0</v>
      </c>
      <c r="I843" s="200">
        <v>41578</v>
      </c>
      <c r="J843" s="319">
        <f t="shared" si="13"/>
        <v>8.6999999999999993</v>
      </c>
      <c r="K843" s="198">
        <v>15.95</v>
      </c>
      <c r="L843" s="198"/>
      <c r="M843" s="198" t="s">
        <v>2395</v>
      </c>
      <c r="N843" s="198"/>
      <c r="O843" s="198"/>
      <c r="P843" s="198"/>
      <c r="Q843" s="169"/>
      <c r="R843" s="169"/>
      <c r="S843" s="169"/>
      <c r="T843" s="169"/>
      <c r="U843" s="170"/>
    </row>
    <row r="844" spans="1:21" ht="20.100000000000001" customHeight="1">
      <c r="A844" s="201" t="s">
        <v>2075</v>
      </c>
      <c r="B844" s="183">
        <v>852669049865</v>
      </c>
      <c r="C844" s="179" t="s">
        <v>1804</v>
      </c>
      <c r="D844" s="215" t="s">
        <v>2071</v>
      </c>
      <c r="E844" s="321">
        <v>12</v>
      </c>
      <c r="F844" s="319">
        <v>30.235294117647058</v>
      </c>
      <c r="G844" s="198" t="s">
        <v>8444</v>
      </c>
      <c r="H844" s="201">
        <v>0</v>
      </c>
      <c r="I844" s="200">
        <v>41578</v>
      </c>
      <c r="J844" s="319">
        <f t="shared" ref="J844:J907" si="14">F844*0.85-5-E844</f>
        <v>8.6999999999999993</v>
      </c>
      <c r="K844" s="198">
        <v>15.95</v>
      </c>
      <c r="L844" s="198"/>
      <c r="M844" s="198" t="s">
        <v>2395</v>
      </c>
      <c r="N844" s="198"/>
      <c r="O844" s="198"/>
      <c r="P844" s="198"/>
      <c r="Q844" s="169"/>
      <c r="R844" s="169"/>
      <c r="S844" s="169"/>
      <c r="T844" s="169"/>
      <c r="U844" s="170"/>
    </row>
    <row r="845" spans="1:21" ht="20.100000000000001" customHeight="1">
      <c r="A845" s="201">
        <v>20071</v>
      </c>
      <c r="B845" s="183"/>
      <c r="C845" s="179" t="s">
        <v>1805</v>
      </c>
      <c r="D845" s="215" t="s">
        <v>2076</v>
      </c>
      <c r="E845" s="198"/>
      <c r="F845" s="319" t="s">
        <v>17578</v>
      </c>
      <c r="G845" s="198" t="s">
        <v>8444</v>
      </c>
      <c r="H845" s="201">
        <v>0</v>
      </c>
      <c r="I845" s="200">
        <v>41578</v>
      </c>
      <c r="J845" s="319" t="e">
        <f t="shared" si="14"/>
        <v>#VALUE!</v>
      </c>
      <c r="K845" s="198"/>
      <c r="L845" s="198"/>
      <c r="M845" s="198" t="s">
        <v>2395</v>
      </c>
      <c r="N845" s="198"/>
      <c r="O845" s="198"/>
      <c r="P845" s="198"/>
      <c r="Q845" s="169"/>
      <c r="R845" s="169"/>
      <c r="S845" s="169"/>
      <c r="T845" s="169"/>
      <c r="U845" s="170"/>
    </row>
    <row r="846" spans="1:21" ht="20.100000000000001" customHeight="1">
      <c r="A846" s="201" t="s">
        <v>2077</v>
      </c>
      <c r="B846" s="183">
        <v>852669049896</v>
      </c>
      <c r="C846" s="179" t="s">
        <v>1806</v>
      </c>
      <c r="D846" s="215" t="s">
        <v>2076</v>
      </c>
      <c r="E846" s="198">
        <v>16</v>
      </c>
      <c r="F846" s="319">
        <v>34.941176470588239</v>
      </c>
      <c r="G846" s="198" t="s">
        <v>8444</v>
      </c>
      <c r="H846" s="201">
        <v>0</v>
      </c>
      <c r="I846" s="200">
        <v>41578</v>
      </c>
      <c r="J846" s="319">
        <f t="shared" si="14"/>
        <v>8.7000000000000028</v>
      </c>
      <c r="K846" s="198">
        <v>24.689999999999998</v>
      </c>
      <c r="L846" s="198"/>
      <c r="M846" s="198" t="s">
        <v>2395</v>
      </c>
      <c r="N846" s="198"/>
      <c r="O846" s="198"/>
      <c r="P846" s="198"/>
      <c r="Q846" s="169"/>
      <c r="R846" s="169"/>
      <c r="S846" s="169"/>
      <c r="T846" s="169"/>
      <c r="U846" s="170"/>
    </row>
    <row r="847" spans="1:21" ht="20.100000000000001" customHeight="1">
      <c r="A847" s="201" t="s">
        <v>2078</v>
      </c>
      <c r="B847" s="183">
        <v>852669049902</v>
      </c>
      <c r="C847" s="179" t="s">
        <v>1807</v>
      </c>
      <c r="D847" s="215" t="s">
        <v>2076</v>
      </c>
      <c r="E847" s="321">
        <v>16</v>
      </c>
      <c r="F847" s="319">
        <v>34.941176470588239</v>
      </c>
      <c r="G847" s="198" t="s">
        <v>8444</v>
      </c>
      <c r="H847" s="201">
        <v>0</v>
      </c>
      <c r="I847" s="200">
        <v>41578</v>
      </c>
      <c r="J847" s="319">
        <f t="shared" si="14"/>
        <v>8.7000000000000028</v>
      </c>
      <c r="K847" s="198">
        <v>24.689999999999998</v>
      </c>
      <c r="L847" s="198"/>
      <c r="M847" s="198" t="s">
        <v>2395</v>
      </c>
      <c r="N847" s="198"/>
      <c r="O847" s="198"/>
      <c r="P847" s="198"/>
      <c r="Q847" s="169"/>
      <c r="R847" s="169"/>
      <c r="S847" s="169"/>
      <c r="T847" s="169"/>
      <c r="U847" s="170"/>
    </row>
    <row r="848" spans="1:21" ht="20.100000000000001" customHeight="1">
      <c r="A848" s="201" t="s">
        <v>2079</v>
      </c>
      <c r="B848" s="183">
        <v>852669049919</v>
      </c>
      <c r="C848" s="179" t="s">
        <v>1808</v>
      </c>
      <c r="D848" s="215" t="s">
        <v>2076</v>
      </c>
      <c r="E848" s="198"/>
      <c r="F848" s="319">
        <v>41.99</v>
      </c>
      <c r="G848" s="198" t="s">
        <v>8444</v>
      </c>
      <c r="H848" s="201">
        <v>0</v>
      </c>
      <c r="I848" s="200">
        <v>41578</v>
      </c>
      <c r="J848" s="319">
        <f t="shared" si="14"/>
        <v>30.691499999999998</v>
      </c>
      <c r="K848" s="198"/>
      <c r="L848" s="198"/>
      <c r="M848" s="198" t="s">
        <v>2395</v>
      </c>
      <c r="N848" s="198"/>
      <c r="O848" s="198"/>
      <c r="P848" s="198"/>
      <c r="Q848" s="169"/>
      <c r="R848" s="169"/>
      <c r="S848" s="169"/>
      <c r="T848" s="169"/>
      <c r="U848" s="170"/>
    </row>
    <row r="849" spans="1:21" ht="20.100000000000001" customHeight="1">
      <c r="A849" s="201">
        <v>20072</v>
      </c>
      <c r="B849" s="183">
        <v>852669049926</v>
      </c>
      <c r="C849" s="179" t="s">
        <v>1809</v>
      </c>
      <c r="D849" s="215" t="s">
        <v>2080</v>
      </c>
      <c r="E849" s="321">
        <v>25</v>
      </c>
      <c r="F849" s="319" t="s">
        <v>17578</v>
      </c>
      <c r="G849" s="198" t="s">
        <v>8444</v>
      </c>
      <c r="H849" s="201">
        <v>0</v>
      </c>
      <c r="I849" s="200">
        <v>41578</v>
      </c>
      <c r="J849" s="319" t="e">
        <f t="shared" si="14"/>
        <v>#VALUE!</v>
      </c>
      <c r="K849" s="198"/>
      <c r="L849" s="198"/>
      <c r="M849" s="198" t="s">
        <v>2395</v>
      </c>
      <c r="N849" s="198"/>
      <c r="O849" s="198"/>
      <c r="P849" s="198"/>
      <c r="Q849" s="169"/>
      <c r="R849" s="169"/>
      <c r="S849" s="169"/>
      <c r="T849" s="169"/>
      <c r="U849" s="170"/>
    </row>
    <row r="850" spans="1:21" ht="20.100000000000001" customHeight="1">
      <c r="A850" s="201">
        <v>20073</v>
      </c>
      <c r="B850" s="183">
        <v>852669049933</v>
      </c>
      <c r="C850" s="179" t="s">
        <v>1810</v>
      </c>
      <c r="D850" s="215" t="s">
        <v>2081</v>
      </c>
      <c r="E850" s="321">
        <v>35</v>
      </c>
      <c r="F850" s="319" t="s">
        <v>17578</v>
      </c>
      <c r="G850" s="198" t="s">
        <v>8444</v>
      </c>
      <c r="H850" s="201">
        <v>0</v>
      </c>
      <c r="I850" s="200">
        <v>41578</v>
      </c>
      <c r="J850" s="319" t="e">
        <f t="shared" si="14"/>
        <v>#VALUE!</v>
      </c>
      <c r="K850" s="198"/>
      <c r="L850" s="198"/>
      <c r="M850" s="198" t="s">
        <v>2395</v>
      </c>
      <c r="N850" s="198"/>
      <c r="O850" s="198"/>
      <c r="P850" s="198"/>
      <c r="Q850" s="169"/>
      <c r="R850" s="169"/>
      <c r="S850" s="169"/>
      <c r="T850" s="169"/>
      <c r="U850" s="170"/>
    </row>
    <row r="851" spans="1:21" ht="20.100000000000001" customHeight="1">
      <c r="A851" s="201">
        <v>20075</v>
      </c>
      <c r="B851" s="183"/>
      <c r="C851" s="179" t="s">
        <v>1811</v>
      </c>
      <c r="D851" s="215" t="s">
        <v>2082</v>
      </c>
      <c r="E851" s="198"/>
      <c r="F851" s="319" t="s">
        <v>17578</v>
      </c>
      <c r="G851" s="198" t="s">
        <v>8444</v>
      </c>
      <c r="H851" s="201">
        <v>0</v>
      </c>
      <c r="I851" s="200">
        <v>41578</v>
      </c>
      <c r="J851" s="319" t="e">
        <f t="shared" si="14"/>
        <v>#VALUE!</v>
      </c>
      <c r="K851" s="198"/>
      <c r="L851" s="198"/>
      <c r="M851" s="198" t="s">
        <v>2395</v>
      </c>
      <c r="N851" s="198"/>
      <c r="O851" s="198"/>
      <c r="P851" s="198"/>
      <c r="Q851" s="169"/>
      <c r="R851" s="169"/>
      <c r="S851" s="169"/>
      <c r="T851" s="169"/>
      <c r="U851" s="170"/>
    </row>
    <row r="852" spans="1:21" ht="20.100000000000001" customHeight="1">
      <c r="A852" s="202" t="s">
        <v>2083</v>
      </c>
      <c r="B852" s="183">
        <v>852669049964</v>
      </c>
      <c r="C852" s="179" t="s">
        <v>1812</v>
      </c>
      <c r="D852" s="215" t="s">
        <v>2082</v>
      </c>
      <c r="E852" s="321">
        <v>13</v>
      </c>
      <c r="F852" s="319">
        <v>31.411764705882355</v>
      </c>
      <c r="G852" s="198" t="s">
        <v>8444</v>
      </c>
      <c r="H852" s="201">
        <v>0</v>
      </c>
      <c r="I852" s="200">
        <v>41578</v>
      </c>
      <c r="J852" s="319">
        <f t="shared" si="14"/>
        <v>8.7000000000000028</v>
      </c>
      <c r="K852" s="198">
        <v>15.95</v>
      </c>
      <c r="L852" s="198"/>
      <c r="M852" s="198" t="s">
        <v>2395</v>
      </c>
      <c r="N852" s="198"/>
      <c r="O852" s="198"/>
      <c r="P852" s="198"/>
      <c r="Q852" s="169"/>
      <c r="R852" s="169"/>
      <c r="S852" s="169"/>
      <c r="T852" s="169"/>
      <c r="U852" s="170"/>
    </row>
    <row r="853" spans="1:21" ht="20.100000000000001" customHeight="1">
      <c r="A853" s="201" t="s">
        <v>2084</v>
      </c>
      <c r="B853" s="183">
        <v>852669049971</v>
      </c>
      <c r="C853" s="179" t="s">
        <v>1813</v>
      </c>
      <c r="D853" s="215" t="s">
        <v>2082</v>
      </c>
      <c r="E853" s="321">
        <v>17</v>
      </c>
      <c r="F853" s="319">
        <v>36.117647058823529</v>
      </c>
      <c r="G853" s="198" t="s">
        <v>8444</v>
      </c>
      <c r="H853" s="201">
        <v>0</v>
      </c>
      <c r="I853" s="200">
        <v>41578</v>
      </c>
      <c r="J853" s="319">
        <f t="shared" si="14"/>
        <v>8.6999999999999993</v>
      </c>
      <c r="K853" s="198">
        <v>15.95</v>
      </c>
      <c r="L853" s="198"/>
      <c r="M853" s="198" t="s">
        <v>2395</v>
      </c>
      <c r="N853" s="198"/>
      <c r="O853" s="198"/>
      <c r="P853" s="198"/>
      <c r="Q853" s="169"/>
      <c r="R853" s="169"/>
      <c r="S853" s="169"/>
      <c r="T853" s="169"/>
      <c r="U853" s="170"/>
    </row>
    <row r="854" spans="1:21" ht="20.100000000000001" customHeight="1">
      <c r="A854" s="201" t="s">
        <v>2085</v>
      </c>
      <c r="B854" s="183">
        <v>852669049988</v>
      </c>
      <c r="C854" s="179" t="s">
        <v>1814</v>
      </c>
      <c r="D854" s="215" t="s">
        <v>2082</v>
      </c>
      <c r="E854" s="198"/>
      <c r="F854" s="319">
        <v>56.99</v>
      </c>
      <c r="G854" s="198" t="s">
        <v>8444</v>
      </c>
      <c r="H854" s="201">
        <v>0</v>
      </c>
      <c r="I854" s="200">
        <v>41578</v>
      </c>
      <c r="J854" s="319">
        <f t="shared" si="14"/>
        <v>43.441499999999998</v>
      </c>
      <c r="K854" s="198"/>
      <c r="L854" s="198"/>
      <c r="M854" s="198" t="s">
        <v>2395</v>
      </c>
      <c r="N854" s="198"/>
      <c r="O854" s="198"/>
      <c r="P854" s="198"/>
      <c r="Q854" s="169"/>
      <c r="R854" s="169"/>
      <c r="S854" s="169"/>
      <c r="T854" s="169"/>
      <c r="U854" s="170"/>
    </row>
    <row r="855" spans="1:21" ht="20.100000000000001" customHeight="1">
      <c r="A855" s="201" t="s">
        <v>2086</v>
      </c>
      <c r="B855" s="183">
        <v>852669049995</v>
      </c>
      <c r="C855" s="179" t="s">
        <v>1815</v>
      </c>
      <c r="D855" s="215" t="s">
        <v>2082</v>
      </c>
      <c r="E855" s="321">
        <v>6</v>
      </c>
      <c r="F855" s="319">
        <v>36.117647058823529</v>
      </c>
      <c r="G855" s="198" t="s">
        <v>8444</v>
      </c>
      <c r="H855" s="201">
        <v>0</v>
      </c>
      <c r="I855" s="200">
        <v>41578</v>
      </c>
      <c r="J855" s="319">
        <f t="shared" si="14"/>
        <v>19.7</v>
      </c>
      <c r="K855" s="198">
        <v>15.95</v>
      </c>
      <c r="L855" s="198"/>
      <c r="M855" s="198" t="s">
        <v>2395</v>
      </c>
      <c r="N855" s="198"/>
      <c r="O855" s="198"/>
      <c r="P855" s="198"/>
      <c r="Q855" s="169"/>
      <c r="R855" s="169"/>
      <c r="S855" s="169"/>
      <c r="T855" s="169"/>
      <c r="U855" s="170"/>
    </row>
    <row r="856" spans="1:21" ht="20.100000000000001" customHeight="1">
      <c r="A856" s="201">
        <v>20076</v>
      </c>
      <c r="B856" s="183"/>
      <c r="C856" s="179" t="s">
        <v>1816</v>
      </c>
      <c r="D856" s="215" t="s">
        <v>2087</v>
      </c>
      <c r="E856" s="198"/>
      <c r="F856" s="319" t="s">
        <v>17578</v>
      </c>
      <c r="G856" s="198" t="s">
        <v>8444</v>
      </c>
      <c r="H856" s="201">
        <v>0</v>
      </c>
      <c r="I856" s="200">
        <v>41578</v>
      </c>
      <c r="J856" s="319" t="e">
        <f t="shared" si="14"/>
        <v>#VALUE!</v>
      </c>
      <c r="K856" s="198"/>
      <c r="L856" s="198"/>
      <c r="M856" s="198" t="s">
        <v>2395</v>
      </c>
      <c r="N856" s="198"/>
      <c r="O856" s="198"/>
      <c r="P856" s="198"/>
      <c r="Q856" s="169"/>
      <c r="R856" s="169"/>
      <c r="S856" s="169"/>
      <c r="T856" s="169"/>
      <c r="U856" s="170"/>
    </row>
    <row r="857" spans="1:21" ht="20.100000000000001" customHeight="1">
      <c r="A857" s="201" t="s">
        <v>2088</v>
      </c>
      <c r="B857" s="183">
        <v>852669050007</v>
      </c>
      <c r="C857" s="179" t="s">
        <v>1817</v>
      </c>
      <c r="D857" s="215" t="s">
        <v>2087</v>
      </c>
      <c r="E857" s="321">
        <v>9</v>
      </c>
      <c r="F857" s="319">
        <v>22</v>
      </c>
      <c r="G857" s="198" t="s">
        <v>8444</v>
      </c>
      <c r="H857" s="201">
        <v>0</v>
      </c>
      <c r="I857" s="200">
        <v>41578</v>
      </c>
      <c r="J857" s="319">
        <f t="shared" si="14"/>
        <v>4.6999999999999993</v>
      </c>
      <c r="K857" s="198">
        <v>15.95</v>
      </c>
      <c r="L857" s="198"/>
      <c r="M857" s="198" t="s">
        <v>2395</v>
      </c>
      <c r="N857" s="198"/>
      <c r="O857" s="198"/>
      <c r="P857" s="198"/>
      <c r="Q857" s="169"/>
      <c r="R857" s="169"/>
      <c r="S857" s="169"/>
      <c r="T857" s="169"/>
      <c r="U857" s="170"/>
    </row>
    <row r="858" spans="1:21" ht="20.100000000000001" customHeight="1">
      <c r="A858" s="201" t="s">
        <v>2089</v>
      </c>
      <c r="B858" s="183">
        <v>852669050014</v>
      </c>
      <c r="C858" s="179" t="s">
        <v>1818</v>
      </c>
      <c r="D858" s="215" t="s">
        <v>2087</v>
      </c>
      <c r="E858" s="198"/>
      <c r="F858" s="319">
        <v>48.99</v>
      </c>
      <c r="G858" s="198" t="s">
        <v>8444</v>
      </c>
      <c r="H858" s="201">
        <v>0</v>
      </c>
      <c r="I858" s="200">
        <v>41578</v>
      </c>
      <c r="J858" s="319">
        <f t="shared" si="14"/>
        <v>36.641500000000001</v>
      </c>
      <c r="K858" s="198"/>
      <c r="L858" s="198"/>
      <c r="M858" s="198" t="s">
        <v>2395</v>
      </c>
      <c r="N858" s="198"/>
      <c r="O858" s="198"/>
      <c r="P858" s="198"/>
      <c r="Q858" s="169"/>
      <c r="R858" s="169"/>
      <c r="S858" s="169"/>
      <c r="T858" s="169"/>
      <c r="U858" s="170"/>
    </row>
    <row r="859" spans="1:21" ht="20.100000000000001" customHeight="1">
      <c r="A859" s="201">
        <v>20181</v>
      </c>
      <c r="B859" s="183"/>
      <c r="C859" s="179" t="s">
        <v>1819</v>
      </c>
      <c r="D859" s="215" t="s">
        <v>5573</v>
      </c>
      <c r="E859" s="198"/>
      <c r="F859" s="319" t="s">
        <v>17578</v>
      </c>
      <c r="G859" s="198" t="s">
        <v>8444</v>
      </c>
      <c r="H859" s="201">
        <v>0</v>
      </c>
      <c r="I859" s="200">
        <v>41666</v>
      </c>
      <c r="J859" s="319" t="e">
        <f t="shared" si="14"/>
        <v>#VALUE!</v>
      </c>
      <c r="K859" s="198"/>
      <c r="L859" s="198"/>
      <c r="M859" s="198" t="s">
        <v>2395</v>
      </c>
      <c r="N859" s="198"/>
      <c r="O859" s="198"/>
      <c r="P859" s="198"/>
      <c r="Q859" s="169"/>
      <c r="R859" s="169"/>
      <c r="S859" s="169"/>
      <c r="T859" s="169"/>
      <c r="U859" s="170"/>
    </row>
    <row r="860" spans="1:21" ht="20.100000000000001" customHeight="1">
      <c r="A860" s="201" t="s">
        <v>2091</v>
      </c>
      <c r="B860" s="183">
        <v>852669050021</v>
      </c>
      <c r="C860" s="179" t="s">
        <v>1820</v>
      </c>
      <c r="D860" s="215" t="s">
        <v>2090</v>
      </c>
      <c r="E860" s="321">
        <v>10</v>
      </c>
      <c r="F860" s="319">
        <v>23.176470588235293</v>
      </c>
      <c r="G860" s="198" t="s">
        <v>8444</v>
      </c>
      <c r="H860" s="201">
        <v>0</v>
      </c>
      <c r="I860" s="200">
        <v>41578</v>
      </c>
      <c r="J860" s="319">
        <f t="shared" si="14"/>
        <v>4.6999999999999993</v>
      </c>
      <c r="K860" s="198">
        <v>15.95</v>
      </c>
      <c r="L860" s="198"/>
      <c r="M860" s="198" t="s">
        <v>2395</v>
      </c>
      <c r="N860" s="198"/>
      <c r="O860" s="198"/>
      <c r="P860" s="198"/>
      <c r="Q860" s="169"/>
      <c r="R860" s="169"/>
      <c r="S860" s="169"/>
      <c r="T860" s="169"/>
      <c r="U860" s="170"/>
    </row>
    <row r="861" spans="1:21" ht="20.100000000000001" customHeight="1">
      <c r="A861" s="201" t="s">
        <v>2092</v>
      </c>
      <c r="B861" s="183">
        <v>852669050038</v>
      </c>
      <c r="C861" s="179" t="s">
        <v>1821</v>
      </c>
      <c r="D861" s="215" t="s">
        <v>2090</v>
      </c>
      <c r="E861" s="198">
        <v>10</v>
      </c>
      <c r="F861" s="319">
        <v>23.176470588235293</v>
      </c>
      <c r="G861" s="198" t="s">
        <v>8444</v>
      </c>
      <c r="H861" s="201">
        <v>0</v>
      </c>
      <c r="I861" s="200">
        <v>41578</v>
      </c>
      <c r="J861" s="319">
        <f t="shared" si="14"/>
        <v>4.6999999999999993</v>
      </c>
      <c r="K861" s="198">
        <v>17.59</v>
      </c>
      <c r="L861" s="198"/>
      <c r="M861" s="198" t="s">
        <v>2395</v>
      </c>
      <c r="N861" s="198"/>
      <c r="O861" s="198"/>
      <c r="P861" s="198"/>
      <c r="Q861" s="169"/>
      <c r="R861" s="169"/>
      <c r="S861" s="169"/>
      <c r="T861" s="169"/>
      <c r="U861" s="170"/>
    </row>
    <row r="862" spans="1:21" ht="20.100000000000001" customHeight="1">
      <c r="A862" s="201" t="s">
        <v>2093</v>
      </c>
      <c r="B862" s="183">
        <v>852669050052</v>
      </c>
      <c r="C862" s="179" t="s">
        <v>1822</v>
      </c>
      <c r="D862" s="215" t="s">
        <v>2090</v>
      </c>
      <c r="E862" s="321">
        <v>10</v>
      </c>
      <c r="F862" s="319">
        <v>23.176470588235293</v>
      </c>
      <c r="G862" s="198" t="s">
        <v>8444</v>
      </c>
      <c r="H862" s="201">
        <v>0</v>
      </c>
      <c r="I862" s="200">
        <v>41578</v>
      </c>
      <c r="J862" s="319">
        <f t="shared" si="14"/>
        <v>4.6999999999999993</v>
      </c>
      <c r="K862" s="198">
        <v>15.95</v>
      </c>
      <c r="L862" s="198"/>
      <c r="M862" s="198" t="s">
        <v>2395</v>
      </c>
      <c r="N862" s="198"/>
      <c r="O862" s="198"/>
      <c r="P862" s="198"/>
      <c r="Q862" s="169"/>
      <c r="R862" s="169"/>
      <c r="S862" s="169"/>
      <c r="T862" s="169"/>
      <c r="U862" s="170"/>
    </row>
    <row r="863" spans="1:21" ht="20.100000000000001" customHeight="1">
      <c r="A863" s="201" t="s">
        <v>2094</v>
      </c>
      <c r="B863" s="183">
        <v>852669050069</v>
      </c>
      <c r="C863" s="179" t="s">
        <v>1823</v>
      </c>
      <c r="D863" s="215" t="s">
        <v>2090</v>
      </c>
      <c r="E863" s="321">
        <v>10</v>
      </c>
      <c r="F863" s="319">
        <v>23.176470588235293</v>
      </c>
      <c r="G863" s="198" t="s">
        <v>8444</v>
      </c>
      <c r="H863" s="201">
        <v>0</v>
      </c>
      <c r="I863" s="200">
        <v>41578</v>
      </c>
      <c r="J863" s="319">
        <f t="shared" si="14"/>
        <v>4.6999999999999993</v>
      </c>
      <c r="K863" s="198">
        <v>15.95</v>
      </c>
      <c r="L863" s="198"/>
      <c r="M863" s="198" t="s">
        <v>2395</v>
      </c>
      <c r="N863" s="198"/>
      <c r="O863" s="198"/>
      <c r="P863" s="198"/>
      <c r="Q863" s="169"/>
      <c r="R863" s="169"/>
      <c r="S863" s="169"/>
      <c r="T863" s="169"/>
      <c r="U863" s="170"/>
    </row>
    <row r="864" spans="1:21" ht="20.100000000000001" customHeight="1">
      <c r="A864" s="201" t="s">
        <v>2095</v>
      </c>
      <c r="B864" s="183">
        <v>852669050076</v>
      </c>
      <c r="C864" s="179" t="s">
        <v>1824</v>
      </c>
      <c r="D864" s="215" t="s">
        <v>2090</v>
      </c>
      <c r="E864" s="321">
        <v>10</v>
      </c>
      <c r="F864" s="319">
        <v>23.176470588235293</v>
      </c>
      <c r="G864" s="198" t="s">
        <v>8444</v>
      </c>
      <c r="H864" s="201">
        <v>0</v>
      </c>
      <c r="I864" s="200">
        <v>41578</v>
      </c>
      <c r="J864" s="319">
        <f t="shared" si="14"/>
        <v>4.6999999999999993</v>
      </c>
      <c r="K864" s="198">
        <v>15.95</v>
      </c>
      <c r="L864" s="198"/>
      <c r="M864" s="198" t="s">
        <v>2395</v>
      </c>
      <c r="N864" s="198"/>
      <c r="O864" s="198"/>
      <c r="P864" s="198"/>
      <c r="Q864" s="169"/>
      <c r="R864" s="169"/>
      <c r="S864" s="169"/>
      <c r="T864" s="169"/>
      <c r="U864" s="170"/>
    </row>
    <row r="865" spans="1:21" ht="20.100000000000001" customHeight="1">
      <c r="A865" s="201" t="s">
        <v>2096</v>
      </c>
      <c r="B865" s="183">
        <v>852669050083</v>
      </c>
      <c r="C865" s="179" t="s">
        <v>1825</v>
      </c>
      <c r="D865" s="215" t="s">
        <v>2090</v>
      </c>
      <c r="E865" s="321">
        <v>10</v>
      </c>
      <c r="F865" s="319">
        <v>23.176470588235293</v>
      </c>
      <c r="G865" s="198" t="s">
        <v>8444</v>
      </c>
      <c r="H865" s="201">
        <v>0</v>
      </c>
      <c r="I865" s="200">
        <v>41578</v>
      </c>
      <c r="J865" s="319">
        <f t="shared" si="14"/>
        <v>4.6999999999999993</v>
      </c>
      <c r="K865" s="198">
        <v>15.95</v>
      </c>
      <c r="L865" s="198"/>
      <c r="M865" s="198" t="s">
        <v>2395</v>
      </c>
      <c r="N865" s="198"/>
      <c r="O865" s="198"/>
      <c r="P865" s="198"/>
      <c r="Q865" s="169"/>
      <c r="R865" s="169"/>
      <c r="S865" s="169"/>
      <c r="T865" s="169"/>
      <c r="U865" s="170"/>
    </row>
    <row r="866" spans="1:21" ht="20.100000000000001" customHeight="1">
      <c r="A866" s="201" t="s">
        <v>2097</v>
      </c>
      <c r="B866" s="183">
        <v>852669050090</v>
      </c>
      <c r="C866" s="179" t="s">
        <v>1826</v>
      </c>
      <c r="D866" s="215" t="s">
        <v>2090</v>
      </c>
      <c r="E866" s="321">
        <v>3</v>
      </c>
      <c r="F866" s="319">
        <v>23.176470588235293</v>
      </c>
      <c r="G866" s="198" t="s">
        <v>8444</v>
      </c>
      <c r="H866" s="201">
        <v>0</v>
      </c>
      <c r="I866" s="200">
        <v>41578</v>
      </c>
      <c r="J866" s="319">
        <f t="shared" si="14"/>
        <v>11.7</v>
      </c>
      <c r="K866" s="198">
        <v>15.95</v>
      </c>
      <c r="L866" s="198"/>
      <c r="M866" s="198" t="s">
        <v>2395</v>
      </c>
      <c r="N866" s="198"/>
      <c r="O866" s="198"/>
      <c r="P866" s="198"/>
      <c r="Q866" s="169"/>
      <c r="R866" s="169"/>
      <c r="S866" s="169"/>
      <c r="T866" s="169"/>
      <c r="U866" s="170"/>
    </row>
    <row r="867" spans="1:21" ht="20.100000000000001" customHeight="1">
      <c r="A867" s="201">
        <v>20082</v>
      </c>
      <c r="B867" s="183"/>
      <c r="C867" s="179" t="s">
        <v>1827</v>
      </c>
      <c r="D867" s="215" t="s">
        <v>2113</v>
      </c>
      <c r="E867" s="198"/>
      <c r="F867" s="319" t="s">
        <v>17578</v>
      </c>
      <c r="G867" s="198" t="s">
        <v>8444</v>
      </c>
      <c r="H867" s="201">
        <v>0</v>
      </c>
      <c r="I867" s="200">
        <v>41578</v>
      </c>
      <c r="J867" s="319" t="e">
        <f t="shared" si="14"/>
        <v>#VALUE!</v>
      </c>
      <c r="K867" s="198"/>
      <c r="L867" s="198"/>
      <c r="M867" s="198" t="s">
        <v>2395</v>
      </c>
      <c r="N867" s="198"/>
      <c r="O867" s="198"/>
      <c r="P867" s="198"/>
      <c r="Q867" s="169"/>
      <c r="R867" s="169"/>
      <c r="S867" s="169"/>
      <c r="T867" s="169"/>
      <c r="U867" s="170"/>
    </row>
    <row r="868" spans="1:21" ht="20.100000000000001" customHeight="1">
      <c r="A868" s="201" t="s">
        <v>2099</v>
      </c>
      <c r="B868" s="183">
        <v>852669050106</v>
      </c>
      <c r="C868" s="179" t="s">
        <v>1828</v>
      </c>
      <c r="D868" s="215" t="s">
        <v>2098</v>
      </c>
      <c r="E868" s="321">
        <v>6</v>
      </c>
      <c r="F868" s="319">
        <v>37.294117647058826</v>
      </c>
      <c r="G868" s="198" t="s">
        <v>8444</v>
      </c>
      <c r="H868" s="201">
        <v>0</v>
      </c>
      <c r="I868" s="200">
        <v>41578</v>
      </c>
      <c r="J868" s="319">
        <f t="shared" si="14"/>
        <v>20.700000000000003</v>
      </c>
      <c r="K868" s="198">
        <v>24.99</v>
      </c>
      <c r="L868" s="198"/>
      <c r="M868" s="198" t="s">
        <v>2395</v>
      </c>
      <c r="N868" s="198"/>
      <c r="O868" s="198"/>
      <c r="P868" s="198"/>
      <c r="Q868" s="169"/>
      <c r="R868" s="169"/>
      <c r="S868" s="169"/>
      <c r="T868" s="169"/>
      <c r="U868" s="170"/>
    </row>
    <row r="869" spans="1:21" ht="20.100000000000001" customHeight="1">
      <c r="A869" s="201" t="s">
        <v>2100</v>
      </c>
      <c r="B869" s="183">
        <v>852669050113</v>
      </c>
      <c r="C869" s="179" t="s">
        <v>1829</v>
      </c>
      <c r="D869" s="215" t="s">
        <v>2098</v>
      </c>
      <c r="E869" s="324">
        <v>4</v>
      </c>
      <c r="F869" s="319">
        <v>37.294117647058826</v>
      </c>
      <c r="G869" s="198" t="s">
        <v>8444</v>
      </c>
      <c r="H869" s="199">
        <v>4</v>
      </c>
      <c r="I869" s="200">
        <v>41578</v>
      </c>
      <c r="J869" s="319">
        <f t="shared" si="14"/>
        <v>22.700000000000003</v>
      </c>
      <c r="K869" s="198">
        <v>24.99</v>
      </c>
      <c r="L869" s="198"/>
      <c r="M869" s="198" t="s">
        <v>2395</v>
      </c>
      <c r="N869" s="198"/>
      <c r="O869" s="198"/>
      <c r="P869" s="198"/>
      <c r="Q869" s="169"/>
      <c r="R869" s="169"/>
      <c r="S869" s="169"/>
      <c r="T869" s="169"/>
      <c r="U869" s="170"/>
    </row>
    <row r="870" spans="1:21" ht="20.100000000000001" customHeight="1">
      <c r="A870" s="201" t="s">
        <v>2101</v>
      </c>
      <c r="B870" s="183">
        <v>852669050137</v>
      </c>
      <c r="C870" s="179" t="s">
        <v>1830</v>
      </c>
      <c r="D870" s="215" t="s">
        <v>2098</v>
      </c>
      <c r="E870" s="321">
        <v>6</v>
      </c>
      <c r="F870" s="319">
        <v>37.294117647058826</v>
      </c>
      <c r="G870" s="198" t="s">
        <v>8444</v>
      </c>
      <c r="H870" s="201">
        <v>0</v>
      </c>
      <c r="I870" s="200">
        <v>41578</v>
      </c>
      <c r="J870" s="319">
        <f t="shared" si="14"/>
        <v>20.700000000000003</v>
      </c>
      <c r="K870" s="198">
        <v>24.99</v>
      </c>
      <c r="L870" s="198"/>
      <c r="M870" s="198" t="s">
        <v>2395</v>
      </c>
      <c r="N870" s="198"/>
      <c r="O870" s="198"/>
      <c r="P870" s="198"/>
      <c r="Q870" s="169"/>
      <c r="R870" s="169"/>
      <c r="S870" s="169"/>
      <c r="T870" s="169"/>
      <c r="U870" s="170"/>
    </row>
    <row r="871" spans="1:21" ht="20.100000000000001" customHeight="1">
      <c r="A871" s="201">
        <v>20079</v>
      </c>
      <c r="B871" s="183"/>
      <c r="C871" s="179" t="s">
        <v>1831</v>
      </c>
      <c r="D871" s="215" t="s">
        <v>2102</v>
      </c>
      <c r="E871" s="198"/>
      <c r="F871" s="319" t="s">
        <v>17578</v>
      </c>
      <c r="G871" s="198" t="s">
        <v>8444</v>
      </c>
      <c r="H871" s="201">
        <v>0</v>
      </c>
      <c r="I871" s="200">
        <v>41578</v>
      </c>
      <c r="J871" s="319" t="e">
        <f t="shared" si="14"/>
        <v>#VALUE!</v>
      </c>
      <c r="K871" s="198"/>
      <c r="L871" s="198"/>
      <c r="M871" s="198" t="s">
        <v>2395</v>
      </c>
      <c r="N871" s="198"/>
      <c r="O871" s="198"/>
      <c r="P871" s="198"/>
      <c r="Q871" s="169"/>
      <c r="R871" s="169"/>
      <c r="S871" s="169"/>
      <c r="T871" s="169"/>
      <c r="U871" s="170"/>
    </row>
    <row r="872" spans="1:21" ht="20.100000000000001" customHeight="1">
      <c r="A872" s="201" t="s">
        <v>2103</v>
      </c>
      <c r="B872" s="183">
        <v>852669050144</v>
      </c>
      <c r="C872" s="179" t="s">
        <v>1832</v>
      </c>
      <c r="D872" s="215" t="s">
        <v>2102</v>
      </c>
      <c r="E872" s="321">
        <v>10</v>
      </c>
      <c r="F872" s="319">
        <v>23.176470588235293</v>
      </c>
      <c r="G872" s="198" t="s">
        <v>8444</v>
      </c>
      <c r="H872" s="201">
        <v>0</v>
      </c>
      <c r="I872" s="200">
        <v>41578</v>
      </c>
      <c r="J872" s="319">
        <f t="shared" si="14"/>
        <v>4.6999999999999993</v>
      </c>
      <c r="K872" s="198">
        <v>14.99</v>
      </c>
      <c r="L872" s="198"/>
      <c r="M872" s="198" t="s">
        <v>2395</v>
      </c>
      <c r="N872" s="198"/>
      <c r="O872" s="198"/>
      <c r="P872" s="198"/>
      <c r="Q872" s="169"/>
      <c r="R872" s="169"/>
      <c r="S872" s="169"/>
      <c r="T872" s="169"/>
      <c r="U872" s="170"/>
    </row>
    <row r="873" spans="1:21" ht="20.100000000000001" customHeight="1">
      <c r="A873" s="201" t="s">
        <v>2104</v>
      </c>
      <c r="B873" s="183">
        <v>852669050151</v>
      </c>
      <c r="C873" s="179" t="s">
        <v>1833</v>
      </c>
      <c r="D873" s="215" t="s">
        <v>2102</v>
      </c>
      <c r="E873" s="198"/>
      <c r="F873" s="319">
        <v>16.990000000000002</v>
      </c>
      <c r="G873" s="198" t="s">
        <v>8444</v>
      </c>
      <c r="H873" s="201">
        <v>0</v>
      </c>
      <c r="I873" s="200">
        <v>41578</v>
      </c>
      <c r="J873" s="319">
        <f t="shared" si="14"/>
        <v>9.4415000000000013</v>
      </c>
      <c r="K873" s="198"/>
      <c r="L873" s="198"/>
      <c r="M873" s="198" t="s">
        <v>2395</v>
      </c>
      <c r="N873" s="198"/>
      <c r="O873" s="198"/>
      <c r="P873" s="198"/>
      <c r="Q873" s="169"/>
      <c r="R873" s="169"/>
      <c r="S873" s="169"/>
      <c r="T873" s="169"/>
      <c r="U873" s="170"/>
    </row>
    <row r="874" spans="1:21" ht="20.100000000000001" customHeight="1">
      <c r="A874" s="201" t="s">
        <v>2105</v>
      </c>
      <c r="B874" s="183">
        <v>852669050168</v>
      </c>
      <c r="C874" s="179" t="s">
        <v>1834</v>
      </c>
      <c r="D874" s="215" t="s">
        <v>2102</v>
      </c>
      <c r="E874" s="321">
        <v>2.5</v>
      </c>
      <c r="F874" s="319">
        <v>13.89</v>
      </c>
      <c r="G874" s="198" t="s">
        <v>8444</v>
      </c>
      <c r="H874" s="201">
        <v>0</v>
      </c>
      <c r="I874" s="200">
        <v>41578</v>
      </c>
      <c r="J874" s="319">
        <f t="shared" si="14"/>
        <v>4.3064999999999998</v>
      </c>
      <c r="K874" s="198">
        <v>8.8235294117647065</v>
      </c>
      <c r="L874" s="198"/>
      <c r="M874" s="198" t="s">
        <v>2395</v>
      </c>
      <c r="N874" s="198"/>
      <c r="O874" s="198"/>
      <c r="P874" s="198"/>
      <c r="Q874" s="169"/>
      <c r="R874" s="169"/>
      <c r="S874" s="169"/>
      <c r="T874" s="169"/>
      <c r="U874" s="170"/>
    </row>
    <row r="875" spans="1:21" ht="20.100000000000001" customHeight="1">
      <c r="A875" s="201">
        <v>20149</v>
      </c>
      <c r="B875" s="183"/>
      <c r="C875" s="179" t="s">
        <v>1835</v>
      </c>
      <c r="D875" s="215" t="s">
        <v>5573</v>
      </c>
      <c r="E875" s="198"/>
      <c r="F875" s="319" t="s">
        <v>17578</v>
      </c>
      <c r="G875" s="198" t="s">
        <v>8444</v>
      </c>
      <c r="H875" s="201">
        <v>0</v>
      </c>
      <c r="I875" s="200">
        <v>41666</v>
      </c>
      <c r="J875" s="319" t="e">
        <f t="shared" si="14"/>
        <v>#VALUE!</v>
      </c>
      <c r="K875" s="198"/>
      <c r="L875" s="198"/>
      <c r="M875" s="198" t="s">
        <v>2395</v>
      </c>
      <c r="N875" s="198"/>
      <c r="O875" s="198"/>
      <c r="P875" s="198"/>
      <c r="Q875" s="169"/>
      <c r="R875" s="169"/>
      <c r="S875" s="169"/>
      <c r="T875" s="169"/>
      <c r="U875" s="170"/>
    </row>
    <row r="876" spans="1:21" ht="20.100000000000001" customHeight="1">
      <c r="A876" s="201" t="s">
        <v>2107</v>
      </c>
      <c r="B876" s="183">
        <v>852669050175</v>
      </c>
      <c r="C876" s="179" t="s">
        <v>1836</v>
      </c>
      <c r="D876" s="215" t="s">
        <v>2106</v>
      </c>
      <c r="E876" s="198"/>
      <c r="F876" s="319">
        <v>23.99</v>
      </c>
      <c r="G876" s="198" t="s">
        <v>8444</v>
      </c>
      <c r="H876" s="201">
        <v>0</v>
      </c>
      <c r="I876" s="200">
        <v>41578</v>
      </c>
      <c r="J876" s="319">
        <f t="shared" si="14"/>
        <v>15.391499999999997</v>
      </c>
      <c r="K876" s="198"/>
      <c r="L876" s="198"/>
      <c r="M876" s="198" t="s">
        <v>2395</v>
      </c>
      <c r="N876" s="198"/>
      <c r="O876" s="198"/>
      <c r="P876" s="198"/>
      <c r="Q876" s="169"/>
      <c r="R876" s="169"/>
      <c r="S876" s="169"/>
      <c r="T876" s="169"/>
      <c r="U876" s="170"/>
    </row>
    <row r="877" spans="1:21" ht="20.100000000000001" customHeight="1">
      <c r="A877" s="201" t="s">
        <v>2108</v>
      </c>
      <c r="B877" s="183">
        <v>852669050182</v>
      </c>
      <c r="C877" s="179" t="s">
        <v>1837</v>
      </c>
      <c r="D877" s="215" t="s">
        <v>2106</v>
      </c>
      <c r="E877" s="198"/>
      <c r="F877" s="319">
        <v>23.99</v>
      </c>
      <c r="G877" s="198" t="s">
        <v>8444</v>
      </c>
      <c r="H877" s="201">
        <v>0</v>
      </c>
      <c r="I877" s="200">
        <v>41578</v>
      </c>
      <c r="J877" s="319">
        <f t="shared" si="14"/>
        <v>15.391499999999997</v>
      </c>
      <c r="K877" s="198"/>
      <c r="L877" s="198"/>
      <c r="M877" s="198" t="s">
        <v>2395</v>
      </c>
      <c r="N877" s="198"/>
      <c r="O877" s="198"/>
      <c r="P877" s="198"/>
      <c r="Q877" s="169"/>
      <c r="R877" s="169"/>
      <c r="S877" s="169"/>
      <c r="T877" s="169"/>
      <c r="U877" s="170"/>
    </row>
    <row r="878" spans="1:21" ht="20.100000000000001" customHeight="1">
      <c r="A878" s="201" t="s">
        <v>2109</v>
      </c>
      <c r="B878" s="183">
        <v>852669050199</v>
      </c>
      <c r="C878" s="179" t="s">
        <v>1838</v>
      </c>
      <c r="D878" s="215" t="s">
        <v>2106</v>
      </c>
      <c r="E878" s="198"/>
      <c r="F878" s="319">
        <v>23.99</v>
      </c>
      <c r="G878" s="198" t="s">
        <v>8444</v>
      </c>
      <c r="H878" s="201">
        <v>0</v>
      </c>
      <c r="I878" s="200">
        <v>41578</v>
      </c>
      <c r="J878" s="319">
        <f t="shared" si="14"/>
        <v>15.391499999999997</v>
      </c>
      <c r="K878" s="198"/>
      <c r="L878" s="198"/>
      <c r="M878" s="198" t="s">
        <v>2395</v>
      </c>
      <c r="N878" s="198"/>
      <c r="O878" s="198"/>
      <c r="P878" s="198"/>
      <c r="Q878" s="169"/>
      <c r="R878" s="169"/>
      <c r="S878" s="169"/>
      <c r="T878" s="169"/>
      <c r="U878" s="170"/>
    </row>
    <row r="879" spans="1:21" ht="20.100000000000001" customHeight="1">
      <c r="A879" s="201" t="s">
        <v>2110</v>
      </c>
      <c r="B879" s="183">
        <v>852669050205</v>
      </c>
      <c r="C879" s="179" t="s">
        <v>1839</v>
      </c>
      <c r="D879" s="215" t="s">
        <v>2106</v>
      </c>
      <c r="E879" s="321">
        <v>5</v>
      </c>
      <c r="F879" s="319">
        <v>17.95</v>
      </c>
      <c r="G879" s="198" t="s">
        <v>8444</v>
      </c>
      <c r="H879" s="201">
        <v>0</v>
      </c>
      <c r="I879" s="200">
        <v>41578</v>
      </c>
      <c r="J879" s="319">
        <f t="shared" si="14"/>
        <v>5.2574999999999985</v>
      </c>
      <c r="K879" s="198"/>
      <c r="L879" s="198"/>
      <c r="M879" s="198" t="s">
        <v>2395</v>
      </c>
      <c r="N879" s="198"/>
      <c r="O879" s="198"/>
      <c r="P879" s="198"/>
      <c r="Q879" s="169"/>
      <c r="R879" s="169"/>
      <c r="S879" s="169"/>
      <c r="T879" s="169"/>
      <c r="U879" s="170"/>
    </row>
    <row r="880" spans="1:21" ht="20.100000000000001" customHeight="1">
      <c r="A880" s="201" t="s">
        <v>2111</v>
      </c>
      <c r="B880" s="183">
        <v>852669050212</v>
      </c>
      <c r="C880" s="179" t="s">
        <v>1840</v>
      </c>
      <c r="D880" s="215" t="s">
        <v>2106</v>
      </c>
      <c r="E880" s="198"/>
      <c r="F880" s="319">
        <v>23.99</v>
      </c>
      <c r="G880" s="198" t="s">
        <v>8444</v>
      </c>
      <c r="H880" s="201">
        <v>0</v>
      </c>
      <c r="I880" s="200">
        <v>41578</v>
      </c>
      <c r="J880" s="319">
        <f t="shared" si="14"/>
        <v>15.391499999999997</v>
      </c>
      <c r="K880" s="198"/>
      <c r="L880" s="198"/>
      <c r="M880" s="198" t="s">
        <v>2395</v>
      </c>
      <c r="N880" s="198"/>
      <c r="O880" s="198"/>
      <c r="P880" s="198"/>
      <c r="Q880" s="169"/>
      <c r="R880" s="169"/>
      <c r="S880" s="169"/>
      <c r="T880" s="169"/>
      <c r="U880" s="170"/>
    </row>
    <row r="881" spans="1:21" ht="20.100000000000001" customHeight="1">
      <c r="A881" s="201" t="s">
        <v>2112</v>
      </c>
      <c r="B881" s="183">
        <v>852669050236</v>
      </c>
      <c r="C881" s="179" t="s">
        <v>1841</v>
      </c>
      <c r="D881" s="215" t="s">
        <v>2106</v>
      </c>
      <c r="E881" s="198"/>
      <c r="F881" s="319">
        <v>23.99</v>
      </c>
      <c r="G881" s="198" t="s">
        <v>8444</v>
      </c>
      <c r="H881" s="201">
        <v>0</v>
      </c>
      <c r="I881" s="200">
        <v>41578</v>
      </c>
      <c r="J881" s="319">
        <f t="shared" si="14"/>
        <v>15.391499999999997</v>
      </c>
      <c r="K881" s="198"/>
      <c r="L881" s="198"/>
      <c r="M881" s="198" t="s">
        <v>2395</v>
      </c>
      <c r="N881" s="198"/>
      <c r="O881" s="198"/>
      <c r="P881" s="198"/>
      <c r="Q881" s="169"/>
      <c r="R881" s="169"/>
      <c r="S881" s="169"/>
      <c r="T881" s="169"/>
      <c r="U881" s="170"/>
    </row>
    <row r="882" spans="1:21" ht="20.100000000000001" customHeight="1">
      <c r="A882" s="201">
        <v>20082</v>
      </c>
      <c r="B882" s="183"/>
      <c r="C882" s="179" t="s">
        <v>1827</v>
      </c>
      <c r="D882" s="215" t="s">
        <v>2113</v>
      </c>
      <c r="E882" s="198"/>
      <c r="F882" s="319" t="s">
        <v>17578</v>
      </c>
      <c r="G882" s="198" t="s">
        <v>8444</v>
      </c>
      <c r="H882" s="201">
        <v>0</v>
      </c>
      <c r="I882" s="200">
        <v>41578</v>
      </c>
      <c r="J882" s="319" t="e">
        <f t="shared" si="14"/>
        <v>#VALUE!</v>
      </c>
      <c r="K882" s="198"/>
      <c r="L882" s="198"/>
      <c r="M882" s="198" t="s">
        <v>2395</v>
      </c>
      <c r="N882" s="198"/>
      <c r="O882" s="198"/>
      <c r="P882" s="198"/>
      <c r="Q882" s="169"/>
      <c r="R882" s="169"/>
      <c r="S882" s="169"/>
      <c r="T882" s="169"/>
      <c r="U882" s="170"/>
    </row>
    <row r="883" spans="1:21" ht="20.100000000000001" customHeight="1">
      <c r="A883" s="201" t="s">
        <v>2114</v>
      </c>
      <c r="B883" s="183">
        <v>852669050274</v>
      </c>
      <c r="C883" s="179" t="s">
        <v>1842</v>
      </c>
      <c r="D883" s="215" t="s">
        <v>2113</v>
      </c>
      <c r="E883" s="321">
        <v>8</v>
      </c>
      <c r="F883" s="319">
        <v>20.823529411764707</v>
      </c>
      <c r="G883" s="198" t="s">
        <v>8444</v>
      </c>
      <c r="H883" s="201">
        <v>0</v>
      </c>
      <c r="I883" s="200">
        <v>41578</v>
      </c>
      <c r="J883" s="319">
        <f t="shared" si="14"/>
        <v>4.6999999999999993</v>
      </c>
      <c r="K883" s="198">
        <v>15.290000000000001</v>
      </c>
      <c r="L883" s="198"/>
      <c r="M883" s="198" t="s">
        <v>2395</v>
      </c>
      <c r="N883" s="198"/>
      <c r="O883" s="198"/>
      <c r="P883" s="198"/>
      <c r="Q883" s="169"/>
      <c r="R883" s="169"/>
      <c r="S883" s="169"/>
      <c r="T883" s="169"/>
      <c r="U883" s="170"/>
    </row>
    <row r="884" spans="1:21" ht="20.100000000000001" customHeight="1">
      <c r="A884" s="201" t="s">
        <v>2115</v>
      </c>
      <c r="B884" s="183">
        <v>852669050281</v>
      </c>
      <c r="C884" s="179" t="s">
        <v>1843</v>
      </c>
      <c r="D884" s="215" t="s">
        <v>2113</v>
      </c>
      <c r="E884" s="321">
        <v>4</v>
      </c>
      <c r="F884" s="319">
        <v>16.95</v>
      </c>
      <c r="G884" s="198" t="s">
        <v>8444</v>
      </c>
      <c r="H884" s="201">
        <v>0</v>
      </c>
      <c r="I884" s="200">
        <v>41578</v>
      </c>
      <c r="J884" s="319">
        <f t="shared" si="14"/>
        <v>5.4074999999999989</v>
      </c>
      <c r="K884" s="198"/>
      <c r="L884" s="198"/>
      <c r="M884" s="198" t="s">
        <v>2395</v>
      </c>
      <c r="N884" s="198"/>
      <c r="O884" s="198"/>
      <c r="P884" s="198"/>
      <c r="Q884" s="169"/>
      <c r="R884" s="169"/>
      <c r="S884" s="169"/>
      <c r="T884" s="169"/>
      <c r="U884" s="170"/>
    </row>
    <row r="885" spans="1:21" ht="20.100000000000001" customHeight="1">
      <c r="A885" s="202" t="s">
        <v>2116</v>
      </c>
      <c r="B885" s="183">
        <v>852669050298</v>
      </c>
      <c r="C885" s="179" t="s">
        <v>1844</v>
      </c>
      <c r="D885" s="215" t="s">
        <v>2113</v>
      </c>
      <c r="E885" s="321">
        <v>3</v>
      </c>
      <c r="F885" s="319">
        <v>16.95</v>
      </c>
      <c r="G885" s="198" t="s">
        <v>8444</v>
      </c>
      <c r="H885" s="201">
        <v>0</v>
      </c>
      <c r="I885" s="200">
        <v>41578</v>
      </c>
      <c r="J885" s="319">
        <f t="shared" si="14"/>
        <v>6.4074999999999989</v>
      </c>
      <c r="K885" s="198"/>
      <c r="L885" s="198"/>
      <c r="M885" s="198" t="s">
        <v>2395</v>
      </c>
      <c r="N885" s="198"/>
      <c r="O885" s="198"/>
      <c r="P885" s="198"/>
      <c r="Q885" s="169"/>
      <c r="R885" s="169"/>
      <c r="S885" s="169"/>
      <c r="T885" s="169"/>
      <c r="U885" s="170"/>
    </row>
    <row r="886" spans="1:21" ht="20.100000000000001" customHeight="1">
      <c r="A886" s="201" t="s">
        <v>2117</v>
      </c>
      <c r="B886" s="183">
        <v>852669050304</v>
      </c>
      <c r="C886" s="179" t="s">
        <v>1845</v>
      </c>
      <c r="D886" s="215" t="s">
        <v>2113</v>
      </c>
      <c r="E886" s="321">
        <v>4</v>
      </c>
      <c r="F886" s="319">
        <v>16.95</v>
      </c>
      <c r="G886" s="198" t="s">
        <v>8444</v>
      </c>
      <c r="H886" s="201">
        <v>0</v>
      </c>
      <c r="I886" s="200">
        <v>41578</v>
      </c>
      <c r="J886" s="319">
        <f t="shared" si="14"/>
        <v>5.4074999999999989</v>
      </c>
      <c r="K886" s="198"/>
      <c r="L886" s="198"/>
      <c r="M886" s="198" t="s">
        <v>2395</v>
      </c>
      <c r="N886" s="198"/>
      <c r="O886" s="198"/>
      <c r="P886" s="198"/>
      <c r="Q886" s="169"/>
      <c r="R886" s="169"/>
      <c r="S886" s="169"/>
      <c r="T886" s="169"/>
      <c r="U886" s="170"/>
    </row>
    <row r="887" spans="1:21" ht="20.100000000000001" customHeight="1">
      <c r="A887" s="201">
        <v>20084</v>
      </c>
      <c r="B887" s="183"/>
      <c r="C887" s="179" t="s">
        <v>1846</v>
      </c>
      <c r="D887" s="215" t="s">
        <v>2118</v>
      </c>
      <c r="E887" s="198"/>
      <c r="F887" s="319" t="s">
        <v>17578</v>
      </c>
      <c r="G887" s="198" t="s">
        <v>8444</v>
      </c>
      <c r="H887" s="201">
        <v>0</v>
      </c>
      <c r="I887" s="200">
        <v>41578</v>
      </c>
      <c r="J887" s="319" t="e">
        <f t="shared" si="14"/>
        <v>#VALUE!</v>
      </c>
      <c r="K887" s="198"/>
      <c r="L887" s="198"/>
      <c r="M887" s="198" t="s">
        <v>2395</v>
      </c>
      <c r="N887" s="198"/>
      <c r="O887" s="198"/>
      <c r="P887" s="198"/>
      <c r="Q887" s="169"/>
      <c r="R887" s="169"/>
      <c r="S887" s="169"/>
      <c r="T887" s="169"/>
      <c r="U887" s="170"/>
    </row>
    <row r="888" spans="1:21" ht="20.100000000000001" customHeight="1">
      <c r="A888" s="201" t="s">
        <v>2119</v>
      </c>
      <c r="B888" s="183">
        <v>852669050335</v>
      </c>
      <c r="C888" s="179" t="s">
        <v>1847</v>
      </c>
      <c r="D888" s="215" t="s">
        <v>2118</v>
      </c>
      <c r="E888" s="321">
        <v>12</v>
      </c>
      <c r="F888" s="319">
        <v>30.235294117647058</v>
      </c>
      <c r="G888" s="198" t="s">
        <v>8444</v>
      </c>
      <c r="H888" s="201">
        <v>0</v>
      </c>
      <c r="I888" s="200">
        <v>41578</v>
      </c>
      <c r="J888" s="319">
        <f t="shared" si="14"/>
        <v>8.6999999999999993</v>
      </c>
      <c r="K888" s="198">
        <v>14.95</v>
      </c>
      <c r="L888" s="198"/>
      <c r="M888" s="198" t="s">
        <v>2395</v>
      </c>
      <c r="N888" s="198"/>
      <c r="O888" s="198"/>
      <c r="P888" s="198"/>
      <c r="Q888" s="169"/>
      <c r="R888" s="169"/>
      <c r="S888" s="169"/>
      <c r="T888" s="169"/>
      <c r="U888" s="170"/>
    </row>
    <row r="889" spans="1:21" ht="20.100000000000001" customHeight="1">
      <c r="A889" s="201" t="s">
        <v>2120</v>
      </c>
      <c r="B889" s="183">
        <v>852669050342</v>
      </c>
      <c r="C889" s="179" t="s">
        <v>1848</v>
      </c>
      <c r="D889" s="215" t="s">
        <v>2118</v>
      </c>
      <c r="E889" s="321">
        <v>12</v>
      </c>
      <c r="F889" s="319">
        <v>30.235294117647058</v>
      </c>
      <c r="G889" s="198" t="s">
        <v>8444</v>
      </c>
      <c r="H889" s="201">
        <v>0</v>
      </c>
      <c r="I889" s="200">
        <v>41578</v>
      </c>
      <c r="J889" s="319">
        <f t="shared" si="14"/>
        <v>8.6999999999999993</v>
      </c>
      <c r="K889" s="198">
        <v>14.95</v>
      </c>
      <c r="L889" s="198"/>
      <c r="M889" s="198" t="s">
        <v>2395</v>
      </c>
      <c r="N889" s="198"/>
      <c r="O889" s="198"/>
      <c r="P889" s="198"/>
      <c r="Q889" s="169"/>
      <c r="R889" s="169"/>
      <c r="S889" s="169"/>
      <c r="T889" s="169"/>
      <c r="U889" s="170"/>
    </row>
    <row r="890" spans="1:21" ht="20.100000000000001" customHeight="1">
      <c r="A890" s="201" t="s">
        <v>2121</v>
      </c>
      <c r="B890" s="183">
        <v>852669050359</v>
      </c>
      <c r="C890" s="179" t="s">
        <v>1849</v>
      </c>
      <c r="D890" s="215" t="s">
        <v>2118</v>
      </c>
      <c r="E890" s="321">
        <v>12</v>
      </c>
      <c r="F890" s="319">
        <v>30.235294117647058</v>
      </c>
      <c r="G890" s="198" t="s">
        <v>8444</v>
      </c>
      <c r="H890" s="201">
        <v>0</v>
      </c>
      <c r="I890" s="200">
        <v>41578</v>
      </c>
      <c r="J890" s="319">
        <f t="shared" si="14"/>
        <v>8.6999999999999993</v>
      </c>
      <c r="K890" s="198">
        <v>14.95</v>
      </c>
      <c r="L890" s="198"/>
      <c r="M890" s="198" t="s">
        <v>2395</v>
      </c>
      <c r="N890" s="198"/>
      <c r="O890" s="198"/>
      <c r="P890" s="198"/>
      <c r="Q890" s="169"/>
      <c r="R890" s="169"/>
      <c r="S890" s="169"/>
      <c r="T890" s="169"/>
      <c r="U890" s="170"/>
    </row>
    <row r="891" spans="1:21" ht="20.100000000000001" customHeight="1">
      <c r="A891" s="201" t="s">
        <v>2122</v>
      </c>
      <c r="B891" s="183">
        <v>852669050366</v>
      </c>
      <c r="C891" s="179" t="s">
        <v>1850</v>
      </c>
      <c r="D891" s="215" t="s">
        <v>2118</v>
      </c>
      <c r="E891" s="321">
        <v>12</v>
      </c>
      <c r="F891" s="319">
        <v>30.235294117647058</v>
      </c>
      <c r="G891" s="198" t="s">
        <v>8444</v>
      </c>
      <c r="H891" s="201">
        <v>0</v>
      </c>
      <c r="I891" s="200">
        <v>41578</v>
      </c>
      <c r="J891" s="319">
        <f t="shared" si="14"/>
        <v>8.6999999999999993</v>
      </c>
      <c r="K891" s="198">
        <v>14.95</v>
      </c>
      <c r="L891" s="198"/>
      <c r="M891" s="198" t="s">
        <v>2395</v>
      </c>
      <c r="N891" s="198"/>
      <c r="O891" s="198"/>
      <c r="P891" s="198"/>
      <c r="Q891" s="169"/>
      <c r="R891" s="169"/>
      <c r="S891" s="169"/>
      <c r="T891" s="169"/>
      <c r="U891" s="170"/>
    </row>
    <row r="892" spans="1:21" ht="20.100000000000001" customHeight="1">
      <c r="A892" s="201">
        <v>20085</v>
      </c>
      <c r="B892" s="183"/>
      <c r="C892" s="179" t="s">
        <v>1851</v>
      </c>
      <c r="D892" s="215" t="s">
        <v>2123</v>
      </c>
      <c r="E892" s="198"/>
      <c r="F892" s="319" t="s">
        <v>17578</v>
      </c>
      <c r="G892" s="198" t="s">
        <v>8444</v>
      </c>
      <c r="H892" s="201">
        <v>0</v>
      </c>
      <c r="I892" s="200">
        <v>41578</v>
      </c>
      <c r="J892" s="319" t="e">
        <f t="shared" si="14"/>
        <v>#VALUE!</v>
      </c>
      <c r="K892" s="198"/>
      <c r="L892" s="198"/>
      <c r="M892" s="198" t="s">
        <v>2395</v>
      </c>
      <c r="N892" s="198"/>
      <c r="O892" s="198"/>
      <c r="P892" s="198"/>
      <c r="Q892" s="169"/>
      <c r="R892" s="169"/>
      <c r="S892" s="169"/>
      <c r="T892" s="169"/>
      <c r="U892" s="170"/>
    </row>
    <row r="893" spans="1:21" ht="20.100000000000001" customHeight="1">
      <c r="A893" s="201" t="s">
        <v>2124</v>
      </c>
      <c r="B893" s="183">
        <v>852669050373</v>
      </c>
      <c r="C893" s="179" t="s">
        <v>1852</v>
      </c>
      <c r="D893" s="215" t="s">
        <v>2123</v>
      </c>
      <c r="E893" s="321">
        <v>4</v>
      </c>
      <c r="F893" s="319">
        <v>16.95</v>
      </c>
      <c r="G893" s="198" t="s">
        <v>8444</v>
      </c>
      <c r="H893" s="201">
        <v>0</v>
      </c>
      <c r="I893" s="200">
        <v>41578</v>
      </c>
      <c r="J893" s="319">
        <f t="shared" si="14"/>
        <v>5.4074999999999989</v>
      </c>
      <c r="K893" s="198"/>
      <c r="L893" s="198"/>
      <c r="M893" s="198" t="s">
        <v>2395</v>
      </c>
      <c r="N893" s="198"/>
      <c r="O893" s="198"/>
      <c r="P893" s="198"/>
      <c r="Q893" s="169"/>
      <c r="R893" s="169"/>
      <c r="S893" s="169"/>
      <c r="T893" s="169"/>
      <c r="U893" s="170"/>
    </row>
    <row r="894" spans="1:21" ht="20.100000000000001" customHeight="1">
      <c r="A894" s="201" t="s">
        <v>2125</v>
      </c>
      <c r="B894" s="183">
        <v>852669050380</v>
      </c>
      <c r="C894" s="179" t="s">
        <v>1853</v>
      </c>
      <c r="D894" s="215" t="s">
        <v>2123</v>
      </c>
      <c r="E894" s="198"/>
      <c r="F894" s="319">
        <v>16.95</v>
      </c>
      <c r="G894" s="198" t="s">
        <v>8444</v>
      </c>
      <c r="H894" s="201">
        <v>0</v>
      </c>
      <c r="I894" s="200">
        <v>41578</v>
      </c>
      <c r="J894" s="319">
        <f t="shared" si="14"/>
        <v>9.4074999999999989</v>
      </c>
      <c r="K894" s="198"/>
      <c r="L894" s="198"/>
      <c r="M894" s="198" t="s">
        <v>2395</v>
      </c>
      <c r="N894" s="198"/>
      <c r="O894" s="198"/>
      <c r="P894" s="198"/>
      <c r="Q894" s="169"/>
      <c r="R894" s="169"/>
      <c r="S894" s="169"/>
      <c r="T894" s="169"/>
      <c r="U894" s="170"/>
    </row>
    <row r="895" spans="1:21" ht="20.100000000000001" customHeight="1">
      <c r="A895" s="201" t="s">
        <v>2126</v>
      </c>
      <c r="B895" s="183">
        <v>852669050397</v>
      </c>
      <c r="C895" s="179" t="s">
        <v>1854</v>
      </c>
      <c r="D895" s="215" t="s">
        <v>2123</v>
      </c>
      <c r="E895" s="198"/>
      <c r="F895" s="319">
        <v>16.95</v>
      </c>
      <c r="G895" s="198" t="s">
        <v>8444</v>
      </c>
      <c r="H895" s="201">
        <v>0</v>
      </c>
      <c r="I895" s="200">
        <v>41578</v>
      </c>
      <c r="J895" s="319">
        <f t="shared" si="14"/>
        <v>9.4074999999999989</v>
      </c>
      <c r="K895" s="198"/>
      <c r="L895" s="198"/>
      <c r="M895" s="198" t="s">
        <v>2395</v>
      </c>
      <c r="N895" s="198"/>
      <c r="O895" s="198"/>
      <c r="P895" s="198"/>
      <c r="Q895" s="169"/>
      <c r="R895" s="169"/>
      <c r="S895" s="169"/>
      <c r="T895" s="169"/>
      <c r="U895" s="170"/>
    </row>
    <row r="896" spans="1:21" ht="20.100000000000001" customHeight="1">
      <c r="A896" s="201">
        <v>20086</v>
      </c>
      <c r="B896" s="183"/>
      <c r="C896" s="179" t="s">
        <v>1855</v>
      </c>
      <c r="D896" s="215" t="s">
        <v>2127</v>
      </c>
      <c r="E896" s="198"/>
      <c r="F896" s="319">
        <v>16.95</v>
      </c>
      <c r="G896" s="198" t="s">
        <v>8444</v>
      </c>
      <c r="H896" s="201">
        <v>0</v>
      </c>
      <c r="I896" s="200">
        <v>41578</v>
      </c>
      <c r="J896" s="319">
        <f t="shared" si="14"/>
        <v>9.4074999999999989</v>
      </c>
      <c r="K896" s="198"/>
      <c r="L896" s="198"/>
      <c r="M896" s="198" t="s">
        <v>2395</v>
      </c>
      <c r="N896" s="198"/>
      <c r="O896" s="198"/>
      <c r="P896" s="198"/>
      <c r="Q896" s="169"/>
      <c r="R896" s="169"/>
      <c r="S896" s="169"/>
      <c r="T896" s="169"/>
      <c r="U896" s="170"/>
    </row>
    <row r="897" spans="1:21" ht="20.100000000000001" customHeight="1">
      <c r="A897" s="201" t="s">
        <v>2128</v>
      </c>
      <c r="B897" s="183">
        <v>852669050403</v>
      </c>
      <c r="C897" s="179" t="s">
        <v>1856</v>
      </c>
      <c r="D897" s="215" t="s">
        <v>2129</v>
      </c>
      <c r="E897" s="198"/>
      <c r="F897" s="319">
        <v>16.95</v>
      </c>
      <c r="G897" s="198" t="s">
        <v>8444</v>
      </c>
      <c r="H897" s="201">
        <v>0</v>
      </c>
      <c r="I897" s="200">
        <v>41578</v>
      </c>
      <c r="J897" s="319">
        <f t="shared" si="14"/>
        <v>9.4074999999999989</v>
      </c>
      <c r="K897" s="198"/>
      <c r="L897" s="198"/>
      <c r="M897" s="198" t="s">
        <v>2395</v>
      </c>
      <c r="N897" s="198"/>
      <c r="O897" s="198"/>
      <c r="P897" s="198"/>
      <c r="Q897" s="169"/>
      <c r="R897" s="169"/>
      <c r="S897" s="169"/>
      <c r="T897" s="169"/>
      <c r="U897" s="170"/>
    </row>
    <row r="898" spans="1:21" ht="20.100000000000001" customHeight="1">
      <c r="A898" s="201" t="s">
        <v>2130</v>
      </c>
      <c r="B898" s="183">
        <v>852669050410</v>
      </c>
      <c r="C898" s="179" t="s">
        <v>1857</v>
      </c>
      <c r="D898" s="215" t="s">
        <v>2129</v>
      </c>
      <c r="E898" s="198">
        <v>11</v>
      </c>
      <c r="F898" s="319">
        <v>29.058823529411764</v>
      </c>
      <c r="G898" s="198" t="s">
        <v>8444</v>
      </c>
      <c r="H898" s="201">
        <v>0</v>
      </c>
      <c r="I898" s="200">
        <v>41578</v>
      </c>
      <c r="J898" s="319">
        <f t="shared" si="14"/>
        <v>8.6999999999999993</v>
      </c>
      <c r="K898" s="198">
        <v>14.95</v>
      </c>
      <c r="L898" s="198"/>
      <c r="M898" s="198" t="s">
        <v>2395</v>
      </c>
      <c r="N898" s="198"/>
      <c r="O898" s="198"/>
      <c r="P898" s="198"/>
      <c r="Q898" s="169"/>
      <c r="R898" s="169"/>
      <c r="S898" s="169"/>
      <c r="T898" s="169"/>
      <c r="U898" s="170"/>
    </row>
    <row r="899" spans="1:21" ht="20.100000000000001" customHeight="1">
      <c r="A899" s="201">
        <v>20087</v>
      </c>
      <c r="B899" s="183"/>
      <c r="C899" s="179" t="s">
        <v>1858</v>
      </c>
      <c r="D899" s="215" t="s">
        <v>2131</v>
      </c>
      <c r="E899" s="198"/>
      <c r="F899" s="319" t="s">
        <v>17578</v>
      </c>
      <c r="G899" s="198" t="s">
        <v>8444</v>
      </c>
      <c r="H899" s="201">
        <v>0</v>
      </c>
      <c r="I899" s="200">
        <v>41578</v>
      </c>
      <c r="J899" s="319" t="e">
        <f t="shared" si="14"/>
        <v>#VALUE!</v>
      </c>
      <c r="K899" s="198"/>
      <c r="L899" s="198"/>
      <c r="M899" s="198" t="s">
        <v>2395</v>
      </c>
      <c r="N899" s="198"/>
      <c r="O899" s="198"/>
      <c r="P899" s="198"/>
      <c r="Q899" s="169"/>
      <c r="R899" s="169"/>
      <c r="S899" s="169"/>
      <c r="T899" s="169"/>
      <c r="U899" s="170"/>
    </row>
    <row r="900" spans="1:21" ht="20.100000000000001" customHeight="1">
      <c r="A900" s="202" t="s">
        <v>2132</v>
      </c>
      <c r="B900" s="183">
        <v>852669050427</v>
      </c>
      <c r="C900" s="179" t="s">
        <v>1859</v>
      </c>
      <c r="D900" s="215" t="s">
        <v>2131</v>
      </c>
      <c r="E900" s="321">
        <v>12</v>
      </c>
      <c r="F900" s="319">
        <v>30.235294117647058</v>
      </c>
      <c r="G900" s="198" t="s">
        <v>8444</v>
      </c>
      <c r="H900" s="201">
        <v>0</v>
      </c>
      <c r="I900" s="200">
        <v>41578</v>
      </c>
      <c r="J900" s="319">
        <f t="shared" si="14"/>
        <v>8.6999999999999993</v>
      </c>
      <c r="K900" s="198">
        <v>14.95</v>
      </c>
      <c r="L900" s="198"/>
      <c r="M900" s="198" t="s">
        <v>2395</v>
      </c>
      <c r="N900" s="198"/>
      <c r="O900" s="198"/>
      <c r="P900" s="198"/>
      <c r="Q900" s="169"/>
      <c r="R900" s="169"/>
      <c r="S900" s="169"/>
      <c r="T900" s="169"/>
      <c r="U900" s="170"/>
    </row>
    <row r="901" spans="1:21" ht="20.100000000000001" customHeight="1">
      <c r="A901" s="201" t="s">
        <v>2133</v>
      </c>
      <c r="B901" s="183">
        <v>852669050434</v>
      </c>
      <c r="C901" s="179" t="s">
        <v>1860</v>
      </c>
      <c r="D901" s="215" t="s">
        <v>2131</v>
      </c>
      <c r="E901" s="321">
        <v>5</v>
      </c>
      <c r="F901" s="319">
        <v>30.235294117647058</v>
      </c>
      <c r="G901" s="198" t="s">
        <v>8444</v>
      </c>
      <c r="H901" s="201">
        <v>0</v>
      </c>
      <c r="I901" s="200">
        <v>41578</v>
      </c>
      <c r="J901" s="319">
        <f t="shared" si="14"/>
        <v>15.7</v>
      </c>
      <c r="K901" s="198">
        <v>14.95</v>
      </c>
      <c r="L901" s="198"/>
      <c r="M901" s="198" t="s">
        <v>2395</v>
      </c>
      <c r="N901" s="198"/>
      <c r="O901" s="198"/>
      <c r="P901" s="198"/>
      <c r="Q901" s="169"/>
      <c r="R901" s="169"/>
      <c r="S901" s="169"/>
      <c r="T901" s="169"/>
      <c r="U901" s="170"/>
    </row>
    <row r="902" spans="1:21" ht="20.100000000000001" customHeight="1">
      <c r="A902" s="201" t="s">
        <v>2134</v>
      </c>
      <c r="B902" s="183">
        <v>852669050441</v>
      </c>
      <c r="C902" s="179" t="s">
        <v>1861</v>
      </c>
      <c r="D902" s="215" t="s">
        <v>2131</v>
      </c>
      <c r="E902" s="321">
        <v>5</v>
      </c>
      <c r="F902" s="319">
        <v>30.235294117647058</v>
      </c>
      <c r="G902" s="198" t="s">
        <v>8444</v>
      </c>
      <c r="H902" s="201">
        <v>0</v>
      </c>
      <c r="I902" s="200">
        <v>41578</v>
      </c>
      <c r="J902" s="319">
        <f t="shared" si="14"/>
        <v>15.7</v>
      </c>
      <c r="K902" s="198">
        <v>14.95</v>
      </c>
      <c r="L902" s="198"/>
      <c r="M902" s="198" t="s">
        <v>2395</v>
      </c>
      <c r="N902" s="198"/>
      <c r="O902" s="198"/>
      <c r="P902" s="198"/>
      <c r="Q902" s="169"/>
      <c r="R902" s="169"/>
      <c r="S902" s="169"/>
      <c r="T902" s="169"/>
      <c r="U902" s="170"/>
    </row>
    <row r="903" spans="1:21" ht="20.100000000000001" customHeight="1">
      <c r="A903" s="202" t="s">
        <v>2135</v>
      </c>
      <c r="B903" s="183">
        <v>852669050458</v>
      </c>
      <c r="C903" s="179" t="s">
        <v>1862</v>
      </c>
      <c r="D903" s="215" t="s">
        <v>2131</v>
      </c>
      <c r="E903" s="321">
        <v>12</v>
      </c>
      <c r="F903" s="319">
        <v>30.235294117647058</v>
      </c>
      <c r="G903" s="198" t="s">
        <v>8444</v>
      </c>
      <c r="H903" s="201">
        <v>0</v>
      </c>
      <c r="I903" s="200">
        <v>41578</v>
      </c>
      <c r="J903" s="319">
        <f t="shared" si="14"/>
        <v>8.6999999999999993</v>
      </c>
      <c r="K903" s="198">
        <v>14.95</v>
      </c>
      <c r="L903" s="198"/>
      <c r="M903" s="198" t="s">
        <v>2395</v>
      </c>
      <c r="N903" s="198"/>
      <c r="O903" s="198"/>
      <c r="P903" s="198"/>
      <c r="Q903" s="169"/>
      <c r="R903" s="169"/>
      <c r="S903" s="169"/>
      <c r="T903" s="169"/>
      <c r="U903" s="170"/>
    </row>
    <row r="904" spans="1:21" ht="20.100000000000001" customHeight="1">
      <c r="A904" s="201">
        <v>20088</v>
      </c>
      <c r="B904" s="183"/>
      <c r="C904" s="179" t="s">
        <v>1863</v>
      </c>
      <c r="D904" s="215" t="s">
        <v>2136</v>
      </c>
      <c r="E904" s="198"/>
      <c r="F904" s="319" t="s">
        <v>17578</v>
      </c>
      <c r="G904" s="198" t="s">
        <v>8444</v>
      </c>
      <c r="H904" s="201">
        <v>0</v>
      </c>
      <c r="I904" s="200">
        <v>41578</v>
      </c>
      <c r="J904" s="319" t="e">
        <f t="shared" si="14"/>
        <v>#VALUE!</v>
      </c>
      <c r="K904" s="198"/>
      <c r="L904" s="198"/>
      <c r="M904" s="198" t="s">
        <v>2395</v>
      </c>
      <c r="N904" s="198"/>
      <c r="O904" s="198"/>
      <c r="P904" s="198"/>
      <c r="Q904" s="169"/>
      <c r="R904" s="169"/>
      <c r="S904" s="169"/>
      <c r="T904" s="169"/>
      <c r="U904" s="170"/>
    </row>
    <row r="905" spans="1:21" ht="20.100000000000001" customHeight="1">
      <c r="A905" s="201" t="s">
        <v>2137</v>
      </c>
      <c r="B905" s="183">
        <v>852669050465</v>
      </c>
      <c r="C905" s="179" t="s">
        <v>1864</v>
      </c>
      <c r="D905" s="215" t="s">
        <v>2136</v>
      </c>
      <c r="E905" s="198"/>
      <c r="F905" s="319">
        <v>49.99</v>
      </c>
      <c r="G905" s="198" t="s">
        <v>8444</v>
      </c>
      <c r="H905" s="201">
        <v>0</v>
      </c>
      <c r="I905" s="200">
        <v>41578</v>
      </c>
      <c r="J905" s="319">
        <f t="shared" si="14"/>
        <v>37.491500000000002</v>
      </c>
      <c r="K905" s="198"/>
      <c r="L905" s="198"/>
      <c r="M905" s="198" t="s">
        <v>2395</v>
      </c>
      <c r="N905" s="198"/>
      <c r="O905" s="198"/>
      <c r="P905" s="198"/>
      <c r="Q905" s="169"/>
      <c r="R905" s="169"/>
      <c r="S905" s="169"/>
      <c r="T905" s="169"/>
      <c r="U905" s="170"/>
    </row>
    <row r="906" spans="1:21" ht="20.100000000000001" customHeight="1">
      <c r="A906" s="201">
        <v>20089</v>
      </c>
      <c r="B906" s="183"/>
      <c r="C906" s="179" t="s">
        <v>1865</v>
      </c>
      <c r="D906" s="215" t="s">
        <v>2138</v>
      </c>
      <c r="E906" s="198"/>
      <c r="F906" s="319" t="s">
        <v>17578</v>
      </c>
      <c r="G906" s="198" t="s">
        <v>8444</v>
      </c>
      <c r="H906" s="201">
        <v>0</v>
      </c>
      <c r="I906" s="200">
        <v>41578</v>
      </c>
      <c r="J906" s="319" t="e">
        <f t="shared" si="14"/>
        <v>#VALUE!</v>
      </c>
      <c r="K906" s="198"/>
      <c r="L906" s="198"/>
      <c r="M906" s="198" t="s">
        <v>2395</v>
      </c>
      <c r="N906" s="198"/>
      <c r="O906" s="198"/>
      <c r="P906" s="198"/>
      <c r="Q906" s="169"/>
      <c r="R906" s="169"/>
      <c r="S906" s="169"/>
      <c r="T906" s="169"/>
      <c r="U906" s="170"/>
    </row>
    <row r="907" spans="1:21" ht="20.100000000000001" customHeight="1">
      <c r="A907" s="201" t="s">
        <v>2139</v>
      </c>
      <c r="B907" s="183">
        <v>852669050496</v>
      </c>
      <c r="C907" s="179" t="s">
        <v>1866</v>
      </c>
      <c r="D907" s="215" t="s">
        <v>2138</v>
      </c>
      <c r="E907" s="324">
        <v>3</v>
      </c>
      <c r="F907" s="319">
        <v>17.294117647058826</v>
      </c>
      <c r="G907" s="198" t="s">
        <v>8444</v>
      </c>
      <c r="H907" s="199">
        <v>39</v>
      </c>
      <c r="I907" s="200">
        <v>41578</v>
      </c>
      <c r="J907" s="319">
        <f t="shared" si="14"/>
        <v>6.7000000000000011</v>
      </c>
      <c r="K907" s="198">
        <v>14.95</v>
      </c>
      <c r="L907" s="198"/>
      <c r="M907" s="198" t="s">
        <v>2395</v>
      </c>
      <c r="N907" s="198"/>
      <c r="O907" s="198"/>
      <c r="P907" s="198"/>
      <c r="Q907" s="169"/>
      <c r="R907" s="169"/>
      <c r="S907" s="169"/>
      <c r="T907" s="169"/>
      <c r="U907" s="170"/>
    </row>
    <row r="908" spans="1:21" ht="20.100000000000001" customHeight="1">
      <c r="A908" s="201" t="s">
        <v>2140</v>
      </c>
      <c r="B908" s="183">
        <v>852669050502</v>
      </c>
      <c r="C908" s="179" t="s">
        <v>1867</v>
      </c>
      <c r="D908" s="215" t="s">
        <v>2138</v>
      </c>
      <c r="E908" s="198"/>
      <c r="F908" s="319">
        <v>16.95</v>
      </c>
      <c r="G908" s="198" t="s">
        <v>8444</v>
      </c>
      <c r="H908" s="201">
        <v>0</v>
      </c>
      <c r="I908" s="200">
        <v>41578</v>
      </c>
      <c r="J908" s="319">
        <f t="shared" ref="J908:J971" si="15">F908*0.85-5-E908</f>
        <v>9.4074999999999989</v>
      </c>
      <c r="K908" s="198"/>
      <c r="L908" s="198"/>
      <c r="M908" s="198" t="s">
        <v>2395</v>
      </c>
      <c r="N908" s="198"/>
      <c r="O908" s="198"/>
      <c r="P908" s="198"/>
      <c r="Q908" s="169"/>
      <c r="R908" s="169"/>
      <c r="S908" s="169"/>
      <c r="T908" s="169"/>
      <c r="U908" s="170"/>
    </row>
    <row r="909" spans="1:21" ht="20.100000000000001" customHeight="1">
      <c r="A909" s="201" t="s">
        <v>2141</v>
      </c>
      <c r="B909" s="183">
        <v>852669050519</v>
      </c>
      <c r="C909" s="179" t="s">
        <v>1868</v>
      </c>
      <c r="D909" s="215" t="s">
        <v>2138</v>
      </c>
      <c r="E909" s="198"/>
      <c r="F909" s="319">
        <v>16.95</v>
      </c>
      <c r="G909" s="198" t="s">
        <v>8444</v>
      </c>
      <c r="H909" s="201">
        <v>0</v>
      </c>
      <c r="I909" s="200">
        <v>41578</v>
      </c>
      <c r="J909" s="319">
        <f t="shared" si="15"/>
        <v>9.4074999999999989</v>
      </c>
      <c r="K909" s="198"/>
      <c r="L909" s="198"/>
      <c r="M909" s="198" t="s">
        <v>2395</v>
      </c>
      <c r="N909" s="198"/>
      <c r="O909" s="198"/>
      <c r="P909" s="198"/>
      <c r="Q909" s="169"/>
      <c r="R909" s="169"/>
      <c r="S909" s="169"/>
      <c r="T909" s="169"/>
      <c r="U909" s="170"/>
    </row>
    <row r="910" spans="1:21" ht="20.100000000000001" customHeight="1">
      <c r="A910" s="201">
        <v>20090</v>
      </c>
      <c r="B910" s="183"/>
      <c r="C910" s="179" t="s">
        <v>1869</v>
      </c>
      <c r="D910" s="215" t="s">
        <v>2142</v>
      </c>
      <c r="E910" s="198"/>
      <c r="F910" s="319" t="s">
        <v>17578</v>
      </c>
      <c r="G910" s="198" t="s">
        <v>8444</v>
      </c>
      <c r="H910" s="201">
        <v>0</v>
      </c>
      <c r="I910" s="200">
        <v>41578</v>
      </c>
      <c r="J910" s="319" t="e">
        <f t="shared" si="15"/>
        <v>#VALUE!</v>
      </c>
      <c r="K910" s="198"/>
      <c r="L910" s="198"/>
      <c r="M910" s="198" t="s">
        <v>2395</v>
      </c>
      <c r="N910" s="198"/>
      <c r="O910" s="198"/>
      <c r="P910" s="198"/>
      <c r="Q910" s="169"/>
      <c r="R910" s="169"/>
      <c r="S910" s="169"/>
      <c r="T910" s="169"/>
      <c r="U910" s="170"/>
    </row>
    <row r="911" spans="1:21" ht="20.100000000000001" customHeight="1">
      <c r="A911" s="202" t="s">
        <v>2143</v>
      </c>
      <c r="B911" s="183">
        <v>852669050526</v>
      </c>
      <c r="C911" s="179" t="s">
        <v>1870</v>
      </c>
      <c r="D911" s="215" t="s">
        <v>2142</v>
      </c>
      <c r="E911" s="321">
        <v>2</v>
      </c>
      <c r="F911" s="319">
        <v>16.95</v>
      </c>
      <c r="G911" s="198" t="s">
        <v>8444</v>
      </c>
      <c r="H911" s="201">
        <v>0</v>
      </c>
      <c r="I911" s="200">
        <v>41578</v>
      </c>
      <c r="J911" s="319">
        <f t="shared" si="15"/>
        <v>7.4074999999999989</v>
      </c>
      <c r="K911" s="198"/>
      <c r="L911" s="198"/>
      <c r="M911" s="198" t="s">
        <v>2395</v>
      </c>
      <c r="N911" s="198"/>
      <c r="O911" s="198"/>
      <c r="P911" s="198"/>
      <c r="Q911" s="169"/>
      <c r="R911" s="169"/>
      <c r="S911" s="169"/>
      <c r="T911" s="169"/>
      <c r="U911" s="170"/>
    </row>
    <row r="912" spans="1:21" ht="20.100000000000001" customHeight="1">
      <c r="A912" s="201" t="s">
        <v>2144</v>
      </c>
      <c r="B912" s="183">
        <v>852669050533</v>
      </c>
      <c r="C912" s="179" t="s">
        <v>1871</v>
      </c>
      <c r="D912" s="215" t="s">
        <v>2142</v>
      </c>
      <c r="E912" s="321">
        <v>3</v>
      </c>
      <c r="F912" s="319">
        <v>16.95</v>
      </c>
      <c r="G912" s="198" t="s">
        <v>8444</v>
      </c>
      <c r="H912" s="201">
        <v>0</v>
      </c>
      <c r="I912" s="200">
        <v>41578</v>
      </c>
      <c r="J912" s="319">
        <f t="shared" si="15"/>
        <v>6.4074999999999989</v>
      </c>
      <c r="K912" s="198"/>
      <c r="L912" s="198"/>
      <c r="M912" s="198" t="s">
        <v>2395</v>
      </c>
      <c r="N912" s="198"/>
      <c r="O912" s="198"/>
      <c r="P912" s="198"/>
      <c r="Q912" s="169"/>
      <c r="R912" s="169"/>
      <c r="S912" s="169"/>
      <c r="T912" s="169"/>
      <c r="U912" s="170"/>
    </row>
    <row r="913" spans="1:21" ht="20.100000000000001" customHeight="1">
      <c r="A913" s="202" t="s">
        <v>2145</v>
      </c>
      <c r="B913" s="183">
        <v>852669050540</v>
      </c>
      <c r="C913" s="179" t="s">
        <v>1872</v>
      </c>
      <c r="D913" s="215" t="s">
        <v>2142</v>
      </c>
      <c r="E913" s="324">
        <v>2</v>
      </c>
      <c r="F913" s="319">
        <v>16.95</v>
      </c>
      <c r="G913" s="198" t="s">
        <v>8444</v>
      </c>
      <c r="H913" s="199">
        <v>2</v>
      </c>
      <c r="I913" s="200">
        <v>41578</v>
      </c>
      <c r="J913" s="319">
        <f t="shared" si="15"/>
        <v>7.4074999999999989</v>
      </c>
      <c r="K913" s="198"/>
      <c r="L913" s="198"/>
      <c r="M913" s="198" t="s">
        <v>2395</v>
      </c>
      <c r="N913" s="198"/>
      <c r="O913" s="198"/>
      <c r="P913" s="198"/>
      <c r="Q913" s="169"/>
      <c r="R913" s="169"/>
      <c r="S913" s="169"/>
      <c r="T913" s="169"/>
      <c r="U913" s="170"/>
    </row>
    <row r="914" spans="1:21" ht="20.100000000000001" customHeight="1">
      <c r="A914" s="201">
        <v>20091</v>
      </c>
      <c r="B914" s="183"/>
      <c r="C914" s="179" t="s">
        <v>1873</v>
      </c>
      <c r="D914" s="215" t="s">
        <v>2146</v>
      </c>
      <c r="E914" s="198"/>
      <c r="F914" s="319" t="s">
        <v>17578</v>
      </c>
      <c r="G914" s="198" t="s">
        <v>8444</v>
      </c>
      <c r="H914" s="201">
        <v>0</v>
      </c>
      <c r="I914" s="200">
        <v>41578</v>
      </c>
      <c r="J914" s="319" t="e">
        <f t="shared" si="15"/>
        <v>#VALUE!</v>
      </c>
      <c r="K914" s="198"/>
      <c r="L914" s="198"/>
      <c r="M914" s="198" t="s">
        <v>2395</v>
      </c>
      <c r="N914" s="198"/>
      <c r="O914" s="198"/>
      <c r="P914" s="198"/>
      <c r="Q914" s="169"/>
      <c r="R914" s="169"/>
      <c r="S914" s="169"/>
      <c r="T914" s="169"/>
      <c r="U914" s="170"/>
    </row>
    <row r="915" spans="1:21" ht="20.100000000000001" customHeight="1">
      <c r="A915" s="202" t="s">
        <v>2147</v>
      </c>
      <c r="B915" s="183">
        <v>852669050557</v>
      </c>
      <c r="C915" s="179" t="s">
        <v>1874</v>
      </c>
      <c r="D915" s="215" t="s">
        <v>2146</v>
      </c>
      <c r="E915" s="321">
        <v>3</v>
      </c>
      <c r="F915" s="319">
        <v>16.95</v>
      </c>
      <c r="G915" s="198" t="s">
        <v>8444</v>
      </c>
      <c r="H915" s="201">
        <v>0</v>
      </c>
      <c r="I915" s="200">
        <v>41578</v>
      </c>
      <c r="J915" s="319">
        <f t="shared" si="15"/>
        <v>6.4074999999999989</v>
      </c>
      <c r="K915" s="198"/>
      <c r="L915" s="198"/>
      <c r="M915" s="198" t="s">
        <v>2395</v>
      </c>
      <c r="N915" s="198"/>
      <c r="O915" s="198"/>
      <c r="P915" s="198"/>
      <c r="Q915" s="169"/>
      <c r="R915" s="169"/>
      <c r="S915" s="169"/>
      <c r="T915" s="169"/>
      <c r="U915" s="170"/>
    </row>
    <row r="916" spans="1:21" ht="20.100000000000001" customHeight="1">
      <c r="A916" s="201" t="s">
        <v>2148</v>
      </c>
      <c r="B916" s="183">
        <v>852669050564</v>
      </c>
      <c r="C916" s="179" t="s">
        <v>1875</v>
      </c>
      <c r="D916" s="215" t="s">
        <v>2146</v>
      </c>
      <c r="E916" s="198"/>
      <c r="F916" s="319">
        <v>16.95</v>
      </c>
      <c r="G916" s="198" t="s">
        <v>8444</v>
      </c>
      <c r="H916" s="201">
        <v>0</v>
      </c>
      <c r="I916" s="200">
        <v>41578</v>
      </c>
      <c r="J916" s="319">
        <f t="shared" si="15"/>
        <v>9.4074999999999989</v>
      </c>
      <c r="K916" s="198"/>
      <c r="L916" s="198"/>
      <c r="M916" s="198" t="s">
        <v>2395</v>
      </c>
      <c r="N916" s="198"/>
      <c r="O916" s="198"/>
      <c r="P916" s="198"/>
      <c r="Q916" s="169"/>
      <c r="R916" s="169"/>
      <c r="S916" s="169"/>
      <c r="T916" s="169"/>
      <c r="U916" s="170"/>
    </row>
    <row r="917" spans="1:21" ht="20.100000000000001" customHeight="1">
      <c r="A917" s="201" t="s">
        <v>2149</v>
      </c>
      <c r="B917" s="183">
        <v>852669050571</v>
      </c>
      <c r="C917" s="179" t="s">
        <v>1876</v>
      </c>
      <c r="D917" s="215" t="s">
        <v>2146</v>
      </c>
      <c r="E917" s="198"/>
      <c r="F917" s="319">
        <v>16.95</v>
      </c>
      <c r="G917" s="198" t="s">
        <v>8444</v>
      </c>
      <c r="H917" s="201">
        <v>0</v>
      </c>
      <c r="I917" s="200">
        <v>41578</v>
      </c>
      <c r="J917" s="319">
        <f t="shared" si="15"/>
        <v>9.4074999999999989</v>
      </c>
      <c r="K917" s="198"/>
      <c r="L917" s="198"/>
      <c r="M917" s="198" t="s">
        <v>2395</v>
      </c>
      <c r="N917" s="198"/>
      <c r="O917" s="198"/>
      <c r="P917" s="198"/>
      <c r="Q917" s="169"/>
      <c r="R917" s="169"/>
      <c r="S917" s="169"/>
      <c r="T917" s="169"/>
      <c r="U917" s="170"/>
    </row>
    <row r="918" spans="1:21" ht="20.100000000000001" customHeight="1">
      <c r="A918" s="201">
        <v>20206</v>
      </c>
      <c r="B918" s="183"/>
      <c r="C918" s="179" t="s">
        <v>1877</v>
      </c>
      <c r="D918" s="215" t="s">
        <v>5573</v>
      </c>
      <c r="E918" s="198"/>
      <c r="F918" s="319" t="s">
        <v>17578</v>
      </c>
      <c r="G918" s="198" t="s">
        <v>8444</v>
      </c>
      <c r="H918" s="201">
        <v>0</v>
      </c>
      <c r="I918" s="200">
        <v>41666</v>
      </c>
      <c r="J918" s="319" t="e">
        <f t="shared" si="15"/>
        <v>#VALUE!</v>
      </c>
      <c r="K918" s="198"/>
      <c r="L918" s="198"/>
      <c r="M918" s="198" t="s">
        <v>2395</v>
      </c>
      <c r="N918" s="198"/>
      <c r="O918" s="198"/>
      <c r="P918" s="198"/>
      <c r="Q918" s="169"/>
      <c r="R918" s="169"/>
      <c r="S918" s="169"/>
      <c r="T918" s="169"/>
      <c r="U918" s="170"/>
    </row>
    <row r="919" spans="1:21" ht="20.100000000000001" customHeight="1">
      <c r="A919" s="201" t="s">
        <v>2151</v>
      </c>
      <c r="B919" s="183">
        <v>852669050588</v>
      </c>
      <c r="C919" s="179" t="s">
        <v>1878</v>
      </c>
      <c r="D919" s="215" t="s">
        <v>2150</v>
      </c>
      <c r="E919" s="321">
        <v>5</v>
      </c>
      <c r="F919" s="319">
        <v>16.95</v>
      </c>
      <c r="G919" s="198" t="s">
        <v>8444</v>
      </c>
      <c r="H919" s="201">
        <v>0</v>
      </c>
      <c r="I919" s="200">
        <v>41578</v>
      </c>
      <c r="J919" s="319">
        <f t="shared" si="15"/>
        <v>4.4074999999999989</v>
      </c>
      <c r="K919" s="198"/>
      <c r="L919" s="198"/>
      <c r="M919" s="198" t="s">
        <v>2395</v>
      </c>
      <c r="N919" s="198"/>
      <c r="O919" s="198"/>
      <c r="P919" s="198"/>
      <c r="Q919" s="169"/>
      <c r="R919" s="169"/>
      <c r="S919" s="169"/>
      <c r="T919" s="169"/>
      <c r="U919" s="170"/>
    </row>
    <row r="920" spans="1:21" ht="20.100000000000001" customHeight="1">
      <c r="A920" s="201" t="s">
        <v>2152</v>
      </c>
      <c r="B920" s="183">
        <v>852669050595</v>
      </c>
      <c r="C920" s="179" t="s">
        <v>1879</v>
      </c>
      <c r="D920" s="215" t="s">
        <v>2150</v>
      </c>
      <c r="E920" s="198"/>
      <c r="F920" s="319">
        <v>16.95</v>
      </c>
      <c r="G920" s="198" t="s">
        <v>8444</v>
      </c>
      <c r="H920" s="201">
        <v>0</v>
      </c>
      <c r="I920" s="200">
        <v>41578</v>
      </c>
      <c r="J920" s="319">
        <f t="shared" si="15"/>
        <v>9.4074999999999989</v>
      </c>
      <c r="K920" s="198"/>
      <c r="L920" s="198"/>
      <c r="M920" s="198" t="s">
        <v>2395</v>
      </c>
      <c r="N920" s="198"/>
      <c r="O920" s="198"/>
      <c r="P920" s="198"/>
      <c r="Q920" s="169"/>
      <c r="R920" s="169"/>
      <c r="S920" s="169"/>
      <c r="T920" s="169"/>
      <c r="U920" s="170"/>
    </row>
    <row r="921" spans="1:21" ht="20.100000000000001" customHeight="1">
      <c r="A921" s="201" t="s">
        <v>2153</v>
      </c>
      <c r="B921" s="183">
        <v>852669050601</v>
      </c>
      <c r="C921" s="179" t="s">
        <v>1880</v>
      </c>
      <c r="D921" s="215" t="s">
        <v>2150</v>
      </c>
      <c r="E921" s="321">
        <v>5</v>
      </c>
      <c r="F921" s="319">
        <v>16.95</v>
      </c>
      <c r="G921" s="198" t="s">
        <v>8444</v>
      </c>
      <c r="H921" s="201">
        <v>0</v>
      </c>
      <c r="I921" s="200">
        <v>41578</v>
      </c>
      <c r="J921" s="319">
        <f t="shared" si="15"/>
        <v>4.4074999999999989</v>
      </c>
      <c r="K921" s="198"/>
      <c r="L921" s="198"/>
      <c r="M921" s="198" t="s">
        <v>2395</v>
      </c>
      <c r="N921" s="198"/>
      <c r="O921" s="198"/>
      <c r="P921" s="198"/>
      <c r="Q921" s="169"/>
      <c r="R921" s="169"/>
      <c r="S921" s="169"/>
      <c r="T921" s="169"/>
      <c r="U921" s="170"/>
    </row>
    <row r="922" spans="1:21" ht="20.100000000000001" customHeight="1">
      <c r="A922" s="201" t="s">
        <v>2154</v>
      </c>
      <c r="B922" s="183">
        <v>852669050618</v>
      </c>
      <c r="C922" s="179" t="s">
        <v>1881</v>
      </c>
      <c r="D922" s="215" t="s">
        <v>2150</v>
      </c>
      <c r="E922" s="321">
        <v>5</v>
      </c>
      <c r="F922" s="319">
        <v>16.95</v>
      </c>
      <c r="G922" s="198" t="s">
        <v>8444</v>
      </c>
      <c r="H922" s="201">
        <v>0</v>
      </c>
      <c r="I922" s="200">
        <v>41578</v>
      </c>
      <c r="J922" s="319">
        <f t="shared" si="15"/>
        <v>4.4074999999999989</v>
      </c>
      <c r="K922" s="198"/>
      <c r="L922" s="198"/>
      <c r="M922" s="198" t="s">
        <v>2395</v>
      </c>
      <c r="N922" s="198"/>
      <c r="O922" s="198"/>
      <c r="P922" s="198"/>
      <c r="Q922" s="169"/>
      <c r="R922" s="169"/>
      <c r="S922" s="169"/>
      <c r="T922" s="169"/>
      <c r="U922" s="170"/>
    </row>
    <row r="923" spans="1:21" ht="20.100000000000001" customHeight="1">
      <c r="A923" s="201" t="s">
        <v>2155</v>
      </c>
      <c r="B923" s="183">
        <v>852669050625</v>
      </c>
      <c r="C923" s="179" t="s">
        <v>1882</v>
      </c>
      <c r="D923" s="215" t="s">
        <v>2150</v>
      </c>
      <c r="E923" s="321">
        <v>5</v>
      </c>
      <c r="F923" s="319">
        <v>16.95</v>
      </c>
      <c r="G923" s="198" t="s">
        <v>8444</v>
      </c>
      <c r="H923" s="201">
        <v>0</v>
      </c>
      <c r="I923" s="200">
        <v>41578</v>
      </c>
      <c r="J923" s="319">
        <f t="shared" si="15"/>
        <v>4.4074999999999989</v>
      </c>
      <c r="K923" s="198"/>
      <c r="L923" s="198"/>
      <c r="M923" s="198" t="s">
        <v>2395</v>
      </c>
      <c r="N923" s="198"/>
      <c r="O923" s="198"/>
      <c r="P923" s="198"/>
      <c r="Q923" s="169"/>
      <c r="R923" s="169"/>
      <c r="S923" s="169"/>
      <c r="T923" s="169"/>
      <c r="U923" s="170"/>
    </row>
    <row r="924" spans="1:21" ht="20.100000000000001" customHeight="1">
      <c r="A924" s="201" t="s">
        <v>2156</v>
      </c>
      <c r="B924" s="183">
        <v>852669050632</v>
      </c>
      <c r="C924" s="179" t="s">
        <v>1883</v>
      </c>
      <c r="D924" s="215" t="s">
        <v>2150</v>
      </c>
      <c r="E924" s="321">
        <v>5</v>
      </c>
      <c r="F924" s="319">
        <v>16.95</v>
      </c>
      <c r="G924" s="198" t="s">
        <v>8444</v>
      </c>
      <c r="H924" s="201">
        <v>0</v>
      </c>
      <c r="I924" s="200">
        <v>41578</v>
      </c>
      <c r="J924" s="319">
        <f t="shared" si="15"/>
        <v>4.4074999999999989</v>
      </c>
      <c r="K924" s="198"/>
      <c r="L924" s="198"/>
      <c r="M924" s="198" t="s">
        <v>2395</v>
      </c>
      <c r="N924" s="198"/>
      <c r="O924" s="198"/>
      <c r="P924" s="198"/>
      <c r="Q924" s="169"/>
      <c r="R924" s="169"/>
      <c r="S924" s="169"/>
      <c r="T924" s="169"/>
      <c r="U924" s="170"/>
    </row>
    <row r="925" spans="1:21" ht="20.100000000000001" customHeight="1">
      <c r="A925" s="201" t="s">
        <v>2157</v>
      </c>
      <c r="B925" s="183">
        <v>852669050649</v>
      </c>
      <c r="C925" s="179" t="s">
        <v>1884</v>
      </c>
      <c r="D925" s="215" t="s">
        <v>2150</v>
      </c>
      <c r="E925" s="324">
        <v>5</v>
      </c>
      <c r="F925" s="319">
        <v>16.95</v>
      </c>
      <c r="G925" s="198" t="s">
        <v>8444</v>
      </c>
      <c r="H925" s="199">
        <v>17</v>
      </c>
      <c r="I925" s="200">
        <v>41578</v>
      </c>
      <c r="J925" s="319">
        <f t="shared" si="15"/>
        <v>4.4074999999999989</v>
      </c>
      <c r="K925" s="198"/>
      <c r="L925" s="198"/>
      <c r="M925" s="198" t="s">
        <v>2395</v>
      </c>
      <c r="N925" s="198"/>
      <c r="O925" s="198"/>
      <c r="P925" s="198"/>
      <c r="Q925" s="169"/>
      <c r="R925" s="169"/>
      <c r="S925" s="169"/>
      <c r="T925" s="169"/>
      <c r="U925" s="170"/>
    </row>
    <row r="926" spans="1:21" ht="20.100000000000001" customHeight="1">
      <c r="A926" s="201" t="s">
        <v>2158</v>
      </c>
      <c r="B926" s="183">
        <v>852669050656</v>
      </c>
      <c r="C926" s="179" t="s">
        <v>1885</v>
      </c>
      <c r="D926" s="215" t="s">
        <v>2150</v>
      </c>
      <c r="E926" s="324">
        <v>5</v>
      </c>
      <c r="F926" s="319">
        <v>16.95</v>
      </c>
      <c r="G926" s="198" t="s">
        <v>8444</v>
      </c>
      <c r="H926" s="199">
        <v>17</v>
      </c>
      <c r="I926" s="200">
        <v>41578</v>
      </c>
      <c r="J926" s="319">
        <f t="shared" si="15"/>
        <v>4.4074999999999989</v>
      </c>
      <c r="K926" s="198"/>
      <c r="L926" s="198"/>
      <c r="M926" s="198" t="s">
        <v>2395</v>
      </c>
      <c r="N926" s="198"/>
      <c r="O926" s="198"/>
      <c r="P926" s="198"/>
      <c r="Q926" s="169"/>
      <c r="R926" s="169"/>
      <c r="S926" s="169"/>
      <c r="T926" s="169"/>
      <c r="U926" s="170"/>
    </row>
    <row r="927" spans="1:21" ht="20.100000000000001" customHeight="1">
      <c r="A927" s="201">
        <v>20093</v>
      </c>
      <c r="B927" s="183"/>
      <c r="C927" s="179" t="s">
        <v>1886</v>
      </c>
      <c r="D927" s="215" t="s">
        <v>2159</v>
      </c>
      <c r="E927" s="198"/>
      <c r="F927" s="319" t="s">
        <v>17578</v>
      </c>
      <c r="G927" s="198" t="s">
        <v>8444</v>
      </c>
      <c r="H927" s="201">
        <v>0</v>
      </c>
      <c r="I927" s="200">
        <v>41578</v>
      </c>
      <c r="J927" s="319" t="e">
        <f t="shared" si="15"/>
        <v>#VALUE!</v>
      </c>
      <c r="K927" s="198"/>
      <c r="L927" s="198"/>
      <c r="M927" s="198" t="s">
        <v>2395</v>
      </c>
      <c r="N927" s="198"/>
      <c r="O927" s="198"/>
      <c r="P927" s="198"/>
      <c r="Q927" s="169"/>
      <c r="R927" s="169"/>
      <c r="S927" s="169"/>
      <c r="T927" s="169"/>
      <c r="U927" s="170"/>
    </row>
    <row r="928" spans="1:21" ht="20.100000000000001" customHeight="1">
      <c r="A928" s="202" t="s">
        <v>2160</v>
      </c>
      <c r="B928" s="183">
        <v>852669050663</v>
      </c>
      <c r="C928" s="179" t="s">
        <v>1887</v>
      </c>
      <c r="D928" s="215" t="s">
        <v>2159</v>
      </c>
      <c r="E928" s="324">
        <v>2.5</v>
      </c>
      <c r="F928" s="319">
        <v>16.95</v>
      </c>
      <c r="G928" s="198" t="s">
        <v>8444</v>
      </c>
      <c r="H928" s="199">
        <v>144</v>
      </c>
      <c r="I928" s="200">
        <v>41578</v>
      </c>
      <c r="J928" s="319">
        <f t="shared" si="15"/>
        <v>6.9074999999999989</v>
      </c>
      <c r="K928" s="198"/>
      <c r="L928" s="198"/>
      <c r="M928" s="198" t="s">
        <v>2395</v>
      </c>
      <c r="N928" s="198"/>
      <c r="O928" s="198"/>
      <c r="P928" s="198"/>
      <c r="Q928" s="169"/>
      <c r="R928" s="169"/>
      <c r="S928" s="169"/>
      <c r="T928" s="169"/>
      <c r="U928" s="170"/>
    </row>
    <row r="929" spans="1:41" ht="20.100000000000001" customHeight="1">
      <c r="A929" s="202" t="s">
        <v>2161</v>
      </c>
      <c r="B929" s="183">
        <v>852669050670</v>
      </c>
      <c r="C929" s="179" t="s">
        <v>1888</v>
      </c>
      <c r="D929" s="215" t="s">
        <v>2159</v>
      </c>
      <c r="E929" s="324">
        <v>2.5</v>
      </c>
      <c r="F929" s="319">
        <v>16.95</v>
      </c>
      <c r="G929" s="198" t="s">
        <v>8444</v>
      </c>
      <c r="H929" s="199">
        <v>159</v>
      </c>
      <c r="I929" s="200">
        <v>41578</v>
      </c>
      <c r="J929" s="319">
        <f t="shared" si="15"/>
        <v>6.9074999999999989</v>
      </c>
      <c r="K929" s="198"/>
      <c r="L929" s="198"/>
      <c r="M929" s="198" t="s">
        <v>2395</v>
      </c>
      <c r="N929" s="198"/>
      <c r="O929" s="198"/>
      <c r="P929" s="198"/>
      <c r="Q929" s="169"/>
      <c r="R929" s="169"/>
      <c r="S929" s="169"/>
      <c r="T929" s="169"/>
      <c r="U929" s="170"/>
    </row>
    <row r="930" spans="1:41" ht="20.100000000000001" customHeight="1">
      <c r="A930" s="202" t="s">
        <v>2162</v>
      </c>
      <c r="B930" s="183">
        <v>852669050687</v>
      </c>
      <c r="C930" s="179" t="s">
        <v>1889</v>
      </c>
      <c r="D930" s="215" t="s">
        <v>2159</v>
      </c>
      <c r="E930" s="324">
        <v>2.5</v>
      </c>
      <c r="F930" s="319">
        <v>16.95</v>
      </c>
      <c r="G930" s="198" t="s">
        <v>8444</v>
      </c>
      <c r="H930" s="199">
        <v>49</v>
      </c>
      <c r="I930" s="200">
        <v>41578</v>
      </c>
      <c r="J930" s="319">
        <f t="shared" si="15"/>
        <v>6.9074999999999989</v>
      </c>
      <c r="K930" s="198"/>
      <c r="L930" s="198"/>
      <c r="M930" s="198" t="s">
        <v>2395</v>
      </c>
      <c r="N930" s="198"/>
      <c r="O930" s="198"/>
      <c r="P930" s="198"/>
      <c r="Q930" s="169"/>
      <c r="R930" s="169"/>
      <c r="S930" s="169"/>
      <c r="T930" s="169"/>
      <c r="U930" s="170"/>
    </row>
    <row r="931" spans="1:41" ht="20.100000000000001" customHeight="1">
      <c r="A931" s="201" t="s">
        <v>2216</v>
      </c>
      <c r="B931" s="183">
        <v>852669050724</v>
      </c>
      <c r="C931" s="226" t="s">
        <v>2202</v>
      </c>
      <c r="D931" s="215" t="s">
        <v>2215</v>
      </c>
      <c r="E931" s="324">
        <v>1</v>
      </c>
      <c r="F931" s="319">
        <v>9.89</v>
      </c>
      <c r="G931" s="198" t="s">
        <v>8444</v>
      </c>
      <c r="H931" s="199">
        <v>232</v>
      </c>
      <c r="I931" s="200">
        <v>41582</v>
      </c>
      <c r="J931" s="319">
        <f t="shared" si="15"/>
        <v>2.4064999999999994</v>
      </c>
      <c r="K931" s="198">
        <v>7.0588235294117645</v>
      </c>
      <c r="L931" s="198"/>
      <c r="M931" s="198" t="s">
        <v>2395</v>
      </c>
      <c r="N931" s="198"/>
      <c r="O931" s="198"/>
      <c r="P931" s="198"/>
      <c r="Q931" s="169"/>
      <c r="R931" s="169"/>
      <c r="S931" s="169"/>
      <c r="T931" s="169"/>
      <c r="U931" s="170"/>
    </row>
    <row r="932" spans="1:41" ht="20.100000000000001" customHeight="1">
      <c r="A932" s="201" t="s">
        <v>2216</v>
      </c>
      <c r="B932" s="183">
        <v>852669050724</v>
      </c>
      <c r="C932" s="226" t="s">
        <v>2202</v>
      </c>
      <c r="D932" s="215" t="s">
        <v>2215</v>
      </c>
      <c r="E932" s="324">
        <v>1</v>
      </c>
      <c r="F932" s="319">
        <v>9.89</v>
      </c>
      <c r="G932" s="198" t="s">
        <v>8444</v>
      </c>
      <c r="H932" s="199">
        <v>232</v>
      </c>
      <c r="I932" s="200">
        <v>41582</v>
      </c>
      <c r="J932" s="319">
        <f t="shared" si="15"/>
        <v>2.4064999999999994</v>
      </c>
      <c r="K932" s="198">
        <v>7.0588235294117645</v>
      </c>
      <c r="L932" s="198"/>
      <c r="M932" s="198" t="s">
        <v>2395</v>
      </c>
      <c r="N932" s="198"/>
      <c r="O932" s="198"/>
      <c r="P932" s="198"/>
      <c r="Q932" s="169"/>
      <c r="R932" s="169"/>
      <c r="S932" s="169"/>
      <c r="T932" s="169"/>
      <c r="U932" s="170"/>
      <c r="X932" s="5" t="s">
        <v>15112</v>
      </c>
      <c r="Y932" s="5" t="s">
        <v>15113</v>
      </c>
      <c r="Z932" s="5" t="s">
        <v>15114</v>
      </c>
      <c r="AA932" s="5" t="s">
        <v>15115</v>
      </c>
      <c r="AB932" s="5" t="s">
        <v>15116</v>
      </c>
      <c r="AC932" s="5" t="s">
        <v>15117</v>
      </c>
      <c r="AD932" s="5" t="s">
        <v>15118</v>
      </c>
      <c r="AE932" s="5" t="s">
        <v>15119</v>
      </c>
      <c r="AF932" s="5" t="s">
        <v>15120</v>
      </c>
      <c r="AG932" s="5" t="s">
        <v>15121</v>
      </c>
      <c r="AH932" s="5" t="s">
        <v>15122</v>
      </c>
      <c r="AI932" s="5" t="s">
        <v>15123</v>
      </c>
      <c r="AJ932" s="5" t="s">
        <v>15124</v>
      </c>
    </row>
    <row r="933" spans="1:41" ht="20.100000000000001" customHeight="1">
      <c r="A933" s="201">
        <v>30001</v>
      </c>
      <c r="B933" s="183"/>
      <c r="C933" s="226" t="s">
        <v>2203</v>
      </c>
      <c r="D933" s="215" t="s">
        <v>2217</v>
      </c>
      <c r="E933" s="198"/>
      <c r="F933" s="319" t="s">
        <v>17578</v>
      </c>
      <c r="G933" s="198" t="s">
        <v>8444</v>
      </c>
      <c r="H933" s="201">
        <v>0</v>
      </c>
      <c r="I933" s="200">
        <v>41582</v>
      </c>
      <c r="J933" s="319" t="e">
        <f t="shared" si="15"/>
        <v>#VALUE!</v>
      </c>
      <c r="K933" s="198"/>
      <c r="L933" s="198"/>
      <c r="M933" s="198" t="s">
        <v>2395</v>
      </c>
      <c r="N933" s="198"/>
      <c r="O933" s="198"/>
      <c r="P933" s="198"/>
      <c r="Q933" s="169"/>
      <c r="R933" s="169"/>
      <c r="S933" s="169"/>
      <c r="T933" s="169"/>
      <c r="U933" s="170"/>
    </row>
    <row r="934" spans="1:41" ht="20.100000000000001" customHeight="1">
      <c r="A934" s="201" t="s">
        <v>2218</v>
      </c>
      <c r="B934" s="183">
        <v>852669050731</v>
      </c>
      <c r="C934" s="226" t="s">
        <v>2204</v>
      </c>
      <c r="D934" s="215" t="s">
        <v>2217</v>
      </c>
      <c r="E934" s="321">
        <v>5.5</v>
      </c>
      <c r="F934" s="319">
        <v>16.705882352941178</v>
      </c>
      <c r="G934" s="198" t="s">
        <v>8444</v>
      </c>
      <c r="H934" s="201">
        <v>0</v>
      </c>
      <c r="I934" s="200">
        <v>41582</v>
      </c>
      <c r="J934" s="319">
        <f t="shared" si="15"/>
        <v>3.7000000000000011</v>
      </c>
      <c r="K934" s="198">
        <v>10.89</v>
      </c>
      <c r="L934" s="198"/>
      <c r="M934" s="198" t="s">
        <v>2395</v>
      </c>
      <c r="N934" s="198"/>
      <c r="O934" s="198"/>
      <c r="P934" s="198"/>
      <c r="Q934" s="169"/>
      <c r="R934" s="169"/>
      <c r="S934" s="169"/>
      <c r="T934" s="169"/>
      <c r="U934" s="170"/>
    </row>
    <row r="935" spans="1:41" ht="20.100000000000001" customHeight="1">
      <c r="A935" s="201" t="s">
        <v>2220</v>
      </c>
      <c r="B935" s="183">
        <v>852669050250</v>
      </c>
      <c r="C935" s="226" t="s">
        <v>2205</v>
      </c>
      <c r="D935" s="215" t="s">
        <v>2219</v>
      </c>
      <c r="E935" s="321">
        <v>3.5</v>
      </c>
      <c r="F935" s="319">
        <v>14.352941176470589</v>
      </c>
      <c r="G935" s="198" t="s">
        <v>8444</v>
      </c>
      <c r="H935" s="201">
        <v>0</v>
      </c>
      <c r="I935" s="200">
        <v>41582</v>
      </c>
      <c r="J935" s="319">
        <f t="shared" si="15"/>
        <v>3.6999999999999993</v>
      </c>
      <c r="K935" s="198">
        <v>10.89</v>
      </c>
      <c r="L935" s="198"/>
      <c r="M935" s="198" t="s">
        <v>2395</v>
      </c>
      <c r="N935" s="198"/>
      <c r="O935" s="198"/>
      <c r="P935" s="198"/>
      <c r="Q935" s="169"/>
      <c r="R935" s="169"/>
      <c r="S935" s="169"/>
      <c r="T935" s="169"/>
      <c r="U935" s="170"/>
    </row>
    <row r="936" spans="1:41" ht="20.100000000000001" customHeight="1">
      <c r="A936" s="201" t="s">
        <v>2220</v>
      </c>
      <c r="B936" s="183">
        <v>852669050250</v>
      </c>
      <c r="C936" s="226" t="s">
        <v>2205</v>
      </c>
      <c r="D936" s="215" t="s">
        <v>2219</v>
      </c>
      <c r="E936" s="321">
        <v>3.5</v>
      </c>
      <c r="F936" s="319">
        <v>14.352941176470589</v>
      </c>
      <c r="G936" s="198" t="s">
        <v>8444</v>
      </c>
      <c r="H936" s="201">
        <v>0</v>
      </c>
      <c r="I936" s="200">
        <v>41582</v>
      </c>
      <c r="J936" s="319">
        <f t="shared" si="15"/>
        <v>3.6999999999999993</v>
      </c>
      <c r="K936" s="198">
        <v>10.89</v>
      </c>
      <c r="L936" s="198"/>
      <c r="M936" s="198" t="s">
        <v>2395</v>
      </c>
      <c r="N936" s="198"/>
      <c r="O936" s="198"/>
      <c r="P936" s="198"/>
      <c r="Q936" s="169"/>
      <c r="R936" s="169"/>
      <c r="S936" s="169"/>
      <c r="T936" s="169"/>
      <c r="U936" s="170"/>
    </row>
    <row r="937" spans="1:41" ht="20.100000000000001" customHeight="1">
      <c r="A937" s="201">
        <v>30003</v>
      </c>
      <c r="B937" s="183"/>
      <c r="C937" s="226" t="s">
        <v>2206</v>
      </c>
      <c r="D937" s="215" t="s">
        <v>2221</v>
      </c>
      <c r="E937" s="198"/>
      <c r="F937" s="319" t="s">
        <v>17578</v>
      </c>
      <c r="G937" s="198" t="s">
        <v>8444</v>
      </c>
      <c r="H937" s="201">
        <v>0</v>
      </c>
      <c r="I937" s="200">
        <v>41582</v>
      </c>
      <c r="J937" s="319" t="e">
        <f t="shared" si="15"/>
        <v>#VALUE!</v>
      </c>
      <c r="K937" s="198"/>
      <c r="L937" s="198"/>
      <c r="M937" s="198" t="s">
        <v>2395</v>
      </c>
      <c r="N937" s="198"/>
      <c r="O937" s="198"/>
      <c r="P937" s="198"/>
      <c r="Q937" s="169"/>
      <c r="R937" s="169"/>
      <c r="S937" s="169"/>
      <c r="T937" s="169"/>
      <c r="U937" s="170"/>
    </row>
    <row r="938" spans="1:41" ht="20.100000000000001" customHeight="1">
      <c r="A938" s="201" t="s">
        <v>2222</v>
      </c>
      <c r="B938" s="183">
        <v>852669050267</v>
      </c>
      <c r="C938" s="226" t="s">
        <v>63</v>
      </c>
      <c r="D938" s="215" t="s">
        <v>2221</v>
      </c>
      <c r="E938" s="321">
        <v>3.5</v>
      </c>
      <c r="F938" s="319">
        <v>14.352941176470589</v>
      </c>
      <c r="G938" s="198" t="s">
        <v>8444</v>
      </c>
      <c r="H938" s="201">
        <v>0</v>
      </c>
      <c r="I938" s="200">
        <v>41582</v>
      </c>
      <c r="J938" s="319">
        <f t="shared" si="15"/>
        <v>3.6999999999999993</v>
      </c>
      <c r="K938" s="198">
        <v>10.89</v>
      </c>
      <c r="L938" s="198"/>
      <c r="M938" s="198" t="s">
        <v>2395</v>
      </c>
      <c r="N938" s="198"/>
      <c r="O938" s="198"/>
      <c r="P938" s="198"/>
      <c r="Q938" s="169"/>
      <c r="R938" s="169"/>
      <c r="S938" s="169"/>
      <c r="T938" s="169"/>
      <c r="U938" s="170"/>
    </row>
    <row r="939" spans="1:41" ht="20.100000000000001" customHeight="1">
      <c r="A939" s="202" t="s">
        <v>2224</v>
      </c>
      <c r="B939" s="183">
        <v>852669050311</v>
      </c>
      <c r="C939" s="226" t="s">
        <v>2207</v>
      </c>
      <c r="D939" s="215" t="s">
        <v>2223</v>
      </c>
      <c r="E939" s="324">
        <v>1</v>
      </c>
      <c r="F939" s="319">
        <v>9.89</v>
      </c>
      <c r="G939" s="198" t="s">
        <v>8444</v>
      </c>
      <c r="H939" s="366">
        <v>151</v>
      </c>
      <c r="I939" s="200">
        <v>41582</v>
      </c>
      <c r="J939" s="319">
        <f t="shared" si="15"/>
        <v>2.4064999999999994</v>
      </c>
      <c r="K939" s="198">
        <v>7.0588235294117645</v>
      </c>
      <c r="L939" s="198"/>
      <c r="M939" s="198" t="s">
        <v>2395</v>
      </c>
      <c r="N939" s="198"/>
      <c r="O939" s="198"/>
      <c r="P939" s="198"/>
      <c r="Q939" s="169"/>
      <c r="R939" s="169"/>
      <c r="S939" s="169"/>
      <c r="T939" s="169"/>
      <c r="U939" s="170"/>
    </row>
    <row r="940" spans="1:41" ht="20.100000000000001" customHeight="1">
      <c r="A940" s="202" t="s">
        <v>2224</v>
      </c>
      <c r="B940" s="183">
        <v>852669050311</v>
      </c>
      <c r="C940" s="226" t="s">
        <v>2207</v>
      </c>
      <c r="D940" s="215" t="s">
        <v>2223</v>
      </c>
      <c r="E940" s="324">
        <v>1</v>
      </c>
      <c r="F940" s="319">
        <v>9.89</v>
      </c>
      <c r="G940" s="198" t="s">
        <v>8444</v>
      </c>
      <c r="H940" s="366">
        <v>151</v>
      </c>
      <c r="I940" s="200">
        <v>41582</v>
      </c>
      <c r="J940" s="319">
        <f t="shared" si="15"/>
        <v>2.4064999999999994</v>
      </c>
      <c r="K940" s="198">
        <v>7.0588235294117645</v>
      </c>
      <c r="L940" s="198"/>
      <c r="M940" s="198" t="s">
        <v>2395</v>
      </c>
      <c r="N940" s="198"/>
      <c r="O940" s="198"/>
      <c r="P940" s="198"/>
      <c r="Q940" s="169"/>
      <c r="R940" s="169"/>
      <c r="S940" s="169"/>
      <c r="T940" s="169"/>
      <c r="U940" s="170"/>
      <c r="X940" s="5" t="s">
        <v>15125</v>
      </c>
      <c r="Y940" s="5" t="s">
        <v>15113</v>
      </c>
      <c r="Z940" s="5" t="s">
        <v>15126</v>
      </c>
      <c r="AA940" s="5" t="s">
        <v>15115</v>
      </c>
      <c r="AB940" s="5" t="s">
        <v>15116</v>
      </c>
      <c r="AC940" s="5" t="s">
        <v>15117</v>
      </c>
      <c r="AD940" s="5" t="s">
        <v>15118</v>
      </c>
      <c r="AE940" s="5" t="s">
        <v>15119</v>
      </c>
      <c r="AF940" s="5" t="s">
        <v>15120</v>
      </c>
      <c r="AG940" s="5" t="s">
        <v>15121</v>
      </c>
      <c r="AH940" s="5" t="s">
        <v>15122</v>
      </c>
      <c r="AI940" s="5" t="s">
        <v>15123</v>
      </c>
      <c r="AJ940" s="5" t="s">
        <v>15124</v>
      </c>
      <c r="AK940" s="5" t="s">
        <v>15683</v>
      </c>
      <c r="AL940" s="5" t="s">
        <v>15684</v>
      </c>
    </row>
    <row r="941" spans="1:41" ht="20.100000000000001" customHeight="1">
      <c r="A941" s="202" t="s">
        <v>2226</v>
      </c>
      <c r="B941" s="183">
        <v>852669050328</v>
      </c>
      <c r="C941" s="226" t="s">
        <v>2208</v>
      </c>
      <c r="D941" s="215" t="s">
        <v>2225</v>
      </c>
      <c r="E941" s="324">
        <v>1</v>
      </c>
      <c r="F941" s="319">
        <v>9.89</v>
      </c>
      <c r="G941" s="198" t="s">
        <v>8444</v>
      </c>
      <c r="H941" s="366">
        <v>228</v>
      </c>
      <c r="I941" s="200">
        <v>41582</v>
      </c>
      <c r="J941" s="319">
        <f t="shared" si="15"/>
        <v>2.4064999999999994</v>
      </c>
      <c r="K941" s="198">
        <v>7.0588235294117645</v>
      </c>
      <c r="L941" s="198"/>
      <c r="M941" s="198" t="s">
        <v>2395</v>
      </c>
      <c r="N941" s="198"/>
      <c r="O941" s="198"/>
      <c r="P941" s="198"/>
      <c r="Q941" s="169"/>
      <c r="R941" s="169"/>
      <c r="S941" s="169"/>
      <c r="T941" s="169"/>
      <c r="U941" s="170"/>
    </row>
    <row r="942" spans="1:41" ht="20.100000000000001" customHeight="1">
      <c r="A942" s="202" t="s">
        <v>2226</v>
      </c>
      <c r="B942" s="183">
        <v>852669050328</v>
      </c>
      <c r="C942" s="226" t="s">
        <v>2208</v>
      </c>
      <c r="D942" s="215" t="s">
        <v>2225</v>
      </c>
      <c r="E942" s="324">
        <v>1</v>
      </c>
      <c r="F942" s="319">
        <v>9.89</v>
      </c>
      <c r="G942" s="198" t="s">
        <v>8444</v>
      </c>
      <c r="H942" s="366">
        <v>228</v>
      </c>
      <c r="I942" s="200">
        <v>41582</v>
      </c>
      <c r="J942" s="319">
        <f t="shared" si="15"/>
        <v>2.4064999999999994</v>
      </c>
      <c r="K942" s="198">
        <v>7.0588235294117645</v>
      </c>
      <c r="L942" s="198"/>
      <c r="M942" s="198" t="s">
        <v>2395</v>
      </c>
      <c r="N942" s="198"/>
      <c r="O942" s="198"/>
      <c r="P942" s="198"/>
      <c r="Q942" s="169"/>
      <c r="R942" s="169"/>
      <c r="S942" s="169"/>
      <c r="T942" s="169"/>
      <c r="U942" s="170"/>
      <c r="X942" s="5" t="s">
        <v>15127</v>
      </c>
      <c r="Y942" s="5" t="s">
        <v>15113</v>
      </c>
      <c r="Z942" s="5" t="s">
        <v>15126</v>
      </c>
      <c r="AA942" s="5" t="s">
        <v>15115</v>
      </c>
      <c r="AB942" s="5" t="s">
        <v>15116</v>
      </c>
      <c r="AC942" s="5" t="s">
        <v>15117</v>
      </c>
      <c r="AD942" s="5" t="s">
        <v>15118</v>
      </c>
      <c r="AE942" s="5" t="s">
        <v>15119</v>
      </c>
      <c r="AF942" s="5" t="s">
        <v>15120</v>
      </c>
      <c r="AG942" s="5" t="s">
        <v>15121</v>
      </c>
      <c r="AH942" s="5" t="s">
        <v>15122</v>
      </c>
      <c r="AI942" s="5" t="s">
        <v>15123</v>
      </c>
      <c r="AJ942" s="5" t="s">
        <v>15124</v>
      </c>
      <c r="AK942" s="5" t="s">
        <v>15685</v>
      </c>
      <c r="AL942" s="5" t="s">
        <v>15686</v>
      </c>
    </row>
    <row r="943" spans="1:41" ht="20.100000000000001" customHeight="1">
      <c r="A943" s="202" t="s">
        <v>2228</v>
      </c>
      <c r="B943" s="183">
        <v>852669050472</v>
      </c>
      <c r="C943" s="226" t="s">
        <v>2209</v>
      </c>
      <c r="D943" s="215" t="s">
        <v>2227</v>
      </c>
      <c r="E943" s="324">
        <v>1.5</v>
      </c>
      <c r="F943" s="319">
        <v>15.99</v>
      </c>
      <c r="G943" s="198" t="s">
        <v>8444</v>
      </c>
      <c r="H943" s="199">
        <v>136</v>
      </c>
      <c r="I943" s="200">
        <v>41582</v>
      </c>
      <c r="J943" s="319">
        <f t="shared" si="15"/>
        <v>7.0914999999999999</v>
      </c>
      <c r="K943" s="198"/>
      <c r="L943" s="198"/>
      <c r="M943" s="198" t="s">
        <v>2395</v>
      </c>
      <c r="N943" s="198"/>
      <c r="O943" s="198"/>
      <c r="P943" s="198"/>
      <c r="Q943" s="169"/>
      <c r="R943" s="169"/>
      <c r="S943" s="169"/>
      <c r="T943" s="169"/>
      <c r="U943" s="170"/>
    </row>
    <row r="944" spans="1:41" ht="20.100000000000001" customHeight="1">
      <c r="A944" s="202" t="s">
        <v>2228</v>
      </c>
      <c r="B944" s="183">
        <v>852669050472</v>
      </c>
      <c r="C944" s="226" t="s">
        <v>2209</v>
      </c>
      <c r="D944" s="215" t="s">
        <v>2227</v>
      </c>
      <c r="E944" s="324">
        <v>1.5</v>
      </c>
      <c r="F944" s="319">
        <v>15.99</v>
      </c>
      <c r="G944" s="198" t="s">
        <v>8444</v>
      </c>
      <c r="H944" s="199">
        <v>136</v>
      </c>
      <c r="I944" s="200">
        <v>41582</v>
      </c>
      <c r="J944" s="319">
        <f t="shared" si="15"/>
        <v>7.0914999999999999</v>
      </c>
      <c r="K944" s="198"/>
      <c r="L944" s="198"/>
      <c r="M944" s="198" t="s">
        <v>2395</v>
      </c>
      <c r="N944" s="198"/>
      <c r="O944" s="198"/>
      <c r="P944" s="198"/>
      <c r="Q944" s="169"/>
      <c r="R944" s="169"/>
      <c r="S944" s="169"/>
      <c r="T944" s="169"/>
      <c r="U944" s="170"/>
      <c r="X944" s="5" t="s">
        <v>15127</v>
      </c>
      <c r="Y944" s="5" t="s">
        <v>15113</v>
      </c>
      <c r="Z944" s="5" t="s">
        <v>15128</v>
      </c>
      <c r="AA944" s="5" t="s">
        <v>15115</v>
      </c>
      <c r="AB944" s="5" t="s">
        <v>15116</v>
      </c>
      <c r="AC944" s="5" t="s">
        <v>15117</v>
      </c>
      <c r="AD944" s="5" t="s">
        <v>15118</v>
      </c>
      <c r="AE944" s="5" t="s">
        <v>15119</v>
      </c>
      <c r="AF944" s="5" t="s">
        <v>15120</v>
      </c>
      <c r="AG944" s="5" t="s">
        <v>15121</v>
      </c>
      <c r="AH944" s="5" t="s">
        <v>15122</v>
      </c>
      <c r="AI944" s="5" t="s">
        <v>15123</v>
      </c>
      <c r="AJ944" s="5" t="s">
        <v>15124</v>
      </c>
      <c r="AK944" s="5" t="s">
        <v>15687</v>
      </c>
      <c r="AL944" s="5" t="s">
        <v>15688</v>
      </c>
      <c r="AM944" s="5" t="s">
        <v>15689</v>
      </c>
      <c r="AN944" s="5" t="s">
        <v>15690</v>
      </c>
      <c r="AO944" s="5" t="s">
        <v>15691</v>
      </c>
    </row>
    <row r="945" spans="1:38" ht="20.100000000000001" customHeight="1">
      <c r="A945" s="202" t="s">
        <v>2230</v>
      </c>
      <c r="B945" s="183">
        <v>852669050489</v>
      </c>
      <c r="C945" s="226" t="s">
        <v>2210</v>
      </c>
      <c r="D945" s="215" t="s">
        <v>2229</v>
      </c>
      <c r="E945" s="321">
        <v>1.5</v>
      </c>
      <c r="F945" s="319">
        <v>14.99</v>
      </c>
      <c r="G945" s="198" t="s">
        <v>8444</v>
      </c>
      <c r="H945" s="201">
        <v>0</v>
      </c>
      <c r="I945" s="200">
        <v>41582</v>
      </c>
      <c r="J945" s="319">
        <f t="shared" si="15"/>
        <v>6.2415000000000003</v>
      </c>
      <c r="K945" s="198"/>
      <c r="L945" s="198"/>
      <c r="M945" s="198" t="s">
        <v>2395</v>
      </c>
      <c r="N945" s="198"/>
      <c r="O945" s="198"/>
      <c r="P945" s="198"/>
      <c r="Q945" s="169"/>
      <c r="R945" s="169"/>
      <c r="S945" s="169"/>
      <c r="T945" s="169"/>
      <c r="U945" s="170"/>
    </row>
    <row r="946" spans="1:38" ht="20.100000000000001" customHeight="1">
      <c r="A946" s="202" t="s">
        <v>2230</v>
      </c>
      <c r="B946" s="183">
        <v>852669050489</v>
      </c>
      <c r="C946" s="226" t="s">
        <v>2210</v>
      </c>
      <c r="D946" s="215" t="s">
        <v>2229</v>
      </c>
      <c r="E946" s="321">
        <v>1.5</v>
      </c>
      <c r="F946" s="319">
        <v>14.99</v>
      </c>
      <c r="G946" s="198" t="s">
        <v>8444</v>
      </c>
      <c r="H946" s="201">
        <v>0</v>
      </c>
      <c r="I946" s="200">
        <v>41582</v>
      </c>
      <c r="J946" s="319">
        <f t="shared" si="15"/>
        <v>6.2415000000000003</v>
      </c>
      <c r="K946" s="198"/>
      <c r="L946" s="198"/>
      <c r="M946" s="198" t="s">
        <v>2395</v>
      </c>
      <c r="N946" s="198"/>
      <c r="O946" s="198"/>
      <c r="P946" s="198"/>
      <c r="Q946" s="169"/>
      <c r="R946" s="169"/>
      <c r="S946" s="169"/>
      <c r="T946" s="169"/>
      <c r="U946" s="170"/>
      <c r="X946" s="5" t="s">
        <v>15129</v>
      </c>
      <c r="Y946" s="5" t="s">
        <v>15113</v>
      </c>
      <c r="Z946" s="5" t="s">
        <v>15128</v>
      </c>
      <c r="AA946" s="5" t="s">
        <v>15115</v>
      </c>
      <c r="AB946" s="5" t="s">
        <v>15116</v>
      </c>
      <c r="AC946" s="5" t="s">
        <v>15117</v>
      </c>
      <c r="AD946" s="5" t="s">
        <v>15118</v>
      </c>
      <c r="AE946" s="5" t="s">
        <v>15119</v>
      </c>
      <c r="AF946" s="5" t="s">
        <v>15120</v>
      </c>
      <c r="AG946" s="5" t="s">
        <v>15121</v>
      </c>
      <c r="AH946" s="5" t="s">
        <v>15122</v>
      </c>
      <c r="AI946" s="5" t="s">
        <v>15123</v>
      </c>
      <c r="AJ946" s="5" t="s">
        <v>15124</v>
      </c>
      <c r="AK946" s="5" t="s">
        <v>15692</v>
      </c>
      <c r="AL946" s="5" t="s">
        <v>15693</v>
      </c>
    </row>
    <row r="947" spans="1:38" ht="20.100000000000001" customHeight="1">
      <c r="A947" s="201">
        <v>30008</v>
      </c>
      <c r="B947" s="183"/>
      <c r="C947" s="226" t="s">
        <v>2211</v>
      </c>
      <c r="D947" s="215" t="s">
        <v>2231</v>
      </c>
      <c r="E947" s="198"/>
      <c r="F947" s="319" t="s">
        <v>17578</v>
      </c>
      <c r="G947" s="198" t="s">
        <v>8444</v>
      </c>
      <c r="H947" s="201">
        <v>0</v>
      </c>
      <c r="I947" s="200">
        <v>41582</v>
      </c>
      <c r="J947" s="319" t="e">
        <f t="shared" si="15"/>
        <v>#VALUE!</v>
      </c>
      <c r="K947" s="198"/>
      <c r="L947" s="198"/>
      <c r="M947" s="198" t="s">
        <v>2395</v>
      </c>
      <c r="N947" s="198"/>
      <c r="O947" s="198"/>
      <c r="P947" s="198"/>
      <c r="Q947" s="169"/>
      <c r="R947" s="169"/>
      <c r="S947" s="169"/>
      <c r="T947" s="169"/>
      <c r="U947" s="170"/>
    </row>
    <row r="948" spans="1:38" ht="20.100000000000001" customHeight="1">
      <c r="A948" s="201" t="s">
        <v>2232</v>
      </c>
      <c r="B948" s="183">
        <v>852669050694</v>
      </c>
      <c r="C948" s="226" t="s">
        <v>2212</v>
      </c>
      <c r="D948" s="215" t="s">
        <v>2231</v>
      </c>
      <c r="E948" s="321">
        <v>4.5</v>
      </c>
      <c r="F948" s="319">
        <v>16.990000000000002</v>
      </c>
      <c r="G948" s="198" t="s">
        <v>8444</v>
      </c>
      <c r="H948" s="201">
        <v>0</v>
      </c>
      <c r="I948" s="200">
        <v>41582</v>
      </c>
      <c r="J948" s="319">
        <f t="shared" si="15"/>
        <v>4.9415000000000013</v>
      </c>
      <c r="K948" s="198"/>
      <c r="L948" s="198"/>
      <c r="M948" s="198" t="s">
        <v>2395</v>
      </c>
      <c r="N948" s="198"/>
      <c r="O948" s="198"/>
      <c r="P948" s="198"/>
      <c r="Q948" s="169"/>
      <c r="R948" s="169"/>
      <c r="S948" s="169"/>
      <c r="T948" s="169"/>
      <c r="U948" s="170"/>
    </row>
    <row r="949" spans="1:38" ht="20.100000000000001" customHeight="1">
      <c r="A949" s="201" t="s">
        <v>2233</v>
      </c>
      <c r="B949" s="183">
        <v>852669050700</v>
      </c>
      <c r="C949" s="226" t="s">
        <v>2213</v>
      </c>
      <c r="D949" s="215" t="s">
        <v>2231</v>
      </c>
      <c r="E949" s="198"/>
      <c r="F949" s="319">
        <v>9.89</v>
      </c>
      <c r="G949" s="198" t="s">
        <v>8444</v>
      </c>
      <c r="H949" s="201">
        <v>0</v>
      </c>
      <c r="I949" s="200">
        <v>41582</v>
      </c>
      <c r="J949" s="319">
        <f t="shared" si="15"/>
        <v>3.4064999999999994</v>
      </c>
      <c r="K949" s="198"/>
      <c r="L949" s="198"/>
      <c r="M949" s="198" t="s">
        <v>2395</v>
      </c>
      <c r="N949" s="198"/>
      <c r="O949" s="198"/>
      <c r="P949" s="198"/>
      <c r="Q949" s="169"/>
      <c r="R949" s="169"/>
      <c r="S949" s="169"/>
      <c r="T949" s="169"/>
      <c r="U949" s="170"/>
    </row>
    <row r="950" spans="1:38" ht="20.100000000000001" customHeight="1">
      <c r="A950" s="201" t="s">
        <v>2235</v>
      </c>
      <c r="B950" s="183">
        <v>852669050717</v>
      </c>
      <c r="C950" s="226" t="s">
        <v>2214</v>
      </c>
      <c r="D950" s="215" t="s">
        <v>2234</v>
      </c>
      <c r="E950" s="321">
        <v>1.5</v>
      </c>
      <c r="F950" s="319">
        <v>14.99</v>
      </c>
      <c r="G950" s="198" t="s">
        <v>8444</v>
      </c>
      <c r="H950" s="201">
        <v>0</v>
      </c>
      <c r="I950" s="200">
        <v>41582</v>
      </c>
      <c r="J950" s="319">
        <f t="shared" si="15"/>
        <v>6.2415000000000003</v>
      </c>
      <c r="K950" s="198"/>
      <c r="L950" s="198"/>
      <c r="M950" s="198" t="s">
        <v>2395</v>
      </c>
      <c r="N950" s="198"/>
      <c r="O950" s="198"/>
      <c r="P950" s="198"/>
      <c r="Q950" s="169"/>
      <c r="R950" s="169"/>
      <c r="S950" s="169"/>
      <c r="T950" s="169"/>
      <c r="U950" s="170"/>
    </row>
    <row r="951" spans="1:38" ht="20.100000000000001" customHeight="1">
      <c r="A951" s="201" t="s">
        <v>2235</v>
      </c>
      <c r="B951" s="183">
        <v>852669050717</v>
      </c>
      <c r="C951" s="226" t="s">
        <v>2214</v>
      </c>
      <c r="D951" s="215" t="s">
        <v>2234</v>
      </c>
      <c r="E951" s="321">
        <v>1.5</v>
      </c>
      <c r="F951" s="319">
        <v>14.99</v>
      </c>
      <c r="G951" s="198" t="s">
        <v>8444</v>
      </c>
      <c r="H951" s="201">
        <v>0</v>
      </c>
      <c r="I951" s="200">
        <v>41582</v>
      </c>
      <c r="J951" s="319">
        <f t="shared" si="15"/>
        <v>6.2415000000000003</v>
      </c>
      <c r="K951" s="198"/>
      <c r="L951" s="198"/>
      <c r="M951" s="198" t="s">
        <v>2395</v>
      </c>
      <c r="N951" s="198"/>
      <c r="O951" s="198"/>
      <c r="P951" s="198"/>
      <c r="Q951" s="169"/>
      <c r="R951" s="169"/>
      <c r="S951" s="169"/>
      <c r="T951" s="169"/>
      <c r="U951" s="170"/>
    </row>
    <row r="952" spans="1:38" ht="20.100000000000001" customHeight="1">
      <c r="A952" s="201">
        <v>30010</v>
      </c>
      <c r="B952" s="183"/>
      <c r="C952" s="196" t="s">
        <v>2240</v>
      </c>
      <c r="D952" s="215" t="s">
        <v>2308</v>
      </c>
      <c r="E952" s="198"/>
      <c r="F952" s="319" t="s">
        <v>17578</v>
      </c>
      <c r="G952" s="198" t="s">
        <v>8444</v>
      </c>
      <c r="H952" s="201">
        <v>0</v>
      </c>
      <c r="I952" s="200">
        <v>41589</v>
      </c>
      <c r="J952" s="319" t="e">
        <f t="shared" si="15"/>
        <v>#VALUE!</v>
      </c>
      <c r="K952" s="198"/>
      <c r="L952" s="198"/>
      <c r="M952" s="198" t="s">
        <v>2395</v>
      </c>
      <c r="N952" s="198"/>
      <c r="O952" s="198"/>
      <c r="P952" s="198"/>
      <c r="Q952" s="169"/>
      <c r="R952" s="169"/>
      <c r="S952" s="169"/>
      <c r="T952" s="169"/>
      <c r="U952" s="170"/>
    </row>
    <row r="953" spans="1:38" ht="20.100000000000001" customHeight="1">
      <c r="A953" s="201" t="s">
        <v>2309</v>
      </c>
      <c r="B953" s="183">
        <v>852669050755</v>
      </c>
      <c r="C953" s="196" t="s">
        <v>2241</v>
      </c>
      <c r="D953" s="215" t="s">
        <v>15130</v>
      </c>
      <c r="E953" s="324">
        <v>1</v>
      </c>
      <c r="F953" s="319">
        <v>9.89</v>
      </c>
      <c r="G953" s="198" t="s">
        <v>8444</v>
      </c>
      <c r="H953" s="199">
        <v>138</v>
      </c>
      <c r="I953" s="200">
        <v>41589</v>
      </c>
      <c r="J953" s="319">
        <f t="shared" si="15"/>
        <v>2.4064999999999994</v>
      </c>
      <c r="K953" s="198">
        <v>7.0588235294117645</v>
      </c>
      <c r="L953" s="198"/>
      <c r="M953" s="198" t="s">
        <v>2395</v>
      </c>
      <c r="N953" s="198"/>
      <c r="O953" s="198"/>
      <c r="P953" s="198"/>
      <c r="Q953" s="169"/>
      <c r="R953" s="169"/>
      <c r="S953" s="169"/>
      <c r="T953" s="169"/>
      <c r="U953" s="170"/>
      <c r="X953" s="5" t="s">
        <v>15127</v>
      </c>
      <c r="Y953" s="5" t="s">
        <v>15113</v>
      </c>
      <c r="Z953" s="5" t="s">
        <v>15131</v>
      </c>
      <c r="AA953" s="5" t="s">
        <v>15115</v>
      </c>
      <c r="AB953" s="5" t="s">
        <v>15116</v>
      </c>
      <c r="AC953" s="5" t="s">
        <v>15117</v>
      </c>
      <c r="AD953" s="5" t="s">
        <v>15118</v>
      </c>
      <c r="AE953" s="5" t="s">
        <v>15119</v>
      </c>
      <c r="AF953" s="5" t="s">
        <v>15120</v>
      </c>
      <c r="AG953" s="5" t="s">
        <v>15121</v>
      </c>
      <c r="AH953" s="5" t="s">
        <v>15122</v>
      </c>
      <c r="AI953" s="5" t="s">
        <v>15123</v>
      </c>
      <c r="AJ953" s="5" t="s">
        <v>15124</v>
      </c>
    </row>
    <row r="954" spans="1:38" ht="20.100000000000001" customHeight="1">
      <c r="A954" s="201" t="s">
        <v>2310</v>
      </c>
      <c r="B954" s="183">
        <v>852669050762</v>
      </c>
      <c r="C954" s="196" t="s">
        <v>2242</v>
      </c>
      <c r="D954" s="215" t="s">
        <v>15130</v>
      </c>
      <c r="E954" s="324">
        <v>1</v>
      </c>
      <c r="F954" s="319">
        <v>9.89</v>
      </c>
      <c r="G954" s="198" t="s">
        <v>8444</v>
      </c>
      <c r="H954" s="199">
        <v>38</v>
      </c>
      <c r="I954" s="200">
        <v>41589</v>
      </c>
      <c r="J954" s="319">
        <f t="shared" si="15"/>
        <v>2.4064999999999994</v>
      </c>
      <c r="K954" s="198">
        <v>7.0588235294117645</v>
      </c>
      <c r="L954" s="198"/>
      <c r="M954" s="198" t="s">
        <v>2395</v>
      </c>
      <c r="N954" s="198"/>
      <c r="O954" s="198"/>
      <c r="P954" s="198"/>
      <c r="Q954" s="169"/>
      <c r="R954" s="169"/>
      <c r="S954" s="169"/>
      <c r="T954" s="169"/>
      <c r="U954" s="170"/>
      <c r="X954" s="5" t="s">
        <v>15127</v>
      </c>
      <c r="Y954" s="5" t="s">
        <v>15113</v>
      </c>
      <c r="Z954" s="5" t="s">
        <v>15131</v>
      </c>
      <c r="AA954" s="5" t="s">
        <v>15115</v>
      </c>
      <c r="AB954" s="5" t="s">
        <v>15116</v>
      </c>
      <c r="AC954" s="5" t="s">
        <v>15117</v>
      </c>
      <c r="AD954" s="5" t="s">
        <v>15118</v>
      </c>
      <c r="AE954" s="5" t="s">
        <v>15119</v>
      </c>
      <c r="AF954" s="5" t="s">
        <v>15120</v>
      </c>
      <c r="AG954" s="5" t="s">
        <v>15121</v>
      </c>
      <c r="AH954" s="5" t="s">
        <v>15122</v>
      </c>
      <c r="AI954" s="5" t="s">
        <v>15123</v>
      </c>
      <c r="AJ954" s="5" t="s">
        <v>15124</v>
      </c>
    </row>
    <row r="955" spans="1:38" ht="20.100000000000001" customHeight="1">
      <c r="A955" s="201" t="s">
        <v>2311</v>
      </c>
      <c r="B955" s="183">
        <v>852669050779</v>
      </c>
      <c r="C955" s="196" t="s">
        <v>2243</v>
      </c>
      <c r="D955" s="215" t="s">
        <v>15130</v>
      </c>
      <c r="E955" s="324">
        <v>1</v>
      </c>
      <c r="F955" s="319">
        <v>9.89</v>
      </c>
      <c r="G955" s="198" t="s">
        <v>8444</v>
      </c>
      <c r="H955" s="366">
        <v>114</v>
      </c>
      <c r="I955" s="200">
        <v>41589</v>
      </c>
      <c r="J955" s="319">
        <f t="shared" si="15"/>
        <v>2.4064999999999994</v>
      </c>
      <c r="K955" s="198">
        <v>7.0588235294117645</v>
      </c>
      <c r="L955" s="198"/>
      <c r="M955" s="198" t="s">
        <v>2395</v>
      </c>
      <c r="N955" s="198"/>
      <c r="O955" s="198"/>
      <c r="P955" s="198"/>
      <c r="Q955" s="169"/>
      <c r="R955" s="169"/>
      <c r="S955" s="169"/>
      <c r="T955" s="169"/>
      <c r="U955" s="170"/>
      <c r="X955" s="5" t="s">
        <v>15127</v>
      </c>
      <c r="Y955" s="5" t="s">
        <v>15113</v>
      </c>
      <c r="Z955" s="5" t="s">
        <v>15131</v>
      </c>
      <c r="AA955" s="5" t="s">
        <v>15115</v>
      </c>
      <c r="AB955" s="5" t="s">
        <v>15116</v>
      </c>
      <c r="AC955" s="5" t="s">
        <v>15117</v>
      </c>
      <c r="AD955" s="5" t="s">
        <v>15118</v>
      </c>
      <c r="AE955" s="5" t="s">
        <v>15119</v>
      </c>
      <c r="AF955" s="5" t="s">
        <v>15120</v>
      </c>
      <c r="AG955" s="5" t="s">
        <v>15121</v>
      </c>
      <c r="AH955" s="5" t="s">
        <v>15122</v>
      </c>
      <c r="AI955" s="5" t="s">
        <v>15123</v>
      </c>
      <c r="AJ955" s="5" t="s">
        <v>15124</v>
      </c>
    </row>
    <row r="956" spans="1:38" ht="20.100000000000001" customHeight="1">
      <c r="A956" s="201" t="s">
        <v>2312</v>
      </c>
      <c r="B956" s="183">
        <v>852669050786</v>
      </c>
      <c r="C956" s="196" t="s">
        <v>2244</v>
      </c>
      <c r="D956" s="215" t="s">
        <v>15130</v>
      </c>
      <c r="E956" s="324">
        <v>1</v>
      </c>
      <c r="F956" s="319">
        <v>9.89</v>
      </c>
      <c r="G956" s="198" t="s">
        <v>8444</v>
      </c>
      <c r="H956" s="366">
        <v>423</v>
      </c>
      <c r="I956" s="200">
        <v>41589</v>
      </c>
      <c r="J956" s="319">
        <f t="shared" si="15"/>
        <v>2.4064999999999994</v>
      </c>
      <c r="K956" s="198">
        <v>7.0588235294117645</v>
      </c>
      <c r="L956" s="198"/>
      <c r="M956" s="198" t="s">
        <v>2395</v>
      </c>
      <c r="N956" s="198"/>
      <c r="O956" s="198"/>
      <c r="P956" s="198"/>
      <c r="Q956" s="169"/>
      <c r="R956" s="169"/>
      <c r="S956" s="169"/>
      <c r="T956" s="169"/>
      <c r="U956" s="170"/>
      <c r="X956" s="5" t="s">
        <v>15127</v>
      </c>
      <c r="Y956" s="5" t="s">
        <v>15113</v>
      </c>
      <c r="Z956" s="5" t="s">
        <v>15131</v>
      </c>
      <c r="AA956" s="5" t="s">
        <v>15115</v>
      </c>
      <c r="AB956" s="5" t="s">
        <v>15116</v>
      </c>
      <c r="AC956" s="5" t="s">
        <v>15117</v>
      </c>
      <c r="AD956" s="5" t="s">
        <v>15118</v>
      </c>
      <c r="AE956" s="5" t="s">
        <v>15119</v>
      </c>
      <c r="AF956" s="5" t="s">
        <v>15120</v>
      </c>
      <c r="AG956" s="5" t="s">
        <v>15121</v>
      </c>
      <c r="AH956" s="5" t="s">
        <v>15122</v>
      </c>
      <c r="AI956" s="5" t="s">
        <v>15123</v>
      </c>
      <c r="AJ956" s="5" t="s">
        <v>15124</v>
      </c>
    </row>
    <row r="957" spans="1:38" ht="20.100000000000001" customHeight="1">
      <c r="A957" s="201" t="s">
        <v>2313</v>
      </c>
      <c r="B957" s="183">
        <v>852669050793</v>
      </c>
      <c r="C957" s="196" t="s">
        <v>2245</v>
      </c>
      <c r="D957" s="215" t="s">
        <v>15130</v>
      </c>
      <c r="E957" s="324">
        <v>1</v>
      </c>
      <c r="F957" s="319">
        <v>9.89</v>
      </c>
      <c r="G957" s="198" t="s">
        <v>8444</v>
      </c>
      <c r="H957" s="199">
        <v>268</v>
      </c>
      <c r="I957" s="200">
        <v>41589</v>
      </c>
      <c r="J957" s="319">
        <f t="shared" si="15"/>
        <v>2.4064999999999994</v>
      </c>
      <c r="K957" s="198">
        <v>7.0588235294117645</v>
      </c>
      <c r="L957" s="198"/>
      <c r="M957" s="198" t="s">
        <v>2395</v>
      </c>
      <c r="N957" s="198"/>
      <c r="O957" s="198"/>
      <c r="P957" s="198"/>
      <c r="Q957" s="169"/>
      <c r="R957" s="169"/>
      <c r="S957" s="169"/>
      <c r="T957" s="169"/>
      <c r="U957" s="170"/>
      <c r="X957" s="5" t="s">
        <v>15127</v>
      </c>
      <c r="Y957" s="5" t="s">
        <v>15113</v>
      </c>
      <c r="Z957" s="5" t="s">
        <v>15131</v>
      </c>
      <c r="AA957" s="5" t="s">
        <v>15115</v>
      </c>
      <c r="AB957" s="5" t="s">
        <v>15116</v>
      </c>
      <c r="AC957" s="5" t="s">
        <v>15117</v>
      </c>
      <c r="AD957" s="5" t="s">
        <v>15118</v>
      </c>
      <c r="AE957" s="5" t="s">
        <v>15119</v>
      </c>
      <c r="AF957" s="5" t="s">
        <v>15120</v>
      </c>
      <c r="AG957" s="5" t="s">
        <v>15121</v>
      </c>
      <c r="AH957" s="5" t="s">
        <v>15122</v>
      </c>
      <c r="AI957" s="5" t="s">
        <v>15123</v>
      </c>
      <c r="AJ957" s="5" t="s">
        <v>15124</v>
      </c>
    </row>
    <row r="958" spans="1:38" ht="20.100000000000001" customHeight="1">
      <c r="A958" s="201">
        <v>30011</v>
      </c>
      <c r="B958" s="183"/>
      <c r="C958" s="196" t="s">
        <v>2246</v>
      </c>
      <c r="D958" s="215" t="s">
        <v>2314</v>
      </c>
      <c r="E958" s="198"/>
      <c r="F958" s="319" t="s">
        <v>17578</v>
      </c>
      <c r="G958" s="198" t="s">
        <v>8444</v>
      </c>
      <c r="H958" s="201">
        <v>0</v>
      </c>
      <c r="I958" s="200">
        <v>41589</v>
      </c>
      <c r="J958" s="319" t="e">
        <f t="shared" si="15"/>
        <v>#VALUE!</v>
      </c>
      <c r="K958" s="198"/>
      <c r="L958" s="198"/>
      <c r="M958" s="198" t="s">
        <v>2395</v>
      </c>
      <c r="N958" s="198"/>
      <c r="O958" s="198"/>
      <c r="P958" s="198"/>
      <c r="Q958" s="169"/>
      <c r="R958" s="169"/>
      <c r="S958" s="169"/>
      <c r="T958" s="169"/>
      <c r="U958" s="170"/>
    </row>
    <row r="959" spans="1:38" ht="20.100000000000001" customHeight="1">
      <c r="A959" s="201" t="s">
        <v>2315</v>
      </c>
      <c r="B959" s="183">
        <v>852669050816</v>
      </c>
      <c r="C959" s="196" t="s">
        <v>2247</v>
      </c>
      <c r="D959" s="215" t="s">
        <v>2314</v>
      </c>
      <c r="E959" s="321">
        <v>1</v>
      </c>
      <c r="F959" s="319">
        <v>9.89</v>
      </c>
      <c r="G959" s="198" t="s">
        <v>8444</v>
      </c>
      <c r="H959" s="198">
        <v>937</v>
      </c>
      <c r="I959" s="200">
        <v>41589</v>
      </c>
      <c r="J959" s="319">
        <f t="shared" si="15"/>
        <v>2.4064999999999994</v>
      </c>
      <c r="K959" s="198">
        <v>7.0588235294117645</v>
      </c>
      <c r="L959" s="198" t="s">
        <v>731</v>
      </c>
      <c r="M959" s="198" t="s">
        <v>2395</v>
      </c>
      <c r="N959" s="198"/>
      <c r="O959" s="198"/>
      <c r="P959" s="198"/>
      <c r="Q959" s="169"/>
      <c r="R959" s="169"/>
      <c r="S959" s="169"/>
      <c r="T959" s="169"/>
      <c r="U959" s="170"/>
    </row>
    <row r="960" spans="1:38" ht="20.100000000000001" customHeight="1">
      <c r="A960" s="201" t="s">
        <v>2316</v>
      </c>
      <c r="B960" s="183">
        <v>852669050823</v>
      </c>
      <c r="C960" s="196" t="s">
        <v>2248</v>
      </c>
      <c r="D960" s="215" t="s">
        <v>2314</v>
      </c>
      <c r="E960" s="321">
        <v>1</v>
      </c>
      <c r="F960" s="319">
        <v>9.89</v>
      </c>
      <c r="G960" s="198" t="s">
        <v>8444</v>
      </c>
      <c r="H960" s="198">
        <v>164</v>
      </c>
      <c r="I960" s="200">
        <v>41589</v>
      </c>
      <c r="J960" s="319">
        <f t="shared" si="15"/>
        <v>2.4064999999999994</v>
      </c>
      <c r="K960" s="198">
        <v>7.0588235294117645</v>
      </c>
      <c r="L960" s="198" t="s">
        <v>731</v>
      </c>
      <c r="M960" s="198" t="s">
        <v>2395</v>
      </c>
      <c r="N960" s="198"/>
      <c r="O960" s="198"/>
      <c r="P960" s="198"/>
      <c r="Q960" s="169"/>
      <c r="R960" s="169"/>
      <c r="S960" s="169"/>
      <c r="T960" s="169"/>
      <c r="U960" s="170"/>
    </row>
    <row r="961" spans="1:39" ht="20.100000000000001" customHeight="1">
      <c r="A961" s="201">
        <v>30012</v>
      </c>
      <c r="B961" s="183"/>
      <c r="C961" s="196" t="s">
        <v>2249</v>
      </c>
      <c r="D961" s="215" t="s">
        <v>2317</v>
      </c>
      <c r="E961" s="198"/>
      <c r="F961" s="319" t="s">
        <v>17578</v>
      </c>
      <c r="G961" s="198" t="s">
        <v>8444</v>
      </c>
      <c r="H961" s="201">
        <v>0</v>
      </c>
      <c r="I961" s="200">
        <v>41589</v>
      </c>
      <c r="J961" s="319" t="e">
        <f t="shared" si="15"/>
        <v>#VALUE!</v>
      </c>
      <c r="K961" s="198"/>
      <c r="L961" s="198"/>
      <c r="M961" s="198" t="s">
        <v>2395</v>
      </c>
      <c r="N961" s="198"/>
      <c r="O961" s="198"/>
      <c r="P961" s="198"/>
      <c r="Q961" s="169"/>
      <c r="R961" s="169"/>
      <c r="S961" s="169"/>
      <c r="T961" s="169"/>
      <c r="U961" s="170"/>
    </row>
    <row r="962" spans="1:39" ht="20.100000000000001" customHeight="1">
      <c r="A962" s="202" t="s">
        <v>2318</v>
      </c>
      <c r="B962" s="183">
        <v>852669050847</v>
      </c>
      <c r="C962" s="196" t="s">
        <v>2250</v>
      </c>
      <c r="D962" s="215" t="s">
        <v>15137</v>
      </c>
      <c r="E962" s="324">
        <v>1</v>
      </c>
      <c r="F962" s="319">
        <v>9.89</v>
      </c>
      <c r="G962" s="198" t="s">
        <v>8444</v>
      </c>
      <c r="H962" s="199">
        <v>42</v>
      </c>
      <c r="I962" s="200">
        <v>41589</v>
      </c>
      <c r="J962" s="319">
        <f t="shared" si="15"/>
        <v>2.4064999999999994</v>
      </c>
      <c r="K962" s="198">
        <v>7.0588235294117645</v>
      </c>
      <c r="L962" s="198"/>
      <c r="M962" s="198" t="s">
        <v>2395</v>
      </c>
      <c r="N962" s="198"/>
      <c r="O962" s="198"/>
      <c r="P962" s="198"/>
      <c r="Q962" s="169"/>
      <c r="R962" s="169"/>
      <c r="S962" s="169"/>
      <c r="T962" s="169"/>
      <c r="U962" s="170"/>
      <c r="X962" s="5" t="s">
        <v>15138</v>
      </c>
      <c r="Y962" s="5" t="s">
        <v>15113</v>
      </c>
      <c r="Z962" s="5" t="s">
        <v>15139</v>
      </c>
      <c r="AA962" s="5" t="s">
        <v>15115</v>
      </c>
      <c r="AB962" s="5" t="s">
        <v>15116</v>
      </c>
      <c r="AC962" s="5" t="s">
        <v>15117</v>
      </c>
      <c r="AD962" s="5" t="s">
        <v>15118</v>
      </c>
      <c r="AE962" s="5" t="s">
        <v>15119</v>
      </c>
      <c r="AF962" s="5" t="s">
        <v>15120</v>
      </c>
      <c r="AG962" s="5" t="s">
        <v>15121</v>
      </c>
      <c r="AH962" s="5" t="s">
        <v>15122</v>
      </c>
      <c r="AI962" s="5" t="s">
        <v>15123</v>
      </c>
      <c r="AJ962" s="5" t="s">
        <v>15124</v>
      </c>
      <c r="AK962" s="5" t="s">
        <v>15698</v>
      </c>
      <c r="AL962" s="5" t="s">
        <v>15699</v>
      </c>
      <c r="AM962" s="5" t="s">
        <v>15700</v>
      </c>
    </row>
    <row r="963" spans="1:39" ht="20.100000000000001" customHeight="1">
      <c r="A963" s="202" t="s">
        <v>2319</v>
      </c>
      <c r="B963" s="183">
        <v>852669050854</v>
      </c>
      <c r="C963" s="196" t="s">
        <v>2251</v>
      </c>
      <c r="D963" s="215" t="s">
        <v>15137</v>
      </c>
      <c r="E963" s="324">
        <v>1</v>
      </c>
      <c r="F963" s="319">
        <v>9.89</v>
      </c>
      <c r="G963" s="198" t="s">
        <v>8444</v>
      </c>
      <c r="H963" s="199">
        <v>40</v>
      </c>
      <c r="I963" s="200">
        <v>41589</v>
      </c>
      <c r="J963" s="319">
        <f t="shared" si="15"/>
        <v>2.4064999999999994</v>
      </c>
      <c r="K963" s="198">
        <v>7.0588235294117645</v>
      </c>
      <c r="L963" s="198"/>
      <c r="M963" s="198" t="s">
        <v>2395</v>
      </c>
      <c r="N963" s="198"/>
      <c r="O963" s="198"/>
      <c r="P963" s="198"/>
      <c r="Q963" s="169"/>
      <c r="R963" s="169"/>
      <c r="S963" s="169"/>
      <c r="T963" s="169"/>
      <c r="U963" s="170"/>
      <c r="X963" s="5" t="s">
        <v>15138</v>
      </c>
      <c r="Y963" s="5" t="s">
        <v>15113</v>
      </c>
      <c r="Z963" s="5" t="s">
        <v>15139</v>
      </c>
      <c r="AA963" s="5" t="s">
        <v>15115</v>
      </c>
      <c r="AB963" s="5" t="s">
        <v>15116</v>
      </c>
      <c r="AC963" s="5" t="s">
        <v>15117</v>
      </c>
      <c r="AD963" s="5" t="s">
        <v>15118</v>
      </c>
      <c r="AE963" s="5" t="s">
        <v>15119</v>
      </c>
      <c r="AF963" s="5" t="s">
        <v>15120</v>
      </c>
      <c r="AG963" s="5" t="s">
        <v>15121</v>
      </c>
      <c r="AH963" s="5" t="s">
        <v>15122</v>
      </c>
      <c r="AI963" s="5" t="s">
        <v>15123</v>
      </c>
      <c r="AJ963" s="5" t="s">
        <v>15124</v>
      </c>
      <c r="AK963" s="5" t="s">
        <v>15694</v>
      </c>
      <c r="AL963" s="5" t="s">
        <v>15695</v>
      </c>
    </row>
    <row r="964" spans="1:39" ht="20.100000000000001" customHeight="1">
      <c r="A964" s="202" t="s">
        <v>2320</v>
      </c>
      <c r="B964" s="183">
        <v>852669050861</v>
      </c>
      <c r="C964" s="196" t="s">
        <v>2252</v>
      </c>
      <c r="D964" s="215" t="s">
        <v>15137</v>
      </c>
      <c r="E964" s="324">
        <v>1</v>
      </c>
      <c r="F964" s="319">
        <v>9.89</v>
      </c>
      <c r="G964" s="198" t="s">
        <v>8444</v>
      </c>
      <c r="H964" s="199">
        <v>17</v>
      </c>
      <c r="I964" s="200">
        <v>41589</v>
      </c>
      <c r="J964" s="319">
        <f t="shared" si="15"/>
        <v>2.4064999999999994</v>
      </c>
      <c r="K964" s="198">
        <v>7.0588235294117645</v>
      </c>
      <c r="L964" s="198"/>
      <c r="M964" s="198" t="s">
        <v>2395</v>
      </c>
      <c r="N964" s="198"/>
      <c r="O964" s="198"/>
      <c r="P964" s="198"/>
      <c r="Q964" s="169"/>
      <c r="R964" s="169"/>
      <c r="S964" s="169"/>
      <c r="T964" s="169"/>
      <c r="U964" s="170"/>
      <c r="X964" s="5" t="s">
        <v>15138</v>
      </c>
      <c r="Y964" s="5" t="s">
        <v>15113</v>
      </c>
      <c r="Z964" s="5" t="s">
        <v>15139</v>
      </c>
      <c r="AA964" s="5" t="s">
        <v>15115</v>
      </c>
      <c r="AB964" s="5" t="s">
        <v>15116</v>
      </c>
      <c r="AC964" s="5" t="s">
        <v>15117</v>
      </c>
      <c r="AD964" s="5" t="s">
        <v>15118</v>
      </c>
      <c r="AE964" s="5" t="s">
        <v>15119</v>
      </c>
      <c r="AF964" s="5" t="s">
        <v>15120</v>
      </c>
      <c r="AG964" s="5" t="s">
        <v>15121</v>
      </c>
      <c r="AH964" s="5" t="s">
        <v>15122</v>
      </c>
      <c r="AI964" s="5" t="s">
        <v>15123</v>
      </c>
      <c r="AJ964" s="5" t="s">
        <v>15124</v>
      </c>
      <c r="AK964" s="5" t="s">
        <v>15701</v>
      </c>
      <c r="AL964" s="5" t="s">
        <v>15702</v>
      </c>
    </row>
    <row r="965" spans="1:39" ht="20.100000000000001" customHeight="1">
      <c r="A965" s="202" t="s">
        <v>2321</v>
      </c>
      <c r="B965" s="183">
        <v>852669050878</v>
      </c>
      <c r="C965" s="196" t="s">
        <v>2253</v>
      </c>
      <c r="D965" s="215" t="s">
        <v>15137</v>
      </c>
      <c r="E965" s="324">
        <v>1</v>
      </c>
      <c r="F965" s="319">
        <v>9.89</v>
      </c>
      <c r="G965" s="198" t="s">
        <v>8444</v>
      </c>
      <c r="H965" s="199">
        <v>71</v>
      </c>
      <c r="I965" s="200">
        <v>41589</v>
      </c>
      <c r="J965" s="319">
        <f t="shared" si="15"/>
        <v>2.4064999999999994</v>
      </c>
      <c r="K965" s="198">
        <v>7.0588235294117645</v>
      </c>
      <c r="L965" s="198"/>
      <c r="M965" s="198" t="s">
        <v>2395</v>
      </c>
      <c r="N965" s="198"/>
      <c r="O965" s="198"/>
      <c r="P965" s="198"/>
      <c r="Q965" s="169"/>
      <c r="R965" s="169"/>
      <c r="S965" s="169"/>
      <c r="T965" s="169"/>
      <c r="U965" s="170"/>
      <c r="X965" s="5" t="s">
        <v>15138</v>
      </c>
      <c r="Y965" s="5" t="s">
        <v>15113</v>
      </c>
      <c r="Z965" s="5" t="s">
        <v>15139</v>
      </c>
      <c r="AA965" s="5" t="s">
        <v>15115</v>
      </c>
      <c r="AB965" s="5" t="s">
        <v>15116</v>
      </c>
      <c r="AC965" s="5" t="s">
        <v>15117</v>
      </c>
      <c r="AD965" s="5" t="s">
        <v>15118</v>
      </c>
      <c r="AE965" s="5" t="s">
        <v>15119</v>
      </c>
      <c r="AF965" s="5" t="s">
        <v>15120</v>
      </c>
      <c r="AG965" s="5" t="s">
        <v>15121</v>
      </c>
      <c r="AH965" s="5" t="s">
        <v>15122</v>
      </c>
      <c r="AI965" s="5" t="s">
        <v>15123</v>
      </c>
      <c r="AJ965" s="5" t="s">
        <v>15124</v>
      </c>
      <c r="AK965" s="5" t="s">
        <v>15696</v>
      </c>
      <c r="AL965" s="5" t="s">
        <v>15697</v>
      </c>
    </row>
    <row r="966" spans="1:39" ht="20.100000000000001" customHeight="1">
      <c r="A966" s="201" t="s">
        <v>2322</v>
      </c>
      <c r="B966" s="183">
        <v>852669050885</v>
      </c>
      <c r="C966" s="196" t="s">
        <v>2254</v>
      </c>
      <c r="D966" s="215" t="s">
        <v>2317</v>
      </c>
      <c r="E966" s="321">
        <v>1</v>
      </c>
      <c r="F966" s="319">
        <v>9.89</v>
      </c>
      <c r="G966" s="198" t="s">
        <v>8444</v>
      </c>
      <c r="H966" s="201">
        <v>0</v>
      </c>
      <c r="I966" s="200">
        <v>41589</v>
      </c>
      <c r="J966" s="319">
        <f t="shared" si="15"/>
        <v>2.4064999999999994</v>
      </c>
      <c r="K966" s="198">
        <v>7.0588235294117645</v>
      </c>
      <c r="L966" s="198"/>
      <c r="M966" s="198" t="s">
        <v>2395</v>
      </c>
      <c r="N966" s="198"/>
      <c r="O966" s="198"/>
      <c r="P966" s="198"/>
      <c r="Q966" s="169"/>
      <c r="R966" s="169"/>
      <c r="S966" s="169"/>
      <c r="T966" s="169"/>
      <c r="U966" s="170"/>
    </row>
    <row r="967" spans="1:39" ht="20.100000000000001" customHeight="1">
      <c r="A967" s="201">
        <v>30013</v>
      </c>
      <c r="B967" s="183"/>
      <c r="C967" s="196" t="s">
        <v>2255</v>
      </c>
      <c r="D967" s="215" t="s">
        <v>2323</v>
      </c>
      <c r="E967" s="198"/>
      <c r="F967" s="319" t="s">
        <v>17578</v>
      </c>
      <c r="G967" s="198" t="s">
        <v>8444</v>
      </c>
      <c r="H967" s="201">
        <v>0</v>
      </c>
      <c r="I967" s="200">
        <v>41589</v>
      </c>
      <c r="J967" s="319" t="e">
        <f t="shared" si="15"/>
        <v>#VALUE!</v>
      </c>
      <c r="K967" s="198"/>
      <c r="L967" s="198"/>
      <c r="M967" s="198" t="s">
        <v>2395</v>
      </c>
      <c r="N967" s="198"/>
      <c r="O967" s="198"/>
      <c r="P967" s="198"/>
      <c r="Q967" s="169"/>
      <c r="R967" s="169"/>
      <c r="S967" s="169"/>
      <c r="T967" s="169"/>
      <c r="U967" s="170"/>
    </row>
    <row r="968" spans="1:39" ht="20.100000000000001" customHeight="1">
      <c r="A968" s="201" t="s">
        <v>2324</v>
      </c>
      <c r="B968" s="183">
        <v>852669050908</v>
      </c>
      <c r="C968" s="196" t="s">
        <v>2256</v>
      </c>
      <c r="D968" s="215" t="s">
        <v>2323</v>
      </c>
      <c r="E968" s="321">
        <v>3</v>
      </c>
      <c r="F968" s="319">
        <v>13.89</v>
      </c>
      <c r="G968" s="198" t="s">
        <v>8444</v>
      </c>
      <c r="H968" s="201">
        <v>0</v>
      </c>
      <c r="I968" s="200">
        <v>41589</v>
      </c>
      <c r="J968" s="319">
        <f t="shared" si="15"/>
        <v>3.8064999999999998</v>
      </c>
      <c r="K968" s="198">
        <v>9.4117647058823533</v>
      </c>
      <c r="L968" s="198"/>
      <c r="M968" s="198" t="s">
        <v>2395</v>
      </c>
      <c r="N968" s="198"/>
      <c r="O968" s="198"/>
      <c r="P968" s="198"/>
      <c r="Q968" s="169"/>
      <c r="R968" s="169"/>
      <c r="S968" s="169"/>
      <c r="T968" s="169"/>
      <c r="U968" s="170"/>
    </row>
    <row r="969" spans="1:39" ht="20.100000000000001" customHeight="1">
      <c r="A969" s="201" t="s">
        <v>2325</v>
      </c>
      <c r="B969" s="183">
        <v>852669050915</v>
      </c>
      <c r="C969" s="196" t="s">
        <v>2257</v>
      </c>
      <c r="D969" s="215" t="s">
        <v>2323</v>
      </c>
      <c r="E969" s="324">
        <v>1</v>
      </c>
      <c r="F969" s="319">
        <v>11.89</v>
      </c>
      <c r="G969" s="198" t="s">
        <v>8444</v>
      </c>
      <c r="H969" s="199">
        <v>24</v>
      </c>
      <c r="I969" s="200">
        <v>41589</v>
      </c>
      <c r="J969" s="319">
        <f t="shared" si="15"/>
        <v>4.1065000000000005</v>
      </c>
      <c r="K969" s="198">
        <v>7.6470588235294121</v>
      </c>
      <c r="L969" s="198"/>
      <c r="M969" s="198" t="s">
        <v>2395</v>
      </c>
      <c r="N969" s="198"/>
      <c r="O969" s="198"/>
      <c r="P969" s="198"/>
      <c r="Q969" s="169"/>
      <c r="R969" s="169"/>
      <c r="S969" s="169"/>
      <c r="T969" s="169"/>
      <c r="U969" s="170"/>
    </row>
    <row r="970" spans="1:39" ht="20.100000000000001" customHeight="1">
      <c r="A970" s="201" t="s">
        <v>2326</v>
      </c>
      <c r="B970" s="183">
        <v>852669050922</v>
      </c>
      <c r="C970" s="196" t="s">
        <v>2258</v>
      </c>
      <c r="D970" s="215" t="s">
        <v>2323</v>
      </c>
      <c r="E970" s="321">
        <v>3</v>
      </c>
      <c r="F970" s="319">
        <v>13.89</v>
      </c>
      <c r="G970" s="198" t="s">
        <v>8444</v>
      </c>
      <c r="H970" s="201">
        <v>0</v>
      </c>
      <c r="I970" s="200">
        <v>41589</v>
      </c>
      <c r="J970" s="319">
        <f t="shared" si="15"/>
        <v>3.8064999999999998</v>
      </c>
      <c r="K970" s="198">
        <v>9.4117647058823533</v>
      </c>
      <c r="L970" s="198"/>
      <c r="M970" s="198" t="s">
        <v>2395</v>
      </c>
      <c r="N970" s="198"/>
      <c r="O970" s="198"/>
      <c r="P970" s="198"/>
      <c r="Q970" s="169"/>
      <c r="R970" s="169"/>
      <c r="S970" s="169"/>
      <c r="T970" s="169"/>
      <c r="U970" s="170"/>
    </row>
    <row r="971" spans="1:39" ht="20.100000000000001" customHeight="1">
      <c r="A971" s="201" t="s">
        <v>2327</v>
      </c>
      <c r="B971" s="183">
        <v>852669050939</v>
      </c>
      <c r="C971" s="196" t="s">
        <v>2259</v>
      </c>
      <c r="D971" s="215" t="s">
        <v>2323</v>
      </c>
      <c r="E971" s="321">
        <v>1</v>
      </c>
      <c r="F971" s="319">
        <v>13.89</v>
      </c>
      <c r="G971" s="198" t="s">
        <v>8444</v>
      </c>
      <c r="H971" s="201">
        <v>0</v>
      </c>
      <c r="I971" s="200">
        <v>41589</v>
      </c>
      <c r="J971" s="319">
        <f t="shared" si="15"/>
        <v>5.8064999999999998</v>
      </c>
      <c r="K971" s="198">
        <v>9.4117647058823533</v>
      </c>
      <c r="L971" s="198"/>
      <c r="M971" s="198" t="s">
        <v>2395</v>
      </c>
      <c r="N971" s="198"/>
      <c r="O971" s="198"/>
      <c r="P971" s="198"/>
      <c r="Q971" s="169"/>
      <c r="R971" s="169"/>
      <c r="S971" s="169"/>
      <c r="T971" s="169"/>
      <c r="U971" s="170"/>
    </row>
    <row r="972" spans="1:39" ht="20.100000000000001" customHeight="1">
      <c r="A972" s="201" t="s">
        <v>2328</v>
      </c>
      <c r="B972" s="183">
        <v>852669050946</v>
      </c>
      <c r="C972" s="196" t="s">
        <v>2260</v>
      </c>
      <c r="D972" s="215" t="s">
        <v>2323</v>
      </c>
      <c r="E972" s="321">
        <v>3</v>
      </c>
      <c r="F972" s="319">
        <v>13.89</v>
      </c>
      <c r="G972" s="198" t="s">
        <v>8444</v>
      </c>
      <c r="H972" s="201">
        <v>0</v>
      </c>
      <c r="I972" s="200">
        <v>41589</v>
      </c>
      <c r="J972" s="319">
        <f t="shared" ref="J972:J1035" si="16">F972*0.85-5-E972</f>
        <v>3.8064999999999998</v>
      </c>
      <c r="K972" s="198">
        <v>9.4117647058823533</v>
      </c>
      <c r="L972" s="198"/>
      <c r="M972" s="198" t="s">
        <v>2395</v>
      </c>
      <c r="N972" s="198"/>
      <c r="O972" s="198"/>
      <c r="P972" s="198"/>
      <c r="Q972" s="169"/>
      <c r="R972" s="169"/>
      <c r="S972" s="169"/>
      <c r="T972" s="169"/>
      <c r="U972" s="170"/>
    </row>
    <row r="973" spans="1:39" ht="20.100000000000001" customHeight="1">
      <c r="A973" s="201" t="s">
        <v>2329</v>
      </c>
      <c r="B973" s="183">
        <v>852669050953</v>
      </c>
      <c r="C973" s="196" t="s">
        <v>2261</v>
      </c>
      <c r="D973" s="215" t="s">
        <v>2323</v>
      </c>
      <c r="E973" s="321">
        <v>1</v>
      </c>
      <c r="F973" s="319">
        <v>13.89</v>
      </c>
      <c r="G973" s="198" t="s">
        <v>8444</v>
      </c>
      <c r="H973" s="201">
        <v>0</v>
      </c>
      <c r="I973" s="200">
        <v>41589</v>
      </c>
      <c r="J973" s="319">
        <f t="shared" si="16"/>
        <v>5.8064999999999998</v>
      </c>
      <c r="K973" s="198">
        <v>9.4117647058823533</v>
      </c>
      <c r="L973" s="198"/>
      <c r="M973" s="198" t="s">
        <v>2395</v>
      </c>
      <c r="N973" s="198"/>
      <c r="O973" s="198"/>
      <c r="P973" s="198"/>
      <c r="Q973" s="169"/>
      <c r="R973" s="169"/>
      <c r="S973" s="169"/>
      <c r="T973" s="169"/>
      <c r="U973" s="170"/>
    </row>
    <row r="974" spans="1:39" ht="20.100000000000001" customHeight="1">
      <c r="A974" s="201" t="s">
        <v>2330</v>
      </c>
      <c r="B974" s="183">
        <v>852669050960</v>
      </c>
      <c r="C974" s="196" t="s">
        <v>2262</v>
      </c>
      <c r="D974" s="215" t="s">
        <v>2323</v>
      </c>
      <c r="E974" s="198"/>
      <c r="F974" s="319">
        <v>9.89</v>
      </c>
      <c r="G974" s="198" t="s">
        <v>8444</v>
      </c>
      <c r="H974" s="201">
        <v>0</v>
      </c>
      <c r="I974" s="200">
        <v>41589</v>
      </c>
      <c r="J974" s="319">
        <f t="shared" si="16"/>
        <v>3.4064999999999994</v>
      </c>
      <c r="K974" s="198"/>
      <c r="L974" s="198"/>
      <c r="M974" s="198" t="s">
        <v>2395</v>
      </c>
      <c r="N974" s="198"/>
      <c r="O974" s="198"/>
      <c r="P974" s="198"/>
      <c r="Q974" s="169"/>
      <c r="R974" s="169"/>
      <c r="S974" s="169"/>
      <c r="T974" s="169"/>
      <c r="U974" s="170"/>
    </row>
    <row r="975" spans="1:39" ht="20.100000000000001" customHeight="1">
      <c r="A975" s="201">
        <v>30014</v>
      </c>
      <c r="B975" s="183"/>
      <c r="C975" s="196" t="s">
        <v>2263</v>
      </c>
      <c r="D975" s="215" t="s">
        <v>2331</v>
      </c>
      <c r="E975" s="198"/>
      <c r="F975" s="319" t="s">
        <v>17578</v>
      </c>
      <c r="G975" s="198" t="s">
        <v>8444</v>
      </c>
      <c r="H975" s="201">
        <v>0</v>
      </c>
      <c r="I975" s="200">
        <v>41589</v>
      </c>
      <c r="J975" s="319" t="e">
        <f t="shared" si="16"/>
        <v>#VALUE!</v>
      </c>
      <c r="K975" s="198"/>
      <c r="L975" s="198"/>
      <c r="M975" s="198" t="s">
        <v>2395</v>
      </c>
      <c r="N975" s="198"/>
      <c r="O975" s="198"/>
      <c r="P975" s="198"/>
      <c r="Q975" s="169"/>
      <c r="R975" s="169"/>
      <c r="S975" s="169"/>
      <c r="T975" s="169"/>
      <c r="U975" s="170"/>
    </row>
    <row r="976" spans="1:39" ht="20.100000000000001" customHeight="1">
      <c r="A976" s="201" t="s">
        <v>2332</v>
      </c>
      <c r="B976" s="183">
        <v>852669050984</v>
      </c>
      <c r="C976" s="196" t="s">
        <v>2264</v>
      </c>
      <c r="D976" s="215" t="s">
        <v>2331</v>
      </c>
      <c r="E976" s="321">
        <v>4</v>
      </c>
      <c r="F976" s="319">
        <v>14.941176470588236</v>
      </c>
      <c r="G976" s="198" t="s">
        <v>8444</v>
      </c>
      <c r="H976" s="201">
        <v>0</v>
      </c>
      <c r="I976" s="200">
        <v>41589</v>
      </c>
      <c r="J976" s="319">
        <f t="shared" si="16"/>
        <v>3.6999999999999993</v>
      </c>
      <c r="K976" s="198">
        <v>10.89</v>
      </c>
      <c r="L976" s="198"/>
      <c r="M976" s="198" t="s">
        <v>2395</v>
      </c>
      <c r="N976" s="198"/>
      <c r="O976" s="198"/>
      <c r="P976" s="198"/>
      <c r="Q976" s="169"/>
      <c r="R976" s="169"/>
      <c r="S976" s="169"/>
      <c r="T976" s="169"/>
      <c r="U976" s="170"/>
    </row>
    <row r="977" spans="1:36" ht="20.100000000000001" customHeight="1">
      <c r="A977" s="201" t="s">
        <v>2333</v>
      </c>
      <c r="B977" s="183">
        <v>852669050991</v>
      </c>
      <c r="C977" s="196" t="s">
        <v>2265</v>
      </c>
      <c r="D977" s="215" t="s">
        <v>2331</v>
      </c>
      <c r="E977" s="321">
        <v>4</v>
      </c>
      <c r="F977" s="319">
        <v>14.941176470588236</v>
      </c>
      <c r="G977" s="198" t="s">
        <v>8444</v>
      </c>
      <c r="H977" s="201">
        <v>0</v>
      </c>
      <c r="I977" s="200">
        <v>41589</v>
      </c>
      <c r="J977" s="319">
        <f t="shared" si="16"/>
        <v>3.6999999999999993</v>
      </c>
      <c r="K977" s="198">
        <v>10.89</v>
      </c>
      <c r="L977" s="198"/>
      <c r="M977" s="198" t="s">
        <v>2395</v>
      </c>
      <c r="N977" s="198"/>
      <c r="O977" s="198"/>
      <c r="P977" s="198"/>
      <c r="Q977" s="169"/>
      <c r="R977" s="169"/>
      <c r="S977" s="169"/>
      <c r="T977" s="169"/>
      <c r="U977" s="170"/>
    </row>
    <row r="978" spans="1:36" ht="20.100000000000001" customHeight="1">
      <c r="A978" s="201" t="s">
        <v>2334</v>
      </c>
      <c r="B978" s="183">
        <v>852669051004</v>
      </c>
      <c r="C978" s="196" t="s">
        <v>2266</v>
      </c>
      <c r="D978" s="215" t="s">
        <v>2331</v>
      </c>
      <c r="E978" s="324">
        <v>1</v>
      </c>
      <c r="F978" s="319">
        <v>9.89</v>
      </c>
      <c r="G978" s="198" t="s">
        <v>8444</v>
      </c>
      <c r="H978" s="199">
        <v>3</v>
      </c>
      <c r="I978" s="200">
        <v>41589</v>
      </c>
      <c r="J978" s="319">
        <f t="shared" si="16"/>
        <v>2.4064999999999994</v>
      </c>
      <c r="K978" s="198">
        <v>7.0588235294117645</v>
      </c>
      <c r="L978" s="198"/>
      <c r="M978" s="198" t="s">
        <v>2395</v>
      </c>
      <c r="N978" s="198"/>
      <c r="O978" s="198"/>
      <c r="P978" s="198"/>
      <c r="Q978" s="169"/>
      <c r="R978" s="169"/>
      <c r="S978" s="169"/>
      <c r="T978" s="169"/>
      <c r="U978" s="170"/>
      <c r="X978" s="5" t="s">
        <v>15127</v>
      </c>
      <c r="Y978" s="5" t="s">
        <v>15113</v>
      </c>
      <c r="Z978" s="5" t="s">
        <v>15140</v>
      </c>
      <c r="AA978" s="5" t="s">
        <v>15115</v>
      </c>
      <c r="AB978" s="5" t="s">
        <v>15116</v>
      </c>
      <c r="AC978" s="5" t="s">
        <v>15117</v>
      </c>
      <c r="AD978" s="5" t="s">
        <v>15118</v>
      </c>
      <c r="AE978" s="5" t="s">
        <v>15119</v>
      </c>
      <c r="AF978" s="5" t="s">
        <v>15120</v>
      </c>
      <c r="AG978" s="5" t="s">
        <v>15121</v>
      </c>
      <c r="AH978" s="5" t="s">
        <v>15122</v>
      </c>
      <c r="AI978" s="5" t="s">
        <v>15123</v>
      </c>
      <c r="AJ978" s="5" t="s">
        <v>15124</v>
      </c>
    </row>
    <row r="979" spans="1:36" ht="20.100000000000001" customHeight="1">
      <c r="A979" s="201">
        <v>30015</v>
      </c>
      <c r="B979" s="183"/>
      <c r="C979" s="196" t="s">
        <v>2267</v>
      </c>
      <c r="D979" s="215" t="s">
        <v>2335</v>
      </c>
      <c r="E979" s="198"/>
      <c r="F979" s="319" t="s">
        <v>17578</v>
      </c>
      <c r="G979" s="198" t="s">
        <v>8444</v>
      </c>
      <c r="H979" s="201">
        <v>0</v>
      </c>
      <c r="I979" s="200">
        <v>41589</v>
      </c>
      <c r="J979" s="319" t="e">
        <f t="shared" si="16"/>
        <v>#VALUE!</v>
      </c>
      <c r="K979" s="198"/>
      <c r="L979" s="198"/>
      <c r="M979" s="198" t="s">
        <v>2395</v>
      </c>
      <c r="N979" s="198"/>
      <c r="O979" s="198"/>
      <c r="P979" s="198"/>
      <c r="Q979" s="169"/>
      <c r="R979" s="169"/>
      <c r="S979" s="169"/>
      <c r="T979" s="169"/>
      <c r="U979" s="170"/>
    </row>
    <row r="980" spans="1:36" ht="20.100000000000001" customHeight="1">
      <c r="A980" s="201" t="s">
        <v>2336</v>
      </c>
      <c r="B980" s="183">
        <v>852669051028</v>
      </c>
      <c r="C980" s="196" t="s">
        <v>2268</v>
      </c>
      <c r="D980" s="215" t="s">
        <v>2335</v>
      </c>
      <c r="E980" s="321">
        <v>1.5</v>
      </c>
      <c r="F980" s="319">
        <v>11.89</v>
      </c>
      <c r="G980" s="198" t="s">
        <v>8444</v>
      </c>
      <c r="H980" s="201">
        <v>0</v>
      </c>
      <c r="I980" s="200">
        <v>41589</v>
      </c>
      <c r="J980" s="319">
        <f t="shared" si="16"/>
        <v>3.6065000000000005</v>
      </c>
      <c r="K980" s="198">
        <v>7.6470588235294121</v>
      </c>
      <c r="L980" s="198"/>
      <c r="M980" s="198" t="s">
        <v>2395</v>
      </c>
      <c r="N980" s="198"/>
      <c r="O980" s="198"/>
      <c r="P980" s="198"/>
      <c r="Q980" s="169"/>
      <c r="R980" s="169"/>
      <c r="S980" s="169"/>
      <c r="T980" s="169"/>
      <c r="U980" s="170"/>
    </row>
    <row r="981" spans="1:36" ht="20.100000000000001" customHeight="1">
      <c r="A981" s="201">
        <v>30016</v>
      </c>
      <c r="B981" s="183"/>
      <c r="C981" s="196" t="s">
        <v>2269</v>
      </c>
      <c r="D981" s="215" t="s">
        <v>2337</v>
      </c>
      <c r="E981" s="198"/>
      <c r="F981" s="319" t="s">
        <v>17578</v>
      </c>
      <c r="G981" s="198" t="s">
        <v>8444</v>
      </c>
      <c r="H981" s="201">
        <v>0</v>
      </c>
      <c r="I981" s="200">
        <v>41589</v>
      </c>
      <c r="J981" s="319" t="e">
        <f t="shared" si="16"/>
        <v>#VALUE!</v>
      </c>
      <c r="K981" s="198"/>
      <c r="L981" s="198"/>
      <c r="M981" s="198" t="s">
        <v>2395</v>
      </c>
      <c r="N981" s="198"/>
      <c r="O981" s="198"/>
      <c r="P981" s="198"/>
      <c r="Q981" s="169"/>
      <c r="R981" s="169"/>
      <c r="S981" s="169"/>
      <c r="T981" s="169"/>
      <c r="U981" s="170"/>
    </row>
    <row r="982" spans="1:36" ht="20.100000000000001" customHeight="1">
      <c r="A982" s="201" t="s">
        <v>2338</v>
      </c>
      <c r="B982" s="183">
        <v>852669051042</v>
      </c>
      <c r="C982" s="196" t="s">
        <v>2270</v>
      </c>
      <c r="D982" s="215" t="s">
        <v>2337</v>
      </c>
      <c r="E982" s="321">
        <v>1</v>
      </c>
      <c r="F982" s="319">
        <v>9.89</v>
      </c>
      <c r="G982" s="198" t="s">
        <v>8444</v>
      </c>
      <c r="H982" s="201">
        <v>0</v>
      </c>
      <c r="I982" s="200">
        <v>41589</v>
      </c>
      <c r="J982" s="319">
        <f t="shared" si="16"/>
        <v>2.4064999999999994</v>
      </c>
      <c r="K982" s="198">
        <v>7.0588235294117645</v>
      </c>
      <c r="L982" s="198"/>
      <c r="M982" s="198" t="s">
        <v>2395</v>
      </c>
      <c r="N982" s="198"/>
      <c r="O982" s="198"/>
      <c r="P982" s="198"/>
      <c r="Q982" s="169"/>
      <c r="R982" s="169"/>
      <c r="S982" s="169"/>
      <c r="T982" s="169"/>
      <c r="U982" s="170"/>
    </row>
    <row r="983" spans="1:36" ht="20.100000000000001" customHeight="1">
      <c r="A983" s="201">
        <v>30017</v>
      </c>
      <c r="B983" s="183"/>
      <c r="C983" s="196" t="s">
        <v>2271</v>
      </c>
      <c r="D983" s="215" t="s">
        <v>2339</v>
      </c>
      <c r="E983" s="198"/>
      <c r="F983" s="319" t="s">
        <v>17578</v>
      </c>
      <c r="G983" s="198" t="s">
        <v>8444</v>
      </c>
      <c r="H983" s="201">
        <v>0</v>
      </c>
      <c r="I983" s="200">
        <v>41589</v>
      </c>
      <c r="J983" s="319" t="e">
        <f t="shared" si="16"/>
        <v>#VALUE!</v>
      </c>
      <c r="K983" s="198"/>
      <c r="L983" s="198"/>
      <c r="M983" s="198" t="s">
        <v>2395</v>
      </c>
      <c r="N983" s="198"/>
      <c r="O983" s="198"/>
      <c r="P983" s="198"/>
      <c r="Q983" s="169"/>
      <c r="R983" s="169"/>
      <c r="S983" s="169"/>
      <c r="T983" s="169"/>
      <c r="U983" s="170"/>
    </row>
    <row r="984" spans="1:36" ht="20.100000000000001" customHeight="1">
      <c r="A984" s="201" t="s">
        <v>2340</v>
      </c>
      <c r="B984" s="183">
        <v>852669051066</v>
      </c>
      <c r="C984" s="196" t="s">
        <v>2272</v>
      </c>
      <c r="D984" s="215" t="s">
        <v>2339</v>
      </c>
      <c r="E984" s="321">
        <v>1</v>
      </c>
      <c r="F984" s="319">
        <v>13.99</v>
      </c>
      <c r="G984" s="198" t="s">
        <v>8444</v>
      </c>
      <c r="H984" s="201">
        <v>0</v>
      </c>
      <c r="I984" s="200">
        <v>41589</v>
      </c>
      <c r="J984" s="319">
        <f t="shared" si="16"/>
        <v>5.8915000000000006</v>
      </c>
      <c r="K984" s="198"/>
      <c r="L984" s="198"/>
      <c r="M984" s="198" t="s">
        <v>2395</v>
      </c>
      <c r="N984" s="198"/>
      <c r="O984" s="198"/>
      <c r="P984" s="198"/>
      <c r="Q984" s="169"/>
      <c r="R984" s="169"/>
      <c r="S984" s="169"/>
      <c r="T984" s="169"/>
      <c r="U984" s="170"/>
    </row>
    <row r="985" spans="1:36" ht="20.100000000000001" customHeight="1">
      <c r="A985" s="201">
        <v>30018</v>
      </c>
      <c r="B985" s="183"/>
      <c r="C985" s="196" t="s">
        <v>2273</v>
      </c>
      <c r="D985" s="215" t="s">
        <v>2341</v>
      </c>
      <c r="E985" s="198"/>
      <c r="F985" s="319" t="s">
        <v>17578</v>
      </c>
      <c r="G985" s="198" t="s">
        <v>8444</v>
      </c>
      <c r="H985" s="201">
        <v>0</v>
      </c>
      <c r="I985" s="200">
        <v>41589</v>
      </c>
      <c r="J985" s="319" t="e">
        <f t="shared" si="16"/>
        <v>#VALUE!</v>
      </c>
      <c r="K985" s="198"/>
      <c r="L985" s="198"/>
      <c r="M985" s="198" t="s">
        <v>2395</v>
      </c>
      <c r="N985" s="198"/>
      <c r="O985" s="198"/>
      <c r="P985" s="198"/>
      <c r="Q985" s="169"/>
      <c r="R985" s="169"/>
      <c r="S985" s="169"/>
      <c r="T985" s="169"/>
      <c r="U985" s="170"/>
    </row>
    <row r="986" spans="1:36" ht="20.100000000000001" customHeight="1">
      <c r="A986" s="201" t="s">
        <v>2342</v>
      </c>
      <c r="B986" s="183">
        <v>852669051080</v>
      </c>
      <c r="C986" s="196" t="s">
        <v>2274</v>
      </c>
      <c r="D986" s="215" t="s">
        <v>2341</v>
      </c>
      <c r="E986" s="321">
        <v>1</v>
      </c>
      <c r="F986" s="319">
        <v>9.89</v>
      </c>
      <c r="G986" s="198" t="s">
        <v>8444</v>
      </c>
      <c r="H986" s="201">
        <v>0</v>
      </c>
      <c r="I986" s="200">
        <v>41589</v>
      </c>
      <c r="J986" s="319">
        <f t="shared" si="16"/>
        <v>2.4064999999999994</v>
      </c>
      <c r="K986" s="198">
        <v>7.0588235294117645</v>
      </c>
      <c r="L986" s="198"/>
      <c r="M986" s="198" t="s">
        <v>2395</v>
      </c>
      <c r="N986" s="198"/>
      <c r="O986" s="198"/>
      <c r="P986" s="198"/>
      <c r="Q986" s="169"/>
      <c r="R986" s="169"/>
      <c r="S986" s="169"/>
      <c r="T986" s="169"/>
      <c r="U986" s="170"/>
    </row>
    <row r="987" spans="1:36" ht="20.100000000000001" customHeight="1">
      <c r="A987" s="201">
        <v>30019</v>
      </c>
      <c r="B987" s="183"/>
      <c r="C987" s="196" t="s">
        <v>2275</v>
      </c>
      <c r="D987" s="215" t="s">
        <v>2343</v>
      </c>
      <c r="E987" s="198"/>
      <c r="F987" s="319" t="s">
        <v>17578</v>
      </c>
      <c r="G987" s="198" t="s">
        <v>8444</v>
      </c>
      <c r="H987" s="201">
        <v>0</v>
      </c>
      <c r="I987" s="200">
        <v>41589</v>
      </c>
      <c r="J987" s="319" t="e">
        <f t="shared" si="16"/>
        <v>#VALUE!</v>
      </c>
      <c r="K987" s="198"/>
      <c r="L987" s="198"/>
      <c r="M987" s="198" t="s">
        <v>2395</v>
      </c>
      <c r="N987" s="198"/>
      <c r="O987" s="198"/>
      <c r="P987" s="198"/>
      <c r="Q987" s="169"/>
      <c r="R987" s="169"/>
      <c r="S987" s="169"/>
      <c r="T987" s="169"/>
      <c r="U987" s="170"/>
    </row>
    <row r="988" spans="1:36" ht="20.100000000000001" customHeight="1">
      <c r="A988" s="201" t="s">
        <v>2344</v>
      </c>
      <c r="B988" s="183">
        <v>852669051103</v>
      </c>
      <c r="C988" s="196" t="s">
        <v>2276</v>
      </c>
      <c r="D988" s="215" t="s">
        <v>2343</v>
      </c>
      <c r="E988" s="321">
        <v>2.5</v>
      </c>
      <c r="F988" s="319">
        <v>13.89</v>
      </c>
      <c r="G988" s="198" t="s">
        <v>8444</v>
      </c>
      <c r="H988" s="201">
        <v>0</v>
      </c>
      <c r="I988" s="200">
        <v>41589</v>
      </c>
      <c r="J988" s="319">
        <f t="shared" si="16"/>
        <v>4.3064999999999998</v>
      </c>
      <c r="K988" s="198">
        <v>8.8235294117647065</v>
      </c>
      <c r="L988" s="198"/>
      <c r="M988" s="198" t="s">
        <v>2395</v>
      </c>
      <c r="N988" s="198"/>
      <c r="O988" s="198"/>
      <c r="P988" s="198"/>
      <c r="Q988" s="169"/>
      <c r="R988" s="169"/>
      <c r="S988" s="169"/>
      <c r="T988" s="169"/>
      <c r="U988" s="170"/>
    </row>
    <row r="989" spans="1:36" ht="20.100000000000001" customHeight="1">
      <c r="A989" s="201" t="s">
        <v>2346</v>
      </c>
      <c r="B989" s="183">
        <v>852669051127</v>
      </c>
      <c r="C989" s="196" t="s">
        <v>2277</v>
      </c>
      <c r="D989" s="215" t="s">
        <v>2345</v>
      </c>
      <c r="E989" s="324">
        <v>1</v>
      </c>
      <c r="F989" s="319">
        <v>9.89</v>
      </c>
      <c r="G989" s="198" t="s">
        <v>8444</v>
      </c>
      <c r="H989" s="199">
        <v>438</v>
      </c>
      <c r="I989" s="200">
        <v>41589</v>
      </c>
      <c r="J989" s="319">
        <f t="shared" si="16"/>
        <v>2.4064999999999994</v>
      </c>
      <c r="K989" s="198">
        <v>7.0588235294117645</v>
      </c>
      <c r="L989" s="198"/>
      <c r="M989" s="198" t="s">
        <v>2395</v>
      </c>
      <c r="N989" s="198"/>
      <c r="O989" s="198"/>
      <c r="P989" s="198"/>
      <c r="Q989" s="169"/>
      <c r="R989" s="169"/>
      <c r="S989" s="169"/>
      <c r="T989" s="169"/>
      <c r="U989" s="170"/>
    </row>
    <row r="990" spans="1:36" ht="20.100000000000001" customHeight="1">
      <c r="A990" s="201" t="s">
        <v>2346</v>
      </c>
      <c r="B990" s="183">
        <v>852669051127</v>
      </c>
      <c r="C990" s="196" t="s">
        <v>2277</v>
      </c>
      <c r="D990" s="215" t="s">
        <v>2345</v>
      </c>
      <c r="E990" s="324">
        <v>1</v>
      </c>
      <c r="F990" s="319">
        <v>9.89</v>
      </c>
      <c r="G990" s="198" t="s">
        <v>8444</v>
      </c>
      <c r="H990" s="199">
        <v>438</v>
      </c>
      <c r="I990" s="200">
        <v>41589</v>
      </c>
      <c r="J990" s="319">
        <f t="shared" si="16"/>
        <v>2.4064999999999994</v>
      </c>
      <c r="K990" s="198">
        <v>7.0588235294117645</v>
      </c>
      <c r="L990" s="198"/>
      <c r="M990" s="198" t="s">
        <v>2395</v>
      </c>
      <c r="N990" s="198"/>
      <c r="O990" s="198"/>
      <c r="P990" s="198"/>
      <c r="Q990" s="169"/>
      <c r="R990" s="169"/>
      <c r="S990" s="169"/>
      <c r="T990" s="169"/>
      <c r="U990" s="170"/>
      <c r="X990" s="5" t="s">
        <v>15127</v>
      </c>
      <c r="Y990" s="5" t="s">
        <v>15113</v>
      </c>
      <c r="Z990" s="5" t="s">
        <v>15141</v>
      </c>
      <c r="AA990" s="5" t="s">
        <v>15115</v>
      </c>
      <c r="AB990" s="5" t="s">
        <v>15116</v>
      </c>
      <c r="AC990" s="5" t="s">
        <v>15117</v>
      </c>
      <c r="AD990" s="5" t="s">
        <v>15118</v>
      </c>
      <c r="AE990" s="5" t="s">
        <v>15119</v>
      </c>
      <c r="AF990" s="5" t="s">
        <v>15120</v>
      </c>
      <c r="AG990" s="5" t="s">
        <v>15121</v>
      </c>
      <c r="AH990" s="5" t="s">
        <v>15122</v>
      </c>
      <c r="AI990" s="5" t="s">
        <v>15123</v>
      </c>
      <c r="AJ990" s="5" t="s">
        <v>15124</v>
      </c>
    </row>
    <row r="991" spans="1:36" ht="20.100000000000001" customHeight="1">
      <c r="A991" s="201">
        <v>30021</v>
      </c>
      <c r="B991" s="183"/>
      <c r="C991" s="196" t="s">
        <v>2278</v>
      </c>
      <c r="D991" s="215" t="s">
        <v>2347</v>
      </c>
      <c r="E991" s="198"/>
      <c r="F991" s="319" t="s">
        <v>17578</v>
      </c>
      <c r="G991" s="198" t="s">
        <v>8444</v>
      </c>
      <c r="H991" s="201">
        <v>0</v>
      </c>
      <c r="I991" s="200">
        <v>41589</v>
      </c>
      <c r="J991" s="319" t="e">
        <f t="shared" si="16"/>
        <v>#VALUE!</v>
      </c>
      <c r="K991" s="198"/>
      <c r="L991" s="198"/>
      <c r="M991" s="198" t="s">
        <v>2395</v>
      </c>
      <c r="N991" s="198"/>
      <c r="O991" s="198"/>
      <c r="P991" s="198"/>
      <c r="Q991" s="169"/>
      <c r="R991" s="169"/>
      <c r="S991" s="169"/>
      <c r="T991" s="169"/>
      <c r="U991" s="170"/>
    </row>
    <row r="992" spans="1:36" ht="20.100000000000001" customHeight="1">
      <c r="A992" s="201" t="s">
        <v>2348</v>
      </c>
      <c r="B992" s="183">
        <v>852669051141</v>
      </c>
      <c r="C992" s="196" t="s">
        <v>2279</v>
      </c>
      <c r="D992" s="215" t="s">
        <v>15142</v>
      </c>
      <c r="E992" s="324">
        <v>1</v>
      </c>
      <c r="F992" s="319">
        <v>13.89</v>
      </c>
      <c r="G992" s="198" t="s">
        <v>8444</v>
      </c>
      <c r="H992" s="366">
        <v>68</v>
      </c>
      <c r="I992" s="200">
        <v>41589</v>
      </c>
      <c r="J992" s="319">
        <f t="shared" si="16"/>
        <v>5.8064999999999998</v>
      </c>
      <c r="K992" s="198">
        <v>9.4117647058823533</v>
      </c>
      <c r="L992" s="198"/>
      <c r="M992" s="198" t="s">
        <v>2395</v>
      </c>
      <c r="N992" s="198"/>
      <c r="O992" s="198"/>
      <c r="P992" s="198"/>
      <c r="Q992" s="169"/>
      <c r="R992" s="169"/>
      <c r="S992" s="169"/>
      <c r="T992" s="169"/>
      <c r="U992" s="170"/>
      <c r="X992" s="5" t="s">
        <v>15127</v>
      </c>
      <c r="Y992" s="5" t="s">
        <v>15113</v>
      </c>
      <c r="Z992" s="5" t="s">
        <v>15143</v>
      </c>
      <c r="AA992" s="5" t="s">
        <v>15115</v>
      </c>
      <c r="AB992" s="5" t="s">
        <v>15116</v>
      </c>
      <c r="AC992" s="5" t="s">
        <v>15117</v>
      </c>
      <c r="AD992" s="5" t="s">
        <v>15118</v>
      </c>
      <c r="AE992" s="5" t="s">
        <v>15119</v>
      </c>
      <c r="AF992" s="5" t="s">
        <v>15120</v>
      </c>
      <c r="AG992" s="5" t="s">
        <v>15121</v>
      </c>
      <c r="AH992" s="5" t="s">
        <v>15122</v>
      </c>
      <c r="AI992" s="5" t="s">
        <v>15123</v>
      </c>
      <c r="AJ992" s="5" t="s">
        <v>15124</v>
      </c>
    </row>
    <row r="993" spans="1:36" ht="20.100000000000001" customHeight="1">
      <c r="A993" s="201">
        <v>30022</v>
      </c>
      <c r="B993" s="183"/>
      <c r="C993" s="196" t="s">
        <v>2280</v>
      </c>
      <c r="D993" s="215" t="s">
        <v>2349</v>
      </c>
      <c r="E993" s="198"/>
      <c r="F993" s="319" t="s">
        <v>17578</v>
      </c>
      <c r="G993" s="198" t="s">
        <v>8444</v>
      </c>
      <c r="H993" s="201">
        <v>0</v>
      </c>
      <c r="I993" s="200">
        <v>41589</v>
      </c>
      <c r="J993" s="319" t="e">
        <f t="shared" si="16"/>
        <v>#VALUE!</v>
      </c>
      <c r="K993" s="198"/>
      <c r="L993" s="198"/>
      <c r="M993" s="198" t="s">
        <v>2395</v>
      </c>
      <c r="N993" s="198"/>
      <c r="O993" s="198"/>
      <c r="P993" s="198"/>
      <c r="Q993" s="169"/>
      <c r="R993" s="169"/>
      <c r="S993" s="169"/>
      <c r="T993" s="169"/>
      <c r="U993" s="170"/>
    </row>
    <row r="994" spans="1:36" ht="20.100000000000001" customHeight="1">
      <c r="A994" s="201" t="s">
        <v>2350</v>
      </c>
      <c r="B994" s="183">
        <v>852669051165</v>
      </c>
      <c r="C994" s="196" t="s">
        <v>2281</v>
      </c>
      <c r="D994" s="215" t="s">
        <v>2351</v>
      </c>
      <c r="E994" s="321">
        <v>3.5</v>
      </c>
      <c r="F994" s="319">
        <v>14.352941176470589</v>
      </c>
      <c r="G994" s="198" t="s">
        <v>8444</v>
      </c>
      <c r="H994" s="201">
        <v>0</v>
      </c>
      <c r="I994" s="200">
        <v>41589</v>
      </c>
      <c r="J994" s="319">
        <f t="shared" si="16"/>
        <v>3.6999999999999993</v>
      </c>
      <c r="K994" s="198">
        <v>10.89</v>
      </c>
      <c r="L994" s="198"/>
      <c r="M994" s="198" t="s">
        <v>2395</v>
      </c>
      <c r="N994" s="198"/>
      <c r="O994" s="198"/>
      <c r="P994" s="198"/>
      <c r="Q994" s="169"/>
      <c r="R994" s="169"/>
      <c r="S994" s="169"/>
      <c r="T994" s="169"/>
      <c r="U994" s="170"/>
    </row>
    <row r="995" spans="1:36" ht="20.100000000000001" customHeight="1">
      <c r="A995" s="201" t="s">
        <v>2352</v>
      </c>
      <c r="B995" s="183">
        <v>852669051172</v>
      </c>
      <c r="C995" s="196" t="s">
        <v>2282</v>
      </c>
      <c r="D995" s="215" t="s">
        <v>2351</v>
      </c>
      <c r="E995" s="321">
        <v>3.5</v>
      </c>
      <c r="F995" s="319">
        <v>14.352941176470589</v>
      </c>
      <c r="G995" s="198" t="s">
        <v>8444</v>
      </c>
      <c r="H995" s="201">
        <v>0</v>
      </c>
      <c r="I995" s="200">
        <v>41589</v>
      </c>
      <c r="J995" s="319">
        <f t="shared" si="16"/>
        <v>3.6999999999999993</v>
      </c>
      <c r="K995" s="198">
        <v>10.89</v>
      </c>
      <c r="L995" s="198"/>
      <c r="M995" s="198" t="s">
        <v>2395</v>
      </c>
      <c r="N995" s="198"/>
      <c r="O995" s="198"/>
      <c r="P995" s="198"/>
      <c r="Q995" s="169"/>
      <c r="R995" s="169"/>
      <c r="S995" s="169"/>
      <c r="T995" s="169"/>
      <c r="U995" s="170"/>
    </row>
    <row r="996" spans="1:36" ht="20.100000000000001" customHeight="1">
      <c r="A996" s="201" t="s">
        <v>2353</v>
      </c>
      <c r="B996" s="183">
        <v>852669051189</v>
      </c>
      <c r="C996" s="196" t="s">
        <v>2283</v>
      </c>
      <c r="D996" s="215" t="s">
        <v>2351</v>
      </c>
      <c r="E996" s="321">
        <v>3.5</v>
      </c>
      <c r="F996" s="319">
        <v>14.352941176470589</v>
      </c>
      <c r="G996" s="198" t="s">
        <v>8444</v>
      </c>
      <c r="H996" s="201">
        <v>0</v>
      </c>
      <c r="I996" s="200">
        <v>41589</v>
      </c>
      <c r="J996" s="319">
        <f t="shared" si="16"/>
        <v>3.6999999999999993</v>
      </c>
      <c r="K996" s="198">
        <v>10.89</v>
      </c>
      <c r="L996" s="198"/>
      <c r="M996" s="198" t="s">
        <v>2395</v>
      </c>
      <c r="N996" s="198"/>
      <c r="O996" s="198"/>
      <c r="P996" s="198"/>
      <c r="Q996" s="169"/>
      <c r="R996" s="169"/>
      <c r="S996" s="169"/>
      <c r="T996" s="169"/>
      <c r="U996" s="170"/>
    </row>
    <row r="997" spans="1:36" ht="20.100000000000001" customHeight="1">
      <c r="A997" s="201" t="s">
        <v>2354</v>
      </c>
      <c r="B997" s="183">
        <v>852669051196</v>
      </c>
      <c r="C997" s="196" t="s">
        <v>2284</v>
      </c>
      <c r="D997" s="215" t="s">
        <v>2351</v>
      </c>
      <c r="E997" s="198"/>
      <c r="F997" s="319">
        <v>9.89</v>
      </c>
      <c r="G997" s="198" t="s">
        <v>8444</v>
      </c>
      <c r="H997" s="201">
        <v>0</v>
      </c>
      <c r="I997" s="200">
        <v>41589</v>
      </c>
      <c r="J997" s="319">
        <f t="shared" si="16"/>
        <v>3.4064999999999994</v>
      </c>
      <c r="K997" s="198"/>
      <c r="L997" s="198"/>
      <c r="M997" s="198" t="s">
        <v>2395</v>
      </c>
      <c r="N997" s="198"/>
      <c r="O997" s="198"/>
      <c r="P997" s="198"/>
      <c r="Q997" s="169"/>
      <c r="R997" s="169"/>
      <c r="S997" s="169"/>
      <c r="T997" s="169"/>
      <c r="U997" s="170"/>
    </row>
    <row r="998" spans="1:36" ht="20.100000000000001" customHeight="1">
      <c r="A998" s="201" t="s">
        <v>2355</v>
      </c>
      <c r="B998" s="183">
        <v>852669051202</v>
      </c>
      <c r="C998" s="196" t="s">
        <v>2285</v>
      </c>
      <c r="D998" s="215" t="s">
        <v>2351</v>
      </c>
      <c r="E998" s="198"/>
      <c r="F998" s="319">
        <v>9.89</v>
      </c>
      <c r="G998" s="198" t="s">
        <v>8444</v>
      </c>
      <c r="H998" s="201">
        <v>0</v>
      </c>
      <c r="I998" s="200">
        <v>41589</v>
      </c>
      <c r="J998" s="319">
        <f t="shared" si="16"/>
        <v>3.4064999999999994</v>
      </c>
      <c r="K998" s="198"/>
      <c r="L998" s="198"/>
      <c r="M998" s="198" t="s">
        <v>2395</v>
      </c>
      <c r="N998" s="198"/>
      <c r="O998" s="198"/>
      <c r="P998" s="198"/>
      <c r="Q998" s="169"/>
      <c r="R998" s="169"/>
      <c r="S998" s="169"/>
      <c r="T998" s="169"/>
      <c r="U998" s="170"/>
    </row>
    <row r="999" spans="1:36" ht="20.100000000000001" customHeight="1">
      <c r="A999" s="201" t="s">
        <v>2356</v>
      </c>
      <c r="B999" s="183">
        <v>852669051219</v>
      </c>
      <c r="C999" s="196" t="s">
        <v>2286</v>
      </c>
      <c r="D999" s="215" t="s">
        <v>2351</v>
      </c>
      <c r="E999" s="198"/>
      <c r="F999" s="319">
        <v>9.89</v>
      </c>
      <c r="G999" s="198" t="s">
        <v>8444</v>
      </c>
      <c r="H999" s="201">
        <v>0</v>
      </c>
      <c r="I999" s="200">
        <v>41589</v>
      </c>
      <c r="J999" s="319">
        <f t="shared" si="16"/>
        <v>3.4064999999999994</v>
      </c>
      <c r="K999" s="198"/>
      <c r="L999" s="198"/>
      <c r="M999" s="198" t="s">
        <v>2395</v>
      </c>
      <c r="N999" s="198"/>
      <c r="O999" s="198"/>
      <c r="P999" s="198"/>
      <c r="Q999" s="169"/>
      <c r="R999" s="169"/>
      <c r="S999" s="169"/>
      <c r="T999" s="169"/>
      <c r="U999" s="170"/>
    </row>
    <row r="1000" spans="1:36" ht="20.100000000000001" customHeight="1">
      <c r="A1000" s="201" t="s">
        <v>2357</v>
      </c>
      <c r="B1000" s="183">
        <v>852669051226</v>
      </c>
      <c r="C1000" s="196" t="s">
        <v>2287</v>
      </c>
      <c r="D1000" s="215" t="s">
        <v>2351</v>
      </c>
      <c r="E1000" s="198">
        <v>3.5</v>
      </c>
      <c r="F1000" s="319">
        <v>14.352941176470589</v>
      </c>
      <c r="G1000" s="198" t="s">
        <v>8444</v>
      </c>
      <c r="H1000" s="201">
        <v>0</v>
      </c>
      <c r="I1000" s="200">
        <v>41589</v>
      </c>
      <c r="J1000" s="319">
        <f t="shared" si="16"/>
        <v>3.6999999999999993</v>
      </c>
      <c r="K1000" s="198">
        <v>10.89</v>
      </c>
      <c r="L1000" s="198"/>
      <c r="M1000" s="198" t="s">
        <v>2395</v>
      </c>
      <c r="N1000" s="198"/>
      <c r="O1000" s="198"/>
      <c r="P1000" s="198"/>
      <c r="Q1000" s="169"/>
      <c r="R1000" s="169"/>
      <c r="S1000" s="169"/>
      <c r="T1000" s="169"/>
      <c r="U1000" s="170"/>
    </row>
    <row r="1001" spans="1:36" ht="20.100000000000001" customHeight="1">
      <c r="A1001" s="201" t="s">
        <v>2359</v>
      </c>
      <c r="B1001" s="183">
        <v>852669051240</v>
      </c>
      <c r="C1001" s="196" t="s">
        <v>2288</v>
      </c>
      <c r="D1001" s="215" t="s">
        <v>2358</v>
      </c>
      <c r="E1001" s="324">
        <v>1.5</v>
      </c>
      <c r="F1001" s="319">
        <v>13.89</v>
      </c>
      <c r="G1001" s="198" t="s">
        <v>8444</v>
      </c>
      <c r="H1001" s="366">
        <v>131</v>
      </c>
      <c r="I1001" s="200">
        <v>41589</v>
      </c>
      <c r="J1001" s="319">
        <f t="shared" si="16"/>
        <v>5.3064999999999998</v>
      </c>
      <c r="K1001" s="198">
        <v>9.4117647058823533</v>
      </c>
      <c r="L1001" s="198"/>
      <c r="M1001" s="198" t="s">
        <v>2395</v>
      </c>
      <c r="N1001" s="198"/>
      <c r="O1001" s="198"/>
      <c r="P1001" s="198"/>
      <c r="Q1001" s="169"/>
      <c r="R1001" s="169"/>
      <c r="S1001" s="169"/>
      <c r="T1001" s="169"/>
      <c r="U1001" s="170"/>
    </row>
    <row r="1002" spans="1:36" ht="20.100000000000001" customHeight="1">
      <c r="A1002" s="201" t="s">
        <v>2359</v>
      </c>
      <c r="B1002" s="183">
        <v>852669051240</v>
      </c>
      <c r="C1002" s="196" t="s">
        <v>2288</v>
      </c>
      <c r="D1002" s="215" t="s">
        <v>2358</v>
      </c>
      <c r="E1002" s="324">
        <v>1.5</v>
      </c>
      <c r="F1002" s="319">
        <v>13.89</v>
      </c>
      <c r="G1002" s="198" t="s">
        <v>8444</v>
      </c>
      <c r="H1002" s="366">
        <v>131</v>
      </c>
      <c r="I1002" s="200">
        <v>41589</v>
      </c>
      <c r="J1002" s="319">
        <f t="shared" si="16"/>
        <v>5.3064999999999998</v>
      </c>
      <c r="K1002" s="198">
        <v>9.4117647058823533</v>
      </c>
      <c r="L1002" s="198"/>
      <c r="M1002" s="198" t="s">
        <v>2395</v>
      </c>
      <c r="N1002" s="198"/>
      <c r="O1002" s="198"/>
      <c r="P1002" s="198"/>
      <c r="Q1002" s="169"/>
      <c r="R1002" s="169"/>
      <c r="S1002" s="169"/>
      <c r="T1002" s="169"/>
      <c r="U1002" s="170"/>
      <c r="X1002" s="5" t="s">
        <v>15127</v>
      </c>
      <c r="Y1002" s="5" t="s">
        <v>15113</v>
      </c>
      <c r="Z1002" s="5" t="s">
        <v>15144</v>
      </c>
      <c r="AA1002" s="5" t="s">
        <v>15115</v>
      </c>
      <c r="AB1002" s="5" t="s">
        <v>15116</v>
      </c>
      <c r="AC1002" s="5" t="s">
        <v>15117</v>
      </c>
      <c r="AD1002" s="5" t="s">
        <v>15118</v>
      </c>
      <c r="AE1002" s="5" t="s">
        <v>15119</v>
      </c>
      <c r="AF1002" s="5" t="s">
        <v>15120</v>
      </c>
      <c r="AG1002" s="5" t="s">
        <v>15121</v>
      </c>
      <c r="AH1002" s="5" t="s">
        <v>15122</v>
      </c>
      <c r="AI1002" s="5" t="s">
        <v>15123</v>
      </c>
      <c r="AJ1002" s="5" t="s">
        <v>15124</v>
      </c>
    </row>
    <row r="1003" spans="1:36" ht="20.100000000000001" customHeight="1">
      <c r="A1003" s="201" t="s">
        <v>2361</v>
      </c>
      <c r="B1003" s="183">
        <v>852669051264</v>
      </c>
      <c r="C1003" s="196" t="s">
        <v>2289</v>
      </c>
      <c r="D1003" s="215" t="s">
        <v>2360</v>
      </c>
      <c r="E1003" s="324">
        <v>1</v>
      </c>
      <c r="F1003" s="319">
        <v>9.89</v>
      </c>
      <c r="G1003" s="198" t="s">
        <v>8444</v>
      </c>
      <c r="H1003" s="366">
        <v>873</v>
      </c>
      <c r="I1003" s="200">
        <v>41589</v>
      </c>
      <c r="J1003" s="319">
        <f t="shared" si="16"/>
        <v>2.4064999999999994</v>
      </c>
      <c r="K1003" s="198">
        <v>7.0588235294117645</v>
      </c>
      <c r="L1003" s="198"/>
      <c r="M1003" s="198" t="s">
        <v>2395</v>
      </c>
      <c r="N1003" s="198"/>
      <c r="O1003" s="198"/>
      <c r="P1003" s="198"/>
      <c r="Q1003" s="169"/>
      <c r="R1003" s="169"/>
      <c r="S1003" s="169"/>
      <c r="T1003" s="169"/>
      <c r="U1003" s="170"/>
    </row>
    <row r="1004" spans="1:36" ht="20.100000000000001" customHeight="1">
      <c r="A1004" s="201" t="s">
        <v>2361</v>
      </c>
      <c r="B1004" s="183">
        <v>852669051264</v>
      </c>
      <c r="C1004" s="196" t="s">
        <v>2289</v>
      </c>
      <c r="D1004" s="215" t="s">
        <v>2360</v>
      </c>
      <c r="E1004" s="324">
        <v>1</v>
      </c>
      <c r="F1004" s="319">
        <v>9.89</v>
      </c>
      <c r="G1004" s="198" t="s">
        <v>8444</v>
      </c>
      <c r="H1004" s="366">
        <v>873</v>
      </c>
      <c r="I1004" s="200">
        <v>41589</v>
      </c>
      <c r="J1004" s="319">
        <f t="shared" si="16"/>
        <v>2.4064999999999994</v>
      </c>
      <c r="K1004" s="198">
        <v>7.0588235294117645</v>
      </c>
      <c r="L1004" s="198"/>
      <c r="M1004" s="198" t="s">
        <v>2395</v>
      </c>
      <c r="N1004" s="198"/>
      <c r="O1004" s="198"/>
      <c r="P1004" s="198"/>
      <c r="Q1004" s="169"/>
      <c r="R1004" s="169"/>
      <c r="S1004" s="169"/>
      <c r="T1004" s="169"/>
      <c r="U1004" s="170"/>
      <c r="X1004" s="5" t="s">
        <v>15146</v>
      </c>
      <c r="Y1004" s="5" t="s">
        <v>15113</v>
      </c>
      <c r="Z1004" s="5" t="s">
        <v>15144</v>
      </c>
      <c r="AA1004" s="5" t="s">
        <v>15115</v>
      </c>
      <c r="AB1004" s="5" t="s">
        <v>15116</v>
      </c>
      <c r="AC1004" s="5" t="s">
        <v>15117</v>
      </c>
      <c r="AD1004" s="5" t="s">
        <v>15118</v>
      </c>
      <c r="AE1004" s="5" t="s">
        <v>15119</v>
      </c>
      <c r="AF1004" s="5" t="s">
        <v>15120</v>
      </c>
      <c r="AG1004" s="5" t="s">
        <v>15121</v>
      </c>
      <c r="AH1004" s="5" t="s">
        <v>15122</v>
      </c>
      <c r="AI1004" s="5" t="s">
        <v>15123</v>
      </c>
      <c r="AJ1004" s="5" t="s">
        <v>15124</v>
      </c>
    </row>
    <row r="1005" spans="1:36" ht="20.100000000000001" customHeight="1">
      <c r="A1005" s="201" t="s">
        <v>2363</v>
      </c>
      <c r="B1005" s="183">
        <v>852669051288</v>
      </c>
      <c r="C1005" s="196" t="s">
        <v>2290</v>
      </c>
      <c r="D1005" s="215" t="s">
        <v>2362</v>
      </c>
      <c r="E1005" s="324">
        <v>1</v>
      </c>
      <c r="F1005" s="319">
        <v>9.89</v>
      </c>
      <c r="G1005" s="198" t="s">
        <v>8444</v>
      </c>
      <c r="H1005" s="199">
        <v>687</v>
      </c>
      <c r="I1005" s="200">
        <v>41589</v>
      </c>
      <c r="J1005" s="319">
        <f t="shared" si="16"/>
        <v>2.4064999999999994</v>
      </c>
      <c r="K1005" s="198">
        <v>7.0588235294117645</v>
      </c>
      <c r="L1005" s="198"/>
      <c r="M1005" s="198" t="s">
        <v>2395</v>
      </c>
      <c r="N1005" s="198"/>
      <c r="O1005" s="198"/>
      <c r="P1005" s="198"/>
      <c r="Q1005" s="169"/>
      <c r="R1005" s="169"/>
      <c r="S1005" s="169"/>
      <c r="T1005" s="169"/>
      <c r="U1005" s="170"/>
    </row>
    <row r="1006" spans="1:36" ht="20.100000000000001" customHeight="1">
      <c r="A1006" s="201" t="s">
        <v>2363</v>
      </c>
      <c r="B1006" s="183">
        <v>852669051288</v>
      </c>
      <c r="C1006" s="196" t="s">
        <v>2290</v>
      </c>
      <c r="D1006" s="215" t="s">
        <v>2362</v>
      </c>
      <c r="E1006" s="324">
        <v>1</v>
      </c>
      <c r="F1006" s="319">
        <v>9.89</v>
      </c>
      <c r="G1006" s="198" t="s">
        <v>8444</v>
      </c>
      <c r="H1006" s="199">
        <v>687</v>
      </c>
      <c r="I1006" s="200">
        <v>41589</v>
      </c>
      <c r="J1006" s="319">
        <f t="shared" si="16"/>
        <v>2.4064999999999994</v>
      </c>
      <c r="K1006" s="198">
        <v>7.0588235294117645</v>
      </c>
      <c r="L1006" s="198"/>
      <c r="M1006" s="198" t="s">
        <v>2395</v>
      </c>
      <c r="N1006" s="198"/>
      <c r="O1006" s="198"/>
      <c r="P1006" s="198"/>
      <c r="Q1006" s="169"/>
      <c r="R1006" s="169"/>
      <c r="S1006" s="169"/>
      <c r="T1006" s="169"/>
      <c r="U1006" s="170"/>
      <c r="X1006" s="5" t="s">
        <v>15146</v>
      </c>
      <c r="Y1006" s="5" t="s">
        <v>15113</v>
      </c>
      <c r="Z1006" s="5" t="s">
        <v>15144</v>
      </c>
      <c r="AA1006" s="5" t="s">
        <v>15115</v>
      </c>
      <c r="AB1006" s="5" t="s">
        <v>15116</v>
      </c>
      <c r="AC1006" s="5" t="s">
        <v>15117</v>
      </c>
      <c r="AD1006" s="5" t="s">
        <v>15118</v>
      </c>
      <c r="AE1006" s="5" t="s">
        <v>15119</v>
      </c>
      <c r="AF1006" s="5" t="s">
        <v>15120</v>
      </c>
      <c r="AG1006" s="5" t="s">
        <v>15121</v>
      </c>
      <c r="AH1006" s="5" t="s">
        <v>15122</v>
      </c>
      <c r="AI1006" s="5" t="s">
        <v>15123</v>
      </c>
      <c r="AJ1006" s="5" t="s">
        <v>15124</v>
      </c>
    </row>
    <row r="1007" spans="1:36" ht="20.100000000000001" customHeight="1">
      <c r="A1007" s="201" t="s">
        <v>2365</v>
      </c>
      <c r="B1007" s="183">
        <v>852669051301</v>
      </c>
      <c r="C1007" s="196" t="s">
        <v>2291</v>
      </c>
      <c r="D1007" s="215" t="s">
        <v>2364</v>
      </c>
      <c r="E1007" s="321">
        <v>1</v>
      </c>
      <c r="F1007" s="319">
        <v>9.89</v>
      </c>
      <c r="G1007" s="198" t="s">
        <v>8444</v>
      </c>
      <c r="H1007" s="198">
        <v>804</v>
      </c>
      <c r="I1007" s="200">
        <v>41589</v>
      </c>
      <c r="J1007" s="319">
        <f t="shared" si="16"/>
        <v>2.4064999999999994</v>
      </c>
      <c r="K1007" s="198">
        <v>7.0588235294117645</v>
      </c>
      <c r="L1007" s="198" t="s">
        <v>731</v>
      </c>
      <c r="M1007" s="198" t="s">
        <v>2395</v>
      </c>
      <c r="N1007" s="198"/>
      <c r="O1007" s="198"/>
      <c r="P1007" s="198"/>
      <c r="Q1007" s="169"/>
      <c r="R1007" s="169"/>
      <c r="S1007" s="169"/>
      <c r="T1007" s="169"/>
      <c r="U1007" s="170"/>
    </row>
    <row r="1008" spans="1:36" ht="20.100000000000001" customHeight="1">
      <c r="A1008" s="201" t="s">
        <v>2365</v>
      </c>
      <c r="B1008" s="183">
        <v>852669051301</v>
      </c>
      <c r="C1008" s="196" t="s">
        <v>2291</v>
      </c>
      <c r="D1008" s="215" t="s">
        <v>2364</v>
      </c>
      <c r="E1008" s="321">
        <v>1</v>
      </c>
      <c r="F1008" s="319">
        <v>9.89</v>
      </c>
      <c r="G1008" s="198" t="s">
        <v>8444</v>
      </c>
      <c r="H1008" s="198">
        <v>804</v>
      </c>
      <c r="I1008" s="200">
        <v>41589</v>
      </c>
      <c r="J1008" s="319">
        <f t="shared" si="16"/>
        <v>2.4064999999999994</v>
      </c>
      <c r="K1008" s="198">
        <v>7.0588235294117645</v>
      </c>
      <c r="L1008" s="198" t="s">
        <v>731</v>
      </c>
      <c r="M1008" s="198" t="s">
        <v>2395</v>
      </c>
      <c r="N1008" s="198"/>
      <c r="O1008" s="198"/>
      <c r="P1008" s="198"/>
      <c r="Q1008" s="169"/>
      <c r="R1008" s="169"/>
      <c r="S1008" s="169"/>
      <c r="T1008" s="169"/>
      <c r="U1008" s="170"/>
    </row>
    <row r="1009" spans="1:36" ht="20.100000000000001" customHeight="1">
      <c r="A1009" s="201">
        <v>30028</v>
      </c>
      <c r="B1009" s="183"/>
      <c r="C1009" s="196" t="s">
        <v>2292</v>
      </c>
      <c r="D1009" s="215" t="s">
        <v>2366</v>
      </c>
      <c r="E1009" s="198"/>
      <c r="F1009" s="319" t="s">
        <v>17578</v>
      </c>
      <c r="G1009" s="198" t="s">
        <v>8444</v>
      </c>
      <c r="H1009" s="201">
        <v>0</v>
      </c>
      <c r="I1009" s="200">
        <v>41589</v>
      </c>
      <c r="J1009" s="319" t="e">
        <f t="shared" si="16"/>
        <v>#VALUE!</v>
      </c>
      <c r="K1009" s="198"/>
      <c r="L1009" s="198"/>
      <c r="M1009" s="198" t="s">
        <v>2395</v>
      </c>
      <c r="N1009" s="198"/>
      <c r="O1009" s="198"/>
      <c r="P1009" s="198"/>
      <c r="Q1009" s="169"/>
      <c r="R1009" s="169"/>
      <c r="S1009" s="169"/>
      <c r="T1009" s="169"/>
      <c r="U1009" s="170"/>
    </row>
    <row r="1010" spans="1:36" ht="20.100000000000001" customHeight="1">
      <c r="A1010" s="201" t="s">
        <v>2367</v>
      </c>
      <c r="B1010" s="183">
        <v>852669051325</v>
      </c>
      <c r="C1010" s="196" t="s">
        <v>2293</v>
      </c>
      <c r="D1010" s="215" t="s">
        <v>2368</v>
      </c>
      <c r="E1010" s="324">
        <v>1</v>
      </c>
      <c r="F1010" s="319">
        <v>11.99</v>
      </c>
      <c r="G1010" s="198" t="s">
        <v>8444</v>
      </c>
      <c r="H1010" s="199">
        <v>388</v>
      </c>
      <c r="I1010" s="200">
        <v>41589</v>
      </c>
      <c r="J1010" s="319">
        <f t="shared" si="16"/>
        <v>4.1914999999999996</v>
      </c>
      <c r="K1010" s="198"/>
      <c r="L1010" s="198"/>
      <c r="M1010" s="198" t="s">
        <v>2395</v>
      </c>
      <c r="N1010" s="198"/>
      <c r="O1010" s="198"/>
      <c r="P1010" s="198"/>
      <c r="Q1010" s="169"/>
      <c r="R1010" s="169"/>
      <c r="S1010" s="169"/>
      <c r="T1010" s="169"/>
      <c r="U1010" s="170"/>
      <c r="X1010" s="5" t="s">
        <v>15146</v>
      </c>
      <c r="Y1010" s="5" t="s">
        <v>15113</v>
      </c>
      <c r="Z1010" s="5" t="s">
        <v>15150</v>
      </c>
      <c r="AA1010" s="5" t="s">
        <v>15115</v>
      </c>
      <c r="AB1010" s="5" t="s">
        <v>15116</v>
      </c>
      <c r="AC1010" s="5" t="s">
        <v>15117</v>
      </c>
      <c r="AD1010" s="5" t="s">
        <v>15118</v>
      </c>
      <c r="AE1010" s="5" t="s">
        <v>15119</v>
      </c>
      <c r="AF1010" s="5" t="s">
        <v>15120</v>
      </c>
      <c r="AG1010" s="5" t="s">
        <v>15121</v>
      </c>
      <c r="AH1010" s="5" t="s">
        <v>15122</v>
      </c>
      <c r="AI1010" s="5" t="s">
        <v>15123</v>
      </c>
      <c r="AJ1010" s="5" t="s">
        <v>15124</v>
      </c>
    </row>
    <row r="1011" spans="1:36" ht="20.100000000000001" customHeight="1">
      <c r="A1011" s="201" t="s">
        <v>2370</v>
      </c>
      <c r="B1011" s="183">
        <v>852669051349</v>
      </c>
      <c r="C1011" s="196" t="s">
        <v>2294</v>
      </c>
      <c r="D1011" s="215" t="s">
        <v>2369</v>
      </c>
      <c r="E1011" s="324">
        <v>1.5</v>
      </c>
      <c r="F1011" s="319">
        <v>19.647058823529413</v>
      </c>
      <c r="G1011" s="198" t="s">
        <v>8444</v>
      </c>
      <c r="H1011" s="199">
        <v>81</v>
      </c>
      <c r="I1011" s="200">
        <v>41589</v>
      </c>
      <c r="J1011" s="319">
        <f t="shared" si="16"/>
        <v>10.199999999999999</v>
      </c>
      <c r="K1011" s="198">
        <v>14.09</v>
      </c>
      <c r="L1011" s="198"/>
      <c r="M1011" s="198" t="s">
        <v>2395</v>
      </c>
      <c r="N1011" s="198"/>
      <c r="O1011" s="198"/>
      <c r="P1011" s="198"/>
      <c r="Q1011" s="169"/>
      <c r="R1011" s="169"/>
      <c r="S1011" s="169"/>
      <c r="T1011" s="169"/>
      <c r="U1011" s="170"/>
    </row>
    <row r="1012" spans="1:36" ht="20.100000000000001" customHeight="1">
      <c r="A1012" s="201" t="s">
        <v>2370</v>
      </c>
      <c r="B1012" s="183">
        <v>852669051349</v>
      </c>
      <c r="C1012" s="196" t="s">
        <v>2294</v>
      </c>
      <c r="D1012" s="215" t="s">
        <v>2369</v>
      </c>
      <c r="E1012" s="324">
        <v>1.5</v>
      </c>
      <c r="F1012" s="319">
        <v>19.647058823529413</v>
      </c>
      <c r="G1012" s="198" t="s">
        <v>8444</v>
      </c>
      <c r="H1012" s="199">
        <v>81</v>
      </c>
      <c r="I1012" s="200">
        <v>41589</v>
      </c>
      <c r="J1012" s="319">
        <f t="shared" si="16"/>
        <v>10.199999999999999</v>
      </c>
      <c r="K1012" s="198">
        <v>14.09</v>
      </c>
      <c r="L1012" s="198"/>
      <c r="M1012" s="198" t="s">
        <v>2395</v>
      </c>
      <c r="N1012" s="198"/>
      <c r="O1012" s="198"/>
      <c r="P1012" s="198"/>
      <c r="Q1012" s="169"/>
      <c r="R1012" s="169"/>
      <c r="S1012" s="169"/>
      <c r="T1012" s="169"/>
      <c r="U1012" s="170"/>
    </row>
    <row r="1013" spans="1:36" ht="20.100000000000001" customHeight="1">
      <c r="A1013" s="201">
        <v>30030</v>
      </c>
      <c r="B1013" s="183"/>
      <c r="C1013" s="196" t="s">
        <v>2295</v>
      </c>
      <c r="D1013" s="215" t="s">
        <v>2371</v>
      </c>
      <c r="E1013" s="198"/>
      <c r="F1013" s="319" t="s">
        <v>17578</v>
      </c>
      <c r="G1013" s="198" t="s">
        <v>8444</v>
      </c>
      <c r="H1013" s="201">
        <v>0</v>
      </c>
      <c r="I1013" s="200">
        <v>41589</v>
      </c>
      <c r="J1013" s="319" t="e">
        <f t="shared" si="16"/>
        <v>#VALUE!</v>
      </c>
      <c r="K1013" s="198"/>
      <c r="L1013" s="198"/>
      <c r="M1013" s="198" t="s">
        <v>2395</v>
      </c>
      <c r="N1013" s="198"/>
      <c r="O1013" s="198"/>
      <c r="P1013" s="198"/>
      <c r="Q1013" s="169"/>
      <c r="R1013" s="169"/>
      <c r="S1013" s="169"/>
      <c r="T1013" s="169"/>
      <c r="U1013" s="170"/>
    </row>
    <row r="1014" spans="1:36" ht="20.100000000000001" customHeight="1">
      <c r="A1014" s="201" t="s">
        <v>2372</v>
      </c>
      <c r="B1014" s="183">
        <v>852669051363</v>
      </c>
      <c r="C1014" s="196" t="s">
        <v>2296</v>
      </c>
      <c r="D1014" s="215" t="s">
        <v>2371</v>
      </c>
      <c r="E1014" s="321">
        <v>1</v>
      </c>
      <c r="F1014" s="319">
        <v>11.89</v>
      </c>
      <c r="G1014" s="198" t="s">
        <v>8444</v>
      </c>
      <c r="H1014" s="201">
        <v>0</v>
      </c>
      <c r="I1014" s="200">
        <v>41589</v>
      </c>
      <c r="J1014" s="319">
        <f t="shared" si="16"/>
        <v>4.1065000000000005</v>
      </c>
      <c r="K1014" s="198">
        <v>7.6470588235294121</v>
      </c>
      <c r="L1014" s="198"/>
      <c r="M1014" s="198" t="s">
        <v>2395</v>
      </c>
      <c r="N1014" s="198"/>
      <c r="O1014" s="198"/>
      <c r="P1014" s="198"/>
      <c r="Q1014" s="169"/>
      <c r="R1014" s="169"/>
      <c r="S1014" s="169"/>
      <c r="T1014" s="169"/>
      <c r="U1014" s="170"/>
    </row>
    <row r="1015" spans="1:36" ht="20.100000000000001" customHeight="1">
      <c r="A1015" s="201">
        <v>30032</v>
      </c>
      <c r="B1015" s="183"/>
      <c r="C1015" s="196" t="s">
        <v>2297</v>
      </c>
      <c r="D1015" s="215" t="s">
        <v>2374</v>
      </c>
      <c r="E1015" s="198"/>
      <c r="F1015" s="319" t="s">
        <v>17578</v>
      </c>
      <c r="G1015" s="198" t="s">
        <v>8444</v>
      </c>
      <c r="H1015" s="201">
        <v>0</v>
      </c>
      <c r="I1015" s="200">
        <v>41589</v>
      </c>
      <c r="J1015" s="319" t="e">
        <f t="shared" si="16"/>
        <v>#VALUE!</v>
      </c>
      <c r="K1015" s="198"/>
      <c r="L1015" s="198"/>
      <c r="M1015" s="198" t="s">
        <v>2395</v>
      </c>
      <c r="N1015" s="198"/>
      <c r="O1015" s="198"/>
      <c r="P1015" s="198"/>
      <c r="Q1015" s="169"/>
      <c r="R1015" s="169"/>
      <c r="S1015" s="169"/>
      <c r="T1015" s="169"/>
      <c r="U1015" s="170"/>
    </row>
    <row r="1016" spans="1:36" ht="20.100000000000001" customHeight="1">
      <c r="A1016" s="201" t="s">
        <v>2373</v>
      </c>
      <c r="B1016" s="183">
        <v>852669051387</v>
      </c>
      <c r="C1016" s="196" t="s">
        <v>2298</v>
      </c>
      <c r="D1016" s="215" t="s">
        <v>15151</v>
      </c>
      <c r="E1016" s="324">
        <v>1</v>
      </c>
      <c r="F1016" s="319">
        <v>9.89</v>
      </c>
      <c r="G1016" s="198" t="s">
        <v>8444</v>
      </c>
      <c r="H1016" s="366">
        <v>144</v>
      </c>
      <c r="I1016" s="200">
        <v>41589</v>
      </c>
      <c r="J1016" s="319">
        <f t="shared" si="16"/>
        <v>2.4064999999999994</v>
      </c>
      <c r="K1016" s="198">
        <v>7.0588235294117645</v>
      </c>
      <c r="L1016" s="198"/>
      <c r="M1016" s="198" t="s">
        <v>2395</v>
      </c>
      <c r="N1016" s="198"/>
      <c r="O1016" s="198"/>
      <c r="P1016" s="198"/>
      <c r="Q1016" s="169"/>
      <c r="R1016" s="169"/>
      <c r="S1016" s="169"/>
      <c r="T1016" s="169"/>
      <c r="U1016" s="170"/>
      <c r="X1016" s="5" t="s">
        <v>15146</v>
      </c>
      <c r="Y1016" s="5" t="s">
        <v>15113</v>
      </c>
      <c r="Z1016" s="5" t="s">
        <v>15152</v>
      </c>
      <c r="AA1016" s="5" t="s">
        <v>15115</v>
      </c>
      <c r="AB1016" s="5" t="s">
        <v>15116</v>
      </c>
      <c r="AC1016" s="5" t="s">
        <v>15117</v>
      </c>
      <c r="AD1016" s="5" t="s">
        <v>15118</v>
      </c>
      <c r="AE1016" s="5" t="s">
        <v>15119</v>
      </c>
      <c r="AF1016" s="5" t="s">
        <v>15120</v>
      </c>
      <c r="AG1016" s="5" t="s">
        <v>15121</v>
      </c>
      <c r="AH1016" s="5" t="s">
        <v>15122</v>
      </c>
      <c r="AI1016" s="5" t="s">
        <v>15123</v>
      </c>
      <c r="AJ1016" s="5" t="s">
        <v>15124</v>
      </c>
    </row>
    <row r="1017" spans="1:36" ht="20.100000000000001" customHeight="1">
      <c r="A1017" s="201">
        <v>30032</v>
      </c>
      <c r="B1017" s="183"/>
      <c r="C1017" s="196" t="s">
        <v>2297</v>
      </c>
      <c r="D1017" s="215" t="s">
        <v>2374</v>
      </c>
      <c r="E1017" s="198"/>
      <c r="F1017" s="319" t="s">
        <v>17578</v>
      </c>
      <c r="G1017" s="198" t="s">
        <v>8444</v>
      </c>
      <c r="H1017" s="201">
        <v>0</v>
      </c>
      <c r="I1017" s="200">
        <v>41589</v>
      </c>
      <c r="J1017" s="319" t="e">
        <f t="shared" si="16"/>
        <v>#VALUE!</v>
      </c>
      <c r="K1017" s="198"/>
      <c r="L1017" s="198"/>
      <c r="M1017" s="198" t="s">
        <v>2395</v>
      </c>
      <c r="N1017" s="198"/>
      <c r="O1017" s="198"/>
      <c r="P1017" s="198"/>
      <c r="Q1017" s="169"/>
      <c r="R1017" s="169"/>
      <c r="S1017" s="169"/>
      <c r="T1017" s="169"/>
      <c r="U1017" s="170"/>
    </row>
    <row r="1018" spans="1:36" ht="20.100000000000001" customHeight="1">
      <c r="A1018" s="201" t="s">
        <v>2375</v>
      </c>
      <c r="B1018" s="183">
        <v>852669051400</v>
      </c>
      <c r="C1018" s="196" t="s">
        <v>2299</v>
      </c>
      <c r="D1018" s="215" t="s">
        <v>15153</v>
      </c>
      <c r="E1018" s="324">
        <v>1</v>
      </c>
      <c r="F1018" s="319">
        <v>9.89</v>
      </c>
      <c r="G1018" s="198" t="s">
        <v>8444</v>
      </c>
      <c r="H1018" s="366">
        <v>312</v>
      </c>
      <c r="I1018" s="200">
        <v>41589</v>
      </c>
      <c r="J1018" s="319">
        <f t="shared" si="16"/>
        <v>2.4064999999999994</v>
      </c>
      <c r="K1018" s="198">
        <v>7.0588235294117645</v>
      </c>
      <c r="L1018" s="198"/>
      <c r="M1018" s="198" t="s">
        <v>2395</v>
      </c>
      <c r="N1018" s="198"/>
      <c r="O1018" s="198"/>
      <c r="P1018" s="198"/>
      <c r="Q1018" s="169"/>
      <c r="R1018" s="169"/>
      <c r="S1018" s="169"/>
      <c r="T1018" s="169"/>
      <c r="U1018" s="170"/>
      <c r="X1018" s="5" t="s">
        <v>15146</v>
      </c>
      <c r="Y1018" s="5" t="s">
        <v>15113</v>
      </c>
      <c r="Z1018" s="5" t="s">
        <v>15152</v>
      </c>
      <c r="AA1018" s="5" t="s">
        <v>15115</v>
      </c>
      <c r="AB1018" s="5" t="s">
        <v>15116</v>
      </c>
      <c r="AC1018" s="5" t="s">
        <v>15117</v>
      </c>
      <c r="AD1018" s="5" t="s">
        <v>15118</v>
      </c>
      <c r="AE1018" s="5" t="s">
        <v>15119</v>
      </c>
      <c r="AF1018" s="5" t="s">
        <v>15120</v>
      </c>
      <c r="AG1018" s="5" t="s">
        <v>15121</v>
      </c>
      <c r="AH1018" s="5" t="s">
        <v>15122</v>
      </c>
      <c r="AI1018" s="5" t="s">
        <v>15123</v>
      </c>
      <c r="AJ1018" s="5" t="s">
        <v>15124</v>
      </c>
    </row>
    <row r="1019" spans="1:36" ht="20.100000000000001" customHeight="1">
      <c r="A1019" s="201" t="s">
        <v>2377</v>
      </c>
      <c r="B1019" s="183">
        <v>852669051424</v>
      </c>
      <c r="C1019" s="196" t="s">
        <v>2300</v>
      </c>
      <c r="D1019" s="215" t="s">
        <v>2376</v>
      </c>
      <c r="E1019" s="321">
        <v>1</v>
      </c>
      <c r="F1019" s="319">
        <v>9.89</v>
      </c>
      <c r="G1019" s="198" t="s">
        <v>8444</v>
      </c>
      <c r="H1019" s="201">
        <v>0</v>
      </c>
      <c r="I1019" s="200">
        <v>41589</v>
      </c>
      <c r="J1019" s="319">
        <f t="shared" si="16"/>
        <v>2.4064999999999994</v>
      </c>
      <c r="K1019" s="198" t="s">
        <v>731</v>
      </c>
      <c r="L1019" s="198"/>
      <c r="M1019" s="198" t="s">
        <v>2395</v>
      </c>
      <c r="N1019" s="198"/>
      <c r="O1019" s="198"/>
      <c r="P1019" s="198"/>
      <c r="Q1019" s="169"/>
      <c r="R1019" s="169"/>
      <c r="S1019" s="169"/>
      <c r="T1019" s="169"/>
      <c r="U1019" s="170"/>
    </row>
    <row r="1020" spans="1:36" ht="20.100000000000001" customHeight="1">
      <c r="A1020" s="201" t="s">
        <v>2377</v>
      </c>
      <c r="B1020" s="183">
        <v>852669051424</v>
      </c>
      <c r="C1020" s="196" t="s">
        <v>2300</v>
      </c>
      <c r="D1020" s="215" t="s">
        <v>2376</v>
      </c>
      <c r="E1020" s="321">
        <v>1</v>
      </c>
      <c r="F1020" s="319">
        <v>9.89</v>
      </c>
      <c r="G1020" s="198" t="s">
        <v>8444</v>
      </c>
      <c r="H1020" s="201">
        <v>0</v>
      </c>
      <c r="I1020" s="200">
        <v>41589</v>
      </c>
      <c r="J1020" s="319">
        <f t="shared" si="16"/>
        <v>2.4064999999999994</v>
      </c>
      <c r="K1020" s="198" t="s">
        <v>731</v>
      </c>
      <c r="L1020" s="198"/>
      <c r="M1020" s="198" t="s">
        <v>2395</v>
      </c>
      <c r="N1020" s="198"/>
      <c r="O1020" s="198"/>
      <c r="P1020" s="198"/>
      <c r="Q1020" s="169"/>
      <c r="R1020" s="169"/>
      <c r="S1020" s="169"/>
      <c r="T1020" s="169"/>
      <c r="U1020" s="170"/>
      <c r="X1020" s="5" t="s">
        <v>15146</v>
      </c>
      <c r="Y1020" s="5" t="s">
        <v>15113</v>
      </c>
      <c r="Z1020" s="5" t="s">
        <v>15144</v>
      </c>
      <c r="AA1020" s="5" t="s">
        <v>15115</v>
      </c>
      <c r="AB1020" s="5" t="s">
        <v>15116</v>
      </c>
      <c r="AC1020" s="5" t="s">
        <v>15117</v>
      </c>
      <c r="AD1020" s="5" t="s">
        <v>15118</v>
      </c>
      <c r="AE1020" s="5" t="s">
        <v>15119</v>
      </c>
      <c r="AF1020" s="5" t="s">
        <v>15120</v>
      </c>
      <c r="AG1020" s="5" t="s">
        <v>15121</v>
      </c>
      <c r="AH1020" s="5" t="s">
        <v>15122</v>
      </c>
      <c r="AI1020" s="5" t="s">
        <v>15123</v>
      </c>
      <c r="AJ1020" s="5" t="s">
        <v>15124</v>
      </c>
    </row>
    <row r="1021" spans="1:36" ht="20.100000000000001" customHeight="1">
      <c r="A1021" s="201" t="s">
        <v>2379</v>
      </c>
      <c r="B1021" s="183">
        <v>852669051448</v>
      </c>
      <c r="C1021" s="196" t="s">
        <v>2301</v>
      </c>
      <c r="D1021" s="215" t="s">
        <v>2378</v>
      </c>
      <c r="E1021" s="324">
        <v>1</v>
      </c>
      <c r="F1021" s="319">
        <v>14.5</v>
      </c>
      <c r="G1021" s="198" t="s">
        <v>8444</v>
      </c>
      <c r="H1021" s="199">
        <v>6</v>
      </c>
      <c r="I1021" s="200">
        <v>41589</v>
      </c>
      <c r="J1021" s="319">
        <f t="shared" si="16"/>
        <v>6.3249999999999993</v>
      </c>
      <c r="K1021" s="198"/>
      <c r="L1021" s="198"/>
      <c r="M1021" s="198" t="s">
        <v>2395</v>
      </c>
      <c r="N1021" s="198"/>
      <c r="O1021" s="198"/>
      <c r="P1021" s="198"/>
      <c r="Q1021" s="169"/>
      <c r="R1021" s="169"/>
      <c r="S1021" s="169"/>
      <c r="T1021" s="169"/>
      <c r="U1021" s="170"/>
    </row>
    <row r="1022" spans="1:36" ht="20.100000000000001" customHeight="1">
      <c r="A1022" s="201" t="s">
        <v>2379</v>
      </c>
      <c r="B1022" s="183">
        <v>852669051448</v>
      </c>
      <c r="C1022" s="196" t="s">
        <v>2301</v>
      </c>
      <c r="D1022" s="215" t="s">
        <v>15154</v>
      </c>
      <c r="E1022" s="324">
        <v>1</v>
      </c>
      <c r="F1022" s="319">
        <v>14.5</v>
      </c>
      <c r="G1022" s="198" t="s">
        <v>8444</v>
      </c>
      <c r="H1022" s="199">
        <v>6</v>
      </c>
      <c r="I1022" s="200">
        <v>41589</v>
      </c>
      <c r="J1022" s="319">
        <f t="shared" si="16"/>
        <v>6.3249999999999993</v>
      </c>
      <c r="K1022" s="198"/>
      <c r="L1022" s="198"/>
      <c r="M1022" s="198" t="s">
        <v>2395</v>
      </c>
      <c r="N1022" s="198"/>
      <c r="O1022" s="198"/>
      <c r="P1022" s="198"/>
      <c r="Q1022" s="169"/>
      <c r="R1022" s="169"/>
      <c r="S1022" s="169"/>
      <c r="T1022" s="169"/>
      <c r="U1022" s="170"/>
      <c r="X1022" s="5" t="s">
        <v>15146</v>
      </c>
      <c r="Y1022" s="5" t="s">
        <v>15113</v>
      </c>
      <c r="Z1022" s="5" t="s">
        <v>15152</v>
      </c>
      <c r="AA1022" s="5" t="s">
        <v>15115</v>
      </c>
      <c r="AB1022" s="5" t="s">
        <v>15116</v>
      </c>
      <c r="AC1022" s="5" t="s">
        <v>15117</v>
      </c>
      <c r="AD1022" s="5" t="s">
        <v>15118</v>
      </c>
      <c r="AE1022" s="5" t="s">
        <v>15119</v>
      </c>
      <c r="AF1022" s="5" t="s">
        <v>15120</v>
      </c>
      <c r="AG1022" s="5" t="s">
        <v>15121</v>
      </c>
      <c r="AH1022" s="5" t="s">
        <v>15122</v>
      </c>
      <c r="AI1022" s="5" t="s">
        <v>15123</v>
      </c>
      <c r="AJ1022" s="5" t="s">
        <v>15124</v>
      </c>
    </row>
    <row r="1023" spans="1:36" ht="20.100000000000001" customHeight="1">
      <c r="A1023" s="201" t="s">
        <v>2381</v>
      </c>
      <c r="B1023" s="183">
        <v>852669051462</v>
      </c>
      <c r="C1023" s="196" t="s">
        <v>2302</v>
      </c>
      <c r="D1023" s="215" t="s">
        <v>2380</v>
      </c>
      <c r="E1023" s="321">
        <v>3</v>
      </c>
      <c r="F1023" s="319">
        <v>13.89</v>
      </c>
      <c r="G1023" s="198" t="s">
        <v>8444</v>
      </c>
      <c r="H1023" s="201">
        <v>0</v>
      </c>
      <c r="I1023" s="200">
        <v>41589</v>
      </c>
      <c r="J1023" s="319">
        <f t="shared" si="16"/>
        <v>3.8064999999999998</v>
      </c>
      <c r="K1023" s="198">
        <v>9.4117647058823533</v>
      </c>
      <c r="L1023" s="198"/>
      <c r="M1023" s="198" t="s">
        <v>2395</v>
      </c>
      <c r="N1023" s="198"/>
      <c r="O1023" s="198"/>
      <c r="P1023" s="198"/>
      <c r="Q1023" s="169"/>
      <c r="R1023" s="169"/>
      <c r="S1023" s="169"/>
      <c r="T1023" s="169"/>
      <c r="U1023" s="170"/>
    </row>
    <row r="1024" spans="1:36" ht="20.100000000000001" customHeight="1">
      <c r="A1024" s="201" t="s">
        <v>2381</v>
      </c>
      <c r="B1024" s="183">
        <v>852669051462</v>
      </c>
      <c r="C1024" s="196" t="s">
        <v>2302</v>
      </c>
      <c r="D1024" s="215" t="s">
        <v>2380</v>
      </c>
      <c r="E1024" s="321">
        <v>3</v>
      </c>
      <c r="F1024" s="319">
        <v>13.89</v>
      </c>
      <c r="G1024" s="198" t="s">
        <v>8444</v>
      </c>
      <c r="H1024" s="201">
        <v>0</v>
      </c>
      <c r="I1024" s="200">
        <v>41589</v>
      </c>
      <c r="J1024" s="319">
        <f t="shared" si="16"/>
        <v>3.8064999999999998</v>
      </c>
      <c r="K1024" s="198">
        <v>9.4117647058823533</v>
      </c>
      <c r="L1024" s="198"/>
      <c r="M1024" s="198" t="s">
        <v>2395</v>
      </c>
      <c r="N1024" s="198"/>
      <c r="O1024" s="198"/>
      <c r="P1024" s="198"/>
      <c r="Q1024" s="169"/>
      <c r="R1024" s="169"/>
      <c r="S1024" s="169"/>
      <c r="T1024" s="169"/>
      <c r="U1024" s="170"/>
    </row>
    <row r="1025" spans="1:36" ht="20.100000000000001" customHeight="1">
      <c r="A1025" s="201" t="s">
        <v>2383</v>
      </c>
      <c r="B1025" s="183">
        <v>852669051486</v>
      </c>
      <c r="C1025" s="227" t="s">
        <v>2303</v>
      </c>
      <c r="D1025" s="215" t="s">
        <v>2382</v>
      </c>
      <c r="E1025" s="321">
        <v>1.5</v>
      </c>
      <c r="F1025" s="319">
        <v>11.89</v>
      </c>
      <c r="G1025" s="198" t="s">
        <v>8444</v>
      </c>
      <c r="H1025" s="201">
        <v>0</v>
      </c>
      <c r="I1025" s="200">
        <v>41589</v>
      </c>
      <c r="J1025" s="319">
        <f t="shared" si="16"/>
        <v>3.6065000000000005</v>
      </c>
      <c r="K1025" s="198">
        <v>7.6470588235294121</v>
      </c>
      <c r="L1025" s="198"/>
      <c r="M1025" s="198" t="s">
        <v>2395</v>
      </c>
      <c r="N1025" s="198"/>
      <c r="O1025" s="198"/>
      <c r="P1025" s="198"/>
      <c r="Q1025" s="169"/>
      <c r="R1025" s="169"/>
      <c r="S1025" s="169"/>
      <c r="T1025" s="169"/>
      <c r="U1025" s="170"/>
    </row>
    <row r="1026" spans="1:36" ht="20.100000000000001" customHeight="1">
      <c r="A1026" s="201" t="s">
        <v>2383</v>
      </c>
      <c r="B1026" s="183">
        <v>852669051486</v>
      </c>
      <c r="C1026" s="227" t="s">
        <v>2303</v>
      </c>
      <c r="D1026" s="215" t="s">
        <v>2382</v>
      </c>
      <c r="E1026" s="321">
        <v>1.5</v>
      </c>
      <c r="F1026" s="319">
        <v>11.89</v>
      </c>
      <c r="G1026" s="198" t="s">
        <v>8444</v>
      </c>
      <c r="H1026" s="201">
        <v>0</v>
      </c>
      <c r="I1026" s="200">
        <v>41589</v>
      </c>
      <c r="J1026" s="319">
        <f t="shared" si="16"/>
        <v>3.6065000000000005</v>
      </c>
      <c r="K1026" s="198">
        <v>7.6470588235294121</v>
      </c>
      <c r="L1026" s="198"/>
      <c r="M1026" s="198" t="s">
        <v>2395</v>
      </c>
      <c r="N1026" s="198"/>
      <c r="O1026" s="198"/>
      <c r="P1026" s="198"/>
      <c r="Q1026" s="169"/>
      <c r="R1026" s="169"/>
      <c r="S1026" s="169"/>
      <c r="T1026" s="169"/>
      <c r="U1026" s="170"/>
      <c r="X1026" s="5" t="s">
        <v>15146</v>
      </c>
      <c r="Y1026" s="5" t="s">
        <v>15113</v>
      </c>
      <c r="Z1026" s="5" t="s">
        <v>15152</v>
      </c>
      <c r="AA1026" s="5" t="s">
        <v>15115</v>
      </c>
      <c r="AB1026" s="5" t="s">
        <v>15116</v>
      </c>
      <c r="AC1026" s="5" t="s">
        <v>15117</v>
      </c>
      <c r="AD1026" s="5" t="s">
        <v>15118</v>
      </c>
      <c r="AE1026" s="5" t="s">
        <v>15119</v>
      </c>
      <c r="AF1026" s="5" t="s">
        <v>15120</v>
      </c>
      <c r="AG1026" s="5" t="s">
        <v>15121</v>
      </c>
      <c r="AH1026" s="5" t="s">
        <v>15122</v>
      </c>
      <c r="AI1026" s="5" t="s">
        <v>15123</v>
      </c>
      <c r="AJ1026" s="5" t="s">
        <v>15124</v>
      </c>
    </row>
    <row r="1027" spans="1:36" ht="20.100000000000001" customHeight="1">
      <c r="A1027" s="201" t="s">
        <v>2385</v>
      </c>
      <c r="B1027" s="183">
        <v>852669051509</v>
      </c>
      <c r="C1027" s="196" t="s">
        <v>2304</v>
      </c>
      <c r="D1027" s="215" t="s">
        <v>2384</v>
      </c>
      <c r="E1027" s="324">
        <v>1</v>
      </c>
      <c r="F1027" s="319">
        <v>9.89</v>
      </c>
      <c r="G1027" s="198" t="s">
        <v>8444</v>
      </c>
      <c r="H1027" s="199">
        <v>253</v>
      </c>
      <c r="I1027" s="200">
        <v>41589</v>
      </c>
      <c r="J1027" s="319">
        <f t="shared" si="16"/>
        <v>2.4064999999999994</v>
      </c>
      <c r="K1027" s="198">
        <v>7.0588235294117645</v>
      </c>
      <c r="L1027" s="198"/>
      <c r="M1027" s="198" t="s">
        <v>2395</v>
      </c>
      <c r="N1027" s="198"/>
      <c r="O1027" s="198"/>
      <c r="P1027" s="198"/>
      <c r="Q1027" s="169"/>
      <c r="R1027" s="169"/>
      <c r="S1027" s="169"/>
      <c r="T1027" s="169"/>
      <c r="U1027" s="170"/>
    </row>
    <row r="1028" spans="1:36" ht="20.100000000000001" customHeight="1">
      <c r="A1028" s="201" t="s">
        <v>2385</v>
      </c>
      <c r="B1028" s="183">
        <v>852669051509</v>
      </c>
      <c r="C1028" s="196" t="s">
        <v>2304</v>
      </c>
      <c r="D1028" s="215" t="s">
        <v>15155</v>
      </c>
      <c r="E1028" s="324">
        <v>1</v>
      </c>
      <c r="F1028" s="319">
        <v>9.89</v>
      </c>
      <c r="G1028" s="198" t="s">
        <v>8444</v>
      </c>
      <c r="H1028" s="199">
        <v>253</v>
      </c>
      <c r="I1028" s="200">
        <v>41589</v>
      </c>
      <c r="J1028" s="319">
        <f t="shared" si="16"/>
        <v>2.4064999999999994</v>
      </c>
      <c r="K1028" s="198">
        <v>7.0588235294117645</v>
      </c>
      <c r="L1028" s="198"/>
      <c r="M1028" s="198" t="s">
        <v>2395</v>
      </c>
      <c r="N1028" s="198"/>
      <c r="O1028" s="198"/>
      <c r="P1028" s="198"/>
      <c r="Q1028" s="169"/>
      <c r="R1028" s="169"/>
      <c r="S1028" s="169"/>
      <c r="T1028" s="169"/>
      <c r="U1028" s="170"/>
      <c r="X1028" s="5" t="s">
        <v>15146</v>
      </c>
      <c r="Y1028" s="5" t="s">
        <v>15113</v>
      </c>
      <c r="Z1028" s="5" t="s">
        <v>15152</v>
      </c>
      <c r="AA1028" s="5" t="s">
        <v>15115</v>
      </c>
      <c r="AB1028" s="5" t="s">
        <v>15116</v>
      </c>
      <c r="AC1028" s="5" t="s">
        <v>15117</v>
      </c>
      <c r="AD1028" s="5" t="s">
        <v>15118</v>
      </c>
      <c r="AE1028" s="5" t="s">
        <v>15119</v>
      </c>
      <c r="AF1028" s="5" t="s">
        <v>15120</v>
      </c>
      <c r="AG1028" s="5" t="s">
        <v>15121</v>
      </c>
      <c r="AH1028" s="5" t="s">
        <v>15122</v>
      </c>
      <c r="AI1028" s="5" t="s">
        <v>15123</v>
      </c>
      <c r="AJ1028" s="5" t="s">
        <v>15124</v>
      </c>
    </row>
    <row r="1029" spans="1:36" ht="20.100000000000001" customHeight="1">
      <c r="A1029" s="201" t="s">
        <v>2387</v>
      </c>
      <c r="B1029" s="183">
        <v>852669051523</v>
      </c>
      <c r="C1029" s="196" t="s">
        <v>2305</v>
      </c>
      <c r="D1029" s="215" t="s">
        <v>2386</v>
      </c>
      <c r="E1029" s="321">
        <v>1</v>
      </c>
      <c r="F1029" s="319">
        <v>9.89</v>
      </c>
      <c r="G1029" s="198" t="s">
        <v>8444</v>
      </c>
      <c r="H1029" s="201">
        <v>0</v>
      </c>
      <c r="I1029" s="200">
        <v>41589</v>
      </c>
      <c r="J1029" s="319">
        <f t="shared" si="16"/>
        <v>2.4064999999999994</v>
      </c>
      <c r="K1029" s="198">
        <v>7.0588235294117645</v>
      </c>
      <c r="L1029" s="198"/>
      <c r="M1029" s="198" t="s">
        <v>2395</v>
      </c>
      <c r="N1029" s="198"/>
      <c r="O1029" s="198"/>
      <c r="P1029" s="198"/>
      <c r="Q1029" s="169"/>
      <c r="R1029" s="169"/>
      <c r="S1029" s="169"/>
      <c r="T1029" s="169"/>
      <c r="U1029" s="170"/>
    </row>
    <row r="1030" spans="1:36" ht="20.100000000000001" customHeight="1">
      <c r="A1030" s="201" t="s">
        <v>2387</v>
      </c>
      <c r="B1030" s="183">
        <v>852669051523</v>
      </c>
      <c r="C1030" s="196" t="s">
        <v>2305</v>
      </c>
      <c r="D1030" s="215" t="s">
        <v>2386</v>
      </c>
      <c r="E1030" s="321">
        <v>1</v>
      </c>
      <c r="F1030" s="319">
        <v>9.89</v>
      </c>
      <c r="G1030" s="198" t="s">
        <v>8444</v>
      </c>
      <c r="H1030" s="201">
        <v>0</v>
      </c>
      <c r="I1030" s="200">
        <v>41589</v>
      </c>
      <c r="J1030" s="319">
        <f t="shared" si="16"/>
        <v>2.4064999999999994</v>
      </c>
      <c r="K1030" s="198">
        <v>7.0588235294117645</v>
      </c>
      <c r="L1030" s="198"/>
      <c r="M1030" s="198" t="s">
        <v>2395</v>
      </c>
      <c r="N1030" s="198"/>
      <c r="O1030" s="198"/>
      <c r="P1030" s="198"/>
      <c r="Q1030" s="169"/>
      <c r="R1030" s="169"/>
      <c r="S1030" s="169"/>
      <c r="T1030" s="169"/>
      <c r="U1030" s="170"/>
      <c r="X1030" s="5" t="s">
        <v>15146</v>
      </c>
      <c r="Y1030" s="5" t="s">
        <v>15113</v>
      </c>
      <c r="Z1030" s="5" t="s">
        <v>15152</v>
      </c>
      <c r="AA1030" s="5" t="s">
        <v>15115</v>
      </c>
      <c r="AB1030" s="5" t="s">
        <v>15116</v>
      </c>
      <c r="AC1030" s="5" t="s">
        <v>15117</v>
      </c>
      <c r="AD1030" s="5" t="s">
        <v>15118</v>
      </c>
      <c r="AE1030" s="5" t="s">
        <v>15119</v>
      </c>
      <c r="AF1030" s="5" t="s">
        <v>15120</v>
      </c>
      <c r="AG1030" s="5" t="s">
        <v>15121</v>
      </c>
      <c r="AH1030" s="5" t="s">
        <v>15122</v>
      </c>
      <c r="AI1030" s="5" t="s">
        <v>15123</v>
      </c>
      <c r="AJ1030" s="5" t="s">
        <v>15124</v>
      </c>
    </row>
    <row r="1031" spans="1:36" ht="20.100000000000001" customHeight="1">
      <c r="A1031" s="201" t="s">
        <v>2389</v>
      </c>
      <c r="B1031" s="183">
        <v>852669051547</v>
      </c>
      <c r="C1031" s="196" t="s">
        <v>2306</v>
      </c>
      <c r="D1031" s="215" t="s">
        <v>2388</v>
      </c>
      <c r="E1031" s="324">
        <v>1</v>
      </c>
      <c r="F1031" s="319">
        <v>9.89</v>
      </c>
      <c r="G1031" s="198" t="s">
        <v>8444</v>
      </c>
      <c r="H1031" s="199">
        <v>265</v>
      </c>
      <c r="I1031" s="200">
        <v>41589</v>
      </c>
      <c r="J1031" s="319">
        <f t="shared" si="16"/>
        <v>2.4064999999999994</v>
      </c>
      <c r="K1031" s="198">
        <v>7.0588235294117645</v>
      </c>
      <c r="L1031" s="198"/>
      <c r="M1031" s="198" t="s">
        <v>2395</v>
      </c>
      <c r="N1031" s="198"/>
      <c r="O1031" s="198"/>
      <c r="P1031" s="198"/>
      <c r="Q1031" s="169"/>
      <c r="R1031" s="169"/>
      <c r="S1031" s="169"/>
      <c r="T1031" s="169"/>
      <c r="U1031" s="170"/>
    </row>
    <row r="1032" spans="1:36" ht="20.100000000000001" customHeight="1">
      <c r="A1032" s="201" t="s">
        <v>2389</v>
      </c>
      <c r="B1032" s="183">
        <v>852669051547</v>
      </c>
      <c r="C1032" s="196" t="s">
        <v>2306</v>
      </c>
      <c r="D1032" s="215" t="s">
        <v>15156</v>
      </c>
      <c r="E1032" s="324">
        <v>1</v>
      </c>
      <c r="F1032" s="319">
        <v>9.89</v>
      </c>
      <c r="G1032" s="198" t="s">
        <v>8444</v>
      </c>
      <c r="H1032" s="199">
        <v>265</v>
      </c>
      <c r="I1032" s="200">
        <v>41589</v>
      </c>
      <c r="J1032" s="319">
        <f t="shared" si="16"/>
        <v>2.4064999999999994</v>
      </c>
      <c r="K1032" s="198">
        <v>7.0588235294117645</v>
      </c>
      <c r="L1032" s="198"/>
      <c r="M1032" s="198" t="s">
        <v>2395</v>
      </c>
      <c r="N1032" s="198"/>
      <c r="O1032" s="198"/>
      <c r="P1032" s="198"/>
      <c r="Q1032" s="169"/>
      <c r="R1032" s="169"/>
      <c r="S1032" s="169"/>
      <c r="T1032" s="169"/>
      <c r="U1032" s="170"/>
      <c r="X1032" s="5" t="s">
        <v>15146</v>
      </c>
      <c r="Y1032" s="5" t="s">
        <v>15113</v>
      </c>
      <c r="Z1032" s="5" t="s">
        <v>15152</v>
      </c>
      <c r="AA1032" s="5" t="s">
        <v>15115</v>
      </c>
      <c r="AB1032" s="5" t="s">
        <v>15116</v>
      </c>
      <c r="AC1032" s="5" t="s">
        <v>15117</v>
      </c>
      <c r="AD1032" s="5" t="s">
        <v>15118</v>
      </c>
      <c r="AE1032" s="5" t="s">
        <v>15119</v>
      </c>
      <c r="AF1032" s="5" t="s">
        <v>15120</v>
      </c>
      <c r="AG1032" s="5" t="s">
        <v>15121</v>
      </c>
      <c r="AH1032" s="5" t="s">
        <v>15122</v>
      </c>
      <c r="AI1032" s="5" t="s">
        <v>15123</v>
      </c>
      <c r="AJ1032" s="5" t="s">
        <v>15124</v>
      </c>
    </row>
    <row r="1033" spans="1:36" ht="20.100000000000001" customHeight="1">
      <c r="A1033" s="201" t="s">
        <v>2391</v>
      </c>
      <c r="B1033" s="183">
        <v>852669051561</v>
      </c>
      <c r="C1033" s="227" t="s">
        <v>2307</v>
      </c>
      <c r="D1033" s="215" t="s">
        <v>2390</v>
      </c>
      <c r="E1033" s="321">
        <v>1</v>
      </c>
      <c r="F1033" s="319">
        <v>9.89</v>
      </c>
      <c r="G1033" s="198" t="s">
        <v>8444</v>
      </c>
      <c r="H1033" s="198">
        <v>338</v>
      </c>
      <c r="I1033" s="200">
        <v>41589</v>
      </c>
      <c r="J1033" s="319">
        <f t="shared" si="16"/>
        <v>2.4064999999999994</v>
      </c>
      <c r="K1033" s="198">
        <v>7.0588235294117645</v>
      </c>
      <c r="L1033" s="198" t="s">
        <v>731</v>
      </c>
      <c r="M1033" s="198" t="s">
        <v>2395</v>
      </c>
      <c r="N1033" s="198"/>
      <c r="O1033" s="198"/>
      <c r="P1033" s="198"/>
      <c r="Q1033" s="169"/>
      <c r="R1033" s="169"/>
      <c r="S1033" s="169"/>
      <c r="T1033" s="169"/>
      <c r="U1033" s="170"/>
    </row>
    <row r="1034" spans="1:36" ht="20.100000000000001" customHeight="1">
      <c r="A1034" s="201" t="s">
        <v>2391</v>
      </c>
      <c r="B1034" s="183">
        <v>852669051561</v>
      </c>
      <c r="C1034" s="227" t="s">
        <v>2307</v>
      </c>
      <c r="D1034" s="215" t="s">
        <v>2390</v>
      </c>
      <c r="E1034" s="321">
        <v>1</v>
      </c>
      <c r="F1034" s="319">
        <v>9.89</v>
      </c>
      <c r="G1034" s="198" t="s">
        <v>8444</v>
      </c>
      <c r="H1034" s="198">
        <v>338</v>
      </c>
      <c r="I1034" s="200">
        <v>41589</v>
      </c>
      <c r="J1034" s="319">
        <f t="shared" si="16"/>
        <v>2.4064999999999994</v>
      </c>
      <c r="K1034" s="198">
        <v>7.0588235294117645</v>
      </c>
      <c r="L1034" s="198" t="s">
        <v>731</v>
      </c>
      <c r="M1034" s="198" t="s">
        <v>2395</v>
      </c>
      <c r="N1034" s="198"/>
      <c r="O1034" s="198"/>
      <c r="P1034" s="198"/>
      <c r="Q1034" s="169"/>
      <c r="R1034" s="169"/>
      <c r="S1034" s="169"/>
      <c r="T1034" s="169"/>
      <c r="U1034" s="170"/>
    </row>
    <row r="1035" spans="1:36" ht="20.100000000000001" customHeight="1">
      <c r="A1035" s="201">
        <v>10025</v>
      </c>
      <c r="B1035" s="183"/>
      <c r="C1035" s="196" t="s">
        <v>2408</v>
      </c>
      <c r="D1035" s="215" t="s">
        <v>2437</v>
      </c>
      <c r="E1035" s="198"/>
      <c r="F1035" s="319" t="s">
        <v>17578</v>
      </c>
      <c r="G1035" s="198" t="s">
        <v>8444</v>
      </c>
      <c r="H1035" s="201">
        <v>0</v>
      </c>
      <c r="I1035" s="200">
        <v>41594</v>
      </c>
      <c r="J1035" s="319" t="e">
        <f t="shared" si="16"/>
        <v>#VALUE!</v>
      </c>
      <c r="K1035" s="198"/>
      <c r="L1035" s="198"/>
      <c r="M1035" s="198" t="s">
        <v>2395</v>
      </c>
      <c r="N1035" s="198"/>
      <c r="O1035" s="198"/>
      <c r="P1035" s="198"/>
      <c r="Q1035" s="169"/>
      <c r="R1035" s="169"/>
      <c r="S1035" s="169"/>
      <c r="T1035" s="169"/>
      <c r="U1035" s="170"/>
    </row>
    <row r="1036" spans="1:36" ht="20.100000000000001" customHeight="1">
      <c r="A1036" s="201" t="s">
        <v>2438</v>
      </c>
      <c r="B1036" s="183">
        <v>852669049445</v>
      </c>
      <c r="C1036" s="196" t="s">
        <v>2409</v>
      </c>
      <c r="D1036" s="215" t="s">
        <v>2437</v>
      </c>
      <c r="E1036" s="321">
        <v>1.5</v>
      </c>
      <c r="F1036" s="319">
        <v>15.25</v>
      </c>
      <c r="G1036" s="198" t="s">
        <v>8444</v>
      </c>
      <c r="H1036" s="201">
        <v>0</v>
      </c>
      <c r="I1036" s="200">
        <v>41594</v>
      </c>
      <c r="J1036" s="319">
        <f t="shared" ref="J1036:J1099" si="17">F1036*0.85-5-E1036</f>
        <v>6.4625000000000004</v>
      </c>
      <c r="K1036" s="198"/>
      <c r="L1036" s="198"/>
      <c r="M1036" s="198" t="s">
        <v>2395</v>
      </c>
      <c r="N1036" s="198"/>
      <c r="O1036" s="198"/>
      <c r="P1036" s="198"/>
      <c r="Q1036" s="169"/>
      <c r="R1036" s="169"/>
      <c r="S1036" s="169"/>
      <c r="T1036" s="169"/>
      <c r="U1036" s="170"/>
    </row>
    <row r="1037" spans="1:36" ht="20.100000000000001" customHeight="1">
      <c r="A1037" s="201" t="s">
        <v>2439</v>
      </c>
      <c r="B1037" s="183">
        <v>852669049469</v>
      </c>
      <c r="C1037" s="196" t="s">
        <v>2410</v>
      </c>
      <c r="D1037" s="215" t="s">
        <v>2437</v>
      </c>
      <c r="E1037" s="321">
        <v>1.5</v>
      </c>
      <c r="F1037" s="319">
        <v>15.25</v>
      </c>
      <c r="G1037" s="198" t="s">
        <v>8444</v>
      </c>
      <c r="H1037" s="201">
        <v>0</v>
      </c>
      <c r="I1037" s="200">
        <v>41594</v>
      </c>
      <c r="J1037" s="319">
        <f t="shared" si="17"/>
        <v>6.4625000000000004</v>
      </c>
      <c r="K1037" s="198"/>
      <c r="L1037" s="198"/>
      <c r="M1037" s="198" t="s">
        <v>2395</v>
      </c>
      <c r="N1037" s="198"/>
      <c r="O1037" s="198"/>
      <c r="P1037" s="198"/>
      <c r="Q1037" s="169"/>
      <c r="R1037" s="169"/>
      <c r="S1037" s="169"/>
      <c r="T1037" s="169"/>
      <c r="U1037" s="170"/>
    </row>
    <row r="1038" spans="1:36" ht="20.100000000000001" customHeight="1">
      <c r="A1038" s="201" t="s">
        <v>2440</v>
      </c>
      <c r="B1038" s="183">
        <v>852669049490</v>
      </c>
      <c r="C1038" s="196" t="s">
        <v>2411</v>
      </c>
      <c r="D1038" s="215" t="s">
        <v>2437</v>
      </c>
      <c r="E1038" s="324">
        <v>1.5</v>
      </c>
      <c r="F1038" s="319">
        <v>15.25</v>
      </c>
      <c r="G1038" s="198" t="s">
        <v>8444</v>
      </c>
      <c r="H1038" s="199">
        <v>14</v>
      </c>
      <c r="I1038" s="200">
        <v>41594</v>
      </c>
      <c r="J1038" s="319">
        <f t="shared" si="17"/>
        <v>6.4625000000000004</v>
      </c>
      <c r="K1038" s="198"/>
      <c r="L1038" s="198"/>
      <c r="M1038" s="198" t="s">
        <v>2395</v>
      </c>
      <c r="N1038" s="198"/>
      <c r="O1038" s="198"/>
      <c r="P1038" s="198"/>
      <c r="Q1038" s="169"/>
      <c r="R1038" s="169"/>
      <c r="S1038" s="169"/>
      <c r="T1038" s="169"/>
      <c r="U1038" s="170"/>
    </row>
    <row r="1039" spans="1:36" ht="20.100000000000001" customHeight="1">
      <c r="A1039" s="201" t="s">
        <v>2441</v>
      </c>
      <c r="B1039" s="183">
        <v>852669049513</v>
      </c>
      <c r="C1039" s="196" t="s">
        <v>2412</v>
      </c>
      <c r="D1039" s="215" t="s">
        <v>2437</v>
      </c>
      <c r="E1039" s="321">
        <v>1.5</v>
      </c>
      <c r="F1039" s="319">
        <v>15.25</v>
      </c>
      <c r="G1039" s="198" t="s">
        <v>8444</v>
      </c>
      <c r="H1039" s="201">
        <v>0</v>
      </c>
      <c r="I1039" s="200">
        <v>41594</v>
      </c>
      <c r="J1039" s="319">
        <f t="shared" si="17"/>
        <v>6.4625000000000004</v>
      </c>
      <c r="K1039" s="198"/>
      <c r="L1039" s="198"/>
      <c r="M1039" s="198" t="s">
        <v>2395</v>
      </c>
      <c r="N1039" s="198"/>
      <c r="O1039" s="198"/>
      <c r="P1039" s="198"/>
      <c r="Q1039" s="169"/>
      <c r="R1039" s="169"/>
      <c r="S1039" s="169"/>
      <c r="T1039" s="169"/>
      <c r="U1039" s="170"/>
    </row>
    <row r="1040" spans="1:36" ht="20.100000000000001" customHeight="1">
      <c r="A1040" s="201" t="s">
        <v>2442</v>
      </c>
      <c r="B1040" s="183">
        <v>852669049520</v>
      </c>
      <c r="C1040" s="196" t="s">
        <v>2413</v>
      </c>
      <c r="D1040" s="215" t="s">
        <v>2437</v>
      </c>
      <c r="E1040" s="321">
        <v>1.5</v>
      </c>
      <c r="F1040" s="319">
        <v>12</v>
      </c>
      <c r="G1040" s="198" t="s">
        <v>8444</v>
      </c>
      <c r="H1040" s="201">
        <v>0</v>
      </c>
      <c r="I1040" s="200">
        <v>41594</v>
      </c>
      <c r="J1040" s="319">
        <f t="shared" si="17"/>
        <v>3.6999999999999993</v>
      </c>
      <c r="K1040" s="198"/>
      <c r="L1040" s="198"/>
      <c r="M1040" s="198" t="s">
        <v>2395</v>
      </c>
      <c r="N1040" s="198"/>
      <c r="O1040" s="198"/>
      <c r="P1040" s="198"/>
      <c r="Q1040" s="169"/>
      <c r="R1040" s="169"/>
      <c r="S1040" s="169"/>
      <c r="T1040" s="169"/>
      <c r="U1040" s="170"/>
    </row>
    <row r="1041" spans="1:39" ht="20.100000000000001" customHeight="1">
      <c r="A1041" s="201" t="s">
        <v>2443</v>
      </c>
      <c r="B1041" s="183">
        <v>852669049544</v>
      </c>
      <c r="C1041" s="196" t="s">
        <v>2414</v>
      </c>
      <c r="D1041" s="215" t="s">
        <v>2437</v>
      </c>
      <c r="E1041" s="321">
        <v>1.5</v>
      </c>
      <c r="F1041" s="319">
        <v>15.25</v>
      </c>
      <c r="G1041" s="198" t="s">
        <v>8444</v>
      </c>
      <c r="H1041" s="201">
        <v>0</v>
      </c>
      <c r="I1041" s="200">
        <v>41594</v>
      </c>
      <c r="J1041" s="319">
        <f t="shared" si="17"/>
        <v>6.4625000000000004</v>
      </c>
      <c r="K1041" s="198"/>
      <c r="L1041" s="198"/>
      <c r="M1041" s="198" t="s">
        <v>2395</v>
      </c>
      <c r="N1041" s="198"/>
      <c r="O1041" s="198"/>
      <c r="P1041" s="198"/>
      <c r="Q1041" s="169"/>
      <c r="R1041" s="169"/>
      <c r="S1041" s="169"/>
      <c r="T1041" s="169"/>
      <c r="U1041" s="170"/>
    </row>
    <row r="1042" spans="1:39" ht="20.100000000000001" customHeight="1">
      <c r="A1042" s="202" t="s">
        <v>2445</v>
      </c>
      <c r="B1042" s="183">
        <v>852669049582</v>
      </c>
      <c r="C1042" s="196" t="s">
        <v>2415</v>
      </c>
      <c r="D1042" s="215" t="s">
        <v>2444</v>
      </c>
      <c r="E1042" s="324">
        <v>1</v>
      </c>
      <c r="F1042" s="319">
        <v>11.5</v>
      </c>
      <c r="G1042" s="198" t="s">
        <v>8444</v>
      </c>
      <c r="H1042" s="199">
        <v>204</v>
      </c>
      <c r="I1042" s="200">
        <v>41594</v>
      </c>
      <c r="J1042" s="319">
        <f t="shared" si="17"/>
        <v>3.7750000000000004</v>
      </c>
      <c r="K1042" s="198"/>
      <c r="L1042" s="198"/>
      <c r="M1042" s="198" t="s">
        <v>2395</v>
      </c>
      <c r="N1042" s="198"/>
      <c r="O1042" s="198"/>
      <c r="P1042" s="198"/>
      <c r="Q1042" s="169"/>
      <c r="R1042" s="169"/>
      <c r="S1042" s="169"/>
      <c r="T1042" s="169"/>
      <c r="U1042" s="170"/>
    </row>
    <row r="1043" spans="1:39" ht="20.100000000000001" customHeight="1">
      <c r="A1043" s="202" t="s">
        <v>2445</v>
      </c>
      <c r="B1043" s="183">
        <v>852669049582</v>
      </c>
      <c r="C1043" s="196" t="s">
        <v>2415</v>
      </c>
      <c r="D1043" s="215" t="s">
        <v>2444</v>
      </c>
      <c r="E1043" s="324">
        <v>1</v>
      </c>
      <c r="F1043" s="319">
        <v>11.5</v>
      </c>
      <c r="G1043" s="198" t="s">
        <v>8444</v>
      </c>
      <c r="H1043" s="199">
        <v>204</v>
      </c>
      <c r="I1043" s="200">
        <v>41594</v>
      </c>
      <c r="J1043" s="319">
        <f t="shared" si="17"/>
        <v>3.7750000000000004</v>
      </c>
      <c r="K1043" s="198"/>
      <c r="L1043" s="198"/>
      <c r="M1043" s="198" t="s">
        <v>2395</v>
      </c>
      <c r="N1043" s="198"/>
      <c r="O1043" s="198"/>
      <c r="P1043" s="198"/>
      <c r="Q1043" s="169"/>
      <c r="R1043" s="169"/>
      <c r="S1043" s="169"/>
      <c r="T1043" s="169"/>
      <c r="U1043" s="170"/>
      <c r="X1043" s="5" t="s">
        <v>15031</v>
      </c>
      <c r="Y1043" s="5" t="s">
        <v>15032</v>
      </c>
      <c r="Z1043" s="5" t="s">
        <v>15008</v>
      </c>
      <c r="AA1043" s="5" t="s">
        <v>15033</v>
      </c>
      <c r="AB1043" s="5" t="s">
        <v>15034</v>
      </c>
      <c r="AC1043" s="5" t="s">
        <v>15035</v>
      </c>
      <c r="AD1043" s="5" t="s">
        <v>15036</v>
      </c>
      <c r="AE1043" s="5" t="s">
        <v>15037</v>
      </c>
      <c r="AK1043" s="5" t="s">
        <v>15644</v>
      </c>
      <c r="AL1043" s="5" t="s">
        <v>15645</v>
      </c>
      <c r="AM1043" s="5" t="s">
        <v>15646</v>
      </c>
    </row>
    <row r="1044" spans="1:39" ht="20.100000000000001" customHeight="1">
      <c r="A1044" s="202" t="s">
        <v>2447</v>
      </c>
      <c r="B1044" s="183">
        <v>852669049599</v>
      </c>
      <c r="C1044" s="196" t="s">
        <v>2416</v>
      </c>
      <c r="D1044" s="215" t="s">
        <v>2446</v>
      </c>
      <c r="E1044" s="324">
        <v>1</v>
      </c>
      <c r="F1044" s="319">
        <v>11.5</v>
      </c>
      <c r="G1044" s="198" t="s">
        <v>8444</v>
      </c>
      <c r="H1044" s="199">
        <v>458</v>
      </c>
      <c r="I1044" s="200">
        <v>41594</v>
      </c>
      <c r="J1044" s="319">
        <f t="shared" si="17"/>
        <v>3.7750000000000004</v>
      </c>
      <c r="K1044" s="198"/>
      <c r="L1044" s="198"/>
      <c r="M1044" s="198" t="s">
        <v>2395</v>
      </c>
      <c r="N1044" s="198"/>
      <c r="O1044" s="198"/>
      <c r="P1044" s="198"/>
      <c r="Q1044" s="169"/>
      <c r="R1044" s="169"/>
      <c r="S1044" s="169"/>
      <c r="T1044" s="169"/>
      <c r="U1044" s="170"/>
    </row>
    <row r="1045" spans="1:39" ht="20.100000000000001" customHeight="1">
      <c r="A1045" s="202" t="s">
        <v>2447</v>
      </c>
      <c r="B1045" s="183">
        <v>852669049599</v>
      </c>
      <c r="C1045" s="196" t="s">
        <v>2416</v>
      </c>
      <c r="D1045" s="215" t="s">
        <v>2446</v>
      </c>
      <c r="E1045" s="324">
        <v>1</v>
      </c>
      <c r="F1045" s="319">
        <v>11.5</v>
      </c>
      <c r="G1045" s="198" t="s">
        <v>8444</v>
      </c>
      <c r="H1045" s="199">
        <v>458</v>
      </c>
      <c r="I1045" s="200">
        <v>41594</v>
      </c>
      <c r="J1045" s="319">
        <f t="shared" si="17"/>
        <v>3.7750000000000004</v>
      </c>
      <c r="K1045" s="198"/>
      <c r="L1045" s="198"/>
      <c r="M1045" s="198" t="s">
        <v>2395</v>
      </c>
      <c r="N1045" s="198"/>
      <c r="O1045" s="198"/>
      <c r="P1045" s="198"/>
      <c r="Q1045" s="169"/>
      <c r="R1045" s="169"/>
      <c r="S1045" s="169"/>
      <c r="T1045" s="169"/>
      <c r="U1045" s="170"/>
      <c r="X1045" s="5" t="s">
        <v>15031</v>
      </c>
      <c r="Y1045" s="5" t="s">
        <v>15032</v>
      </c>
      <c r="Z1045" s="5" t="s">
        <v>15008</v>
      </c>
      <c r="AA1045" s="5" t="s">
        <v>15033</v>
      </c>
      <c r="AB1045" s="5" t="s">
        <v>15034</v>
      </c>
      <c r="AC1045" s="5" t="s">
        <v>15035</v>
      </c>
      <c r="AD1045" s="5" t="s">
        <v>15036</v>
      </c>
      <c r="AE1045" s="5" t="s">
        <v>15037</v>
      </c>
      <c r="AK1045" s="5" t="s">
        <v>15647</v>
      </c>
      <c r="AL1045" s="5" t="s">
        <v>15648</v>
      </c>
      <c r="AM1045" s="5" t="s">
        <v>15649</v>
      </c>
    </row>
    <row r="1046" spans="1:39" ht="20.100000000000001" customHeight="1">
      <c r="A1046" s="202" t="s">
        <v>2449</v>
      </c>
      <c r="B1046" s="183">
        <v>852669049605</v>
      </c>
      <c r="C1046" s="196" t="s">
        <v>2417</v>
      </c>
      <c r="D1046" s="215" t="s">
        <v>2448</v>
      </c>
      <c r="E1046" s="324">
        <v>1</v>
      </c>
      <c r="F1046" s="319">
        <v>11.5</v>
      </c>
      <c r="G1046" s="198" t="s">
        <v>8444</v>
      </c>
      <c r="H1046" s="199">
        <v>395</v>
      </c>
      <c r="I1046" s="200">
        <v>41594</v>
      </c>
      <c r="J1046" s="319">
        <f t="shared" si="17"/>
        <v>3.7750000000000004</v>
      </c>
      <c r="K1046" s="198"/>
      <c r="L1046" s="198"/>
      <c r="M1046" s="198" t="s">
        <v>2395</v>
      </c>
      <c r="N1046" s="198"/>
      <c r="O1046" s="198"/>
      <c r="P1046" s="198"/>
      <c r="Q1046" s="169"/>
      <c r="R1046" s="169"/>
      <c r="S1046" s="169"/>
      <c r="T1046" s="169"/>
      <c r="U1046" s="170"/>
    </row>
    <row r="1047" spans="1:39" ht="20.100000000000001" customHeight="1">
      <c r="A1047" s="202" t="s">
        <v>2449</v>
      </c>
      <c r="B1047" s="183">
        <v>852669049605</v>
      </c>
      <c r="C1047" s="196" t="s">
        <v>2417</v>
      </c>
      <c r="D1047" s="215" t="s">
        <v>2448</v>
      </c>
      <c r="E1047" s="324">
        <v>1</v>
      </c>
      <c r="F1047" s="319">
        <v>11.5</v>
      </c>
      <c r="G1047" s="198" t="s">
        <v>8444</v>
      </c>
      <c r="H1047" s="199">
        <v>395</v>
      </c>
      <c r="I1047" s="200">
        <v>41594</v>
      </c>
      <c r="J1047" s="319">
        <f t="shared" si="17"/>
        <v>3.7750000000000004</v>
      </c>
      <c r="K1047" s="198"/>
      <c r="L1047" s="198"/>
      <c r="M1047" s="198" t="s">
        <v>2395</v>
      </c>
      <c r="N1047" s="198"/>
      <c r="O1047" s="198"/>
      <c r="P1047" s="198"/>
      <c r="Q1047" s="169"/>
      <c r="R1047" s="169"/>
      <c r="S1047" s="169"/>
      <c r="T1047" s="169"/>
      <c r="U1047" s="170"/>
      <c r="X1047" s="5" t="s">
        <v>15031</v>
      </c>
      <c r="Y1047" s="5" t="s">
        <v>15032</v>
      </c>
      <c r="Z1047" s="5" t="s">
        <v>15008</v>
      </c>
      <c r="AA1047" s="5" t="s">
        <v>15033</v>
      </c>
      <c r="AB1047" s="5" t="s">
        <v>15034</v>
      </c>
      <c r="AC1047" s="5" t="s">
        <v>15035</v>
      </c>
      <c r="AD1047" s="5" t="s">
        <v>15036</v>
      </c>
      <c r="AE1047" s="5" t="s">
        <v>15037</v>
      </c>
      <c r="AK1047" s="5" t="s">
        <v>15650</v>
      </c>
      <c r="AL1047" s="5" t="s">
        <v>15651</v>
      </c>
      <c r="AM1047" s="5" t="s">
        <v>15652</v>
      </c>
    </row>
    <row r="1048" spans="1:39" ht="20.100000000000001" customHeight="1">
      <c r="A1048" s="201">
        <v>10029</v>
      </c>
      <c r="B1048" s="183"/>
      <c r="C1048" s="196" t="s">
        <v>2418</v>
      </c>
      <c r="D1048" s="215" t="s">
        <v>2450</v>
      </c>
      <c r="E1048" s="198"/>
      <c r="F1048" s="319" t="s">
        <v>17578</v>
      </c>
      <c r="G1048" s="198" t="s">
        <v>8444</v>
      </c>
      <c r="H1048" s="201">
        <v>0</v>
      </c>
      <c r="I1048" s="200">
        <v>41594</v>
      </c>
      <c r="J1048" s="319" t="e">
        <f t="shared" si="17"/>
        <v>#VALUE!</v>
      </c>
      <c r="K1048" s="198"/>
      <c r="L1048" s="198"/>
      <c r="M1048" s="198" t="s">
        <v>2395</v>
      </c>
      <c r="N1048" s="198"/>
      <c r="O1048" s="198"/>
      <c r="P1048" s="198"/>
      <c r="Q1048" s="169"/>
      <c r="R1048" s="169"/>
      <c r="S1048" s="169"/>
      <c r="T1048" s="169"/>
      <c r="U1048" s="170"/>
    </row>
    <row r="1049" spans="1:39" ht="20.100000000000001" customHeight="1">
      <c r="A1049" s="202" t="s">
        <v>2451</v>
      </c>
      <c r="B1049" s="183">
        <v>852669049629</v>
      </c>
      <c r="C1049" s="196" t="s">
        <v>2419</v>
      </c>
      <c r="D1049" s="215" t="s">
        <v>2450</v>
      </c>
      <c r="E1049" s="321">
        <v>1.5</v>
      </c>
      <c r="F1049" s="319">
        <v>15.25</v>
      </c>
      <c r="G1049" s="198" t="s">
        <v>8444</v>
      </c>
      <c r="H1049" s="201">
        <v>0</v>
      </c>
      <c r="I1049" s="200">
        <v>41594</v>
      </c>
      <c r="J1049" s="319">
        <f t="shared" si="17"/>
        <v>6.4625000000000004</v>
      </c>
      <c r="K1049" s="198"/>
      <c r="L1049" s="198"/>
      <c r="M1049" s="198" t="s">
        <v>2395</v>
      </c>
      <c r="N1049" s="198"/>
      <c r="O1049" s="198"/>
      <c r="P1049" s="198"/>
      <c r="Q1049" s="169"/>
      <c r="R1049" s="169"/>
      <c r="S1049" s="169"/>
      <c r="T1049" s="169"/>
      <c r="U1049" s="170"/>
      <c r="X1049" s="5" t="s">
        <v>15031</v>
      </c>
      <c r="Y1049" s="5" t="s">
        <v>15032</v>
      </c>
      <c r="Z1049" s="5" t="s">
        <v>15008</v>
      </c>
      <c r="AA1049" s="5" t="s">
        <v>15033</v>
      </c>
      <c r="AB1049" s="5" t="s">
        <v>15034</v>
      </c>
      <c r="AC1049" s="5" t="s">
        <v>15035</v>
      </c>
      <c r="AD1049" s="5" t="s">
        <v>15036</v>
      </c>
      <c r="AE1049" s="5" t="s">
        <v>15037</v>
      </c>
      <c r="AK1049" s="5" t="s">
        <v>15653</v>
      </c>
    </row>
    <row r="1050" spans="1:39" ht="20.100000000000001" customHeight="1">
      <c r="A1050" s="201" t="s">
        <v>2452</v>
      </c>
      <c r="B1050" s="183">
        <v>852669049636</v>
      </c>
      <c r="C1050" s="196" t="s">
        <v>2420</v>
      </c>
      <c r="D1050" s="215" t="s">
        <v>2450</v>
      </c>
      <c r="E1050" s="324">
        <v>1.5</v>
      </c>
      <c r="F1050" s="319">
        <v>15.25</v>
      </c>
      <c r="G1050" s="198" t="s">
        <v>8444</v>
      </c>
      <c r="H1050" s="199">
        <v>8</v>
      </c>
      <c r="I1050" s="200">
        <v>41594</v>
      </c>
      <c r="J1050" s="319">
        <f t="shared" si="17"/>
        <v>6.4625000000000004</v>
      </c>
      <c r="K1050" s="198"/>
      <c r="L1050" s="198"/>
      <c r="M1050" s="198" t="s">
        <v>2395</v>
      </c>
      <c r="N1050" s="198"/>
      <c r="O1050" s="198"/>
      <c r="P1050" s="198"/>
      <c r="Q1050" s="169"/>
      <c r="R1050" s="169"/>
      <c r="S1050" s="169"/>
      <c r="T1050" s="169"/>
      <c r="U1050" s="170"/>
    </row>
    <row r="1051" spans="1:39" ht="20.100000000000001" customHeight="1">
      <c r="A1051" s="201">
        <v>10030</v>
      </c>
      <c r="B1051" s="183"/>
      <c r="C1051" s="196" t="s">
        <v>2421</v>
      </c>
      <c r="D1051" s="215" t="s">
        <v>2453</v>
      </c>
      <c r="E1051" s="198"/>
      <c r="F1051" s="319" t="s">
        <v>17578</v>
      </c>
      <c r="G1051" s="198" t="s">
        <v>8444</v>
      </c>
      <c r="H1051" s="201">
        <v>0</v>
      </c>
      <c r="I1051" s="200">
        <v>41594</v>
      </c>
      <c r="J1051" s="319" t="e">
        <f t="shared" si="17"/>
        <v>#VALUE!</v>
      </c>
      <c r="K1051" s="198"/>
      <c r="L1051" s="198"/>
      <c r="M1051" s="198" t="s">
        <v>2395</v>
      </c>
      <c r="N1051" s="198"/>
      <c r="O1051" s="198"/>
      <c r="P1051" s="198"/>
      <c r="Q1051" s="169"/>
      <c r="R1051" s="169"/>
      <c r="S1051" s="169"/>
      <c r="T1051" s="169"/>
      <c r="U1051" s="170"/>
    </row>
    <row r="1052" spans="1:39" ht="20.100000000000001" customHeight="1">
      <c r="A1052" s="201" t="s">
        <v>2454</v>
      </c>
      <c r="B1052" s="183">
        <v>852669049643</v>
      </c>
      <c r="C1052" s="196" t="s">
        <v>2422</v>
      </c>
      <c r="D1052" s="215" t="s">
        <v>2453</v>
      </c>
      <c r="E1052" s="321">
        <v>3.5</v>
      </c>
      <c r="F1052" s="319">
        <v>14.352941176470589</v>
      </c>
      <c r="G1052" s="198" t="s">
        <v>8444</v>
      </c>
      <c r="H1052" s="201">
        <v>0</v>
      </c>
      <c r="I1052" s="200">
        <v>41594</v>
      </c>
      <c r="J1052" s="319">
        <f t="shared" si="17"/>
        <v>3.6999999999999993</v>
      </c>
      <c r="K1052" s="198">
        <v>11</v>
      </c>
      <c r="L1052" s="198"/>
      <c r="M1052" s="198" t="s">
        <v>2395</v>
      </c>
      <c r="N1052" s="198"/>
      <c r="O1052" s="198"/>
      <c r="P1052" s="198"/>
      <c r="Q1052" s="169"/>
      <c r="R1052" s="169"/>
      <c r="S1052" s="169"/>
      <c r="T1052" s="169"/>
      <c r="U1052" s="170"/>
    </row>
    <row r="1053" spans="1:39" ht="20.100000000000001" customHeight="1">
      <c r="A1053" s="201" t="s">
        <v>2455</v>
      </c>
      <c r="B1053" s="183">
        <v>852669049667</v>
      </c>
      <c r="C1053" s="196" t="s">
        <v>2423</v>
      </c>
      <c r="D1053" s="215" t="s">
        <v>2453</v>
      </c>
      <c r="E1053" s="321">
        <v>3.5</v>
      </c>
      <c r="F1053" s="319">
        <v>14.352941176470589</v>
      </c>
      <c r="G1053" s="198" t="s">
        <v>8444</v>
      </c>
      <c r="H1053" s="201">
        <v>0</v>
      </c>
      <c r="I1053" s="200">
        <v>41594</v>
      </c>
      <c r="J1053" s="319">
        <f t="shared" si="17"/>
        <v>3.6999999999999993</v>
      </c>
      <c r="K1053" s="198">
        <v>11</v>
      </c>
      <c r="L1053" s="198"/>
      <c r="M1053" s="198" t="s">
        <v>2395</v>
      </c>
      <c r="N1053" s="198"/>
      <c r="O1053" s="198"/>
      <c r="P1053" s="198"/>
      <c r="Q1053" s="169"/>
      <c r="R1053" s="169"/>
      <c r="S1053" s="169"/>
      <c r="T1053" s="169"/>
      <c r="U1053" s="170"/>
    </row>
    <row r="1054" spans="1:39" ht="20.100000000000001" customHeight="1">
      <c r="A1054" s="202" t="s">
        <v>2456</v>
      </c>
      <c r="B1054" s="183">
        <v>852669049674</v>
      </c>
      <c r="C1054" s="196" t="s">
        <v>2424</v>
      </c>
      <c r="D1054" s="215" t="s">
        <v>2453</v>
      </c>
      <c r="E1054" s="321">
        <v>3.5</v>
      </c>
      <c r="F1054" s="319">
        <v>14.352941176470589</v>
      </c>
      <c r="G1054" s="198" t="s">
        <v>8444</v>
      </c>
      <c r="H1054" s="201">
        <v>0</v>
      </c>
      <c r="I1054" s="200">
        <v>41594</v>
      </c>
      <c r="J1054" s="319">
        <f t="shared" si="17"/>
        <v>3.6999999999999993</v>
      </c>
      <c r="K1054" s="198">
        <v>11</v>
      </c>
      <c r="L1054" s="198"/>
      <c r="M1054" s="198" t="s">
        <v>2395</v>
      </c>
      <c r="N1054" s="198"/>
      <c r="O1054" s="198"/>
      <c r="P1054" s="198"/>
      <c r="Q1054" s="169"/>
      <c r="R1054" s="169"/>
      <c r="S1054" s="169"/>
      <c r="T1054" s="169"/>
      <c r="U1054" s="170"/>
      <c r="X1054" s="5" t="s">
        <v>15031</v>
      </c>
      <c r="Y1054" s="5" t="s">
        <v>15032</v>
      </c>
      <c r="Z1054" s="5" t="s">
        <v>15008</v>
      </c>
      <c r="AA1054" s="5" t="s">
        <v>15033</v>
      </c>
      <c r="AB1054" s="5" t="s">
        <v>15034</v>
      </c>
      <c r="AC1054" s="5" t="s">
        <v>15035</v>
      </c>
      <c r="AD1054" s="5" t="s">
        <v>15036</v>
      </c>
      <c r="AE1054" s="5" t="s">
        <v>15037</v>
      </c>
      <c r="AK1054" s="5" t="s">
        <v>15654</v>
      </c>
    </row>
    <row r="1055" spans="1:39" ht="20.100000000000001" customHeight="1">
      <c r="A1055" s="201">
        <v>10031</v>
      </c>
      <c r="B1055" s="183"/>
      <c r="C1055" s="196" t="s">
        <v>2425</v>
      </c>
      <c r="D1055" s="215" t="s">
        <v>2457</v>
      </c>
      <c r="E1055" s="198"/>
      <c r="F1055" s="319" t="s">
        <v>17578</v>
      </c>
      <c r="G1055" s="198" t="s">
        <v>8444</v>
      </c>
      <c r="H1055" s="201">
        <v>0</v>
      </c>
      <c r="I1055" s="200">
        <v>41594</v>
      </c>
      <c r="J1055" s="319" t="e">
        <f t="shared" si="17"/>
        <v>#VALUE!</v>
      </c>
      <c r="K1055" s="198"/>
      <c r="L1055" s="198"/>
      <c r="M1055" s="198" t="s">
        <v>2395</v>
      </c>
      <c r="N1055" s="198"/>
      <c r="O1055" s="198"/>
      <c r="P1055" s="198"/>
      <c r="Q1055" s="169"/>
      <c r="R1055" s="169"/>
      <c r="S1055" s="169"/>
      <c r="T1055" s="169"/>
      <c r="U1055" s="170"/>
    </row>
    <row r="1056" spans="1:39" ht="20.100000000000001" customHeight="1">
      <c r="A1056" s="201" t="s">
        <v>2458</v>
      </c>
      <c r="B1056" s="183">
        <v>852669049704</v>
      </c>
      <c r="C1056" s="196" t="s">
        <v>2426</v>
      </c>
      <c r="D1056" s="215" t="s">
        <v>2457</v>
      </c>
      <c r="E1056" s="198"/>
      <c r="F1056" s="319">
        <v>14.5</v>
      </c>
      <c r="G1056" s="198" t="s">
        <v>8444</v>
      </c>
      <c r="H1056" s="201">
        <v>0</v>
      </c>
      <c r="I1056" s="200">
        <v>41594</v>
      </c>
      <c r="J1056" s="319">
        <f t="shared" si="17"/>
        <v>7.3249999999999993</v>
      </c>
      <c r="K1056" s="198"/>
      <c r="L1056" s="198"/>
      <c r="M1056" s="198" t="s">
        <v>2395</v>
      </c>
      <c r="N1056" s="198"/>
      <c r="O1056" s="198"/>
      <c r="P1056" s="198"/>
      <c r="Q1056" s="169"/>
      <c r="R1056" s="169"/>
      <c r="S1056" s="169"/>
      <c r="T1056" s="169"/>
      <c r="U1056" s="170"/>
    </row>
    <row r="1057" spans="1:38" ht="20.100000000000001" customHeight="1">
      <c r="A1057" s="201" t="s">
        <v>2460</v>
      </c>
      <c r="B1057" s="183">
        <v>852669049810</v>
      </c>
      <c r="C1057" s="196" t="s">
        <v>2427</v>
      </c>
      <c r="D1057" s="215" t="s">
        <v>2459</v>
      </c>
      <c r="E1057" s="198"/>
      <c r="F1057" s="319">
        <v>19</v>
      </c>
      <c r="G1057" s="198" t="s">
        <v>8444</v>
      </c>
      <c r="H1057" s="201">
        <v>0</v>
      </c>
      <c r="I1057" s="200">
        <v>41594</v>
      </c>
      <c r="J1057" s="319">
        <f t="shared" si="17"/>
        <v>11.149999999999999</v>
      </c>
      <c r="K1057" s="198"/>
      <c r="L1057" s="198"/>
      <c r="M1057" s="198" t="s">
        <v>2395</v>
      </c>
      <c r="N1057" s="198"/>
      <c r="O1057" s="198"/>
      <c r="P1057" s="198"/>
      <c r="Q1057" s="169"/>
      <c r="R1057" s="169"/>
      <c r="S1057" s="169"/>
      <c r="T1057" s="169"/>
      <c r="U1057" s="170"/>
    </row>
    <row r="1058" spans="1:38" ht="20.100000000000001" customHeight="1">
      <c r="A1058" s="201" t="s">
        <v>2460</v>
      </c>
      <c r="B1058" s="183">
        <v>852669049810</v>
      </c>
      <c r="C1058" s="196" t="s">
        <v>2427</v>
      </c>
      <c r="D1058" s="215" t="s">
        <v>2459</v>
      </c>
      <c r="E1058" s="198"/>
      <c r="F1058" s="319">
        <v>19</v>
      </c>
      <c r="G1058" s="198" t="s">
        <v>8444</v>
      </c>
      <c r="H1058" s="201">
        <v>0</v>
      </c>
      <c r="I1058" s="200">
        <v>41594</v>
      </c>
      <c r="J1058" s="319">
        <f t="shared" si="17"/>
        <v>11.149999999999999</v>
      </c>
      <c r="K1058" s="198"/>
      <c r="L1058" s="198"/>
      <c r="M1058" s="198" t="s">
        <v>2395</v>
      </c>
      <c r="N1058" s="198"/>
      <c r="O1058" s="198"/>
      <c r="P1058" s="198"/>
      <c r="Q1058" s="169"/>
      <c r="R1058" s="169"/>
      <c r="S1058" s="169"/>
      <c r="T1058" s="169"/>
      <c r="U1058" s="170"/>
    </row>
    <row r="1059" spans="1:38" ht="20.100000000000001" customHeight="1">
      <c r="A1059" s="201">
        <v>10033</v>
      </c>
      <c r="B1059" s="183"/>
      <c r="C1059" s="196" t="s">
        <v>2428</v>
      </c>
      <c r="D1059" s="215" t="s">
        <v>2461</v>
      </c>
      <c r="E1059" s="198"/>
      <c r="F1059" s="319" t="s">
        <v>17578</v>
      </c>
      <c r="G1059" s="198" t="s">
        <v>8444</v>
      </c>
      <c r="H1059" s="201">
        <v>0</v>
      </c>
      <c r="I1059" s="200">
        <v>41594</v>
      </c>
      <c r="J1059" s="319" t="e">
        <f t="shared" si="17"/>
        <v>#VALUE!</v>
      </c>
      <c r="K1059" s="198"/>
      <c r="L1059" s="198"/>
      <c r="M1059" s="198" t="s">
        <v>2395</v>
      </c>
      <c r="N1059" s="198"/>
      <c r="O1059" s="198"/>
      <c r="P1059" s="198"/>
      <c r="Q1059" s="169"/>
      <c r="R1059" s="169"/>
      <c r="S1059" s="169"/>
      <c r="T1059" s="169"/>
      <c r="U1059" s="170"/>
    </row>
    <row r="1060" spans="1:38" ht="20.100000000000001" customHeight="1">
      <c r="A1060" s="202" t="s">
        <v>2462</v>
      </c>
      <c r="B1060" s="183">
        <v>852669049827</v>
      </c>
      <c r="C1060" s="196" t="s">
        <v>2429</v>
      </c>
      <c r="D1060" s="215" t="s">
        <v>2461</v>
      </c>
      <c r="E1060" s="324">
        <v>1</v>
      </c>
      <c r="F1060" s="319">
        <v>9.89</v>
      </c>
      <c r="G1060" s="198" t="s">
        <v>8444</v>
      </c>
      <c r="H1060" s="199">
        <v>14</v>
      </c>
      <c r="I1060" s="200">
        <v>41594</v>
      </c>
      <c r="J1060" s="319">
        <f t="shared" si="17"/>
        <v>2.4064999999999994</v>
      </c>
      <c r="K1060" s="198">
        <v>7.0588235294117645</v>
      </c>
      <c r="L1060" s="198"/>
      <c r="M1060" s="198" t="s">
        <v>2395</v>
      </c>
      <c r="N1060" s="198"/>
      <c r="O1060" s="198"/>
      <c r="P1060" s="198"/>
      <c r="Q1060" s="169"/>
      <c r="R1060" s="169"/>
      <c r="S1060" s="169"/>
      <c r="T1060" s="169"/>
      <c r="U1060" s="170"/>
      <c r="X1060" s="5" t="s">
        <v>15031</v>
      </c>
      <c r="Y1060" s="5" t="s">
        <v>15032</v>
      </c>
      <c r="Z1060" s="5" t="s">
        <v>15008</v>
      </c>
      <c r="AA1060" s="5" t="s">
        <v>15033</v>
      </c>
      <c r="AB1060" s="5" t="s">
        <v>15034</v>
      </c>
      <c r="AC1060" s="5" t="s">
        <v>15035</v>
      </c>
      <c r="AD1060" s="5" t="s">
        <v>15036</v>
      </c>
      <c r="AE1060" s="5" t="s">
        <v>15037</v>
      </c>
      <c r="AK1060" s="5" t="s">
        <v>15655</v>
      </c>
    </row>
    <row r="1061" spans="1:38" ht="20.100000000000001" customHeight="1">
      <c r="A1061" s="202" t="s">
        <v>2463</v>
      </c>
      <c r="B1061" s="183">
        <v>852669049872</v>
      </c>
      <c r="C1061" s="196" t="s">
        <v>2430</v>
      </c>
      <c r="D1061" s="215" t="s">
        <v>2461</v>
      </c>
      <c r="E1061" s="321">
        <v>1</v>
      </c>
      <c r="F1061" s="319">
        <v>9.89</v>
      </c>
      <c r="G1061" s="198" t="s">
        <v>8444</v>
      </c>
      <c r="H1061" s="201">
        <v>0</v>
      </c>
      <c r="I1061" s="200">
        <v>41594</v>
      </c>
      <c r="J1061" s="319">
        <f t="shared" si="17"/>
        <v>2.4064999999999994</v>
      </c>
      <c r="K1061" s="198">
        <v>7.0588235294117645</v>
      </c>
      <c r="L1061" s="198"/>
      <c r="M1061" s="198" t="s">
        <v>2395</v>
      </c>
      <c r="N1061" s="198"/>
      <c r="O1061" s="198"/>
      <c r="P1061" s="198"/>
      <c r="Q1061" s="169"/>
      <c r="R1061" s="169"/>
      <c r="S1061" s="169"/>
      <c r="T1061" s="169"/>
      <c r="U1061" s="170"/>
      <c r="X1061" s="5" t="s">
        <v>15031</v>
      </c>
      <c r="Y1061" s="5" t="s">
        <v>15032</v>
      </c>
      <c r="Z1061" s="5" t="s">
        <v>15008</v>
      </c>
      <c r="AA1061" s="5" t="s">
        <v>15033</v>
      </c>
      <c r="AB1061" s="5" t="s">
        <v>15034</v>
      </c>
      <c r="AC1061" s="5" t="s">
        <v>15035</v>
      </c>
      <c r="AD1061" s="5" t="s">
        <v>15036</v>
      </c>
      <c r="AE1061" s="5" t="s">
        <v>15037</v>
      </c>
      <c r="AK1061" s="5" t="s">
        <v>15656</v>
      </c>
      <c r="AL1061" s="5" t="s">
        <v>15657</v>
      </c>
    </row>
    <row r="1062" spans="1:38" ht="20.100000000000001" customHeight="1">
      <c r="A1062" s="202" t="s">
        <v>2464</v>
      </c>
      <c r="B1062" s="183">
        <v>852669049889</v>
      </c>
      <c r="C1062" s="196" t="s">
        <v>2431</v>
      </c>
      <c r="D1062" s="215" t="s">
        <v>2461</v>
      </c>
      <c r="E1062" s="321">
        <v>1</v>
      </c>
      <c r="F1062" s="319">
        <v>9.89</v>
      </c>
      <c r="G1062" s="198" t="s">
        <v>8444</v>
      </c>
      <c r="H1062" s="201">
        <v>0</v>
      </c>
      <c r="I1062" s="200">
        <v>41594</v>
      </c>
      <c r="J1062" s="319">
        <f t="shared" si="17"/>
        <v>2.4064999999999994</v>
      </c>
      <c r="K1062" s="198">
        <v>7.0588235294117645</v>
      </c>
      <c r="L1062" s="198"/>
      <c r="M1062" s="198" t="s">
        <v>2395</v>
      </c>
      <c r="N1062" s="198"/>
      <c r="O1062" s="198"/>
      <c r="P1062" s="198"/>
      <c r="Q1062" s="169"/>
      <c r="R1062" s="169"/>
      <c r="S1062" s="169"/>
      <c r="T1062" s="169"/>
      <c r="U1062" s="170"/>
      <c r="X1062" s="5" t="s">
        <v>15031</v>
      </c>
      <c r="Y1062" s="5" t="s">
        <v>15032</v>
      </c>
      <c r="Z1062" s="5" t="s">
        <v>15008</v>
      </c>
      <c r="AA1062" s="5" t="s">
        <v>15033</v>
      </c>
      <c r="AB1062" s="5" t="s">
        <v>15034</v>
      </c>
      <c r="AC1062" s="5" t="s">
        <v>15035</v>
      </c>
      <c r="AD1062" s="5" t="s">
        <v>15036</v>
      </c>
      <c r="AE1062" s="5" t="s">
        <v>15037</v>
      </c>
      <c r="AK1062" s="5" t="s">
        <v>15658</v>
      </c>
    </row>
    <row r="1063" spans="1:38" ht="20.100000000000001" customHeight="1">
      <c r="A1063" s="201" t="s">
        <v>2466</v>
      </c>
      <c r="B1063" s="183">
        <v>852669049940</v>
      </c>
      <c r="C1063" s="196" t="s">
        <v>2432</v>
      </c>
      <c r="D1063" s="215" t="s">
        <v>2465</v>
      </c>
      <c r="E1063" s="321">
        <v>4</v>
      </c>
      <c r="F1063" s="319">
        <v>16</v>
      </c>
      <c r="G1063" s="198" t="s">
        <v>8444</v>
      </c>
      <c r="H1063" s="201">
        <v>0</v>
      </c>
      <c r="I1063" s="200">
        <v>41594</v>
      </c>
      <c r="J1063" s="319">
        <f t="shared" si="17"/>
        <v>4.5999999999999996</v>
      </c>
      <c r="K1063" s="198"/>
      <c r="L1063" s="198"/>
      <c r="M1063" s="198" t="s">
        <v>2395</v>
      </c>
      <c r="N1063" s="198"/>
      <c r="O1063" s="198"/>
      <c r="P1063" s="198"/>
      <c r="Q1063" s="169"/>
      <c r="R1063" s="169"/>
      <c r="S1063" s="169"/>
      <c r="T1063" s="169"/>
      <c r="U1063" s="170"/>
    </row>
    <row r="1064" spans="1:38" ht="20.100000000000001" customHeight="1">
      <c r="A1064" s="201" t="s">
        <v>2466</v>
      </c>
      <c r="B1064" s="183">
        <v>852669049940</v>
      </c>
      <c r="C1064" s="196" t="s">
        <v>2432</v>
      </c>
      <c r="D1064" s="215" t="s">
        <v>2465</v>
      </c>
      <c r="E1064" s="321">
        <v>4</v>
      </c>
      <c r="F1064" s="319">
        <v>16</v>
      </c>
      <c r="G1064" s="198" t="s">
        <v>8444</v>
      </c>
      <c r="H1064" s="201">
        <v>0</v>
      </c>
      <c r="I1064" s="200">
        <v>41594</v>
      </c>
      <c r="J1064" s="319">
        <f t="shared" si="17"/>
        <v>4.5999999999999996</v>
      </c>
      <c r="K1064" s="198"/>
      <c r="L1064" s="198"/>
      <c r="M1064" s="198" t="s">
        <v>2395</v>
      </c>
      <c r="N1064" s="198"/>
      <c r="O1064" s="198"/>
      <c r="P1064" s="198"/>
      <c r="Q1064" s="169"/>
      <c r="R1064" s="169"/>
      <c r="S1064" s="169"/>
      <c r="T1064" s="169"/>
      <c r="U1064" s="170"/>
    </row>
    <row r="1065" spans="1:38" ht="20.100000000000001" customHeight="1">
      <c r="A1065" s="201" t="s">
        <v>2468</v>
      </c>
      <c r="B1065" s="183">
        <v>852669049957</v>
      </c>
      <c r="C1065" s="196" t="s">
        <v>2433</v>
      </c>
      <c r="D1065" s="215" t="s">
        <v>2467</v>
      </c>
      <c r="E1065" s="324">
        <v>1</v>
      </c>
      <c r="F1065" s="319">
        <v>16</v>
      </c>
      <c r="G1065" s="198" t="s">
        <v>8444</v>
      </c>
      <c r="H1065" s="199">
        <v>3</v>
      </c>
      <c r="I1065" s="200">
        <v>41594</v>
      </c>
      <c r="J1065" s="319">
        <f t="shared" si="17"/>
        <v>7.6</v>
      </c>
      <c r="K1065" s="198"/>
      <c r="L1065" s="198"/>
      <c r="M1065" s="198" t="s">
        <v>2395</v>
      </c>
      <c r="N1065" s="198"/>
      <c r="O1065" s="198"/>
      <c r="P1065" s="198"/>
      <c r="Q1065" s="169"/>
      <c r="R1065" s="169"/>
      <c r="S1065" s="169"/>
      <c r="T1065" s="169"/>
      <c r="U1065" s="170"/>
    </row>
    <row r="1066" spans="1:38" ht="20.100000000000001" customHeight="1">
      <c r="A1066" s="201" t="s">
        <v>2468</v>
      </c>
      <c r="B1066" s="183">
        <v>852669049957</v>
      </c>
      <c r="C1066" s="196" t="s">
        <v>2433</v>
      </c>
      <c r="D1066" s="215" t="s">
        <v>2467</v>
      </c>
      <c r="E1066" s="324">
        <v>1</v>
      </c>
      <c r="F1066" s="319">
        <v>16</v>
      </c>
      <c r="G1066" s="198" t="s">
        <v>8444</v>
      </c>
      <c r="H1066" s="199">
        <v>3</v>
      </c>
      <c r="I1066" s="200">
        <v>41594</v>
      </c>
      <c r="J1066" s="319">
        <f t="shared" si="17"/>
        <v>7.6</v>
      </c>
      <c r="K1066" s="198"/>
      <c r="L1066" s="198"/>
      <c r="M1066" s="198" t="s">
        <v>2395</v>
      </c>
      <c r="N1066" s="198"/>
      <c r="O1066" s="198"/>
      <c r="P1066" s="198"/>
      <c r="Q1066" s="169"/>
      <c r="R1066" s="169"/>
      <c r="S1066" s="169"/>
      <c r="T1066" s="169"/>
      <c r="U1066" s="170"/>
    </row>
    <row r="1067" spans="1:38" ht="20.100000000000001" customHeight="1">
      <c r="A1067" s="201" t="s">
        <v>2470</v>
      </c>
      <c r="B1067" s="183">
        <v>852669050045</v>
      </c>
      <c r="C1067" s="196" t="s">
        <v>2434</v>
      </c>
      <c r="D1067" s="215" t="s">
        <v>2469</v>
      </c>
      <c r="E1067" s="321">
        <v>3</v>
      </c>
      <c r="F1067" s="319">
        <v>17.5</v>
      </c>
      <c r="G1067" s="198" t="s">
        <v>8444</v>
      </c>
      <c r="H1067" s="201">
        <v>0</v>
      </c>
      <c r="I1067" s="200">
        <v>41594</v>
      </c>
      <c r="J1067" s="319">
        <f t="shared" si="17"/>
        <v>6.875</v>
      </c>
      <c r="K1067" s="198"/>
      <c r="L1067" s="198"/>
      <c r="M1067" s="198" t="s">
        <v>2395</v>
      </c>
      <c r="N1067" s="198"/>
      <c r="O1067" s="198"/>
      <c r="P1067" s="198"/>
      <c r="Q1067" s="169"/>
      <c r="R1067" s="169"/>
      <c r="S1067" s="169"/>
      <c r="T1067" s="169"/>
      <c r="U1067" s="170"/>
    </row>
    <row r="1068" spans="1:38" ht="20.100000000000001" customHeight="1">
      <c r="A1068" s="201" t="s">
        <v>2470</v>
      </c>
      <c r="B1068" s="183">
        <v>852669050045</v>
      </c>
      <c r="C1068" s="196" t="s">
        <v>2434</v>
      </c>
      <c r="D1068" s="215" t="s">
        <v>15038</v>
      </c>
      <c r="E1068" s="321">
        <v>3</v>
      </c>
      <c r="F1068" s="319">
        <v>17.5</v>
      </c>
      <c r="G1068" s="198" t="s">
        <v>8444</v>
      </c>
      <c r="H1068" s="201">
        <v>0</v>
      </c>
      <c r="I1068" s="200">
        <v>41594</v>
      </c>
      <c r="J1068" s="319">
        <f t="shared" si="17"/>
        <v>6.875</v>
      </c>
      <c r="K1068" s="198"/>
      <c r="L1068" s="198"/>
      <c r="M1068" s="198" t="s">
        <v>2395</v>
      </c>
      <c r="N1068" s="198"/>
      <c r="O1068" s="198"/>
      <c r="P1068" s="198"/>
      <c r="Q1068" s="169"/>
      <c r="R1068" s="169"/>
      <c r="S1068" s="169"/>
      <c r="T1068" s="169"/>
      <c r="U1068" s="170"/>
      <c r="X1068" s="5" t="s">
        <v>15031</v>
      </c>
      <c r="Y1068" s="5" t="s">
        <v>15032</v>
      </c>
      <c r="Z1068" s="5" t="s">
        <v>15008</v>
      </c>
      <c r="AA1068" s="5" t="s">
        <v>15033</v>
      </c>
      <c r="AB1068" s="5" t="s">
        <v>15034</v>
      </c>
      <c r="AC1068" s="5" t="s">
        <v>15035</v>
      </c>
      <c r="AD1068" s="5" t="s">
        <v>15036</v>
      </c>
      <c r="AE1068" s="5" t="s">
        <v>15037</v>
      </c>
    </row>
    <row r="1069" spans="1:38" ht="20.100000000000001" customHeight="1">
      <c r="A1069" s="201">
        <v>10037</v>
      </c>
      <c r="B1069" s="183"/>
      <c r="C1069" s="196" t="s">
        <v>2435</v>
      </c>
      <c r="D1069" s="215" t="s">
        <v>2471</v>
      </c>
      <c r="E1069" s="198"/>
      <c r="F1069" s="319" t="s">
        <v>17578</v>
      </c>
      <c r="G1069" s="198" t="s">
        <v>8444</v>
      </c>
      <c r="H1069" s="201">
        <v>0</v>
      </c>
      <c r="I1069" s="200">
        <v>41594</v>
      </c>
      <c r="J1069" s="319" t="e">
        <f t="shared" si="17"/>
        <v>#VALUE!</v>
      </c>
      <c r="K1069" s="198"/>
      <c r="L1069" s="198"/>
      <c r="M1069" s="198" t="s">
        <v>2395</v>
      </c>
      <c r="N1069" s="198"/>
      <c r="O1069" s="198"/>
      <c r="P1069" s="198"/>
      <c r="Q1069" s="169"/>
      <c r="R1069" s="169"/>
      <c r="S1069" s="169"/>
      <c r="T1069" s="169"/>
      <c r="U1069" s="170"/>
    </row>
    <row r="1070" spans="1:38" ht="20.100000000000001" customHeight="1">
      <c r="A1070" s="201" t="s">
        <v>2472</v>
      </c>
      <c r="B1070" s="183">
        <v>852669050120</v>
      </c>
      <c r="C1070" s="196" t="s">
        <v>2436</v>
      </c>
      <c r="D1070" s="215" t="s">
        <v>2471</v>
      </c>
      <c r="E1070" s="321">
        <v>4</v>
      </c>
      <c r="F1070" s="319">
        <v>19</v>
      </c>
      <c r="G1070" s="198" t="s">
        <v>8444</v>
      </c>
      <c r="H1070" s="201">
        <v>0</v>
      </c>
      <c r="I1070" s="200">
        <v>41594</v>
      </c>
      <c r="J1070" s="319">
        <f t="shared" si="17"/>
        <v>7.1499999999999986</v>
      </c>
      <c r="K1070" s="198"/>
      <c r="L1070" s="198"/>
      <c r="M1070" s="198" t="s">
        <v>2395</v>
      </c>
      <c r="N1070" s="198"/>
      <c r="O1070" s="198"/>
      <c r="P1070" s="198"/>
      <c r="Q1070" s="169"/>
      <c r="R1070" s="169"/>
      <c r="S1070" s="169"/>
      <c r="T1070" s="169"/>
      <c r="U1070" s="170"/>
    </row>
    <row r="1071" spans="1:38" ht="20.100000000000001" customHeight="1">
      <c r="A1071" s="221">
        <v>20023</v>
      </c>
      <c r="B1071" s="190"/>
      <c r="C1071" s="196" t="s">
        <v>2476</v>
      </c>
      <c r="D1071" s="202"/>
      <c r="E1071" s="198"/>
      <c r="F1071" s="319" t="s">
        <v>17578</v>
      </c>
      <c r="G1071" s="198" t="s">
        <v>8444</v>
      </c>
      <c r="H1071" s="201">
        <v>0</v>
      </c>
      <c r="I1071" s="200"/>
      <c r="J1071" s="319" t="e">
        <f t="shared" si="17"/>
        <v>#VALUE!</v>
      </c>
      <c r="K1071" s="198"/>
      <c r="L1071" s="198"/>
      <c r="M1071" s="198" t="s">
        <v>2395</v>
      </c>
      <c r="N1071" s="198"/>
      <c r="O1071" s="198"/>
      <c r="P1071" s="198"/>
      <c r="Q1071" s="169"/>
      <c r="R1071" s="169"/>
      <c r="S1071" s="169"/>
      <c r="T1071" s="169"/>
      <c r="U1071" s="170"/>
    </row>
    <row r="1072" spans="1:38" ht="20.100000000000001" customHeight="1">
      <c r="A1072" s="221" t="s">
        <v>2473</v>
      </c>
      <c r="B1072" s="190">
        <v>852669047519</v>
      </c>
      <c r="C1072" s="196" t="s">
        <v>1363</v>
      </c>
      <c r="D1072" s="202"/>
      <c r="E1072" s="198"/>
      <c r="F1072" s="319">
        <v>25.99</v>
      </c>
      <c r="G1072" s="198" t="s">
        <v>8444</v>
      </c>
      <c r="H1072" s="201">
        <v>0</v>
      </c>
      <c r="I1072" s="200"/>
      <c r="J1072" s="319">
        <f t="shared" si="17"/>
        <v>17.091499999999996</v>
      </c>
      <c r="K1072" s="198"/>
      <c r="L1072" s="198"/>
      <c r="M1072" s="198" t="s">
        <v>2395</v>
      </c>
      <c r="N1072" s="198"/>
      <c r="O1072" s="198"/>
      <c r="P1072" s="198"/>
      <c r="Q1072" s="169"/>
      <c r="R1072" s="169"/>
      <c r="S1072" s="169"/>
      <c r="T1072" s="169"/>
      <c r="U1072" s="170"/>
    </row>
    <row r="1073" spans="1:31" ht="20.100000000000001" customHeight="1">
      <c r="A1073" s="221" t="s">
        <v>2474</v>
      </c>
      <c r="B1073" s="190">
        <v>852669047526</v>
      </c>
      <c r="C1073" s="196" t="s">
        <v>1364</v>
      </c>
      <c r="D1073" s="202"/>
      <c r="E1073" s="198"/>
      <c r="F1073" s="319">
        <v>26.99</v>
      </c>
      <c r="G1073" s="198" t="s">
        <v>8444</v>
      </c>
      <c r="H1073" s="201">
        <v>0</v>
      </c>
      <c r="I1073" s="200"/>
      <c r="J1073" s="319">
        <f t="shared" si="17"/>
        <v>17.941499999999998</v>
      </c>
      <c r="K1073" s="198"/>
      <c r="L1073" s="198"/>
      <c r="M1073" s="198" t="s">
        <v>2395</v>
      </c>
      <c r="N1073" s="198"/>
      <c r="O1073" s="198"/>
      <c r="P1073" s="198"/>
      <c r="Q1073" s="169"/>
      <c r="R1073" s="169"/>
      <c r="S1073" s="169"/>
      <c r="T1073" s="169"/>
      <c r="U1073" s="170"/>
    </row>
    <row r="1074" spans="1:31" ht="20.100000000000001" customHeight="1">
      <c r="A1074" s="221" t="s">
        <v>2475</v>
      </c>
      <c r="B1074" s="190">
        <v>852669047533</v>
      </c>
      <c r="C1074" s="196" t="s">
        <v>1365</v>
      </c>
      <c r="D1074" s="202"/>
      <c r="E1074" s="321">
        <v>5</v>
      </c>
      <c r="F1074" s="319">
        <v>17.95</v>
      </c>
      <c r="G1074" s="198" t="s">
        <v>8444</v>
      </c>
      <c r="H1074" s="201">
        <v>0</v>
      </c>
      <c r="I1074" s="200"/>
      <c r="J1074" s="319">
        <f t="shared" si="17"/>
        <v>5.2574999999999985</v>
      </c>
      <c r="K1074" s="198"/>
      <c r="L1074" s="198"/>
      <c r="M1074" s="198" t="s">
        <v>2395</v>
      </c>
      <c r="N1074" s="198"/>
      <c r="O1074" s="198"/>
      <c r="P1074" s="198"/>
      <c r="Q1074" s="169"/>
      <c r="R1074" s="169"/>
      <c r="S1074" s="169"/>
      <c r="T1074" s="169"/>
      <c r="U1074" s="170"/>
    </row>
    <row r="1075" spans="1:31" ht="20.100000000000001" customHeight="1">
      <c r="A1075" s="201" t="s">
        <v>2501</v>
      </c>
      <c r="B1075" s="183">
        <v>852669050748</v>
      </c>
      <c r="C1075" s="196" t="s">
        <v>2478</v>
      </c>
      <c r="D1075" s="215" t="s">
        <v>2500</v>
      </c>
      <c r="E1075" s="198"/>
      <c r="F1075" s="319">
        <v>9.49</v>
      </c>
      <c r="G1075" s="198" t="s">
        <v>8444</v>
      </c>
      <c r="H1075" s="201">
        <v>0</v>
      </c>
      <c r="I1075" s="200">
        <v>41596</v>
      </c>
      <c r="J1075" s="319">
        <f t="shared" si="17"/>
        <v>3.0664999999999996</v>
      </c>
      <c r="K1075" s="198"/>
      <c r="L1075" s="198"/>
      <c r="M1075" s="198" t="s">
        <v>2395</v>
      </c>
      <c r="N1075" s="198"/>
      <c r="O1075" s="198"/>
      <c r="P1075" s="198"/>
      <c r="Q1075" s="169"/>
      <c r="R1075" s="169"/>
      <c r="S1075" s="169"/>
      <c r="T1075" s="169"/>
      <c r="U1075" s="170"/>
    </row>
    <row r="1076" spans="1:31" ht="20.100000000000001" customHeight="1">
      <c r="A1076" s="201" t="s">
        <v>2501</v>
      </c>
      <c r="B1076" s="183">
        <v>852669050748</v>
      </c>
      <c r="C1076" s="196" t="s">
        <v>2478</v>
      </c>
      <c r="D1076" s="215" t="s">
        <v>2500</v>
      </c>
      <c r="E1076" s="198"/>
      <c r="F1076" s="319">
        <v>9.49</v>
      </c>
      <c r="G1076" s="198" t="s">
        <v>8444</v>
      </c>
      <c r="H1076" s="201">
        <v>0</v>
      </c>
      <c r="I1076" s="200">
        <v>41596</v>
      </c>
      <c r="J1076" s="319">
        <f t="shared" si="17"/>
        <v>3.0664999999999996</v>
      </c>
      <c r="K1076" s="198"/>
      <c r="L1076" s="198"/>
      <c r="M1076" s="198" t="s">
        <v>2395</v>
      </c>
      <c r="N1076" s="198"/>
      <c r="O1076" s="198"/>
      <c r="P1076" s="198"/>
      <c r="Q1076" s="169"/>
      <c r="R1076" s="169"/>
      <c r="S1076" s="169"/>
      <c r="T1076" s="169"/>
      <c r="U1076" s="170"/>
    </row>
    <row r="1077" spans="1:31" ht="20.100000000000001" customHeight="1">
      <c r="A1077" s="201">
        <v>10039</v>
      </c>
      <c r="B1077" s="183"/>
      <c r="C1077" s="196" t="s">
        <v>2479</v>
      </c>
      <c r="D1077" s="215" t="s">
        <v>2502</v>
      </c>
      <c r="E1077" s="198"/>
      <c r="F1077" s="319" t="s">
        <v>17578</v>
      </c>
      <c r="G1077" s="198" t="s">
        <v>8444</v>
      </c>
      <c r="H1077" s="201">
        <v>0</v>
      </c>
      <c r="I1077" s="200">
        <v>41596</v>
      </c>
      <c r="J1077" s="319" t="e">
        <f t="shared" si="17"/>
        <v>#VALUE!</v>
      </c>
      <c r="K1077" s="198"/>
      <c r="L1077" s="198"/>
      <c r="M1077" s="198" t="s">
        <v>2395</v>
      </c>
      <c r="N1077" s="198"/>
      <c r="O1077" s="198"/>
      <c r="P1077" s="198"/>
      <c r="Q1077" s="169"/>
      <c r="R1077" s="169"/>
      <c r="S1077" s="169"/>
      <c r="T1077" s="169"/>
      <c r="U1077" s="170"/>
    </row>
    <row r="1078" spans="1:31" ht="20.100000000000001" customHeight="1">
      <c r="A1078" s="201" t="s">
        <v>2503</v>
      </c>
      <c r="B1078" s="183">
        <v>852669050809</v>
      </c>
      <c r="C1078" s="196" t="s">
        <v>2480</v>
      </c>
      <c r="D1078" s="215" t="s">
        <v>2502</v>
      </c>
      <c r="E1078" s="198"/>
      <c r="F1078" s="319">
        <v>12</v>
      </c>
      <c r="G1078" s="198" t="s">
        <v>8444</v>
      </c>
      <c r="H1078" s="201">
        <v>0</v>
      </c>
      <c r="I1078" s="200">
        <v>41596</v>
      </c>
      <c r="J1078" s="319">
        <f t="shared" si="17"/>
        <v>5.1999999999999993</v>
      </c>
      <c r="K1078" s="198"/>
      <c r="L1078" s="198"/>
      <c r="M1078" s="198" t="s">
        <v>2395</v>
      </c>
      <c r="N1078" s="198"/>
      <c r="O1078" s="198"/>
      <c r="P1078" s="198"/>
      <c r="Q1078" s="169"/>
      <c r="R1078" s="169"/>
      <c r="S1078" s="169"/>
      <c r="T1078" s="169"/>
      <c r="U1078" s="170"/>
    </row>
    <row r="1079" spans="1:31" ht="20.100000000000001" customHeight="1">
      <c r="A1079" s="201" t="s">
        <v>2504</v>
      </c>
      <c r="B1079" s="183">
        <v>852669050830</v>
      </c>
      <c r="C1079" s="196" t="s">
        <v>2481</v>
      </c>
      <c r="D1079" s="215" t="s">
        <v>2502</v>
      </c>
      <c r="E1079" s="321">
        <v>4.5</v>
      </c>
      <c r="F1079" s="319">
        <v>15.529411764705882</v>
      </c>
      <c r="G1079" s="198" t="s">
        <v>8444</v>
      </c>
      <c r="H1079" s="201">
        <v>0</v>
      </c>
      <c r="I1079" s="200">
        <v>41596</v>
      </c>
      <c r="J1079" s="319">
        <f t="shared" si="17"/>
        <v>3.6999999999999993</v>
      </c>
      <c r="K1079" s="198">
        <v>10</v>
      </c>
      <c r="L1079" s="198"/>
      <c r="M1079" s="198" t="s">
        <v>2395</v>
      </c>
      <c r="N1079" s="198"/>
      <c r="O1079" s="198"/>
      <c r="P1079" s="198"/>
      <c r="Q1079" s="169"/>
      <c r="R1079" s="169"/>
      <c r="S1079" s="169"/>
      <c r="T1079" s="169"/>
      <c r="U1079" s="170"/>
    </row>
    <row r="1080" spans="1:31" ht="20.100000000000001" customHeight="1">
      <c r="A1080" s="201" t="s">
        <v>2505</v>
      </c>
      <c r="B1080" s="183">
        <v>852669050892</v>
      </c>
      <c r="C1080" s="196" t="s">
        <v>2482</v>
      </c>
      <c r="D1080" s="215" t="s">
        <v>2502</v>
      </c>
      <c r="E1080" s="198"/>
      <c r="F1080" s="319">
        <v>12</v>
      </c>
      <c r="G1080" s="198" t="s">
        <v>8444</v>
      </c>
      <c r="H1080" s="201">
        <v>0</v>
      </c>
      <c r="I1080" s="200">
        <v>41596</v>
      </c>
      <c r="J1080" s="319">
        <f t="shared" si="17"/>
        <v>5.1999999999999993</v>
      </c>
      <c r="K1080" s="198"/>
      <c r="L1080" s="198"/>
      <c r="M1080" s="198" t="s">
        <v>2395</v>
      </c>
      <c r="N1080" s="198"/>
      <c r="O1080" s="198"/>
      <c r="P1080" s="198"/>
      <c r="Q1080" s="169"/>
      <c r="R1080" s="169"/>
      <c r="S1080" s="169"/>
      <c r="T1080" s="169"/>
      <c r="U1080" s="170"/>
    </row>
    <row r="1081" spans="1:31" ht="20.100000000000001" customHeight="1">
      <c r="A1081" s="201" t="s">
        <v>2506</v>
      </c>
      <c r="B1081" s="183">
        <v>852669050977</v>
      </c>
      <c r="C1081" s="196" t="s">
        <v>2483</v>
      </c>
      <c r="D1081" s="215" t="s">
        <v>2502</v>
      </c>
      <c r="E1081" s="198"/>
      <c r="F1081" s="319">
        <v>12</v>
      </c>
      <c r="G1081" s="198" t="s">
        <v>8444</v>
      </c>
      <c r="H1081" s="201">
        <v>0</v>
      </c>
      <c r="I1081" s="200">
        <v>41596</v>
      </c>
      <c r="J1081" s="319">
        <f t="shared" si="17"/>
        <v>5.1999999999999993</v>
      </c>
      <c r="K1081" s="198"/>
      <c r="L1081" s="198"/>
      <c r="M1081" s="198" t="s">
        <v>2395</v>
      </c>
      <c r="N1081" s="198"/>
      <c r="O1081" s="198"/>
      <c r="P1081" s="198"/>
      <c r="Q1081" s="169"/>
      <c r="R1081" s="169"/>
      <c r="S1081" s="169"/>
      <c r="T1081" s="169"/>
      <c r="U1081" s="170"/>
    </row>
    <row r="1082" spans="1:31" ht="20.100000000000001" customHeight="1">
      <c r="A1082" s="201" t="s">
        <v>2507</v>
      </c>
      <c r="B1082" s="183">
        <v>852669051011</v>
      </c>
      <c r="C1082" s="196" t="s">
        <v>2484</v>
      </c>
      <c r="D1082" s="215" t="s">
        <v>2502</v>
      </c>
      <c r="E1082" s="198"/>
      <c r="F1082" s="319">
        <v>12</v>
      </c>
      <c r="G1082" s="198" t="s">
        <v>8444</v>
      </c>
      <c r="H1082" s="201">
        <v>0</v>
      </c>
      <c r="I1082" s="200">
        <v>41596</v>
      </c>
      <c r="J1082" s="319">
        <f t="shared" si="17"/>
        <v>5.1999999999999993</v>
      </c>
      <c r="K1082" s="198"/>
      <c r="L1082" s="198"/>
      <c r="M1082" s="198" t="s">
        <v>2395</v>
      </c>
      <c r="N1082" s="198"/>
      <c r="O1082" s="198"/>
      <c r="P1082" s="198"/>
      <c r="Q1082" s="169"/>
      <c r="R1082" s="169"/>
      <c r="S1082" s="169"/>
      <c r="T1082" s="169"/>
      <c r="U1082" s="170"/>
    </row>
    <row r="1083" spans="1:31" ht="20.100000000000001" customHeight="1">
      <c r="A1083" s="201" t="s">
        <v>2508</v>
      </c>
      <c r="B1083" s="183">
        <v>852669051035</v>
      </c>
      <c r="C1083" s="196" t="s">
        <v>2485</v>
      </c>
      <c r="D1083" s="215" t="s">
        <v>2502</v>
      </c>
      <c r="E1083" s="198"/>
      <c r="F1083" s="319">
        <v>12</v>
      </c>
      <c r="G1083" s="198" t="s">
        <v>8444</v>
      </c>
      <c r="H1083" s="201">
        <v>0</v>
      </c>
      <c r="I1083" s="200">
        <v>41596</v>
      </c>
      <c r="J1083" s="319">
        <f t="shared" si="17"/>
        <v>5.1999999999999993</v>
      </c>
      <c r="K1083" s="198"/>
      <c r="L1083" s="198"/>
      <c r="M1083" s="198" t="s">
        <v>2395</v>
      </c>
      <c r="N1083" s="198"/>
      <c r="O1083" s="198"/>
      <c r="P1083" s="198"/>
      <c r="Q1083" s="169"/>
      <c r="R1083" s="169"/>
      <c r="S1083" s="169"/>
      <c r="T1083" s="169"/>
      <c r="U1083" s="170"/>
    </row>
    <row r="1084" spans="1:31" ht="20.100000000000001" customHeight="1">
      <c r="A1084" s="201" t="s">
        <v>2510</v>
      </c>
      <c r="B1084" s="183">
        <v>852669051059</v>
      </c>
      <c r="C1084" s="196" t="s">
        <v>2486</v>
      </c>
      <c r="D1084" s="215" t="s">
        <v>2509</v>
      </c>
      <c r="E1084" s="321">
        <v>1</v>
      </c>
      <c r="F1084" s="319">
        <v>9.89</v>
      </c>
      <c r="G1084" s="198" t="s">
        <v>8444</v>
      </c>
      <c r="H1084" s="201">
        <v>0</v>
      </c>
      <c r="I1084" s="200">
        <v>41596</v>
      </c>
      <c r="J1084" s="319">
        <f t="shared" si="17"/>
        <v>2.4064999999999994</v>
      </c>
      <c r="K1084" s="198">
        <v>7.0588235294117645</v>
      </c>
      <c r="L1084" s="198"/>
      <c r="M1084" s="198" t="s">
        <v>2395</v>
      </c>
      <c r="N1084" s="198"/>
      <c r="O1084" s="198"/>
      <c r="P1084" s="198"/>
      <c r="Q1084" s="169"/>
      <c r="R1084" s="169"/>
      <c r="S1084" s="169"/>
      <c r="T1084" s="169"/>
      <c r="U1084" s="170"/>
    </row>
    <row r="1085" spans="1:31" ht="20.100000000000001" customHeight="1">
      <c r="A1085" s="201" t="s">
        <v>2510</v>
      </c>
      <c r="B1085" s="183">
        <v>852669051059</v>
      </c>
      <c r="C1085" s="196" t="s">
        <v>2486</v>
      </c>
      <c r="D1085" s="215" t="s">
        <v>2509</v>
      </c>
      <c r="E1085" s="321">
        <v>1</v>
      </c>
      <c r="F1085" s="319">
        <v>9.89</v>
      </c>
      <c r="G1085" s="198" t="s">
        <v>8444</v>
      </c>
      <c r="H1085" s="201">
        <v>0</v>
      </c>
      <c r="I1085" s="200">
        <v>41596</v>
      </c>
      <c r="J1085" s="319">
        <f t="shared" si="17"/>
        <v>2.4064999999999994</v>
      </c>
      <c r="K1085" s="198">
        <v>7.0588235294117645</v>
      </c>
      <c r="L1085" s="198"/>
      <c r="M1085" s="198" t="s">
        <v>2395</v>
      </c>
      <c r="N1085" s="198"/>
      <c r="O1085" s="198"/>
      <c r="P1085" s="198"/>
      <c r="Q1085" s="169"/>
      <c r="R1085" s="169"/>
      <c r="S1085" s="169"/>
      <c r="T1085" s="169"/>
      <c r="U1085" s="170"/>
      <c r="X1085" s="5" t="s">
        <v>15039</v>
      </c>
      <c r="Y1085" s="5" t="s">
        <v>15040</v>
      </c>
      <c r="Z1085" s="5" t="s">
        <v>15008</v>
      </c>
      <c r="AA1085" s="5" t="s">
        <v>15033</v>
      </c>
      <c r="AB1085" s="5" t="s">
        <v>15034</v>
      </c>
      <c r="AC1085" s="5" t="s">
        <v>15035</v>
      </c>
      <c r="AD1085" s="5" t="s">
        <v>15041</v>
      </c>
      <c r="AE1085" s="5" t="s">
        <v>15042</v>
      </c>
    </row>
    <row r="1086" spans="1:31" ht="20.100000000000001" customHeight="1">
      <c r="A1086" s="201" t="s">
        <v>2512</v>
      </c>
      <c r="B1086" s="183">
        <v>852669051073</v>
      </c>
      <c r="C1086" s="196" t="s">
        <v>2487</v>
      </c>
      <c r="D1086" s="215" t="s">
        <v>2511</v>
      </c>
      <c r="E1086" s="321">
        <v>2</v>
      </c>
      <c r="F1086" s="319">
        <v>11.89</v>
      </c>
      <c r="G1086" s="198" t="s">
        <v>8444</v>
      </c>
      <c r="H1086" s="201">
        <v>0</v>
      </c>
      <c r="I1086" s="200">
        <v>41596</v>
      </c>
      <c r="J1086" s="319">
        <f t="shared" si="17"/>
        <v>3.1065000000000005</v>
      </c>
      <c r="K1086" s="198">
        <v>8.2352941176470598</v>
      </c>
      <c r="L1086" s="198"/>
      <c r="M1086" s="198" t="s">
        <v>2395</v>
      </c>
      <c r="N1086" s="198"/>
      <c r="O1086" s="198"/>
      <c r="P1086" s="198"/>
      <c r="Q1086" s="169"/>
      <c r="R1086" s="169"/>
      <c r="S1086" s="169"/>
      <c r="T1086" s="169"/>
      <c r="U1086" s="170"/>
    </row>
    <row r="1087" spans="1:31" ht="20.100000000000001" customHeight="1">
      <c r="A1087" s="201" t="s">
        <v>2512</v>
      </c>
      <c r="B1087" s="183">
        <v>852669051073</v>
      </c>
      <c r="C1087" s="196" t="s">
        <v>2487</v>
      </c>
      <c r="D1087" s="215" t="s">
        <v>2511</v>
      </c>
      <c r="E1087" s="321">
        <v>2</v>
      </c>
      <c r="F1087" s="319">
        <v>11.89</v>
      </c>
      <c r="G1087" s="198" t="s">
        <v>8444</v>
      </c>
      <c r="H1087" s="201">
        <v>0</v>
      </c>
      <c r="I1087" s="200">
        <v>41596</v>
      </c>
      <c r="J1087" s="319">
        <f t="shared" si="17"/>
        <v>3.1065000000000005</v>
      </c>
      <c r="K1087" s="198">
        <v>8.2352941176470598</v>
      </c>
      <c r="L1087" s="198"/>
      <c r="M1087" s="198" t="s">
        <v>2395</v>
      </c>
      <c r="N1087" s="198"/>
      <c r="O1087" s="198"/>
      <c r="P1087" s="198"/>
      <c r="Q1087" s="169"/>
      <c r="R1087" s="169"/>
      <c r="S1087" s="169"/>
      <c r="T1087" s="169"/>
      <c r="U1087" s="170"/>
    </row>
    <row r="1088" spans="1:31" ht="20.100000000000001" customHeight="1">
      <c r="A1088" s="201">
        <v>10042</v>
      </c>
      <c r="B1088" s="183"/>
      <c r="C1088" s="196" t="s">
        <v>2488</v>
      </c>
      <c r="D1088" s="215" t="s">
        <v>2513</v>
      </c>
      <c r="E1088" s="198"/>
      <c r="F1088" s="319" t="s">
        <v>17578</v>
      </c>
      <c r="G1088" s="198" t="s">
        <v>8444</v>
      </c>
      <c r="H1088" s="201">
        <v>0</v>
      </c>
      <c r="I1088" s="200">
        <v>41596</v>
      </c>
      <c r="J1088" s="319" t="e">
        <f t="shared" si="17"/>
        <v>#VALUE!</v>
      </c>
      <c r="K1088" s="198"/>
      <c r="L1088" s="198"/>
      <c r="M1088" s="198" t="s">
        <v>2395</v>
      </c>
      <c r="N1088" s="198"/>
      <c r="O1088" s="198"/>
      <c r="P1088" s="198"/>
      <c r="Q1088" s="169"/>
      <c r="R1088" s="169"/>
      <c r="S1088" s="169"/>
      <c r="T1088" s="169"/>
      <c r="U1088" s="170"/>
    </row>
    <row r="1089" spans="1:31" ht="20.100000000000001" customHeight="1">
      <c r="A1089" s="201" t="s">
        <v>2514</v>
      </c>
      <c r="B1089" s="183">
        <v>852669051097</v>
      </c>
      <c r="C1089" s="196" t="s">
        <v>2489</v>
      </c>
      <c r="D1089" s="215" t="s">
        <v>2513</v>
      </c>
      <c r="E1089" s="321">
        <v>1</v>
      </c>
      <c r="F1089" s="319">
        <v>9.89</v>
      </c>
      <c r="G1089" s="198" t="s">
        <v>8444</v>
      </c>
      <c r="H1089" s="201">
        <v>0</v>
      </c>
      <c r="I1089" s="200">
        <v>41596</v>
      </c>
      <c r="J1089" s="319">
        <f t="shared" si="17"/>
        <v>2.4064999999999994</v>
      </c>
      <c r="K1089" s="198">
        <v>7.0588235294117645</v>
      </c>
      <c r="L1089" s="198"/>
      <c r="M1089" s="198" t="s">
        <v>2395</v>
      </c>
      <c r="N1089" s="198"/>
      <c r="O1089" s="198"/>
      <c r="P1089" s="198"/>
      <c r="Q1089" s="169"/>
      <c r="R1089" s="169"/>
      <c r="S1089" s="169"/>
      <c r="T1089" s="169"/>
      <c r="U1089" s="170"/>
    </row>
    <row r="1090" spans="1:31" ht="20.100000000000001" customHeight="1">
      <c r="A1090" s="201" t="s">
        <v>2515</v>
      </c>
      <c r="B1090" s="183">
        <v>852669051110</v>
      </c>
      <c r="C1090" s="196" t="s">
        <v>2490</v>
      </c>
      <c r="D1090" s="215" t="s">
        <v>2513</v>
      </c>
      <c r="E1090" s="324">
        <v>1</v>
      </c>
      <c r="F1090" s="319">
        <v>9.89</v>
      </c>
      <c r="G1090" s="198" t="s">
        <v>8444</v>
      </c>
      <c r="H1090" s="199">
        <v>20</v>
      </c>
      <c r="I1090" s="200">
        <v>41596</v>
      </c>
      <c r="J1090" s="319">
        <f t="shared" si="17"/>
        <v>2.4064999999999994</v>
      </c>
      <c r="K1090" s="198">
        <v>7.0588235294117645</v>
      </c>
      <c r="L1090" s="198"/>
      <c r="M1090" s="198" t="s">
        <v>2395</v>
      </c>
      <c r="N1090" s="198"/>
      <c r="O1090" s="198"/>
      <c r="P1090" s="198"/>
      <c r="Q1090" s="169"/>
      <c r="R1090" s="169"/>
      <c r="S1090" s="169"/>
      <c r="T1090" s="169"/>
      <c r="U1090" s="170"/>
    </row>
    <row r="1091" spans="1:31" ht="20.100000000000001" customHeight="1">
      <c r="A1091" s="201">
        <v>10043</v>
      </c>
      <c r="B1091" s="183"/>
      <c r="C1091" s="196" t="s">
        <v>2491</v>
      </c>
      <c r="D1091" s="215" t="s">
        <v>2516</v>
      </c>
      <c r="E1091" s="198"/>
      <c r="F1091" s="319" t="s">
        <v>17578</v>
      </c>
      <c r="G1091" s="198" t="s">
        <v>8444</v>
      </c>
      <c r="H1091" s="201">
        <v>0</v>
      </c>
      <c r="I1091" s="200">
        <v>41596</v>
      </c>
      <c r="J1091" s="319" t="e">
        <f t="shared" si="17"/>
        <v>#VALUE!</v>
      </c>
      <c r="K1091" s="198"/>
      <c r="L1091" s="198"/>
      <c r="M1091" s="198" t="s">
        <v>2395</v>
      </c>
      <c r="N1091" s="198"/>
      <c r="O1091" s="198"/>
      <c r="P1091" s="198"/>
      <c r="Q1091" s="169"/>
      <c r="R1091" s="169"/>
      <c r="S1091" s="169"/>
      <c r="T1091" s="169"/>
      <c r="U1091" s="170"/>
    </row>
    <row r="1092" spans="1:31" ht="20.100000000000001" customHeight="1">
      <c r="A1092" s="201" t="s">
        <v>2517</v>
      </c>
      <c r="B1092" s="183">
        <v>852669051134</v>
      </c>
      <c r="C1092" s="196" t="s">
        <v>2492</v>
      </c>
      <c r="D1092" s="215" t="s">
        <v>2516</v>
      </c>
      <c r="E1092" s="324">
        <v>1</v>
      </c>
      <c r="F1092" s="319">
        <v>9.89</v>
      </c>
      <c r="G1092" s="198" t="s">
        <v>8444</v>
      </c>
      <c r="H1092" s="199">
        <v>29</v>
      </c>
      <c r="I1092" s="200">
        <v>41596</v>
      </c>
      <c r="J1092" s="319">
        <f t="shared" si="17"/>
        <v>2.4064999999999994</v>
      </c>
      <c r="K1092" s="198">
        <v>7.0588235294117645</v>
      </c>
      <c r="L1092" s="198"/>
      <c r="M1092" s="198" t="s">
        <v>2395</v>
      </c>
      <c r="N1092" s="198"/>
      <c r="O1092" s="198"/>
      <c r="P1092" s="198"/>
      <c r="Q1092" s="169"/>
      <c r="R1092" s="169"/>
      <c r="S1092" s="169"/>
      <c r="T1092" s="169"/>
      <c r="U1092" s="170"/>
      <c r="X1092" s="5" t="s">
        <v>15039</v>
      </c>
      <c r="Y1092" s="5" t="s">
        <v>15040</v>
      </c>
      <c r="Z1092" s="5" t="s">
        <v>15008</v>
      </c>
      <c r="AA1092" s="5" t="s">
        <v>15033</v>
      </c>
      <c r="AB1092" s="5" t="s">
        <v>15034</v>
      </c>
      <c r="AC1092" s="5" t="s">
        <v>15035</v>
      </c>
      <c r="AD1092" s="5" t="s">
        <v>15041</v>
      </c>
      <c r="AE1092" s="5" t="s">
        <v>15042</v>
      </c>
    </row>
    <row r="1093" spans="1:31" ht="20.100000000000001" customHeight="1">
      <c r="A1093" s="201" t="s">
        <v>2519</v>
      </c>
      <c r="B1093" s="183">
        <v>852669051158</v>
      </c>
      <c r="C1093" s="196" t="s">
        <v>2493</v>
      </c>
      <c r="D1093" s="215" t="s">
        <v>2518</v>
      </c>
      <c r="E1093" s="324">
        <v>1</v>
      </c>
      <c r="F1093" s="319">
        <v>9.89</v>
      </c>
      <c r="G1093" s="198" t="s">
        <v>8444</v>
      </c>
      <c r="H1093" s="199">
        <v>388</v>
      </c>
      <c r="I1093" s="200">
        <v>41596</v>
      </c>
      <c r="J1093" s="319">
        <f t="shared" si="17"/>
        <v>2.4064999999999994</v>
      </c>
      <c r="K1093" s="198">
        <v>7.0588235294117645</v>
      </c>
      <c r="L1093" s="198"/>
      <c r="M1093" s="198" t="s">
        <v>2395</v>
      </c>
      <c r="N1093" s="198"/>
      <c r="O1093" s="198"/>
      <c r="P1093" s="198"/>
      <c r="Q1093" s="169"/>
      <c r="R1093" s="169"/>
      <c r="S1093" s="169"/>
      <c r="T1093" s="169"/>
      <c r="U1093" s="170"/>
    </row>
    <row r="1094" spans="1:31" ht="20.100000000000001" customHeight="1">
      <c r="A1094" s="201" t="s">
        <v>2519</v>
      </c>
      <c r="B1094" s="183">
        <v>852669051158</v>
      </c>
      <c r="C1094" s="196" t="s">
        <v>2493</v>
      </c>
      <c r="D1094" s="215" t="s">
        <v>2518</v>
      </c>
      <c r="E1094" s="324">
        <v>1</v>
      </c>
      <c r="F1094" s="319">
        <v>9.89</v>
      </c>
      <c r="G1094" s="198" t="s">
        <v>8444</v>
      </c>
      <c r="H1094" s="199">
        <v>388</v>
      </c>
      <c r="I1094" s="200">
        <v>41596</v>
      </c>
      <c r="J1094" s="319">
        <f t="shared" si="17"/>
        <v>2.4064999999999994</v>
      </c>
      <c r="K1094" s="198">
        <v>7.0588235294117645</v>
      </c>
      <c r="L1094" s="198"/>
      <c r="M1094" s="198" t="s">
        <v>2395</v>
      </c>
      <c r="N1094" s="198"/>
      <c r="O1094" s="198"/>
      <c r="P1094" s="198"/>
      <c r="Q1094" s="169"/>
      <c r="R1094" s="169"/>
      <c r="S1094" s="169"/>
      <c r="T1094" s="169"/>
      <c r="U1094" s="170"/>
      <c r="X1094" s="5" t="s">
        <v>15039</v>
      </c>
      <c r="Y1094" s="5" t="s">
        <v>15040</v>
      </c>
      <c r="Z1094" s="5" t="s">
        <v>15008</v>
      </c>
      <c r="AA1094" s="5" t="s">
        <v>15033</v>
      </c>
      <c r="AB1094" s="5" t="s">
        <v>15034</v>
      </c>
      <c r="AC1094" s="5" t="s">
        <v>15035</v>
      </c>
      <c r="AD1094" s="5" t="s">
        <v>15041</v>
      </c>
      <c r="AE1094" s="5" t="s">
        <v>15042</v>
      </c>
    </row>
    <row r="1095" spans="1:31" ht="20.100000000000001" customHeight="1">
      <c r="A1095" s="201" t="s">
        <v>2521</v>
      </c>
      <c r="B1095" s="183">
        <v>852669051233</v>
      </c>
      <c r="C1095" s="196" t="s">
        <v>2494</v>
      </c>
      <c r="D1095" s="215" t="s">
        <v>2520</v>
      </c>
      <c r="E1095" s="324">
        <v>1</v>
      </c>
      <c r="F1095" s="319">
        <v>9.89</v>
      </c>
      <c r="G1095" s="198" t="s">
        <v>8444</v>
      </c>
      <c r="H1095" s="199">
        <v>73</v>
      </c>
      <c r="I1095" s="200">
        <v>41596</v>
      </c>
      <c r="J1095" s="319">
        <f t="shared" si="17"/>
        <v>2.4064999999999994</v>
      </c>
      <c r="K1095" s="198">
        <v>7.0588235294117645</v>
      </c>
      <c r="L1095" s="198"/>
      <c r="M1095" s="198" t="s">
        <v>2395</v>
      </c>
      <c r="N1095" s="198"/>
      <c r="O1095" s="198"/>
      <c r="P1095" s="198"/>
      <c r="Q1095" s="169"/>
      <c r="R1095" s="169"/>
      <c r="S1095" s="169"/>
      <c r="T1095" s="169"/>
      <c r="U1095" s="170"/>
    </row>
    <row r="1096" spans="1:31" ht="20.100000000000001" customHeight="1">
      <c r="A1096" s="201" t="s">
        <v>2521</v>
      </c>
      <c r="B1096" s="183">
        <v>852669051233</v>
      </c>
      <c r="C1096" s="196" t="s">
        <v>2494</v>
      </c>
      <c r="D1096" s="215" t="s">
        <v>2520</v>
      </c>
      <c r="E1096" s="324">
        <v>1</v>
      </c>
      <c r="F1096" s="319">
        <v>9.89</v>
      </c>
      <c r="G1096" s="198" t="s">
        <v>8444</v>
      </c>
      <c r="H1096" s="199">
        <v>73</v>
      </c>
      <c r="I1096" s="200">
        <v>41596</v>
      </c>
      <c r="J1096" s="319">
        <f t="shared" si="17"/>
        <v>2.4064999999999994</v>
      </c>
      <c r="K1096" s="198">
        <v>7.0588235294117645</v>
      </c>
      <c r="L1096" s="198"/>
      <c r="M1096" s="198" t="s">
        <v>2395</v>
      </c>
      <c r="N1096" s="198"/>
      <c r="O1096" s="198"/>
      <c r="P1096" s="198"/>
      <c r="Q1096" s="169"/>
      <c r="R1096" s="169"/>
      <c r="S1096" s="169"/>
      <c r="T1096" s="169"/>
      <c r="U1096" s="170"/>
      <c r="X1096" s="5" t="s">
        <v>15039</v>
      </c>
      <c r="Y1096" s="5" t="s">
        <v>15040</v>
      </c>
      <c r="Z1096" s="5" t="s">
        <v>15008</v>
      </c>
      <c r="AA1096" s="5" t="s">
        <v>15033</v>
      </c>
      <c r="AB1096" s="5" t="s">
        <v>15034</v>
      </c>
      <c r="AC1096" s="5" t="s">
        <v>15035</v>
      </c>
      <c r="AD1096" s="5" t="s">
        <v>15041</v>
      </c>
      <c r="AE1096" s="5" t="s">
        <v>15042</v>
      </c>
    </row>
    <row r="1097" spans="1:31" ht="20.100000000000001" customHeight="1">
      <c r="A1097" s="201" t="s">
        <v>2523</v>
      </c>
      <c r="B1097" s="183">
        <v>852669051257</v>
      </c>
      <c r="C1097" s="196" t="s">
        <v>2495</v>
      </c>
      <c r="D1097" s="215" t="s">
        <v>2522</v>
      </c>
      <c r="E1097" s="321">
        <v>1.5</v>
      </c>
      <c r="F1097" s="319">
        <v>11.89</v>
      </c>
      <c r="G1097" s="198" t="s">
        <v>8444</v>
      </c>
      <c r="H1097" s="201">
        <v>0</v>
      </c>
      <c r="I1097" s="200">
        <v>41596</v>
      </c>
      <c r="J1097" s="319">
        <f t="shared" si="17"/>
        <v>3.6065000000000005</v>
      </c>
      <c r="K1097" s="198">
        <v>7.6470588235294121</v>
      </c>
      <c r="L1097" s="198"/>
      <c r="M1097" s="198" t="s">
        <v>2395</v>
      </c>
      <c r="N1097" s="198"/>
      <c r="O1097" s="198"/>
      <c r="P1097" s="198"/>
      <c r="Q1097" s="169"/>
      <c r="R1097" s="169"/>
      <c r="S1097" s="169"/>
      <c r="T1097" s="169"/>
      <c r="U1097" s="170"/>
    </row>
    <row r="1098" spans="1:31" ht="20.100000000000001" customHeight="1">
      <c r="A1098" s="201" t="s">
        <v>2523</v>
      </c>
      <c r="B1098" s="183">
        <v>852669051257</v>
      </c>
      <c r="C1098" s="196" t="s">
        <v>2495</v>
      </c>
      <c r="D1098" s="215" t="s">
        <v>2522</v>
      </c>
      <c r="E1098" s="321">
        <v>1.5</v>
      </c>
      <c r="F1098" s="319">
        <v>11.89</v>
      </c>
      <c r="G1098" s="198" t="s">
        <v>8444</v>
      </c>
      <c r="H1098" s="201">
        <v>0</v>
      </c>
      <c r="I1098" s="200">
        <v>41596</v>
      </c>
      <c r="J1098" s="319">
        <f t="shared" si="17"/>
        <v>3.6065000000000005</v>
      </c>
      <c r="K1098" s="198">
        <v>7.6470588235294121</v>
      </c>
      <c r="L1098" s="198"/>
      <c r="M1098" s="198" t="s">
        <v>2395</v>
      </c>
      <c r="N1098" s="198"/>
      <c r="O1098" s="198"/>
      <c r="P1098" s="198"/>
      <c r="Q1098" s="169"/>
      <c r="R1098" s="169"/>
      <c r="S1098" s="169"/>
      <c r="T1098" s="169"/>
      <c r="U1098" s="170"/>
    </row>
    <row r="1099" spans="1:31" ht="20.100000000000001" customHeight="1">
      <c r="A1099" s="201">
        <v>10047</v>
      </c>
      <c r="B1099" s="183"/>
      <c r="C1099" s="196" t="s">
        <v>2496</v>
      </c>
      <c r="D1099" s="215" t="s">
        <v>2524</v>
      </c>
      <c r="E1099" s="198"/>
      <c r="F1099" s="319" t="s">
        <v>17578</v>
      </c>
      <c r="G1099" s="198" t="s">
        <v>8444</v>
      </c>
      <c r="H1099" s="201">
        <v>0</v>
      </c>
      <c r="I1099" s="200">
        <v>41596</v>
      </c>
      <c r="J1099" s="319" t="e">
        <f t="shared" si="17"/>
        <v>#VALUE!</v>
      </c>
      <c r="K1099" s="198"/>
      <c r="L1099" s="198"/>
      <c r="M1099" s="198" t="s">
        <v>2395</v>
      </c>
      <c r="N1099" s="198"/>
      <c r="O1099" s="198"/>
      <c r="P1099" s="198"/>
      <c r="Q1099" s="169"/>
      <c r="R1099" s="169"/>
      <c r="S1099" s="169"/>
      <c r="T1099" s="169"/>
      <c r="U1099" s="170"/>
    </row>
    <row r="1100" spans="1:31" ht="20.100000000000001" customHeight="1">
      <c r="A1100" s="201" t="s">
        <v>2525</v>
      </c>
      <c r="B1100" s="183">
        <v>852669051271</v>
      </c>
      <c r="C1100" s="196" t="s">
        <v>2497</v>
      </c>
      <c r="D1100" s="215" t="s">
        <v>2524</v>
      </c>
      <c r="E1100" s="324">
        <v>1</v>
      </c>
      <c r="F1100" s="319">
        <v>9.89</v>
      </c>
      <c r="G1100" s="198" t="s">
        <v>8444</v>
      </c>
      <c r="H1100" s="199">
        <v>186</v>
      </c>
      <c r="I1100" s="200">
        <v>41596</v>
      </c>
      <c r="J1100" s="319">
        <f t="shared" ref="J1100:J1163" si="18">F1100*0.85-5-E1100</f>
        <v>2.4064999999999994</v>
      </c>
      <c r="K1100" s="198">
        <v>7.0588235294117645</v>
      </c>
      <c r="L1100" s="198"/>
      <c r="M1100" s="198" t="s">
        <v>2395</v>
      </c>
      <c r="N1100" s="198"/>
      <c r="O1100" s="198"/>
      <c r="P1100" s="198"/>
      <c r="Q1100" s="169"/>
      <c r="R1100" s="169"/>
      <c r="S1100" s="169"/>
      <c r="T1100" s="169"/>
      <c r="U1100" s="170"/>
      <c r="X1100" s="5" t="s">
        <v>15039</v>
      </c>
      <c r="Y1100" s="5" t="s">
        <v>15040</v>
      </c>
      <c r="Z1100" s="5" t="s">
        <v>15008</v>
      </c>
      <c r="AA1100" s="5" t="s">
        <v>15033</v>
      </c>
      <c r="AB1100" s="5" t="s">
        <v>15034</v>
      </c>
      <c r="AC1100" s="5" t="s">
        <v>15035</v>
      </c>
      <c r="AD1100" s="5" t="s">
        <v>15041</v>
      </c>
      <c r="AE1100" s="5" t="s">
        <v>15042</v>
      </c>
    </row>
    <row r="1101" spans="1:31" ht="20.100000000000001" customHeight="1">
      <c r="A1101" s="201" t="s">
        <v>2527</v>
      </c>
      <c r="B1101" s="183">
        <v>852669051295</v>
      </c>
      <c r="C1101" s="196" t="s">
        <v>2498</v>
      </c>
      <c r="D1101" s="215" t="s">
        <v>2526</v>
      </c>
      <c r="E1101" s="321">
        <v>1</v>
      </c>
      <c r="F1101" s="319">
        <v>9.89</v>
      </c>
      <c r="G1101" s="198" t="s">
        <v>8444</v>
      </c>
      <c r="H1101" s="201">
        <v>0</v>
      </c>
      <c r="I1101" s="200">
        <v>41596</v>
      </c>
      <c r="J1101" s="319">
        <f t="shared" si="18"/>
        <v>2.4064999999999994</v>
      </c>
      <c r="K1101" s="198">
        <v>7.0588235294117645</v>
      </c>
      <c r="L1101" s="198"/>
      <c r="M1101" s="198" t="s">
        <v>2395</v>
      </c>
      <c r="N1101" s="198"/>
      <c r="O1101" s="198"/>
      <c r="P1101" s="198"/>
      <c r="Q1101" s="169"/>
      <c r="R1101" s="169"/>
      <c r="S1101" s="169"/>
      <c r="T1101" s="169"/>
      <c r="U1101" s="170"/>
    </row>
    <row r="1102" spans="1:31" ht="20.100000000000001" customHeight="1">
      <c r="A1102" s="201" t="s">
        <v>2527</v>
      </c>
      <c r="B1102" s="183">
        <v>852669051295</v>
      </c>
      <c r="C1102" s="196" t="s">
        <v>2498</v>
      </c>
      <c r="D1102" s="215" t="s">
        <v>2526</v>
      </c>
      <c r="E1102" s="321">
        <v>1</v>
      </c>
      <c r="F1102" s="319">
        <v>9.89</v>
      </c>
      <c r="G1102" s="198" t="s">
        <v>8444</v>
      </c>
      <c r="H1102" s="201">
        <v>0</v>
      </c>
      <c r="I1102" s="200">
        <v>41596</v>
      </c>
      <c r="J1102" s="319">
        <f t="shared" si="18"/>
        <v>2.4064999999999994</v>
      </c>
      <c r="K1102" s="198">
        <v>7.0588235294117645</v>
      </c>
      <c r="L1102" s="198"/>
      <c r="M1102" s="198" t="s">
        <v>2395</v>
      </c>
      <c r="N1102" s="198"/>
      <c r="O1102" s="198"/>
      <c r="P1102" s="198"/>
      <c r="Q1102" s="169"/>
      <c r="R1102" s="169"/>
      <c r="S1102" s="169"/>
      <c r="T1102" s="169"/>
      <c r="U1102" s="170"/>
    </row>
    <row r="1103" spans="1:31" ht="20.100000000000001" customHeight="1">
      <c r="A1103" s="201" t="s">
        <v>2529</v>
      </c>
      <c r="B1103" s="183">
        <v>852669051318</v>
      </c>
      <c r="C1103" s="196" t="s">
        <v>2499</v>
      </c>
      <c r="D1103" s="215" t="s">
        <v>2528</v>
      </c>
      <c r="E1103" s="324">
        <v>1</v>
      </c>
      <c r="F1103" s="319">
        <v>9.89</v>
      </c>
      <c r="G1103" s="198" t="s">
        <v>8444</v>
      </c>
      <c r="H1103" s="199">
        <v>318</v>
      </c>
      <c r="I1103" s="200">
        <v>41596</v>
      </c>
      <c r="J1103" s="319">
        <f t="shared" si="18"/>
        <v>2.4064999999999994</v>
      </c>
      <c r="K1103" s="198">
        <v>7.0588235294117645</v>
      </c>
      <c r="L1103" s="198"/>
      <c r="M1103" s="198" t="s">
        <v>2395</v>
      </c>
      <c r="N1103" s="198"/>
      <c r="O1103" s="198"/>
      <c r="P1103" s="198"/>
      <c r="Q1103" s="169"/>
      <c r="R1103" s="169"/>
      <c r="S1103" s="169"/>
      <c r="T1103" s="169"/>
      <c r="U1103" s="170"/>
    </row>
    <row r="1104" spans="1:31" ht="20.100000000000001" customHeight="1">
      <c r="A1104" s="201" t="s">
        <v>2529</v>
      </c>
      <c r="B1104" s="183">
        <v>852669051318</v>
      </c>
      <c r="C1104" s="196" t="s">
        <v>2499</v>
      </c>
      <c r="D1104" s="215" t="s">
        <v>2528</v>
      </c>
      <c r="E1104" s="324">
        <v>1</v>
      </c>
      <c r="F1104" s="319">
        <v>9.89</v>
      </c>
      <c r="G1104" s="198" t="s">
        <v>8444</v>
      </c>
      <c r="H1104" s="199">
        <v>318</v>
      </c>
      <c r="I1104" s="200">
        <v>41596</v>
      </c>
      <c r="J1104" s="319">
        <f t="shared" si="18"/>
        <v>2.4064999999999994</v>
      </c>
      <c r="K1104" s="198">
        <v>7.0588235294117645</v>
      </c>
      <c r="L1104" s="198"/>
      <c r="M1104" s="198" t="s">
        <v>2395</v>
      </c>
      <c r="N1104" s="198"/>
      <c r="O1104" s="198"/>
      <c r="P1104" s="198"/>
      <c r="Q1104" s="169"/>
      <c r="R1104" s="169"/>
      <c r="S1104" s="169"/>
      <c r="T1104" s="169"/>
      <c r="U1104" s="170"/>
      <c r="X1104" s="5" t="s">
        <v>15039</v>
      </c>
      <c r="Y1104" s="5" t="s">
        <v>15040</v>
      </c>
      <c r="Z1104" s="5" t="s">
        <v>15008</v>
      </c>
      <c r="AA1104" s="5" t="s">
        <v>15033</v>
      </c>
      <c r="AB1104" s="5" t="s">
        <v>15034</v>
      </c>
      <c r="AC1104" s="5" t="s">
        <v>15035</v>
      </c>
      <c r="AD1104" s="5" t="s">
        <v>15041</v>
      </c>
      <c r="AE1104" s="5" t="s">
        <v>15042</v>
      </c>
    </row>
    <row r="1105" spans="1:21" ht="20.100000000000001" customHeight="1">
      <c r="A1105" s="201">
        <v>20094</v>
      </c>
      <c r="B1105" s="183"/>
      <c r="C1105" s="179" t="s">
        <v>2532</v>
      </c>
      <c r="D1105" s="215" t="s">
        <v>2597</v>
      </c>
      <c r="E1105" s="198"/>
      <c r="F1105" s="319" t="s">
        <v>17578</v>
      </c>
      <c r="G1105" s="198" t="s">
        <v>8444</v>
      </c>
      <c r="H1105" s="201">
        <v>0</v>
      </c>
      <c r="I1105" s="200">
        <v>41602</v>
      </c>
      <c r="J1105" s="319" t="e">
        <f t="shared" si="18"/>
        <v>#VALUE!</v>
      </c>
      <c r="K1105" s="198"/>
      <c r="L1105" s="198"/>
      <c r="M1105" s="198" t="s">
        <v>2395</v>
      </c>
      <c r="N1105" s="198"/>
      <c r="O1105" s="198"/>
      <c r="P1105" s="198"/>
      <c r="Q1105" s="169"/>
      <c r="R1105" s="169"/>
      <c r="S1105" s="169"/>
      <c r="T1105" s="169"/>
      <c r="U1105" s="170"/>
    </row>
    <row r="1106" spans="1:21" ht="20.100000000000001" customHeight="1">
      <c r="A1106" s="201" t="s">
        <v>2598</v>
      </c>
      <c r="B1106" s="183">
        <v>852669051332</v>
      </c>
      <c r="C1106" s="179" t="s">
        <v>2533</v>
      </c>
      <c r="D1106" s="215" t="s">
        <v>2597</v>
      </c>
      <c r="E1106" s="321">
        <v>4</v>
      </c>
      <c r="F1106" s="319">
        <v>17.95</v>
      </c>
      <c r="G1106" s="198" t="s">
        <v>8444</v>
      </c>
      <c r="H1106" s="201">
        <v>0</v>
      </c>
      <c r="I1106" s="200">
        <v>41602</v>
      </c>
      <c r="J1106" s="319">
        <f t="shared" si="18"/>
        <v>6.2574999999999985</v>
      </c>
      <c r="K1106" s="198"/>
      <c r="L1106" s="198"/>
      <c r="M1106" s="198" t="s">
        <v>2395</v>
      </c>
      <c r="N1106" s="198"/>
      <c r="O1106" s="198"/>
      <c r="P1106" s="198"/>
      <c r="Q1106" s="169"/>
      <c r="R1106" s="169"/>
      <c r="S1106" s="169"/>
      <c r="T1106" s="169"/>
      <c r="U1106" s="170"/>
    </row>
    <row r="1107" spans="1:21" ht="20.100000000000001" customHeight="1">
      <c r="A1107" s="201" t="s">
        <v>2599</v>
      </c>
      <c r="B1107" s="183">
        <v>852669051356</v>
      </c>
      <c r="C1107" s="179" t="s">
        <v>2534</v>
      </c>
      <c r="D1107" s="215" t="s">
        <v>2597</v>
      </c>
      <c r="E1107" s="321">
        <v>4</v>
      </c>
      <c r="F1107" s="319">
        <v>17.95</v>
      </c>
      <c r="G1107" s="198" t="s">
        <v>8444</v>
      </c>
      <c r="H1107" s="201">
        <v>0</v>
      </c>
      <c r="I1107" s="200">
        <v>41602</v>
      </c>
      <c r="J1107" s="319">
        <f t="shared" si="18"/>
        <v>6.2574999999999985</v>
      </c>
      <c r="K1107" s="198"/>
      <c r="L1107" s="198"/>
      <c r="M1107" s="198" t="s">
        <v>2395</v>
      </c>
      <c r="N1107" s="198"/>
      <c r="O1107" s="198"/>
      <c r="P1107" s="198"/>
      <c r="Q1107" s="169"/>
      <c r="R1107" s="169"/>
      <c r="S1107" s="169"/>
      <c r="T1107" s="169"/>
      <c r="U1107" s="170"/>
    </row>
    <row r="1108" spans="1:21" ht="20.100000000000001" customHeight="1">
      <c r="A1108" s="201" t="s">
        <v>2600</v>
      </c>
      <c r="B1108" s="183">
        <v>852669051370</v>
      </c>
      <c r="C1108" s="179" t="s">
        <v>2535</v>
      </c>
      <c r="D1108" s="215" t="s">
        <v>2597</v>
      </c>
      <c r="E1108" s="321">
        <v>4</v>
      </c>
      <c r="F1108" s="319">
        <v>17.95</v>
      </c>
      <c r="G1108" s="198" t="s">
        <v>8444</v>
      </c>
      <c r="H1108" s="201">
        <v>0</v>
      </c>
      <c r="I1108" s="200">
        <v>41602</v>
      </c>
      <c r="J1108" s="319">
        <f t="shared" si="18"/>
        <v>6.2574999999999985</v>
      </c>
      <c r="K1108" s="198"/>
      <c r="L1108" s="198"/>
      <c r="M1108" s="198" t="s">
        <v>2395</v>
      </c>
      <c r="N1108" s="198"/>
      <c r="O1108" s="198"/>
      <c r="P1108" s="198"/>
      <c r="Q1108" s="169"/>
      <c r="R1108" s="169"/>
      <c r="S1108" s="169"/>
      <c r="T1108" s="169"/>
      <c r="U1108" s="170"/>
    </row>
    <row r="1109" spans="1:21" ht="20.100000000000001" customHeight="1">
      <c r="A1109" s="201">
        <v>20096</v>
      </c>
      <c r="B1109" s="183">
        <v>852669051417</v>
      </c>
      <c r="C1109" s="179" t="s">
        <v>2536</v>
      </c>
      <c r="D1109" s="215" t="s">
        <v>2601</v>
      </c>
      <c r="E1109" s="198"/>
      <c r="F1109" s="319" t="s">
        <v>17578</v>
      </c>
      <c r="G1109" s="198" t="s">
        <v>8444</v>
      </c>
      <c r="H1109" s="201">
        <v>0</v>
      </c>
      <c r="I1109" s="200">
        <v>41602</v>
      </c>
      <c r="J1109" s="319" t="e">
        <f t="shared" si="18"/>
        <v>#VALUE!</v>
      </c>
      <c r="K1109" s="198"/>
      <c r="L1109" s="198"/>
      <c r="M1109" s="198" t="s">
        <v>2395</v>
      </c>
      <c r="N1109" s="198"/>
      <c r="O1109" s="198"/>
      <c r="P1109" s="198"/>
      <c r="Q1109" s="169"/>
      <c r="R1109" s="169"/>
      <c r="S1109" s="169"/>
      <c r="T1109" s="169"/>
      <c r="U1109" s="170"/>
    </row>
    <row r="1110" spans="1:21" ht="20.100000000000001" customHeight="1">
      <c r="A1110" s="202" t="s">
        <v>2602</v>
      </c>
      <c r="B1110" s="183">
        <v>852669051417</v>
      </c>
      <c r="C1110" s="179" t="s">
        <v>2537</v>
      </c>
      <c r="D1110" s="215" t="s">
        <v>2601</v>
      </c>
      <c r="E1110" s="321">
        <v>3</v>
      </c>
      <c r="F1110" s="319">
        <v>17.95</v>
      </c>
      <c r="G1110" s="198" t="s">
        <v>8444</v>
      </c>
      <c r="H1110" s="201">
        <v>0</v>
      </c>
      <c r="I1110" s="200">
        <v>41602</v>
      </c>
      <c r="J1110" s="319">
        <f t="shared" si="18"/>
        <v>7.2574999999999985</v>
      </c>
      <c r="K1110" s="198"/>
      <c r="L1110" s="198"/>
      <c r="M1110" s="198" t="s">
        <v>2395</v>
      </c>
      <c r="N1110" s="198"/>
      <c r="O1110" s="198"/>
      <c r="P1110" s="198"/>
      <c r="Q1110" s="169"/>
      <c r="R1110" s="169"/>
      <c r="S1110" s="169"/>
      <c r="T1110" s="169"/>
      <c r="U1110" s="170"/>
    </row>
    <row r="1111" spans="1:21" ht="20.100000000000001" customHeight="1">
      <c r="A1111" s="201" t="s">
        <v>2603</v>
      </c>
      <c r="B1111" s="183">
        <v>852669051431</v>
      </c>
      <c r="C1111" s="179" t="s">
        <v>2538</v>
      </c>
      <c r="D1111" s="215" t="s">
        <v>2601</v>
      </c>
      <c r="E1111" s="321">
        <v>4</v>
      </c>
      <c r="F1111" s="319">
        <v>17.95</v>
      </c>
      <c r="G1111" s="198" t="s">
        <v>8444</v>
      </c>
      <c r="H1111" s="201">
        <v>0</v>
      </c>
      <c r="I1111" s="200">
        <v>41602</v>
      </c>
      <c r="J1111" s="319">
        <f t="shared" si="18"/>
        <v>6.2574999999999985</v>
      </c>
      <c r="K1111" s="198"/>
      <c r="L1111" s="198"/>
      <c r="M1111" s="198" t="s">
        <v>2395</v>
      </c>
      <c r="N1111" s="198"/>
      <c r="O1111" s="198"/>
      <c r="P1111" s="198"/>
      <c r="Q1111" s="169"/>
      <c r="R1111" s="169"/>
      <c r="S1111" s="169"/>
      <c r="T1111" s="169"/>
      <c r="U1111" s="170"/>
    </row>
    <row r="1112" spans="1:21" ht="20.100000000000001" customHeight="1">
      <c r="A1112" s="202" t="s">
        <v>2604</v>
      </c>
      <c r="B1112" s="183">
        <v>852669051455</v>
      </c>
      <c r="C1112" s="179" t="s">
        <v>2539</v>
      </c>
      <c r="D1112" s="215" t="s">
        <v>2601</v>
      </c>
      <c r="E1112" s="324">
        <v>3</v>
      </c>
      <c r="F1112" s="319">
        <v>17.95</v>
      </c>
      <c r="G1112" s="198" t="s">
        <v>8444</v>
      </c>
      <c r="H1112" s="199">
        <v>9</v>
      </c>
      <c r="I1112" s="200">
        <v>41602</v>
      </c>
      <c r="J1112" s="319">
        <f t="shared" si="18"/>
        <v>7.2574999999999985</v>
      </c>
      <c r="K1112" s="198"/>
      <c r="L1112" s="198"/>
      <c r="M1112" s="198" t="s">
        <v>2395</v>
      </c>
      <c r="N1112" s="198"/>
      <c r="O1112" s="198"/>
      <c r="P1112" s="198"/>
      <c r="Q1112" s="169"/>
      <c r="R1112" s="169"/>
      <c r="S1112" s="169"/>
      <c r="T1112" s="169"/>
      <c r="U1112" s="170"/>
    </row>
    <row r="1113" spans="1:21" ht="20.100000000000001" customHeight="1">
      <c r="A1113" s="201">
        <v>20097</v>
      </c>
      <c r="B1113" s="183">
        <v>852669051479</v>
      </c>
      <c r="C1113" s="179" t="s">
        <v>2540</v>
      </c>
      <c r="D1113" s="215" t="s">
        <v>2605</v>
      </c>
      <c r="E1113" s="198"/>
      <c r="F1113" s="319" t="s">
        <v>17578</v>
      </c>
      <c r="G1113" s="198" t="s">
        <v>8444</v>
      </c>
      <c r="H1113" s="201">
        <v>0</v>
      </c>
      <c r="I1113" s="200">
        <v>41602</v>
      </c>
      <c r="J1113" s="319" t="e">
        <f t="shared" si="18"/>
        <v>#VALUE!</v>
      </c>
      <c r="K1113" s="198"/>
      <c r="L1113" s="198"/>
      <c r="M1113" s="198" t="s">
        <v>2395</v>
      </c>
      <c r="N1113" s="198"/>
      <c r="O1113" s="198"/>
      <c r="P1113" s="198"/>
      <c r="Q1113" s="169"/>
      <c r="R1113" s="169"/>
      <c r="S1113" s="169"/>
      <c r="T1113" s="169"/>
      <c r="U1113" s="170"/>
    </row>
    <row r="1114" spans="1:21" ht="20.100000000000001" customHeight="1">
      <c r="A1114" s="201" t="s">
        <v>2606</v>
      </c>
      <c r="B1114" s="183">
        <v>852669051479</v>
      </c>
      <c r="C1114" s="179" t="s">
        <v>2541</v>
      </c>
      <c r="D1114" s="215" t="s">
        <v>2605</v>
      </c>
      <c r="E1114" s="198"/>
      <c r="F1114" s="319">
        <v>37</v>
      </c>
      <c r="G1114" s="198" t="s">
        <v>8444</v>
      </c>
      <c r="H1114" s="201">
        <v>0</v>
      </c>
      <c r="I1114" s="200">
        <v>41602</v>
      </c>
      <c r="J1114" s="319">
        <f t="shared" si="18"/>
        <v>26.45</v>
      </c>
      <c r="K1114" s="198"/>
      <c r="L1114" s="198"/>
      <c r="M1114" s="198" t="s">
        <v>2395</v>
      </c>
      <c r="N1114" s="198"/>
      <c r="O1114" s="198"/>
      <c r="P1114" s="198"/>
      <c r="Q1114" s="169"/>
      <c r="R1114" s="169"/>
      <c r="S1114" s="169"/>
      <c r="T1114" s="169"/>
      <c r="U1114" s="170"/>
    </row>
    <row r="1115" spans="1:21" ht="20.100000000000001" customHeight="1">
      <c r="A1115" s="201" t="s">
        <v>2607</v>
      </c>
      <c r="B1115" s="183">
        <v>852669051516</v>
      </c>
      <c r="C1115" s="179" t="s">
        <v>2542</v>
      </c>
      <c r="D1115" s="215" t="s">
        <v>2605</v>
      </c>
      <c r="E1115" s="321">
        <v>6</v>
      </c>
      <c r="F1115" s="319">
        <v>17.95</v>
      </c>
      <c r="G1115" s="198" t="s">
        <v>8444</v>
      </c>
      <c r="H1115" s="201">
        <v>0</v>
      </c>
      <c r="I1115" s="200">
        <v>41602</v>
      </c>
      <c r="J1115" s="319">
        <f t="shared" si="18"/>
        <v>4.2574999999999985</v>
      </c>
      <c r="K1115" s="198"/>
      <c r="L1115" s="198"/>
      <c r="M1115" s="198" t="s">
        <v>2395</v>
      </c>
      <c r="N1115" s="198"/>
      <c r="O1115" s="198"/>
      <c r="P1115" s="198"/>
      <c r="Q1115" s="169"/>
      <c r="R1115" s="169"/>
      <c r="S1115" s="169"/>
      <c r="T1115" s="169"/>
      <c r="U1115" s="170"/>
    </row>
    <row r="1116" spans="1:21" ht="20.100000000000001" customHeight="1">
      <c r="A1116" s="201" t="s">
        <v>2608</v>
      </c>
      <c r="B1116" s="183">
        <v>852669051554</v>
      </c>
      <c r="C1116" s="179" t="s">
        <v>2543</v>
      </c>
      <c r="D1116" s="215" t="s">
        <v>2605</v>
      </c>
      <c r="E1116" s="321">
        <v>6</v>
      </c>
      <c r="F1116" s="319">
        <v>17.95</v>
      </c>
      <c r="G1116" s="198" t="s">
        <v>8444</v>
      </c>
      <c r="H1116" s="201">
        <v>0</v>
      </c>
      <c r="I1116" s="200">
        <v>41602</v>
      </c>
      <c r="J1116" s="319">
        <f t="shared" si="18"/>
        <v>4.2574999999999985</v>
      </c>
      <c r="K1116" s="198"/>
      <c r="L1116" s="198"/>
      <c r="M1116" s="198" t="s">
        <v>2395</v>
      </c>
      <c r="N1116" s="198"/>
      <c r="O1116" s="198"/>
      <c r="P1116" s="198"/>
      <c r="Q1116" s="169"/>
      <c r="R1116" s="169"/>
      <c r="S1116" s="169"/>
      <c r="T1116" s="169"/>
      <c r="U1116" s="170"/>
    </row>
    <row r="1117" spans="1:21" ht="20.100000000000001" customHeight="1">
      <c r="A1117" s="201" t="s">
        <v>2609</v>
      </c>
      <c r="B1117" s="183">
        <v>852669051585</v>
      </c>
      <c r="C1117" s="179" t="s">
        <v>2544</v>
      </c>
      <c r="D1117" s="215" t="s">
        <v>2605</v>
      </c>
      <c r="E1117" s="198"/>
      <c r="F1117" s="319">
        <v>28.99</v>
      </c>
      <c r="G1117" s="198" t="s">
        <v>8444</v>
      </c>
      <c r="H1117" s="201">
        <v>0</v>
      </c>
      <c r="I1117" s="200">
        <v>41602</v>
      </c>
      <c r="J1117" s="319">
        <f t="shared" si="18"/>
        <v>19.641499999999997</v>
      </c>
      <c r="K1117" s="198"/>
      <c r="L1117" s="198"/>
      <c r="M1117" s="198" t="s">
        <v>2395</v>
      </c>
      <c r="N1117" s="198"/>
      <c r="O1117" s="198"/>
      <c r="P1117" s="198"/>
      <c r="Q1117" s="169"/>
      <c r="R1117" s="169"/>
      <c r="S1117" s="169"/>
      <c r="T1117" s="169"/>
      <c r="U1117" s="170"/>
    </row>
    <row r="1118" spans="1:21" ht="20.100000000000001" customHeight="1">
      <c r="A1118" s="201">
        <v>20191</v>
      </c>
      <c r="B1118" s="183"/>
      <c r="C1118" s="179" t="s">
        <v>2545</v>
      </c>
      <c r="D1118" s="215" t="s">
        <v>5573</v>
      </c>
      <c r="E1118" s="198"/>
      <c r="F1118" s="319" t="s">
        <v>17578</v>
      </c>
      <c r="G1118" s="198" t="s">
        <v>8444</v>
      </c>
      <c r="H1118" s="201">
        <v>0</v>
      </c>
      <c r="I1118" s="200">
        <v>41666</v>
      </c>
      <c r="J1118" s="319" t="e">
        <f t="shared" si="18"/>
        <v>#VALUE!</v>
      </c>
      <c r="K1118" s="198"/>
      <c r="L1118" s="198"/>
      <c r="M1118" s="198" t="s">
        <v>2395</v>
      </c>
      <c r="N1118" s="198"/>
      <c r="O1118" s="198"/>
      <c r="P1118" s="198"/>
      <c r="Q1118" s="169"/>
      <c r="R1118" s="169"/>
      <c r="S1118" s="169"/>
      <c r="T1118" s="169"/>
      <c r="U1118" s="170"/>
    </row>
    <row r="1119" spans="1:21" ht="20.100000000000001" customHeight="1">
      <c r="A1119" s="201" t="s">
        <v>2611</v>
      </c>
      <c r="B1119" s="183">
        <v>852669051592</v>
      </c>
      <c r="C1119" s="179" t="s">
        <v>2546</v>
      </c>
      <c r="D1119" s="215" t="s">
        <v>2610</v>
      </c>
      <c r="E1119" s="198"/>
      <c r="F1119" s="319">
        <v>25.99</v>
      </c>
      <c r="G1119" s="198" t="s">
        <v>8444</v>
      </c>
      <c r="H1119" s="201">
        <v>0</v>
      </c>
      <c r="I1119" s="200">
        <v>41602</v>
      </c>
      <c r="J1119" s="319">
        <f t="shared" si="18"/>
        <v>17.091499999999996</v>
      </c>
      <c r="K1119" s="198"/>
      <c r="L1119" s="198"/>
      <c r="M1119" s="198" t="s">
        <v>2395</v>
      </c>
      <c r="N1119" s="198"/>
      <c r="O1119" s="198"/>
      <c r="P1119" s="198"/>
      <c r="Q1119" s="169"/>
      <c r="R1119" s="169"/>
      <c r="S1119" s="169"/>
      <c r="T1119" s="169"/>
      <c r="U1119" s="170"/>
    </row>
    <row r="1120" spans="1:21" ht="20.100000000000001" customHeight="1">
      <c r="A1120" s="201" t="s">
        <v>2612</v>
      </c>
      <c r="B1120" s="183">
        <v>852669051615</v>
      </c>
      <c r="C1120" s="179" t="s">
        <v>2547</v>
      </c>
      <c r="D1120" s="215" t="s">
        <v>2610</v>
      </c>
      <c r="E1120" s="198"/>
      <c r="F1120" s="319">
        <v>25.99</v>
      </c>
      <c r="G1120" s="198" t="s">
        <v>8444</v>
      </c>
      <c r="H1120" s="201">
        <v>0</v>
      </c>
      <c r="I1120" s="200">
        <v>41602</v>
      </c>
      <c r="J1120" s="319">
        <f t="shared" si="18"/>
        <v>17.091499999999996</v>
      </c>
      <c r="K1120" s="198"/>
      <c r="L1120" s="198"/>
      <c r="M1120" s="198" t="s">
        <v>2395</v>
      </c>
      <c r="N1120" s="198"/>
      <c r="O1120" s="198"/>
      <c r="P1120" s="198"/>
      <c r="Q1120" s="169"/>
      <c r="R1120" s="169"/>
      <c r="S1120" s="169"/>
      <c r="T1120" s="169"/>
      <c r="U1120" s="170"/>
    </row>
    <row r="1121" spans="1:21" ht="20.100000000000001" customHeight="1">
      <c r="A1121" s="201" t="s">
        <v>2613</v>
      </c>
      <c r="B1121" s="183">
        <v>852669051622</v>
      </c>
      <c r="C1121" s="179" t="s">
        <v>2548</v>
      </c>
      <c r="D1121" s="215" t="s">
        <v>2610</v>
      </c>
      <c r="E1121" s="198"/>
      <c r="F1121" s="319">
        <v>25.99</v>
      </c>
      <c r="G1121" s="198" t="s">
        <v>8444</v>
      </c>
      <c r="H1121" s="201">
        <v>0</v>
      </c>
      <c r="I1121" s="200">
        <v>41602</v>
      </c>
      <c r="J1121" s="319">
        <f t="shared" si="18"/>
        <v>17.091499999999996</v>
      </c>
      <c r="K1121" s="198"/>
      <c r="L1121" s="198"/>
      <c r="M1121" s="198" t="s">
        <v>2395</v>
      </c>
      <c r="N1121" s="198"/>
      <c r="O1121" s="198"/>
      <c r="P1121" s="198"/>
      <c r="Q1121" s="169"/>
      <c r="R1121" s="169"/>
      <c r="S1121" s="169"/>
      <c r="T1121" s="169"/>
      <c r="U1121" s="170"/>
    </row>
    <row r="1122" spans="1:21" ht="20.100000000000001" customHeight="1">
      <c r="A1122" s="201">
        <v>20099</v>
      </c>
      <c r="B1122" s="183"/>
      <c r="C1122" s="179" t="s">
        <v>2549</v>
      </c>
      <c r="D1122" s="215" t="s">
        <v>2614</v>
      </c>
      <c r="E1122" s="198"/>
      <c r="F1122" s="319" t="s">
        <v>17578</v>
      </c>
      <c r="G1122" s="198" t="s">
        <v>8444</v>
      </c>
      <c r="H1122" s="201">
        <v>0</v>
      </c>
      <c r="I1122" s="200">
        <v>41602</v>
      </c>
      <c r="J1122" s="319" t="e">
        <f t="shared" si="18"/>
        <v>#VALUE!</v>
      </c>
      <c r="K1122" s="198"/>
      <c r="L1122" s="198"/>
      <c r="M1122" s="198" t="s">
        <v>2395</v>
      </c>
      <c r="N1122" s="198"/>
      <c r="O1122" s="198"/>
      <c r="P1122" s="198"/>
      <c r="Q1122" s="169"/>
      <c r="R1122" s="169"/>
      <c r="S1122" s="169"/>
      <c r="T1122" s="169"/>
      <c r="U1122" s="170"/>
    </row>
    <row r="1123" spans="1:21" ht="20.100000000000001" customHeight="1">
      <c r="A1123" s="201" t="s">
        <v>2615</v>
      </c>
      <c r="B1123" s="183">
        <v>852669051646</v>
      </c>
      <c r="C1123" s="179" t="s">
        <v>2550</v>
      </c>
      <c r="D1123" s="215" t="s">
        <v>2614</v>
      </c>
      <c r="E1123" s="198"/>
      <c r="F1123" s="319">
        <v>31.99</v>
      </c>
      <c r="G1123" s="198" t="s">
        <v>8444</v>
      </c>
      <c r="H1123" s="201">
        <v>0</v>
      </c>
      <c r="I1123" s="200">
        <v>41602</v>
      </c>
      <c r="J1123" s="319">
        <f t="shared" si="18"/>
        <v>22.191499999999998</v>
      </c>
      <c r="K1123" s="198"/>
      <c r="L1123" s="198"/>
      <c r="M1123" s="198" t="s">
        <v>2395</v>
      </c>
      <c r="N1123" s="198"/>
      <c r="O1123" s="198"/>
      <c r="P1123" s="198"/>
      <c r="Q1123" s="169"/>
      <c r="R1123" s="169"/>
      <c r="S1123" s="169"/>
      <c r="T1123" s="169"/>
      <c r="U1123" s="170"/>
    </row>
    <row r="1124" spans="1:21" ht="20.100000000000001" customHeight="1">
      <c r="A1124" s="201" t="s">
        <v>2616</v>
      </c>
      <c r="B1124" s="183">
        <v>852669051677</v>
      </c>
      <c r="C1124" s="179" t="s">
        <v>2551</v>
      </c>
      <c r="D1124" s="215" t="s">
        <v>2614</v>
      </c>
      <c r="E1124" s="198"/>
      <c r="F1124" s="319">
        <v>31.99</v>
      </c>
      <c r="G1124" s="198" t="s">
        <v>8444</v>
      </c>
      <c r="H1124" s="201">
        <v>0</v>
      </c>
      <c r="I1124" s="200">
        <v>41602</v>
      </c>
      <c r="J1124" s="319">
        <f t="shared" si="18"/>
        <v>22.191499999999998</v>
      </c>
      <c r="K1124" s="198"/>
      <c r="L1124" s="198"/>
      <c r="M1124" s="198" t="s">
        <v>2395</v>
      </c>
      <c r="N1124" s="198"/>
      <c r="O1124" s="198"/>
      <c r="P1124" s="198"/>
      <c r="Q1124" s="169"/>
      <c r="R1124" s="169"/>
      <c r="S1124" s="169"/>
      <c r="T1124" s="169"/>
      <c r="U1124" s="170"/>
    </row>
    <row r="1125" spans="1:21" ht="20.100000000000001" customHeight="1">
      <c r="A1125" s="201" t="s">
        <v>2617</v>
      </c>
      <c r="B1125" s="183">
        <v>852669051691</v>
      </c>
      <c r="C1125" s="179" t="s">
        <v>2552</v>
      </c>
      <c r="D1125" s="215" t="s">
        <v>2614</v>
      </c>
      <c r="E1125" s="198"/>
      <c r="F1125" s="319">
        <v>31.99</v>
      </c>
      <c r="G1125" s="198" t="s">
        <v>8444</v>
      </c>
      <c r="H1125" s="201">
        <v>0</v>
      </c>
      <c r="I1125" s="200">
        <v>41602</v>
      </c>
      <c r="J1125" s="319">
        <f t="shared" si="18"/>
        <v>22.191499999999998</v>
      </c>
      <c r="K1125" s="198"/>
      <c r="L1125" s="198"/>
      <c r="M1125" s="198" t="s">
        <v>2395</v>
      </c>
      <c r="N1125" s="198"/>
      <c r="O1125" s="198"/>
      <c r="P1125" s="198"/>
      <c r="Q1125" s="169"/>
      <c r="R1125" s="169"/>
      <c r="S1125" s="169"/>
      <c r="T1125" s="169"/>
      <c r="U1125" s="170"/>
    </row>
    <row r="1126" spans="1:21" ht="20.100000000000001" customHeight="1">
      <c r="A1126" s="201" t="s">
        <v>2618</v>
      </c>
      <c r="B1126" s="183">
        <v>852669051707</v>
      </c>
      <c r="C1126" s="179" t="s">
        <v>2553</v>
      </c>
      <c r="D1126" s="215" t="s">
        <v>2614</v>
      </c>
      <c r="E1126" s="198"/>
      <c r="F1126" s="319">
        <v>31.99</v>
      </c>
      <c r="G1126" s="198" t="s">
        <v>8444</v>
      </c>
      <c r="H1126" s="201">
        <v>0</v>
      </c>
      <c r="I1126" s="200">
        <v>41602</v>
      </c>
      <c r="J1126" s="319">
        <f t="shared" si="18"/>
        <v>22.191499999999998</v>
      </c>
      <c r="K1126" s="198"/>
      <c r="L1126" s="198"/>
      <c r="M1126" s="198" t="s">
        <v>2395</v>
      </c>
      <c r="N1126" s="198"/>
      <c r="O1126" s="198"/>
      <c r="P1126" s="198"/>
      <c r="Q1126" s="169"/>
      <c r="R1126" s="169"/>
      <c r="S1126" s="169"/>
      <c r="T1126" s="169"/>
      <c r="U1126" s="170"/>
    </row>
    <row r="1127" spans="1:21" ht="20.100000000000001" customHeight="1">
      <c r="A1127" s="201">
        <v>20100</v>
      </c>
      <c r="B1127" s="183"/>
      <c r="C1127" s="179" t="s">
        <v>2554</v>
      </c>
      <c r="D1127" s="215" t="s">
        <v>2619</v>
      </c>
      <c r="E1127" s="198"/>
      <c r="F1127" s="319" t="s">
        <v>17578</v>
      </c>
      <c r="G1127" s="198" t="s">
        <v>8444</v>
      </c>
      <c r="H1127" s="201">
        <v>0</v>
      </c>
      <c r="I1127" s="200">
        <v>41602</v>
      </c>
      <c r="J1127" s="319" t="e">
        <f t="shared" si="18"/>
        <v>#VALUE!</v>
      </c>
      <c r="K1127" s="198"/>
      <c r="L1127" s="198"/>
      <c r="M1127" s="198" t="s">
        <v>2395</v>
      </c>
      <c r="N1127" s="198"/>
      <c r="O1127" s="198"/>
      <c r="P1127" s="198"/>
      <c r="Q1127" s="169"/>
      <c r="R1127" s="169"/>
      <c r="S1127" s="169"/>
      <c r="T1127" s="169"/>
      <c r="U1127" s="170"/>
    </row>
    <row r="1128" spans="1:21" ht="20.100000000000001" customHeight="1">
      <c r="A1128" s="201" t="s">
        <v>2620</v>
      </c>
      <c r="B1128" s="183">
        <v>852669051714</v>
      </c>
      <c r="C1128" s="179" t="s">
        <v>2555</v>
      </c>
      <c r="D1128" s="215" t="s">
        <v>2619</v>
      </c>
      <c r="E1128" s="198"/>
      <c r="F1128" s="319">
        <v>36.99</v>
      </c>
      <c r="G1128" s="198" t="s">
        <v>8444</v>
      </c>
      <c r="H1128" s="201">
        <v>0</v>
      </c>
      <c r="I1128" s="200">
        <v>41602</v>
      </c>
      <c r="J1128" s="319">
        <f t="shared" si="18"/>
        <v>26.441500000000001</v>
      </c>
      <c r="K1128" s="198"/>
      <c r="L1128" s="198"/>
      <c r="M1128" s="198" t="s">
        <v>2395</v>
      </c>
      <c r="N1128" s="198"/>
      <c r="O1128" s="198"/>
      <c r="P1128" s="198"/>
      <c r="Q1128" s="169"/>
      <c r="R1128" s="169"/>
      <c r="S1128" s="169"/>
      <c r="T1128" s="169"/>
      <c r="U1128" s="170"/>
    </row>
    <row r="1129" spans="1:21" ht="20.100000000000001" customHeight="1">
      <c r="A1129" s="201">
        <v>20101</v>
      </c>
      <c r="B1129" s="183">
        <v>852669051707</v>
      </c>
      <c r="C1129" s="179" t="s">
        <v>2556</v>
      </c>
      <c r="D1129" s="215" t="s">
        <v>2621</v>
      </c>
      <c r="E1129" s="198"/>
      <c r="F1129" s="319" t="s">
        <v>17578</v>
      </c>
      <c r="G1129" s="198" t="s">
        <v>8444</v>
      </c>
      <c r="H1129" s="201">
        <v>0</v>
      </c>
      <c r="I1129" s="200">
        <v>41602</v>
      </c>
      <c r="J1129" s="319" t="e">
        <f t="shared" si="18"/>
        <v>#VALUE!</v>
      </c>
      <c r="K1129" s="198"/>
      <c r="L1129" s="198"/>
      <c r="M1129" s="198" t="s">
        <v>2395</v>
      </c>
      <c r="N1129" s="198"/>
      <c r="O1129" s="198"/>
      <c r="P1129" s="198"/>
      <c r="Q1129" s="169"/>
      <c r="R1129" s="169"/>
      <c r="S1129" s="169"/>
      <c r="T1129" s="169"/>
      <c r="U1129" s="170"/>
    </row>
    <row r="1130" spans="1:21" ht="20.100000000000001" customHeight="1">
      <c r="A1130" s="201" t="s">
        <v>2622</v>
      </c>
      <c r="B1130" s="183">
        <v>852669051721</v>
      </c>
      <c r="C1130" s="179" t="s">
        <v>2557</v>
      </c>
      <c r="D1130" s="215" t="s">
        <v>2621</v>
      </c>
      <c r="E1130" s="324">
        <v>3</v>
      </c>
      <c r="F1130" s="319">
        <v>17.95</v>
      </c>
      <c r="G1130" s="198" t="s">
        <v>8444</v>
      </c>
      <c r="H1130" s="199">
        <v>12</v>
      </c>
      <c r="I1130" s="200">
        <v>41602</v>
      </c>
      <c r="J1130" s="319">
        <f t="shared" si="18"/>
        <v>7.2574999999999985</v>
      </c>
      <c r="K1130" s="198"/>
      <c r="L1130" s="198"/>
      <c r="M1130" s="198" t="s">
        <v>2395</v>
      </c>
      <c r="N1130" s="198"/>
      <c r="O1130" s="198"/>
      <c r="P1130" s="198"/>
      <c r="Q1130" s="169"/>
      <c r="R1130" s="169"/>
      <c r="S1130" s="169"/>
      <c r="T1130" s="169"/>
      <c r="U1130" s="170"/>
    </row>
    <row r="1131" spans="1:21" ht="20.100000000000001" customHeight="1">
      <c r="A1131" s="202" t="s">
        <v>2623</v>
      </c>
      <c r="B1131" s="183">
        <v>852669051738</v>
      </c>
      <c r="C1131" s="179" t="s">
        <v>2558</v>
      </c>
      <c r="D1131" s="215" t="s">
        <v>2621</v>
      </c>
      <c r="E1131" s="324">
        <v>3</v>
      </c>
      <c r="F1131" s="319">
        <v>17.95</v>
      </c>
      <c r="G1131" s="198" t="s">
        <v>8444</v>
      </c>
      <c r="H1131" s="199">
        <v>64</v>
      </c>
      <c r="I1131" s="200">
        <v>41602</v>
      </c>
      <c r="J1131" s="319">
        <f t="shared" si="18"/>
        <v>7.2574999999999985</v>
      </c>
      <c r="K1131" s="198"/>
      <c r="L1131" s="198"/>
      <c r="M1131" s="198" t="s">
        <v>2395</v>
      </c>
      <c r="N1131" s="198"/>
      <c r="O1131" s="198"/>
      <c r="P1131" s="198"/>
      <c r="Q1131" s="169"/>
      <c r="R1131" s="169"/>
      <c r="S1131" s="169"/>
      <c r="T1131" s="169"/>
      <c r="U1131" s="170"/>
    </row>
    <row r="1132" spans="1:21" ht="20.100000000000001" customHeight="1">
      <c r="A1132" s="201">
        <v>20102</v>
      </c>
      <c r="B1132" s="183">
        <v>852669051738</v>
      </c>
      <c r="C1132" s="179" t="s">
        <v>2559</v>
      </c>
      <c r="D1132" s="215" t="s">
        <v>2624</v>
      </c>
      <c r="E1132" s="198"/>
      <c r="F1132" s="319" t="s">
        <v>17578</v>
      </c>
      <c r="G1132" s="198" t="s">
        <v>8444</v>
      </c>
      <c r="H1132" s="201">
        <v>0</v>
      </c>
      <c r="I1132" s="200">
        <v>41602</v>
      </c>
      <c r="J1132" s="319" t="e">
        <f t="shared" si="18"/>
        <v>#VALUE!</v>
      </c>
      <c r="K1132" s="198"/>
      <c r="L1132" s="198"/>
      <c r="M1132" s="198" t="s">
        <v>2395</v>
      </c>
      <c r="N1132" s="198"/>
      <c r="O1132" s="198"/>
      <c r="P1132" s="198"/>
      <c r="Q1132" s="169"/>
      <c r="R1132" s="169"/>
      <c r="S1132" s="169"/>
      <c r="T1132" s="169"/>
      <c r="U1132" s="170"/>
    </row>
    <row r="1133" spans="1:21" ht="20.100000000000001" customHeight="1">
      <c r="A1133" s="201" t="s">
        <v>2625</v>
      </c>
      <c r="B1133" s="183">
        <v>852669051745</v>
      </c>
      <c r="C1133" s="179" t="s">
        <v>2560</v>
      </c>
      <c r="D1133" s="215" t="s">
        <v>2624</v>
      </c>
      <c r="E1133" s="321">
        <v>3</v>
      </c>
      <c r="F1133" s="319">
        <v>17.95</v>
      </c>
      <c r="G1133" s="198" t="s">
        <v>8444</v>
      </c>
      <c r="H1133" s="201">
        <v>0</v>
      </c>
      <c r="I1133" s="200">
        <v>41602</v>
      </c>
      <c r="J1133" s="319">
        <f t="shared" si="18"/>
        <v>7.2574999999999985</v>
      </c>
      <c r="K1133" s="198"/>
      <c r="L1133" s="198"/>
      <c r="M1133" s="198" t="s">
        <v>2395</v>
      </c>
      <c r="N1133" s="198"/>
      <c r="O1133" s="198"/>
      <c r="P1133" s="198"/>
      <c r="Q1133" s="169"/>
      <c r="R1133" s="169"/>
      <c r="S1133" s="169"/>
      <c r="T1133" s="169"/>
      <c r="U1133" s="170"/>
    </row>
    <row r="1134" spans="1:21" ht="20.100000000000001" customHeight="1">
      <c r="A1134" s="201" t="s">
        <v>2626</v>
      </c>
      <c r="B1134" s="183">
        <v>852669051752</v>
      </c>
      <c r="C1134" s="179" t="s">
        <v>2561</v>
      </c>
      <c r="D1134" s="215" t="s">
        <v>2624</v>
      </c>
      <c r="E1134" s="321">
        <v>3</v>
      </c>
      <c r="F1134" s="319">
        <v>17.95</v>
      </c>
      <c r="G1134" s="198" t="s">
        <v>8444</v>
      </c>
      <c r="H1134" s="201">
        <v>0</v>
      </c>
      <c r="I1134" s="200">
        <v>41602</v>
      </c>
      <c r="J1134" s="319">
        <f t="shared" si="18"/>
        <v>7.2574999999999985</v>
      </c>
      <c r="K1134" s="198"/>
      <c r="L1134" s="198"/>
      <c r="M1134" s="198" t="s">
        <v>2395</v>
      </c>
      <c r="N1134" s="198"/>
      <c r="O1134" s="198"/>
      <c r="P1134" s="198"/>
      <c r="Q1134" s="169"/>
      <c r="R1134" s="169"/>
      <c r="S1134" s="169"/>
      <c r="T1134" s="169"/>
      <c r="U1134" s="170"/>
    </row>
    <row r="1135" spans="1:21" ht="20.100000000000001" customHeight="1">
      <c r="A1135" s="201" t="s">
        <v>2627</v>
      </c>
      <c r="B1135" s="183">
        <v>852669051769</v>
      </c>
      <c r="C1135" s="179" t="s">
        <v>2562</v>
      </c>
      <c r="D1135" s="215" t="s">
        <v>2624</v>
      </c>
      <c r="E1135" s="324">
        <v>2.5</v>
      </c>
      <c r="F1135" s="319">
        <v>17.95</v>
      </c>
      <c r="G1135" s="198" t="s">
        <v>8444</v>
      </c>
      <c r="H1135" s="199">
        <v>12</v>
      </c>
      <c r="I1135" s="200">
        <v>41602</v>
      </c>
      <c r="J1135" s="319">
        <f t="shared" si="18"/>
        <v>7.7574999999999985</v>
      </c>
      <c r="K1135" s="198"/>
      <c r="L1135" s="198"/>
      <c r="M1135" s="198" t="s">
        <v>2395</v>
      </c>
      <c r="N1135" s="198"/>
      <c r="O1135" s="198"/>
      <c r="P1135" s="198"/>
      <c r="Q1135" s="169"/>
      <c r="R1135" s="169"/>
      <c r="S1135" s="169"/>
      <c r="T1135" s="169"/>
      <c r="U1135" s="170"/>
    </row>
    <row r="1136" spans="1:21" ht="20.100000000000001" customHeight="1">
      <c r="A1136" s="201" t="s">
        <v>2628</v>
      </c>
      <c r="B1136" s="183">
        <v>852669051776</v>
      </c>
      <c r="C1136" s="179" t="s">
        <v>2563</v>
      </c>
      <c r="D1136" s="215" t="s">
        <v>2624</v>
      </c>
      <c r="E1136" s="324">
        <v>2.5</v>
      </c>
      <c r="F1136" s="319">
        <v>17.95</v>
      </c>
      <c r="G1136" s="198" t="s">
        <v>8444</v>
      </c>
      <c r="H1136" s="199">
        <v>2</v>
      </c>
      <c r="I1136" s="200">
        <v>41602</v>
      </c>
      <c r="J1136" s="319">
        <f t="shared" si="18"/>
        <v>7.7574999999999985</v>
      </c>
      <c r="K1136" s="198"/>
      <c r="L1136" s="198"/>
      <c r="M1136" s="198" t="s">
        <v>2395</v>
      </c>
      <c r="N1136" s="198"/>
      <c r="O1136" s="198"/>
      <c r="P1136" s="198"/>
      <c r="Q1136" s="169"/>
      <c r="R1136" s="169"/>
      <c r="S1136" s="169"/>
      <c r="T1136" s="169"/>
      <c r="U1136" s="170"/>
    </row>
    <row r="1137" spans="1:21" ht="20.100000000000001" customHeight="1">
      <c r="A1137" s="201">
        <v>20103</v>
      </c>
      <c r="B1137" s="183">
        <v>852669051783</v>
      </c>
      <c r="C1137" s="179" t="s">
        <v>2564</v>
      </c>
      <c r="D1137" s="215" t="s">
        <v>2629</v>
      </c>
      <c r="E1137" s="198"/>
      <c r="F1137" s="319" t="s">
        <v>17578</v>
      </c>
      <c r="G1137" s="198" t="s">
        <v>8444</v>
      </c>
      <c r="H1137" s="201">
        <v>0</v>
      </c>
      <c r="I1137" s="200">
        <v>41602</v>
      </c>
      <c r="J1137" s="319" t="e">
        <f t="shared" si="18"/>
        <v>#VALUE!</v>
      </c>
      <c r="K1137" s="198"/>
      <c r="L1137" s="198"/>
      <c r="M1137" s="198" t="s">
        <v>2395</v>
      </c>
      <c r="N1137" s="198"/>
      <c r="O1137" s="198"/>
      <c r="P1137" s="198"/>
      <c r="Q1137" s="169"/>
      <c r="R1137" s="169"/>
      <c r="S1137" s="169"/>
      <c r="T1137" s="169"/>
      <c r="U1137" s="170"/>
    </row>
    <row r="1138" spans="1:21" ht="20.100000000000001" customHeight="1">
      <c r="A1138" s="201" t="s">
        <v>2630</v>
      </c>
      <c r="B1138" s="183">
        <v>852669051783</v>
      </c>
      <c r="C1138" s="179" t="s">
        <v>2565</v>
      </c>
      <c r="D1138" s="215" t="s">
        <v>2629</v>
      </c>
      <c r="E1138" s="198"/>
      <c r="F1138" s="319">
        <v>21.99</v>
      </c>
      <c r="G1138" s="198" t="s">
        <v>8444</v>
      </c>
      <c r="H1138" s="201">
        <v>0</v>
      </c>
      <c r="I1138" s="200">
        <v>41602</v>
      </c>
      <c r="J1138" s="319">
        <f t="shared" si="18"/>
        <v>13.691499999999998</v>
      </c>
      <c r="K1138" s="198"/>
      <c r="L1138" s="198"/>
      <c r="M1138" s="198" t="s">
        <v>2395</v>
      </c>
      <c r="N1138" s="198"/>
      <c r="O1138" s="198"/>
      <c r="P1138" s="198"/>
      <c r="Q1138" s="169"/>
      <c r="R1138" s="169"/>
      <c r="S1138" s="169"/>
      <c r="T1138" s="169"/>
      <c r="U1138" s="170"/>
    </row>
    <row r="1139" spans="1:21" ht="20.100000000000001" customHeight="1">
      <c r="A1139" s="201" t="s">
        <v>2631</v>
      </c>
      <c r="B1139" s="183">
        <v>852669051790</v>
      </c>
      <c r="C1139" s="179" t="s">
        <v>2566</v>
      </c>
      <c r="D1139" s="215" t="s">
        <v>2629</v>
      </c>
      <c r="E1139" s="198"/>
      <c r="F1139" s="319">
        <v>21.99</v>
      </c>
      <c r="G1139" s="198" t="s">
        <v>8444</v>
      </c>
      <c r="H1139" s="201">
        <v>0</v>
      </c>
      <c r="I1139" s="200">
        <v>41602</v>
      </c>
      <c r="J1139" s="319">
        <f t="shared" si="18"/>
        <v>13.691499999999998</v>
      </c>
      <c r="K1139" s="198"/>
      <c r="L1139" s="198"/>
      <c r="M1139" s="198" t="s">
        <v>2395</v>
      </c>
      <c r="N1139" s="198"/>
      <c r="O1139" s="198"/>
      <c r="P1139" s="198"/>
      <c r="Q1139" s="169"/>
      <c r="R1139" s="169"/>
      <c r="S1139" s="169"/>
      <c r="T1139" s="169"/>
      <c r="U1139" s="170"/>
    </row>
    <row r="1140" spans="1:21" ht="20.100000000000001" customHeight="1">
      <c r="A1140" s="201" t="s">
        <v>2632</v>
      </c>
      <c r="B1140" s="183">
        <v>852669051806</v>
      </c>
      <c r="C1140" s="179" t="s">
        <v>2567</v>
      </c>
      <c r="D1140" s="215" t="s">
        <v>2629</v>
      </c>
      <c r="E1140" s="324">
        <v>2.5</v>
      </c>
      <c r="F1140" s="319">
        <v>29.058823529411764</v>
      </c>
      <c r="G1140" s="198" t="s">
        <v>8444</v>
      </c>
      <c r="H1140" s="199">
        <v>42</v>
      </c>
      <c r="I1140" s="200">
        <v>41602</v>
      </c>
      <c r="J1140" s="319">
        <f t="shared" si="18"/>
        <v>17.2</v>
      </c>
      <c r="K1140" s="198">
        <v>19.989999999999998</v>
      </c>
      <c r="L1140" s="198"/>
      <c r="M1140" s="198" t="s">
        <v>2395</v>
      </c>
      <c r="N1140" s="198"/>
      <c r="O1140" s="198"/>
      <c r="P1140" s="198"/>
      <c r="Q1140" s="169"/>
      <c r="R1140" s="169"/>
      <c r="S1140" s="169"/>
      <c r="T1140" s="169"/>
      <c r="U1140" s="170"/>
    </row>
    <row r="1141" spans="1:21" ht="20.100000000000001" customHeight="1">
      <c r="A1141" s="201" t="s">
        <v>2633</v>
      </c>
      <c r="B1141" s="183">
        <v>852669051813</v>
      </c>
      <c r="C1141" s="179" t="s">
        <v>2568</v>
      </c>
      <c r="D1141" s="215" t="s">
        <v>2629</v>
      </c>
      <c r="E1141" s="321">
        <v>11</v>
      </c>
      <c r="F1141" s="319">
        <v>29.058823529411764</v>
      </c>
      <c r="G1141" s="198" t="s">
        <v>8444</v>
      </c>
      <c r="H1141" s="201">
        <v>0</v>
      </c>
      <c r="I1141" s="200">
        <v>41602</v>
      </c>
      <c r="J1141" s="319">
        <f t="shared" si="18"/>
        <v>8.6999999999999993</v>
      </c>
      <c r="K1141" s="198">
        <v>19.989999999999998</v>
      </c>
      <c r="L1141" s="198"/>
      <c r="M1141" s="198" t="s">
        <v>2395</v>
      </c>
      <c r="N1141" s="198"/>
      <c r="O1141" s="198"/>
      <c r="P1141" s="198"/>
      <c r="Q1141" s="169"/>
      <c r="R1141" s="169"/>
      <c r="S1141" s="169"/>
      <c r="T1141" s="169"/>
      <c r="U1141" s="170"/>
    </row>
    <row r="1142" spans="1:21" ht="20.100000000000001" customHeight="1">
      <c r="A1142" s="201" t="s">
        <v>2634</v>
      </c>
      <c r="B1142" s="183">
        <v>852669051820</v>
      </c>
      <c r="C1142" s="179" t="s">
        <v>2569</v>
      </c>
      <c r="D1142" s="215" t="s">
        <v>2629</v>
      </c>
      <c r="E1142" s="198"/>
      <c r="F1142" s="319">
        <v>21.99</v>
      </c>
      <c r="G1142" s="198" t="s">
        <v>8444</v>
      </c>
      <c r="H1142" s="201">
        <v>0</v>
      </c>
      <c r="I1142" s="200">
        <v>41602</v>
      </c>
      <c r="J1142" s="319">
        <f t="shared" si="18"/>
        <v>13.691499999999998</v>
      </c>
      <c r="K1142" s="198"/>
      <c r="L1142" s="198"/>
      <c r="M1142" s="198" t="s">
        <v>2395</v>
      </c>
      <c r="N1142" s="198"/>
      <c r="O1142" s="198"/>
      <c r="P1142" s="198"/>
      <c r="Q1142" s="169"/>
      <c r="R1142" s="169"/>
      <c r="S1142" s="169"/>
      <c r="T1142" s="169"/>
      <c r="U1142" s="170"/>
    </row>
    <row r="1143" spans="1:21" ht="20.100000000000001" customHeight="1">
      <c r="A1143" s="201" t="s">
        <v>2635</v>
      </c>
      <c r="B1143" s="183">
        <v>852669051837</v>
      </c>
      <c r="C1143" s="179" t="s">
        <v>2570</v>
      </c>
      <c r="D1143" s="215" t="s">
        <v>2629</v>
      </c>
      <c r="E1143" s="198"/>
      <c r="F1143" s="319">
        <v>21.99</v>
      </c>
      <c r="G1143" s="198" t="s">
        <v>8444</v>
      </c>
      <c r="H1143" s="201">
        <v>0</v>
      </c>
      <c r="I1143" s="200">
        <v>41602</v>
      </c>
      <c r="J1143" s="319">
        <f t="shared" si="18"/>
        <v>13.691499999999998</v>
      </c>
      <c r="K1143" s="198"/>
      <c r="L1143" s="198"/>
      <c r="M1143" s="198" t="s">
        <v>2395</v>
      </c>
      <c r="N1143" s="198"/>
      <c r="O1143" s="198"/>
      <c r="P1143" s="198"/>
      <c r="Q1143" s="169"/>
      <c r="R1143" s="169"/>
      <c r="S1143" s="169"/>
      <c r="T1143" s="169"/>
      <c r="U1143" s="170"/>
    </row>
    <row r="1144" spans="1:21" ht="20.100000000000001" customHeight="1">
      <c r="A1144" s="201" t="s">
        <v>2636</v>
      </c>
      <c r="B1144" s="183">
        <v>852669051844</v>
      </c>
      <c r="C1144" s="179" t="s">
        <v>2571</v>
      </c>
      <c r="D1144" s="215" t="s">
        <v>2629</v>
      </c>
      <c r="E1144" s="198"/>
      <c r="F1144" s="319">
        <v>21.99</v>
      </c>
      <c r="G1144" s="198" t="s">
        <v>8444</v>
      </c>
      <c r="H1144" s="201">
        <v>0</v>
      </c>
      <c r="I1144" s="200">
        <v>41602</v>
      </c>
      <c r="J1144" s="319">
        <f t="shared" si="18"/>
        <v>13.691499999999998</v>
      </c>
      <c r="K1144" s="198"/>
      <c r="L1144" s="198"/>
      <c r="M1144" s="198" t="s">
        <v>2395</v>
      </c>
      <c r="N1144" s="198"/>
      <c r="O1144" s="198"/>
      <c r="P1144" s="198"/>
      <c r="Q1144" s="169"/>
      <c r="R1144" s="169"/>
      <c r="S1144" s="169"/>
      <c r="T1144" s="169"/>
      <c r="U1144" s="170"/>
    </row>
    <row r="1145" spans="1:21" ht="20.100000000000001" customHeight="1">
      <c r="A1145" s="201" t="s">
        <v>2637</v>
      </c>
      <c r="B1145" s="183">
        <v>852669051851</v>
      </c>
      <c r="C1145" s="179" t="s">
        <v>2572</v>
      </c>
      <c r="D1145" s="215" t="s">
        <v>2629</v>
      </c>
      <c r="E1145" s="324">
        <v>2.5</v>
      </c>
      <c r="F1145" s="319">
        <v>29.058823529411764</v>
      </c>
      <c r="G1145" s="198" t="s">
        <v>8444</v>
      </c>
      <c r="H1145" s="199">
        <v>14</v>
      </c>
      <c r="I1145" s="200">
        <v>41602</v>
      </c>
      <c r="J1145" s="319">
        <f t="shared" si="18"/>
        <v>17.2</v>
      </c>
      <c r="K1145" s="198">
        <v>15.95</v>
      </c>
      <c r="L1145" s="198"/>
      <c r="M1145" s="198" t="s">
        <v>2395</v>
      </c>
      <c r="N1145" s="198"/>
      <c r="O1145" s="198"/>
      <c r="P1145" s="198"/>
      <c r="Q1145" s="169"/>
      <c r="R1145" s="169"/>
      <c r="S1145" s="169"/>
      <c r="T1145" s="169"/>
      <c r="U1145" s="170"/>
    </row>
    <row r="1146" spans="1:21" ht="20.100000000000001" customHeight="1">
      <c r="A1146" s="201" t="s">
        <v>2638</v>
      </c>
      <c r="B1146" s="183">
        <v>852669052193</v>
      </c>
      <c r="C1146" s="179" t="s">
        <v>2573</v>
      </c>
      <c r="D1146" s="215" t="s">
        <v>2629</v>
      </c>
      <c r="E1146" s="198"/>
      <c r="F1146" s="319">
        <v>21.99</v>
      </c>
      <c r="G1146" s="198" t="s">
        <v>8444</v>
      </c>
      <c r="H1146" s="201">
        <v>0</v>
      </c>
      <c r="I1146" s="200">
        <v>41602</v>
      </c>
      <c r="J1146" s="319">
        <f t="shared" si="18"/>
        <v>13.691499999999998</v>
      </c>
      <c r="K1146" s="198"/>
      <c r="L1146" s="198"/>
      <c r="M1146" s="198" t="s">
        <v>2395</v>
      </c>
      <c r="N1146" s="198"/>
      <c r="O1146" s="198"/>
      <c r="P1146" s="198"/>
      <c r="Q1146" s="169"/>
      <c r="R1146" s="169"/>
      <c r="S1146" s="169"/>
      <c r="T1146" s="169"/>
      <c r="U1146" s="170"/>
    </row>
    <row r="1147" spans="1:21" ht="20.100000000000001" customHeight="1">
      <c r="A1147" s="201" t="s">
        <v>2639</v>
      </c>
      <c r="B1147" s="183">
        <v>852669052209</v>
      </c>
      <c r="C1147" s="179" t="s">
        <v>2574</v>
      </c>
      <c r="D1147" s="215" t="s">
        <v>2629</v>
      </c>
      <c r="E1147" s="324">
        <v>2.5</v>
      </c>
      <c r="F1147" s="319">
        <v>29.058823529411764</v>
      </c>
      <c r="G1147" s="198" t="s">
        <v>8444</v>
      </c>
      <c r="H1147" s="199">
        <v>31</v>
      </c>
      <c r="I1147" s="200">
        <v>41602</v>
      </c>
      <c r="J1147" s="319">
        <f t="shared" si="18"/>
        <v>17.2</v>
      </c>
      <c r="K1147" s="198">
        <v>19.989999999999998</v>
      </c>
      <c r="L1147" s="198"/>
      <c r="M1147" s="198" t="s">
        <v>2395</v>
      </c>
      <c r="N1147" s="198"/>
      <c r="O1147" s="198"/>
      <c r="P1147" s="198"/>
      <c r="Q1147" s="169"/>
      <c r="R1147" s="169"/>
      <c r="S1147" s="169"/>
      <c r="T1147" s="169"/>
      <c r="U1147" s="170"/>
    </row>
    <row r="1148" spans="1:21" ht="20.100000000000001" customHeight="1">
      <c r="A1148" s="201" t="s">
        <v>2641</v>
      </c>
      <c r="B1148" s="183">
        <v>852669052223</v>
      </c>
      <c r="C1148" s="196" t="s">
        <v>2575</v>
      </c>
      <c r="D1148" s="215" t="s">
        <v>2640</v>
      </c>
      <c r="E1148" s="321">
        <v>3.5</v>
      </c>
      <c r="F1148" s="319">
        <v>14.352941176470589</v>
      </c>
      <c r="G1148" s="198" t="s">
        <v>8444</v>
      </c>
      <c r="H1148" s="201">
        <v>0</v>
      </c>
      <c r="I1148" s="200">
        <v>41602</v>
      </c>
      <c r="J1148" s="319">
        <f t="shared" si="18"/>
        <v>3.6999999999999993</v>
      </c>
      <c r="K1148" s="198">
        <v>10.99</v>
      </c>
      <c r="L1148" s="198"/>
      <c r="M1148" s="198" t="s">
        <v>2395</v>
      </c>
      <c r="N1148" s="198"/>
      <c r="O1148" s="198"/>
      <c r="P1148" s="198"/>
      <c r="Q1148" s="169"/>
      <c r="R1148" s="169"/>
      <c r="S1148" s="169"/>
      <c r="T1148" s="169"/>
      <c r="U1148" s="170"/>
    </row>
    <row r="1149" spans="1:21" ht="20.100000000000001" customHeight="1">
      <c r="A1149" s="201" t="s">
        <v>2641</v>
      </c>
      <c r="B1149" s="183">
        <v>852669052223</v>
      </c>
      <c r="C1149" s="196" t="s">
        <v>2575</v>
      </c>
      <c r="D1149" s="215" t="s">
        <v>2640</v>
      </c>
      <c r="E1149" s="321">
        <v>3.5</v>
      </c>
      <c r="F1149" s="319">
        <v>14.352941176470589</v>
      </c>
      <c r="G1149" s="198" t="s">
        <v>8444</v>
      </c>
      <c r="H1149" s="201">
        <v>0</v>
      </c>
      <c r="I1149" s="200">
        <v>41602</v>
      </c>
      <c r="J1149" s="319">
        <f t="shared" si="18"/>
        <v>3.6999999999999993</v>
      </c>
      <c r="K1149" s="198">
        <v>10.99</v>
      </c>
      <c r="L1149" s="198"/>
      <c r="M1149" s="198" t="s">
        <v>2395</v>
      </c>
      <c r="N1149" s="198"/>
      <c r="O1149" s="198"/>
      <c r="P1149" s="198"/>
      <c r="Q1149" s="169"/>
      <c r="R1149" s="169"/>
      <c r="S1149" s="169"/>
      <c r="T1149" s="169"/>
      <c r="U1149" s="170"/>
    </row>
    <row r="1150" spans="1:21" ht="20.100000000000001" customHeight="1">
      <c r="A1150" s="201" t="s">
        <v>2642</v>
      </c>
      <c r="B1150" s="183">
        <v>852669052230</v>
      </c>
      <c r="C1150" s="196" t="s">
        <v>17378</v>
      </c>
      <c r="D1150" s="198" t="s">
        <v>17380</v>
      </c>
      <c r="E1150" s="321">
        <v>3</v>
      </c>
      <c r="F1150" s="319">
        <v>13.89</v>
      </c>
      <c r="G1150" s="198" t="s">
        <v>8444</v>
      </c>
      <c r="H1150" s="198">
        <v>0</v>
      </c>
      <c r="I1150" s="200">
        <v>41602</v>
      </c>
      <c r="J1150" s="319">
        <f t="shared" si="18"/>
        <v>3.8064999999999998</v>
      </c>
      <c r="K1150" s="198">
        <v>9.4117647058823533</v>
      </c>
      <c r="L1150" s="198" t="s">
        <v>731</v>
      </c>
      <c r="M1150" s="198" t="s">
        <v>2395</v>
      </c>
      <c r="N1150" s="198"/>
      <c r="O1150" s="198"/>
      <c r="P1150" s="198"/>
      <c r="Q1150" s="169"/>
      <c r="R1150" s="169"/>
      <c r="S1150" s="169"/>
      <c r="T1150" s="169"/>
      <c r="U1150" s="170"/>
    </row>
    <row r="1151" spans="1:21" ht="20.25" customHeight="1">
      <c r="A1151" s="201" t="s">
        <v>2642</v>
      </c>
      <c r="B1151" s="183">
        <v>852669052230</v>
      </c>
      <c r="C1151" s="196" t="s">
        <v>17378</v>
      </c>
      <c r="D1151" s="198" t="s">
        <v>17380</v>
      </c>
      <c r="E1151" s="321">
        <v>3</v>
      </c>
      <c r="F1151" s="319">
        <v>13.89</v>
      </c>
      <c r="G1151" s="198" t="s">
        <v>8444</v>
      </c>
      <c r="H1151" s="198">
        <v>0</v>
      </c>
      <c r="I1151" s="200">
        <v>41602</v>
      </c>
      <c r="J1151" s="319">
        <f t="shared" si="18"/>
        <v>3.8064999999999998</v>
      </c>
      <c r="K1151" s="198">
        <v>9.4117647058823533</v>
      </c>
      <c r="L1151" s="198" t="s">
        <v>731</v>
      </c>
      <c r="M1151" s="198" t="s">
        <v>2395</v>
      </c>
      <c r="N1151" s="198"/>
      <c r="O1151" s="198"/>
      <c r="P1151" s="198"/>
      <c r="Q1151" s="169"/>
      <c r="R1151" s="169"/>
      <c r="S1151" s="169"/>
      <c r="T1151" s="169"/>
      <c r="U1151" s="170"/>
    </row>
    <row r="1152" spans="1:21" ht="20.25" customHeight="1">
      <c r="A1152" s="201" t="s">
        <v>17379</v>
      </c>
      <c r="B1152" s="183">
        <v>683615837317</v>
      </c>
      <c r="C1152" s="183" t="s">
        <v>17379</v>
      </c>
      <c r="D1152" s="198" t="s">
        <v>17380</v>
      </c>
      <c r="E1152" s="321"/>
      <c r="F1152" s="319" t="s">
        <v>17578</v>
      </c>
      <c r="G1152" s="198"/>
      <c r="H1152" s="198">
        <v>13</v>
      </c>
      <c r="I1152" s="200"/>
      <c r="J1152" s="319" t="e">
        <f t="shared" si="18"/>
        <v>#VALUE!</v>
      </c>
      <c r="K1152" s="198"/>
      <c r="L1152" s="198" t="s">
        <v>731</v>
      </c>
      <c r="M1152" s="198" t="s">
        <v>2395</v>
      </c>
      <c r="N1152" s="198"/>
      <c r="O1152" s="198"/>
      <c r="P1152" s="198"/>
      <c r="Q1152" s="169"/>
      <c r="R1152" s="169"/>
      <c r="S1152" s="169"/>
      <c r="T1152" s="169"/>
      <c r="U1152" s="170"/>
    </row>
    <row r="1153" spans="1:21" ht="20.100000000000001" customHeight="1">
      <c r="A1153" s="201">
        <v>20106</v>
      </c>
      <c r="B1153" s="183">
        <v>852669052230</v>
      </c>
      <c r="C1153" s="179" t="s">
        <v>2577</v>
      </c>
      <c r="D1153" s="215" t="s">
        <v>2643</v>
      </c>
      <c r="E1153" s="198"/>
      <c r="F1153" s="319" t="s">
        <v>17578</v>
      </c>
      <c r="G1153" s="198" t="s">
        <v>8444</v>
      </c>
      <c r="H1153" s="201">
        <v>0</v>
      </c>
      <c r="I1153" s="200">
        <v>41602</v>
      </c>
      <c r="J1153" s="319" t="e">
        <f t="shared" si="18"/>
        <v>#VALUE!</v>
      </c>
      <c r="K1153" s="198"/>
      <c r="L1153" s="198"/>
      <c r="M1153" s="198" t="s">
        <v>2395</v>
      </c>
      <c r="N1153" s="198"/>
      <c r="O1153" s="198"/>
      <c r="P1153" s="198"/>
      <c r="Q1153" s="169"/>
      <c r="R1153" s="169"/>
      <c r="S1153" s="169"/>
      <c r="T1153" s="169"/>
      <c r="U1153" s="170"/>
    </row>
    <row r="1154" spans="1:21" ht="20.100000000000001" customHeight="1">
      <c r="A1154" s="202" t="s">
        <v>2644</v>
      </c>
      <c r="B1154" s="183">
        <v>852669052247</v>
      </c>
      <c r="C1154" s="179" t="s">
        <v>2578</v>
      </c>
      <c r="D1154" s="215" t="s">
        <v>2643</v>
      </c>
      <c r="E1154" s="321">
        <v>5</v>
      </c>
      <c r="F1154" s="319">
        <v>17.95</v>
      </c>
      <c r="G1154" s="198" t="s">
        <v>8444</v>
      </c>
      <c r="H1154" s="201">
        <v>0</v>
      </c>
      <c r="I1154" s="200">
        <v>41602</v>
      </c>
      <c r="J1154" s="319">
        <f t="shared" si="18"/>
        <v>5.2574999999999985</v>
      </c>
      <c r="K1154" s="198"/>
      <c r="L1154" s="198"/>
      <c r="M1154" s="198" t="s">
        <v>2395</v>
      </c>
      <c r="N1154" s="198"/>
      <c r="O1154" s="198"/>
      <c r="P1154" s="198"/>
      <c r="Q1154" s="169"/>
      <c r="R1154" s="169"/>
      <c r="S1154" s="169"/>
      <c r="T1154" s="169"/>
      <c r="U1154" s="170"/>
    </row>
    <row r="1155" spans="1:21" ht="20.100000000000001" customHeight="1">
      <c r="A1155" s="202" t="s">
        <v>2645</v>
      </c>
      <c r="B1155" s="183">
        <v>852669052254</v>
      </c>
      <c r="C1155" s="179" t="s">
        <v>2579</v>
      </c>
      <c r="D1155" s="215" t="s">
        <v>2643</v>
      </c>
      <c r="E1155" s="321">
        <v>5</v>
      </c>
      <c r="F1155" s="319">
        <v>17.95</v>
      </c>
      <c r="G1155" s="198" t="s">
        <v>8444</v>
      </c>
      <c r="H1155" s="201">
        <v>0</v>
      </c>
      <c r="I1155" s="200">
        <v>41602</v>
      </c>
      <c r="J1155" s="319">
        <f t="shared" si="18"/>
        <v>5.2574999999999985</v>
      </c>
      <c r="K1155" s="198"/>
      <c r="L1155" s="198"/>
      <c r="M1155" s="198" t="s">
        <v>2395</v>
      </c>
      <c r="N1155" s="198"/>
      <c r="O1155" s="198"/>
      <c r="P1155" s="198"/>
      <c r="Q1155" s="169"/>
      <c r="R1155" s="169"/>
      <c r="S1155" s="169"/>
      <c r="T1155" s="169"/>
      <c r="U1155" s="170"/>
    </row>
    <row r="1156" spans="1:21" ht="20.100000000000001" customHeight="1">
      <c r="A1156" s="202" t="s">
        <v>2646</v>
      </c>
      <c r="B1156" s="183">
        <v>852669052261</v>
      </c>
      <c r="C1156" s="179" t="s">
        <v>2580</v>
      </c>
      <c r="D1156" s="215" t="s">
        <v>2643</v>
      </c>
      <c r="E1156" s="321">
        <v>5</v>
      </c>
      <c r="F1156" s="319">
        <v>17.95</v>
      </c>
      <c r="G1156" s="198" t="s">
        <v>8444</v>
      </c>
      <c r="H1156" s="201">
        <v>0</v>
      </c>
      <c r="I1156" s="200">
        <v>41602</v>
      </c>
      <c r="J1156" s="319">
        <f t="shared" si="18"/>
        <v>5.2574999999999985</v>
      </c>
      <c r="K1156" s="198"/>
      <c r="L1156" s="198"/>
      <c r="M1156" s="198" t="s">
        <v>2395</v>
      </c>
      <c r="N1156" s="198"/>
      <c r="O1156" s="198"/>
      <c r="P1156" s="198"/>
      <c r="Q1156" s="169"/>
      <c r="R1156" s="169"/>
      <c r="S1156" s="169"/>
      <c r="T1156" s="169"/>
      <c r="U1156" s="170"/>
    </row>
    <row r="1157" spans="1:21" ht="20.100000000000001" customHeight="1">
      <c r="A1157" s="202" t="s">
        <v>2647</v>
      </c>
      <c r="B1157" s="183">
        <v>852669052278</v>
      </c>
      <c r="C1157" s="179" t="s">
        <v>2581</v>
      </c>
      <c r="D1157" s="215" t="s">
        <v>2643</v>
      </c>
      <c r="E1157" s="321">
        <v>5</v>
      </c>
      <c r="F1157" s="319">
        <v>17.95</v>
      </c>
      <c r="G1157" s="198" t="s">
        <v>8444</v>
      </c>
      <c r="H1157" s="201">
        <v>0</v>
      </c>
      <c r="I1157" s="200">
        <v>41602</v>
      </c>
      <c r="J1157" s="319">
        <f t="shared" si="18"/>
        <v>5.2574999999999985</v>
      </c>
      <c r="K1157" s="198"/>
      <c r="L1157" s="198"/>
      <c r="M1157" s="198" t="s">
        <v>2395</v>
      </c>
      <c r="N1157" s="198"/>
      <c r="O1157" s="198"/>
      <c r="P1157" s="198"/>
      <c r="Q1157" s="169"/>
      <c r="R1157" s="169"/>
      <c r="S1157" s="169"/>
      <c r="T1157" s="169"/>
      <c r="U1157" s="170"/>
    </row>
    <row r="1158" spans="1:21" ht="20.100000000000001" customHeight="1">
      <c r="A1158" s="202" t="s">
        <v>2648</v>
      </c>
      <c r="B1158" s="183">
        <v>852669052285</v>
      </c>
      <c r="C1158" s="179" t="s">
        <v>2582</v>
      </c>
      <c r="D1158" s="215" t="s">
        <v>2643</v>
      </c>
      <c r="E1158" s="321">
        <v>5</v>
      </c>
      <c r="F1158" s="319">
        <v>17.95</v>
      </c>
      <c r="G1158" s="198" t="s">
        <v>8444</v>
      </c>
      <c r="H1158" s="201">
        <v>0</v>
      </c>
      <c r="I1158" s="200">
        <v>41602</v>
      </c>
      <c r="J1158" s="319">
        <f t="shared" si="18"/>
        <v>5.2574999999999985</v>
      </c>
      <c r="K1158" s="198"/>
      <c r="L1158" s="198"/>
      <c r="M1158" s="198" t="s">
        <v>2395</v>
      </c>
      <c r="N1158" s="198"/>
      <c r="O1158" s="198"/>
      <c r="P1158" s="198"/>
      <c r="Q1158" s="169"/>
      <c r="R1158" s="169"/>
      <c r="S1158" s="169"/>
      <c r="T1158" s="169"/>
      <c r="U1158" s="170"/>
    </row>
    <row r="1159" spans="1:21" ht="20.100000000000001" customHeight="1">
      <c r="A1159" s="202" t="s">
        <v>2649</v>
      </c>
      <c r="B1159" s="183">
        <v>852669052292</v>
      </c>
      <c r="C1159" s="179" t="s">
        <v>2583</v>
      </c>
      <c r="D1159" s="215" t="s">
        <v>2643</v>
      </c>
      <c r="E1159" s="321">
        <v>5</v>
      </c>
      <c r="F1159" s="319">
        <v>17.95</v>
      </c>
      <c r="G1159" s="198" t="s">
        <v>8444</v>
      </c>
      <c r="H1159" s="201">
        <v>0</v>
      </c>
      <c r="I1159" s="200">
        <v>41602</v>
      </c>
      <c r="J1159" s="319">
        <f t="shared" si="18"/>
        <v>5.2574999999999985</v>
      </c>
      <c r="K1159" s="198"/>
      <c r="L1159" s="198"/>
      <c r="M1159" s="198" t="s">
        <v>2395</v>
      </c>
      <c r="N1159" s="198"/>
      <c r="O1159" s="198"/>
      <c r="P1159" s="198"/>
      <c r="Q1159" s="169"/>
      <c r="R1159" s="169"/>
      <c r="S1159" s="169"/>
      <c r="T1159" s="169"/>
      <c r="U1159" s="170"/>
    </row>
    <row r="1160" spans="1:21" ht="20.100000000000001" customHeight="1">
      <c r="A1160" s="202" t="s">
        <v>2650</v>
      </c>
      <c r="B1160" s="183">
        <v>852669052308</v>
      </c>
      <c r="C1160" s="179" t="s">
        <v>2584</v>
      </c>
      <c r="D1160" s="215" t="s">
        <v>2643</v>
      </c>
      <c r="E1160" s="324">
        <v>5</v>
      </c>
      <c r="F1160" s="319">
        <v>17.95</v>
      </c>
      <c r="G1160" s="198" t="s">
        <v>8444</v>
      </c>
      <c r="H1160" s="199">
        <v>12</v>
      </c>
      <c r="I1160" s="200">
        <v>41602</v>
      </c>
      <c r="J1160" s="319">
        <f t="shared" si="18"/>
        <v>5.2574999999999985</v>
      </c>
      <c r="K1160" s="198"/>
      <c r="L1160" s="198"/>
      <c r="M1160" s="198" t="s">
        <v>2395</v>
      </c>
      <c r="N1160" s="198"/>
      <c r="O1160" s="198"/>
      <c r="P1160" s="198"/>
      <c r="Q1160" s="169"/>
      <c r="R1160" s="169"/>
      <c r="S1160" s="169"/>
      <c r="T1160" s="169"/>
      <c r="U1160" s="170"/>
    </row>
    <row r="1161" spans="1:21" ht="20.100000000000001" customHeight="1">
      <c r="A1161" s="202" t="s">
        <v>2651</v>
      </c>
      <c r="B1161" s="183">
        <v>852669052315</v>
      </c>
      <c r="C1161" s="179" t="s">
        <v>2585</v>
      </c>
      <c r="D1161" s="215" t="s">
        <v>2643</v>
      </c>
      <c r="E1161" s="321">
        <v>5</v>
      </c>
      <c r="F1161" s="319">
        <v>17.95</v>
      </c>
      <c r="G1161" s="198" t="s">
        <v>8444</v>
      </c>
      <c r="H1161" s="201">
        <v>0</v>
      </c>
      <c r="I1161" s="200">
        <v>41602</v>
      </c>
      <c r="J1161" s="319">
        <f t="shared" si="18"/>
        <v>5.2574999999999985</v>
      </c>
      <c r="K1161" s="198"/>
      <c r="L1161" s="198"/>
      <c r="M1161" s="198" t="s">
        <v>2395</v>
      </c>
      <c r="N1161" s="198"/>
      <c r="O1161" s="198"/>
      <c r="P1161" s="198"/>
      <c r="Q1161" s="169"/>
      <c r="R1161" s="169"/>
      <c r="S1161" s="169"/>
      <c r="T1161" s="169"/>
      <c r="U1161" s="170"/>
    </row>
    <row r="1162" spans="1:21" ht="20.100000000000001" customHeight="1">
      <c r="A1162" s="202" t="s">
        <v>2652</v>
      </c>
      <c r="B1162" s="183">
        <v>852669052322</v>
      </c>
      <c r="C1162" s="179" t="s">
        <v>2586</v>
      </c>
      <c r="D1162" s="215" t="s">
        <v>2643</v>
      </c>
      <c r="E1162" s="321">
        <v>5</v>
      </c>
      <c r="F1162" s="319">
        <v>17.95</v>
      </c>
      <c r="G1162" s="198" t="s">
        <v>8444</v>
      </c>
      <c r="H1162" s="201">
        <v>0</v>
      </c>
      <c r="I1162" s="200">
        <v>41602</v>
      </c>
      <c r="J1162" s="319">
        <f t="shared" si="18"/>
        <v>5.2574999999999985</v>
      </c>
      <c r="K1162" s="198"/>
      <c r="L1162" s="198"/>
      <c r="M1162" s="198" t="s">
        <v>2395</v>
      </c>
      <c r="N1162" s="198"/>
      <c r="O1162" s="198"/>
      <c r="P1162" s="198"/>
      <c r="Q1162" s="169"/>
      <c r="R1162" s="169"/>
      <c r="S1162" s="169"/>
      <c r="T1162" s="169"/>
      <c r="U1162" s="170"/>
    </row>
    <row r="1163" spans="1:21" ht="20.100000000000001" customHeight="1">
      <c r="A1163" s="201">
        <v>20107</v>
      </c>
      <c r="B1163" s="183"/>
      <c r="C1163" s="179" t="s">
        <v>2587</v>
      </c>
      <c r="D1163" s="215" t="s">
        <v>2653</v>
      </c>
      <c r="E1163" s="198"/>
      <c r="F1163" s="319" t="s">
        <v>17578</v>
      </c>
      <c r="G1163" s="198" t="s">
        <v>8444</v>
      </c>
      <c r="H1163" s="201">
        <v>0</v>
      </c>
      <c r="I1163" s="200">
        <v>41602</v>
      </c>
      <c r="J1163" s="319" t="e">
        <f t="shared" si="18"/>
        <v>#VALUE!</v>
      </c>
      <c r="K1163" s="198"/>
      <c r="L1163" s="198"/>
      <c r="M1163" s="198" t="s">
        <v>2395</v>
      </c>
      <c r="N1163" s="198"/>
      <c r="O1163" s="198"/>
      <c r="P1163" s="198"/>
      <c r="Q1163" s="169"/>
      <c r="R1163" s="169"/>
      <c r="S1163" s="169"/>
      <c r="T1163" s="169"/>
      <c r="U1163" s="170"/>
    </row>
    <row r="1164" spans="1:21" ht="20.100000000000001" customHeight="1">
      <c r="A1164" s="201" t="s">
        <v>2654</v>
      </c>
      <c r="B1164" s="183">
        <v>852669052339</v>
      </c>
      <c r="C1164" s="179" t="s">
        <v>2588</v>
      </c>
      <c r="D1164" s="215" t="s">
        <v>2653</v>
      </c>
      <c r="E1164" s="321">
        <v>14</v>
      </c>
      <c r="F1164" s="319">
        <v>32.588235294117652</v>
      </c>
      <c r="G1164" s="198" t="s">
        <v>8444</v>
      </c>
      <c r="H1164" s="201">
        <v>0</v>
      </c>
      <c r="I1164" s="200">
        <v>41602</v>
      </c>
      <c r="J1164" s="319">
        <f t="shared" ref="J1164:J1227" si="19">F1164*0.85-5-E1164</f>
        <v>8.7000000000000028</v>
      </c>
      <c r="K1164" s="198">
        <v>15.95</v>
      </c>
      <c r="L1164" s="198"/>
      <c r="M1164" s="198" t="s">
        <v>2395</v>
      </c>
      <c r="N1164" s="198"/>
      <c r="O1164" s="198"/>
      <c r="P1164" s="198"/>
      <c r="Q1164" s="169"/>
      <c r="R1164" s="169"/>
      <c r="S1164" s="169"/>
      <c r="T1164" s="169"/>
      <c r="U1164" s="170"/>
    </row>
    <row r="1165" spans="1:21" ht="20.100000000000001" customHeight="1">
      <c r="A1165" s="201" t="s">
        <v>2655</v>
      </c>
      <c r="B1165" s="183">
        <v>852669052346</v>
      </c>
      <c r="C1165" s="179" t="s">
        <v>2589</v>
      </c>
      <c r="D1165" s="215" t="s">
        <v>2653</v>
      </c>
      <c r="E1165" s="321">
        <v>14</v>
      </c>
      <c r="F1165" s="319">
        <v>32.588235294117652</v>
      </c>
      <c r="G1165" s="198" t="s">
        <v>8444</v>
      </c>
      <c r="H1165" s="201">
        <v>0</v>
      </c>
      <c r="I1165" s="200">
        <v>41602</v>
      </c>
      <c r="J1165" s="319">
        <f t="shared" si="19"/>
        <v>8.7000000000000028</v>
      </c>
      <c r="K1165" s="198">
        <v>15.95</v>
      </c>
      <c r="L1165" s="198"/>
      <c r="M1165" s="198" t="s">
        <v>2395</v>
      </c>
      <c r="N1165" s="198"/>
      <c r="O1165" s="198"/>
      <c r="P1165" s="198"/>
      <c r="Q1165" s="169"/>
      <c r="R1165" s="169"/>
      <c r="S1165" s="169"/>
      <c r="T1165" s="169"/>
      <c r="U1165" s="170"/>
    </row>
    <row r="1166" spans="1:21" ht="20.100000000000001" customHeight="1">
      <c r="A1166" s="201" t="s">
        <v>2656</v>
      </c>
      <c r="B1166" s="183">
        <v>852669052353</v>
      </c>
      <c r="C1166" s="179" t="s">
        <v>2590</v>
      </c>
      <c r="D1166" s="215" t="s">
        <v>2653</v>
      </c>
      <c r="E1166" s="321">
        <v>14</v>
      </c>
      <c r="F1166" s="319">
        <v>32.588235294117652</v>
      </c>
      <c r="G1166" s="198" t="s">
        <v>8444</v>
      </c>
      <c r="H1166" s="201">
        <v>0</v>
      </c>
      <c r="I1166" s="200">
        <v>41602</v>
      </c>
      <c r="J1166" s="319">
        <f t="shared" si="19"/>
        <v>8.7000000000000028</v>
      </c>
      <c r="K1166" s="198">
        <v>15.95</v>
      </c>
      <c r="L1166" s="198"/>
      <c r="M1166" s="198" t="s">
        <v>2395</v>
      </c>
      <c r="N1166" s="198"/>
      <c r="O1166" s="198"/>
      <c r="P1166" s="198"/>
      <c r="Q1166" s="169"/>
      <c r="R1166" s="169"/>
      <c r="S1166" s="169"/>
      <c r="T1166" s="169"/>
      <c r="U1166" s="170"/>
    </row>
    <row r="1167" spans="1:21" ht="20.100000000000001" customHeight="1">
      <c r="A1167" s="201" t="s">
        <v>2657</v>
      </c>
      <c r="B1167" s="183">
        <v>852669052384</v>
      </c>
      <c r="C1167" s="179" t="s">
        <v>2591</v>
      </c>
      <c r="D1167" s="215" t="s">
        <v>2653</v>
      </c>
      <c r="E1167" s="321">
        <v>14</v>
      </c>
      <c r="F1167" s="319">
        <v>32.588235294117652</v>
      </c>
      <c r="G1167" s="198" t="s">
        <v>8444</v>
      </c>
      <c r="H1167" s="201">
        <v>0</v>
      </c>
      <c r="I1167" s="200">
        <v>41602</v>
      </c>
      <c r="J1167" s="319">
        <f t="shared" si="19"/>
        <v>8.7000000000000028</v>
      </c>
      <c r="K1167" s="198">
        <v>15.95</v>
      </c>
      <c r="L1167" s="198"/>
      <c r="M1167" s="198" t="s">
        <v>2395</v>
      </c>
      <c r="N1167" s="198"/>
      <c r="O1167" s="198"/>
      <c r="P1167" s="198"/>
      <c r="Q1167" s="169"/>
      <c r="R1167" s="169"/>
      <c r="S1167" s="169"/>
      <c r="T1167" s="169"/>
      <c r="U1167" s="170"/>
    </row>
    <row r="1168" spans="1:21" ht="20.100000000000001" customHeight="1">
      <c r="A1168" s="201" t="s">
        <v>2658</v>
      </c>
      <c r="B1168" s="183">
        <v>852669052391</v>
      </c>
      <c r="C1168" s="179" t="s">
        <v>2592</v>
      </c>
      <c r="D1168" s="215" t="s">
        <v>2653</v>
      </c>
      <c r="E1168" s="321">
        <v>14</v>
      </c>
      <c r="F1168" s="319">
        <v>32.588235294117652</v>
      </c>
      <c r="G1168" s="198" t="s">
        <v>8444</v>
      </c>
      <c r="H1168" s="201">
        <v>0</v>
      </c>
      <c r="I1168" s="200">
        <v>41602</v>
      </c>
      <c r="J1168" s="319">
        <f t="shared" si="19"/>
        <v>8.7000000000000028</v>
      </c>
      <c r="K1168" s="198">
        <v>15.95</v>
      </c>
      <c r="L1168" s="198"/>
      <c r="M1168" s="198" t="s">
        <v>2395</v>
      </c>
      <c r="N1168" s="198"/>
      <c r="O1168" s="198"/>
      <c r="P1168" s="198"/>
      <c r="Q1168" s="169"/>
      <c r="R1168" s="169"/>
      <c r="S1168" s="169"/>
      <c r="T1168" s="169"/>
      <c r="U1168" s="170"/>
    </row>
    <row r="1169" spans="1:37" ht="20.100000000000001" customHeight="1">
      <c r="A1169" s="201" t="s">
        <v>2659</v>
      </c>
      <c r="B1169" s="183">
        <v>852669052414</v>
      </c>
      <c r="C1169" s="179" t="s">
        <v>2593</v>
      </c>
      <c r="D1169" s="215" t="s">
        <v>2653</v>
      </c>
      <c r="E1169" s="321">
        <v>14</v>
      </c>
      <c r="F1169" s="319">
        <v>32.588235294117652</v>
      </c>
      <c r="G1169" s="198" t="s">
        <v>8444</v>
      </c>
      <c r="H1169" s="201">
        <v>0</v>
      </c>
      <c r="I1169" s="200">
        <v>41602</v>
      </c>
      <c r="J1169" s="319">
        <f t="shared" si="19"/>
        <v>8.7000000000000028</v>
      </c>
      <c r="K1169" s="198">
        <v>15.95</v>
      </c>
      <c r="L1169" s="198"/>
      <c r="M1169" s="198" t="s">
        <v>2395</v>
      </c>
      <c r="N1169" s="198"/>
      <c r="O1169" s="198"/>
      <c r="P1169" s="198"/>
      <c r="Q1169" s="169"/>
      <c r="R1169" s="169"/>
      <c r="S1169" s="169"/>
      <c r="T1169" s="169"/>
      <c r="U1169" s="170"/>
    </row>
    <row r="1170" spans="1:37" ht="20.100000000000001" customHeight="1">
      <c r="A1170" s="201">
        <v>20108</v>
      </c>
      <c r="B1170" s="183"/>
      <c r="C1170" s="179" t="s">
        <v>2594</v>
      </c>
      <c r="D1170" s="215" t="s">
        <v>2660</v>
      </c>
      <c r="E1170" s="198"/>
      <c r="F1170" s="319" t="s">
        <v>17578</v>
      </c>
      <c r="G1170" s="198" t="s">
        <v>8444</v>
      </c>
      <c r="H1170" s="201">
        <v>0</v>
      </c>
      <c r="I1170" s="200">
        <v>41602</v>
      </c>
      <c r="J1170" s="319" t="e">
        <f t="shared" si="19"/>
        <v>#VALUE!</v>
      </c>
      <c r="K1170" s="198"/>
      <c r="L1170" s="198"/>
      <c r="M1170" s="198" t="s">
        <v>2395</v>
      </c>
      <c r="N1170" s="198"/>
      <c r="O1170" s="198"/>
      <c r="P1170" s="198"/>
      <c r="Q1170" s="169"/>
      <c r="R1170" s="169"/>
      <c r="S1170" s="169"/>
      <c r="T1170" s="169"/>
      <c r="U1170" s="170"/>
    </row>
    <row r="1171" spans="1:37" ht="20.100000000000001" customHeight="1">
      <c r="A1171" s="201" t="s">
        <v>2661</v>
      </c>
      <c r="B1171" s="183">
        <v>852669052421</v>
      </c>
      <c r="C1171" s="179" t="s">
        <v>2595</v>
      </c>
      <c r="D1171" s="215" t="s">
        <v>2662</v>
      </c>
      <c r="E1171" s="198"/>
      <c r="F1171" s="319">
        <v>17.990000000000002</v>
      </c>
      <c r="G1171" s="198" t="s">
        <v>8444</v>
      </c>
      <c r="H1171" s="201">
        <v>0</v>
      </c>
      <c r="I1171" s="200">
        <v>41602</v>
      </c>
      <c r="J1171" s="319">
        <f t="shared" si="19"/>
        <v>10.291500000000001</v>
      </c>
      <c r="K1171" s="198"/>
      <c r="L1171" s="198"/>
      <c r="M1171" s="198" t="s">
        <v>2395</v>
      </c>
      <c r="N1171" s="198"/>
      <c r="O1171" s="198"/>
      <c r="P1171" s="198"/>
      <c r="Q1171" s="169"/>
      <c r="R1171" s="169"/>
      <c r="S1171" s="169"/>
      <c r="T1171" s="169"/>
      <c r="U1171" s="170"/>
    </row>
    <row r="1172" spans="1:37" ht="20.100000000000001" customHeight="1">
      <c r="A1172" s="201" t="s">
        <v>2663</v>
      </c>
      <c r="B1172" s="183">
        <v>852669052438</v>
      </c>
      <c r="C1172" s="179" t="s">
        <v>2596</v>
      </c>
      <c r="D1172" s="215" t="s">
        <v>2664</v>
      </c>
      <c r="E1172" s="198"/>
      <c r="F1172" s="319">
        <v>17.990000000000002</v>
      </c>
      <c r="G1172" s="198" t="s">
        <v>8444</v>
      </c>
      <c r="H1172" s="201">
        <v>0</v>
      </c>
      <c r="I1172" s="200">
        <v>41602</v>
      </c>
      <c r="J1172" s="319">
        <f t="shared" si="19"/>
        <v>10.291500000000001</v>
      </c>
      <c r="K1172" s="198"/>
      <c r="L1172" s="198"/>
      <c r="M1172" s="198" t="s">
        <v>2395</v>
      </c>
      <c r="N1172" s="198"/>
      <c r="O1172" s="198"/>
      <c r="P1172" s="198"/>
      <c r="Q1172" s="169"/>
      <c r="R1172" s="169"/>
      <c r="S1172" s="169"/>
      <c r="T1172" s="169"/>
      <c r="U1172" s="170"/>
    </row>
    <row r="1173" spans="1:37" ht="20.100000000000001" customHeight="1">
      <c r="A1173" s="201" t="s">
        <v>2759</v>
      </c>
      <c r="B1173" s="183">
        <v>852669051394</v>
      </c>
      <c r="C1173" s="179" t="s">
        <v>2668</v>
      </c>
      <c r="D1173" s="215" t="s">
        <v>2758</v>
      </c>
      <c r="E1173" s="198"/>
      <c r="F1173" s="319">
        <v>12</v>
      </c>
      <c r="G1173" s="198" t="s">
        <v>8444</v>
      </c>
      <c r="H1173" s="201">
        <v>0</v>
      </c>
      <c r="I1173" s="200">
        <v>41632</v>
      </c>
      <c r="J1173" s="319">
        <f t="shared" si="19"/>
        <v>5.1999999999999993</v>
      </c>
      <c r="K1173" s="198"/>
      <c r="L1173" s="198"/>
      <c r="M1173" s="198" t="s">
        <v>2395</v>
      </c>
      <c r="N1173" s="198"/>
      <c r="O1173" s="198"/>
      <c r="P1173" s="198"/>
      <c r="Q1173" s="169"/>
      <c r="R1173" s="169"/>
      <c r="S1173" s="169"/>
      <c r="T1173" s="169"/>
      <c r="U1173" s="170"/>
    </row>
    <row r="1174" spans="1:37" ht="20.100000000000001" customHeight="1">
      <c r="A1174" s="201" t="s">
        <v>2759</v>
      </c>
      <c r="B1174" s="183">
        <v>852669051394</v>
      </c>
      <c r="C1174" s="179" t="s">
        <v>2668</v>
      </c>
      <c r="D1174" s="215" t="s">
        <v>2758</v>
      </c>
      <c r="E1174" s="198"/>
      <c r="F1174" s="319">
        <v>12</v>
      </c>
      <c r="G1174" s="198" t="s">
        <v>8444</v>
      </c>
      <c r="H1174" s="201">
        <v>0</v>
      </c>
      <c r="I1174" s="200">
        <v>41632</v>
      </c>
      <c r="J1174" s="319">
        <f t="shared" si="19"/>
        <v>5.1999999999999993</v>
      </c>
      <c r="K1174" s="198"/>
      <c r="L1174" s="198"/>
      <c r="M1174" s="198" t="s">
        <v>2395</v>
      </c>
      <c r="N1174" s="198"/>
      <c r="O1174" s="198"/>
      <c r="P1174" s="198"/>
      <c r="Q1174" s="169"/>
      <c r="R1174" s="169"/>
      <c r="S1174" s="169"/>
      <c r="T1174" s="169"/>
      <c r="U1174" s="170"/>
    </row>
    <row r="1175" spans="1:37" ht="20.100000000000001" customHeight="1">
      <c r="A1175" s="201">
        <v>40002</v>
      </c>
      <c r="B1175" s="183"/>
      <c r="C1175" s="179" t="s">
        <v>2669</v>
      </c>
      <c r="D1175" s="215" t="s">
        <v>2760</v>
      </c>
      <c r="E1175" s="198"/>
      <c r="F1175" s="319" t="s">
        <v>17578</v>
      </c>
      <c r="G1175" s="198" t="s">
        <v>8444</v>
      </c>
      <c r="H1175" s="201">
        <v>0</v>
      </c>
      <c r="I1175" s="200">
        <v>41632</v>
      </c>
      <c r="J1175" s="319" t="e">
        <f t="shared" si="19"/>
        <v>#VALUE!</v>
      </c>
      <c r="K1175" s="198"/>
      <c r="L1175" s="198"/>
      <c r="M1175" s="198" t="s">
        <v>2395</v>
      </c>
      <c r="N1175" s="198"/>
      <c r="O1175" s="198"/>
      <c r="P1175" s="198"/>
      <c r="Q1175" s="169"/>
      <c r="R1175" s="169"/>
      <c r="S1175" s="169"/>
      <c r="T1175" s="169"/>
      <c r="U1175" s="170"/>
    </row>
    <row r="1176" spans="1:37" ht="20.100000000000001" customHeight="1">
      <c r="A1176" s="201" t="s">
        <v>2761</v>
      </c>
      <c r="B1176" s="183">
        <v>852669051530</v>
      </c>
      <c r="C1176" s="179" t="s">
        <v>2670</v>
      </c>
      <c r="D1176" s="215" t="s">
        <v>2760</v>
      </c>
      <c r="E1176" s="321">
        <v>1</v>
      </c>
      <c r="F1176" s="319">
        <v>13.99</v>
      </c>
      <c r="G1176" s="198" t="s">
        <v>8444</v>
      </c>
      <c r="H1176" s="201">
        <v>0</v>
      </c>
      <c r="I1176" s="200">
        <v>41632</v>
      </c>
      <c r="J1176" s="319">
        <f t="shared" si="19"/>
        <v>5.8915000000000006</v>
      </c>
      <c r="K1176" s="198"/>
      <c r="L1176" s="198"/>
      <c r="M1176" s="198" t="s">
        <v>2395</v>
      </c>
      <c r="N1176" s="198"/>
      <c r="O1176" s="198"/>
      <c r="P1176" s="198"/>
      <c r="Q1176" s="169"/>
      <c r="R1176" s="169"/>
      <c r="S1176" s="169"/>
      <c r="T1176" s="169"/>
      <c r="U1176" s="170"/>
    </row>
    <row r="1177" spans="1:37" ht="20.100000000000001" customHeight="1">
      <c r="A1177" s="201" t="s">
        <v>2762</v>
      </c>
      <c r="B1177" s="183">
        <v>852669051578</v>
      </c>
      <c r="C1177" s="179" t="s">
        <v>2671</v>
      </c>
      <c r="D1177" s="215" t="s">
        <v>2760</v>
      </c>
      <c r="E1177" s="321">
        <v>1</v>
      </c>
      <c r="F1177" s="319">
        <v>13.99</v>
      </c>
      <c r="G1177" s="198" t="s">
        <v>8444</v>
      </c>
      <c r="H1177" s="201">
        <v>0</v>
      </c>
      <c r="I1177" s="200">
        <v>41632</v>
      </c>
      <c r="J1177" s="319">
        <f t="shared" si="19"/>
        <v>5.8915000000000006</v>
      </c>
      <c r="K1177" s="198"/>
      <c r="L1177" s="198"/>
      <c r="M1177" s="198" t="s">
        <v>2395</v>
      </c>
      <c r="N1177" s="198"/>
      <c r="O1177" s="198"/>
      <c r="P1177" s="198"/>
      <c r="Q1177" s="169"/>
      <c r="R1177" s="169"/>
      <c r="S1177" s="169"/>
      <c r="T1177" s="169"/>
      <c r="U1177" s="170"/>
    </row>
    <row r="1178" spans="1:37" ht="20.100000000000001" customHeight="1">
      <c r="A1178" s="201">
        <v>40003</v>
      </c>
      <c r="B1178" s="183"/>
      <c r="C1178" s="179" t="s">
        <v>2672</v>
      </c>
      <c r="D1178" s="215" t="s">
        <v>2763</v>
      </c>
      <c r="E1178" s="198"/>
      <c r="F1178" s="319" t="s">
        <v>17578</v>
      </c>
      <c r="G1178" s="198" t="s">
        <v>8444</v>
      </c>
      <c r="H1178" s="201">
        <v>0</v>
      </c>
      <c r="I1178" s="200">
        <v>41632</v>
      </c>
      <c r="J1178" s="319" t="e">
        <f t="shared" si="19"/>
        <v>#VALUE!</v>
      </c>
      <c r="K1178" s="198"/>
      <c r="L1178" s="198"/>
      <c r="M1178" s="198" t="s">
        <v>2395</v>
      </c>
      <c r="N1178" s="198"/>
      <c r="O1178" s="198"/>
      <c r="P1178" s="198"/>
      <c r="Q1178" s="169"/>
      <c r="R1178" s="169"/>
      <c r="S1178" s="169"/>
      <c r="T1178" s="169"/>
      <c r="U1178" s="170"/>
    </row>
    <row r="1179" spans="1:37" ht="20.100000000000001" customHeight="1">
      <c r="A1179" s="201" t="s">
        <v>2764</v>
      </c>
      <c r="B1179" s="183">
        <v>852669051608</v>
      </c>
      <c r="C1179" s="179" t="s">
        <v>2673</v>
      </c>
      <c r="D1179" s="215" t="s">
        <v>2763</v>
      </c>
      <c r="E1179" s="321">
        <v>1.5</v>
      </c>
      <c r="F1179" s="319">
        <v>11.89</v>
      </c>
      <c r="G1179" s="198" t="s">
        <v>8444</v>
      </c>
      <c r="H1179" s="198">
        <v>0</v>
      </c>
      <c r="I1179" s="200">
        <v>41632</v>
      </c>
      <c r="J1179" s="319">
        <f t="shared" si="19"/>
        <v>3.6065000000000005</v>
      </c>
      <c r="K1179" s="198">
        <v>7.6470588235294121</v>
      </c>
      <c r="L1179" s="198" t="s">
        <v>731</v>
      </c>
      <c r="M1179" s="198" t="s">
        <v>2395</v>
      </c>
      <c r="N1179" s="198"/>
      <c r="O1179" s="198"/>
      <c r="P1179" s="198"/>
      <c r="Q1179" s="169"/>
      <c r="R1179" s="169"/>
      <c r="S1179" s="169"/>
      <c r="T1179" s="169"/>
      <c r="U1179" s="170"/>
    </row>
    <row r="1180" spans="1:37" ht="20.100000000000001" customHeight="1">
      <c r="A1180" s="201" t="s">
        <v>2765</v>
      </c>
      <c r="B1180" s="183">
        <v>852669051639</v>
      </c>
      <c r="C1180" s="179" t="s">
        <v>2674</v>
      </c>
      <c r="D1180" s="215" t="s">
        <v>2763</v>
      </c>
      <c r="E1180" s="321">
        <v>1</v>
      </c>
      <c r="F1180" s="319">
        <v>9.89</v>
      </c>
      <c r="G1180" s="198" t="s">
        <v>8444</v>
      </c>
      <c r="H1180" s="198">
        <v>193</v>
      </c>
      <c r="I1180" s="200">
        <v>41632</v>
      </c>
      <c r="J1180" s="319">
        <f t="shared" si="19"/>
        <v>2.4064999999999994</v>
      </c>
      <c r="K1180" s="198">
        <v>7.0588235294117645</v>
      </c>
      <c r="L1180" s="198" t="s">
        <v>731</v>
      </c>
      <c r="M1180" s="198" t="s">
        <v>2395</v>
      </c>
      <c r="N1180" s="198"/>
      <c r="O1180" s="198"/>
      <c r="P1180" s="198"/>
      <c r="Q1180" s="169"/>
      <c r="R1180" s="169"/>
      <c r="S1180" s="169"/>
      <c r="T1180" s="169"/>
      <c r="U1180" s="170"/>
    </row>
    <row r="1181" spans="1:37" ht="20.100000000000001" customHeight="1">
      <c r="A1181" s="201" t="s">
        <v>2766</v>
      </c>
      <c r="B1181" s="183">
        <v>852669051653</v>
      </c>
      <c r="C1181" s="179" t="s">
        <v>2675</v>
      </c>
      <c r="D1181" s="215" t="s">
        <v>2763</v>
      </c>
      <c r="E1181" s="321">
        <v>1</v>
      </c>
      <c r="F1181" s="319">
        <v>9.89</v>
      </c>
      <c r="G1181" s="198" t="s">
        <v>8444</v>
      </c>
      <c r="H1181" s="198">
        <v>157</v>
      </c>
      <c r="I1181" s="200">
        <v>41632</v>
      </c>
      <c r="J1181" s="319">
        <f t="shared" si="19"/>
        <v>2.4064999999999994</v>
      </c>
      <c r="K1181" s="198">
        <v>7.0588235294117645</v>
      </c>
      <c r="L1181" s="198" t="s">
        <v>731</v>
      </c>
      <c r="M1181" s="198" t="s">
        <v>2395</v>
      </c>
      <c r="N1181" s="198"/>
      <c r="O1181" s="198"/>
      <c r="P1181" s="198"/>
      <c r="Q1181" s="169"/>
      <c r="R1181" s="169"/>
      <c r="S1181" s="169"/>
      <c r="T1181" s="169"/>
      <c r="U1181" s="170"/>
    </row>
    <row r="1182" spans="1:37" ht="20.100000000000001" customHeight="1">
      <c r="A1182" s="202" t="s">
        <v>2767</v>
      </c>
      <c r="B1182" s="183">
        <v>852669051660</v>
      </c>
      <c r="C1182" s="179" t="s">
        <v>2676</v>
      </c>
      <c r="D1182" s="215" t="s">
        <v>15170</v>
      </c>
      <c r="E1182" s="324">
        <v>1</v>
      </c>
      <c r="F1182" s="319">
        <v>9.89</v>
      </c>
      <c r="G1182" s="198" t="s">
        <v>8444</v>
      </c>
      <c r="H1182" s="199">
        <v>139</v>
      </c>
      <c r="I1182" s="200">
        <v>41632</v>
      </c>
      <c r="J1182" s="319">
        <f t="shared" si="19"/>
        <v>2.4064999999999994</v>
      </c>
      <c r="K1182" s="198">
        <v>7.0588235294117645</v>
      </c>
      <c r="L1182" s="198"/>
      <c r="M1182" s="198" t="s">
        <v>2395</v>
      </c>
      <c r="N1182" s="198"/>
      <c r="O1182" s="198"/>
      <c r="P1182" s="198"/>
      <c r="Q1182" s="169"/>
      <c r="R1182" s="169"/>
      <c r="S1182" s="169"/>
      <c r="T1182" s="169"/>
      <c r="U1182" s="170"/>
      <c r="X1182" s="5" t="s">
        <v>15171</v>
      </c>
      <c r="Y1182" s="5" t="s">
        <v>15172</v>
      </c>
      <c r="Z1182" s="5" t="s">
        <v>15173</v>
      </c>
      <c r="AA1182" s="5" t="s">
        <v>15174</v>
      </c>
      <c r="AB1182" s="5" t="s">
        <v>15175</v>
      </c>
      <c r="AC1182" s="5" t="s">
        <v>15176</v>
      </c>
      <c r="AD1182" s="5" t="s">
        <v>15177</v>
      </c>
      <c r="AE1182" s="5" t="s">
        <v>15178</v>
      </c>
      <c r="AF1182" s="5" t="s">
        <v>15165</v>
      </c>
      <c r="AG1182" s="5" t="s">
        <v>15166</v>
      </c>
      <c r="AH1182" s="5" t="s">
        <v>15167</v>
      </c>
      <c r="AI1182" s="5" t="s">
        <v>15168</v>
      </c>
      <c r="AJ1182" s="5" t="s">
        <v>15169</v>
      </c>
      <c r="AK1182" s="5" t="s">
        <v>15742</v>
      </c>
    </row>
    <row r="1183" spans="1:37" ht="20.100000000000001" customHeight="1">
      <c r="A1183" s="201" t="s">
        <v>2768</v>
      </c>
      <c r="B1183" s="183">
        <v>852669051684</v>
      </c>
      <c r="C1183" s="179" t="s">
        <v>2677</v>
      </c>
      <c r="D1183" s="215" t="s">
        <v>2763</v>
      </c>
      <c r="E1183" s="321">
        <v>1</v>
      </c>
      <c r="F1183" s="319">
        <v>9.89</v>
      </c>
      <c r="G1183" s="198" t="s">
        <v>8444</v>
      </c>
      <c r="H1183" s="198">
        <v>30</v>
      </c>
      <c r="I1183" s="200">
        <v>41632</v>
      </c>
      <c r="J1183" s="319">
        <f t="shared" si="19"/>
        <v>2.4064999999999994</v>
      </c>
      <c r="K1183" s="198">
        <v>7.0588235294117645</v>
      </c>
      <c r="L1183" s="198" t="s">
        <v>731</v>
      </c>
      <c r="M1183" s="198" t="s">
        <v>2395</v>
      </c>
      <c r="N1183" s="198"/>
      <c r="O1183" s="198"/>
      <c r="P1183" s="198"/>
      <c r="Q1183" s="169"/>
      <c r="R1183" s="169"/>
      <c r="S1183" s="169"/>
      <c r="T1183" s="169"/>
      <c r="U1183" s="170"/>
    </row>
    <row r="1184" spans="1:37" ht="20.100000000000001" customHeight="1">
      <c r="A1184" s="202" t="s">
        <v>2769</v>
      </c>
      <c r="B1184" s="183">
        <v>852669052216</v>
      </c>
      <c r="C1184" s="179" t="s">
        <v>2678</v>
      </c>
      <c r="D1184" s="215" t="s">
        <v>15170</v>
      </c>
      <c r="E1184" s="321">
        <v>1</v>
      </c>
      <c r="F1184" s="319">
        <v>9.89</v>
      </c>
      <c r="G1184" s="198" t="s">
        <v>8444</v>
      </c>
      <c r="H1184" s="201">
        <v>0</v>
      </c>
      <c r="I1184" s="200">
        <v>41632</v>
      </c>
      <c r="J1184" s="319">
        <f t="shared" si="19"/>
        <v>2.4064999999999994</v>
      </c>
      <c r="K1184" s="198">
        <v>7.0588235294117645</v>
      </c>
      <c r="L1184" s="198"/>
      <c r="M1184" s="198" t="s">
        <v>2395</v>
      </c>
      <c r="N1184" s="198"/>
      <c r="O1184" s="198"/>
      <c r="P1184" s="198"/>
      <c r="Q1184" s="169"/>
      <c r="R1184" s="169"/>
      <c r="S1184" s="169"/>
      <c r="T1184" s="169"/>
      <c r="U1184" s="170"/>
      <c r="X1184" s="5" t="s">
        <v>15171</v>
      </c>
      <c r="Y1184" s="5" t="s">
        <v>15172</v>
      </c>
      <c r="Z1184" s="5" t="s">
        <v>15173</v>
      </c>
      <c r="AA1184" s="5" t="s">
        <v>15174</v>
      </c>
      <c r="AB1184" s="5" t="s">
        <v>15175</v>
      </c>
      <c r="AC1184" s="5" t="s">
        <v>15176</v>
      </c>
      <c r="AD1184" s="5" t="s">
        <v>15177</v>
      </c>
      <c r="AE1184" s="5" t="s">
        <v>15178</v>
      </c>
      <c r="AF1184" s="5" t="s">
        <v>15165</v>
      </c>
      <c r="AG1184" s="5" t="s">
        <v>15166</v>
      </c>
      <c r="AH1184" s="5" t="s">
        <v>15167</v>
      </c>
      <c r="AI1184" s="5" t="s">
        <v>15168</v>
      </c>
      <c r="AJ1184" s="5" t="s">
        <v>15169</v>
      </c>
      <c r="AK1184" s="5" t="s">
        <v>15743</v>
      </c>
    </row>
    <row r="1185" spans="1:39" ht="20.100000000000001" customHeight="1">
      <c r="A1185" s="202" t="s">
        <v>2770</v>
      </c>
      <c r="B1185" s="183">
        <v>852669052360</v>
      </c>
      <c r="C1185" s="179" t="s">
        <v>2679</v>
      </c>
      <c r="D1185" s="215" t="s">
        <v>15170</v>
      </c>
      <c r="E1185" s="324">
        <v>1</v>
      </c>
      <c r="F1185" s="319">
        <v>9.89</v>
      </c>
      <c r="G1185" s="198" t="s">
        <v>8444</v>
      </c>
      <c r="H1185" s="199">
        <v>197</v>
      </c>
      <c r="I1185" s="200">
        <v>41632</v>
      </c>
      <c r="J1185" s="319">
        <f t="shared" si="19"/>
        <v>2.4064999999999994</v>
      </c>
      <c r="K1185" s="198">
        <v>7.0588235294117645</v>
      </c>
      <c r="L1185" s="198"/>
      <c r="M1185" s="198" t="s">
        <v>2395</v>
      </c>
      <c r="N1185" s="198"/>
      <c r="O1185" s="198"/>
      <c r="P1185" s="198"/>
      <c r="Q1185" s="169"/>
      <c r="R1185" s="169"/>
      <c r="S1185" s="169"/>
      <c r="T1185" s="169"/>
      <c r="U1185" s="170"/>
      <c r="X1185" s="5" t="s">
        <v>15171</v>
      </c>
      <c r="Y1185" s="5" t="s">
        <v>15172</v>
      </c>
      <c r="Z1185" s="5" t="s">
        <v>15173</v>
      </c>
      <c r="AA1185" s="5" t="s">
        <v>15174</v>
      </c>
      <c r="AB1185" s="5" t="s">
        <v>15175</v>
      </c>
      <c r="AC1185" s="5" t="s">
        <v>15176</v>
      </c>
      <c r="AD1185" s="5" t="s">
        <v>15177</v>
      </c>
      <c r="AE1185" s="5" t="s">
        <v>15178</v>
      </c>
      <c r="AF1185" s="5" t="s">
        <v>15165</v>
      </c>
      <c r="AG1185" s="5" t="s">
        <v>15166</v>
      </c>
      <c r="AH1185" s="5" t="s">
        <v>15167</v>
      </c>
      <c r="AI1185" s="5" t="s">
        <v>15168</v>
      </c>
      <c r="AJ1185" s="5" t="s">
        <v>15169</v>
      </c>
      <c r="AK1185" s="5" t="s">
        <v>15744</v>
      </c>
    </row>
    <row r="1186" spans="1:39" ht="20.100000000000001" customHeight="1">
      <c r="A1186" s="202" t="s">
        <v>2771</v>
      </c>
      <c r="B1186" s="183">
        <v>852669052377</v>
      </c>
      <c r="C1186" s="179" t="s">
        <v>2680</v>
      </c>
      <c r="D1186" s="215" t="s">
        <v>15170</v>
      </c>
      <c r="E1186" s="324">
        <v>1</v>
      </c>
      <c r="F1186" s="319">
        <v>9.89</v>
      </c>
      <c r="G1186" s="198" t="s">
        <v>8444</v>
      </c>
      <c r="H1186" s="199">
        <v>197</v>
      </c>
      <c r="I1186" s="200">
        <v>41632</v>
      </c>
      <c r="J1186" s="319">
        <f t="shared" si="19"/>
        <v>2.4064999999999994</v>
      </c>
      <c r="K1186" s="198">
        <v>7.0588235294117645</v>
      </c>
      <c r="L1186" s="198"/>
      <c r="M1186" s="198" t="s">
        <v>2395</v>
      </c>
      <c r="N1186" s="198"/>
      <c r="O1186" s="198"/>
      <c r="P1186" s="198"/>
      <c r="Q1186" s="169"/>
      <c r="R1186" s="169"/>
      <c r="S1186" s="169"/>
      <c r="T1186" s="169"/>
      <c r="U1186" s="170"/>
      <c r="X1186" s="5" t="s">
        <v>15171</v>
      </c>
      <c r="Y1186" s="5" t="s">
        <v>15172</v>
      </c>
      <c r="Z1186" s="5" t="s">
        <v>15173</v>
      </c>
      <c r="AA1186" s="5" t="s">
        <v>15174</v>
      </c>
      <c r="AB1186" s="5" t="s">
        <v>15175</v>
      </c>
      <c r="AC1186" s="5" t="s">
        <v>15176</v>
      </c>
      <c r="AD1186" s="5" t="s">
        <v>15177</v>
      </c>
      <c r="AE1186" s="5" t="s">
        <v>15178</v>
      </c>
      <c r="AF1186" s="5" t="s">
        <v>15165</v>
      </c>
      <c r="AG1186" s="5" t="s">
        <v>15166</v>
      </c>
      <c r="AH1186" s="5" t="s">
        <v>15167</v>
      </c>
      <c r="AI1186" s="5" t="s">
        <v>15168</v>
      </c>
      <c r="AJ1186" s="5" t="s">
        <v>15169</v>
      </c>
      <c r="AK1186" s="5" t="s">
        <v>15745</v>
      </c>
    </row>
    <row r="1187" spans="1:39" ht="20.100000000000001" customHeight="1">
      <c r="A1187" s="201">
        <v>40004</v>
      </c>
      <c r="B1187" s="183"/>
      <c r="C1187" s="179" t="s">
        <v>2681</v>
      </c>
      <c r="D1187" s="215" t="s">
        <v>2772</v>
      </c>
      <c r="E1187" s="198"/>
      <c r="F1187" s="319" t="s">
        <v>17578</v>
      </c>
      <c r="G1187" s="198" t="s">
        <v>8444</v>
      </c>
      <c r="H1187" s="201">
        <v>0</v>
      </c>
      <c r="I1187" s="200">
        <v>41632</v>
      </c>
      <c r="J1187" s="319" t="e">
        <f t="shared" si="19"/>
        <v>#VALUE!</v>
      </c>
      <c r="K1187" s="198"/>
      <c r="L1187" s="198"/>
      <c r="M1187" s="198" t="s">
        <v>2395</v>
      </c>
      <c r="N1187" s="198"/>
      <c r="O1187" s="198"/>
      <c r="P1187" s="198"/>
      <c r="Q1187" s="169"/>
      <c r="R1187" s="169"/>
      <c r="S1187" s="169"/>
      <c r="T1187" s="169"/>
      <c r="U1187" s="170"/>
    </row>
    <row r="1188" spans="1:39" ht="20.100000000000001" customHeight="1">
      <c r="A1188" s="201" t="s">
        <v>2773</v>
      </c>
      <c r="B1188" s="183">
        <v>852669052407</v>
      </c>
      <c r="C1188" s="179" t="s">
        <v>2682</v>
      </c>
      <c r="D1188" s="215" t="s">
        <v>2772</v>
      </c>
      <c r="E1188" s="198"/>
      <c r="F1188" s="319">
        <v>15.99</v>
      </c>
      <c r="G1188" s="198" t="s">
        <v>8444</v>
      </c>
      <c r="H1188" s="201">
        <v>0</v>
      </c>
      <c r="I1188" s="200">
        <v>41632</v>
      </c>
      <c r="J1188" s="319">
        <f t="shared" si="19"/>
        <v>8.5914999999999999</v>
      </c>
      <c r="K1188" s="198"/>
      <c r="L1188" s="198"/>
      <c r="M1188" s="198" t="s">
        <v>2395</v>
      </c>
      <c r="N1188" s="198"/>
      <c r="O1188" s="198"/>
      <c r="P1188" s="198"/>
      <c r="Q1188" s="169"/>
      <c r="R1188" s="169"/>
      <c r="S1188" s="169"/>
      <c r="T1188" s="169"/>
      <c r="U1188" s="170"/>
    </row>
    <row r="1189" spans="1:39" ht="20.100000000000001" customHeight="1">
      <c r="A1189" s="201" t="s">
        <v>2774</v>
      </c>
      <c r="B1189" s="183">
        <v>852669052445</v>
      </c>
      <c r="C1189" s="179" t="s">
        <v>2683</v>
      </c>
      <c r="D1189" s="215" t="s">
        <v>2772</v>
      </c>
      <c r="E1189" s="321">
        <v>6.5</v>
      </c>
      <c r="F1189" s="319">
        <v>19.058823529411764</v>
      </c>
      <c r="G1189" s="198" t="s">
        <v>8444</v>
      </c>
      <c r="H1189" s="201">
        <v>0</v>
      </c>
      <c r="I1189" s="200">
        <v>41632</v>
      </c>
      <c r="J1189" s="319">
        <f t="shared" si="19"/>
        <v>4.6999999999999993</v>
      </c>
      <c r="K1189" s="198">
        <v>13.99</v>
      </c>
      <c r="L1189" s="198"/>
      <c r="M1189" s="198" t="s">
        <v>2395</v>
      </c>
      <c r="N1189" s="198"/>
      <c r="O1189" s="198"/>
      <c r="P1189" s="198"/>
      <c r="Q1189" s="169"/>
      <c r="R1189" s="169"/>
      <c r="S1189" s="169"/>
      <c r="T1189" s="169"/>
      <c r="U1189" s="170"/>
    </row>
    <row r="1190" spans="1:39" ht="20.100000000000001" customHeight="1">
      <c r="A1190" s="201" t="s">
        <v>2775</v>
      </c>
      <c r="B1190" s="183">
        <v>852669052452</v>
      </c>
      <c r="C1190" s="179" t="s">
        <v>2684</v>
      </c>
      <c r="D1190" s="215" t="s">
        <v>2772</v>
      </c>
      <c r="E1190" s="321">
        <v>6.5</v>
      </c>
      <c r="F1190" s="319">
        <v>19.058823529411764</v>
      </c>
      <c r="G1190" s="198" t="s">
        <v>8444</v>
      </c>
      <c r="H1190" s="201">
        <v>0</v>
      </c>
      <c r="I1190" s="200">
        <v>41632</v>
      </c>
      <c r="J1190" s="319">
        <f t="shared" si="19"/>
        <v>4.6999999999999993</v>
      </c>
      <c r="K1190" s="198">
        <v>15</v>
      </c>
      <c r="L1190" s="198"/>
      <c r="M1190" s="198" t="s">
        <v>2395</v>
      </c>
      <c r="N1190" s="198"/>
      <c r="O1190" s="198"/>
      <c r="P1190" s="198"/>
      <c r="Q1190" s="169"/>
      <c r="R1190" s="169"/>
      <c r="S1190" s="169"/>
      <c r="T1190" s="169"/>
      <c r="U1190" s="170"/>
    </row>
    <row r="1191" spans="1:39" ht="20.100000000000001" customHeight="1">
      <c r="A1191" s="201" t="s">
        <v>2776</v>
      </c>
      <c r="B1191" s="183">
        <v>852669052469</v>
      </c>
      <c r="C1191" s="179" t="s">
        <v>2685</v>
      </c>
      <c r="D1191" s="215" t="s">
        <v>2772</v>
      </c>
      <c r="E1191" s="321">
        <v>6.5</v>
      </c>
      <c r="F1191" s="319">
        <v>19.058823529411764</v>
      </c>
      <c r="G1191" s="198" t="s">
        <v>8444</v>
      </c>
      <c r="H1191" s="201">
        <v>0</v>
      </c>
      <c r="I1191" s="200">
        <v>41632</v>
      </c>
      <c r="J1191" s="319">
        <f t="shared" si="19"/>
        <v>4.6999999999999993</v>
      </c>
      <c r="K1191" s="198">
        <v>13.99</v>
      </c>
      <c r="L1191" s="198"/>
      <c r="M1191" s="198" t="s">
        <v>2395</v>
      </c>
      <c r="N1191" s="198"/>
      <c r="O1191" s="198"/>
      <c r="P1191" s="198"/>
      <c r="Q1191" s="169"/>
      <c r="R1191" s="169"/>
      <c r="S1191" s="169"/>
      <c r="T1191" s="169"/>
      <c r="U1191" s="170"/>
    </row>
    <row r="1192" spans="1:39" ht="20.100000000000001" customHeight="1">
      <c r="A1192" s="201">
        <v>40144</v>
      </c>
      <c r="B1192" s="183"/>
      <c r="C1192" s="179" t="s">
        <v>2686</v>
      </c>
      <c r="D1192" s="215" t="s">
        <v>3419</v>
      </c>
      <c r="E1192" s="198"/>
      <c r="F1192" s="319" t="s">
        <v>17578</v>
      </c>
      <c r="G1192" s="198" t="s">
        <v>8444</v>
      </c>
      <c r="H1192" s="201">
        <v>0</v>
      </c>
      <c r="I1192" s="200">
        <v>41665</v>
      </c>
      <c r="J1192" s="319" t="e">
        <f t="shared" si="19"/>
        <v>#VALUE!</v>
      </c>
      <c r="K1192" s="198"/>
      <c r="L1192" s="198"/>
      <c r="M1192" s="198" t="s">
        <v>2395</v>
      </c>
      <c r="N1192" s="198"/>
      <c r="O1192" s="198"/>
      <c r="P1192" s="198"/>
      <c r="Q1192" s="169"/>
      <c r="R1192" s="169"/>
      <c r="S1192" s="169"/>
      <c r="T1192" s="169"/>
      <c r="U1192" s="170"/>
    </row>
    <row r="1193" spans="1:39" ht="20.100000000000001" customHeight="1">
      <c r="A1193" s="202" t="s">
        <v>2777</v>
      </c>
      <c r="B1193" s="183">
        <v>852669052476</v>
      </c>
      <c r="C1193" s="179" t="s">
        <v>2687</v>
      </c>
      <c r="D1193" s="215" t="s">
        <v>15179</v>
      </c>
      <c r="E1193" s="324">
        <v>1</v>
      </c>
      <c r="F1193" s="319">
        <v>12.99</v>
      </c>
      <c r="G1193" s="198" t="s">
        <v>8444</v>
      </c>
      <c r="H1193" s="199">
        <v>504</v>
      </c>
      <c r="I1193" s="200">
        <v>41632</v>
      </c>
      <c r="J1193" s="319">
        <f t="shared" si="19"/>
        <v>5.0414999999999992</v>
      </c>
      <c r="K1193" s="198"/>
      <c r="L1193" s="198"/>
      <c r="M1193" s="198" t="s">
        <v>2395</v>
      </c>
      <c r="N1193" s="198"/>
      <c r="O1193" s="198"/>
      <c r="P1193" s="198"/>
      <c r="Q1193" s="169"/>
      <c r="R1193" s="169"/>
      <c r="S1193" s="169"/>
      <c r="T1193" s="169"/>
      <c r="U1193" s="170"/>
      <c r="X1193" s="5" t="s">
        <v>15171</v>
      </c>
      <c r="Y1193" s="5" t="s">
        <v>15172</v>
      </c>
      <c r="Z1193" s="5" t="s">
        <v>15180</v>
      </c>
      <c r="AA1193" s="5" t="s">
        <v>15174</v>
      </c>
      <c r="AB1193" s="5" t="s">
        <v>15175</v>
      </c>
      <c r="AC1193" s="5" t="s">
        <v>15176</v>
      </c>
      <c r="AD1193" s="5" t="s">
        <v>15177</v>
      </c>
      <c r="AE1193" s="5" t="s">
        <v>15178</v>
      </c>
      <c r="AF1193" s="5" t="s">
        <v>15165</v>
      </c>
      <c r="AG1193" s="5" t="s">
        <v>15166</v>
      </c>
      <c r="AH1193" s="5" t="s">
        <v>15167</v>
      </c>
      <c r="AI1193" s="5" t="s">
        <v>15168</v>
      </c>
      <c r="AJ1193" s="5" t="s">
        <v>15169</v>
      </c>
      <c r="AK1193" s="5" t="s">
        <v>15746</v>
      </c>
    </row>
    <row r="1194" spans="1:39" ht="20.100000000000001" customHeight="1">
      <c r="A1194" s="202" t="s">
        <v>2778</v>
      </c>
      <c r="B1194" s="183">
        <v>852669052483</v>
      </c>
      <c r="C1194" s="179" t="s">
        <v>2688</v>
      </c>
      <c r="D1194" s="215" t="s">
        <v>15179</v>
      </c>
      <c r="E1194" s="324">
        <v>1</v>
      </c>
      <c r="F1194" s="319">
        <v>12.99</v>
      </c>
      <c r="G1194" s="198" t="s">
        <v>8444</v>
      </c>
      <c r="H1194" s="199">
        <v>233</v>
      </c>
      <c r="I1194" s="200">
        <v>41632</v>
      </c>
      <c r="J1194" s="319">
        <f t="shared" si="19"/>
        <v>5.0414999999999992</v>
      </c>
      <c r="K1194" s="198"/>
      <c r="L1194" s="198"/>
      <c r="M1194" s="198" t="s">
        <v>2395</v>
      </c>
      <c r="N1194" s="198"/>
      <c r="O1194" s="198"/>
      <c r="P1194" s="198"/>
      <c r="Q1194" s="169"/>
      <c r="R1194" s="169"/>
      <c r="S1194" s="169"/>
      <c r="T1194" s="169"/>
      <c r="U1194" s="170"/>
      <c r="X1194" s="5" t="s">
        <v>15171</v>
      </c>
      <c r="Y1194" s="5" t="s">
        <v>15172</v>
      </c>
      <c r="Z1194" s="5" t="s">
        <v>15180</v>
      </c>
      <c r="AA1194" s="5" t="s">
        <v>15174</v>
      </c>
      <c r="AB1194" s="5" t="s">
        <v>15175</v>
      </c>
      <c r="AC1194" s="5" t="s">
        <v>15176</v>
      </c>
      <c r="AD1194" s="5" t="s">
        <v>15177</v>
      </c>
      <c r="AE1194" s="5" t="s">
        <v>15178</v>
      </c>
      <c r="AF1194" s="5" t="s">
        <v>15165</v>
      </c>
      <c r="AG1194" s="5" t="s">
        <v>15166</v>
      </c>
      <c r="AH1194" s="5" t="s">
        <v>15167</v>
      </c>
      <c r="AI1194" s="5" t="s">
        <v>15168</v>
      </c>
      <c r="AJ1194" s="5" t="s">
        <v>15169</v>
      </c>
      <c r="AK1194" s="5" t="s">
        <v>15747</v>
      </c>
      <c r="AL1194" s="5" t="s">
        <v>15748</v>
      </c>
      <c r="AM1194" s="5" t="s">
        <v>15749</v>
      </c>
    </row>
    <row r="1195" spans="1:39" ht="20.100000000000001" customHeight="1">
      <c r="A1195" s="202" t="s">
        <v>2779</v>
      </c>
      <c r="B1195" s="183">
        <v>852669052490</v>
      </c>
      <c r="C1195" s="179" t="s">
        <v>2689</v>
      </c>
      <c r="D1195" s="215" t="s">
        <v>15179</v>
      </c>
      <c r="E1195" s="324">
        <v>1</v>
      </c>
      <c r="F1195" s="319">
        <v>12.99</v>
      </c>
      <c r="G1195" s="198" t="s">
        <v>8444</v>
      </c>
      <c r="H1195" s="199">
        <v>144</v>
      </c>
      <c r="I1195" s="200">
        <v>41632</v>
      </c>
      <c r="J1195" s="319">
        <f t="shared" si="19"/>
        <v>5.0414999999999992</v>
      </c>
      <c r="K1195" s="198"/>
      <c r="L1195" s="198"/>
      <c r="M1195" s="198" t="s">
        <v>2395</v>
      </c>
      <c r="N1195" s="198"/>
      <c r="O1195" s="198"/>
      <c r="P1195" s="198"/>
      <c r="Q1195" s="169"/>
      <c r="R1195" s="169"/>
      <c r="S1195" s="169"/>
      <c r="T1195" s="169"/>
      <c r="U1195" s="170"/>
      <c r="X1195" s="5" t="s">
        <v>15171</v>
      </c>
      <c r="Y1195" s="5" t="s">
        <v>15172</v>
      </c>
      <c r="Z1195" s="5" t="s">
        <v>15180</v>
      </c>
      <c r="AA1195" s="5" t="s">
        <v>15174</v>
      </c>
      <c r="AB1195" s="5" t="s">
        <v>15175</v>
      </c>
      <c r="AC1195" s="5" t="s">
        <v>15176</v>
      </c>
      <c r="AD1195" s="5" t="s">
        <v>15177</v>
      </c>
      <c r="AE1195" s="5" t="s">
        <v>15178</v>
      </c>
      <c r="AF1195" s="5" t="s">
        <v>15165</v>
      </c>
      <c r="AG1195" s="5" t="s">
        <v>15166</v>
      </c>
      <c r="AH1195" s="5" t="s">
        <v>15167</v>
      </c>
      <c r="AI1195" s="5" t="s">
        <v>15168</v>
      </c>
      <c r="AJ1195" s="5" t="s">
        <v>15169</v>
      </c>
      <c r="AK1195" s="5" t="s">
        <v>15750</v>
      </c>
    </row>
    <row r="1196" spans="1:39" ht="20.100000000000001" customHeight="1">
      <c r="A1196" s="202" t="s">
        <v>2780</v>
      </c>
      <c r="B1196" s="183">
        <v>852669052506</v>
      </c>
      <c r="C1196" s="179" t="s">
        <v>2690</v>
      </c>
      <c r="D1196" s="215" t="s">
        <v>15179</v>
      </c>
      <c r="E1196" s="324">
        <v>1</v>
      </c>
      <c r="F1196" s="319">
        <v>12.99</v>
      </c>
      <c r="G1196" s="198" t="s">
        <v>8444</v>
      </c>
      <c r="H1196" s="199">
        <v>251</v>
      </c>
      <c r="I1196" s="200">
        <v>41632</v>
      </c>
      <c r="J1196" s="319">
        <f t="shared" si="19"/>
        <v>5.0414999999999992</v>
      </c>
      <c r="K1196" s="198"/>
      <c r="L1196" s="198"/>
      <c r="M1196" s="198" t="s">
        <v>2395</v>
      </c>
      <c r="N1196" s="198"/>
      <c r="O1196" s="198"/>
      <c r="P1196" s="198"/>
      <c r="Q1196" s="169"/>
      <c r="R1196" s="169"/>
      <c r="S1196" s="169"/>
      <c r="T1196" s="169"/>
      <c r="U1196" s="170"/>
      <c r="X1196" s="5" t="s">
        <v>15171</v>
      </c>
      <c r="Y1196" s="5" t="s">
        <v>15172</v>
      </c>
      <c r="Z1196" s="5" t="s">
        <v>15180</v>
      </c>
      <c r="AA1196" s="5" t="s">
        <v>15174</v>
      </c>
      <c r="AB1196" s="5" t="s">
        <v>15175</v>
      </c>
      <c r="AC1196" s="5" t="s">
        <v>15176</v>
      </c>
      <c r="AD1196" s="5" t="s">
        <v>15177</v>
      </c>
      <c r="AE1196" s="5" t="s">
        <v>15178</v>
      </c>
      <c r="AF1196" s="5" t="s">
        <v>15165</v>
      </c>
      <c r="AG1196" s="5" t="s">
        <v>15166</v>
      </c>
      <c r="AH1196" s="5" t="s">
        <v>15167</v>
      </c>
      <c r="AI1196" s="5" t="s">
        <v>15168</v>
      </c>
      <c r="AJ1196" s="5" t="s">
        <v>15169</v>
      </c>
      <c r="AK1196" s="5" t="s">
        <v>15751</v>
      </c>
    </row>
    <row r="1197" spans="1:39" ht="20.100000000000001" customHeight="1">
      <c r="A1197" s="202" t="s">
        <v>2781</v>
      </c>
      <c r="B1197" s="183">
        <v>852669052513</v>
      </c>
      <c r="C1197" s="179" t="s">
        <v>2691</v>
      </c>
      <c r="D1197" s="215" t="s">
        <v>15179</v>
      </c>
      <c r="E1197" s="324">
        <v>1</v>
      </c>
      <c r="F1197" s="319">
        <v>12</v>
      </c>
      <c r="G1197" s="198" t="s">
        <v>8444</v>
      </c>
      <c r="H1197" s="199">
        <v>192</v>
      </c>
      <c r="I1197" s="200">
        <v>41632</v>
      </c>
      <c r="J1197" s="319">
        <f t="shared" si="19"/>
        <v>4.1999999999999993</v>
      </c>
      <c r="K1197" s="198"/>
      <c r="L1197" s="198"/>
      <c r="M1197" s="198" t="s">
        <v>2395</v>
      </c>
      <c r="N1197" s="198"/>
      <c r="O1197" s="198"/>
      <c r="P1197" s="198"/>
      <c r="Q1197" s="169"/>
      <c r="R1197" s="169"/>
      <c r="S1197" s="169"/>
      <c r="T1197" s="169"/>
      <c r="U1197" s="170"/>
      <c r="X1197" s="5" t="s">
        <v>15171</v>
      </c>
      <c r="Y1197" s="5" t="s">
        <v>15172</v>
      </c>
      <c r="Z1197" s="5" t="s">
        <v>15180</v>
      </c>
      <c r="AA1197" s="5" t="s">
        <v>15174</v>
      </c>
      <c r="AB1197" s="5" t="s">
        <v>15175</v>
      </c>
      <c r="AC1197" s="5" t="s">
        <v>15176</v>
      </c>
      <c r="AD1197" s="5" t="s">
        <v>15177</v>
      </c>
      <c r="AE1197" s="5" t="s">
        <v>15178</v>
      </c>
      <c r="AF1197" s="5" t="s">
        <v>15165</v>
      </c>
      <c r="AG1197" s="5" t="s">
        <v>15166</v>
      </c>
      <c r="AH1197" s="5" t="s">
        <v>15167</v>
      </c>
      <c r="AI1197" s="5" t="s">
        <v>15168</v>
      </c>
      <c r="AJ1197" s="5" t="s">
        <v>15169</v>
      </c>
      <c r="AK1197" s="5" t="s">
        <v>15752</v>
      </c>
    </row>
    <row r="1198" spans="1:39" ht="20.100000000000001" customHeight="1">
      <c r="A1198" s="202" t="s">
        <v>2782</v>
      </c>
      <c r="B1198" s="183">
        <v>852669052520</v>
      </c>
      <c r="C1198" s="179" t="s">
        <v>2692</v>
      </c>
      <c r="D1198" s="215" t="s">
        <v>15179</v>
      </c>
      <c r="E1198" s="324">
        <v>1</v>
      </c>
      <c r="F1198" s="319">
        <v>12.99</v>
      </c>
      <c r="G1198" s="198" t="s">
        <v>8444</v>
      </c>
      <c r="H1198" s="199">
        <v>146</v>
      </c>
      <c r="I1198" s="200">
        <v>41632</v>
      </c>
      <c r="J1198" s="319">
        <f t="shared" si="19"/>
        <v>5.0414999999999992</v>
      </c>
      <c r="K1198" s="198"/>
      <c r="L1198" s="198"/>
      <c r="M1198" s="198" t="s">
        <v>2395</v>
      </c>
      <c r="N1198" s="198"/>
      <c r="O1198" s="198"/>
      <c r="P1198" s="198"/>
      <c r="Q1198" s="169"/>
      <c r="R1198" s="169"/>
      <c r="S1198" s="169"/>
      <c r="T1198" s="169"/>
      <c r="U1198" s="170"/>
      <c r="X1198" s="5" t="s">
        <v>15171</v>
      </c>
      <c r="Y1198" s="5" t="s">
        <v>15172</v>
      </c>
      <c r="Z1198" s="5" t="s">
        <v>15180</v>
      </c>
      <c r="AA1198" s="5" t="s">
        <v>15174</v>
      </c>
      <c r="AB1198" s="5" t="s">
        <v>15175</v>
      </c>
      <c r="AC1198" s="5" t="s">
        <v>15176</v>
      </c>
      <c r="AD1198" s="5" t="s">
        <v>15177</v>
      </c>
      <c r="AE1198" s="5" t="s">
        <v>15178</v>
      </c>
      <c r="AF1198" s="5" t="s">
        <v>15165</v>
      </c>
      <c r="AG1198" s="5" t="s">
        <v>15166</v>
      </c>
      <c r="AH1198" s="5" t="s">
        <v>15167</v>
      </c>
      <c r="AI1198" s="5" t="s">
        <v>15168</v>
      </c>
      <c r="AJ1198" s="5" t="s">
        <v>15169</v>
      </c>
      <c r="AK1198" s="5" t="s">
        <v>15753</v>
      </c>
    </row>
    <row r="1199" spans="1:39" ht="20.100000000000001" customHeight="1">
      <c r="A1199" s="201">
        <v>40006</v>
      </c>
      <c r="B1199" s="183"/>
      <c r="C1199" s="179" t="s">
        <v>2693</v>
      </c>
      <c r="D1199" s="215" t="s">
        <v>2783</v>
      </c>
      <c r="E1199" s="198"/>
      <c r="F1199" s="319" t="s">
        <v>17578</v>
      </c>
      <c r="G1199" s="198" t="s">
        <v>8444</v>
      </c>
      <c r="H1199" s="201">
        <v>0</v>
      </c>
      <c r="I1199" s="200">
        <v>41632</v>
      </c>
      <c r="J1199" s="319" t="e">
        <f t="shared" si="19"/>
        <v>#VALUE!</v>
      </c>
      <c r="K1199" s="198"/>
      <c r="L1199" s="198"/>
      <c r="M1199" s="198" t="s">
        <v>2395</v>
      </c>
      <c r="N1199" s="198"/>
      <c r="O1199" s="198"/>
      <c r="P1199" s="198"/>
      <c r="Q1199" s="169"/>
      <c r="R1199" s="169"/>
      <c r="S1199" s="169"/>
      <c r="T1199" s="169"/>
      <c r="U1199" s="170"/>
    </row>
    <row r="1200" spans="1:39" ht="20.100000000000001" customHeight="1">
      <c r="A1200" s="201" t="s">
        <v>2784</v>
      </c>
      <c r="B1200" s="183">
        <v>852669052537</v>
      </c>
      <c r="C1200" s="228" t="s">
        <v>2694</v>
      </c>
      <c r="D1200" s="215" t="s">
        <v>2783</v>
      </c>
      <c r="E1200" s="321">
        <v>1.5</v>
      </c>
      <c r="F1200" s="319">
        <v>11.89</v>
      </c>
      <c r="G1200" s="198" t="s">
        <v>8444</v>
      </c>
      <c r="H1200" s="201">
        <v>0</v>
      </c>
      <c r="I1200" s="200">
        <v>41632</v>
      </c>
      <c r="J1200" s="319">
        <f t="shared" si="19"/>
        <v>3.6065000000000005</v>
      </c>
      <c r="K1200" s="198">
        <v>7.6470588235294121</v>
      </c>
      <c r="L1200" s="198"/>
      <c r="M1200" s="198" t="s">
        <v>2395</v>
      </c>
      <c r="N1200" s="198"/>
      <c r="O1200" s="198"/>
      <c r="P1200" s="198"/>
      <c r="Q1200" s="169"/>
      <c r="R1200" s="169"/>
      <c r="S1200" s="169"/>
      <c r="T1200" s="169"/>
      <c r="U1200" s="170"/>
    </row>
    <row r="1201" spans="1:21" ht="20.100000000000001" customHeight="1">
      <c r="A1201" s="201" t="s">
        <v>2785</v>
      </c>
      <c r="B1201" s="183">
        <v>852669052544</v>
      </c>
      <c r="C1201" s="228" t="s">
        <v>2695</v>
      </c>
      <c r="D1201" s="215" t="s">
        <v>2783</v>
      </c>
      <c r="E1201" s="321">
        <v>1.5</v>
      </c>
      <c r="F1201" s="319">
        <v>11.89</v>
      </c>
      <c r="G1201" s="198" t="s">
        <v>8444</v>
      </c>
      <c r="H1201" s="201">
        <v>0</v>
      </c>
      <c r="I1201" s="200">
        <v>41632</v>
      </c>
      <c r="J1201" s="319">
        <f t="shared" si="19"/>
        <v>3.6065000000000005</v>
      </c>
      <c r="K1201" s="198">
        <v>7.6470588235294121</v>
      </c>
      <c r="L1201" s="198"/>
      <c r="M1201" s="198" t="s">
        <v>2395</v>
      </c>
      <c r="N1201" s="198"/>
      <c r="O1201" s="198"/>
      <c r="P1201" s="198"/>
      <c r="Q1201" s="169"/>
      <c r="R1201" s="169"/>
      <c r="S1201" s="169"/>
      <c r="T1201" s="169"/>
      <c r="U1201" s="170"/>
    </row>
    <row r="1202" spans="1:21" ht="20.100000000000001" customHeight="1">
      <c r="A1202" s="201" t="s">
        <v>2786</v>
      </c>
      <c r="B1202" s="183">
        <v>852669052551</v>
      </c>
      <c r="C1202" s="228" t="s">
        <v>2696</v>
      </c>
      <c r="D1202" s="215" t="s">
        <v>2783</v>
      </c>
      <c r="E1202" s="321">
        <v>1.5</v>
      </c>
      <c r="F1202" s="319">
        <v>11.89</v>
      </c>
      <c r="G1202" s="198" t="s">
        <v>8444</v>
      </c>
      <c r="H1202" s="201">
        <v>0</v>
      </c>
      <c r="I1202" s="200">
        <v>41632</v>
      </c>
      <c r="J1202" s="319">
        <f t="shared" si="19"/>
        <v>3.6065000000000005</v>
      </c>
      <c r="K1202" s="198">
        <v>7.6470588235294121</v>
      </c>
      <c r="L1202" s="198"/>
      <c r="M1202" s="198" t="s">
        <v>2395</v>
      </c>
      <c r="N1202" s="198"/>
      <c r="O1202" s="198"/>
      <c r="P1202" s="198"/>
      <c r="Q1202" s="169"/>
      <c r="R1202" s="169"/>
      <c r="S1202" s="169"/>
      <c r="T1202" s="169"/>
      <c r="U1202" s="170"/>
    </row>
    <row r="1203" spans="1:21" ht="20.100000000000001" customHeight="1">
      <c r="A1203" s="201" t="s">
        <v>2787</v>
      </c>
      <c r="B1203" s="183">
        <v>852669052568</v>
      </c>
      <c r="C1203" s="228" t="s">
        <v>2697</v>
      </c>
      <c r="D1203" s="215" t="s">
        <v>2783</v>
      </c>
      <c r="E1203" s="321">
        <v>1.5</v>
      </c>
      <c r="F1203" s="319">
        <v>11.89</v>
      </c>
      <c r="G1203" s="198" t="s">
        <v>8444</v>
      </c>
      <c r="H1203" s="201">
        <v>0</v>
      </c>
      <c r="I1203" s="200">
        <v>41632</v>
      </c>
      <c r="J1203" s="319">
        <f t="shared" si="19"/>
        <v>3.6065000000000005</v>
      </c>
      <c r="K1203" s="198">
        <v>7.6470588235294121</v>
      </c>
      <c r="L1203" s="198"/>
      <c r="M1203" s="198" t="s">
        <v>2395</v>
      </c>
      <c r="N1203" s="198"/>
      <c r="O1203" s="198"/>
      <c r="P1203" s="198"/>
      <c r="Q1203" s="169"/>
      <c r="R1203" s="169"/>
      <c r="S1203" s="169"/>
      <c r="T1203" s="169"/>
      <c r="U1203" s="170"/>
    </row>
    <row r="1204" spans="1:21" ht="20.100000000000001" customHeight="1">
      <c r="A1204" s="201" t="s">
        <v>2788</v>
      </c>
      <c r="B1204" s="183">
        <v>852669052575</v>
      </c>
      <c r="C1204" s="228" t="s">
        <v>2698</v>
      </c>
      <c r="D1204" s="215" t="s">
        <v>2783</v>
      </c>
      <c r="E1204" s="321">
        <v>1.5</v>
      </c>
      <c r="F1204" s="319">
        <v>11.89</v>
      </c>
      <c r="G1204" s="198" t="s">
        <v>8444</v>
      </c>
      <c r="H1204" s="201">
        <v>0</v>
      </c>
      <c r="I1204" s="200">
        <v>41632</v>
      </c>
      <c r="J1204" s="319">
        <f t="shared" si="19"/>
        <v>3.6065000000000005</v>
      </c>
      <c r="K1204" s="198">
        <v>7.6470588235294121</v>
      </c>
      <c r="L1204" s="198"/>
      <c r="M1204" s="198" t="s">
        <v>2395</v>
      </c>
      <c r="N1204" s="198"/>
      <c r="O1204" s="198"/>
      <c r="P1204" s="198"/>
      <c r="Q1204" s="169"/>
      <c r="R1204" s="169"/>
      <c r="S1204" s="169"/>
      <c r="T1204" s="169"/>
      <c r="U1204" s="170"/>
    </row>
    <row r="1205" spans="1:21" ht="20.100000000000001" customHeight="1">
      <c r="A1205" s="201" t="s">
        <v>2789</v>
      </c>
      <c r="B1205" s="183">
        <v>852669052582</v>
      </c>
      <c r="C1205" s="228" t="s">
        <v>2699</v>
      </c>
      <c r="D1205" s="215" t="s">
        <v>2783</v>
      </c>
      <c r="E1205" s="321">
        <v>1.5</v>
      </c>
      <c r="F1205" s="319">
        <v>11.89</v>
      </c>
      <c r="G1205" s="198" t="s">
        <v>8444</v>
      </c>
      <c r="H1205" s="201">
        <v>0</v>
      </c>
      <c r="I1205" s="200">
        <v>41632</v>
      </c>
      <c r="J1205" s="319">
        <f t="shared" si="19"/>
        <v>3.6065000000000005</v>
      </c>
      <c r="K1205" s="198">
        <v>7.6470588235294121</v>
      </c>
      <c r="L1205" s="198"/>
      <c r="M1205" s="198" t="s">
        <v>2395</v>
      </c>
      <c r="N1205" s="198"/>
      <c r="O1205" s="198"/>
      <c r="P1205" s="198"/>
      <c r="Q1205" s="169"/>
      <c r="R1205" s="169"/>
      <c r="S1205" s="169"/>
      <c r="T1205" s="169"/>
      <c r="U1205" s="170"/>
    </row>
    <row r="1206" spans="1:21" ht="20.100000000000001" customHeight="1">
      <c r="A1206" s="201" t="s">
        <v>2790</v>
      </c>
      <c r="B1206" s="183">
        <v>852669052599</v>
      </c>
      <c r="C1206" s="228" t="s">
        <v>2700</v>
      </c>
      <c r="D1206" s="215" t="s">
        <v>2783</v>
      </c>
      <c r="E1206" s="321">
        <v>1.5</v>
      </c>
      <c r="F1206" s="319">
        <v>14.5</v>
      </c>
      <c r="G1206" s="198" t="s">
        <v>8444</v>
      </c>
      <c r="H1206" s="201">
        <v>0</v>
      </c>
      <c r="I1206" s="200">
        <v>41632</v>
      </c>
      <c r="J1206" s="319">
        <f t="shared" si="19"/>
        <v>5.8249999999999993</v>
      </c>
      <c r="K1206" s="198"/>
      <c r="L1206" s="198"/>
      <c r="M1206" s="198" t="s">
        <v>2395</v>
      </c>
      <c r="N1206" s="198"/>
      <c r="O1206" s="198"/>
      <c r="P1206" s="198"/>
      <c r="Q1206" s="169"/>
      <c r="R1206" s="169"/>
      <c r="S1206" s="169"/>
      <c r="T1206" s="169"/>
      <c r="U1206" s="170"/>
    </row>
    <row r="1207" spans="1:21" ht="20.100000000000001" customHeight="1">
      <c r="A1207" s="201" t="s">
        <v>2791</v>
      </c>
      <c r="B1207" s="183">
        <v>852669052605</v>
      </c>
      <c r="C1207" s="228" t="s">
        <v>2701</v>
      </c>
      <c r="D1207" s="215" t="s">
        <v>2783</v>
      </c>
      <c r="E1207" s="321">
        <v>1.5</v>
      </c>
      <c r="F1207" s="319">
        <v>11.89</v>
      </c>
      <c r="G1207" s="198" t="s">
        <v>8444</v>
      </c>
      <c r="H1207" s="201">
        <v>0</v>
      </c>
      <c r="I1207" s="200">
        <v>41632</v>
      </c>
      <c r="J1207" s="319">
        <f t="shared" si="19"/>
        <v>3.6065000000000005</v>
      </c>
      <c r="K1207" s="198">
        <v>7.6470588235294121</v>
      </c>
      <c r="L1207" s="198"/>
      <c r="M1207" s="198" t="s">
        <v>2395</v>
      </c>
      <c r="N1207" s="198"/>
      <c r="O1207" s="198"/>
      <c r="P1207" s="198"/>
      <c r="Q1207" s="169"/>
      <c r="R1207" s="169"/>
      <c r="S1207" s="169"/>
      <c r="T1207" s="169"/>
      <c r="U1207" s="170"/>
    </row>
    <row r="1208" spans="1:21" ht="20.100000000000001" customHeight="1">
      <c r="A1208" s="201">
        <v>40007</v>
      </c>
      <c r="B1208" s="183"/>
      <c r="C1208" s="179" t="s">
        <v>2702</v>
      </c>
      <c r="D1208" s="215" t="s">
        <v>2792</v>
      </c>
      <c r="E1208" s="198"/>
      <c r="F1208" s="319" t="s">
        <v>17578</v>
      </c>
      <c r="G1208" s="198" t="s">
        <v>8444</v>
      </c>
      <c r="H1208" s="201">
        <v>0</v>
      </c>
      <c r="I1208" s="200">
        <v>41632</v>
      </c>
      <c r="J1208" s="319" t="e">
        <f t="shared" si="19"/>
        <v>#VALUE!</v>
      </c>
      <c r="K1208" s="198"/>
      <c r="L1208" s="198"/>
      <c r="M1208" s="198" t="s">
        <v>2395</v>
      </c>
      <c r="N1208" s="198"/>
      <c r="O1208" s="198"/>
      <c r="P1208" s="198"/>
      <c r="Q1208" s="169"/>
      <c r="R1208" s="169"/>
      <c r="S1208" s="169"/>
      <c r="T1208" s="169"/>
      <c r="U1208" s="170"/>
    </row>
    <row r="1209" spans="1:21" ht="20.100000000000001" customHeight="1">
      <c r="A1209" s="201" t="s">
        <v>2793</v>
      </c>
      <c r="B1209" s="183">
        <v>852669052612</v>
      </c>
      <c r="C1209" s="228" t="s">
        <v>2703</v>
      </c>
      <c r="D1209" s="215" t="s">
        <v>2792</v>
      </c>
      <c r="E1209" s="321">
        <v>1.5</v>
      </c>
      <c r="F1209" s="319">
        <v>11.89</v>
      </c>
      <c r="G1209" s="198" t="s">
        <v>8444</v>
      </c>
      <c r="H1209" s="201">
        <v>0</v>
      </c>
      <c r="I1209" s="200">
        <v>41632</v>
      </c>
      <c r="J1209" s="319">
        <f t="shared" si="19"/>
        <v>3.6065000000000005</v>
      </c>
      <c r="K1209" s="198">
        <v>7.6470588235294121</v>
      </c>
      <c r="L1209" s="198"/>
      <c r="M1209" s="198" t="s">
        <v>2395</v>
      </c>
      <c r="N1209" s="198"/>
      <c r="O1209" s="198"/>
      <c r="P1209" s="198"/>
      <c r="Q1209" s="169"/>
      <c r="R1209" s="169"/>
      <c r="S1209" s="169"/>
      <c r="T1209" s="169"/>
      <c r="U1209" s="170"/>
    </row>
    <row r="1210" spans="1:21" ht="20.100000000000001" customHeight="1">
      <c r="A1210" s="201" t="s">
        <v>2794</v>
      </c>
      <c r="B1210" s="183">
        <v>852669052629</v>
      </c>
      <c r="C1210" s="228" t="s">
        <v>2704</v>
      </c>
      <c r="D1210" s="215" t="s">
        <v>2792</v>
      </c>
      <c r="E1210" s="324">
        <v>1.5</v>
      </c>
      <c r="F1210" s="319">
        <v>17.990000000000002</v>
      </c>
      <c r="G1210" s="198" t="s">
        <v>8444</v>
      </c>
      <c r="H1210" s="199">
        <v>36</v>
      </c>
      <c r="I1210" s="200">
        <v>41632</v>
      </c>
      <c r="J1210" s="319">
        <f t="shared" si="19"/>
        <v>8.791500000000001</v>
      </c>
      <c r="K1210" s="198"/>
      <c r="L1210" s="198"/>
      <c r="M1210" s="198" t="s">
        <v>2395</v>
      </c>
      <c r="N1210" s="198"/>
      <c r="O1210" s="198"/>
      <c r="P1210" s="198"/>
      <c r="Q1210" s="169"/>
      <c r="R1210" s="169"/>
      <c r="S1210" s="169"/>
      <c r="T1210" s="169"/>
      <c r="U1210" s="170"/>
    </row>
    <row r="1211" spans="1:21" ht="20.100000000000001" customHeight="1">
      <c r="A1211" s="201" t="s">
        <v>2795</v>
      </c>
      <c r="B1211" s="183">
        <v>852669052636</v>
      </c>
      <c r="C1211" s="228" t="s">
        <v>2705</v>
      </c>
      <c r="D1211" s="215" t="s">
        <v>2792</v>
      </c>
      <c r="E1211" s="321">
        <v>1.5</v>
      </c>
      <c r="F1211" s="319">
        <v>11.89</v>
      </c>
      <c r="G1211" s="198" t="s">
        <v>8444</v>
      </c>
      <c r="H1211" s="201">
        <v>0</v>
      </c>
      <c r="I1211" s="200">
        <v>41632</v>
      </c>
      <c r="J1211" s="319">
        <f t="shared" si="19"/>
        <v>3.6065000000000005</v>
      </c>
      <c r="K1211" s="198">
        <v>7.6470588235294121</v>
      </c>
      <c r="L1211" s="198"/>
      <c r="M1211" s="198" t="s">
        <v>2395</v>
      </c>
      <c r="N1211" s="198"/>
      <c r="O1211" s="198"/>
      <c r="P1211" s="198"/>
      <c r="Q1211" s="169"/>
      <c r="R1211" s="169"/>
      <c r="S1211" s="169"/>
      <c r="T1211" s="169"/>
      <c r="U1211" s="170"/>
    </row>
    <row r="1212" spans="1:21" ht="20.100000000000001" customHeight="1">
      <c r="A1212" s="201" t="s">
        <v>2796</v>
      </c>
      <c r="B1212" s="183">
        <v>852669052643</v>
      </c>
      <c r="C1212" s="228" t="s">
        <v>2706</v>
      </c>
      <c r="D1212" s="215" t="s">
        <v>2792</v>
      </c>
      <c r="E1212" s="321">
        <v>1.5</v>
      </c>
      <c r="F1212" s="319">
        <v>11.89</v>
      </c>
      <c r="G1212" s="198" t="s">
        <v>8444</v>
      </c>
      <c r="H1212" s="201">
        <v>0</v>
      </c>
      <c r="I1212" s="200">
        <v>41632</v>
      </c>
      <c r="J1212" s="319">
        <f t="shared" si="19"/>
        <v>3.6065000000000005</v>
      </c>
      <c r="K1212" s="198">
        <v>7.6470588235294121</v>
      </c>
      <c r="L1212" s="198"/>
      <c r="M1212" s="198" t="s">
        <v>2395</v>
      </c>
      <c r="N1212" s="198"/>
      <c r="O1212" s="198"/>
      <c r="P1212" s="198"/>
      <c r="Q1212" s="169"/>
      <c r="R1212" s="169"/>
      <c r="S1212" s="169"/>
      <c r="T1212" s="169"/>
      <c r="U1212" s="170"/>
    </row>
    <row r="1213" spans="1:21" ht="20.100000000000001" customHeight="1">
      <c r="A1213" s="201" t="s">
        <v>2797</v>
      </c>
      <c r="B1213" s="183">
        <v>852669052650</v>
      </c>
      <c r="C1213" s="228" t="s">
        <v>2707</v>
      </c>
      <c r="D1213" s="215" t="s">
        <v>2792</v>
      </c>
      <c r="E1213" s="321">
        <v>1.5</v>
      </c>
      <c r="F1213" s="319">
        <v>11.89</v>
      </c>
      <c r="G1213" s="198" t="s">
        <v>8444</v>
      </c>
      <c r="H1213" s="201">
        <v>0</v>
      </c>
      <c r="I1213" s="200">
        <v>41632</v>
      </c>
      <c r="J1213" s="319">
        <f t="shared" si="19"/>
        <v>3.6065000000000005</v>
      </c>
      <c r="K1213" s="198">
        <v>7.6470588235294121</v>
      </c>
      <c r="L1213" s="198"/>
      <c r="M1213" s="198" t="s">
        <v>2395</v>
      </c>
      <c r="N1213" s="198"/>
      <c r="O1213" s="198"/>
      <c r="P1213" s="198"/>
      <c r="Q1213" s="169"/>
      <c r="R1213" s="169"/>
      <c r="S1213" s="169"/>
      <c r="T1213" s="169"/>
      <c r="U1213" s="170"/>
    </row>
    <row r="1214" spans="1:21" ht="20.100000000000001" customHeight="1">
      <c r="A1214" s="201" t="s">
        <v>2798</v>
      </c>
      <c r="B1214" s="183">
        <v>852669052667</v>
      </c>
      <c r="C1214" s="228" t="s">
        <v>2708</v>
      </c>
      <c r="D1214" s="215" t="s">
        <v>2792</v>
      </c>
      <c r="E1214" s="321">
        <v>1.5</v>
      </c>
      <c r="F1214" s="319">
        <v>11.89</v>
      </c>
      <c r="G1214" s="198" t="s">
        <v>8444</v>
      </c>
      <c r="H1214" s="201">
        <v>0</v>
      </c>
      <c r="I1214" s="200">
        <v>41632</v>
      </c>
      <c r="J1214" s="319">
        <f t="shared" si="19"/>
        <v>3.6065000000000005</v>
      </c>
      <c r="K1214" s="198">
        <v>7.6470588235294121</v>
      </c>
      <c r="L1214" s="198"/>
      <c r="M1214" s="198" t="s">
        <v>2395</v>
      </c>
      <c r="N1214" s="198"/>
      <c r="O1214" s="198"/>
      <c r="P1214" s="198"/>
      <c r="Q1214" s="169"/>
      <c r="R1214" s="169"/>
      <c r="S1214" s="169"/>
      <c r="T1214" s="169"/>
      <c r="U1214" s="170"/>
    </row>
    <row r="1215" spans="1:21" ht="20.100000000000001" customHeight="1">
      <c r="A1215" s="201" t="s">
        <v>2799</v>
      </c>
      <c r="B1215" s="183">
        <v>852669052674</v>
      </c>
      <c r="C1215" s="228" t="s">
        <v>2709</v>
      </c>
      <c r="D1215" s="215" t="s">
        <v>2792</v>
      </c>
      <c r="E1215" s="321">
        <v>1.5</v>
      </c>
      <c r="F1215" s="319">
        <v>11.89</v>
      </c>
      <c r="G1215" s="198" t="s">
        <v>8444</v>
      </c>
      <c r="H1215" s="201">
        <v>0</v>
      </c>
      <c r="I1215" s="200">
        <v>41632</v>
      </c>
      <c r="J1215" s="319">
        <f t="shared" si="19"/>
        <v>3.6065000000000005</v>
      </c>
      <c r="K1215" s="198">
        <v>7.6470588235294121</v>
      </c>
      <c r="L1215" s="198"/>
      <c r="M1215" s="198" t="s">
        <v>2395</v>
      </c>
      <c r="N1215" s="198"/>
      <c r="O1215" s="198"/>
      <c r="P1215" s="198"/>
      <c r="Q1215" s="169"/>
      <c r="R1215" s="169"/>
      <c r="S1215" s="169"/>
      <c r="T1215" s="169"/>
      <c r="U1215" s="170"/>
    </row>
    <row r="1216" spans="1:21" ht="20.100000000000001" customHeight="1">
      <c r="A1216" s="201" t="s">
        <v>2800</v>
      </c>
      <c r="B1216" s="183">
        <v>852669052681</v>
      </c>
      <c r="C1216" s="228" t="s">
        <v>2710</v>
      </c>
      <c r="D1216" s="215" t="s">
        <v>2792</v>
      </c>
      <c r="E1216" s="321">
        <v>1.5</v>
      </c>
      <c r="F1216" s="319">
        <v>11.89</v>
      </c>
      <c r="G1216" s="198" t="s">
        <v>8444</v>
      </c>
      <c r="H1216" s="201">
        <v>0</v>
      </c>
      <c r="I1216" s="200">
        <v>41632</v>
      </c>
      <c r="J1216" s="319">
        <f t="shared" si="19"/>
        <v>3.6065000000000005</v>
      </c>
      <c r="K1216" s="198">
        <v>7.6470588235294121</v>
      </c>
      <c r="L1216" s="198"/>
      <c r="M1216" s="198" t="s">
        <v>2395</v>
      </c>
      <c r="N1216" s="198"/>
      <c r="O1216" s="198"/>
      <c r="P1216" s="198"/>
      <c r="Q1216" s="169"/>
      <c r="R1216" s="169"/>
      <c r="S1216" s="169"/>
      <c r="T1216" s="169"/>
      <c r="U1216" s="170"/>
    </row>
    <row r="1217" spans="1:21" ht="20.100000000000001" customHeight="1">
      <c r="A1217" s="201">
        <v>40008</v>
      </c>
      <c r="B1217" s="183"/>
      <c r="C1217" s="179" t="s">
        <v>2711</v>
      </c>
      <c r="D1217" s="215" t="s">
        <v>2801</v>
      </c>
      <c r="E1217" s="198"/>
      <c r="F1217" s="319" t="s">
        <v>17578</v>
      </c>
      <c r="G1217" s="198" t="s">
        <v>8444</v>
      </c>
      <c r="H1217" s="201">
        <v>0</v>
      </c>
      <c r="I1217" s="200">
        <v>41632</v>
      </c>
      <c r="J1217" s="319" t="e">
        <f t="shared" si="19"/>
        <v>#VALUE!</v>
      </c>
      <c r="K1217" s="198"/>
      <c r="L1217" s="198"/>
      <c r="M1217" s="198" t="s">
        <v>2395</v>
      </c>
      <c r="N1217" s="198"/>
      <c r="O1217" s="198"/>
      <c r="P1217" s="198"/>
      <c r="Q1217" s="169"/>
      <c r="R1217" s="169"/>
      <c r="S1217" s="169"/>
      <c r="T1217" s="169"/>
      <c r="U1217" s="170"/>
    </row>
    <row r="1218" spans="1:21" ht="20.100000000000001" customHeight="1">
      <c r="A1218" s="201" t="s">
        <v>2802</v>
      </c>
      <c r="B1218" s="183">
        <v>852669052698</v>
      </c>
      <c r="C1218" s="228" t="s">
        <v>2712</v>
      </c>
      <c r="D1218" s="215" t="s">
        <v>2801</v>
      </c>
      <c r="E1218" s="321">
        <v>2</v>
      </c>
      <c r="F1218" s="319">
        <v>12.99</v>
      </c>
      <c r="G1218" s="198" t="s">
        <v>8444</v>
      </c>
      <c r="H1218" s="198">
        <v>11</v>
      </c>
      <c r="I1218" s="200">
        <v>41632</v>
      </c>
      <c r="J1218" s="319">
        <f t="shared" si="19"/>
        <v>4.0414999999999992</v>
      </c>
      <c r="K1218" s="198"/>
      <c r="L1218" s="198" t="s">
        <v>731</v>
      </c>
      <c r="M1218" s="198" t="s">
        <v>2395</v>
      </c>
      <c r="N1218" s="198"/>
      <c r="O1218" s="198"/>
      <c r="P1218" s="198"/>
      <c r="Q1218" s="169"/>
      <c r="R1218" s="169"/>
      <c r="S1218" s="169"/>
      <c r="T1218" s="169"/>
      <c r="U1218" s="170"/>
    </row>
    <row r="1219" spans="1:21" ht="20.100000000000001" customHeight="1">
      <c r="A1219" s="201" t="s">
        <v>2803</v>
      </c>
      <c r="B1219" s="183">
        <v>852669052704</v>
      </c>
      <c r="C1219" s="228" t="s">
        <v>2713</v>
      </c>
      <c r="D1219" s="215" t="s">
        <v>2801</v>
      </c>
      <c r="E1219" s="321">
        <v>2</v>
      </c>
      <c r="F1219" s="319">
        <v>12.99</v>
      </c>
      <c r="G1219" s="198" t="s">
        <v>8444</v>
      </c>
      <c r="H1219" s="198">
        <v>9</v>
      </c>
      <c r="I1219" s="200">
        <v>41632</v>
      </c>
      <c r="J1219" s="319">
        <f t="shared" si="19"/>
        <v>4.0414999999999992</v>
      </c>
      <c r="K1219" s="198"/>
      <c r="L1219" s="198" t="s">
        <v>731</v>
      </c>
      <c r="M1219" s="198" t="s">
        <v>2395</v>
      </c>
      <c r="N1219" s="198"/>
      <c r="O1219" s="198"/>
      <c r="P1219" s="198"/>
      <c r="Q1219" s="169"/>
      <c r="R1219" s="169"/>
      <c r="S1219" s="169"/>
      <c r="T1219" s="169"/>
      <c r="U1219" s="170"/>
    </row>
    <row r="1220" spans="1:21" ht="20.100000000000001" customHeight="1">
      <c r="A1220" s="201" t="s">
        <v>2804</v>
      </c>
      <c r="B1220" s="183">
        <v>852669052711</v>
      </c>
      <c r="C1220" s="228" t="s">
        <v>2714</v>
      </c>
      <c r="D1220" s="215" t="s">
        <v>2801</v>
      </c>
      <c r="E1220" s="198"/>
      <c r="F1220" s="319">
        <v>12.99</v>
      </c>
      <c r="G1220" s="198" t="s">
        <v>8444</v>
      </c>
      <c r="H1220" s="198">
        <v>0</v>
      </c>
      <c r="I1220" s="200">
        <v>41632</v>
      </c>
      <c r="J1220" s="319">
        <f t="shared" si="19"/>
        <v>6.0414999999999992</v>
      </c>
      <c r="K1220" s="198"/>
      <c r="L1220" s="198" t="s">
        <v>731</v>
      </c>
      <c r="M1220" s="198" t="s">
        <v>2395</v>
      </c>
      <c r="N1220" s="198"/>
      <c r="O1220" s="198"/>
      <c r="P1220" s="198"/>
      <c r="Q1220" s="169"/>
      <c r="R1220" s="169"/>
      <c r="S1220" s="169"/>
      <c r="T1220" s="169"/>
      <c r="U1220" s="170"/>
    </row>
    <row r="1221" spans="1:21" ht="20.100000000000001" customHeight="1">
      <c r="A1221" s="201" t="s">
        <v>2805</v>
      </c>
      <c r="B1221" s="183">
        <v>852669052728</v>
      </c>
      <c r="C1221" s="228" t="s">
        <v>2715</v>
      </c>
      <c r="D1221" s="215" t="s">
        <v>2801</v>
      </c>
      <c r="E1221" s="321">
        <v>2</v>
      </c>
      <c r="F1221" s="319">
        <v>12.99</v>
      </c>
      <c r="G1221" s="198" t="s">
        <v>8444</v>
      </c>
      <c r="H1221" s="198">
        <v>0</v>
      </c>
      <c r="I1221" s="200">
        <v>41632</v>
      </c>
      <c r="J1221" s="319">
        <f t="shared" si="19"/>
        <v>4.0414999999999992</v>
      </c>
      <c r="K1221" s="198"/>
      <c r="L1221" s="198" t="s">
        <v>731</v>
      </c>
      <c r="M1221" s="198" t="s">
        <v>2395</v>
      </c>
      <c r="N1221" s="198"/>
      <c r="O1221" s="198"/>
      <c r="P1221" s="198"/>
      <c r="Q1221" s="169"/>
      <c r="R1221" s="169"/>
      <c r="S1221" s="169"/>
      <c r="T1221" s="169"/>
      <c r="U1221" s="170"/>
    </row>
    <row r="1222" spans="1:21" ht="20.100000000000001" customHeight="1">
      <c r="A1222" s="201" t="s">
        <v>2806</v>
      </c>
      <c r="B1222" s="183">
        <v>852669052735</v>
      </c>
      <c r="C1222" s="228" t="s">
        <v>2716</v>
      </c>
      <c r="D1222" s="215" t="s">
        <v>2801</v>
      </c>
      <c r="E1222" s="321">
        <v>2</v>
      </c>
      <c r="F1222" s="319">
        <v>12.99</v>
      </c>
      <c r="G1222" s="198" t="s">
        <v>8444</v>
      </c>
      <c r="H1222" s="198">
        <v>6</v>
      </c>
      <c r="I1222" s="200">
        <v>41632</v>
      </c>
      <c r="J1222" s="319">
        <f t="shared" si="19"/>
        <v>4.0414999999999992</v>
      </c>
      <c r="K1222" s="198"/>
      <c r="L1222" s="198" t="s">
        <v>731</v>
      </c>
      <c r="M1222" s="198" t="s">
        <v>2395</v>
      </c>
      <c r="N1222" s="198"/>
      <c r="O1222" s="198"/>
      <c r="P1222" s="198"/>
      <c r="Q1222" s="169"/>
      <c r="R1222" s="169"/>
      <c r="S1222" s="169"/>
      <c r="T1222" s="169"/>
      <c r="U1222" s="170"/>
    </row>
    <row r="1223" spans="1:21" ht="20.100000000000001" customHeight="1">
      <c r="A1223" s="201">
        <v>40009</v>
      </c>
      <c r="B1223" s="183"/>
      <c r="C1223" s="228" t="s">
        <v>2717</v>
      </c>
      <c r="D1223" s="215" t="s">
        <v>2807</v>
      </c>
      <c r="E1223" s="198"/>
      <c r="F1223" s="319" t="s">
        <v>17578</v>
      </c>
      <c r="G1223" s="198" t="s">
        <v>8444</v>
      </c>
      <c r="H1223" s="201">
        <v>0</v>
      </c>
      <c r="I1223" s="200">
        <v>41632</v>
      </c>
      <c r="J1223" s="319" t="e">
        <f t="shared" si="19"/>
        <v>#VALUE!</v>
      </c>
      <c r="K1223" s="198"/>
      <c r="L1223" s="198"/>
      <c r="M1223" s="198" t="s">
        <v>2395</v>
      </c>
      <c r="N1223" s="198"/>
      <c r="O1223" s="198"/>
      <c r="P1223" s="198"/>
      <c r="Q1223" s="169"/>
      <c r="R1223" s="169"/>
      <c r="S1223" s="169"/>
      <c r="T1223" s="169"/>
      <c r="U1223" s="170"/>
    </row>
    <row r="1224" spans="1:21" ht="20.100000000000001" customHeight="1">
      <c r="A1224" s="201" t="s">
        <v>2808</v>
      </c>
      <c r="B1224" s="183">
        <v>852669052742</v>
      </c>
      <c r="C1224" s="228" t="s">
        <v>2718</v>
      </c>
      <c r="D1224" s="215" t="s">
        <v>2807</v>
      </c>
      <c r="E1224" s="198"/>
      <c r="F1224" s="319">
        <v>11.99</v>
      </c>
      <c r="G1224" s="198" t="s">
        <v>8444</v>
      </c>
      <c r="H1224" s="201">
        <v>0</v>
      </c>
      <c r="I1224" s="200">
        <v>41632</v>
      </c>
      <c r="J1224" s="319">
        <f t="shared" si="19"/>
        <v>5.1914999999999996</v>
      </c>
      <c r="K1224" s="198"/>
      <c r="L1224" s="198"/>
      <c r="M1224" s="198" t="s">
        <v>2395</v>
      </c>
      <c r="N1224" s="198"/>
      <c r="O1224" s="198"/>
      <c r="P1224" s="198"/>
      <c r="Q1224" s="169"/>
      <c r="R1224" s="169"/>
      <c r="S1224" s="169"/>
      <c r="T1224" s="169"/>
      <c r="U1224" s="170"/>
    </row>
    <row r="1225" spans="1:21" ht="20.100000000000001" customHeight="1">
      <c r="A1225" s="201">
        <v>40010</v>
      </c>
      <c r="B1225" s="183"/>
      <c r="C1225" s="179" t="s">
        <v>2719</v>
      </c>
      <c r="D1225" s="215" t="s">
        <v>2809</v>
      </c>
      <c r="E1225" s="198"/>
      <c r="F1225" s="319" t="s">
        <v>17578</v>
      </c>
      <c r="G1225" s="198" t="s">
        <v>8444</v>
      </c>
      <c r="H1225" s="201">
        <v>0</v>
      </c>
      <c r="I1225" s="200">
        <v>41632</v>
      </c>
      <c r="J1225" s="319" t="e">
        <f t="shared" si="19"/>
        <v>#VALUE!</v>
      </c>
      <c r="K1225" s="198"/>
      <c r="L1225" s="198"/>
      <c r="M1225" s="198" t="s">
        <v>2395</v>
      </c>
      <c r="N1225" s="198"/>
      <c r="O1225" s="198"/>
      <c r="P1225" s="198"/>
      <c r="Q1225" s="169"/>
      <c r="R1225" s="169"/>
      <c r="S1225" s="169"/>
      <c r="T1225" s="169"/>
      <c r="U1225" s="170"/>
    </row>
    <row r="1226" spans="1:21" ht="20.100000000000001" customHeight="1">
      <c r="A1226" s="201" t="s">
        <v>2810</v>
      </c>
      <c r="B1226" s="183">
        <v>852669052759</v>
      </c>
      <c r="C1226" s="228" t="s">
        <v>2720</v>
      </c>
      <c r="D1226" s="215" t="s">
        <v>2809</v>
      </c>
      <c r="E1226" s="321">
        <v>5.5</v>
      </c>
      <c r="F1226" s="319">
        <v>16.705882352941178</v>
      </c>
      <c r="G1226" s="198" t="s">
        <v>8444</v>
      </c>
      <c r="H1226" s="201">
        <v>0</v>
      </c>
      <c r="I1226" s="200">
        <v>41632</v>
      </c>
      <c r="J1226" s="319">
        <f t="shared" si="19"/>
        <v>3.7000000000000011</v>
      </c>
      <c r="K1226" s="198">
        <v>11.99</v>
      </c>
      <c r="L1226" s="198"/>
      <c r="M1226" s="198" t="s">
        <v>2395</v>
      </c>
      <c r="N1226" s="198"/>
      <c r="O1226" s="198"/>
      <c r="P1226" s="198"/>
      <c r="Q1226" s="169"/>
      <c r="R1226" s="169"/>
      <c r="S1226" s="169"/>
      <c r="T1226" s="169"/>
      <c r="U1226" s="170"/>
    </row>
    <row r="1227" spans="1:21" ht="20.100000000000001" customHeight="1">
      <c r="A1227" s="201" t="s">
        <v>2811</v>
      </c>
      <c r="B1227" s="183">
        <v>852669052766</v>
      </c>
      <c r="C1227" s="228" t="s">
        <v>2721</v>
      </c>
      <c r="D1227" s="215" t="s">
        <v>2809</v>
      </c>
      <c r="E1227" s="321">
        <v>5.5</v>
      </c>
      <c r="F1227" s="319">
        <v>16.705882352941178</v>
      </c>
      <c r="G1227" s="198" t="s">
        <v>8444</v>
      </c>
      <c r="H1227" s="201">
        <v>0</v>
      </c>
      <c r="I1227" s="200">
        <v>41632</v>
      </c>
      <c r="J1227" s="319">
        <f t="shared" si="19"/>
        <v>3.7000000000000011</v>
      </c>
      <c r="K1227" s="198">
        <v>11.99</v>
      </c>
      <c r="L1227" s="198"/>
      <c r="M1227" s="198" t="s">
        <v>2395</v>
      </c>
      <c r="N1227" s="198"/>
      <c r="O1227" s="198"/>
      <c r="P1227" s="198"/>
      <c r="Q1227" s="169"/>
      <c r="R1227" s="169"/>
      <c r="S1227" s="169"/>
      <c r="T1227" s="169"/>
      <c r="U1227" s="170"/>
    </row>
    <row r="1228" spans="1:21" ht="20.100000000000001" customHeight="1">
      <c r="A1228" s="201" t="s">
        <v>2812</v>
      </c>
      <c r="B1228" s="183">
        <v>852669052773</v>
      </c>
      <c r="C1228" s="228" t="s">
        <v>2722</v>
      </c>
      <c r="D1228" s="215" t="s">
        <v>2809</v>
      </c>
      <c r="E1228" s="321">
        <v>5.5</v>
      </c>
      <c r="F1228" s="319">
        <v>16.705882352941178</v>
      </c>
      <c r="G1228" s="198" t="s">
        <v>8444</v>
      </c>
      <c r="H1228" s="201">
        <v>0</v>
      </c>
      <c r="I1228" s="200">
        <v>41632</v>
      </c>
      <c r="J1228" s="319">
        <f t="shared" ref="J1228:J1291" si="20">F1228*0.85-5-E1228</f>
        <v>3.7000000000000011</v>
      </c>
      <c r="K1228" s="198">
        <v>11.99</v>
      </c>
      <c r="L1228" s="198"/>
      <c r="M1228" s="198" t="s">
        <v>2395</v>
      </c>
      <c r="N1228" s="198"/>
      <c r="O1228" s="198"/>
      <c r="P1228" s="198"/>
      <c r="Q1228" s="169"/>
      <c r="R1228" s="169"/>
      <c r="S1228" s="169"/>
      <c r="T1228" s="169"/>
      <c r="U1228" s="170"/>
    </row>
    <row r="1229" spans="1:21" ht="20.100000000000001" customHeight="1">
      <c r="A1229" s="201">
        <v>40142</v>
      </c>
      <c r="B1229" s="183">
        <v>852669055354</v>
      </c>
      <c r="C1229" s="179" t="s">
        <v>2723</v>
      </c>
      <c r="D1229" s="215" t="s">
        <v>3419</v>
      </c>
      <c r="E1229" s="198"/>
      <c r="F1229" s="319" t="s">
        <v>17578</v>
      </c>
      <c r="G1229" s="198" t="s">
        <v>8444</v>
      </c>
      <c r="H1229" s="201">
        <v>0</v>
      </c>
      <c r="I1229" s="200">
        <v>41665</v>
      </c>
      <c r="J1229" s="319" t="e">
        <f t="shared" si="20"/>
        <v>#VALUE!</v>
      </c>
      <c r="K1229" s="198"/>
      <c r="L1229" s="198"/>
      <c r="M1229" s="198" t="s">
        <v>2395</v>
      </c>
      <c r="N1229" s="198"/>
      <c r="O1229" s="198"/>
      <c r="P1229" s="198"/>
      <c r="Q1229" s="169"/>
      <c r="R1229" s="169"/>
      <c r="S1229" s="169"/>
      <c r="T1229" s="169"/>
      <c r="U1229" s="170"/>
    </row>
    <row r="1230" spans="1:21" ht="20.100000000000001" customHeight="1">
      <c r="A1230" s="201" t="s">
        <v>2814</v>
      </c>
      <c r="B1230" s="183">
        <v>852669052797</v>
      </c>
      <c r="C1230" s="228" t="s">
        <v>2724</v>
      </c>
      <c r="D1230" s="215" t="s">
        <v>2813</v>
      </c>
      <c r="E1230" s="321">
        <v>5</v>
      </c>
      <c r="F1230" s="319">
        <v>16.117647058823529</v>
      </c>
      <c r="G1230" s="198" t="s">
        <v>8444</v>
      </c>
      <c r="H1230" s="201">
        <v>0</v>
      </c>
      <c r="I1230" s="200">
        <v>41632</v>
      </c>
      <c r="J1230" s="319">
        <f t="shared" si="20"/>
        <v>3.6999999999999993</v>
      </c>
      <c r="K1230" s="198">
        <v>12.5</v>
      </c>
      <c r="L1230" s="198"/>
      <c r="M1230" s="198" t="s">
        <v>2395</v>
      </c>
      <c r="N1230" s="198"/>
      <c r="O1230" s="198"/>
      <c r="P1230" s="198"/>
      <c r="Q1230" s="169"/>
      <c r="R1230" s="169"/>
      <c r="S1230" s="169"/>
      <c r="T1230" s="169"/>
      <c r="U1230" s="170"/>
    </row>
    <row r="1231" spans="1:21" ht="20.100000000000001" customHeight="1">
      <c r="A1231" s="201" t="s">
        <v>2815</v>
      </c>
      <c r="B1231" s="183">
        <v>852669052803</v>
      </c>
      <c r="C1231" s="228" t="s">
        <v>2725</v>
      </c>
      <c r="D1231" s="215" t="s">
        <v>2813</v>
      </c>
      <c r="E1231" s="321"/>
      <c r="F1231" s="319">
        <v>14.5</v>
      </c>
      <c r="G1231" s="198" t="s">
        <v>8444</v>
      </c>
      <c r="H1231" s="201">
        <v>0</v>
      </c>
      <c r="I1231" s="200">
        <v>41632</v>
      </c>
      <c r="J1231" s="319">
        <f t="shared" si="20"/>
        <v>7.3249999999999993</v>
      </c>
      <c r="K1231" s="198"/>
      <c r="L1231" s="198"/>
      <c r="M1231" s="198" t="s">
        <v>2395</v>
      </c>
      <c r="N1231" s="198"/>
      <c r="O1231" s="198"/>
      <c r="P1231" s="198"/>
      <c r="Q1231" s="169"/>
      <c r="R1231" s="169"/>
      <c r="S1231" s="169"/>
      <c r="T1231" s="169"/>
      <c r="U1231" s="170"/>
    </row>
    <row r="1232" spans="1:21" ht="20.100000000000001" customHeight="1">
      <c r="A1232" s="201" t="s">
        <v>2817</v>
      </c>
      <c r="B1232" s="183">
        <v>852669052810</v>
      </c>
      <c r="C1232" s="179" t="s">
        <v>2726</v>
      </c>
      <c r="D1232" s="215" t="s">
        <v>2816</v>
      </c>
      <c r="E1232" s="321">
        <v>2</v>
      </c>
      <c r="F1232" s="319">
        <v>11.89</v>
      </c>
      <c r="G1232" s="198" t="s">
        <v>8444</v>
      </c>
      <c r="H1232" s="201">
        <v>0</v>
      </c>
      <c r="I1232" s="200">
        <v>41632</v>
      </c>
      <c r="J1232" s="319">
        <f t="shared" si="20"/>
        <v>3.1065000000000005</v>
      </c>
      <c r="K1232" s="198">
        <v>8.2352941176470598</v>
      </c>
      <c r="L1232" s="198"/>
      <c r="M1232" s="198" t="s">
        <v>2395</v>
      </c>
      <c r="N1232" s="198"/>
      <c r="O1232" s="198"/>
      <c r="P1232" s="198"/>
      <c r="Q1232" s="169"/>
      <c r="R1232" s="169"/>
      <c r="S1232" s="169"/>
      <c r="T1232" s="169"/>
      <c r="U1232" s="170"/>
    </row>
    <row r="1233" spans="1:21" ht="20.100000000000001" customHeight="1">
      <c r="A1233" s="201" t="s">
        <v>2817</v>
      </c>
      <c r="B1233" s="183">
        <v>852669052810</v>
      </c>
      <c r="C1233" s="179" t="s">
        <v>2726</v>
      </c>
      <c r="D1233" s="215" t="s">
        <v>2816</v>
      </c>
      <c r="E1233" s="321">
        <v>2</v>
      </c>
      <c r="F1233" s="319">
        <v>11.89</v>
      </c>
      <c r="G1233" s="198" t="s">
        <v>8444</v>
      </c>
      <c r="H1233" s="201">
        <v>0</v>
      </c>
      <c r="I1233" s="200">
        <v>41632</v>
      </c>
      <c r="J1233" s="319">
        <f t="shared" si="20"/>
        <v>3.1065000000000005</v>
      </c>
      <c r="K1233" s="198">
        <v>8.2352941176470598</v>
      </c>
      <c r="L1233" s="198"/>
      <c r="M1233" s="198" t="s">
        <v>2395</v>
      </c>
      <c r="N1233" s="198"/>
      <c r="O1233" s="198"/>
      <c r="P1233" s="198"/>
      <c r="Q1233" s="169"/>
      <c r="R1233" s="169"/>
      <c r="S1233" s="169"/>
      <c r="T1233" s="169"/>
      <c r="U1233" s="170"/>
    </row>
    <row r="1234" spans="1:21" ht="20.100000000000001" customHeight="1">
      <c r="A1234" s="201">
        <v>40013</v>
      </c>
      <c r="B1234" s="183"/>
      <c r="C1234" s="179" t="s">
        <v>2727</v>
      </c>
      <c r="D1234" s="215" t="s">
        <v>2818</v>
      </c>
      <c r="E1234" s="198"/>
      <c r="F1234" s="319" t="s">
        <v>17578</v>
      </c>
      <c r="G1234" s="198" t="s">
        <v>8444</v>
      </c>
      <c r="H1234" s="201">
        <v>0</v>
      </c>
      <c r="I1234" s="200">
        <v>41632</v>
      </c>
      <c r="J1234" s="319" t="e">
        <f t="shared" si="20"/>
        <v>#VALUE!</v>
      </c>
      <c r="K1234" s="198"/>
      <c r="L1234" s="198"/>
      <c r="M1234" s="198" t="s">
        <v>2395</v>
      </c>
      <c r="N1234" s="198"/>
      <c r="O1234" s="198"/>
      <c r="P1234" s="198"/>
      <c r="Q1234" s="169"/>
      <c r="R1234" s="169"/>
      <c r="S1234" s="169"/>
      <c r="T1234" s="169"/>
      <c r="U1234" s="170"/>
    </row>
    <row r="1235" spans="1:21" ht="20.100000000000001" customHeight="1">
      <c r="A1235" s="201" t="s">
        <v>2819</v>
      </c>
      <c r="B1235" s="183">
        <v>852669052827</v>
      </c>
      <c r="C1235" s="228" t="s">
        <v>2728</v>
      </c>
      <c r="D1235" s="215" t="s">
        <v>2818</v>
      </c>
      <c r="E1235" s="321">
        <v>2</v>
      </c>
      <c r="F1235" s="319">
        <v>14.99</v>
      </c>
      <c r="G1235" s="198" t="s">
        <v>8444</v>
      </c>
      <c r="H1235" s="201">
        <v>0</v>
      </c>
      <c r="I1235" s="200">
        <v>41632</v>
      </c>
      <c r="J1235" s="319">
        <f t="shared" si="20"/>
        <v>5.7415000000000003</v>
      </c>
      <c r="K1235" s="198"/>
      <c r="L1235" s="198"/>
      <c r="M1235" s="198" t="s">
        <v>2395</v>
      </c>
      <c r="N1235" s="198"/>
      <c r="O1235" s="198"/>
      <c r="P1235" s="198"/>
      <c r="Q1235" s="169"/>
      <c r="R1235" s="169"/>
      <c r="S1235" s="169"/>
      <c r="T1235" s="169"/>
      <c r="U1235" s="170"/>
    </row>
    <row r="1236" spans="1:21" ht="20.100000000000001" customHeight="1">
      <c r="A1236" s="201" t="s">
        <v>2820</v>
      </c>
      <c r="B1236" s="183">
        <v>852669052834</v>
      </c>
      <c r="C1236" s="228" t="s">
        <v>2729</v>
      </c>
      <c r="D1236" s="215" t="s">
        <v>2818</v>
      </c>
      <c r="E1236" s="321">
        <v>2</v>
      </c>
      <c r="F1236" s="319">
        <v>14.99</v>
      </c>
      <c r="G1236" s="198" t="s">
        <v>8444</v>
      </c>
      <c r="H1236" s="201">
        <v>0</v>
      </c>
      <c r="I1236" s="200">
        <v>41632</v>
      </c>
      <c r="J1236" s="319">
        <f t="shared" si="20"/>
        <v>5.7415000000000003</v>
      </c>
      <c r="K1236" s="198"/>
      <c r="L1236" s="198"/>
      <c r="M1236" s="198" t="s">
        <v>2395</v>
      </c>
      <c r="N1236" s="198"/>
      <c r="O1236" s="198"/>
      <c r="P1236" s="198"/>
      <c r="Q1236" s="169"/>
      <c r="R1236" s="169"/>
      <c r="S1236" s="169"/>
      <c r="T1236" s="169"/>
      <c r="U1236" s="170"/>
    </row>
    <row r="1237" spans="1:21" ht="20.100000000000001" customHeight="1">
      <c r="A1237" s="201">
        <v>40014</v>
      </c>
      <c r="B1237" s="183"/>
      <c r="C1237" s="228" t="s">
        <v>2730</v>
      </c>
      <c r="D1237" s="215" t="s">
        <v>2821</v>
      </c>
      <c r="E1237" s="198"/>
      <c r="F1237" s="319" t="s">
        <v>17578</v>
      </c>
      <c r="G1237" s="198" t="s">
        <v>8444</v>
      </c>
      <c r="H1237" s="198">
        <v>0</v>
      </c>
      <c r="I1237" s="200">
        <v>41632</v>
      </c>
      <c r="J1237" s="319" t="e">
        <f t="shared" si="20"/>
        <v>#VALUE!</v>
      </c>
      <c r="K1237" s="198"/>
      <c r="L1237" s="198" t="s">
        <v>731</v>
      </c>
      <c r="M1237" s="198" t="s">
        <v>2395</v>
      </c>
      <c r="N1237" s="198"/>
      <c r="O1237" s="198"/>
      <c r="P1237" s="198"/>
      <c r="Q1237" s="169"/>
      <c r="R1237" s="169"/>
      <c r="S1237" s="169"/>
      <c r="T1237" s="169"/>
      <c r="U1237" s="170"/>
    </row>
    <row r="1238" spans="1:21" ht="20.100000000000001" customHeight="1">
      <c r="A1238" s="201" t="s">
        <v>2822</v>
      </c>
      <c r="B1238" s="183">
        <v>852669052841</v>
      </c>
      <c r="C1238" s="228" t="s">
        <v>2731</v>
      </c>
      <c r="D1238" s="215" t="s">
        <v>2821</v>
      </c>
      <c r="E1238" s="321">
        <v>4</v>
      </c>
      <c r="F1238" s="319">
        <v>16.990000000000002</v>
      </c>
      <c r="G1238" s="198" t="s">
        <v>8444</v>
      </c>
      <c r="H1238" s="198">
        <v>0</v>
      </c>
      <c r="I1238" s="200">
        <v>41632</v>
      </c>
      <c r="J1238" s="319">
        <f t="shared" si="20"/>
        <v>5.4415000000000013</v>
      </c>
      <c r="K1238" s="198" t="s">
        <v>731</v>
      </c>
      <c r="L1238" s="198" t="s">
        <v>731</v>
      </c>
      <c r="M1238" s="198" t="s">
        <v>2395</v>
      </c>
      <c r="N1238" s="198"/>
      <c r="O1238" s="198"/>
      <c r="P1238" s="198"/>
      <c r="Q1238" s="169"/>
      <c r="R1238" s="169"/>
      <c r="S1238" s="169"/>
      <c r="T1238" s="169"/>
      <c r="U1238" s="170"/>
    </row>
    <row r="1239" spans="1:21" ht="20.100000000000001" customHeight="1">
      <c r="A1239" s="201">
        <v>40015</v>
      </c>
      <c r="B1239" s="183"/>
      <c r="C1239" s="228" t="s">
        <v>2732</v>
      </c>
      <c r="D1239" s="215" t="s">
        <v>2823</v>
      </c>
      <c r="E1239" s="198"/>
      <c r="F1239" s="319" t="s">
        <v>17578</v>
      </c>
      <c r="G1239" s="198" t="s">
        <v>8444</v>
      </c>
      <c r="H1239" s="201">
        <v>0</v>
      </c>
      <c r="I1239" s="200">
        <v>41632</v>
      </c>
      <c r="J1239" s="319" t="e">
        <f t="shared" si="20"/>
        <v>#VALUE!</v>
      </c>
      <c r="K1239" s="198"/>
      <c r="L1239" s="198"/>
      <c r="M1239" s="198" t="s">
        <v>2395</v>
      </c>
      <c r="N1239" s="198"/>
      <c r="O1239" s="198"/>
      <c r="P1239" s="198"/>
      <c r="Q1239" s="169"/>
      <c r="R1239" s="169"/>
      <c r="S1239" s="169"/>
      <c r="T1239" s="169"/>
      <c r="U1239" s="170"/>
    </row>
    <row r="1240" spans="1:21" ht="20.100000000000001" customHeight="1">
      <c r="A1240" s="201" t="s">
        <v>2824</v>
      </c>
      <c r="B1240" s="183">
        <v>852669052858</v>
      </c>
      <c r="C1240" s="228" t="s">
        <v>2733</v>
      </c>
      <c r="D1240" s="215" t="s">
        <v>2823</v>
      </c>
      <c r="E1240" s="321">
        <v>2</v>
      </c>
      <c r="F1240" s="319">
        <v>13.99</v>
      </c>
      <c r="G1240" s="198" t="s">
        <v>8444</v>
      </c>
      <c r="H1240" s="198">
        <v>0</v>
      </c>
      <c r="I1240" s="200">
        <v>41632</v>
      </c>
      <c r="J1240" s="319">
        <f t="shared" si="20"/>
        <v>4.8915000000000006</v>
      </c>
      <c r="K1240" s="198"/>
      <c r="L1240" s="198" t="s">
        <v>731</v>
      </c>
      <c r="M1240" s="198" t="s">
        <v>2395</v>
      </c>
      <c r="N1240" s="198"/>
      <c r="O1240" s="198"/>
      <c r="P1240" s="198"/>
      <c r="Q1240" s="169"/>
      <c r="R1240" s="169"/>
      <c r="S1240" s="169"/>
      <c r="T1240" s="169"/>
      <c r="U1240" s="170"/>
    </row>
    <row r="1241" spans="1:21" ht="20.100000000000001" customHeight="1">
      <c r="A1241" s="201" t="s">
        <v>2826</v>
      </c>
      <c r="B1241" s="183">
        <v>852669052865</v>
      </c>
      <c r="C1241" s="179" t="s">
        <v>2734</v>
      </c>
      <c r="D1241" s="215" t="s">
        <v>2825</v>
      </c>
      <c r="E1241" s="198"/>
      <c r="F1241" s="319">
        <v>14.99</v>
      </c>
      <c r="G1241" s="198" t="s">
        <v>8444</v>
      </c>
      <c r="H1241" s="201">
        <v>0</v>
      </c>
      <c r="I1241" s="200">
        <v>41632</v>
      </c>
      <c r="J1241" s="319">
        <f t="shared" si="20"/>
        <v>7.7415000000000003</v>
      </c>
      <c r="K1241" s="198"/>
      <c r="L1241" s="198"/>
      <c r="M1241" s="198" t="s">
        <v>2395</v>
      </c>
      <c r="N1241" s="198"/>
      <c r="O1241" s="198"/>
      <c r="P1241" s="198"/>
      <c r="Q1241" s="169"/>
      <c r="R1241" s="169"/>
      <c r="S1241" s="169"/>
      <c r="T1241" s="169"/>
      <c r="U1241" s="170"/>
    </row>
    <row r="1242" spans="1:21" ht="20.100000000000001" customHeight="1">
      <c r="A1242" s="201" t="s">
        <v>2826</v>
      </c>
      <c r="B1242" s="183">
        <v>852669052865</v>
      </c>
      <c r="C1242" s="179" t="s">
        <v>2734</v>
      </c>
      <c r="D1242" s="215" t="s">
        <v>2825</v>
      </c>
      <c r="E1242" s="198"/>
      <c r="F1242" s="319">
        <v>14.99</v>
      </c>
      <c r="G1242" s="198" t="s">
        <v>8444</v>
      </c>
      <c r="H1242" s="201">
        <v>0</v>
      </c>
      <c r="I1242" s="200">
        <v>41632</v>
      </c>
      <c r="J1242" s="319">
        <f t="shared" si="20"/>
        <v>7.7415000000000003</v>
      </c>
      <c r="K1242" s="198"/>
      <c r="L1242" s="198"/>
      <c r="M1242" s="198" t="s">
        <v>2395</v>
      </c>
      <c r="N1242" s="198"/>
      <c r="O1242" s="198"/>
      <c r="P1242" s="198"/>
      <c r="Q1242" s="169"/>
      <c r="R1242" s="169"/>
      <c r="S1242" s="169"/>
      <c r="T1242" s="169"/>
      <c r="U1242" s="170"/>
    </row>
    <row r="1243" spans="1:21" ht="20.100000000000001" customHeight="1">
      <c r="A1243" s="201" t="s">
        <v>2827</v>
      </c>
      <c r="B1243" s="183">
        <v>852669052872</v>
      </c>
      <c r="C1243" s="179" t="s">
        <v>2735</v>
      </c>
      <c r="D1243" s="215" t="s">
        <v>2825</v>
      </c>
      <c r="E1243" s="321">
        <v>4</v>
      </c>
      <c r="F1243" s="319">
        <v>14.941176470588236</v>
      </c>
      <c r="G1243" s="198" t="s">
        <v>8444</v>
      </c>
      <c r="H1243" s="201">
        <v>0</v>
      </c>
      <c r="I1243" s="200">
        <v>41632</v>
      </c>
      <c r="J1243" s="319">
        <f t="shared" si="20"/>
        <v>3.6999999999999993</v>
      </c>
      <c r="K1243" s="198">
        <v>11.99</v>
      </c>
      <c r="L1243" s="198"/>
      <c r="M1243" s="198" t="s">
        <v>2395</v>
      </c>
      <c r="N1243" s="198"/>
      <c r="O1243" s="198"/>
      <c r="P1243" s="198"/>
      <c r="Q1243" s="169"/>
      <c r="R1243" s="169"/>
      <c r="S1243" s="169"/>
      <c r="T1243" s="169"/>
      <c r="U1243" s="170"/>
    </row>
    <row r="1244" spans="1:21" ht="20.100000000000001" customHeight="1">
      <c r="A1244" s="201" t="s">
        <v>2827</v>
      </c>
      <c r="B1244" s="183">
        <v>852669052872</v>
      </c>
      <c r="C1244" s="179" t="s">
        <v>2735</v>
      </c>
      <c r="D1244" s="215" t="s">
        <v>2825</v>
      </c>
      <c r="E1244" s="321">
        <v>4</v>
      </c>
      <c r="F1244" s="319">
        <v>14.941176470588236</v>
      </c>
      <c r="G1244" s="198" t="s">
        <v>8444</v>
      </c>
      <c r="H1244" s="201">
        <v>0</v>
      </c>
      <c r="I1244" s="200">
        <v>41632</v>
      </c>
      <c r="J1244" s="319">
        <f t="shared" si="20"/>
        <v>3.6999999999999993</v>
      </c>
      <c r="K1244" s="198">
        <v>11.99</v>
      </c>
      <c r="L1244" s="198"/>
      <c r="M1244" s="198" t="s">
        <v>2395</v>
      </c>
      <c r="N1244" s="198"/>
      <c r="O1244" s="198"/>
      <c r="P1244" s="198"/>
      <c r="Q1244" s="169"/>
      <c r="R1244" s="169"/>
      <c r="S1244" s="169"/>
      <c r="T1244" s="169"/>
      <c r="U1244" s="170"/>
    </row>
    <row r="1245" spans="1:21" ht="20.100000000000001" customHeight="1">
      <c r="A1245" s="201" t="s">
        <v>2829</v>
      </c>
      <c r="B1245" s="183">
        <v>852669052889</v>
      </c>
      <c r="C1245" s="179" t="s">
        <v>2736</v>
      </c>
      <c r="D1245" s="215" t="s">
        <v>2828</v>
      </c>
      <c r="E1245" s="321">
        <v>4</v>
      </c>
      <c r="F1245" s="319">
        <v>14.941176470588236</v>
      </c>
      <c r="G1245" s="198" t="s">
        <v>8444</v>
      </c>
      <c r="H1245" s="201">
        <v>0</v>
      </c>
      <c r="I1245" s="200">
        <v>41632</v>
      </c>
      <c r="J1245" s="319">
        <f t="shared" si="20"/>
        <v>3.6999999999999993</v>
      </c>
      <c r="K1245" s="198">
        <v>11.99</v>
      </c>
      <c r="L1245" s="198"/>
      <c r="M1245" s="198" t="s">
        <v>2395</v>
      </c>
      <c r="N1245" s="198"/>
      <c r="O1245" s="198"/>
      <c r="P1245" s="198"/>
      <c r="Q1245" s="169"/>
      <c r="R1245" s="169"/>
      <c r="S1245" s="169"/>
      <c r="T1245" s="169"/>
      <c r="U1245" s="170"/>
    </row>
    <row r="1246" spans="1:21" ht="20.100000000000001" customHeight="1">
      <c r="A1246" s="201" t="s">
        <v>2829</v>
      </c>
      <c r="B1246" s="183">
        <v>852669052889</v>
      </c>
      <c r="C1246" s="179" t="s">
        <v>2736</v>
      </c>
      <c r="D1246" s="215" t="s">
        <v>2828</v>
      </c>
      <c r="E1246" s="321">
        <v>4</v>
      </c>
      <c r="F1246" s="319">
        <v>14.941176470588236</v>
      </c>
      <c r="G1246" s="198" t="s">
        <v>8444</v>
      </c>
      <c r="H1246" s="201">
        <v>0</v>
      </c>
      <c r="I1246" s="200">
        <v>41632</v>
      </c>
      <c r="J1246" s="319">
        <f t="shared" si="20"/>
        <v>3.6999999999999993</v>
      </c>
      <c r="K1246" s="198">
        <v>11.99</v>
      </c>
      <c r="L1246" s="198"/>
      <c r="M1246" s="198" t="s">
        <v>2395</v>
      </c>
      <c r="N1246" s="198"/>
      <c r="O1246" s="198"/>
      <c r="P1246" s="198"/>
      <c r="Q1246" s="169"/>
      <c r="R1246" s="169"/>
      <c r="S1246" s="169"/>
      <c r="T1246" s="169"/>
      <c r="U1246" s="170"/>
    </row>
    <row r="1247" spans="1:21" ht="20.100000000000001" customHeight="1">
      <c r="A1247" s="201" t="s">
        <v>2830</v>
      </c>
      <c r="B1247" s="183">
        <v>852669052896</v>
      </c>
      <c r="C1247" s="179" t="s">
        <v>2737</v>
      </c>
      <c r="D1247" s="215" t="s">
        <v>2828</v>
      </c>
      <c r="E1247" s="324">
        <v>1</v>
      </c>
      <c r="F1247" s="319">
        <v>11.89</v>
      </c>
      <c r="G1247" s="198" t="s">
        <v>8444</v>
      </c>
      <c r="H1247" s="366">
        <v>47</v>
      </c>
      <c r="I1247" s="200">
        <v>41632</v>
      </c>
      <c r="J1247" s="319">
        <f t="shared" si="20"/>
        <v>4.1065000000000005</v>
      </c>
      <c r="K1247" s="198">
        <v>8.2352941176470598</v>
      </c>
      <c r="L1247" s="198"/>
      <c r="M1247" s="198" t="s">
        <v>2395</v>
      </c>
      <c r="N1247" s="198"/>
      <c r="O1247" s="198"/>
      <c r="P1247" s="198"/>
      <c r="Q1247" s="169"/>
      <c r="R1247" s="169"/>
      <c r="S1247" s="169"/>
      <c r="T1247" s="169"/>
      <c r="U1247" s="170"/>
    </row>
    <row r="1248" spans="1:21" ht="20.100000000000001" customHeight="1">
      <c r="A1248" s="201" t="s">
        <v>2830</v>
      </c>
      <c r="B1248" s="183">
        <v>852669052896</v>
      </c>
      <c r="C1248" s="179" t="s">
        <v>2737</v>
      </c>
      <c r="D1248" s="215" t="s">
        <v>2828</v>
      </c>
      <c r="E1248" s="324">
        <v>1</v>
      </c>
      <c r="F1248" s="319">
        <v>11.89</v>
      </c>
      <c r="G1248" s="198" t="s">
        <v>8444</v>
      </c>
      <c r="H1248" s="366">
        <v>47</v>
      </c>
      <c r="I1248" s="200">
        <v>41632</v>
      </c>
      <c r="J1248" s="319">
        <f t="shared" si="20"/>
        <v>4.1065000000000005</v>
      </c>
      <c r="K1248" s="198">
        <v>8.2352941176470598</v>
      </c>
      <c r="L1248" s="198"/>
      <c r="M1248" s="198" t="s">
        <v>2395</v>
      </c>
      <c r="N1248" s="198"/>
      <c r="O1248" s="198"/>
      <c r="P1248" s="198"/>
      <c r="Q1248" s="169"/>
      <c r="R1248" s="169"/>
      <c r="S1248" s="169"/>
      <c r="T1248" s="169"/>
      <c r="U1248" s="170"/>
    </row>
    <row r="1249" spans="1:41" ht="20.100000000000001" customHeight="1">
      <c r="A1249" s="201">
        <v>40020</v>
      </c>
      <c r="B1249" s="183"/>
      <c r="C1249" s="179" t="s">
        <v>2738</v>
      </c>
      <c r="D1249" s="215" t="s">
        <v>2831</v>
      </c>
      <c r="E1249" s="198"/>
      <c r="F1249" s="319" t="s">
        <v>17578</v>
      </c>
      <c r="G1249" s="198" t="s">
        <v>8444</v>
      </c>
      <c r="H1249" s="201">
        <v>0</v>
      </c>
      <c r="I1249" s="200">
        <v>41632</v>
      </c>
      <c r="J1249" s="319" t="e">
        <f t="shared" si="20"/>
        <v>#VALUE!</v>
      </c>
      <c r="K1249" s="198"/>
      <c r="L1249" s="198"/>
      <c r="M1249" s="198" t="s">
        <v>2395</v>
      </c>
      <c r="N1249" s="198"/>
      <c r="O1249" s="198"/>
      <c r="P1249" s="198"/>
      <c r="Q1249" s="169"/>
      <c r="R1249" s="169"/>
      <c r="S1249" s="169"/>
      <c r="T1249" s="169"/>
      <c r="U1249" s="170"/>
    </row>
    <row r="1250" spans="1:41" ht="20.100000000000001" customHeight="1">
      <c r="A1250" s="201" t="s">
        <v>2832</v>
      </c>
      <c r="B1250" s="183">
        <v>852669052902</v>
      </c>
      <c r="C1250" s="179" t="s">
        <v>2739</v>
      </c>
      <c r="D1250" s="215" t="s">
        <v>2831</v>
      </c>
      <c r="E1250" s="321">
        <v>4</v>
      </c>
      <c r="F1250" s="319">
        <v>14.99</v>
      </c>
      <c r="G1250" s="198" t="s">
        <v>8444</v>
      </c>
      <c r="H1250" s="201">
        <v>0</v>
      </c>
      <c r="I1250" s="200">
        <v>41632</v>
      </c>
      <c r="J1250" s="319">
        <f t="shared" si="20"/>
        <v>3.7415000000000003</v>
      </c>
      <c r="K1250" s="198"/>
      <c r="L1250" s="198"/>
      <c r="M1250" s="198" t="s">
        <v>2395</v>
      </c>
      <c r="N1250" s="198"/>
      <c r="O1250" s="198"/>
      <c r="P1250" s="198"/>
      <c r="Q1250" s="169"/>
      <c r="R1250" s="169"/>
      <c r="S1250" s="169"/>
      <c r="T1250" s="169"/>
      <c r="U1250" s="170"/>
    </row>
    <row r="1251" spans="1:41" ht="20.100000000000001" customHeight="1">
      <c r="A1251" s="201">
        <v>40021</v>
      </c>
      <c r="B1251" s="183"/>
      <c r="C1251" s="179" t="s">
        <v>2740</v>
      </c>
      <c r="D1251" s="215" t="s">
        <v>2833</v>
      </c>
      <c r="E1251" s="198"/>
      <c r="F1251" s="319" t="s">
        <v>17578</v>
      </c>
      <c r="G1251" s="198" t="s">
        <v>8444</v>
      </c>
      <c r="H1251" s="201">
        <v>0</v>
      </c>
      <c r="I1251" s="200">
        <v>41632</v>
      </c>
      <c r="J1251" s="319" t="e">
        <f t="shared" si="20"/>
        <v>#VALUE!</v>
      </c>
      <c r="K1251" s="198"/>
      <c r="L1251" s="198"/>
      <c r="M1251" s="198" t="s">
        <v>2395</v>
      </c>
      <c r="N1251" s="198"/>
      <c r="O1251" s="198"/>
      <c r="P1251" s="198"/>
      <c r="Q1251" s="169"/>
      <c r="R1251" s="169"/>
      <c r="S1251" s="169"/>
      <c r="T1251" s="169"/>
      <c r="U1251" s="170"/>
    </row>
    <row r="1252" spans="1:41" ht="20.100000000000001" customHeight="1">
      <c r="A1252" s="202" t="s">
        <v>2834</v>
      </c>
      <c r="B1252" s="183">
        <v>852669052919</v>
      </c>
      <c r="C1252" s="228" t="s">
        <v>2741</v>
      </c>
      <c r="D1252" s="215" t="s">
        <v>15179</v>
      </c>
      <c r="E1252" s="324">
        <v>0.75</v>
      </c>
      <c r="F1252" s="319">
        <v>9.89</v>
      </c>
      <c r="G1252" s="198" t="s">
        <v>8444</v>
      </c>
      <c r="H1252" s="366">
        <v>325</v>
      </c>
      <c r="I1252" s="200">
        <v>41632</v>
      </c>
      <c r="J1252" s="319">
        <f t="shared" si="20"/>
        <v>2.6564999999999994</v>
      </c>
      <c r="K1252" s="198">
        <v>7.0588235294117645</v>
      </c>
      <c r="L1252" s="198"/>
      <c r="M1252" s="198" t="s">
        <v>2395</v>
      </c>
      <c r="N1252" s="198"/>
      <c r="O1252" s="198"/>
      <c r="P1252" s="198"/>
      <c r="Q1252" s="169"/>
      <c r="R1252" s="169"/>
      <c r="S1252" s="169"/>
      <c r="T1252" s="169"/>
      <c r="U1252" s="170"/>
      <c r="X1252" s="5" t="s">
        <v>15171</v>
      </c>
      <c r="Y1252" s="5" t="s">
        <v>15172</v>
      </c>
      <c r="Z1252" s="5" t="s">
        <v>15181</v>
      </c>
      <c r="AA1252" s="5" t="s">
        <v>15174</v>
      </c>
      <c r="AB1252" s="5" t="s">
        <v>15175</v>
      </c>
      <c r="AC1252" s="5" t="s">
        <v>15176</v>
      </c>
      <c r="AD1252" s="5" t="s">
        <v>15177</v>
      </c>
      <c r="AE1252" s="5" t="s">
        <v>15178</v>
      </c>
      <c r="AF1252" s="5" t="s">
        <v>15165</v>
      </c>
      <c r="AG1252" s="5" t="s">
        <v>15166</v>
      </c>
      <c r="AH1252" s="5" t="s">
        <v>15167</v>
      </c>
      <c r="AI1252" s="5" t="s">
        <v>15168</v>
      </c>
      <c r="AJ1252" s="5" t="s">
        <v>15169</v>
      </c>
      <c r="AK1252" s="5" t="s">
        <v>15754</v>
      </c>
    </row>
    <row r="1253" spans="1:41" ht="20.100000000000001" customHeight="1">
      <c r="A1253" s="202" t="s">
        <v>2835</v>
      </c>
      <c r="B1253" s="183">
        <v>852669052926</v>
      </c>
      <c r="C1253" s="228" t="s">
        <v>2742</v>
      </c>
      <c r="D1253" s="215" t="s">
        <v>15179</v>
      </c>
      <c r="E1253" s="324">
        <v>0.75</v>
      </c>
      <c r="F1253" s="319">
        <v>9.89</v>
      </c>
      <c r="G1253" s="198" t="s">
        <v>8444</v>
      </c>
      <c r="H1253" s="199">
        <v>234</v>
      </c>
      <c r="I1253" s="200">
        <v>41632</v>
      </c>
      <c r="J1253" s="319">
        <f t="shared" si="20"/>
        <v>2.6564999999999994</v>
      </c>
      <c r="K1253" s="198">
        <v>7.0588235294117645</v>
      </c>
      <c r="L1253" s="198"/>
      <c r="M1253" s="198" t="s">
        <v>2395</v>
      </c>
      <c r="N1253" s="198"/>
      <c r="O1253" s="198"/>
      <c r="P1253" s="198"/>
      <c r="Q1253" s="169"/>
      <c r="R1253" s="169"/>
      <c r="S1253" s="169"/>
      <c r="T1253" s="169"/>
      <c r="U1253" s="170"/>
      <c r="X1253" s="5" t="s">
        <v>15171</v>
      </c>
      <c r="Y1253" s="5" t="s">
        <v>15172</v>
      </c>
      <c r="Z1253" s="5" t="s">
        <v>15181</v>
      </c>
      <c r="AA1253" s="5" t="s">
        <v>15174</v>
      </c>
      <c r="AB1253" s="5" t="s">
        <v>15175</v>
      </c>
      <c r="AC1253" s="5" t="s">
        <v>15176</v>
      </c>
      <c r="AD1253" s="5" t="s">
        <v>15177</v>
      </c>
      <c r="AE1253" s="5" t="s">
        <v>15178</v>
      </c>
      <c r="AF1253" s="5" t="s">
        <v>15165</v>
      </c>
      <c r="AG1253" s="5" t="s">
        <v>15166</v>
      </c>
      <c r="AH1253" s="5" t="s">
        <v>15167</v>
      </c>
      <c r="AI1253" s="5" t="s">
        <v>15168</v>
      </c>
      <c r="AJ1253" s="5" t="s">
        <v>15169</v>
      </c>
      <c r="AK1253" s="5" t="s">
        <v>15755</v>
      </c>
      <c r="AL1253" s="5" t="s">
        <v>15756</v>
      </c>
      <c r="AM1253" s="5" t="s">
        <v>15757</v>
      </c>
      <c r="AN1253" s="5" t="s">
        <v>15758</v>
      </c>
      <c r="AO1253" s="5" t="s">
        <v>15759</v>
      </c>
    </row>
    <row r="1254" spans="1:41" ht="20.100000000000001" customHeight="1">
      <c r="A1254" s="202" t="s">
        <v>2836</v>
      </c>
      <c r="B1254" s="183">
        <v>852669052933</v>
      </c>
      <c r="C1254" s="228" t="s">
        <v>2743</v>
      </c>
      <c r="D1254" s="215" t="s">
        <v>15179</v>
      </c>
      <c r="E1254" s="324">
        <v>0.75</v>
      </c>
      <c r="F1254" s="319">
        <v>9.89</v>
      </c>
      <c r="G1254" s="198" t="s">
        <v>8444</v>
      </c>
      <c r="H1254" s="199">
        <v>130</v>
      </c>
      <c r="I1254" s="200">
        <v>41632</v>
      </c>
      <c r="J1254" s="319">
        <f t="shared" si="20"/>
        <v>2.6564999999999994</v>
      </c>
      <c r="K1254" s="198">
        <v>7.0588235294117645</v>
      </c>
      <c r="L1254" s="198"/>
      <c r="M1254" s="198" t="s">
        <v>2395</v>
      </c>
      <c r="N1254" s="198"/>
      <c r="O1254" s="198"/>
      <c r="P1254" s="198"/>
      <c r="Q1254" s="169"/>
      <c r="R1254" s="169"/>
      <c r="S1254" s="169"/>
      <c r="T1254" s="169"/>
      <c r="U1254" s="170"/>
      <c r="X1254" s="5" t="s">
        <v>15171</v>
      </c>
      <c r="Y1254" s="5" t="s">
        <v>15172</v>
      </c>
      <c r="Z1254" s="5" t="s">
        <v>15181</v>
      </c>
      <c r="AA1254" s="5" t="s">
        <v>15174</v>
      </c>
      <c r="AB1254" s="5" t="s">
        <v>15175</v>
      </c>
      <c r="AC1254" s="5" t="s">
        <v>15176</v>
      </c>
      <c r="AD1254" s="5" t="s">
        <v>15177</v>
      </c>
      <c r="AE1254" s="5" t="s">
        <v>15178</v>
      </c>
      <c r="AF1254" s="5" t="s">
        <v>15165</v>
      </c>
      <c r="AG1254" s="5" t="s">
        <v>15166</v>
      </c>
      <c r="AH1254" s="5" t="s">
        <v>15167</v>
      </c>
      <c r="AI1254" s="5" t="s">
        <v>15168</v>
      </c>
      <c r="AJ1254" s="5" t="s">
        <v>15169</v>
      </c>
      <c r="AK1254" s="5" t="s">
        <v>15760</v>
      </c>
    </row>
    <row r="1255" spans="1:41" ht="20.100000000000001" customHeight="1">
      <c r="A1255" s="202" t="s">
        <v>2837</v>
      </c>
      <c r="B1255" s="183">
        <v>852669052940</v>
      </c>
      <c r="C1255" s="228" t="s">
        <v>2744</v>
      </c>
      <c r="D1255" s="215" t="s">
        <v>15179</v>
      </c>
      <c r="E1255" s="324">
        <v>0.75</v>
      </c>
      <c r="F1255" s="319">
        <v>14.5</v>
      </c>
      <c r="G1255" s="198" t="s">
        <v>8444</v>
      </c>
      <c r="H1255" s="199">
        <v>248</v>
      </c>
      <c r="I1255" s="200">
        <v>41632</v>
      </c>
      <c r="J1255" s="319">
        <f t="shared" si="20"/>
        <v>6.5749999999999993</v>
      </c>
      <c r="K1255" s="198"/>
      <c r="L1255" s="198"/>
      <c r="M1255" s="198" t="s">
        <v>2395</v>
      </c>
      <c r="N1255" s="198"/>
      <c r="O1255" s="198"/>
      <c r="P1255" s="198"/>
      <c r="Q1255" s="169"/>
      <c r="R1255" s="169"/>
      <c r="S1255" s="169"/>
      <c r="T1255" s="169"/>
      <c r="U1255" s="170"/>
      <c r="X1255" s="5" t="s">
        <v>15171</v>
      </c>
      <c r="Y1255" s="5" t="s">
        <v>15172</v>
      </c>
      <c r="Z1255" s="5" t="s">
        <v>15181</v>
      </c>
      <c r="AA1255" s="5" t="s">
        <v>15174</v>
      </c>
      <c r="AB1255" s="5" t="s">
        <v>15175</v>
      </c>
      <c r="AC1255" s="5" t="s">
        <v>15176</v>
      </c>
      <c r="AD1255" s="5" t="s">
        <v>15177</v>
      </c>
      <c r="AE1255" s="5" t="s">
        <v>15178</v>
      </c>
      <c r="AF1255" s="5" t="s">
        <v>15165</v>
      </c>
      <c r="AG1255" s="5" t="s">
        <v>15166</v>
      </c>
      <c r="AH1255" s="5" t="s">
        <v>15167</v>
      </c>
      <c r="AI1255" s="5" t="s">
        <v>15168</v>
      </c>
      <c r="AJ1255" s="5" t="s">
        <v>15169</v>
      </c>
      <c r="AK1255" s="5" t="s">
        <v>15761</v>
      </c>
    </row>
    <row r="1256" spans="1:41" ht="20.100000000000001" customHeight="1">
      <c r="A1256" s="201" t="s">
        <v>5840</v>
      </c>
      <c r="B1256" s="183">
        <v>700600581991</v>
      </c>
      <c r="C1256" s="179" t="s">
        <v>3875</v>
      </c>
      <c r="D1256" s="215" t="s">
        <v>5573</v>
      </c>
      <c r="E1256" s="321">
        <v>12</v>
      </c>
      <c r="F1256" s="319">
        <v>30.235294117647058</v>
      </c>
      <c r="G1256" s="198" t="s">
        <v>8444</v>
      </c>
      <c r="H1256" s="201">
        <v>0</v>
      </c>
      <c r="I1256" s="200">
        <v>41666</v>
      </c>
      <c r="J1256" s="319">
        <f t="shared" si="20"/>
        <v>8.6999999999999993</v>
      </c>
      <c r="K1256" s="198">
        <v>15.95</v>
      </c>
      <c r="L1256" s="198"/>
      <c r="M1256" s="198" t="s">
        <v>2395</v>
      </c>
      <c r="N1256" s="198"/>
      <c r="O1256" s="198"/>
      <c r="P1256" s="198"/>
      <c r="Q1256" s="169"/>
      <c r="R1256" s="169"/>
      <c r="S1256" s="169"/>
      <c r="T1256" s="169"/>
      <c r="U1256" s="170"/>
    </row>
    <row r="1257" spans="1:41" ht="20.100000000000001" customHeight="1">
      <c r="A1257" s="202" t="s">
        <v>2839</v>
      </c>
      <c r="B1257" s="183">
        <v>852669052964</v>
      </c>
      <c r="C1257" s="228" t="s">
        <v>2746</v>
      </c>
      <c r="D1257" s="215" t="s">
        <v>15179</v>
      </c>
      <c r="E1257" s="324">
        <v>0.75</v>
      </c>
      <c r="F1257" s="319">
        <v>9.89</v>
      </c>
      <c r="G1257" s="198" t="s">
        <v>8444</v>
      </c>
      <c r="H1257" s="366">
        <v>176</v>
      </c>
      <c r="I1257" s="200">
        <v>41632</v>
      </c>
      <c r="J1257" s="319">
        <f t="shared" si="20"/>
        <v>2.6564999999999994</v>
      </c>
      <c r="K1257" s="198">
        <v>7.0588235294117645</v>
      </c>
      <c r="L1257" s="198"/>
      <c r="M1257" s="198" t="s">
        <v>2395</v>
      </c>
      <c r="N1257" s="198"/>
      <c r="O1257" s="198"/>
      <c r="P1257" s="198"/>
      <c r="Q1257" s="169"/>
      <c r="R1257" s="169"/>
      <c r="S1257" s="169"/>
      <c r="T1257" s="169"/>
      <c r="U1257" s="170"/>
      <c r="X1257" s="5" t="s">
        <v>15171</v>
      </c>
      <c r="Y1257" s="5" t="s">
        <v>15172</v>
      </c>
      <c r="Z1257" s="5" t="s">
        <v>15181</v>
      </c>
      <c r="AA1257" s="5" t="s">
        <v>15174</v>
      </c>
      <c r="AB1257" s="5" t="s">
        <v>15175</v>
      </c>
      <c r="AC1257" s="5" t="s">
        <v>15176</v>
      </c>
      <c r="AD1257" s="5" t="s">
        <v>15177</v>
      </c>
      <c r="AE1257" s="5" t="s">
        <v>15178</v>
      </c>
      <c r="AF1257" s="5" t="s">
        <v>15165</v>
      </c>
      <c r="AG1257" s="5" t="s">
        <v>15166</v>
      </c>
      <c r="AH1257" s="5" t="s">
        <v>15167</v>
      </c>
      <c r="AI1257" s="5" t="s">
        <v>15168</v>
      </c>
      <c r="AJ1257" s="5" t="s">
        <v>15169</v>
      </c>
      <c r="AK1257" s="5" t="s">
        <v>15762</v>
      </c>
    </row>
    <row r="1258" spans="1:41" ht="20.100000000000001" customHeight="1">
      <c r="A1258" s="202" t="s">
        <v>2840</v>
      </c>
      <c r="B1258" s="183">
        <v>852669052971</v>
      </c>
      <c r="C1258" s="228" t="s">
        <v>2747</v>
      </c>
      <c r="D1258" s="215" t="s">
        <v>15179</v>
      </c>
      <c r="E1258" s="324">
        <v>0.75</v>
      </c>
      <c r="F1258" s="319">
        <v>9.89</v>
      </c>
      <c r="G1258" s="198" t="s">
        <v>8444</v>
      </c>
      <c r="H1258" s="199">
        <v>89</v>
      </c>
      <c r="I1258" s="200">
        <v>41632</v>
      </c>
      <c r="J1258" s="319">
        <f t="shared" si="20"/>
        <v>2.6564999999999994</v>
      </c>
      <c r="K1258" s="198">
        <v>7.0588235294117645</v>
      </c>
      <c r="L1258" s="198"/>
      <c r="M1258" s="198" t="s">
        <v>2395</v>
      </c>
      <c r="N1258" s="198"/>
      <c r="O1258" s="198"/>
      <c r="P1258" s="198"/>
      <c r="Q1258" s="169"/>
      <c r="R1258" s="169"/>
      <c r="S1258" s="169"/>
      <c r="T1258" s="169"/>
      <c r="U1258" s="170"/>
      <c r="X1258" s="5" t="s">
        <v>15171</v>
      </c>
      <c r="Y1258" s="5" t="s">
        <v>15172</v>
      </c>
      <c r="Z1258" s="5" t="s">
        <v>15181</v>
      </c>
      <c r="AA1258" s="5" t="s">
        <v>15174</v>
      </c>
      <c r="AB1258" s="5" t="s">
        <v>15175</v>
      </c>
      <c r="AC1258" s="5" t="s">
        <v>15176</v>
      </c>
      <c r="AD1258" s="5" t="s">
        <v>15177</v>
      </c>
      <c r="AE1258" s="5" t="s">
        <v>15178</v>
      </c>
      <c r="AF1258" s="5" t="s">
        <v>15165</v>
      </c>
      <c r="AG1258" s="5" t="s">
        <v>15166</v>
      </c>
      <c r="AH1258" s="5" t="s">
        <v>15167</v>
      </c>
      <c r="AI1258" s="5" t="s">
        <v>15168</v>
      </c>
      <c r="AJ1258" s="5" t="s">
        <v>15169</v>
      </c>
      <c r="AK1258" s="5" t="s">
        <v>15763</v>
      </c>
    </row>
    <row r="1259" spans="1:41" ht="20.100000000000001" customHeight="1">
      <c r="A1259" s="202" t="s">
        <v>2841</v>
      </c>
      <c r="B1259" s="183">
        <v>852669052988</v>
      </c>
      <c r="C1259" s="228" t="s">
        <v>2748</v>
      </c>
      <c r="D1259" s="215" t="s">
        <v>15179</v>
      </c>
      <c r="E1259" s="324">
        <v>0.75</v>
      </c>
      <c r="F1259" s="319">
        <v>9.89</v>
      </c>
      <c r="G1259" s="198" t="s">
        <v>8444</v>
      </c>
      <c r="H1259" s="199">
        <v>152</v>
      </c>
      <c r="I1259" s="200">
        <v>41632</v>
      </c>
      <c r="J1259" s="319">
        <f t="shared" si="20"/>
        <v>2.6564999999999994</v>
      </c>
      <c r="K1259" s="198">
        <v>7.0588235294117645</v>
      </c>
      <c r="L1259" s="198"/>
      <c r="M1259" s="198" t="s">
        <v>2395</v>
      </c>
      <c r="N1259" s="198"/>
      <c r="O1259" s="198"/>
      <c r="P1259" s="198"/>
      <c r="Q1259" s="169"/>
      <c r="R1259" s="169"/>
      <c r="S1259" s="169"/>
      <c r="T1259" s="169"/>
      <c r="U1259" s="170"/>
      <c r="X1259" s="5" t="s">
        <v>15171</v>
      </c>
      <c r="Y1259" s="5" t="s">
        <v>15172</v>
      </c>
      <c r="Z1259" s="5" t="s">
        <v>15181</v>
      </c>
      <c r="AA1259" s="5" t="s">
        <v>15174</v>
      </c>
      <c r="AB1259" s="5" t="s">
        <v>15175</v>
      </c>
      <c r="AC1259" s="5" t="s">
        <v>15176</v>
      </c>
      <c r="AD1259" s="5" t="s">
        <v>15177</v>
      </c>
      <c r="AE1259" s="5" t="s">
        <v>15178</v>
      </c>
      <c r="AF1259" s="5" t="s">
        <v>15165</v>
      </c>
      <c r="AG1259" s="5" t="s">
        <v>15166</v>
      </c>
      <c r="AH1259" s="5" t="s">
        <v>15167</v>
      </c>
      <c r="AI1259" s="5" t="s">
        <v>15168</v>
      </c>
      <c r="AJ1259" s="5" t="s">
        <v>15169</v>
      </c>
      <c r="AK1259" s="5" t="s">
        <v>15764</v>
      </c>
    </row>
    <row r="1260" spans="1:41" ht="20.100000000000001" customHeight="1">
      <c r="A1260" s="201" t="s">
        <v>2843</v>
      </c>
      <c r="B1260" s="183">
        <v>852669052995</v>
      </c>
      <c r="C1260" s="179" t="s">
        <v>2749</v>
      </c>
      <c r="D1260" s="215" t="s">
        <v>2842</v>
      </c>
      <c r="E1260" s="198"/>
      <c r="F1260" s="319">
        <v>15.99</v>
      </c>
      <c r="G1260" s="198" t="s">
        <v>8444</v>
      </c>
      <c r="H1260" s="201">
        <v>0</v>
      </c>
      <c r="I1260" s="200">
        <v>41632</v>
      </c>
      <c r="J1260" s="319">
        <f t="shared" si="20"/>
        <v>8.5914999999999999</v>
      </c>
      <c r="K1260" s="198"/>
      <c r="L1260" s="198"/>
      <c r="M1260" s="198" t="s">
        <v>2395</v>
      </c>
      <c r="N1260" s="198"/>
      <c r="O1260" s="198"/>
      <c r="P1260" s="198"/>
      <c r="Q1260" s="169"/>
      <c r="R1260" s="169"/>
      <c r="S1260" s="169"/>
      <c r="T1260" s="169"/>
      <c r="U1260" s="170"/>
    </row>
    <row r="1261" spans="1:41" ht="20.100000000000001" customHeight="1">
      <c r="A1261" s="201" t="s">
        <v>2843</v>
      </c>
      <c r="B1261" s="183">
        <v>852669052995</v>
      </c>
      <c r="C1261" s="179" t="s">
        <v>2749</v>
      </c>
      <c r="D1261" s="215" t="s">
        <v>2842</v>
      </c>
      <c r="E1261" s="198"/>
      <c r="F1261" s="319">
        <v>15.99</v>
      </c>
      <c r="G1261" s="198" t="s">
        <v>8444</v>
      </c>
      <c r="H1261" s="201">
        <v>0</v>
      </c>
      <c r="I1261" s="200">
        <v>41632</v>
      </c>
      <c r="J1261" s="319">
        <f t="shared" si="20"/>
        <v>8.5914999999999999</v>
      </c>
      <c r="K1261" s="198"/>
      <c r="L1261" s="198"/>
      <c r="M1261" s="198" t="s">
        <v>2395</v>
      </c>
      <c r="N1261" s="198"/>
      <c r="O1261" s="198"/>
      <c r="P1261" s="198"/>
      <c r="Q1261" s="169"/>
      <c r="R1261" s="169"/>
      <c r="S1261" s="169"/>
      <c r="T1261" s="169"/>
      <c r="U1261" s="170"/>
    </row>
    <row r="1262" spans="1:41" ht="20.100000000000001" customHeight="1">
      <c r="A1262" s="201">
        <v>40023</v>
      </c>
      <c r="B1262" s="183"/>
      <c r="C1262" s="228" t="s">
        <v>2750</v>
      </c>
      <c r="D1262" s="215" t="s">
        <v>2844</v>
      </c>
      <c r="E1262" s="198"/>
      <c r="F1262" s="319" t="s">
        <v>17578</v>
      </c>
      <c r="G1262" s="198" t="s">
        <v>8444</v>
      </c>
      <c r="H1262" s="201">
        <v>0</v>
      </c>
      <c r="I1262" s="200">
        <v>41632</v>
      </c>
      <c r="J1262" s="319" t="e">
        <f t="shared" si="20"/>
        <v>#VALUE!</v>
      </c>
      <c r="K1262" s="198"/>
      <c r="L1262" s="198"/>
      <c r="M1262" s="198" t="s">
        <v>2395</v>
      </c>
      <c r="N1262" s="198"/>
      <c r="O1262" s="198"/>
      <c r="P1262" s="198"/>
      <c r="Q1262" s="169"/>
      <c r="R1262" s="169"/>
      <c r="S1262" s="169"/>
      <c r="T1262" s="169"/>
      <c r="U1262" s="170"/>
    </row>
    <row r="1263" spans="1:41" ht="20.100000000000001" customHeight="1">
      <c r="A1263" s="201" t="s">
        <v>2845</v>
      </c>
      <c r="B1263" s="183">
        <v>852669053008</v>
      </c>
      <c r="C1263" s="228" t="s">
        <v>2751</v>
      </c>
      <c r="D1263" s="215" t="s">
        <v>2844</v>
      </c>
      <c r="E1263" s="198"/>
      <c r="F1263" s="319">
        <v>14.99</v>
      </c>
      <c r="G1263" s="198" t="s">
        <v>8444</v>
      </c>
      <c r="H1263" s="201">
        <v>0</v>
      </c>
      <c r="I1263" s="200">
        <v>41632</v>
      </c>
      <c r="J1263" s="319">
        <f t="shared" si="20"/>
        <v>7.7415000000000003</v>
      </c>
      <c r="K1263" s="198"/>
      <c r="L1263" s="198"/>
      <c r="M1263" s="198" t="s">
        <v>2395</v>
      </c>
      <c r="N1263" s="198"/>
      <c r="O1263" s="198"/>
      <c r="P1263" s="198"/>
      <c r="Q1263" s="169"/>
      <c r="R1263" s="169"/>
      <c r="S1263" s="169"/>
      <c r="T1263" s="169"/>
      <c r="U1263" s="170"/>
    </row>
    <row r="1264" spans="1:41" ht="20.100000000000001" customHeight="1">
      <c r="A1264" s="201" t="s">
        <v>2847</v>
      </c>
      <c r="B1264" s="183">
        <v>852669053022</v>
      </c>
      <c r="C1264" s="228" t="s">
        <v>2752</v>
      </c>
      <c r="D1264" s="215" t="s">
        <v>2846</v>
      </c>
      <c r="E1264" s="198"/>
      <c r="F1264" s="319" t="s">
        <v>17578</v>
      </c>
      <c r="G1264" s="198" t="s">
        <v>8444</v>
      </c>
      <c r="H1264" s="201">
        <v>0</v>
      </c>
      <c r="I1264" s="200">
        <v>41632</v>
      </c>
      <c r="J1264" s="319" t="e">
        <f t="shared" si="20"/>
        <v>#VALUE!</v>
      </c>
      <c r="K1264" s="198"/>
      <c r="L1264" s="198"/>
      <c r="M1264" s="198" t="s">
        <v>2395</v>
      </c>
      <c r="N1264" s="198"/>
      <c r="O1264" s="198"/>
      <c r="P1264" s="198"/>
      <c r="Q1264" s="169"/>
      <c r="R1264" s="169"/>
      <c r="S1264" s="169"/>
      <c r="T1264" s="169"/>
      <c r="U1264" s="170"/>
    </row>
    <row r="1265" spans="1:37" ht="20.100000000000001" customHeight="1">
      <c r="A1265" s="201" t="s">
        <v>2847</v>
      </c>
      <c r="B1265" s="183">
        <v>852669053022</v>
      </c>
      <c r="C1265" s="228" t="s">
        <v>2752</v>
      </c>
      <c r="D1265" s="215" t="s">
        <v>2846</v>
      </c>
      <c r="E1265" s="198"/>
      <c r="F1265" s="319" t="s">
        <v>17578</v>
      </c>
      <c r="G1265" s="198" t="s">
        <v>8444</v>
      </c>
      <c r="H1265" s="201">
        <v>0</v>
      </c>
      <c r="I1265" s="200">
        <v>41632</v>
      </c>
      <c r="J1265" s="319" t="e">
        <f t="shared" si="20"/>
        <v>#VALUE!</v>
      </c>
      <c r="K1265" s="198"/>
      <c r="L1265" s="198"/>
      <c r="M1265" s="198" t="s">
        <v>2395</v>
      </c>
      <c r="N1265" s="198"/>
      <c r="O1265" s="198"/>
      <c r="P1265" s="198"/>
      <c r="Q1265" s="169"/>
      <c r="R1265" s="169"/>
      <c r="S1265" s="169"/>
      <c r="T1265" s="169"/>
      <c r="U1265" s="170"/>
    </row>
    <row r="1266" spans="1:37" ht="20.100000000000001" customHeight="1">
      <c r="A1266" s="201">
        <v>40025</v>
      </c>
      <c r="B1266" s="183"/>
      <c r="C1266" s="179" t="s">
        <v>2753</v>
      </c>
      <c r="D1266" s="215" t="s">
        <v>2844</v>
      </c>
      <c r="E1266" s="198"/>
      <c r="F1266" s="319" t="s">
        <v>17578</v>
      </c>
      <c r="G1266" s="198" t="s">
        <v>8444</v>
      </c>
      <c r="H1266" s="201">
        <v>0</v>
      </c>
      <c r="I1266" s="200">
        <v>41632</v>
      </c>
      <c r="J1266" s="319" t="e">
        <f t="shared" si="20"/>
        <v>#VALUE!</v>
      </c>
      <c r="K1266" s="198"/>
      <c r="L1266" s="198"/>
      <c r="M1266" s="198" t="s">
        <v>2395</v>
      </c>
      <c r="N1266" s="198"/>
      <c r="O1266" s="198"/>
      <c r="P1266" s="198"/>
      <c r="Q1266" s="169"/>
      <c r="R1266" s="169"/>
      <c r="S1266" s="169"/>
      <c r="T1266" s="169"/>
      <c r="U1266" s="170"/>
    </row>
    <row r="1267" spans="1:37" ht="20.100000000000001" customHeight="1">
      <c r="A1267" s="201" t="s">
        <v>2848</v>
      </c>
      <c r="B1267" s="183">
        <v>852669053039</v>
      </c>
      <c r="C1267" s="228" t="s">
        <v>2754</v>
      </c>
      <c r="D1267" s="215" t="s">
        <v>2844</v>
      </c>
      <c r="E1267" s="198"/>
      <c r="F1267" s="319">
        <v>12.99</v>
      </c>
      <c r="G1267" s="198" t="s">
        <v>8444</v>
      </c>
      <c r="H1267" s="201">
        <v>0</v>
      </c>
      <c r="I1267" s="200">
        <v>41632</v>
      </c>
      <c r="J1267" s="319">
        <f t="shared" si="20"/>
        <v>6.0414999999999992</v>
      </c>
      <c r="K1267" s="198"/>
      <c r="L1267" s="198"/>
      <c r="M1267" s="198" t="s">
        <v>2395</v>
      </c>
      <c r="N1267" s="198"/>
      <c r="O1267" s="198"/>
      <c r="P1267" s="198"/>
      <c r="Q1267" s="169"/>
      <c r="R1267" s="169"/>
      <c r="S1267" s="169"/>
      <c r="T1267" s="169"/>
      <c r="U1267" s="170"/>
    </row>
    <row r="1268" spans="1:37" ht="20.100000000000001" customHeight="1">
      <c r="A1268" s="201" t="s">
        <v>2849</v>
      </c>
      <c r="B1268" s="183">
        <v>852669053046</v>
      </c>
      <c r="C1268" s="228" t="s">
        <v>2755</v>
      </c>
      <c r="D1268" s="215" t="s">
        <v>2844</v>
      </c>
      <c r="E1268" s="198"/>
      <c r="F1268" s="319">
        <v>12.99</v>
      </c>
      <c r="G1268" s="198" t="s">
        <v>8444</v>
      </c>
      <c r="H1268" s="201">
        <v>0</v>
      </c>
      <c r="I1268" s="200">
        <v>41632</v>
      </c>
      <c r="J1268" s="319">
        <f t="shared" si="20"/>
        <v>6.0414999999999992</v>
      </c>
      <c r="K1268" s="198"/>
      <c r="L1268" s="198"/>
      <c r="M1268" s="198" t="s">
        <v>2395</v>
      </c>
      <c r="N1268" s="198"/>
      <c r="O1268" s="198"/>
      <c r="P1268" s="198"/>
      <c r="Q1268" s="169"/>
      <c r="R1268" s="169"/>
      <c r="S1268" s="169"/>
      <c r="T1268" s="169"/>
      <c r="U1268" s="170"/>
    </row>
    <row r="1269" spans="1:37" ht="20.100000000000001" customHeight="1">
      <c r="A1269" s="201" t="s">
        <v>2850</v>
      </c>
      <c r="B1269" s="183">
        <v>852669053053</v>
      </c>
      <c r="C1269" s="228" t="s">
        <v>2756</v>
      </c>
      <c r="D1269" s="215" t="s">
        <v>2844</v>
      </c>
      <c r="E1269" s="198"/>
      <c r="F1269" s="319">
        <v>12.99</v>
      </c>
      <c r="G1269" s="198" t="s">
        <v>8444</v>
      </c>
      <c r="H1269" s="201">
        <v>0</v>
      </c>
      <c r="I1269" s="200">
        <v>41632</v>
      </c>
      <c r="J1269" s="319">
        <f t="shared" si="20"/>
        <v>6.0414999999999992</v>
      </c>
      <c r="K1269" s="198"/>
      <c r="L1269" s="198"/>
      <c r="M1269" s="198" t="s">
        <v>2395</v>
      </c>
      <c r="N1269" s="198"/>
      <c r="O1269" s="198"/>
      <c r="P1269" s="198"/>
      <c r="Q1269" s="169"/>
      <c r="R1269" s="169"/>
      <c r="S1269" s="169"/>
      <c r="T1269" s="169"/>
      <c r="U1269" s="170"/>
    </row>
    <row r="1270" spans="1:37" ht="20.100000000000001" customHeight="1">
      <c r="A1270" s="201" t="s">
        <v>2851</v>
      </c>
      <c r="B1270" s="183">
        <v>852669053060</v>
      </c>
      <c r="C1270" s="228" t="s">
        <v>2757</v>
      </c>
      <c r="D1270" s="215" t="s">
        <v>2844</v>
      </c>
      <c r="E1270" s="198"/>
      <c r="F1270" s="319">
        <v>12.99</v>
      </c>
      <c r="G1270" s="198" t="s">
        <v>8444</v>
      </c>
      <c r="H1270" s="201">
        <v>0</v>
      </c>
      <c r="I1270" s="200">
        <v>41632</v>
      </c>
      <c r="J1270" s="319">
        <f t="shared" si="20"/>
        <v>6.0414999999999992</v>
      </c>
      <c r="K1270" s="198"/>
      <c r="L1270" s="198"/>
      <c r="M1270" s="198" t="s">
        <v>2395</v>
      </c>
      <c r="N1270" s="198"/>
      <c r="O1270" s="198"/>
      <c r="P1270" s="198"/>
      <c r="Q1270" s="169"/>
      <c r="R1270" s="169"/>
      <c r="S1270" s="169"/>
      <c r="T1270" s="169"/>
      <c r="U1270" s="170"/>
    </row>
    <row r="1271" spans="1:37" ht="20.100000000000001" customHeight="1">
      <c r="A1271" s="201">
        <v>40026</v>
      </c>
      <c r="B1271" s="183"/>
      <c r="C1271" s="179" t="s">
        <v>2865</v>
      </c>
      <c r="D1271" s="215" t="s">
        <v>2984</v>
      </c>
      <c r="E1271" s="198"/>
      <c r="F1271" s="319" t="s">
        <v>17578</v>
      </c>
      <c r="G1271" s="198" t="s">
        <v>8444</v>
      </c>
      <c r="H1271" s="201">
        <v>0</v>
      </c>
      <c r="I1271" s="200">
        <v>41641</v>
      </c>
      <c r="J1271" s="319" t="e">
        <f t="shared" si="20"/>
        <v>#VALUE!</v>
      </c>
      <c r="K1271" s="198"/>
      <c r="L1271" s="198"/>
      <c r="M1271" s="198" t="s">
        <v>2395</v>
      </c>
      <c r="N1271" s="198"/>
      <c r="O1271" s="198"/>
      <c r="P1271" s="198"/>
      <c r="Q1271" s="169"/>
      <c r="R1271" s="169"/>
      <c r="S1271" s="169"/>
      <c r="T1271" s="169"/>
      <c r="U1271" s="170"/>
    </row>
    <row r="1272" spans="1:37" ht="20.100000000000001" customHeight="1">
      <c r="A1272" s="201" t="s">
        <v>2985</v>
      </c>
      <c r="B1272" s="183">
        <v>852669051493</v>
      </c>
      <c r="C1272" s="229" t="s">
        <v>2866</v>
      </c>
      <c r="D1272" s="215" t="s">
        <v>2984</v>
      </c>
      <c r="E1272" s="321">
        <v>2.5</v>
      </c>
      <c r="F1272" s="319">
        <v>13.99</v>
      </c>
      <c r="G1272" s="198" t="s">
        <v>8444</v>
      </c>
      <c r="H1272" s="201">
        <v>0</v>
      </c>
      <c r="I1272" s="200">
        <v>41641</v>
      </c>
      <c r="J1272" s="319">
        <f t="shared" si="20"/>
        <v>4.3915000000000006</v>
      </c>
      <c r="K1272" s="198" t="s">
        <v>731</v>
      </c>
      <c r="L1272" s="198"/>
      <c r="M1272" s="198" t="s">
        <v>2395</v>
      </c>
      <c r="N1272" s="198"/>
      <c r="O1272" s="198"/>
      <c r="P1272" s="198"/>
      <c r="Q1272" s="169"/>
      <c r="R1272" s="169"/>
      <c r="S1272" s="169"/>
      <c r="T1272" s="169"/>
      <c r="U1272" s="170"/>
    </row>
    <row r="1273" spans="1:37" ht="20.100000000000001" customHeight="1">
      <c r="A1273" s="201" t="s">
        <v>2986</v>
      </c>
      <c r="B1273" s="183">
        <v>852669052780</v>
      </c>
      <c r="C1273" s="229" t="s">
        <v>2867</v>
      </c>
      <c r="D1273" s="215" t="s">
        <v>2984</v>
      </c>
      <c r="E1273" s="324">
        <v>1</v>
      </c>
      <c r="F1273" s="319">
        <v>13.99</v>
      </c>
      <c r="G1273" s="198" t="s">
        <v>8444</v>
      </c>
      <c r="H1273" s="199">
        <v>66</v>
      </c>
      <c r="I1273" s="200">
        <v>41641</v>
      </c>
      <c r="J1273" s="319">
        <f t="shared" si="20"/>
        <v>5.8915000000000006</v>
      </c>
      <c r="K1273" s="198"/>
      <c r="L1273" s="198"/>
      <c r="M1273" s="198" t="s">
        <v>2395</v>
      </c>
      <c r="N1273" s="198"/>
      <c r="O1273" s="198"/>
      <c r="P1273" s="198"/>
      <c r="Q1273" s="169"/>
      <c r="R1273" s="169"/>
      <c r="S1273" s="169"/>
      <c r="T1273" s="169"/>
      <c r="U1273" s="170"/>
    </row>
    <row r="1274" spans="1:37" ht="20.100000000000001" customHeight="1">
      <c r="A1274" s="201" t="s">
        <v>2987</v>
      </c>
      <c r="B1274" s="183">
        <v>852669053015</v>
      </c>
      <c r="C1274" s="229" t="s">
        <v>2868</v>
      </c>
      <c r="D1274" s="215" t="s">
        <v>2984</v>
      </c>
      <c r="E1274" s="321">
        <v>2.5</v>
      </c>
      <c r="F1274" s="319">
        <v>13.99</v>
      </c>
      <c r="G1274" s="198" t="s">
        <v>8444</v>
      </c>
      <c r="H1274" s="201">
        <v>0</v>
      </c>
      <c r="I1274" s="200">
        <v>41641</v>
      </c>
      <c r="J1274" s="319">
        <f t="shared" si="20"/>
        <v>4.3915000000000006</v>
      </c>
      <c r="K1274" s="198"/>
      <c r="L1274" s="198"/>
      <c r="M1274" s="198" t="s">
        <v>2395</v>
      </c>
      <c r="N1274" s="198"/>
      <c r="O1274" s="198"/>
      <c r="P1274" s="198"/>
      <c r="Q1274" s="169"/>
      <c r="R1274" s="169"/>
      <c r="S1274" s="169"/>
      <c r="T1274" s="169"/>
      <c r="U1274" s="170"/>
    </row>
    <row r="1275" spans="1:37" ht="20.100000000000001" customHeight="1">
      <c r="A1275" s="201">
        <v>40027</v>
      </c>
      <c r="B1275" s="183"/>
      <c r="C1275" s="179" t="s">
        <v>2869</v>
      </c>
      <c r="D1275" s="215" t="s">
        <v>2988</v>
      </c>
      <c r="E1275" s="198"/>
      <c r="F1275" s="319" t="s">
        <v>17578</v>
      </c>
      <c r="G1275" s="198" t="s">
        <v>8444</v>
      </c>
      <c r="H1275" s="201">
        <v>0</v>
      </c>
      <c r="I1275" s="200">
        <v>41641</v>
      </c>
      <c r="J1275" s="319" t="e">
        <f t="shared" si="20"/>
        <v>#VALUE!</v>
      </c>
      <c r="K1275" s="198"/>
      <c r="L1275" s="198"/>
      <c r="M1275" s="198" t="s">
        <v>2395</v>
      </c>
      <c r="N1275" s="198"/>
      <c r="O1275" s="198"/>
      <c r="P1275" s="198"/>
      <c r="Q1275" s="169"/>
      <c r="R1275" s="169"/>
      <c r="S1275" s="169"/>
      <c r="T1275" s="169"/>
      <c r="U1275" s="170"/>
    </row>
    <row r="1276" spans="1:37" ht="20.100000000000001" customHeight="1">
      <c r="A1276" s="202" t="s">
        <v>2989</v>
      </c>
      <c r="B1276" s="183">
        <v>852669053077</v>
      </c>
      <c r="C1276" s="229" t="s">
        <v>2870</v>
      </c>
      <c r="D1276" s="215" t="s">
        <v>16454</v>
      </c>
      <c r="E1276" s="321">
        <v>1</v>
      </c>
      <c r="F1276" s="319">
        <v>11.99</v>
      </c>
      <c r="G1276" s="198" t="s">
        <v>8444</v>
      </c>
      <c r="H1276" s="201">
        <v>0</v>
      </c>
      <c r="I1276" s="200">
        <v>41641</v>
      </c>
      <c r="J1276" s="319">
        <f t="shared" si="20"/>
        <v>4.1914999999999996</v>
      </c>
      <c r="K1276" s="198"/>
      <c r="L1276" s="198"/>
      <c r="M1276" s="198" t="s">
        <v>2395</v>
      </c>
      <c r="N1276" s="198"/>
      <c r="O1276" s="198"/>
      <c r="P1276" s="198"/>
      <c r="Q1276" s="169"/>
      <c r="R1276" s="169"/>
      <c r="S1276" s="169"/>
      <c r="T1276" s="169"/>
      <c r="U1276" s="170"/>
      <c r="X1276" s="5" t="s">
        <v>15183</v>
      </c>
      <c r="Y1276" s="5" t="s">
        <v>15184</v>
      </c>
      <c r="Z1276" s="5" t="s">
        <v>15185</v>
      </c>
      <c r="AA1276" s="5" t="s">
        <v>15160</v>
      </c>
      <c r="AB1276" s="5" t="s">
        <v>15161</v>
      </c>
      <c r="AC1276" s="5" t="s">
        <v>15162</v>
      </c>
      <c r="AD1276" s="5" t="s">
        <v>15163</v>
      </c>
      <c r="AE1276" s="5" t="s">
        <v>15164</v>
      </c>
      <c r="AF1276" s="5" t="s">
        <v>16458</v>
      </c>
      <c r="AK1276" s="5" t="s">
        <v>16658</v>
      </c>
    </row>
    <row r="1277" spans="1:37" ht="20.100000000000001" customHeight="1">
      <c r="A1277" s="201" t="s">
        <v>2990</v>
      </c>
      <c r="B1277" s="183">
        <v>852669053084</v>
      </c>
      <c r="C1277" s="229" t="s">
        <v>2871</v>
      </c>
      <c r="D1277" s="215" t="s">
        <v>2988</v>
      </c>
      <c r="E1277" s="324">
        <v>1</v>
      </c>
      <c r="F1277" s="319">
        <v>11.99</v>
      </c>
      <c r="G1277" s="198" t="s">
        <v>8444</v>
      </c>
      <c r="H1277" s="199">
        <v>99</v>
      </c>
      <c r="I1277" s="200">
        <v>41641</v>
      </c>
      <c r="J1277" s="319">
        <f t="shared" si="20"/>
        <v>4.1914999999999996</v>
      </c>
      <c r="K1277" s="198"/>
      <c r="L1277" s="198"/>
      <c r="M1277" s="198" t="s">
        <v>2395</v>
      </c>
      <c r="N1277" s="198"/>
      <c r="O1277" s="198"/>
      <c r="P1277" s="198"/>
      <c r="Q1277" s="169"/>
      <c r="R1277" s="169"/>
      <c r="S1277" s="169"/>
      <c r="T1277" s="169"/>
      <c r="U1277" s="170"/>
    </row>
    <row r="1278" spans="1:37" ht="20.100000000000001" customHeight="1">
      <c r="A1278" s="201" t="s">
        <v>2991</v>
      </c>
      <c r="B1278" s="183">
        <v>852669053091</v>
      </c>
      <c r="C1278" s="229" t="s">
        <v>2872</v>
      </c>
      <c r="D1278" s="215" t="s">
        <v>2988</v>
      </c>
      <c r="E1278" s="324">
        <v>1</v>
      </c>
      <c r="F1278" s="319">
        <v>11.89</v>
      </c>
      <c r="G1278" s="198" t="s">
        <v>8444</v>
      </c>
      <c r="H1278" s="199">
        <v>102</v>
      </c>
      <c r="I1278" s="200">
        <v>41641</v>
      </c>
      <c r="J1278" s="319">
        <f t="shared" si="20"/>
        <v>4.1065000000000005</v>
      </c>
      <c r="K1278" s="198">
        <v>8.2352941176470598</v>
      </c>
      <c r="L1278" s="198"/>
      <c r="M1278" s="198" t="s">
        <v>2395</v>
      </c>
      <c r="N1278" s="198"/>
      <c r="O1278" s="198"/>
      <c r="P1278" s="198"/>
      <c r="Q1278" s="169"/>
      <c r="R1278" s="169"/>
      <c r="S1278" s="169"/>
      <c r="T1278" s="169"/>
      <c r="U1278" s="170"/>
    </row>
    <row r="1279" spans="1:37" ht="20.100000000000001" customHeight="1">
      <c r="A1279" s="201">
        <v>40028</v>
      </c>
      <c r="B1279" s="183"/>
      <c r="C1279" s="179" t="s">
        <v>2873</v>
      </c>
      <c r="D1279" s="215" t="s">
        <v>2992</v>
      </c>
      <c r="E1279" s="198"/>
      <c r="F1279" s="319" t="s">
        <v>17578</v>
      </c>
      <c r="G1279" s="198" t="s">
        <v>8444</v>
      </c>
      <c r="H1279" s="201">
        <v>0</v>
      </c>
      <c r="I1279" s="200">
        <v>41641</v>
      </c>
      <c r="J1279" s="319" t="e">
        <f t="shared" si="20"/>
        <v>#VALUE!</v>
      </c>
      <c r="K1279" s="198"/>
      <c r="L1279" s="198"/>
      <c r="M1279" s="198" t="s">
        <v>2395</v>
      </c>
      <c r="N1279" s="198"/>
      <c r="O1279" s="198"/>
      <c r="P1279" s="198"/>
      <c r="Q1279" s="169"/>
      <c r="R1279" s="169"/>
      <c r="S1279" s="169"/>
      <c r="T1279" s="169"/>
      <c r="U1279" s="170"/>
    </row>
    <row r="1280" spans="1:37" ht="20.100000000000001" customHeight="1">
      <c r="A1280" s="201" t="s">
        <v>2993</v>
      </c>
      <c r="B1280" s="183">
        <v>852669053107</v>
      </c>
      <c r="C1280" s="229" t="s">
        <v>2874</v>
      </c>
      <c r="D1280" s="215" t="s">
        <v>2992</v>
      </c>
      <c r="E1280" s="321">
        <v>2</v>
      </c>
      <c r="F1280" s="319">
        <v>14.99</v>
      </c>
      <c r="G1280" s="198" t="s">
        <v>8444</v>
      </c>
      <c r="H1280" s="201">
        <v>0</v>
      </c>
      <c r="I1280" s="200">
        <v>41641</v>
      </c>
      <c r="J1280" s="319">
        <f t="shared" si="20"/>
        <v>5.7415000000000003</v>
      </c>
      <c r="K1280" s="198"/>
      <c r="L1280" s="198"/>
      <c r="M1280" s="198" t="s">
        <v>2395</v>
      </c>
      <c r="N1280" s="198"/>
      <c r="O1280" s="198"/>
      <c r="P1280" s="198"/>
      <c r="Q1280" s="169"/>
      <c r="R1280" s="169"/>
      <c r="S1280" s="169"/>
      <c r="T1280" s="169"/>
      <c r="U1280" s="170"/>
    </row>
    <row r="1281" spans="1:37" ht="20.100000000000001" customHeight="1">
      <c r="A1281" s="201" t="s">
        <v>2994</v>
      </c>
      <c r="B1281" s="183">
        <v>852669053114</v>
      </c>
      <c r="C1281" s="229" t="s">
        <v>2875</v>
      </c>
      <c r="D1281" s="215" t="s">
        <v>2992</v>
      </c>
      <c r="E1281" s="321">
        <v>2</v>
      </c>
      <c r="F1281" s="319">
        <v>14.99</v>
      </c>
      <c r="G1281" s="198" t="s">
        <v>8444</v>
      </c>
      <c r="H1281" s="201">
        <v>0</v>
      </c>
      <c r="I1281" s="200">
        <v>41641</v>
      </c>
      <c r="J1281" s="319">
        <f t="shared" si="20"/>
        <v>5.7415000000000003</v>
      </c>
      <c r="K1281" s="198"/>
      <c r="L1281" s="198"/>
      <c r="M1281" s="198" t="s">
        <v>2395</v>
      </c>
      <c r="N1281" s="198"/>
      <c r="O1281" s="198"/>
      <c r="P1281" s="198"/>
      <c r="Q1281" s="169"/>
      <c r="R1281" s="169"/>
      <c r="S1281" s="169"/>
      <c r="T1281" s="169"/>
      <c r="U1281" s="170"/>
    </row>
    <row r="1282" spans="1:37" ht="20.100000000000001" customHeight="1">
      <c r="A1282" s="201" t="s">
        <v>2995</v>
      </c>
      <c r="B1282" s="183">
        <v>852669053121</v>
      </c>
      <c r="C1282" s="229" t="s">
        <v>2876</v>
      </c>
      <c r="D1282" s="215" t="s">
        <v>2992</v>
      </c>
      <c r="E1282" s="198"/>
      <c r="F1282" s="319">
        <v>14.99</v>
      </c>
      <c r="G1282" s="198" t="s">
        <v>8444</v>
      </c>
      <c r="H1282" s="201">
        <v>0</v>
      </c>
      <c r="I1282" s="200">
        <v>41641</v>
      </c>
      <c r="J1282" s="319">
        <f t="shared" si="20"/>
        <v>7.7415000000000003</v>
      </c>
      <c r="K1282" s="198"/>
      <c r="L1282" s="198"/>
      <c r="M1282" s="198" t="s">
        <v>2395</v>
      </c>
      <c r="N1282" s="198"/>
      <c r="O1282" s="198"/>
      <c r="P1282" s="198"/>
      <c r="Q1282" s="169"/>
      <c r="R1282" s="169"/>
      <c r="S1282" s="169"/>
      <c r="T1282" s="169"/>
      <c r="U1282" s="170"/>
    </row>
    <row r="1283" spans="1:37" ht="20.100000000000001" customHeight="1">
      <c r="A1283" s="201">
        <v>40029</v>
      </c>
      <c r="B1283" s="183"/>
      <c r="C1283" s="179" t="s">
        <v>2877</v>
      </c>
      <c r="D1283" s="215" t="s">
        <v>2996</v>
      </c>
      <c r="E1283" s="198"/>
      <c r="F1283" s="319" t="s">
        <v>17578</v>
      </c>
      <c r="G1283" s="198" t="s">
        <v>8444</v>
      </c>
      <c r="H1283" s="201">
        <v>0</v>
      </c>
      <c r="I1283" s="200">
        <v>41641</v>
      </c>
      <c r="J1283" s="319" t="e">
        <f t="shared" si="20"/>
        <v>#VALUE!</v>
      </c>
      <c r="K1283" s="198"/>
      <c r="L1283" s="198"/>
      <c r="M1283" s="198" t="s">
        <v>2395</v>
      </c>
      <c r="N1283" s="198"/>
      <c r="O1283" s="198"/>
      <c r="P1283" s="198"/>
      <c r="Q1283" s="169"/>
      <c r="R1283" s="169"/>
      <c r="S1283" s="169"/>
      <c r="T1283" s="169"/>
      <c r="U1283" s="170"/>
    </row>
    <row r="1284" spans="1:37" ht="20.100000000000001" customHeight="1">
      <c r="A1284" s="201" t="s">
        <v>2997</v>
      </c>
      <c r="B1284" s="183">
        <v>852669053138</v>
      </c>
      <c r="C1284" s="229" t="s">
        <v>2878</v>
      </c>
      <c r="D1284" s="215" t="s">
        <v>2996</v>
      </c>
      <c r="E1284" s="321">
        <v>1</v>
      </c>
      <c r="F1284" s="319">
        <v>12.99</v>
      </c>
      <c r="G1284" s="198" t="s">
        <v>8444</v>
      </c>
      <c r="H1284" s="201">
        <v>0</v>
      </c>
      <c r="I1284" s="200">
        <v>41641</v>
      </c>
      <c r="J1284" s="319">
        <f t="shared" si="20"/>
        <v>5.0414999999999992</v>
      </c>
      <c r="K1284" s="198"/>
      <c r="L1284" s="198"/>
      <c r="M1284" s="198" t="s">
        <v>2395</v>
      </c>
      <c r="N1284" s="198"/>
      <c r="O1284" s="198"/>
      <c r="P1284" s="198"/>
      <c r="Q1284" s="169"/>
      <c r="R1284" s="169"/>
      <c r="S1284" s="169"/>
      <c r="T1284" s="169"/>
      <c r="U1284" s="170"/>
    </row>
    <row r="1285" spans="1:37" ht="20.100000000000001" customHeight="1">
      <c r="A1285" s="202" t="s">
        <v>2998</v>
      </c>
      <c r="B1285" s="183">
        <v>852669053145</v>
      </c>
      <c r="C1285" s="229" t="s">
        <v>2879</v>
      </c>
      <c r="D1285" s="215" t="s">
        <v>16459</v>
      </c>
      <c r="E1285" s="324">
        <v>1</v>
      </c>
      <c r="F1285" s="319">
        <v>12.99</v>
      </c>
      <c r="G1285" s="198" t="s">
        <v>8444</v>
      </c>
      <c r="H1285" s="199">
        <v>165</v>
      </c>
      <c r="I1285" s="200">
        <v>41641</v>
      </c>
      <c r="J1285" s="319">
        <f t="shared" si="20"/>
        <v>5.0414999999999992</v>
      </c>
      <c r="K1285" s="198"/>
      <c r="L1285" s="198"/>
      <c r="M1285" s="198" t="s">
        <v>2395</v>
      </c>
      <c r="N1285" s="198"/>
      <c r="O1285" s="198"/>
      <c r="P1285" s="198"/>
      <c r="Q1285" s="169"/>
      <c r="R1285" s="169"/>
      <c r="S1285" s="169"/>
      <c r="T1285" s="169"/>
      <c r="U1285" s="170"/>
      <c r="X1285" s="5" t="s">
        <v>15183</v>
      </c>
      <c r="Y1285" s="5" t="s">
        <v>15184</v>
      </c>
      <c r="Z1285" s="5" t="s">
        <v>15185</v>
      </c>
      <c r="AA1285" s="5" t="s">
        <v>15160</v>
      </c>
      <c r="AB1285" s="5" t="s">
        <v>15161</v>
      </c>
      <c r="AC1285" s="5" t="s">
        <v>15162</v>
      </c>
      <c r="AD1285" s="5" t="s">
        <v>15163</v>
      </c>
      <c r="AE1285" s="5" t="s">
        <v>15164</v>
      </c>
      <c r="AF1285" s="5" t="s">
        <v>16458</v>
      </c>
      <c r="AK1285" s="5" t="s">
        <v>16659</v>
      </c>
    </row>
    <row r="1286" spans="1:37" ht="20.100000000000001" customHeight="1">
      <c r="A1286" s="201">
        <v>40030</v>
      </c>
      <c r="B1286" s="183"/>
      <c r="C1286" s="179" t="s">
        <v>2880</v>
      </c>
      <c r="D1286" s="215" t="s">
        <v>2999</v>
      </c>
      <c r="E1286" s="198"/>
      <c r="F1286" s="319" t="s">
        <v>17578</v>
      </c>
      <c r="G1286" s="198" t="s">
        <v>8444</v>
      </c>
      <c r="H1286" s="201">
        <v>0</v>
      </c>
      <c r="I1286" s="200">
        <v>41641</v>
      </c>
      <c r="J1286" s="319" t="e">
        <f t="shared" si="20"/>
        <v>#VALUE!</v>
      </c>
      <c r="K1286" s="198"/>
      <c r="L1286" s="198"/>
      <c r="M1286" s="198" t="s">
        <v>2395</v>
      </c>
      <c r="N1286" s="198"/>
      <c r="O1286" s="198"/>
      <c r="P1286" s="198"/>
      <c r="Q1286" s="169"/>
      <c r="R1286" s="169"/>
      <c r="S1286" s="169"/>
      <c r="T1286" s="169"/>
      <c r="U1286" s="170"/>
    </row>
    <row r="1287" spans="1:37" ht="20.100000000000001" customHeight="1">
      <c r="A1287" s="202" t="s">
        <v>3000</v>
      </c>
      <c r="B1287" s="183">
        <v>852669053152</v>
      </c>
      <c r="C1287" s="229" t="s">
        <v>2881</v>
      </c>
      <c r="D1287" s="215" t="s">
        <v>16460</v>
      </c>
      <c r="E1287" s="324">
        <v>1</v>
      </c>
      <c r="F1287" s="319">
        <v>9.89</v>
      </c>
      <c r="G1287" s="198" t="s">
        <v>8444</v>
      </c>
      <c r="H1287" s="366">
        <v>1688</v>
      </c>
      <c r="I1287" s="200">
        <v>41641</v>
      </c>
      <c r="J1287" s="319">
        <f t="shared" si="20"/>
        <v>2.4064999999999994</v>
      </c>
      <c r="K1287" s="198">
        <v>7.0588235294117645</v>
      </c>
      <c r="L1287" s="198"/>
      <c r="M1287" s="198" t="s">
        <v>2395</v>
      </c>
      <c r="N1287" s="198"/>
      <c r="O1287" s="198"/>
      <c r="P1287" s="198"/>
      <c r="Q1287" s="169"/>
      <c r="R1287" s="169"/>
      <c r="S1287" s="169"/>
      <c r="T1287" s="169"/>
      <c r="U1287" s="170"/>
      <c r="X1287" s="5" t="s">
        <v>15183</v>
      </c>
      <c r="Y1287" s="5" t="s">
        <v>15184</v>
      </c>
      <c r="Z1287" s="5" t="s">
        <v>15185</v>
      </c>
      <c r="AA1287" s="5" t="s">
        <v>15160</v>
      </c>
      <c r="AB1287" s="5" t="s">
        <v>15161</v>
      </c>
      <c r="AC1287" s="5" t="s">
        <v>15162</v>
      </c>
      <c r="AD1287" s="5" t="s">
        <v>15163</v>
      </c>
      <c r="AE1287" s="5" t="s">
        <v>15164</v>
      </c>
      <c r="AF1287" s="5" t="s">
        <v>16458</v>
      </c>
      <c r="AK1287" s="5" t="s">
        <v>16660</v>
      </c>
    </row>
    <row r="1288" spans="1:37" ht="20.100000000000001" customHeight="1">
      <c r="A1288" s="201" t="s">
        <v>3001</v>
      </c>
      <c r="B1288" s="183">
        <v>852669053169</v>
      </c>
      <c r="C1288" s="229" t="s">
        <v>2882</v>
      </c>
      <c r="D1288" s="215" t="s">
        <v>2999</v>
      </c>
      <c r="E1288" s="321">
        <v>1</v>
      </c>
      <c r="F1288" s="319">
        <v>9.89</v>
      </c>
      <c r="G1288" s="198" t="s">
        <v>8444</v>
      </c>
      <c r="H1288" s="198">
        <v>2143</v>
      </c>
      <c r="I1288" s="200">
        <v>41641</v>
      </c>
      <c r="J1288" s="319">
        <f t="shared" si="20"/>
        <v>2.4064999999999994</v>
      </c>
      <c r="K1288" s="198">
        <v>7.0588235294117645</v>
      </c>
      <c r="L1288" s="198" t="s">
        <v>731</v>
      </c>
      <c r="M1288" s="198" t="s">
        <v>2395</v>
      </c>
      <c r="N1288" s="198"/>
      <c r="O1288" s="198"/>
      <c r="P1288" s="198"/>
      <c r="Q1288" s="169"/>
      <c r="R1288" s="169"/>
      <c r="S1288" s="169"/>
      <c r="T1288" s="169"/>
      <c r="U1288" s="170"/>
    </row>
    <row r="1289" spans="1:37" ht="20.100000000000001" customHeight="1">
      <c r="A1289" s="201">
        <v>40031</v>
      </c>
      <c r="B1289" s="183"/>
      <c r="C1289" s="292" t="s">
        <v>13367</v>
      </c>
      <c r="D1289" s="215" t="s">
        <v>3002</v>
      </c>
      <c r="E1289" s="198"/>
      <c r="F1289" s="319" t="s">
        <v>17578</v>
      </c>
      <c r="G1289" s="198" t="s">
        <v>8444</v>
      </c>
      <c r="H1289" s="201">
        <v>0</v>
      </c>
      <c r="I1289" s="200">
        <v>41641</v>
      </c>
      <c r="J1289" s="319" t="e">
        <f t="shared" si="20"/>
        <v>#VALUE!</v>
      </c>
      <c r="K1289" s="198"/>
      <c r="L1289" s="198"/>
      <c r="M1289" s="198" t="s">
        <v>2395</v>
      </c>
      <c r="N1289" s="198"/>
      <c r="O1289" s="198"/>
      <c r="P1289" s="198"/>
      <c r="Q1289" s="179"/>
      <c r="R1289" s="169"/>
      <c r="S1289" s="169"/>
      <c r="T1289" s="169"/>
      <c r="U1289" s="170"/>
    </row>
    <row r="1290" spans="1:37" ht="20.100000000000001" customHeight="1">
      <c r="A1290" s="201" t="s">
        <v>3003</v>
      </c>
      <c r="B1290" s="183">
        <v>852669053176</v>
      </c>
      <c r="C1290" s="292" t="s">
        <v>13364</v>
      </c>
      <c r="D1290" s="215" t="s">
        <v>3002</v>
      </c>
      <c r="E1290" s="198"/>
      <c r="F1290" s="319">
        <v>16.990000000000002</v>
      </c>
      <c r="G1290" s="198" t="s">
        <v>8444</v>
      </c>
      <c r="H1290" s="366">
        <v>27</v>
      </c>
      <c r="I1290" s="200">
        <v>41641</v>
      </c>
      <c r="J1290" s="319">
        <f t="shared" si="20"/>
        <v>9.4415000000000013</v>
      </c>
      <c r="K1290" s="198" t="s">
        <v>731</v>
      </c>
      <c r="L1290" s="198" t="s">
        <v>731</v>
      </c>
      <c r="M1290" s="198" t="s">
        <v>2395</v>
      </c>
      <c r="N1290" s="198"/>
      <c r="O1290" s="198"/>
      <c r="P1290" s="198"/>
      <c r="Q1290" s="229"/>
      <c r="R1290" s="169"/>
      <c r="S1290" s="169"/>
      <c r="T1290" s="169"/>
      <c r="U1290" s="170"/>
    </row>
    <row r="1291" spans="1:37" ht="20.100000000000001" customHeight="1">
      <c r="A1291" s="201" t="s">
        <v>3004</v>
      </c>
      <c r="B1291" s="183">
        <v>852669053183</v>
      </c>
      <c r="C1291" s="292" t="s">
        <v>13365</v>
      </c>
      <c r="D1291" s="215" t="s">
        <v>3002</v>
      </c>
      <c r="E1291" s="198"/>
      <c r="F1291" s="319">
        <v>16.990000000000002</v>
      </c>
      <c r="G1291" s="198" t="s">
        <v>8444</v>
      </c>
      <c r="H1291" s="198">
        <v>25</v>
      </c>
      <c r="I1291" s="200">
        <v>41641</v>
      </c>
      <c r="J1291" s="319">
        <f t="shared" si="20"/>
        <v>9.4415000000000013</v>
      </c>
      <c r="K1291" s="198" t="s">
        <v>731</v>
      </c>
      <c r="L1291" s="198" t="s">
        <v>731</v>
      </c>
      <c r="M1291" s="198" t="s">
        <v>2395</v>
      </c>
      <c r="N1291" s="198"/>
      <c r="O1291" s="198"/>
      <c r="P1291" s="198"/>
      <c r="Q1291" s="229"/>
      <c r="R1291" s="169"/>
      <c r="S1291" s="169"/>
      <c r="T1291" s="169"/>
      <c r="U1291" s="170"/>
    </row>
    <row r="1292" spans="1:37" ht="20.100000000000001" customHeight="1">
      <c r="A1292" s="201" t="s">
        <v>3005</v>
      </c>
      <c r="B1292" s="183">
        <v>852669053190</v>
      </c>
      <c r="C1292" s="292" t="s">
        <v>13366</v>
      </c>
      <c r="D1292" s="215" t="s">
        <v>3002</v>
      </c>
      <c r="E1292" s="198"/>
      <c r="F1292" s="319">
        <v>16.990000000000002</v>
      </c>
      <c r="G1292" s="198" t="s">
        <v>8444</v>
      </c>
      <c r="H1292" s="366">
        <v>25</v>
      </c>
      <c r="I1292" s="200">
        <v>41641</v>
      </c>
      <c r="J1292" s="319">
        <f t="shared" ref="J1292:J1355" si="21">F1292*0.85-5-E1292</f>
        <v>9.4415000000000013</v>
      </c>
      <c r="K1292" s="198" t="s">
        <v>731</v>
      </c>
      <c r="L1292" s="198" t="s">
        <v>731</v>
      </c>
      <c r="M1292" s="198" t="s">
        <v>2395</v>
      </c>
      <c r="N1292" s="198"/>
      <c r="O1292" s="198"/>
      <c r="P1292" s="198"/>
      <c r="Q1292" s="229"/>
      <c r="R1292" s="169"/>
      <c r="S1292" s="169"/>
      <c r="T1292" s="169"/>
      <c r="U1292" s="170"/>
    </row>
    <row r="1293" spans="1:37" ht="20.100000000000001" customHeight="1">
      <c r="A1293" s="201">
        <v>40032</v>
      </c>
      <c r="B1293" s="183"/>
      <c r="C1293" s="179" t="s">
        <v>2885</v>
      </c>
      <c r="D1293" s="215" t="s">
        <v>3006</v>
      </c>
      <c r="E1293" s="198"/>
      <c r="F1293" s="319" t="s">
        <v>17578</v>
      </c>
      <c r="G1293" s="198" t="s">
        <v>8444</v>
      </c>
      <c r="H1293" s="201">
        <v>0</v>
      </c>
      <c r="I1293" s="200">
        <v>41641</v>
      </c>
      <c r="J1293" s="319" t="e">
        <f t="shared" si="21"/>
        <v>#VALUE!</v>
      </c>
      <c r="K1293" s="198"/>
      <c r="L1293" s="198"/>
      <c r="M1293" s="198" t="s">
        <v>2395</v>
      </c>
      <c r="N1293" s="198"/>
      <c r="O1293" s="198"/>
      <c r="P1293" s="198"/>
      <c r="Q1293" s="169"/>
      <c r="R1293" s="169"/>
      <c r="S1293" s="169"/>
      <c r="T1293" s="169"/>
      <c r="U1293" s="170"/>
    </row>
    <row r="1294" spans="1:37" ht="20.100000000000001" customHeight="1">
      <c r="A1294" s="201" t="s">
        <v>3007</v>
      </c>
      <c r="B1294" s="183">
        <v>852669053206</v>
      </c>
      <c r="C1294" s="229" t="s">
        <v>2886</v>
      </c>
      <c r="D1294" s="215" t="s">
        <v>3006</v>
      </c>
      <c r="E1294" s="324">
        <v>0.5</v>
      </c>
      <c r="F1294" s="319">
        <v>9.99</v>
      </c>
      <c r="G1294" s="198" t="s">
        <v>8444</v>
      </c>
      <c r="H1294" s="199">
        <v>1854</v>
      </c>
      <c r="I1294" s="200">
        <v>41641</v>
      </c>
      <c r="J1294" s="319">
        <f t="shared" si="21"/>
        <v>2.9915000000000003</v>
      </c>
      <c r="K1294" s="198"/>
      <c r="L1294" s="198"/>
      <c r="M1294" s="198" t="s">
        <v>2395</v>
      </c>
      <c r="N1294" s="198"/>
      <c r="O1294" s="198"/>
      <c r="P1294" s="198"/>
      <c r="Q1294" s="169"/>
      <c r="R1294" s="169"/>
      <c r="S1294" s="169"/>
      <c r="T1294" s="169"/>
      <c r="U1294" s="170"/>
    </row>
    <row r="1295" spans="1:37" ht="20.100000000000001" customHeight="1">
      <c r="A1295" s="202" t="s">
        <v>3008</v>
      </c>
      <c r="B1295" s="183">
        <v>852669053213</v>
      </c>
      <c r="C1295" s="229" t="s">
        <v>2887</v>
      </c>
      <c r="D1295" s="215" t="s">
        <v>16461</v>
      </c>
      <c r="E1295" s="324">
        <v>0.5</v>
      </c>
      <c r="F1295" s="319">
        <v>9.89</v>
      </c>
      <c r="G1295" s="198" t="s">
        <v>8444</v>
      </c>
      <c r="H1295" s="199">
        <v>1483</v>
      </c>
      <c r="I1295" s="200">
        <v>41641</v>
      </c>
      <c r="J1295" s="319">
        <f t="shared" si="21"/>
        <v>2.9064999999999994</v>
      </c>
      <c r="K1295" s="198">
        <v>6.7647058823529411</v>
      </c>
      <c r="L1295" s="198"/>
      <c r="M1295" s="198" t="s">
        <v>2395</v>
      </c>
      <c r="N1295" s="198"/>
      <c r="O1295" s="198"/>
      <c r="P1295" s="198"/>
      <c r="Q1295" s="169"/>
      <c r="R1295" s="169"/>
      <c r="S1295" s="169"/>
      <c r="T1295" s="169"/>
      <c r="U1295" s="170"/>
      <c r="X1295" s="5" t="s">
        <v>15183</v>
      </c>
      <c r="Y1295" s="5" t="s">
        <v>15184</v>
      </c>
      <c r="Z1295" s="5" t="s">
        <v>15185</v>
      </c>
      <c r="AA1295" s="5" t="s">
        <v>15160</v>
      </c>
      <c r="AB1295" s="5" t="s">
        <v>15161</v>
      </c>
      <c r="AC1295" s="5" t="s">
        <v>15162</v>
      </c>
      <c r="AD1295" s="5" t="s">
        <v>15163</v>
      </c>
      <c r="AE1295" s="5" t="s">
        <v>15164</v>
      </c>
      <c r="AF1295" s="5" t="s">
        <v>16458</v>
      </c>
      <c r="AK1295" s="5" t="s">
        <v>16661</v>
      </c>
    </row>
    <row r="1296" spans="1:37" ht="20.100000000000001" customHeight="1">
      <c r="A1296" s="201" t="s">
        <v>3009</v>
      </c>
      <c r="B1296" s="183">
        <v>852669053220</v>
      </c>
      <c r="C1296" s="229" t="s">
        <v>876</v>
      </c>
      <c r="D1296" s="215" t="s">
        <v>3006</v>
      </c>
      <c r="E1296" s="324">
        <v>0.5</v>
      </c>
      <c r="F1296" s="319">
        <v>9.99</v>
      </c>
      <c r="G1296" s="198" t="s">
        <v>8444</v>
      </c>
      <c r="H1296" s="199">
        <v>1786</v>
      </c>
      <c r="I1296" s="200">
        <v>41641</v>
      </c>
      <c r="J1296" s="319">
        <f t="shared" si="21"/>
        <v>2.9915000000000003</v>
      </c>
      <c r="K1296" s="198"/>
      <c r="L1296" s="198"/>
      <c r="M1296" s="198" t="s">
        <v>2395</v>
      </c>
      <c r="N1296" s="198"/>
      <c r="O1296" s="198"/>
      <c r="P1296" s="198"/>
      <c r="Q1296" s="169"/>
      <c r="R1296" s="169"/>
      <c r="S1296" s="169"/>
      <c r="T1296" s="169"/>
      <c r="U1296" s="170"/>
    </row>
    <row r="1297" spans="1:37" ht="20.100000000000001" customHeight="1">
      <c r="A1297" s="201">
        <v>40033</v>
      </c>
      <c r="B1297" s="183"/>
      <c r="C1297" s="179" t="s">
        <v>2888</v>
      </c>
      <c r="D1297" s="215" t="s">
        <v>3010</v>
      </c>
      <c r="E1297" s="198"/>
      <c r="F1297" s="319" t="s">
        <v>17578</v>
      </c>
      <c r="G1297" s="198" t="s">
        <v>8444</v>
      </c>
      <c r="H1297" s="201">
        <v>0</v>
      </c>
      <c r="I1297" s="200">
        <v>41641</v>
      </c>
      <c r="J1297" s="319" t="e">
        <f t="shared" si="21"/>
        <v>#VALUE!</v>
      </c>
      <c r="K1297" s="198"/>
      <c r="L1297" s="198"/>
      <c r="M1297" s="198" t="s">
        <v>2395</v>
      </c>
      <c r="N1297" s="198"/>
      <c r="O1297" s="198"/>
      <c r="P1297" s="198"/>
      <c r="Q1297" s="169"/>
      <c r="R1297" s="169"/>
      <c r="S1297" s="169"/>
      <c r="T1297" s="169"/>
      <c r="U1297" s="170"/>
    </row>
    <row r="1298" spans="1:37" ht="20.100000000000001" customHeight="1">
      <c r="A1298" s="202" t="s">
        <v>3011</v>
      </c>
      <c r="B1298" s="183">
        <v>852669053237</v>
      </c>
      <c r="C1298" s="229" t="s">
        <v>2889</v>
      </c>
      <c r="D1298" s="215" t="s">
        <v>16462</v>
      </c>
      <c r="E1298" s="324">
        <v>1</v>
      </c>
      <c r="F1298" s="319">
        <v>11.99</v>
      </c>
      <c r="G1298" s="198" t="s">
        <v>8444</v>
      </c>
      <c r="H1298" s="199">
        <v>33</v>
      </c>
      <c r="I1298" s="200">
        <v>41641</v>
      </c>
      <c r="J1298" s="319">
        <f t="shared" si="21"/>
        <v>4.1914999999999996</v>
      </c>
      <c r="K1298" s="198"/>
      <c r="L1298" s="198"/>
      <c r="M1298" s="198" t="s">
        <v>2395</v>
      </c>
      <c r="N1298" s="198"/>
      <c r="O1298" s="198"/>
      <c r="P1298" s="198"/>
      <c r="Q1298" s="169"/>
      <c r="R1298" s="169"/>
      <c r="S1298" s="169"/>
      <c r="T1298" s="169"/>
      <c r="U1298" s="170"/>
      <c r="X1298" s="5" t="s">
        <v>15183</v>
      </c>
      <c r="Y1298" s="5" t="s">
        <v>15184</v>
      </c>
      <c r="Z1298" s="5" t="s">
        <v>15185</v>
      </c>
      <c r="AA1298" s="5" t="s">
        <v>15160</v>
      </c>
      <c r="AB1298" s="5" t="s">
        <v>15161</v>
      </c>
      <c r="AC1298" s="5" t="s">
        <v>15162</v>
      </c>
      <c r="AD1298" s="5" t="s">
        <v>15163</v>
      </c>
      <c r="AE1298" s="5" t="s">
        <v>15164</v>
      </c>
      <c r="AF1298" s="5" t="s">
        <v>16458</v>
      </c>
      <c r="AK1298" s="5" t="s">
        <v>16662</v>
      </c>
    </row>
    <row r="1299" spans="1:37" ht="20.100000000000001" customHeight="1">
      <c r="A1299" s="201" t="s">
        <v>3012</v>
      </c>
      <c r="B1299" s="183">
        <v>852669053244</v>
      </c>
      <c r="C1299" s="229" t="s">
        <v>2890</v>
      </c>
      <c r="D1299" s="215" t="s">
        <v>3010</v>
      </c>
      <c r="E1299" s="198"/>
      <c r="F1299" s="319">
        <v>11.99</v>
      </c>
      <c r="G1299" s="198" t="s">
        <v>8444</v>
      </c>
      <c r="H1299" s="201">
        <v>0</v>
      </c>
      <c r="I1299" s="200">
        <v>41641</v>
      </c>
      <c r="J1299" s="319">
        <f t="shared" si="21"/>
        <v>5.1914999999999996</v>
      </c>
      <c r="K1299" s="198"/>
      <c r="L1299" s="198"/>
      <c r="M1299" s="198" t="s">
        <v>2395</v>
      </c>
      <c r="N1299" s="198"/>
      <c r="O1299" s="198"/>
      <c r="P1299" s="198"/>
      <c r="Q1299" s="169"/>
      <c r="R1299" s="169"/>
      <c r="S1299" s="169"/>
      <c r="T1299" s="169"/>
      <c r="U1299" s="170"/>
    </row>
    <row r="1300" spans="1:37" ht="20.100000000000001" customHeight="1">
      <c r="A1300" s="201">
        <v>40034</v>
      </c>
      <c r="B1300" s="183"/>
      <c r="C1300" s="228" t="s">
        <v>2891</v>
      </c>
      <c r="D1300" s="215" t="s">
        <v>3013</v>
      </c>
      <c r="E1300" s="198"/>
      <c r="F1300" s="319" t="s">
        <v>17578</v>
      </c>
      <c r="G1300" s="198" t="s">
        <v>8444</v>
      </c>
      <c r="H1300" s="201">
        <v>0</v>
      </c>
      <c r="I1300" s="200">
        <v>41641</v>
      </c>
      <c r="J1300" s="319" t="e">
        <f t="shared" si="21"/>
        <v>#VALUE!</v>
      </c>
      <c r="K1300" s="198"/>
      <c r="L1300" s="198"/>
      <c r="M1300" s="198" t="s">
        <v>2395</v>
      </c>
      <c r="N1300" s="198"/>
      <c r="O1300" s="198"/>
      <c r="P1300" s="198"/>
      <c r="Q1300" s="169"/>
      <c r="R1300" s="169"/>
      <c r="S1300" s="169"/>
      <c r="T1300" s="169"/>
      <c r="U1300" s="170"/>
    </row>
    <row r="1301" spans="1:37" ht="20.100000000000001" customHeight="1">
      <c r="A1301" s="201" t="s">
        <v>3014</v>
      </c>
      <c r="B1301" s="183">
        <v>852669053251</v>
      </c>
      <c r="C1301" s="229" t="s">
        <v>2892</v>
      </c>
      <c r="D1301" s="215" t="s">
        <v>3013</v>
      </c>
      <c r="E1301" s="321">
        <v>0.5</v>
      </c>
      <c r="F1301" s="319">
        <v>11.99</v>
      </c>
      <c r="G1301" s="198" t="s">
        <v>8444</v>
      </c>
      <c r="H1301" s="198">
        <v>77</v>
      </c>
      <c r="I1301" s="200">
        <v>41641</v>
      </c>
      <c r="J1301" s="319">
        <f t="shared" si="21"/>
        <v>4.6914999999999996</v>
      </c>
      <c r="K1301" s="198"/>
      <c r="L1301" s="198" t="s">
        <v>731</v>
      </c>
      <c r="M1301" s="198" t="s">
        <v>2395</v>
      </c>
      <c r="N1301" s="198"/>
      <c r="O1301" s="198"/>
      <c r="P1301" s="198"/>
      <c r="Q1301" s="169"/>
      <c r="R1301" s="169"/>
      <c r="S1301" s="169"/>
      <c r="T1301" s="169"/>
      <c r="U1301" s="170"/>
    </row>
    <row r="1302" spans="1:37" ht="20.100000000000001" customHeight="1">
      <c r="A1302" s="201" t="s">
        <v>3015</v>
      </c>
      <c r="B1302" s="183">
        <v>852669053268</v>
      </c>
      <c r="C1302" s="229" t="s">
        <v>2893</v>
      </c>
      <c r="D1302" s="215" t="s">
        <v>3013</v>
      </c>
      <c r="E1302" s="321">
        <v>0.5</v>
      </c>
      <c r="F1302" s="319">
        <v>11.99</v>
      </c>
      <c r="G1302" s="198" t="s">
        <v>8444</v>
      </c>
      <c r="H1302" s="198">
        <v>119</v>
      </c>
      <c r="I1302" s="200">
        <v>41641</v>
      </c>
      <c r="J1302" s="319">
        <f t="shared" si="21"/>
        <v>4.6914999999999996</v>
      </c>
      <c r="K1302" s="198"/>
      <c r="L1302" s="198" t="s">
        <v>731</v>
      </c>
      <c r="M1302" s="198" t="s">
        <v>2395</v>
      </c>
      <c r="N1302" s="198"/>
      <c r="O1302" s="198"/>
      <c r="P1302" s="198"/>
      <c r="Q1302" s="169"/>
      <c r="R1302" s="169"/>
      <c r="S1302" s="169"/>
      <c r="T1302" s="169"/>
      <c r="U1302" s="170"/>
    </row>
    <row r="1303" spans="1:37" ht="20.100000000000001" customHeight="1">
      <c r="A1303" s="201" t="s">
        <v>3016</v>
      </c>
      <c r="B1303" s="183">
        <v>852669053275</v>
      </c>
      <c r="C1303" s="229" t="s">
        <v>2894</v>
      </c>
      <c r="D1303" s="215" t="s">
        <v>3013</v>
      </c>
      <c r="E1303" s="198"/>
      <c r="F1303" s="319">
        <v>11.99</v>
      </c>
      <c r="G1303" s="198" t="s">
        <v>8444</v>
      </c>
      <c r="H1303" s="198">
        <v>0</v>
      </c>
      <c r="I1303" s="200">
        <v>41641</v>
      </c>
      <c r="J1303" s="319">
        <f t="shared" si="21"/>
        <v>5.1914999999999996</v>
      </c>
      <c r="K1303" s="198"/>
      <c r="L1303" s="198" t="s">
        <v>731</v>
      </c>
      <c r="M1303" s="198" t="s">
        <v>2395</v>
      </c>
      <c r="N1303" s="198"/>
      <c r="O1303" s="198"/>
      <c r="P1303" s="198"/>
      <c r="Q1303" s="169"/>
      <c r="R1303" s="169"/>
      <c r="S1303" s="169"/>
      <c r="T1303" s="169"/>
      <c r="U1303" s="170"/>
    </row>
    <row r="1304" spans="1:37" ht="20.100000000000001" customHeight="1">
      <c r="A1304" s="201">
        <v>40035</v>
      </c>
      <c r="B1304" s="183"/>
      <c r="C1304" s="228" t="s">
        <v>2895</v>
      </c>
      <c r="D1304" s="215" t="s">
        <v>3017</v>
      </c>
      <c r="E1304" s="198"/>
      <c r="F1304" s="319" t="s">
        <v>17578</v>
      </c>
      <c r="G1304" s="198" t="s">
        <v>8444</v>
      </c>
      <c r="H1304" s="201">
        <v>0</v>
      </c>
      <c r="I1304" s="200">
        <v>41641</v>
      </c>
      <c r="J1304" s="319" t="e">
        <f t="shared" si="21"/>
        <v>#VALUE!</v>
      </c>
      <c r="K1304" s="198"/>
      <c r="L1304" s="198"/>
      <c r="M1304" s="198" t="s">
        <v>2395</v>
      </c>
      <c r="N1304" s="198"/>
      <c r="O1304" s="198"/>
      <c r="P1304" s="198"/>
      <c r="Q1304" s="169"/>
      <c r="R1304" s="169"/>
      <c r="S1304" s="169"/>
      <c r="T1304" s="169"/>
      <c r="U1304" s="170"/>
    </row>
    <row r="1305" spans="1:37" ht="20.100000000000001" customHeight="1">
      <c r="A1305" s="202" t="s">
        <v>3018</v>
      </c>
      <c r="B1305" s="183">
        <v>852669053282</v>
      </c>
      <c r="C1305" s="229" t="s">
        <v>2896</v>
      </c>
      <c r="D1305" s="215" t="s">
        <v>16464</v>
      </c>
      <c r="E1305" s="324">
        <v>0.75</v>
      </c>
      <c r="F1305" s="319">
        <v>9.89</v>
      </c>
      <c r="G1305" s="198" t="s">
        <v>8444</v>
      </c>
      <c r="H1305" s="366">
        <v>1293</v>
      </c>
      <c r="I1305" s="200">
        <v>41641</v>
      </c>
      <c r="J1305" s="319">
        <f t="shared" si="21"/>
        <v>2.6564999999999994</v>
      </c>
      <c r="K1305" s="198">
        <v>6.7647058823529411</v>
      </c>
      <c r="L1305" s="198"/>
      <c r="M1305" s="198" t="s">
        <v>2395</v>
      </c>
      <c r="N1305" s="198"/>
      <c r="O1305" s="198"/>
      <c r="P1305" s="198"/>
      <c r="Q1305" s="169"/>
      <c r="R1305" s="169"/>
      <c r="S1305" s="169"/>
      <c r="T1305" s="169"/>
      <c r="U1305" s="170"/>
      <c r="X1305" s="5" t="s">
        <v>15183</v>
      </c>
      <c r="Y1305" s="5" t="s">
        <v>15184</v>
      </c>
      <c r="Z1305" s="5" t="s">
        <v>15185</v>
      </c>
      <c r="AA1305" s="5" t="s">
        <v>15160</v>
      </c>
      <c r="AB1305" s="5" t="s">
        <v>15161</v>
      </c>
      <c r="AC1305" s="5" t="s">
        <v>15162</v>
      </c>
      <c r="AD1305" s="5" t="s">
        <v>15163</v>
      </c>
      <c r="AE1305" s="5" t="s">
        <v>15164</v>
      </c>
      <c r="AF1305" s="5" t="s">
        <v>16458</v>
      </c>
      <c r="AK1305" s="5" t="s">
        <v>16665</v>
      </c>
    </row>
    <row r="1306" spans="1:37" ht="20.100000000000001" customHeight="1">
      <c r="A1306" s="202" t="s">
        <v>3019</v>
      </c>
      <c r="B1306" s="183">
        <v>852669053299</v>
      </c>
      <c r="C1306" s="229" t="s">
        <v>2897</v>
      </c>
      <c r="D1306" s="215" t="s">
        <v>16464</v>
      </c>
      <c r="E1306" s="324">
        <v>0.75</v>
      </c>
      <c r="F1306" s="319">
        <v>9.89</v>
      </c>
      <c r="G1306" s="198" t="s">
        <v>8444</v>
      </c>
      <c r="H1306" s="199">
        <v>296</v>
      </c>
      <c r="I1306" s="200">
        <v>41641</v>
      </c>
      <c r="J1306" s="319">
        <f t="shared" si="21"/>
        <v>2.6564999999999994</v>
      </c>
      <c r="K1306" s="198">
        <v>6.7647058823529411</v>
      </c>
      <c r="L1306" s="198"/>
      <c r="M1306" s="198" t="s">
        <v>2395</v>
      </c>
      <c r="N1306" s="198"/>
      <c r="O1306" s="198"/>
      <c r="P1306" s="198"/>
      <c r="Q1306" s="169"/>
      <c r="R1306" s="169"/>
      <c r="S1306" s="169"/>
      <c r="T1306" s="169"/>
      <c r="U1306" s="170"/>
      <c r="X1306" s="5" t="s">
        <v>15183</v>
      </c>
      <c r="Y1306" s="5" t="s">
        <v>15184</v>
      </c>
      <c r="Z1306" s="5" t="s">
        <v>15185</v>
      </c>
      <c r="AA1306" s="5" t="s">
        <v>15160</v>
      </c>
      <c r="AB1306" s="5" t="s">
        <v>15161</v>
      </c>
      <c r="AC1306" s="5" t="s">
        <v>15162</v>
      </c>
      <c r="AD1306" s="5" t="s">
        <v>15163</v>
      </c>
      <c r="AE1306" s="5" t="s">
        <v>15164</v>
      </c>
      <c r="AF1306" s="5" t="s">
        <v>16458</v>
      </c>
      <c r="AK1306" s="5" t="s">
        <v>16666</v>
      </c>
    </row>
    <row r="1307" spans="1:37" ht="20.100000000000001" customHeight="1">
      <c r="A1307" s="202" t="s">
        <v>3020</v>
      </c>
      <c r="B1307" s="183">
        <v>852669053305</v>
      </c>
      <c r="C1307" s="229" t="s">
        <v>2898</v>
      </c>
      <c r="D1307" s="215" t="s">
        <v>16464</v>
      </c>
      <c r="E1307" s="324">
        <v>0.75</v>
      </c>
      <c r="F1307" s="319">
        <v>9.89</v>
      </c>
      <c r="G1307" s="198" t="s">
        <v>8444</v>
      </c>
      <c r="H1307" s="366">
        <v>391</v>
      </c>
      <c r="I1307" s="200">
        <v>41641</v>
      </c>
      <c r="J1307" s="319">
        <f t="shared" si="21"/>
        <v>2.6564999999999994</v>
      </c>
      <c r="K1307" s="198">
        <v>6.7647058823529411</v>
      </c>
      <c r="L1307" s="198"/>
      <c r="M1307" s="198" t="s">
        <v>2395</v>
      </c>
      <c r="N1307" s="198"/>
      <c r="O1307" s="198"/>
      <c r="P1307" s="198"/>
      <c r="Q1307" s="169"/>
      <c r="R1307" s="169"/>
      <c r="S1307" s="169"/>
      <c r="T1307" s="169"/>
      <c r="U1307" s="170"/>
      <c r="X1307" s="5" t="s">
        <v>15183</v>
      </c>
      <c r="Y1307" s="5" t="s">
        <v>15184</v>
      </c>
      <c r="Z1307" s="5" t="s">
        <v>15185</v>
      </c>
      <c r="AA1307" s="5" t="s">
        <v>15160</v>
      </c>
      <c r="AB1307" s="5" t="s">
        <v>15161</v>
      </c>
      <c r="AC1307" s="5" t="s">
        <v>15162</v>
      </c>
      <c r="AD1307" s="5" t="s">
        <v>15163</v>
      </c>
      <c r="AE1307" s="5" t="s">
        <v>15164</v>
      </c>
      <c r="AF1307" s="5" t="s">
        <v>16458</v>
      </c>
      <c r="AK1307" s="5" t="s">
        <v>16667</v>
      </c>
    </row>
    <row r="1308" spans="1:37" ht="20.100000000000001" customHeight="1">
      <c r="A1308" s="201" t="s">
        <v>3022</v>
      </c>
      <c r="B1308" s="183">
        <v>852669053312</v>
      </c>
      <c r="C1308" s="229" t="s">
        <v>2899</v>
      </c>
      <c r="D1308" s="215" t="s">
        <v>3021</v>
      </c>
      <c r="E1308" s="198">
        <v>2</v>
      </c>
      <c r="F1308" s="319">
        <v>11.89</v>
      </c>
      <c r="G1308" s="198" t="s">
        <v>8444</v>
      </c>
      <c r="H1308" s="201">
        <v>0</v>
      </c>
      <c r="I1308" s="200">
        <v>41641</v>
      </c>
      <c r="J1308" s="319">
        <f t="shared" si="21"/>
        <v>3.1065000000000005</v>
      </c>
      <c r="K1308" s="198">
        <v>8.2352941176470598</v>
      </c>
      <c r="L1308" s="198"/>
      <c r="M1308" s="198" t="s">
        <v>2395</v>
      </c>
      <c r="N1308" s="198"/>
      <c r="O1308" s="198"/>
      <c r="P1308" s="198"/>
      <c r="Q1308" s="169"/>
      <c r="R1308" s="169"/>
      <c r="S1308" s="169"/>
      <c r="T1308" s="169"/>
      <c r="U1308" s="170"/>
    </row>
    <row r="1309" spans="1:37" ht="20.100000000000001" customHeight="1">
      <c r="A1309" s="201" t="s">
        <v>3022</v>
      </c>
      <c r="B1309" s="183">
        <v>852669053312</v>
      </c>
      <c r="C1309" s="229" t="s">
        <v>2899</v>
      </c>
      <c r="D1309" s="215" t="s">
        <v>3021</v>
      </c>
      <c r="E1309" s="198">
        <v>2</v>
      </c>
      <c r="F1309" s="319">
        <v>11.89</v>
      </c>
      <c r="G1309" s="198" t="s">
        <v>8444</v>
      </c>
      <c r="H1309" s="201">
        <v>0</v>
      </c>
      <c r="I1309" s="200">
        <v>41641</v>
      </c>
      <c r="J1309" s="319">
        <f t="shared" si="21"/>
        <v>3.1065000000000005</v>
      </c>
      <c r="K1309" s="198">
        <v>8.2352941176470598</v>
      </c>
      <c r="L1309" s="198"/>
      <c r="M1309" s="198" t="s">
        <v>2395</v>
      </c>
      <c r="N1309" s="198"/>
      <c r="O1309" s="198"/>
      <c r="P1309" s="198"/>
      <c r="Q1309" s="169"/>
      <c r="R1309" s="169"/>
      <c r="S1309" s="169"/>
      <c r="T1309" s="169"/>
      <c r="U1309" s="170"/>
    </row>
    <row r="1310" spans="1:37" ht="20.100000000000001" customHeight="1">
      <c r="A1310" s="201">
        <v>40038</v>
      </c>
      <c r="B1310" s="183"/>
      <c r="C1310" s="228" t="s">
        <v>2900</v>
      </c>
      <c r="D1310" s="215" t="s">
        <v>3023</v>
      </c>
      <c r="E1310" s="198"/>
      <c r="F1310" s="319" t="s">
        <v>17578</v>
      </c>
      <c r="G1310" s="198" t="s">
        <v>8444</v>
      </c>
      <c r="H1310" s="201">
        <v>0</v>
      </c>
      <c r="I1310" s="200">
        <v>41641</v>
      </c>
      <c r="J1310" s="319" t="e">
        <f t="shared" si="21"/>
        <v>#VALUE!</v>
      </c>
      <c r="K1310" s="198"/>
      <c r="L1310" s="198"/>
      <c r="M1310" s="198" t="s">
        <v>2395</v>
      </c>
      <c r="N1310" s="198"/>
      <c r="O1310" s="198"/>
      <c r="P1310" s="198"/>
      <c r="Q1310" s="169"/>
      <c r="R1310" s="169"/>
      <c r="S1310" s="169"/>
      <c r="T1310" s="169"/>
      <c r="U1310" s="170"/>
    </row>
    <row r="1311" spans="1:37" ht="20.100000000000001" customHeight="1">
      <c r="A1311" s="202" t="s">
        <v>3024</v>
      </c>
      <c r="B1311" s="183">
        <v>852669053336</v>
      </c>
      <c r="C1311" s="229" t="s">
        <v>2901</v>
      </c>
      <c r="D1311" s="215" t="s">
        <v>16465</v>
      </c>
      <c r="E1311" s="321">
        <v>1.5</v>
      </c>
      <c r="F1311" s="319">
        <v>11.89</v>
      </c>
      <c r="G1311" s="198" t="s">
        <v>8444</v>
      </c>
      <c r="H1311" s="201">
        <v>0</v>
      </c>
      <c r="I1311" s="200">
        <v>41641</v>
      </c>
      <c r="J1311" s="319">
        <f t="shared" si="21"/>
        <v>3.6065000000000005</v>
      </c>
      <c r="K1311" s="198">
        <v>7.6470588235294121</v>
      </c>
      <c r="L1311" s="198"/>
      <c r="M1311" s="198" t="s">
        <v>2395</v>
      </c>
      <c r="N1311" s="198"/>
      <c r="O1311" s="198"/>
      <c r="P1311" s="198"/>
      <c r="Q1311" s="169"/>
      <c r="R1311" s="169"/>
      <c r="S1311" s="169"/>
      <c r="T1311" s="169"/>
      <c r="U1311" s="170"/>
      <c r="X1311" s="5" t="s">
        <v>15183</v>
      </c>
      <c r="Y1311" s="5" t="s">
        <v>15184</v>
      </c>
      <c r="Z1311" s="5" t="s">
        <v>15185</v>
      </c>
      <c r="AA1311" s="5" t="s">
        <v>15160</v>
      </c>
      <c r="AB1311" s="5" t="s">
        <v>15161</v>
      </c>
      <c r="AC1311" s="5" t="s">
        <v>15162</v>
      </c>
      <c r="AD1311" s="5" t="s">
        <v>15163</v>
      </c>
      <c r="AE1311" s="5" t="s">
        <v>15164</v>
      </c>
      <c r="AF1311" s="5" t="s">
        <v>16458</v>
      </c>
      <c r="AK1311" s="5" t="s">
        <v>16668</v>
      </c>
    </row>
    <row r="1312" spans="1:37" ht="20.100000000000001" customHeight="1">
      <c r="A1312" s="202" t="s">
        <v>3025</v>
      </c>
      <c r="B1312" s="183">
        <v>852669053343</v>
      </c>
      <c r="C1312" s="229" t="s">
        <v>2902</v>
      </c>
      <c r="D1312" s="215" t="s">
        <v>16465</v>
      </c>
      <c r="E1312" s="324">
        <v>1.5</v>
      </c>
      <c r="F1312" s="319">
        <v>11.89</v>
      </c>
      <c r="G1312" s="198" t="s">
        <v>8444</v>
      </c>
      <c r="H1312" s="366">
        <v>74</v>
      </c>
      <c r="I1312" s="200">
        <v>41641</v>
      </c>
      <c r="J1312" s="319">
        <f t="shared" si="21"/>
        <v>3.6065000000000005</v>
      </c>
      <c r="K1312" s="198">
        <v>7.6470588235294121</v>
      </c>
      <c r="L1312" s="198"/>
      <c r="M1312" s="198" t="s">
        <v>2395</v>
      </c>
      <c r="N1312" s="198"/>
      <c r="O1312" s="198"/>
      <c r="P1312" s="198"/>
      <c r="Q1312" s="169"/>
      <c r="R1312" s="169"/>
      <c r="S1312" s="169"/>
      <c r="T1312" s="169"/>
      <c r="U1312" s="170"/>
      <c r="X1312" s="5" t="s">
        <v>15183</v>
      </c>
      <c r="Y1312" s="5" t="s">
        <v>15184</v>
      </c>
      <c r="Z1312" s="5" t="s">
        <v>15185</v>
      </c>
      <c r="AA1312" s="5" t="s">
        <v>15160</v>
      </c>
      <c r="AB1312" s="5" t="s">
        <v>15161</v>
      </c>
      <c r="AC1312" s="5" t="s">
        <v>15162</v>
      </c>
      <c r="AD1312" s="5" t="s">
        <v>15163</v>
      </c>
      <c r="AE1312" s="5" t="s">
        <v>15164</v>
      </c>
      <c r="AF1312" s="5" t="s">
        <v>16458</v>
      </c>
      <c r="AK1312" s="5" t="s">
        <v>16669</v>
      </c>
    </row>
    <row r="1313" spans="1:38" ht="20.100000000000001" customHeight="1">
      <c r="A1313" s="202" t="s">
        <v>3026</v>
      </c>
      <c r="B1313" s="183">
        <v>852669053350</v>
      </c>
      <c r="C1313" s="229" t="s">
        <v>2903</v>
      </c>
      <c r="D1313" s="215" t="s">
        <v>16465</v>
      </c>
      <c r="E1313" s="324">
        <v>1.5</v>
      </c>
      <c r="F1313" s="319">
        <v>11.89</v>
      </c>
      <c r="G1313" s="198" t="s">
        <v>8444</v>
      </c>
      <c r="H1313" s="366">
        <v>51</v>
      </c>
      <c r="I1313" s="200">
        <v>41641</v>
      </c>
      <c r="J1313" s="319">
        <f t="shared" si="21"/>
        <v>3.6065000000000005</v>
      </c>
      <c r="K1313" s="198">
        <v>7.6470588235294121</v>
      </c>
      <c r="L1313" s="198"/>
      <c r="M1313" s="198" t="s">
        <v>2395</v>
      </c>
      <c r="N1313" s="198"/>
      <c r="O1313" s="198"/>
      <c r="P1313" s="198"/>
      <c r="Q1313" s="169"/>
      <c r="R1313" s="169"/>
      <c r="S1313" s="169"/>
      <c r="T1313" s="169"/>
      <c r="U1313" s="170"/>
      <c r="X1313" s="5" t="s">
        <v>15183</v>
      </c>
      <c r="Y1313" s="5" t="s">
        <v>15184</v>
      </c>
      <c r="Z1313" s="5" t="s">
        <v>15185</v>
      </c>
      <c r="AA1313" s="5" t="s">
        <v>15160</v>
      </c>
      <c r="AB1313" s="5" t="s">
        <v>15161</v>
      </c>
      <c r="AC1313" s="5" t="s">
        <v>15162</v>
      </c>
      <c r="AD1313" s="5" t="s">
        <v>15163</v>
      </c>
      <c r="AE1313" s="5" t="s">
        <v>15164</v>
      </c>
      <c r="AF1313" s="5" t="s">
        <v>16458</v>
      </c>
      <c r="AK1313" s="5" t="s">
        <v>16670</v>
      </c>
    </row>
    <row r="1314" spans="1:38" ht="20.100000000000001" customHeight="1">
      <c r="A1314" s="201">
        <v>40039</v>
      </c>
      <c r="B1314" s="183"/>
      <c r="C1314" s="228" t="s">
        <v>2904</v>
      </c>
      <c r="D1314" s="215" t="s">
        <v>2999</v>
      </c>
      <c r="E1314" s="198"/>
      <c r="F1314" s="319" t="s">
        <v>17578</v>
      </c>
      <c r="G1314" s="198" t="s">
        <v>8444</v>
      </c>
      <c r="H1314" s="201">
        <v>0</v>
      </c>
      <c r="I1314" s="200">
        <v>41641</v>
      </c>
      <c r="J1314" s="319" t="e">
        <f t="shared" si="21"/>
        <v>#VALUE!</v>
      </c>
      <c r="K1314" s="198"/>
      <c r="L1314" s="198"/>
      <c r="M1314" s="198" t="s">
        <v>2395</v>
      </c>
      <c r="N1314" s="198"/>
      <c r="O1314" s="198"/>
      <c r="P1314" s="198"/>
      <c r="Q1314" s="169"/>
      <c r="R1314" s="169"/>
      <c r="S1314" s="169"/>
      <c r="T1314" s="169"/>
      <c r="U1314" s="170"/>
    </row>
    <row r="1315" spans="1:38" ht="20.100000000000001" customHeight="1">
      <c r="A1315" s="201" t="s">
        <v>3027</v>
      </c>
      <c r="B1315" s="183">
        <v>852669053367</v>
      </c>
      <c r="C1315" s="229" t="s">
        <v>2905</v>
      </c>
      <c r="D1315" s="215" t="s">
        <v>2999</v>
      </c>
      <c r="E1315" s="198"/>
      <c r="F1315" s="319">
        <v>16.990000000000002</v>
      </c>
      <c r="G1315" s="198" t="s">
        <v>8444</v>
      </c>
      <c r="H1315" s="201">
        <v>0</v>
      </c>
      <c r="I1315" s="200">
        <v>41641</v>
      </c>
      <c r="J1315" s="319">
        <f t="shared" si="21"/>
        <v>9.4415000000000013</v>
      </c>
      <c r="K1315" s="198"/>
      <c r="L1315" s="198"/>
      <c r="M1315" s="198" t="s">
        <v>2395</v>
      </c>
      <c r="N1315" s="198"/>
      <c r="O1315" s="198"/>
      <c r="P1315" s="198"/>
      <c r="Q1315" s="169"/>
      <c r="R1315" s="169"/>
      <c r="S1315" s="169"/>
      <c r="T1315" s="169"/>
      <c r="U1315" s="170"/>
    </row>
    <row r="1316" spans="1:38" ht="20.100000000000001" customHeight="1">
      <c r="A1316" s="201" t="s">
        <v>3028</v>
      </c>
      <c r="B1316" s="183">
        <v>852669053374</v>
      </c>
      <c r="C1316" s="229" t="s">
        <v>2906</v>
      </c>
      <c r="D1316" s="215" t="s">
        <v>2999</v>
      </c>
      <c r="E1316" s="198"/>
      <c r="F1316" s="319">
        <v>16.990000000000002</v>
      </c>
      <c r="G1316" s="198" t="s">
        <v>8444</v>
      </c>
      <c r="H1316" s="201">
        <v>0</v>
      </c>
      <c r="I1316" s="200">
        <v>41641</v>
      </c>
      <c r="J1316" s="319">
        <f t="shared" si="21"/>
        <v>9.4415000000000013</v>
      </c>
      <c r="K1316" s="198"/>
      <c r="L1316" s="198"/>
      <c r="M1316" s="198" t="s">
        <v>2395</v>
      </c>
      <c r="N1316" s="198"/>
      <c r="O1316" s="198"/>
      <c r="P1316" s="198"/>
      <c r="Q1316" s="169"/>
      <c r="R1316" s="169"/>
      <c r="S1316" s="169"/>
      <c r="T1316" s="169"/>
      <c r="U1316" s="170"/>
    </row>
    <row r="1317" spans="1:38" ht="20.100000000000001" customHeight="1">
      <c r="A1317" s="201">
        <v>40040</v>
      </c>
      <c r="B1317" s="183"/>
      <c r="C1317" s="228" t="s">
        <v>2907</v>
      </c>
      <c r="D1317" s="215" t="s">
        <v>3029</v>
      </c>
      <c r="E1317" s="198"/>
      <c r="F1317" s="319" t="s">
        <v>17578</v>
      </c>
      <c r="G1317" s="198" t="s">
        <v>8444</v>
      </c>
      <c r="H1317" s="201">
        <v>0</v>
      </c>
      <c r="I1317" s="200">
        <v>41641</v>
      </c>
      <c r="J1317" s="319" t="e">
        <f t="shared" si="21"/>
        <v>#VALUE!</v>
      </c>
      <c r="K1317" s="198"/>
      <c r="L1317" s="198"/>
      <c r="M1317" s="198" t="s">
        <v>2395</v>
      </c>
      <c r="N1317" s="198"/>
      <c r="O1317" s="198"/>
      <c r="P1317" s="198"/>
      <c r="Q1317" s="169"/>
      <c r="R1317" s="169"/>
      <c r="S1317" s="169"/>
      <c r="T1317" s="169"/>
      <c r="U1317" s="170"/>
    </row>
    <row r="1318" spans="1:38" ht="20.100000000000001" customHeight="1">
      <c r="A1318" s="202" t="s">
        <v>3030</v>
      </c>
      <c r="B1318" s="183">
        <v>852669053398</v>
      </c>
      <c r="C1318" s="229" t="s">
        <v>2908</v>
      </c>
      <c r="D1318" s="215" t="s">
        <v>16466</v>
      </c>
      <c r="E1318" s="324">
        <v>2</v>
      </c>
      <c r="F1318" s="319">
        <v>11.89</v>
      </c>
      <c r="G1318" s="198" t="s">
        <v>8444</v>
      </c>
      <c r="H1318" s="199">
        <v>597</v>
      </c>
      <c r="I1318" s="200">
        <v>41641</v>
      </c>
      <c r="J1318" s="319">
        <f t="shared" si="21"/>
        <v>3.1065000000000005</v>
      </c>
      <c r="K1318" s="198">
        <v>8.2352941176470598</v>
      </c>
      <c r="L1318" s="198"/>
      <c r="M1318" s="198" t="s">
        <v>2395</v>
      </c>
      <c r="N1318" s="198"/>
      <c r="O1318" s="198"/>
      <c r="P1318" s="198"/>
      <c r="Q1318" s="169"/>
      <c r="R1318" s="169"/>
      <c r="S1318" s="169"/>
      <c r="T1318" s="169"/>
      <c r="U1318" s="170"/>
      <c r="X1318" s="5" t="s">
        <v>15183</v>
      </c>
      <c r="Y1318" s="5" t="s">
        <v>15184</v>
      </c>
      <c r="Z1318" s="5" t="s">
        <v>15185</v>
      </c>
      <c r="AA1318" s="5" t="s">
        <v>15160</v>
      </c>
      <c r="AB1318" s="5" t="s">
        <v>15161</v>
      </c>
      <c r="AC1318" s="5" t="s">
        <v>15162</v>
      </c>
      <c r="AD1318" s="5" t="s">
        <v>15163</v>
      </c>
      <c r="AE1318" s="5" t="s">
        <v>15164</v>
      </c>
      <c r="AF1318" s="5" t="s">
        <v>16458</v>
      </c>
      <c r="AK1318" s="5" t="s">
        <v>16671</v>
      </c>
    </row>
    <row r="1319" spans="1:38" ht="20.100000000000001" customHeight="1">
      <c r="A1319" s="202" t="s">
        <v>3031</v>
      </c>
      <c r="B1319" s="183">
        <v>852669053404</v>
      </c>
      <c r="C1319" s="229" t="s">
        <v>2909</v>
      </c>
      <c r="D1319" s="215" t="s">
        <v>16466</v>
      </c>
      <c r="E1319" s="324">
        <v>2</v>
      </c>
      <c r="F1319" s="319">
        <v>11.89</v>
      </c>
      <c r="G1319" s="198" t="s">
        <v>8444</v>
      </c>
      <c r="H1319" s="366">
        <v>60</v>
      </c>
      <c r="I1319" s="200">
        <v>41641</v>
      </c>
      <c r="J1319" s="319">
        <f t="shared" si="21"/>
        <v>3.1065000000000005</v>
      </c>
      <c r="K1319" s="198">
        <v>8.2352941176470598</v>
      </c>
      <c r="L1319" s="198"/>
      <c r="M1319" s="198" t="s">
        <v>2395</v>
      </c>
      <c r="N1319" s="198"/>
      <c r="O1319" s="198"/>
      <c r="P1319" s="198"/>
      <c r="Q1319" s="169"/>
      <c r="R1319" s="169"/>
      <c r="S1319" s="169"/>
      <c r="T1319" s="169"/>
      <c r="U1319" s="170"/>
      <c r="X1319" s="5" t="s">
        <v>15183</v>
      </c>
      <c r="Y1319" s="5" t="s">
        <v>15184</v>
      </c>
      <c r="Z1319" s="5" t="s">
        <v>15185</v>
      </c>
      <c r="AA1319" s="5" t="s">
        <v>15160</v>
      </c>
      <c r="AB1319" s="5" t="s">
        <v>15161</v>
      </c>
      <c r="AC1319" s="5" t="s">
        <v>15162</v>
      </c>
      <c r="AD1319" s="5" t="s">
        <v>15163</v>
      </c>
      <c r="AE1319" s="5" t="s">
        <v>15164</v>
      </c>
      <c r="AF1319" s="5" t="s">
        <v>16458</v>
      </c>
      <c r="AK1319" s="5" t="s">
        <v>16672</v>
      </c>
      <c r="AL1319" s="5" t="s">
        <v>16673</v>
      </c>
    </row>
    <row r="1320" spans="1:38" ht="20.100000000000001" customHeight="1">
      <c r="A1320" s="202" t="s">
        <v>3032</v>
      </c>
      <c r="B1320" s="183">
        <v>852669053411</v>
      </c>
      <c r="C1320" s="229" t="s">
        <v>2910</v>
      </c>
      <c r="D1320" s="215" t="s">
        <v>16466</v>
      </c>
      <c r="E1320" s="324">
        <v>2</v>
      </c>
      <c r="F1320" s="319">
        <v>11.89</v>
      </c>
      <c r="G1320" s="198" t="s">
        <v>8444</v>
      </c>
      <c r="H1320" s="199">
        <v>430</v>
      </c>
      <c r="I1320" s="200">
        <v>41641</v>
      </c>
      <c r="J1320" s="319">
        <f t="shared" si="21"/>
        <v>3.1065000000000005</v>
      </c>
      <c r="K1320" s="198">
        <v>8.2352941176470598</v>
      </c>
      <c r="L1320" s="198"/>
      <c r="M1320" s="198" t="s">
        <v>2395</v>
      </c>
      <c r="N1320" s="198"/>
      <c r="O1320" s="198"/>
      <c r="P1320" s="198"/>
      <c r="Q1320" s="169"/>
      <c r="R1320" s="169"/>
      <c r="S1320" s="169"/>
      <c r="T1320" s="169"/>
      <c r="U1320" s="170"/>
      <c r="X1320" s="5" t="s">
        <v>15183</v>
      </c>
      <c r="Y1320" s="5" t="s">
        <v>15184</v>
      </c>
      <c r="Z1320" s="5" t="s">
        <v>15185</v>
      </c>
      <c r="AA1320" s="5" t="s">
        <v>15160</v>
      </c>
      <c r="AB1320" s="5" t="s">
        <v>15161</v>
      </c>
      <c r="AC1320" s="5" t="s">
        <v>15162</v>
      </c>
      <c r="AD1320" s="5" t="s">
        <v>15163</v>
      </c>
      <c r="AE1320" s="5" t="s">
        <v>15164</v>
      </c>
      <c r="AF1320" s="5" t="s">
        <v>16458</v>
      </c>
      <c r="AK1320" s="5" t="s">
        <v>16674</v>
      </c>
    </row>
    <row r="1321" spans="1:38" ht="20.100000000000001" customHeight="1">
      <c r="A1321" s="202" t="s">
        <v>3033</v>
      </c>
      <c r="B1321" s="183">
        <v>852669053428</v>
      </c>
      <c r="C1321" s="229" t="s">
        <v>2911</v>
      </c>
      <c r="D1321" s="215" t="s">
        <v>16466</v>
      </c>
      <c r="E1321" s="324">
        <v>2</v>
      </c>
      <c r="F1321" s="319">
        <v>11.89</v>
      </c>
      <c r="G1321" s="198" t="s">
        <v>8444</v>
      </c>
      <c r="H1321" s="199">
        <v>152</v>
      </c>
      <c r="I1321" s="200">
        <v>41641</v>
      </c>
      <c r="J1321" s="319">
        <f t="shared" si="21"/>
        <v>3.1065000000000005</v>
      </c>
      <c r="K1321" s="198">
        <v>8.2352941176470598</v>
      </c>
      <c r="L1321" s="198"/>
      <c r="M1321" s="198" t="s">
        <v>2395</v>
      </c>
      <c r="N1321" s="198"/>
      <c r="O1321" s="198"/>
      <c r="P1321" s="198"/>
      <c r="Q1321" s="169"/>
      <c r="R1321" s="169"/>
      <c r="S1321" s="169"/>
      <c r="T1321" s="169"/>
      <c r="U1321" s="170"/>
      <c r="X1321" s="5" t="s">
        <v>15183</v>
      </c>
      <c r="Y1321" s="5" t="s">
        <v>15184</v>
      </c>
      <c r="Z1321" s="5" t="s">
        <v>15185</v>
      </c>
      <c r="AA1321" s="5" t="s">
        <v>15160</v>
      </c>
      <c r="AB1321" s="5" t="s">
        <v>15161</v>
      </c>
      <c r="AC1321" s="5" t="s">
        <v>15162</v>
      </c>
      <c r="AD1321" s="5" t="s">
        <v>15163</v>
      </c>
      <c r="AE1321" s="5" t="s">
        <v>15164</v>
      </c>
      <c r="AF1321" s="5" t="s">
        <v>16458</v>
      </c>
      <c r="AK1321" s="5" t="s">
        <v>16675</v>
      </c>
    </row>
    <row r="1322" spans="1:38" ht="20.100000000000001" customHeight="1">
      <c r="A1322" s="202" t="s">
        <v>3034</v>
      </c>
      <c r="B1322" s="183">
        <v>852669053435</v>
      </c>
      <c r="C1322" s="229" t="s">
        <v>2912</v>
      </c>
      <c r="D1322" s="215" t="s">
        <v>16466</v>
      </c>
      <c r="E1322" s="324">
        <v>2</v>
      </c>
      <c r="F1322" s="319">
        <v>11.89</v>
      </c>
      <c r="G1322" s="198" t="s">
        <v>8444</v>
      </c>
      <c r="H1322" s="199">
        <v>476</v>
      </c>
      <c r="I1322" s="200">
        <v>41641</v>
      </c>
      <c r="J1322" s="319">
        <f t="shared" si="21"/>
        <v>3.1065000000000005</v>
      </c>
      <c r="K1322" s="198">
        <v>8.2352941176470598</v>
      </c>
      <c r="L1322" s="198"/>
      <c r="M1322" s="198" t="s">
        <v>2395</v>
      </c>
      <c r="N1322" s="198"/>
      <c r="O1322" s="198"/>
      <c r="P1322" s="198"/>
      <c r="Q1322" s="169"/>
      <c r="R1322" s="169"/>
      <c r="S1322" s="169"/>
      <c r="T1322" s="169"/>
      <c r="U1322" s="170"/>
      <c r="X1322" s="5" t="s">
        <v>15183</v>
      </c>
      <c r="Y1322" s="5" t="s">
        <v>15184</v>
      </c>
      <c r="Z1322" s="5" t="s">
        <v>15185</v>
      </c>
      <c r="AA1322" s="5" t="s">
        <v>15160</v>
      </c>
      <c r="AB1322" s="5" t="s">
        <v>15161</v>
      </c>
      <c r="AC1322" s="5" t="s">
        <v>15162</v>
      </c>
      <c r="AD1322" s="5" t="s">
        <v>15163</v>
      </c>
      <c r="AE1322" s="5" t="s">
        <v>15164</v>
      </c>
      <c r="AF1322" s="5" t="s">
        <v>16458</v>
      </c>
      <c r="AK1322" s="5" t="s">
        <v>16676</v>
      </c>
    </row>
    <row r="1323" spans="1:38" ht="20.100000000000001" customHeight="1">
      <c r="A1323" s="201" t="s">
        <v>3035</v>
      </c>
      <c r="B1323" s="183">
        <v>852669053442</v>
      </c>
      <c r="C1323" s="229" t="s">
        <v>2913</v>
      </c>
      <c r="D1323" s="215" t="s">
        <v>3029</v>
      </c>
      <c r="E1323" s="324">
        <v>2</v>
      </c>
      <c r="F1323" s="319">
        <v>11.89</v>
      </c>
      <c r="G1323" s="198" t="s">
        <v>8444</v>
      </c>
      <c r="H1323" s="199">
        <v>1232</v>
      </c>
      <c r="I1323" s="200">
        <v>41641</v>
      </c>
      <c r="J1323" s="319">
        <f t="shared" si="21"/>
        <v>3.1065000000000005</v>
      </c>
      <c r="K1323" s="198">
        <v>8.2352941176470598</v>
      </c>
      <c r="L1323" s="198"/>
      <c r="M1323" s="198" t="s">
        <v>2395</v>
      </c>
      <c r="N1323" s="198"/>
      <c r="O1323" s="198"/>
      <c r="P1323" s="198"/>
      <c r="Q1323" s="169"/>
      <c r="R1323" s="169"/>
      <c r="S1323" s="169"/>
      <c r="T1323" s="169"/>
      <c r="U1323" s="170"/>
    </row>
    <row r="1324" spans="1:38" ht="20.100000000000001" customHeight="1">
      <c r="A1324" s="202" t="s">
        <v>3036</v>
      </c>
      <c r="B1324" s="183">
        <v>852669053459</v>
      </c>
      <c r="C1324" s="229" t="s">
        <v>2914</v>
      </c>
      <c r="D1324" s="215" t="s">
        <v>16466</v>
      </c>
      <c r="E1324" s="324">
        <v>2</v>
      </c>
      <c r="F1324" s="319">
        <v>11.89</v>
      </c>
      <c r="G1324" s="198" t="s">
        <v>8444</v>
      </c>
      <c r="H1324" s="199">
        <v>76</v>
      </c>
      <c r="I1324" s="200">
        <v>41641</v>
      </c>
      <c r="J1324" s="319">
        <f t="shared" si="21"/>
        <v>3.1065000000000005</v>
      </c>
      <c r="K1324" s="198">
        <v>8.2352941176470598</v>
      </c>
      <c r="L1324" s="198"/>
      <c r="M1324" s="198" t="s">
        <v>2395</v>
      </c>
      <c r="N1324" s="198"/>
      <c r="O1324" s="198"/>
      <c r="P1324" s="198"/>
      <c r="Q1324" s="169"/>
      <c r="R1324" s="169"/>
      <c r="S1324" s="169"/>
      <c r="T1324" s="169"/>
      <c r="U1324" s="170"/>
      <c r="X1324" s="5" t="s">
        <v>15183</v>
      </c>
      <c r="Y1324" s="5" t="s">
        <v>15184</v>
      </c>
      <c r="Z1324" s="5" t="s">
        <v>15185</v>
      </c>
      <c r="AA1324" s="5" t="s">
        <v>15160</v>
      </c>
      <c r="AB1324" s="5" t="s">
        <v>15161</v>
      </c>
      <c r="AC1324" s="5" t="s">
        <v>15162</v>
      </c>
      <c r="AD1324" s="5" t="s">
        <v>15163</v>
      </c>
      <c r="AE1324" s="5" t="s">
        <v>15164</v>
      </c>
      <c r="AF1324" s="5" t="s">
        <v>16458</v>
      </c>
      <c r="AK1324" s="5" t="s">
        <v>16677</v>
      </c>
    </row>
    <row r="1325" spans="1:38" ht="20.100000000000001" customHeight="1">
      <c r="A1325" s="202" t="s">
        <v>3037</v>
      </c>
      <c r="B1325" s="183">
        <v>852669053466</v>
      </c>
      <c r="C1325" s="229" t="s">
        <v>2915</v>
      </c>
      <c r="D1325" s="215" t="s">
        <v>16466</v>
      </c>
      <c r="E1325" s="324">
        <v>2</v>
      </c>
      <c r="F1325" s="319">
        <v>11.89</v>
      </c>
      <c r="G1325" s="198" t="s">
        <v>8444</v>
      </c>
      <c r="H1325" s="199">
        <v>248</v>
      </c>
      <c r="I1325" s="200">
        <v>41641</v>
      </c>
      <c r="J1325" s="319">
        <f t="shared" si="21"/>
        <v>3.1065000000000005</v>
      </c>
      <c r="K1325" s="198">
        <v>8.2352941176470598</v>
      </c>
      <c r="L1325" s="198"/>
      <c r="M1325" s="198" t="s">
        <v>2395</v>
      </c>
      <c r="N1325" s="198"/>
      <c r="O1325" s="198"/>
      <c r="P1325" s="198"/>
      <c r="Q1325" s="169"/>
      <c r="R1325" s="169"/>
      <c r="S1325" s="169"/>
      <c r="T1325" s="169"/>
      <c r="U1325" s="170"/>
      <c r="X1325" s="5" t="s">
        <v>15183</v>
      </c>
      <c r="Y1325" s="5" t="s">
        <v>15184</v>
      </c>
      <c r="Z1325" s="5" t="s">
        <v>15185</v>
      </c>
      <c r="AA1325" s="5" t="s">
        <v>15160</v>
      </c>
      <c r="AB1325" s="5" t="s">
        <v>15161</v>
      </c>
      <c r="AC1325" s="5" t="s">
        <v>15162</v>
      </c>
      <c r="AD1325" s="5" t="s">
        <v>15163</v>
      </c>
      <c r="AE1325" s="5" t="s">
        <v>15164</v>
      </c>
      <c r="AF1325" s="5" t="s">
        <v>16458</v>
      </c>
      <c r="AK1325" s="5" t="s">
        <v>16678</v>
      </c>
    </row>
    <row r="1326" spans="1:38" ht="20.100000000000001" customHeight="1">
      <c r="A1326" s="201">
        <v>40041</v>
      </c>
      <c r="B1326" s="183"/>
      <c r="C1326" s="228" t="s">
        <v>2916</v>
      </c>
      <c r="D1326" s="215" t="s">
        <v>3038</v>
      </c>
      <c r="E1326" s="198"/>
      <c r="F1326" s="319" t="s">
        <v>17578</v>
      </c>
      <c r="G1326" s="198" t="s">
        <v>8444</v>
      </c>
      <c r="H1326" s="201">
        <v>0</v>
      </c>
      <c r="I1326" s="200">
        <v>41641</v>
      </c>
      <c r="J1326" s="319" t="e">
        <f t="shared" si="21"/>
        <v>#VALUE!</v>
      </c>
      <c r="K1326" s="198"/>
      <c r="L1326" s="198"/>
      <c r="M1326" s="198" t="s">
        <v>2395</v>
      </c>
      <c r="N1326" s="198"/>
      <c r="O1326" s="198"/>
      <c r="P1326" s="198"/>
      <c r="Q1326" s="169"/>
      <c r="R1326" s="169"/>
      <c r="S1326" s="169"/>
      <c r="T1326" s="169"/>
      <c r="U1326" s="170"/>
    </row>
    <row r="1327" spans="1:38" ht="20.100000000000001" customHeight="1">
      <c r="A1327" s="201" t="s">
        <v>3039</v>
      </c>
      <c r="B1327" s="183">
        <v>852669053473</v>
      </c>
      <c r="C1327" s="229" t="s">
        <v>2917</v>
      </c>
      <c r="D1327" s="215" t="s">
        <v>3038</v>
      </c>
      <c r="E1327" s="324">
        <v>1</v>
      </c>
      <c r="F1327" s="319">
        <v>9.89</v>
      </c>
      <c r="G1327" s="198" t="s">
        <v>8444</v>
      </c>
      <c r="H1327" s="199">
        <v>34</v>
      </c>
      <c r="I1327" s="200">
        <v>41641</v>
      </c>
      <c r="J1327" s="319">
        <f t="shared" si="21"/>
        <v>2.4064999999999994</v>
      </c>
      <c r="K1327" s="198">
        <v>7.0588235294117645</v>
      </c>
      <c r="L1327" s="198"/>
      <c r="M1327" s="198" t="s">
        <v>2395</v>
      </c>
      <c r="N1327" s="198"/>
      <c r="O1327" s="198"/>
      <c r="P1327" s="198"/>
      <c r="Q1327" s="169"/>
      <c r="R1327" s="169"/>
      <c r="S1327" s="169"/>
      <c r="T1327" s="169"/>
      <c r="U1327" s="170"/>
    </row>
    <row r="1328" spans="1:38" ht="20.100000000000001" customHeight="1">
      <c r="A1328" s="201" t="s">
        <v>3040</v>
      </c>
      <c r="B1328" s="183">
        <v>852669053480</v>
      </c>
      <c r="C1328" s="229" t="s">
        <v>2918</v>
      </c>
      <c r="D1328" s="215" t="s">
        <v>3038</v>
      </c>
      <c r="E1328" s="324">
        <v>1</v>
      </c>
      <c r="F1328" s="319">
        <v>9.89</v>
      </c>
      <c r="G1328" s="198" t="s">
        <v>8444</v>
      </c>
      <c r="H1328" s="199">
        <v>40</v>
      </c>
      <c r="I1328" s="200">
        <v>41641</v>
      </c>
      <c r="J1328" s="319">
        <f t="shared" si="21"/>
        <v>2.4064999999999994</v>
      </c>
      <c r="K1328" s="198">
        <v>7.0588235294117645</v>
      </c>
      <c r="L1328" s="198"/>
      <c r="M1328" s="198" t="s">
        <v>2395</v>
      </c>
      <c r="N1328" s="198"/>
      <c r="O1328" s="198"/>
      <c r="P1328" s="198"/>
      <c r="Q1328" s="169"/>
      <c r="R1328" s="169"/>
      <c r="S1328" s="169"/>
      <c r="T1328" s="169"/>
      <c r="U1328" s="170"/>
    </row>
    <row r="1329" spans="1:38" ht="20.100000000000001" customHeight="1">
      <c r="A1329" s="202" t="s">
        <v>3041</v>
      </c>
      <c r="B1329" s="183">
        <v>852669053497</v>
      </c>
      <c r="C1329" s="229" t="s">
        <v>2919</v>
      </c>
      <c r="D1329" s="215" t="s">
        <v>16467</v>
      </c>
      <c r="E1329" s="324">
        <v>1</v>
      </c>
      <c r="F1329" s="319">
        <v>9.89</v>
      </c>
      <c r="G1329" s="198" t="s">
        <v>8444</v>
      </c>
      <c r="H1329" s="199">
        <v>68</v>
      </c>
      <c r="I1329" s="200">
        <v>41641</v>
      </c>
      <c r="J1329" s="319">
        <f t="shared" si="21"/>
        <v>2.4064999999999994</v>
      </c>
      <c r="K1329" s="198">
        <v>7.0588235294117645</v>
      </c>
      <c r="L1329" s="198"/>
      <c r="M1329" s="198" t="s">
        <v>2395</v>
      </c>
      <c r="N1329" s="198"/>
      <c r="O1329" s="198"/>
      <c r="P1329" s="198"/>
      <c r="Q1329" s="169"/>
      <c r="R1329" s="169"/>
      <c r="S1329" s="169"/>
      <c r="T1329" s="169"/>
      <c r="U1329" s="170"/>
      <c r="X1329" s="5" t="s">
        <v>15183</v>
      </c>
      <c r="Y1329" s="5" t="s">
        <v>15184</v>
      </c>
      <c r="Z1329" s="5" t="s">
        <v>15185</v>
      </c>
      <c r="AA1329" s="5" t="s">
        <v>15160</v>
      </c>
      <c r="AB1329" s="5" t="s">
        <v>15161</v>
      </c>
      <c r="AC1329" s="5" t="s">
        <v>15162</v>
      </c>
      <c r="AD1329" s="5" t="s">
        <v>15163</v>
      </c>
      <c r="AE1329" s="5" t="s">
        <v>15164</v>
      </c>
      <c r="AF1329" s="5" t="s">
        <v>16458</v>
      </c>
      <c r="AK1329" s="5" t="s">
        <v>16679</v>
      </c>
    </row>
    <row r="1330" spans="1:38" ht="20.100000000000001" customHeight="1">
      <c r="A1330" s="201">
        <v>40042</v>
      </c>
      <c r="B1330" s="183"/>
      <c r="C1330" s="228" t="s">
        <v>2920</v>
      </c>
      <c r="D1330" s="215" t="s">
        <v>3042</v>
      </c>
      <c r="E1330" s="198"/>
      <c r="F1330" s="319" t="s">
        <v>17578</v>
      </c>
      <c r="G1330" s="198" t="s">
        <v>8444</v>
      </c>
      <c r="H1330" s="201">
        <v>0</v>
      </c>
      <c r="I1330" s="200">
        <v>41641</v>
      </c>
      <c r="J1330" s="319" t="e">
        <f t="shared" si="21"/>
        <v>#VALUE!</v>
      </c>
      <c r="K1330" s="198"/>
      <c r="L1330" s="198"/>
      <c r="M1330" s="198" t="s">
        <v>2395</v>
      </c>
      <c r="N1330" s="198"/>
      <c r="O1330" s="198"/>
      <c r="P1330" s="198"/>
      <c r="Q1330" s="169"/>
      <c r="R1330" s="169"/>
      <c r="S1330" s="169"/>
      <c r="T1330" s="169"/>
      <c r="U1330" s="170"/>
    </row>
    <row r="1331" spans="1:38" ht="20.100000000000001" customHeight="1">
      <c r="A1331" s="201" t="s">
        <v>3043</v>
      </c>
      <c r="B1331" s="183">
        <v>852669053503</v>
      </c>
      <c r="C1331" s="229" t="s">
        <v>2921</v>
      </c>
      <c r="D1331" s="215" t="s">
        <v>3042</v>
      </c>
      <c r="E1331" s="324">
        <v>1.5</v>
      </c>
      <c r="F1331" s="319">
        <v>16.990000000000002</v>
      </c>
      <c r="G1331" s="198" t="s">
        <v>8444</v>
      </c>
      <c r="H1331" s="199">
        <v>22</v>
      </c>
      <c r="I1331" s="200">
        <v>41641</v>
      </c>
      <c r="J1331" s="319">
        <f t="shared" si="21"/>
        <v>7.9415000000000013</v>
      </c>
      <c r="K1331" s="198"/>
      <c r="L1331" s="198"/>
      <c r="M1331" s="198" t="s">
        <v>2395</v>
      </c>
      <c r="N1331" s="198"/>
      <c r="O1331" s="198"/>
      <c r="P1331" s="198"/>
      <c r="Q1331" s="169"/>
      <c r="R1331" s="169"/>
      <c r="S1331" s="169"/>
      <c r="T1331" s="169"/>
      <c r="U1331" s="170"/>
    </row>
    <row r="1332" spans="1:38" ht="20.100000000000001" customHeight="1">
      <c r="A1332" s="201" t="s">
        <v>3044</v>
      </c>
      <c r="B1332" s="183">
        <v>852669053510</v>
      </c>
      <c r="C1332" s="229" t="s">
        <v>2922</v>
      </c>
      <c r="D1332" s="215" t="s">
        <v>3042</v>
      </c>
      <c r="E1332" s="198"/>
      <c r="F1332" s="319">
        <v>16.990000000000002</v>
      </c>
      <c r="G1332" s="198" t="s">
        <v>8444</v>
      </c>
      <c r="H1332" s="201">
        <v>0</v>
      </c>
      <c r="I1332" s="200">
        <v>41641</v>
      </c>
      <c r="J1332" s="319">
        <f t="shared" si="21"/>
        <v>9.4415000000000013</v>
      </c>
      <c r="K1332" s="198"/>
      <c r="L1332" s="198"/>
      <c r="M1332" s="198" t="s">
        <v>2395</v>
      </c>
      <c r="N1332" s="198"/>
      <c r="O1332" s="198"/>
      <c r="P1332" s="198"/>
      <c r="Q1332" s="169"/>
      <c r="R1332" s="169"/>
      <c r="S1332" s="169"/>
      <c r="T1332" s="169"/>
      <c r="U1332" s="170"/>
    </row>
    <row r="1333" spans="1:38" ht="20.100000000000001" customHeight="1">
      <c r="A1333" s="201">
        <v>40043</v>
      </c>
      <c r="B1333" s="183"/>
      <c r="C1333" s="228" t="s">
        <v>2923</v>
      </c>
      <c r="D1333" s="215" t="s">
        <v>3045</v>
      </c>
      <c r="E1333" s="198"/>
      <c r="F1333" s="319" t="s">
        <v>17578</v>
      </c>
      <c r="G1333" s="198" t="s">
        <v>8444</v>
      </c>
      <c r="H1333" s="201">
        <v>0</v>
      </c>
      <c r="I1333" s="200">
        <v>41641</v>
      </c>
      <c r="J1333" s="319" t="e">
        <f t="shared" si="21"/>
        <v>#VALUE!</v>
      </c>
      <c r="K1333" s="198"/>
      <c r="L1333" s="198"/>
      <c r="M1333" s="198" t="s">
        <v>2395</v>
      </c>
      <c r="N1333" s="198"/>
      <c r="O1333" s="198"/>
      <c r="P1333" s="198"/>
      <c r="Q1333" s="169"/>
      <c r="R1333" s="169"/>
      <c r="S1333" s="169"/>
      <c r="T1333" s="169"/>
      <c r="U1333" s="170"/>
    </row>
    <row r="1334" spans="1:38" ht="20.100000000000001" customHeight="1">
      <c r="A1334" s="202" t="s">
        <v>3046</v>
      </c>
      <c r="B1334" s="183">
        <v>852669053527</v>
      </c>
      <c r="C1334" s="229" t="s">
        <v>2924</v>
      </c>
      <c r="D1334" s="215" t="s">
        <v>16468</v>
      </c>
      <c r="E1334" s="324">
        <v>1</v>
      </c>
      <c r="F1334" s="319">
        <v>9.89</v>
      </c>
      <c r="G1334" s="198" t="s">
        <v>8444</v>
      </c>
      <c r="H1334" s="199">
        <v>1908</v>
      </c>
      <c r="I1334" s="200">
        <v>41641</v>
      </c>
      <c r="J1334" s="319">
        <f t="shared" si="21"/>
        <v>2.4064999999999994</v>
      </c>
      <c r="K1334" s="198">
        <v>7.0588235294117645</v>
      </c>
      <c r="L1334" s="198"/>
      <c r="M1334" s="198" t="s">
        <v>2395</v>
      </c>
      <c r="N1334" s="198"/>
      <c r="O1334" s="198"/>
      <c r="P1334" s="198"/>
      <c r="Q1334" s="169"/>
      <c r="R1334" s="169"/>
      <c r="S1334" s="169"/>
      <c r="T1334" s="169"/>
      <c r="U1334" s="170"/>
      <c r="X1334" s="5" t="s">
        <v>15183</v>
      </c>
      <c r="Y1334" s="5" t="s">
        <v>15184</v>
      </c>
      <c r="Z1334" s="5" t="s">
        <v>15185</v>
      </c>
      <c r="AA1334" s="5" t="s">
        <v>15160</v>
      </c>
      <c r="AB1334" s="5" t="s">
        <v>15161</v>
      </c>
      <c r="AC1334" s="5" t="s">
        <v>15162</v>
      </c>
      <c r="AD1334" s="5" t="s">
        <v>15163</v>
      </c>
      <c r="AE1334" s="5" t="s">
        <v>15164</v>
      </c>
      <c r="AF1334" s="5" t="s">
        <v>16458</v>
      </c>
      <c r="AK1334" s="5" t="s">
        <v>16680</v>
      </c>
      <c r="AL1334" s="5" t="s">
        <v>16681</v>
      </c>
    </row>
    <row r="1335" spans="1:38" ht="20.100000000000001" customHeight="1">
      <c r="A1335" s="202" t="s">
        <v>3047</v>
      </c>
      <c r="B1335" s="183">
        <v>852669053534</v>
      </c>
      <c r="C1335" s="229" t="s">
        <v>2925</v>
      </c>
      <c r="D1335" s="215" t="s">
        <v>16468</v>
      </c>
      <c r="E1335" s="324">
        <v>1</v>
      </c>
      <c r="F1335" s="319">
        <v>9.89</v>
      </c>
      <c r="G1335" s="198" t="s">
        <v>8444</v>
      </c>
      <c r="H1335" s="366">
        <v>2305</v>
      </c>
      <c r="I1335" s="200">
        <v>41641</v>
      </c>
      <c r="J1335" s="319">
        <f t="shared" si="21"/>
        <v>2.4064999999999994</v>
      </c>
      <c r="K1335" s="198">
        <v>7.0588235294117645</v>
      </c>
      <c r="L1335" s="198"/>
      <c r="M1335" s="198" t="s">
        <v>2395</v>
      </c>
      <c r="N1335" s="198"/>
      <c r="O1335" s="198"/>
      <c r="P1335" s="198"/>
      <c r="Q1335" s="169"/>
      <c r="R1335" s="169"/>
      <c r="S1335" s="169"/>
      <c r="T1335" s="169"/>
      <c r="U1335" s="170"/>
      <c r="X1335" s="5" t="s">
        <v>15183</v>
      </c>
      <c r="Y1335" s="5" t="s">
        <v>15184</v>
      </c>
      <c r="Z1335" s="5" t="s">
        <v>15185</v>
      </c>
      <c r="AA1335" s="5" t="s">
        <v>15160</v>
      </c>
      <c r="AB1335" s="5" t="s">
        <v>15161</v>
      </c>
      <c r="AC1335" s="5" t="s">
        <v>15162</v>
      </c>
      <c r="AD1335" s="5" t="s">
        <v>15163</v>
      </c>
      <c r="AE1335" s="5" t="s">
        <v>15164</v>
      </c>
      <c r="AF1335" s="5" t="s">
        <v>16458</v>
      </c>
      <c r="AK1335" s="5" t="s">
        <v>16682</v>
      </c>
    </row>
    <row r="1336" spans="1:38" ht="20.100000000000001" customHeight="1">
      <c r="A1336" s="201" t="s">
        <v>3049</v>
      </c>
      <c r="B1336" s="183">
        <v>852669053541</v>
      </c>
      <c r="C1336" s="229" t="s">
        <v>2926</v>
      </c>
      <c r="D1336" s="215" t="s">
        <v>3048</v>
      </c>
      <c r="E1336" s="321">
        <v>1</v>
      </c>
      <c r="F1336" s="319">
        <v>9.89</v>
      </c>
      <c r="G1336" s="198" t="s">
        <v>8444</v>
      </c>
      <c r="H1336" s="201">
        <v>0</v>
      </c>
      <c r="I1336" s="200">
        <v>41641</v>
      </c>
      <c r="J1336" s="319">
        <f t="shared" si="21"/>
        <v>2.4064999999999994</v>
      </c>
      <c r="K1336" s="198">
        <v>7.0588235294117645</v>
      </c>
      <c r="L1336" s="198"/>
      <c r="M1336" s="198" t="s">
        <v>2395</v>
      </c>
      <c r="N1336" s="198"/>
      <c r="O1336" s="198"/>
      <c r="P1336" s="198"/>
      <c r="Q1336" s="169"/>
      <c r="R1336" s="169"/>
      <c r="S1336" s="169"/>
      <c r="T1336" s="169"/>
      <c r="U1336" s="170"/>
    </row>
    <row r="1337" spans="1:38" ht="20.100000000000001" customHeight="1">
      <c r="A1337" s="201" t="s">
        <v>3049</v>
      </c>
      <c r="B1337" s="183">
        <v>852669053541</v>
      </c>
      <c r="C1337" s="229" t="s">
        <v>2926</v>
      </c>
      <c r="D1337" s="215" t="s">
        <v>3048</v>
      </c>
      <c r="E1337" s="321">
        <v>1</v>
      </c>
      <c r="F1337" s="319">
        <v>9.89</v>
      </c>
      <c r="G1337" s="198" t="s">
        <v>8444</v>
      </c>
      <c r="H1337" s="201">
        <v>0</v>
      </c>
      <c r="I1337" s="200">
        <v>41641</v>
      </c>
      <c r="J1337" s="319">
        <f t="shared" si="21"/>
        <v>2.4064999999999994</v>
      </c>
      <c r="K1337" s="198">
        <v>7.0588235294117645</v>
      </c>
      <c r="L1337" s="198"/>
      <c r="M1337" s="198" t="s">
        <v>2395</v>
      </c>
      <c r="N1337" s="198"/>
      <c r="O1337" s="198"/>
      <c r="P1337" s="198"/>
      <c r="Q1337" s="169"/>
      <c r="R1337" s="169"/>
      <c r="S1337" s="169"/>
      <c r="T1337" s="169"/>
      <c r="U1337" s="170"/>
    </row>
    <row r="1338" spans="1:38" ht="20.100000000000001" customHeight="1">
      <c r="A1338" s="201">
        <v>40045</v>
      </c>
      <c r="B1338" s="183"/>
      <c r="C1338" s="179" t="s">
        <v>2927</v>
      </c>
      <c r="D1338" s="215" t="s">
        <v>3050</v>
      </c>
      <c r="E1338" s="198"/>
      <c r="F1338" s="319" t="s">
        <v>17578</v>
      </c>
      <c r="G1338" s="198" t="s">
        <v>8444</v>
      </c>
      <c r="H1338" s="201">
        <v>0</v>
      </c>
      <c r="I1338" s="200">
        <v>41641</v>
      </c>
      <c r="J1338" s="319" t="e">
        <f t="shared" si="21"/>
        <v>#VALUE!</v>
      </c>
      <c r="K1338" s="198"/>
      <c r="L1338" s="198"/>
      <c r="M1338" s="198" t="s">
        <v>2395</v>
      </c>
      <c r="N1338" s="198"/>
      <c r="O1338" s="198"/>
      <c r="P1338" s="198"/>
      <c r="Q1338" s="169"/>
      <c r="R1338" s="169"/>
      <c r="S1338" s="169"/>
      <c r="T1338" s="169"/>
      <c r="U1338" s="170"/>
    </row>
    <row r="1339" spans="1:38" ht="20.100000000000001" customHeight="1">
      <c r="A1339" s="202" t="s">
        <v>3051</v>
      </c>
      <c r="B1339" s="183">
        <v>852669053558</v>
      </c>
      <c r="C1339" s="229" t="s">
        <v>2928</v>
      </c>
      <c r="D1339" s="215" t="s">
        <v>16469</v>
      </c>
      <c r="E1339" s="324">
        <v>1</v>
      </c>
      <c r="F1339" s="319">
        <v>9.89</v>
      </c>
      <c r="G1339" s="198" t="s">
        <v>8444</v>
      </c>
      <c r="H1339" s="199">
        <v>2342</v>
      </c>
      <c r="I1339" s="200">
        <v>41641</v>
      </c>
      <c r="J1339" s="319">
        <f t="shared" si="21"/>
        <v>2.4064999999999994</v>
      </c>
      <c r="K1339" s="198">
        <v>7.0588235294117645</v>
      </c>
      <c r="L1339" s="198"/>
      <c r="M1339" s="198" t="s">
        <v>2395</v>
      </c>
      <c r="N1339" s="198"/>
      <c r="O1339" s="198"/>
      <c r="P1339" s="198"/>
      <c r="Q1339" s="169"/>
      <c r="R1339" s="169"/>
      <c r="S1339" s="169"/>
      <c r="T1339" s="169"/>
      <c r="U1339" s="170"/>
      <c r="X1339" s="5" t="s">
        <v>15183</v>
      </c>
      <c r="Y1339" s="5" t="s">
        <v>15184</v>
      </c>
      <c r="Z1339" s="5" t="s">
        <v>15185</v>
      </c>
      <c r="AA1339" s="5" t="s">
        <v>15160</v>
      </c>
      <c r="AB1339" s="5" t="s">
        <v>15161</v>
      </c>
      <c r="AC1339" s="5" t="s">
        <v>15162</v>
      </c>
      <c r="AD1339" s="5" t="s">
        <v>15163</v>
      </c>
      <c r="AE1339" s="5" t="s">
        <v>15164</v>
      </c>
      <c r="AF1339" s="5" t="s">
        <v>16458</v>
      </c>
      <c r="AK1339" s="5" t="s">
        <v>16683</v>
      </c>
    </row>
    <row r="1340" spans="1:38" ht="20.100000000000001" customHeight="1">
      <c r="A1340" s="202" t="s">
        <v>3052</v>
      </c>
      <c r="B1340" s="183">
        <v>852669053565</v>
      </c>
      <c r="C1340" s="229" t="s">
        <v>2929</v>
      </c>
      <c r="D1340" s="215" t="s">
        <v>16469</v>
      </c>
      <c r="E1340" s="324">
        <v>1</v>
      </c>
      <c r="F1340" s="319">
        <v>9.89</v>
      </c>
      <c r="G1340" s="198" t="s">
        <v>8444</v>
      </c>
      <c r="H1340" s="366">
        <v>2224</v>
      </c>
      <c r="I1340" s="200">
        <v>41641</v>
      </c>
      <c r="J1340" s="319">
        <f t="shared" si="21"/>
        <v>2.4064999999999994</v>
      </c>
      <c r="K1340" s="198">
        <v>7.0588235294117645</v>
      </c>
      <c r="L1340" s="198"/>
      <c r="M1340" s="198" t="s">
        <v>2395</v>
      </c>
      <c r="N1340" s="198"/>
      <c r="O1340" s="198"/>
      <c r="P1340" s="198"/>
      <c r="Q1340" s="169"/>
      <c r="R1340" s="169"/>
      <c r="S1340" s="169"/>
      <c r="T1340" s="169"/>
      <c r="U1340" s="170"/>
      <c r="X1340" s="5" t="s">
        <v>15183</v>
      </c>
      <c r="Y1340" s="5" t="s">
        <v>15184</v>
      </c>
      <c r="Z1340" s="5" t="s">
        <v>15185</v>
      </c>
      <c r="AA1340" s="5" t="s">
        <v>15160</v>
      </c>
      <c r="AB1340" s="5" t="s">
        <v>15161</v>
      </c>
      <c r="AC1340" s="5" t="s">
        <v>15162</v>
      </c>
      <c r="AD1340" s="5" t="s">
        <v>15163</v>
      </c>
      <c r="AE1340" s="5" t="s">
        <v>15164</v>
      </c>
      <c r="AF1340" s="5" t="s">
        <v>16458</v>
      </c>
      <c r="AK1340" s="5" t="s">
        <v>16684</v>
      </c>
    </row>
    <row r="1341" spans="1:38" ht="20.100000000000001" customHeight="1">
      <c r="A1341" s="202" t="s">
        <v>3053</v>
      </c>
      <c r="B1341" s="183">
        <v>852669053572</v>
      </c>
      <c r="C1341" s="229" t="s">
        <v>2930</v>
      </c>
      <c r="D1341" s="215" t="s">
        <v>16469</v>
      </c>
      <c r="E1341" s="324">
        <v>1</v>
      </c>
      <c r="F1341" s="319">
        <v>9.89</v>
      </c>
      <c r="G1341" s="198" t="s">
        <v>8444</v>
      </c>
      <c r="H1341" s="366">
        <v>1453</v>
      </c>
      <c r="I1341" s="200">
        <v>41641</v>
      </c>
      <c r="J1341" s="319">
        <f t="shared" si="21"/>
        <v>2.4064999999999994</v>
      </c>
      <c r="K1341" s="198">
        <v>7.0588235294117645</v>
      </c>
      <c r="L1341" s="198"/>
      <c r="M1341" s="198" t="s">
        <v>2395</v>
      </c>
      <c r="N1341" s="198"/>
      <c r="O1341" s="198"/>
      <c r="P1341" s="198"/>
      <c r="Q1341" s="169"/>
      <c r="R1341" s="169"/>
      <c r="S1341" s="169"/>
      <c r="T1341" s="169"/>
      <c r="U1341" s="170"/>
      <c r="X1341" s="5" t="s">
        <v>15183</v>
      </c>
      <c r="Y1341" s="5" t="s">
        <v>15184</v>
      </c>
      <c r="Z1341" s="5" t="s">
        <v>15185</v>
      </c>
      <c r="AA1341" s="5" t="s">
        <v>15160</v>
      </c>
      <c r="AB1341" s="5" t="s">
        <v>15161</v>
      </c>
      <c r="AC1341" s="5" t="s">
        <v>15162</v>
      </c>
      <c r="AD1341" s="5" t="s">
        <v>15163</v>
      </c>
      <c r="AE1341" s="5" t="s">
        <v>15164</v>
      </c>
      <c r="AF1341" s="5" t="s">
        <v>16458</v>
      </c>
      <c r="AK1341" s="5" t="s">
        <v>16685</v>
      </c>
    </row>
    <row r="1342" spans="1:38" ht="20.100000000000001" customHeight="1">
      <c r="A1342" s="201">
        <v>40046</v>
      </c>
      <c r="B1342" s="183"/>
      <c r="C1342" s="179" t="s">
        <v>2931</v>
      </c>
      <c r="D1342" s="215" t="s">
        <v>3054</v>
      </c>
      <c r="E1342" s="198"/>
      <c r="F1342" s="319" t="s">
        <v>17578</v>
      </c>
      <c r="G1342" s="198" t="s">
        <v>8444</v>
      </c>
      <c r="H1342" s="201">
        <v>0</v>
      </c>
      <c r="I1342" s="200">
        <v>41641</v>
      </c>
      <c r="J1342" s="319" t="e">
        <f t="shared" si="21"/>
        <v>#VALUE!</v>
      </c>
      <c r="K1342" s="198"/>
      <c r="L1342" s="198"/>
      <c r="M1342" s="198" t="s">
        <v>2395</v>
      </c>
      <c r="N1342" s="198"/>
      <c r="O1342" s="198"/>
      <c r="P1342" s="198"/>
      <c r="Q1342" s="169"/>
      <c r="R1342" s="169"/>
      <c r="S1342" s="169"/>
      <c r="T1342" s="169"/>
      <c r="U1342" s="170"/>
    </row>
    <row r="1343" spans="1:38" ht="20.100000000000001" customHeight="1">
      <c r="A1343" s="201" t="s">
        <v>3055</v>
      </c>
      <c r="B1343" s="183">
        <v>852669053589</v>
      </c>
      <c r="C1343" s="229" t="s">
        <v>2932</v>
      </c>
      <c r="D1343" s="215" t="s">
        <v>3054</v>
      </c>
      <c r="E1343" s="324">
        <v>0.5</v>
      </c>
      <c r="F1343" s="319">
        <v>10.99</v>
      </c>
      <c r="G1343" s="198" t="s">
        <v>8444</v>
      </c>
      <c r="H1343" s="199">
        <v>1829</v>
      </c>
      <c r="I1343" s="200">
        <v>41641</v>
      </c>
      <c r="J1343" s="319">
        <f t="shared" si="21"/>
        <v>3.8414999999999999</v>
      </c>
      <c r="K1343" s="198"/>
      <c r="L1343" s="198"/>
      <c r="M1343" s="198" t="s">
        <v>2395</v>
      </c>
      <c r="N1343" s="198"/>
      <c r="O1343" s="198"/>
      <c r="P1343" s="198"/>
      <c r="Q1343" s="169"/>
      <c r="R1343" s="169"/>
      <c r="S1343" s="169"/>
      <c r="T1343" s="169"/>
      <c r="U1343" s="170"/>
    </row>
    <row r="1344" spans="1:38" ht="20.100000000000001" customHeight="1">
      <c r="A1344" s="201" t="s">
        <v>3056</v>
      </c>
      <c r="B1344" s="183">
        <v>852669053596</v>
      </c>
      <c r="C1344" s="229" t="s">
        <v>2933</v>
      </c>
      <c r="D1344" s="215" t="s">
        <v>3054</v>
      </c>
      <c r="E1344" s="324">
        <v>0.5</v>
      </c>
      <c r="F1344" s="319">
        <v>10.99</v>
      </c>
      <c r="G1344" s="198" t="s">
        <v>8444</v>
      </c>
      <c r="H1344" s="199">
        <v>2742</v>
      </c>
      <c r="I1344" s="200">
        <v>41641</v>
      </c>
      <c r="J1344" s="319">
        <f t="shared" si="21"/>
        <v>3.8414999999999999</v>
      </c>
      <c r="K1344" s="198"/>
      <c r="L1344" s="198"/>
      <c r="M1344" s="198" t="s">
        <v>2395</v>
      </c>
      <c r="N1344" s="198"/>
      <c r="O1344" s="198"/>
      <c r="P1344" s="198"/>
      <c r="Q1344" s="169"/>
      <c r="R1344" s="169"/>
      <c r="S1344" s="169"/>
      <c r="T1344" s="169"/>
      <c r="U1344" s="170"/>
    </row>
    <row r="1345" spans="1:37" ht="20.100000000000001" customHeight="1">
      <c r="A1345" s="201" t="s">
        <v>3057</v>
      </c>
      <c r="B1345" s="183">
        <v>852669053602</v>
      </c>
      <c r="C1345" s="229" t="s">
        <v>2934</v>
      </c>
      <c r="D1345" s="215" t="s">
        <v>3054</v>
      </c>
      <c r="E1345" s="324">
        <v>0.5</v>
      </c>
      <c r="F1345" s="319">
        <v>10.99</v>
      </c>
      <c r="G1345" s="198" t="s">
        <v>8444</v>
      </c>
      <c r="H1345" s="199">
        <v>1794</v>
      </c>
      <c r="I1345" s="200">
        <v>41641</v>
      </c>
      <c r="J1345" s="319">
        <f t="shared" si="21"/>
        <v>3.8414999999999999</v>
      </c>
      <c r="K1345" s="198"/>
      <c r="L1345" s="198"/>
      <c r="M1345" s="198" t="s">
        <v>2395</v>
      </c>
      <c r="N1345" s="198"/>
      <c r="O1345" s="198"/>
      <c r="P1345" s="198"/>
      <c r="Q1345" s="169"/>
      <c r="R1345" s="169"/>
      <c r="S1345" s="169"/>
      <c r="T1345" s="169"/>
      <c r="U1345" s="170"/>
    </row>
    <row r="1346" spans="1:37" ht="20.100000000000001" customHeight="1">
      <c r="A1346" s="201">
        <v>40047</v>
      </c>
      <c r="B1346" s="183"/>
      <c r="C1346" s="179" t="s">
        <v>2935</v>
      </c>
      <c r="D1346" s="215" t="s">
        <v>3058</v>
      </c>
      <c r="E1346" s="198"/>
      <c r="F1346" s="319" t="s">
        <v>17578</v>
      </c>
      <c r="G1346" s="198" t="s">
        <v>8444</v>
      </c>
      <c r="H1346" s="201">
        <v>0</v>
      </c>
      <c r="I1346" s="200">
        <v>41641</v>
      </c>
      <c r="J1346" s="319" t="e">
        <f t="shared" si="21"/>
        <v>#VALUE!</v>
      </c>
      <c r="K1346" s="198"/>
      <c r="L1346" s="198"/>
      <c r="M1346" s="198" t="s">
        <v>2395</v>
      </c>
      <c r="N1346" s="198"/>
      <c r="O1346" s="198"/>
      <c r="P1346" s="198"/>
      <c r="Q1346" s="169"/>
      <c r="R1346" s="169"/>
      <c r="S1346" s="169"/>
      <c r="T1346" s="169"/>
      <c r="U1346" s="170"/>
    </row>
    <row r="1347" spans="1:37" ht="20.100000000000001" customHeight="1">
      <c r="A1347" s="202" t="s">
        <v>3059</v>
      </c>
      <c r="B1347" s="183">
        <v>852669053619</v>
      </c>
      <c r="C1347" s="229" t="s">
        <v>2936</v>
      </c>
      <c r="D1347" s="215" t="s">
        <v>16470</v>
      </c>
      <c r="E1347" s="324">
        <v>0.5</v>
      </c>
      <c r="F1347" s="319">
        <v>9.89</v>
      </c>
      <c r="G1347" s="198" t="s">
        <v>8444</v>
      </c>
      <c r="H1347" s="199">
        <v>776</v>
      </c>
      <c r="I1347" s="200">
        <v>41641</v>
      </c>
      <c r="J1347" s="319">
        <f t="shared" si="21"/>
        <v>2.9064999999999994</v>
      </c>
      <c r="K1347" s="198">
        <v>6.7647058823529411</v>
      </c>
      <c r="L1347" s="198"/>
      <c r="M1347" s="198" t="s">
        <v>2395</v>
      </c>
      <c r="N1347" s="198"/>
      <c r="O1347" s="198"/>
      <c r="P1347" s="198"/>
      <c r="Q1347" s="169"/>
      <c r="R1347" s="169"/>
      <c r="S1347" s="169"/>
      <c r="T1347" s="169"/>
      <c r="U1347" s="170"/>
      <c r="X1347" s="5" t="s">
        <v>15183</v>
      </c>
      <c r="Y1347" s="5" t="s">
        <v>15184</v>
      </c>
      <c r="Z1347" s="5" t="s">
        <v>15185</v>
      </c>
      <c r="AA1347" s="5" t="s">
        <v>15160</v>
      </c>
      <c r="AB1347" s="5" t="s">
        <v>15161</v>
      </c>
      <c r="AC1347" s="5" t="s">
        <v>15162</v>
      </c>
      <c r="AD1347" s="5" t="s">
        <v>15163</v>
      </c>
      <c r="AE1347" s="5" t="s">
        <v>15164</v>
      </c>
      <c r="AF1347" s="5" t="s">
        <v>16458</v>
      </c>
      <c r="AK1347" s="5" t="s">
        <v>16686</v>
      </c>
    </row>
    <row r="1348" spans="1:37" ht="20.100000000000001" customHeight="1">
      <c r="A1348" s="202" t="s">
        <v>3060</v>
      </c>
      <c r="B1348" s="183">
        <v>852669053626</v>
      </c>
      <c r="C1348" s="229" t="s">
        <v>2937</v>
      </c>
      <c r="D1348" s="215" t="s">
        <v>16471</v>
      </c>
      <c r="E1348" s="324">
        <v>0.5</v>
      </c>
      <c r="F1348" s="319">
        <v>9.89</v>
      </c>
      <c r="G1348" s="198" t="s">
        <v>8444</v>
      </c>
      <c r="H1348" s="366">
        <v>444</v>
      </c>
      <c r="I1348" s="200">
        <v>41641</v>
      </c>
      <c r="J1348" s="319">
        <f t="shared" si="21"/>
        <v>2.9064999999999994</v>
      </c>
      <c r="K1348" s="198">
        <v>6.7647058823529411</v>
      </c>
      <c r="L1348" s="198"/>
      <c r="M1348" s="198" t="s">
        <v>2395</v>
      </c>
      <c r="N1348" s="198"/>
      <c r="O1348" s="198"/>
      <c r="P1348" s="198"/>
      <c r="Q1348" s="169"/>
      <c r="R1348" s="169"/>
      <c r="S1348" s="169"/>
      <c r="T1348" s="169"/>
      <c r="U1348" s="170"/>
      <c r="X1348" s="5" t="s">
        <v>15183</v>
      </c>
      <c r="Y1348" s="5" t="s">
        <v>15184</v>
      </c>
      <c r="Z1348" s="5" t="s">
        <v>15185</v>
      </c>
      <c r="AA1348" s="5" t="s">
        <v>15160</v>
      </c>
      <c r="AB1348" s="5" t="s">
        <v>15161</v>
      </c>
      <c r="AC1348" s="5" t="s">
        <v>15162</v>
      </c>
      <c r="AD1348" s="5" t="s">
        <v>15163</v>
      </c>
      <c r="AE1348" s="5" t="s">
        <v>15164</v>
      </c>
      <c r="AF1348" s="5" t="s">
        <v>16458</v>
      </c>
      <c r="AK1348" s="5" t="s">
        <v>16687</v>
      </c>
    </row>
    <row r="1349" spans="1:37" ht="20.100000000000001" customHeight="1">
      <c r="A1349" s="201">
        <v>40048</v>
      </c>
      <c r="B1349" s="183"/>
      <c r="C1349" s="228" t="s">
        <v>2938</v>
      </c>
      <c r="D1349" s="215" t="s">
        <v>3061</v>
      </c>
      <c r="E1349" s="198"/>
      <c r="F1349" s="319" t="s">
        <v>17578</v>
      </c>
      <c r="G1349" s="198" t="s">
        <v>8444</v>
      </c>
      <c r="H1349" s="201">
        <v>0</v>
      </c>
      <c r="I1349" s="200">
        <v>41641</v>
      </c>
      <c r="J1349" s="319" t="e">
        <f t="shared" si="21"/>
        <v>#VALUE!</v>
      </c>
      <c r="K1349" s="198"/>
      <c r="L1349" s="198"/>
      <c r="M1349" s="198" t="s">
        <v>2395</v>
      </c>
      <c r="N1349" s="198"/>
      <c r="O1349" s="198"/>
      <c r="P1349" s="198"/>
      <c r="Q1349" s="169"/>
      <c r="R1349" s="169"/>
      <c r="S1349" s="169"/>
      <c r="T1349" s="169"/>
      <c r="U1349" s="170"/>
    </row>
    <row r="1350" spans="1:37" ht="20.100000000000001" customHeight="1">
      <c r="A1350" s="202" t="s">
        <v>3062</v>
      </c>
      <c r="B1350" s="183">
        <v>852669053633</v>
      </c>
      <c r="C1350" s="229" t="s">
        <v>2939</v>
      </c>
      <c r="D1350" s="215" t="s">
        <v>16472</v>
      </c>
      <c r="E1350" s="324">
        <v>0.5</v>
      </c>
      <c r="F1350" s="319">
        <v>9.89</v>
      </c>
      <c r="G1350" s="198" t="s">
        <v>8444</v>
      </c>
      <c r="H1350" s="199">
        <v>285</v>
      </c>
      <c r="I1350" s="200">
        <v>41641</v>
      </c>
      <c r="J1350" s="319">
        <f t="shared" si="21"/>
        <v>2.9064999999999994</v>
      </c>
      <c r="K1350" s="198">
        <v>6.7647058823529411</v>
      </c>
      <c r="L1350" s="198"/>
      <c r="M1350" s="198" t="s">
        <v>2395</v>
      </c>
      <c r="N1350" s="198"/>
      <c r="O1350" s="198"/>
      <c r="P1350" s="198"/>
      <c r="Q1350" s="169"/>
      <c r="R1350" s="169"/>
      <c r="S1350" s="169"/>
      <c r="T1350" s="169"/>
      <c r="U1350" s="170"/>
      <c r="X1350" s="5" t="s">
        <v>15183</v>
      </c>
      <c r="Y1350" s="5" t="s">
        <v>15184</v>
      </c>
      <c r="Z1350" s="5" t="s">
        <v>15185</v>
      </c>
      <c r="AA1350" s="5" t="s">
        <v>15160</v>
      </c>
      <c r="AB1350" s="5" t="s">
        <v>15161</v>
      </c>
      <c r="AC1350" s="5" t="s">
        <v>15162</v>
      </c>
      <c r="AD1350" s="5" t="s">
        <v>15163</v>
      </c>
      <c r="AE1350" s="5" t="s">
        <v>15164</v>
      </c>
      <c r="AF1350" s="5" t="s">
        <v>16458</v>
      </c>
      <c r="AK1350" s="5" t="s">
        <v>16688</v>
      </c>
    </row>
    <row r="1351" spans="1:37" ht="20.100000000000001" customHeight="1">
      <c r="A1351" s="201" t="s">
        <v>3063</v>
      </c>
      <c r="B1351" s="183">
        <v>852669053640</v>
      </c>
      <c r="C1351" s="229" t="s">
        <v>2940</v>
      </c>
      <c r="D1351" s="215" t="s">
        <v>3061</v>
      </c>
      <c r="E1351" s="324">
        <v>0.5</v>
      </c>
      <c r="F1351" s="319">
        <v>10.99</v>
      </c>
      <c r="G1351" s="198" t="s">
        <v>8444</v>
      </c>
      <c r="H1351" s="199">
        <v>1032</v>
      </c>
      <c r="I1351" s="200">
        <v>41641</v>
      </c>
      <c r="J1351" s="319">
        <f t="shared" si="21"/>
        <v>3.8414999999999999</v>
      </c>
      <c r="K1351" s="198"/>
      <c r="L1351" s="198"/>
      <c r="M1351" s="198" t="s">
        <v>2395</v>
      </c>
      <c r="N1351" s="198"/>
      <c r="O1351" s="198"/>
      <c r="P1351" s="198"/>
      <c r="Q1351" s="169"/>
      <c r="R1351" s="169"/>
      <c r="S1351" s="169"/>
      <c r="T1351" s="169"/>
      <c r="U1351" s="170"/>
    </row>
    <row r="1352" spans="1:37" ht="20.100000000000001" customHeight="1">
      <c r="A1352" s="202" t="s">
        <v>3064</v>
      </c>
      <c r="B1352" s="183">
        <v>852669053657</v>
      </c>
      <c r="C1352" s="229" t="s">
        <v>2941</v>
      </c>
      <c r="D1352" s="215" t="s">
        <v>16472</v>
      </c>
      <c r="E1352" s="324">
        <v>0.5</v>
      </c>
      <c r="F1352" s="319">
        <v>9.89</v>
      </c>
      <c r="G1352" s="198" t="s">
        <v>8444</v>
      </c>
      <c r="H1352" s="199">
        <v>579</v>
      </c>
      <c r="I1352" s="200">
        <v>41641</v>
      </c>
      <c r="J1352" s="319">
        <f t="shared" si="21"/>
        <v>2.9064999999999994</v>
      </c>
      <c r="K1352" s="198">
        <v>6.7647058823529411</v>
      </c>
      <c r="L1352" s="198"/>
      <c r="M1352" s="198" t="s">
        <v>2395</v>
      </c>
      <c r="N1352" s="198"/>
      <c r="O1352" s="198"/>
      <c r="P1352" s="198"/>
      <c r="Q1352" s="169"/>
      <c r="R1352" s="169"/>
      <c r="S1352" s="169"/>
      <c r="T1352" s="169"/>
      <c r="U1352" s="170"/>
      <c r="X1352" s="5" t="s">
        <v>15183</v>
      </c>
      <c r="Y1352" s="5" t="s">
        <v>15184</v>
      </c>
      <c r="Z1352" s="5" t="s">
        <v>15185</v>
      </c>
      <c r="AA1352" s="5" t="s">
        <v>15160</v>
      </c>
      <c r="AB1352" s="5" t="s">
        <v>15161</v>
      </c>
      <c r="AC1352" s="5" t="s">
        <v>15162</v>
      </c>
      <c r="AD1352" s="5" t="s">
        <v>15163</v>
      </c>
      <c r="AE1352" s="5" t="s">
        <v>15164</v>
      </c>
      <c r="AF1352" s="5" t="s">
        <v>16458</v>
      </c>
      <c r="AK1352" s="5" t="s">
        <v>16689</v>
      </c>
    </row>
    <row r="1353" spans="1:37" ht="20.100000000000001" customHeight="1">
      <c r="A1353" s="201">
        <v>40049</v>
      </c>
      <c r="B1353" s="183"/>
      <c r="C1353" s="228" t="s">
        <v>2942</v>
      </c>
      <c r="D1353" s="215" t="s">
        <v>3065</v>
      </c>
      <c r="E1353" s="198"/>
      <c r="F1353" s="319" t="s">
        <v>17578</v>
      </c>
      <c r="G1353" s="198" t="s">
        <v>8444</v>
      </c>
      <c r="H1353" s="201">
        <v>0</v>
      </c>
      <c r="I1353" s="200">
        <v>41641</v>
      </c>
      <c r="J1353" s="319" t="e">
        <f t="shared" si="21"/>
        <v>#VALUE!</v>
      </c>
      <c r="K1353" s="198"/>
      <c r="L1353" s="198"/>
      <c r="M1353" s="198" t="s">
        <v>2395</v>
      </c>
      <c r="N1353" s="198"/>
      <c r="O1353" s="198"/>
      <c r="P1353" s="198"/>
      <c r="Q1353" s="169"/>
      <c r="R1353" s="169"/>
      <c r="S1353" s="169"/>
      <c r="T1353" s="169"/>
      <c r="U1353" s="170"/>
    </row>
    <row r="1354" spans="1:37" ht="20.100000000000001" customHeight="1">
      <c r="A1354" s="202" t="s">
        <v>3066</v>
      </c>
      <c r="B1354" s="183">
        <v>852669053664</v>
      </c>
      <c r="C1354" s="229" t="s">
        <v>2943</v>
      </c>
      <c r="D1354" s="215" t="s">
        <v>16473</v>
      </c>
      <c r="E1354" s="324">
        <v>0.5</v>
      </c>
      <c r="F1354" s="319">
        <v>9.89</v>
      </c>
      <c r="G1354" s="198" t="s">
        <v>8444</v>
      </c>
      <c r="H1354" s="199">
        <v>402</v>
      </c>
      <c r="I1354" s="200">
        <v>41641</v>
      </c>
      <c r="J1354" s="319">
        <f t="shared" si="21"/>
        <v>2.9064999999999994</v>
      </c>
      <c r="K1354" s="198">
        <v>6.7647058823529411</v>
      </c>
      <c r="L1354" s="198"/>
      <c r="M1354" s="198" t="s">
        <v>2395</v>
      </c>
      <c r="N1354" s="198"/>
      <c r="O1354" s="198"/>
      <c r="P1354" s="198"/>
      <c r="Q1354" s="169"/>
      <c r="R1354" s="169"/>
      <c r="S1354" s="169"/>
      <c r="T1354" s="169"/>
      <c r="U1354" s="170"/>
      <c r="X1354" s="5" t="s">
        <v>15183</v>
      </c>
      <c r="Y1354" s="5" t="s">
        <v>15184</v>
      </c>
      <c r="Z1354" s="5" t="s">
        <v>15185</v>
      </c>
      <c r="AA1354" s="5" t="s">
        <v>15160</v>
      </c>
      <c r="AB1354" s="5" t="s">
        <v>15161</v>
      </c>
      <c r="AC1354" s="5" t="s">
        <v>15162</v>
      </c>
      <c r="AD1354" s="5" t="s">
        <v>15163</v>
      </c>
      <c r="AE1354" s="5" t="s">
        <v>15164</v>
      </c>
      <c r="AF1354" s="5" t="s">
        <v>16458</v>
      </c>
      <c r="AK1354" s="5" t="s">
        <v>16690</v>
      </c>
    </row>
    <row r="1355" spans="1:37" ht="20.100000000000001" customHeight="1">
      <c r="A1355" s="201" t="s">
        <v>3067</v>
      </c>
      <c r="B1355" s="183">
        <v>852669053671</v>
      </c>
      <c r="C1355" s="229" t="s">
        <v>2944</v>
      </c>
      <c r="D1355" s="215" t="s">
        <v>3065</v>
      </c>
      <c r="E1355" s="324">
        <v>0.5</v>
      </c>
      <c r="F1355" s="319">
        <v>10.99</v>
      </c>
      <c r="G1355" s="198" t="s">
        <v>8444</v>
      </c>
      <c r="H1355" s="199">
        <v>1056</v>
      </c>
      <c r="I1355" s="200">
        <v>41641</v>
      </c>
      <c r="J1355" s="319">
        <f t="shared" si="21"/>
        <v>3.8414999999999999</v>
      </c>
      <c r="K1355" s="198"/>
      <c r="L1355" s="198"/>
      <c r="M1355" s="198" t="s">
        <v>2395</v>
      </c>
      <c r="N1355" s="198"/>
      <c r="O1355" s="198"/>
      <c r="P1355" s="198"/>
      <c r="Q1355" s="169"/>
      <c r="R1355" s="169"/>
      <c r="S1355" s="169"/>
      <c r="T1355" s="169"/>
      <c r="U1355" s="170"/>
    </row>
    <row r="1356" spans="1:37" ht="20.100000000000001" customHeight="1">
      <c r="A1356" s="202" t="s">
        <v>3068</v>
      </c>
      <c r="B1356" s="183">
        <v>852669053688</v>
      </c>
      <c r="C1356" s="229" t="s">
        <v>2945</v>
      </c>
      <c r="D1356" s="215" t="s">
        <v>16473</v>
      </c>
      <c r="E1356" s="324">
        <v>0.5</v>
      </c>
      <c r="F1356" s="319">
        <v>9.89</v>
      </c>
      <c r="G1356" s="198" t="s">
        <v>8444</v>
      </c>
      <c r="H1356" s="199">
        <v>629</v>
      </c>
      <c r="I1356" s="200">
        <v>41641</v>
      </c>
      <c r="J1356" s="319">
        <f t="shared" ref="J1356:J1419" si="22">F1356*0.85-5-E1356</f>
        <v>2.9064999999999994</v>
      </c>
      <c r="K1356" s="198">
        <v>6.7647058823529411</v>
      </c>
      <c r="L1356" s="198"/>
      <c r="M1356" s="198" t="s">
        <v>2395</v>
      </c>
      <c r="N1356" s="198"/>
      <c r="O1356" s="198"/>
      <c r="P1356" s="198"/>
      <c r="Q1356" s="169"/>
      <c r="R1356" s="169"/>
      <c r="S1356" s="169"/>
      <c r="T1356" s="169"/>
      <c r="U1356" s="170"/>
      <c r="X1356" s="5" t="s">
        <v>15183</v>
      </c>
      <c r="Y1356" s="5" t="s">
        <v>15184</v>
      </c>
      <c r="Z1356" s="5" t="s">
        <v>15185</v>
      </c>
      <c r="AA1356" s="5" t="s">
        <v>15160</v>
      </c>
      <c r="AB1356" s="5" t="s">
        <v>15161</v>
      </c>
      <c r="AC1356" s="5" t="s">
        <v>15162</v>
      </c>
      <c r="AD1356" s="5" t="s">
        <v>15163</v>
      </c>
      <c r="AE1356" s="5" t="s">
        <v>15164</v>
      </c>
      <c r="AF1356" s="5" t="s">
        <v>16458</v>
      </c>
      <c r="AK1356" s="5" t="s">
        <v>16691</v>
      </c>
    </row>
    <row r="1357" spans="1:37" ht="20.100000000000001" customHeight="1">
      <c r="A1357" s="201" t="s">
        <v>3070</v>
      </c>
      <c r="B1357" s="183">
        <v>852669053701</v>
      </c>
      <c r="C1357" s="167" t="s">
        <v>13368</v>
      </c>
      <c r="D1357" s="215" t="s">
        <v>3069</v>
      </c>
      <c r="E1357" s="321">
        <v>2</v>
      </c>
      <c r="F1357" s="319">
        <v>11.89</v>
      </c>
      <c r="G1357" s="198" t="s">
        <v>8444</v>
      </c>
      <c r="H1357" s="198">
        <v>-3</v>
      </c>
      <c r="I1357" s="200">
        <v>41641</v>
      </c>
      <c r="J1357" s="319">
        <f t="shared" si="22"/>
        <v>3.1065000000000005</v>
      </c>
      <c r="K1357" s="198" t="s">
        <v>731</v>
      </c>
      <c r="L1357" s="198" t="s">
        <v>731</v>
      </c>
      <c r="M1357" s="198" t="s">
        <v>2395</v>
      </c>
      <c r="N1357" s="198"/>
      <c r="O1357" s="198"/>
      <c r="P1357" s="198"/>
      <c r="Q1357" s="229"/>
      <c r="R1357" s="169"/>
      <c r="S1357" s="169"/>
      <c r="T1357" s="169"/>
      <c r="U1357" s="170"/>
    </row>
    <row r="1358" spans="1:37" ht="20.100000000000001" customHeight="1">
      <c r="A1358" s="201" t="s">
        <v>3070</v>
      </c>
      <c r="B1358" s="183">
        <v>852669053701</v>
      </c>
      <c r="C1358" s="167" t="s">
        <v>13368</v>
      </c>
      <c r="D1358" s="215" t="s">
        <v>3069</v>
      </c>
      <c r="E1358" s="321">
        <v>2</v>
      </c>
      <c r="F1358" s="319">
        <v>11.89</v>
      </c>
      <c r="G1358" s="198" t="s">
        <v>8444</v>
      </c>
      <c r="H1358" s="198">
        <v>-3</v>
      </c>
      <c r="I1358" s="200">
        <v>41641</v>
      </c>
      <c r="J1358" s="319">
        <f t="shared" si="22"/>
        <v>3.1065000000000005</v>
      </c>
      <c r="K1358" s="198" t="s">
        <v>731</v>
      </c>
      <c r="L1358" s="198" t="s">
        <v>731</v>
      </c>
      <c r="M1358" s="198" t="s">
        <v>2395</v>
      </c>
      <c r="N1358" s="198"/>
      <c r="O1358" s="198"/>
      <c r="P1358" s="198"/>
      <c r="Q1358" s="229"/>
      <c r="R1358" s="169"/>
      <c r="S1358" s="169"/>
      <c r="T1358" s="169"/>
      <c r="U1358" s="170"/>
    </row>
    <row r="1359" spans="1:37" ht="20.100000000000001" customHeight="1">
      <c r="A1359" s="201" t="s">
        <v>3072</v>
      </c>
      <c r="B1359" s="183">
        <v>852669053718</v>
      </c>
      <c r="C1359" s="229" t="s">
        <v>2947</v>
      </c>
      <c r="D1359" s="215" t="s">
        <v>3071</v>
      </c>
      <c r="E1359" s="321">
        <v>2</v>
      </c>
      <c r="F1359" s="319">
        <v>11.89</v>
      </c>
      <c r="G1359" s="198" t="s">
        <v>8444</v>
      </c>
      <c r="H1359" s="201">
        <v>0</v>
      </c>
      <c r="I1359" s="200">
        <v>41641</v>
      </c>
      <c r="J1359" s="319">
        <f t="shared" si="22"/>
        <v>3.1065000000000005</v>
      </c>
      <c r="K1359" s="198">
        <v>8.2352941176470598</v>
      </c>
      <c r="L1359" s="198"/>
      <c r="M1359" s="198" t="s">
        <v>2395</v>
      </c>
      <c r="N1359" s="198"/>
      <c r="O1359" s="198"/>
      <c r="P1359" s="198"/>
      <c r="Q1359" s="169"/>
      <c r="R1359" s="169"/>
      <c r="S1359" s="169"/>
      <c r="T1359" s="169"/>
      <c r="U1359" s="170"/>
    </row>
    <row r="1360" spans="1:37" ht="20.100000000000001" customHeight="1">
      <c r="A1360" s="201" t="s">
        <v>3072</v>
      </c>
      <c r="B1360" s="183">
        <v>852669053718</v>
      </c>
      <c r="C1360" s="229" t="s">
        <v>2947</v>
      </c>
      <c r="D1360" s="215" t="s">
        <v>3071</v>
      </c>
      <c r="E1360" s="321">
        <v>2</v>
      </c>
      <c r="F1360" s="319">
        <v>11.89</v>
      </c>
      <c r="G1360" s="198" t="s">
        <v>8444</v>
      </c>
      <c r="H1360" s="201">
        <v>0</v>
      </c>
      <c r="I1360" s="200">
        <v>41641</v>
      </c>
      <c r="J1360" s="319">
        <f t="shared" si="22"/>
        <v>3.1065000000000005</v>
      </c>
      <c r="K1360" s="198">
        <v>8.2352941176470598</v>
      </c>
      <c r="L1360" s="198"/>
      <c r="M1360" s="198" t="s">
        <v>2395</v>
      </c>
      <c r="N1360" s="198"/>
      <c r="O1360" s="198"/>
      <c r="P1360" s="198"/>
      <c r="Q1360" s="169"/>
      <c r="R1360" s="169"/>
      <c r="S1360" s="169"/>
      <c r="T1360" s="169"/>
      <c r="U1360" s="170"/>
    </row>
    <row r="1361" spans="1:37" ht="20.100000000000001" customHeight="1">
      <c r="A1361" s="201" t="s">
        <v>3073</v>
      </c>
      <c r="B1361" s="183">
        <v>852669053725</v>
      </c>
      <c r="C1361" s="229" t="s">
        <v>10982</v>
      </c>
      <c r="D1361" s="215" t="s">
        <v>3069</v>
      </c>
      <c r="E1361" s="321">
        <v>2</v>
      </c>
      <c r="F1361" s="319">
        <v>11.89</v>
      </c>
      <c r="G1361" s="198" t="s">
        <v>8444</v>
      </c>
      <c r="H1361" s="201">
        <v>0</v>
      </c>
      <c r="I1361" s="200">
        <v>41641</v>
      </c>
      <c r="J1361" s="319">
        <f t="shared" si="22"/>
        <v>3.1065000000000005</v>
      </c>
      <c r="K1361" s="198">
        <v>8.2352941176470598</v>
      </c>
      <c r="L1361" s="198"/>
      <c r="M1361" s="198" t="s">
        <v>2395</v>
      </c>
      <c r="N1361" s="198"/>
      <c r="O1361" s="198"/>
      <c r="P1361" s="198"/>
      <c r="Q1361" s="169"/>
      <c r="R1361" s="169"/>
      <c r="S1361" s="169"/>
      <c r="T1361" s="169"/>
      <c r="U1361" s="170"/>
    </row>
    <row r="1362" spans="1:37" ht="20.100000000000001" customHeight="1">
      <c r="A1362" s="201" t="s">
        <v>3073</v>
      </c>
      <c r="B1362" s="183">
        <v>852669053725</v>
      </c>
      <c r="C1362" s="229" t="s">
        <v>10982</v>
      </c>
      <c r="D1362" s="215" t="s">
        <v>3069</v>
      </c>
      <c r="E1362" s="321">
        <v>2</v>
      </c>
      <c r="F1362" s="319">
        <v>11.89</v>
      </c>
      <c r="G1362" s="198" t="s">
        <v>8444</v>
      </c>
      <c r="H1362" s="201">
        <v>0</v>
      </c>
      <c r="I1362" s="200">
        <v>41641</v>
      </c>
      <c r="J1362" s="319">
        <f t="shared" si="22"/>
        <v>3.1065000000000005</v>
      </c>
      <c r="K1362" s="198">
        <v>8.2352941176470598</v>
      </c>
      <c r="L1362" s="198"/>
      <c r="M1362" s="198" t="s">
        <v>2395</v>
      </c>
      <c r="N1362" s="198"/>
      <c r="O1362" s="198"/>
      <c r="P1362" s="198"/>
      <c r="Q1362" s="169"/>
      <c r="R1362" s="169"/>
      <c r="S1362" s="169"/>
      <c r="T1362" s="169"/>
      <c r="U1362" s="170"/>
    </row>
    <row r="1363" spans="1:37" ht="20.100000000000001" customHeight="1">
      <c r="A1363" s="201">
        <v>40054</v>
      </c>
      <c r="B1363" s="183"/>
      <c r="C1363" s="228" t="s">
        <v>2948</v>
      </c>
      <c r="D1363" s="215" t="s">
        <v>3074</v>
      </c>
      <c r="E1363" s="198"/>
      <c r="F1363" s="319" t="s">
        <v>17578</v>
      </c>
      <c r="G1363" s="198" t="s">
        <v>8444</v>
      </c>
      <c r="H1363" s="201">
        <v>0</v>
      </c>
      <c r="I1363" s="200">
        <v>41641</v>
      </c>
      <c r="J1363" s="319" t="e">
        <f t="shared" si="22"/>
        <v>#VALUE!</v>
      </c>
      <c r="K1363" s="198"/>
      <c r="L1363" s="198"/>
      <c r="M1363" s="198" t="s">
        <v>2395</v>
      </c>
      <c r="N1363" s="198"/>
      <c r="O1363" s="198"/>
      <c r="P1363" s="198"/>
      <c r="Q1363" s="169"/>
      <c r="R1363" s="169"/>
      <c r="S1363" s="169"/>
      <c r="T1363" s="169"/>
      <c r="U1363" s="170"/>
    </row>
    <row r="1364" spans="1:37" ht="20.100000000000001" customHeight="1">
      <c r="A1364" s="201" t="s">
        <v>3075</v>
      </c>
      <c r="B1364" s="183">
        <v>852669053732</v>
      </c>
      <c r="C1364" s="229" t="s">
        <v>2949</v>
      </c>
      <c r="D1364" s="215" t="s">
        <v>3074</v>
      </c>
      <c r="E1364" s="324">
        <v>0.75</v>
      </c>
      <c r="F1364" s="319">
        <v>9.89</v>
      </c>
      <c r="G1364" s="198" t="s">
        <v>8444</v>
      </c>
      <c r="H1364" s="199">
        <v>415</v>
      </c>
      <c r="I1364" s="200">
        <v>41641</v>
      </c>
      <c r="J1364" s="319">
        <f t="shared" si="22"/>
        <v>2.6564999999999994</v>
      </c>
      <c r="K1364" s="198">
        <v>6.7647058823529411</v>
      </c>
      <c r="L1364" s="198"/>
      <c r="M1364" s="198" t="s">
        <v>2395</v>
      </c>
      <c r="N1364" s="198"/>
      <c r="O1364" s="198"/>
      <c r="P1364" s="198"/>
      <c r="Q1364" s="169"/>
      <c r="R1364" s="169"/>
      <c r="S1364" s="169"/>
      <c r="T1364" s="169"/>
      <c r="U1364" s="170"/>
    </row>
    <row r="1365" spans="1:37" ht="20.100000000000001" customHeight="1">
      <c r="A1365" s="202" t="s">
        <v>3076</v>
      </c>
      <c r="B1365" s="183">
        <v>852669053749</v>
      </c>
      <c r="C1365" s="229" t="s">
        <v>2950</v>
      </c>
      <c r="D1365" s="215" t="s">
        <v>16474</v>
      </c>
      <c r="E1365" s="324">
        <v>0.75</v>
      </c>
      <c r="F1365" s="319">
        <v>9.89</v>
      </c>
      <c r="G1365" s="198" t="s">
        <v>8444</v>
      </c>
      <c r="H1365" s="199">
        <v>253</v>
      </c>
      <c r="I1365" s="200">
        <v>41641</v>
      </c>
      <c r="J1365" s="319">
        <f t="shared" si="22"/>
        <v>2.6564999999999994</v>
      </c>
      <c r="K1365" s="198">
        <v>6.7647058823529411</v>
      </c>
      <c r="L1365" s="198"/>
      <c r="M1365" s="198" t="s">
        <v>2395</v>
      </c>
      <c r="N1365" s="198"/>
      <c r="O1365" s="198"/>
      <c r="P1365" s="198"/>
      <c r="Q1365" s="169"/>
      <c r="R1365" s="169"/>
      <c r="S1365" s="169"/>
      <c r="T1365" s="169"/>
      <c r="U1365" s="170"/>
      <c r="X1365" s="5" t="s">
        <v>15183</v>
      </c>
      <c r="Y1365" s="5" t="s">
        <v>15184</v>
      </c>
      <c r="Z1365" s="5" t="s">
        <v>15185</v>
      </c>
      <c r="AA1365" s="5" t="s">
        <v>15160</v>
      </c>
      <c r="AB1365" s="5" t="s">
        <v>15161</v>
      </c>
      <c r="AC1365" s="5" t="s">
        <v>15162</v>
      </c>
      <c r="AD1365" s="5" t="s">
        <v>15163</v>
      </c>
      <c r="AE1365" s="5" t="s">
        <v>15164</v>
      </c>
      <c r="AF1365" s="5" t="s">
        <v>16458</v>
      </c>
      <c r="AK1365" s="5" t="s">
        <v>16692</v>
      </c>
    </row>
    <row r="1366" spans="1:37" ht="20.100000000000001" customHeight="1">
      <c r="A1366" s="202" t="s">
        <v>3077</v>
      </c>
      <c r="B1366" s="183">
        <v>852669053756</v>
      </c>
      <c r="C1366" s="229" t="s">
        <v>2951</v>
      </c>
      <c r="D1366" s="215" t="s">
        <v>16474</v>
      </c>
      <c r="E1366" s="324">
        <v>0.75</v>
      </c>
      <c r="F1366" s="319">
        <v>9.89</v>
      </c>
      <c r="G1366" s="198" t="s">
        <v>8444</v>
      </c>
      <c r="H1366" s="199">
        <v>214</v>
      </c>
      <c r="I1366" s="200">
        <v>41641</v>
      </c>
      <c r="J1366" s="319">
        <f t="shared" si="22"/>
        <v>2.6564999999999994</v>
      </c>
      <c r="K1366" s="198">
        <v>6.7647058823529411</v>
      </c>
      <c r="L1366" s="198"/>
      <c r="M1366" s="198" t="s">
        <v>2395</v>
      </c>
      <c r="N1366" s="198"/>
      <c r="O1366" s="198"/>
      <c r="P1366" s="198"/>
      <c r="Q1366" s="169"/>
      <c r="R1366" s="169"/>
      <c r="S1366" s="169"/>
      <c r="T1366" s="169"/>
      <c r="U1366" s="170"/>
      <c r="X1366" s="5" t="s">
        <v>15183</v>
      </c>
      <c r="Y1366" s="5" t="s">
        <v>15184</v>
      </c>
      <c r="Z1366" s="5" t="s">
        <v>15185</v>
      </c>
      <c r="AA1366" s="5" t="s">
        <v>15160</v>
      </c>
      <c r="AB1366" s="5" t="s">
        <v>15161</v>
      </c>
      <c r="AC1366" s="5" t="s">
        <v>15162</v>
      </c>
      <c r="AD1366" s="5" t="s">
        <v>15163</v>
      </c>
      <c r="AE1366" s="5" t="s">
        <v>15164</v>
      </c>
      <c r="AF1366" s="5" t="s">
        <v>16458</v>
      </c>
      <c r="AK1366" s="5" t="s">
        <v>16693</v>
      </c>
    </row>
    <row r="1367" spans="1:37" ht="20.100000000000001" customHeight="1">
      <c r="A1367" s="201">
        <v>40055</v>
      </c>
      <c r="B1367" s="183"/>
      <c r="C1367" s="179" t="s">
        <v>2952</v>
      </c>
      <c r="D1367" s="215" t="s">
        <v>3078</v>
      </c>
      <c r="E1367" s="198"/>
      <c r="F1367" s="319" t="s">
        <v>17578</v>
      </c>
      <c r="G1367" s="198" t="s">
        <v>8444</v>
      </c>
      <c r="H1367" s="201">
        <v>0</v>
      </c>
      <c r="I1367" s="200">
        <v>41641</v>
      </c>
      <c r="J1367" s="319" t="e">
        <f t="shared" si="22"/>
        <v>#VALUE!</v>
      </c>
      <c r="K1367" s="198"/>
      <c r="L1367" s="198"/>
      <c r="M1367" s="198" t="s">
        <v>2395</v>
      </c>
      <c r="N1367" s="198"/>
      <c r="O1367" s="198"/>
      <c r="P1367" s="198"/>
      <c r="Q1367" s="169"/>
      <c r="R1367" s="169"/>
      <c r="S1367" s="169"/>
      <c r="T1367" s="169"/>
      <c r="U1367" s="170"/>
    </row>
    <row r="1368" spans="1:37" ht="20.100000000000001" customHeight="1">
      <c r="A1368" s="202" t="s">
        <v>3079</v>
      </c>
      <c r="B1368" s="183">
        <v>852669053763</v>
      </c>
      <c r="C1368" s="229" t="s">
        <v>2953</v>
      </c>
      <c r="D1368" s="215" t="s">
        <v>16475</v>
      </c>
      <c r="E1368" s="324">
        <v>0.5</v>
      </c>
      <c r="F1368" s="319">
        <v>9.89</v>
      </c>
      <c r="G1368" s="198" t="s">
        <v>8444</v>
      </c>
      <c r="H1368" s="199">
        <v>511</v>
      </c>
      <c r="I1368" s="200">
        <v>41641</v>
      </c>
      <c r="J1368" s="319">
        <f t="shared" si="22"/>
        <v>2.9064999999999994</v>
      </c>
      <c r="K1368" s="198">
        <v>7.0588235294117645</v>
      </c>
      <c r="L1368" s="198"/>
      <c r="M1368" s="198" t="s">
        <v>2395</v>
      </c>
      <c r="N1368" s="198"/>
      <c r="O1368" s="198"/>
      <c r="P1368" s="198"/>
      <c r="Q1368" s="169"/>
      <c r="R1368" s="169"/>
      <c r="S1368" s="169"/>
      <c r="T1368" s="169"/>
      <c r="U1368" s="170"/>
      <c r="X1368" s="5" t="s">
        <v>15183</v>
      </c>
      <c r="Y1368" s="5" t="s">
        <v>15184</v>
      </c>
      <c r="Z1368" s="5" t="s">
        <v>15185</v>
      </c>
      <c r="AA1368" s="5" t="s">
        <v>15160</v>
      </c>
      <c r="AB1368" s="5" t="s">
        <v>15161</v>
      </c>
      <c r="AC1368" s="5" t="s">
        <v>15162</v>
      </c>
      <c r="AD1368" s="5" t="s">
        <v>15163</v>
      </c>
      <c r="AE1368" s="5" t="s">
        <v>15164</v>
      </c>
      <c r="AF1368" s="5" t="s">
        <v>16458</v>
      </c>
      <c r="AK1368" s="5" t="s">
        <v>16694</v>
      </c>
    </row>
    <row r="1369" spans="1:37" ht="20.100000000000001" customHeight="1">
      <c r="A1369" s="201" t="s">
        <v>3080</v>
      </c>
      <c r="B1369" s="183">
        <v>852669053770</v>
      </c>
      <c r="C1369" s="229" t="s">
        <v>2954</v>
      </c>
      <c r="D1369" s="215" t="s">
        <v>3078</v>
      </c>
      <c r="E1369" s="324">
        <v>0.5</v>
      </c>
      <c r="F1369" s="319">
        <v>9.89</v>
      </c>
      <c r="G1369" s="198" t="s">
        <v>8444</v>
      </c>
      <c r="H1369" s="199">
        <v>1785</v>
      </c>
      <c r="I1369" s="200">
        <v>41641</v>
      </c>
      <c r="J1369" s="319">
        <f t="shared" si="22"/>
        <v>2.9064999999999994</v>
      </c>
      <c r="K1369" s="198">
        <v>7.0588235294117645</v>
      </c>
      <c r="L1369" s="198"/>
      <c r="M1369" s="198" t="s">
        <v>2395</v>
      </c>
      <c r="N1369" s="198"/>
      <c r="O1369" s="198"/>
      <c r="P1369" s="198"/>
      <c r="Q1369" s="169"/>
      <c r="R1369" s="169"/>
      <c r="S1369" s="169"/>
      <c r="T1369" s="169"/>
      <c r="U1369" s="170"/>
    </row>
    <row r="1370" spans="1:37" ht="20.100000000000001" customHeight="1">
      <c r="A1370" s="201" t="s">
        <v>3081</v>
      </c>
      <c r="B1370" s="183">
        <v>852669053787</v>
      </c>
      <c r="C1370" s="229" t="s">
        <v>2955</v>
      </c>
      <c r="D1370" s="215" t="s">
        <v>3078</v>
      </c>
      <c r="E1370" s="324">
        <v>0.5</v>
      </c>
      <c r="F1370" s="319">
        <v>9.89</v>
      </c>
      <c r="G1370" s="198" t="s">
        <v>8444</v>
      </c>
      <c r="H1370" s="199">
        <v>1237</v>
      </c>
      <c r="I1370" s="200">
        <v>41641</v>
      </c>
      <c r="J1370" s="319">
        <f t="shared" si="22"/>
        <v>2.9064999999999994</v>
      </c>
      <c r="K1370" s="198">
        <v>7.0588235294117645</v>
      </c>
      <c r="L1370" s="198"/>
      <c r="M1370" s="198" t="s">
        <v>2395</v>
      </c>
      <c r="N1370" s="198"/>
      <c r="O1370" s="198"/>
      <c r="P1370" s="198"/>
      <c r="Q1370" s="169"/>
      <c r="R1370" s="169"/>
      <c r="S1370" s="169"/>
      <c r="T1370" s="169"/>
      <c r="U1370" s="170"/>
    </row>
    <row r="1371" spans="1:37" ht="20.100000000000001" customHeight="1">
      <c r="A1371" s="201">
        <v>40056</v>
      </c>
      <c r="B1371" s="183"/>
      <c r="C1371" s="179" t="s">
        <v>2956</v>
      </c>
      <c r="D1371" s="215" t="s">
        <v>3082</v>
      </c>
      <c r="E1371" s="198"/>
      <c r="F1371" s="319" t="s">
        <v>17578</v>
      </c>
      <c r="G1371" s="198" t="s">
        <v>8444</v>
      </c>
      <c r="H1371" s="201">
        <v>0</v>
      </c>
      <c r="I1371" s="200">
        <v>41641</v>
      </c>
      <c r="J1371" s="319" t="e">
        <f t="shared" si="22"/>
        <v>#VALUE!</v>
      </c>
      <c r="K1371" s="198"/>
      <c r="L1371" s="198"/>
      <c r="M1371" s="198" t="s">
        <v>2395</v>
      </c>
      <c r="N1371" s="198"/>
      <c r="O1371" s="198"/>
      <c r="P1371" s="198"/>
      <c r="Q1371" s="169"/>
      <c r="R1371" s="169"/>
      <c r="S1371" s="169"/>
      <c r="T1371" s="169"/>
      <c r="U1371" s="170"/>
    </row>
    <row r="1372" spans="1:37" ht="20.100000000000001" customHeight="1">
      <c r="A1372" s="202" t="s">
        <v>3083</v>
      </c>
      <c r="B1372" s="183">
        <v>852669053794</v>
      </c>
      <c r="C1372" s="229" t="s">
        <v>2957</v>
      </c>
      <c r="D1372" s="215" t="s">
        <v>16476</v>
      </c>
      <c r="E1372" s="324">
        <v>0.5</v>
      </c>
      <c r="F1372" s="319">
        <v>9.89</v>
      </c>
      <c r="G1372" s="198" t="s">
        <v>8444</v>
      </c>
      <c r="H1372" s="199">
        <v>593</v>
      </c>
      <c r="I1372" s="200">
        <v>41641</v>
      </c>
      <c r="J1372" s="319">
        <f t="shared" si="22"/>
        <v>2.9064999999999994</v>
      </c>
      <c r="K1372" s="198">
        <v>7.0588235294117645</v>
      </c>
      <c r="L1372" s="198"/>
      <c r="M1372" s="198" t="s">
        <v>2395</v>
      </c>
      <c r="N1372" s="198"/>
      <c r="O1372" s="198"/>
      <c r="P1372" s="198"/>
      <c r="Q1372" s="169"/>
      <c r="R1372" s="169"/>
      <c r="S1372" s="169"/>
      <c r="T1372" s="169"/>
      <c r="U1372" s="170"/>
      <c r="X1372" s="5" t="s">
        <v>15183</v>
      </c>
      <c r="Y1372" s="5" t="s">
        <v>15184</v>
      </c>
      <c r="Z1372" s="5" t="s">
        <v>15185</v>
      </c>
      <c r="AA1372" s="5" t="s">
        <v>15160</v>
      </c>
      <c r="AB1372" s="5" t="s">
        <v>15161</v>
      </c>
      <c r="AC1372" s="5" t="s">
        <v>15162</v>
      </c>
      <c r="AD1372" s="5" t="s">
        <v>15163</v>
      </c>
      <c r="AE1372" s="5" t="s">
        <v>15164</v>
      </c>
      <c r="AF1372" s="5" t="s">
        <v>16458</v>
      </c>
      <c r="AK1372" s="5" t="s">
        <v>16695</v>
      </c>
    </row>
    <row r="1373" spans="1:37" ht="20.100000000000001" customHeight="1">
      <c r="A1373" s="201" t="s">
        <v>3084</v>
      </c>
      <c r="B1373" s="183">
        <v>852669053800</v>
      </c>
      <c r="C1373" s="229" t="s">
        <v>2958</v>
      </c>
      <c r="D1373" s="215" t="s">
        <v>3082</v>
      </c>
      <c r="E1373" s="324">
        <v>0.5</v>
      </c>
      <c r="F1373" s="319">
        <v>9.89</v>
      </c>
      <c r="G1373" s="198" t="s">
        <v>8444</v>
      </c>
      <c r="H1373" s="199">
        <v>2158</v>
      </c>
      <c r="I1373" s="200">
        <v>41641</v>
      </c>
      <c r="J1373" s="319">
        <f t="shared" si="22"/>
        <v>2.9064999999999994</v>
      </c>
      <c r="K1373" s="198">
        <v>7.0588235294117645</v>
      </c>
      <c r="L1373" s="198"/>
      <c r="M1373" s="198" t="s">
        <v>2395</v>
      </c>
      <c r="N1373" s="198"/>
      <c r="O1373" s="198"/>
      <c r="P1373" s="198"/>
      <c r="Q1373" s="169"/>
      <c r="R1373" s="169"/>
      <c r="S1373" s="169"/>
      <c r="T1373" s="169"/>
      <c r="U1373" s="170"/>
    </row>
    <row r="1374" spans="1:37" ht="20.100000000000001" customHeight="1">
      <c r="A1374" s="201" t="s">
        <v>3085</v>
      </c>
      <c r="B1374" s="183">
        <v>852669053817</v>
      </c>
      <c r="C1374" s="229" t="s">
        <v>2959</v>
      </c>
      <c r="D1374" s="215" t="s">
        <v>3082</v>
      </c>
      <c r="E1374" s="324">
        <v>0.5</v>
      </c>
      <c r="F1374" s="319">
        <v>10.99</v>
      </c>
      <c r="G1374" s="198" t="s">
        <v>8444</v>
      </c>
      <c r="H1374" s="199">
        <v>1484</v>
      </c>
      <c r="I1374" s="200">
        <v>41641</v>
      </c>
      <c r="J1374" s="319">
        <f t="shared" si="22"/>
        <v>3.8414999999999999</v>
      </c>
      <c r="K1374" s="198"/>
      <c r="L1374" s="198"/>
      <c r="M1374" s="198" t="s">
        <v>2395</v>
      </c>
      <c r="N1374" s="198"/>
      <c r="O1374" s="198"/>
      <c r="P1374" s="198"/>
      <c r="Q1374" s="169"/>
      <c r="R1374" s="169"/>
      <c r="S1374" s="169"/>
      <c r="T1374" s="169"/>
      <c r="U1374" s="170"/>
    </row>
    <row r="1375" spans="1:37" ht="20.100000000000001" customHeight="1">
      <c r="A1375" s="201">
        <v>40057</v>
      </c>
      <c r="B1375" s="183"/>
      <c r="C1375" s="179" t="s">
        <v>2960</v>
      </c>
      <c r="D1375" s="215" t="s">
        <v>3086</v>
      </c>
      <c r="E1375" s="198"/>
      <c r="F1375" s="319" t="s">
        <v>17578</v>
      </c>
      <c r="G1375" s="198" t="s">
        <v>8444</v>
      </c>
      <c r="H1375" s="201">
        <v>0</v>
      </c>
      <c r="I1375" s="200">
        <v>41641</v>
      </c>
      <c r="J1375" s="319" t="e">
        <f t="shared" si="22"/>
        <v>#VALUE!</v>
      </c>
      <c r="K1375" s="198"/>
      <c r="L1375" s="198"/>
      <c r="M1375" s="198" t="s">
        <v>2395</v>
      </c>
      <c r="N1375" s="198"/>
      <c r="O1375" s="198"/>
      <c r="P1375" s="198"/>
      <c r="Q1375" s="169"/>
      <c r="R1375" s="169"/>
      <c r="S1375" s="169"/>
      <c r="T1375" s="169"/>
      <c r="U1375" s="170"/>
    </row>
    <row r="1376" spans="1:37" ht="20.100000000000001" customHeight="1">
      <c r="A1376" s="202" t="s">
        <v>3087</v>
      </c>
      <c r="B1376" s="183">
        <v>852669053824</v>
      </c>
      <c r="C1376" s="230" t="s">
        <v>2961</v>
      </c>
      <c r="D1376" s="215" t="s">
        <v>16477</v>
      </c>
      <c r="E1376" s="324">
        <v>0.5</v>
      </c>
      <c r="F1376" s="319">
        <v>9.89</v>
      </c>
      <c r="G1376" s="198" t="s">
        <v>8444</v>
      </c>
      <c r="H1376" s="199">
        <v>645</v>
      </c>
      <c r="I1376" s="200">
        <v>41641</v>
      </c>
      <c r="J1376" s="319">
        <f t="shared" si="22"/>
        <v>2.9064999999999994</v>
      </c>
      <c r="K1376" s="198">
        <v>7.0588235294117645</v>
      </c>
      <c r="L1376" s="198"/>
      <c r="M1376" s="198" t="s">
        <v>2395</v>
      </c>
      <c r="N1376" s="198"/>
      <c r="O1376" s="198"/>
      <c r="P1376" s="198"/>
      <c r="Q1376" s="169"/>
      <c r="R1376" s="169"/>
      <c r="S1376" s="169"/>
      <c r="T1376" s="169"/>
      <c r="U1376" s="170"/>
      <c r="X1376" s="5" t="s">
        <v>15183</v>
      </c>
      <c r="Y1376" s="5" t="s">
        <v>15184</v>
      </c>
      <c r="Z1376" s="5" t="s">
        <v>15185</v>
      </c>
      <c r="AA1376" s="5" t="s">
        <v>15160</v>
      </c>
      <c r="AB1376" s="5" t="s">
        <v>15161</v>
      </c>
      <c r="AC1376" s="5" t="s">
        <v>15162</v>
      </c>
      <c r="AD1376" s="5" t="s">
        <v>15163</v>
      </c>
      <c r="AE1376" s="5" t="s">
        <v>15164</v>
      </c>
      <c r="AF1376" s="5" t="s">
        <v>16458</v>
      </c>
      <c r="AK1376" s="5" t="s">
        <v>16696</v>
      </c>
    </row>
    <row r="1377" spans="1:37" ht="20.100000000000001" customHeight="1">
      <c r="A1377" s="201" t="s">
        <v>3088</v>
      </c>
      <c r="B1377" s="183">
        <v>852669053831</v>
      </c>
      <c r="C1377" s="230" t="s">
        <v>2962</v>
      </c>
      <c r="D1377" s="215" t="s">
        <v>3086</v>
      </c>
      <c r="E1377" s="324">
        <v>0.5</v>
      </c>
      <c r="F1377" s="319">
        <v>9.89</v>
      </c>
      <c r="G1377" s="198" t="s">
        <v>8444</v>
      </c>
      <c r="H1377" s="199">
        <v>1985</v>
      </c>
      <c r="I1377" s="200">
        <v>41641</v>
      </c>
      <c r="J1377" s="319">
        <f t="shared" si="22"/>
        <v>2.9064999999999994</v>
      </c>
      <c r="K1377" s="198">
        <v>7.0588235294117645</v>
      </c>
      <c r="L1377" s="198"/>
      <c r="M1377" s="198" t="s">
        <v>2395</v>
      </c>
      <c r="N1377" s="198"/>
      <c r="O1377" s="198"/>
      <c r="P1377" s="198"/>
      <c r="Q1377" s="169"/>
      <c r="R1377" s="169"/>
      <c r="S1377" s="169"/>
      <c r="T1377" s="169"/>
      <c r="U1377" s="170"/>
    </row>
    <row r="1378" spans="1:37" ht="20.100000000000001" customHeight="1">
      <c r="A1378" s="201" t="s">
        <v>3089</v>
      </c>
      <c r="B1378" s="183">
        <v>852669053848</v>
      </c>
      <c r="C1378" s="230" t="s">
        <v>2963</v>
      </c>
      <c r="D1378" s="215" t="s">
        <v>3086</v>
      </c>
      <c r="E1378" s="324">
        <v>0.5</v>
      </c>
      <c r="F1378" s="319">
        <v>9.89</v>
      </c>
      <c r="G1378" s="198" t="s">
        <v>8444</v>
      </c>
      <c r="H1378" s="199">
        <v>967</v>
      </c>
      <c r="I1378" s="200">
        <v>41641</v>
      </c>
      <c r="J1378" s="319">
        <f t="shared" si="22"/>
        <v>2.9064999999999994</v>
      </c>
      <c r="K1378" s="198">
        <v>7.0588235294117645</v>
      </c>
      <c r="L1378" s="198"/>
      <c r="M1378" s="198" t="s">
        <v>2395</v>
      </c>
      <c r="N1378" s="198"/>
      <c r="O1378" s="198"/>
      <c r="P1378" s="198"/>
      <c r="Q1378" s="169"/>
      <c r="R1378" s="169"/>
      <c r="S1378" s="169"/>
      <c r="T1378" s="169"/>
      <c r="U1378" s="170"/>
    </row>
    <row r="1379" spans="1:37" ht="20.100000000000001" customHeight="1">
      <c r="A1379" s="201">
        <v>40058</v>
      </c>
      <c r="B1379" s="183"/>
      <c r="C1379" s="179" t="s">
        <v>2964</v>
      </c>
      <c r="D1379" s="215" t="s">
        <v>3090</v>
      </c>
      <c r="E1379" s="198"/>
      <c r="F1379" s="319" t="s">
        <v>17578</v>
      </c>
      <c r="G1379" s="198" t="s">
        <v>8444</v>
      </c>
      <c r="H1379" s="201">
        <v>0</v>
      </c>
      <c r="I1379" s="200">
        <v>41641</v>
      </c>
      <c r="J1379" s="319" t="e">
        <f t="shared" si="22"/>
        <v>#VALUE!</v>
      </c>
      <c r="K1379" s="198"/>
      <c r="L1379" s="198"/>
      <c r="M1379" s="198" t="s">
        <v>2395</v>
      </c>
      <c r="N1379" s="198"/>
      <c r="O1379" s="198"/>
      <c r="P1379" s="198"/>
      <c r="Q1379" s="169"/>
      <c r="R1379" s="169"/>
      <c r="S1379" s="169"/>
      <c r="T1379" s="169"/>
      <c r="U1379" s="170"/>
    </row>
    <row r="1380" spans="1:37" ht="20.100000000000001" customHeight="1">
      <c r="A1380" s="202" t="s">
        <v>3091</v>
      </c>
      <c r="B1380" s="183">
        <v>852669053855</v>
      </c>
      <c r="C1380" s="230" t="s">
        <v>2965</v>
      </c>
      <c r="D1380" s="215" t="s">
        <v>16478</v>
      </c>
      <c r="E1380" s="324">
        <v>0.5</v>
      </c>
      <c r="F1380" s="319">
        <v>9.89</v>
      </c>
      <c r="G1380" s="198" t="s">
        <v>8444</v>
      </c>
      <c r="H1380" s="366">
        <v>1268</v>
      </c>
      <c r="I1380" s="200">
        <v>41641</v>
      </c>
      <c r="J1380" s="319">
        <f t="shared" si="22"/>
        <v>2.9064999999999994</v>
      </c>
      <c r="K1380" s="198">
        <v>7.0588235294117645</v>
      </c>
      <c r="L1380" s="198"/>
      <c r="M1380" s="198" t="s">
        <v>2395</v>
      </c>
      <c r="N1380" s="198"/>
      <c r="O1380" s="198"/>
      <c r="P1380" s="198"/>
      <c r="Q1380" s="169"/>
      <c r="R1380" s="169"/>
      <c r="S1380" s="169"/>
      <c r="T1380" s="169"/>
      <c r="U1380" s="170"/>
      <c r="X1380" s="5" t="s">
        <v>15183</v>
      </c>
      <c r="Y1380" s="5" t="s">
        <v>15184</v>
      </c>
      <c r="Z1380" s="5" t="s">
        <v>15185</v>
      </c>
      <c r="AA1380" s="5" t="s">
        <v>15160</v>
      </c>
      <c r="AB1380" s="5" t="s">
        <v>15161</v>
      </c>
      <c r="AC1380" s="5" t="s">
        <v>15162</v>
      </c>
      <c r="AD1380" s="5" t="s">
        <v>15163</v>
      </c>
      <c r="AE1380" s="5" t="s">
        <v>15164</v>
      </c>
      <c r="AF1380" s="5" t="s">
        <v>16458</v>
      </c>
      <c r="AK1380" s="5" t="s">
        <v>16697</v>
      </c>
    </row>
    <row r="1381" spans="1:37" ht="20.100000000000001" customHeight="1">
      <c r="A1381" s="202" t="s">
        <v>3092</v>
      </c>
      <c r="B1381" s="183">
        <v>852669053862</v>
      </c>
      <c r="C1381" s="230" t="s">
        <v>2966</v>
      </c>
      <c r="D1381" s="215" t="s">
        <v>16478</v>
      </c>
      <c r="E1381" s="324">
        <v>0.5</v>
      </c>
      <c r="F1381" s="319">
        <v>9.89</v>
      </c>
      <c r="G1381" s="198" t="s">
        <v>8444</v>
      </c>
      <c r="H1381" s="366">
        <v>3119</v>
      </c>
      <c r="I1381" s="200">
        <v>41641</v>
      </c>
      <c r="J1381" s="319">
        <f t="shared" si="22"/>
        <v>2.9064999999999994</v>
      </c>
      <c r="K1381" s="198">
        <v>7.0588235294117645</v>
      </c>
      <c r="L1381" s="198"/>
      <c r="M1381" s="198" t="s">
        <v>2395</v>
      </c>
      <c r="N1381" s="198"/>
      <c r="O1381" s="198"/>
      <c r="P1381" s="198"/>
      <c r="Q1381" s="169"/>
      <c r="R1381" s="169"/>
      <c r="S1381" s="169"/>
      <c r="T1381" s="169"/>
      <c r="U1381" s="170"/>
      <c r="X1381" s="5" t="s">
        <v>15183</v>
      </c>
      <c r="Y1381" s="5" t="s">
        <v>15184</v>
      </c>
      <c r="Z1381" s="5" t="s">
        <v>15185</v>
      </c>
      <c r="AA1381" s="5" t="s">
        <v>15160</v>
      </c>
      <c r="AB1381" s="5" t="s">
        <v>15161</v>
      </c>
      <c r="AC1381" s="5" t="s">
        <v>15162</v>
      </c>
      <c r="AD1381" s="5" t="s">
        <v>15163</v>
      </c>
      <c r="AE1381" s="5" t="s">
        <v>15164</v>
      </c>
      <c r="AF1381" s="5" t="s">
        <v>16458</v>
      </c>
      <c r="AK1381" s="5" t="s">
        <v>16698</v>
      </c>
    </row>
    <row r="1382" spans="1:37" ht="20.100000000000001" customHeight="1">
      <c r="A1382" s="201" t="s">
        <v>3093</v>
      </c>
      <c r="B1382" s="183">
        <v>852669053879</v>
      </c>
      <c r="C1382" s="230" t="s">
        <v>2967</v>
      </c>
      <c r="D1382" s="215" t="s">
        <v>3090</v>
      </c>
      <c r="E1382" s="324">
        <v>0.5</v>
      </c>
      <c r="F1382" s="319">
        <v>10.99</v>
      </c>
      <c r="G1382" s="198" t="s">
        <v>8444</v>
      </c>
      <c r="H1382" s="199">
        <v>738</v>
      </c>
      <c r="I1382" s="200">
        <v>41641</v>
      </c>
      <c r="J1382" s="319">
        <f t="shared" si="22"/>
        <v>3.8414999999999999</v>
      </c>
      <c r="K1382" s="198"/>
      <c r="L1382" s="198"/>
      <c r="M1382" s="198" t="s">
        <v>2395</v>
      </c>
      <c r="N1382" s="198"/>
      <c r="O1382" s="198"/>
      <c r="P1382" s="198"/>
      <c r="Q1382" s="169"/>
      <c r="R1382" s="169"/>
      <c r="S1382" s="169"/>
      <c r="T1382" s="169"/>
      <c r="U1382" s="170"/>
    </row>
    <row r="1383" spans="1:37" ht="20.100000000000001" customHeight="1">
      <c r="A1383" s="201">
        <v>40059</v>
      </c>
      <c r="B1383" s="183"/>
      <c r="C1383" s="179" t="s">
        <v>2968</v>
      </c>
      <c r="D1383" s="215" t="s">
        <v>3094</v>
      </c>
      <c r="E1383" s="198"/>
      <c r="F1383" s="319" t="s">
        <v>17578</v>
      </c>
      <c r="G1383" s="198" t="s">
        <v>8444</v>
      </c>
      <c r="H1383" s="201">
        <v>0</v>
      </c>
      <c r="I1383" s="200">
        <v>41641</v>
      </c>
      <c r="J1383" s="319" t="e">
        <f t="shared" si="22"/>
        <v>#VALUE!</v>
      </c>
      <c r="K1383" s="198"/>
      <c r="L1383" s="198"/>
      <c r="M1383" s="198" t="s">
        <v>2395</v>
      </c>
      <c r="N1383" s="198"/>
      <c r="O1383" s="198"/>
      <c r="P1383" s="198"/>
      <c r="Q1383" s="169"/>
      <c r="R1383" s="169"/>
      <c r="S1383" s="169"/>
      <c r="T1383" s="169"/>
      <c r="U1383" s="170"/>
    </row>
    <row r="1384" spans="1:37" ht="20.100000000000001" customHeight="1">
      <c r="A1384" s="201" t="s">
        <v>3095</v>
      </c>
      <c r="B1384" s="183">
        <v>852669053886</v>
      </c>
      <c r="C1384" s="230" t="s">
        <v>2969</v>
      </c>
      <c r="D1384" s="215" t="s">
        <v>3094</v>
      </c>
      <c r="E1384" s="198"/>
      <c r="F1384" s="319">
        <v>9.89</v>
      </c>
      <c r="G1384" s="198" t="s">
        <v>8444</v>
      </c>
      <c r="H1384" s="201">
        <v>0</v>
      </c>
      <c r="I1384" s="200">
        <v>41641</v>
      </c>
      <c r="J1384" s="319">
        <f t="shared" si="22"/>
        <v>3.4064999999999994</v>
      </c>
      <c r="K1384" s="198"/>
      <c r="L1384" s="198"/>
      <c r="M1384" s="198" t="s">
        <v>2395</v>
      </c>
      <c r="N1384" s="198"/>
      <c r="O1384" s="198"/>
      <c r="P1384" s="198"/>
      <c r="Q1384" s="169"/>
      <c r="R1384" s="169"/>
      <c r="S1384" s="169"/>
      <c r="T1384" s="169"/>
      <c r="U1384" s="170"/>
    </row>
    <row r="1385" spans="1:37" ht="20.100000000000001" customHeight="1">
      <c r="A1385" s="201" t="s">
        <v>3096</v>
      </c>
      <c r="B1385" s="183">
        <v>852669053893</v>
      </c>
      <c r="C1385" s="230" t="s">
        <v>2970</v>
      </c>
      <c r="D1385" s="215" t="s">
        <v>3094</v>
      </c>
      <c r="E1385" s="321"/>
      <c r="F1385" s="319">
        <v>9.89</v>
      </c>
      <c r="G1385" s="198" t="s">
        <v>8444</v>
      </c>
      <c r="H1385" s="201">
        <v>0</v>
      </c>
      <c r="I1385" s="200">
        <v>41641</v>
      </c>
      <c r="J1385" s="319">
        <f t="shared" si="22"/>
        <v>3.4064999999999994</v>
      </c>
      <c r="K1385" s="198"/>
      <c r="L1385" s="198"/>
      <c r="M1385" s="198" t="s">
        <v>2395</v>
      </c>
      <c r="N1385" s="198"/>
      <c r="O1385" s="198"/>
      <c r="P1385" s="198"/>
      <c r="Q1385" s="169"/>
      <c r="R1385" s="169"/>
      <c r="S1385" s="169"/>
      <c r="T1385" s="169"/>
      <c r="U1385" s="170"/>
    </row>
    <row r="1386" spans="1:37" ht="20.100000000000001" customHeight="1">
      <c r="A1386" s="202" t="s">
        <v>3097</v>
      </c>
      <c r="B1386" s="183">
        <v>852669053909</v>
      </c>
      <c r="C1386" s="230" t="s">
        <v>2971</v>
      </c>
      <c r="D1386" s="215" t="s">
        <v>15182</v>
      </c>
      <c r="E1386" s="321">
        <v>0.5</v>
      </c>
      <c r="F1386" s="319">
        <v>9.89</v>
      </c>
      <c r="G1386" s="198" t="s">
        <v>8444</v>
      </c>
      <c r="H1386" s="201">
        <v>0</v>
      </c>
      <c r="I1386" s="200">
        <v>41641</v>
      </c>
      <c r="J1386" s="319">
        <f t="shared" si="22"/>
        <v>2.9064999999999994</v>
      </c>
      <c r="K1386" s="198">
        <v>6.4705882352941178</v>
      </c>
      <c r="L1386" s="198"/>
      <c r="M1386" s="198" t="s">
        <v>2395</v>
      </c>
      <c r="N1386" s="198"/>
      <c r="O1386" s="198"/>
      <c r="P1386" s="198"/>
      <c r="Q1386" s="169"/>
      <c r="R1386" s="169"/>
      <c r="S1386" s="169"/>
      <c r="T1386" s="169"/>
      <c r="U1386" s="170"/>
      <c r="X1386" s="5" t="s">
        <v>15183</v>
      </c>
      <c r="Y1386" s="5" t="s">
        <v>15184</v>
      </c>
      <c r="Z1386" s="5" t="s">
        <v>15185</v>
      </c>
      <c r="AA1386" s="5" t="s">
        <v>15160</v>
      </c>
      <c r="AB1386" s="5" t="s">
        <v>15161</v>
      </c>
      <c r="AC1386" s="5" t="s">
        <v>15162</v>
      </c>
      <c r="AD1386" s="5" t="s">
        <v>15163</v>
      </c>
      <c r="AE1386" s="5" t="s">
        <v>15164</v>
      </c>
      <c r="AF1386" s="5" t="s">
        <v>15186</v>
      </c>
      <c r="AG1386" s="5" t="s">
        <v>15187</v>
      </c>
      <c r="AH1386" s="5" t="s">
        <v>15188</v>
      </c>
      <c r="AK1386" s="5" t="s">
        <v>15765</v>
      </c>
    </row>
    <row r="1387" spans="1:37" ht="20.100000000000001" customHeight="1">
      <c r="A1387" s="201" t="s">
        <v>3099</v>
      </c>
      <c r="B1387" s="183">
        <v>852669053916</v>
      </c>
      <c r="C1387" s="230" t="s">
        <v>2972</v>
      </c>
      <c r="D1387" s="215" t="s">
        <v>3098</v>
      </c>
      <c r="E1387" s="321">
        <v>1</v>
      </c>
      <c r="F1387" s="319">
        <v>9.89</v>
      </c>
      <c r="G1387" s="198" t="s">
        <v>8444</v>
      </c>
      <c r="H1387" s="201">
        <v>0</v>
      </c>
      <c r="I1387" s="200">
        <v>41641</v>
      </c>
      <c r="J1387" s="319">
        <f t="shared" si="22"/>
        <v>2.4064999999999994</v>
      </c>
      <c r="K1387" s="198">
        <v>7.0588235294117645</v>
      </c>
      <c r="L1387" s="198"/>
      <c r="M1387" s="198" t="s">
        <v>2395</v>
      </c>
      <c r="N1387" s="198"/>
      <c r="O1387" s="198"/>
      <c r="P1387" s="198"/>
      <c r="Q1387" s="169"/>
      <c r="R1387" s="169"/>
      <c r="S1387" s="169"/>
      <c r="T1387" s="169"/>
      <c r="U1387" s="170"/>
    </row>
    <row r="1388" spans="1:37" ht="20.100000000000001" customHeight="1">
      <c r="A1388" s="201" t="s">
        <v>3099</v>
      </c>
      <c r="B1388" s="183">
        <v>852669053916</v>
      </c>
      <c r="C1388" s="230" t="s">
        <v>2972</v>
      </c>
      <c r="D1388" s="215" t="s">
        <v>3098</v>
      </c>
      <c r="E1388" s="321">
        <v>1</v>
      </c>
      <c r="F1388" s="319">
        <v>9.89</v>
      </c>
      <c r="G1388" s="198" t="s">
        <v>8444</v>
      </c>
      <c r="H1388" s="201">
        <v>0</v>
      </c>
      <c r="I1388" s="200">
        <v>41641</v>
      </c>
      <c r="J1388" s="319">
        <f t="shared" si="22"/>
        <v>2.4064999999999994</v>
      </c>
      <c r="K1388" s="198">
        <v>7.0588235294117645</v>
      </c>
      <c r="L1388" s="198"/>
      <c r="M1388" s="198" t="s">
        <v>2395</v>
      </c>
      <c r="N1388" s="198"/>
      <c r="O1388" s="198"/>
      <c r="P1388" s="198"/>
      <c r="Q1388" s="169"/>
      <c r="R1388" s="169"/>
      <c r="S1388" s="169"/>
      <c r="T1388" s="169"/>
      <c r="U1388" s="170"/>
    </row>
    <row r="1389" spans="1:37" ht="20.100000000000001" customHeight="1">
      <c r="A1389" s="201" t="s">
        <v>3100</v>
      </c>
      <c r="B1389" s="183">
        <v>852669053923</v>
      </c>
      <c r="C1389" s="230" t="s">
        <v>2973</v>
      </c>
      <c r="D1389" s="215" t="s">
        <v>3101</v>
      </c>
      <c r="E1389" s="321">
        <v>1.5</v>
      </c>
      <c r="F1389" s="319">
        <v>11.89</v>
      </c>
      <c r="G1389" s="198" t="s">
        <v>8444</v>
      </c>
      <c r="H1389" s="201">
        <v>0</v>
      </c>
      <c r="I1389" s="200">
        <v>41641</v>
      </c>
      <c r="J1389" s="319">
        <f t="shared" si="22"/>
        <v>3.6065000000000005</v>
      </c>
      <c r="K1389" s="198">
        <v>7.6470588235294121</v>
      </c>
      <c r="L1389" s="198"/>
      <c r="M1389" s="198" t="s">
        <v>2395</v>
      </c>
      <c r="N1389" s="198"/>
      <c r="O1389" s="198"/>
      <c r="P1389" s="198"/>
      <c r="Q1389" s="169"/>
      <c r="R1389" s="169"/>
      <c r="S1389" s="169"/>
      <c r="T1389" s="169"/>
      <c r="U1389" s="170"/>
    </row>
    <row r="1390" spans="1:37" ht="20.100000000000001" customHeight="1">
      <c r="A1390" s="201" t="s">
        <v>3100</v>
      </c>
      <c r="B1390" s="183">
        <v>852669053923</v>
      </c>
      <c r="C1390" s="230" t="s">
        <v>2973</v>
      </c>
      <c r="D1390" s="215" t="s">
        <v>3101</v>
      </c>
      <c r="E1390" s="321">
        <v>1.5</v>
      </c>
      <c r="F1390" s="319">
        <v>11.89</v>
      </c>
      <c r="G1390" s="198" t="s">
        <v>8444</v>
      </c>
      <c r="H1390" s="201">
        <v>0</v>
      </c>
      <c r="I1390" s="200">
        <v>41641</v>
      </c>
      <c r="J1390" s="319">
        <f t="shared" si="22"/>
        <v>3.6065000000000005</v>
      </c>
      <c r="K1390" s="198">
        <v>7.6470588235294121</v>
      </c>
      <c r="L1390" s="198"/>
      <c r="M1390" s="198" t="s">
        <v>2395</v>
      </c>
      <c r="N1390" s="198"/>
      <c r="O1390" s="198"/>
      <c r="P1390" s="198"/>
      <c r="Q1390" s="169"/>
      <c r="R1390" s="169"/>
      <c r="S1390" s="169"/>
      <c r="T1390" s="169"/>
      <c r="U1390" s="170"/>
    </row>
    <row r="1391" spans="1:37" ht="20.100000000000001" customHeight="1">
      <c r="A1391" s="201" t="s">
        <v>3103</v>
      </c>
      <c r="B1391" s="183">
        <v>852669053930</v>
      </c>
      <c r="C1391" s="179" t="s">
        <v>2974</v>
      </c>
      <c r="D1391" s="215" t="s">
        <v>3102</v>
      </c>
      <c r="E1391" s="198"/>
      <c r="F1391" s="319">
        <v>9.89</v>
      </c>
      <c r="G1391" s="198" t="s">
        <v>8444</v>
      </c>
      <c r="H1391" s="201">
        <v>0</v>
      </c>
      <c r="I1391" s="200">
        <v>41641</v>
      </c>
      <c r="J1391" s="319">
        <f t="shared" si="22"/>
        <v>3.4064999999999994</v>
      </c>
      <c r="K1391" s="198"/>
      <c r="L1391" s="198"/>
      <c r="M1391" s="198" t="s">
        <v>2395</v>
      </c>
      <c r="N1391" s="198"/>
      <c r="O1391" s="198"/>
      <c r="P1391" s="198"/>
      <c r="Q1391" s="169"/>
      <c r="R1391" s="169"/>
      <c r="S1391" s="169"/>
      <c r="T1391" s="169"/>
      <c r="U1391" s="170"/>
    </row>
    <row r="1392" spans="1:37" ht="20.100000000000001" customHeight="1">
      <c r="A1392" s="201" t="s">
        <v>3103</v>
      </c>
      <c r="B1392" s="183">
        <v>852669053930</v>
      </c>
      <c r="C1392" s="179" t="s">
        <v>2974</v>
      </c>
      <c r="D1392" s="215" t="s">
        <v>3102</v>
      </c>
      <c r="E1392" s="198"/>
      <c r="F1392" s="319">
        <v>9.89</v>
      </c>
      <c r="G1392" s="198" t="s">
        <v>8444</v>
      </c>
      <c r="H1392" s="201">
        <v>0</v>
      </c>
      <c r="I1392" s="200">
        <v>41641</v>
      </c>
      <c r="J1392" s="319">
        <f t="shared" si="22"/>
        <v>3.4064999999999994</v>
      </c>
      <c r="K1392" s="198"/>
      <c r="L1392" s="198"/>
      <c r="M1392" s="198" t="s">
        <v>2395</v>
      </c>
      <c r="N1392" s="198"/>
      <c r="O1392" s="198"/>
      <c r="P1392" s="198"/>
      <c r="Q1392" s="169"/>
      <c r="R1392" s="169"/>
      <c r="S1392" s="169"/>
      <c r="T1392" s="169"/>
      <c r="U1392" s="170"/>
    </row>
    <row r="1393" spans="1:21" ht="20.100000000000001" customHeight="1">
      <c r="A1393" s="201" t="s">
        <v>3105</v>
      </c>
      <c r="B1393" s="183">
        <v>852669053947</v>
      </c>
      <c r="C1393" s="230" t="s">
        <v>2975</v>
      </c>
      <c r="D1393" s="215" t="s">
        <v>3104</v>
      </c>
      <c r="E1393" s="321">
        <v>1.5</v>
      </c>
      <c r="F1393" s="319">
        <v>11.89</v>
      </c>
      <c r="G1393" s="198" t="s">
        <v>8444</v>
      </c>
      <c r="H1393" s="201">
        <v>0</v>
      </c>
      <c r="I1393" s="200">
        <v>41641</v>
      </c>
      <c r="J1393" s="319">
        <f t="shared" si="22"/>
        <v>3.6065000000000005</v>
      </c>
      <c r="K1393" s="198">
        <v>7.6470588235294121</v>
      </c>
      <c r="L1393" s="198"/>
      <c r="M1393" s="198" t="s">
        <v>2395</v>
      </c>
      <c r="N1393" s="198"/>
      <c r="O1393" s="198"/>
      <c r="P1393" s="198"/>
      <c r="Q1393" s="169"/>
      <c r="R1393" s="169"/>
      <c r="S1393" s="169"/>
      <c r="T1393" s="169"/>
      <c r="U1393" s="170"/>
    </row>
    <row r="1394" spans="1:21" ht="20.100000000000001" customHeight="1">
      <c r="A1394" s="201" t="s">
        <v>3105</v>
      </c>
      <c r="B1394" s="183">
        <v>852669053947</v>
      </c>
      <c r="C1394" s="230" t="s">
        <v>2975</v>
      </c>
      <c r="D1394" s="215" t="s">
        <v>3104</v>
      </c>
      <c r="E1394" s="321">
        <v>1.5</v>
      </c>
      <c r="F1394" s="319">
        <v>11.89</v>
      </c>
      <c r="G1394" s="198" t="s">
        <v>8444</v>
      </c>
      <c r="H1394" s="201">
        <v>0</v>
      </c>
      <c r="I1394" s="200">
        <v>41641</v>
      </c>
      <c r="J1394" s="319">
        <f t="shared" si="22"/>
        <v>3.6065000000000005</v>
      </c>
      <c r="K1394" s="198">
        <v>7.6470588235294121</v>
      </c>
      <c r="L1394" s="198"/>
      <c r="M1394" s="198" t="s">
        <v>2395</v>
      </c>
      <c r="N1394" s="198"/>
      <c r="O1394" s="198"/>
      <c r="P1394" s="198"/>
      <c r="Q1394" s="169"/>
      <c r="R1394" s="169"/>
      <c r="S1394" s="169"/>
      <c r="T1394" s="169"/>
      <c r="U1394" s="170"/>
    </row>
    <row r="1395" spans="1:21" ht="20.100000000000001" customHeight="1">
      <c r="A1395" s="201" t="s">
        <v>3107</v>
      </c>
      <c r="B1395" s="183">
        <v>852669053954</v>
      </c>
      <c r="C1395" s="230" t="s">
        <v>2976</v>
      </c>
      <c r="D1395" s="215" t="s">
        <v>3106</v>
      </c>
      <c r="E1395" s="198"/>
      <c r="F1395" s="319">
        <v>9.89</v>
      </c>
      <c r="G1395" s="198" t="s">
        <v>8444</v>
      </c>
      <c r="H1395" s="201">
        <v>0</v>
      </c>
      <c r="I1395" s="200">
        <v>41641</v>
      </c>
      <c r="J1395" s="319">
        <f t="shared" si="22"/>
        <v>3.4064999999999994</v>
      </c>
      <c r="K1395" s="198"/>
      <c r="L1395" s="198"/>
      <c r="M1395" s="198" t="s">
        <v>2395</v>
      </c>
      <c r="N1395" s="198"/>
      <c r="O1395" s="198"/>
      <c r="P1395" s="198"/>
      <c r="Q1395" s="169"/>
      <c r="R1395" s="169"/>
      <c r="S1395" s="169"/>
      <c r="T1395" s="169"/>
      <c r="U1395" s="170"/>
    </row>
    <row r="1396" spans="1:21" ht="20.100000000000001" customHeight="1">
      <c r="A1396" s="201" t="s">
        <v>3107</v>
      </c>
      <c r="B1396" s="183">
        <v>852669053954</v>
      </c>
      <c r="C1396" s="230" t="s">
        <v>2976</v>
      </c>
      <c r="D1396" s="215" t="s">
        <v>3106</v>
      </c>
      <c r="E1396" s="198"/>
      <c r="F1396" s="319">
        <v>9.89</v>
      </c>
      <c r="G1396" s="198" t="s">
        <v>8444</v>
      </c>
      <c r="H1396" s="201">
        <v>0</v>
      </c>
      <c r="I1396" s="200">
        <v>41641</v>
      </c>
      <c r="J1396" s="319">
        <f t="shared" si="22"/>
        <v>3.4064999999999994</v>
      </c>
      <c r="K1396" s="198"/>
      <c r="L1396" s="198"/>
      <c r="M1396" s="198" t="s">
        <v>2395</v>
      </c>
      <c r="N1396" s="198"/>
      <c r="O1396" s="198"/>
      <c r="P1396" s="198"/>
      <c r="Q1396" s="169"/>
      <c r="R1396" s="169"/>
      <c r="S1396" s="169"/>
      <c r="T1396" s="169"/>
      <c r="U1396" s="170"/>
    </row>
    <row r="1397" spans="1:21" ht="20.100000000000001" customHeight="1">
      <c r="A1397" s="201" t="s">
        <v>3109</v>
      </c>
      <c r="B1397" s="183">
        <v>852669053961</v>
      </c>
      <c r="C1397" s="179" t="s">
        <v>2977</v>
      </c>
      <c r="D1397" s="215" t="s">
        <v>3108</v>
      </c>
      <c r="E1397" s="324">
        <v>1</v>
      </c>
      <c r="F1397" s="319">
        <v>13.89</v>
      </c>
      <c r="G1397" s="198" t="s">
        <v>8444</v>
      </c>
      <c r="H1397" s="199">
        <v>36</v>
      </c>
      <c r="I1397" s="200">
        <v>41641</v>
      </c>
      <c r="J1397" s="319">
        <f t="shared" si="22"/>
        <v>5.8064999999999998</v>
      </c>
      <c r="K1397" s="198">
        <v>8.8235294117647065</v>
      </c>
      <c r="L1397" s="198"/>
      <c r="M1397" s="198" t="s">
        <v>2395</v>
      </c>
      <c r="N1397" s="198"/>
      <c r="O1397" s="198"/>
      <c r="P1397" s="198"/>
      <c r="Q1397" s="169"/>
      <c r="R1397" s="169"/>
      <c r="S1397" s="169"/>
      <c r="T1397" s="169"/>
      <c r="U1397" s="170"/>
    </row>
    <row r="1398" spans="1:21" ht="20.100000000000001" customHeight="1">
      <c r="A1398" s="201" t="s">
        <v>3109</v>
      </c>
      <c r="B1398" s="183">
        <v>852669053961</v>
      </c>
      <c r="C1398" s="179" t="s">
        <v>2977</v>
      </c>
      <c r="D1398" s="215" t="s">
        <v>3108</v>
      </c>
      <c r="E1398" s="324">
        <v>1</v>
      </c>
      <c r="F1398" s="319">
        <v>13.89</v>
      </c>
      <c r="G1398" s="198" t="s">
        <v>8444</v>
      </c>
      <c r="H1398" s="199">
        <v>36</v>
      </c>
      <c r="I1398" s="200">
        <v>41641</v>
      </c>
      <c r="J1398" s="319">
        <f t="shared" si="22"/>
        <v>5.8064999999999998</v>
      </c>
      <c r="K1398" s="198">
        <v>8.8235294117647065</v>
      </c>
      <c r="L1398" s="198"/>
      <c r="M1398" s="198" t="s">
        <v>2395</v>
      </c>
      <c r="N1398" s="198"/>
      <c r="O1398" s="198"/>
      <c r="P1398" s="198"/>
      <c r="Q1398" s="169"/>
      <c r="R1398" s="169"/>
      <c r="S1398" s="169"/>
      <c r="T1398" s="169"/>
      <c r="U1398" s="170"/>
    </row>
    <row r="1399" spans="1:21" ht="20.100000000000001" customHeight="1">
      <c r="A1399" s="201" t="s">
        <v>3111</v>
      </c>
      <c r="B1399" s="183">
        <v>852669053978</v>
      </c>
      <c r="C1399" s="230" t="s">
        <v>2978</v>
      </c>
      <c r="D1399" s="215" t="s">
        <v>3110</v>
      </c>
      <c r="E1399" s="198"/>
      <c r="F1399" s="319">
        <v>9.49</v>
      </c>
      <c r="G1399" s="198" t="s">
        <v>8444</v>
      </c>
      <c r="H1399" s="201">
        <v>0</v>
      </c>
      <c r="I1399" s="200">
        <v>41641</v>
      </c>
      <c r="J1399" s="319">
        <f t="shared" si="22"/>
        <v>3.0664999999999996</v>
      </c>
      <c r="K1399" s="198" t="s">
        <v>731</v>
      </c>
      <c r="L1399" s="198"/>
      <c r="M1399" s="198" t="s">
        <v>2395</v>
      </c>
      <c r="N1399" s="198"/>
      <c r="O1399" s="198"/>
      <c r="P1399" s="198"/>
      <c r="Q1399" s="169"/>
      <c r="R1399" s="169"/>
      <c r="S1399" s="169"/>
      <c r="T1399" s="169"/>
      <c r="U1399" s="170"/>
    </row>
    <row r="1400" spans="1:21" ht="20.100000000000001" customHeight="1">
      <c r="A1400" s="201" t="s">
        <v>3111</v>
      </c>
      <c r="B1400" s="183">
        <v>852669053978</v>
      </c>
      <c r="C1400" s="230" t="s">
        <v>2978</v>
      </c>
      <c r="D1400" s="215" t="s">
        <v>3110</v>
      </c>
      <c r="E1400" s="198"/>
      <c r="F1400" s="319">
        <v>9.49</v>
      </c>
      <c r="G1400" s="198" t="s">
        <v>8444</v>
      </c>
      <c r="H1400" s="201">
        <v>0</v>
      </c>
      <c r="I1400" s="200">
        <v>41641</v>
      </c>
      <c r="J1400" s="319">
        <f t="shared" si="22"/>
        <v>3.0664999999999996</v>
      </c>
      <c r="K1400" s="198" t="s">
        <v>731</v>
      </c>
      <c r="L1400" s="198"/>
      <c r="M1400" s="198" t="s">
        <v>2395</v>
      </c>
      <c r="N1400" s="198"/>
      <c r="O1400" s="198"/>
      <c r="P1400" s="198"/>
      <c r="Q1400" s="169"/>
      <c r="R1400" s="169"/>
      <c r="S1400" s="169"/>
      <c r="T1400" s="169"/>
      <c r="U1400" s="170"/>
    </row>
    <row r="1401" spans="1:21" ht="20.100000000000001" customHeight="1">
      <c r="A1401" s="201" t="s">
        <v>3113</v>
      </c>
      <c r="B1401" s="183">
        <v>852669053985</v>
      </c>
      <c r="C1401" s="230" t="s">
        <v>2979</v>
      </c>
      <c r="D1401" s="215" t="s">
        <v>3112</v>
      </c>
      <c r="E1401" s="321"/>
      <c r="F1401" s="319">
        <v>10.99</v>
      </c>
      <c r="G1401" s="198" t="s">
        <v>8444</v>
      </c>
      <c r="H1401" s="201">
        <v>0</v>
      </c>
      <c r="I1401" s="200">
        <v>41641</v>
      </c>
      <c r="J1401" s="319">
        <f t="shared" si="22"/>
        <v>4.3414999999999999</v>
      </c>
      <c r="K1401" s="198"/>
      <c r="L1401" s="198"/>
      <c r="M1401" s="198" t="s">
        <v>2395</v>
      </c>
      <c r="N1401" s="198"/>
      <c r="O1401" s="198"/>
      <c r="P1401" s="198"/>
      <c r="Q1401" s="169"/>
      <c r="R1401" s="169"/>
      <c r="S1401" s="169"/>
      <c r="T1401" s="169"/>
      <c r="U1401" s="170"/>
    </row>
    <row r="1402" spans="1:21" ht="20.100000000000001" customHeight="1">
      <c r="A1402" s="201" t="s">
        <v>3113</v>
      </c>
      <c r="B1402" s="183">
        <v>852669053985</v>
      </c>
      <c r="C1402" s="230" t="s">
        <v>2979</v>
      </c>
      <c r="D1402" s="215" t="s">
        <v>3112</v>
      </c>
      <c r="E1402" s="321"/>
      <c r="F1402" s="319">
        <v>10.99</v>
      </c>
      <c r="G1402" s="198" t="s">
        <v>8444</v>
      </c>
      <c r="H1402" s="201">
        <v>0</v>
      </c>
      <c r="I1402" s="200">
        <v>41641</v>
      </c>
      <c r="J1402" s="319">
        <f t="shared" si="22"/>
        <v>4.3414999999999999</v>
      </c>
      <c r="K1402" s="198"/>
      <c r="L1402" s="198"/>
      <c r="M1402" s="198" t="s">
        <v>2395</v>
      </c>
      <c r="N1402" s="198"/>
      <c r="O1402" s="198"/>
      <c r="P1402" s="198"/>
      <c r="Q1402" s="169"/>
      <c r="R1402" s="169"/>
      <c r="S1402" s="169"/>
      <c r="T1402" s="169"/>
      <c r="U1402" s="170"/>
    </row>
    <row r="1403" spans="1:21" ht="20.100000000000001" customHeight="1">
      <c r="A1403" s="201" t="s">
        <v>3115</v>
      </c>
      <c r="B1403" s="183">
        <v>852669054005</v>
      </c>
      <c r="C1403" s="230" t="s">
        <v>2980</v>
      </c>
      <c r="D1403" s="215" t="s">
        <v>3114</v>
      </c>
      <c r="E1403" s="321">
        <v>1</v>
      </c>
      <c r="F1403" s="319">
        <v>12.99</v>
      </c>
      <c r="G1403" s="198" t="s">
        <v>8444</v>
      </c>
      <c r="H1403" s="198">
        <v>38</v>
      </c>
      <c r="I1403" s="200">
        <v>41641</v>
      </c>
      <c r="J1403" s="319">
        <f t="shared" si="22"/>
        <v>5.0414999999999992</v>
      </c>
      <c r="K1403" s="198"/>
      <c r="L1403" s="198" t="s">
        <v>731</v>
      </c>
      <c r="M1403" s="198" t="s">
        <v>2395</v>
      </c>
      <c r="N1403" s="198"/>
      <c r="O1403" s="198"/>
      <c r="P1403" s="198"/>
      <c r="Q1403" s="169"/>
      <c r="R1403" s="169"/>
      <c r="S1403" s="169"/>
      <c r="T1403" s="169"/>
      <c r="U1403" s="170"/>
    </row>
    <row r="1404" spans="1:21" ht="20.100000000000001" customHeight="1">
      <c r="A1404" s="201" t="s">
        <v>3115</v>
      </c>
      <c r="B1404" s="183">
        <v>852669054005</v>
      </c>
      <c r="C1404" s="230" t="s">
        <v>2980</v>
      </c>
      <c r="D1404" s="215" t="s">
        <v>3114</v>
      </c>
      <c r="E1404" s="321">
        <v>1</v>
      </c>
      <c r="F1404" s="319">
        <v>12.99</v>
      </c>
      <c r="G1404" s="198" t="s">
        <v>8444</v>
      </c>
      <c r="H1404" s="198">
        <v>38</v>
      </c>
      <c r="I1404" s="200">
        <v>41641</v>
      </c>
      <c r="J1404" s="319">
        <f t="shared" si="22"/>
        <v>5.0414999999999992</v>
      </c>
      <c r="K1404" s="198"/>
      <c r="L1404" s="198" t="s">
        <v>731</v>
      </c>
      <c r="M1404" s="198" t="s">
        <v>2395</v>
      </c>
      <c r="N1404" s="198"/>
      <c r="O1404" s="198"/>
      <c r="P1404" s="198"/>
      <c r="Q1404" s="169"/>
      <c r="R1404" s="169"/>
      <c r="S1404" s="169"/>
      <c r="T1404" s="169"/>
      <c r="U1404" s="170"/>
    </row>
    <row r="1405" spans="1:21" ht="20.100000000000001" customHeight="1">
      <c r="A1405" s="201" t="s">
        <v>3117</v>
      </c>
      <c r="B1405" s="183">
        <v>852669054012</v>
      </c>
      <c r="C1405" s="230" t="s">
        <v>2981</v>
      </c>
      <c r="D1405" s="215" t="s">
        <v>3116</v>
      </c>
      <c r="E1405" s="324">
        <v>0.25</v>
      </c>
      <c r="F1405" s="319">
        <v>9.89</v>
      </c>
      <c r="G1405" s="198" t="s">
        <v>8444</v>
      </c>
      <c r="H1405" s="199">
        <v>55</v>
      </c>
      <c r="I1405" s="200">
        <v>41641</v>
      </c>
      <c r="J1405" s="319">
        <f t="shared" si="22"/>
        <v>3.1564999999999994</v>
      </c>
      <c r="K1405" s="198">
        <v>6.1764705882352944</v>
      </c>
      <c r="L1405" s="198"/>
      <c r="M1405" s="198" t="s">
        <v>2395</v>
      </c>
      <c r="N1405" s="198"/>
      <c r="O1405" s="198"/>
      <c r="P1405" s="198"/>
      <c r="Q1405" s="169"/>
      <c r="R1405" s="169"/>
      <c r="S1405" s="169"/>
      <c r="T1405" s="169"/>
      <c r="U1405" s="170"/>
    </row>
    <row r="1406" spans="1:21" ht="20.100000000000001" customHeight="1">
      <c r="A1406" s="201" t="s">
        <v>3117</v>
      </c>
      <c r="B1406" s="183">
        <v>852669054012</v>
      </c>
      <c r="C1406" s="230" t="s">
        <v>2981</v>
      </c>
      <c r="D1406" s="215" t="s">
        <v>3116</v>
      </c>
      <c r="E1406" s="324">
        <v>0.25</v>
      </c>
      <c r="F1406" s="319">
        <v>9.89</v>
      </c>
      <c r="G1406" s="198" t="s">
        <v>8444</v>
      </c>
      <c r="H1406" s="199">
        <v>55</v>
      </c>
      <c r="I1406" s="200">
        <v>41641</v>
      </c>
      <c r="J1406" s="319">
        <f t="shared" si="22"/>
        <v>3.1564999999999994</v>
      </c>
      <c r="K1406" s="198">
        <v>6.1764705882352944</v>
      </c>
      <c r="L1406" s="198"/>
      <c r="M1406" s="198" t="s">
        <v>2395</v>
      </c>
      <c r="N1406" s="198"/>
      <c r="O1406" s="198"/>
      <c r="P1406" s="198"/>
      <c r="Q1406" s="169"/>
      <c r="R1406" s="169"/>
      <c r="S1406" s="169"/>
      <c r="T1406" s="169"/>
      <c r="U1406" s="170"/>
    </row>
    <row r="1407" spans="1:21" ht="20.100000000000001" customHeight="1">
      <c r="A1407" s="201" t="s">
        <v>3119</v>
      </c>
      <c r="B1407" s="183">
        <v>852669054029</v>
      </c>
      <c r="C1407" s="179" t="s">
        <v>2982</v>
      </c>
      <c r="D1407" s="215" t="s">
        <v>3118</v>
      </c>
      <c r="E1407" s="198"/>
      <c r="F1407" s="319">
        <v>12.99</v>
      </c>
      <c r="G1407" s="198" t="s">
        <v>8444</v>
      </c>
      <c r="H1407" s="198">
        <v>0</v>
      </c>
      <c r="I1407" s="200">
        <v>41641</v>
      </c>
      <c r="J1407" s="319">
        <f t="shared" si="22"/>
        <v>6.0414999999999992</v>
      </c>
      <c r="K1407" s="198" t="s">
        <v>731</v>
      </c>
      <c r="L1407" s="198" t="s">
        <v>731</v>
      </c>
      <c r="M1407" s="198" t="s">
        <v>731</v>
      </c>
      <c r="N1407" s="198"/>
      <c r="O1407" s="198"/>
      <c r="P1407" s="198"/>
      <c r="Q1407" s="169"/>
      <c r="R1407" s="169"/>
      <c r="S1407" s="169"/>
      <c r="T1407" s="169"/>
      <c r="U1407" s="170"/>
    </row>
    <row r="1408" spans="1:21" ht="20.100000000000001" customHeight="1">
      <c r="A1408" s="201" t="s">
        <v>3119</v>
      </c>
      <c r="B1408" s="183">
        <v>852669054029</v>
      </c>
      <c r="C1408" s="179" t="s">
        <v>6078</v>
      </c>
      <c r="D1408" s="215" t="s">
        <v>3118</v>
      </c>
      <c r="E1408" s="198"/>
      <c r="F1408" s="319">
        <v>12.99</v>
      </c>
      <c r="G1408" s="198" t="s">
        <v>8444</v>
      </c>
      <c r="H1408" s="198">
        <v>0</v>
      </c>
      <c r="I1408" s="200">
        <v>41641</v>
      </c>
      <c r="J1408" s="319">
        <f t="shared" si="22"/>
        <v>6.0414999999999992</v>
      </c>
      <c r="K1408" s="198" t="s">
        <v>731</v>
      </c>
      <c r="L1408" s="198" t="s">
        <v>731</v>
      </c>
      <c r="M1408" s="198" t="s">
        <v>731</v>
      </c>
      <c r="N1408" s="198"/>
      <c r="O1408" s="198"/>
      <c r="P1408" s="198"/>
      <c r="Q1408" s="169"/>
      <c r="R1408" s="169"/>
      <c r="S1408" s="169"/>
      <c r="T1408" s="169"/>
      <c r="U1408" s="170"/>
    </row>
    <row r="1409" spans="1:37" ht="20.100000000000001" customHeight="1">
      <c r="A1409" s="201" t="s">
        <v>3119</v>
      </c>
      <c r="B1409" s="183">
        <v>852669054029</v>
      </c>
      <c r="C1409" s="179" t="s">
        <v>6078</v>
      </c>
      <c r="D1409" s="215" t="s">
        <v>3118</v>
      </c>
      <c r="E1409" s="198"/>
      <c r="F1409" s="319">
        <v>12.99</v>
      </c>
      <c r="G1409" s="198" t="s">
        <v>8444</v>
      </c>
      <c r="H1409" s="198">
        <v>0</v>
      </c>
      <c r="I1409" s="200">
        <v>41641</v>
      </c>
      <c r="J1409" s="319">
        <f t="shared" si="22"/>
        <v>6.0414999999999992</v>
      </c>
      <c r="K1409" s="198" t="s">
        <v>731</v>
      </c>
      <c r="L1409" s="198" t="s">
        <v>731</v>
      </c>
      <c r="M1409" s="198" t="s">
        <v>731</v>
      </c>
      <c r="N1409" s="198"/>
      <c r="O1409" s="198"/>
      <c r="P1409" s="198"/>
      <c r="Q1409" s="169"/>
      <c r="R1409" s="169"/>
      <c r="S1409" s="169"/>
      <c r="T1409" s="169"/>
      <c r="U1409" s="170"/>
    </row>
    <row r="1410" spans="1:37" ht="20.100000000000001" customHeight="1">
      <c r="A1410" s="201" t="s">
        <v>3121</v>
      </c>
      <c r="B1410" s="183">
        <v>852669054036</v>
      </c>
      <c r="C1410" s="230" t="s">
        <v>2983</v>
      </c>
      <c r="D1410" s="215" t="s">
        <v>3120</v>
      </c>
      <c r="E1410" s="321">
        <v>2</v>
      </c>
      <c r="F1410" s="319">
        <v>11.89</v>
      </c>
      <c r="G1410" s="198" t="s">
        <v>8444</v>
      </c>
      <c r="H1410" s="198">
        <v>45</v>
      </c>
      <c r="I1410" s="200">
        <v>41641</v>
      </c>
      <c r="J1410" s="319">
        <f t="shared" si="22"/>
        <v>3.1065000000000005</v>
      </c>
      <c r="K1410" s="198" t="s">
        <v>731</v>
      </c>
      <c r="L1410" s="198" t="s">
        <v>731</v>
      </c>
      <c r="M1410" s="198" t="s">
        <v>2395</v>
      </c>
      <c r="N1410" s="198"/>
      <c r="O1410" s="198"/>
      <c r="P1410" s="198"/>
      <c r="Q1410" s="169"/>
      <c r="R1410" s="169"/>
      <c r="S1410" s="169"/>
      <c r="T1410" s="169"/>
      <c r="U1410" s="170"/>
    </row>
    <row r="1411" spans="1:37" ht="20.100000000000001" customHeight="1">
      <c r="A1411" s="201" t="s">
        <v>3121</v>
      </c>
      <c r="B1411" s="183">
        <v>852669054036</v>
      </c>
      <c r="C1411" s="230" t="s">
        <v>2983</v>
      </c>
      <c r="D1411" s="215" t="s">
        <v>3120</v>
      </c>
      <c r="E1411" s="321">
        <v>2</v>
      </c>
      <c r="F1411" s="319">
        <v>11.89</v>
      </c>
      <c r="G1411" s="198" t="s">
        <v>8444</v>
      </c>
      <c r="H1411" s="198">
        <v>-5</v>
      </c>
      <c r="I1411" s="200">
        <v>41641</v>
      </c>
      <c r="J1411" s="319">
        <f t="shared" si="22"/>
        <v>3.1065000000000005</v>
      </c>
      <c r="K1411" s="198" t="s">
        <v>731</v>
      </c>
      <c r="L1411" s="198" t="s">
        <v>731</v>
      </c>
      <c r="M1411" s="198" t="s">
        <v>2395</v>
      </c>
      <c r="N1411" s="198"/>
      <c r="O1411" s="198"/>
      <c r="P1411" s="198"/>
      <c r="Q1411" s="169"/>
      <c r="R1411" s="169"/>
      <c r="S1411" s="169"/>
      <c r="T1411" s="169"/>
      <c r="U1411" s="170"/>
    </row>
    <row r="1412" spans="1:37" ht="20.100000000000001" customHeight="1">
      <c r="A1412" s="201">
        <v>50000</v>
      </c>
      <c r="B1412" s="183"/>
      <c r="C1412" s="179" t="s">
        <v>3125</v>
      </c>
      <c r="D1412" s="215" t="s">
        <v>3184</v>
      </c>
      <c r="E1412" s="198"/>
      <c r="F1412" s="319" t="s">
        <v>17578</v>
      </c>
      <c r="G1412" s="198" t="s">
        <v>8444</v>
      </c>
      <c r="H1412" s="201">
        <v>0</v>
      </c>
      <c r="I1412" s="200">
        <v>41656</v>
      </c>
      <c r="J1412" s="319" t="e">
        <f t="shared" si="22"/>
        <v>#VALUE!</v>
      </c>
      <c r="K1412" s="198"/>
      <c r="L1412" s="198"/>
      <c r="M1412" s="198" t="s">
        <v>2395</v>
      </c>
      <c r="N1412" s="198"/>
      <c r="O1412" s="198"/>
      <c r="P1412" s="198"/>
      <c r="Q1412" s="169"/>
      <c r="R1412" s="169"/>
      <c r="S1412" s="169"/>
      <c r="T1412" s="169"/>
      <c r="U1412" s="170"/>
    </row>
    <row r="1413" spans="1:37" ht="20.100000000000001" customHeight="1">
      <c r="A1413" s="201" t="s">
        <v>3185</v>
      </c>
      <c r="B1413" s="183">
        <v>852669054043</v>
      </c>
      <c r="C1413" s="229" t="s">
        <v>3126</v>
      </c>
      <c r="D1413" s="215" t="s">
        <v>3184</v>
      </c>
      <c r="E1413" s="321">
        <v>1</v>
      </c>
      <c r="F1413" s="319">
        <v>11.99</v>
      </c>
      <c r="G1413" s="198" t="s">
        <v>8444</v>
      </c>
      <c r="H1413" s="201">
        <v>0</v>
      </c>
      <c r="I1413" s="200">
        <v>41656</v>
      </c>
      <c r="J1413" s="319">
        <f t="shared" si="22"/>
        <v>4.1914999999999996</v>
      </c>
      <c r="K1413" s="198"/>
      <c r="L1413" s="198"/>
      <c r="M1413" s="198" t="s">
        <v>2395</v>
      </c>
      <c r="N1413" s="198"/>
      <c r="O1413" s="198"/>
      <c r="P1413" s="198"/>
      <c r="Q1413" s="169"/>
      <c r="R1413" s="169"/>
      <c r="S1413" s="169"/>
      <c r="T1413" s="169"/>
      <c r="U1413" s="170"/>
    </row>
    <row r="1414" spans="1:37" ht="20.100000000000001" customHeight="1">
      <c r="A1414" s="201" t="s">
        <v>3186</v>
      </c>
      <c r="B1414" s="183">
        <v>852669054050</v>
      </c>
      <c r="C1414" s="229" t="s">
        <v>3127</v>
      </c>
      <c r="D1414" s="215" t="s">
        <v>3184</v>
      </c>
      <c r="E1414" s="321">
        <v>3</v>
      </c>
      <c r="F1414" s="319">
        <v>13.89</v>
      </c>
      <c r="G1414" s="198" t="s">
        <v>8444</v>
      </c>
      <c r="H1414" s="201">
        <v>0</v>
      </c>
      <c r="I1414" s="200">
        <v>41656</v>
      </c>
      <c r="J1414" s="319">
        <f t="shared" si="22"/>
        <v>3.8064999999999998</v>
      </c>
      <c r="K1414" s="198">
        <v>9.4117647058823533</v>
      </c>
      <c r="L1414" s="198"/>
      <c r="M1414" s="198" t="s">
        <v>2395</v>
      </c>
      <c r="N1414" s="198"/>
      <c r="O1414" s="198"/>
      <c r="P1414" s="198"/>
      <c r="Q1414" s="169"/>
      <c r="R1414" s="169"/>
      <c r="S1414" s="169"/>
      <c r="T1414" s="169"/>
      <c r="U1414" s="170"/>
    </row>
    <row r="1415" spans="1:37" ht="20.100000000000001" customHeight="1">
      <c r="A1415" s="202" t="s">
        <v>3187</v>
      </c>
      <c r="B1415" s="183">
        <v>852669054067</v>
      </c>
      <c r="C1415" s="229" t="s">
        <v>3128</v>
      </c>
      <c r="D1415" s="215" t="s">
        <v>3184</v>
      </c>
      <c r="E1415" s="324">
        <v>1</v>
      </c>
      <c r="F1415" s="319">
        <v>11.99</v>
      </c>
      <c r="G1415" s="198" t="s">
        <v>8444</v>
      </c>
      <c r="H1415" s="199">
        <v>53</v>
      </c>
      <c r="I1415" s="200">
        <v>41656</v>
      </c>
      <c r="J1415" s="319">
        <f t="shared" si="22"/>
        <v>4.1914999999999996</v>
      </c>
      <c r="K1415" s="198"/>
      <c r="L1415" s="198"/>
      <c r="M1415" s="198" t="s">
        <v>2395</v>
      </c>
      <c r="N1415" s="198"/>
      <c r="O1415" s="198"/>
      <c r="P1415" s="198"/>
      <c r="Q1415" s="169"/>
      <c r="R1415" s="169"/>
      <c r="S1415" s="169"/>
      <c r="T1415" s="169"/>
      <c r="U1415" s="170"/>
      <c r="X1415" s="5" t="s">
        <v>15127</v>
      </c>
      <c r="Y1415" s="5" t="s">
        <v>16541</v>
      </c>
      <c r="Z1415" s="5" t="s">
        <v>16542</v>
      </c>
      <c r="AA1415" s="5" t="s">
        <v>16543</v>
      </c>
      <c r="AB1415" s="5" t="s">
        <v>16544</v>
      </c>
      <c r="AC1415" s="5" t="s">
        <v>16545</v>
      </c>
      <c r="AD1415" s="5" t="s">
        <v>16546</v>
      </c>
      <c r="AE1415" s="5" t="s">
        <v>16547</v>
      </c>
      <c r="AF1415" s="5" t="s">
        <v>16540</v>
      </c>
      <c r="AK1415" s="5" t="s">
        <v>16785</v>
      </c>
    </row>
    <row r="1416" spans="1:37" ht="20.100000000000001" customHeight="1">
      <c r="A1416" s="201" t="s">
        <v>3188</v>
      </c>
      <c r="B1416" s="183">
        <v>852669054074</v>
      </c>
      <c r="C1416" s="229" t="s">
        <v>3129</v>
      </c>
      <c r="D1416" s="215" t="s">
        <v>3184</v>
      </c>
      <c r="E1416" s="321">
        <v>3</v>
      </c>
      <c r="F1416" s="319">
        <v>13.89</v>
      </c>
      <c r="G1416" s="198" t="s">
        <v>8444</v>
      </c>
      <c r="H1416" s="201">
        <v>0</v>
      </c>
      <c r="I1416" s="200">
        <v>41656</v>
      </c>
      <c r="J1416" s="319">
        <f t="shared" si="22"/>
        <v>3.8064999999999998</v>
      </c>
      <c r="K1416" s="198">
        <v>9.4117647058823533</v>
      </c>
      <c r="L1416" s="198"/>
      <c r="M1416" s="198" t="s">
        <v>2395</v>
      </c>
      <c r="N1416" s="198"/>
      <c r="O1416" s="198"/>
      <c r="P1416" s="198"/>
      <c r="Q1416" s="169"/>
      <c r="R1416" s="169"/>
      <c r="S1416" s="169"/>
      <c r="T1416" s="169"/>
      <c r="U1416" s="170"/>
    </row>
    <row r="1417" spans="1:37" ht="20.100000000000001" customHeight="1">
      <c r="A1417" s="202" t="s">
        <v>3189</v>
      </c>
      <c r="B1417" s="183">
        <v>852669054081</v>
      </c>
      <c r="C1417" s="229" t="s">
        <v>3130</v>
      </c>
      <c r="D1417" s="215" t="s">
        <v>3184</v>
      </c>
      <c r="E1417" s="324">
        <v>1</v>
      </c>
      <c r="F1417" s="319">
        <v>11.99</v>
      </c>
      <c r="G1417" s="198" t="s">
        <v>8444</v>
      </c>
      <c r="H1417" s="199">
        <v>171</v>
      </c>
      <c r="I1417" s="200">
        <v>41656</v>
      </c>
      <c r="J1417" s="319">
        <f t="shared" si="22"/>
        <v>4.1914999999999996</v>
      </c>
      <c r="K1417" s="198"/>
      <c r="L1417" s="198"/>
      <c r="M1417" s="198" t="s">
        <v>2395</v>
      </c>
      <c r="N1417" s="198"/>
      <c r="O1417" s="198"/>
      <c r="P1417" s="198"/>
      <c r="Q1417" s="169"/>
      <c r="R1417" s="169"/>
      <c r="S1417" s="169"/>
      <c r="T1417" s="169"/>
      <c r="U1417" s="170"/>
      <c r="X1417" s="5" t="s">
        <v>15127</v>
      </c>
      <c r="Y1417" s="5" t="s">
        <v>16541</v>
      </c>
      <c r="Z1417" s="5" t="s">
        <v>16542</v>
      </c>
      <c r="AA1417" s="5" t="s">
        <v>16543</v>
      </c>
      <c r="AB1417" s="5" t="s">
        <v>16544</v>
      </c>
      <c r="AC1417" s="5" t="s">
        <v>16545</v>
      </c>
      <c r="AD1417" s="5" t="s">
        <v>16546</v>
      </c>
      <c r="AE1417" s="5" t="s">
        <v>16547</v>
      </c>
      <c r="AF1417" s="5" t="s">
        <v>16540</v>
      </c>
      <c r="AK1417" s="5" t="s">
        <v>16786</v>
      </c>
    </row>
    <row r="1418" spans="1:37" ht="20.100000000000001" customHeight="1">
      <c r="A1418" s="202" t="s">
        <v>3190</v>
      </c>
      <c r="B1418" s="183">
        <v>852669054098</v>
      </c>
      <c r="C1418" s="229" t="s">
        <v>3131</v>
      </c>
      <c r="D1418" s="215" t="s">
        <v>3184</v>
      </c>
      <c r="E1418" s="324">
        <v>1</v>
      </c>
      <c r="F1418" s="319">
        <v>11.99</v>
      </c>
      <c r="G1418" s="198" t="s">
        <v>8444</v>
      </c>
      <c r="H1418" s="199">
        <v>19</v>
      </c>
      <c r="I1418" s="200">
        <v>41656</v>
      </c>
      <c r="J1418" s="319">
        <f t="shared" si="22"/>
        <v>4.1914999999999996</v>
      </c>
      <c r="K1418" s="198"/>
      <c r="L1418" s="198"/>
      <c r="M1418" s="198" t="s">
        <v>2395</v>
      </c>
      <c r="N1418" s="198"/>
      <c r="O1418" s="198"/>
      <c r="P1418" s="198"/>
      <c r="Q1418" s="169"/>
      <c r="R1418" s="169"/>
      <c r="S1418" s="169"/>
      <c r="T1418" s="169"/>
      <c r="U1418" s="170"/>
      <c r="X1418" s="5" t="s">
        <v>15127</v>
      </c>
      <c r="Y1418" s="5" t="s">
        <v>16541</v>
      </c>
      <c r="Z1418" s="5" t="s">
        <v>16542</v>
      </c>
      <c r="AA1418" s="5" t="s">
        <v>16543</v>
      </c>
      <c r="AB1418" s="5" t="s">
        <v>16544</v>
      </c>
      <c r="AC1418" s="5" t="s">
        <v>16545</v>
      </c>
      <c r="AD1418" s="5" t="s">
        <v>16546</v>
      </c>
      <c r="AE1418" s="5" t="s">
        <v>16547</v>
      </c>
      <c r="AF1418" s="5" t="s">
        <v>16540</v>
      </c>
      <c r="AK1418" s="5" t="s">
        <v>16787</v>
      </c>
    </row>
    <row r="1419" spans="1:37" ht="20.100000000000001" customHeight="1">
      <c r="A1419" s="201" t="s">
        <v>3191</v>
      </c>
      <c r="B1419" s="183">
        <v>852669054104</v>
      </c>
      <c r="C1419" s="229" t="s">
        <v>3132</v>
      </c>
      <c r="D1419" s="215" t="s">
        <v>3184</v>
      </c>
      <c r="E1419" s="321">
        <v>3</v>
      </c>
      <c r="F1419" s="319">
        <v>13.89</v>
      </c>
      <c r="G1419" s="198" t="s">
        <v>8444</v>
      </c>
      <c r="H1419" s="201">
        <v>0</v>
      </c>
      <c r="I1419" s="200">
        <v>41656</v>
      </c>
      <c r="J1419" s="319">
        <f t="shared" si="22"/>
        <v>3.8064999999999998</v>
      </c>
      <c r="K1419" s="198">
        <v>9.4117647058823533</v>
      </c>
      <c r="L1419" s="198"/>
      <c r="M1419" s="198" t="s">
        <v>2395</v>
      </c>
      <c r="N1419" s="198"/>
      <c r="O1419" s="198"/>
      <c r="P1419" s="198"/>
      <c r="Q1419" s="169"/>
      <c r="R1419" s="169"/>
      <c r="S1419" s="169"/>
      <c r="T1419" s="169"/>
      <c r="U1419" s="170"/>
    </row>
    <row r="1420" spans="1:37" ht="20.100000000000001" customHeight="1">
      <c r="A1420" s="201" t="s">
        <v>3193</v>
      </c>
      <c r="B1420" s="183">
        <v>852669054111</v>
      </c>
      <c r="C1420" s="229" t="s">
        <v>3133</v>
      </c>
      <c r="D1420" s="215" t="s">
        <v>3192</v>
      </c>
      <c r="E1420" s="321">
        <v>6</v>
      </c>
      <c r="F1420" s="319">
        <v>17.294117647058826</v>
      </c>
      <c r="G1420" s="198" t="s">
        <v>8444</v>
      </c>
      <c r="H1420" s="201">
        <v>0</v>
      </c>
      <c r="I1420" s="200">
        <v>41656</v>
      </c>
      <c r="J1420" s="319">
        <f t="shared" ref="J1420:J1483" si="23">F1420*0.85-5-E1420</f>
        <v>3.7000000000000011</v>
      </c>
      <c r="K1420" s="198">
        <v>12.99</v>
      </c>
      <c r="L1420" s="198"/>
      <c r="M1420" s="198" t="s">
        <v>2395</v>
      </c>
      <c r="N1420" s="198"/>
      <c r="O1420" s="198"/>
      <c r="P1420" s="198"/>
      <c r="Q1420" s="169"/>
      <c r="R1420" s="169"/>
      <c r="S1420" s="169"/>
      <c r="T1420" s="169"/>
      <c r="U1420" s="170"/>
    </row>
    <row r="1421" spans="1:37" ht="20.100000000000001" customHeight="1">
      <c r="A1421" s="201" t="s">
        <v>3193</v>
      </c>
      <c r="B1421" s="183">
        <v>852669054111</v>
      </c>
      <c r="C1421" s="229" t="s">
        <v>3133</v>
      </c>
      <c r="D1421" s="215" t="s">
        <v>3192</v>
      </c>
      <c r="E1421" s="321">
        <v>6</v>
      </c>
      <c r="F1421" s="319">
        <v>17.294117647058826</v>
      </c>
      <c r="G1421" s="198" t="s">
        <v>8444</v>
      </c>
      <c r="H1421" s="201">
        <v>0</v>
      </c>
      <c r="I1421" s="200">
        <v>41656</v>
      </c>
      <c r="J1421" s="319">
        <f t="shared" si="23"/>
        <v>3.7000000000000011</v>
      </c>
      <c r="K1421" s="198">
        <v>12.99</v>
      </c>
      <c r="L1421" s="198"/>
      <c r="M1421" s="198" t="s">
        <v>2395</v>
      </c>
      <c r="N1421" s="198"/>
      <c r="O1421" s="198"/>
      <c r="P1421" s="198"/>
      <c r="Q1421" s="169"/>
      <c r="R1421" s="169"/>
      <c r="S1421" s="169"/>
      <c r="T1421" s="169"/>
      <c r="U1421" s="170"/>
    </row>
    <row r="1422" spans="1:37" ht="20.100000000000001" customHeight="1">
      <c r="A1422" s="201">
        <v>50002</v>
      </c>
      <c r="B1422" s="183"/>
      <c r="C1422" s="179" t="s">
        <v>3134</v>
      </c>
      <c r="D1422" s="215" t="s">
        <v>3194</v>
      </c>
      <c r="E1422" s="198"/>
      <c r="F1422" s="319" t="s">
        <v>17578</v>
      </c>
      <c r="G1422" s="198" t="s">
        <v>8444</v>
      </c>
      <c r="H1422" s="201">
        <v>0</v>
      </c>
      <c r="I1422" s="200">
        <v>41656</v>
      </c>
      <c r="J1422" s="319" t="e">
        <f t="shared" si="23"/>
        <v>#VALUE!</v>
      </c>
      <c r="K1422" s="198"/>
      <c r="L1422" s="198"/>
      <c r="M1422" s="198" t="s">
        <v>2395</v>
      </c>
      <c r="N1422" s="198"/>
      <c r="O1422" s="198"/>
      <c r="P1422" s="198"/>
      <c r="Q1422" s="169"/>
      <c r="R1422" s="169"/>
      <c r="S1422" s="169"/>
      <c r="T1422" s="169"/>
      <c r="U1422" s="170"/>
    </row>
    <row r="1423" spans="1:37" ht="20.100000000000001" customHeight="1">
      <c r="A1423" s="201" t="s">
        <v>3195</v>
      </c>
      <c r="B1423" s="183">
        <v>852669054128</v>
      </c>
      <c r="C1423" s="229" t="s">
        <v>3135</v>
      </c>
      <c r="D1423" s="215" t="s">
        <v>3194</v>
      </c>
      <c r="E1423" s="324">
        <v>1</v>
      </c>
      <c r="F1423" s="319">
        <v>14.352941176470589</v>
      </c>
      <c r="G1423" s="198" t="s">
        <v>8444</v>
      </c>
      <c r="H1423" s="199">
        <v>9</v>
      </c>
      <c r="I1423" s="200">
        <v>41656</v>
      </c>
      <c r="J1423" s="319">
        <f t="shared" si="23"/>
        <v>6.1999999999999993</v>
      </c>
      <c r="K1423" s="198">
        <v>11.99</v>
      </c>
      <c r="L1423" s="198"/>
      <c r="M1423" s="198" t="s">
        <v>2395</v>
      </c>
      <c r="N1423" s="198"/>
      <c r="O1423" s="198"/>
      <c r="P1423" s="198"/>
      <c r="Q1423" s="169"/>
      <c r="R1423" s="169"/>
      <c r="S1423" s="169"/>
      <c r="T1423" s="169"/>
      <c r="U1423" s="170"/>
    </row>
    <row r="1424" spans="1:37" ht="20.100000000000001" customHeight="1">
      <c r="A1424" s="201" t="s">
        <v>3196</v>
      </c>
      <c r="B1424" s="183">
        <v>852669054135</v>
      </c>
      <c r="C1424" s="229" t="s">
        <v>3136</v>
      </c>
      <c r="D1424" s="215" t="s">
        <v>3194</v>
      </c>
      <c r="E1424" s="321">
        <v>3</v>
      </c>
      <c r="F1424" s="319">
        <v>13.99</v>
      </c>
      <c r="G1424" s="198" t="s">
        <v>8444</v>
      </c>
      <c r="H1424" s="201">
        <v>0</v>
      </c>
      <c r="I1424" s="200">
        <v>41656</v>
      </c>
      <c r="J1424" s="319">
        <f t="shared" si="23"/>
        <v>3.8915000000000006</v>
      </c>
      <c r="K1424" s="198"/>
      <c r="L1424" s="198"/>
      <c r="M1424" s="198" t="s">
        <v>2395</v>
      </c>
      <c r="N1424" s="198"/>
      <c r="O1424" s="198"/>
      <c r="P1424" s="198"/>
      <c r="Q1424" s="169"/>
      <c r="R1424" s="169"/>
      <c r="S1424" s="169"/>
      <c r="T1424" s="169"/>
      <c r="U1424" s="170"/>
    </row>
    <row r="1425" spans="1:38" ht="20.100000000000001" customHeight="1">
      <c r="A1425" s="201" t="s">
        <v>3197</v>
      </c>
      <c r="B1425" s="183">
        <v>852669054142</v>
      </c>
      <c r="C1425" s="229" t="s">
        <v>3137</v>
      </c>
      <c r="D1425" s="215" t="s">
        <v>3194</v>
      </c>
      <c r="E1425" s="321">
        <v>3</v>
      </c>
      <c r="F1425" s="319">
        <v>13.99</v>
      </c>
      <c r="G1425" s="198" t="s">
        <v>8444</v>
      </c>
      <c r="H1425" s="201">
        <v>0</v>
      </c>
      <c r="I1425" s="200">
        <v>41656</v>
      </c>
      <c r="J1425" s="319">
        <f t="shared" si="23"/>
        <v>3.8915000000000006</v>
      </c>
      <c r="K1425" s="198"/>
      <c r="L1425" s="198"/>
      <c r="M1425" s="198" t="s">
        <v>2395</v>
      </c>
      <c r="N1425" s="198"/>
      <c r="O1425" s="198"/>
      <c r="P1425" s="198"/>
      <c r="Q1425" s="169"/>
      <c r="R1425" s="169"/>
      <c r="S1425" s="169"/>
      <c r="T1425" s="169"/>
      <c r="U1425" s="170"/>
    </row>
    <row r="1426" spans="1:38" ht="20.100000000000001" customHeight="1">
      <c r="A1426" s="201" t="s">
        <v>3198</v>
      </c>
      <c r="B1426" s="183">
        <v>852669054159</v>
      </c>
      <c r="C1426" s="229" t="s">
        <v>3138</v>
      </c>
      <c r="D1426" s="215" t="s">
        <v>3194</v>
      </c>
      <c r="E1426" s="198"/>
      <c r="F1426" s="319">
        <v>13.99</v>
      </c>
      <c r="G1426" s="198" t="s">
        <v>8444</v>
      </c>
      <c r="H1426" s="201">
        <v>0</v>
      </c>
      <c r="I1426" s="200">
        <v>41656</v>
      </c>
      <c r="J1426" s="319">
        <f t="shared" si="23"/>
        <v>6.8915000000000006</v>
      </c>
      <c r="K1426" s="198"/>
      <c r="L1426" s="198"/>
      <c r="M1426" s="198" t="s">
        <v>2395</v>
      </c>
      <c r="N1426" s="198"/>
      <c r="O1426" s="198"/>
      <c r="P1426" s="198"/>
      <c r="Q1426" s="169"/>
      <c r="R1426" s="169"/>
      <c r="S1426" s="169"/>
      <c r="T1426" s="169"/>
      <c r="U1426" s="170"/>
    </row>
    <row r="1427" spans="1:38" ht="20.100000000000001" customHeight="1">
      <c r="A1427" s="201" t="s">
        <v>3199</v>
      </c>
      <c r="B1427" s="183">
        <v>852669054166</v>
      </c>
      <c r="C1427" s="229" t="s">
        <v>3139</v>
      </c>
      <c r="D1427" s="215" t="s">
        <v>3194</v>
      </c>
      <c r="E1427" s="321">
        <v>3</v>
      </c>
      <c r="F1427" s="319">
        <v>13.99</v>
      </c>
      <c r="G1427" s="198" t="s">
        <v>8444</v>
      </c>
      <c r="H1427" s="201">
        <v>0</v>
      </c>
      <c r="I1427" s="200">
        <v>41656</v>
      </c>
      <c r="J1427" s="319">
        <f t="shared" si="23"/>
        <v>3.8915000000000006</v>
      </c>
      <c r="K1427" s="198"/>
      <c r="L1427" s="198"/>
      <c r="M1427" s="198" t="s">
        <v>2395</v>
      </c>
      <c r="N1427" s="198"/>
      <c r="O1427" s="198"/>
      <c r="P1427" s="198"/>
      <c r="Q1427" s="169"/>
      <c r="R1427" s="169"/>
      <c r="S1427" s="169"/>
      <c r="T1427" s="169"/>
      <c r="U1427" s="170"/>
    </row>
    <row r="1428" spans="1:38" ht="20.100000000000001" customHeight="1">
      <c r="A1428" s="201" t="s">
        <v>3200</v>
      </c>
      <c r="B1428" s="183">
        <v>852669054173</v>
      </c>
      <c r="C1428" s="229" t="s">
        <v>3140</v>
      </c>
      <c r="D1428" s="215" t="s">
        <v>3194</v>
      </c>
      <c r="E1428" s="321">
        <v>1</v>
      </c>
      <c r="F1428" s="319">
        <v>13.99</v>
      </c>
      <c r="G1428" s="198" t="s">
        <v>8444</v>
      </c>
      <c r="H1428" s="201">
        <v>0</v>
      </c>
      <c r="I1428" s="200">
        <v>41656</v>
      </c>
      <c r="J1428" s="319">
        <f t="shared" si="23"/>
        <v>5.8915000000000006</v>
      </c>
      <c r="K1428" s="198"/>
      <c r="L1428" s="198"/>
      <c r="M1428" s="198" t="s">
        <v>2395</v>
      </c>
      <c r="N1428" s="198"/>
      <c r="O1428" s="198"/>
      <c r="P1428" s="198"/>
      <c r="Q1428" s="169"/>
      <c r="R1428" s="169"/>
      <c r="S1428" s="169"/>
      <c r="T1428" s="169"/>
      <c r="U1428" s="170"/>
    </row>
    <row r="1429" spans="1:38" ht="20.100000000000001" customHeight="1">
      <c r="A1429" s="201" t="s">
        <v>3201</v>
      </c>
      <c r="B1429" s="183">
        <v>852669054180</v>
      </c>
      <c r="C1429" s="229" t="s">
        <v>3141</v>
      </c>
      <c r="D1429" s="215" t="s">
        <v>3194</v>
      </c>
      <c r="E1429" s="198"/>
      <c r="F1429" s="319">
        <v>13.99</v>
      </c>
      <c r="G1429" s="198" t="s">
        <v>8444</v>
      </c>
      <c r="H1429" s="201">
        <v>0</v>
      </c>
      <c r="I1429" s="200">
        <v>41656</v>
      </c>
      <c r="J1429" s="319">
        <f t="shared" si="23"/>
        <v>6.8915000000000006</v>
      </c>
      <c r="K1429" s="198"/>
      <c r="L1429" s="198"/>
      <c r="M1429" s="198" t="s">
        <v>2395</v>
      </c>
      <c r="N1429" s="198"/>
      <c r="O1429" s="198"/>
      <c r="P1429" s="198"/>
      <c r="Q1429" s="169"/>
      <c r="R1429" s="169"/>
      <c r="S1429" s="169"/>
      <c r="T1429" s="169"/>
      <c r="U1429" s="170"/>
    </row>
    <row r="1430" spans="1:38" ht="20.100000000000001" customHeight="1">
      <c r="A1430" s="201" t="s">
        <v>3202</v>
      </c>
      <c r="B1430" s="183">
        <v>852669054197</v>
      </c>
      <c r="C1430" s="229" t="s">
        <v>3142</v>
      </c>
      <c r="D1430" s="215" t="s">
        <v>3194</v>
      </c>
      <c r="E1430" s="321">
        <v>3</v>
      </c>
      <c r="F1430" s="319">
        <v>13.99</v>
      </c>
      <c r="G1430" s="198" t="s">
        <v>8444</v>
      </c>
      <c r="H1430" s="201">
        <v>0</v>
      </c>
      <c r="I1430" s="200">
        <v>41656</v>
      </c>
      <c r="J1430" s="319">
        <f t="shared" si="23"/>
        <v>3.8915000000000006</v>
      </c>
      <c r="K1430" s="198"/>
      <c r="L1430" s="198"/>
      <c r="M1430" s="198" t="s">
        <v>2395</v>
      </c>
      <c r="N1430" s="198"/>
      <c r="O1430" s="198"/>
      <c r="P1430" s="198"/>
      <c r="Q1430" s="169"/>
      <c r="R1430" s="169"/>
      <c r="S1430" s="169"/>
      <c r="T1430" s="169"/>
      <c r="U1430" s="170"/>
    </row>
    <row r="1431" spans="1:38" ht="20.100000000000001" customHeight="1">
      <c r="A1431" s="201">
        <v>50003</v>
      </c>
      <c r="B1431" s="183"/>
      <c r="C1431" s="179" t="s">
        <v>3143</v>
      </c>
      <c r="D1431" s="215" t="s">
        <v>3203</v>
      </c>
      <c r="E1431" s="198"/>
      <c r="F1431" s="319" t="s">
        <v>17578</v>
      </c>
      <c r="G1431" s="198" t="s">
        <v>8444</v>
      </c>
      <c r="H1431" s="201">
        <v>0</v>
      </c>
      <c r="I1431" s="200">
        <v>41656</v>
      </c>
      <c r="J1431" s="319" t="e">
        <f t="shared" si="23"/>
        <v>#VALUE!</v>
      </c>
      <c r="K1431" s="198"/>
      <c r="L1431" s="198"/>
      <c r="M1431" s="198" t="s">
        <v>2395</v>
      </c>
      <c r="N1431" s="198"/>
      <c r="O1431" s="198"/>
      <c r="P1431" s="198"/>
      <c r="Q1431" s="169"/>
      <c r="R1431" s="169"/>
      <c r="S1431" s="169"/>
      <c r="T1431" s="169"/>
      <c r="U1431" s="170"/>
    </row>
    <row r="1432" spans="1:38" ht="20.100000000000001" customHeight="1">
      <c r="A1432" s="202" t="s">
        <v>3204</v>
      </c>
      <c r="B1432" s="183">
        <v>852669054203</v>
      </c>
      <c r="C1432" s="229" t="s">
        <v>3144</v>
      </c>
      <c r="D1432" s="215" t="s">
        <v>3203</v>
      </c>
      <c r="E1432" s="321">
        <v>1</v>
      </c>
      <c r="F1432" s="319">
        <v>15.99</v>
      </c>
      <c r="G1432" s="198" t="s">
        <v>8444</v>
      </c>
      <c r="H1432" s="201">
        <v>0</v>
      </c>
      <c r="I1432" s="200">
        <v>41656</v>
      </c>
      <c r="J1432" s="319">
        <f t="shared" si="23"/>
        <v>7.5914999999999999</v>
      </c>
      <c r="K1432" s="198"/>
      <c r="L1432" s="198"/>
      <c r="M1432" s="198" t="s">
        <v>2395</v>
      </c>
      <c r="N1432" s="198"/>
      <c r="O1432" s="198"/>
      <c r="P1432" s="198"/>
      <c r="Q1432" s="169"/>
      <c r="R1432" s="169"/>
      <c r="S1432" s="169"/>
      <c r="T1432" s="169"/>
      <c r="U1432" s="170"/>
      <c r="X1432" s="5" t="s">
        <v>15127</v>
      </c>
      <c r="Y1432" s="5" t="s">
        <v>16541</v>
      </c>
      <c r="Z1432" s="5" t="s">
        <v>16542</v>
      </c>
      <c r="AA1432" s="5" t="s">
        <v>16543</v>
      </c>
      <c r="AB1432" s="5" t="s">
        <v>16544</v>
      </c>
      <c r="AC1432" s="5" t="s">
        <v>16545</v>
      </c>
      <c r="AD1432" s="5" t="s">
        <v>16546</v>
      </c>
      <c r="AE1432" s="5" t="s">
        <v>16547</v>
      </c>
      <c r="AF1432" s="5" t="s">
        <v>16540</v>
      </c>
      <c r="AK1432" s="5" t="s">
        <v>16788</v>
      </c>
    </row>
    <row r="1433" spans="1:38" ht="20.100000000000001" customHeight="1">
      <c r="A1433" s="202" t="s">
        <v>3205</v>
      </c>
      <c r="B1433" s="183">
        <v>852669054210</v>
      </c>
      <c r="C1433" s="229" t="s">
        <v>3145</v>
      </c>
      <c r="D1433" s="215" t="s">
        <v>3203</v>
      </c>
      <c r="E1433" s="324">
        <v>1</v>
      </c>
      <c r="F1433" s="319">
        <v>15.99</v>
      </c>
      <c r="G1433" s="198" t="s">
        <v>8444</v>
      </c>
      <c r="H1433" s="199">
        <v>8</v>
      </c>
      <c r="I1433" s="200">
        <v>41656</v>
      </c>
      <c r="J1433" s="319">
        <f t="shared" si="23"/>
        <v>7.5914999999999999</v>
      </c>
      <c r="K1433" s="198"/>
      <c r="L1433" s="198"/>
      <c r="M1433" s="198" t="s">
        <v>2395</v>
      </c>
      <c r="N1433" s="198"/>
      <c r="O1433" s="198"/>
      <c r="P1433" s="198"/>
      <c r="Q1433" s="169"/>
      <c r="R1433" s="169"/>
      <c r="S1433" s="169"/>
      <c r="T1433" s="169"/>
      <c r="U1433" s="170"/>
      <c r="X1433" s="5" t="s">
        <v>15127</v>
      </c>
      <c r="Y1433" s="5" t="s">
        <v>16541</v>
      </c>
      <c r="Z1433" s="5" t="s">
        <v>16542</v>
      </c>
      <c r="AA1433" s="5" t="s">
        <v>16543</v>
      </c>
      <c r="AB1433" s="5" t="s">
        <v>16544</v>
      </c>
      <c r="AC1433" s="5" t="s">
        <v>16545</v>
      </c>
      <c r="AD1433" s="5" t="s">
        <v>16546</v>
      </c>
      <c r="AE1433" s="5" t="s">
        <v>16547</v>
      </c>
      <c r="AF1433" s="5" t="s">
        <v>16540</v>
      </c>
      <c r="AK1433" s="5" t="s">
        <v>16789</v>
      </c>
    </row>
    <row r="1434" spans="1:38" ht="20.100000000000001" customHeight="1">
      <c r="A1434" s="202" t="s">
        <v>3206</v>
      </c>
      <c r="B1434" s="183">
        <v>852669054227</v>
      </c>
      <c r="C1434" s="229" t="s">
        <v>3146</v>
      </c>
      <c r="D1434" s="215" t="s">
        <v>3203</v>
      </c>
      <c r="E1434" s="321">
        <v>1</v>
      </c>
      <c r="F1434" s="319">
        <v>15.99</v>
      </c>
      <c r="G1434" s="198" t="s">
        <v>8444</v>
      </c>
      <c r="H1434" s="201">
        <v>0</v>
      </c>
      <c r="I1434" s="200">
        <v>41656</v>
      </c>
      <c r="J1434" s="319">
        <f t="shared" si="23"/>
        <v>7.5914999999999999</v>
      </c>
      <c r="K1434" s="198"/>
      <c r="L1434" s="198"/>
      <c r="M1434" s="198" t="s">
        <v>2395</v>
      </c>
      <c r="N1434" s="198"/>
      <c r="O1434" s="198"/>
      <c r="P1434" s="198"/>
      <c r="Q1434" s="169"/>
      <c r="R1434" s="169"/>
      <c r="S1434" s="169"/>
      <c r="T1434" s="169"/>
      <c r="U1434" s="170"/>
      <c r="X1434" s="5" t="s">
        <v>15127</v>
      </c>
      <c r="Y1434" s="5" t="s">
        <v>16541</v>
      </c>
      <c r="Z1434" s="5" t="s">
        <v>16542</v>
      </c>
      <c r="AA1434" s="5" t="s">
        <v>16543</v>
      </c>
      <c r="AB1434" s="5" t="s">
        <v>16544</v>
      </c>
      <c r="AC1434" s="5" t="s">
        <v>16545</v>
      </c>
      <c r="AD1434" s="5" t="s">
        <v>16546</v>
      </c>
      <c r="AE1434" s="5" t="s">
        <v>16547</v>
      </c>
      <c r="AF1434" s="5" t="s">
        <v>16540</v>
      </c>
      <c r="AK1434" s="5" t="s">
        <v>16790</v>
      </c>
      <c r="AL1434" s="5" t="s">
        <v>16791</v>
      </c>
    </row>
    <row r="1435" spans="1:38" ht="20.100000000000001" customHeight="1">
      <c r="A1435" s="201" t="s">
        <v>3208</v>
      </c>
      <c r="B1435" s="183">
        <v>852669054234</v>
      </c>
      <c r="C1435" s="229" t="s">
        <v>3147</v>
      </c>
      <c r="D1435" s="215" t="s">
        <v>3207</v>
      </c>
      <c r="E1435" s="321">
        <v>5</v>
      </c>
      <c r="F1435" s="319">
        <v>16.117647058823529</v>
      </c>
      <c r="G1435" s="198" t="s">
        <v>8444</v>
      </c>
      <c r="H1435" s="201">
        <v>0</v>
      </c>
      <c r="I1435" s="200">
        <v>41656</v>
      </c>
      <c r="J1435" s="319">
        <f t="shared" si="23"/>
        <v>3.6999999999999993</v>
      </c>
      <c r="K1435" s="198">
        <v>13.99</v>
      </c>
      <c r="L1435" s="198"/>
      <c r="M1435" s="198" t="s">
        <v>2395</v>
      </c>
      <c r="N1435" s="198"/>
      <c r="O1435" s="198"/>
      <c r="P1435" s="198"/>
      <c r="Q1435" s="169"/>
      <c r="R1435" s="169"/>
      <c r="S1435" s="169"/>
      <c r="T1435" s="169"/>
      <c r="U1435" s="170"/>
    </row>
    <row r="1436" spans="1:38" ht="20.100000000000001" customHeight="1">
      <c r="A1436" s="201" t="s">
        <v>3208</v>
      </c>
      <c r="B1436" s="183">
        <v>852669054234</v>
      </c>
      <c r="C1436" s="229" t="s">
        <v>3147</v>
      </c>
      <c r="D1436" s="215" t="s">
        <v>3207</v>
      </c>
      <c r="E1436" s="321">
        <v>5</v>
      </c>
      <c r="F1436" s="319">
        <v>16.117647058823529</v>
      </c>
      <c r="G1436" s="198" t="s">
        <v>8444</v>
      </c>
      <c r="H1436" s="201">
        <v>0</v>
      </c>
      <c r="I1436" s="200">
        <v>41656</v>
      </c>
      <c r="J1436" s="319">
        <f t="shared" si="23"/>
        <v>3.6999999999999993</v>
      </c>
      <c r="K1436" s="198">
        <v>13.99</v>
      </c>
      <c r="L1436" s="198"/>
      <c r="M1436" s="198" t="s">
        <v>2395</v>
      </c>
      <c r="N1436" s="198"/>
      <c r="O1436" s="198"/>
      <c r="P1436" s="198"/>
      <c r="Q1436" s="169"/>
      <c r="R1436" s="169"/>
      <c r="S1436" s="169"/>
      <c r="T1436" s="169"/>
      <c r="U1436" s="170"/>
    </row>
    <row r="1437" spans="1:38" ht="20.100000000000001" customHeight="1">
      <c r="A1437" s="201">
        <v>50005</v>
      </c>
      <c r="B1437" s="183"/>
      <c r="C1437" s="179" t="s">
        <v>3148</v>
      </c>
      <c r="D1437" s="215" t="s">
        <v>3209</v>
      </c>
      <c r="E1437" s="198"/>
      <c r="F1437" s="319" t="s">
        <v>17578</v>
      </c>
      <c r="G1437" s="198" t="s">
        <v>8444</v>
      </c>
      <c r="H1437" s="201">
        <v>0</v>
      </c>
      <c r="I1437" s="200">
        <v>41656</v>
      </c>
      <c r="J1437" s="319" t="e">
        <f t="shared" si="23"/>
        <v>#VALUE!</v>
      </c>
      <c r="K1437" s="198"/>
      <c r="L1437" s="198"/>
      <c r="M1437" s="198" t="s">
        <v>2395</v>
      </c>
      <c r="N1437" s="198"/>
      <c r="O1437" s="198"/>
      <c r="P1437" s="198"/>
      <c r="Q1437" s="169"/>
      <c r="R1437" s="169"/>
      <c r="S1437" s="169"/>
      <c r="T1437" s="169"/>
      <c r="U1437" s="170"/>
    </row>
    <row r="1438" spans="1:38" ht="20.100000000000001" customHeight="1">
      <c r="A1438" s="202" t="s">
        <v>3210</v>
      </c>
      <c r="B1438" s="183">
        <v>852669054258</v>
      </c>
      <c r="C1438" s="229" t="s">
        <v>3149</v>
      </c>
      <c r="D1438" s="215" t="s">
        <v>3209</v>
      </c>
      <c r="E1438" s="324">
        <v>1</v>
      </c>
      <c r="F1438" s="319">
        <v>13.89</v>
      </c>
      <c r="G1438" s="198" t="s">
        <v>8444</v>
      </c>
      <c r="H1438" s="366">
        <v>45</v>
      </c>
      <c r="I1438" s="200">
        <v>41656</v>
      </c>
      <c r="J1438" s="319">
        <f t="shared" si="23"/>
        <v>5.8064999999999998</v>
      </c>
      <c r="K1438" s="198">
        <v>8.8235294117647065</v>
      </c>
      <c r="L1438" s="198"/>
      <c r="M1438" s="198" t="s">
        <v>2395</v>
      </c>
      <c r="N1438" s="198"/>
      <c r="O1438" s="198"/>
      <c r="P1438" s="198"/>
      <c r="Q1438" s="169"/>
      <c r="R1438" s="169"/>
      <c r="S1438" s="169"/>
      <c r="T1438" s="169"/>
      <c r="U1438" s="170"/>
      <c r="X1438" s="5" t="s">
        <v>15127</v>
      </c>
      <c r="Y1438" s="5" t="s">
        <v>16541</v>
      </c>
      <c r="Z1438" s="5" t="s">
        <v>16548</v>
      </c>
      <c r="AA1438" s="5" t="s">
        <v>16543</v>
      </c>
      <c r="AB1438" s="5" t="s">
        <v>16544</v>
      </c>
      <c r="AC1438" s="5" t="s">
        <v>16545</v>
      </c>
      <c r="AD1438" s="5" t="s">
        <v>16546</v>
      </c>
      <c r="AE1438" s="5" t="s">
        <v>16547</v>
      </c>
      <c r="AF1438" s="5" t="s">
        <v>16540</v>
      </c>
      <c r="AK1438" s="5" t="s">
        <v>16792</v>
      </c>
      <c r="AL1438" s="5" t="s">
        <v>16793</v>
      </c>
    </row>
    <row r="1439" spans="1:38" ht="20.100000000000001" customHeight="1">
      <c r="A1439" s="201">
        <v>50006</v>
      </c>
      <c r="B1439" s="183"/>
      <c r="C1439" s="228" t="s">
        <v>3150</v>
      </c>
      <c r="D1439" s="215" t="s">
        <v>3211</v>
      </c>
      <c r="E1439" s="198"/>
      <c r="F1439" s="319" t="s">
        <v>17578</v>
      </c>
      <c r="G1439" s="198" t="s">
        <v>8444</v>
      </c>
      <c r="H1439" s="201">
        <v>0</v>
      </c>
      <c r="I1439" s="200">
        <v>41656</v>
      </c>
      <c r="J1439" s="319" t="e">
        <f t="shared" si="23"/>
        <v>#VALUE!</v>
      </c>
      <c r="K1439" s="198"/>
      <c r="L1439" s="198"/>
      <c r="M1439" s="198" t="s">
        <v>2395</v>
      </c>
      <c r="N1439" s="198"/>
      <c r="O1439" s="198"/>
      <c r="P1439" s="198"/>
      <c r="Q1439" s="169"/>
      <c r="R1439" s="169"/>
      <c r="S1439" s="169"/>
      <c r="T1439" s="169"/>
      <c r="U1439" s="170"/>
    </row>
    <row r="1440" spans="1:38" ht="20.100000000000001" customHeight="1">
      <c r="A1440" s="201" t="s">
        <v>3212</v>
      </c>
      <c r="B1440" s="183">
        <v>852669054265</v>
      </c>
      <c r="C1440" s="229" t="s">
        <v>3151</v>
      </c>
      <c r="D1440" s="215" t="s">
        <v>3211</v>
      </c>
      <c r="E1440" s="324">
        <v>1</v>
      </c>
      <c r="F1440" s="319">
        <v>14.941176470588236</v>
      </c>
      <c r="G1440" s="198" t="s">
        <v>8444</v>
      </c>
      <c r="H1440" s="199">
        <v>9</v>
      </c>
      <c r="I1440" s="200">
        <v>41656</v>
      </c>
      <c r="J1440" s="319">
        <f t="shared" si="23"/>
        <v>6.6999999999999993</v>
      </c>
      <c r="K1440" s="198">
        <v>9.99</v>
      </c>
      <c r="L1440" s="198"/>
      <c r="M1440" s="198" t="s">
        <v>2395</v>
      </c>
      <c r="N1440" s="198"/>
      <c r="O1440" s="198"/>
      <c r="P1440" s="198"/>
      <c r="Q1440" s="169"/>
      <c r="R1440" s="169"/>
      <c r="S1440" s="169"/>
      <c r="T1440" s="169"/>
      <c r="U1440" s="170"/>
    </row>
    <row r="1441" spans="1:38" ht="20.100000000000001" customHeight="1">
      <c r="A1441" s="202" t="s">
        <v>3213</v>
      </c>
      <c r="B1441" s="183">
        <v>852669054272</v>
      </c>
      <c r="C1441" s="229" t="s">
        <v>3152</v>
      </c>
      <c r="D1441" s="215" t="s">
        <v>3211</v>
      </c>
      <c r="E1441" s="324">
        <v>1</v>
      </c>
      <c r="F1441" s="319">
        <v>13.89</v>
      </c>
      <c r="G1441" s="198" t="s">
        <v>8444</v>
      </c>
      <c r="H1441" s="366">
        <v>141</v>
      </c>
      <c r="I1441" s="200">
        <v>41656</v>
      </c>
      <c r="J1441" s="319">
        <f t="shared" si="23"/>
        <v>5.8064999999999998</v>
      </c>
      <c r="K1441" s="198">
        <v>8.8235294117647065</v>
      </c>
      <c r="L1441" s="198"/>
      <c r="M1441" s="198" t="s">
        <v>2395</v>
      </c>
      <c r="N1441" s="198"/>
      <c r="O1441" s="198"/>
      <c r="P1441" s="198"/>
      <c r="Q1441" s="169"/>
      <c r="R1441" s="169"/>
      <c r="S1441" s="169"/>
      <c r="T1441" s="169"/>
      <c r="U1441" s="170"/>
      <c r="X1441" s="5" t="s">
        <v>15127</v>
      </c>
      <c r="Y1441" s="5" t="s">
        <v>16541</v>
      </c>
      <c r="Z1441" s="5" t="s">
        <v>16549</v>
      </c>
      <c r="AA1441" s="5" t="s">
        <v>16543</v>
      </c>
      <c r="AB1441" s="5" t="s">
        <v>16544</v>
      </c>
      <c r="AC1441" s="5" t="s">
        <v>16545</v>
      </c>
      <c r="AD1441" s="5" t="s">
        <v>16546</v>
      </c>
      <c r="AE1441" s="5" t="s">
        <v>16547</v>
      </c>
      <c r="AF1441" s="5" t="s">
        <v>16540</v>
      </c>
      <c r="AK1441" s="5" t="s">
        <v>16794</v>
      </c>
    </row>
    <row r="1442" spans="1:38" ht="20.100000000000001" customHeight="1">
      <c r="A1442" s="201">
        <v>50007</v>
      </c>
      <c r="B1442" s="183"/>
      <c r="C1442" s="228" t="s">
        <v>3153</v>
      </c>
      <c r="D1442" s="215" t="s">
        <v>3214</v>
      </c>
      <c r="E1442" s="198"/>
      <c r="F1442" s="319" t="s">
        <v>17578</v>
      </c>
      <c r="G1442" s="198" t="s">
        <v>8444</v>
      </c>
      <c r="H1442" s="201">
        <v>0</v>
      </c>
      <c r="I1442" s="200">
        <v>41656</v>
      </c>
      <c r="J1442" s="319" t="e">
        <f t="shared" si="23"/>
        <v>#VALUE!</v>
      </c>
      <c r="K1442" s="198"/>
      <c r="L1442" s="198"/>
      <c r="M1442" s="198" t="s">
        <v>2395</v>
      </c>
      <c r="N1442" s="198"/>
      <c r="O1442" s="198"/>
      <c r="P1442" s="198"/>
      <c r="Q1442" s="169"/>
      <c r="R1442" s="169"/>
      <c r="S1442" s="169"/>
      <c r="T1442" s="169"/>
      <c r="U1442" s="170"/>
    </row>
    <row r="1443" spans="1:38" ht="20.100000000000001" customHeight="1">
      <c r="A1443" s="202" t="s">
        <v>3215</v>
      </c>
      <c r="B1443" s="183">
        <v>852669054289</v>
      </c>
      <c r="C1443" s="229" t="s">
        <v>3154</v>
      </c>
      <c r="D1443" s="215" t="s">
        <v>3214</v>
      </c>
      <c r="E1443" s="321">
        <v>2.5</v>
      </c>
      <c r="F1443" s="319">
        <v>13.89</v>
      </c>
      <c r="G1443" s="198" t="s">
        <v>8444</v>
      </c>
      <c r="H1443" s="201">
        <v>0</v>
      </c>
      <c r="I1443" s="200">
        <v>41656</v>
      </c>
      <c r="J1443" s="319">
        <f t="shared" si="23"/>
        <v>4.3064999999999998</v>
      </c>
      <c r="K1443" s="198" t="s">
        <v>731</v>
      </c>
      <c r="L1443" s="198"/>
      <c r="M1443" s="198" t="s">
        <v>2395</v>
      </c>
      <c r="N1443" s="198"/>
      <c r="O1443" s="198"/>
      <c r="P1443" s="198"/>
      <c r="Q1443" s="169"/>
      <c r="R1443" s="169"/>
      <c r="S1443" s="169"/>
      <c r="T1443" s="169"/>
      <c r="U1443" s="170"/>
      <c r="X1443" s="5" t="s">
        <v>15127</v>
      </c>
      <c r="Y1443" s="5" t="s">
        <v>16541</v>
      </c>
      <c r="Z1443" s="5" t="s">
        <v>16542</v>
      </c>
      <c r="AA1443" s="5" t="s">
        <v>16543</v>
      </c>
      <c r="AB1443" s="5" t="s">
        <v>16544</v>
      </c>
      <c r="AC1443" s="5" t="s">
        <v>16545</v>
      </c>
      <c r="AD1443" s="5" t="s">
        <v>16546</v>
      </c>
      <c r="AE1443" s="5" t="s">
        <v>16547</v>
      </c>
      <c r="AF1443" s="5" t="s">
        <v>16540</v>
      </c>
      <c r="AK1443" s="5" t="s">
        <v>16795</v>
      </c>
    </row>
    <row r="1444" spans="1:38" ht="20.100000000000001" customHeight="1">
      <c r="A1444" s="202" t="s">
        <v>3216</v>
      </c>
      <c r="B1444" s="183">
        <v>852669054296</v>
      </c>
      <c r="C1444" s="229" t="s">
        <v>3155</v>
      </c>
      <c r="D1444" s="215" t="s">
        <v>3214</v>
      </c>
      <c r="E1444" s="324">
        <v>1</v>
      </c>
      <c r="F1444" s="319">
        <v>13.89</v>
      </c>
      <c r="G1444" s="198" t="s">
        <v>8444</v>
      </c>
      <c r="H1444" s="199">
        <v>204</v>
      </c>
      <c r="I1444" s="200">
        <v>41656</v>
      </c>
      <c r="J1444" s="319">
        <f t="shared" si="23"/>
        <v>5.8064999999999998</v>
      </c>
      <c r="K1444" s="198">
        <v>8.8235294117647065</v>
      </c>
      <c r="L1444" s="198"/>
      <c r="M1444" s="198" t="s">
        <v>2395</v>
      </c>
      <c r="N1444" s="198"/>
      <c r="O1444" s="198"/>
      <c r="P1444" s="198"/>
      <c r="Q1444" s="169"/>
      <c r="R1444" s="169"/>
      <c r="S1444" s="169"/>
      <c r="T1444" s="169"/>
      <c r="U1444" s="170"/>
      <c r="X1444" s="5" t="s">
        <v>15127</v>
      </c>
      <c r="Y1444" s="5" t="s">
        <v>16541</v>
      </c>
      <c r="Z1444" s="5" t="s">
        <v>16542</v>
      </c>
      <c r="AA1444" s="5" t="s">
        <v>16543</v>
      </c>
      <c r="AB1444" s="5" t="s">
        <v>16544</v>
      </c>
      <c r="AC1444" s="5" t="s">
        <v>16545</v>
      </c>
      <c r="AD1444" s="5" t="s">
        <v>16546</v>
      </c>
      <c r="AE1444" s="5" t="s">
        <v>16547</v>
      </c>
      <c r="AF1444" s="5" t="s">
        <v>16540</v>
      </c>
      <c r="AK1444" s="5" t="s">
        <v>16796</v>
      </c>
      <c r="AL1444" s="5" t="s">
        <v>16797</v>
      </c>
    </row>
    <row r="1445" spans="1:38" ht="20.100000000000001" customHeight="1">
      <c r="A1445" s="201" t="s">
        <v>3218</v>
      </c>
      <c r="B1445" s="183">
        <v>852669054302</v>
      </c>
      <c r="C1445" s="229" t="s">
        <v>3156</v>
      </c>
      <c r="D1445" s="215" t="s">
        <v>3217</v>
      </c>
      <c r="E1445" s="321">
        <v>3.25</v>
      </c>
      <c r="F1445" s="319">
        <v>14.058823529411764</v>
      </c>
      <c r="G1445" s="198" t="s">
        <v>8444</v>
      </c>
      <c r="H1445" s="201">
        <v>0</v>
      </c>
      <c r="I1445" s="200">
        <v>41656</v>
      </c>
      <c r="J1445" s="319">
        <f t="shared" si="23"/>
        <v>3.6999999999999993</v>
      </c>
      <c r="K1445" s="198">
        <v>9.99</v>
      </c>
      <c r="L1445" s="198"/>
      <c r="M1445" s="198" t="s">
        <v>2395</v>
      </c>
      <c r="N1445" s="198"/>
      <c r="O1445" s="198"/>
      <c r="P1445" s="198"/>
      <c r="Q1445" s="169"/>
      <c r="R1445" s="169"/>
      <c r="S1445" s="169"/>
      <c r="T1445" s="169"/>
      <c r="U1445" s="170"/>
    </row>
    <row r="1446" spans="1:38" ht="20.100000000000001" customHeight="1">
      <c r="A1446" s="201" t="s">
        <v>3218</v>
      </c>
      <c r="B1446" s="183">
        <v>852669054302</v>
      </c>
      <c r="C1446" s="229" t="s">
        <v>3156</v>
      </c>
      <c r="D1446" s="215" t="s">
        <v>3217</v>
      </c>
      <c r="E1446" s="321">
        <v>3.25</v>
      </c>
      <c r="F1446" s="319">
        <v>14.058823529411764</v>
      </c>
      <c r="G1446" s="198" t="s">
        <v>8444</v>
      </c>
      <c r="H1446" s="201">
        <v>0</v>
      </c>
      <c r="I1446" s="200">
        <v>41656</v>
      </c>
      <c r="J1446" s="319">
        <f t="shared" si="23"/>
        <v>3.6999999999999993</v>
      </c>
      <c r="K1446" s="198">
        <v>9.99</v>
      </c>
      <c r="L1446" s="198"/>
      <c r="M1446" s="198" t="s">
        <v>2395</v>
      </c>
      <c r="N1446" s="198"/>
      <c r="O1446" s="198"/>
      <c r="P1446" s="198"/>
      <c r="Q1446" s="169"/>
      <c r="R1446" s="169"/>
      <c r="S1446" s="169"/>
      <c r="T1446" s="169"/>
      <c r="U1446" s="170"/>
    </row>
    <row r="1447" spans="1:38" ht="20.100000000000001" customHeight="1">
      <c r="A1447" s="201" t="s">
        <v>3219</v>
      </c>
      <c r="B1447" s="183">
        <v>852669054319</v>
      </c>
      <c r="C1447" s="229" t="s">
        <v>3157</v>
      </c>
      <c r="D1447" s="215" t="s">
        <v>3220</v>
      </c>
      <c r="E1447" s="321">
        <v>2.5</v>
      </c>
      <c r="F1447" s="319">
        <v>13.89</v>
      </c>
      <c r="G1447" s="198" t="s">
        <v>8444</v>
      </c>
      <c r="H1447" s="201">
        <v>0</v>
      </c>
      <c r="I1447" s="200">
        <v>41656</v>
      </c>
      <c r="J1447" s="319">
        <f t="shared" si="23"/>
        <v>4.3064999999999998</v>
      </c>
      <c r="K1447" s="198">
        <v>8.8235294117647065</v>
      </c>
      <c r="L1447" s="198"/>
      <c r="M1447" s="198" t="s">
        <v>2395</v>
      </c>
      <c r="N1447" s="198"/>
      <c r="O1447" s="198"/>
      <c r="P1447" s="198"/>
      <c r="Q1447" s="169"/>
      <c r="R1447" s="169"/>
      <c r="S1447" s="169"/>
      <c r="T1447" s="169"/>
      <c r="U1447" s="170"/>
    </row>
    <row r="1448" spans="1:38" ht="20.100000000000001" customHeight="1">
      <c r="A1448" s="201" t="s">
        <v>3219</v>
      </c>
      <c r="B1448" s="183">
        <v>852669054319</v>
      </c>
      <c r="C1448" s="229" t="s">
        <v>3157</v>
      </c>
      <c r="D1448" s="215" t="s">
        <v>3220</v>
      </c>
      <c r="E1448" s="321">
        <v>2.5</v>
      </c>
      <c r="F1448" s="319">
        <v>13.89</v>
      </c>
      <c r="G1448" s="198" t="s">
        <v>8444</v>
      </c>
      <c r="H1448" s="201">
        <v>0</v>
      </c>
      <c r="I1448" s="200">
        <v>41656</v>
      </c>
      <c r="J1448" s="319">
        <f t="shared" si="23"/>
        <v>4.3064999999999998</v>
      </c>
      <c r="K1448" s="198">
        <v>8.8235294117647065</v>
      </c>
      <c r="L1448" s="198"/>
      <c r="M1448" s="198" t="s">
        <v>2395</v>
      </c>
      <c r="N1448" s="198"/>
      <c r="O1448" s="198"/>
      <c r="P1448" s="198"/>
      <c r="Q1448" s="169"/>
      <c r="R1448" s="169"/>
      <c r="S1448" s="169"/>
      <c r="T1448" s="169"/>
      <c r="U1448" s="170"/>
      <c r="X1448" s="5" t="s">
        <v>15127</v>
      </c>
      <c r="Y1448" s="5" t="s">
        <v>16541</v>
      </c>
      <c r="Z1448" s="5" t="s">
        <v>16550</v>
      </c>
      <c r="AA1448" s="5" t="s">
        <v>16543</v>
      </c>
      <c r="AB1448" s="5" t="s">
        <v>16544</v>
      </c>
      <c r="AC1448" s="5" t="s">
        <v>16545</v>
      </c>
      <c r="AD1448" s="5" t="s">
        <v>16546</v>
      </c>
      <c r="AE1448" s="5" t="s">
        <v>16547</v>
      </c>
      <c r="AF1448" s="5" t="s">
        <v>16540</v>
      </c>
    </row>
    <row r="1449" spans="1:38" ht="20.100000000000001" customHeight="1">
      <c r="A1449" s="201">
        <v>50010</v>
      </c>
      <c r="B1449" s="183"/>
      <c r="C1449" s="229" t="s">
        <v>3158</v>
      </c>
      <c r="D1449" s="215" t="s">
        <v>3221</v>
      </c>
      <c r="E1449" s="198"/>
      <c r="F1449" s="319" t="s">
        <v>17578</v>
      </c>
      <c r="G1449" s="198" t="s">
        <v>8444</v>
      </c>
      <c r="H1449" s="198">
        <v>0</v>
      </c>
      <c r="I1449" s="200">
        <v>41656</v>
      </c>
      <c r="J1449" s="319" t="e">
        <f t="shared" si="23"/>
        <v>#VALUE!</v>
      </c>
      <c r="K1449" s="198"/>
      <c r="L1449" s="198" t="s">
        <v>731</v>
      </c>
      <c r="M1449" s="198" t="s">
        <v>2395</v>
      </c>
      <c r="N1449" s="198"/>
      <c r="O1449" s="198"/>
      <c r="P1449" s="198"/>
      <c r="Q1449" s="169"/>
      <c r="R1449" s="169"/>
      <c r="S1449" s="169"/>
      <c r="T1449" s="169"/>
      <c r="U1449" s="170"/>
    </row>
    <row r="1450" spans="1:38" ht="20.100000000000001" customHeight="1">
      <c r="A1450" s="201" t="s">
        <v>3222</v>
      </c>
      <c r="B1450" s="183">
        <v>852669054326</v>
      </c>
      <c r="C1450" s="229" t="s">
        <v>3159</v>
      </c>
      <c r="D1450" s="215" t="s">
        <v>3221</v>
      </c>
      <c r="E1450" s="321">
        <v>2.5</v>
      </c>
      <c r="F1450" s="319">
        <v>13.89</v>
      </c>
      <c r="G1450" s="198" t="s">
        <v>8444</v>
      </c>
      <c r="H1450" s="198">
        <v>569</v>
      </c>
      <c r="I1450" s="200">
        <v>41656</v>
      </c>
      <c r="J1450" s="319">
        <f t="shared" si="23"/>
        <v>4.3064999999999998</v>
      </c>
      <c r="K1450" s="198">
        <v>8.8235294117647065</v>
      </c>
      <c r="L1450" s="198" t="s">
        <v>731</v>
      </c>
      <c r="M1450" s="198" t="s">
        <v>731</v>
      </c>
      <c r="N1450" s="198"/>
      <c r="O1450" s="198"/>
      <c r="P1450" s="198"/>
      <c r="Q1450" s="169"/>
      <c r="R1450" s="169"/>
      <c r="S1450" s="169"/>
      <c r="T1450" s="169"/>
      <c r="U1450" s="170"/>
    </row>
    <row r="1451" spans="1:38" ht="20.100000000000001" customHeight="1">
      <c r="A1451" s="201" t="s">
        <v>3224</v>
      </c>
      <c r="B1451" s="183">
        <v>852669054333</v>
      </c>
      <c r="C1451" s="229" t="s">
        <v>3160</v>
      </c>
      <c r="D1451" s="215" t="s">
        <v>3223</v>
      </c>
      <c r="E1451" s="321">
        <v>1</v>
      </c>
      <c r="F1451" s="319">
        <v>13.99</v>
      </c>
      <c r="G1451" s="198" t="s">
        <v>8444</v>
      </c>
      <c r="H1451" s="201">
        <v>0</v>
      </c>
      <c r="I1451" s="200">
        <v>41656</v>
      </c>
      <c r="J1451" s="319">
        <f t="shared" si="23"/>
        <v>5.8915000000000006</v>
      </c>
      <c r="K1451" s="198"/>
      <c r="L1451" s="198"/>
      <c r="M1451" s="198" t="s">
        <v>2395</v>
      </c>
      <c r="N1451" s="198"/>
      <c r="O1451" s="198"/>
      <c r="P1451" s="198"/>
      <c r="Q1451" s="169"/>
      <c r="R1451" s="169"/>
      <c r="S1451" s="169"/>
      <c r="T1451" s="169"/>
      <c r="U1451" s="170"/>
    </row>
    <row r="1452" spans="1:38" ht="20.100000000000001" customHeight="1">
      <c r="A1452" s="201" t="s">
        <v>3224</v>
      </c>
      <c r="B1452" s="183">
        <v>852669054333</v>
      </c>
      <c r="C1452" s="229" t="s">
        <v>3160</v>
      </c>
      <c r="D1452" s="215" t="s">
        <v>3223</v>
      </c>
      <c r="E1452" s="321">
        <v>1</v>
      </c>
      <c r="F1452" s="319">
        <v>13.99</v>
      </c>
      <c r="G1452" s="198" t="s">
        <v>8444</v>
      </c>
      <c r="H1452" s="201">
        <v>0</v>
      </c>
      <c r="I1452" s="200">
        <v>41656</v>
      </c>
      <c r="J1452" s="319">
        <f t="shared" si="23"/>
        <v>5.8915000000000006</v>
      </c>
      <c r="K1452" s="198"/>
      <c r="L1452" s="198"/>
      <c r="M1452" s="198" t="s">
        <v>2395</v>
      </c>
      <c r="N1452" s="198"/>
      <c r="O1452" s="198"/>
      <c r="P1452" s="198"/>
      <c r="Q1452" s="169"/>
      <c r="R1452" s="169"/>
      <c r="S1452" s="169"/>
      <c r="T1452" s="169"/>
      <c r="U1452" s="170"/>
    </row>
    <row r="1453" spans="1:38" ht="20.100000000000001" customHeight="1">
      <c r="A1453" s="201">
        <v>50013</v>
      </c>
      <c r="B1453" s="183"/>
      <c r="C1453" s="179" t="s">
        <v>3161</v>
      </c>
      <c r="D1453" s="215" t="s">
        <v>3225</v>
      </c>
      <c r="E1453" s="198"/>
      <c r="F1453" s="319" t="s">
        <v>17578</v>
      </c>
      <c r="G1453" s="198" t="s">
        <v>8444</v>
      </c>
      <c r="H1453" s="201">
        <v>0</v>
      </c>
      <c r="I1453" s="200">
        <v>41656</v>
      </c>
      <c r="J1453" s="319" t="e">
        <f t="shared" si="23"/>
        <v>#VALUE!</v>
      </c>
      <c r="K1453" s="198"/>
      <c r="L1453" s="198"/>
      <c r="M1453" s="198" t="s">
        <v>2395</v>
      </c>
      <c r="N1453" s="198"/>
      <c r="O1453" s="198"/>
      <c r="P1453" s="198"/>
      <c r="Q1453" s="169"/>
      <c r="R1453" s="169"/>
      <c r="S1453" s="169"/>
      <c r="T1453" s="169"/>
      <c r="U1453" s="170"/>
    </row>
    <row r="1454" spans="1:38" ht="20.100000000000001" customHeight="1">
      <c r="A1454" s="201" t="s">
        <v>3226</v>
      </c>
      <c r="B1454" s="183">
        <v>852669054357</v>
      </c>
      <c r="C1454" s="229" t="s">
        <v>3162</v>
      </c>
      <c r="D1454" s="215" t="s">
        <v>3225</v>
      </c>
      <c r="E1454" s="321">
        <v>2</v>
      </c>
      <c r="F1454" s="319">
        <v>11.89</v>
      </c>
      <c r="G1454" s="198" t="s">
        <v>8444</v>
      </c>
      <c r="H1454" s="201">
        <v>0</v>
      </c>
      <c r="I1454" s="200">
        <v>41656</v>
      </c>
      <c r="J1454" s="319">
        <f t="shared" si="23"/>
        <v>3.1065000000000005</v>
      </c>
      <c r="K1454" s="198">
        <v>8.2352941176470598</v>
      </c>
      <c r="L1454" s="198"/>
      <c r="M1454" s="198" t="s">
        <v>2395</v>
      </c>
      <c r="N1454" s="198"/>
      <c r="O1454" s="198"/>
      <c r="P1454" s="198"/>
      <c r="Q1454" s="169"/>
      <c r="R1454" s="169"/>
      <c r="S1454" s="169"/>
      <c r="T1454" s="169"/>
      <c r="U1454" s="170"/>
    </row>
    <row r="1455" spans="1:38" ht="20.100000000000001" customHeight="1">
      <c r="A1455" s="201">
        <v>50014</v>
      </c>
      <c r="B1455" s="183"/>
      <c r="C1455" s="228" t="s">
        <v>3163</v>
      </c>
      <c r="D1455" s="215" t="s">
        <v>3227</v>
      </c>
      <c r="E1455" s="198"/>
      <c r="F1455" s="319" t="s">
        <v>17578</v>
      </c>
      <c r="G1455" s="198" t="s">
        <v>8444</v>
      </c>
      <c r="H1455" s="201">
        <v>0</v>
      </c>
      <c r="I1455" s="200">
        <v>41656</v>
      </c>
      <c r="J1455" s="319" t="e">
        <f t="shared" si="23"/>
        <v>#VALUE!</v>
      </c>
      <c r="K1455" s="198"/>
      <c r="L1455" s="198"/>
      <c r="M1455" s="198" t="s">
        <v>2395</v>
      </c>
      <c r="N1455" s="198"/>
      <c r="O1455" s="198"/>
      <c r="P1455" s="198"/>
      <c r="Q1455" s="169"/>
      <c r="R1455" s="169"/>
      <c r="S1455" s="169"/>
      <c r="T1455" s="169"/>
      <c r="U1455" s="170"/>
    </row>
    <row r="1456" spans="1:38" ht="20.100000000000001" customHeight="1">
      <c r="A1456" s="201" t="s">
        <v>3228</v>
      </c>
      <c r="B1456" s="183">
        <v>852669054371</v>
      </c>
      <c r="C1456" s="228" t="s">
        <v>3164</v>
      </c>
      <c r="D1456" s="215" t="s">
        <v>3227</v>
      </c>
      <c r="E1456" s="324">
        <v>1</v>
      </c>
      <c r="F1456" s="319">
        <v>13.99</v>
      </c>
      <c r="G1456" s="198" t="s">
        <v>8444</v>
      </c>
      <c r="H1456" s="199">
        <v>146</v>
      </c>
      <c r="I1456" s="200">
        <v>41656</v>
      </c>
      <c r="J1456" s="319">
        <f t="shared" si="23"/>
        <v>5.8915000000000006</v>
      </c>
      <c r="K1456" s="198"/>
      <c r="L1456" s="198"/>
      <c r="M1456" s="198" t="s">
        <v>2395</v>
      </c>
      <c r="N1456" s="198"/>
      <c r="O1456" s="198"/>
      <c r="P1456" s="198"/>
      <c r="Q1456" s="169"/>
      <c r="R1456" s="169"/>
      <c r="S1456" s="169"/>
      <c r="T1456" s="169"/>
      <c r="U1456" s="170"/>
      <c r="X1456" s="5" t="s">
        <v>15127</v>
      </c>
      <c r="Y1456" s="5" t="s">
        <v>16541</v>
      </c>
      <c r="Z1456" s="5" t="s">
        <v>16551</v>
      </c>
      <c r="AA1456" s="5" t="s">
        <v>16543</v>
      </c>
      <c r="AB1456" s="5" t="s">
        <v>16544</v>
      </c>
      <c r="AC1456" s="5" t="s">
        <v>16545</v>
      </c>
      <c r="AD1456" s="5" t="s">
        <v>16546</v>
      </c>
      <c r="AE1456" s="5" t="s">
        <v>16547</v>
      </c>
      <c r="AF1456" s="5" t="s">
        <v>16540</v>
      </c>
    </row>
    <row r="1457" spans="1:32" ht="20.100000000000001" customHeight="1">
      <c r="A1457" s="201" t="s">
        <v>3230</v>
      </c>
      <c r="B1457" s="183">
        <v>852669054388</v>
      </c>
      <c r="C1457" s="228" t="s">
        <v>3165</v>
      </c>
      <c r="D1457" s="215" t="s">
        <v>3229</v>
      </c>
      <c r="E1457" s="321">
        <v>3</v>
      </c>
      <c r="F1457" s="319">
        <v>13.89</v>
      </c>
      <c r="G1457" s="198" t="s">
        <v>8444</v>
      </c>
      <c r="H1457" s="201">
        <v>0</v>
      </c>
      <c r="I1457" s="200">
        <v>41656</v>
      </c>
      <c r="J1457" s="319">
        <f t="shared" si="23"/>
        <v>3.8064999999999998</v>
      </c>
      <c r="K1457" s="198">
        <v>9.4117647058823533</v>
      </c>
      <c r="L1457" s="198"/>
      <c r="M1457" s="198" t="s">
        <v>2395</v>
      </c>
      <c r="N1457" s="198"/>
      <c r="O1457" s="198"/>
      <c r="P1457" s="198"/>
      <c r="Q1457" s="169"/>
      <c r="R1457" s="169"/>
      <c r="S1457" s="169"/>
      <c r="T1457" s="169"/>
      <c r="U1457" s="170"/>
    </row>
    <row r="1458" spans="1:32" ht="20.100000000000001" customHeight="1">
      <c r="A1458" s="201" t="s">
        <v>3230</v>
      </c>
      <c r="B1458" s="183">
        <v>852669054388</v>
      </c>
      <c r="C1458" s="228" t="s">
        <v>3165</v>
      </c>
      <c r="D1458" s="215" t="s">
        <v>3229</v>
      </c>
      <c r="E1458" s="321">
        <v>3</v>
      </c>
      <c r="F1458" s="319">
        <v>13.89</v>
      </c>
      <c r="G1458" s="198" t="s">
        <v>8444</v>
      </c>
      <c r="H1458" s="201">
        <v>0</v>
      </c>
      <c r="I1458" s="200">
        <v>41656</v>
      </c>
      <c r="J1458" s="319">
        <f t="shared" si="23"/>
        <v>3.8064999999999998</v>
      </c>
      <c r="K1458" s="198">
        <v>9.4117647058823533</v>
      </c>
      <c r="L1458" s="198"/>
      <c r="M1458" s="198" t="s">
        <v>2395</v>
      </c>
      <c r="N1458" s="198"/>
      <c r="O1458" s="198"/>
      <c r="P1458" s="198"/>
      <c r="Q1458" s="169"/>
      <c r="R1458" s="169"/>
      <c r="S1458" s="169"/>
      <c r="T1458" s="169"/>
      <c r="U1458" s="170"/>
    </row>
    <row r="1459" spans="1:32" ht="20.100000000000001" customHeight="1">
      <c r="A1459" s="201" t="s">
        <v>3232</v>
      </c>
      <c r="B1459" s="183">
        <v>852669054395</v>
      </c>
      <c r="C1459" s="228" t="s">
        <v>3166</v>
      </c>
      <c r="D1459" s="215" t="s">
        <v>3231</v>
      </c>
      <c r="E1459" s="321">
        <v>2.5</v>
      </c>
      <c r="F1459" s="319">
        <v>13.89</v>
      </c>
      <c r="G1459" s="198" t="s">
        <v>8444</v>
      </c>
      <c r="H1459" s="201">
        <v>0</v>
      </c>
      <c r="I1459" s="200">
        <v>41656</v>
      </c>
      <c r="J1459" s="319">
        <f t="shared" si="23"/>
        <v>4.3064999999999998</v>
      </c>
      <c r="K1459" s="198">
        <v>8.8235294117647065</v>
      </c>
      <c r="L1459" s="198"/>
      <c r="M1459" s="198" t="s">
        <v>2395</v>
      </c>
      <c r="N1459" s="198"/>
      <c r="O1459" s="198"/>
      <c r="P1459" s="198"/>
      <c r="Q1459" s="169"/>
      <c r="R1459" s="169"/>
      <c r="S1459" s="169"/>
      <c r="T1459" s="169"/>
      <c r="U1459" s="170"/>
    </row>
    <row r="1460" spans="1:32" ht="20.100000000000001" customHeight="1">
      <c r="A1460" s="201" t="s">
        <v>3232</v>
      </c>
      <c r="B1460" s="183">
        <v>852669054395</v>
      </c>
      <c r="C1460" s="179" t="s">
        <v>3166</v>
      </c>
      <c r="D1460" s="215" t="s">
        <v>3231</v>
      </c>
      <c r="E1460" s="321">
        <v>2.5</v>
      </c>
      <c r="F1460" s="319">
        <v>13.89</v>
      </c>
      <c r="G1460" s="198" t="s">
        <v>8444</v>
      </c>
      <c r="H1460" s="201">
        <v>0</v>
      </c>
      <c r="I1460" s="200">
        <v>41656</v>
      </c>
      <c r="J1460" s="319">
        <f t="shared" si="23"/>
        <v>4.3064999999999998</v>
      </c>
      <c r="K1460" s="198">
        <v>8.8235294117647065</v>
      </c>
      <c r="L1460" s="198"/>
      <c r="M1460" s="198" t="s">
        <v>2395</v>
      </c>
      <c r="N1460" s="198"/>
      <c r="O1460" s="198"/>
      <c r="P1460" s="198"/>
      <c r="Q1460" s="169"/>
      <c r="R1460" s="169"/>
      <c r="S1460" s="169"/>
      <c r="T1460" s="169"/>
      <c r="U1460" s="170"/>
    </row>
    <row r="1461" spans="1:32" ht="20.100000000000001" customHeight="1">
      <c r="A1461" s="201" t="s">
        <v>3233</v>
      </c>
      <c r="B1461" s="183">
        <v>852669054401</v>
      </c>
      <c r="C1461" s="179" t="s">
        <v>3167</v>
      </c>
      <c r="D1461" s="215" t="s">
        <v>3234</v>
      </c>
      <c r="E1461" s="321">
        <v>3</v>
      </c>
      <c r="F1461" s="319">
        <v>13.89</v>
      </c>
      <c r="G1461" s="198" t="s">
        <v>8444</v>
      </c>
      <c r="H1461" s="198">
        <v>5</v>
      </c>
      <c r="I1461" s="200">
        <v>41656</v>
      </c>
      <c r="J1461" s="319">
        <f t="shared" si="23"/>
        <v>3.8064999999999998</v>
      </c>
      <c r="K1461" s="198">
        <v>9.4117647058823533</v>
      </c>
      <c r="L1461" s="198" t="s">
        <v>731</v>
      </c>
      <c r="M1461" s="198" t="s">
        <v>2395</v>
      </c>
      <c r="N1461" s="198"/>
      <c r="O1461" s="198"/>
      <c r="P1461" s="198"/>
      <c r="Q1461" s="169"/>
      <c r="R1461" s="169"/>
      <c r="S1461" s="169"/>
      <c r="T1461" s="169"/>
      <c r="U1461" s="170"/>
    </row>
    <row r="1462" spans="1:32" ht="20.100000000000001" customHeight="1">
      <c r="A1462" s="201" t="s">
        <v>3233</v>
      </c>
      <c r="B1462" s="183">
        <v>852669054401</v>
      </c>
      <c r="C1462" s="179" t="s">
        <v>3167</v>
      </c>
      <c r="D1462" s="215" t="s">
        <v>3234</v>
      </c>
      <c r="E1462" s="321">
        <v>3</v>
      </c>
      <c r="F1462" s="319">
        <v>13.89</v>
      </c>
      <c r="G1462" s="198" t="s">
        <v>8444</v>
      </c>
      <c r="H1462" s="198">
        <v>5</v>
      </c>
      <c r="I1462" s="200">
        <v>41656</v>
      </c>
      <c r="J1462" s="319">
        <f t="shared" si="23"/>
        <v>3.8064999999999998</v>
      </c>
      <c r="K1462" s="198">
        <v>9.4117647058823533</v>
      </c>
      <c r="L1462" s="198" t="s">
        <v>731</v>
      </c>
      <c r="M1462" s="198" t="s">
        <v>2395</v>
      </c>
      <c r="N1462" s="198"/>
      <c r="O1462" s="198"/>
      <c r="P1462" s="198"/>
      <c r="Q1462" s="169"/>
      <c r="R1462" s="169"/>
      <c r="S1462" s="169"/>
      <c r="T1462" s="169"/>
      <c r="U1462" s="170"/>
    </row>
    <row r="1463" spans="1:32" ht="20.100000000000001" customHeight="1">
      <c r="A1463" s="201" t="s">
        <v>3236</v>
      </c>
      <c r="B1463" s="183">
        <v>852669054418</v>
      </c>
      <c r="C1463" s="179" t="s">
        <v>3168</v>
      </c>
      <c r="D1463" s="215" t="s">
        <v>3235</v>
      </c>
      <c r="E1463" s="321">
        <v>1</v>
      </c>
      <c r="F1463" s="319">
        <v>13.89</v>
      </c>
      <c r="G1463" s="198" t="s">
        <v>8444</v>
      </c>
      <c r="H1463" s="201">
        <v>0</v>
      </c>
      <c r="I1463" s="200">
        <v>41656</v>
      </c>
      <c r="J1463" s="319">
        <f t="shared" si="23"/>
        <v>5.8064999999999998</v>
      </c>
      <c r="K1463" s="198">
        <v>8.8235294117647065</v>
      </c>
      <c r="L1463" s="198"/>
      <c r="M1463" s="198" t="s">
        <v>2395</v>
      </c>
      <c r="N1463" s="198"/>
      <c r="O1463" s="198"/>
      <c r="P1463" s="198"/>
      <c r="Q1463" s="169"/>
      <c r="R1463" s="169"/>
      <c r="S1463" s="169"/>
      <c r="T1463" s="169"/>
      <c r="U1463" s="170"/>
    </row>
    <row r="1464" spans="1:32" ht="20.100000000000001" customHeight="1">
      <c r="A1464" s="201" t="s">
        <v>3236</v>
      </c>
      <c r="B1464" s="183">
        <v>852669054418</v>
      </c>
      <c r="C1464" s="179" t="s">
        <v>3168</v>
      </c>
      <c r="D1464" s="215" t="s">
        <v>3235</v>
      </c>
      <c r="E1464" s="321">
        <v>1</v>
      </c>
      <c r="F1464" s="319">
        <v>13.89</v>
      </c>
      <c r="G1464" s="198" t="s">
        <v>8444</v>
      </c>
      <c r="H1464" s="201">
        <v>0</v>
      </c>
      <c r="I1464" s="200">
        <v>41656</v>
      </c>
      <c r="J1464" s="319">
        <f t="shared" si="23"/>
        <v>5.8064999999999998</v>
      </c>
      <c r="K1464" s="198">
        <v>8.8235294117647065</v>
      </c>
      <c r="L1464" s="198"/>
      <c r="M1464" s="198" t="s">
        <v>2395</v>
      </c>
      <c r="N1464" s="198"/>
      <c r="O1464" s="198"/>
      <c r="P1464" s="198"/>
      <c r="Q1464" s="169"/>
      <c r="R1464" s="169"/>
      <c r="S1464" s="169"/>
      <c r="T1464" s="169"/>
      <c r="U1464" s="170"/>
      <c r="X1464" s="5" t="s">
        <v>15127</v>
      </c>
      <c r="Y1464" s="5" t="s">
        <v>16541</v>
      </c>
      <c r="Z1464" s="5" t="s">
        <v>16552</v>
      </c>
      <c r="AA1464" s="5" t="s">
        <v>16543</v>
      </c>
      <c r="AB1464" s="5" t="s">
        <v>16544</v>
      </c>
      <c r="AC1464" s="5" t="s">
        <v>16545</v>
      </c>
      <c r="AD1464" s="5" t="s">
        <v>16546</v>
      </c>
      <c r="AE1464" s="5" t="s">
        <v>16547</v>
      </c>
      <c r="AF1464" s="5" t="s">
        <v>16540</v>
      </c>
    </row>
    <row r="1465" spans="1:32" ht="20.100000000000001" customHeight="1">
      <c r="A1465" s="201">
        <v>50019</v>
      </c>
      <c r="B1465" s="183"/>
      <c r="C1465" s="229" t="s">
        <v>3169</v>
      </c>
      <c r="D1465" s="215" t="s">
        <v>3211</v>
      </c>
      <c r="E1465" s="198"/>
      <c r="F1465" s="319" t="s">
        <v>17578</v>
      </c>
      <c r="G1465" s="198" t="s">
        <v>8444</v>
      </c>
      <c r="H1465" s="201">
        <v>0</v>
      </c>
      <c r="I1465" s="200">
        <v>41656</v>
      </c>
      <c r="J1465" s="319" t="e">
        <f t="shared" si="23"/>
        <v>#VALUE!</v>
      </c>
      <c r="K1465" s="198"/>
      <c r="L1465" s="198"/>
      <c r="M1465" s="198" t="s">
        <v>2395</v>
      </c>
      <c r="N1465" s="198"/>
      <c r="O1465" s="198"/>
      <c r="P1465" s="198"/>
      <c r="Q1465" s="169"/>
      <c r="R1465" s="169"/>
      <c r="S1465" s="169"/>
      <c r="T1465" s="169"/>
      <c r="U1465" s="170"/>
    </row>
    <row r="1466" spans="1:32" ht="20.100000000000001" customHeight="1">
      <c r="A1466" s="201" t="s">
        <v>3237</v>
      </c>
      <c r="B1466" s="183">
        <v>852669054425</v>
      </c>
      <c r="C1466" s="229" t="s">
        <v>3170</v>
      </c>
      <c r="D1466" s="215" t="s">
        <v>3211</v>
      </c>
      <c r="E1466" s="321">
        <v>2.5</v>
      </c>
      <c r="F1466" s="319">
        <v>13.89</v>
      </c>
      <c r="G1466" s="198" t="s">
        <v>8444</v>
      </c>
      <c r="H1466" s="201">
        <v>0</v>
      </c>
      <c r="I1466" s="200">
        <v>41656</v>
      </c>
      <c r="J1466" s="319">
        <f t="shared" si="23"/>
        <v>4.3064999999999998</v>
      </c>
      <c r="K1466" s="198">
        <v>8.8235294117647065</v>
      </c>
      <c r="L1466" s="198"/>
      <c r="M1466" s="198" t="s">
        <v>2395</v>
      </c>
      <c r="N1466" s="198"/>
      <c r="O1466" s="198"/>
      <c r="P1466" s="198"/>
      <c r="Q1466" s="169"/>
      <c r="R1466" s="169"/>
      <c r="S1466" s="169"/>
      <c r="T1466" s="169"/>
      <c r="U1466" s="170"/>
    </row>
    <row r="1467" spans="1:32" ht="20.100000000000001" customHeight="1">
      <c r="A1467" s="201">
        <v>50020</v>
      </c>
      <c r="B1467" s="183"/>
      <c r="C1467" s="229" t="s">
        <v>3171</v>
      </c>
      <c r="D1467" s="215" t="s">
        <v>3238</v>
      </c>
      <c r="E1467" s="198"/>
      <c r="F1467" s="319" t="s">
        <v>17578</v>
      </c>
      <c r="G1467" s="198" t="s">
        <v>8444</v>
      </c>
      <c r="H1467" s="201">
        <v>0</v>
      </c>
      <c r="I1467" s="200">
        <v>41656</v>
      </c>
      <c r="J1467" s="319" t="e">
        <f t="shared" si="23"/>
        <v>#VALUE!</v>
      </c>
      <c r="K1467" s="198"/>
      <c r="L1467" s="198"/>
      <c r="M1467" s="198" t="s">
        <v>2395</v>
      </c>
      <c r="N1467" s="198"/>
      <c r="O1467" s="198"/>
      <c r="P1467" s="198"/>
      <c r="Q1467" s="169"/>
      <c r="R1467" s="169"/>
      <c r="S1467" s="169"/>
      <c r="T1467" s="169"/>
      <c r="U1467" s="170"/>
    </row>
    <row r="1468" spans="1:32" ht="20.100000000000001" customHeight="1">
      <c r="A1468" s="201" t="s">
        <v>3239</v>
      </c>
      <c r="B1468" s="183">
        <v>852669054432</v>
      </c>
      <c r="C1468" s="229" t="s">
        <v>3172</v>
      </c>
      <c r="D1468" s="215" t="s">
        <v>3238</v>
      </c>
      <c r="E1468" s="324">
        <v>1</v>
      </c>
      <c r="F1468" s="319">
        <v>9.89</v>
      </c>
      <c r="G1468" s="198" t="s">
        <v>8444</v>
      </c>
      <c r="H1468" s="199">
        <v>32</v>
      </c>
      <c r="I1468" s="200">
        <v>41656</v>
      </c>
      <c r="J1468" s="319">
        <f t="shared" si="23"/>
        <v>2.4064999999999994</v>
      </c>
      <c r="K1468" s="198">
        <v>7.0588235294117645</v>
      </c>
      <c r="L1468" s="198"/>
      <c r="M1468" s="198" t="s">
        <v>2395</v>
      </c>
      <c r="N1468" s="198"/>
      <c r="O1468" s="198"/>
      <c r="P1468" s="198"/>
      <c r="Q1468" s="169"/>
      <c r="R1468" s="169"/>
      <c r="S1468" s="169"/>
      <c r="T1468" s="169"/>
      <c r="U1468" s="170"/>
      <c r="X1468" s="5" t="s">
        <v>15127</v>
      </c>
      <c r="Y1468" s="5" t="s">
        <v>16541</v>
      </c>
      <c r="Z1468" s="5" t="s">
        <v>16552</v>
      </c>
      <c r="AA1468" s="5" t="s">
        <v>16543</v>
      </c>
      <c r="AB1468" s="5" t="s">
        <v>16544</v>
      </c>
      <c r="AC1468" s="5" t="s">
        <v>16545</v>
      </c>
      <c r="AD1468" s="5" t="s">
        <v>16546</v>
      </c>
      <c r="AE1468" s="5" t="s">
        <v>16547</v>
      </c>
      <c r="AF1468" s="5" t="s">
        <v>16540</v>
      </c>
    </row>
    <row r="1469" spans="1:32" ht="20.100000000000001" customHeight="1">
      <c r="A1469" s="201" t="s">
        <v>3241</v>
      </c>
      <c r="B1469" s="183">
        <v>852669054463</v>
      </c>
      <c r="C1469" s="229" t="s">
        <v>3173</v>
      </c>
      <c r="D1469" s="215" t="s">
        <v>3240</v>
      </c>
      <c r="E1469" s="321">
        <v>1</v>
      </c>
      <c r="F1469" s="319">
        <v>13.99</v>
      </c>
      <c r="G1469" s="198" t="s">
        <v>8444</v>
      </c>
      <c r="H1469" s="201">
        <v>0</v>
      </c>
      <c r="I1469" s="200">
        <v>41656</v>
      </c>
      <c r="J1469" s="319">
        <f t="shared" si="23"/>
        <v>5.8915000000000006</v>
      </c>
      <c r="K1469" s="198"/>
      <c r="L1469" s="198"/>
      <c r="M1469" s="198" t="s">
        <v>2395</v>
      </c>
      <c r="N1469" s="198"/>
      <c r="O1469" s="198"/>
      <c r="P1469" s="198"/>
      <c r="Q1469" s="169"/>
      <c r="R1469" s="169"/>
      <c r="S1469" s="169"/>
      <c r="T1469" s="169"/>
      <c r="U1469" s="170"/>
    </row>
    <row r="1470" spans="1:32" ht="20.100000000000001" customHeight="1">
      <c r="A1470" s="201" t="s">
        <v>3241</v>
      </c>
      <c r="B1470" s="183">
        <v>852669054463</v>
      </c>
      <c r="C1470" s="229" t="s">
        <v>3173</v>
      </c>
      <c r="D1470" s="215" t="s">
        <v>3240</v>
      </c>
      <c r="E1470" s="321">
        <v>1</v>
      </c>
      <c r="F1470" s="319">
        <v>13.99</v>
      </c>
      <c r="G1470" s="198" t="s">
        <v>8444</v>
      </c>
      <c r="H1470" s="201">
        <v>0</v>
      </c>
      <c r="I1470" s="200">
        <v>41656</v>
      </c>
      <c r="J1470" s="319">
        <f t="shared" si="23"/>
        <v>5.8915000000000006</v>
      </c>
      <c r="K1470" s="198"/>
      <c r="L1470" s="198"/>
      <c r="M1470" s="198" t="s">
        <v>2395</v>
      </c>
      <c r="N1470" s="198"/>
      <c r="O1470" s="198"/>
      <c r="P1470" s="198"/>
      <c r="Q1470" s="169"/>
      <c r="R1470" s="169"/>
      <c r="S1470" s="169"/>
      <c r="T1470" s="169"/>
      <c r="U1470" s="170"/>
      <c r="X1470" s="5" t="s">
        <v>15127</v>
      </c>
      <c r="Y1470" s="5" t="s">
        <v>16541</v>
      </c>
      <c r="Z1470" s="5" t="s">
        <v>16553</v>
      </c>
      <c r="AA1470" s="5" t="s">
        <v>16543</v>
      </c>
      <c r="AB1470" s="5" t="s">
        <v>16544</v>
      </c>
      <c r="AC1470" s="5" t="s">
        <v>16545</v>
      </c>
      <c r="AD1470" s="5" t="s">
        <v>16546</v>
      </c>
      <c r="AE1470" s="5" t="s">
        <v>16547</v>
      </c>
      <c r="AF1470" s="5" t="s">
        <v>16540</v>
      </c>
    </row>
    <row r="1471" spans="1:32" ht="20.100000000000001" customHeight="1">
      <c r="A1471" s="201" t="s">
        <v>3243</v>
      </c>
      <c r="B1471" s="183">
        <v>852669054470</v>
      </c>
      <c r="C1471" s="229" t="s">
        <v>3174</v>
      </c>
      <c r="D1471" s="215" t="s">
        <v>3242</v>
      </c>
      <c r="E1471" s="321">
        <v>5</v>
      </c>
      <c r="F1471" s="319">
        <v>16.990000000000002</v>
      </c>
      <c r="G1471" s="198" t="s">
        <v>8444</v>
      </c>
      <c r="H1471" s="201">
        <v>0</v>
      </c>
      <c r="I1471" s="200">
        <v>41656</v>
      </c>
      <c r="J1471" s="319">
        <f t="shared" si="23"/>
        <v>4.4415000000000013</v>
      </c>
      <c r="K1471" s="198"/>
      <c r="L1471" s="198"/>
      <c r="M1471" s="198" t="s">
        <v>2395</v>
      </c>
      <c r="N1471" s="198"/>
      <c r="O1471" s="198"/>
      <c r="P1471" s="198"/>
      <c r="Q1471" s="169"/>
      <c r="R1471" s="169"/>
      <c r="S1471" s="169"/>
      <c r="T1471" s="169"/>
      <c r="U1471" s="170"/>
    </row>
    <row r="1472" spans="1:32" ht="20.100000000000001" customHeight="1">
      <c r="A1472" s="201" t="s">
        <v>3243</v>
      </c>
      <c r="B1472" s="183">
        <v>852669054470</v>
      </c>
      <c r="C1472" s="229" t="s">
        <v>3174</v>
      </c>
      <c r="D1472" s="215" t="s">
        <v>3242</v>
      </c>
      <c r="E1472" s="321">
        <v>5</v>
      </c>
      <c r="F1472" s="319">
        <v>16.990000000000002</v>
      </c>
      <c r="G1472" s="198" t="s">
        <v>8444</v>
      </c>
      <c r="H1472" s="201">
        <v>0</v>
      </c>
      <c r="I1472" s="200">
        <v>41656</v>
      </c>
      <c r="J1472" s="319">
        <f t="shared" si="23"/>
        <v>4.4415000000000013</v>
      </c>
      <c r="K1472" s="198"/>
      <c r="L1472" s="198"/>
      <c r="M1472" s="198" t="s">
        <v>2395</v>
      </c>
      <c r="N1472" s="198"/>
      <c r="O1472" s="198"/>
      <c r="P1472" s="198"/>
      <c r="Q1472" s="169"/>
      <c r="R1472" s="169"/>
      <c r="S1472" s="169"/>
      <c r="T1472" s="169"/>
      <c r="U1472" s="170"/>
    </row>
    <row r="1473" spans="1:32" ht="20.100000000000001" customHeight="1">
      <c r="A1473" s="201">
        <v>50025</v>
      </c>
      <c r="B1473" s="183"/>
      <c r="C1473" s="229" t="s">
        <v>3175</v>
      </c>
      <c r="D1473" s="215" t="s">
        <v>3244</v>
      </c>
      <c r="E1473" s="198"/>
      <c r="F1473" s="319" t="s">
        <v>17578</v>
      </c>
      <c r="G1473" s="198" t="s">
        <v>8444</v>
      </c>
      <c r="H1473" s="201">
        <v>0</v>
      </c>
      <c r="I1473" s="200">
        <v>41656</v>
      </c>
      <c r="J1473" s="319" t="e">
        <f t="shared" si="23"/>
        <v>#VALUE!</v>
      </c>
      <c r="K1473" s="198"/>
      <c r="L1473" s="198"/>
      <c r="M1473" s="198" t="s">
        <v>2395</v>
      </c>
      <c r="N1473" s="198"/>
      <c r="O1473" s="198"/>
      <c r="P1473" s="198"/>
      <c r="Q1473" s="169"/>
      <c r="R1473" s="169"/>
      <c r="S1473" s="169"/>
      <c r="T1473" s="169"/>
      <c r="U1473" s="170"/>
    </row>
    <row r="1474" spans="1:32" ht="20.100000000000001" customHeight="1">
      <c r="A1474" s="201" t="s">
        <v>3245</v>
      </c>
      <c r="B1474" s="183">
        <v>852669054487</v>
      </c>
      <c r="C1474" s="229" t="s">
        <v>3176</v>
      </c>
      <c r="D1474" s="215" t="s">
        <v>3244</v>
      </c>
      <c r="E1474" s="321">
        <v>1</v>
      </c>
      <c r="F1474" s="319">
        <v>14.5</v>
      </c>
      <c r="G1474" s="198" t="s">
        <v>8444</v>
      </c>
      <c r="H1474" s="201">
        <v>0</v>
      </c>
      <c r="I1474" s="200">
        <v>41656</v>
      </c>
      <c r="J1474" s="319">
        <f t="shared" si="23"/>
        <v>6.3249999999999993</v>
      </c>
      <c r="K1474" s="198"/>
      <c r="L1474" s="198"/>
      <c r="M1474" s="198" t="s">
        <v>2395</v>
      </c>
      <c r="N1474" s="198"/>
      <c r="O1474" s="198"/>
      <c r="P1474" s="198"/>
      <c r="Q1474" s="169"/>
      <c r="R1474" s="169"/>
      <c r="S1474" s="169"/>
      <c r="T1474" s="169"/>
      <c r="U1474" s="170"/>
    </row>
    <row r="1475" spans="1:32" ht="20.100000000000001" customHeight="1">
      <c r="A1475" s="201">
        <v>50026</v>
      </c>
      <c r="B1475" s="183"/>
      <c r="C1475" s="179" t="s">
        <v>3177</v>
      </c>
      <c r="D1475" s="215" t="s">
        <v>3246</v>
      </c>
      <c r="E1475" s="198"/>
      <c r="F1475" s="319" t="s">
        <v>17578</v>
      </c>
      <c r="G1475" s="198" t="s">
        <v>8444</v>
      </c>
      <c r="H1475" s="201">
        <v>0</v>
      </c>
      <c r="I1475" s="200">
        <v>41656</v>
      </c>
      <c r="J1475" s="319" t="e">
        <f t="shared" si="23"/>
        <v>#VALUE!</v>
      </c>
      <c r="K1475" s="198"/>
      <c r="L1475" s="198"/>
      <c r="M1475" s="198" t="s">
        <v>2395</v>
      </c>
      <c r="N1475" s="198"/>
      <c r="O1475" s="198"/>
      <c r="P1475" s="198"/>
      <c r="Q1475" s="169"/>
      <c r="R1475" s="169"/>
      <c r="S1475" s="169"/>
      <c r="T1475" s="169"/>
      <c r="U1475" s="170"/>
    </row>
    <row r="1476" spans="1:32" ht="20.100000000000001" customHeight="1">
      <c r="A1476" s="201" t="s">
        <v>3247</v>
      </c>
      <c r="B1476" s="183">
        <v>852669054494</v>
      </c>
      <c r="C1476" s="229" t="s">
        <v>3178</v>
      </c>
      <c r="D1476" s="215" t="s">
        <v>3246</v>
      </c>
      <c r="E1476" s="321">
        <v>1</v>
      </c>
      <c r="F1476" s="319">
        <v>9.89</v>
      </c>
      <c r="G1476" s="198" t="s">
        <v>8444</v>
      </c>
      <c r="H1476" s="201">
        <v>0</v>
      </c>
      <c r="I1476" s="200">
        <v>41656</v>
      </c>
      <c r="J1476" s="319">
        <f t="shared" si="23"/>
        <v>2.4064999999999994</v>
      </c>
      <c r="K1476" s="198">
        <v>7.0588235294117645</v>
      </c>
      <c r="L1476" s="198"/>
      <c r="M1476" s="198" t="s">
        <v>2395</v>
      </c>
      <c r="N1476" s="198"/>
      <c r="O1476" s="198"/>
      <c r="P1476" s="198"/>
      <c r="Q1476" s="169"/>
      <c r="R1476" s="169"/>
      <c r="S1476" s="169"/>
      <c r="T1476" s="169"/>
      <c r="U1476" s="170"/>
      <c r="X1476" s="5" t="s">
        <v>15127</v>
      </c>
      <c r="Y1476" s="5" t="s">
        <v>16541</v>
      </c>
      <c r="Z1476" s="5" t="s">
        <v>16553</v>
      </c>
      <c r="AA1476" s="5" t="s">
        <v>16543</v>
      </c>
      <c r="AB1476" s="5" t="s">
        <v>16544</v>
      </c>
      <c r="AC1476" s="5" t="s">
        <v>16545</v>
      </c>
      <c r="AD1476" s="5" t="s">
        <v>16546</v>
      </c>
      <c r="AE1476" s="5" t="s">
        <v>16547</v>
      </c>
      <c r="AF1476" s="5" t="s">
        <v>16540</v>
      </c>
    </row>
    <row r="1477" spans="1:32" ht="20.100000000000001" customHeight="1">
      <c r="A1477" s="201" t="s">
        <v>3248</v>
      </c>
      <c r="B1477" s="183">
        <v>852669054500</v>
      </c>
      <c r="C1477" s="229" t="s">
        <v>3179</v>
      </c>
      <c r="D1477" s="215" t="s">
        <v>3246</v>
      </c>
      <c r="E1477" s="321">
        <v>1</v>
      </c>
      <c r="F1477" s="319">
        <v>9.89</v>
      </c>
      <c r="G1477" s="198" t="s">
        <v>8444</v>
      </c>
      <c r="H1477" s="201">
        <v>0</v>
      </c>
      <c r="I1477" s="200">
        <v>41656</v>
      </c>
      <c r="J1477" s="319">
        <f t="shared" si="23"/>
        <v>2.4064999999999994</v>
      </c>
      <c r="K1477" s="198">
        <v>7.0588235294117645</v>
      </c>
      <c r="L1477" s="198"/>
      <c r="M1477" s="198" t="s">
        <v>2395</v>
      </c>
      <c r="N1477" s="198"/>
      <c r="O1477" s="198"/>
      <c r="P1477" s="198"/>
      <c r="Q1477" s="169"/>
      <c r="R1477" s="169"/>
      <c r="S1477" s="169"/>
      <c r="T1477" s="169"/>
      <c r="U1477" s="170"/>
    </row>
    <row r="1478" spans="1:32" ht="20.100000000000001" customHeight="1">
      <c r="A1478" s="201" t="s">
        <v>3249</v>
      </c>
      <c r="B1478" s="183">
        <v>852669054517</v>
      </c>
      <c r="C1478" s="229" t="s">
        <v>3180</v>
      </c>
      <c r="D1478" s="215" t="s">
        <v>3246</v>
      </c>
      <c r="E1478" s="324">
        <v>1</v>
      </c>
      <c r="F1478" s="319">
        <v>9.89</v>
      </c>
      <c r="G1478" s="198" t="s">
        <v>8444</v>
      </c>
      <c r="H1478" s="199">
        <v>173</v>
      </c>
      <c r="I1478" s="200">
        <v>41656</v>
      </c>
      <c r="J1478" s="319">
        <f t="shared" si="23"/>
        <v>2.4064999999999994</v>
      </c>
      <c r="K1478" s="198">
        <v>7.0588235294117645</v>
      </c>
      <c r="L1478" s="198"/>
      <c r="M1478" s="198" t="s">
        <v>2395</v>
      </c>
      <c r="N1478" s="198"/>
      <c r="O1478" s="198"/>
      <c r="P1478" s="198"/>
      <c r="Q1478" s="169"/>
      <c r="R1478" s="169"/>
      <c r="S1478" s="169"/>
      <c r="T1478" s="169"/>
      <c r="U1478" s="170"/>
      <c r="X1478" s="5" t="s">
        <v>15127</v>
      </c>
      <c r="Y1478" s="5" t="s">
        <v>16541</v>
      </c>
      <c r="Z1478" s="5" t="s">
        <v>16553</v>
      </c>
      <c r="AA1478" s="5" t="s">
        <v>16543</v>
      </c>
      <c r="AB1478" s="5" t="s">
        <v>16544</v>
      </c>
      <c r="AC1478" s="5" t="s">
        <v>16545</v>
      </c>
      <c r="AD1478" s="5" t="s">
        <v>16546</v>
      </c>
      <c r="AE1478" s="5" t="s">
        <v>16547</v>
      </c>
      <c r="AF1478" s="5" t="s">
        <v>16540</v>
      </c>
    </row>
    <row r="1479" spans="1:32" ht="20.100000000000001" customHeight="1">
      <c r="A1479" s="201" t="s">
        <v>3250</v>
      </c>
      <c r="B1479" s="183">
        <v>852669054524</v>
      </c>
      <c r="C1479" s="229" t="s">
        <v>3181</v>
      </c>
      <c r="D1479" s="215" t="s">
        <v>3246</v>
      </c>
      <c r="E1479" s="324">
        <v>1</v>
      </c>
      <c r="F1479" s="319">
        <v>9.89</v>
      </c>
      <c r="G1479" s="198" t="s">
        <v>8444</v>
      </c>
      <c r="H1479" s="199">
        <v>21</v>
      </c>
      <c r="I1479" s="200">
        <v>41656</v>
      </c>
      <c r="J1479" s="319">
        <f t="shared" si="23"/>
        <v>2.4064999999999994</v>
      </c>
      <c r="K1479" s="198">
        <v>7.0588235294117645</v>
      </c>
      <c r="L1479" s="198"/>
      <c r="M1479" s="198" t="s">
        <v>2395</v>
      </c>
      <c r="N1479" s="198"/>
      <c r="O1479" s="198"/>
      <c r="P1479" s="198"/>
      <c r="Q1479" s="169"/>
      <c r="R1479" s="169"/>
      <c r="S1479" s="169"/>
      <c r="T1479" s="169"/>
      <c r="U1479" s="170"/>
      <c r="X1479" s="5" t="s">
        <v>15127</v>
      </c>
      <c r="Y1479" s="5" t="s">
        <v>16541</v>
      </c>
      <c r="Z1479" s="5" t="s">
        <v>16553</v>
      </c>
      <c r="AA1479" s="5" t="s">
        <v>16543</v>
      </c>
      <c r="AB1479" s="5" t="s">
        <v>16544</v>
      </c>
      <c r="AC1479" s="5" t="s">
        <v>16545</v>
      </c>
      <c r="AD1479" s="5" t="s">
        <v>16546</v>
      </c>
      <c r="AE1479" s="5" t="s">
        <v>16547</v>
      </c>
      <c r="AF1479" s="5" t="s">
        <v>16540</v>
      </c>
    </row>
    <row r="1480" spans="1:32" ht="20.100000000000001" customHeight="1">
      <c r="A1480" s="201" t="s">
        <v>3252</v>
      </c>
      <c r="B1480" s="183">
        <v>852669054531</v>
      </c>
      <c r="C1480" s="229" t="s">
        <v>3182</v>
      </c>
      <c r="D1480" s="215" t="s">
        <v>3251</v>
      </c>
      <c r="E1480" s="324">
        <v>1</v>
      </c>
      <c r="F1480" s="319">
        <v>14.352941176470589</v>
      </c>
      <c r="G1480" s="198" t="s">
        <v>8444</v>
      </c>
      <c r="H1480" s="199">
        <v>83</v>
      </c>
      <c r="I1480" s="200">
        <v>41656</v>
      </c>
      <c r="J1480" s="319">
        <f t="shared" si="23"/>
        <v>6.1999999999999993</v>
      </c>
      <c r="K1480" s="198">
        <v>9.99</v>
      </c>
      <c r="L1480" s="198"/>
      <c r="M1480" s="198" t="s">
        <v>2395</v>
      </c>
      <c r="N1480" s="198"/>
      <c r="O1480" s="198"/>
      <c r="P1480" s="198"/>
      <c r="Q1480" s="169"/>
      <c r="R1480" s="169"/>
      <c r="S1480" s="169"/>
      <c r="T1480" s="169"/>
      <c r="U1480" s="170"/>
    </row>
    <row r="1481" spans="1:32" ht="20.100000000000001" customHeight="1">
      <c r="A1481" s="201" t="s">
        <v>3252</v>
      </c>
      <c r="B1481" s="183">
        <v>852669054531</v>
      </c>
      <c r="C1481" s="229" t="s">
        <v>3182</v>
      </c>
      <c r="D1481" s="215" t="s">
        <v>3251</v>
      </c>
      <c r="E1481" s="324">
        <v>1</v>
      </c>
      <c r="F1481" s="319">
        <v>14.352941176470589</v>
      </c>
      <c r="G1481" s="198" t="s">
        <v>8444</v>
      </c>
      <c r="H1481" s="199">
        <v>83</v>
      </c>
      <c r="I1481" s="200">
        <v>41656</v>
      </c>
      <c r="J1481" s="319">
        <f t="shared" si="23"/>
        <v>6.1999999999999993</v>
      </c>
      <c r="K1481" s="198">
        <v>9.99</v>
      </c>
      <c r="L1481" s="198"/>
      <c r="M1481" s="198" t="s">
        <v>2395</v>
      </c>
      <c r="N1481" s="198"/>
      <c r="O1481" s="198"/>
      <c r="P1481" s="198"/>
      <c r="Q1481" s="169"/>
      <c r="R1481" s="169"/>
      <c r="S1481" s="169"/>
      <c r="T1481" s="169"/>
      <c r="U1481" s="170"/>
      <c r="X1481" s="5" t="s">
        <v>15127</v>
      </c>
      <c r="Y1481" s="5" t="s">
        <v>16541</v>
      </c>
      <c r="Z1481" s="5" t="s">
        <v>16553</v>
      </c>
      <c r="AA1481" s="5" t="s">
        <v>16543</v>
      </c>
      <c r="AB1481" s="5" t="s">
        <v>16544</v>
      </c>
      <c r="AC1481" s="5" t="s">
        <v>16545</v>
      </c>
      <c r="AD1481" s="5" t="s">
        <v>16546</v>
      </c>
      <c r="AE1481" s="5" t="s">
        <v>16547</v>
      </c>
      <c r="AF1481" s="5" t="s">
        <v>16540</v>
      </c>
    </row>
    <row r="1482" spans="1:32" ht="20.100000000000001" customHeight="1">
      <c r="A1482" s="201" t="s">
        <v>3254</v>
      </c>
      <c r="B1482" s="183">
        <v>852669054548</v>
      </c>
      <c r="C1482" s="229" t="s">
        <v>3183</v>
      </c>
      <c r="D1482" s="215" t="s">
        <v>3253</v>
      </c>
      <c r="E1482" s="324">
        <v>1</v>
      </c>
      <c r="F1482" s="319">
        <v>13.99</v>
      </c>
      <c r="G1482" s="198" t="s">
        <v>8444</v>
      </c>
      <c r="H1482" s="199">
        <v>385</v>
      </c>
      <c r="I1482" s="200">
        <v>41656</v>
      </c>
      <c r="J1482" s="319">
        <f t="shared" si="23"/>
        <v>5.8915000000000006</v>
      </c>
      <c r="K1482" s="198"/>
      <c r="L1482" s="198"/>
      <c r="M1482" s="198" t="s">
        <v>2395</v>
      </c>
      <c r="N1482" s="198"/>
      <c r="O1482" s="198"/>
      <c r="P1482" s="198"/>
      <c r="Q1482" s="169"/>
      <c r="R1482" s="169"/>
      <c r="S1482" s="169"/>
      <c r="T1482" s="169"/>
      <c r="U1482" s="170"/>
    </row>
    <row r="1483" spans="1:32" ht="20.100000000000001" customHeight="1">
      <c r="A1483" s="201" t="s">
        <v>3254</v>
      </c>
      <c r="B1483" s="183">
        <v>852669054548</v>
      </c>
      <c r="C1483" s="229" t="s">
        <v>3183</v>
      </c>
      <c r="D1483" s="215" t="s">
        <v>3253</v>
      </c>
      <c r="E1483" s="324">
        <v>1</v>
      </c>
      <c r="F1483" s="319">
        <v>13.99</v>
      </c>
      <c r="G1483" s="198" t="s">
        <v>8444</v>
      </c>
      <c r="H1483" s="199">
        <v>385</v>
      </c>
      <c r="I1483" s="200">
        <v>41656</v>
      </c>
      <c r="J1483" s="319">
        <f t="shared" si="23"/>
        <v>5.8915000000000006</v>
      </c>
      <c r="K1483" s="198"/>
      <c r="L1483" s="198"/>
      <c r="M1483" s="198" t="s">
        <v>2395</v>
      </c>
      <c r="N1483" s="198"/>
      <c r="O1483" s="198"/>
      <c r="P1483" s="198"/>
      <c r="Q1483" s="169"/>
      <c r="R1483" s="169"/>
      <c r="S1483" s="169"/>
      <c r="T1483" s="169"/>
      <c r="U1483" s="170"/>
      <c r="X1483" s="5" t="s">
        <v>15127</v>
      </c>
      <c r="Y1483" s="5" t="s">
        <v>16541</v>
      </c>
      <c r="Z1483" s="5" t="s">
        <v>16554</v>
      </c>
      <c r="AA1483" s="5" t="s">
        <v>16543</v>
      </c>
      <c r="AB1483" s="5" t="s">
        <v>16544</v>
      </c>
      <c r="AC1483" s="5" t="s">
        <v>16545</v>
      </c>
      <c r="AD1483" s="5" t="s">
        <v>16546</v>
      </c>
      <c r="AE1483" s="5" t="s">
        <v>16547</v>
      </c>
      <c r="AF1483" s="5" t="s">
        <v>16540</v>
      </c>
    </row>
    <row r="1484" spans="1:32" ht="20.100000000000001" customHeight="1">
      <c r="A1484" s="201" t="s">
        <v>3317</v>
      </c>
      <c r="B1484" s="183">
        <v>852669053329</v>
      </c>
      <c r="C1484" s="179" t="s">
        <v>3255</v>
      </c>
      <c r="D1484" s="215" t="s">
        <v>3316</v>
      </c>
      <c r="E1484" s="324">
        <v>5.5</v>
      </c>
      <c r="F1484" s="319">
        <v>18.989999999999998</v>
      </c>
      <c r="G1484" s="198" t="s">
        <v>8444</v>
      </c>
      <c r="H1484" s="199">
        <v>13</v>
      </c>
      <c r="I1484" s="200">
        <v>41659</v>
      </c>
      <c r="J1484" s="319">
        <f t="shared" ref="J1484:J1547" si="24">F1484*0.85-5-E1484</f>
        <v>5.6414999999999971</v>
      </c>
      <c r="K1484" s="198"/>
      <c r="L1484" s="198"/>
      <c r="M1484" s="198" t="s">
        <v>2395</v>
      </c>
      <c r="N1484" s="198"/>
      <c r="O1484" s="198"/>
      <c r="P1484" s="198"/>
      <c r="Q1484" s="169"/>
      <c r="R1484" s="169"/>
      <c r="S1484" s="169"/>
      <c r="T1484" s="169"/>
      <c r="U1484" s="170"/>
    </row>
    <row r="1485" spans="1:32" ht="20.100000000000001" customHeight="1">
      <c r="A1485" s="201" t="s">
        <v>3317</v>
      </c>
      <c r="B1485" s="183">
        <v>852669053329</v>
      </c>
      <c r="C1485" s="179" t="s">
        <v>3255</v>
      </c>
      <c r="D1485" s="215" t="s">
        <v>3316</v>
      </c>
      <c r="E1485" s="324">
        <v>5.5</v>
      </c>
      <c r="F1485" s="319">
        <v>18.989999999999998</v>
      </c>
      <c r="G1485" s="198" t="s">
        <v>8444</v>
      </c>
      <c r="H1485" s="199">
        <v>13</v>
      </c>
      <c r="I1485" s="200">
        <v>41659</v>
      </c>
      <c r="J1485" s="319">
        <f t="shared" si="24"/>
        <v>5.6414999999999971</v>
      </c>
      <c r="K1485" s="198"/>
      <c r="L1485" s="198"/>
      <c r="M1485" s="198" t="s">
        <v>2395</v>
      </c>
      <c r="N1485" s="198"/>
      <c r="O1485" s="198"/>
      <c r="P1485" s="198"/>
      <c r="Q1485" s="169"/>
      <c r="R1485" s="169"/>
      <c r="S1485" s="169"/>
      <c r="T1485" s="169"/>
      <c r="U1485" s="170"/>
    </row>
    <row r="1486" spans="1:32" ht="20.100000000000001" customHeight="1">
      <c r="A1486" s="201" t="s">
        <v>3319</v>
      </c>
      <c r="B1486" s="183">
        <v>852669053381</v>
      </c>
      <c r="C1486" s="229" t="s">
        <v>3256</v>
      </c>
      <c r="D1486" s="215" t="s">
        <v>3318</v>
      </c>
      <c r="E1486" s="321">
        <v>7.5</v>
      </c>
      <c r="F1486" s="319">
        <v>20.235294117647058</v>
      </c>
      <c r="G1486" s="198" t="s">
        <v>8444</v>
      </c>
      <c r="H1486" s="201">
        <v>0</v>
      </c>
      <c r="I1486" s="200">
        <v>41659</v>
      </c>
      <c r="J1486" s="319">
        <f t="shared" si="24"/>
        <v>4.6999999999999993</v>
      </c>
      <c r="K1486" s="198">
        <v>14.69</v>
      </c>
      <c r="L1486" s="198"/>
      <c r="M1486" s="198" t="s">
        <v>2395</v>
      </c>
      <c r="N1486" s="198"/>
      <c r="O1486" s="198"/>
      <c r="P1486" s="198"/>
      <c r="Q1486" s="169"/>
      <c r="R1486" s="169"/>
      <c r="S1486" s="169"/>
      <c r="T1486" s="169"/>
      <c r="U1486" s="170"/>
    </row>
    <row r="1487" spans="1:32" ht="20.100000000000001" customHeight="1">
      <c r="A1487" s="201" t="s">
        <v>3319</v>
      </c>
      <c r="B1487" s="183">
        <v>852669053381</v>
      </c>
      <c r="C1487" s="229" t="s">
        <v>3256</v>
      </c>
      <c r="D1487" s="215" t="s">
        <v>3318</v>
      </c>
      <c r="E1487" s="321">
        <v>7.5</v>
      </c>
      <c r="F1487" s="319">
        <v>20.235294117647058</v>
      </c>
      <c r="G1487" s="198" t="s">
        <v>8444</v>
      </c>
      <c r="H1487" s="201">
        <v>0</v>
      </c>
      <c r="I1487" s="200">
        <v>41659</v>
      </c>
      <c r="J1487" s="319">
        <f t="shared" si="24"/>
        <v>4.6999999999999993</v>
      </c>
      <c r="K1487" s="198">
        <v>14.69</v>
      </c>
      <c r="L1487" s="198"/>
      <c r="M1487" s="198" t="s">
        <v>2395</v>
      </c>
      <c r="N1487" s="198"/>
      <c r="O1487" s="198"/>
      <c r="P1487" s="198"/>
      <c r="Q1487" s="169"/>
      <c r="R1487" s="169"/>
      <c r="S1487" s="169"/>
      <c r="T1487" s="169"/>
      <c r="U1487" s="170"/>
    </row>
    <row r="1488" spans="1:32" ht="20.100000000000001" customHeight="1">
      <c r="A1488" s="201" t="s">
        <v>3321</v>
      </c>
      <c r="B1488" s="183">
        <v>852669053695</v>
      </c>
      <c r="C1488" s="229" t="s">
        <v>3257</v>
      </c>
      <c r="D1488" s="215" t="s">
        <v>3320</v>
      </c>
      <c r="E1488" s="321">
        <v>5.5</v>
      </c>
      <c r="F1488" s="319">
        <v>18.989999999999998</v>
      </c>
      <c r="G1488" s="198" t="s">
        <v>8444</v>
      </c>
      <c r="H1488" s="201">
        <v>0</v>
      </c>
      <c r="I1488" s="200">
        <v>41659</v>
      </c>
      <c r="J1488" s="319">
        <f t="shared" si="24"/>
        <v>5.6414999999999971</v>
      </c>
      <c r="K1488" s="198"/>
      <c r="L1488" s="198"/>
      <c r="M1488" s="198" t="s">
        <v>2395</v>
      </c>
      <c r="N1488" s="198"/>
      <c r="O1488" s="198"/>
      <c r="P1488" s="198"/>
      <c r="Q1488" s="169"/>
      <c r="R1488" s="169"/>
      <c r="S1488" s="169"/>
      <c r="T1488" s="169"/>
      <c r="U1488" s="170"/>
    </row>
    <row r="1489" spans="1:36" ht="20.100000000000001" customHeight="1">
      <c r="A1489" s="201" t="s">
        <v>3321</v>
      </c>
      <c r="B1489" s="183">
        <v>852669053695</v>
      </c>
      <c r="C1489" s="229" t="s">
        <v>3257</v>
      </c>
      <c r="D1489" s="215" t="s">
        <v>3320</v>
      </c>
      <c r="E1489" s="321">
        <v>5.5</v>
      </c>
      <c r="F1489" s="319">
        <v>18.989999999999998</v>
      </c>
      <c r="G1489" s="198" t="s">
        <v>8444</v>
      </c>
      <c r="H1489" s="201">
        <v>0</v>
      </c>
      <c r="I1489" s="200">
        <v>41659</v>
      </c>
      <c r="J1489" s="319">
        <f t="shared" si="24"/>
        <v>5.6414999999999971</v>
      </c>
      <c r="K1489" s="198"/>
      <c r="L1489" s="198"/>
      <c r="M1489" s="198" t="s">
        <v>2395</v>
      </c>
      <c r="N1489" s="198"/>
      <c r="O1489" s="198"/>
      <c r="P1489" s="198"/>
      <c r="Q1489" s="169"/>
      <c r="R1489" s="169"/>
      <c r="S1489" s="169"/>
      <c r="T1489" s="169"/>
      <c r="U1489" s="170"/>
    </row>
    <row r="1490" spans="1:36" ht="20.100000000000001" customHeight="1">
      <c r="A1490" s="201" t="s">
        <v>3323</v>
      </c>
      <c r="B1490" s="183">
        <v>852669053992</v>
      </c>
      <c r="C1490" s="229" t="s">
        <v>3258</v>
      </c>
      <c r="D1490" s="215" t="s">
        <v>3322</v>
      </c>
      <c r="E1490" s="321">
        <v>5.5</v>
      </c>
      <c r="F1490" s="319">
        <v>18.989999999999998</v>
      </c>
      <c r="G1490" s="198" t="s">
        <v>8444</v>
      </c>
      <c r="H1490" s="201">
        <v>0</v>
      </c>
      <c r="I1490" s="200">
        <v>41659</v>
      </c>
      <c r="J1490" s="319">
        <f t="shared" si="24"/>
        <v>5.6414999999999971</v>
      </c>
      <c r="K1490" s="198"/>
      <c r="L1490" s="198"/>
      <c r="M1490" s="198" t="s">
        <v>2395</v>
      </c>
      <c r="N1490" s="198"/>
      <c r="O1490" s="198"/>
      <c r="P1490" s="198"/>
      <c r="Q1490" s="169"/>
      <c r="R1490" s="169"/>
      <c r="S1490" s="169"/>
      <c r="T1490" s="169"/>
      <c r="U1490" s="170"/>
    </row>
    <row r="1491" spans="1:36" ht="20.100000000000001" customHeight="1">
      <c r="A1491" s="201" t="s">
        <v>3323</v>
      </c>
      <c r="B1491" s="183">
        <v>852669053992</v>
      </c>
      <c r="C1491" s="229" t="s">
        <v>3258</v>
      </c>
      <c r="D1491" s="215" t="s">
        <v>3322</v>
      </c>
      <c r="E1491" s="321">
        <v>5.5</v>
      </c>
      <c r="F1491" s="319">
        <v>18.989999999999998</v>
      </c>
      <c r="G1491" s="198" t="s">
        <v>8444</v>
      </c>
      <c r="H1491" s="201">
        <v>0</v>
      </c>
      <c r="I1491" s="200">
        <v>41659</v>
      </c>
      <c r="J1491" s="319">
        <f t="shared" si="24"/>
        <v>5.6414999999999971</v>
      </c>
      <c r="K1491" s="198"/>
      <c r="L1491" s="198"/>
      <c r="M1491" s="198" t="s">
        <v>2395</v>
      </c>
      <c r="N1491" s="198"/>
      <c r="O1491" s="198"/>
      <c r="P1491" s="198"/>
      <c r="Q1491" s="169"/>
      <c r="R1491" s="169"/>
      <c r="S1491" s="169"/>
      <c r="T1491" s="169"/>
      <c r="U1491" s="170"/>
    </row>
    <row r="1492" spans="1:36" ht="20.100000000000001" customHeight="1">
      <c r="A1492" s="201" t="s">
        <v>3325</v>
      </c>
      <c r="B1492" s="183">
        <v>852669054241</v>
      </c>
      <c r="C1492" s="229" t="s">
        <v>3259</v>
      </c>
      <c r="D1492" s="215" t="s">
        <v>3324</v>
      </c>
      <c r="E1492" s="198"/>
      <c r="F1492" s="319">
        <v>21.99</v>
      </c>
      <c r="G1492" s="198" t="s">
        <v>8444</v>
      </c>
      <c r="H1492" s="201">
        <v>0</v>
      </c>
      <c r="I1492" s="200">
        <v>41659</v>
      </c>
      <c r="J1492" s="319">
        <f t="shared" si="24"/>
        <v>13.691499999999998</v>
      </c>
      <c r="K1492" s="198"/>
      <c r="L1492" s="198"/>
      <c r="M1492" s="198" t="s">
        <v>2395</v>
      </c>
      <c r="N1492" s="198"/>
      <c r="O1492" s="198"/>
      <c r="P1492" s="198"/>
      <c r="Q1492" s="169"/>
      <c r="R1492" s="169"/>
      <c r="S1492" s="169"/>
      <c r="T1492" s="169"/>
      <c r="U1492" s="170"/>
    </row>
    <row r="1493" spans="1:36" ht="20.100000000000001" customHeight="1">
      <c r="A1493" s="201" t="s">
        <v>3325</v>
      </c>
      <c r="B1493" s="183">
        <v>852669054241</v>
      </c>
      <c r="C1493" s="229" t="s">
        <v>3259</v>
      </c>
      <c r="D1493" s="215" t="s">
        <v>3324</v>
      </c>
      <c r="E1493" s="198"/>
      <c r="F1493" s="319">
        <v>21.99</v>
      </c>
      <c r="G1493" s="198" t="s">
        <v>8444</v>
      </c>
      <c r="H1493" s="201">
        <v>0</v>
      </c>
      <c r="I1493" s="200">
        <v>41659</v>
      </c>
      <c r="J1493" s="319">
        <f t="shared" si="24"/>
        <v>13.691499999999998</v>
      </c>
      <c r="K1493" s="198"/>
      <c r="L1493" s="198"/>
      <c r="M1493" s="198" t="s">
        <v>2395</v>
      </c>
      <c r="N1493" s="198"/>
      <c r="O1493" s="198"/>
      <c r="P1493" s="198"/>
      <c r="Q1493" s="169"/>
      <c r="R1493" s="169"/>
      <c r="S1493" s="169"/>
      <c r="T1493" s="169"/>
      <c r="U1493" s="170"/>
    </row>
    <row r="1494" spans="1:36" ht="20.100000000000001" customHeight="1">
      <c r="A1494" s="201" t="s">
        <v>3327</v>
      </c>
      <c r="B1494" s="183">
        <v>852669054340</v>
      </c>
      <c r="C1494" s="229" t="s">
        <v>3260</v>
      </c>
      <c r="D1494" s="215" t="s">
        <v>3326</v>
      </c>
      <c r="E1494" s="198"/>
      <c r="F1494" s="319">
        <v>21.99</v>
      </c>
      <c r="G1494" s="198" t="s">
        <v>8444</v>
      </c>
      <c r="H1494" s="201">
        <v>0</v>
      </c>
      <c r="I1494" s="200">
        <v>41659</v>
      </c>
      <c r="J1494" s="319">
        <f t="shared" si="24"/>
        <v>13.691499999999998</v>
      </c>
      <c r="K1494" s="198"/>
      <c r="L1494" s="198"/>
      <c r="M1494" s="198" t="s">
        <v>2395</v>
      </c>
      <c r="N1494" s="198"/>
      <c r="O1494" s="198"/>
      <c r="P1494" s="198"/>
      <c r="Q1494" s="169"/>
      <c r="R1494" s="169"/>
      <c r="S1494" s="169"/>
      <c r="T1494" s="169"/>
      <c r="U1494" s="170"/>
    </row>
    <row r="1495" spans="1:36" ht="20.100000000000001" customHeight="1">
      <c r="A1495" s="201" t="s">
        <v>3327</v>
      </c>
      <c r="B1495" s="183">
        <v>852669054340</v>
      </c>
      <c r="C1495" s="229" t="s">
        <v>3260</v>
      </c>
      <c r="D1495" s="215" t="s">
        <v>3326</v>
      </c>
      <c r="E1495" s="198"/>
      <c r="F1495" s="319">
        <v>21.99</v>
      </c>
      <c r="G1495" s="198" t="s">
        <v>8444</v>
      </c>
      <c r="H1495" s="201">
        <v>0</v>
      </c>
      <c r="I1495" s="200">
        <v>41659</v>
      </c>
      <c r="J1495" s="319">
        <f t="shared" si="24"/>
        <v>13.691499999999998</v>
      </c>
      <c r="K1495" s="198"/>
      <c r="L1495" s="198"/>
      <c r="M1495" s="198" t="s">
        <v>2395</v>
      </c>
      <c r="N1495" s="198"/>
      <c r="O1495" s="198"/>
      <c r="P1495" s="198"/>
      <c r="Q1495" s="169"/>
      <c r="R1495" s="169"/>
      <c r="S1495" s="169"/>
      <c r="T1495" s="169"/>
      <c r="U1495" s="170"/>
    </row>
    <row r="1496" spans="1:36" ht="20.100000000000001" customHeight="1">
      <c r="A1496" s="201" t="s">
        <v>3329</v>
      </c>
      <c r="B1496" s="183">
        <v>852669054364</v>
      </c>
      <c r="C1496" s="179" t="s">
        <v>3261</v>
      </c>
      <c r="D1496" s="215" t="s">
        <v>3328</v>
      </c>
      <c r="E1496" s="324">
        <v>5.5</v>
      </c>
      <c r="F1496" s="319">
        <v>18.989999999999998</v>
      </c>
      <c r="G1496" s="198" t="s">
        <v>8444</v>
      </c>
      <c r="H1496" s="199">
        <v>24</v>
      </c>
      <c r="I1496" s="200">
        <v>41659</v>
      </c>
      <c r="J1496" s="319">
        <f t="shared" si="24"/>
        <v>5.6414999999999971</v>
      </c>
      <c r="K1496" s="198"/>
      <c r="L1496" s="198"/>
      <c r="M1496" s="198" t="s">
        <v>2395</v>
      </c>
      <c r="N1496" s="198"/>
      <c r="O1496" s="198"/>
      <c r="P1496" s="198"/>
      <c r="Q1496" s="169"/>
      <c r="R1496" s="169"/>
      <c r="S1496" s="169"/>
      <c r="T1496" s="169"/>
      <c r="U1496" s="170"/>
    </row>
    <row r="1497" spans="1:36" ht="20.100000000000001" customHeight="1">
      <c r="A1497" s="201" t="s">
        <v>3329</v>
      </c>
      <c r="B1497" s="183">
        <v>852669054364</v>
      </c>
      <c r="C1497" s="179" t="s">
        <v>3261</v>
      </c>
      <c r="D1497" s="215" t="s">
        <v>3328</v>
      </c>
      <c r="E1497" s="324">
        <v>5.5</v>
      </c>
      <c r="F1497" s="319">
        <v>18.989999999999998</v>
      </c>
      <c r="G1497" s="198" t="s">
        <v>8444</v>
      </c>
      <c r="H1497" s="199">
        <v>24</v>
      </c>
      <c r="I1497" s="200">
        <v>41659</v>
      </c>
      <c r="J1497" s="319">
        <f t="shared" si="24"/>
        <v>5.6414999999999971</v>
      </c>
      <c r="K1497" s="198"/>
      <c r="L1497" s="198"/>
      <c r="M1497" s="198" t="s">
        <v>2395</v>
      </c>
      <c r="N1497" s="198"/>
      <c r="O1497" s="198"/>
      <c r="P1497" s="198"/>
      <c r="Q1497" s="169"/>
      <c r="R1497" s="169"/>
      <c r="S1497" s="169"/>
      <c r="T1497" s="169"/>
      <c r="U1497" s="170"/>
    </row>
    <row r="1498" spans="1:36" ht="20.100000000000001" customHeight="1">
      <c r="A1498" s="201" t="s">
        <v>3331</v>
      </c>
      <c r="B1498" s="183">
        <v>852669054449</v>
      </c>
      <c r="C1498" s="229" t="s">
        <v>3262</v>
      </c>
      <c r="D1498" s="215" t="s">
        <v>3330</v>
      </c>
      <c r="E1498" s="324">
        <v>6</v>
      </c>
      <c r="F1498" s="319">
        <v>21.99</v>
      </c>
      <c r="G1498" s="198" t="s">
        <v>8444</v>
      </c>
      <c r="H1498" s="199">
        <v>19</v>
      </c>
      <c r="I1498" s="200">
        <v>41659</v>
      </c>
      <c r="J1498" s="319">
        <f t="shared" si="24"/>
        <v>7.6914999999999978</v>
      </c>
      <c r="K1498" s="198"/>
      <c r="L1498" s="198"/>
      <c r="M1498" s="198" t="s">
        <v>2395</v>
      </c>
      <c r="N1498" s="198"/>
      <c r="O1498" s="198"/>
      <c r="P1498" s="198"/>
      <c r="Q1498" s="169"/>
      <c r="R1498" s="169"/>
      <c r="S1498" s="169"/>
      <c r="T1498" s="169"/>
      <c r="U1498" s="170"/>
    </row>
    <row r="1499" spans="1:36" ht="20.100000000000001" customHeight="1">
      <c r="A1499" s="201" t="s">
        <v>3331</v>
      </c>
      <c r="B1499" s="183">
        <v>852669054449</v>
      </c>
      <c r="C1499" s="229" t="s">
        <v>3262</v>
      </c>
      <c r="D1499" s="215" t="s">
        <v>3330</v>
      </c>
      <c r="E1499" s="324">
        <v>6</v>
      </c>
      <c r="F1499" s="319">
        <v>21.99</v>
      </c>
      <c r="G1499" s="198" t="s">
        <v>8444</v>
      </c>
      <c r="H1499" s="199">
        <v>19</v>
      </c>
      <c r="I1499" s="200">
        <v>41659</v>
      </c>
      <c r="J1499" s="319">
        <f t="shared" si="24"/>
        <v>7.6914999999999978</v>
      </c>
      <c r="K1499" s="198"/>
      <c r="L1499" s="198"/>
      <c r="M1499" s="198" t="s">
        <v>2395</v>
      </c>
      <c r="N1499" s="198"/>
      <c r="O1499" s="198"/>
      <c r="P1499" s="198"/>
      <c r="Q1499" s="169"/>
      <c r="R1499" s="169"/>
      <c r="S1499" s="169"/>
      <c r="T1499" s="169"/>
      <c r="U1499" s="170"/>
    </row>
    <row r="1500" spans="1:36" ht="20.100000000000001" customHeight="1">
      <c r="A1500" s="201" t="s">
        <v>3333</v>
      </c>
      <c r="B1500" s="183">
        <v>852669054456</v>
      </c>
      <c r="C1500" s="229" t="s">
        <v>3263</v>
      </c>
      <c r="D1500" s="215" t="s">
        <v>3332</v>
      </c>
      <c r="E1500" s="321">
        <v>5.5</v>
      </c>
      <c r="F1500" s="319">
        <v>18.989999999999998</v>
      </c>
      <c r="G1500" s="198" t="s">
        <v>8444</v>
      </c>
      <c r="H1500" s="201">
        <v>0</v>
      </c>
      <c r="I1500" s="200">
        <v>41659</v>
      </c>
      <c r="J1500" s="319">
        <f t="shared" si="24"/>
        <v>5.6414999999999971</v>
      </c>
      <c r="K1500" s="198"/>
      <c r="L1500" s="198"/>
      <c r="M1500" s="198" t="s">
        <v>2395</v>
      </c>
      <c r="N1500" s="198"/>
      <c r="O1500" s="198"/>
      <c r="P1500" s="198"/>
      <c r="Q1500" s="169"/>
      <c r="R1500" s="169"/>
      <c r="S1500" s="169"/>
      <c r="T1500" s="169"/>
      <c r="U1500" s="170"/>
    </row>
    <row r="1501" spans="1:36" ht="20.100000000000001" customHeight="1">
      <c r="A1501" s="201" t="s">
        <v>3333</v>
      </c>
      <c r="B1501" s="183">
        <v>852669054456</v>
      </c>
      <c r="C1501" s="229" t="s">
        <v>3263</v>
      </c>
      <c r="D1501" s="215" t="s">
        <v>3332</v>
      </c>
      <c r="E1501" s="321">
        <v>5.5</v>
      </c>
      <c r="F1501" s="319">
        <v>18.989999999999998</v>
      </c>
      <c r="G1501" s="198" t="s">
        <v>8444</v>
      </c>
      <c r="H1501" s="201">
        <v>0</v>
      </c>
      <c r="I1501" s="200">
        <v>41659</v>
      </c>
      <c r="J1501" s="319">
        <f t="shared" si="24"/>
        <v>5.6414999999999971</v>
      </c>
      <c r="K1501" s="198"/>
      <c r="L1501" s="198"/>
      <c r="M1501" s="198" t="s">
        <v>2395</v>
      </c>
      <c r="N1501" s="198"/>
      <c r="O1501" s="198"/>
      <c r="P1501" s="198"/>
      <c r="Q1501" s="169"/>
      <c r="R1501" s="169"/>
      <c r="S1501" s="169"/>
      <c r="T1501" s="169"/>
      <c r="U1501" s="170"/>
    </row>
    <row r="1502" spans="1:36" ht="20.100000000000001" customHeight="1">
      <c r="A1502" s="201" t="s">
        <v>3335</v>
      </c>
      <c r="B1502" s="183">
        <v>852669054555</v>
      </c>
      <c r="C1502" s="228" t="s">
        <v>3264</v>
      </c>
      <c r="D1502" s="215" t="s">
        <v>3334</v>
      </c>
      <c r="E1502" s="324">
        <v>9</v>
      </c>
      <c r="F1502" s="319">
        <v>30.235294117647058</v>
      </c>
      <c r="G1502" s="198" t="s">
        <v>8444</v>
      </c>
      <c r="H1502" s="199">
        <v>60</v>
      </c>
      <c r="I1502" s="200">
        <v>41659</v>
      </c>
      <c r="J1502" s="319">
        <f t="shared" si="24"/>
        <v>11.7</v>
      </c>
      <c r="K1502" s="198">
        <v>15.95</v>
      </c>
      <c r="L1502" s="198"/>
      <c r="M1502" s="198" t="s">
        <v>2395</v>
      </c>
      <c r="N1502" s="198"/>
      <c r="O1502" s="198"/>
      <c r="P1502" s="198"/>
      <c r="Q1502" s="169"/>
      <c r="R1502" s="169"/>
      <c r="S1502" s="169"/>
      <c r="T1502" s="169"/>
      <c r="U1502" s="170"/>
    </row>
    <row r="1503" spans="1:36" ht="20.100000000000001" customHeight="1">
      <c r="A1503" s="201" t="s">
        <v>3335</v>
      </c>
      <c r="B1503" s="183">
        <v>852669054555</v>
      </c>
      <c r="C1503" s="228" t="s">
        <v>3264</v>
      </c>
      <c r="D1503" s="215" t="s">
        <v>3334</v>
      </c>
      <c r="E1503" s="324">
        <v>9</v>
      </c>
      <c r="F1503" s="319">
        <v>30.235294117647058</v>
      </c>
      <c r="G1503" s="198" t="s">
        <v>8444</v>
      </c>
      <c r="H1503" s="199">
        <v>60</v>
      </c>
      <c r="I1503" s="200">
        <v>41659</v>
      </c>
      <c r="J1503" s="319">
        <f t="shared" si="24"/>
        <v>11.7</v>
      </c>
      <c r="K1503" s="198">
        <v>15.95</v>
      </c>
      <c r="L1503" s="198"/>
      <c r="M1503" s="198" t="s">
        <v>2395</v>
      </c>
      <c r="N1503" s="198"/>
      <c r="O1503" s="198"/>
      <c r="P1503" s="198"/>
      <c r="Q1503" s="169"/>
      <c r="R1503" s="169"/>
      <c r="S1503" s="169"/>
      <c r="T1503" s="169"/>
      <c r="U1503" s="170"/>
      <c r="X1503" s="5" t="s">
        <v>15265</v>
      </c>
      <c r="Y1503" s="5" t="s">
        <v>15266</v>
      </c>
      <c r="Z1503" s="5" t="s">
        <v>15267</v>
      </c>
      <c r="AA1503" s="5" t="s">
        <v>15268</v>
      </c>
      <c r="AB1503" s="5" t="s">
        <v>15269</v>
      </c>
      <c r="AC1503" s="5" t="s">
        <v>15270</v>
      </c>
      <c r="AD1503" s="5" t="s">
        <v>15271</v>
      </c>
      <c r="AE1503" s="5" t="s">
        <v>15272</v>
      </c>
      <c r="AF1503" s="5" t="s">
        <v>15273</v>
      </c>
      <c r="AG1503" s="5" t="s">
        <v>15274</v>
      </c>
      <c r="AH1503" s="5" t="s">
        <v>15275</v>
      </c>
      <c r="AI1503" s="5" t="s">
        <v>15276</v>
      </c>
      <c r="AJ1503" s="5" t="s">
        <v>15277</v>
      </c>
    </row>
    <row r="1504" spans="1:36" ht="20.100000000000001" customHeight="1">
      <c r="A1504" s="201" t="s">
        <v>3337</v>
      </c>
      <c r="B1504" s="183">
        <v>852669054562</v>
      </c>
      <c r="C1504" s="229" t="s">
        <v>3265</v>
      </c>
      <c r="D1504" s="215" t="s">
        <v>3336</v>
      </c>
      <c r="E1504" s="198"/>
      <c r="F1504" s="319">
        <v>43.99</v>
      </c>
      <c r="G1504" s="198" t="s">
        <v>8444</v>
      </c>
      <c r="H1504" s="201">
        <v>0</v>
      </c>
      <c r="I1504" s="200">
        <v>41659</v>
      </c>
      <c r="J1504" s="319">
        <f t="shared" si="24"/>
        <v>32.391500000000001</v>
      </c>
      <c r="K1504" s="198"/>
      <c r="L1504" s="198"/>
      <c r="M1504" s="198" t="s">
        <v>2395</v>
      </c>
      <c r="N1504" s="198"/>
      <c r="O1504" s="198"/>
      <c r="P1504" s="198"/>
      <c r="Q1504" s="169"/>
      <c r="R1504" s="169"/>
      <c r="S1504" s="169"/>
      <c r="T1504" s="169"/>
      <c r="U1504" s="170"/>
    </row>
    <row r="1505" spans="1:37" ht="20.100000000000001" customHeight="1">
      <c r="A1505" s="201" t="s">
        <v>3337</v>
      </c>
      <c r="B1505" s="183">
        <v>852669054562</v>
      </c>
      <c r="C1505" s="229" t="s">
        <v>3265</v>
      </c>
      <c r="D1505" s="215" t="s">
        <v>3336</v>
      </c>
      <c r="E1505" s="198"/>
      <c r="F1505" s="319">
        <v>43.99</v>
      </c>
      <c r="G1505" s="198" t="s">
        <v>8444</v>
      </c>
      <c r="H1505" s="201">
        <v>0</v>
      </c>
      <c r="I1505" s="200">
        <v>41659</v>
      </c>
      <c r="J1505" s="319">
        <f t="shared" si="24"/>
        <v>32.391500000000001</v>
      </c>
      <c r="K1505" s="198"/>
      <c r="L1505" s="198"/>
      <c r="M1505" s="198" t="s">
        <v>2395</v>
      </c>
      <c r="N1505" s="198"/>
      <c r="O1505" s="198"/>
      <c r="P1505" s="198"/>
      <c r="Q1505" s="169"/>
      <c r="R1505" s="169"/>
      <c r="S1505" s="169"/>
      <c r="T1505" s="169"/>
      <c r="U1505" s="170"/>
    </row>
    <row r="1506" spans="1:37" ht="20.100000000000001" customHeight="1">
      <c r="A1506" s="201" t="s">
        <v>3339</v>
      </c>
      <c r="B1506" s="183">
        <v>852669054579</v>
      </c>
      <c r="C1506" s="229" t="s">
        <v>3266</v>
      </c>
      <c r="D1506" s="215" t="s">
        <v>3338</v>
      </c>
      <c r="E1506" s="324">
        <v>3</v>
      </c>
      <c r="F1506" s="319">
        <v>20.823529411764707</v>
      </c>
      <c r="G1506" s="198" t="s">
        <v>8444</v>
      </c>
      <c r="H1506" s="199">
        <v>23</v>
      </c>
      <c r="I1506" s="200">
        <v>41659</v>
      </c>
      <c r="J1506" s="319">
        <f t="shared" si="24"/>
        <v>9.6999999999999993</v>
      </c>
      <c r="K1506" s="198">
        <v>15.95</v>
      </c>
      <c r="L1506" s="198"/>
      <c r="M1506" s="198" t="s">
        <v>2395</v>
      </c>
      <c r="N1506" s="198"/>
      <c r="O1506" s="198"/>
      <c r="P1506" s="198"/>
      <c r="Q1506" s="169"/>
      <c r="R1506" s="169"/>
      <c r="S1506" s="169"/>
      <c r="T1506" s="169"/>
      <c r="U1506" s="170"/>
    </row>
    <row r="1507" spans="1:37" ht="20.100000000000001" customHeight="1">
      <c r="A1507" s="201" t="s">
        <v>3339</v>
      </c>
      <c r="B1507" s="183">
        <v>852669054579</v>
      </c>
      <c r="C1507" s="229" t="s">
        <v>3266</v>
      </c>
      <c r="D1507" s="215" t="s">
        <v>3338</v>
      </c>
      <c r="E1507" s="324">
        <v>3</v>
      </c>
      <c r="F1507" s="319">
        <v>20.823529411764707</v>
      </c>
      <c r="G1507" s="198" t="s">
        <v>8444</v>
      </c>
      <c r="H1507" s="199">
        <v>23</v>
      </c>
      <c r="I1507" s="200">
        <v>41659</v>
      </c>
      <c r="J1507" s="319">
        <f t="shared" si="24"/>
        <v>9.6999999999999993</v>
      </c>
      <c r="K1507" s="198">
        <v>15.95</v>
      </c>
      <c r="L1507" s="198"/>
      <c r="M1507" s="198" t="s">
        <v>2395</v>
      </c>
      <c r="N1507" s="198"/>
      <c r="O1507" s="198"/>
      <c r="P1507" s="198"/>
      <c r="Q1507" s="169"/>
      <c r="R1507" s="169"/>
      <c r="S1507" s="169"/>
      <c r="T1507" s="169"/>
      <c r="U1507" s="170"/>
      <c r="X1507" s="5" t="s">
        <v>15265</v>
      </c>
      <c r="Y1507" s="5" t="s">
        <v>15266</v>
      </c>
      <c r="Z1507" s="5" t="s">
        <v>15278</v>
      </c>
      <c r="AA1507" s="5" t="s">
        <v>15268</v>
      </c>
      <c r="AB1507" s="5" t="s">
        <v>15269</v>
      </c>
      <c r="AC1507" s="5" t="s">
        <v>15270</v>
      </c>
      <c r="AD1507" s="5" t="s">
        <v>15271</v>
      </c>
      <c r="AE1507" s="5" t="s">
        <v>15272</v>
      </c>
      <c r="AF1507" s="5" t="s">
        <v>15273</v>
      </c>
      <c r="AG1507" s="5" t="s">
        <v>15274</v>
      </c>
      <c r="AH1507" s="5" t="s">
        <v>15275</v>
      </c>
      <c r="AI1507" s="5" t="s">
        <v>15276</v>
      </c>
      <c r="AJ1507" s="5" t="s">
        <v>15277</v>
      </c>
    </row>
    <row r="1508" spans="1:37" ht="20.100000000000001" customHeight="1">
      <c r="A1508" s="201" t="s">
        <v>3341</v>
      </c>
      <c r="B1508" s="183">
        <v>852669054586</v>
      </c>
      <c r="C1508" s="179" t="s">
        <v>3267</v>
      </c>
      <c r="D1508" s="215" t="s">
        <v>3340</v>
      </c>
      <c r="E1508" s="324">
        <v>9</v>
      </c>
      <c r="F1508" s="319">
        <v>30.235294117647058</v>
      </c>
      <c r="G1508" s="198" t="s">
        <v>8444</v>
      </c>
      <c r="H1508" s="199">
        <v>40</v>
      </c>
      <c r="I1508" s="200">
        <v>41659</v>
      </c>
      <c r="J1508" s="319">
        <f t="shared" si="24"/>
        <v>11.7</v>
      </c>
      <c r="K1508" s="198">
        <v>15.95</v>
      </c>
      <c r="L1508" s="198"/>
      <c r="M1508" s="198" t="s">
        <v>2395</v>
      </c>
      <c r="N1508" s="198"/>
      <c r="O1508" s="198"/>
      <c r="P1508" s="198"/>
      <c r="Q1508" s="169"/>
      <c r="R1508" s="169"/>
      <c r="S1508" s="169"/>
      <c r="T1508" s="169"/>
      <c r="U1508" s="170"/>
    </row>
    <row r="1509" spans="1:37" ht="20.100000000000001" customHeight="1">
      <c r="A1509" s="201" t="s">
        <v>3341</v>
      </c>
      <c r="B1509" s="183">
        <v>852669054586</v>
      </c>
      <c r="C1509" s="179" t="s">
        <v>3267</v>
      </c>
      <c r="D1509" s="215" t="s">
        <v>3340</v>
      </c>
      <c r="E1509" s="324">
        <v>9</v>
      </c>
      <c r="F1509" s="319">
        <v>30.235294117647058</v>
      </c>
      <c r="G1509" s="198" t="s">
        <v>8444</v>
      </c>
      <c r="H1509" s="199">
        <v>40</v>
      </c>
      <c r="I1509" s="200">
        <v>41659</v>
      </c>
      <c r="J1509" s="319">
        <f t="shared" si="24"/>
        <v>11.7</v>
      </c>
      <c r="K1509" s="198">
        <v>15.95</v>
      </c>
      <c r="L1509" s="198"/>
      <c r="M1509" s="198" t="s">
        <v>2395</v>
      </c>
      <c r="N1509" s="198"/>
      <c r="O1509" s="198"/>
      <c r="P1509" s="198"/>
      <c r="Q1509" s="169"/>
      <c r="R1509" s="169"/>
      <c r="S1509" s="169"/>
      <c r="T1509" s="169"/>
      <c r="U1509" s="170"/>
      <c r="X1509" s="5" t="s">
        <v>15265</v>
      </c>
      <c r="Y1509" s="5" t="s">
        <v>15266</v>
      </c>
      <c r="Z1509" s="5" t="s">
        <v>15279</v>
      </c>
      <c r="AA1509" s="5" t="s">
        <v>15268</v>
      </c>
      <c r="AB1509" s="5" t="s">
        <v>15269</v>
      </c>
      <c r="AC1509" s="5" t="s">
        <v>15270</v>
      </c>
      <c r="AD1509" s="5" t="s">
        <v>15271</v>
      </c>
      <c r="AE1509" s="5" t="s">
        <v>15272</v>
      </c>
      <c r="AF1509" s="5" t="s">
        <v>15273</v>
      </c>
      <c r="AG1509" s="5" t="s">
        <v>15274</v>
      </c>
      <c r="AH1509" s="5" t="s">
        <v>15275</v>
      </c>
      <c r="AI1509" s="5" t="s">
        <v>15276</v>
      </c>
      <c r="AJ1509" s="5" t="s">
        <v>15277</v>
      </c>
    </row>
    <row r="1510" spans="1:37" ht="20.100000000000001" customHeight="1">
      <c r="A1510" s="201" t="s">
        <v>3343</v>
      </c>
      <c r="B1510" s="183">
        <v>852669054593</v>
      </c>
      <c r="C1510" s="228" t="s">
        <v>3268</v>
      </c>
      <c r="D1510" s="215" t="s">
        <v>3342</v>
      </c>
      <c r="E1510" s="324">
        <v>9</v>
      </c>
      <c r="F1510" s="319">
        <v>30.235294117647058</v>
      </c>
      <c r="G1510" s="198" t="s">
        <v>8444</v>
      </c>
      <c r="H1510" s="199">
        <v>19</v>
      </c>
      <c r="I1510" s="200">
        <v>41659</v>
      </c>
      <c r="J1510" s="319">
        <f t="shared" si="24"/>
        <v>11.7</v>
      </c>
      <c r="K1510" s="198">
        <v>15.95</v>
      </c>
      <c r="L1510" s="198"/>
      <c r="M1510" s="198" t="s">
        <v>2395</v>
      </c>
      <c r="N1510" s="198"/>
      <c r="O1510" s="198"/>
      <c r="P1510" s="198"/>
      <c r="Q1510" s="169"/>
      <c r="R1510" s="169"/>
      <c r="S1510" s="169"/>
      <c r="T1510" s="169"/>
      <c r="U1510" s="170"/>
    </row>
    <row r="1511" spans="1:37" ht="20.100000000000001" customHeight="1">
      <c r="A1511" s="201" t="s">
        <v>3343</v>
      </c>
      <c r="B1511" s="183">
        <v>852669054593</v>
      </c>
      <c r="C1511" s="228" t="s">
        <v>3268</v>
      </c>
      <c r="D1511" s="215" t="s">
        <v>3342</v>
      </c>
      <c r="E1511" s="324">
        <v>9</v>
      </c>
      <c r="F1511" s="319">
        <v>30.235294117647058</v>
      </c>
      <c r="G1511" s="198" t="s">
        <v>8444</v>
      </c>
      <c r="H1511" s="199">
        <v>19</v>
      </c>
      <c r="I1511" s="200">
        <v>41659</v>
      </c>
      <c r="J1511" s="319">
        <f t="shared" si="24"/>
        <v>11.7</v>
      </c>
      <c r="K1511" s="198">
        <v>15.95</v>
      </c>
      <c r="L1511" s="198"/>
      <c r="M1511" s="198" t="s">
        <v>2395</v>
      </c>
      <c r="N1511" s="198"/>
      <c r="O1511" s="198"/>
      <c r="P1511" s="198"/>
      <c r="Q1511" s="169"/>
      <c r="R1511" s="169"/>
      <c r="S1511" s="169"/>
      <c r="T1511" s="169"/>
      <c r="U1511" s="170"/>
      <c r="X1511" s="5" t="s">
        <v>15265</v>
      </c>
      <c r="Y1511" s="5" t="s">
        <v>15266</v>
      </c>
      <c r="Z1511" s="5" t="s">
        <v>15280</v>
      </c>
      <c r="AA1511" s="5" t="s">
        <v>15268</v>
      </c>
      <c r="AB1511" s="5" t="s">
        <v>15269</v>
      </c>
      <c r="AC1511" s="5" t="s">
        <v>15270</v>
      </c>
      <c r="AD1511" s="5" t="s">
        <v>15271</v>
      </c>
      <c r="AE1511" s="5" t="s">
        <v>15272</v>
      </c>
      <c r="AF1511" s="5" t="s">
        <v>15273</v>
      </c>
      <c r="AG1511" s="5" t="s">
        <v>15274</v>
      </c>
      <c r="AH1511" s="5" t="s">
        <v>15275</v>
      </c>
      <c r="AI1511" s="5" t="s">
        <v>15276</v>
      </c>
      <c r="AJ1511" s="5" t="s">
        <v>15277</v>
      </c>
    </row>
    <row r="1512" spans="1:37" ht="20.100000000000001" customHeight="1">
      <c r="A1512" s="201" t="s">
        <v>3345</v>
      </c>
      <c r="B1512" s="183">
        <v>852669054609</v>
      </c>
      <c r="C1512" s="229" t="s">
        <v>3269</v>
      </c>
      <c r="D1512" s="215" t="s">
        <v>3344</v>
      </c>
      <c r="E1512" s="324">
        <v>6.5</v>
      </c>
      <c r="F1512" s="319">
        <v>22</v>
      </c>
      <c r="G1512" s="198" t="s">
        <v>8444</v>
      </c>
      <c r="H1512" s="199">
        <v>82</v>
      </c>
      <c r="I1512" s="200">
        <v>41659</v>
      </c>
      <c r="J1512" s="319">
        <f t="shared" si="24"/>
        <v>7.1999999999999993</v>
      </c>
      <c r="K1512" s="198">
        <v>15.95</v>
      </c>
      <c r="L1512" s="198"/>
      <c r="M1512" s="198" t="s">
        <v>2395</v>
      </c>
      <c r="N1512" s="198"/>
      <c r="O1512" s="198"/>
      <c r="P1512" s="198"/>
      <c r="Q1512" s="169"/>
      <c r="R1512" s="169"/>
      <c r="S1512" s="169"/>
      <c r="T1512" s="169"/>
      <c r="U1512" s="170"/>
    </row>
    <row r="1513" spans="1:37" ht="20.100000000000001" customHeight="1">
      <c r="A1513" s="201" t="s">
        <v>3345</v>
      </c>
      <c r="B1513" s="183">
        <v>852669054609</v>
      </c>
      <c r="C1513" s="229" t="s">
        <v>3269</v>
      </c>
      <c r="D1513" s="215" t="s">
        <v>3344</v>
      </c>
      <c r="E1513" s="324">
        <v>6.5</v>
      </c>
      <c r="F1513" s="319">
        <v>22</v>
      </c>
      <c r="G1513" s="198" t="s">
        <v>8444</v>
      </c>
      <c r="H1513" s="199">
        <v>82</v>
      </c>
      <c r="I1513" s="200">
        <v>41659</v>
      </c>
      <c r="J1513" s="319">
        <f t="shared" si="24"/>
        <v>7.1999999999999993</v>
      </c>
      <c r="K1513" s="198">
        <v>15.95</v>
      </c>
      <c r="L1513" s="198"/>
      <c r="M1513" s="198" t="s">
        <v>2395</v>
      </c>
      <c r="N1513" s="198"/>
      <c r="O1513" s="198"/>
      <c r="P1513" s="198"/>
      <c r="Q1513" s="169"/>
      <c r="R1513" s="169"/>
      <c r="S1513" s="169"/>
      <c r="T1513" s="169"/>
      <c r="U1513" s="170"/>
      <c r="X1513" s="5" t="s">
        <v>15265</v>
      </c>
      <c r="Y1513" s="5" t="s">
        <v>15266</v>
      </c>
      <c r="Z1513" s="5" t="s">
        <v>15281</v>
      </c>
      <c r="AA1513" s="5" t="s">
        <v>15268</v>
      </c>
      <c r="AB1513" s="5" t="s">
        <v>15269</v>
      </c>
      <c r="AC1513" s="5" t="s">
        <v>15270</v>
      </c>
      <c r="AD1513" s="5" t="s">
        <v>15271</v>
      </c>
      <c r="AE1513" s="5" t="s">
        <v>15272</v>
      </c>
      <c r="AF1513" s="5" t="s">
        <v>15273</v>
      </c>
      <c r="AG1513" s="5" t="s">
        <v>15274</v>
      </c>
      <c r="AH1513" s="5" t="s">
        <v>15275</v>
      </c>
      <c r="AI1513" s="5" t="s">
        <v>15276</v>
      </c>
      <c r="AJ1513" s="5" t="s">
        <v>15277</v>
      </c>
    </row>
    <row r="1514" spans="1:37" ht="20.100000000000001" customHeight="1">
      <c r="A1514" s="201" t="s">
        <v>3347</v>
      </c>
      <c r="B1514" s="183">
        <v>852669054616</v>
      </c>
      <c r="C1514" s="179" t="s">
        <v>3270</v>
      </c>
      <c r="D1514" s="215" t="s">
        <v>3346</v>
      </c>
      <c r="E1514" s="321">
        <v>8</v>
      </c>
      <c r="F1514" s="319">
        <v>29.058823529411764</v>
      </c>
      <c r="G1514" s="198" t="s">
        <v>8444</v>
      </c>
      <c r="H1514" s="201">
        <v>0</v>
      </c>
      <c r="I1514" s="200">
        <v>41659</v>
      </c>
      <c r="J1514" s="319">
        <f t="shared" si="24"/>
        <v>11.7</v>
      </c>
      <c r="K1514" s="198">
        <v>15.95</v>
      </c>
      <c r="L1514" s="198"/>
      <c r="M1514" s="198" t="s">
        <v>2395</v>
      </c>
      <c r="N1514" s="198"/>
      <c r="O1514" s="198"/>
      <c r="P1514" s="198"/>
      <c r="Q1514" s="169"/>
      <c r="R1514" s="169"/>
      <c r="S1514" s="169"/>
      <c r="T1514" s="169"/>
      <c r="U1514" s="170"/>
    </row>
    <row r="1515" spans="1:37" ht="20.100000000000001" customHeight="1">
      <c r="A1515" s="201" t="s">
        <v>3347</v>
      </c>
      <c r="B1515" s="183">
        <v>852669054616</v>
      </c>
      <c r="C1515" s="179" t="s">
        <v>3270</v>
      </c>
      <c r="D1515" s="215" t="s">
        <v>3346</v>
      </c>
      <c r="E1515" s="321">
        <v>8</v>
      </c>
      <c r="F1515" s="319">
        <v>29.058823529411764</v>
      </c>
      <c r="G1515" s="198" t="s">
        <v>8444</v>
      </c>
      <c r="H1515" s="201">
        <v>0</v>
      </c>
      <c r="I1515" s="200">
        <v>41659</v>
      </c>
      <c r="J1515" s="319">
        <f t="shared" si="24"/>
        <v>11.7</v>
      </c>
      <c r="K1515" s="198">
        <v>15.95</v>
      </c>
      <c r="L1515" s="198"/>
      <c r="M1515" s="198" t="s">
        <v>2395</v>
      </c>
      <c r="N1515" s="198"/>
      <c r="O1515" s="198"/>
      <c r="P1515" s="198"/>
      <c r="Q1515" s="169"/>
      <c r="R1515" s="169"/>
      <c r="S1515" s="169"/>
      <c r="T1515" s="169"/>
      <c r="U1515" s="170"/>
      <c r="X1515" s="5" t="s">
        <v>15265</v>
      </c>
      <c r="Y1515" s="5" t="s">
        <v>15266</v>
      </c>
      <c r="Z1515" s="5" t="s">
        <v>15282</v>
      </c>
      <c r="AA1515" s="5" t="s">
        <v>15268</v>
      </c>
      <c r="AB1515" s="5" t="s">
        <v>15269</v>
      </c>
      <c r="AC1515" s="5" t="s">
        <v>15270</v>
      </c>
      <c r="AD1515" s="5" t="s">
        <v>15271</v>
      </c>
      <c r="AE1515" s="5" t="s">
        <v>15272</v>
      </c>
      <c r="AF1515" s="5" t="s">
        <v>15273</v>
      </c>
      <c r="AG1515" s="5" t="s">
        <v>15274</v>
      </c>
      <c r="AH1515" s="5" t="s">
        <v>15275</v>
      </c>
      <c r="AI1515" s="5" t="s">
        <v>15276</v>
      </c>
      <c r="AJ1515" s="5" t="s">
        <v>15277</v>
      </c>
    </row>
    <row r="1516" spans="1:37" ht="20.100000000000001" customHeight="1">
      <c r="A1516" s="202" t="s">
        <v>3349</v>
      </c>
      <c r="B1516" s="183">
        <v>852669054623</v>
      </c>
      <c r="C1516" s="179" t="s">
        <v>3271</v>
      </c>
      <c r="D1516" s="215" t="s">
        <v>3348</v>
      </c>
      <c r="E1516" s="324">
        <v>9</v>
      </c>
      <c r="F1516" s="319">
        <v>29.058823529411764</v>
      </c>
      <c r="G1516" s="198" t="s">
        <v>8444</v>
      </c>
      <c r="H1516" s="199">
        <v>73</v>
      </c>
      <c r="I1516" s="200">
        <v>41659</v>
      </c>
      <c r="J1516" s="319">
        <f t="shared" si="24"/>
        <v>10.7</v>
      </c>
      <c r="K1516" s="198">
        <v>15.95</v>
      </c>
      <c r="L1516" s="198"/>
      <c r="M1516" s="198" t="s">
        <v>2395</v>
      </c>
      <c r="N1516" s="198"/>
      <c r="O1516" s="198"/>
      <c r="P1516" s="198"/>
      <c r="Q1516" s="169"/>
      <c r="R1516" s="169"/>
      <c r="S1516" s="169"/>
      <c r="T1516" s="169"/>
      <c r="U1516" s="170"/>
    </row>
    <row r="1517" spans="1:37" ht="20.100000000000001" customHeight="1">
      <c r="A1517" s="202" t="s">
        <v>3349</v>
      </c>
      <c r="B1517" s="183">
        <v>852669054623</v>
      </c>
      <c r="C1517" s="179" t="s">
        <v>3271</v>
      </c>
      <c r="D1517" s="215" t="s">
        <v>3348</v>
      </c>
      <c r="E1517" s="324">
        <v>9</v>
      </c>
      <c r="F1517" s="319">
        <v>29.058823529411764</v>
      </c>
      <c r="G1517" s="198" t="s">
        <v>8444</v>
      </c>
      <c r="H1517" s="199">
        <v>73</v>
      </c>
      <c r="I1517" s="200">
        <v>41659</v>
      </c>
      <c r="J1517" s="319">
        <f t="shared" si="24"/>
        <v>10.7</v>
      </c>
      <c r="K1517" s="198">
        <v>15.95</v>
      </c>
      <c r="L1517" s="198"/>
      <c r="M1517" s="198" t="s">
        <v>2395</v>
      </c>
      <c r="N1517" s="198"/>
      <c r="O1517" s="198"/>
      <c r="P1517" s="198"/>
      <c r="Q1517" s="169"/>
      <c r="R1517" s="169"/>
      <c r="S1517" s="169"/>
      <c r="T1517" s="169"/>
      <c r="U1517" s="170"/>
      <c r="X1517" s="5" t="s">
        <v>15265</v>
      </c>
      <c r="Y1517" s="5" t="s">
        <v>15266</v>
      </c>
      <c r="Z1517" s="5" t="s">
        <v>15283</v>
      </c>
      <c r="AA1517" s="5" t="s">
        <v>15268</v>
      </c>
      <c r="AB1517" s="5" t="s">
        <v>15269</v>
      </c>
      <c r="AC1517" s="5" t="s">
        <v>15270</v>
      </c>
      <c r="AD1517" s="5" t="s">
        <v>15271</v>
      </c>
      <c r="AE1517" s="5" t="s">
        <v>15272</v>
      </c>
      <c r="AF1517" s="5" t="s">
        <v>15273</v>
      </c>
      <c r="AG1517" s="5" t="s">
        <v>15274</v>
      </c>
      <c r="AH1517" s="5" t="s">
        <v>15275</v>
      </c>
      <c r="AI1517" s="5" t="s">
        <v>15276</v>
      </c>
      <c r="AJ1517" s="5" t="s">
        <v>15277</v>
      </c>
      <c r="AK1517" s="5" t="s">
        <v>15815</v>
      </c>
    </row>
    <row r="1518" spans="1:37" ht="20.100000000000001" customHeight="1">
      <c r="A1518" s="202" t="s">
        <v>3350</v>
      </c>
      <c r="B1518" s="183">
        <v>852669054630</v>
      </c>
      <c r="C1518" s="179" t="s">
        <v>3272</v>
      </c>
      <c r="D1518" s="215" t="s">
        <v>3348</v>
      </c>
      <c r="E1518" s="324">
        <v>9</v>
      </c>
      <c r="F1518" s="319">
        <v>29.058823529411764</v>
      </c>
      <c r="G1518" s="198" t="s">
        <v>8444</v>
      </c>
      <c r="H1518" s="199">
        <v>90</v>
      </c>
      <c r="I1518" s="200">
        <v>41659</v>
      </c>
      <c r="J1518" s="319">
        <f t="shared" si="24"/>
        <v>10.7</v>
      </c>
      <c r="K1518" s="198">
        <v>15.95</v>
      </c>
      <c r="L1518" s="198"/>
      <c r="M1518" s="198" t="s">
        <v>2395</v>
      </c>
      <c r="N1518" s="198"/>
      <c r="O1518" s="198"/>
      <c r="P1518" s="198"/>
      <c r="Q1518" s="169"/>
      <c r="R1518" s="169"/>
      <c r="S1518" s="169"/>
      <c r="T1518" s="169"/>
      <c r="U1518" s="170"/>
    </row>
    <row r="1519" spans="1:37" ht="20.100000000000001" customHeight="1">
      <c r="A1519" s="202" t="s">
        <v>3350</v>
      </c>
      <c r="B1519" s="183">
        <v>852669054630</v>
      </c>
      <c r="C1519" s="179" t="s">
        <v>3272</v>
      </c>
      <c r="D1519" s="215" t="s">
        <v>3348</v>
      </c>
      <c r="E1519" s="324">
        <v>9</v>
      </c>
      <c r="F1519" s="319">
        <v>29.058823529411764</v>
      </c>
      <c r="G1519" s="198" t="s">
        <v>8444</v>
      </c>
      <c r="H1519" s="199">
        <v>90</v>
      </c>
      <c r="I1519" s="200">
        <v>41659</v>
      </c>
      <c r="J1519" s="319">
        <f t="shared" si="24"/>
        <v>10.7</v>
      </c>
      <c r="K1519" s="198">
        <v>15.95</v>
      </c>
      <c r="L1519" s="198"/>
      <c r="M1519" s="198" t="s">
        <v>2395</v>
      </c>
      <c r="N1519" s="198"/>
      <c r="O1519" s="198"/>
      <c r="P1519" s="198"/>
      <c r="Q1519" s="169"/>
      <c r="R1519" s="169"/>
      <c r="S1519" s="169"/>
      <c r="T1519" s="169"/>
      <c r="U1519" s="170"/>
      <c r="X1519" s="5" t="s">
        <v>15265</v>
      </c>
      <c r="Y1519" s="5" t="s">
        <v>15266</v>
      </c>
      <c r="Z1519" s="5" t="s">
        <v>15283</v>
      </c>
      <c r="AA1519" s="5" t="s">
        <v>15268</v>
      </c>
      <c r="AB1519" s="5" t="s">
        <v>15269</v>
      </c>
      <c r="AC1519" s="5" t="s">
        <v>15270</v>
      </c>
      <c r="AD1519" s="5" t="s">
        <v>15271</v>
      </c>
      <c r="AE1519" s="5" t="s">
        <v>15272</v>
      </c>
      <c r="AF1519" s="5" t="s">
        <v>15273</v>
      </c>
      <c r="AG1519" s="5" t="s">
        <v>15274</v>
      </c>
      <c r="AH1519" s="5" t="s">
        <v>15275</v>
      </c>
      <c r="AI1519" s="5" t="s">
        <v>15276</v>
      </c>
      <c r="AJ1519" s="5" t="s">
        <v>15277</v>
      </c>
      <c r="AK1519" s="5" t="s">
        <v>15816</v>
      </c>
    </row>
    <row r="1520" spans="1:37" ht="20.100000000000001" customHeight="1">
      <c r="A1520" s="201" t="s">
        <v>3352</v>
      </c>
      <c r="B1520" s="183">
        <v>852669054647</v>
      </c>
      <c r="C1520" s="229" t="s">
        <v>3273</v>
      </c>
      <c r="D1520" s="215" t="s">
        <v>3351</v>
      </c>
      <c r="E1520" s="324">
        <v>3.5</v>
      </c>
      <c r="F1520" s="319">
        <v>14.352941176470589</v>
      </c>
      <c r="G1520" s="198" t="s">
        <v>8444</v>
      </c>
      <c r="H1520" s="366">
        <v>53</v>
      </c>
      <c r="I1520" s="200">
        <v>41659</v>
      </c>
      <c r="J1520" s="319">
        <f t="shared" si="24"/>
        <v>3.6999999999999993</v>
      </c>
      <c r="K1520" s="198">
        <v>10.89</v>
      </c>
      <c r="L1520" s="198"/>
      <c r="M1520" s="198" t="s">
        <v>2395</v>
      </c>
      <c r="N1520" s="198"/>
      <c r="O1520" s="198"/>
      <c r="P1520" s="198"/>
      <c r="Q1520" s="169"/>
      <c r="R1520" s="169"/>
      <c r="S1520" s="169"/>
      <c r="T1520" s="169"/>
      <c r="U1520" s="170"/>
    </row>
    <row r="1521" spans="1:37" ht="20.100000000000001" customHeight="1">
      <c r="A1521" s="201" t="s">
        <v>3352</v>
      </c>
      <c r="B1521" s="183">
        <v>852669054647</v>
      </c>
      <c r="C1521" s="229" t="s">
        <v>3273</v>
      </c>
      <c r="D1521" s="215" t="s">
        <v>3351</v>
      </c>
      <c r="E1521" s="324">
        <v>3.5</v>
      </c>
      <c r="F1521" s="319">
        <v>14.352941176470589</v>
      </c>
      <c r="G1521" s="198" t="s">
        <v>8444</v>
      </c>
      <c r="H1521" s="366">
        <v>53</v>
      </c>
      <c r="I1521" s="200">
        <v>41659</v>
      </c>
      <c r="J1521" s="319">
        <f t="shared" si="24"/>
        <v>3.6999999999999993</v>
      </c>
      <c r="K1521" s="198">
        <v>10.89</v>
      </c>
      <c r="L1521" s="198"/>
      <c r="M1521" s="198" t="s">
        <v>2395</v>
      </c>
      <c r="N1521" s="198"/>
      <c r="O1521" s="198"/>
      <c r="P1521" s="198"/>
      <c r="Q1521" s="169"/>
      <c r="R1521" s="169"/>
      <c r="S1521" s="169"/>
      <c r="T1521" s="169"/>
      <c r="U1521" s="170"/>
      <c r="X1521" s="5" t="s">
        <v>15265</v>
      </c>
      <c r="Y1521" s="5" t="s">
        <v>15266</v>
      </c>
      <c r="Z1521" s="5" t="s">
        <v>15284</v>
      </c>
      <c r="AA1521" s="5" t="s">
        <v>15268</v>
      </c>
      <c r="AB1521" s="5" t="s">
        <v>15269</v>
      </c>
      <c r="AC1521" s="5" t="s">
        <v>15270</v>
      </c>
      <c r="AD1521" s="5" t="s">
        <v>15271</v>
      </c>
      <c r="AE1521" s="5" t="s">
        <v>15272</v>
      </c>
      <c r="AF1521" s="5" t="s">
        <v>15273</v>
      </c>
      <c r="AG1521" s="5" t="s">
        <v>15274</v>
      </c>
      <c r="AH1521" s="5" t="s">
        <v>15275</v>
      </c>
      <c r="AI1521" s="5" t="s">
        <v>15276</v>
      </c>
      <c r="AJ1521" s="5" t="s">
        <v>15277</v>
      </c>
    </row>
    <row r="1522" spans="1:37" ht="20.100000000000001" customHeight="1">
      <c r="A1522" s="201" t="s">
        <v>3354</v>
      </c>
      <c r="B1522" s="183">
        <v>852669054654</v>
      </c>
      <c r="C1522" s="229" t="s">
        <v>3274</v>
      </c>
      <c r="D1522" s="215" t="s">
        <v>3353</v>
      </c>
      <c r="E1522" s="321">
        <v>7</v>
      </c>
      <c r="F1522" s="319">
        <v>19.647058823529413</v>
      </c>
      <c r="G1522" s="198" t="s">
        <v>8444</v>
      </c>
      <c r="H1522" s="201">
        <v>0</v>
      </c>
      <c r="I1522" s="200">
        <v>41659</v>
      </c>
      <c r="J1522" s="319">
        <f t="shared" si="24"/>
        <v>4.6999999999999993</v>
      </c>
      <c r="K1522" s="198">
        <v>15.95</v>
      </c>
      <c r="L1522" s="198"/>
      <c r="M1522" s="198" t="s">
        <v>2395</v>
      </c>
      <c r="N1522" s="198"/>
      <c r="O1522" s="198"/>
      <c r="P1522" s="198"/>
      <c r="Q1522" s="169"/>
      <c r="R1522" s="169"/>
      <c r="S1522" s="169"/>
      <c r="T1522" s="169"/>
      <c r="U1522" s="170"/>
    </row>
    <row r="1523" spans="1:37" ht="20.100000000000001" customHeight="1">
      <c r="A1523" s="201" t="s">
        <v>3354</v>
      </c>
      <c r="B1523" s="183">
        <v>852669054654</v>
      </c>
      <c r="C1523" s="229" t="s">
        <v>3274</v>
      </c>
      <c r="D1523" s="215" t="s">
        <v>3353</v>
      </c>
      <c r="E1523" s="321">
        <v>7</v>
      </c>
      <c r="F1523" s="319">
        <v>19.647058823529413</v>
      </c>
      <c r="G1523" s="198" t="s">
        <v>8444</v>
      </c>
      <c r="H1523" s="201">
        <v>0</v>
      </c>
      <c r="I1523" s="200">
        <v>41659</v>
      </c>
      <c r="J1523" s="319">
        <f t="shared" si="24"/>
        <v>4.6999999999999993</v>
      </c>
      <c r="K1523" s="198">
        <v>15.95</v>
      </c>
      <c r="L1523" s="198"/>
      <c r="M1523" s="198" t="s">
        <v>2395</v>
      </c>
      <c r="N1523" s="198"/>
      <c r="O1523" s="198"/>
      <c r="P1523" s="198"/>
      <c r="Q1523" s="169"/>
      <c r="R1523" s="169"/>
      <c r="S1523" s="169"/>
      <c r="T1523" s="169"/>
      <c r="U1523" s="170"/>
    </row>
    <row r="1524" spans="1:37" ht="20.100000000000001" customHeight="1">
      <c r="A1524" s="201" t="s">
        <v>3356</v>
      </c>
      <c r="B1524" s="183">
        <v>852669054661</v>
      </c>
      <c r="C1524" s="179" t="s">
        <v>3275</v>
      </c>
      <c r="D1524" s="215" t="s">
        <v>3355</v>
      </c>
      <c r="E1524" s="321">
        <v>3</v>
      </c>
      <c r="F1524" s="319">
        <v>13.89</v>
      </c>
      <c r="G1524" s="198" t="s">
        <v>8444</v>
      </c>
      <c r="H1524" s="201">
        <v>0</v>
      </c>
      <c r="I1524" s="200">
        <v>41659</v>
      </c>
      <c r="J1524" s="319">
        <f t="shared" si="24"/>
        <v>3.8064999999999998</v>
      </c>
      <c r="K1524" s="198">
        <v>9.4117647058823533</v>
      </c>
      <c r="L1524" s="198"/>
      <c r="M1524" s="198" t="s">
        <v>2395</v>
      </c>
      <c r="N1524" s="198"/>
      <c r="O1524" s="198"/>
      <c r="P1524" s="198"/>
      <c r="Q1524" s="169"/>
      <c r="R1524" s="169"/>
      <c r="S1524" s="169"/>
      <c r="T1524" s="169"/>
      <c r="U1524" s="170"/>
    </row>
    <row r="1525" spans="1:37" ht="20.100000000000001" customHeight="1">
      <c r="A1525" s="201" t="s">
        <v>3356</v>
      </c>
      <c r="B1525" s="183">
        <v>852669054661</v>
      </c>
      <c r="C1525" s="179" t="s">
        <v>3275</v>
      </c>
      <c r="D1525" s="215" t="s">
        <v>3355</v>
      </c>
      <c r="E1525" s="321">
        <v>3</v>
      </c>
      <c r="F1525" s="319">
        <v>13.89</v>
      </c>
      <c r="G1525" s="198" t="s">
        <v>8444</v>
      </c>
      <c r="H1525" s="201">
        <v>0</v>
      </c>
      <c r="I1525" s="200">
        <v>41659</v>
      </c>
      <c r="J1525" s="319">
        <f t="shared" si="24"/>
        <v>3.8064999999999998</v>
      </c>
      <c r="K1525" s="198">
        <v>9.4117647058823533</v>
      </c>
      <c r="L1525" s="198"/>
      <c r="M1525" s="198" t="s">
        <v>2395</v>
      </c>
      <c r="N1525" s="198"/>
      <c r="O1525" s="198"/>
      <c r="P1525" s="198"/>
      <c r="Q1525" s="169"/>
      <c r="R1525" s="169"/>
      <c r="S1525" s="169"/>
      <c r="T1525" s="169"/>
      <c r="U1525" s="170"/>
    </row>
    <row r="1526" spans="1:37" ht="20.100000000000001" customHeight="1">
      <c r="A1526" s="201">
        <v>60024</v>
      </c>
      <c r="B1526" s="183"/>
      <c r="C1526" s="229" t="s">
        <v>3276</v>
      </c>
      <c r="D1526" s="215" t="s">
        <v>3357</v>
      </c>
      <c r="E1526" s="198"/>
      <c r="F1526" s="319" t="s">
        <v>17578</v>
      </c>
      <c r="G1526" s="198" t="s">
        <v>8444</v>
      </c>
      <c r="H1526" s="201">
        <v>0</v>
      </c>
      <c r="I1526" s="200">
        <v>41659</v>
      </c>
      <c r="J1526" s="319" t="e">
        <f t="shared" si="24"/>
        <v>#VALUE!</v>
      </c>
      <c r="K1526" s="198"/>
      <c r="L1526" s="198"/>
      <c r="M1526" s="198" t="s">
        <v>2395</v>
      </c>
      <c r="N1526" s="198"/>
      <c r="O1526" s="198"/>
      <c r="P1526" s="198"/>
      <c r="Q1526" s="169"/>
      <c r="R1526" s="169"/>
      <c r="S1526" s="169"/>
      <c r="T1526" s="169"/>
      <c r="U1526" s="170"/>
    </row>
    <row r="1527" spans="1:37" ht="20.100000000000001" customHeight="1">
      <c r="A1527" s="202" t="s">
        <v>3358</v>
      </c>
      <c r="B1527" s="183">
        <v>852669054678</v>
      </c>
      <c r="C1527" s="229" t="s">
        <v>3277</v>
      </c>
      <c r="D1527" s="215" t="s">
        <v>3357</v>
      </c>
      <c r="E1527" s="324">
        <v>9</v>
      </c>
      <c r="F1527" s="319">
        <v>23.176470588235293</v>
      </c>
      <c r="G1527" s="198" t="s">
        <v>8444</v>
      </c>
      <c r="H1527" s="199">
        <v>32</v>
      </c>
      <c r="I1527" s="200">
        <v>41659</v>
      </c>
      <c r="J1527" s="319">
        <f t="shared" si="24"/>
        <v>5.6999999999999993</v>
      </c>
      <c r="K1527" s="198">
        <v>19.989999999999998</v>
      </c>
      <c r="L1527" s="198"/>
      <c r="M1527" s="198" t="s">
        <v>2395</v>
      </c>
      <c r="N1527" s="198"/>
      <c r="O1527" s="198"/>
      <c r="P1527" s="198"/>
      <c r="Q1527" s="169"/>
      <c r="R1527" s="169"/>
      <c r="S1527" s="169"/>
      <c r="T1527" s="169"/>
      <c r="U1527" s="170"/>
      <c r="X1527" s="5" t="s">
        <v>15265</v>
      </c>
      <c r="Y1527" s="5" t="s">
        <v>15266</v>
      </c>
      <c r="Z1527" s="5" t="s">
        <v>15285</v>
      </c>
      <c r="AA1527" s="5" t="s">
        <v>15268</v>
      </c>
      <c r="AB1527" s="5" t="s">
        <v>15269</v>
      </c>
      <c r="AC1527" s="5" t="s">
        <v>15270</v>
      </c>
      <c r="AD1527" s="5" t="s">
        <v>15271</v>
      </c>
      <c r="AE1527" s="5" t="s">
        <v>15272</v>
      </c>
      <c r="AF1527" s="5" t="s">
        <v>15273</v>
      </c>
      <c r="AG1527" s="5" t="s">
        <v>15274</v>
      </c>
      <c r="AH1527" s="5" t="s">
        <v>15275</v>
      </c>
      <c r="AI1527" s="5" t="s">
        <v>15276</v>
      </c>
      <c r="AJ1527" s="5" t="s">
        <v>15277</v>
      </c>
      <c r="AK1527" s="5" t="s">
        <v>15817</v>
      </c>
    </row>
    <row r="1528" spans="1:37" ht="20.100000000000001" customHeight="1">
      <c r="A1528" s="201" t="s">
        <v>3360</v>
      </c>
      <c r="B1528" s="183">
        <v>852669054685</v>
      </c>
      <c r="C1528" s="229" t="s">
        <v>3278</v>
      </c>
      <c r="D1528" s="215" t="s">
        <v>3359</v>
      </c>
      <c r="E1528" s="321">
        <v>6</v>
      </c>
      <c r="F1528" s="319">
        <v>17.294117647058826</v>
      </c>
      <c r="G1528" s="198" t="s">
        <v>8444</v>
      </c>
      <c r="H1528" s="201">
        <v>0</v>
      </c>
      <c r="I1528" s="200">
        <v>41659</v>
      </c>
      <c r="J1528" s="319">
        <f t="shared" si="24"/>
        <v>3.7000000000000011</v>
      </c>
      <c r="K1528" s="198">
        <v>14.99</v>
      </c>
      <c r="L1528" s="198"/>
      <c r="M1528" s="198" t="s">
        <v>2395</v>
      </c>
      <c r="N1528" s="198"/>
      <c r="O1528" s="198"/>
      <c r="P1528" s="198"/>
      <c r="Q1528" s="169"/>
      <c r="R1528" s="169"/>
      <c r="S1528" s="169"/>
      <c r="T1528" s="169"/>
      <c r="U1528" s="170"/>
    </row>
    <row r="1529" spans="1:37" ht="20.100000000000001" customHeight="1">
      <c r="A1529" s="201" t="s">
        <v>3360</v>
      </c>
      <c r="B1529" s="183">
        <v>852669054685</v>
      </c>
      <c r="C1529" s="229" t="s">
        <v>3278</v>
      </c>
      <c r="D1529" s="215" t="s">
        <v>3359</v>
      </c>
      <c r="E1529" s="321">
        <v>6</v>
      </c>
      <c r="F1529" s="319">
        <v>17.294117647058826</v>
      </c>
      <c r="G1529" s="198" t="s">
        <v>8444</v>
      </c>
      <c r="H1529" s="201">
        <v>0</v>
      </c>
      <c r="I1529" s="200">
        <v>41659</v>
      </c>
      <c r="J1529" s="319">
        <f t="shared" si="24"/>
        <v>3.7000000000000011</v>
      </c>
      <c r="K1529" s="198">
        <v>14.99</v>
      </c>
      <c r="L1529" s="198"/>
      <c r="M1529" s="198" t="s">
        <v>2395</v>
      </c>
      <c r="N1529" s="198"/>
      <c r="O1529" s="198"/>
      <c r="P1529" s="198"/>
      <c r="Q1529" s="169"/>
      <c r="R1529" s="169"/>
      <c r="S1529" s="169"/>
      <c r="T1529" s="169"/>
      <c r="U1529" s="170"/>
    </row>
    <row r="1530" spans="1:37" ht="20.100000000000001" customHeight="1">
      <c r="A1530" s="201">
        <v>60027</v>
      </c>
      <c r="B1530" s="183"/>
      <c r="C1530" s="229" t="s">
        <v>3279</v>
      </c>
      <c r="D1530" s="215" t="s">
        <v>3361</v>
      </c>
      <c r="E1530" s="198"/>
      <c r="F1530" s="319" t="s">
        <v>17578</v>
      </c>
      <c r="G1530" s="198" t="s">
        <v>8444</v>
      </c>
      <c r="H1530" s="201">
        <v>0</v>
      </c>
      <c r="I1530" s="200">
        <v>41659</v>
      </c>
      <c r="J1530" s="319" t="e">
        <f t="shared" si="24"/>
        <v>#VALUE!</v>
      </c>
      <c r="K1530" s="198"/>
      <c r="L1530" s="198"/>
      <c r="M1530" s="198" t="s">
        <v>2395</v>
      </c>
      <c r="N1530" s="198"/>
      <c r="O1530" s="198"/>
      <c r="P1530" s="198"/>
      <c r="Q1530" s="169"/>
      <c r="R1530" s="169"/>
      <c r="S1530" s="169"/>
      <c r="T1530" s="169"/>
      <c r="U1530" s="170"/>
    </row>
    <row r="1531" spans="1:37" ht="20.100000000000001" customHeight="1">
      <c r="A1531" s="201" t="s">
        <v>3362</v>
      </c>
      <c r="B1531" s="183">
        <v>852669054692</v>
      </c>
      <c r="C1531" s="229" t="s">
        <v>3280</v>
      </c>
      <c r="D1531" s="215" t="s">
        <v>3361</v>
      </c>
      <c r="E1531" s="324">
        <v>4.25</v>
      </c>
      <c r="F1531" s="319">
        <v>16.990000000000002</v>
      </c>
      <c r="G1531" s="198" t="s">
        <v>8444</v>
      </c>
      <c r="H1531" s="366">
        <v>526</v>
      </c>
      <c r="I1531" s="200">
        <v>41659</v>
      </c>
      <c r="J1531" s="319">
        <f t="shared" si="24"/>
        <v>5.1915000000000013</v>
      </c>
      <c r="K1531" s="198"/>
      <c r="L1531" s="198"/>
      <c r="M1531" s="198" t="s">
        <v>2395</v>
      </c>
      <c r="N1531" s="198"/>
      <c r="O1531" s="198"/>
      <c r="P1531" s="198"/>
      <c r="Q1531" s="169"/>
      <c r="R1531" s="169"/>
      <c r="S1531" s="169"/>
      <c r="T1531" s="169"/>
      <c r="U1531" s="170"/>
      <c r="X1531" s="5" t="s">
        <v>15265</v>
      </c>
      <c r="Y1531" s="5" t="s">
        <v>15266</v>
      </c>
      <c r="Z1531" s="5" t="s">
        <v>15286</v>
      </c>
      <c r="AA1531" s="5" t="s">
        <v>15287</v>
      </c>
      <c r="AB1531" s="5" t="s">
        <v>15288</v>
      </c>
      <c r="AC1531" s="5" t="s">
        <v>15289</v>
      </c>
      <c r="AD1531" s="5" t="s">
        <v>15290</v>
      </c>
      <c r="AE1531" s="5" t="s">
        <v>15291</v>
      </c>
    </row>
    <row r="1532" spans="1:37" ht="20.100000000000001" customHeight="1">
      <c r="A1532" s="201" t="s">
        <v>3364</v>
      </c>
      <c r="B1532" s="183">
        <v>852669054708</v>
      </c>
      <c r="C1532" s="229" t="s">
        <v>3281</v>
      </c>
      <c r="D1532" s="215" t="s">
        <v>3363</v>
      </c>
      <c r="E1532" s="324">
        <v>2</v>
      </c>
      <c r="F1532" s="319">
        <v>11.89</v>
      </c>
      <c r="G1532" s="198" t="s">
        <v>8444</v>
      </c>
      <c r="H1532" s="366">
        <v>281</v>
      </c>
      <c r="I1532" s="200">
        <v>41659</v>
      </c>
      <c r="J1532" s="319">
        <f t="shared" si="24"/>
        <v>3.1065000000000005</v>
      </c>
      <c r="K1532" s="198">
        <v>8.2352941176470598</v>
      </c>
      <c r="L1532" s="198"/>
      <c r="M1532" s="198" t="s">
        <v>2395</v>
      </c>
      <c r="N1532" s="198"/>
      <c r="O1532" s="198"/>
      <c r="P1532" s="198"/>
      <c r="Q1532" s="169"/>
      <c r="R1532" s="169"/>
      <c r="S1532" s="169"/>
      <c r="T1532" s="169"/>
      <c r="U1532" s="170"/>
    </row>
    <row r="1533" spans="1:37" ht="20.100000000000001" customHeight="1">
      <c r="A1533" s="201" t="s">
        <v>3364</v>
      </c>
      <c r="B1533" s="183">
        <v>852669054708</v>
      </c>
      <c r="C1533" s="229" t="s">
        <v>3281</v>
      </c>
      <c r="D1533" s="215" t="s">
        <v>3363</v>
      </c>
      <c r="E1533" s="324">
        <v>2</v>
      </c>
      <c r="F1533" s="319">
        <v>11.89</v>
      </c>
      <c r="G1533" s="198" t="s">
        <v>8444</v>
      </c>
      <c r="H1533" s="366">
        <v>281</v>
      </c>
      <c r="I1533" s="200">
        <v>41659</v>
      </c>
      <c r="J1533" s="319">
        <f t="shared" si="24"/>
        <v>3.1065000000000005</v>
      </c>
      <c r="K1533" s="198">
        <v>8.2352941176470598</v>
      </c>
      <c r="L1533" s="198"/>
      <c r="M1533" s="198" t="s">
        <v>2395</v>
      </c>
      <c r="N1533" s="198"/>
      <c r="O1533" s="198"/>
      <c r="P1533" s="198"/>
      <c r="Q1533" s="169"/>
      <c r="R1533" s="169"/>
      <c r="S1533" s="169"/>
      <c r="T1533" s="169"/>
      <c r="U1533" s="170"/>
    </row>
    <row r="1534" spans="1:37" ht="20.100000000000001" customHeight="1">
      <c r="A1534" s="202" t="s">
        <v>3366</v>
      </c>
      <c r="B1534" s="183">
        <v>852669054715</v>
      </c>
      <c r="C1534" s="229" t="s">
        <v>3282</v>
      </c>
      <c r="D1534" s="215" t="s">
        <v>3365</v>
      </c>
      <c r="E1534" s="324">
        <v>5</v>
      </c>
      <c r="F1534" s="319">
        <v>19.647058823529413</v>
      </c>
      <c r="G1534" s="198" t="s">
        <v>8444</v>
      </c>
      <c r="H1534" s="366">
        <v>1071</v>
      </c>
      <c r="I1534" s="200">
        <v>41659</v>
      </c>
      <c r="J1534" s="319">
        <f t="shared" si="24"/>
        <v>6.6999999999999993</v>
      </c>
      <c r="K1534" s="198">
        <v>14.09</v>
      </c>
      <c r="L1534" s="198"/>
      <c r="M1534" s="198" t="s">
        <v>2395</v>
      </c>
      <c r="N1534" s="198"/>
      <c r="O1534" s="198"/>
      <c r="P1534" s="198"/>
      <c r="Q1534" s="169"/>
      <c r="R1534" s="169"/>
      <c r="S1534" s="169"/>
      <c r="T1534" s="169"/>
      <c r="U1534" s="170"/>
    </row>
    <row r="1535" spans="1:37" ht="20.100000000000001" customHeight="1">
      <c r="A1535" s="202" t="s">
        <v>3366</v>
      </c>
      <c r="B1535" s="183">
        <v>852669054715</v>
      </c>
      <c r="C1535" s="229" t="s">
        <v>3282</v>
      </c>
      <c r="D1535" s="215" t="s">
        <v>3365</v>
      </c>
      <c r="E1535" s="324">
        <v>5</v>
      </c>
      <c r="F1535" s="319">
        <v>19.647058823529413</v>
      </c>
      <c r="G1535" s="198" t="s">
        <v>8444</v>
      </c>
      <c r="H1535" s="366">
        <v>1071</v>
      </c>
      <c r="I1535" s="200">
        <v>41659</v>
      </c>
      <c r="J1535" s="319">
        <f t="shared" si="24"/>
        <v>6.6999999999999993</v>
      </c>
      <c r="K1535" s="198">
        <v>14.09</v>
      </c>
      <c r="L1535" s="198"/>
      <c r="M1535" s="198" t="s">
        <v>2395</v>
      </c>
      <c r="N1535" s="198"/>
      <c r="O1535" s="198"/>
      <c r="P1535" s="198"/>
      <c r="Q1535" s="169"/>
      <c r="R1535" s="169"/>
      <c r="S1535" s="169"/>
      <c r="T1535" s="169"/>
      <c r="U1535" s="170"/>
      <c r="X1535" s="5" t="s">
        <v>15265</v>
      </c>
      <c r="Y1535" s="5" t="s">
        <v>15266</v>
      </c>
      <c r="Z1535" s="5" t="s">
        <v>15292</v>
      </c>
      <c r="AA1535" s="5" t="s">
        <v>15293</v>
      </c>
      <c r="AB1535" s="5" t="s">
        <v>15294</v>
      </c>
      <c r="AC1535" s="5" t="s">
        <v>15295</v>
      </c>
      <c r="AD1535" s="5" t="s">
        <v>15296</v>
      </c>
      <c r="AE1535" s="5" t="s">
        <v>15297</v>
      </c>
      <c r="AK1535" s="5" t="s">
        <v>15818</v>
      </c>
    </row>
    <row r="1536" spans="1:37" ht="20.100000000000001" customHeight="1">
      <c r="A1536" s="201" t="s">
        <v>3368</v>
      </c>
      <c r="B1536" s="183">
        <v>852669054722</v>
      </c>
      <c r="C1536" s="229" t="s">
        <v>3283</v>
      </c>
      <c r="D1536" s="215" t="s">
        <v>3367</v>
      </c>
      <c r="E1536" s="324">
        <v>5</v>
      </c>
      <c r="F1536" s="319">
        <v>19.989999999999998</v>
      </c>
      <c r="G1536" s="198" t="s">
        <v>8444</v>
      </c>
      <c r="H1536" s="366">
        <v>693</v>
      </c>
      <c r="I1536" s="200">
        <v>41659</v>
      </c>
      <c r="J1536" s="319">
        <f t="shared" si="24"/>
        <v>6.9914999999999985</v>
      </c>
      <c r="K1536" s="198"/>
      <c r="L1536" s="198"/>
      <c r="M1536" s="198" t="s">
        <v>2395</v>
      </c>
      <c r="N1536" s="198"/>
      <c r="O1536" s="198"/>
      <c r="P1536" s="198"/>
      <c r="Q1536" s="169"/>
      <c r="R1536" s="169"/>
      <c r="S1536" s="169"/>
      <c r="T1536" s="169"/>
      <c r="U1536" s="170"/>
    </row>
    <row r="1537" spans="1:37" ht="20.100000000000001" customHeight="1">
      <c r="A1537" s="201" t="s">
        <v>3368</v>
      </c>
      <c r="B1537" s="183">
        <v>852669054722</v>
      </c>
      <c r="C1537" s="229" t="s">
        <v>3283</v>
      </c>
      <c r="D1537" s="215" t="s">
        <v>3367</v>
      </c>
      <c r="E1537" s="324">
        <v>5</v>
      </c>
      <c r="F1537" s="319">
        <v>19.989999999999998</v>
      </c>
      <c r="G1537" s="198" t="s">
        <v>8444</v>
      </c>
      <c r="H1537" s="366">
        <v>693</v>
      </c>
      <c r="I1537" s="200">
        <v>41659</v>
      </c>
      <c r="J1537" s="319">
        <f t="shared" si="24"/>
        <v>6.9914999999999985</v>
      </c>
      <c r="K1537" s="198"/>
      <c r="L1537" s="198"/>
      <c r="M1537" s="198" t="s">
        <v>2395</v>
      </c>
      <c r="N1537" s="198"/>
      <c r="O1537" s="198"/>
      <c r="P1537" s="198"/>
      <c r="Q1537" s="169"/>
      <c r="R1537" s="169"/>
      <c r="S1537" s="169"/>
      <c r="T1537" s="169"/>
      <c r="U1537" s="170"/>
      <c r="X1537" s="5" t="s">
        <v>15265</v>
      </c>
      <c r="Y1537" s="5" t="s">
        <v>15266</v>
      </c>
      <c r="Z1537" s="5" t="s">
        <v>15298</v>
      </c>
      <c r="AA1537" s="5" t="s">
        <v>15299</v>
      </c>
      <c r="AB1537" s="5" t="s">
        <v>15300</v>
      </c>
      <c r="AC1537" s="5" t="s">
        <v>15301</v>
      </c>
      <c r="AD1537" s="5" t="s">
        <v>15302</v>
      </c>
      <c r="AE1537" s="5" t="s">
        <v>15303</v>
      </c>
    </row>
    <row r="1538" spans="1:37" ht="20.100000000000001" customHeight="1">
      <c r="A1538" s="201" t="s">
        <v>3370</v>
      </c>
      <c r="B1538" s="183">
        <v>852669054739</v>
      </c>
      <c r="C1538" s="229" t="s">
        <v>3284</v>
      </c>
      <c r="D1538" s="215" t="s">
        <v>3369</v>
      </c>
      <c r="E1538" s="321">
        <v>9</v>
      </c>
      <c r="F1538" s="319">
        <v>22</v>
      </c>
      <c r="G1538" s="198" t="s">
        <v>8444</v>
      </c>
      <c r="H1538" s="201">
        <v>0</v>
      </c>
      <c r="I1538" s="200">
        <v>41659</v>
      </c>
      <c r="J1538" s="319">
        <f t="shared" si="24"/>
        <v>4.6999999999999993</v>
      </c>
      <c r="K1538" s="198">
        <v>15.95</v>
      </c>
      <c r="L1538" s="198"/>
      <c r="M1538" s="198" t="s">
        <v>2395</v>
      </c>
      <c r="N1538" s="198"/>
      <c r="O1538" s="198"/>
      <c r="P1538" s="198"/>
      <c r="Q1538" s="169"/>
      <c r="R1538" s="169"/>
      <c r="S1538" s="169"/>
      <c r="T1538" s="169"/>
      <c r="U1538" s="170"/>
    </row>
    <row r="1539" spans="1:37" ht="18.95" customHeight="1">
      <c r="A1539" s="201" t="s">
        <v>3370</v>
      </c>
      <c r="B1539" s="183">
        <v>852669054739</v>
      </c>
      <c r="C1539" s="229" t="s">
        <v>3284</v>
      </c>
      <c r="D1539" s="215" t="s">
        <v>3369</v>
      </c>
      <c r="E1539" s="321">
        <v>9</v>
      </c>
      <c r="F1539" s="319">
        <v>22</v>
      </c>
      <c r="G1539" s="198" t="s">
        <v>8444</v>
      </c>
      <c r="H1539" s="201">
        <v>0</v>
      </c>
      <c r="I1539" s="200">
        <v>41659</v>
      </c>
      <c r="J1539" s="319">
        <f t="shared" si="24"/>
        <v>4.6999999999999993</v>
      </c>
      <c r="K1539" s="198">
        <v>15.95</v>
      </c>
      <c r="L1539" s="198"/>
      <c r="M1539" s="198" t="s">
        <v>2395</v>
      </c>
      <c r="N1539" s="198"/>
      <c r="O1539" s="198"/>
      <c r="P1539" s="198"/>
      <c r="Q1539" s="169"/>
      <c r="R1539" s="169"/>
      <c r="S1539" s="169"/>
      <c r="T1539" s="169"/>
      <c r="U1539" s="170"/>
    </row>
    <row r="1540" spans="1:37" ht="20.100000000000001" customHeight="1">
      <c r="A1540" s="201" t="s">
        <v>3372</v>
      </c>
      <c r="B1540" s="183">
        <v>852669054746</v>
      </c>
      <c r="C1540" s="229" t="s">
        <v>3285</v>
      </c>
      <c r="D1540" s="215" t="s">
        <v>3371</v>
      </c>
      <c r="E1540" s="321">
        <v>11</v>
      </c>
      <c r="F1540" s="319">
        <v>29.058823529411764</v>
      </c>
      <c r="G1540" s="198" t="s">
        <v>8444</v>
      </c>
      <c r="H1540" s="201">
        <v>0</v>
      </c>
      <c r="I1540" s="200">
        <v>41659</v>
      </c>
      <c r="J1540" s="319">
        <f t="shared" si="24"/>
        <v>8.6999999999999993</v>
      </c>
      <c r="K1540" s="198">
        <v>15.95</v>
      </c>
      <c r="L1540" s="198"/>
      <c r="M1540" s="198" t="s">
        <v>2395</v>
      </c>
      <c r="N1540" s="198"/>
      <c r="O1540" s="198"/>
      <c r="P1540" s="198"/>
      <c r="Q1540" s="169"/>
      <c r="R1540" s="169"/>
      <c r="S1540" s="169"/>
      <c r="T1540" s="169"/>
      <c r="U1540" s="170"/>
    </row>
    <row r="1541" spans="1:37" ht="20.100000000000001" customHeight="1">
      <c r="A1541" s="201" t="s">
        <v>3372</v>
      </c>
      <c r="B1541" s="183">
        <v>852669054746</v>
      </c>
      <c r="C1541" s="229" t="s">
        <v>3285</v>
      </c>
      <c r="D1541" s="215" t="s">
        <v>3371</v>
      </c>
      <c r="E1541" s="321">
        <v>11</v>
      </c>
      <c r="F1541" s="319">
        <v>29.058823529411764</v>
      </c>
      <c r="G1541" s="198" t="s">
        <v>8444</v>
      </c>
      <c r="H1541" s="201">
        <v>0</v>
      </c>
      <c r="I1541" s="200">
        <v>41659</v>
      </c>
      <c r="J1541" s="319">
        <f t="shared" si="24"/>
        <v>8.6999999999999993</v>
      </c>
      <c r="K1541" s="198">
        <v>15.95</v>
      </c>
      <c r="L1541" s="198"/>
      <c r="M1541" s="198" t="s">
        <v>2395</v>
      </c>
      <c r="N1541" s="198"/>
      <c r="O1541" s="198"/>
      <c r="P1541" s="198"/>
      <c r="Q1541" s="169"/>
      <c r="R1541" s="169"/>
      <c r="S1541" s="169"/>
      <c r="T1541" s="169"/>
      <c r="U1541" s="170"/>
    </row>
    <row r="1542" spans="1:37" ht="20.100000000000001" customHeight="1">
      <c r="A1542" s="201" t="s">
        <v>3374</v>
      </c>
      <c r="B1542" s="183">
        <v>852669054753</v>
      </c>
      <c r="C1542" s="229" t="s">
        <v>161</v>
      </c>
      <c r="D1542" s="215" t="s">
        <v>3373</v>
      </c>
      <c r="E1542" s="324">
        <v>9</v>
      </c>
      <c r="F1542" s="319">
        <v>30.235294117647058</v>
      </c>
      <c r="G1542" s="198" t="s">
        <v>8444</v>
      </c>
      <c r="H1542" s="199">
        <v>426</v>
      </c>
      <c r="I1542" s="200">
        <v>41659</v>
      </c>
      <c r="J1542" s="319">
        <f t="shared" si="24"/>
        <v>11.7</v>
      </c>
      <c r="K1542" s="198">
        <v>15.95</v>
      </c>
      <c r="L1542" s="198"/>
      <c r="M1542" s="198" t="s">
        <v>2395</v>
      </c>
      <c r="N1542" s="198"/>
      <c r="O1542" s="198"/>
      <c r="P1542" s="198"/>
      <c r="Q1542" s="169"/>
      <c r="R1542" s="169"/>
      <c r="S1542" s="169"/>
      <c r="T1542" s="169"/>
      <c r="U1542" s="170"/>
    </row>
    <row r="1543" spans="1:37" ht="20.100000000000001" customHeight="1">
      <c r="A1543" s="201" t="s">
        <v>3374</v>
      </c>
      <c r="B1543" s="183">
        <v>852669054753</v>
      </c>
      <c r="C1543" s="229" t="s">
        <v>161</v>
      </c>
      <c r="D1543" s="215" t="s">
        <v>3373</v>
      </c>
      <c r="E1543" s="324">
        <v>9</v>
      </c>
      <c r="F1543" s="319">
        <v>30.235294117647058</v>
      </c>
      <c r="G1543" s="198" t="s">
        <v>8444</v>
      </c>
      <c r="H1543" s="199">
        <v>426</v>
      </c>
      <c r="I1543" s="200">
        <v>41659</v>
      </c>
      <c r="J1543" s="319">
        <f t="shared" si="24"/>
        <v>11.7</v>
      </c>
      <c r="K1543" s="198">
        <v>15.95</v>
      </c>
      <c r="L1543" s="198"/>
      <c r="M1543" s="198" t="s">
        <v>2395</v>
      </c>
      <c r="N1543" s="198"/>
      <c r="O1543" s="198"/>
      <c r="P1543" s="198"/>
      <c r="Q1543" s="169"/>
      <c r="R1543" s="169"/>
      <c r="S1543" s="169"/>
      <c r="T1543" s="169"/>
      <c r="U1543" s="170"/>
      <c r="X1543" s="5" t="s">
        <v>15265</v>
      </c>
      <c r="Y1543" s="5" t="s">
        <v>15266</v>
      </c>
      <c r="Z1543" s="5" t="s">
        <v>15304</v>
      </c>
      <c r="AA1543" s="5" t="s">
        <v>15299</v>
      </c>
      <c r="AB1543" s="5" t="s">
        <v>15305</v>
      </c>
      <c r="AC1543" s="5" t="s">
        <v>15306</v>
      </c>
      <c r="AD1543" s="5" t="s">
        <v>15307</v>
      </c>
      <c r="AE1543" s="5" t="s">
        <v>15308</v>
      </c>
    </row>
    <row r="1544" spans="1:37" ht="20.100000000000001" customHeight="1">
      <c r="A1544" s="202" t="s">
        <v>3376</v>
      </c>
      <c r="B1544" s="183">
        <v>852669054760</v>
      </c>
      <c r="C1544" s="229" t="s">
        <v>3286</v>
      </c>
      <c r="D1544" s="215" t="s">
        <v>3375</v>
      </c>
      <c r="E1544" s="324">
        <v>3.5</v>
      </c>
      <c r="F1544" s="319">
        <v>16.990000000000002</v>
      </c>
      <c r="G1544" s="198" t="s">
        <v>8444</v>
      </c>
      <c r="H1544" s="366">
        <v>520</v>
      </c>
      <c r="I1544" s="200">
        <v>41659</v>
      </c>
      <c r="J1544" s="319">
        <f t="shared" si="24"/>
        <v>5.9415000000000013</v>
      </c>
      <c r="K1544" s="198"/>
      <c r="L1544" s="198"/>
      <c r="M1544" s="198" t="s">
        <v>2395</v>
      </c>
      <c r="N1544" s="198"/>
      <c r="O1544" s="198"/>
      <c r="P1544" s="198"/>
      <c r="Q1544" s="169"/>
      <c r="R1544" s="169"/>
      <c r="S1544" s="169"/>
      <c r="T1544" s="169"/>
      <c r="U1544" s="170"/>
      <c r="X1544" s="5" t="s">
        <v>15265</v>
      </c>
      <c r="Y1544" s="5" t="s">
        <v>15266</v>
      </c>
      <c r="Z1544" s="5" t="s">
        <v>15309</v>
      </c>
      <c r="AA1544" s="5" t="s">
        <v>15310</v>
      </c>
      <c r="AB1544" s="5" t="s">
        <v>15311</v>
      </c>
      <c r="AC1544" s="5" t="s">
        <v>15312</v>
      </c>
      <c r="AD1544" s="5" t="s">
        <v>15313</v>
      </c>
      <c r="AE1544" s="5" t="s">
        <v>15314</v>
      </c>
      <c r="AK1544" s="5" t="s">
        <v>15819</v>
      </c>
    </row>
    <row r="1545" spans="1:37" ht="20.100000000000001" customHeight="1">
      <c r="A1545" s="202" t="s">
        <v>3377</v>
      </c>
      <c r="B1545" s="183">
        <v>852669054777</v>
      </c>
      <c r="C1545" s="229" t="s">
        <v>3287</v>
      </c>
      <c r="D1545" s="215" t="s">
        <v>3375</v>
      </c>
      <c r="E1545" s="324">
        <v>3.5</v>
      </c>
      <c r="F1545" s="319">
        <v>16.990000000000002</v>
      </c>
      <c r="G1545" s="198" t="s">
        <v>8444</v>
      </c>
      <c r="H1545" s="199">
        <v>500</v>
      </c>
      <c r="I1545" s="200">
        <v>41659</v>
      </c>
      <c r="J1545" s="319">
        <f t="shared" si="24"/>
        <v>5.9415000000000013</v>
      </c>
      <c r="K1545" s="198"/>
      <c r="L1545" s="198"/>
      <c r="M1545" s="198" t="s">
        <v>2395</v>
      </c>
      <c r="N1545" s="198"/>
      <c r="O1545" s="198"/>
      <c r="P1545" s="198"/>
      <c r="Q1545" s="169"/>
      <c r="R1545" s="169"/>
      <c r="S1545" s="169"/>
      <c r="T1545" s="169"/>
      <c r="U1545" s="170"/>
      <c r="X1545" s="5" t="s">
        <v>15265</v>
      </c>
      <c r="Y1545" s="5" t="s">
        <v>15266</v>
      </c>
      <c r="Z1545" s="5" t="s">
        <v>15309</v>
      </c>
      <c r="AA1545" s="5" t="s">
        <v>15310</v>
      </c>
      <c r="AB1545" s="5" t="s">
        <v>15311</v>
      </c>
      <c r="AC1545" s="5" t="s">
        <v>15312</v>
      </c>
      <c r="AD1545" s="5" t="s">
        <v>15313</v>
      </c>
      <c r="AE1545" s="5" t="s">
        <v>15314</v>
      </c>
      <c r="AK1545" s="5" t="s">
        <v>15820</v>
      </c>
    </row>
    <row r="1546" spans="1:37" ht="20.100000000000001" customHeight="1">
      <c r="A1546" s="201" t="s">
        <v>3379</v>
      </c>
      <c r="B1546" s="183">
        <v>852669054784</v>
      </c>
      <c r="C1546" s="179" t="s">
        <v>3288</v>
      </c>
      <c r="D1546" s="215" t="s">
        <v>3378</v>
      </c>
      <c r="E1546" s="321">
        <v>5</v>
      </c>
      <c r="F1546" s="319">
        <v>16.990000000000002</v>
      </c>
      <c r="G1546" s="198" t="s">
        <v>8444</v>
      </c>
      <c r="H1546" s="201">
        <v>0</v>
      </c>
      <c r="I1546" s="200">
        <v>41659</v>
      </c>
      <c r="J1546" s="319">
        <f t="shared" si="24"/>
        <v>4.4415000000000013</v>
      </c>
      <c r="K1546" s="198"/>
      <c r="L1546" s="198"/>
      <c r="M1546" s="198" t="s">
        <v>2395</v>
      </c>
      <c r="N1546" s="198"/>
      <c r="O1546" s="198"/>
      <c r="P1546" s="198"/>
      <c r="Q1546" s="169"/>
      <c r="R1546" s="169"/>
      <c r="S1546" s="169"/>
      <c r="T1546" s="169"/>
      <c r="U1546" s="170"/>
    </row>
    <row r="1547" spans="1:37" ht="20.100000000000001" customHeight="1">
      <c r="A1547" s="201" t="s">
        <v>3379</v>
      </c>
      <c r="B1547" s="183">
        <v>852669054784</v>
      </c>
      <c r="C1547" s="179" t="s">
        <v>3288</v>
      </c>
      <c r="D1547" s="215" t="s">
        <v>3378</v>
      </c>
      <c r="E1547" s="321">
        <v>5</v>
      </c>
      <c r="F1547" s="319">
        <v>16.990000000000002</v>
      </c>
      <c r="G1547" s="198" t="s">
        <v>8444</v>
      </c>
      <c r="H1547" s="201">
        <v>0</v>
      </c>
      <c r="I1547" s="200">
        <v>41659</v>
      </c>
      <c r="J1547" s="319">
        <f t="shared" si="24"/>
        <v>4.4415000000000013</v>
      </c>
      <c r="K1547" s="198"/>
      <c r="L1547" s="198"/>
      <c r="M1547" s="198" t="s">
        <v>2395</v>
      </c>
      <c r="N1547" s="198"/>
      <c r="O1547" s="198"/>
      <c r="P1547" s="198"/>
      <c r="Q1547" s="169"/>
      <c r="R1547" s="169"/>
      <c r="S1547" s="169"/>
      <c r="T1547" s="169"/>
      <c r="U1547" s="170"/>
    </row>
    <row r="1548" spans="1:37" ht="20.100000000000001" customHeight="1">
      <c r="A1548" s="202" t="s">
        <v>3381</v>
      </c>
      <c r="B1548" s="183">
        <v>852669054791</v>
      </c>
      <c r="C1548" s="179" t="s">
        <v>3289</v>
      </c>
      <c r="D1548" s="215" t="s">
        <v>3380</v>
      </c>
      <c r="E1548" s="324">
        <v>1</v>
      </c>
      <c r="F1548" s="319">
        <v>9.89</v>
      </c>
      <c r="G1548" s="198" t="s">
        <v>8444</v>
      </c>
      <c r="H1548" s="199">
        <v>9865</v>
      </c>
      <c r="I1548" s="200">
        <v>41659</v>
      </c>
      <c r="J1548" s="319">
        <f t="shared" ref="J1548:J1611" si="25">F1548*0.85-5-E1548</f>
        <v>2.4064999999999994</v>
      </c>
      <c r="K1548" s="198">
        <v>7.0588235294117645</v>
      </c>
      <c r="L1548" s="198"/>
      <c r="M1548" s="198" t="s">
        <v>2395</v>
      </c>
      <c r="N1548" s="198"/>
      <c r="O1548" s="198"/>
      <c r="P1548" s="198"/>
      <c r="Q1548" s="169"/>
      <c r="R1548" s="169"/>
      <c r="S1548" s="169"/>
      <c r="T1548" s="169"/>
      <c r="U1548" s="170"/>
    </row>
    <row r="1549" spans="1:37" ht="20.100000000000001" customHeight="1">
      <c r="A1549" s="202" t="s">
        <v>3381</v>
      </c>
      <c r="B1549" s="183">
        <v>852669054791</v>
      </c>
      <c r="C1549" s="179" t="s">
        <v>3289</v>
      </c>
      <c r="D1549" s="215" t="s">
        <v>15315</v>
      </c>
      <c r="E1549" s="324">
        <v>1</v>
      </c>
      <c r="F1549" s="319">
        <v>9.89</v>
      </c>
      <c r="G1549" s="198" t="s">
        <v>8444</v>
      </c>
      <c r="H1549" s="199">
        <v>9865</v>
      </c>
      <c r="I1549" s="200">
        <v>41659</v>
      </c>
      <c r="J1549" s="319">
        <f t="shared" si="25"/>
        <v>2.4064999999999994</v>
      </c>
      <c r="K1549" s="198">
        <v>7.0588235294117645</v>
      </c>
      <c r="L1549" s="198"/>
      <c r="M1549" s="198" t="s">
        <v>2395</v>
      </c>
      <c r="N1549" s="198"/>
      <c r="O1549" s="198"/>
      <c r="P1549" s="198"/>
      <c r="Q1549" s="169"/>
      <c r="R1549" s="169"/>
      <c r="S1549" s="169"/>
      <c r="T1549" s="169"/>
      <c r="U1549" s="170"/>
      <c r="X1549" s="5" t="s">
        <v>15265</v>
      </c>
      <c r="Y1549" s="5" t="s">
        <v>15316</v>
      </c>
      <c r="Z1549" s="5" t="s">
        <v>15317</v>
      </c>
      <c r="AA1549" s="5" t="s">
        <v>15318</v>
      </c>
      <c r="AB1549" s="5" t="s">
        <v>15319</v>
      </c>
      <c r="AC1549" s="5" t="s">
        <v>15320</v>
      </c>
      <c r="AD1549" s="5" t="s">
        <v>15321</v>
      </c>
      <c r="AE1549" s="5" t="s">
        <v>15322</v>
      </c>
      <c r="AF1549" s="5" t="s">
        <v>15273</v>
      </c>
      <c r="AG1549" s="5" t="s">
        <v>15274</v>
      </c>
      <c r="AH1549" s="5" t="s">
        <v>15275</v>
      </c>
      <c r="AI1549" s="5" t="s">
        <v>15276</v>
      </c>
      <c r="AJ1549" s="5" t="s">
        <v>15277</v>
      </c>
      <c r="AK1549" s="5" t="s">
        <v>15821</v>
      </c>
    </row>
    <row r="1550" spans="1:37" ht="20.100000000000001" customHeight="1">
      <c r="A1550" s="201" t="s">
        <v>3385</v>
      </c>
      <c r="B1550" s="183">
        <v>852669054814</v>
      </c>
      <c r="C1550" s="179" t="s">
        <v>3290</v>
      </c>
      <c r="D1550" s="215" t="s">
        <v>3384</v>
      </c>
      <c r="E1550" s="324">
        <v>5</v>
      </c>
      <c r="F1550" s="319">
        <v>19.989999999999998</v>
      </c>
      <c r="G1550" s="198" t="s">
        <v>8444</v>
      </c>
      <c r="H1550" s="199">
        <v>14</v>
      </c>
      <c r="I1550" s="200">
        <v>41663</v>
      </c>
      <c r="J1550" s="319">
        <f t="shared" si="25"/>
        <v>6.9914999999999985</v>
      </c>
      <c r="K1550" s="198"/>
      <c r="L1550" s="198"/>
      <c r="M1550" s="198" t="s">
        <v>2395</v>
      </c>
      <c r="N1550" s="198"/>
      <c r="O1550" s="198"/>
      <c r="P1550" s="198"/>
      <c r="Q1550" s="169"/>
      <c r="R1550" s="169"/>
      <c r="S1550" s="169"/>
      <c r="T1550" s="169"/>
      <c r="U1550" s="170"/>
    </row>
    <row r="1551" spans="1:37" ht="20.100000000000001" customHeight="1">
      <c r="A1551" s="201" t="s">
        <v>3385</v>
      </c>
      <c r="B1551" s="183">
        <v>852669054814</v>
      </c>
      <c r="C1551" s="179" t="s">
        <v>3290</v>
      </c>
      <c r="D1551" s="215" t="s">
        <v>3384</v>
      </c>
      <c r="E1551" s="324">
        <v>5</v>
      </c>
      <c r="F1551" s="319">
        <v>19.989999999999998</v>
      </c>
      <c r="G1551" s="198" t="s">
        <v>8444</v>
      </c>
      <c r="H1551" s="199">
        <v>14</v>
      </c>
      <c r="I1551" s="200">
        <v>41663</v>
      </c>
      <c r="J1551" s="319">
        <f t="shared" si="25"/>
        <v>6.9914999999999985</v>
      </c>
      <c r="K1551" s="198"/>
      <c r="L1551" s="198"/>
      <c r="M1551" s="198" t="s">
        <v>2395</v>
      </c>
      <c r="N1551" s="198"/>
      <c r="O1551" s="198"/>
      <c r="P1551" s="198"/>
      <c r="Q1551" s="169"/>
      <c r="R1551" s="169"/>
      <c r="S1551" s="169"/>
      <c r="T1551" s="169"/>
      <c r="U1551" s="170"/>
    </row>
    <row r="1552" spans="1:37" ht="20.100000000000001" customHeight="1">
      <c r="A1552" s="201" t="s">
        <v>3387</v>
      </c>
      <c r="B1552" s="183">
        <v>852669054838</v>
      </c>
      <c r="C1552" s="179" t="s">
        <v>3291</v>
      </c>
      <c r="D1552" s="215" t="s">
        <v>3386</v>
      </c>
      <c r="E1552" s="324">
        <v>5</v>
      </c>
      <c r="F1552" s="319">
        <v>23.99</v>
      </c>
      <c r="G1552" s="198" t="s">
        <v>8444</v>
      </c>
      <c r="H1552" s="199">
        <v>27</v>
      </c>
      <c r="I1552" s="200">
        <v>41663</v>
      </c>
      <c r="J1552" s="319">
        <f t="shared" si="25"/>
        <v>10.391499999999997</v>
      </c>
      <c r="K1552" s="198"/>
      <c r="L1552" s="198"/>
      <c r="M1552" s="198" t="s">
        <v>2395</v>
      </c>
      <c r="N1552" s="198"/>
      <c r="O1552" s="198"/>
      <c r="P1552" s="198"/>
      <c r="Q1552" s="169"/>
      <c r="R1552" s="169"/>
      <c r="S1552" s="169"/>
      <c r="T1552" s="169"/>
      <c r="U1552" s="170"/>
    </row>
    <row r="1553" spans="1:21" ht="20.100000000000001" customHeight="1">
      <c r="A1553" s="201" t="s">
        <v>3387</v>
      </c>
      <c r="B1553" s="183">
        <v>852669054838</v>
      </c>
      <c r="C1553" s="179" t="s">
        <v>3291</v>
      </c>
      <c r="D1553" s="215" t="s">
        <v>3386</v>
      </c>
      <c r="E1553" s="324">
        <v>5</v>
      </c>
      <c r="F1553" s="319">
        <v>23.99</v>
      </c>
      <c r="G1553" s="198" t="s">
        <v>8444</v>
      </c>
      <c r="H1553" s="199">
        <v>27</v>
      </c>
      <c r="I1553" s="200">
        <v>41663</v>
      </c>
      <c r="J1553" s="319">
        <f t="shared" si="25"/>
        <v>10.391499999999997</v>
      </c>
      <c r="K1553" s="198"/>
      <c r="L1553" s="198"/>
      <c r="M1553" s="198" t="s">
        <v>2395</v>
      </c>
      <c r="N1553" s="198"/>
      <c r="O1553" s="198"/>
      <c r="P1553" s="198"/>
      <c r="Q1553" s="169"/>
      <c r="R1553" s="169"/>
      <c r="S1553" s="169"/>
      <c r="T1553" s="169"/>
      <c r="U1553" s="170"/>
    </row>
    <row r="1554" spans="1:21" ht="20.100000000000001" customHeight="1">
      <c r="A1554" s="201" t="s">
        <v>3389</v>
      </c>
      <c r="B1554" s="183">
        <v>852669054852</v>
      </c>
      <c r="C1554" s="179" t="s">
        <v>3292</v>
      </c>
      <c r="D1554" s="215" t="s">
        <v>3388</v>
      </c>
      <c r="E1554" s="324">
        <v>5</v>
      </c>
      <c r="F1554" s="319">
        <v>23.176470588235293</v>
      </c>
      <c r="G1554" s="198" t="s">
        <v>8444</v>
      </c>
      <c r="H1554" s="199">
        <v>36</v>
      </c>
      <c r="I1554" s="200">
        <v>41663</v>
      </c>
      <c r="J1554" s="319">
        <f t="shared" si="25"/>
        <v>9.6999999999999993</v>
      </c>
      <c r="K1554" s="198">
        <v>15.95</v>
      </c>
      <c r="L1554" s="198"/>
      <c r="M1554" s="198" t="s">
        <v>2395</v>
      </c>
      <c r="N1554" s="198"/>
      <c r="O1554" s="198"/>
      <c r="P1554" s="198"/>
      <c r="Q1554" s="169"/>
      <c r="R1554" s="169"/>
      <c r="S1554" s="169"/>
      <c r="T1554" s="169"/>
      <c r="U1554" s="170"/>
    </row>
    <row r="1555" spans="1:21" ht="20.100000000000001" customHeight="1">
      <c r="A1555" s="201" t="s">
        <v>3389</v>
      </c>
      <c r="B1555" s="183">
        <v>852669054852</v>
      </c>
      <c r="C1555" s="179" t="s">
        <v>3292</v>
      </c>
      <c r="D1555" s="215" t="s">
        <v>3388</v>
      </c>
      <c r="E1555" s="324">
        <v>5</v>
      </c>
      <c r="F1555" s="319">
        <v>23.176470588235293</v>
      </c>
      <c r="G1555" s="198" t="s">
        <v>8444</v>
      </c>
      <c r="H1555" s="199">
        <v>36</v>
      </c>
      <c r="I1555" s="200">
        <v>41663</v>
      </c>
      <c r="J1555" s="319">
        <f t="shared" si="25"/>
        <v>9.6999999999999993</v>
      </c>
      <c r="K1555" s="198">
        <v>15.95</v>
      </c>
      <c r="L1555" s="198"/>
      <c r="M1555" s="198" t="s">
        <v>2395</v>
      </c>
      <c r="N1555" s="198"/>
      <c r="O1555" s="198"/>
      <c r="P1555" s="198"/>
      <c r="Q1555" s="169"/>
      <c r="R1555" s="169"/>
      <c r="S1555" s="169"/>
      <c r="T1555" s="169"/>
      <c r="U1555" s="170"/>
    </row>
    <row r="1556" spans="1:21" ht="20.100000000000001" customHeight="1">
      <c r="A1556" s="201">
        <v>60037</v>
      </c>
      <c r="B1556" s="183"/>
      <c r="C1556" s="229" t="s">
        <v>3293</v>
      </c>
      <c r="D1556" s="215" t="s">
        <v>3390</v>
      </c>
      <c r="E1556" s="198"/>
      <c r="F1556" s="319" t="s">
        <v>17578</v>
      </c>
      <c r="G1556" s="198" t="s">
        <v>8444</v>
      </c>
      <c r="H1556" s="201">
        <v>0</v>
      </c>
      <c r="I1556" s="200">
        <v>41663</v>
      </c>
      <c r="J1556" s="319" t="e">
        <f t="shared" si="25"/>
        <v>#VALUE!</v>
      </c>
      <c r="K1556" s="198"/>
      <c r="L1556" s="198"/>
      <c r="M1556" s="198" t="s">
        <v>2395</v>
      </c>
      <c r="N1556" s="198"/>
      <c r="O1556" s="198"/>
      <c r="P1556" s="198"/>
      <c r="Q1556" s="169"/>
      <c r="R1556" s="169"/>
      <c r="S1556" s="169"/>
      <c r="T1556" s="169"/>
      <c r="U1556" s="170"/>
    </row>
    <row r="1557" spans="1:21" ht="20.100000000000001" customHeight="1">
      <c r="A1557" s="201" t="s">
        <v>3391</v>
      </c>
      <c r="B1557" s="183">
        <v>852669054821</v>
      </c>
      <c r="C1557" s="229" t="s">
        <v>3294</v>
      </c>
      <c r="D1557" s="215" t="s">
        <v>3390</v>
      </c>
      <c r="E1557" s="324">
        <v>1.5</v>
      </c>
      <c r="F1557" s="319">
        <v>16.990000000000002</v>
      </c>
      <c r="G1557" s="198" t="s">
        <v>8444</v>
      </c>
      <c r="H1557" s="199">
        <v>23</v>
      </c>
      <c r="I1557" s="200">
        <v>41663</v>
      </c>
      <c r="J1557" s="319">
        <f t="shared" si="25"/>
        <v>7.9415000000000013</v>
      </c>
      <c r="K1557" s="198"/>
      <c r="L1557" s="198"/>
      <c r="M1557" s="198" t="s">
        <v>2395</v>
      </c>
      <c r="N1557" s="198"/>
      <c r="O1557" s="198"/>
      <c r="P1557" s="198"/>
      <c r="Q1557" s="169"/>
      <c r="R1557" s="169"/>
      <c r="S1557" s="169"/>
      <c r="T1557" s="169"/>
      <c r="U1557" s="170"/>
    </row>
    <row r="1558" spans="1:21" ht="20.100000000000001" customHeight="1">
      <c r="A1558" s="201">
        <v>60038</v>
      </c>
      <c r="B1558" s="183"/>
      <c r="C1558" s="229" t="s">
        <v>3295</v>
      </c>
      <c r="D1558" s="215" t="s">
        <v>3392</v>
      </c>
      <c r="E1558" s="198"/>
      <c r="F1558" s="319" t="s">
        <v>17578</v>
      </c>
      <c r="G1558" s="198" t="s">
        <v>8444</v>
      </c>
      <c r="H1558" s="201">
        <v>0</v>
      </c>
      <c r="I1558" s="200">
        <v>41663</v>
      </c>
      <c r="J1558" s="319" t="e">
        <f t="shared" si="25"/>
        <v>#VALUE!</v>
      </c>
      <c r="K1558" s="198"/>
      <c r="L1558" s="198"/>
      <c r="M1558" s="198" t="s">
        <v>2395</v>
      </c>
      <c r="N1558" s="198"/>
      <c r="O1558" s="198"/>
      <c r="P1558" s="198"/>
      <c r="Q1558" s="169"/>
      <c r="R1558" s="169"/>
      <c r="S1558" s="169"/>
      <c r="T1558" s="169"/>
      <c r="U1558" s="170"/>
    </row>
    <row r="1559" spans="1:21" ht="20.100000000000001" customHeight="1">
      <c r="A1559" s="201" t="s">
        <v>3393</v>
      </c>
      <c r="B1559" s="183">
        <v>852669054807</v>
      </c>
      <c r="C1559" s="229" t="s">
        <v>3296</v>
      </c>
      <c r="D1559" s="215" t="s">
        <v>3392</v>
      </c>
      <c r="E1559" s="321">
        <v>5</v>
      </c>
      <c r="F1559" s="319">
        <v>16.990000000000002</v>
      </c>
      <c r="G1559" s="198" t="s">
        <v>8444</v>
      </c>
      <c r="H1559" s="201">
        <v>0</v>
      </c>
      <c r="I1559" s="200">
        <v>41663</v>
      </c>
      <c r="J1559" s="319">
        <f t="shared" si="25"/>
        <v>4.4415000000000013</v>
      </c>
      <c r="K1559" s="198"/>
      <c r="L1559" s="198"/>
      <c r="M1559" s="198" t="s">
        <v>2395</v>
      </c>
      <c r="N1559" s="198"/>
      <c r="O1559" s="198"/>
      <c r="P1559" s="198"/>
      <c r="Q1559" s="169"/>
      <c r="R1559" s="169"/>
      <c r="S1559" s="169"/>
      <c r="T1559" s="169"/>
      <c r="U1559" s="170"/>
    </row>
    <row r="1560" spans="1:21" ht="20.100000000000001" customHeight="1">
      <c r="A1560" s="201">
        <v>52000</v>
      </c>
      <c r="B1560" s="183"/>
      <c r="C1560" s="179" t="s">
        <v>3297</v>
      </c>
      <c r="D1560" s="215" t="s">
        <v>3394</v>
      </c>
      <c r="E1560" s="321">
        <v>2</v>
      </c>
      <c r="F1560" s="319" t="s">
        <v>17578</v>
      </c>
      <c r="G1560" s="198" t="s">
        <v>8444</v>
      </c>
      <c r="H1560" s="201">
        <v>0</v>
      </c>
      <c r="I1560" s="200">
        <v>41664</v>
      </c>
      <c r="J1560" s="319" t="e">
        <f t="shared" si="25"/>
        <v>#VALUE!</v>
      </c>
      <c r="K1560" s="198"/>
      <c r="L1560" s="198"/>
      <c r="M1560" s="198" t="s">
        <v>2395</v>
      </c>
      <c r="N1560" s="198"/>
      <c r="O1560" s="198"/>
      <c r="P1560" s="198"/>
      <c r="Q1560" s="169"/>
      <c r="R1560" s="169"/>
      <c r="S1560" s="169"/>
      <c r="T1560" s="169"/>
      <c r="U1560" s="170"/>
    </row>
    <row r="1561" spans="1:21" ht="20.100000000000001" customHeight="1">
      <c r="A1561" s="201" t="s">
        <v>3395</v>
      </c>
      <c r="B1561" s="183">
        <v>852669054845</v>
      </c>
      <c r="C1561" s="179" t="s">
        <v>3298</v>
      </c>
      <c r="D1561" s="215" t="s">
        <v>3394</v>
      </c>
      <c r="E1561" s="198"/>
      <c r="F1561" s="319">
        <v>10.49</v>
      </c>
      <c r="G1561" s="198" t="s">
        <v>8444</v>
      </c>
      <c r="H1561" s="201">
        <v>0</v>
      </c>
      <c r="I1561" s="200">
        <v>41664</v>
      </c>
      <c r="J1561" s="319">
        <f t="shared" si="25"/>
        <v>3.9164999999999992</v>
      </c>
      <c r="K1561" s="198"/>
      <c r="L1561" s="198"/>
      <c r="M1561" s="198" t="s">
        <v>2395</v>
      </c>
      <c r="N1561" s="198"/>
      <c r="O1561" s="198"/>
      <c r="P1561" s="198"/>
      <c r="Q1561" s="169"/>
      <c r="R1561" s="169"/>
      <c r="S1561" s="169"/>
      <c r="T1561" s="169"/>
      <c r="U1561" s="170"/>
    </row>
    <row r="1562" spans="1:21" ht="20.100000000000001" customHeight="1">
      <c r="A1562" s="201">
        <v>52001</v>
      </c>
      <c r="B1562" s="183"/>
      <c r="C1562" s="179" t="s">
        <v>3299</v>
      </c>
      <c r="D1562" s="215" t="s">
        <v>3396</v>
      </c>
      <c r="E1562" s="198"/>
      <c r="F1562" s="319" t="s">
        <v>17578</v>
      </c>
      <c r="G1562" s="198" t="s">
        <v>8444</v>
      </c>
      <c r="H1562" s="201">
        <v>0</v>
      </c>
      <c r="I1562" s="200">
        <v>41664</v>
      </c>
      <c r="J1562" s="319" t="e">
        <f t="shared" si="25"/>
        <v>#VALUE!</v>
      </c>
      <c r="K1562" s="198"/>
      <c r="L1562" s="198"/>
      <c r="M1562" s="198" t="s">
        <v>2395</v>
      </c>
      <c r="N1562" s="198"/>
      <c r="O1562" s="198"/>
      <c r="P1562" s="198"/>
      <c r="Q1562" s="169"/>
      <c r="R1562" s="169"/>
      <c r="S1562" s="169"/>
      <c r="T1562" s="169"/>
      <c r="U1562" s="170"/>
    </row>
    <row r="1563" spans="1:21" ht="20.100000000000001" customHeight="1">
      <c r="A1563" s="201" t="s">
        <v>3397</v>
      </c>
      <c r="B1563" s="183">
        <v>852669054869</v>
      </c>
      <c r="C1563" s="179" t="s">
        <v>3300</v>
      </c>
      <c r="D1563" s="215" t="s">
        <v>3396</v>
      </c>
      <c r="E1563" s="321">
        <v>3</v>
      </c>
      <c r="F1563" s="319">
        <v>13.89</v>
      </c>
      <c r="G1563" s="198" t="s">
        <v>8444</v>
      </c>
      <c r="H1563" s="201">
        <v>0</v>
      </c>
      <c r="I1563" s="200">
        <v>41664</v>
      </c>
      <c r="J1563" s="319">
        <f t="shared" si="25"/>
        <v>3.8064999999999998</v>
      </c>
      <c r="K1563" s="198">
        <v>9.4117647058823533</v>
      </c>
      <c r="L1563" s="198"/>
      <c r="M1563" s="198" t="s">
        <v>2395</v>
      </c>
      <c r="N1563" s="198"/>
      <c r="O1563" s="198"/>
      <c r="P1563" s="198"/>
      <c r="Q1563" s="169"/>
      <c r="R1563" s="169"/>
      <c r="S1563" s="169"/>
      <c r="T1563" s="169"/>
      <c r="U1563" s="170"/>
    </row>
    <row r="1564" spans="1:21" ht="20.100000000000001" customHeight="1">
      <c r="A1564" s="201">
        <v>52002</v>
      </c>
      <c r="B1564" s="183"/>
      <c r="C1564" s="179" t="s">
        <v>3301</v>
      </c>
      <c r="D1564" s="215" t="s">
        <v>3398</v>
      </c>
      <c r="E1564" s="198"/>
      <c r="F1564" s="319" t="s">
        <v>17578</v>
      </c>
      <c r="G1564" s="198" t="s">
        <v>8444</v>
      </c>
      <c r="H1564" s="201">
        <v>0</v>
      </c>
      <c r="I1564" s="200">
        <v>41664</v>
      </c>
      <c r="J1564" s="319" t="e">
        <f t="shared" si="25"/>
        <v>#VALUE!</v>
      </c>
      <c r="K1564" s="198"/>
      <c r="L1564" s="198"/>
      <c r="M1564" s="198" t="s">
        <v>2395</v>
      </c>
      <c r="N1564" s="198"/>
      <c r="O1564" s="198"/>
      <c r="P1564" s="198"/>
      <c r="Q1564" s="169"/>
      <c r="R1564" s="169"/>
      <c r="S1564" s="169"/>
      <c r="T1564" s="169"/>
      <c r="U1564" s="170"/>
    </row>
    <row r="1565" spans="1:21" ht="20.100000000000001" customHeight="1">
      <c r="A1565" s="201" t="s">
        <v>3399</v>
      </c>
      <c r="B1565" s="183">
        <v>852669054876</v>
      </c>
      <c r="C1565" s="179" t="s">
        <v>3302</v>
      </c>
      <c r="D1565" s="215" t="s">
        <v>3398</v>
      </c>
      <c r="E1565" s="321">
        <v>2.5</v>
      </c>
      <c r="F1565" s="319">
        <v>13.89</v>
      </c>
      <c r="G1565" s="198" t="s">
        <v>8444</v>
      </c>
      <c r="H1565" s="201">
        <v>0</v>
      </c>
      <c r="I1565" s="200">
        <v>41664</v>
      </c>
      <c r="J1565" s="319">
        <f t="shared" si="25"/>
        <v>4.3064999999999998</v>
      </c>
      <c r="K1565" s="198">
        <v>8.8235294117647065</v>
      </c>
      <c r="L1565" s="198"/>
      <c r="M1565" s="198" t="s">
        <v>2395</v>
      </c>
      <c r="N1565" s="198"/>
      <c r="O1565" s="198"/>
      <c r="P1565" s="198"/>
      <c r="Q1565" s="169"/>
      <c r="R1565" s="169"/>
      <c r="S1565" s="169"/>
      <c r="T1565" s="169"/>
      <c r="U1565" s="170"/>
    </row>
    <row r="1566" spans="1:21" ht="20.100000000000001" customHeight="1">
      <c r="A1566" s="201">
        <v>52003</v>
      </c>
      <c r="B1566" s="183"/>
      <c r="C1566" s="179" t="s">
        <v>3303</v>
      </c>
      <c r="D1566" s="215" t="s">
        <v>3400</v>
      </c>
      <c r="E1566" s="198"/>
      <c r="F1566" s="319" t="s">
        <v>17578</v>
      </c>
      <c r="G1566" s="198" t="s">
        <v>8444</v>
      </c>
      <c r="H1566" s="201">
        <v>0</v>
      </c>
      <c r="I1566" s="200">
        <v>41664</v>
      </c>
      <c r="J1566" s="319" t="e">
        <f t="shared" si="25"/>
        <v>#VALUE!</v>
      </c>
      <c r="K1566" s="198"/>
      <c r="L1566" s="198"/>
      <c r="M1566" s="198" t="s">
        <v>2395</v>
      </c>
      <c r="N1566" s="198"/>
      <c r="O1566" s="198"/>
      <c r="P1566" s="198"/>
      <c r="Q1566" s="169"/>
      <c r="R1566" s="169"/>
      <c r="S1566" s="169"/>
      <c r="T1566" s="169"/>
      <c r="U1566" s="170"/>
    </row>
    <row r="1567" spans="1:21" ht="20.100000000000001" customHeight="1">
      <c r="A1567" s="201" t="s">
        <v>3401</v>
      </c>
      <c r="B1567" s="183">
        <v>852669054883</v>
      </c>
      <c r="C1567" s="179" t="s">
        <v>3304</v>
      </c>
      <c r="D1567" s="215" t="s">
        <v>3400</v>
      </c>
      <c r="E1567" s="198"/>
      <c r="F1567" s="319">
        <v>11.49</v>
      </c>
      <c r="G1567" s="198" t="s">
        <v>8444</v>
      </c>
      <c r="H1567" s="201">
        <v>0</v>
      </c>
      <c r="I1567" s="200">
        <v>41664</v>
      </c>
      <c r="J1567" s="319">
        <f t="shared" si="25"/>
        <v>4.7665000000000006</v>
      </c>
      <c r="K1567" s="198"/>
      <c r="L1567" s="198"/>
      <c r="M1567" s="198" t="s">
        <v>2395</v>
      </c>
      <c r="N1567" s="198"/>
      <c r="O1567" s="198"/>
      <c r="P1567" s="198"/>
      <c r="Q1567" s="169"/>
      <c r="R1567" s="169"/>
      <c r="S1567" s="169"/>
      <c r="T1567" s="169"/>
      <c r="U1567" s="170"/>
    </row>
    <row r="1568" spans="1:21" ht="20.100000000000001" customHeight="1">
      <c r="A1568" s="201" t="s">
        <v>3403</v>
      </c>
      <c r="B1568" s="183">
        <v>852669054890</v>
      </c>
      <c r="C1568" s="179" t="s">
        <v>3305</v>
      </c>
      <c r="D1568" s="215" t="s">
        <v>3402</v>
      </c>
      <c r="E1568" s="321">
        <v>2.5</v>
      </c>
      <c r="F1568" s="319">
        <v>13.89</v>
      </c>
      <c r="G1568" s="198" t="s">
        <v>8444</v>
      </c>
      <c r="H1568" s="201">
        <v>0</v>
      </c>
      <c r="I1568" s="200">
        <v>41664</v>
      </c>
      <c r="J1568" s="319">
        <f t="shared" si="25"/>
        <v>4.3064999999999998</v>
      </c>
      <c r="K1568" s="198">
        <v>8.8235294117647065</v>
      </c>
      <c r="L1568" s="198"/>
      <c r="M1568" s="198" t="s">
        <v>2395</v>
      </c>
      <c r="N1568" s="198"/>
      <c r="O1568" s="198"/>
      <c r="P1568" s="198"/>
      <c r="Q1568" s="169"/>
      <c r="R1568" s="169"/>
      <c r="S1568" s="169"/>
      <c r="T1568" s="169"/>
      <c r="U1568" s="170"/>
    </row>
    <row r="1569" spans="1:38" ht="20.100000000000001" customHeight="1">
      <c r="A1569" s="201" t="s">
        <v>3403</v>
      </c>
      <c r="B1569" s="183">
        <v>852669054890</v>
      </c>
      <c r="C1569" s="179" t="s">
        <v>3305</v>
      </c>
      <c r="D1569" s="215" t="s">
        <v>3402</v>
      </c>
      <c r="E1569" s="321">
        <v>2.5</v>
      </c>
      <c r="F1569" s="319">
        <v>13.89</v>
      </c>
      <c r="G1569" s="198" t="s">
        <v>8444</v>
      </c>
      <c r="H1569" s="201">
        <v>0</v>
      </c>
      <c r="I1569" s="200">
        <v>41664</v>
      </c>
      <c r="J1569" s="319">
        <f t="shared" si="25"/>
        <v>4.3064999999999998</v>
      </c>
      <c r="K1569" s="198">
        <v>8.8235294117647065</v>
      </c>
      <c r="L1569" s="198"/>
      <c r="M1569" s="198" t="s">
        <v>2395</v>
      </c>
      <c r="N1569" s="198"/>
      <c r="O1569" s="198"/>
      <c r="P1569" s="198"/>
      <c r="Q1569" s="169"/>
      <c r="R1569" s="169"/>
      <c r="S1569" s="169"/>
      <c r="T1569" s="169"/>
      <c r="U1569" s="170"/>
    </row>
    <row r="1570" spans="1:38" ht="20.100000000000001" customHeight="1">
      <c r="A1570" s="201">
        <v>52005</v>
      </c>
      <c r="B1570" s="183"/>
      <c r="C1570" s="179" t="s">
        <v>3306</v>
      </c>
      <c r="D1570" s="215" t="s">
        <v>3404</v>
      </c>
      <c r="E1570" s="198"/>
      <c r="F1570" s="319" t="s">
        <v>17578</v>
      </c>
      <c r="G1570" s="198" t="s">
        <v>8444</v>
      </c>
      <c r="H1570" s="201">
        <v>0</v>
      </c>
      <c r="I1570" s="200">
        <v>41664</v>
      </c>
      <c r="J1570" s="319" t="e">
        <f t="shared" si="25"/>
        <v>#VALUE!</v>
      </c>
      <c r="K1570" s="198"/>
      <c r="L1570" s="198"/>
      <c r="M1570" s="198" t="s">
        <v>2395</v>
      </c>
      <c r="N1570" s="198"/>
      <c r="O1570" s="198"/>
      <c r="P1570" s="198"/>
      <c r="Q1570" s="169"/>
      <c r="R1570" s="169"/>
      <c r="S1570" s="169"/>
      <c r="T1570" s="169"/>
      <c r="U1570" s="170"/>
    </row>
    <row r="1571" spans="1:38" ht="20.100000000000001" customHeight="1">
      <c r="A1571" s="202" t="s">
        <v>3405</v>
      </c>
      <c r="B1571" s="183">
        <v>852669054906</v>
      </c>
      <c r="C1571" s="179" t="s">
        <v>3307</v>
      </c>
      <c r="D1571" s="215" t="s">
        <v>3404</v>
      </c>
      <c r="E1571" s="321">
        <v>1</v>
      </c>
      <c r="F1571" s="319">
        <v>14.352941176470589</v>
      </c>
      <c r="G1571" s="198" t="s">
        <v>8444</v>
      </c>
      <c r="H1571" s="201">
        <v>0</v>
      </c>
      <c r="I1571" s="200">
        <v>41664</v>
      </c>
      <c r="J1571" s="319">
        <f t="shared" si="25"/>
        <v>6.1999999999999993</v>
      </c>
      <c r="K1571" s="198">
        <v>9.49</v>
      </c>
      <c r="L1571" s="198"/>
      <c r="M1571" s="198" t="s">
        <v>2395</v>
      </c>
      <c r="N1571" s="198"/>
      <c r="O1571" s="198"/>
      <c r="P1571" s="198"/>
      <c r="Q1571" s="169"/>
      <c r="R1571" s="169"/>
      <c r="S1571" s="169"/>
      <c r="T1571" s="169"/>
      <c r="U1571" s="170"/>
      <c r="X1571" s="5" t="s">
        <v>15254</v>
      </c>
      <c r="Y1571" s="5" t="s">
        <v>15190</v>
      </c>
      <c r="Z1571" s="5" t="s">
        <v>15255</v>
      </c>
      <c r="AA1571" s="5" t="s">
        <v>15256</v>
      </c>
      <c r="AB1571" s="5" t="s">
        <v>15257</v>
      </c>
      <c r="AC1571" s="5" t="s">
        <v>15258</v>
      </c>
      <c r="AD1571" s="5" t="s">
        <v>15259</v>
      </c>
      <c r="AE1571" s="5" t="s">
        <v>15260</v>
      </c>
      <c r="AK1571" s="5" t="s">
        <v>15810</v>
      </c>
      <c r="AL1571" s="5" t="s">
        <v>15811</v>
      </c>
    </row>
    <row r="1572" spans="1:38" ht="20.100000000000001" customHeight="1">
      <c r="A1572" s="201">
        <v>52006</v>
      </c>
      <c r="B1572" s="183"/>
      <c r="C1572" s="179" t="s">
        <v>3308</v>
      </c>
      <c r="D1572" s="215" t="s">
        <v>3406</v>
      </c>
      <c r="E1572" s="198"/>
      <c r="F1572" s="319" t="s">
        <v>17578</v>
      </c>
      <c r="G1572" s="198" t="s">
        <v>8444</v>
      </c>
      <c r="H1572" s="201">
        <v>0</v>
      </c>
      <c r="I1572" s="200">
        <v>41664</v>
      </c>
      <c r="J1572" s="319" t="e">
        <f t="shared" si="25"/>
        <v>#VALUE!</v>
      </c>
      <c r="K1572" s="198"/>
      <c r="L1572" s="198"/>
      <c r="M1572" s="198" t="s">
        <v>2395</v>
      </c>
      <c r="N1572" s="198"/>
      <c r="O1572" s="198"/>
      <c r="P1572" s="198"/>
      <c r="Q1572" s="169"/>
      <c r="R1572" s="169"/>
      <c r="S1572" s="169"/>
      <c r="T1572" s="169"/>
      <c r="U1572" s="170"/>
    </row>
    <row r="1573" spans="1:38" ht="20.100000000000001" customHeight="1">
      <c r="A1573" s="201" t="s">
        <v>3407</v>
      </c>
      <c r="B1573" s="183">
        <v>852669054913</v>
      </c>
      <c r="C1573" s="179" t="s">
        <v>3309</v>
      </c>
      <c r="D1573" s="215" t="s">
        <v>3406</v>
      </c>
      <c r="E1573" s="321">
        <v>1</v>
      </c>
      <c r="F1573" s="319">
        <v>13.89</v>
      </c>
      <c r="G1573" s="198" t="s">
        <v>8444</v>
      </c>
      <c r="H1573" s="201">
        <v>0</v>
      </c>
      <c r="I1573" s="200">
        <v>41664</v>
      </c>
      <c r="J1573" s="319">
        <f t="shared" si="25"/>
        <v>5.8064999999999998</v>
      </c>
      <c r="K1573" s="198">
        <v>8.5294117647058822</v>
      </c>
      <c r="L1573" s="198"/>
      <c r="M1573" s="198" t="s">
        <v>2395</v>
      </c>
      <c r="N1573" s="198"/>
      <c r="O1573" s="198"/>
      <c r="P1573" s="198"/>
      <c r="Q1573" s="169"/>
      <c r="R1573" s="169"/>
      <c r="S1573" s="169"/>
      <c r="T1573" s="169"/>
      <c r="U1573" s="170"/>
    </row>
    <row r="1574" spans="1:38" ht="20.100000000000001" customHeight="1">
      <c r="A1574" s="202" t="s">
        <v>3408</v>
      </c>
      <c r="B1574" s="183">
        <v>852669054920</v>
      </c>
      <c r="C1574" s="179" t="s">
        <v>3310</v>
      </c>
      <c r="D1574" s="215" t="s">
        <v>15261</v>
      </c>
      <c r="E1574" s="321">
        <v>1</v>
      </c>
      <c r="F1574" s="319">
        <v>9.89</v>
      </c>
      <c r="G1574" s="198" t="s">
        <v>8444</v>
      </c>
      <c r="H1574" s="201">
        <v>0</v>
      </c>
      <c r="I1574" s="200">
        <v>41664</v>
      </c>
      <c r="J1574" s="319">
        <f t="shared" si="25"/>
        <v>2.4064999999999994</v>
      </c>
      <c r="K1574" s="198">
        <v>7.0588235294117645</v>
      </c>
      <c r="L1574" s="198"/>
      <c r="M1574" s="198" t="s">
        <v>2395</v>
      </c>
      <c r="N1574" s="198"/>
      <c r="O1574" s="198"/>
      <c r="P1574" s="198"/>
      <c r="Q1574" s="169"/>
      <c r="R1574" s="169"/>
      <c r="S1574" s="169"/>
      <c r="T1574" s="169"/>
      <c r="U1574" s="170"/>
      <c r="X1574" s="5" t="s">
        <v>15254</v>
      </c>
      <c r="Y1574" s="5" t="s">
        <v>15190</v>
      </c>
      <c r="Z1574" s="5" t="s">
        <v>15262</v>
      </c>
      <c r="AA1574" s="5" t="s">
        <v>15256</v>
      </c>
      <c r="AB1574" s="5" t="s">
        <v>15257</v>
      </c>
      <c r="AC1574" s="5" t="s">
        <v>15258</v>
      </c>
      <c r="AD1574" s="5" t="s">
        <v>15259</v>
      </c>
      <c r="AE1574" s="5" t="s">
        <v>15260</v>
      </c>
      <c r="AK1574" s="5" t="s">
        <v>15812</v>
      </c>
    </row>
    <row r="1575" spans="1:38" ht="20.100000000000001" customHeight="1">
      <c r="A1575" s="202" t="s">
        <v>3410</v>
      </c>
      <c r="B1575" s="183">
        <v>852669054937</v>
      </c>
      <c r="C1575" s="179" t="s">
        <v>3311</v>
      </c>
      <c r="D1575" s="215" t="s">
        <v>3409</v>
      </c>
      <c r="E1575" s="324">
        <v>1</v>
      </c>
      <c r="F1575" s="319">
        <v>11.89</v>
      </c>
      <c r="G1575" s="198" t="s">
        <v>8444</v>
      </c>
      <c r="H1575" s="366">
        <v>34</v>
      </c>
      <c r="I1575" s="200">
        <v>41664</v>
      </c>
      <c r="J1575" s="319">
        <f t="shared" si="25"/>
        <v>4.1065000000000005</v>
      </c>
      <c r="K1575" s="198">
        <v>8.2352941176470598</v>
      </c>
      <c r="L1575" s="198"/>
      <c r="M1575" s="198" t="s">
        <v>2395</v>
      </c>
      <c r="N1575" s="198"/>
      <c r="O1575" s="198"/>
      <c r="P1575" s="198"/>
      <c r="Q1575" s="169"/>
      <c r="R1575" s="169"/>
      <c r="S1575" s="169"/>
      <c r="T1575" s="169"/>
      <c r="U1575" s="170"/>
    </row>
    <row r="1576" spans="1:38" ht="20.100000000000001" customHeight="1">
      <c r="A1576" s="202" t="s">
        <v>3410</v>
      </c>
      <c r="B1576" s="183">
        <v>852669054937</v>
      </c>
      <c r="C1576" s="179" t="s">
        <v>3311</v>
      </c>
      <c r="D1576" s="215" t="s">
        <v>3409</v>
      </c>
      <c r="E1576" s="324">
        <v>1</v>
      </c>
      <c r="F1576" s="319">
        <v>11.89</v>
      </c>
      <c r="G1576" s="198" t="s">
        <v>8444</v>
      </c>
      <c r="H1576" s="366">
        <v>34</v>
      </c>
      <c r="I1576" s="200">
        <v>41664</v>
      </c>
      <c r="J1576" s="319">
        <f t="shared" si="25"/>
        <v>4.1065000000000005</v>
      </c>
      <c r="K1576" s="198">
        <v>8.2352941176470598</v>
      </c>
      <c r="L1576" s="198"/>
      <c r="M1576" s="198" t="s">
        <v>2395</v>
      </c>
      <c r="N1576" s="198"/>
      <c r="O1576" s="198"/>
      <c r="P1576" s="198"/>
      <c r="Q1576" s="169"/>
      <c r="R1576" s="169"/>
      <c r="S1576" s="169"/>
      <c r="T1576" s="169"/>
      <c r="U1576" s="170"/>
      <c r="X1576" s="5" t="s">
        <v>15254</v>
      </c>
      <c r="Y1576" s="5" t="s">
        <v>15190</v>
      </c>
      <c r="Z1576" s="5" t="s">
        <v>15255</v>
      </c>
      <c r="AA1576" s="5" t="s">
        <v>15256</v>
      </c>
      <c r="AB1576" s="5" t="s">
        <v>15257</v>
      </c>
      <c r="AC1576" s="5" t="s">
        <v>15258</v>
      </c>
      <c r="AD1576" s="5" t="s">
        <v>15259</v>
      </c>
      <c r="AE1576" s="5" t="s">
        <v>15260</v>
      </c>
      <c r="AK1576" s="5" t="s">
        <v>15813</v>
      </c>
    </row>
    <row r="1577" spans="1:38" ht="20.100000000000001" customHeight="1">
      <c r="A1577" s="202" t="s">
        <v>3412</v>
      </c>
      <c r="B1577" s="183">
        <v>852669054944</v>
      </c>
      <c r="C1577" s="179" t="s">
        <v>3312</v>
      </c>
      <c r="D1577" s="215" t="s">
        <v>3411</v>
      </c>
      <c r="E1577" s="324">
        <v>1</v>
      </c>
      <c r="F1577" s="319">
        <v>11.89</v>
      </c>
      <c r="G1577" s="198" t="s">
        <v>8444</v>
      </c>
      <c r="H1577" s="199">
        <v>156</v>
      </c>
      <c r="I1577" s="200">
        <v>41664</v>
      </c>
      <c r="J1577" s="319">
        <f t="shared" si="25"/>
        <v>4.1065000000000005</v>
      </c>
      <c r="K1577" s="198">
        <v>8.2352941176470598</v>
      </c>
      <c r="L1577" s="198"/>
      <c r="M1577" s="198" t="s">
        <v>2395</v>
      </c>
      <c r="N1577" s="198"/>
      <c r="O1577" s="198"/>
      <c r="P1577" s="198"/>
      <c r="Q1577" s="169"/>
      <c r="R1577" s="169"/>
      <c r="S1577" s="169"/>
      <c r="T1577" s="169"/>
      <c r="U1577" s="170"/>
    </row>
    <row r="1578" spans="1:38" ht="20.100000000000001" customHeight="1">
      <c r="A1578" s="202" t="s">
        <v>3412</v>
      </c>
      <c r="B1578" s="183">
        <v>852669054944</v>
      </c>
      <c r="C1578" s="179" t="s">
        <v>3312</v>
      </c>
      <c r="D1578" s="215" t="s">
        <v>3411</v>
      </c>
      <c r="E1578" s="324">
        <v>1</v>
      </c>
      <c r="F1578" s="319">
        <v>11.89</v>
      </c>
      <c r="G1578" s="198" t="s">
        <v>8444</v>
      </c>
      <c r="H1578" s="199">
        <v>156</v>
      </c>
      <c r="I1578" s="200">
        <v>41664</v>
      </c>
      <c r="J1578" s="319">
        <f t="shared" si="25"/>
        <v>4.1065000000000005</v>
      </c>
      <c r="K1578" s="198">
        <v>8.2352941176470598</v>
      </c>
      <c r="L1578" s="198"/>
      <c r="M1578" s="198" t="s">
        <v>2395</v>
      </c>
      <c r="N1578" s="198"/>
      <c r="O1578" s="198"/>
      <c r="P1578" s="198"/>
      <c r="Q1578" s="169"/>
      <c r="R1578" s="169"/>
      <c r="S1578" s="169"/>
      <c r="T1578" s="169"/>
      <c r="U1578" s="170"/>
      <c r="X1578" s="5" t="s">
        <v>15254</v>
      </c>
      <c r="Y1578" s="5" t="s">
        <v>15190</v>
      </c>
      <c r="Z1578" s="5" t="s">
        <v>15255</v>
      </c>
      <c r="AA1578" s="5" t="s">
        <v>15256</v>
      </c>
      <c r="AB1578" s="5" t="s">
        <v>15257</v>
      </c>
      <c r="AC1578" s="5" t="s">
        <v>15258</v>
      </c>
      <c r="AD1578" s="5" t="s">
        <v>15259</v>
      </c>
      <c r="AE1578" s="5" t="s">
        <v>15260</v>
      </c>
      <c r="AK1578" s="5" t="s">
        <v>15814</v>
      </c>
    </row>
    <row r="1579" spans="1:38" ht="20.100000000000001" customHeight="1">
      <c r="A1579" s="201" t="s">
        <v>3414</v>
      </c>
      <c r="B1579" s="183">
        <v>852669054951</v>
      </c>
      <c r="C1579" s="179" t="s">
        <v>3313</v>
      </c>
      <c r="D1579" s="215" t="s">
        <v>3413</v>
      </c>
      <c r="E1579" s="321">
        <v>2</v>
      </c>
      <c r="F1579" s="319">
        <v>11.89</v>
      </c>
      <c r="G1579" s="198" t="s">
        <v>8444</v>
      </c>
      <c r="H1579" s="201">
        <v>0</v>
      </c>
      <c r="I1579" s="200">
        <v>41664</v>
      </c>
      <c r="J1579" s="319">
        <f t="shared" si="25"/>
        <v>3.1065000000000005</v>
      </c>
      <c r="K1579" s="198">
        <v>8.2352941176470598</v>
      </c>
      <c r="L1579" s="198"/>
      <c r="M1579" s="198" t="s">
        <v>2395</v>
      </c>
      <c r="N1579" s="198"/>
      <c r="O1579" s="198"/>
      <c r="P1579" s="198"/>
      <c r="Q1579" s="169"/>
      <c r="R1579" s="169"/>
      <c r="S1579" s="169"/>
      <c r="T1579" s="169"/>
      <c r="U1579" s="170"/>
    </row>
    <row r="1580" spans="1:38" ht="20.100000000000001" customHeight="1">
      <c r="A1580" s="201" t="s">
        <v>3414</v>
      </c>
      <c r="B1580" s="183">
        <v>852669054951</v>
      </c>
      <c r="C1580" s="179" t="s">
        <v>3313</v>
      </c>
      <c r="D1580" s="215" t="s">
        <v>3413</v>
      </c>
      <c r="E1580" s="321">
        <v>2</v>
      </c>
      <c r="F1580" s="319">
        <v>11.89</v>
      </c>
      <c r="G1580" s="198" t="s">
        <v>8444</v>
      </c>
      <c r="H1580" s="201">
        <v>0</v>
      </c>
      <c r="I1580" s="200">
        <v>41664</v>
      </c>
      <c r="J1580" s="319">
        <f t="shared" si="25"/>
        <v>3.1065000000000005</v>
      </c>
      <c r="K1580" s="198">
        <v>8.2352941176470598</v>
      </c>
      <c r="L1580" s="198"/>
      <c r="M1580" s="198" t="s">
        <v>2395</v>
      </c>
      <c r="N1580" s="198"/>
      <c r="O1580" s="198"/>
      <c r="P1580" s="198"/>
      <c r="Q1580" s="169"/>
      <c r="R1580" s="169"/>
      <c r="S1580" s="169"/>
      <c r="T1580" s="169"/>
      <c r="U1580" s="170"/>
    </row>
    <row r="1581" spans="1:38" ht="20.100000000000001" customHeight="1">
      <c r="A1581" s="201" t="s">
        <v>3416</v>
      </c>
      <c r="B1581" s="183">
        <v>852669054968</v>
      </c>
      <c r="C1581" s="179" t="s">
        <v>3314</v>
      </c>
      <c r="D1581" s="215" t="s">
        <v>3415</v>
      </c>
      <c r="E1581" s="324">
        <v>1</v>
      </c>
      <c r="F1581" s="319">
        <v>11.49</v>
      </c>
      <c r="G1581" s="198" t="s">
        <v>8444</v>
      </c>
      <c r="H1581" s="199">
        <v>30</v>
      </c>
      <c r="I1581" s="200">
        <v>41664</v>
      </c>
      <c r="J1581" s="319">
        <f t="shared" si="25"/>
        <v>3.7665000000000006</v>
      </c>
      <c r="K1581" s="198"/>
      <c r="L1581" s="198"/>
      <c r="M1581" s="198" t="s">
        <v>2395</v>
      </c>
      <c r="N1581" s="198"/>
      <c r="O1581" s="198"/>
      <c r="P1581" s="198"/>
      <c r="Q1581" s="169"/>
      <c r="R1581" s="169"/>
      <c r="S1581" s="169"/>
      <c r="T1581" s="169"/>
      <c r="U1581" s="170"/>
    </row>
    <row r="1582" spans="1:38" ht="20.100000000000001" customHeight="1">
      <c r="A1582" s="201" t="s">
        <v>3416</v>
      </c>
      <c r="B1582" s="183">
        <v>852669054968</v>
      </c>
      <c r="C1582" s="179" t="s">
        <v>3314</v>
      </c>
      <c r="D1582" s="215" t="s">
        <v>3415</v>
      </c>
      <c r="E1582" s="324">
        <v>1</v>
      </c>
      <c r="F1582" s="319">
        <v>11.49</v>
      </c>
      <c r="G1582" s="198" t="s">
        <v>8444</v>
      </c>
      <c r="H1582" s="199">
        <v>30</v>
      </c>
      <c r="I1582" s="200">
        <v>41664</v>
      </c>
      <c r="J1582" s="319">
        <f t="shared" si="25"/>
        <v>3.7665000000000006</v>
      </c>
      <c r="K1582" s="198"/>
      <c r="L1582" s="198"/>
      <c r="M1582" s="198" t="s">
        <v>2395</v>
      </c>
      <c r="N1582" s="198"/>
      <c r="O1582" s="198"/>
      <c r="P1582" s="198"/>
      <c r="Q1582" s="169"/>
      <c r="R1582" s="169"/>
      <c r="S1582" s="169"/>
      <c r="T1582" s="169"/>
      <c r="U1582" s="170"/>
      <c r="X1582" s="5" t="s">
        <v>15254</v>
      </c>
      <c r="Y1582" s="5" t="s">
        <v>15190</v>
      </c>
      <c r="Z1582" s="5" t="s">
        <v>15263</v>
      </c>
      <c r="AA1582" s="5" t="s">
        <v>15256</v>
      </c>
      <c r="AB1582" s="5" t="s">
        <v>15257</v>
      </c>
      <c r="AC1582" s="5" t="s">
        <v>15258</v>
      </c>
      <c r="AD1582" s="5" t="s">
        <v>15259</v>
      </c>
      <c r="AE1582" s="5" t="s">
        <v>15260</v>
      </c>
    </row>
    <row r="1583" spans="1:38" ht="20.100000000000001" customHeight="1">
      <c r="A1583" s="201" t="s">
        <v>3418</v>
      </c>
      <c r="B1583" s="183">
        <v>852669054975</v>
      </c>
      <c r="C1583" s="179" t="s">
        <v>3315</v>
      </c>
      <c r="D1583" s="215" t="s">
        <v>3417</v>
      </c>
      <c r="E1583" s="324">
        <v>1</v>
      </c>
      <c r="F1583" s="319">
        <v>13.89</v>
      </c>
      <c r="G1583" s="198" t="s">
        <v>8444</v>
      </c>
      <c r="H1583" s="199">
        <v>20</v>
      </c>
      <c r="I1583" s="200">
        <v>41664</v>
      </c>
      <c r="J1583" s="319">
        <f t="shared" si="25"/>
        <v>5.8064999999999998</v>
      </c>
      <c r="K1583" s="198">
        <v>9.4117647058823533</v>
      </c>
      <c r="L1583" s="198"/>
      <c r="M1583" s="198" t="s">
        <v>2395</v>
      </c>
      <c r="N1583" s="198"/>
      <c r="O1583" s="198"/>
      <c r="P1583" s="198"/>
      <c r="Q1583" s="169"/>
      <c r="R1583" s="169"/>
      <c r="S1583" s="169"/>
      <c r="T1583" s="169"/>
      <c r="U1583" s="170"/>
    </row>
    <row r="1584" spans="1:38" ht="20.100000000000001" customHeight="1">
      <c r="A1584" s="201" t="s">
        <v>3418</v>
      </c>
      <c r="B1584" s="183">
        <v>852669054975</v>
      </c>
      <c r="C1584" s="179" t="s">
        <v>3315</v>
      </c>
      <c r="D1584" s="215" t="s">
        <v>3417</v>
      </c>
      <c r="E1584" s="324">
        <v>1</v>
      </c>
      <c r="F1584" s="319">
        <v>13.89</v>
      </c>
      <c r="G1584" s="198" t="s">
        <v>8444</v>
      </c>
      <c r="H1584" s="199">
        <v>20</v>
      </c>
      <c r="I1584" s="200">
        <v>41664</v>
      </c>
      <c r="J1584" s="319">
        <f t="shared" si="25"/>
        <v>5.8064999999999998</v>
      </c>
      <c r="K1584" s="198">
        <v>9.4117647058823533</v>
      </c>
      <c r="L1584" s="198"/>
      <c r="M1584" s="198" t="s">
        <v>2395</v>
      </c>
      <c r="N1584" s="198"/>
      <c r="O1584" s="198"/>
      <c r="P1584" s="198"/>
      <c r="Q1584" s="169"/>
      <c r="R1584" s="169"/>
      <c r="S1584" s="169"/>
      <c r="T1584" s="169"/>
      <c r="U1584" s="170"/>
      <c r="X1584" s="5" t="s">
        <v>15254</v>
      </c>
      <c r="Y1584" s="5" t="s">
        <v>15190</v>
      </c>
      <c r="Z1584" s="5" t="s">
        <v>15264</v>
      </c>
      <c r="AA1584" s="5" t="s">
        <v>15256</v>
      </c>
      <c r="AB1584" s="5" t="s">
        <v>15257</v>
      </c>
      <c r="AC1584" s="5" t="s">
        <v>15258</v>
      </c>
      <c r="AD1584" s="5" t="s">
        <v>15259</v>
      </c>
      <c r="AE1584" s="5" t="s">
        <v>15260</v>
      </c>
    </row>
    <row r="1585" spans="1:38" ht="20.100000000000001" customHeight="1">
      <c r="A1585" s="201">
        <v>40130</v>
      </c>
      <c r="B1585" s="183"/>
      <c r="C1585" s="179" t="s">
        <v>3420</v>
      </c>
      <c r="D1585" s="215" t="s">
        <v>3469</v>
      </c>
      <c r="E1585" s="198"/>
      <c r="F1585" s="319" t="s">
        <v>17578</v>
      </c>
      <c r="G1585" s="198" t="s">
        <v>8444</v>
      </c>
      <c r="H1585" s="201">
        <v>0</v>
      </c>
      <c r="I1585" s="200">
        <v>41665</v>
      </c>
      <c r="J1585" s="319" t="e">
        <f t="shared" si="25"/>
        <v>#VALUE!</v>
      </c>
      <c r="K1585" s="198"/>
      <c r="L1585" s="198"/>
      <c r="M1585" s="198" t="s">
        <v>2395</v>
      </c>
      <c r="N1585" s="198"/>
      <c r="O1585" s="198"/>
      <c r="P1585" s="198"/>
      <c r="Q1585" s="169"/>
      <c r="R1585" s="169"/>
      <c r="S1585" s="169"/>
      <c r="T1585" s="169"/>
      <c r="U1585" s="170"/>
    </row>
    <row r="1586" spans="1:38" ht="20.100000000000001" customHeight="1">
      <c r="A1586" s="201" t="s">
        <v>3470</v>
      </c>
      <c r="B1586" s="183">
        <v>852669054982</v>
      </c>
      <c r="C1586" s="179" t="s">
        <v>3421</v>
      </c>
      <c r="D1586" s="215" t="s">
        <v>3469</v>
      </c>
      <c r="E1586" s="321">
        <v>4</v>
      </c>
      <c r="F1586" s="319">
        <v>14.941176470588236</v>
      </c>
      <c r="G1586" s="198" t="s">
        <v>8444</v>
      </c>
      <c r="H1586" s="198">
        <v>0</v>
      </c>
      <c r="I1586" s="200">
        <v>41665</v>
      </c>
      <c r="J1586" s="319">
        <f t="shared" si="25"/>
        <v>3.6999999999999993</v>
      </c>
      <c r="K1586" s="198">
        <v>9.99</v>
      </c>
      <c r="L1586" s="198" t="s">
        <v>731</v>
      </c>
      <c r="M1586" s="198" t="s">
        <v>2395</v>
      </c>
      <c r="N1586" s="198"/>
      <c r="O1586" s="198"/>
      <c r="P1586" s="198"/>
      <c r="Q1586" s="169"/>
      <c r="R1586" s="169"/>
      <c r="S1586" s="169"/>
      <c r="T1586" s="169"/>
      <c r="U1586" s="170"/>
    </row>
    <row r="1587" spans="1:38" ht="20.100000000000001" customHeight="1">
      <c r="A1587" s="201">
        <v>40131</v>
      </c>
      <c r="B1587" s="183"/>
      <c r="C1587" s="179" t="s">
        <v>3422</v>
      </c>
      <c r="D1587" s="215" t="s">
        <v>3469</v>
      </c>
      <c r="E1587" s="198"/>
      <c r="F1587" s="319" t="s">
        <v>17578</v>
      </c>
      <c r="G1587" s="198" t="s">
        <v>8444</v>
      </c>
      <c r="H1587" s="201">
        <v>0</v>
      </c>
      <c r="I1587" s="200">
        <v>41665</v>
      </c>
      <c r="J1587" s="319" t="e">
        <f t="shared" si="25"/>
        <v>#VALUE!</v>
      </c>
      <c r="K1587" s="198"/>
      <c r="L1587" s="198"/>
      <c r="M1587" s="198" t="s">
        <v>2395</v>
      </c>
      <c r="N1587" s="198"/>
      <c r="O1587" s="198"/>
      <c r="P1587" s="198"/>
      <c r="Q1587" s="169"/>
      <c r="R1587" s="169"/>
      <c r="S1587" s="169"/>
      <c r="T1587" s="169"/>
      <c r="U1587" s="170"/>
    </row>
    <row r="1588" spans="1:38" ht="20.100000000000001" customHeight="1">
      <c r="A1588" s="202" t="s">
        <v>3471</v>
      </c>
      <c r="B1588" s="183">
        <v>852669054999</v>
      </c>
      <c r="C1588" s="179" t="s">
        <v>3423</v>
      </c>
      <c r="D1588" s="215" t="s">
        <v>15189</v>
      </c>
      <c r="E1588" s="324">
        <v>1.5</v>
      </c>
      <c r="F1588" s="319">
        <v>11.89</v>
      </c>
      <c r="G1588" s="198" t="s">
        <v>8444</v>
      </c>
      <c r="H1588" s="366">
        <v>60</v>
      </c>
      <c r="I1588" s="200">
        <v>41665</v>
      </c>
      <c r="J1588" s="319">
        <f t="shared" si="25"/>
        <v>3.6065000000000005</v>
      </c>
      <c r="K1588" s="198">
        <v>7.6470588235294121</v>
      </c>
      <c r="L1588" s="198"/>
      <c r="M1588" s="198" t="s">
        <v>2395</v>
      </c>
      <c r="N1588" s="198"/>
      <c r="O1588" s="198"/>
      <c r="P1588" s="198"/>
      <c r="Q1588" s="169"/>
      <c r="R1588" s="169"/>
      <c r="S1588" s="169"/>
      <c r="T1588" s="169"/>
      <c r="U1588" s="170"/>
      <c r="X1588" s="5" t="s">
        <v>15190</v>
      </c>
      <c r="Y1588" s="5" t="s">
        <v>15184</v>
      </c>
      <c r="Z1588" s="5" t="s">
        <v>15191</v>
      </c>
      <c r="AA1588" s="5" t="s">
        <v>15192</v>
      </c>
      <c r="AB1588" s="5" t="s">
        <v>15193</v>
      </c>
      <c r="AC1588" s="5" t="s">
        <v>15194</v>
      </c>
      <c r="AD1588" s="5" t="s">
        <v>15195</v>
      </c>
      <c r="AE1588" s="5" t="s">
        <v>15196</v>
      </c>
      <c r="AK1588" s="5" t="s">
        <v>15766</v>
      </c>
    </row>
    <row r="1589" spans="1:38" ht="20.100000000000001" customHeight="1">
      <c r="A1589" s="202" t="s">
        <v>3472</v>
      </c>
      <c r="B1589" s="183">
        <v>852669055002</v>
      </c>
      <c r="C1589" s="179" t="s">
        <v>3424</v>
      </c>
      <c r="D1589" s="215" t="s">
        <v>15189</v>
      </c>
      <c r="E1589" s="324">
        <v>1.5</v>
      </c>
      <c r="F1589" s="319">
        <v>11.89</v>
      </c>
      <c r="G1589" s="198" t="s">
        <v>8444</v>
      </c>
      <c r="H1589" s="199">
        <v>24</v>
      </c>
      <c r="I1589" s="200">
        <v>41665</v>
      </c>
      <c r="J1589" s="319">
        <f t="shared" si="25"/>
        <v>3.6065000000000005</v>
      </c>
      <c r="K1589" s="198">
        <v>7.6470588235294121</v>
      </c>
      <c r="L1589" s="198"/>
      <c r="M1589" s="198" t="s">
        <v>2395</v>
      </c>
      <c r="N1589" s="198"/>
      <c r="O1589" s="198"/>
      <c r="P1589" s="198"/>
      <c r="Q1589" s="169"/>
      <c r="R1589" s="169"/>
      <c r="S1589" s="169"/>
      <c r="T1589" s="169"/>
      <c r="U1589" s="170"/>
      <c r="X1589" s="5" t="s">
        <v>15190</v>
      </c>
      <c r="Y1589" s="5" t="s">
        <v>15184</v>
      </c>
      <c r="Z1589" s="5" t="s">
        <v>15191</v>
      </c>
      <c r="AA1589" s="5" t="s">
        <v>15192</v>
      </c>
      <c r="AB1589" s="5" t="s">
        <v>15193</v>
      </c>
      <c r="AC1589" s="5" t="s">
        <v>15194</v>
      </c>
      <c r="AD1589" s="5" t="s">
        <v>15195</v>
      </c>
      <c r="AE1589" s="5" t="s">
        <v>15196</v>
      </c>
      <c r="AK1589" s="5" t="s">
        <v>15767</v>
      </c>
      <c r="AL1589" s="5" t="s">
        <v>15768</v>
      </c>
    </row>
    <row r="1590" spans="1:38" ht="20.100000000000001" customHeight="1">
      <c r="A1590" s="201">
        <v>40132</v>
      </c>
      <c r="B1590" s="183"/>
      <c r="C1590" s="179" t="s">
        <v>3425</v>
      </c>
      <c r="D1590" s="215" t="s">
        <v>3469</v>
      </c>
      <c r="E1590" s="198"/>
      <c r="F1590" s="319" t="s">
        <v>17578</v>
      </c>
      <c r="G1590" s="198" t="s">
        <v>8444</v>
      </c>
      <c r="H1590" s="201">
        <v>0</v>
      </c>
      <c r="I1590" s="200">
        <v>41665</v>
      </c>
      <c r="J1590" s="319" t="e">
        <f t="shared" si="25"/>
        <v>#VALUE!</v>
      </c>
      <c r="K1590" s="198"/>
      <c r="L1590" s="198"/>
      <c r="M1590" s="198" t="s">
        <v>2395</v>
      </c>
      <c r="N1590" s="198"/>
      <c r="O1590" s="198"/>
      <c r="P1590" s="198"/>
      <c r="Q1590" s="169"/>
      <c r="R1590" s="169"/>
      <c r="S1590" s="169"/>
      <c r="T1590" s="169"/>
      <c r="U1590" s="170"/>
    </row>
    <row r="1591" spans="1:38" ht="20.100000000000001" customHeight="1">
      <c r="A1591" s="201" t="s">
        <v>3473</v>
      </c>
      <c r="B1591" s="183">
        <v>852669055019</v>
      </c>
      <c r="C1591" s="179" t="s">
        <v>3426</v>
      </c>
      <c r="D1591" s="215" t="s">
        <v>3469</v>
      </c>
      <c r="E1591" s="198"/>
      <c r="F1591" s="319">
        <v>11.99</v>
      </c>
      <c r="G1591" s="198" t="s">
        <v>8444</v>
      </c>
      <c r="H1591" s="201">
        <v>0</v>
      </c>
      <c r="I1591" s="200">
        <v>41665</v>
      </c>
      <c r="J1591" s="319">
        <f t="shared" si="25"/>
        <v>5.1914999999999996</v>
      </c>
      <c r="K1591" s="198"/>
      <c r="L1591" s="198"/>
      <c r="M1591" s="198" t="s">
        <v>2395</v>
      </c>
      <c r="N1591" s="198"/>
      <c r="O1591" s="198"/>
      <c r="P1591" s="198"/>
      <c r="Q1591" s="169"/>
      <c r="R1591" s="169"/>
      <c r="S1591" s="169"/>
      <c r="T1591" s="169"/>
      <c r="U1591" s="170"/>
    </row>
    <row r="1592" spans="1:38" ht="20.100000000000001" customHeight="1">
      <c r="A1592" s="201">
        <v>40133</v>
      </c>
      <c r="B1592" s="183"/>
      <c r="C1592" s="179" t="s">
        <v>3427</v>
      </c>
      <c r="D1592" s="215" t="s">
        <v>3469</v>
      </c>
      <c r="E1592" s="198"/>
      <c r="F1592" s="319" t="s">
        <v>17578</v>
      </c>
      <c r="G1592" s="198" t="s">
        <v>8444</v>
      </c>
      <c r="H1592" s="201">
        <v>0</v>
      </c>
      <c r="I1592" s="200">
        <v>41665</v>
      </c>
      <c r="J1592" s="319" t="e">
        <f t="shared" si="25"/>
        <v>#VALUE!</v>
      </c>
      <c r="K1592" s="198"/>
      <c r="L1592" s="198"/>
      <c r="M1592" s="198" t="s">
        <v>2395</v>
      </c>
      <c r="N1592" s="198"/>
      <c r="O1592" s="198"/>
      <c r="P1592" s="198"/>
      <c r="Q1592" s="169"/>
      <c r="R1592" s="169"/>
      <c r="S1592" s="169"/>
      <c r="T1592" s="169"/>
      <c r="U1592" s="170"/>
    </row>
    <row r="1593" spans="1:38" ht="20.100000000000001" customHeight="1">
      <c r="A1593" s="202" t="s">
        <v>3474</v>
      </c>
      <c r="B1593" s="183">
        <v>852669055026</v>
      </c>
      <c r="C1593" s="179" t="s">
        <v>3428</v>
      </c>
      <c r="D1593" s="215" t="s">
        <v>15197</v>
      </c>
      <c r="E1593" s="324">
        <v>2.5</v>
      </c>
      <c r="F1593" s="319">
        <v>14.99</v>
      </c>
      <c r="G1593" s="198" t="s">
        <v>8444</v>
      </c>
      <c r="H1593" s="199">
        <v>20</v>
      </c>
      <c r="I1593" s="200">
        <v>41665</v>
      </c>
      <c r="J1593" s="319">
        <f t="shared" si="25"/>
        <v>5.2415000000000003</v>
      </c>
      <c r="K1593" s="198"/>
      <c r="L1593" s="198"/>
      <c r="M1593" s="198" t="s">
        <v>2395</v>
      </c>
      <c r="N1593" s="198"/>
      <c r="O1593" s="198"/>
      <c r="P1593" s="198"/>
      <c r="Q1593" s="169"/>
      <c r="R1593" s="169"/>
      <c r="S1593" s="169"/>
      <c r="T1593" s="169"/>
      <c r="U1593" s="170"/>
      <c r="X1593" s="5" t="s">
        <v>15190</v>
      </c>
      <c r="Y1593" s="5" t="s">
        <v>15184</v>
      </c>
      <c r="Z1593" s="5" t="s">
        <v>15191</v>
      </c>
      <c r="AA1593" s="5" t="s">
        <v>15198</v>
      </c>
      <c r="AB1593" s="5" t="s">
        <v>15193</v>
      </c>
      <c r="AC1593" s="5" t="s">
        <v>15194</v>
      </c>
      <c r="AD1593" s="5" t="s">
        <v>15195</v>
      </c>
      <c r="AE1593" s="5" t="s">
        <v>15196</v>
      </c>
      <c r="AK1593" s="5" t="s">
        <v>15769</v>
      </c>
    </row>
    <row r="1594" spans="1:38" ht="20.100000000000001" customHeight="1">
      <c r="A1594" s="202" t="s">
        <v>3475</v>
      </c>
      <c r="B1594" s="183">
        <v>852669055033</v>
      </c>
      <c r="C1594" s="179" t="s">
        <v>3429</v>
      </c>
      <c r="D1594" s="215" t="s">
        <v>15197</v>
      </c>
      <c r="E1594" s="321">
        <v>2.5</v>
      </c>
      <c r="F1594" s="319">
        <v>14.99</v>
      </c>
      <c r="G1594" s="198" t="s">
        <v>8444</v>
      </c>
      <c r="H1594" s="201">
        <v>0</v>
      </c>
      <c r="I1594" s="200">
        <v>41665</v>
      </c>
      <c r="J1594" s="319">
        <f t="shared" si="25"/>
        <v>5.2415000000000003</v>
      </c>
      <c r="K1594" s="198"/>
      <c r="L1594" s="198"/>
      <c r="M1594" s="198" t="s">
        <v>2395</v>
      </c>
      <c r="N1594" s="198"/>
      <c r="O1594" s="198"/>
      <c r="P1594" s="198"/>
      <c r="Q1594" s="169"/>
      <c r="R1594" s="169"/>
      <c r="S1594" s="169"/>
      <c r="T1594" s="169"/>
      <c r="U1594" s="170"/>
      <c r="X1594" s="5" t="s">
        <v>15190</v>
      </c>
      <c r="Y1594" s="5" t="s">
        <v>15184</v>
      </c>
      <c r="Z1594" s="5" t="s">
        <v>15191</v>
      </c>
      <c r="AA1594" s="5" t="s">
        <v>15198</v>
      </c>
      <c r="AB1594" s="5" t="s">
        <v>15193</v>
      </c>
      <c r="AC1594" s="5" t="s">
        <v>15194</v>
      </c>
      <c r="AD1594" s="5" t="s">
        <v>15195</v>
      </c>
      <c r="AE1594" s="5" t="s">
        <v>15196</v>
      </c>
      <c r="AK1594" s="5" t="s">
        <v>15770</v>
      </c>
      <c r="AL1594" s="5" t="s">
        <v>15771</v>
      </c>
    </row>
    <row r="1595" spans="1:38" ht="20.100000000000001" customHeight="1">
      <c r="A1595" s="201">
        <v>40134</v>
      </c>
      <c r="B1595" s="183"/>
      <c r="C1595" s="179" t="s">
        <v>3430</v>
      </c>
      <c r="D1595" s="215" t="s">
        <v>3469</v>
      </c>
      <c r="E1595" s="198"/>
      <c r="F1595" s="319" t="s">
        <v>17578</v>
      </c>
      <c r="G1595" s="198" t="s">
        <v>8444</v>
      </c>
      <c r="H1595" s="201">
        <v>0</v>
      </c>
      <c r="I1595" s="200">
        <v>41665</v>
      </c>
      <c r="J1595" s="319" t="e">
        <f t="shared" si="25"/>
        <v>#VALUE!</v>
      </c>
      <c r="K1595" s="198"/>
      <c r="L1595" s="198"/>
      <c r="M1595" s="198" t="s">
        <v>2395</v>
      </c>
      <c r="N1595" s="198"/>
      <c r="O1595" s="198"/>
      <c r="P1595" s="198"/>
      <c r="Q1595" s="169"/>
      <c r="R1595" s="169"/>
      <c r="S1595" s="169"/>
      <c r="T1595" s="169"/>
      <c r="U1595" s="170"/>
    </row>
    <row r="1596" spans="1:38" ht="20.100000000000001" customHeight="1">
      <c r="A1596" s="201" t="s">
        <v>3476</v>
      </c>
      <c r="B1596" s="183">
        <v>852669055040</v>
      </c>
      <c r="C1596" s="179" t="s">
        <v>3431</v>
      </c>
      <c r="D1596" s="215" t="s">
        <v>3469</v>
      </c>
      <c r="E1596" s="321">
        <v>1</v>
      </c>
      <c r="F1596" s="319">
        <v>13.89</v>
      </c>
      <c r="G1596" s="198" t="s">
        <v>8444</v>
      </c>
      <c r="H1596" s="201">
        <v>0</v>
      </c>
      <c r="I1596" s="200">
        <v>41665</v>
      </c>
      <c r="J1596" s="319">
        <f t="shared" si="25"/>
        <v>5.8064999999999998</v>
      </c>
      <c r="K1596" s="198">
        <v>9.4117647058823533</v>
      </c>
      <c r="L1596" s="198"/>
      <c r="M1596" s="198" t="s">
        <v>2395</v>
      </c>
      <c r="N1596" s="198"/>
      <c r="O1596" s="198"/>
      <c r="P1596" s="198"/>
      <c r="Q1596" s="169"/>
      <c r="R1596" s="169"/>
      <c r="S1596" s="169"/>
      <c r="T1596" s="169"/>
      <c r="U1596" s="170"/>
    </row>
    <row r="1597" spans="1:38" ht="20.100000000000001" customHeight="1">
      <c r="A1597" s="201" t="s">
        <v>3477</v>
      </c>
      <c r="B1597" s="183">
        <v>852669055057</v>
      </c>
      <c r="C1597" s="179" t="s">
        <v>3432</v>
      </c>
      <c r="D1597" s="215" t="s">
        <v>3469</v>
      </c>
      <c r="E1597" s="324">
        <v>1</v>
      </c>
      <c r="F1597" s="319">
        <v>13.89</v>
      </c>
      <c r="G1597" s="198" t="s">
        <v>8444</v>
      </c>
      <c r="H1597" s="199">
        <v>18</v>
      </c>
      <c r="I1597" s="200">
        <v>41665</v>
      </c>
      <c r="J1597" s="319">
        <f t="shared" si="25"/>
        <v>5.8064999999999998</v>
      </c>
      <c r="K1597" s="198">
        <v>8.8235294117647065</v>
      </c>
      <c r="L1597" s="198"/>
      <c r="M1597" s="198" t="s">
        <v>2395</v>
      </c>
      <c r="N1597" s="198"/>
      <c r="O1597" s="198"/>
      <c r="P1597" s="198"/>
      <c r="Q1597" s="169"/>
      <c r="R1597" s="169"/>
      <c r="S1597" s="169"/>
      <c r="T1597" s="169"/>
      <c r="U1597" s="170"/>
    </row>
    <row r="1598" spans="1:38" ht="20.100000000000001" customHeight="1">
      <c r="A1598" s="201" t="s">
        <v>3478</v>
      </c>
      <c r="B1598" s="183">
        <v>852669055064</v>
      </c>
      <c r="C1598" s="179" t="s">
        <v>3433</v>
      </c>
      <c r="D1598" s="215" t="s">
        <v>3469</v>
      </c>
      <c r="E1598" s="321">
        <v>2.5</v>
      </c>
      <c r="F1598" s="319">
        <v>13.89</v>
      </c>
      <c r="G1598" s="198" t="s">
        <v>8444</v>
      </c>
      <c r="H1598" s="198">
        <v>0</v>
      </c>
      <c r="I1598" s="200">
        <v>41665</v>
      </c>
      <c r="J1598" s="319">
        <f t="shared" si="25"/>
        <v>4.3064999999999998</v>
      </c>
      <c r="K1598" s="198">
        <v>8.8235294117647065</v>
      </c>
      <c r="L1598" s="198" t="s">
        <v>731</v>
      </c>
      <c r="M1598" s="198" t="s">
        <v>2395</v>
      </c>
      <c r="N1598" s="198"/>
      <c r="O1598" s="198"/>
      <c r="P1598" s="198"/>
      <c r="Q1598" s="169"/>
      <c r="R1598" s="169"/>
      <c r="S1598" s="169"/>
      <c r="T1598" s="169"/>
      <c r="U1598" s="170"/>
    </row>
    <row r="1599" spans="1:38" ht="20.100000000000001" customHeight="1">
      <c r="A1599" s="201" t="s">
        <v>3479</v>
      </c>
      <c r="B1599" s="183">
        <v>852669055071</v>
      </c>
      <c r="C1599" s="179" t="s">
        <v>3434</v>
      </c>
      <c r="D1599" s="215" t="s">
        <v>3469</v>
      </c>
      <c r="E1599" s="324">
        <v>1</v>
      </c>
      <c r="F1599" s="319">
        <v>13.89</v>
      </c>
      <c r="G1599" s="198" t="s">
        <v>8444</v>
      </c>
      <c r="H1599" s="199">
        <v>13</v>
      </c>
      <c r="I1599" s="200">
        <v>41665</v>
      </c>
      <c r="J1599" s="319">
        <f t="shared" si="25"/>
        <v>5.8064999999999998</v>
      </c>
      <c r="K1599" s="198">
        <v>9.4117647058823533</v>
      </c>
      <c r="L1599" s="198"/>
      <c r="M1599" s="198" t="s">
        <v>2395</v>
      </c>
      <c r="N1599" s="198"/>
      <c r="O1599" s="198"/>
      <c r="P1599" s="198"/>
      <c r="Q1599" s="169"/>
      <c r="R1599" s="169"/>
      <c r="S1599" s="169"/>
      <c r="T1599" s="169"/>
      <c r="U1599" s="170"/>
    </row>
    <row r="1600" spans="1:38" ht="20.100000000000001" customHeight="1">
      <c r="A1600" s="201">
        <v>40135</v>
      </c>
      <c r="B1600" s="183"/>
      <c r="C1600" s="179" t="s">
        <v>3435</v>
      </c>
      <c r="D1600" s="215" t="s">
        <v>3469</v>
      </c>
      <c r="E1600" s="198"/>
      <c r="F1600" s="319" t="s">
        <v>17578</v>
      </c>
      <c r="G1600" s="198" t="s">
        <v>8444</v>
      </c>
      <c r="H1600" s="201">
        <v>0</v>
      </c>
      <c r="I1600" s="200">
        <v>41665</v>
      </c>
      <c r="J1600" s="319" t="e">
        <f t="shared" si="25"/>
        <v>#VALUE!</v>
      </c>
      <c r="K1600" s="198"/>
      <c r="L1600" s="198"/>
      <c r="M1600" s="198" t="s">
        <v>2395</v>
      </c>
      <c r="N1600" s="198"/>
      <c r="O1600" s="198"/>
      <c r="P1600" s="198"/>
      <c r="Q1600" s="169"/>
      <c r="R1600" s="169"/>
      <c r="S1600" s="169"/>
      <c r="T1600" s="169"/>
      <c r="U1600" s="170"/>
    </row>
    <row r="1601" spans="1:39" ht="20.100000000000001" customHeight="1">
      <c r="A1601" s="201" t="s">
        <v>3480</v>
      </c>
      <c r="B1601" s="183">
        <v>852669055088</v>
      </c>
      <c r="C1601" s="179" t="s">
        <v>3436</v>
      </c>
      <c r="D1601" s="215" t="s">
        <v>3469</v>
      </c>
      <c r="E1601" s="321">
        <v>2.5</v>
      </c>
      <c r="F1601" s="319">
        <v>13.89</v>
      </c>
      <c r="G1601" s="198" t="s">
        <v>8444</v>
      </c>
      <c r="H1601" s="201">
        <v>0</v>
      </c>
      <c r="I1601" s="200">
        <v>41665</v>
      </c>
      <c r="J1601" s="319">
        <f t="shared" si="25"/>
        <v>4.3064999999999998</v>
      </c>
      <c r="K1601" s="198">
        <v>8.8235294117647065</v>
      </c>
      <c r="L1601" s="198"/>
      <c r="M1601" s="198" t="s">
        <v>2395</v>
      </c>
      <c r="N1601" s="198"/>
      <c r="O1601" s="198"/>
      <c r="P1601" s="198"/>
      <c r="Q1601" s="169"/>
      <c r="R1601" s="169"/>
      <c r="S1601" s="169"/>
      <c r="T1601" s="169"/>
      <c r="U1601" s="170"/>
    </row>
    <row r="1602" spans="1:39" ht="20.100000000000001" customHeight="1">
      <c r="A1602" s="201" t="s">
        <v>3481</v>
      </c>
      <c r="B1602" s="183">
        <v>852669055095</v>
      </c>
      <c r="C1602" s="179" t="s">
        <v>3437</v>
      </c>
      <c r="D1602" s="215" t="s">
        <v>3469</v>
      </c>
      <c r="E1602" s="321">
        <v>2.5</v>
      </c>
      <c r="F1602" s="319">
        <v>13.89</v>
      </c>
      <c r="G1602" s="198" t="s">
        <v>8444</v>
      </c>
      <c r="H1602" s="201">
        <v>0</v>
      </c>
      <c r="I1602" s="200">
        <v>41665</v>
      </c>
      <c r="J1602" s="319">
        <f t="shared" si="25"/>
        <v>4.3064999999999998</v>
      </c>
      <c r="K1602" s="198">
        <v>8.8235294117647065</v>
      </c>
      <c r="L1602" s="198"/>
      <c r="M1602" s="198" t="s">
        <v>2395</v>
      </c>
      <c r="N1602" s="198"/>
      <c r="O1602" s="198"/>
      <c r="P1602" s="198"/>
      <c r="Q1602" s="169"/>
      <c r="R1602" s="169"/>
      <c r="S1602" s="169"/>
      <c r="T1602" s="169"/>
      <c r="U1602" s="170"/>
    </row>
    <row r="1603" spans="1:39" ht="20.100000000000001" customHeight="1">
      <c r="A1603" s="201">
        <v>40136</v>
      </c>
      <c r="B1603" s="183"/>
      <c r="C1603" s="179" t="s">
        <v>3438</v>
      </c>
      <c r="D1603" s="215" t="s">
        <v>3469</v>
      </c>
      <c r="E1603" s="198"/>
      <c r="F1603" s="319" t="s">
        <v>17578</v>
      </c>
      <c r="G1603" s="198" t="s">
        <v>8444</v>
      </c>
      <c r="H1603" s="201">
        <v>0</v>
      </c>
      <c r="I1603" s="200">
        <v>41665</v>
      </c>
      <c r="J1603" s="319" t="e">
        <f t="shared" si="25"/>
        <v>#VALUE!</v>
      </c>
      <c r="K1603" s="198"/>
      <c r="L1603" s="198"/>
      <c r="M1603" s="198" t="s">
        <v>2395</v>
      </c>
      <c r="N1603" s="198"/>
      <c r="O1603" s="198"/>
      <c r="P1603" s="198"/>
      <c r="Q1603" s="169"/>
      <c r="R1603" s="169"/>
      <c r="S1603" s="169"/>
      <c r="T1603" s="169"/>
      <c r="U1603" s="170"/>
    </row>
    <row r="1604" spans="1:39" ht="20.100000000000001" customHeight="1">
      <c r="A1604" s="201" t="s">
        <v>3482</v>
      </c>
      <c r="B1604" s="183">
        <v>852669055101</v>
      </c>
      <c r="C1604" s="179" t="s">
        <v>3439</v>
      </c>
      <c r="D1604" s="215" t="s">
        <v>3469</v>
      </c>
      <c r="E1604" s="324">
        <v>1</v>
      </c>
      <c r="F1604" s="319">
        <v>13.89</v>
      </c>
      <c r="G1604" s="198" t="s">
        <v>8444</v>
      </c>
      <c r="H1604" s="199">
        <v>70</v>
      </c>
      <c r="I1604" s="200">
        <v>41665</v>
      </c>
      <c r="J1604" s="319">
        <f t="shared" si="25"/>
        <v>5.8064999999999998</v>
      </c>
      <c r="K1604" s="198">
        <v>8.8235294117647065</v>
      </c>
      <c r="L1604" s="198"/>
      <c r="M1604" s="198" t="s">
        <v>2395</v>
      </c>
      <c r="N1604" s="198"/>
      <c r="O1604" s="198"/>
      <c r="P1604" s="198"/>
      <c r="Q1604" s="169"/>
      <c r="R1604" s="169"/>
      <c r="S1604" s="169"/>
      <c r="T1604" s="169"/>
      <c r="U1604" s="170"/>
    </row>
    <row r="1605" spans="1:39" ht="20.100000000000001" customHeight="1">
      <c r="A1605" s="202" t="s">
        <v>3483</v>
      </c>
      <c r="B1605" s="183">
        <v>852669055118</v>
      </c>
      <c r="C1605" s="179" t="s">
        <v>3440</v>
      </c>
      <c r="D1605" s="215" t="s">
        <v>15199</v>
      </c>
      <c r="E1605" s="324">
        <v>1</v>
      </c>
      <c r="F1605" s="319">
        <v>11.99</v>
      </c>
      <c r="G1605" s="198" t="s">
        <v>8444</v>
      </c>
      <c r="H1605" s="199">
        <v>22</v>
      </c>
      <c r="I1605" s="200">
        <v>41665</v>
      </c>
      <c r="J1605" s="319">
        <f t="shared" si="25"/>
        <v>4.1914999999999996</v>
      </c>
      <c r="K1605" s="198"/>
      <c r="L1605" s="198"/>
      <c r="M1605" s="198" t="s">
        <v>2395</v>
      </c>
      <c r="N1605" s="198"/>
      <c r="O1605" s="198"/>
      <c r="P1605" s="198"/>
      <c r="Q1605" s="169"/>
      <c r="R1605" s="169"/>
      <c r="S1605" s="169"/>
      <c r="T1605" s="169"/>
      <c r="U1605" s="170"/>
      <c r="X1605" s="5" t="s">
        <v>15190</v>
      </c>
      <c r="Y1605" s="5" t="s">
        <v>15184</v>
      </c>
      <c r="Z1605" s="5" t="s">
        <v>15200</v>
      </c>
      <c r="AA1605" s="5" t="s">
        <v>15198</v>
      </c>
      <c r="AB1605" s="5" t="s">
        <v>15193</v>
      </c>
      <c r="AC1605" s="5" t="s">
        <v>15194</v>
      </c>
      <c r="AD1605" s="5" t="s">
        <v>15195</v>
      </c>
      <c r="AE1605" s="5" t="s">
        <v>15196</v>
      </c>
      <c r="AK1605" s="5" t="s">
        <v>15772</v>
      </c>
      <c r="AL1605" s="5" t="s">
        <v>15773</v>
      </c>
      <c r="AM1605" s="5" t="s">
        <v>15774</v>
      </c>
    </row>
    <row r="1606" spans="1:39" ht="20.100000000000001" customHeight="1">
      <c r="A1606" s="201" t="s">
        <v>3484</v>
      </c>
      <c r="B1606" s="183">
        <v>852669055125</v>
      </c>
      <c r="C1606" s="179" t="s">
        <v>3441</v>
      </c>
      <c r="D1606" s="215" t="s">
        <v>3469</v>
      </c>
      <c r="E1606" s="321">
        <v>2.5</v>
      </c>
      <c r="F1606" s="319">
        <v>13.89</v>
      </c>
      <c r="G1606" s="198" t="s">
        <v>8444</v>
      </c>
      <c r="H1606" s="201">
        <v>0</v>
      </c>
      <c r="I1606" s="200">
        <v>41665</v>
      </c>
      <c r="J1606" s="319">
        <f t="shared" si="25"/>
        <v>4.3064999999999998</v>
      </c>
      <c r="K1606" s="198">
        <v>8.8235294117647065</v>
      </c>
      <c r="L1606" s="198"/>
      <c r="M1606" s="198" t="s">
        <v>2395</v>
      </c>
      <c r="N1606" s="198"/>
      <c r="O1606" s="198"/>
      <c r="P1606" s="198"/>
      <c r="Q1606" s="169"/>
      <c r="R1606" s="169"/>
      <c r="S1606" s="169"/>
      <c r="T1606" s="169"/>
      <c r="U1606" s="170"/>
    </row>
    <row r="1607" spans="1:39" ht="20.100000000000001" customHeight="1">
      <c r="A1607" s="201" t="s">
        <v>3485</v>
      </c>
      <c r="B1607" s="183">
        <v>852669055132</v>
      </c>
      <c r="C1607" s="179" t="s">
        <v>3442</v>
      </c>
      <c r="D1607" s="215" t="s">
        <v>3469</v>
      </c>
      <c r="E1607" s="324">
        <v>1</v>
      </c>
      <c r="F1607" s="319">
        <v>13.89</v>
      </c>
      <c r="G1607" s="198" t="s">
        <v>8444</v>
      </c>
      <c r="H1607" s="199">
        <v>10</v>
      </c>
      <c r="I1607" s="200">
        <v>41665</v>
      </c>
      <c r="J1607" s="319">
        <f t="shared" si="25"/>
        <v>5.8064999999999998</v>
      </c>
      <c r="K1607" s="198">
        <v>8.8235294117647065</v>
      </c>
      <c r="L1607" s="198"/>
      <c r="M1607" s="198" t="s">
        <v>2395</v>
      </c>
      <c r="N1607" s="198"/>
      <c r="O1607" s="198"/>
      <c r="P1607" s="198"/>
      <c r="Q1607" s="169"/>
      <c r="R1607" s="169"/>
      <c r="S1607" s="169"/>
      <c r="T1607" s="169"/>
      <c r="U1607" s="170"/>
    </row>
    <row r="1608" spans="1:39" ht="20.100000000000001" customHeight="1">
      <c r="A1608" s="201">
        <v>40137</v>
      </c>
      <c r="B1608" s="183"/>
      <c r="C1608" s="179" t="s">
        <v>3443</v>
      </c>
      <c r="D1608" s="215" t="s">
        <v>3469</v>
      </c>
      <c r="E1608" s="198"/>
      <c r="F1608" s="319" t="s">
        <v>17578</v>
      </c>
      <c r="G1608" s="198" t="s">
        <v>8444</v>
      </c>
      <c r="H1608" s="201">
        <v>0</v>
      </c>
      <c r="I1608" s="200">
        <v>41665</v>
      </c>
      <c r="J1608" s="319" t="e">
        <f t="shared" si="25"/>
        <v>#VALUE!</v>
      </c>
      <c r="K1608" s="198"/>
      <c r="L1608" s="198"/>
      <c r="M1608" s="198" t="s">
        <v>2395</v>
      </c>
      <c r="N1608" s="198"/>
      <c r="O1608" s="198"/>
      <c r="P1608" s="198"/>
      <c r="Q1608" s="169"/>
      <c r="R1608" s="169"/>
      <c r="S1608" s="169"/>
      <c r="T1608" s="169"/>
      <c r="U1608" s="170"/>
    </row>
    <row r="1609" spans="1:39" ht="20.100000000000001" customHeight="1">
      <c r="A1609" s="202" t="s">
        <v>3486</v>
      </c>
      <c r="B1609" s="183">
        <v>852669055149</v>
      </c>
      <c r="C1609" s="179" t="s">
        <v>3444</v>
      </c>
      <c r="D1609" s="215" t="s">
        <v>15201</v>
      </c>
      <c r="E1609" s="324">
        <v>1</v>
      </c>
      <c r="F1609" s="319">
        <v>9.89</v>
      </c>
      <c r="G1609" s="198" t="s">
        <v>8444</v>
      </c>
      <c r="H1609" s="366">
        <v>46</v>
      </c>
      <c r="I1609" s="200">
        <v>41665</v>
      </c>
      <c r="J1609" s="319">
        <f t="shared" si="25"/>
        <v>2.4064999999999994</v>
      </c>
      <c r="K1609" s="198">
        <v>7.0588235294117645</v>
      </c>
      <c r="L1609" s="198"/>
      <c r="M1609" s="198" t="s">
        <v>2395</v>
      </c>
      <c r="N1609" s="198"/>
      <c r="O1609" s="198"/>
      <c r="P1609" s="198"/>
      <c r="Q1609" s="169"/>
      <c r="R1609" s="169"/>
      <c r="S1609" s="169"/>
      <c r="T1609" s="169"/>
      <c r="U1609" s="170"/>
      <c r="X1609" s="5" t="s">
        <v>15190</v>
      </c>
      <c r="Y1609" s="5" t="s">
        <v>15184</v>
      </c>
      <c r="Z1609" s="5" t="s">
        <v>15202</v>
      </c>
      <c r="AA1609" s="5" t="s">
        <v>15198</v>
      </c>
      <c r="AB1609" s="5" t="s">
        <v>15193</v>
      </c>
      <c r="AC1609" s="5" t="s">
        <v>15194</v>
      </c>
      <c r="AD1609" s="5" t="s">
        <v>15195</v>
      </c>
      <c r="AE1609" s="5" t="s">
        <v>15196</v>
      </c>
      <c r="AK1609" s="5" t="s">
        <v>15775</v>
      </c>
    </row>
    <row r="1610" spans="1:39" ht="20.100000000000001" customHeight="1">
      <c r="A1610" s="202" t="s">
        <v>3487</v>
      </c>
      <c r="B1610" s="183">
        <v>852669055156</v>
      </c>
      <c r="C1610" s="179" t="s">
        <v>3445</v>
      </c>
      <c r="D1610" s="215" t="s">
        <v>15201</v>
      </c>
      <c r="E1610" s="324">
        <v>1</v>
      </c>
      <c r="F1610" s="319">
        <v>9.89</v>
      </c>
      <c r="G1610" s="198" t="s">
        <v>8444</v>
      </c>
      <c r="H1610" s="366">
        <v>55</v>
      </c>
      <c r="I1610" s="200">
        <v>41665</v>
      </c>
      <c r="J1610" s="319">
        <f t="shared" si="25"/>
        <v>2.4064999999999994</v>
      </c>
      <c r="K1610" s="198">
        <v>7.0588235294117645</v>
      </c>
      <c r="L1610" s="198"/>
      <c r="M1610" s="198" t="s">
        <v>2395</v>
      </c>
      <c r="N1610" s="198"/>
      <c r="O1610" s="198"/>
      <c r="P1610" s="198"/>
      <c r="Q1610" s="169"/>
      <c r="R1610" s="169"/>
      <c r="S1610" s="169"/>
      <c r="T1610" s="169"/>
      <c r="U1610" s="170"/>
      <c r="X1610" s="5" t="s">
        <v>15190</v>
      </c>
      <c r="Y1610" s="5" t="s">
        <v>15184</v>
      </c>
      <c r="Z1610" s="5" t="s">
        <v>15202</v>
      </c>
      <c r="AA1610" s="5" t="s">
        <v>15198</v>
      </c>
      <c r="AB1610" s="5" t="s">
        <v>15193</v>
      </c>
      <c r="AC1610" s="5" t="s">
        <v>15194</v>
      </c>
      <c r="AD1610" s="5" t="s">
        <v>15195</v>
      </c>
      <c r="AE1610" s="5" t="s">
        <v>15196</v>
      </c>
      <c r="AK1610" s="5" t="s">
        <v>15776</v>
      </c>
      <c r="AL1610" s="5" t="s">
        <v>15777</v>
      </c>
    </row>
    <row r="1611" spans="1:39" ht="20.100000000000001" customHeight="1">
      <c r="A1611" s="201">
        <v>40138</v>
      </c>
      <c r="B1611" s="183"/>
      <c r="C1611" s="179" t="s">
        <v>3446</v>
      </c>
      <c r="D1611" s="215" t="s">
        <v>3419</v>
      </c>
      <c r="E1611" s="198"/>
      <c r="F1611" s="319" t="s">
        <v>17578</v>
      </c>
      <c r="G1611" s="198" t="s">
        <v>8444</v>
      </c>
      <c r="H1611" s="201">
        <v>0</v>
      </c>
      <c r="I1611" s="200">
        <v>41665</v>
      </c>
      <c r="J1611" s="319" t="e">
        <f t="shared" si="25"/>
        <v>#VALUE!</v>
      </c>
      <c r="K1611" s="198"/>
      <c r="L1611" s="198"/>
      <c r="M1611" s="198" t="s">
        <v>2395</v>
      </c>
      <c r="N1611" s="198"/>
      <c r="O1611" s="198"/>
      <c r="P1611" s="198"/>
      <c r="Q1611" s="169"/>
      <c r="R1611" s="169"/>
      <c r="S1611" s="169"/>
      <c r="T1611" s="169"/>
      <c r="U1611" s="170"/>
    </row>
    <row r="1612" spans="1:39" ht="20.100000000000001" customHeight="1">
      <c r="A1612" s="201" t="s">
        <v>3488</v>
      </c>
      <c r="B1612" s="183">
        <v>852669055163</v>
      </c>
      <c r="C1612" s="179" t="s">
        <v>3447</v>
      </c>
      <c r="D1612" s="215" t="s">
        <v>3419</v>
      </c>
      <c r="E1612" s="198"/>
      <c r="F1612" s="319">
        <v>12.99</v>
      </c>
      <c r="G1612" s="198" t="s">
        <v>8444</v>
      </c>
      <c r="H1612" s="201">
        <v>0</v>
      </c>
      <c r="I1612" s="200">
        <v>41665</v>
      </c>
      <c r="J1612" s="319">
        <f t="shared" ref="J1612:J1675" si="26">F1612*0.85-5-E1612</f>
        <v>6.0414999999999992</v>
      </c>
      <c r="K1612" s="198"/>
      <c r="L1612" s="198"/>
      <c r="M1612" s="198" t="s">
        <v>2395</v>
      </c>
      <c r="N1612" s="198"/>
      <c r="O1612" s="198"/>
      <c r="P1612" s="198"/>
      <c r="Q1612" s="169"/>
      <c r="R1612" s="169"/>
      <c r="S1612" s="169"/>
      <c r="T1612" s="169"/>
      <c r="U1612" s="170"/>
    </row>
    <row r="1613" spans="1:39" ht="20.100000000000001" customHeight="1">
      <c r="A1613" s="201" t="s">
        <v>3489</v>
      </c>
      <c r="B1613" s="183">
        <v>852669055170</v>
      </c>
      <c r="C1613" s="179" t="s">
        <v>3448</v>
      </c>
      <c r="D1613" s="215" t="s">
        <v>3419</v>
      </c>
      <c r="E1613" s="198"/>
      <c r="F1613" s="319">
        <v>9.89</v>
      </c>
      <c r="G1613" s="198" t="s">
        <v>8444</v>
      </c>
      <c r="H1613" s="201">
        <v>0</v>
      </c>
      <c r="I1613" s="200">
        <v>41665</v>
      </c>
      <c r="J1613" s="319">
        <f t="shared" si="26"/>
        <v>3.4064999999999994</v>
      </c>
      <c r="K1613" s="198"/>
      <c r="L1613" s="198"/>
      <c r="M1613" s="198" t="s">
        <v>2395</v>
      </c>
      <c r="N1613" s="198"/>
      <c r="O1613" s="198"/>
      <c r="P1613" s="198"/>
      <c r="Q1613" s="169"/>
      <c r="R1613" s="169"/>
      <c r="S1613" s="169"/>
      <c r="T1613" s="169"/>
      <c r="U1613" s="170"/>
    </row>
    <row r="1614" spans="1:39" ht="20.100000000000001" customHeight="1">
      <c r="A1614" s="201" t="s">
        <v>3490</v>
      </c>
      <c r="B1614" s="183">
        <v>852669055187</v>
      </c>
      <c r="C1614" s="179" t="s">
        <v>3449</v>
      </c>
      <c r="D1614" s="215" t="s">
        <v>3419</v>
      </c>
      <c r="E1614" s="321">
        <v>2</v>
      </c>
      <c r="F1614" s="319">
        <v>12.99</v>
      </c>
      <c r="G1614" s="198" t="s">
        <v>8444</v>
      </c>
      <c r="H1614" s="201">
        <v>0</v>
      </c>
      <c r="I1614" s="200">
        <v>41665</v>
      </c>
      <c r="J1614" s="319">
        <f t="shared" si="26"/>
        <v>4.0414999999999992</v>
      </c>
      <c r="K1614" s="198"/>
      <c r="L1614" s="198"/>
      <c r="M1614" s="198" t="s">
        <v>2395</v>
      </c>
      <c r="N1614" s="198"/>
      <c r="O1614" s="198"/>
      <c r="P1614" s="198"/>
      <c r="Q1614" s="169"/>
      <c r="R1614" s="169"/>
      <c r="S1614" s="169"/>
      <c r="T1614" s="169"/>
      <c r="U1614" s="170"/>
    </row>
    <row r="1615" spans="1:39" ht="20.100000000000001" customHeight="1">
      <c r="A1615" s="201" t="s">
        <v>3491</v>
      </c>
      <c r="B1615" s="183">
        <v>852669055194</v>
      </c>
      <c r="C1615" s="179" t="s">
        <v>3450</v>
      </c>
      <c r="D1615" s="215" t="s">
        <v>3419</v>
      </c>
      <c r="E1615" s="321">
        <v>1</v>
      </c>
      <c r="F1615" s="319">
        <v>12.99</v>
      </c>
      <c r="G1615" s="198" t="s">
        <v>8444</v>
      </c>
      <c r="H1615" s="201">
        <v>0</v>
      </c>
      <c r="I1615" s="200">
        <v>41665</v>
      </c>
      <c r="J1615" s="319">
        <f t="shared" si="26"/>
        <v>5.0414999999999992</v>
      </c>
      <c r="K1615" s="198"/>
      <c r="L1615" s="198"/>
      <c r="M1615" s="198" t="s">
        <v>2395</v>
      </c>
      <c r="N1615" s="198"/>
      <c r="O1615" s="198"/>
      <c r="P1615" s="198"/>
      <c r="Q1615" s="169"/>
      <c r="R1615" s="169"/>
      <c r="S1615" s="169"/>
      <c r="T1615" s="169"/>
      <c r="U1615" s="170"/>
    </row>
    <row r="1616" spans="1:39" ht="20.100000000000001" customHeight="1">
      <c r="A1616" s="201">
        <v>40139</v>
      </c>
      <c r="B1616" s="183"/>
      <c r="C1616" s="179" t="s">
        <v>3451</v>
      </c>
      <c r="D1616" s="215" t="s">
        <v>3419</v>
      </c>
      <c r="E1616" s="198"/>
      <c r="F1616" s="319" t="s">
        <v>17578</v>
      </c>
      <c r="G1616" s="198" t="s">
        <v>8444</v>
      </c>
      <c r="H1616" s="201">
        <v>0</v>
      </c>
      <c r="I1616" s="200">
        <v>41665</v>
      </c>
      <c r="J1616" s="319" t="e">
        <f t="shared" si="26"/>
        <v>#VALUE!</v>
      </c>
      <c r="K1616" s="198"/>
      <c r="L1616" s="198"/>
      <c r="M1616" s="198" t="s">
        <v>2395</v>
      </c>
      <c r="N1616" s="198"/>
      <c r="O1616" s="198"/>
      <c r="P1616" s="198"/>
      <c r="Q1616" s="169"/>
      <c r="R1616" s="169"/>
      <c r="S1616" s="169"/>
      <c r="T1616" s="169"/>
      <c r="U1616" s="170"/>
    </row>
    <row r="1617" spans="1:37" ht="20.100000000000001" customHeight="1">
      <c r="A1617" s="201" t="s">
        <v>3492</v>
      </c>
      <c r="B1617" s="183">
        <v>852669055200</v>
      </c>
      <c r="C1617" s="179" t="s">
        <v>3452</v>
      </c>
      <c r="D1617" s="215" t="s">
        <v>3419</v>
      </c>
      <c r="E1617" s="321">
        <v>1.5</v>
      </c>
      <c r="F1617" s="319">
        <v>14.99</v>
      </c>
      <c r="G1617" s="198" t="s">
        <v>8444</v>
      </c>
      <c r="H1617" s="201">
        <v>0</v>
      </c>
      <c r="I1617" s="200">
        <v>41665</v>
      </c>
      <c r="J1617" s="319">
        <f t="shared" si="26"/>
        <v>6.2415000000000003</v>
      </c>
      <c r="K1617" s="198"/>
      <c r="L1617" s="198"/>
      <c r="M1617" s="198" t="s">
        <v>2395</v>
      </c>
      <c r="N1617" s="198"/>
      <c r="O1617" s="198"/>
      <c r="P1617" s="198"/>
      <c r="Q1617" s="169"/>
      <c r="R1617" s="169"/>
      <c r="S1617" s="169"/>
      <c r="T1617" s="169"/>
      <c r="U1617" s="170"/>
    </row>
    <row r="1618" spans="1:37" ht="20.100000000000001" customHeight="1">
      <c r="A1618" s="201" t="s">
        <v>3493</v>
      </c>
      <c r="B1618" s="183">
        <v>852669055217</v>
      </c>
      <c r="C1618" s="179" t="s">
        <v>3453</v>
      </c>
      <c r="D1618" s="215" t="s">
        <v>3419</v>
      </c>
      <c r="E1618" s="198"/>
      <c r="F1618" s="319">
        <v>14.99</v>
      </c>
      <c r="G1618" s="198" t="s">
        <v>8444</v>
      </c>
      <c r="H1618" s="201">
        <v>0</v>
      </c>
      <c r="I1618" s="200">
        <v>41665</v>
      </c>
      <c r="J1618" s="319">
        <f t="shared" si="26"/>
        <v>7.7415000000000003</v>
      </c>
      <c r="K1618" s="198"/>
      <c r="L1618" s="198"/>
      <c r="M1618" s="198" t="s">
        <v>2395</v>
      </c>
      <c r="N1618" s="198"/>
      <c r="O1618" s="198"/>
      <c r="P1618" s="198"/>
      <c r="Q1618" s="169"/>
      <c r="R1618" s="169"/>
      <c r="S1618" s="169"/>
      <c r="T1618" s="169"/>
      <c r="U1618" s="170"/>
    </row>
    <row r="1619" spans="1:37" ht="20.100000000000001" customHeight="1">
      <c r="A1619" s="201" t="s">
        <v>3494</v>
      </c>
      <c r="B1619" s="183">
        <v>852669055224</v>
      </c>
      <c r="C1619" s="179" t="s">
        <v>3454</v>
      </c>
      <c r="D1619" s="215" t="s">
        <v>3419</v>
      </c>
      <c r="E1619" s="321">
        <v>2</v>
      </c>
      <c r="F1619" s="319">
        <v>14.99</v>
      </c>
      <c r="G1619" s="198" t="s">
        <v>8444</v>
      </c>
      <c r="H1619" s="201">
        <v>0</v>
      </c>
      <c r="I1619" s="200">
        <v>41665</v>
      </c>
      <c r="J1619" s="319">
        <f t="shared" si="26"/>
        <v>5.7415000000000003</v>
      </c>
      <c r="K1619" s="198"/>
      <c r="L1619" s="198"/>
      <c r="M1619" s="198" t="s">
        <v>2395</v>
      </c>
      <c r="N1619" s="198"/>
      <c r="O1619" s="198"/>
      <c r="P1619" s="198"/>
      <c r="Q1619" s="169"/>
      <c r="R1619" s="169"/>
      <c r="S1619" s="169"/>
      <c r="T1619" s="169"/>
      <c r="U1619" s="170"/>
    </row>
    <row r="1620" spans="1:37" ht="20.100000000000001" customHeight="1">
      <c r="A1620" s="201" t="s">
        <v>3495</v>
      </c>
      <c r="B1620" s="183">
        <v>852669055231</v>
      </c>
      <c r="C1620" s="179" t="s">
        <v>3455</v>
      </c>
      <c r="D1620" s="215" t="s">
        <v>3419</v>
      </c>
      <c r="E1620" s="321">
        <v>1.5</v>
      </c>
      <c r="F1620" s="319">
        <v>14.99</v>
      </c>
      <c r="G1620" s="198" t="s">
        <v>8444</v>
      </c>
      <c r="H1620" s="201">
        <v>0</v>
      </c>
      <c r="I1620" s="200">
        <v>41665</v>
      </c>
      <c r="J1620" s="319">
        <f t="shared" si="26"/>
        <v>6.2415000000000003</v>
      </c>
      <c r="K1620" s="198"/>
      <c r="L1620" s="198"/>
      <c r="M1620" s="198" t="s">
        <v>2395</v>
      </c>
      <c r="N1620" s="198"/>
      <c r="O1620" s="198"/>
      <c r="P1620" s="198"/>
      <c r="Q1620" s="169"/>
      <c r="R1620" s="169"/>
      <c r="S1620" s="169"/>
      <c r="T1620" s="169"/>
      <c r="U1620" s="170"/>
    </row>
    <row r="1621" spans="1:37" ht="20.100000000000001" customHeight="1">
      <c r="A1621" s="201">
        <v>40140</v>
      </c>
      <c r="B1621" s="183"/>
      <c r="C1621" s="179" t="s">
        <v>3456</v>
      </c>
      <c r="D1621" s="215" t="s">
        <v>3419</v>
      </c>
      <c r="E1621" s="198"/>
      <c r="F1621" s="319" t="s">
        <v>17578</v>
      </c>
      <c r="G1621" s="198" t="s">
        <v>8444</v>
      </c>
      <c r="H1621" s="201">
        <v>0</v>
      </c>
      <c r="I1621" s="200">
        <v>41665</v>
      </c>
      <c r="J1621" s="319" t="e">
        <f t="shared" si="26"/>
        <v>#VALUE!</v>
      </c>
      <c r="K1621" s="198"/>
      <c r="L1621" s="198"/>
      <c r="M1621" s="198" t="s">
        <v>2395</v>
      </c>
      <c r="N1621" s="198"/>
      <c r="O1621" s="198"/>
      <c r="P1621" s="198"/>
      <c r="Q1621" s="169"/>
      <c r="R1621" s="169"/>
      <c r="S1621" s="169"/>
      <c r="T1621" s="169"/>
      <c r="U1621" s="170"/>
    </row>
    <row r="1622" spans="1:37" ht="20.100000000000001" customHeight="1">
      <c r="A1622" s="201" t="s">
        <v>3496</v>
      </c>
      <c r="B1622" s="183">
        <v>852669055248</v>
      </c>
      <c r="C1622" s="179" t="s">
        <v>3457</v>
      </c>
      <c r="D1622" s="215" t="s">
        <v>3419</v>
      </c>
      <c r="E1622" s="198"/>
      <c r="F1622" s="319">
        <v>12.99</v>
      </c>
      <c r="G1622" s="198" t="s">
        <v>8444</v>
      </c>
      <c r="H1622" s="201">
        <v>0</v>
      </c>
      <c r="I1622" s="200">
        <v>41665</v>
      </c>
      <c r="J1622" s="319">
        <f t="shared" si="26"/>
        <v>6.0414999999999992</v>
      </c>
      <c r="K1622" s="198"/>
      <c r="L1622" s="198"/>
      <c r="M1622" s="198" t="s">
        <v>2395</v>
      </c>
      <c r="N1622" s="198"/>
      <c r="O1622" s="198"/>
      <c r="P1622" s="198"/>
      <c r="Q1622" s="169"/>
      <c r="R1622" s="169"/>
      <c r="S1622" s="169"/>
      <c r="T1622" s="169"/>
      <c r="U1622" s="170"/>
    </row>
    <row r="1623" spans="1:37" ht="20.100000000000001" customHeight="1">
      <c r="A1623" s="201" t="s">
        <v>3497</v>
      </c>
      <c r="B1623" s="183">
        <v>852669055255</v>
      </c>
      <c r="C1623" s="179" t="s">
        <v>3458</v>
      </c>
      <c r="D1623" s="215" t="s">
        <v>3419</v>
      </c>
      <c r="E1623" s="198"/>
      <c r="F1623" s="319">
        <v>12.99</v>
      </c>
      <c r="G1623" s="198" t="s">
        <v>8444</v>
      </c>
      <c r="H1623" s="201">
        <v>0</v>
      </c>
      <c r="I1623" s="200">
        <v>41665</v>
      </c>
      <c r="J1623" s="319">
        <f t="shared" si="26"/>
        <v>6.0414999999999992</v>
      </c>
      <c r="K1623" s="198"/>
      <c r="L1623" s="198"/>
      <c r="M1623" s="198" t="s">
        <v>2395</v>
      </c>
      <c r="N1623" s="198"/>
      <c r="O1623" s="198"/>
      <c r="P1623" s="198"/>
      <c r="Q1623" s="169"/>
      <c r="R1623" s="169"/>
      <c r="S1623" s="169"/>
      <c r="T1623" s="169"/>
      <c r="U1623" s="170"/>
    </row>
    <row r="1624" spans="1:37" ht="20.100000000000001" customHeight="1">
      <c r="A1624" s="201" t="s">
        <v>3498</v>
      </c>
      <c r="B1624" s="183">
        <v>852669055262</v>
      </c>
      <c r="C1624" s="179" t="s">
        <v>3459</v>
      </c>
      <c r="D1624" s="215" t="s">
        <v>3419</v>
      </c>
      <c r="E1624" s="198"/>
      <c r="F1624" s="319">
        <v>9.89</v>
      </c>
      <c r="G1624" s="198" t="s">
        <v>8444</v>
      </c>
      <c r="H1624" s="201">
        <v>0</v>
      </c>
      <c r="I1624" s="200">
        <v>41665</v>
      </c>
      <c r="J1624" s="319">
        <f t="shared" si="26"/>
        <v>3.4064999999999994</v>
      </c>
      <c r="K1624" s="198"/>
      <c r="L1624" s="198"/>
      <c r="M1624" s="198" t="s">
        <v>2395</v>
      </c>
      <c r="N1624" s="198"/>
      <c r="O1624" s="198"/>
      <c r="P1624" s="198"/>
      <c r="Q1624" s="169"/>
      <c r="R1624" s="169"/>
      <c r="S1624" s="169"/>
      <c r="T1624" s="169"/>
      <c r="U1624" s="170"/>
    </row>
    <row r="1625" spans="1:37" ht="20.100000000000001" customHeight="1">
      <c r="A1625" s="201">
        <v>40141</v>
      </c>
      <c r="B1625" s="183"/>
      <c r="C1625" s="179" t="s">
        <v>3460</v>
      </c>
      <c r="D1625" s="215" t="s">
        <v>3419</v>
      </c>
      <c r="E1625" s="198"/>
      <c r="F1625" s="319" t="s">
        <v>17578</v>
      </c>
      <c r="G1625" s="198" t="s">
        <v>8444</v>
      </c>
      <c r="H1625" s="201">
        <v>0</v>
      </c>
      <c r="I1625" s="200">
        <v>41665</v>
      </c>
      <c r="J1625" s="319" t="e">
        <f t="shared" si="26"/>
        <v>#VALUE!</v>
      </c>
      <c r="K1625" s="198"/>
      <c r="L1625" s="198"/>
      <c r="M1625" s="198" t="s">
        <v>2395</v>
      </c>
      <c r="N1625" s="198"/>
      <c r="O1625" s="198"/>
      <c r="P1625" s="198"/>
      <c r="Q1625" s="169"/>
      <c r="R1625" s="169"/>
      <c r="S1625" s="169"/>
      <c r="T1625" s="169"/>
      <c r="U1625" s="170"/>
    </row>
    <row r="1626" spans="1:37" ht="20.100000000000001" customHeight="1">
      <c r="A1626" s="201" t="s">
        <v>3499</v>
      </c>
      <c r="B1626" s="183">
        <v>852669055279</v>
      </c>
      <c r="C1626" s="179" t="s">
        <v>3461</v>
      </c>
      <c r="D1626" s="215" t="s">
        <v>3419</v>
      </c>
      <c r="E1626" s="198"/>
      <c r="F1626" s="319">
        <v>11.99</v>
      </c>
      <c r="G1626" s="198" t="s">
        <v>8444</v>
      </c>
      <c r="H1626" s="201">
        <v>0</v>
      </c>
      <c r="I1626" s="200">
        <v>41665</v>
      </c>
      <c r="J1626" s="319">
        <f t="shared" si="26"/>
        <v>5.1914999999999996</v>
      </c>
      <c r="K1626" s="198"/>
      <c r="L1626" s="198"/>
      <c r="M1626" s="198" t="s">
        <v>2395</v>
      </c>
      <c r="N1626" s="198"/>
      <c r="O1626" s="198"/>
      <c r="P1626" s="198"/>
      <c r="Q1626" s="169"/>
      <c r="R1626" s="169"/>
      <c r="S1626" s="169"/>
      <c r="T1626" s="169"/>
      <c r="U1626" s="170"/>
    </row>
    <row r="1627" spans="1:37" ht="20.100000000000001" customHeight="1">
      <c r="A1627" s="201" t="s">
        <v>3500</v>
      </c>
      <c r="B1627" s="183">
        <v>852669055286</v>
      </c>
      <c r="C1627" s="179" t="s">
        <v>3462</v>
      </c>
      <c r="D1627" s="215" t="s">
        <v>3419</v>
      </c>
      <c r="E1627" s="198"/>
      <c r="F1627" s="319">
        <v>11.99</v>
      </c>
      <c r="G1627" s="198" t="s">
        <v>8444</v>
      </c>
      <c r="H1627" s="201">
        <v>0</v>
      </c>
      <c r="I1627" s="200">
        <v>41665</v>
      </c>
      <c r="J1627" s="319">
        <f t="shared" si="26"/>
        <v>5.1914999999999996</v>
      </c>
      <c r="K1627" s="198"/>
      <c r="L1627" s="198"/>
      <c r="M1627" s="198" t="s">
        <v>2395</v>
      </c>
      <c r="N1627" s="198"/>
      <c r="O1627" s="198"/>
      <c r="P1627" s="198"/>
      <c r="Q1627" s="169"/>
      <c r="R1627" s="169"/>
      <c r="S1627" s="169"/>
      <c r="T1627" s="169"/>
      <c r="U1627" s="170"/>
    </row>
    <row r="1628" spans="1:37" ht="20.100000000000001" customHeight="1">
      <c r="A1628" s="201" t="s">
        <v>3501</v>
      </c>
      <c r="B1628" s="183">
        <v>852669055293</v>
      </c>
      <c r="C1628" s="179" t="s">
        <v>3463</v>
      </c>
      <c r="D1628" s="215" t="s">
        <v>3419</v>
      </c>
      <c r="E1628" s="198"/>
      <c r="F1628" s="319">
        <v>11.99</v>
      </c>
      <c r="G1628" s="198" t="s">
        <v>8444</v>
      </c>
      <c r="H1628" s="201">
        <v>0</v>
      </c>
      <c r="I1628" s="200">
        <v>41665</v>
      </c>
      <c r="J1628" s="319">
        <f t="shared" si="26"/>
        <v>5.1914999999999996</v>
      </c>
      <c r="K1628" s="198"/>
      <c r="L1628" s="198"/>
      <c r="M1628" s="198" t="s">
        <v>2395</v>
      </c>
      <c r="N1628" s="198"/>
      <c r="O1628" s="198"/>
      <c r="P1628" s="198"/>
      <c r="Q1628" s="169"/>
      <c r="R1628" s="169"/>
      <c r="S1628" s="169"/>
      <c r="T1628" s="169"/>
      <c r="U1628" s="170"/>
    </row>
    <row r="1629" spans="1:37" ht="20.100000000000001" customHeight="1">
      <c r="A1629" s="201">
        <v>40142</v>
      </c>
      <c r="B1629" s="183">
        <v>852669055354</v>
      </c>
      <c r="C1629" s="179" t="s">
        <v>2723</v>
      </c>
      <c r="D1629" s="215" t="s">
        <v>3419</v>
      </c>
      <c r="E1629" s="198"/>
      <c r="F1629" s="319" t="s">
        <v>17578</v>
      </c>
      <c r="G1629" s="198" t="s">
        <v>8444</v>
      </c>
      <c r="H1629" s="201">
        <v>0</v>
      </c>
      <c r="I1629" s="200">
        <v>41665</v>
      </c>
      <c r="J1629" s="319" t="e">
        <f t="shared" si="26"/>
        <v>#VALUE!</v>
      </c>
      <c r="K1629" s="198"/>
      <c r="L1629" s="198"/>
      <c r="M1629" s="198" t="s">
        <v>2395</v>
      </c>
      <c r="N1629" s="198"/>
      <c r="O1629" s="198"/>
      <c r="P1629" s="198"/>
      <c r="Q1629" s="169"/>
      <c r="R1629" s="169"/>
      <c r="S1629" s="169"/>
      <c r="T1629" s="169"/>
      <c r="U1629" s="170"/>
    </row>
    <row r="1630" spans="1:37" ht="20.100000000000001" customHeight="1">
      <c r="A1630" s="201" t="s">
        <v>3502</v>
      </c>
      <c r="B1630" s="183">
        <v>852669055309</v>
      </c>
      <c r="C1630" s="179" t="s">
        <v>3464</v>
      </c>
      <c r="D1630" s="215" t="s">
        <v>3419</v>
      </c>
      <c r="E1630" s="198"/>
      <c r="F1630" s="319">
        <v>21.99</v>
      </c>
      <c r="G1630" s="198" t="s">
        <v>8444</v>
      </c>
      <c r="H1630" s="201">
        <v>0</v>
      </c>
      <c r="I1630" s="200">
        <v>41665</v>
      </c>
      <c r="J1630" s="319">
        <f t="shared" si="26"/>
        <v>13.691499999999998</v>
      </c>
      <c r="K1630" s="198"/>
      <c r="L1630" s="198"/>
      <c r="M1630" s="198" t="s">
        <v>2395</v>
      </c>
      <c r="N1630" s="198"/>
      <c r="O1630" s="198"/>
      <c r="P1630" s="198"/>
      <c r="Q1630" s="169"/>
      <c r="R1630" s="169"/>
      <c r="S1630" s="169"/>
      <c r="T1630" s="169"/>
      <c r="U1630" s="170"/>
    </row>
    <row r="1631" spans="1:37" ht="20.100000000000001" customHeight="1">
      <c r="A1631" s="201">
        <v>40143</v>
      </c>
      <c r="B1631" s="183"/>
      <c r="C1631" s="179" t="s">
        <v>3465</v>
      </c>
      <c r="D1631" s="215" t="s">
        <v>3419</v>
      </c>
      <c r="E1631" s="198"/>
      <c r="F1631" s="319" t="s">
        <v>17578</v>
      </c>
      <c r="G1631" s="198" t="s">
        <v>8444</v>
      </c>
      <c r="H1631" s="201">
        <v>0</v>
      </c>
      <c r="I1631" s="200">
        <v>41665</v>
      </c>
      <c r="J1631" s="319" t="e">
        <f t="shared" si="26"/>
        <v>#VALUE!</v>
      </c>
      <c r="K1631" s="198"/>
      <c r="L1631" s="198"/>
      <c r="M1631" s="198" t="s">
        <v>2395</v>
      </c>
      <c r="N1631" s="198"/>
      <c r="O1631" s="198"/>
      <c r="P1631" s="198"/>
      <c r="Q1631" s="169"/>
      <c r="R1631" s="169"/>
      <c r="S1631" s="169"/>
      <c r="T1631" s="169"/>
      <c r="U1631" s="170"/>
    </row>
    <row r="1632" spans="1:37" ht="20.100000000000001" customHeight="1">
      <c r="A1632" s="202" t="s">
        <v>3503</v>
      </c>
      <c r="B1632" s="183">
        <v>852669055316</v>
      </c>
      <c r="C1632" s="179" t="s">
        <v>3466</v>
      </c>
      <c r="D1632" s="215" t="s">
        <v>15179</v>
      </c>
      <c r="E1632" s="324">
        <v>1</v>
      </c>
      <c r="F1632" s="319">
        <v>9.89</v>
      </c>
      <c r="G1632" s="198" t="s">
        <v>8444</v>
      </c>
      <c r="H1632" s="366">
        <v>106</v>
      </c>
      <c r="I1632" s="200">
        <v>41665</v>
      </c>
      <c r="J1632" s="319">
        <f t="shared" si="26"/>
        <v>2.4064999999999994</v>
      </c>
      <c r="K1632" s="198">
        <v>7.0588235294117645</v>
      </c>
      <c r="L1632" s="198"/>
      <c r="M1632" s="198" t="s">
        <v>2395</v>
      </c>
      <c r="N1632" s="198"/>
      <c r="O1632" s="198"/>
      <c r="P1632" s="198"/>
      <c r="Q1632" s="169"/>
      <c r="R1632" s="169"/>
      <c r="S1632" s="169"/>
      <c r="T1632" s="169"/>
      <c r="U1632" s="170"/>
      <c r="X1632" s="5" t="s">
        <v>15171</v>
      </c>
      <c r="Y1632" s="5" t="s">
        <v>15172</v>
      </c>
      <c r="Z1632" s="5" t="s">
        <v>15181</v>
      </c>
      <c r="AA1632" s="5" t="s">
        <v>15174</v>
      </c>
      <c r="AB1632" s="5" t="s">
        <v>15175</v>
      </c>
      <c r="AC1632" s="5" t="s">
        <v>15176</v>
      </c>
      <c r="AD1632" s="5" t="s">
        <v>15177</v>
      </c>
      <c r="AE1632" s="5" t="s">
        <v>15178</v>
      </c>
      <c r="AF1632" s="5" t="s">
        <v>15165</v>
      </c>
      <c r="AG1632" s="5" t="s">
        <v>15166</v>
      </c>
      <c r="AH1632" s="5" t="s">
        <v>15167</v>
      </c>
      <c r="AI1632" s="5" t="s">
        <v>15168</v>
      </c>
      <c r="AJ1632" s="5" t="s">
        <v>15169</v>
      </c>
      <c r="AK1632" s="5" t="s">
        <v>15778</v>
      </c>
    </row>
    <row r="1633" spans="1:37" ht="20.100000000000001" customHeight="1">
      <c r="A1633" s="201" t="s">
        <v>3504</v>
      </c>
      <c r="B1633" s="183">
        <v>852669055323</v>
      </c>
      <c r="C1633" s="179" t="s">
        <v>3467</v>
      </c>
      <c r="D1633" s="215" t="s">
        <v>3419</v>
      </c>
      <c r="E1633" s="321">
        <v>1</v>
      </c>
      <c r="F1633" s="319">
        <v>9.89</v>
      </c>
      <c r="G1633" s="198" t="s">
        <v>8444</v>
      </c>
      <c r="H1633" s="201">
        <v>0</v>
      </c>
      <c r="I1633" s="200">
        <v>41665</v>
      </c>
      <c r="J1633" s="319">
        <f t="shared" si="26"/>
        <v>2.4064999999999994</v>
      </c>
      <c r="K1633" s="198">
        <v>7.0588235294117645</v>
      </c>
      <c r="L1633" s="198"/>
      <c r="M1633" s="198" t="s">
        <v>2395</v>
      </c>
      <c r="N1633" s="198"/>
      <c r="O1633" s="198"/>
      <c r="P1633" s="198"/>
      <c r="Q1633" s="169"/>
      <c r="R1633" s="169"/>
      <c r="S1633" s="169"/>
      <c r="T1633" s="169"/>
      <c r="U1633" s="170"/>
    </row>
    <row r="1634" spans="1:37" ht="20.100000000000001" customHeight="1">
      <c r="A1634" s="201">
        <v>40144</v>
      </c>
      <c r="B1634" s="183"/>
      <c r="C1634" s="179" t="s">
        <v>2686</v>
      </c>
      <c r="D1634" s="215" t="s">
        <v>3419</v>
      </c>
      <c r="E1634" s="198"/>
      <c r="F1634" s="319" t="s">
        <v>17578</v>
      </c>
      <c r="G1634" s="198" t="s">
        <v>8444</v>
      </c>
      <c r="H1634" s="201">
        <v>0</v>
      </c>
      <c r="I1634" s="200">
        <v>41665</v>
      </c>
      <c r="J1634" s="319" t="e">
        <f t="shared" si="26"/>
        <v>#VALUE!</v>
      </c>
      <c r="K1634" s="198"/>
      <c r="L1634" s="198"/>
      <c r="M1634" s="198" t="s">
        <v>2395</v>
      </c>
      <c r="N1634" s="198"/>
      <c r="O1634" s="198"/>
      <c r="P1634" s="198"/>
      <c r="Q1634" s="169"/>
      <c r="R1634" s="169"/>
      <c r="S1634" s="169"/>
      <c r="T1634" s="169"/>
      <c r="U1634" s="170"/>
    </row>
    <row r="1635" spans="1:37" ht="20.100000000000001" customHeight="1">
      <c r="A1635" s="202" t="s">
        <v>3505</v>
      </c>
      <c r="B1635" s="183">
        <v>852669055330</v>
      </c>
      <c r="C1635" s="179" t="s">
        <v>3468</v>
      </c>
      <c r="D1635" s="215" t="s">
        <v>15179</v>
      </c>
      <c r="E1635" s="324">
        <v>1</v>
      </c>
      <c r="F1635" s="319">
        <v>13.99</v>
      </c>
      <c r="G1635" s="198" t="s">
        <v>8444</v>
      </c>
      <c r="H1635" s="199">
        <v>165</v>
      </c>
      <c r="I1635" s="200">
        <v>41665</v>
      </c>
      <c r="J1635" s="319">
        <f t="shared" si="26"/>
        <v>5.8915000000000006</v>
      </c>
      <c r="K1635" s="198"/>
      <c r="L1635" s="198"/>
      <c r="M1635" s="198" t="s">
        <v>2395</v>
      </c>
      <c r="N1635" s="198"/>
      <c r="O1635" s="198"/>
      <c r="P1635" s="198"/>
      <c r="Q1635" s="169"/>
      <c r="R1635" s="169"/>
      <c r="S1635" s="169"/>
      <c r="T1635" s="169"/>
      <c r="U1635" s="170"/>
      <c r="X1635" s="5" t="s">
        <v>15171</v>
      </c>
      <c r="Y1635" s="5" t="s">
        <v>15172</v>
      </c>
      <c r="Z1635" s="5" t="s">
        <v>15181</v>
      </c>
      <c r="AA1635" s="5" t="s">
        <v>15174</v>
      </c>
      <c r="AB1635" s="5" t="s">
        <v>15175</v>
      </c>
      <c r="AC1635" s="5" t="s">
        <v>15176</v>
      </c>
      <c r="AD1635" s="5" t="s">
        <v>15177</v>
      </c>
      <c r="AE1635" s="5" t="s">
        <v>15178</v>
      </c>
      <c r="AF1635" s="5" t="s">
        <v>15165</v>
      </c>
      <c r="AG1635" s="5" t="s">
        <v>15166</v>
      </c>
      <c r="AH1635" s="5" t="s">
        <v>15167</v>
      </c>
      <c r="AI1635" s="5" t="s">
        <v>15168</v>
      </c>
      <c r="AJ1635" s="5" t="s">
        <v>15169</v>
      </c>
      <c r="AK1635" s="5" t="s">
        <v>15779</v>
      </c>
    </row>
    <row r="1636" spans="1:37" ht="20.100000000000001" customHeight="1">
      <c r="A1636" s="201">
        <v>20109</v>
      </c>
      <c r="B1636" s="183"/>
      <c r="C1636" s="179" t="s">
        <v>3506</v>
      </c>
      <c r="D1636" s="215" t="s">
        <v>5573</v>
      </c>
      <c r="E1636" s="198"/>
      <c r="F1636" s="319" t="s">
        <v>17578</v>
      </c>
      <c r="G1636" s="198" t="s">
        <v>8444</v>
      </c>
      <c r="H1636" s="201">
        <v>0</v>
      </c>
      <c r="I1636" s="200">
        <v>41666</v>
      </c>
      <c r="J1636" s="319" t="e">
        <f t="shared" si="26"/>
        <v>#VALUE!</v>
      </c>
      <c r="K1636" s="198"/>
      <c r="L1636" s="198"/>
      <c r="M1636" s="198" t="s">
        <v>2395</v>
      </c>
      <c r="N1636" s="198"/>
      <c r="O1636" s="198"/>
      <c r="P1636" s="198"/>
      <c r="Q1636" s="169"/>
      <c r="R1636" s="169"/>
      <c r="S1636" s="169"/>
      <c r="T1636" s="169"/>
      <c r="U1636" s="170"/>
    </row>
    <row r="1637" spans="1:37" s="188" customFormat="1" ht="20.100000000000001" customHeight="1">
      <c r="A1637" s="232" t="s">
        <v>5574</v>
      </c>
      <c r="B1637" s="231">
        <v>852669055347</v>
      </c>
      <c r="C1637" s="179" t="s">
        <v>3507</v>
      </c>
      <c r="D1637" s="215" t="s">
        <v>5573</v>
      </c>
      <c r="E1637" s="198"/>
      <c r="F1637" s="319">
        <v>15.99</v>
      </c>
      <c r="G1637" s="198" t="s">
        <v>8444</v>
      </c>
      <c r="H1637" s="232">
        <v>0</v>
      </c>
      <c r="I1637" s="200">
        <v>41666</v>
      </c>
      <c r="J1637" s="319">
        <f t="shared" si="26"/>
        <v>8.5914999999999999</v>
      </c>
      <c r="K1637" s="233"/>
      <c r="L1637" s="233"/>
      <c r="M1637" s="233" t="s">
        <v>2395</v>
      </c>
      <c r="N1637" s="233"/>
      <c r="O1637" s="233"/>
      <c r="P1637" s="233"/>
      <c r="Q1637" s="186"/>
      <c r="R1637" s="186"/>
      <c r="S1637" s="186"/>
      <c r="T1637" s="186"/>
      <c r="U1637" s="187"/>
    </row>
    <row r="1638" spans="1:37" ht="20.100000000000001" customHeight="1">
      <c r="A1638" s="201">
        <v>20110</v>
      </c>
      <c r="B1638" s="183"/>
      <c r="C1638" s="179" t="s">
        <v>3508</v>
      </c>
      <c r="D1638" s="215" t="s">
        <v>5573</v>
      </c>
      <c r="E1638" s="198"/>
      <c r="F1638" s="319" t="s">
        <v>17578</v>
      </c>
      <c r="G1638" s="198" t="s">
        <v>8444</v>
      </c>
      <c r="H1638" s="201">
        <v>0</v>
      </c>
      <c r="I1638" s="200">
        <v>41666</v>
      </c>
      <c r="J1638" s="319" t="e">
        <f t="shared" si="26"/>
        <v>#VALUE!</v>
      </c>
      <c r="K1638" s="198"/>
      <c r="L1638" s="198"/>
      <c r="M1638" s="198" t="s">
        <v>2395</v>
      </c>
      <c r="N1638" s="198"/>
      <c r="O1638" s="198"/>
      <c r="P1638" s="198"/>
      <c r="Q1638" s="169"/>
      <c r="R1638" s="169"/>
      <c r="S1638" s="169"/>
      <c r="T1638" s="169"/>
      <c r="U1638" s="170"/>
    </row>
    <row r="1639" spans="1:37" ht="20.100000000000001" customHeight="1">
      <c r="A1639" s="201" t="s">
        <v>5575</v>
      </c>
      <c r="B1639" s="183">
        <v>852669055354</v>
      </c>
      <c r="C1639" s="179" t="s">
        <v>3509</v>
      </c>
      <c r="D1639" s="215" t="s">
        <v>5573</v>
      </c>
      <c r="E1639" s="321">
        <v>2</v>
      </c>
      <c r="F1639" s="319">
        <v>14.99</v>
      </c>
      <c r="G1639" s="198" t="s">
        <v>8444</v>
      </c>
      <c r="H1639" s="201">
        <v>0</v>
      </c>
      <c r="I1639" s="200">
        <v>41666</v>
      </c>
      <c r="J1639" s="319">
        <f t="shared" si="26"/>
        <v>5.7415000000000003</v>
      </c>
      <c r="K1639" s="198"/>
      <c r="L1639" s="198"/>
      <c r="M1639" s="198" t="s">
        <v>2395</v>
      </c>
      <c r="N1639" s="198"/>
      <c r="O1639" s="198"/>
      <c r="P1639" s="198"/>
      <c r="Q1639" s="169"/>
      <c r="R1639" s="169"/>
      <c r="S1639" s="169"/>
      <c r="T1639" s="169"/>
      <c r="U1639" s="170"/>
    </row>
    <row r="1640" spans="1:37" ht="20.100000000000001" customHeight="1">
      <c r="A1640" s="201">
        <v>20111</v>
      </c>
      <c r="B1640" s="183"/>
      <c r="C1640" s="179" t="s">
        <v>3510</v>
      </c>
      <c r="D1640" s="215" t="s">
        <v>5573</v>
      </c>
      <c r="E1640" s="198"/>
      <c r="F1640" s="319" t="s">
        <v>17578</v>
      </c>
      <c r="G1640" s="198" t="s">
        <v>8444</v>
      </c>
      <c r="H1640" s="201">
        <v>0</v>
      </c>
      <c r="I1640" s="200">
        <v>41666</v>
      </c>
      <c r="J1640" s="319" t="e">
        <f t="shared" si="26"/>
        <v>#VALUE!</v>
      </c>
      <c r="K1640" s="198"/>
      <c r="L1640" s="198"/>
      <c r="M1640" s="198" t="s">
        <v>2395</v>
      </c>
      <c r="N1640" s="198"/>
      <c r="O1640" s="198"/>
      <c r="P1640" s="198"/>
      <c r="Q1640" s="169"/>
      <c r="R1640" s="169"/>
      <c r="S1640" s="169"/>
      <c r="T1640" s="169"/>
      <c r="U1640" s="170"/>
    </row>
    <row r="1641" spans="1:37" ht="20.100000000000001" customHeight="1">
      <c r="A1641" s="201" t="s">
        <v>5576</v>
      </c>
      <c r="B1641" s="183">
        <v>852669055361</v>
      </c>
      <c r="C1641" s="179" t="s">
        <v>3511</v>
      </c>
      <c r="D1641" s="215" t="s">
        <v>5573</v>
      </c>
      <c r="E1641" s="321">
        <v>6</v>
      </c>
      <c r="F1641" s="319">
        <v>17.294117647058826</v>
      </c>
      <c r="G1641" s="198" t="s">
        <v>8444</v>
      </c>
      <c r="H1641" s="201">
        <v>0</v>
      </c>
      <c r="I1641" s="200">
        <v>41666</v>
      </c>
      <c r="J1641" s="319">
        <f t="shared" si="26"/>
        <v>3.7000000000000011</v>
      </c>
      <c r="K1641" s="198">
        <v>12.89</v>
      </c>
      <c r="L1641" s="198"/>
      <c r="M1641" s="198" t="s">
        <v>2395</v>
      </c>
      <c r="N1641" s="198"/>
      <c r="O1641" s="198"/>
      <c r="P1641" s="198"/>
      <c r="Q1641" s="169"/>
      <c r="R1641" s="169"/>
      <c r="S1641" s="169"/>
      <c r="T1641" s="169"/>
      <c r="U1641" s="170"/>
    </row>
    <row r="1642" spans="1:37" ht="20.100000000000001" customHeight="1">
      <c r="A1642" s="201" t="s">
        <v>5577</v>
      </c>
      <c r="B1642" s="183">
        <v>852669055378</v>
      </c>
      <c r="C1642" s="179" t="s">
        <v>3512</v>
      </c>
      <c r="D1642" s="215" t="s">
        <v>5573</v>
      </c>
      <c r="E1642" s="321">
        <v>6</v>
      </c>
      <c r="F1642" s="319">
        <v>17.294117647058826</v>
      </c>
      <c r="G1642" s="198" t="s">
        <v>8444</v>
      </c>
      <c r="H1642" s="201">
        <v>0</v>
      </c>
      <c r="I1642" s="200">
        <v>41666</v>
      </c>
      <c r="J1642" s="319">
        <f t="shared" si="26"/>
        <v>3.7000000000000011</v>
      </c>
      <c r="K1642" s="198">
        <v>12.89</v>
      </c>
      <c r="L1642" s="198"/>
      <c r="M1642" s="198" t="s">
        <v>2395</v>
      </c>
      <c r="N1642" s="198"/>
      <c r="O1642" s="198"/>
      <c r="P1642" s="198"/>
      <c r="Q1642" s="169"/>
      <c r="R1642" s="169"/>
      <c r="S1642" s="169"/>
      <c r="T1642" s="169"/>
      <c r="U1642" s="170"/>
    </row>
    <row r="1643" spans="1:37" ht="20.100000000000001" customHeight="1">
      <c r="A1643" s="201" t="s">
        <v>5578</v>
      </c>
      <c r="B1643" s="183">
        <v>852669055385</v>
      </c>
      <c r="C1643" s="179" t="s">
        <v>3513</v>
      </c>
      <c r="D1643" s="215" t="s">
        <v>5573</v>
      </c>
      <c r="E1643" s="198"/>
      <c r="F1643" s="319">
        <v>21.99</v>
      </c>
      <c r="G1643" s="198" t="s">
        <v>8444</v>
      </c>
      <c r="H1643" s="201">
        <v>0</v>
      </c>
      <c r="I1643" s="200">
        <v>41666</v>
      </c>
      <c r="J1643" s="319">
        <f t="shared" si="26"/>
        <v>13.691499999999998</v>
      </c>
      <c r="K1643" s="198"/>
      <c r="L1643" s="198"/>
      <c r="M1643" s="198" t="s">
        <v>2395</v>
      </c>
      <c r="N1643" s="198"/>
      <c r="O1643" s="198"/>
      <c r="P1643" s="198"/>
      <c r="Q1643" s="169"/>
      <c r="R1643" s="169"/>
      <c r="S1643" s="169"/>
      <c r="T1643" s="169"/>
      <c r="U1643" s="170"/>
    </row>
    <row r="1644" spans="1:37" ht="20.100000000000001" customHeight="1">
      <c r="A1644" s="201">
        <v>20112</v>
      </c>
      <c r="B1644" s="183"/>
      <c r="C1644" s="179" t="s">
        <v>3514</v>
      </c>
      <c r="D1644" s="215" t="s">
        <v>5573</v>
      </c>
      <c r="E1644" s="198"/>
      <c r="F1644" s="319" t="s">
        <v>17578</v>
      </c>
      <c r="G1644" s="198" t="s">
        <v>8444</v>
      </c>
      <c r="H1644" s="201">
        <v>0</v>
      </c>
      <c r="I1644" s="200">
        <v>41666</v>
      </c>
      <c r="J1644" s="319" t="e">
        <f t="shared" si="26"/>
        <v>#VALUE!</v>
      </c>
      <c r="K1644" s="198"/>
      <c r="L1644" s="198"/>
      <c r="M1644" s="198" t="s">
        <v>2395</v>
      </c>
      <c r="N1644" s="198"/>
      <c r="O1644" s="198"/>
      <c r="P1644" s="198"/>
      <c r="Q1644" s="169"/>
      <c r="R1644" s="169"/>
      <c r="S1644" s="169"/>
      <c r="T1644" s="169"/>
      <c r="U1644" s="170"/>
    </row>
    <row r="1645" spans="1:37" ht="20.100000000000001" customHeight="1">
      <c r="A1645" s="201" t="s">
        <v>5579</v>
      </c>
      <c r="B1645" s="183">
        <v>852669055392</v>
      </c>
      <c r="C1645" s="179" t="s">
        <v>3515</v>
      </c>
      <c r="D1645" s="215" t="s">
        <v>5573</v>
      </c>
      <c r="E1645" s="198"/>
      <c r="F1645" s="319">
        <v>21.99</v>
      </c>
      <c r="G1645" s="198" t="s">
        <v>8444</v>
      </c>
      <c r="H1645" s="201">
        <v>0</v>
      </c>
      <c r="I1645" s="200">
        <v>41666</v>
      </c>
      <c r="J1645" s="319">
        <f t="shared" si="26"/>
        <v>13.691499999999998</v>
      </c>
      <c r="K1645" s="198"/>
      <c r="L1645" s="198"/>
      <c r="M1645" s="198" t="s">
        <v>2395</v>
      </c>
      <c r="N1645" s="198"/>
      <c r="O1645" s="198"/>
      <c r="P1645" s="198"/>
      <c r="Q1645" s="169"/>
      <c r="R1645" s="169"/>
      <c r="S1645" s="169"/>
      <c r="T1645" s="169"/>
      <c r="U1645" s="170"/>
    </row>
    <row r="1646" spans="1:37" ht="20.100000000000001" customHeight="1">
      <c r="A1646" s="201">
        <v>20113</v>
      </c>
      <c r="B1646" s="183"/>
      <c r="C1646" s="179" t="s">
        <v>3516</v>
      </c>
      <c r="D1646" s="215" t="s">
        <v>5573</v>
      </c>
      <c r="E1646" s="198"/>
      <c r="F1646" s="319" t="s">
        <v>17578</v>
      </c>
      <c r="G1646" s="198" t="s">
        <v>8444</v>
      </c>
      <c r="H1646" s="201">
        <v>0</v>
      </c>
      <c r="I1646" s="200">
        <v>41666</v>
      </c>
      <c r="J1646" s="319" t="e">
        <f t="shared" si="26"/>
        <v>#VALUE!</v>
      </c>
      <c r="K1646" s="198"/>
      <c r="L1646" s="198"/>
      <c r="M1646" s="198" t="s">
        <v>2395</v>
      </c>
      <c r="N1646" s="198"/>
      <c r="O1646" s="198"/>
      <c r="P1646" s="198"/>
      <c r="Q1646" s="169"/>
      <c r="R1646" s="169"/>
      <c r="S1646" s="169"/>
      <c r="T1646" s="169"/>
      <c r="U1646" s="170"/>
    </row>
    <row r="1647" spans="1:37" ht="20.100000000000001" customHeight="1">
      <c r="A1647" s="201" t="s">
        <v>5580</v>
      </c>
      <c r="B1647" s="183">
        <v>852669055408</v>
      </c>
      <c r="C1647" s="179" t="s">
        <v>3517</v>
      </c>
      <c r="D1647" s="215" t="s">
        <v>5573</v>
      </c>
      <c r="E1647" s="321">
        <v>4</v>
      </c>
      <c r="F1647" s="319">
        <v>14.941176470588236</v>
      </c>
      <c r="G1647" s="198" t="s">
        <v>8444</v>
      </c>
      <c r="H1647" s="201">
        <v>0</v>
      </c>
      <c r="I1647" s="200">
        <v>41666</v>
      </c>
      <c r="J1647" s="319">
        <f t="shared" si="26"/>
        <v>3.6999999999999993</v>
      </c>
      <c r="K1647" s="198">
        <v>10.59</v>
      </c>
      <c r="L1647" s="198"/>
      <c r="M1647" s="198" t="s">
        <v>2395</v>
      </c>
      <c r="N1647" s="198"/>
      <c r="O1647" s="198"/>
      <c r="P1647" s="198"/>
      <c r="Q1647" s="169"/>
      <c r="R1647" s="169"/>
      <c r="S1647" s="169"/>
      <c r="T1647" s="169"/>
      <c r="U1647" s="170"/>
    </row>
    <row r="1648" spans="1:37" ht="20.100000000000001" customHeight="1">
      <c r="A1648" s="201" t="s">
        <v>5581</v>
      </c>
      <c r="B1648" s="183">
        <v>852669055415</v>
      </c>
      <c r="C1648" s="179" t="s">
        <v>3518</v>
      </c>
      <c r="D1648" s="215" t="s">
        <v>5573</v>
      </c>
      <c r="E1648" s="198"/>
      <c r="F1648" s="319">
        <v>18.989999999999998</v>
      </c>
      <c r="G1648" s="198" t="s">
        <v>8444</v>
      </c>
      <c r="H1648" s="201">
        <v>0</v>
      </c>
      <c r="I1648" s="200">
        <v>41666</v>
      </c>
      <c r="J1648" s="319">
        <f t="shared" si="26"/>
        <v>11.141499999999997</v>
      </c>
      <c r="K1648" s="198"/>
      <c r="L1648" s="198"/>
      <c r="M1648" s="198" t="s">
        <v>2395</v>
      </c>
      <c r="N1648" s="198"/>
      <c r="O1648" s="198"/>
      <c r="P1648" s="198"/>
      <c r="Q1648" s="169"/>
      <c r="R1648" s="169"/>
      <c r="S1648" s="169"/>
      <c r="T1648" s="169"/>
      <c r="U1648" s="170"/>
    </row>
    <row r="1649" spans="1:21" ht="20.100000000000001" customHeight="1">
      <c r="A1649" s="201" t="s">
        <v>5582</v>
      </c>
      <c r="B1649" s="183">
        <v>852669055422</v>
      </c>
      <c r="C1649" s="179" t="s">
        <v>3519</v>
      </c>
      <c r="D1649" s="215" t="s">
        <v>5573</v>
      </c>
      <c r="E1649" s="198"/>
      <c r="F1649" s="319">
        <v>18.989999999999998</v>
      </c>
      <c r="G1649" s="198" t="s">
        <v>8444</v>
      </c>
      <c r="H1649" s="201">
        <v>0</v>
      </c>
      <c r="I1649" s="200">
        <v>41666</v>
      </c>
      <c r="J1649" s="319">
        <f t="shared" si="26"/>
        <v>11.141499999999997</v>
      </c>
      <c r="K1649" s="198"/>
      <c r="L1649" s="198"/>
      <c r="M1649" s="198" t="s">
        <v>2395</v>
      </c>
      <c r="N1649" s="198"/>
      <c r="O1649" s="198"/>
      <c r="P1649" s="198"/>
      <c r="Q1649" s="169"/>
      <c r="R1649" s="169"/>
      <c r="S1649" s="169"/>
      <c r="T1649" s="169"/>
      <c r="U1649" s="170"/>
    </row>
    <row r="1650" spans="1:21" ht="20.100000000000001" customHeight="1">
      <c r="A1650" s="201">
        <v>20114</v>
      </c>
      <c r="B1650" s="183"/>
      <c r="C1650" s="179" t="s">
        <v>3520</v>
      </c>
      <c r="D1650" s="215" t="s">
        <v>5573</v>
      </c>
      <c r="E1650" s="198"/>
      <c r="F1650" s="319" t="s">
        <v>17578</v>
      </c>
      <c r="G1650" s="198" t="s">
        <v>8444</v>
      </c>
      <c r="H1650" s="201">
        <v>0</v>
      </c>
      <c r="I1650" s="200">
        <v>41666</v>
      </c>
      <c r="J1650" s="319" t="e">
        <f t="shared" si="26"/>
        <v>#VALUE!</v>
      </c>
      <c r="K1650" s="198"/>
      <c r="L1650" s="198"/>
      <c r="M1650" s="198" t="s">
        <v>2395</v>
      </c>
      <c r="N1650" s="198"/>
      <c r="O1650" s="198"/>
      <c r="P1650" s="198"/>
      <c r="Q1650" s="169"/>
      <c r="R1650" s="169"/>
      <c r="S1650" s="169"/>
      <c r="T1650" s="169"/>
      <c r="U1650" s="170"/>
    </row>
    <row r="1651" spans="1:21" ht="20.100000000000001" customHeight="1">
      <c r="A1651" s="201" t="s">
        <v>5583</v>
      </c>
      <c r="B1651" s="183">
        <v>852669055439</v>
      </c>
      <c r="C1651" s="179" t="s">
        <v>3521</v>
      </c>
      <c r="D1651" s="215" t="s">
        <v>5573</v>
      </c>
      <c r="E1651" s="321">
        <v>3</v>
      </c>
      <c r="F1651" s="319">
        <v>13.89</v>
      </c>
      <c r="G1651" s="198" t="s">
        <v>8444</v>
      </c>
      <c r="H1651" s="201">
        <v>0</v>
      </c>
      <c r="I1651" s="200">
        <v>41666</v>
      </c>
      <c r="J1651" s="319">
        <f t="shared" si="26"/>
        <v>3.8064999999999998</v>
      </c>
      <c r="K1651" s="198">
        <v>9.4117647058823533</v>
      </c>
      <c r="L1651" s="198"/>
      <c r="M1651" s="198" t="s">
        <v>2395</v>
      </c>
      <c r="N1651" s="198"/>
      <c r="O1651" s="198"/>
      <c r="P1651" s="198"/>
      <c r="Q1651" s="169"/>
      <c r="R1651" s="169"/>
      <c r="S1651" s="169"/>
      <c r="T1651" s="169"/>
      <c r="U1651" s="170"/>
    </row>
    <row r="1652" spans="1:21" ht="20.100000000000001" customHeight="1">
      <c r="A1652" s="201">
        <v>20115</v>
      </c>
      <c r="B1652" s="183"/>
      <c r="C1652" s="179" t="s">
        <v>3522</v>
      </c>
      <c r="D1652" s="215" t="s">
        <v>5573</v>
      </c>
      <c r="E1652" s="198"/>
      <c r="F1652" s="319" t="s">
        <v>17578</v>
      </c>
      <c r="G1652" s="198" t="s">
        <v>8444</v>
      </c>
      <c r="H1652" s="201">
        <v>0</v>
      </c>
      <c r="I1652" s="200">
        <v>41666</v>
      </c>
      <c r="J1652" s="319" t="e">
        <f t="shared" si="26"/>
        <v>#VALUE!</v>
      </c>
      <c r="K1652" s="198"/>
      <c r="L1652" s="198"/>
      <c r="M1652" s="198" t="s">
        <v>2395</v>
      </c>
      <c r="N1652" s="291"/>
      <c r="O1652" s="198"/>
      <c r="P1652" s="198"/>
      <c r="Q1652" s="169"/>
      <c r="R1652" s="169"/>
      <c r="S1652" s="169"/>
      <c r="T1652" s="169"/>
      <c r="U1652" s="170"/>
    </row>
    <row r="1653" spans="1:21" ht="20.100000000000001" customHeight="1">
      <c r="A1653" s="201" t="s">
        <v>5584</v>
      </c>
      <c r="B1653" s="183">
        <v>852669055446</v>
      </c>
      <c r="C1653" s="179" t="s">
        <v>3523</v>
      </c>
      <c r="D1653" s="215" t="s">
        <v>5573</v>
      </c>
      <c r="E1653" s="321">
        <v>4</v>
      </c>
      <c r="F1653" s="319">
        <v>14.99</v>
      </c>
      <c r="G1653" s="198" t="s">
        <v>8444</v>
      </c>
      <c r="H1653" s="198">
        <v>0</v>
      </c>
      <c r="I1653" s="200">
        <v>41666</v>
      </c>
      <c r="J1653" s="319">
        <f t="shared" si="26"/>
        <v>3.7415000000000003</v>
      </c>
      <c r="K1653" s="198"/>
      <c r="L1653" s="198" t="s">
        <v>731</v>
      </c>
      <c r="M1653" s="198" t="s">
        <v>2395</v>
      </c>
      <c r="N1653" s="291"/>
      <c r="O1653" s="198"/>
      <c r="P1653" s="198"/>
      <c r="Q1653" s="169"/>
      <c r="R1653" s="169"/>
      <c r="S1653" s="169"/>
      <c r="T1653" s="169"/>
      <c r="U1653" s="170"/>
    </row>
    <row r="1654" spans="1:21" ht="20.100000000000001" customHeight="1">
      <c r="A1654" s="201">
        <v>20116</v>
      </c>
      <c r="B1654" s="183"/>
      <c r="C1654" s="179" t="s">
        <v>3524</v>
      </c>
      <c r="D1654" s="215" t="s">
        <v>5573</v>
      </c>
      <c r="E1654" s="198"/>
      <c r="F1654" s="319" t="s">
        <v>17578</v>
      </c>
      <c r="G1654" s="198" t="s">
        <v>8444</v>
      </c>
      <c r="H1654" s="201">
        <v>0</v>
      </c>
      <c r="I1654" s="200">
        <v>41666</v>
      </c>
      <c r="J1654" s="319" t="e">
        <f t="shared" si="26"/>
        <v>#VALUE!</v>
      </c>
      <c r="K1654" s="198"/>
      <c r="L1654" s="198"/>
      <c r="M1654" s="198" t="s">
        <v>2395</v>
      </c>
      <c r="N1654" s="198"/>
      <c r="O1654" s="198"/>
      <c r="P1654" s="198"/>
      <c r="Q1654" s="169"/>
      <c r="R1654" s="169"/>
      <c r="S1654" s="169"/>
      <c r="T1654" s="169"/>
      <c r="U1654" s="170"/>
    </row>
    <row r="1655" spans="1:21" ht="20.100000000000001" customHeight="1">
      <c r="A1655" s="201" t="s">
        <v>5585</v>
      </c>
      <c r="B1655" s="183">
        <v>852669055453</v>
      </c>
      <c r="C1655" s="179" t="s">
        <v>3525</v>
      </c>
      <c r="D1655" s="215" t="s">
        <v>5573</v>
      </c>
      <c r="E1655" s="321">
        <v>2</v>
      </c>
      <c r="F1655" s="319">
        <v>11.89</v>
      </c>
      <c r="G1655" s="198" t="s">
        <v>8444</v>
      </c>
      <c r="H1655" s="201">
        <v>0</v>
      </c>
      <c r="I1655" s="200">
        <v>41666</v>
      </c>
      <c r="J1655" s="319">
        <f t="shared" si="26"/>
        <v>3.1065000000000005</v>
      </c>
      <c r="K1655" s="198">
        <v>8.2352941176470598</v>
      </c>
      <c r="L1655" s="198"/>
      <c r="M1655" s="198" t="s">
        <v>2395</v>
      </c>
      <c r="N1655" s="198"/>
      <c r="O1655" s="198"/>
      <c r="P1655" s="198"/>
      <c r="Q1655" s="169"/>
      <c r="R1655" s="169"/>
      <c r="S1655" s="169"/>
      <c r="T1655" s="169"/>
      <c r="U1655" s="170"/>
    </row>
    <row r="1656" spans="1:21" ht="20.100000000000001" customHeight="1">
      <c r="A1656" s="201">
        <v>20117</v>
      </c>
      <c r="B1656" s="183"/>
      <c r="C1656" s="179" t="s">
        <v>3526</v>
      </c>
      <c r="D1656" s="215" t="s">
        <v>5573</v>
      </c>
      <c r="E1656" s="198"/>
      <c r="F1656" s="319" t="s">
        <v>17578</v>
      </c>
      <c r="G1656" s="198" t="s">
        <v>8444</v>
      </c>
      <c r="H1656" s="201">
        <v>0</v>
      </c>
      <c r="I1656" s="200">
        <v>41666</v>
      </c>
      <c r="J1656" s="319" t="e">
        <f t="shared" si="26"/>
        <v>#VALUE!</v>
      </c>
      <c r="K1656" s="198"/>
      <c r="L1656" s="198"/>
      <c r="M1656" s="198" t="s">
        <v>2395</v>
      </c>
      <c r="N1656" s="198"/>
      <c r="O1656" s="198"/>
      <c r="P1656" s="198"/>
      <c r="Q1656" s="169"/>
      <c r="R1656" s="169"/>
      <c r="S1656" s="169"/>
      <c r="T1656" s="169"/>
      <c r="U1656" s="170"/>
    </row>
    <row r="1657" spans="1:21" ht="20.100000000000001" customHeight="1">
      <c r="A1657" s="201" t="s">
        <v>5586</v>
      </c>
      <c r="B1657" s="183">
        <v>852669055460</v>
      </c>
      <c r="C1657" s="179" t="s">
        <v>3527</v>
      </c>
      <c r="D1657" s="215" t="s">
        <v>5573</v>
      </c>
      <c r="E1657" s="321">
        <v>3</v>
      </c>
      <c r="F1657" s="319">
        <v>16.990000000000002</v>
      </c>
      <c r="G1657" s="198" t="s">
        <v>8444</v>
      </c>
      <c r="H1657" s="201">
        <v>0</v>
      </c>
      <c r="I1657" s="200">
        <v>41666</v>
      </c>
      <c r="J1657" s="319">
        <f t="shared" si="26"/>
        <v>6.4415000000000013</v>
      </c>
      <c r="K1657" s="198"/>
      <c r="L1657" s="198"/>
      <c r="M1657" s="198" t="s">
        <v>2395</v>
      </c>
      <c r="N1657" s="198"/>
      <c r="O1657" s="198"/>
      <c r="P1657" s="198"/>
      <c r="Q1657" s="169"/>
      <c r="R1657" s="169"/>
      <c r="S1657" s="169"/>
      <c r="T1657" s="169"/>
      <c r="U1657" s="170"/>
    </row>
    <row r="1658" spans="1:21" ht="20.100000000000001" customHeight="1">
      <c r="A1658" s="201" t="s">
        <v>5587</v>
      </c>
      <c r="B1658" s="183">
        <v>852669055477</v>
      </c>
      <c r="C1658" s="179" t="s">
        <v>3528</v>
      </c>
      <c r="D1658" s="215" t="s">
        <v>5573</v>
      </c>
      <c r="E1658" s="321">
        <v>3</v>
      </c>
      <c r="F1658" s="319">
        <v>16.990000000000002</v>
      </c>
      <c r="G1658" s="198" t="s">
        <v>8444</v>
      </c>
      <c r="H1658" s="201">
        <v>0</v>
      </c>
      <c r="I1658" s="200">
        <v>41666</v>
      </c>
      <c r="J1658" s="319">
        <f t="shared" si="26"/>
        <v>6.4415000000000013</v>
      </c>
      <c r="K1658" s="198"/>
      <c r="L1658" s="198"/>
      <c r="M1658" s="198" t="s">
        <v>2395</v>
      </c>
      <c r="N1658" s="198"/>
      <c r="O1658" s="198"/>
      <c r="P1658" s="198"/>
      <c r="Q1658" s="169"/>
      <c r="R1658" s="169"/>
      <c r="S1658" s="169"/>
      <c r="T1658" s="169"/>
      <c r="U1658" s="170"/>
    </row>
    <row r="1659" spans="1:21" ht="20.100000000000001" customHeight="1">
      <c r="A1659" s="201" t="s">
        <v>5588</v>
      </c>
      <c r="B1659" s="183">
        <v>852669055484</v>
      </c>
      <c r="C1659" s="179" t="s">
        <v>3529</v>
      </c>
      <c r="D1659" s="215" t="s">
        <v>5573</v>
      </c>
      <c r="E1659" s="321">
        <v>3</v>
      </c>
      <c r="F1659" s="319">
        <v>16.990000000000002</v>
      </c>
      <c r="G1659" s="198" t="s">
        <v>8444</v>
      </c>
      <c r="H1659" s="201">
        <v>0</v>
      </c>
      <c r="I1659" s="200">
        <v>41666</v>
      </c>
      <c r="J1659" s="319">
        <f t="shared" si="26"/>
        <v>6.4415000000000013</v>
      </c>
      <c r="K1659" s="198"/>
      <c r="L1659" s="198"/>
      <c r="M1659" s="198" t="s">
        <v>2395</v>
      </c>
      <c r="N1659" s="198"/>
      <c r="O1659" s="198"/>
      <c r="P1659" s="198"/>
      <c r="Q1659" s="169"/>
      <c r="R1659" s="169"/>
      <c r="S1659" s="169"/>
      <c r="T1659" s="169"/>
      <c r="U1659" s="170"/>
    </row>
    <row r="1660" spans="1:21" ht="20.100000000000001" customHeight="1">
      <c r="A1660" s="201" t="s">
        <v>5589</v>
      </c>
      <c r="B1660" s="183">
        <v>852669055491</v>
      </c>
      <c r="C1660" s="179" t="s">
        <v>3530</v>
      </c>
      <c r="D1660" s="215" t="s">
        <v>5573</v>
      </c>
      <c r="E1660" s="321">
        <v>3</v>
      </c>
      <c r="F1660" s="319">
        <v>16.990000000000002</v>
      </c>
      <c r="G1660" s="198" t="s">
        <v>8444</v>
      </c>
      <c r="H1660" s="201">
        <v>0</v>
      </c>
      <c r="I1660" s="200">
        <v>41666</v>
      </c>
      <c r="J1660" s="319">
        <f t="shared" si="26"/>
        <v>6.4415000000000013</v>
      </c>
      <c r="K1660" s="198"/>
      <c r="L1660" s="198"/>
      <c r="M1660" s="198" t="s">
        <v>2395</v>
      </c>
      <c r="N1660" s="198"/>
      <c r="O1660" s="198"/>
      <c r="P1660" s="198"/>
      <c r="Q1660" s="169"/>
      <c r="R1660" s="169"/>
      <c r="S1660" s="169"/>
      <c r="T1660" s="169"/>
      <c r="U1660" s="170"/>
    </row>
    <row r="1661" spans="1:21" ht="20.100000000000001" customHeight="1">
      <c r="A1661" s="201" t="s">
        <v>5590</v>
      </c>
      <c r="B1661" s="183">
        <v>852669055507</v>
      </c>
      <c r="C1661" s="179" t="s">
        <v>3531</v>
      </c>
      <c r="D1661" s="215" t="s">
        <v>5573</v>
      </c>
      <c r="E1661" s="198"/>
      <c r="F1661" s="319">
        <v>16.990000000000002</v>
      </c>
      <c r="G1661" s="198" t="s">
        <v>8444</v>
      </c>
      <c r="H1661" s="201">
        <v>0</v>
      </c>
      <c r="I1661" s="200">
        <v>41666</v>
      </c>
      <c r="J1661" s="319">
        <f t="shared" si="26"/>
        <v>9.4415000000000013</v>
      </c>
      <c r="K1661" s="198"/>
      <c r="L1661" s="198"/>
      <c r="M1661" s="198" t="s">
        <v>2395</v>
      </c>
      <c r="N1661" s="198"/>
      <c r="O1661" s="198"/>
      <c r="P1661" s="198"/>
      <c r="Q1661" s="169"/>
      <c r="R1661" s="169"/>
      <c r="S1661" s="169"/>
      <c r="T1661" s="169"/>
      <c r="U1661" s="170"/>
    </row>
    <row r="1662" spans="1:21" ht="20.100000000000001" customHeight="1">
      <c r="A1662" s="201">
        <v>20118</v>
      </c>
      <c r="B1662" s="183"/>
      <c r="C1662" s="179" t="s">
        <v>3532</v>
      </c>
      <c r="D1662" s="215" t="s">
        <v>5573</v>
      </c>
      <c r="E1662" s="198"/>
      <c r="F1662" s="319" t="s">
        <v>17578</v>
      </c>
      <c r="G1662" s="198" t="s">
        <v>8444</v>
      </c>
      <c r="H1662" s="201">
        <v>0</v>
      </c>
      <c r="I1662" s="200">
        <v>41666</v>
      </c>
      <c r="J1662" s="319" t="e">
        <f t="shared" si="26"/>
        <v>#VALUE!</v>
      </c>
      <c r="K1662" s="198"/>
      <c r="L1662" s="198"/>
      <c r="M1662" s="198" t="s">
        <v>2395</v>
      </c>
      <c r="N1662" s="198"/>
      <c r="O1662" s="198"/>
      <c r="P1662" s="198"/>
      <c r="Q1662" s="169"/>
      <c r="R1662" s="169"/>
      <c r="S1662" s="169"/>
      <c r="T1662" s="169"/>
      <c r="U1662" s="170"/>
    </row>
    <row r="1663" spans="1:21" ht="20.100000000000001" customHeight="1">
      <c r="A1663" s="201" t="s">
        <v>5591</v>
      </c>
      <c r="B1663" s="183">
        <v>852669055514</v>
      </c>
      <c r="C1663" s="179" t="s">
        <v>3533</v>
      </c>
      <c r="D1663" s="215" t="s">
        <v>5573</v>
      </c>
      <c r="E1663" s="321"/>
      <c r="F1663" s="319">
        <v>11.99</v>
      </c>
      <c r="G1663" s="198" t="s">
        <v>8444</v>
      </c>
      <c r="H1663" s="201">
        <v>0</v>
      </c>
      <c r="I1663" s="200">
        <v>41666</v>
      </c>
      <c r="J1663" s="319">
        <f t="shared" si="26"/>
        <v>5.1914999999999996</v>
      </c>
      <c r="K1663" s="198"/>
      <c r="L1663" s="198"/>
      <c r="M1663" s="198" t="s">
        <v>2395</v>
      </c>
      <c r="N1663" s="198"/>
      <c r="O1663" s="198"/>
      <c r="P1663" s="198"/>
      <c r="Q1663" s="169"/>
      <c r="R1663" s="169"/>
      <c r="S1663" s="169"/>
      <c r="T1663" s="169"/>
      <c r="U1663" s="170"/>
    </row>
    <row r="1664" spans="1:21" ht="20.100000000000001" customHeight="1">
      <c r="A1664" s="201">
        <v>20119</v>
      </c>
      <c r="B1664" s="183"/>
      <c r="C1664" s="179" t="s">
        <v>3534</v>
      </c>
      <c r="D1664" s="215" t="s">
        <v>5573</v>
      </c>
      <c r="E1664" s="198"/>
      <c r="F1664" s="319" t="s">
        <v>17578</v>
      </c>
      <c r="G1664" s="198" t="s">
        <v>8444</v>
      </c>
      <c r="H1664" s="201">
        <v>0</v>
      </c>
      <c r="I1664" s="200">
        <v>41666</v>
      </c>
      <c r="J1664" s="319" t="e">
        <f t="shared" si="26"/>
        <v>#VALUE!</v>
      </c>
      <c r="K1664" s="198"/>
      <c r="L1664" s="198"/>
      <c r="M1664" s="198" t="s">
        <v>2395</v>
      </c>
      <c r="N1664" s="198"/>
      <c r="O1664" s="198"/>
      <c r="P1664" s="198"/>
      <c r="Q1664" s="169"/>
      <c r="R1664" s="169"/>
      <c r="S1664" s="169"/>
      <c r="T1664" s="169"/>
      <c r="U1664" s="170"/>
    </row>
    <row r="1665" spans="1:21" ht="20.100000000000001" customHeight="1">
      <c r="A1665" s="201" t="s">
        <v>5592</v>
      </c>
      <c r="B1665" s="183">
        <v>852669055521</v>
      </c>
      <c r="C1665" s="179" t="s">
        <v>3535</v>
      </c>
      <c r="D1665" s="215" t="s">
        <v>5573</v>
      </c>
      <c r="E1665" s="198"/>
      <c r="F1665" s="319">
        <v>20.99</v>
      </c>
      <c r="G1665" s="198" t="s">
        <v>8444</v>
      </c>
      <c r="H1665" s="201">
        <v>0</v>
      </c>
      <c r="I1665" s="200">
        <v>41666</v>
      </c>
      <c r="J1665" s="319">
        <f t="shared" si="26"/>
        <v>12.8415</v>
      </c>
      <c r="K1665" s="198"/>
      <c r="L1665" s="198"/>
      <c r="M1665" s="198" t="s">
        <v>2395</v>
      </c>
      <c r="N1665" s="198"/>
      <c r="O1665" s="198"/>
      <c r="P1665" s="198"/>
      <c r="Q1665" s="169"/>
      <c r="R1665" s="169"/>
      <c r="S1665" s="169"/>
      <c r="T1665" s="169"/>
      <c r="U1665" s="170"/>
    </row>
    <row r="1666" spans="1:21" ht="20.100000000000001" customHeight="1">
      <c r="A1666" s="201">
        <v>20120</v>
      </c>
      <c r="B1666" s="183"/>
      <c r="C1666" s="179" t="s">
        <v>3536</v>
      </c>
      <c r="D1666" s="215" t="s">
        <v>5573</v>
      </c>
      <c r="E1666" s="198"/>
      <c r="F1666" s="319" t="s">
        <v>17578</v>
      </c>
      <c r="G1666" s="198" t="s">
        <v>8444</v>
      </c>
      <c r="H1666" s="201">
        <v>0</v>
      </c>
      <c r="I1666" s="200">
        <v>41666</v>
      </c>
      <c r="J1666" s="319" t="e">
        <f t="shared" si="26"/>
        <v>#VALUE!</v>
      </c>
      <c r="K1666" s="198"/>
      <c r="L1666" s="198"/>
      <c r="M1666" s="198" t="s">
        <v>2395</v>
      </c>
      <c r="N1666" s="198"/>
      <c r="O1666" s="198"/>
      <c r="P1666" s="198"/>
      <c r="Q1666" s="169"/>
      <c r="R1666" s="169"/>
      <c r="S1666" s="169"/>
      <c r="T1666" s="169"/>
      <c r="U1666" s="170"/>
    </row>
    <row r="1667" spans="1:21" ht="20.100000000000001" customHeight="1">
      <c r="A1667" s="201" t="s">
        <v>5593</v>
      </c>
      <c r="B1667" s="183">
        <v>852669055538</v>
      </c>
      <c r="C1667" s="179" t="s">
        <v>3537</v>
      </c>
      <c r="D1667" s="215" t="s">
        <v>5573</v>
      </c>
      <c r="E1667" s="321">
        <v>3</v>
      </c>
      <c r="F1667" s="319">
        <v>13.89</v>
      </c>
      <c r="G1667" s="198" t="s">
        <v>8444</v>
      </c>
      <c r="H1667" s="201">
        <v>0</v>
      </c>
      <c r="I1667" s="200">
        <v>41666</v>
      </c>
      <c r="J1667" s="319">
        <f t="shared" si="26"/>
        <v>3.8064999999999998</v>
      </c>
      <c r="K1667" s="198">
        <v>9.4117647058823533</v>
      </c>
      <c r="L1667" s="198"/>
      <c r="M1667" s="198" t="s">
        <v>2395</v>
      </c>
      <c r="N1667" s="198"/>
      <c r="O1667" s="198"/>
      <c r="P1667" s="198"/>
      <c r="Q1667" s="169"/>
      <c r="R1667" s="169"/>
      <c r="S1667" s="169"/>
      <c r="T1667" s="169"/>
      <c r="U1667" s="170"/>
    </row>
    <row r="1668" spans="1:21" ht="20.100000000000001" customHeight="1">
      <c r="A1668" s="201" t="s">
        <v>5594</v>
      </c>
      <c r="B1668" s="183">
        <v>852669055545</v>
      </c>
      <c r="C1668" s="179" t="s">
        <v>3538</v>
      </c>
      <c r="D1668" s="215" t="s">
        <v>5573</v>
      </c>
      <c r="E1668" s="321">
        <v>3</v>
      </c>
      <c r="F1668" s="319">
        <v>13.89</v>
      </c>
      <c r="G1668" s="198" t="s">
        <v>8444</v>
      </c>
      <c r="H1668" s="201">
        <v>0</v>
      </c>
      <c r="I1668" s="200">
        <v>41666</v>
      </c>
      <c r="J1668" s="319">
        <f t="shared" si="26"/>
        <v>3.8064999999999998</v>
      </c>
      <c r="K1668" s="198">
        <v>9.4117647058823533</v>
      </c>
      <c r="L1668" s="198"/>
      <c r="M1668" s="198" t="s">
        <v>2395</v>
      </c>
      <c r="N1668" s="198"/>
      <c r="O1668" s="198"/>
      <c r="P1668" s="198"/>
      <c r="Q1668" s="169"/>
      <c r="R1668" s="169"/>
      <c r="S1668" s="169"/>
      <c r="T1668" s="169"/>
      <c r="U1668" s="170"/>
    </row>
    <row r="1669" spans="1:21" ht="20.100000000000001" customHeight="1">
      <c r="A1669" s="201" t="s">
        <v>5595</v>
      </c>
      <c r="B1669" s="183">
        <v>852669055552</v>
      </c>
      <c r="C1669" s="179" t="s">
        <v>3539</v>
      </c>
      <c r="D1669" s="215" t="s">
        <v>5573</v>
      </c>
      <c r="E1669" s="198"/>
      <c r="F1669" s="319">
        <v>11.99</v>
      </c>
      <c r="G1669" s="198" t="s">
        <v>8444</v>
      </c>
      <c r="H1669" s="201">
        <v>0</v>
      </c>
      <c r="I1669" s="200">
        <v>41666</v>
      </c>
      <c r="J1669" s="319">
        <f t="shared" si="26"/>
        <v>5.1914999999999996</v>
      </c>
      <c r="K1669" s="198"/>
      <c r="L1669" s="198"/>
      <c r="M1669" s="198" t="s">
        <v>2395</v>
      </c>
      <c r="N1669" s="198"/>
      <c r="O1669" s="198"/>
      <c r="P1669" s="198"/>
      <c r="Q1669" s="169"/>
      <c r="R1669" s="169"/>
      <c r="S1669" s="169"/>
      <c r="T1669" s="169"/>
      <c r="U1669" s="170"/>
    </row>
    <row r="1670" spans="1:21" ht="20.100000000000001" customHeight="1">
      <c r="A1670" s="201">
        <v>20121</v>
      </c>
      <c r="B1670" s="183"/>
      <c r="C1670" s="179" t="s">
        <v>3540</v>
      </c>
      <c r="D1670" s="215" t="s">
        <v>5573</v>
      </c>
      <c r="E1670" s="198"/>
      <c r="F1670" s="319" t="s">
        <v>17578</v>
      </c>
      <c r="G1670" s="198" t="s">
        <v>8444</v>
      </c>
      <c r="H1670" s="201">
        <v>0</v>
      </c>
      <c r="I1670" s="200">
        <v>41666</v>
      </c>
      <c r="J1670" s="319" t="e">
        <f t="shared" si="26"/>
        <v>#VALUE!</v>
      </c>
      <c r="K1670" s="198"/>
      <c r="L1670" s="198"/>
      <c r="M1670" s="198" t="s">
        <v>2395</v>
      </c>
      <c r="N1670" s="198"/>
      <c r="O1670" s="198"/>
      <c r="P1670" s="198"/>
      <c r="Q1670" s="169"/>
      <c r="R1670" s="169"/>
      <c r="S1670" s="169"/>
      <c r="T1670" s="169"/>
      <c r="U1670" s="170"/>
    </row>
    <row r="1671" spans="1:21" ht="20.100000000000001" customHeight="1">
      <c r="A1671" s="201" t="s">
        <v>5596</v>
      </c>
      <c r="B1671" s="183">
        <v>852669055569</v>
      </c>
      <c r="C1671" s="179" t="s">
        <v>3541</v>
      </c>
      <c r="D1671" s="215" t="s">
        <v>5573</v>
      </c>
      <c r="E1671" s="198"/>
      <c r="F1671" s="319">
        <v>13.99</v>
      </c>
      <c r="G1671" s="198" t="s">
        <v>8444</v>
      </c>
      <c r="H1671" s="201">
        <v>0</v>
      </c>
      <c r="I1671" s="200">
        <v>41666</v>
      </c>
      <c r="J1671" s="319">
        <f t="shared" si="26"/>
        <v>6.8915000000000006</v>
      </c>
      <c r="K1671" s="198"/>
      <c r="L1671" s="198"/>
      <c r="M1671" s="198" t="s">
        <v>2395</v>
      </c>
      <c r="N1671" s="198"/>
      <c r="O1671" s="198"/>
      <c r="P1671" s="198"/>
      <c r="Q1671" s="169"/>
      <c r="R1671" s="169"/>
      <c r="S1671" s="169"/>
      <c r="T1671" s="169"/>
      <c r="U1671" s="170"/>
    </row>
    <row r="1672" spans="1:21" ht="20.100000000000001" customHeight="1">
      <c r="A1672" s="201" t="s">
        <v>5597</v>
      </c>
      <c r="B1672" s="183">
        <v>852669055576</v>
      </c>
      <c r="C1672" s="179" t="s">
        <v>3542</v>
      </c>
      <c r="D1672" s="215" t="s">
        <v>5573</v>
      </c>
      <c r="E1672" s="198"/>
      <c r="F1672" s="319">
        <v>13.99</v>
      </c>
      <c r="G1672" s="198" t="s">
        <v>8444</v>
      </c>
      <c r="H1672" s="201">
        <v>0</v>
      </c>
      <c r="I1672" s="200">
        <v>41666</v>
      </c>
      <c r="J1672" s="319">
        <f t="shared" si="26"/>
        <v>6.8915000000000006</v>
      </c>
      <c r="K1672" s="198"/>
      <c r="L1672" s="198"/>
      <c r="M1672" s="198" t="s">
        <v>2395</v>
      </c>
      <c r="N1672" s="198"/>
      <c r="O1672" s="198"/>
      <c r="P1672" s="198"/>
      <c r="Q1672" s="169"/>
      <c r="R1672" s="169"/>
      <c r="S1672" s="169"/>
      <c r="T1672" s="169"/>
      <c r="U1672" s="170"/>
    </row>
    <row r="1673" spans="1:21" ht="20.100000000000001" customHeight="1">
      <c r="A1673" s="201" t="s">
        <v>5598</v>
      </c>
      <c r="B1673" s="183">
        <v>852669055583</v>
      </c>
      <c r="C1673" s="179" t="s">
        <v>3543</v>
      </c>
      <c r="D1673" s="215" t="s">
        <v>5573</v>
      </c>
      <c r="E1673" s="198"/>
      <c r="F1673" s="319">
        <v>13.99</v>
      </c>
      <c r="G1673" s="198" t="s">
        <v>8444</v>
      </c>
      <c r="H1673" s="201">
        <v>0</v>
      </c>
      <c r="I1673" s="200">
        <v>41666</v>
      </c>
      <c r="J1673" s="319">
        <f t="shared" si="26"/>
        <v>6.8915000000000006</v>
      </c>
      <c r="K1673" s="198"/>
      <c r="L1673" s="198"/>
      <c r="M1673" s="198" t="s">
        <v>2395</v>
      </c>
      <c r="N1673" s="198"/>
      <c r="O1673" s="198"/>
      <c r="P1673" s="198"/>
      <c r="Q1673" s="169"/>
      <c r="R1673" s="169"/>
      <c r="S1673" s="169"/>
      <c r="T1673" s="169"/>
      <c r="U1673" s="170"/>
    </row>
    <row r="1674" spans="1:21" ht="20.100000000000001" customHeight="1">
      <c r="A1674" s="201">
        <v>20122</v>
      </c>
      <c r="B1674" s="183"/>
      <c r="C1674" s="179" t="s">
        <v>3544</v>
      </c>
      <c r="D1674" s="215" t="s">
        <v>5573</v>
      </c>
      <c r="E1674" s="198"/>
      <c r="F1674" s="319" t="s">
        <v>17578</v>
      </c>
      <c r="G1674" s="198" t="s">
        <v>8444</v>
      </c>
      <c r="H1674" s="201">
        <v>0</v>
      </c>
      <c r="I1674" s="200">
        <v>41666</v>
      </c>
      <c r="J1674" s="319" t="e">
        <f t="shared" si="26"/>
        <v>#VALUE!</v>
      </c>
      <c r="K1674" s="198"/>
      <c r="L1674" s="198"/>
      <c r="M1674" s="198" t="s">
        <v>2395</v>
      </c>
      <c r="N1674" s="198"/>
      <c r="O1674" s="198"/>
      <c r="P1674" s="198"/>
      <c r="Q1674" s="169"/>
      <c r="R1674" s="169"/>
      <c r="S1674" s="169"/>
      <c r="T1674" s="169"/>
      <c r="U1674" s="170"/>
    </row>
    <row r="1675" spans="1:21" ht="20.100000000000001" customHeight="1">
      <c r="A1675" s="201" t="s">
        <v>5599</v>
      </c>
      <c r="B1675" s="183">
        <v>852669055590</v>
      </c>
      <c r="C1675" s="179" t="s">
        <v>3545</v>
      </c>
      <c r="D1675" s="215" t="s">
        <v>5573</v>
      </c>
      <c r="E1675" s="198"/>
      <c r="F1675" s="319">
        <v>16.990000000000002</v>
      </c>
      <c r="G1675" s="198" t="s">
        <v>8444</v>
      </c>
      <c r="H1675" s="201">
        <v>0</v>
      </c>
      <c r="I1675" s="200">
        <v>41666</v>
      </c>
      <c r="J1675" s="319">
        <f t="shared" si="26"/>
        <v>9.4415000000000013</v>
      </c>
      <c r="K1675" s="198"/>
      <c r="L1675" s="198"/>
      <c r="M1675" s="198" t="s">
        <v>2395</v>
      </c>
      <c r="N1675" s="198"/>
      <c r="O1675" s="198"/>
      <c r="P1675" s="198"/>
      <c r="Q1675" s="169"/>
      <c r="R1675" s="169"/>
      <c r="S1675" s="169"/>
      <c r="T1675" s="169"/>
      <c r="U1675" s="170"/>
    </row>
    <row r="1676" spans="1:21" ht="20.100000000000001" customHeight="1">
      <c r="A1676" s="201" t="s">
        <v>5600</v>
      </c>
      <c r="B1676" s="183">
        <v>852669055606</v>
      </c>
      <c r="C1676" s="179" t="s">
        <v>3546</v>
      </c>
      <c r="D1676" s="215" t="s">
        <v>5573</v>
      </c>
      <c r="E1676" s="321">
        <v>3</v>
      </c>
      <c r="F1676" s="319">
        <v>16.990000000000002</v>
      </c>
      <c r="G1676" s="198" t="s">
        <v>8444</v>
      </c>
      <c r="H1676" s="201">
        <v>0</v>
      </c>
      <c r="I1676" s="200">
        <v>41666</v>
      </c>
      <c r="J1676" s="319">
        <f t="shared" ref="J1676:J1739" si="27">F1676*0.85-5-E1676</f>
        <v>6.4415000000000013</v>
      </c>
      <c r="K1676" s="198"/>
      <c r="L1676" s="198"/>
      <c r="M1676" s="198" t="s">
        <v>2395</v>
      </c>
      <c r="N1676" s="198"/>
      <c r="O1676" s="198"/>
      <c r="P1676" s="198"/>
      <c r="Q1676" s="169"/>
      <c r="R1676" s="169"/>
      <c r="S1676" s="169"/>
      <c r="T1676" s="169"/>
      <c r="U1676" s="170"/>
    </row>
    <row r="1677" spans="1:21" ht="20.100000000000001" customHeight="1">
      <c r="A1677" s="201">
        <v>20123</v>
      </c>
      <c r="B1677" s="183"/>
      <c r="C1677" s="179" t="s">
        <v>3547</v>
      </c>
      <c r="D1677" s="215" t="s">
        <v>5573</v>
      </c>
      <c r="E1677" s="198"/>
      <c r="F1677" s="319" t="s">
        <v>17578</v>
      </c>
      <c r="G1677" s="198" t="s">
        <v>8444</v>
      </c>
      <c r="H1677" s="201">
        <v>0</v>
      </c>
      <c r="I1677" s="200">
        <v>41666</v>
      </c>
      <c r="J1677" s="319" t="e">
        <f t="shared" si="27"/>
        <v>#VALUE!</v>
      </c>
      <c r="K1677" s="198"/>
      <c r="L1677" s="198"/>
      <c r="M1677" s="198" t="s">
        <v>2395</v>
      </c>
      <c r="N1677" s="198"/>
      <c r="O1677" s="198"/>
      <c r="P1677" s="198"/>
      <c r="Q1677" s="169"/>
      <c r="R1677" s="169"/>
      <c r="S1677" s="169"/>
      <c r="T1677" s="169"/>
      <c r="U1677" s="170"/>
    </row>
    <row r="1678" spans="1:21" ht="20.100000000000001" customHeight="1">
      <c r="A1678" s="201" t="s">
        <v>5601</v>
      </c>
      <c r="B1678" s="183">
        <v>852669055613</v>
      </c>
      <c r="C1678" s="179" t="s">
        <v>3548</v>
      </c>
      <c r="D1678" s="215" t="s">
        <v>5573</v>
      </c>
      <c r="E1678" s="321">
        <v>4</v>
      </c>
      <c r="F1678" s="319">
        <v>14.99</v>
      </c>
      <c r="G1678" s="198" t="s">
        <v>8444</v>
      </c>
      <c r="H1678" s="201">
        <v>0</v>
      </c>
      <c r="I1678" s="200">
        <v>41666</v>
      </c>
      <c r="J1678" s="319">
        <f t="shared" si="27"/>
        <v>3.7415000000000003</v>
      </c>
      <c r="K1678" s="198"/>
      <c r="L1678" s="198"/>
      <c r="M1678" s="198" t="s">
        <v>2395</v>
      </c>
      <c r="N1678" s="198"/>
      <c r="O1678" s="198"/>
      <c r="P1678" s="198"/>
      <c r="Q1678" s="169"/>
      <c r="R1678" s="169"/>
      <c r="S1678" s="169"/>
      <c r="T1678" s="169"/>
      <c r="U1678" s="170"/>
    </row>
    <row r="1679" spans="1:21" ht="20.100000000000001" customHeight="1">
      <c r="A1679" s="201" t="s">
        <v>5602</v>
      </c>
      <c r="B1679" s="183">
        <v>852669055620</v>
      </c>
      <c r="C1679" s="179" t="s">
        <v>3549</v>
      </c>
      <c r="D1679" s="215" t="s">
        <v>5573</v>
      </c>
      <c r="E1679" s="321">
        <v>4</v>
      </c>
      <c r="F1679" s="319">
        <v>14.99</v>
      </c>
      <c r="G1679" s="198" t="s">
        <v>8444</v>
      </c>
      <c r="H1679" s="201">
        <v>0</v>
      </c>
      <c r="I1679" s="200">
        <v>41666</v>
      </c>
      <c r="J1679" s="319">
        <f t="shared" si="27"/>
        <v>3.7415000000000003</v>
      </c>
      <c r="K1679" s="198"/>
      <c r="L1679" s="198"/>
      <c r="M1679" s="198" t="s">
        <v>2395</v>
      </c>
      <c r="N1679" s="198"/>
      <c r="O1679" s="198"/>
      <c r="P1679" s="198"/>
      <c r="Q1679" s="169"/>
      <c r="R1679" s="169"/>
      <c r="S1679" s="169"/>
      <c r="T1679" s="169"/>
      <c r="U1679" s="170"/>
    </row>
    <row r="1680" spans="1:21" ht="20.100000000000001" customHeight="1">
      <c r="A1680" s="201" t="s">
        <v>5603</v>
      </c>
      <c r="B1680" s="183">
        <v>852669055637</v>
      </c>
      <c r="C1680" s="179" t="s">
        <v>3550</v>
      </c>
      <c r="D1680" s="215" t="s">
        <v>5573</v>
      </c>
      <c r="E1680" s="321">
        <v>2</v>
      </c>
      <c r="F1680" s="319">
        <v>14.99</v>
      </c>
      <c r="G1680" s="198" t="s">
        <v>8444</v>
      </c>
      <c r="H1680" s="201">
        <v>0</v>
      </c>
      <c r="I1680" s="200">
        <v>41666</v>
      </c>
      <c r="J1680" s="319">
        <f t="shared" si="27"/>
        <v>5.7415000000000003</v>
      </c>
      <c r="K1680" s="198"/>
      <c r="L1680" s="198"/>
      <c r="M1680" s="198" t="s">
        <v>2395</v>
      </c>
      <c r="N1680" s="198"/>
      <c r="O1680" s="198"/>
      <c r="P1680" s="198"/>
      <c r="Q1680" s="169"/>
      <c r="R1680" s="169"/>
      <c r="S1680" s="169"/>
      <c r="T1680" s="169"/>
      <c r="U1680" s="170"/>
    </row>
    <row r="1681" spans="1:21" ht="20.100000000000001" customHeight="1">
      <c r="A1681" s="201" t="s">
        <v>5604</v>
      </c>
      <c r="B1681" s="183">
        <v>852669055644</v>
      </c>
      <c r="C1681" s="179" t="s">
        <v>3551</v>
      </c>
      <c r="D1681" s="215" t="s">
        <v>5573</v>
      </c>
      <c r="E1681" s="321">
        <v>4</v>
      </c>
      <c r="F1681" s="319">
        <v>14.99</v>
      </c>
      <c r="G1681" s="198" t="s">
        <v>8444</v>
      </c>
      <c r="H1681" s="201">
        <v>0</v>
      </c>
      <c r="I1681" s="200">
        <v>41666</v>
      </c>
      <c r="J1681" s="319">
        <f t="shared" si="27"/>
        <v>3.7415000000000003</v>
      </c>
      <c r="K1681" s="198"/>
      <c r="L1681" s="198"/>
      <c r="M1681" s="198" t="s">
        <v>2395</v>
      </c>
      <c r="N1681" s="198"/>
      <c r="O1681" s="198"/>
      <c r="P1681" s="198"/>
      <c r="Q1681" s="169"/>
      <c r="R1681" s="169"/>
      <c r="S1681" s="169"/>
      <c r="T1681" s="169"/>
      <c r="U1681" s="170"/>
    </row>
    <row r="1682" spans="1:21" ht="20.100000000000001" customHeight="1">
      <c r="A1682" s="201">
        <v>20124</v>
      </c>
      <c r="B1682" s="183"/>
      <c r="C1682" s="179" t="s">
        <v>3552</v>
      </c>
      <c r="D1682" s="215" t="s">
        <v>5573</v>
      </c>
      <c r="E1682" s="198"/>
      <c r="F1682" s="319" t="s">
        <v>17578</v>
      </c>
      <c r="G1682" s="198" t="s">
        <v>8444</v>
      </c>
      <c r="H1682" s="201">
        <v>0</v>
      </c>
      <c r="I1682" s="200">
        <v>41666</v>
      </c>
      <c r="J1682" s="319" t="e">
        <f t="shared" si="27"/>
        <v>#VALUE!</v>
      </c>
      <c r="K1682" s="198"/>
      <c r="L1682" s="198"/>
      <c r="M1682" s="198" t="s">
        <v>2395</v>
      </c>
      <c r="N1682" s="198"/>
      <c r="O1682" s="198"/>
      <c r="P1682" s="198"/>
      <c r="Q1682" s="169"/>
      <c r="R1682" s="169"/>
      <c r="S1682" s="169"/>
      <c r="T1682" s="169"/>
      <c r="U1682" s="170"/>
    </row>
    <row r="1683" spans="1:21" ht="20.100000000000001" customHeight="1">
      <c r="A1683" s="201" t="s">
        <v>5605</v>
      </c>
      <c r="B1683" s="183">
        <v>852669055651</v>
      </c>
      <c r="C1683" s="179" t="s">
        <v>3553</v>
      </c>
      <c r="D1683" s="215" t="s">
        <v>5573</v>
      </c>
      <c r="E1683" s="198"/>
      <c r="F1683" s="319">
        <v>14.99</v>
      </c>
      <c r="G1683" s="198" t="s">
        <v>8444</v>
      </c>
      <c r="H1683" s="201">
        <v>0</v>
      </c>
      <c r="I1683" s="200">
        <v>41666</v>
      </c>
      <c r="J1683" s="319">
        <f t="shared" si="27"/>
        <v>7.7415000000000003</v>
      </c>
      <c r="K1683" s="198"/>
      <c r="L1683" s="198"/>
      <c r="M1683" s="198" t="s">
        <v>2395</v>
      </c>
      <c r="N1683" s="198"/>
      <c r="O1683" s="198"/>
      <c r="P1683" s="198"/>
      <c r="Q1683" s="169"/>
      <c r="R1683" s="169"/>
      <c r="S1683" s="169"/>
      <c r="T1683" s="169"/>
      <c r="U1683" s="170"/>
    </row>
    <row r="1684" spans="1:21" ht="20.100000000000001" customHeight="1">
      <c r="A1684" s="201">
        <v>20125</v>
      </c>
      <c r="B1684" s="183"/>
      <c r="C1684" s="179" t="s">
        <v>3554</v>
      </c>
      <c r="D1684" s="215" t="s">
        <v>5573</v>
      </c>
      <c r="E1684" s="198"/>
      <c r="F1684" s="319" t="s">
        <v>17578</v>
      </c>
      <c r="G1684" s="198" t="s">
        <v>8444</v>
      </c>
      <c r="H1684" s="201">
        <v>0</v>
      </c>
      <c r="I1684" s="200">
        <v>41666</v>
      </c>
      <c r="J1684" s="319" t="e">
        <f t="shared" si="27"/>
        <v>#VALUE!</v>
      </c>
      <c r="K1684" s="198"/>
      <c r="L1684" s="198"/>
      <c r="M1684" s="198" t="s">
        <v>2395</v>
      </c>
      <c r="N1684" s="198"/>
      <c r="O1684" s="198"/>
      <c r="P1684" s="198"/>
      <c r="Q1684" s="169"/>
      <c r="R1684" s="169"/>
      <c r="S1684" s="169"/>
      <c r="T1684" s="169"/>
      <c r="U1684" s="170"/>
    </row>
    <row r="1685" spans="1:21" ht="20.100000000000001" customHeight="1">
      <c r="A1685" s="201" t="s">
        <v>5606</v>
      </c>
      <c r="B1685" s="183">
        <v>852669055668</v>
      </c>
      <c r="C1685" s="179" t="s">
        <v>3555</v>
      </c>
      <c r="D1685" s="215" t="s">
        <v>5573</v>
      </c>
      <c r="E1685" s="321">
        <v>4</v>
      </c>
      <c r="F1685" s="319">
        <v>14.941176470588236</v>
      </c>
      <c r="G1685" s="198" t="s">
        <v>8444</v>
      </c>
      <c r="H1685" s="201">
        <v>0</v>
      </c>
      <c r="I1685" s="200">
        <v>41666</v>
      </c>
      <c r="J1685" s="319">
        <f t="shared" si="27"/>
        <v>3.6999999999999993</v>
      </c>
      <c r="K1685" s="198">
        <v>9.99</v>
      </c>
      <c r="L1685" s="198"/>
      <c r="M1685" s="198" t="s">
        <v>2395</v>
      </c>
      <c r="N1685" s="198"/>
      <c r="O1685" s="198"/>
      <c r="P1685" s="198"/>
      <c r="Q1685" s="169"/>
      <c r="R1685" s="169"/>
      <c r="S1685" s="169"/>
      <c r="T1685" s="169"/>
      <c r="U1685" s="170"/>
    </row>
    <row r="1686" spans="1:21" ht="20.100000000000001" customHeight="1">
      <c r="A1686" s="201" t="s">
        <v>5607</v>
      </c>
      <c r="B1686" s="183">
        <v>852669055675</v>
      </c>
      <c r="C1686" s="179" t="s">
        <v>3556</v>
      </c>
      <c r="D1686" s="215" t="s">
        <v>5573</v>
      </c>
      <c r="E1686" s="321">
        <v>3</v>
      </c>
      <c r="F1686" s="319">
        <v>13.89</v>
      </c>
      <c r="G1686" s="198" t="s">
        <v>8444</v>
      </c>
      <c r="H1686" s="201">
        <v>0</v>
      </c>
      <c r="I1686" s="200">
        <v>41666</v>
      </c>
      <c r="J1686" s="319">
        <f t="shared" si="27"/>
        <v>3.8064999999999998</v>
      </c>
      <c r="K1686" s="198">
        <v>9.4117647058823533</v>
      </c>
      <c r="L1686" s="198"/>
      <c r="M1686" s="198" t="s">
        <v>2395</v>
      </c>
      <c r="N1686" s="198"/>
      <c r="O1686" s="198"/>
      <c r="P1686" s="198"/>
      <c r="Q1686" s="169"/>
      <c r="R1686" s="169"/>
      <c r="S1686" s="169"/>
      <c r="T1686" s="169"/>
      <c r="U1686" s="170"/>
    </row>
    <row r="1687" spans="1:21" ht="20.100000000000001" customHeight="1">
      <c r="A1687" s="201">
        <v>20126</v>
      </c>
      <c r="B1687" s="183"/>
      <c r="C1687" s="179" t="s">
        <v>3557</v>
      </c>
      <c r="D1687" s="215" t="s">
        <v>5573</v>
      </c>
      <c r="E1687" s="198"/>
      <c r="F1687" s="319" t="s">
        <v>17578</v>
      </c>
      <c r="G1687" s="198" t="s">
        <v>8444</v>
      </c>
      <c r="H1687" s="201">
        <v>0</v>
      </c>
      <c r="I1687" s="200">
        <v>41666</v>
      </c>
      <c r="J1687" s="319" t="e">
        <f t="shared" si="27"/>
        <v>#VALUE!</v>
      </c>
      <c r="K1687" s="198"/>
      <c r="L1687" s="198"/>
      <c r="M1687" s="198" t="s">
        <v>2395</v>
      </c>
      <c r="N1687" s="198"/>
      <c r="O1687" s="198"/>
      <c r="P1687" s="198"/>
      <c r="Q1687" s="169"/>
      <c r="R1687" s="169"/>
      <c r="S1687" s="169"/>
      <c r="T1687" s="169"/>
      <c r="U1687" s="170"/>
    </row>
    <row r="1688" spans="1:21" ht="20.100000000000001" customHeight="1">
      <c r="A1688" s="201" t="s">
        <v>5608</v>
      </c>
      <c r="B1688" s="183">
        <v>852669055682</v>
      </c>
      <c r="C1688" s="179" t="s">
        <v>3558</v>
      </c>
      <c r="D1688" s="215" t="s">
        <v>5573</v>
      </c>
      <c r="E1688" s="321">
        <v>4</v>
      </c>
      <c r="F1688" s="319">
        <v>14.99</v>
      </c>
      <c r="G1688" s="198" t="s">
        <v>8444</v>
      </c>
      <c r="H1688" s="201">
        <v>0</v>
      </c>
      <c r="I1688" s="200">
        <v>41666</v>
      </c>
      <c r="J1688" s="319">
        <f t="shared" si="27"/>
        <v>3.7415000000000003</v>
      </c>
      <c r="K1688" s="198"/>
      <c r="L1688" s="198"/>
      <c r="M1688" s="198" t="s">
        <v>2395</v>
      </c>
      <c r="N1688" s="198"/>
      <c r="O1688" s="198"/>
      <c r="P1688" s="198"/>
      <c r="Q1688" s="169"/>
      <c r="R1688" s="169"/>
      <c r="S1688" s="169"/>
      <c r="T1688" s="169"/>
      <c r="U1688" s="170"/>
    </row>
    <row r="1689" spans="1:21" ht="20.100000000000001" customHeight="1">
      <c r="A1689" s="201" t="s">
        <v>5609</v>
      </c>
      <c r="B1689" s="183">
        <v>852669055699</v>
      </c>
      <c r="C1689" s="179" t="s">
        <v>3559</v>
      </c>
      <c r="D1689" s="215" t="s">
        <v>5573</v>
      </c>
      <c r="E1689" s="321">
        <v>4</v>
      </c>
      <c r="F1689" s="319">
        <v>14.99</v>
      </c>
      <c r="G1689" s="198" t="s">
        <v>8444</v>
      </c>
      <c r="H1689" s="201">
        <v>0</v>
      </c>
      <c r="I1689" s="200">
        <v>41666</v>
      </c>
      <c r="J1689" s="319">
        <f t="shared" si="27"/>
        <v>3.7415000000000003</v>
      </c>
      <c r="K1689" s="198"/>
      <c r="L1689" s="198"/>
      <c r="M1689" s="198" t="s">
        <v>2395</v>
      </c>
      <c r="N1689" s="198"/>
      <c r="O1689" s="198"/>
      <c r="P1689" s="198"/>
      <c r="Q1689" s="169"/>
      <c r="R1689" s="169"/>
      <c r="S1689" s="169"/>
      <c r="T1689" s="169"/>
      <c r="U1689" s="170"/>
    </row>
    <row r="1690" spans="1:21" ht="20.100000000000001" customHeight="1">
      <c r="A1690" s="201">
        <v>20127</v>
      </c>
      <c r="B1690" s="183"/>
      <c r="C1690" s="179" t="s">
        <v>3560</v>
      </c>
      <c r="D1690" s="215" t="s">
        <v>5573</v>
      </c>
      <c r="E1690" s="198"/>
      <c r="F1690" s="319" t="s">
        <v>17578</v>
      </c>
      <c r="G1690" s="198" t="s">
        <v>8444</v>
      </c>
      <c r="H1690" s="201">
        <v>0</v>
      </c>
      <c r="I1690" s="200">
        <v>41666</v>
      </c>
      <c r="J1690" s="319" t="e">
        <f t="shared" si="27"/>
        <v>#VALUE!</v>
      </c>
      <c r="K1690" s="198"/>
      <c r="L1690" s="198"/>
      <c r="M1690" s="198" t="s">
        <v>2395</v>
      </c>
      <c r="N1690" s="198"/>
      <c r="O1690" s="198"/>
      <c r="P1690" s="198"/>
      <c r="Q1690" s="169"/>
      <c r="R1690" s="169"/>
      <c r="S1690" s="169"/>
      <c r="T1690" s="169"/>
      <c r="U1690" s="170"/>
    </row>
    <row r="1691" spans="1:21" ht="20.100000000000001" customHeight="1">
      <c r="A1691" s="201" t="s">
        <v>5610</v>
      </c>
      <c r="B1691" s="183">
        <v>852669055705</v>
      </c>
      <c r="C1691" s="179" t="s">
        <v>3561</v>
      </c>
      <c r="D1691" s="215" t="s">
        <v>5573</v>
      </c>
      <c r="E1691" s="198"/>
      <c r="F1691" s="319" t="s">
        <v>17578</v>
      </c>
      <c r="G1691" s="198" t="s">
        <v>8444</v>
      </c>
      <c r="H1691" s="201">
        <v>0</v>
      </c>
      <c r="I1691" s="200">
        <v>41666</v>
      </c>
      <c r="J1691" s="319" t="e">
        <f t="shared" si="27"/>
        <v>#VALUE!</v>
      </c>
      <c r="K1691" s="198"/>
      <c r="L1691" s="198"/>
      <c r="M1691" s="198" t="s">
        <v>2395</v>
      </c>
      <c r="N1691" s="198"/>
      <c r="O1691" s="198"/>
      <c r="P1691" s="198"/>
      <c r="Q1691" s="169"/>
      <c r="R1691" s="169"/>
      <c r="S1691" s="169"/>
      <c r="T1691" s="169"/>
      <c r="U1691" s="170"/>
    </row>
    <row r="1692" spans="1:21" ht="20.100000000000001" customHeight="1">
      <c r="A1692" s="201">
        <v>20128</v>
      </c>
      <c r="B1692" s="183"/>
      <c r="C1692" s="179" t="s">
        <v>3562</v>
      </c>
      <c r="D1692" s="215" t="s">
        <v>5573</v>
      </c>
      <c r="E1692" s="198"/>
      <c r="F1692" s="319" t="s">
        <v>17578</v>
      </c>
      <c r="G1692" s="198" t="s">
        <v>8444</v>
      </c>
      <c r="H1692" s="201">
        <v>0</v>
      </c>
      <c r="I1692" s="200">
        <v>41666</v>
      </c>
      <c r="J1692" s="319" t="e">
        <f t="shared" si="27"/>
        <v>#VALUE!</v>
      </c>
      <c r="K1692" s="198"/>
      <c r="L1692" s="198"/>
      <c r="M1692" s="198" t="s">
        <v>2395</v>
      </c>
      <c r="N1692" s="198"/>
      <c r="O1692" s="198"/>
      <c r="P1692" s="198"/>
      <c r="Q1692" s="169"/>
      <c r="R1692" s="169"/>
      <c r="S1692" s="169"/>
      <c r="T1692" s="169"/>
      <c r="U1692" s="170"/>
    </row>
    <row r="1693" spans="1:21" ht="20.100000000000001" customHeight="1">
      <c r="A1693" s="201" t="s">
        <v>5611</v>
      </c>
      <c r="B1693" s="183">
        <v>852669055712</v>
      </c>
      <c r="C1693" s="179" t="s">
        <v>3563</v>
      </c>
      <c r="D1693" s="215" t="s">
        <v>5573</v>
      </c>
      <c r="E1693" s="198"/>
      <c r="F1693" s="319">
        <v>16.990000000000002</v>
      </c>
      <c r="G1693" s="198" t="s">
        <v>8444</v>
      </c>
      <c r="H1693" s="201">
        <v>0</v>
      </c>
      <c r="I1693" s="200">
        <v>41666</v>
      </c>
      <c r="J1693" s="319">
        <f t="shared" si="27"/>
        <v>9.4415000000000013</v>
      </c>
      <c r="K1693" s="198"/>
      <c r="L1693" s="198"/>
      <c r="M1693" s="198" t="s">
        <v>2395</v>
      </c>
      <c r="N1693" s="198"/>
      <c r="O1693" s="198"/>
      <c r="P1693" s="198"/>
      <c r="Q1693" s="169"/>
      <c r="R1693" s="169"/>
      <c r="S1693" s="169"/>
      <c r="T1693" s="169"/>
      <c r="U1693" s="170"/>
    </row>
    <row r="1694" spans="1:21" ht="20.100000000000001" customHeight="1">
      <c r="A1694" s="201" t="s">
        <v>5612</v>
      </c>
      <c r="B1694" s="183">
        <v>852669055729</v>
      </c>
      <c r="C1694" s="179" t="s">
        <v>3564</v>
      </c>
      <c r="D1694" s="215" t="s">
        <v>5573</v>
      </c>
      <c r="E1694" s="198"/>
      <c r="F1694" s="319">
        <v>16.990000000000002</v>
      </c>
      <c r="G1694" s="198" t="s">
        <v>8444</v>
      </c>
      <c r="H1694" s="201">
        <v>0</v>
      </c>
      <c r="I1694" s="200">
        <v>41666</v>
      </c>
      <c r="J1694" s="319">
        <f t="shared" si="27"/>
        <v>9.4415000000000013</v>
      </c>
      <c r="K1694" s="198"/>
      <c r="L1694" s="198"/>
      <c r="M1694" s="198" t="s">
        <v>2395</v>
      </c>
      <c r="N1694" s="198"/>
      <c r="O1694" s="198"/>
      <c r="P1694" s="198"/>
      <c r="Q1694" s="169"/>
      <c r="R1694" s="169"/>
      <c r="S1694" s="169"/>
      <c r="T1694" s="169"/>
      <c r="U1694" s="170"/>
    </row>
    <row r="1695" spans="1:21" ht="20.100000000000001" customHeight="1">
      <c r="A1695" s="201">
        <v>20129</v>
      </c>
      <c r="B1695" s="183"/>
      <c r="C1695" s="179" t="s">
        <v>3565</v>
      </c>
      <c r="D1695" s="215" t="s">
        <v>5573</v>
      </c>
      <c r="E1695" s="198"/>
      <c r="F1695" s="319" t="s">
        <v>17578</v>
      </c>
      <c r="G1695" s="198" t="s">
        <v>8444</v>
      </c>
      <c r="H1695" s="201">
        <v>0</v>
      </c>
      <c r="I1695" s="200">
        <v>41666</v>
      </c>
      <c r="J1695" s="319" t="e">
        <f t="shared" si="27"/>
        <v>#VALUE!</v>
      </c>
      <c r="K1695" s="198"/>
      <c r="L1695" s="198"/>
      <c r="M1695" s="198" t="s">
        <v>2395</v>
      </c>
      <c r="N1695" s="198"/>
      <c r="O1695" s="198"/>
      <c r="P1695" s="198"/>
      <c r="Q1695" s="169"/>
      <c r="R1695" s="169"/>
      <c r="S1695" s="169"/>
      <c r="T1695" s="169"/>
      <c r="U1695" s="170"/>
    </row>
    <row r="1696" spans="1:21" ht="20.100000000000001" customHeight="1">
      <c r="A1696" s="201" t="s">
        <v>5613</v>
      </c>
      <c r="B1696" s="183">
        <v>852669055736</v>
      </c>
      <c r="C1696" s="179" t="s">
        <v>3566</v>
      </c>
      <c r="D1696" s="215" t="s">
        <v>5573</v>
      </c>
      <c r="E1696" s="198"/>
      <c r="F1696" s="319">
        <v>13.99</v>
      </c>
      <c r="G1696" s="198" t="s">
        <v>8444</v>
      </c>
      <c r="H1696" s="201">
        <v>0</v>
      </c>
      <c r="I1696" s="200">
        <v>41666</v>
      </c>
      <c r="J1696" s="319">
        <f t="shared" si="27"/>
        <v>6.8915000000000006</v>
      </c>
      <c r="K1696" s="198"/>
      <c r="L1696" s="198"/>
      <c r="M1696" s="198" t="s">
        <v>2395</v>
      </c>
      <c r="N1696" s="198"/>
      <c r="O1696" s="198"/>
      <c r="P1696" s="198"/>
      <c r="Q1696" s="169"/>
      <c r="R1696" s="169"/>
      <c r="S1696" s="169"/>
      <c r="T1696" s="169"/>
      <c r="U1696" s="170"/>
    </row>
    <row r="1697" spans="1:21" ht="20.100000000000001" customHeight="1">
      <c r="A1697" s="201">
        <v>20130</v>
      </c>
      <c r="B1697" s="183"/>
      <c r="C1697" s="179" t="s">
        <v>3567</v>
      </c>
      <c r="D1697" s="215" t="s">
        <v>5573</v>
      </c>
      <c r="E1697" s="198"/>
      <c r="F1697" s="319" t="s">
        <v>17578</v>
      </c>
      <c r="G1697" s="198" t="s">
        <v>8444</v>
      </c>
      <c r="H1697" s="201">
        <v>0</v>
      </c>
      <c r="I1697" s="200">
        <v>41666</v>
      </c>
      <c r="J1697" s="319" t="e">
        <f t="shared" si="27"/>
        <v>#VALUE!</v>
      </c>
      <c r="K1697" s="198"/>
      <c r="L1697" s="198"/>
      <c r="M1697" s="198" t="s">
        <v>2395</v>
      </c>
      <c r="N1697" s="198"/>
      <c r="O1697" s="198"/>
      <c r="P1697" s="198"/>
      <c r="Q1697" s="169"/>
      <c r="R1697" s="169"/>
      <c r="S1697" s="169"/>
      <c r="T1697" s="169"/>
      <c r="U1697" s="170"/>
    </row>
    <row r="1698" spans="1:21" ht="20.100000000000001" customHeight="1">
      <c r="A1698" s="201" t="s">
        <v>5614</v>
      </c>
      <c r="B1698" s="183">
        <v>852669055743</v>
      </c>
      <c r="C1698" s="179" t="s">
        <v>3568</v>
      </c>
      <c r="D1698" s="215" t="s">
        <v>5573</v>
      </c>
      <c r="E1698" s="198"/>
      <c r="F1698" s="319">
        <v>17.990000000000002</v>
      </c>
      <c r="G1698" s="198" t="s">
        <v>8444</v>
      </c>
      <c r="H1698" s="201">
        <v>0</v>
      </c>
      <c r="I1698" s="200">
        <v>41666</v>
      </c>
      <c r="J1698" s="319">
        <f t="shared" si="27"/>
        <v>10.291500000000001</v>
      </c>
      <c r="K1698" s="198"/>
      <c r="L1698" s="198"/>
      <c r="M1698" s="198" t="s">
        <v>2395</v>
      </c>
      <c r="N1698" s="198"/>
      <c r="O1698" s="198"/>
      <c r="P1698" s="198"/>
      <c r="Q1698" s="169"/>
      <c r="R1698" s="169"/>
      <c r="S1698" s="169"/>
      <c r="T1698" s="169"/>
      <c r="U1698" s="170"/>
    </row>
    <row r="1699" spans="1:21" ht="20.100000000000001" customHeight="1">
      <c r="A1699" s="201" t="s">
        <v>5615</v>
      </c>
      <c r="B1699" s="183">
        <v>852669055750</v>
      </c>
      <c r="C1699" s="179" t="s">
        <v>3569</v>
      </c>
      <c r="D1699" s="215" t="s">
        <v>5573</v>
      </c>
      <c r="E1699" s="198"/>
      <c r="F1699" s="319">
        <v>17.990000000000002</v>
      </c>
      <c r="G1699" s="198" t="s">
        <v>8444</v>
      </c>
      <c r="H1699" s="201">
        <v>0</v>
      </c>
      <c r="I1699" s="200">
        <v>41666</v>
      </c>
      <c r="J1699" s="319">
        <f t="shared" si="27"/>
        <v>10.291500000000001</v>
      </c>
      <c r="K1699" s="198"/>
      <c r="L1699" s="198"/>
      <c r="M1699" s="198" t="s">
        <v>2395</v>
      </c>
      <c r="N1699" s="198"/>
      <c r="O1699" s="198"/>
      <c r="P1699" s="198"/>
      <c r="Q1699" s="169"/>
      <c r="R1699" s="169"/>
      <c r="S1699" s="169"/>
      <c r="T1699" s="169"/>
      <c r="U1699" s="170"/>
    </row>
    <row r="1700" spans="1:21" ht="20.100000000000001" customHeight="1">
      <c r="A1700" s="201">
        <v>20131</v>
      </c>
      <c r="B1700" s="183"/>
      <c r="C1700" s="179" t="s">
        <v>3570</v>
      </c>
      <c r="D1700" s="215" t="s">
        <v>5573</v>
      </c>
      <c r="E1700" s="198"/>
      <c r="F1700" s="319" t="s">
        <v>17578</v>
      </c>
      <c r="G1700" s="198" t="s">
        <v>8444</v>
      </c>
      <c r="H1700" s="201">
        <v>0</v>
      </c>
      <c r="I1700" s="200">
        <v>41666</v>
      </c>
      <c r="J1700" s="319" t="e">
        <f t="shared" si="27"/>
        <v>#VALUE!</v>
      </c>
      <c r="K1700" s="198"/>
      <c r="L1700" s="198"/>
      <c r="M1700" s="198" t="s">
        <v>2395</v>
      </c>
      <c r="N1700" s="198"/>
      <c r="O1700" s="198"/>
      <c r="P1700" s="198"/>
      <c r="Q1700" s="169"/>
      <c r="R1700" s="169"/>
      <c r="S1700" s="169"/>
      <c r="T1700" s="169"/>
      <c r="U1700" s="170"/>
    </row>
    <row r="1701" spans="1:21" ht="20.100000000000001" customHeight="1">
      <c r="A1701" s="201" t="s">
        <v>5616</v>
      </c>
      <c r="B1701" s="183">
        <v>852669055767</v>
      </c>
      <c r="C1701" s="179" t="s">
        <v>3571</v>
      </c>
      <c r="D1701" s="215" t="s">
        <v>5573</v>
      </c>
      <c r="E1701" s="198"/>
      <c r="F1701" s="319">
        <v>24.99</v>
      </c>
      <c r="G1701" s="198" t="s">
        <v>8444</v>
      </c>
      <c r="H1701" s="201">
        <v>0</v>
      </c>
      <c r="I1701" s="200">
        <v>41666</v>
      </c>
      <c r="J1701" s="319">
        <f t="shared" si="27"/>
        <v>16.241499999999998</v>
      </c>
      <c r="K1701" s="198"/>
      <c r="L1701" s="198"/>
      <c r="M1701" s="198" t="s">
        <v>2395</v>
      </c>
      <c r="N1701" s="198"/>
      <c r="O1701" s="198"/>
      <c r="P1701" s="198"/>
      <c r="Q1701" s="169"/>
      <c r="R1701" s="169"/>
      <c r="S1701" s="169"/>
      <c r="T1701" s="169"/>
      <c r="U1701" s="170"/>
    </row>
    <row r="1702" spans="1:21" ht="20.100000000000001" customHeight="1">
      <c r="A1702" s="201">
        <v>20132</v>
      </c>
      <c r="B1702" s="183"/>
      <c r="C1702" s="179" t="s">
        <v>3572</v>
      </c>
      <c r="D1702" s="215" t="s">
        <v>5573</v>
      </c>
      <c r="E1702" s="198"/>
      <c r="F1702" s="319" t="s">
        <v>17578</v>
      </c>
      <c r="G1702" s="198" t="s">
        <v>8444</v>
      </c>
      <c r="H1702" s="201">
        <v>0</v>
      </c>
      <c r="I1702" s="200">
        <v>41666</v>
      </c>
      <c r="J1702" s="319" t="e">
        <f t="shared" si="27"/>
        <v>#VALUE!</v>
      </c>
      <c r="K1702" s="198"/>
      <c r="L1702" s="198"/>
      <c r="M1702" s="198" t="s">
        <v>2395</v>
      </c>
      <c r="N1702" s="198"/>
      <c r="O1702" s="198"/>
      <c r="P1702" s="198"/>
      <c r="Q1702" s="169"/>
      <c r="R1702" s="169"/>
      <c r="S1702" s="169"/>
      <c r="T1702" s="169"/>
      <c r="U1702" s="170"/>
    </row>
    <row r="1703" spans="1:21" ht="20.100000000000001" customHeight="1">
      <c r="A1703" s="201" t="s">
        <v>5617</v>
      </c>
      <c r="B1703" s="183">
        <v>852669055774</v>
      </c>
      <c r="C1703" s="179" t="s">
        <v>3573</v>
      </c>
      <c r="D1703" s="215" t="s">
        <v>5573</v>
      </c>
      <c r="E1703" s="321">
        <v>6</v>
      </c>
      <c r="F1703" s="319">
        <v>17.95</v>
      </c>
      <c r="G1703" s="198" t="s">
        <v>8444</v>
      </c>
      <c r="H1703" s="201">
        <v>0</v>
      </c>
      <c r="I1703" s="200">
        <v>41666</v>
      </c>
      <c r="J1703" s="319">
        <f t="shared" si="27"/>
        <v>4.2574999999999985</v>
      </c>
      <c r="K1703" s="198"/>
      <c r="L1703" s="198"/>
      <c r="M1703" s="198" t="s">
        <v>2395</v>
      </c>
      <c r="N1703" s="198"/>
      <c r="O1703" s="198"/>
      <c r="P1703" s="198"/>
      <c r="Q1703" s="169"/>
      <c r="R1703" s="169"/>
      <c r="S1703" s="169"/>
      <c r="T1703" s="169"/>
      <c r="U1703" s="170"/>
    </row>
    <row r="1704" spans="1:21" ht="20.100000000000001" customHeight="1">
      <c r="A1704" s="201" t="s">
        <v>5618</v>
      </c>
      <c r="B1704" s="183">
        <v>852669055781</v>
      </c>
      <c r="C1704" s="179" t="s">
        <v>3574</v>
      </c>
      <c r="D1704" s="215" t="s">
        <v>5573</v>
      </c>
      <c r="E1704" s="198"/>
      <c r="F1704" s="319">
        <v>24.99</v>
      </c>
      <c r="G1704" s="198" t="s">
        <v>8444</v>
      </c>
      <c r="H1704" s="201">
        <v>0</v>
      </c>
      <c r="I1704" s="200">
        <v>41666</v>
      </c>
      <c r="J1704" s="319">
        <f t="shared" si="27"/>
        <v>16.241499999999998</v>
      </c>
      <c r="K1704" s="198"/>
      <c r="L1704" s="198"/>
      <c r="M1704" s="198" t="s">
        <v>2395</v>
      </c>
      <c r="N1704" s="198"/>
      <c r="O1704" s="198"/>
      <c r="P1704" s="198"/>
      <c r="Q1704" s="169"/>
      <c r="R1704" s="169"/>
      <c r="S1704" s="169"/>
      <c r="T1704" s="169"/>
      <c r="U1704" s="170"/>
    </row>
    <row r="1705" spans="1:21" ht="20.100000000000001" customHeight="1">
      <c r="A1705" s="201">
        <v>20133</v>
      </c>
      <c r="B1705" s="183"/>
      <c r="C1705" s="179" t="s">
        <v>3575</v>
      </c>
      <c r="D1705" s="215" t="s">
        <v>5573</v>
      </c>
      <c r="E1705" s="198"/>
      <c r="F1705" s="319" t="s">
        <v>17578</v>
      </c>
      <c r="G1705" s="198" t="s">
        <v>8444</v>
      </c>
      <c r="H1705" s="201">
        <v>0</v>
      </c>
      <c r="I1705" s="200">
        <v>41666</v>
      </c>
      <c r="J1705" s="319" t="e">
        <f t="shared" si="27"/>
        <v>#VALUE!</v>
      </c>
      <c r="K1705" s="198"/>
      <c r="L1705" s="198"/>
      <c r="M1705" s="198" t="s">
        <v>2395</v>
      </c>
      <c r="N1705" s="198"/>
      <c r="O1705" s="198"/>
      <c r="P1705" s="198"/>
      <c r="Q1705" s="169"/>
      <c r="R1705" s="169"/>
      <c r="S1705" s="169"/>
      <c r="T1705" s="169"/>
      <c r="U1705" s="170"/>
    </row>
    <row r="1706" spans="1:21" ht="20.100000000000001" customHeight="1">
      <c r="A1706" s="201" t="s">
        <v>5619</v>
      </c>
      <c r="B1706" s="183">
        <v>852669055798</v>
      </c>
      <c r="C1706" s="179" t="s">
        <v>3576</v>
      </c>
      <c r="D1706" s="215" t="s">
        <v>5573</v>
      </c>
      <c r="E1706" s="321">
        <v>18</v>
      </c>
      <c r="F1706" s="319">
        <v>37.294117647058826</v>
      </c>
      <c r="G1706" s="198" t="s">
        <v>8444</v>
      </c>
      <c r="H1706" s="201">
        <v>0</v>
      </c>
      <c r="I1706" s="200">
        <v>41666</v>
      </c>
      <c r="J1706" s="319">
        <f t="shared" si="27"/>
        <v>8.7000000000000028</v>
      </c>
      <c r="K1706" s="198">
        <v>27.09</v>
      </c>
      <c r="L1706" s="198"/>
      <c r="M1706" s="198" t="s">
        <v>2395</v>
      </c>
      <c r="N1706" s="198"/>
      <c r="O1706" s="198"/>
      <c r="P1706" s="198"/>
      <c r="Q1706" s="169"/>
      <c r="R1706" s="169"/>
      <c r="S1706" s="169"/>
      <c r="T1706" s="169"/>
      <c r="U1706" s="170"/>
    </row>
    <row r="1707" spans="1:21" ht="20.100000000000001" customHeight="1">
      <c r="A1707" s="201">
        <v>20134</v>
      </c>
      <c r="B1707" s="183"/>
      <c r="C1707" s="179" t="s">
        <v>3577</v>
      </c>
      <c r="D1707" s="215" t="s">
        <v>5573</v>
      </c>
      <c r="E1707" s="198"/>
      <c r="F1707" s="319" t="s">
        <v>17578</v>
      </c>
      <c r="G1707" s="198" t="s">
        <v>8444</v>
      </c>
      <c r="H1707" s="201">
        <v>0</v>
      </c>
      <c r="I1707" s="200">
        <v>41666</v>
      </c>
      <c r="J1707" s="319" t="e">
        <f t="shared" si="27"/>
        <v>#VALUE!</v>
      </c>
      <c r="K1707" s="198"/>
      <c r="L1707" s="198"/>
      <c r="M1707" s="198" t="s">
        <v>2395</v>
      </c>
      <c r="N1707" s="198"/>
      <c r="O1707" s="198"/>
      <c r="P1707" s="198"/>
      <c r="Q1707" s="169"/>
      <c r="R1707" s="169"/>
      <c r="S1707" s="169"/>
      <c r="T1707" s="169"/>
      <c r="U1707" s="170"/>
    </row>
    <row r="1708" spans="1:21" ht="20.100000000000001" customHeight="1">
      <c r="A1708" s="201" t="s">
        <v>5620</v>
      </c>
      <c r="B1708" s="183">
        <v>852669055804</v>
      </c>
      <c r="C1708" s="179" t="s">
        <v>3578</v>
      </c>
      <c r="D1708" s="215" t="s">
        <v>5573</v>
      </c>
      <c r="E1708" s="321">
        <v>18</v>
      </c>
      <c r="F1708" s="319">
        <v>37.294117647058826</v>
      </c>
      <c r="G1708" s="198" t="s">
        <v>8444</v>
      </c>
      <c r="H1708" s="201">
        <v>0</v>
      </c>
      <c r="I1708" s="200">
        <v>41666</v>
      </c>
      <c r="J1708" s="319">
        <f t="shared" si="27"/>
        <v>8.7000000000000028</v>
      </c>
      <c r="K1708" s="198">
        <v>27.09</v>
      </c>
      <c r="L1708" s="198"/>
      <c r="M1708" s="198" t="s">
        <v>2395</v>
      </c>
      <c r="N1708" s="198"/>
      <c r="O1708" s="198"/>
      <c r="P1708" s="198"/>
      <c r="Q1708" s="169"/>
      <c r="R1708" s="169"/>
      <c r="S1708" s="169"/>
      <c r="T1708" s="169"/>
      <c r="U1708" s="170"/>
    </row>
    <row r="1709" spans="1:21" ht="20.100000000000001" customHeight="1">
      <c r="A1709" s="201" t="s">
        <v>5621</v>
      </c>
      <c r="B1709" s="183">
        <v>852669055811</v>
      </c>
      <c r="C1709" s="179" t="s">
        <v>3579</v>
      </c>
      <c r="D1709" s="215" t="s">
        <v>5573</v>
      </c>
      <c r="E1709" s="198"/>
      <c r="F1709" s="319">
        <v>41.99</v>
      </c>
      <c r="G1709" s="198" t="s">
        <v>8444</v>
      </c>
      <c r="H1709" s="201">
        <v>0</v>
      </c>
      <c r="I1709" s="200">
        <v>41666</v>
      </c>
      <c r="J1709" s="319">
        <f t="shared" si="27"/>
        <v>30.691499999999998</v>
      </c>
      <c r="K1709" s="198"/>
      <c r="L1709" s="198"/>
      <c r="M1709" s="198" t="s">
        <v>2395</v>
      </c>
      <c r="N1709" s="198"/>
      <c r="O1709" s="198"/>
      <c r="P1709" s="198"/>
      <c r="Q1709" s="169"/>
      <c r="R1709" s="169"/>
      <c r="S1709" s="169"/>
      <c r="T1709" s="169"/>
      <c r="U1709" s="170"/>
    </row>
    <row r="1710" spans="1:21" ht="20.100000000000001" customHeight="1">
      <c r="A1710" s="201">
        <v>20135</v>
      </c>
      <c r="B1710" s="183"/>
      <c r="C1710" s="179" t="s">
        <v>3580</v>
      </c>
      <c r="D1710" s="215" t="s">
        <v>5573</v>
      </c>
      <c r="E1710" s="198"/>
      <c r="F1710" s="319" t="s">
        <v>17578</v>
      </c>
      <c r="G1710" s="198" t="s">
        <v>8444</v>
      </c>
      <c r="H1710" s="201">
        <v>0</v>
      </c>
      <c r="I1710" s="200">
        <v>41666</v>
      </c>
      <c r="J1710" s="319" t="e">
        <f t="shared" si="27"/>
        <v>#VALUE!</v>
      </c>
      <c r="K1710" s="198"/>
      <c r="L1710" s="198"/>
      <c r="M1710" s="198" t="s">
        <v>2395</v>
      </c>
      <c r="N1710" s="198"/>
      <c r="O1710" s="198"/>
      <c r="P1710" s="198"/>
      <c r="Q1710" s="169"/>
      <c r="R1710" s="169"/>
      <c r="S1710" s="169"/>
      <c r="T1710" s="169"/>
      <c r="U1710" s="170"/>
    </row>
    <row r="1711" spans="1:21" ht="20.100000000000001" customHeight="1">
      <c r="A1711" s="201" t="s">
        <v>5622</v>
      </c>
      <c r="B1711" s="183">
        <v>852669055828</v>
      </c>
      <c r="C1711" s="179" t="s">
        <v>3581</v>
      </c>
      <c r="D1711" s="215" t="s">
        <v>5573</v>
      </c>
      <c r="E1711" s="321">
        <v>4</v>
      </c>
      <c r="F1711" s="319">
        <v>16.990000000000002</v>
      </c>
      <c r="G1711" s="198" t="s">
        <v>8444</v>
      </c>
      <c r="H1711" s="201">
        <v>0</v>
      </c>
      <c r="I1711" s="200">
        <v>41666</v>
      </c>
      <c r="J1711" s="319">
        <f t="shared" si="27"/>
        <v>5.4415000000000013</v>
      </c>
      <c r="K1711" s="198"/>
      <c r="L1711" s="198"/>
      <c r="M1711" s="198" t="s">
        <v>2395</v>
      </c>
      <c r="N1711" s="198"/>
      <c r="O1711" s="198"/>
      <c r="P1711" s="198"/>
      <c r="Q1711" s="169"/>
      <c r="R1711" s="169"/>
      <c r="S1711" s="169"/>
      <c r="T1711" s="169"/>
      <c r="U1711" s="170"/>
    </row>
    <row r="1712" spans="1:21" ht="20.100000000000001" customHeight="1">
      <c r="A1712" s="201" t="s">
        <v>5623</v>
      </c>
      <c r="B1712" s="183">
        <v>852669055835</v>
      </c>
      <c r="C1712" s="179" t="s">
        <v>3582</v>
      </c>
      <c r="D1712" s="215" t="s">
        <v>5573</v>
      </c>
      <c r="E1712" s="198"/>
      <c r="F1712" s="319">
        <v>16.990000000000002</v>
      </c>
      <c r="G1712" s="198" t="s">
        <v>8444</v>
      </c>
      <c r="H1712" s="201">
        <v>0</v>
      </c>
      <c r="I1712" s="200">
        <v>41666</v>
      </c>
      <c r="J1712" s="319">
        <f t="shared" si="27"/>
        <v>9.4415000000000013</v>
      </c>
      <c r="K1712" s="198"/>
      <c r="L1712" s="198"/>
      <c r="M1712" s="198" t="s">
        <v>2395</v>
      </c>
      <c r="N1712" s="198"/>
      <c r="O1712" s="198"/>
      <c r="P1712" s="198"/>
      <c r="Q1712" s="169"/>
      <c r="R1712" s="169"/>
      <c r="S1712" s="169"/>
      <c r="T1712" s="169"/>
      <c r="U1712" s="170"/>
    </row>
    <row r="1713" spans="1:21" ht="20.100000000000001" customHeight="1">
      <c r="A1713" s="201">
        <v>20136</v>
      </c>
      <c r="B1713" s="183"/>
      <c r="C1713" s="179" t="s">
        <v>3583</v>
      </c>
      <c r="D1713" s="215" t="s">
        <v>5573</v>
      </c>
      <c r="E1713" s="198"/>
      <c r="F1713" s="319" t="s">
        <v>17578</v>
      </c>
      <c r="G1713" s="198" t="s">
        <v>8444</v>
      </c>
      <c r="H1713" s="201">
        <v>0</v>
      </c>
      <c r="I1713" s="200">
        <v>41666</v>
      </c>
      <c r="J1713" s="319" t="e">
        <f t="shared" si="27"/>
        <v>#VALUE!</v>
      </c>
      <c r="K1713" s="198"/>
      <c r="L1713" s="198"/>
      <c r="M1713" s="198" t="s">
        <v>2395</v>
      </c>
      <c r="N1713" s="198"/>
      <c r="O1713" s="198"/>
      <c r="P1713" s="198"/>
      <c r="Q1713" s="169"/>
      <c r="R1713" s="169"/>
      <c r="S1713" s="169"/>
      <c r="T1713" s="169"/>
      <c r="U1713" s="170"/>
    </row>
    <row r="1714" spans="1:21" ht="20.100000000000001" customHeight="1">
      <c r="A1714" s="201" t="s">
        <v>5624</v>
      </c>
      <c r="B1714" s="183">
        <v>852669055842</v>
      </c>
      <c r="C1714" s="179" t="s">
        <v>3584</v>
      </c>
      <c r="D1714" s="215" t="s">
        <v>5573</v>
      </c>
      <c r="E1714" s="198"/>
      <c r="F1714" s="319">
        <v>16.990000000000002</v>
      </c>
      <c r="G1714" s="198" t="s">
        <v>8444</v>
      </c>
      <c r="H1714" s="201">
        <v>0</v>
      </c>
      <c r="I1714" s="200">
        <v>41666</v>
      </c>
      <c r="J1714" s="319">
        <f t="shared" si="27"/>
        <v>9.4415000000000013</v>
      </c>
      <c r="K1714" s="198"/>
      <c r="L1714" s="198"/>
      <c r="M1714" s="198" t="s">
        <v>2395</v>
      </c>
      <c r="N1714" s="198"/>
      <c r="O1714" s="198"/>
      <c r="P1714" s="198"/>
      <c r="Q1714" s="169"/>
      <c r="R1714" s="169"/>
      <c r="S1714" s="169"/>
      <c r="T1714" s="169"/>
      <c r="U1714" s="170"/>
    </row>
    <row r="1715" spans="1:21" ht="20.100000000000001" customHeight="1">
      <c r="A1715" s="201" t="s">
        <v>5625</v>
      </c>
      <c r="B1715" s="183">
        <v>852669055859</v>
      </c>
      <c r="C1715" s="179" t="s">
        <v>3585</v>
      </c>
      <c r="D1715" s="215" t="s">
        <v>5573</v>
      </c>
      <c r="E1715" s="198"/>
      <c r="F1715" s="319">
        <v>16.990000000000002</v>
      </c>
      <c r="G1715" s="198" t="s">
        <v>8444</v>
      </c>
      <c r="H1715" s="201">
        <v>0</v>
      </c>
      <c r="I1715" s="200">
        <v>41666</v>
      </c>
      <c r="J1715" s="319">
        <f t="shared" si="27"/>
        <v>9.4415000000000013</v>
      </c>
      <c r="K1715" s="198"/>
      <c r="L1715" s="198"/>
      <c r="M1715" s="198" t="s">
        <v>2395</v>
      </c>
      <c r="N1715" s="198"/>
      <c r="O1715" s="198"/>
      <c r="P1715" s="198"/>
      <c r="Q1715" s="169"/>
      <c r="R1715" s="169"/>
      <c r="S1715" s="169"/>
      <c r="T1715" s="169"/>
      <c r="U1715" s="170"/>
    </row>
    <row r="1716" spans="1:21" ht="20.100000000000001" customHeight="1">
      <c r="A1716" s="201">
        <v>20137</v>
      </c>
      <c r="B1716" s="183"/>
      <c r="C1716" s="179" t="s">
        <v>3586</v>
      </c>
      <c r="D1716" s="215" t="s">
        <v>5573</v>
      </c>
      <c r="E1716" s="198"/>
      <c r="F1716" s="319" t="s">
        <v>17578</v>
      </c>
      <c r="G1716" s="198" t="s">
        <v>8444</v>
      </c>
      <c r="H1716" s="201">
        <v>0</v>
      </c>
      <c r="I1716" s="200">
        <v>41666</v>
      </c>
      <c r="J1716" s="319" t="e">
        <f t="shared" si="27"/>
        <v>#VALUE!</v>
      </c>
      <c r="K1716" s="198"/>
      <c r="L1716" s="198"/>
      <c r="M1716" s="198" t="s">
        <v>2395</v>
      </c>
      <c r="N1716" s="198"/>
      <c r="O1716" s="198"/>
      <c r="P1716" s="198"/>
      <c r="Q1716" s="169"/>
      <c r="R1716" s="169"/>
      <c r="S1716" s="169"/>
      <c r="T1716" s="169"/>
      <c r="U1716" s="170"/>
    </row>
    <row r="1717" spans="1:21" ht="20.100000000000001" customHeight="1">
      <c r="A1717" s="201" t="s">
        <v>5626</v>
      </c>
      <c r="B1717" s="183">
        <v>852669055866</v>
      </c>
      <c r="C1717" s="179" t="s">
        <v>3587</v>
      </c>
      <c r="D1717" s="215" t="s">
        <v>5573</v>
      </c>
      <c r="E1717" s="198"/>
      <c r="F1717" s="319">
        <v>25.99</v>
      </c>
      <c r="G1717" s="198" t="s">
        <v>8444</v>
      </c>
      <c r="H1717" s="201">
        <v>0</v>
      </c>
      <c r="I1717" s="200">
        <v>41666</v>
      </c>
      <c r="J1717" s="319">
        <f t="shared" si="27"/>
        <v>17.091499999999996</v>
      </c>
      <c r="K1717" s="198"/>
      <c r="L1717" s="198"/>
      <c r="M1717" s="198" t="s">
        <v>2395</v>
      </c>
      <c r="N1717" s="198"/>
      <c r="O1717" s="198"/>
      <c r="P1717" s="198"/>
      <c r="Q1717" s="169"/>
      <c r="R1717" s="169"/>
      <c r="S1717" s="169"/>
      <c r="T1717" s="169"/>
      <c r="U1717" s="170"/>
    </row>
    <row r="1718" spans="1:21" ht="20.100000000000001" customHeight="1">
      <c r="A1718" s="201">
        <v>20138</v>
      </c>
      <c r="B1718" s="183"/>
      <c r="C1718" s="179" t="s">
        <v>3588</v>
      </c>
      <c r="D1718" s="215" t="s">
        <v>5573</v>
      </c>
      <c r="E1718" s="198"/>
      <c r="F1718" s="319" t="s">
        <v>17578</v>
      </c>
      <c r="G1718" s="198" t="s">
        <v>8444</v>
      </c>
      <c r="H1718" s="201">
        <v>0</v>
      </c>
      <c r="I1718" s="200">
        <v>41666</v>
      </c>
      <c r="J1718" s="319" t="e">
        <f t="shared" si="27"/>
        <v>#VALUE!</v>
      </c>
      <c r="K1718" s="198"/>
      <c r="L1718" s="198"/>
      <c r="M1718" s="198" t="s">
        <v>2395</v>
      </c>
      <c r="N1718" s="198"/>
      <c r="O1718" s="198"/>
      <c r="P1718" s="198"/>
      <c r="Q1718" s="169"/>
      <c r="R1718" s="169"/>
      <c r="S1718" s="169"/>
      <c r="T1718" s="169"/>
      <c r="U1718" s="170"/>
    </row>
    <row r="1719" spans="1:21" ht="20.100000000000001" customHeight="1">
      <c r="A1719" s="202" t="s">
        <v>5627</v>
      </c>
      <c r="B1719" s="183">
        <v>852669055873</v>
      </c>
      <c r="C1719" s="179" t="s">
        <v>3589</v>
      </c>
      <c r="D1719" s="215" t="s">
        <v>5573</v>
      </c>
      <c r="E1719" s="324">
        <v>3</v>
      </c>
      <c r="F1719" s="319">
        <v>17.95</v>
      </c>
      <c r="G1719" s="198" t="s">
        <v>8444</v>
      </c>
      <c r="H1719" s="366">
        <v>72</v>
      </c>
      <c r="I1719" s="200">
        <v>41666</v>
      </c>
      <c r="J1719" s="319">
        <f t="shared" si="27"/>
        <v>7.2574999999999985</v>
      </c>
      <c r="K1719" s="198"/>
      <c r="L1719" s="198"/>
      <c r="M1719" s="198" t="s">
        <v>2395</v>
      </c>
      <c r="N1719" s="198"/>
      <c r="O1719" s="198"/>
      <c r="P1719" s="198"/>
      <c r="Q1719" s="169"/>
      <c r="R1719" s="169"/>
      <c r="S1719" s="169"/>
      <c r="T1719" s="169"/>
      <c r="U1719" s="170"/>
    </row>
    <row r="1720" spans="1:21" ht="20.100000000000001" customHeight="1">
      <c r="A1720" s="201">
        <v>20139</v>
      </c>
      <c r="B1720" s="183"/>
      <c r="C1720" s="179" t="s">
        <v>3590</v>
      </c>
      <c r="D1720" s="215" t="s">
        <v>5573</v>
      </c>
      <c r="E1720" s="198"/>
      <c r="F1720" s="319" t="s">
        <v>17578</v>
      </c>
      <c r="G1720" s="198" t="s">
        <v>8444</v>
      </c>
      <c r="H1720" s="201">
        <v>0</v>
      </c>
      <c r="I1720" s="200">
        <v>41666</v>
      </c>
      <c r="J1720" s="319" t="e">
        <f t="shared" si="27"/>
        <v>#VALUE!</v>
      </c>
      <c r="K1720" s="198"/>
      <c r="L1720" s="198"/>
      <c r="M1720" s="198" t="s">
        <v>2395</v>
      </c>
      <c r="N1720" s="198"/>
      <c r="O1720" s="198"/>
      <c r="P1720" s="198"/>
      <c r="Q1720" s="169"/>
      <c r="R1720" s="169"/>
      <c r="S1720" s="169"/>
      <c r="T1720" s="169"/>
      <c r="U1720" s="170"/>
    </row>
    <row r="1721" spans="1:21" ht="20.100000000000001" customHeight="1">
      <c r="A1721" s="202" t="s">
        <v>5628</v>
      </c>
      <c r="B1721" s="183">
        <v>852669055880</v>
      </c>
      <c r="C1721" s="179" t="s">
        <v>3591</v>
      </c>
      <c r="D1721" s="215" t="s">
        <v>5573</v>
      </c>
      <c r="E1721" s="324">
        <v>2</v>
      </c>
      <c r="F1721" s="319">
        <v>17.95</v>
      </c>
      <c r="G1721" s="198" t="s">
        <v>8444</v>
      </c>
      <c r="H1721" s="366">
        <v>110</v>
      </c>
      <c r="I1721" s="200">
        <v>41666</v>
      </c>
      <c r="J1721" s="319">
        <f t="shared" si="27"/>
        <v>8.2574999999999985</v>
      </c>
      <c r="K1721" s="198"/>
      <c r="L1721" s="198"/>
      <c r="M1721" s="198" t="s">
        <v>2395</v>
      </c>
      <c r="N1721" s="198"/>
      <c r="O1721" s="198"/>
      <c r="P1721" s="198"/>
      <c r="Q1721" s="169"/>
      <c r="R1721" s="169"/>
      <c r="S1721" s="169"/>
      <c r="T1721" s="169"/>
      <c r="U1721" s="170"/>
    </row>
    <row r="1722" spans="1:21" ht="20.100000000000001" customHeight="1">
      <c r="A1722" s="201">
        <v>20140</v>
      </c>
      <c r="B1722" s="183"/>
      <c r="C1722" s="179" t="s">
        <v>3592</v>
      </c>
      <c r="D1722" s="215" t="s">
        <v>5573</v>
      </c>
      <c r="E1722" s="198"/>
      <c r="F1722" s="319" t="s">
        <v>17578</v>
      </c>
      <c r="G1722" s="198" t="s">
        <v>8444</v>
      </c>
      <c r="H1722" s="201">
        <v>0</v>
      </c>
      <c r="I1722" s="200">
        <v>41666</v>
      </c>
      <c r="J1722" s="319" t="e">
        <f t="shared" si="27"/>
        <v>#VALUE!</v>
      </c>
      <c r="K1722" s="198"/>
      <c r="L1722" s="198"/>
      <c r="M1722" s="198" t="s">
        <v>2395</v>
      </c>
      <c r="N1722" s="198"/>
      <c r="O1722" s="198"/>
      <c r="P1722" s="198"/>
      <c r="Q1722" s="169"/>
      <c r="R1722" s="169"/>
      <c r="S1722" s="169"/>
      <c r="T1722" s="169"/>
      <c r="U1722" s="170"/>
    </row>
    <row r="1723" spans="1:21" ht="20.100000000000001" customHeight="1">
      <c r="A1723" s="201" t="s">
        <v>5629</v>
      </c>
      <c r="B1723" s="183">
        <v>852669055897</v>
      </c>
      <c r="C1723" s="179" t="s">
        <v>3593</v>
      </c>
      <c r="D1723" s="215" t="s">
        <v>5573</v>
      </c>
      <c r="E1723" s="321">
        <v>4</v>
      </c>
      <c r="F1723" s="319">
        <v>38.470588235294116</v>
      </c>
      <c r="G1723" s="198" t="s">
        <v>8444</v>
      </c>
      <c r="H1723" s="201">
        <v>0</v>
      </c>
      <c r="I1723" s="200">
        <v>41666</v>
      </c>
      <c r="J1723" s="319">
        <f t="shared" si="27"/>
        <v>23.699999999999996</v>
      </c>
      <c r="K1723" s="198">
        <v>28.189999999999998</v>
      </c>
      <c r="L1723" s="198"/>
      <c r="M1723" s="198" t="s">
        <v>2395</v>
      </c>
      <c r="N1723" s="198"/>
      <c r="O1723" s="198"/>
      <c r="P1723" s="198"/>
      <c r="Q1723" s="169"/>
      <c r="R1723" s="169"/>
      <c r="S1723" s="169"/>
      <c r="T1723" s="169"/>
      <c r="U1723" s="170"/>
    </row>
    <row r="1724" spans="1:21" ht="20.100000000000001" customHeight="1">
      <c r="A1724" s="201">
        <v>20141</v>
      </c>
      <c r="B1724" s="183"/>
      <c r="C1724" s="179" t="s">
        <v>3594</v>
      </c>
      <c r="D1724" s="215" t="s">
        <v>5573</v>
      </c>
      <c r="E1724" s="198"/>
      <c r="F1724" s="319" t="s">
        <v>17578</v>
      </c>
      <c r="G1724" s="198" t="s">
        <v>8444</v>
      </c>
      <c r="H1724" s="201">
        <v>0</v>
      </c>
      <c r="I1724" s="200">
        <v>41666</v>
      </c>
      <c r="J1724" s="319" t="e">
        <f t="shared" si="27"/>
        <v>#VALUE!</v>
      </c>
      <c r="K1724" s="198"/>
      <c r="L1724" s="198"/>
      <c r="M1724" s="198" t="s">
        <v>2395</v>
      </c>
      <c r="N1724" s="198"/>
      <c r="O1724" s="198"/>
      <c r="P1724" s="198"/>
      <c r="Q1724" s="169"/>
      <c r="R1724" s="169"/>
      <c r="S1724" s="169"/>
      <c r="T1724" s="169"/>
      <c r="U1724" s="170"/>
    </row>
    <row r="1725" spans="1:21" ht="20.100000000000001" customHeight="1">
      <c r="A1725" s="201" t="s">
        <v>5630</v>
      </c>
      <c r="B1725" s="183">
        <v>852669055903</v>
      </c>
      <c r="C1725" s="179" t="s">
        <v>3595</v>
      </c>
      <c r="D1725" s="215" t="s">
        <v>5573</v>
      </c>
      <c r="E1725" s="198"/>
      <c r="F1725" s="319">
        <v>91.99</v>
      </c>
      <c r="G1725" s="198" t="s">
        <v>8444</v>
      </c>
      <c r="H1725" s="201">
        <v>0</v>
      </c>
      <c r="I1725" s="200">
        <v>41666</v>
      </c>
      <c r="J1725" s="319">
        <f t="shared" si="27"/>
        <v>73.191499999999991</v>
      </c>
      <c r="K1725" s="198"/>
      <c r="L1725" s="198"/>
      <c r="M1725" s="198" t="s">
        <v>2395</v>
      </c>
      <c r="N1725" s="198"/>
      <c r="O1725" s="198"/>
      <c r="P1725" s="198"/>
      <c r="Q1725" s="169"/>
      <c r="R1725" s="169"/>
      <c r="S1725" s="169"/>
      <c r="T1725" s="169"/>
      <c r="U1725" s="170"/>
    </row>
    <row r="1726" spans="1:21" ht="20.100000000000001" customHeight="1">
      <c r="A1726" s="201">
        <v>20142</v>
      </c>
      <c r="B1726" s="183"/>
      <c r="C1726" s="179" t="s">
        <v>3596</v>
      </c>
      <c r="D1726" s="215" t="s">
        <v>5573</v>
      </c>
      <c r="E1726" s="198"/>
      <c r="F1726" s="319" t="s">
        <v>17578</v>
      </c>
      <c r="G1726" s="198" t="s">
        <v>8444</v>
      </c>
      <c r="H1726" s="201">
        <v>0</v>
      </c>
      <c r="I1726" s="200">
        <v>41666</v>
      </c>
      <c r="J1726" s="319" t="e">
        <f t="shared" si="27"/>
        <v>#VALUE!</v>
      </c>
      <c r="K1726" s="198"/>
      <c r="L1726" s="198"/>
      <c r="M1726" s="198" t="s">
        <v>2395</v>
      </c>
      <c r="N1726" s="198"/>
      <c r="O1726" s="198"/>
      <c r="P1726" s="198"/>
      <c r="Q1726" s="169"/>
      <c r="R1726" s="169"/>
      <c r="S1726" s="169"/>
      <c r="T1726" s="169"/>
      <c r="U1726" s="170"/>
    </row>
    <row r="1727" spans="1:21" ht="20.100000000000001" customHeight="1">
      <c r="A1727" s="201" t="s">
        <v>5631</v>
      </c>
      <c r="B1727" s="183">
        <v>852669055910</v>
      </c>
      <c r="C1727" s="179" t="s">
        <v>3597</v>
      </c>
      <c r="D1727" s="215" t="s">
        <v>5573</v>
      </c>
      <c r="E1727" s="321">
        <v>12</v>
      </c>
      <c r="F1727" s="319">
        <v>30.235294117647058</v>
      </c>
      <c r="G1727" s="198" t="s">
        <v>8444</v>
      </c>
      <c r="H1727" s="201">
        <v>0</v>
      </c>
      <c r="I1727" s="200">
        <v>41666</v>
      </c>
      <c r="J1727" s="319">
        <f t="shared" si="27"/>
        <v>8.6999999999999993</v>
      </c>
      <c r="K1727" s="198">
        <v>15.95</v>
      </c>
      <c r="L1727" s="198"/>
      <c r="M1727" s="198" t="s">
        <v>2395</v>
      </c>
      <c r="N1727" s="198"/>
      <c r="O1727" s="198"/>
      <c r="P1727" s="198"/>
      <c r="Q1727" s="169"/>
      <c r="R1727" s="169"/>
      <c r="S1727" s="169"/>
      <c r="T1727" s="169"/>
      <c r="U1727" s="170"/>
    </row>
    <row r="1728" spans="1:21" ht="20.100000000000001" customHeight="1">
      <c r="A1728" s="202" t="s">
        <v>5632</v>
      </c>
      <c r="B1728" s="183">
        <v>852669055927</v>
      </c>
      <c r="C1728" s="179" t="s">
        <v>3598</v>
      </c>
      <c r="D1728" s="215" t="s">
        <v>5573</v>
      </c>
      <c r="E1728" s="324">
        <v>3</v>
      </c>
      <c r="F1728" s="319">
        <v>20.823529411764707</v>
      </c>
      <c r="G1728" s="198" t="s">
        <v>8444</v>
      </c>
      <c r="H1728" s="199">
        <v>85</v>
      </c>
      <c r="I1728" s="200">
        <v>41666</v>
      </c>
      <c r="J1728" s="319">
        <f t="shared" si="27"/>
        <v>9.6999999999999993</v>
      </c>
      <c r="K1728" s="198">
        <v>15.95</v>
      </c>
      <c r="L1728" s="198"/>
      <c r="M1728" s="198" t="s">
        <v>2395</v>
      </c>
      <c r="N1728" s="198"/>
      <c r="O1728" s="198"/>
      <c r="P1728" s="198"/>
      <c r="Q1728" s="169"/>
      <c r="R1728" s="169"/>
      <c r="S1728" s="169"/>
      <c r="T1728" s="169"/>
      <c r="U1728" s="170"/>
    </row>
    <row r="1729" spans="1:21" ht="20.100000000000001" customHeight="1">
      <c r="A1729" s="201">
        <v>20143</v>
      </c>
      <c r="B1729" s="183"/>
      <c r="C1729" s="179" t="s">
        <v>3599</v>
      </c>
      <c r="D1729" s="215" t="s">
        <v>5573</v>
      </c>
      <c r="E1729" s="198"/>
      <c r="F1729" s="319" t="s">
        <v>17578</v>
      </c>
      <c r="G1729" s="198" t="s">
        <v>8444</v>
      </c>
      <c r="H1729" s="201">
        <v>0</v>
      </c>
      <c r="I1729" s="200">
        <v>41666</v>
      </c>
      <c r="J1729" s="319" t="e">
        <f t="shared" si="27"/>
        <v>#VALUE!</v>
      </c>
      <c r="K1729" s="198"/>
      <c r="L1729" s="198"/>
      <c r="M1729" s="198" t="s">
        <v>2395</v>
      </c>
      <c r="N1729" s="198"/>
      <c r="O1729" s="198"/>
      <c r="P1729" s="198"/>
      <c r="Q1729" s="169"/>
      <c r="R1729" s="169"/>
      <c r="S1729" s="169"/>
      <c r="T1729" s="169"/>
      <c r="U1729" s="170"/>
    </row>
    <row r="1730" spans="1:21" ht="20.100000000000001" customHeight="1">
      <c r="A1730" s="202" t="s">
        <v>5633</v>
      </c>
      <c r="B1730" s="183">
        <v>852669055934</v>
      </c>
      <c r="C1730" s="179" t="s">
        <v>3600</v>
      </c>
      <c r="D1730" s="215" t="s">
        <v>5573</v>
      </c>
      <c r="E1730" s="324">
        <v>4</v>
      </c>
      <c r="F1730" s="319">
        <v>17.95</v>
      </c>
      <c r="G1730" s="198" t="s">
        <v>8444</v>
      </c>
      <c r="H1730" s="366">
        <v>261</v>
      </c>
      <c r="I1730" s="200">
        <v>41666</v>
      </c>
      <c r="J1730" s="319">
        <f t="shared" si="27"/>
        <v>6.2574999999999985</v>
      </c>
      <c r="K1730" s="198"/>
      <c r="L1730" s="198"/>
      <c r="M1730" s="198" t="s">
        <v>2395</v>
      </c>
      <c r="N1730" s="198"/>
      <c r="O1730" s="198"/>
      <c r="P1730" s="198"/>
      <c r="Q1730" s="169"/>
      <c r="R1730" s="169"/>
      <c r="S1730" s="169"/>
      <c r="T1730" s="169"/>
      <c r="U1730" s="170"/>
    </row>
    <row r="1731" spans="1:21" ht="20.100000000000001" customHeight="1">
      <c r="A1731" s="201" t="s">
        <v>5634</v>
      </c>
      <c r="B1731" s="183">
        <v>852669055941</v>
      </c>
      <c r="C1731" s="179" t="s">
        <v>3601</v>
      </c>
      <c r="D1731" s="215" t="s">
        <v>5573</v>
      </c>
      <c r="E1731" s="324">
        <v>4</v>
      </c>
      <c r="F1731" s="319">
        <v>17.95</v>
      </c>
      <c r="G1731" s="198" t="s">
        <v>8444</v>
      </c>
      <c r="H1731" s="199">
        <v>82</v>
      </c>
      <c r="I1731" s="200">
        <v>41666</v>
      </c>
      <c r="J1731" s="319">
        <f t="shared" si="27"/>
        <v>6.2574999999999985</v>
      </c>
      <c r="K1731" s="198"/>
      <c r="L1731" s="198"/>
      <c r="M1731" s="198" t="s">
        <v>2395</v>
      </c>
      <c r="N1731" s="198"/>
      <c r="O1731" s="198"/>
      <c r="P1731" s="198"/>
      <c r="Q1731" s="169"/>
      <c r="R1731" s="169"/>
      <c r="S1731" s="169"/>
      <c r="T1731" s="169"/>
      <c r="U1731" s="170"/>
    </row>
    <row r="1732" spans="1:21" ht="20.100000000000001" customHeight="1">
      <c r="A1732" s="202" t="s">
        <v>5635</v>
      </c>
      <c r="B1732" s="183">
        <v>852669055958</v>
      </c>
      <c r="C1732" s="179" t="s">
        <v>3602</v>
      </c>
      <c r="D1732" s="215" t="s">
        <v>5573</v>
      </c>
      <c r="E1732" s="324">
        <v>4</v>
      </c>
      <c r="F1732" s="319">
        <v>17.95</v>
      </c>
      <c r="G1732" s="198" t="s">
        <v>8444</v>
      </c>
      <c r="H1732" s="199">
        <v>94</v>
      </c>
      <c r="I1732" s="200">
        <v>41666</v>
      </c>
      <c r="J1732" s="319">
        <f t="shared" si="27"/>
        <v>6.2574999999999985</v>
      </c>
      <c r="K1732" s="198"/>
      <c r="L1732" s="198"/>
      <c r="M1732" s="198" t="s">
        <v>2395</v>
      </c>
      <c r="N1732" s="198"/>
      <c r="O1732" s="198"/>
      <c r="P1732" s="198"/>
      <c r="Q1732" s="169"/>
      <c r="R1732" s="169"/>
      <c r="S1732" s="169"/>
      <c r="T1732" s="169"/>
      <c r="U1732" s="170"/>
    </row>
    <row r="1733" spans="1:21" ht="20.100000000000001" customHeight="1">
      <c r="A1733" s="202" t="s">
        <v>5636</v>
      </c>
      <c r="B1733" s="183">
        <v>852669055965</v>
      </c>
      <c r="C1733" s="179" t="s">
        <v>3603</v>
      </c>
      <c r="D1733" s="215" t="s">
        <v>5573</v>
      </c>
      <c r="E1733" s="324">
        <v>4</v>
      </c>
      <c r="F1733" s="319">
        <v>17.95</v>
      </c>
      <c r="G1733" s="198" t="s">
        <v>8444</v>
      </c>
      <c r="H1733" s="199">
        <v>74</v>
      </c>
      <c r="I1733" s="200">
        <v>41666</v>
      </c>
      <c r="J1733" s="319">
        <f t="shared" si="27"/>
        <v>6.2574999999999985</v>
      </c>
      <c r="K1733" s="198"/>
      <c r="L1733" s="198"/>
      <c r="M1733" s="198" t="s">
        <v>2395</v>
      </c>
      <c r="N1733" s="198"/>
      <c r="O1733" s="198"/>
      <c r="P1733" s="198"/>
      <c r="Q1733" s="169"/>
      <c r="R1733" s="169"/>
      <c r="S1733" s="169"/>
      <c r="T1733" s="169"/>
      <c r="U1733" s="170"/>
    </row>
    <row r="1734" spans="1:21" ht="20.100000000000001" customHeight="1">
      <c r="A1734" s="202" t="s">
        <v>5637</v>
      </c>
      <c r="B1734" s="183">
        <v>852669055972</v>
      </c>
      <c r="C1734" s="179" t="s">
        <v>3604</v>
      </c>
      <c r="D1734" s="215" t="s">
        <v>5573</v>
      </c>
      <c r="E1734" s="324">
        <v>4</v>
      </c>
      <c r="F1734" s="319">
        <v>17.95</v>
      </c>
      <c r="G1734" s="198" t="s">
        <v>8444</v>
      </c>
      <c r="H1734" s="199">
        <v>202</v>
      </c>
      <c r="I1734" s="200">
        <v>41666</v>
      </c>
      <c r="J1734" s="319">
        <f t="shared" si="27"/>
        <v>6.2574999999999985</v>
      </c>
      <c r="K1734" s="198"/>
      <c r="L1734" s="198"/>
      <c r="M1734" s="198" t="s">
        <v>2395</v>
      </c>
      <c r="N1734" s="198"/>
      <c r="O1734" s="198"/>
      <c r="P1734" s="198"/>
      <c r="Q1734" s="169"/>
      <c r="R1734" s="169"/>
      <c r="S1734" s="169"/>
      <c r="T1734" s="169"/>
      <c r="U1734" s="170"/>
    </row>
    <row r="1735" spans="1:21" ht="20.100000000000001" customHeight="1">
      <c r="A1735" s="201">
        <v>20144</v>
      </c>
      <c r="B1735" s="183"/>
      <c r="C1735" s="179" t="s">
        <v>3605</v>
      </c>
      <c r="D1735" s="215" t="s">
        <v>5573</v>
      </c>
      <c r="E1735" s="198"/>
      <c r="F1735" s="319" t="s">
        <v>17578</v>
      </c>
      <c r="G1735" s="198" t="s">
        <v>8444</v>
      </c>
      <c r="H1735" s="198">
        <v>0</v>
      </c>
      <c r="I1735" s="200">
        <v>41666</v>
      </c>
      <c r="J1735" s="319" t="e">
        <f t="shared" si="27"/>
        <v>#VALUE!</v>
      </c>
      <c r="K1735" s="198"/>
      <c r="L1735" s="198" t="s">
        <v>731</v>
      </c>
      <c r="M1735" s="198" t="s">
        <v>2395</v>
      </c>
      <c r="N1735" s="198"/>
      <c r="O1735" s="198"/>
      <c r="P1735" s="198"/>
      <c r="Q1735" s="169"/>
      <c r="R1735" s="169"/>
      <c r="S1735" s="169"/>
      <c r="T1735" s="169"/>
      <c r="U1735" s="170"/>
    </row>
    <row r="1736" spans="1:21" ht="20.100000000000001" customHeight="1">
      <c r="A1736" s="202" t="s">
        <v>5638</v>
      </c>
      <c r="B1736" s="183">
        <v>852669055989</v>
      </c>
      <c r="C1736" s="179" t="s">
        <v>3606</v>
      </c>
      <c r="D1736" s="215" t="s">
        <v>5573</v>
      </c>
      <c r="E1736" s="324">
        <v>4</v>
      </c>
      <c r="F1736" s="319">
        <v>17.95</v>
      </c>
      <c r="G1736" s="198" t="s">
        <v>8444</v>
      </c>
      <c r="H1736" s="366">
        <v>86</v>
      </c>
      <c r="I1736" s="200">
        <v>41666</v>
      </c>
      <c r="J1736" s="319">
        <f t="shared" si="27"/>
        <v>6.2574999999999985</v>
      </c>
      <c r="K1736" s="198" t="s">
        <v>731</v>
      </c>
      <c r="L1736" s="198" t="s">
        <v>2395</v>
      </c>
      <c r="M1736" s="198" t="s">
        <v>2395</v>
      </c>
      <c r="N1736" s="198"/>
      <c r="O1736" s="198"/>
      <c r="P1736" s="198"/>
      <c r="Q1736" s="169"/>
      <c r="R1736" s="169"/>
      <c r="S1736" s="169"/>
      <c r="T1736" s="169"/>
      <c r="U1736" s="170"/>
    </row>
    <row r="1737" spans="1:21" ht="20.100000000000001" customHeight="1">
      <c r="A1737" s="202" t="s">
        <v>5639</v>
      </c>
      <c r="B1737" s="183">
        <v>852669055996</v>
      </c>
      <c r="C1737" s="179" t="s">
        <v>3607</v>
      </c>
      <c r="D1737" s="215" t="s">
        <v>5573</v>
      </c>
      <c r="E1737" s="321">
        <v>4</v>
      </c>
      <c r="F1737" s="319">
        <v>17.95</v>
      </c>
      <c r="G1737" s="198" t="s">
        <v>8444</v>
      </c>
      <c r="H1737" s="198">
        <v>0</v>
      </c>
      <c r="I1737" s="200">
        <v>41666</v>
      </c>
      <c r="J1737" s="319">
        <f t="shared" si="27"/>
        <v>6.2574999999999985</v>
      </c>
      <c r="K1737" s="198"/>
      <c r="L1737" s="198" t="s">
        <v>731</v>
      </c>
      <c r="M1737" s="198" t="s">
        <v>2395</v>
      </c>
      <c r="N1737" s="198"/>
      <c r="O1737" s="198"/>
      <c r="P1737" s="198"/>
      <c r="Q1737" s="169"/>
      <c r="R1737" s="169"/>
      <c r="S1737" s="169"/>
      <c r="T1737" s="169"/>
      <c r="U1737" s="170"/>
    </row>
    <row r="1738" spans="1:21" ht="20.100000000000001" customHeight="1">
      <c r="A1738" s="201" t="s">
        <v>5640</v>
      </c>
      <c r="B1738" s="183">
        <v>852669056009</v>
      </c>
      <c r="C1738" s="179" t="s">
        <v>3608</v>
      </c>
      <c r="D1738" s="215" t="s">
        <v>5573</v>
      </c>
      <c r="E1738" s="321">
        <v>4</v>
      </c>
      <c r="F1738" s="319">
        <v>17.95</v>
      </c>
      <c r="G1738" s="198" t="s">
        <v>8444</v>
      </c>
      <c r="H1738" s="198">
        <v>0</v>
      </c>
      <c r="I1738" s="200">
        <v>41666</v>
      </c>
      <c r="J1738" s="319">
        <f t="shared" si="27"/>
        <v>6.2574999999999985</v>
      </c>
      <c r="K1738" s="198"/>
      <c r="L1738" s="198" t="s">
        <v>731</v>
      </c>
      <c r="M1738" s="198" t="s">
        <v>2395</v>
      </c>
      <c r="N1738" s="198"/>
      <c r="O1738" s="198"/>
      <c r="P1738" s="198"/>
      <c r="Q1738" s="169"/>
      <c r="R1738" s="169"/>
      <c r="S1738" s="169"/>
      <c r="T1738" s="169"/>
      <c r="U1738" s="170"/>
    </row>
    <row r="1739" spans="1:21" ht="20.100000000000001" customHeight="1">
      <c r="A1739" s="202" t="s">
        <v>5641</v>
      </c>
      <c r="B1739" s="183">
        <v>852669056016</v>
      </c>
      <c r="C1739" s="179" t="s">
        <v>3609</v>
      </c>
      <c r="D1739" s="215" t="s">
        <v>5573</v>
      </c>
      <c r="E1739" s="324">
        <v>4</v>
      </c>
      <c r="F1739" s="319">
        <v>17.95</v>
      </c>
      <c r="G1739" s="198" t="s">
        <v>8444</v>
      </c>
      <c r="H1739" s="366">
        <v>70</v>
      </c>
      <c r="I1739" s="200">
        <v>41666</v>
      </c>
      <c r="J1739" s="319">
        <f t="shared" si="27"/>
        <v>6.2574999999999985</v>
      </c>
      <c r="K1739" s="198"/>
      <c r="L1739" s="198"/>
      <c r="M1739" s="198" t="s">
        <v>2395</v>
      </c>
      <c r="N1739" s="198"/>
      <c r="O1739" s="198"/>
      <c r="P1739" s="198"/>
      <c r="Q1739" s="169"/>
      <c r="R1739" s="169"/>
      <c r="S1739" s="169"/>
      <c r="T1739" s="169"/>
      <c r="U1739" s="170"/>
    </row>
    <row r="1740" spans="1:21" ht="20.100000000000001" customHeight="1">
      <c r="A1740" s="201">
        <v>20145</v>
      </c>
      <c r="B1740" s="183"/>
      <c r="C1740" s="179" t="s">
        <v>3610</v>
      </c>
      <c r="D1740" s="215" t="s">
        <v>5573</v>
      </c>
      <c r="E1740" s="198"/>
      <c r="F1740" s="319" t="s">
        <v>17578</v>
      </c>
      <c r="G1740" s="198" t="s">
        <v>8444</v>
      </c>
      <c r="H1740" s="201">
        <v>0</v>
      </c>
      <c r="I1740" s="200">
        <v>41666</v>
      </c>
      <c r="J1740" s="319" t="e">
        <f t="shared" ref="J1740:J1803" si="28">F1740*0.85-5-E1740</f>
        <v>#VALUE!</v>
      </c>
      <c r="K1740" s="198"/>
      <c r="L1740" s="198"/>
      <c r="M1740" s="198" t="s">
        <v>2395</v>
      </c>
      <c r="N1740" s="198"/>
      <c r="O1740" s="198"/>
      <c r="P1740" s="198"/>
      <c r="Q1740" s="169"/>
      <c r="R1740" s="169"/>
      <c r="S1740" s="169"/>
      <c r="T1740" s="169"/>
      <c r="U1740" s="170"/>
    </row>
    <row r="1741" spans="1:21" ht="20.100000000000001" customHeight="1">
      <c r="A1741" s="202" t="s">
        <v>5642</v>
      </c>
      <c r="B1741" s="183">
        <v>852669056023</v>
      </c>
      <c r="C1741" s="179" t="s">
        <v>3611</v>
      </c>
      <c r="D1741" s="215" t="s">
        <v>5573</v>
      </c>
      <c r="E1741" s="324">
        <v>2.5</v>
      </c>
      <c r="F1741" s="319">
        <v>17.95</v>
      </c>
      <c r="G1741" s="198" t="s">
        <v>8444</v>
      </c>
      <c r="H1741" s="199">
        <v>15</v>
      </c>
      <c r="I1741" s="200">
        <v>41666</v>
      </c>
      <c r="J1741" s="319">
        <f t="shared" si="28"/>
        <v>7.7574999999999985</v>
      </c>
      <c r="K1741" s="198"/>
      <c r="L1741" s="198"/>
      <c r="M1741" s="198" t="s">
        <v>2395</v>
      </c>
      <c r="N1741" s="198"/>
      <c r="O1741" s="198"/>
      <c r="P1741" s="198"/>
      <c r="Q1741" s="169"/>
      <c r="R1741" s="169"/>
      <c r="S1741" s="169"/>
      <c r="T1741" s="169"/>
      <c r="U1741" s="170"/>
    </row>
    <row r="1742" spans="1:21" ht="20.100000000000001" customHeight="1">
      <c r="A1742" s="202" t="s">
        <v>5643</v>
      </c>
      <c r="B1742" s="183">
        <v>852669056030</v>
      </c>
      <c r="C1742" s="179" t="s">
        <v>3612</v>
      </c>
      <c r="D1742" s="215" t="s">
        <v>5573</v>
      </c>
      <c r="E1742" s="321">
        <v>2.5</v>
      </c>
      <c r="F1742" s="319">
        <v>17.95</v>
      </c>
      <c r="G1742" s="198" t="s">
        <v>8444</v>
      </c>
      <c r="H1742" s="201">
        <v>0</v>
      </c>
      <c r="I1742" s="200">
        <v>41666</v>
      </c>
      <c r="J1742" s="319">
        <f t="shared" si="28"/>
        <v>7.7574999999999985</v>
      </c>
      <c r="K1742" s="198"/>
      <c r="L1742" s="198"/>
      <c r="M1742" s="198" t="s">
        <v>2395</v>
      </c>
      <c r="N1742" s="198"/>
      <c r="O1742" s="198"/>
      <c r="P1742" s="198"/>
      <c r="Q1742" s="169"/>
      <c r="R1742" s="169"/>
      <c r="S1742" s="169"/>
      <c r="T1742" s="169"/>
      <c r="U1742" s="170"/>
    </row>
    <row r="1743" spans="1:21" ht="20.100000000000001" customHeight="1">
      <c r="A1743" s="201" t="s">
        <v>5644</v>
      </c>
      <c r="B1743" s="183">
        <v>852669056047</v>
      </c>
      <c r="C1743" s="179" t="s">
        <v>3613</v>
      </c>
      <c r="D1743" s="215" t="s">
        <v>5573</v>
      </c>
      <c r="E1743" s="321">
        <v>12</v>
      </c>
      <c r="F1743" s="319">
        <v>30.235294117647058</v>
      </c>
      <c r="G1743" s="198" t="s">
        <v>8444</v>
      </c>
      <c r="H1743" s="201">
        <v>0</v>
      </c>
      <c r="I1743" s="200">
        <v>41666</v>
      </c>
      <c r="J1743" s="319">
        <f t="shared" si="28"/>
        <v>8.6999999999999993</v>
      </c>
      <c r="K1743" s="198">
        <v>15.95</v>
      </c>
      <c r="L1743" s="198"/>
      <c r="M1743" s="198" t="s">
        <v>2395</v>
      </c>
      <c r="N1743" s="198"/>
      <c r="O1743" s="198"/>
      <c r="P1743" s="198"/>
      <c r="Q1743" s="169"/>
      <c r="R1743" s="169"/>
      <c r="S1743" s="169"/>
      <c r="T1743" s="169"/>
      <c r="U1743" s="170"/>
    </row>
    <row r="1744" spans="1:21" ht="20.100000000000001" customHeight="1">
      <c r="A1744" s="202" t="s">
        <v>5645</v>
      </c>
      <c r="B1744" s="183">
        <v>852669056054</v>
      </c>
      <c r="C1744" s="179" t="s">
        <v>3614</v>
      </c>
      <c r="D1744" s="215" t="s">
        <v>5573</v>
      </c>
      <c r="E1744" s="321">
        <v>2.5</v>
      </c>
      <c r="F1744" s="319">
        <v>17.95</v>
      </c>
      <c r="G1744" s="198" t="s">
        <v>8444</v>
      </c>
      <c r="H1744" s="201">
        <v>0</v>
      </c>
      <c r="I1744" s="200">
        <v>41666</v>
      </c>
      <c r="J1744" s="319">
        <f t="shared" si="28"/>
        <v>7.7574999999999985</v>
      </c>
      <c r="K1744" s="198"/>
      <c r="L1744" s="198"/>
      <c r="M1744" s="198" t="s">
        <v>2395</v>
      </c>
      <c r="N1744" s="198"/>
      <c r="O1744" s="198"/>
      <c r="P1744" s="198"/>
      <c r="Q1744" s="169"/>
      <c r="R1744" s="169"/>
      <c r="S1744" s="169"/>
      <c r="T1744" s="169"/>
      <c r="U1744" s="170"/>
    </row>
    <row r="1745" spans="1:21" ht="20.100000000000001" customHeight="1">
      <c r="A1745" s="201" t="s">
        <v>5646</v>
      </c>
      <c r="B1745" s="183">
        <v>852669056061</v>
      </c>
      <c r="C1745" s="179" t="s">
        <v>3615</v>
      </c>
      <c r="D1745" s="215" t="s">
        <v>5573</v>
      </c>
      <c r="E1745" s="324">
        <v>2.5</v>
      </c>
      <c r="F1745" s="319">
        <v>29.65</v>
      </c>
      <c r="G1745" s="198" t="s">
        <v>8444</v>
      </c>
      <c r="H1745" s="199">
        <v>41</v>
      </c>
      <c r="I1745" s="200">
        <v>41666</v>
      </c>
      <c r="J1745" s="319">
        <f t="shared" si="28"/>
        <v>17.702499999999997</v>
      </c>
      <c r="K1745" s="198"/>
      <c r="L1745" s="198"/>
      <c r="M1745" s="198" t="s">
        <v>2395</v>
      </c>
      <c r="N1745" s="198"/>
      <c r="O1745" s="198"/>
      <c r="P1745" s="198"/>
      <c r="Q1745" s="169"/>
      <c r="R1745" s="169"/>
      <c r="S1745" s="169"/>
      <c r="T1745" s="169"/>
      <c r="U1745" s="170"/>
    </row>
    <row r="1746" spans="1:21" ht="20.100000000000001" customHeight="1">
      <c r="A1746" s="201">
        <v>20146</v>
      </c>
      <c r="B1746" s="183"/>
      <c r="C1746" s="179" t="s">
        <v>3616</v>
      </c>
      <c r="D1746" s="215" t="s">
        <v>5573</v>
      </c>
      <c r="E1746" s="198"/>
      <c r="F1746" s="319" t="s">
        <v>17578</v>
      </c>
      <c r="G1746" s="198" t="s">
        <v>8444</v>
      </c>
      <c r="H1746" s="201">
        <v>0</v>
      </c>
      <c r="I1746" s="200">
        <v>41666</v>
      </c>
      <c r="J1746" s="319" t="e">
        <f t="shared" si="28"/>
        <v>#VALUE!</v>
      </c>
      <c r="K1746" s="198"/>
      <c r="L1746" s="198"/>
      <c r="M1746" s="198" t="s">
        <v>2395</v>
      </c>
      <c r="N1746" s="198"/>
      <c r="O1746" s="198"/>
      <c r="P1746" s="198"/>
      <c r="Q1746" s="169"/>
      <c r="R1746" s="169"/>
      <c r="S1746" s="169"/>
      <c r="T1746" s="169"/>
      <c r="U1746" s="170"/>
    </row>
    <row r="1747" spans="1:21" ht="20.100000000000001" customHeight="1">
      <c r="A1747" s="201" t="s">
        <v>5647</v>
      </c>
      <c r="B1747" s="183">
        <v>852669056078</v>
      </c>
      <c r="C1747" s="179" t="s">
        <v>3617</v>
      </c>
      <c r="D1747" s="215" t="s">
        <v>5573</v>
      </c>
      <c r="E1747" s="324">
        <v>2</v>
      </c>
      <c r="F1747" s="319">
        <v>17.95</v>
      </c>
      <c r="G1747" s="198" t="s">
        <v>8444</v>
      </c>
      <c r="H1747" s="199">
        <v>17</v>
      </c>
      <c r="I1747" s="200">
        <v>41666</v>
      </c>
      <c r="J1747" s="319">
        <f t="shared" si="28"/>
        <v>8.2574999999999985</v>
      </c>
      <c r="K1747" s="198"/>
      <c r="L1747" s="198"/>
      <c r="M1747" s="198" t="s">
        <v>2395</v>
      </c>
      <c r="N1747" s="198"/>
      <c r="O1747" s="198"/>
      <c r="P1747" s="198"/>
      <c r="Q1747" s="169"/>
      <c r="R1747" s="169"/>
      <c r="S1747" s="169"/>
      <c r="T1747" s="169"/>
      <c r="U1747" s="170"/>
    </row>
    <row r="1748" spans="1:21" ht="20.100000000000001" customHeight="1">
      <c r="A1748" s="201" t="s">
        <v>5648</v>
      </c>
      <c r="B1748" s="183">
        <v>852669056085</v>
      </c>
      <c r="C1748" s="179" t="s">
        <v>3618</v>
      </c>
      <c r="D1748" s="215" t="s">
        <v>5573</v>
      </c>
      <c r="E1748" s="321">
        <v>3</v>
      </c>
      <c r="F1748" s="319">
        <v>17.95</v>
      </c>
      <c r="G1748" s="198" t="s">
        <v>8444</v>
      </c>
      <c r="H1748" s="201">
        <v>0</v>
      </c>
      <c r="I1748" s="200">
        <v>41666</v>
      </c>
      <c r="J1748" s="319">
        <f t="shared" si="28"/>
        <v>7.2574999999999985</v>
      </c>
      <c r="K1748" s="198"/>
      <c r="L1748" s="198"/>
      <c r="M1748" s="198" t="s">
        <v>2395</v>
      </c>
      <c r="N1748" s="198"/>
      <c r="O1748" s="198"/>
      <c r="P1748" s="198"/>
      <c r="Q1748" s="169"/>
      <c r="R1748" s="169"/>
      <c r="S1748" s="169"/>
      <c r="T1748" s="169"/>
      <c r="U1748" s="170"/>
    </row>
    <row r="1749" spans="1:21" ht="20.100000000000001" customHeight="1">
      <c r="A1749" s="201">
        <v>20147</v>
      </c>
      <c r="B1749" s="183"/>
      <c r="C1749" s="179" t="s">
        <v>3619</v>
      </c>
      <c r="D1749" s="215" t="s">
        <v>5573</v>
      </c>
      <c r="E1749" s="198"/>
      <c r="F1749" s="319" t="s">
        <v>17578</v>
      </c>
      <c r="G1749" s="198" t="s">
        <v>8444</v>
      </c>
      <c r="H1749" s="201">
        <v>0</v>
      </c>
      <c r="I1749" s="200">
        <v>41666</v>
      </c>
      <c r="J1749" s="319" t="e">
        <f t="shared" si="28"/>
        <v>#VALUE!</v>
      </c>
      <c r="K1749" s="198"/>
      <c r="L1749" s="198"/>
      <c r="M1749" s="198" t="s">
        <v>2395</v>
      </c>
      <c r="N1749" s="198"/>
      <c r="O1749" s="198"/>
      <c r="P1749" s="198"/>
      <c r="Q1749" s="169"/>
      <c r="R1749" s="169"/>
      <c r="S1749" s="169"/>
      <c r="T1749" s="169"/>
      <c r="U1749" s="170"/>
    </row>
    <row r="1750" spans="1:21" ht="20.100000000000001" customHeight="1">
      <c r="A1750" s="201" t="s">
        <v>5649</v>
      </c>
      <c r="B1750" s="183">
        <v>852669056092</v>
      </c>
      <c r="C1750" s="179" t="s">
        <v>3620</v>
      </c>
      <c r="D1750" s="215" t="s">
        <v>5573</v>
      </c>
      <c r="E1750" s="198"/>
      <c r="F1750" s="319">
        <v>34.94</v>
      </c>
      <c r="G1750" s="198" t="s">
        <v>8444</v>
      </c>
      <c r="H1750" s="201">
        <v>0</v>
      </c>
      <c r="I1750" s="200">
        <v>41666</v>
      </c>
      <c r="J1750" s="319">
        <f t="shared" si="28"/>
        <v>24.698999999999998</v>
      </c>
      <c r="K1750" s="198"/>
      <c r="L1750" s="198"/>
      <c r="M1750" s="198" t="s">
        <v>2395</v>
      </c>
      <c r="N1750" s="198"/>
      <c r="O1750" s="198"/>
      <c r="P1750" s="198"/>
      <c r="Q1750" s="169"/>
      <c r="R1750" s="169"/>
      <c r="S1750" s="169"/>
      <c r="T1750" s="169"/>
      <c r="U1750" s="170"/>
    </row>
    <row r="1751" spans="1:21" ht="20.100000000000001" customHeight="1">
      <c r="A1751" s="201">
        <v>20148</v>
      </c>
      <c r="B1751" s="183"/>
      <c r="C1751" s="179" t="s">
        <v>3621</v>
      </c>
      <c r="D1751" s="215" t="s">
        <v>5573</v>
      </c>
      <c r="E1751" s="198"/>
      <c r="F1751" s="319" t="s">
        <v>17578</v>
      </c>
      <c r="G1751" s="198" t="s">
        <v>8444</v>
      </c>
      <c r="H1751" s="201">
        <v>0</v>
      </c>
      <c r="I1751" s="200">
        <v>41666</v>
      </c>
      <c r="J1751" s="319" t="e">
        <f t="shared" si="28"/>
        <v>#VALUE!</v>
      </c>
      <c r="K1751" s="198"/>
      <c r="L1751" s="198"/>
      <c r="M1751" s="198" t="s">
        <v>2395</v>
      </c>
      <c r="N1751" s="198"/>
      <c r="O1751" s="198"/>
      <c r="P1751" s="198"/>
      <c r="Q1751" s="169"/>
      <c r="R1751" s="169"/>
      <c r="S1751" s="169"/>
      <c r="T1751" s="169"/>
      <c r="U1751" s="170"/>
    </row>
    <row r="1752" spans="1:21" ht="20.100000000000001" customHeight="1">
      <c r="A1752" s="201" t="s">
        <v>5650</v>
      </c>
      <c r="B1752" s="183">
        <v>852669056108</v>
      </c>
      <c r="C1752" s="179" t="s">
        <v>3622</v>
      </c>
      <c r="D1752" s="215" t="s">
        <v>5573</v>
      </c>
      <c r="E1752" s="321">
        <v>5</v>
      </c>
      <c r="F1752" s="319">
        <v>17.95</v>
      </c>
      <c r="G1752" s="198" t="s">
        <v>8444</v>
      </c>
      <c r="H1752" s="201">
        <v>0</v>
      </c>
      <c r="I1752" s="200">
        <v>41666</v>
      </c>
      <c r="J1752" s="319">
        <f t="shared" si="28"/>
        <v>5.2574999999999985</v>
      </c>
      <c r="K1752" s="198"/>
      <c r="L1752" s="198"/>
      <c r="M1752" s="198" t="s">
        <v>2395</v>
      </c>
      <c r="N1752" s="198"/>
      <c r="O1752" s="198"/>
      <c r="P1752" s="198"/>
      <c r="Q1752" s="169"/>
      <c r="R1752" s="169"/>
      <c r="S1752" s="169"/>
      <c r="T1752" s="169"/>
      <c r="U1752" s="170"/>
    </row>
    <row r="1753" spans="1:21" ht="20.100000000000001" customHeight="1">
      <c r="A1753" s="201">
        <v>20149</v>
      </c>
      <c r="B1753" s="183"/>
      <c r="C1753" s="179" t="s">
        <v>1835</v>
      </c>
      <c r="D1753" s="215" t="s">
        <v>5573</v>
      </c>
      <c r="E1753" s="198"/>
      <c r="F1753" s="319" t="s">
        <v>17578</v>
      </c>
      <c r="G1753" s="198" t="s">
        <v>8444</v>
      </c>
      <c r="H1753" s="201">
        <v>0</v>
      </c>
      <c r="I1753" s="200">
        <v>41666</v>
      </c>
      <c r="J1753" s="319" t="e">
        <f t="shared" si="28"/>
        <v>#VALUE!</v>
      </c>
      <c r="K1753" s="198"/>
      <c r="L1753" s="198"/>
      <c r="M1753" s="198" t="s">
        <v>2395</v>
      </c>
      <c r="N1753" s="198"/>
      <c r="O1753" s="198"/>
      <c r="P1753" s="198"/>
      <c r="Q1753" s="169"/>
      <c r="R1753" s="169"/>
      <c r="S1753" s="169"/>
      <c r="T1753" s="169"/>
      <c r="U1753" s="170"/>
    </row>
    <row r="1754" spans="1:21" ht="20.100000000000001" customHeight="1">
      <c r="A1754" s="201" t="s">
        <v>5651</v>
      </c>
      <c r="B1754" s="183">
        <v>852669056115</v>
      </c>
      <c r="C1754" s="179" t="s">
        <v>3623</v>
      </c>
      <c r="D1754" s="215" t="s">
        <v>5573</v>
      </c>
      <c r="E1754" s="198"/>
      <c r="F1754" s="319">
        <v>21.71</v>
      </c>
      <c r="G1754" s="198" t="s">
        <v>8444</v>
      </c>
      <c r="H1754" s="201">
        <v>0</v>
      </c>
      <c r="I1754" s="200">
        <v>41666</v>
      </c>
      <c r="J1754" s="319">
        <f t="shared" si="28"/>
        <v>13.453500000000002</v>
      </c>
      <c r="K1754" s="198"/>
      <c r="L1754" s="198"/>
      <c r="M1754" s="198" t="s">
        <v>2395</v>
      </c>
      <c r="N1754" s="198"/>
      <c r="O1754" s="198"/>
      <c r="P1754" s="198"/>
      <c r="Q1754" s="169"/>
      <c r="R1754" s="169"/>
      <c r="S1754" s="169"/>
      <c r="T1754" s="169"/>
      <c r="U1754" s="170"/>
    </row>
    <row r="1755" spans="1:21" ht="20.100000000000001" customHeight="1">
      <c r="A1755" s="201" t="s">
        <v>5652</v>
      </c>
      <c r="B1755" s="183">
        <v>852669056122</v>
      </c>
      <c r="C1755" s="179" t="s">
        <v>3624</v>
      </c>
      <c r="D1755" s="215" t="s">
        <v>5573</v>
      </c>
      <c r="E1755" s="198"/>
      <c r="F1755" s="319">
        <v>21.71</v>
      </c>
      <c r="G1755" s="198" t="s">
        <v>8444</v>
      </c>
      <c r="H1755" s="201">
        <v>0</v>
      </c>
      <c r="I1755" s="200">
        <v>41666</v>
      </c>
      <c r="J1755" s="319">
        <f t="shared" si="28"/>
        <v>13.453500000000002</v>
      </c>
      <c r="K1755" s="198"/>
      <c r="L1755" s="198"/>
      <c r="M1755" s="198" t="s">
        <v>2395</v>
      </c>
      <c r="N1755" s="198"/>
      <c r="O1755" s="198"/>
      <c r="P1755" s="198"/>
      <c r="Q1755" s="169"/>
      <c r="R1755" s="169"/>
      <c r="S1755" s="169"/>
      <c r="T1755" s="169"/>
      <c r="U1755" s="170"/>
    </row>
    <row r="1756" spans="1:21" ht="20.100000000000001" customHeight="1">
      <c r="A1756" s="201" t="s">
        <v>5653</v>
      </c>
      <c r="B1756" s="183">
        <v>852669056139</v>
      </c>
      <c r="C1756" s="179" t="s">
        <v>3625</v>
      </c>
      <c r="D1756" s="215" t="s">
        <v>5573</v>
      </c>
      <c r="E1756" s="321">
        <v>5</v>
      </c>
      <c r="F1756" s="319">
        <v>16.117647058823529</v>
      </c>
      <c r="G1756" s="198" t="s">
        <v>8444</v>
      </c>
      <c r="H1756" s="201">
        <v>0</v>
      </c>
      <c r="I1756" s="200">
        <v>41666</v>
      </c>
      <c r="J1756" s="319">
        <f t="shared" si="28"/>
        <v>3.6999999999999993</v>
      </c>
      <c r="K1756" s="198">
        <v>11.790000000000001</v>
      </c>
      <c r="L1756" s="198"/>
      <c r="M1756" s="198" t="s">
        <v>2395</v>
      </c>
      <c r="N1756" s="198"/>
      <c r="O1756" s="198"/>
      <c r="P1756" s="198"/>
      <c r="Q1756" s="169"/>
      <c r="R1756" s="169"/>
      <c r="S1756" s="169"/>
      <c r="T1756" s="169"/>
      <c r="U1756" s="170"/>
    </row>
    <row r="1757" spans="1:21" ht="20.100000000000001" customHeight="1">
      <c r="A1757" s="201">
        <v>20150</v>
      </c>
      <c r="B1757" s="183"/>
      <c r="C1757" s="179" t="s">
        <v>3626</v>
      </c>
      <c r="D1757" s="215" t="s">
        <v>5573</v>
      </c>
      <c r="E1757" s="198"/>
      <c r="F1757" s="319" t="s">
        <v>17578</v>
      </c>
      <c r="G1757" s="198" t="s">
        <v>8444</v>
      </c>
      <c r="H1757" s="201">
        <v>0</v>
      </c>
      <c r="I1757" s="200">
        <v>41666</v>
      </c>
      <c r="J1757" s="319" t="e">
        <f t="shared" si="28"/>
        <v>#VALUE!</v>
      </c>
      <c r="K1757" s="198"/>
      <c r="L1757" s="198"/>
      <c r="M1757" s="198" t="s">
        <v>2395</v>
      </c>
      <c r="N1757" s="198"/>
      <c r="O1757" s="198"/>
      <c r="P1757" s="198"/>
      <c r="Q1757" s="169"/>
      <c r="R1757" s="169"/>
      <c r="S1757" s="169"/>
      <c r="T1757" s="169"/>
      <c r="U1757" s="170"/>
    </row>
    <row r="1758" spans="1:21" ht="20.100000000000001" customHeight="1">
      <c r="A1758" s="201" t="s">
        <v>5654</v>
      </c>
      <c r="B1758" s="183">
        <v>852669056146</v>
      </c>
      <c r="C1758" s="179" t="s">
        <v>3627</v>
      </c>
      <c r="D1758" s="215" t="s">
        <v>5573</v>
      </c>
      <c r="E1758" s="321">
        <v>12</v>
      </c>
      <c r="F1758" s="319">
        <v>37.294117647058826</v>
      </c>
      <c r="G1758" s="198" t="s">
        <v>8444</v>
      </c>
      <c r="H1758" s="201">
        <v>0</v>
      </c>
      <c r="I1758" s="200">
        <v>41666</v>
      </c>
      <c r="J1758" s="319">
        <f t="shared" si="28"/>
        <v>14.700000000000003</v>
      </c>
      <c r="K1758" s="198">
        <v>27.09</v>
      </c>
      <c r="L1758" s="198"/>
      <c r="M1758" s="198" t="s">
        <v>2395</v>
      </c>
      <c r="N1758" s="198"/>
      <c r="O1758" s="198"/>
      <c r="P1758" s="198"/>
      <c r="Q1758" s="169"/>
      <c r="R1758" s="169"/>
      <c r="S1758" s="169"/>
      <c r="T1758" s="169"/>
      <c r="U1758" s="170"/>
    </row>
    <row r="1759" spans="1:21" ht="20.100000000000001" customHeight="1">
      <c r="A1759" s="201">
        <v>20151</v>
      </c>
      <c r="B1759" s="183"/>
      <c r="C1759" s="179" t="s">
        <v>3628</v>
      </c>
      <c r="D1759" s="215" t="s">
        <v>5573</v>
      </c>
      <c r="E1759" s="198"/>
      <c r="F1759" s="319" t="s">
        <v>17578</v>
      </c>
      <c r="G1759" s="198" t="s">
        <v>8444</v>
      </c>
      <c r="H1759" s="201">
        <v>0</v>
      </c>
      <c r="I1759" s="200">
        <v>41666</v>
      </c>
      <c r="J1759" s="319" t="e">
        <f t="shared" si="28"/>
        <v>#VALUE!</v>
      </c>
      <c r="K1759" s="198"/>
      <c r="L1759" s="198"/>
      <c r="M1759" s="198" t="s">
        <v>2395</v>
      </c>
      <c r="N1759" s="198"/>
      <c r="O1759" s="198"/>
      <c r="P1759" s="198"/>
      <c r="Q1759" s="169"/>
      <c r="R1759" s="169"/>
      <c r="S1759" s="169"/>
      <c r="T1759" s="169"/>
      <c r="U1759" s="170"/>
    </row>
    <row r="1760" spans="1:21" ht="20.100000000000001" customHeight="1">
      <c r="A1760" s="201" t="s">
        <v>5655</v>
      </c>
      <c r="B1760" s="183">
        <v>852669056153</v>
      </c>
      <c r="C1760" s="179" t="s">
        <v>3629</v>
      </c>
      <c r="D1760" s="215" t="s">
        <v>5573</v>
      </c>
      <c r="E1760" s="324">
        <v>10</v>
      </c>
      <c r="F1760" s="319">
        <v>29.09</v>
      </c>
      <c r="G1760" s="198" t="s">
        <v>8444</v>
      </c>
      <c r="H1760" s="199">
        <v>27</v>
      </c>
      <c r="I1760" s="200">
        <v>41666</v>
      </c>
      <c r="J1760" s="319">
        <f t="shared" si="28"/>
        <v>9.7264999999999979</v>
      </c>
      <c r="K1760" s="198"/>
      <c r="L1760" s="198"/>
      <c r="M1760" s="198" t="s">
        <v>2395</v>
      </c>
      <c r="N1760" s="198"/>
      <c r="O1760" s="198"/>
      <c r="P1760" s="198"/>
      <c r="Q1760" s="169"/>
      <c r="R1760" s="169"/>
      <c r="S1760" s="169"/>
      <c r="T1760" s="169"/>
      <c r="U1760" s="170"/>
    </row>
    <row r="1761" spans="1:21" ht="20.100000000000001" customHeight="1">
      <c r="A1761" s="201">
        <v>20152</v>
      </c>
      <c r="B1761" s="183"/>
      <c r="C1761" s="179" t="s">
        <v>3630</v>
      </c>
      <c r="D1761" s="215" t="s">
        <v>5573</v>
      </c>
      <c r="E1761" s="198"/>
      <c r="F1761" s="319" t="s">
        <v>17578</v>
      </c>
      <c r="G1761" s="198" t="s">
        <v>8444</v>
      </c>
      <c r="H1761" s="201">
        <v>0</v>
      </c>
      <c r="I1761" s="200">
        <v>41666</v>
      </c>
      <c r="J1761" s="319" t="e">
        <f t="shared" si="28"/>
        <v>#VALUE!</v>
      </c>
      <c r="K1761" s="198"/>
      <c r="L1761" s="198"/>
      <c r="M1761" s="198" t="s">
        <v>2395</v>
      </c>
      <c r="N1761" s="198"/>
      <c r="O1761" s="198"/>
      <c r="P1761" s="198"/>
      <c r="Q1761" s="169"/>
      <c r="R1761" s="169"/>
      <c r="S1761" s="169"/>
      <c r="T1761" s="169"/>
      <c r="U1761" s="170"/>
    </row>
    <row r="1762" spans="1:21" ht="20.100000000000001" customHeight="1">
      <c r="A1762" s="201" t="s">
        <v>5656</v>
      </c>
      <c r="B1762" s="183">
        <v>852669056160</v>
      </c>
      <c r="C1762" s="179" t="s">
        <v>3631</v>
      </c>
      <c r="D1762" s="215" t="s">
        <v>5573</v>
      </c>
      <c r="E1762" s="321">
        <v>12</v>
      </c>
      <c r="F1762" s="319">
        <v>30.235294117647058</v>
      </c>
      <c r="G1762" s="198" t="s">
        <v>8444</v>
      </c>
      <c r="H1762" s="201">
        <v>0</v>
      </c>
      <c r="I1762" s="200">
        <v>41666</v>
      </c>
      <c r="J1762" s="319">
        <f t="shared" si="28"/>
        <v>8.6999999999999993</v>
      </c>
      <c r="K1762" s="198">
        <v>15.95</v>
      </c>
      <c r="L1762" s="198"/>
      <c r="M1762" s="198" t="s">
        <v>2395</v>
      </c>
      <c r="N1762" s="198"/>
      <c r="O1762" s="198"/>
      <c r="P1762" s="198"/>
      <c r="Q1762" s="169"/>
      <c r="R1762" s="169"/>
      <c r="S1762" s="169"/>
      <c r="T1762" s="169"/>
      <c r="U1762" s="170"/>
    </row>
    <row r="1763" spans="1:21" ht="20.100000000000001" customHeight="1">
      <c r="A1763" s="201" t="s">
        <v>5657</v>
      </c>
      <c r="B1763" s="183">
        <v>852669056177</v>
      </c>
      <c r="C1763" s="179" t="s">
        <v>3632</v>
      </c>
      <c r="D1763" s="215" t="s">
        <v>5573</v>
      </c>
      <c r="E1763" s="321"/>
      <c r="F1763" s="319">
        <v>29.65</v>
      </c>
      <c r="G1763" s="198" t="s">
        <v>8444</v>
      </c>
      <c r="H1763" s="201">
        <v>0</v>
      </c>
      <c r="I1763" s="200">
        <v>41666</v>
      </c>
      <c r="J1763" s="319">
        <f t="shared" si="28"/>
        <v>20.202499999999997</v>
      </c>
      <c r="K1763" s="198"/>
      <c r="L1763" s="198"/>
      <c r="M1763" s="198" t="s">
        <v>2395</v>
      </c>
      <c r="N1763" s="198"/>
      <c r="O1763" s="198"/>
      <c r="P1763" s="198"/>
      <c r="Q1763" s="169"/>
      <c r="R1763" s="169"/>
      <c r="S1763" s="169"/>
      <c r="T1763" s="169"/>
      <c r="U1763" s="170"/>
    </row>
    <row r="1764" spans="1:21" ht="20.100000000000001" customHeight="1">
      <c r="A1764" s="201" t="s">
        <v>5658</v>
      </c>
      <c r="B1764" s="183">
        <v>852669056184</v>
      </c>
      <c r="C1764" s="179" t="s">
        <v>3633</v>
      </c>
      <c r="D1764" s="215" t="s">
        <v>5573</v>
      </c>
      <c r="E1764" s="198"/>
      <c r="F1764" s="319">
        <v>29.65</v>
      </c>
      <c r="G1764" s="198" t="s">
        <v>8444</v>
      </c>
      <c r="H1764" s="201">
        <v>0</v>
      </c>
      <c r="I1764" s="200">
        <v>41666</v>
      </c>
      <c r="J1764" s="319">
        <f t="shared" si="28"/>
        <v>20.202499999999997</v>
      </c>
      <c r="K1764" s="198"/>
      <c r="L1764" s="198"/>
      <c r="M1764" s="198" t="s">
        <v>2395</v>
      </c>
      <c r="N1764" s="198"/>
      <c r="O1764" s="198"/>
      <c r="P1764" s="198"/>
      <c r="Q1764" s="169"/>
      <c r="R1764" s="169"/>
      <c r="S1764" s="169"/>
      <c r="T1764" s="169"/>
      <c r="U1764" s="170"/>
    </row>
    <row r="1765" spans="1:21" ht="20.100000000000001" customHeight="1">
      <c r="A1765" s="201" t="s">
        <v>5659</v>
      </c>
      <c r="B1765" s="183">
        <v>852669056191</v>
      </c>
      <c r="C1765" s="179" t="s">
        <v>3634</v>
      </c>
      <c r="D1765" s="215" t="s">
        <v>5573</v>
      </c>
      <c r="E1765" s="321"/>
      <c r="F1765" s="319">
        <v>29.65</v>
      </c>
      <c r="G1765" s="198" t="s">
        <v>8444</v>
      </c>
      <c r="H1765" s="201">
        <v>0</v>
      </c>
      <c r="I1765" s="200">
        <v>41666</v>
      </c>
      <c r="J1765" s="319">
        <f t="shared" si="28"/>
        <v>20.202499999999997</v>
      </c>
      <c r="K1765" s="198"/>
      <c r="L1765" s="198"/>
      <c r="M1765" s="198" t="s">
        <v>2395</v>
      </c>
      <c r="N1765" s="198"/>
      <c r="O1765" s="198"/>
      <c r="P1765" s="198"/>
      <c r="Q1765" s="169"/>
      <c r="R1765" s="169"/>
      <c r="S1765" s="169"/>
      <c r="T1765" s="169"/>
      <c r="U1765" s="170"/>
    </row>
    <row r="1766" spans="1:21" ht="20.100000000000001" customHeight="1">
      <c r="A1766" s="201">
        <v>20153</v>
      </c>
      <c r="B1766" s="183"/>
      <c r="C1766" s="179" t="s">
        <v>3635</v>
      </c>
      <c r="D1766" s="215" t="s">
        <v>5573</v>
      </c>
      <c r="E1766" s="198"/>
      <c r="F1766" s="319" t="s">
        <v>17578</v>
      </c>
      <c r="G1766" s="198" t="s">
        <v>8444</v>
      </c>
      <c r="H1766" s="201">
        <v>0</v>
      </c>
      <c r="I1766" s="200">
        <v>41666</v>
      </c>
      <c r="J1766" s="319" t="e">
        <f t="shared" si="28"/>
        <v>#VALUE!</v>
      </c>
      <c r="K1766" s="198"/>
      <c r="L1766" s="198"/>
      <c r="M1766" s="198" t="s">
        <v>2395</v>
      </c>
      <c r="N1766" s="198"/>
      <c r="O1766" s="198"/>
      <c r="P1766" s="198"/>
      <c r="Q1766" s="169"/>
      <c r="R1766" s="169"/>
      <c r="S1766" s="169"/>
      <c r="T1766" s="169"/>
      <c r="U1766" s="170"/>
    </row>
    <row r="1767" spans="1:21" ht="20.100000000000001" customHeight="1">
      <c r="A1767" s="201" t="s">
        <v>5660</v>
      </c>
      <c r="B1767" s="183">
        <v>852669056207</v>
      </c>
      <c r="C1767" s="179" t="s">
        <v>3636</v>
      </c>
      <c r="D1767" s="215" t="s">
        <v>5573</v>
      </c>
      <c r="E1767" s="324">
        <v>5</v>
      </c>
      <c r="F1767" s="319">
        <v>32.588235294117652</v>
      </c>
      <c r="G1767" s="198" t="s">
        <v>8444</v>
      </c>
      <c r="H1767" s="199">
        <v>22</v>
      </c>
      <c r="I1767" s="200">
        <v>41666</v>
      </c>
      <c r="J1767" s="319">
        <f t="shared" si="28"/>
        <v>17.700000000000003</v>
      </c>
      <c r="K1767" s="198">
        <v>22.389999999999997</v>
      </c>
      <c r="L1767" s="198"/>
      <c r="M1767" s="198" t="s">
        <v>2395</v>
      </c>
      <c r="N1767" s="198"/>
      <c r="O1767" s="198"/>
      <c r="P1767" s="198"/>
      <c r="Q1767" s="169"/>
      <c r="R1767" s="169"/>
      <c r="S1767" s="169"/>
      <c r="T1767" s="169"/>
      <c r="U1767" s="170"/>
    </row>
    <row r="1768" spans="1:21" ht="20.100000000000001" customHeight="1">
      <c r="A1768" s="201" t="s">
        <v>5661</v>
      </c>
      <c r="B1768" s="183">
        <v>852669056214</v>
      </c>
      <c r="C1768" s="179" t="s">
        <v>3637</v>
      </c>
      <c r="D1768" s="215" t="s">
        <v>5573</v>
      </c>
      <c r="E1768" s="321">
        <v>14</v>
      </c>
      <c r="F1768" s="319">
        <v>32.588235294117652</v>
      </c>
      <c r="G1768" s="198" t="s">
        <v>8444</v>
      </c>
      <c r="H1768" s="201">
        <v>0</v>
      </c>
      <c r="I1768" s="200">
        <v>41666</v>
      </c>
      <c r="J1768" s="319">
        <f t="shared" si="28"/>
        <v>8.7000000000000028</v>
      </c>
      <c r="K1768" s="198">
        <v>15.95</v>
      </c>
      <c r="L1768" s="198"/>
      <c r="M1768" s="198" t="s">
        <v>2395</v>
      </c>
      <c r="N1768" s="198"/>
      <c r="O1768" s="198"/>
      <c r="P1768" s="198"/>
      <c r="Q1768" s="169"/>
      <c r="R1768" s="169"/>
      <c r="S1768" s="169"/>
      <c r="T1768" s="169"/>
      <c r="U1768" s="170"/>
    </row>
    <row r="1769" spans="1:21" ht="20.100000000000001" customHeight="1">
      <c r="A1769" s="201" t="s">
        <v>5662</v>
      </c>
      <c r="B1769" s="183">
        <v>852669056221</v>
      </c>
      <c r="C1769" s="179" t="s">
        <v>3638</v>
      </c>
      <c r="D1769" s="215" t="s">
        <v>5573</v>
      </c>
      <c r="E1769" s="198">
        <v>14</v>
      </c>
      <c r="F1769" s="319">
        <v>32.588235294117652</v>
      </c>
      <c r="G1769" s="198" t="s">
        <v>8444</v>
      </c>
      <c r="H1769" s="201">
        <v>0</v>
      </c>
      <c r="I1769" s="200">
        <v>41666</v>
      </c>
      <c r="J1769" s="319">
        <f t="shared" si="28"/>
        <v>8.7000000000000028</v>
      </c>
      <c r="K1769" s="198">
        <v>22.389999999999997</v>
      </c>
      <c r="L1769" s="198"/>
      <c r="M1769" s="198" t="s">
        <v>2395</v>
      </c>
      <c r="N1769" s="198"/>
      <c r="O1769" s="198"/>
      <c r="P1769" s="198"/>
      <c r="Q1769" s="169"/>
      <c r="R1769" s="169"/>
      <c r="S1769" s="169"/>
      <c r="T1769" s="169"/>
      <c r="U1769" s="170"/>
    </row>
    <row r="1770" spans="1:21" ht="20.100000000000001" customHeight="1">
      <c r="A1770" s="201">
        <v>20154</v>
      </c>
      <c r="B1770" s="183"/>
      <c r="C1770" s="179" t="s">
        <v>3639</v>
      </c>
      <c r="D1770" s="215" t="s">
        <v>5573</v>
      </c>
      <c r="E1770" s="198"/>
      <c r="F1770" s="319" t="s">
        <v>17578</v>
      </c>
      <c r="G1770" s="198" t="s">
        <v>8444</v>
      </c>
      <c r="H1770" s="201">
        <v>0</v>
      </c>
      <c r="I1770" s="200">
        <v>41666</v>
      </c>
      <c r="J1770" s="319" t="e">
        <f t="shared" si="28"/>
        <v>#VALUE!</v>
      </c>
      <c r="K1770" s="198"/>
      <c r="L1770" s="198"/>
      <c r="M1770" s="198" t="s">
        <v>2395</v>
      </c>
      <c r="N1770" s="198"/>
      <c r="O1770" s="198"/>
      <c r="P1770" s="198"/>
      <c r="Q1770" s="169"/>
      <c r="R1770" s="169"/>
      <c r="S1770" s="169"/>
      <c r="T1770" s="169"/>
      <c r="U1770" s="170"/>
    </row>
    <row r="1771" spans="1:21" ht="20.100000000000001" customHeight="1">
      <c r="A1771" s="201" t="s">
        <v>5663</v>
      </c>
      <c r="B1771" s="183">
        <v>852669056238</v>
      </c>
      <c r="C1771" s="179" t="s">
        <v>3640</v>
      </c>
      <c r="D1771" s="215" t="s">
        <v>5573</v>
      </c>
      <c r="E1771" s="324">
        <v>5</v>
      </c>
      <c r="F1771" s="319">
        <v>31.411764705882355</v>
      </c>
      <c r="G1771" s="198" t="s">
        <v>8444</v>
      </c>
      <c r="H1771" s="199">
        <v>47</v>
      </c>
      <c r="I1771" s="200">
        <v>41666</v>
      </c>
      <c r="J1771" s="319">
        <f t="shared" si="28"/>
        <v>16.700000000000003</v>
      </c>
      <c r="K1771" s="198">
        <v>15.95</v>
      </c>
      <c r="L1771" s="198"/>
      <c r="M1771" s="198" t="s">
        <v>2395</v>
      </c>
      <c r="N1771" s="198"/>
      <c r="O1771" s="198"/>
      <c r="P1771" s="198"/>
      <c r="Q1771" s="169"/>
      <c r="R1771" s="169"/>
      <c r="S1771" s="169"/>
      <c r="T1771" s="169"/>
      <c r="U1771" s="170"/>
    </row>
    <row r="1772" spans="1:21" ht="20.100000000000001" customHeight="1">
      <c r="A1772" s="201" t="s">
        <v>5664</v>
      </c>
      <c r="B1772" s="183">
        <v>852669056245</v>
      </c>
      <c r="C1772" s="179" t="s">
        <v>3641</v>
      </c>
      <c r="D1772" s="215" t="s">
        <v>5573</v>
      </c>
      <c r="E1772" s="321">
        <v>13</v>
      </c>
      <c r="F1772" s="319">
        <v>31.411764705882355</v>
      </c>
      <c r="G1772" s="198" t="s">
        <v>8444</v>
      </c>
      <c r="H1772" s="201">
        <v>0</v>
      </c>
      <c r="I1772" s="200">
        <v>41666</v>
      </c>
      <c r="J1772" s="319">
        <f t="shared" si="28"/>
        <v>8.7000000000000028</v>
      </c>
      <c r="K1772" s="198">
        <v>15.95</v>
      </c>
      <c r="L1772" s="198"/>
      <c r="M1772" s="198" t="s">
        <v>2395</v>
      </c>
      <c r="N1772" s="198"/>
      <c r="O1772" s="198"/>
      <c r="P1772" s="198"/>
      <c r="Q1772" s="169"/>
      <c r="R1772" s="169"/>
      <c r="S1772" s="169"/>
      <c r="T1772" s="169"/>
      <c r="U1772" s="170"/>
    </row>
    <row r="1773" spans="1:21" ht="20.100000000000001" customHeight="1">
      <c r="A1773" s="201" t="s">
        <v>5665</v>
      </c>
      <c r="B1773" s="183">
        <v>852669056252</v>
      </c>
      <c r="C1773" s="179" t="s">
        <v>3642</v>
      </c>
      <c r="D1773" s="215" t="s">
        <v>5573</v>
      </c>
      <c r="E1773" s="198"/>
      <c r="F1773" s="319">
        <v>31.99</v>
      </c>
      <c r="G1773" s="198" t="s">
        <v>8444</v>
      </c>
      <c r="H1773" s="201">
        <v>0</v>
      </c>
      <c r="I1773" s="200">
        <v>41666</v>
      </c>
      <c r="J1773" s="319">
        <f t="shared" si="28"/>
        <v>22.191499999999998</v>
      </c>
      <c r="K1773" s="198"/>
      <c r="L1773" s="198"/>
      <c r="M1773" s="198" t="s">
        <v>2395</v>
      </c>
      <c r="N1773" s="198"/>
      <c r="O1773" s="198"/>
      <c r="P1773" s="198"/>
      <c r="Q1773" s="169"/>
      <c r="R1773" s="169"/>
      <c r="S1773" s="169"/>
      <c r="T1773" s="169"/>
      <c r="U1773" s="170"/>
    </row>
    <row r="1774" spans="1:21" ht="20.100000000000001" customHeight="1">
      <c r="A1774" s="201">
        <v>20155</v>
      </c>
      <c r="B1774" s="183"/>
      <c r="C1774" s="179" t="s">
        <v>3643</v>
      </c>
      <c r="D1774" s="215" t="s">
        <v>5573</v>
      </c>
      <c r="E1774" s="198"/>
      <c r="F1774" s="319" t="s">
        <v>17578</v>
      </c>
      <c r="G1774" s="198" t="s">
        <v>8444</v>
      </c>
      <c r="H1774" s="201">
        <v>0</v>
      </c>
      <c r="I1774" s="200">
        <v>41666</v>
      </c>
      <c r="J1774" s="319" t="e">
        <f t="shared" si="28"/>
        <v>#VALUE!</v>
      </c>
      <c r="K1774" s="198"/>
      <c r="L1774" s="198"/>
      <c r="M1774" s="198" t="s">
        <v>2395</v>
      </c>
      <c r="N1774" s="198"/>
      <c r="O1774" s="198"/>
      <c r="P1774" s="198"/>
      <c r="Q1774" s="169"/>
      <c r="R1774" s="169"/>
      <c r="S1774" s="169"/>
      <c r="T1774" s="169"/>
      <c r="U1774" s="170"/>
    </row>
    <row r="1775" spans="1:21" ht="20.100000000000001" customHeight="1">
      <c r="A1775" s="201" t="s">
        <v>5666</v>
      </c>
      <c r="B1775" s="183">
        <v>852669056269</v>
      </c>
      <c r="C1775" s="179" t="s">
        <v>3644</v>
      </c>
      <c r="D1775" s="215" t="s">
        <v>5573</v>
      </c>
      <c r="E1775" s="324">
        <v>12</v>
      </c>
      <c r="F1775" s="319">
        <v>30.235294117647058</v>
      </c>
      <c r="G1775" s="198" t="s">
        <v>8444</v>
      </c>
      <c r="H1775" s="199">
        <v>30</v>
      </c>
      <c r="I1775" s="200">
        <v>41666</v>
      </c>
      <c r="J1775" s="319">
        <f t="shared" si="28"/>
        <v>8.6999999999999993</v>
      </c>
      <c r="K1775" s="198">
        <v>15.95</v>
      </c>
      <c r="L1775" s="198"/>
      <c r="M1775" s="198" t="s">
        <v>2395</v>
      </c>
      <c r="N1775" s="198"/>
      <c r="O1775" s="198"/>
      <c r="P1775" s="198"/>
      <c r="Q1775" s="169"/>
      <c r="R1775" s="169"/>
      <c r="S1775" s="169"/>
      <c r="T1775" s="169"/>
      <c r="U1775" s="170"/>
    </row>
    <row r="1776" spans="1:21" ht="20.100000000000001" customHeight="1">
      <c r="A1776" s="201" t="s">
        <v>5667</v>
      </c>
      <c r="B1776" s="183">
        <v>852669056276</v>
      </c>
      <c r="C1776" s="179" t="s">
        <v>3645</v>
      </c>
      <c r="D1776" s="215" t="s">
        <v>5573</v>
      </c>
      <c r="E1776" s="324">
        <v>12</v>
      </c>
      <c r="F1776" s="319">
        <v>30.235294117647058</v>
      </c>
      <c r="G1776" s="198" t="s">
        <v>8444</v>
      </c>
      <c r="H1776" s="199">
        <v>33</v>
      </c>
      <c r="I1776" s="200">
        <v>41666</v>
      </c>
      <c r="J1776" s="319">
        <f t="shared" si="28"/>
        <v>8.6999999999999993</v>
      </c>
      <c r="K1776" s="198">
        <v>19.989999999999998</v>
      </c>
      <c r="L1776" s="198"/>
      <c r="M1776" s="198" t="s">
        <v>2395</v>
      </c>
      <c r="N1776" s="198"/>
      <c r="O1776" s="198"/>
      <c r="P1776" s="198"/>
      <c r="Q1776" s="169"/>
      <c r="R1776" s="169"/>
      <c r="S1776" s="169"/>
      <c r="T1776" s="169"/>
      <c r="U1776" s="170"/>
    </row>
    <row r="1777" spans="1:21" ht="20.100000000000001" customHeight="1">
      <c r="A1777" s="201">
        <v>20156</v>
      </c>
      <c r="B1777" s="183"/>
      <c r="C1777" s="179" t="s">
        <v>3646</v>
      </c>
      <c r="D1777" s="215" t="s">
        <v>5573</v>
      </c>
      <c r="E1777" s="198"/>
      <c r="F1777" s="319" t="s">
        <v>17578</v>
      </c>
      <c r="G1777" s="198" t="s">
        <v>8444</v>
      </c>
      <c r="H1777" s="201">
        <v>0</v>
      </c>
      <c r="I1777" s="200">
        <v>41666</v>
      </c>
      <c r="J1777" s="319" t="e">
        <f t="shared" si="28"/>
        <v>#VALUE!</v>
      </c>
      <c r="K1777" s="198"/>
      <c r="L1777" s="198"/>
      <c r="M1777" s="198" t="s">
        <v>2395</v>
      </c>
      <c r="N1777" s="198"/>
      <c r="O1777" s="198"/>
      <c r="P1777" s="198"/>
      <c r="Q1777" s="169"/>
      <c r="R1777" s="169"/>
      <c r="S1777" s="169"/>
      <c r="T1777" s="169"/>
      <c r="U1777" s="170"/>
    </row>
    <row r="1778" spans="1:21" ht="20.100000000000001" customHeight="1">
      <c r="A1778" s="201" t="s">
        <v>5668</v>
      </c>
      <c r="B1778" s="183">
        <v>852669056283</v>
      </c>
      <c r="C1778" s="179" t="s">
        <v>3647</v>
      </c>
      <c r="D1778" s="215" t="s">
        <v>5573</v>
      </c>
      <c r="E1778" s="198"/>
      <c r="F1778" s="319">
        <v>24.99</v>
      </c>
      <c r="G1778" s="198" t="s">
        <v>8444</v>
      </c>
      <c r="H1778" s="201">
        <v>0</v>
      </c>
      <c r="I1778" s="200">
        <v>41666</v>
      </c>
      <c r="J1778" s="319">
        <f t="shared" si="28"/>
        <v>16.241499999999998</v>
      </c>
      <c r="K1778" s="198"/>
      <c r="L1778" s="198"/>
      <c r="M1778" s="198" t="s">
        <v>2395</v>
      </c>
      <c r="N1778" s="198"/>
      <c r="O1778" s="198"/>
      <c r="P1778" s="198"/>
      <c r="Q1778" s="169"/>
      <c r="R1778" s="169"/>
      <c r="S1778" s="169"/>
      <c r="T1778" s="169"/>
      <c r="U1778" s="170"/>
    </row>
    <row r="1779" spans="1:21" ht="20.100000000000001" customHeight="1">
      <c r="A1779" s="201" t="s">
        <v>5669</v>
      </c>
      <c r="B1779" s="183">
        <v>852669056290</v>
      </c>
      <c r="C1779" s="179" t="s">
        <v>3648</v>
      </c>
      <c r="D1779" s="215" t="s">
        <v>5573</v>
      </c>
      <c r="E1779" s="198"/>
      <c r="F1779" s="319">
        <v>24.99</v>
      </c>
      <c r="G1779" s="198" t="s">
        <v>8444</v>
      </c>
      <c r="H1779" s="201">
        <v>0</v>
      </c>
      <c r="I1779" s="200">
        <v>41666</v>
      </c>
      <c r="J1779" s="319">
        <f t="shared" si="28"/>
        <v>16.241499999999998</v>
      </c>
      <c r="K1779" s="198"/>
      <c r="L1779" s="198"/>
      <c r="M1779" s="198" t="s">
        <v>2395</v>
      </c>
      <c r="N1779" s="198"/>
      <c r="O1779" s="198"/>
      <c r="P1779" s="198"/>
      <c r="Q1779" s="169"/>
      <c r="R1779" s="169"/>
      <c r="S1779" s="169"/>
      <c r="T1779" s="169"/>
      <c r="U1779" s="170"/>
    </row>
    <row r="1780" spans="1:21" ht="20.100000000000001" customHeight="1">
      <c r="A1780" s="201" t="s">
        <v>5670</v>
      </c>
      <c r="B1780" s="183">
        <v>852669056306</v>
      </c>
      <c r="C1780" s="179" t="s">
        <v>3649</v>
      </c>
      <c r="D1780" s="215" t="s">
        <v>5573</v>
      </c>
      <c r="E1780" s="321">
        <v>5</v>
      </c>
      <c r="F1780" s="319">
        <v>17.95</v>
      </c>
      <c r="G1780" s="198" t="s">
        <v>8444</v>
      </c>
      <c r="H1780" s="201">
        <v>0</v>
      </c>
      <c r="I1780" s="200">
        <v>41666</v>
      </c>
      <c r="J1780" s="319">
        <f t="shared" si="28"/>
        <v>5.2574999999999985</v>
      </c>
      <c r="K1780" s="198"/>
      <c r="L1780" s="198"/>
      <c r="M1780" s="198" t="s">
        <v>2395</v>
      </c>
      <c r="N1780" s="198"/>
      <c r="O1780" s="198"/>
      <c r="P1780" s="198"/>
      <c r="Q1780" s="169"/>
      <c r="R1780" s="169"/>
      <c r="S1780" s="169"/>
      <c r="T1780" s="169"/>
      <c r="U1780" s="170"/>
    </row>
    <row r="1781" spans="1:21" ht="20.100000000000001" customHeight="1">
      <c r="A1781" s="201" t="s">
        <v>5671</v>
      </c>
      <c r="B1781" s="183">
        <v>852669056313</v>
      </c>
      <c r="C1781" s="179" t="s">
        <v>3650</v>
      </c>
      <c r="D1781" s="215" t="s">
        <v>5573</v>
      </c>
      <c r="E1781" s="198"/>
      <c r="F1781" s="319">
        <v>24.99</v>
      </c>
      <c r="G1781" s="198" t="s">
        <v>8444</v>
      </c>
      <c r="H1781" s="201">
        <v>0</v>
      </c>
      <c r="I1781" s="200">
        <v>41666</v>
      </c>
      <c r="J1781" s="319">
        <f t="shared" si="28"/>
        <v>16.241499999999998</v>
      </c>
      <c r="K1781" s="198"/>
      <c r="L1781" s="198"/>
      <c r="M1781" s="198" t="s">
        <v>2395</v>
      </c>
      <c r="N1781" s="198"/>
      <c r="O1781" s="198"/>
      <c r="P1781" s="198"/>
      <c r="Q1781" s="169"/>
      <c r="R1781" s="169"/>
      <c r="S1781" s="169"/>
      <c r="T1781" s="169"/>
      <c r="U1781" s="170"/>
    </row>
    <row r="1782" spans="1:21" ht="20.100000000000001" customHeight="1">
      <c r="A1782" s="201">
        <v>20157</v>
      </c>
      <c r="B1782" s="183"/>
      <c r="C1782" s="179" t="s">
        <v>3651</v>
      </c>
      <c r="D1782" s="215" t="s">
        <v>5573</v>
      </c>
      <c r="E1782" s="198"/>
      <c r="F1782" s="319" t="s">
        <v>17578</v>
      </c>
      <c r="G1782" s="198" t="s">
        <v>8444</v>
      </c>
      <c r="H1782" s="201">
        <v>0</v>
      </c>
      <c r="I1782" s="200">
        <v>41666</v>
      </c>
      <c r="J1782" s="319" t="e">
        <f t="shared" si="28"/>
        <v>#VALUE!</v>
      </c>
      <c r="K1782" s="198"/>
      <c r="L1782" s="198"/>
      <c r="M1782" s="198" t="s">
        <v>2395</v>
      </c>
      <c r="N1782" s="198"/>
      <c r="O1782" s="198"/>
      <c r="P1782" s="198"/>
      <c r="Q1782" s="169"/>
      <c r="R1782" s="169"/>
      <c r="S1782" s="169"/>
      <c r="T1782" s="169"/>
      <c r="U1782" s="170"/>
    </row>
    <row r="1783" spans="1:21" ht="20.100000000000001" customHeight="1">
      <c r="A1783" s="201" t="s">
        <v>5672</v>
      </c>
      <c r="B1783" s="183">
        <v>852669056320</v>
      </c>
      <c r="C1783" s="179" t="s">
        <v>3652</v>
      </c>
      <c r="D1783" s="215" t="s">
        <v>5573</v>
      </c>
      <c r="E1783" s="321">
        <v>6</v>
      </c>
      <c r="F1783" s="319">
        <v>17.95</v>
      </c>
      <c r="G1783" s="198" t="s">
        <v>8444</v>
      </c>
      <c r="H1783" s="201">
        <v>0</v>
      </c>
      <c r="I1783" s="200">
        <v>41666</v>
      </c>
      <c r="J1783" s="319">
        <f t="shared" si="28"/>
        <v>4.2574999999999985</v>
      </c>
      <c r="K1783" s="198"/>
      <c r="L1783" s="198"/>
      <c r="M1783" s="198" t="s">
        <v>2395</v>
      </c>
      <c r="N1783" s="198"/>
      <c r="O1783" s="198"/>
      <c r="P1783" s="198"/>
      <c r="Q1783" s="169"/>
      <c r="R1783" s="169"/>
      <c r="S1783" s="169"/>
      <c r="T1783" s="169"/>
      <c r="U1783" s="170"/>
    </row>
    <row r="1784" spans="1:21" ht="20.100000000000001" customHeight="1">
      <c r="A1784" s="201">
        <v>20158</v>
      </c>
      <c r="B1784" s="183"/>
      <c r="C1784" s="179" t="s">
        <v>3653</v>
      </c>
      <c r="D1784" s="215" t="s">
        <v>5573</v>
      </c>
      <c r="E1784" s="198"/>
      <c r="F1784" s="319" t="s">
        <v>17578</v>
      </c>
      <c r="G1784" s="198" t="s">
        <v>8444</v>
      </c>
      <c r="H1784" s="201">
        <v>0</v>
      </c>
      <c r="I1784" s="200">
        <v>41666</v>
      </c>
      <c r="J1784" s="319" t="e">
        <f t="shared" si="28"/>
        <v>#VALUE!</v>
      </c>
      <c r="K1784" s="198"/>
      <c r="L1784" s="198"/>
      <c r="M1784" s="198" t="s">
        <v>2395</v>
      </c>
      <c r="N1784" s="198"/>
      <c r="O1784" s="198"/>
      <c r="P1784" s="198"/>
      <c r="Q1784" s="169"/>
      <c r="R1784" s="169"/>
      <c r="S1784" s="169"/>
      <c r="T1784" s="169"/>
      <c r="U1784" s="170"/>
    </row>
    <row r="1785" spans="1:21" ht="20.100000000000001" customHeight="1">
      <c r="A1785" s="201" t="s">
        <v>5673</v>
      </c>
      <c r="B1785" s="183">
        <v>852669056337</v>
      </c>
      <c r="C1785" s="179" t="s">
        <v>3654</v>
      </c>
      <c r="D1785" s="215" t="s">
        <v>5573</v>
      </c>
      <c r="E1785" s="321">
        <v>25</v>
      </c>
      <c r="F1785" s="319">
        <v>45.529411764705884</v>
      </c>
      <c r="G1785" s="198" t="s">
        <v>8444</v>
      </c>
      <c r="H1785" s="201">
        <v>0</v>
      </c>
      <c r="I1785" s="200">
        <v>41666</v>
      </c>
      <c r="J1785" s="319">
        <f t="shared" si="28"/>
        <v>8.7000000000000028</v>
      </c>
      <c r="K1785" s="198">
        <v>13.19</v>
      </c>
      <c r="L1785" s="198"/>
      <c r="M1785" s="198" t="s">
        <v>2395</v>
      </c>
      <c r="N1785" s="198"/>
      <c r="O1785" s="198"/>
      <c r="P1785" s="198"/>
      <c r="Q1785" s="169"/>
      <c r="R1785" s="169"/>
      <c r="S1785" s="169"/>
      <c r="T1785" s="169"/>
      <c r="U1785" s="170"/>
    </row>
    <row r="1786" spans="1:21" ht="20.100000000000001" customHeight="1">
      <c r="A1786" s="201" t="s">
        <v>5674</v>
      </c>
      <c r="B1786" s="183">
        <v>852669056344</v>
      </c>
      <c r="C1786" s="179" t="s">
        <v>3655</v>
      </c>
      <c r="D1786" s="215" t="s">
        <v>5573</v>
      </c>
      <c r="E1786" s="198"/>
      <c r="F1786" s="319">
        <v>40.99</v>
      </c>
      <c r="G1786" s="198" t="s">
        <v>8444</v>
      </c>
      <c r="H1786" s="201">
        <v>0</v>
      </c>
      <c r="I1786" s="200">
        <v>41666</v>
      </c>
      <c r="J1786" s="319">
        <f t="shared" si="28"/>
        <v>29.841500000000003</v>
      </c>
      <c r="K1786" s="198"/>
      <c r="L1786" s="198"/>
      <c r="M1786" s="198" t="s">
        <v>2395</v>
      </c>
      <c r="N1786" s="198"/>
      <c r="O1786" s="198"/>
      <c r="P1786" s="198"/>
      <c r="Q1786" s="169"/>
      <c r="R1786" s="169"/>
      <c r="S1786" s="169"/>
      <c r="T1786" s="169"/>
      <c r="U1786" s="170"/>
    </row>
    <row r="1787" spans="1:21" ht="20.100000000000001" customHeight="1">
      <c r="A1787" s="201">
        <v>20159</v>
      </c>
      <c r="B1787" s="183"/>
      <c r="C1787" s="179" t="s">
        <v>3656</v>
      </c>
      <c r="D1787" s="215" t="s">
        <v>5573</v>
      </c>
      <c r="E1787" s="198"/>
      <c r="F1787" s="319" t="s">
        <v>17578</v>
      </c>
      <c r="G1787" s="198" t="s">
        <v>8444</v>
      </c>
      <c r="H1787" s="201">
        <v>0</v>
      </c>
      <c r="I1787" s="200">
        <v>41666</v>
      </c>
      <c r="J1787" s="319" t="e">
        <f t="shared" si="28"/>
        <v>#VALUE!</v>
      </c>
      <c r="K1787" s="198"/>
      <c r="L1787" s="198"/>
      <c r="M1787" s="198" t="s">
        <v>2395</v>
      </c>
      <c r="N1787" s="198"/>
      <c r="O1787" s="198"/>
      <c r="P1787" s="198"/>
      <c r="Q1787" s="169"/>
      <c r="R1787" s="169"/>
      <c r="S1787" s="169"/>
      <c r="T1787" s="169"/>
      <c r="U1787" s="170"/>
    </row>
    <row r="1788" spans="1:21" ht="20.100000000000001" customHeight="1">
      <c r="A1788" s="201" t="s">
        <v>5675</v>
      </c>
      <c r="B1788" s="183">
        <v>852669056351</v>
      </c>
      <c r="C1788" s="179" t="s">
        <v>3657</v>
      </c>
      <c r="D1788" s="215" t="s">
        <v>5573</v>
      </c>
      <c r="E1788" s="198"/>
      <c r="F1788" s="319">
        <v>34.99</v>
      </c>
      <c r="G1788" s="198" t="s">
        <v>8444</v>
      </c>
      <c r="H1788" s="201">
        <v>0</v>
      </c>
      <c r="I1788" s="200">
        <v>41666</v>
      </c>
      <c r="J1788" s="319">
        <f t="shared" si="28"/>
        <v>24.741500000000002</v>
      </c>
      <c r="K1788" s="198"/>
      <c r="L1788" s="198"/>
      <c r="M1788" s="198" t="s">
        <v>2395</v>
      </c>
      <c r="N1788" s="198"/>
      <c r="O1788" s="198"/>
      <c r="P1788" s="198"/>
      <c r="Q1788" s="169"/>
      <c r="R1788" s="169"/>
      <c r="S1788" s="169"/>
      <c r="T1788" s="169"/>
      <c r="U1788" s="170"/>
    </row>
    <row r="1789" spans="1:21" ht="20.100000000000001" customHeight="1">
      <c r="A1789" s="201" t="s">
        <v>5676</v>
      </c>
      <c r="B1789" s="183">
        <v>852669056368</v>
      </c>
      <c r="C1789" s="179" t="s">
        <v>3658</v>
      </c>
      <c r="D1789" s="215" t="s">
        <v>5573</v>
      </c>
      <c r="E1789" s="321">
        <v>13</v>
      </c>
      <c r="F1789" s="319">
        <v>31.411764705882355</v>
      </c>
      <c r="G1789" s="198" t="s">
        <v>8444</v>
      </c>
      <c r="H1789" s="201">
        <v>0</v>
      </c>
      <c r="I1789" s="200">
        <v>41666</v>
      </c>
      <c r="J1789" s="319">
        <f t="shared" si="28"/>
        <v>8.7000000000000028</v>
      </c>
      <c r="K1789" s="198">
        <v>15.95</v>
      </c>
      <c r="L1789" s="198"/>
      <c r="M1789" s="198" t="s">
        <v>2395</v>
      </c>
      <c r="N1789" s="198"/>
      <c r="O1789" s="198"/>
      <c r="P1789" s="198"/>
      <c r="Q1789" s="169"/>
      <c r="R1789" s="169"/>
      <c r="S1789" s="169"/>
      <c r="T1789" s="169"/>
      <c r="U1789" s="170"/>
    </row>
    <row r="1790" spans="1:21" ht="20.100000000000001" customHeight="1">
      <c r="A1790" s="201" t="s">
        <v>5677</v>
      </c>
      <c r="B1790" s="183">
        <v>852669056375</v>
      </c>
      <c r="C1790" s="179" t="s">
        <v>3659</v>
      </c>
      <c r="D1790" s="215" t="s">
        <v>5573</v>
      </c>
      <c r="E1790" s="198"/>
      <c r="F1790" s="319">
        <v>34.99</v>
      </c>
      <c r="G1790" s="198" t="s">
        <v>8444</v>
      </c>
      <c r="H1790" s="201">
        <v>0</v>
      </c>
      <c r="I1790" s="200">
        <v>41666</v>
      </c>
      <c r="J1790" s="319">
        <f t="shared" si="28"/>
        <v>24.741500000000002</v>
      </c>
      <c r="K1790" s="198"/>
      <c r="L1790" s="198"/>
      <c r="M1790" s="198" t="s">
        <v>2395</v>
      </c>
      <c r="N1790" s="198"/>
      <c r="O1790" s="198"/>
      <c r="P1790" s="198"/>
      <c r="Q1790" s="169"/>
      <c r="R1790" s="169"/>
      <c r="S1790" s="169"/>
      <c r="T1790" s="169"/>
      <c r="U1790" s="170"/>
    </row>
    <row r="1791" spans="1:21" ht="20.100000000000001" customHeight="1">
      <c r="A1791" s="201" t="s">
        <v>5678</v>
      </c>
      <c r="B1791" s="183">
        <v>852669056382</v>
      </c>
      <c r="C1791" s="179" t="s">
        <v>3660</v>
      </c>
      <c r="D1791" s="215" t="s">
        <v>5573</v>
      </c>
      <c r="E1791" s="321">
        <v>13</v>
      </c>
      <c r="F1791" s="319">
        <v>31.411764705882355</v>
      </c>
      <c r="G1791" s="198" t="s">
        <v>8444</v>
      </c>
      <c r="H1791" s="201">
        <v>0</v>
      </c>
      <c r="I1791" s="200">
        <v>41666</v>
      </c>
      <c r="J1791" s="319">
        <f t="shared" si="28"/>
        <v>8.7000000000000028</v>
      </c>
      <c r="K1791" s="198">
        <v>15.95</v>
      </c>
      <c r="L1791" s="198"/>
      <c r="M1791" s="198" t="s">
        <v>2395</v>
      </c>
      <c r="N1791" s="198"/>
      <c r="O1791" s="198"/>
      <c r="P1791" s="198"/>
      <c r="Q1791" s="169"/>
      <c r="R1791" s="169"/>
      <c r="S1791" s="169"/>
      <c r="T1791" s="169"/>
      <c r="U1791" s="170"/>
    </row>
    <row r="1792" spans="1:21" ht="20.100000000000001" customHeight="1">
      <c r="A1792" s="201" t="s">
        <v>5679</v>
      </c>
      <c r="B1792" s="183">
        <v>852669056399</v>
      </c>
      <c r="C1792" s="179" t="s">
        <v>3661</v>
      </c>
      <c r="D1792" s="215" t="s">
        <v>5573</v>
      </c>
      <c r="E1792" s="198"/>
      <c r="F1792" s="319">
        <v>34.99</v>
      </c>
      <c r="G1792" s="198" t="s">
        <v>8444</v>
      </c>
      <c r="H1792" s="201">
        <v>0</v>
      </c>
      <c r="I1792" s="200">
        <v>41666</v>
      </c>
      <c r="J1792" s="319">
        <f t="shared" si="28"/>
        <v>24.741500000000002</v>
      </c>
      <c r="K1792" s="198"/>
      <c r="L1792" s="198"/>
      <c r="M1792" s="198" t="s">
        <v>2395</v>
      </c>
      <c r="N1792" s="198"/>
      <c r="O1792" s="198"/>
      <c r="P1792" s="198"/>
      <c r="Q1792" s="169"/>
      <c r="R1792" s="169"/>
      <c r="S1792" s="169"/>
      <c r="T1792" s="169"/>
      <c r="U1792" s="170"/>
    </row>
    <row r="1793" spans="1:21" ht="20.100000000000001" customHeight="1">
      <c r="A1793" s="201">
        <v>20160</v>
      </c>
      <c r="B1793" s="183"/>
      <c r="C1793" s="179" t="s">
        <v>3662</v>
      </c>
      <c r="D1793" s="215" t="s">
        <v>5573</v>
      </c>
      <c r="E1793" s="198"/>
      <c r="F1793" s="319" t="s">
        <v>17578</v>
      </c>
      <c r="G1793" s="198" t="s">
        <v>8444</v>
      </c>
      <c r="H1793" s="201">
        <v>0</v>
      </c>
      <c r="I1793" s="200">
        <v>41666</v>
      </c>
      <c r="J1793" s="319" t="e">
        <f t="shared" si="28"/>
        <v>#VALUE!</v>
      </c>
      <c r="K1793" s="198"/>
      <c r="L1793" s="198"/>
      <c r="M1793" s="198" t="s">
        <v>2395</v>
      </c>
      <c r="N1793" s="198"/>
      <c r="O1793" s="198"/>
      <c r="P1793" s="198"/>
      <c r="Q1793" s="169"/>
      <c r="R1793" s="169"/>
      <c r="S1793" s="169"/>
      <c r="T1793" s="169"/>
      <c r="U1793" s="170"/>
    </row>
    <row r="1794" spans="1:21" ht="20.100000000000001" customHeight="1">
      <c r="A1794" s="201" t="s">
        <v>5680</v>
      </c>
      <c r="B1794" s="183">
        <v>852669056405</v>
      </c>
      <c r="C1794" s="179" t="s">
        <v>3663</v>
      </c>
      <c r="D1794" s="215" t="s">
        <v>5573</v>
      </c>
      <c r="E1794" s="321">
        <v>17</v>
      </c>
      <c r="F1794" s="319">
        <v>36.117647058823529</v>
      </c>
      <c r="G1794" s="198" t="s">
        <v>8444</v>
      </c>
      <c r="H1794" s="201">
        <v>0</v>
      </c>
      <c r="I1794" s="200">
        <v>41666</v>
      </c>
      <c r="J1794" s="319">
        <f t="shared" si="28"/>
        <v>8.6999999999999993</v>
      </c>
      <c r="K1794" s="198">
        <v>15.95</v>
      </c>
      <c r="L1794" s="198"/>
      <c r="M1794" s="198" t="s">
        <v>2395</v>
      </c>
      <c r="N1794" s="198"/>
      <c r="O1794" s="198"/>
      <c r="P1794" s="198"/>
      <c r="Q1794" s="169"/>
      <c r="R1794" s="169"/>
      <c r="S1794" s="169"/>
      <c r="T1794" s="169"/>
      <c r="U1794" s="170"/>
    </row>
    <row r="1795" spans="1:21" ht="20.100000000000001" customHeight="1">
      <c r="A1795" s="201">
        <v>20161</v>
      </c>
      <c r="B1795" s="183"/>
      <c r="C1795" s="179" t="s">
        <v>3664</v>
      </c>
      <c r="D1795" s="215" t="s">
        <v>5573</v>
      </c>
      <c r="E1795" s="198"/>
      <c r="F1795" s="319" t="s">
        <v>17578</v>
      </c>
      <c r="G1795" s="198" t="s">
        <v>8444</v>
      </c>
      <c r="H1795" s="201">
        <v>0</v>
      </c>
      <c r="I1795" s="200">
        <v>41666</v>
      </c>
      <c r="J1795" s="319" t="e">
        <f t="shared" si="28"/>
        <v>#VALUE!</v>
      </c>
      <c r="K1795" s="198"/>
      <c r="L1795" s="198"/>
      <c r="M1795" s="198" t="s">
        <v>2395</v>
      </c>
      <c r="N1795" s="198"/>
      <c r="O1795" s="198"/>
      <c r="P1795" s="198"/>
      <c r="Q1795" s="169"/>
      <c r="R1795" s="169"/>
      <c r="S1795" s="169"/>
      <c r="T1795" s="169"/>
      <c r="U1795" s="170"/>
    </row>
    <row r="1796" spans="1:21" ht="20.100000000000001" customHeight="1">
      <c r="A1796" s="201" t="s">
        <v>5681</v>
      </c>
      <c r="B1796" s="183">
        <v>852669056412</v>
      </c>
      <c r="C1796" s="179" t="s">
        <v>3665</v>
      </c>
      <c r="D1796" s="215" t="s">
        <v>5573</v>
      </c>
      <c r="E1796" s="324">
        <v>14</v>
      </c>
      <c r="F1796" s="319">
        <v>32.588235294117652</v>
      </c>
      <c r="G1796" s="198" t="s">
        <v>8444</v>
      </c>
      <c r="H1796" s="199">
        <v>22</v>
      </c>
      <c r="I1796" s="200">
        <v>41666</v>
      </c>
      <c r="J1796" s="319">
        <f t="shared" si="28"/>
        <v>8.7000000000000028</v>
      </c>
      <c r="K1796" s="198">
        <v>22.389999999999997</v>
      </c>
      <c r="L1796" s="198"/>
      <c r="M1796" s="198" t="s">
        <v>2395</v>
      </c>
      <c r="N1796" s="198"/>
      <c r="O1796" s="198"/>
      <c r="P1796" s="198"/>
      <c r="Q1796" s="169"/>
      <c r="R1796" s="169"/>
      <c r="S1796" s="169"/>
      <c r="T1796" s="169"/>
      <c r="U1796" s="170"/>
    </row>
    <row r="1797" spans="1:21" ht="20.100000000000001" customHeight="1">
      <c r="A1797" s="201">
        <v>20162</v>
      </c>
      <c r="B1797" s="183"/>
      <c r="C1797" s="179" t="s">
        <v>3666</v>
      </c>
      <c r="D1797" s="215" t="s">
        <v>5573</v>
      </c>
      <c r="E1797" s="198"/>
      <c r="F1797" s="319" t="s">
        <v>17578</v>
      </c>
      <c r="G1797" s="198" t="s">
        <v>8444</v>
      </c>
      <c r="H1797" s="201">
        <v>0</v>
      </c>
      <c r="I1797" s="200">
        <v>41666</v>
      </c>
      <c r="J1797" s="319" t="e">
        <f t="shared" si="28"/>
        <v>#VALUE!</v>
      </c>
      <c r="K1797" s="198"/>
      <c r="L1797" s="198"/>
      <c r="M1797" s="198" t="s">
        <v>2395</v>
      </c>
      <c r="N1797" s="198"/>
      <c r="O1797" s="198"/>
      <c r="P1797" s="198"/>
      <c r="Q1797" s="169"/>
      <c r="R1797" s="169"/>
      <c r="S1797" s="169"/>
      <c r="T1797" s="169"/>
      <c r="U1797" s="170"/>
    </row>
    <row r="1798" spans="1:21" ht="20.100000000000001" customHeight="1">
      <c r="A1798" s="202" t="s">
        <v>5682</v>
      </c>
      <c r="B1798" s="183">
        <v>852669056429</v>
      </c>
      <c r="C1798" s="179" t="s">
        <v>3667</v>
      </c>
      <c r="D1798" s="215" t="s">
        <v>5573</v>
      </c>
      <c r="E1798" s="324">
        <v>4</v>
      </c>
      <c r="F1798" s="319">
        <v>33.764705882352942</v>
      </c>
      <c r="G1798" s="198" t="s">
        <v>8444</v>
      </c>
      <c r="H1798" s="199">
        <v>51</v>
      </c>
      <c r="I1798" s="200">
        <v>41666</v>
      </c>
      <c r="J1798" s="319">
        <f t="shared" si="28"/>
        <v>19.7</v>
      </c>
      <c r="K1798" s="198">
        <v>23.49</v>
      </c>
      <c r="L1798" s="198"/>
      <c r="M1798" s="198" t="s">
        <v>2395</v>
      </c>
      <c r="N1798" s="198"/>
      <c r="O1798" s="198"/>
      <c r="P1798" s="198"/>
      <c r="Q1798" s="169"/>
      <c r="R1798" s="169"/>
      <c r="S1798" s="169"/>
      <c r="T1798" s="169"/>
      <c r="U1798" s="170"/>
    </row>
    <row r="1799" spans="1:21" ht="20.100000000000001" customHeight="1">
      <c r="A1799" s="202" t="s">
        <v>5683</v>
      </c>
      <c r="B1799" s="183">
        <v>852669056436</v>
      </c>
      <c r="C1799" s="179" t="s">
        <v>3668</v>
      </c>
      <c r="D1799" s="215" t="s">
        <v>5573</v>
      </c>
      <c r="E1799" s="324">
        <v>4</v>
      </c>
      <c r="F1799" s="319">
        <v>33.764705882352942</v>
      </c>
      <c r="G1799" s="198" t="s">
        <v>8444</v>
      </c>
      <c r="H1799" s="199">
        <v>143</v>
      </c>
      <c r="I1799" s="200">
        <v>41666</v>
      </c>
      <c r="J1799" s="319">
        <f t="shared" si="28"/>
        <v>19.7</v>
      </c>
      <c r="K1799" s="198">
        <v>23.49</v>
      </c>
      <c r="L1799" s="198"/>
      <c r="M1799" s="198" t="s">
        <v>2395</v>
      </c>
      <c r="N1799" s="198"/>
      <c r="O1799" s="198"/>
      <c r="P1799" s="198"/>
      <c r="Q1799" s="169"/>
      <c r="R1799" s="169"/>
      <c r="S1799" s="169"/>
      <c r="T1799" s="169"/>
      <c r="U1799" s="170"/>
    </row>
    <row r="1800" spans="1:21" ht="20.100000000000001" customHeight="1">
      <c r="A1800" s="202" t="s">
        <v>5684</v>
      </c>
      <c r="B1800" s="183">
        <v>852669056443</v>
      </c>
      <c r="C1800" s="179" t="s">
        <v>3669</v>
      </c>
      <c r="D1800" s="215" t="s">
        <v>5573</v>
      </c>
      <c r="E1800" s="324">
        <v>4</v>
      </c>
      <c r="F1800" s="319">
        <v>33.764705882352942</v>
      </c>
      <c r="G1800" s="198" t="s">
        <v>8444</v>
      </c>
      <c r="H1800" s="199">
        <v>102</v>
      </c>
      <c r="I1800" s="200">
        <v>41666</v>
      </c>
      <c r="J1800" s="319">
        <f t="shared" si="28"/>
        <v>19.7</v>
      </c>
      <c r="K1800" s="198">
        <v>23.49</v>
      </c>
      <c r="L1800" s="198"/>
      <c r="M1800" s="198" t="s">
        <v>2395</v>
      </c>
      <c r="N1800" s="198"/>
      <c r="O1800" s="198"/>
      <c r="P1800" s="198"/>
      <c r="Q1800" s="169"/>
      <c r="R1800" s="169"/>
      <c r="S1800" s="169"/>
      <c r="T1800" s="169"/>
      <c r="U1800" s="170"/>
    </row>
    <row r="1801" spans="1:21" ht="20.100000000000001" customHeight="1">
      <c r="A1801" s="201">
        <v>20163</v>
      </c>
      <c r="B1801" s="183"/>
      <c r="C1801" s="179" t="s">
        <v>3670</v>
      </c>
      <c r="D1801" s="215" t="s">
        <v>5573</v>
      </c>
      <c r="E1801" s="198"/>
      <c r="F1801" s="319" t="s">
        <v>17578</v>
      </c>
      <c r="G1801" s="198" t="s">
        <v>8444</v>
      </c>
      <c r="H1801" s="201">
        <v>0</v>
      </c>
      <c r="I1801" s="200">
        <v>41666</v>
      </c>
      <c r="J1801" s="319" t="e">
        <f t="shared" si="28"/>
        <v>#VALUE!</v>
      </c>
      <c r="K1801" s="198"/>
      <c r="L1801" s="198"/>
      <c r="M1801" s="198" t="s">
        <v>2395</v>
      </c>
      <c r="N1801" s="198"/>
      <c r="O1801" s="198"/>
      <c r="P1801" s="198"/>
      <c r="Q1801" s="169"/>
      <c r="R1801" s="169"/>
      <c r="S1801" s="169"/>
      <c r="T1801" s="169"/>
      <c r="U1801" s="170"/>
    </row>
    <row r="1802" spans="1:21" ht="20.100000000000001" customHeight="1">
      <c r="A1802" s="202" t="s">
        <v>5685</v>
      </c>
      <c r="B1802" s="183">
        <v>852669056450</v>
      </c>
      <c r="C1802" s="179" t="s">
        <v>3671</v>
      </c>
      <c r="D1802" s="215" t="s">
        <v>5573</v>
      </c>
      <c r="E1802" s="324">
        <v>5</v>
      </c>
      <c r="F1802" s="319">
        <v>22</v>
      </c>
      <c r="G1802" s="198" t="s">
        <v>8444</v>
      </c>
      <c r="H1802" s="199">
        <v>18</v>
      </c>
      <c r="I1802" s="200">
        <v>41666</v>
      </c>
      <c r="J1802" s="319">
        <f t="shared" si="28"/>
        <v>8.6999999999999993</v>
      </c>
      <c r="K1802" s="198">
        <v>15.95</v>
      </c>
      <c r="L1802" s="198"/>
      <c r="M1802" s="198" t="s">
        <v>2395</v>
      </c>
      <c r="N1802" s="198"/>
      <c r="O1802" s="198"/>
      <c r="P1802" s="198"/>
      <c r="Q1802" s="169"/>
      <c r="R1802" s="169"/>
      <c r="S1802" s="169"/>
      <c r="T1802" s="169"/>
      <c r="U1802" s="170"/>
    </row>
    <row r="1803" spans="1:21" ht="20.100000000000001" customHeight="1">
      <c r="A1803" s="201" t="s">
        <v>5686</v>
      </c>
      <c r="B1803" s="183">
        <v>852669056467</v>
      </c>
      <c r="C1803" s="179" t="s">
        <v>3672</v>
      </c>
      <c r="D1803" s="215" t="s">
        <v>5573</v>
      </c>
      <c r="E1803" s="321">
        <v>9</v>
      </c>
      <c r="F1803" s="319">
        <v>22</v>
      </c>
      <c r="G1803" s="198" t="s">
        <v>8444</v>
      </c>
      <c r="H1803" s="201">
        <v>0</v>
      </c>
      <c r="I1803" s="200">
        <v>41666</v>
      </c>
      <c r="J1803" s="319">
        <f t="shared" si="28"/>
        <v>4.6999999999999993</v>
      </c>
      <c r="K1803" s="198">
        <v>18.79</v>
      </c>
      <c r="L1803" s="198"/>
      <c r="M1803" s="198" t="s">
        <v>2395</v>
      </c>
      <c r="N1803" s="198"/>
      <c r="O1803" s="198"/>
      <c r="P1803" s="198"/>
      <c r="Q1803" s="169"/>
      <c r="R1803" s="169"/>
      <c r="S1803" s="169"/>
      <c r="T1803" s="169"/>
      <c r="U1803" s="170"/>
    </row>
    <row r="1804" spans="1:21" ht="20.100000000000001" customHeight="1">
      <c r="A1804" s="201" t="s">
        <v>5687</v>
      </c>
      <c r="B1804" s="183">
        <v>852669056474</v>
      </c>
      <c r="C1804" s="179" t="s">
        <v>3673</v>
      </c>
      <c r="D1804" s="215" t="s">
        <v>5573</v>
      </c>
      <c r="E1804" s="321">
        <v>9</v>
      </c>
      <c r="F1804" s="319">
        <v>22</v>
      </c>
      <c r="G1804" s="198" t="s">
        <v>8444</v>
      </c>
      <c r="H1804" s="201">
        <v>0</v>
      </c>
      <c r="I1804" s="200">
        <v>41666</v>
      </c>
      <c r="J1804" s="319">
        <f t="shared" ref="J1804:J1867" si="29">F1804*0.85-5-E1804</f>
        <v>4.6999999999999993</v>
      </c>
      <c r="K1804" s="198">
        <v>15.95</v>
      </c>
      <c r="L1804" s="198"/>
      <c r="M1804" s="198" t="s">
        <v>2395</v>
      </c>
      <c r="N1804" s="198"/>
      <c r="O1804" s="198"/>
      <c r="P1804" s="198"/>
      <c r="Q1804" s="169"/>
      <c r="R1804" s="169"/>
      <c r="S1804" s="169"/>
      <c r="T1804" s="169"/>
      <c r="U1804" s="170"/>
    </row>
    <row r="1805" spans="1:21" ht="20.100000000000001" customHeight="1">
      <c r="A1805" s="201">
        <v>20164</v>
      </c>
      <c r="B1805" s="183"/>
      <c r="C1805" s="179" t="s">
        <v>3674</v>
      </c>
      <c r="D1805" s="215" t="s">
        <v>5573</v>
      </c>
      <c r="E1805" s="198"/>
      <c r="F1805" s="319" t="s">
        <v>17578</v>
      </c>
      <c r="G1805" s="198" t="s">
        <v>8444</v>
      </c>
      <c r="H1805" s="201">
        <v>0</v>
      </c>
      <c r="I1805" s="200">
        <v>41666</v>
      </c>
      <c r="J1805" s="319" t="e">
        <f t="shared" si="29"/>
        <v>#VALUE!</v>
      </c>
      <c r="K1805" s="198"/>
      <c r="L1805" s="198"/>
      <c r="M1805" s="198" t="s">
        <v>2395</v>
      </c>
      <c r="N1805" s="198"/>
      <c r="O1805" s="198"/>
      <c r="P1805" s="198"/>
      <c r="Q1805" s="169"/>
      <c r="R1805" s="169"/>
      <c r="S1805" s="169"/>
      <c r="T1805" s="169"/>
      <c r="U1805" s="170"/>
    </row>
    <row r="1806" spans="1:21" ht="20.100000000000001" customHeight="1">
      <c r="A1806" s="201" t="s">
        <v>5688</v>
      </c>
      <c r="B1806" s="183">
        <v>852669056481</v>
      </c>
      <c r="C1806" s="179" t="s">
        <v>3675</v>
      </c>
      <c r="D1806" s="215" t="s">
        <v>5573</v>
      </c>
      <c r="E1806" s="321">
        <v>3</v>
      </c>
      <c r="F1806" s="319">
        <v>13.89</v>
      </c>
      <c r="G1806" s="198" t="s">
        <v>8444</v>
      </c>
      <c r="H1806" s="201">
        <v>0</v>
      </c>
      <c r="I1806" s="200">
        <v>41666</v>
      </c>
      <c r="J1806" s="319">
        <f t="shared" si="29"/>
        <v>3.8064999999999998</v>
      </c>
      <c r="K1806" s="198">
        <v>9.4117647058823533</v>
      </c>
      <c r="L1806" s="198"/>
      <c r="M1806" s="198" t="s">
        <v>2395</v>
      </c>
      <c r="N1806" s="198"/>
      <c r="O1806" s="198"/>
      <c r="P1806" s="198"/>
      <c r="Q1806" s="169"/>
      <c r="R1806" s="169"/>
      <c r="S1806" s="169"/>
      <c r="T1806" s="169"/>
      <c r="U1806" s="170"/>
    </row>
    <row r="1807" spans="1:21" ht="20.100000000000001" customHeight="1">
      <c r="A1807" s="201">
        <v>20165</v>
      </c>
      <c r="B1807" s="183"/>
      <c r="C1807" s="179" t="s">
        <v>3676</v>
      </c>
      <c r="D1807" s="215" t="s">
        <v>5573</v>
      </c>
      <c r="E1807" s="198"/>
      <c r="F1807" s="319" t="s">
        <v>17578</v>
      </c>
      <c r="G1807" s="198" t="s">
        <v>8444</v>
      </c>
      <c r="H1807" s="201">
        <v>0</v>
      </c>
      <c r="I1807" s="200">
        <v>41666</v>
      </c>
      <c r="J1807" s="319" t="e">
        <f t="shared" si="29"/>
        <v>#VALUE!</v>
      </c>
      <c r="K1807" s="198"/>
      <c r="L1807" s="198"/>
      <c r="M1807" s="198" t="s">
        <v>2395</v>
      </c>
      <c r="N1807" s="198"/>
      <c r="O1807" s="198"/>
      <c r="P1807" s="198"/>
      <c r="Q1807" s="169"/>
      <c r="R1807" s="169"/>
      <c r="S1807" s="169"/>
      <c r="T1807" s="169"/>
      <c r="U1807" s="170"/>
    </row>
    <row r="1808" spans="1:21" ht="20.100000000000001" customHeight="1">
      <c r="A1808" s="201" t="s">
        <v>5689</v>
      </c>
      <c r="B1808" s="183">
        <v>852669056498</v>
      </c>
      <c r="C1808" s="179" t="s">
        <v>3677</v>
      </c>
      <c r="D1808" s="215" t="s">
        <v>5573</v>
      </c>
      <c r="E1808" s="198"/>
      <c r="F1808" s="319">
        <v>26.99</v>
      </c>
      <c r="G1808" s="198" t="s">
        <v>8444</v>
      </c>
      <c r="H1808" s="201">
        <v>0</v>
      </c>
      <c r="I1808" s="200">
        <v>41666</v>
      </c>
      <c r="J1808" s="319">
        <f t="shared" si="29"/>
        <v>17.941499999999998</v>
      </c>
      <c r="K1808" s="198"/>
      <c r="L1808" s="198"/>
      <c r="M1808" s="198" t="s">
        <v>2395</v>
      </c>
      <c r="N1808" s="198"/>
      <c r="O1808" s="198"/>
      <c r="P1808" s="198"/>
      <c r="Q1808" s="169"/>
      <c r="R1808" s="169"/>
      <c r="S1808" s="169"/>
      <c r="T1808" s="169"/>
      <c r="U1808" s="170"/>
    </row>
    <row r="1809" spans="1:21" ht="20.100000000000001" customHeight="1">
      <c r="A1809" s="201">
        <v>20166</v>
      </c>
      <c r="B1809" s="183"/>
      <c r="C1809" s="179" t="s">
        <v>3678</v>
      </c>
      <c r="D1809" s="215" t="s">
        <v>5573</v>
      </c>
      <c r="E1809" s="198"/>
      <c r="F1809" s="319" t="s">
        <v>17578</v>
      </c>
      <c r="G1809" s="198" t="s">
        <v>8444</v>
      </c>
      <c r="H1809" s="201">
        <v>0</v>
      </c>
      <c r="I1809" s="200">
        <v>41666</v>
      </c>
      <c r="J1809" s="319" t="e">
        <f t="shared" si="29"/>
        <v>#VALUE!</v>
      </c>
      <c r="K1809" s="198"/>
      <c r="L1809" s="198"/>
      <c r="M1809" s="198" t="s">
        <v>2395</v>
      </c>
      <c r="N1809" s="198"/>
      <c r="O1809" s="198"/>
      <c r="P1809" s="198"/>
      <c r="Q1809" s="169"/>
      <c r="R1809" s="169"/>
      <c r="S1809" s="169"/>
      <c r="T1809" s="169"/>
      <c r="U1809" s="170"/>
    </row>
    <row r="1810" spans="1:21" ht="20.100000000000001" customHeight="1">
      <c r="A1810" s="202" t="s">
        <v>5690</v>
      </c>
      <c r="B1810" s="183">
        <v>852669056504</v>
      </c>
      <c r="C1810" s="179" t="s">
        <v>3679</v>
      </c>
      <c r="D1810" s="215" t="s">
        <v>5573</v>
      </c>
      <c r="E1810" s="324">
        <v>2</v>
      </c>
      <c r="F1810" s="319">
        <v>17.95</v>
      </c>
      <c r="G1810" s="198" t="s">
        <v>8444</v>
      </c>
      <c r="H1810" s="199">
        <v>165</v>
      </c>
      <c r="I1810" s="200">
        <v>41666</v>
      </c>
      <c r="J1810" s="319">
        <f t="shared" si="29"/>
        <v>8.2574999999999985</v>
      </c>
      <c r="K1810" s="198"/>
      <c r="L1810" s="198"/>
      <c r="M1810" s="198" t="s">
        <v>2395</v>
      </c>
      <c r="N1810" s="198"/>
      <c r="O1810" s="198"/>
      <c r="P1810" s="198"/>
      <c r="Q1810" s="169"/>
      <c r="R1810" s="169"/>
      <c r="S1810" s="169"/>
      <c r="T1810" s="169"/>
      <c r="U1810" s="170"/>
    </row>
    <row r="1811" spans="1:21" ht="20.100000000000001" customHeight="1">
      <c r="A1811" s="201" t="s">
        <v>5691</v>
      </c>
      <c r="B1811" s="183">
        <v>852669056511</v>
      </c>
      <c r="C1811" s="179" t="s">
        <v>3680</v>
      </c>
      <c r="D1811" s="215" t="s">
        <v>5573</v>
      </c>
      <c r="E1811" s="198"/>
      <c r="F1811" s="319">
        <v>31.99</v>
      </c>
      <c r="G1811" s="198" t="s">
        <v>8444</v>
      </c>
      <c r="H1811" s="201">
        <v>0</v>
      </c>
      <c r="I1811" s="200">
        <v>41666</v>
      </c>
      <c r="J1811" s="319">
        <f t="shared" si="29"/>
        <v>22.191499999999998</v>
      </c>
      <c r="K1811" s="198"/>
      <c r="L1811" s="198"/>
      <c r="M1811" s="198" t="s">
        <v>2395</v>
      </c>
      <c r="N1811" s="198"/>
      <c r="O1811" s="198"/>
      <c r="P1811" s="198"/>
      <c r="Q1811" s="169"/>
      <c r="R1811" s="169"/>
      <c r="S1811" s="169"/>
      <c r="T1811" s="169"/>
      <c r="U1811" s="170"/>
    </row>
    <row r="1812" spans="1:21" ht="20.100000000000001" customHeight="1">
      <c r="A1812" s="201">
        <v>20167</v>
      </c>
      <c r="B1812" s="183"/>
      <c r="C1812" s="179" t="s">
        <v>3681</v>
      </c>
      <c r="D1812" s="215" t="s">
        <v>5573</v>
      </c>
      <c r="E1812" s="198"/>
      <c r="F1812" s="319" t="s">
        <v>17578</v>
      </c>
      <c r="G1812" s="198" t="s">
        <v>8444</v>
      </c>
      <c r="H1812" s="201">
        <v>0</v>
      </c>
      <c r="I1812" s="200">
        <v>41666</v>
      </c>
      <c r="J1812" s="319" t="e">
        <f t="shared" si="29"/>
        <v>#VALUE!</v>
      </c>
      <c r="K1812" s="198"/>
      <c r="L1812" s="198"/>
      <c r="M1812" s="198" t="s">
        <v>2395</v>
      </c>
      <c r="N1812" s="198"/>
      <c r="O1812" s="198"/>
      <c r="P1812" s="198"/>
      <c r="Q1812" s="169"/>
      <c r="R1812" s="169"/>
      <c r="S1812" s="169"/>
      <c r="T1812" s="169"/>
      <c r="U1812" s="170"/>
    </row>
    <row r="1813" spans="1:21" ht="20.100000000000001" customHeight="1">
      <c r="A1813" s="201" t="s">
        <v>5692</v>
      </c>
      <c r="B1813" s="183">
        <v>852669056528</v>
      </c>
      <c r="C1813" s="179" t="s">
        <v>3682</v>
      </c>
      <c r="D1813" s="215" t="s">
        <v>5573</v>
      </c>
      <c r="E1813" s="198"/>
      <c r="F1813" s="319">
        <v>17.990000000000002</v>
      </c>
      <c r="G1813" s="198" t="s">
        <v>8444</v>
      </c>
      <c r="H1813" s="201">
        <v>0</v>
      </c>
      <c r="I1813" s="200">
        <v>41666</v>
      </c>
      <c r="J1813" s="319">
        <f t="shared" si="29"/>
        <v>10.291500000000001</v>
      </c>
      <c r="K1813" s="198"/>
      <c r="L1813" s="198"/>
      <c r="M1813" s="198" t="s">
        <v>2395</v>
      </c>
      <c r="N1813" s="198"/>
      <c r="O1813" s="198"/>
      <c r="P1813" s="198"/>
      <c r="Q1813" s="169"/>
      <c r="R1813" s="169"/>
      <c r="S1813" s="169"/>
      <c r="T1813" s="169"/>
      <c r="U1813" s="170"/>
    </row>
    <row r="1814" spans="1:21" ht="20.100000000000001" customHeight="1">
      <c r="A1814" s="201" t="s">
        <v>5693</v>
      </c>
      <c r="B1814" s="183">
        <v>852669056535</v>
      </c>
      <c r="C1814" s="179" t="s">
        <v>3683</v>
      </c>
      <c r="D1814" s="215" t="s">
        <v>5573</v>
      </c>
      <c r="E1814" s="198"/>
      <c r="F1814" s="319">
        <v>17.990000000000002</v>
      </c>
      <c r="G1814" s="198" t="s">
        <v>8444</v>
      </c>
      <c r="H1814" s="201">
        <v>0</v>
      </c>
      <c r="I1814" s="200">
        <v>41666</v>
      </c>
      <c r="J1814" s="319">
        <f t="shared" si="29"/>
        <v>10.291500000000001</v>
      </c>
      <c r="K1814" s="198"/>
      <c r="L1814" s="198"/>
      <c r="M1814" s="198" t="s">
        <v>2395</v>
      </c>
      <c r="N1814" s="198"/>
      <c r="O1814" s="198"/>
      <c r="P1814" s="198"/>
      <c r="Q1814" s="169"/>
      <c r="R1814" s="169"/>
      <c r="S1814" s="169"/>
      <c r="T1814" s="169"/>
      <c r="U1814" s="170"/>
    </row>
    <row r="1815" spans="1:21" ht="20.100000000000001" customHeight="1">
      <c r="A1815" s="201">
        <v>20168</v>
      </c>
      <c r="B1815" s="183"/>
      <c r="C1815" s="179" t="s">
        <v>3684</v>
      </c>
      <c r="D1815" s="215" t="s">
        <v>5573</v>
      </c>
      <c r="E1815" s="198"/>
      <c r="F1815" s="319" t="s">
        <v>17578</v>
      </c>
      <c r="G1815" s="198" t="s">
        <v>8444</v>
      </c>
      <c r="H1815" s="201">
        <v>0</v>
      </c>
      <c r="I1815" s="200">
        <v>41666</v>
      </c>
      <c r="J1815" s="319" t="e">
        <f t="shared" si="29"/>
        <v>#VALUE!</v>
      </c>
      <c r="K1815" s="198"/>
      <c r="L1815" s="198"/>
      <c r="M1815" s="198" t="s">
        <v>2395</v>
      </c>
      <c r="N1815" s="198"/>
      <c r="O1815" s="198"/>
      <c r="P1815" s="198"/>
      <c r="Q1815" s="169"/>
      <c r="R1815" s="169"/>
      <c r="S1815" s="169"/>
      <c r="T1815" s="169"/>
      <c r="U1815" s="170"/>
    </row>
    <row r="1816" spans="1:21" ht="20.100000000000001" customHeight="1">
      <c r="A1816" s="201" t="s">
        <v>5694</v>
      </c>
      <c r="B1816" s="183">
        <v>852669056542</v>
      </c>
      <c r="C1816" s="179" t="s">
        <v>3685</v>
      </c>
      <c r="D1816" s="215" t="s">
        <v>5573</v>
      </c>
      <c r="E1816" s="321">
        <v>9</v>
      </c>
      <c r="F1816" s="319">
        <v>22</v>
      </c>
      <c r="G1816" s="198" t="s">
        <v>8444</v>
      </c>
      <c r="H1816" s="201">
        <v>0</v>
      </c>
      <c r="I1816" s="200">
        <v>41666</v>
      </c>
      <c r="J1816" s="319">
        <f t="shared" si="29"/>
        <v>4.6999999999999993</v>
      </c>
      <c r="K1816" s="198">
        <v>16.489999999999998</v>
      </c>
      <c r="L1816" s="198"/>
      <c r="M1816" s="198" t="s">
        <v>2395</v>
      </c>
      <c r="N1816" s="198"/>
      <c r="O1816" s="198"/>
      <c r="P1816" s="198"/>
      <c r="Q1816" s="169"/>
      <c r="R1816" s="169"/>
      <c r="S1816" s="169"/>
      <c r="T1816" s="169"/>
      <c r="U1816" s="170"/>
    </row>
    <row r="1817" spans="1:21" ht="20.100000000000001" customHeight="1">
      <c r="A1817" s="202" t="s">
        <v>5695</v>
      </c>
      <c r="B1817" s="183">
        <v>852669056559</v>
      </c>
      <c r="C1817" s="179" t="s">
        <v>3686</v>
      </c>
      <c r="D1817" s="215" t="s">
        <v>5573</v>
      </c>
      <c r="E1817" s="321">
        <v>9</v>
      </c>
      <c r="F1817" s="319">
        <v>22</v>
      </c>
      <c r="G1817" s="198" t="s">
        <v>8444</v>
      </c>
      <c r="H1817" s="201">
        <v>0</v>
      </c>
      <c r="I1817" s="200">
        <v>41666</v>
      </c>
      <c r="J1817" s="319">
        <f t="shared" si="29"/>
        <v>4.6999999999999993</v>
      </c>
      <c r="K1817" s="198">
        <v>16.489999999999998</v>
      </c>
      <c r="L1817" s="198"/>
      <c r="M1817" s="198" t="s">
        <v>2395</v>
      </c>
      <c r="N1817" s="198"/>
      <c r="O1817" s="198"/>
      <c r="P1817" s="198"/>
      <c r="Q1817" s="169"/>
      <c r="R1817" s="169"/>
      <c r="S1817" s="169"/>
      <c r="T1817" s="169"/>
      <c r="U1817" s="170"/>
    </row>
    <row r="1818" spans="1:21" ht="20.100000000000001" customHeight="1">
      <c r="A1818" s="201" t="s">
        <v>5696</v>
      </c>
      <c r="B1818" s="183">
        <v>852669056566</v>
      </c>
      <c r="C1818" s="179" t="s">
        <v>3687</v>
      </c>
      <c r="D1818" s="215" t="s">
        <v>5573</v>
      </c>
      <c r="E1818" s="321">
        <v>9</v>
      </c>
      <c r="F1818" s="319">
        <v>22</v>
      </c>
      <c r="G1818" s="198" t="s">
        <v>8444</v>
      </c>
      <c r="H1818" s="201">
        <v>0</v>
      </c>
      <c r="I1818" s="200">
        <v>41666</v>
      </c>
      <c r="J1818" s="319">
        <f t="shared" si="29"/>
        <v>4.6999999999999993</v>
      </c>
      <c r="K1818" s="198">
        <v>16.489999999999998</v>
      </c>
      <c r="L1818" s="198"/>
      <c r="M1818" s="198" t="s">
        <v>2395</v>
      </c>
      <c r="N1818" s="198"/>
      <c r="O1818" s="198"/>
      <c r="P1818" s="198"/>
      <c r="Q1818" s="169"/>
      <c r="R1818" s="169"/>
      <c r="S1818" s="169"/>
      <c r="T1818" s="169"/>
      <c r="U1818" s="170"/>
    </row>
    <row r="1819" spans="1:21" ht="20.100000000000001" customHeight="1">
      <c r="A1819" s="201">
        <v>20169</v>
      </c>
      <c r="B1819" s="183"/>
      <c r="C1819" s="179" t="s">
        <v>3688</v>
      </c>
      <c r="D1819" s="215" t="s">
        <v>5573</v>
      </c>
      <c r="E1819" s="198"/>
      <c r="F1819" s="319" t="s">
        <v>17578</v>
      </c>
      <c r="G1819" s="198" t="s">
        <v>8444</v>
      </c>
      <c r="H1819" s="201">
        <v>0</v>
      </c>
      <c r="I1819" s="200">
        <v>41666</v>
      </c>
      <c r="J1819" s="319" t="e">
        <f t="shared" si="29"/>
        <v>#VALUE!</v>
      </c>
      <c r="K1819" s="198"/>
      <c r="L1819" s="198"/>
      <c r="M1819" s="198" t="s">
        <v>2395</v>
      </c>
      <c r="N1819" s="198"/>
      <c r="O1819" s="198"/>
      <c r="P1819" s="198"/>
      <c r="Q1819" s="169"/>
      <c r="R1819" s="169"/>
      <c r="S1819" s="169"/>
      <c r="T1819" s="169"/>
      <c r="U1819" s="170"/>
    </row>
    <row r="1820" spans="1:21" ht="20.100000000000001" customHeight="1">
      <c r="A1820" s="201" t="s">
        <v>5697</v>
      </c>
      <c r="B1820" s="183">
        <v>852669056573</v>
      </c>
      <c r="C1820" s="179" t="s">
        <v>3689</v>
      </c>
      <c r="D1820" s="215" t="s">
        <v>5573</v>
      </c>
      <c r="E1820" s="321">
        <v>5</v>
      </c>
      <c r="F1820" s="319">
        <v>17.95</v>
      </c>
      <c r="G1820" s="198" t="s">
        <v>8444</v>
      </c>
      <c r="H1820" s="201">
        <v>0</v>
      </c>
      <c r="I1820" s="200">
        <v>41666</v>
      </c>
      <c r="J1820" s="319">
        <f t="shared" si="29"/>
        <v>5.2574999999999985</v>
      </c>
      <c r="K1820" s="198"/>
      <c r="L1820" s="198"/>
      <c r="M1820" s="198" t="s">
        <v>2395</v>
      </c>
      <c r="N1820" s="198"/>
      <c r="O1820" s="198"/>
      <c r="P1820" s="198"/>
      <c r="Q1820" s="169"/>
      <c r="R1820" s="169"/>
      <c r="S1820" s="169"/>
      <c r="T1820" s="169"/>
      <c r="U1820" s="170"/>
    </row>
    <row r="1821" spans="1:21" ht="20.100000000000001" customHeight="1">
      <c r="A1821" s="201" t="s">
        <v>5698</v>
      </c>
      <c r="B1821" s="183">
        <v>852669056580</v>
      </c>
      <c r="C1821" s="179" t="s">
        <v>3690</v>
      </c>
      <c r="D1821" s="215" t="s">
        <v>5573</v>
      </c>
      <c r="E1821" s="321">
        <v>5</v>
      </c>
      <c r="F1821" s="319">
        <v>17.95</v>
      </c>
      <c r="G1821" s="198" t="s">
        <v>8444</v>
      </c>
      <c r="H1821" s="201">
        <v>0</v>
      </c>
      <c r="I1821" s="200">
        <v>41666</v>
      </c>
      <c r="J1821" s="319">
        <f t="shared" si="29"/>
        <v>5.2574999999999985</v>
      </c>
      <c r="K1821" s="198"/>
      <c r="L1821" s="198"/>
      <c r="M1821" s="198" t="s">
        <v>2395</v>
      </c>
      <c r="N1821" s="198"/>
      <c r="O1821" s="198"/>
      <c r="P1821" s="198"/>
      <c r="Q1821" s="169"/>
      <c r="R1821" s="169"/>
      <c r="S1821" s="169"/>
      <c r="T1821" s="169"/>
      <c r="U1821" s="170"/>
    </row>
    <row r="1822" spans="1:21" ht="20.100000000000001" customHeight="1">
      <c r="A1822" s="201" t="s">
        <v>5699</v>
      </c>
      <c r="B1822" s="183">
        <v>852669056597</v>
      </c>
      <c r="C1822" s="179" t="s">
        <v>3691</v>
      </c>
      <c r="D1822" s="215" t="s">
        <v>5573</v>
      </c>
      <c r="E1822" s="321">
        <v>5</v>
      </c>
      <c r="F1822" s="319">
        <v>17.95</v>
      </c>
      <c r="G1822" s="198" t="s">
        <v>8444</v>
      </c>
      <c r="H1822" s="201">
        <v>0</v>
      </c>
      <c r="I1822" s="200">
        <v>41666</v>
      </c>
      <c r="J1822" s="319">
        <f t="shared" si="29"/>
        <v>5.2574999999999985</v>
      </c>
      <c r="K1822" s="198"/>
      <c r="L1822" s="198"/>
      <c r="M1822" s="198" t="s">
        <v>2395</v>
      </c>
      <c r="N1822" s="198"/>
      <c r="O1822" s="198"/>
      <c r="P1822" s="198"/>
      <c r="Q1822" s="169"/>
      <c r="R1822" s="169"/>
      <c r="S1822" s="169"/>
      <c r="T1822" s="169"/>
      <c r="U1822" s="170"/>
    </row>
    <row r="1823" spans="1:21" ht="20.100000000000001" customHeight="1">
      <c r="A1823" s="201">
        <v>20170</v>
      </c>
      <c r="B1823" s="183"/>
      <c r="C1823" s="179" t="s">
        <v>1732</v>
      </c>
      <c r="D1823" s="215" t="s">
        <v>5573</v>
      </c>
      <c r="E1823" s="198"/>
      <c r="F1823" s="319" t="s">
        <v>17578</v>
      </c>
      <c r="G1823" s="198" t="s">
        <v>8444</v>
      </c>
      <c r="H1823" s="201">
        <v>0</v>
      </c>
      <c r="I1823" s="200">
        <v>41666</v>
      </c>
      <c r="J1823" s="319" t="e">
        <f t="shared" si="29"/>
        <v>#VALUE!</v>
      </c>
      <c r="K1823" s="198"/>
      <c r="L1823" s="198"/>
      <c r="M1823" s="198" t="s">
        <v>2395</v>
      </c>
      <c r="N1823" s="198"/>
      <c r="O1823" s="198"/>
      <c r="P1823" s="198"/>
      <c r="Q1823" s="169"/>
      <c r="R1823" s="169"/>
      <c r="S1823" s="169"/>
      <c r="T1823" s="169"/>
      <c r="U1823" s="170"/>
    </row>
    <row r="1824" spans="1:21" ht="20.100000000000001" customHeight="1">
      <c r="A1824" s="201" t="s">
        <v>5700</v>
      </c>
      <c r="B1824" s="183">
        <v>852669056603</v>
      </c>
      <c r="C1824" s="179" t="s">
        <v>3692</v>
      </c>
      <c r="D1824" s="215" t="s">
        <v>5573</v>
      </c>
      <c r="E1824" s="198"/>
      <c r="F1824" s="319">
        <v>28.99</v>
      </c>
      <c r="G1824" s="198" t="s">
        <v>8444</v>
      </c>
      <c r="H1824" s="201">
        <v>0</v>
      </c>
      <c r="I1824" s="200">
        <v>41666</v>
      </c>
      <c r="J1824" s="319">
        <f t="shared" si="29"/>
        <v>19.641499999999997</v>
      </c>
      <c r="K1824" s="198"/>
      <c r="L1824" s="198"/>
      <c r="M1824" s="198" t="s">
        <v>2395</v>
      </c>
      <c r="N1824" s="198"/>
      <c r="O1824" s="198"/>
      <c r="P1824" s="198"/>
      <c r="Q1824" s="169"/>
      <c r="R1824" s="169"/>
      <c r="S1824" s="169"/>
      <c r="T1824" s="169"/>
      <c r="U1824" s="170"/>
    </row>
    <row r="1825" spans="1:21" ht="20.100000000000001" customHeight="1">
      <c r="A1825" s="201" t="s">
        <v>5701</v>
      </c>
      <c r="B1825" s="183">
        <v>852669056610</v>
      </c>
      <c r="C1825" s="179" t="s">
        <v>3693</v>
      </c>
      <c r="D1825" s="215" t="s">
        <v>5573</v>
      </c>
      <c r="E1825" s="198"/>
      <c r="F1825" s="319">
        <v>28.99</v>
      </c>
      <c r="G1825" s="198" t="s">
        <v>8444</v>
      </c>
      <c r="H1825" s="201">
        <v>0</v>
      </c>
      <c r="I1825" s="200">
        <v>41666</v>
      </c>
      <c r="J1825" s="319">
        <f t="shared" si="29"/>
        <v>19.641499999999997</v>
      </c>
      <c r="K1825" s="198"/>
      <c r="L1825" s="198"/>
      <c r="M1825" s="198" t="s">
        <v>2395</v>
      </c>
      <c r="N1825" s="198"/>
      <c r="O1825" s="198"/>
      <c r="P1825" s="198"/>
      <c r="Q1825" s="169"/>
      <c r="R1825" s="169"/>
      <c r="S1825" s="169"/>
      <c r="T1825" s="169"/>
      <c r="U1825" s="170"/>
    </row>
    <row r="1826" spans="1:21" ht="20.100000000000001" customHeight="1">
      <c r="A1826" s="201">
        <v>20171</v>
      </c>
      <c r="B1826" s="183"/>
      <c r="C1826" s="179" t="s">
        <v>3694</v>
      </c>
      <c r="D1826" s="215" t="s">
        <v>5573</v>
      </c>
      <c r="E1826" s="198"/>
      <c r="F1826" s="319" t="s">
        <v>17578</v>
      </c>
      <c r="G1826" s="198" t="s">
        <v>8444</v>
      </c>
      <c r="H1826" s="201">
        <v>0</v>
      </c>
      <c r="I1826" s="200">
        <v>41666</v>
      </c>
      <c r="J1826" s="319" t="e">
        <f t="shared" si="29"/>
        <v>#VALUE!</v>
      </c>
      <c r="K1826" s="198"/>
      <c r="L1826" s="198"/>
      <c r="M1826" s="198" t="s">
        <v>2395</v>
      </c>
      <c r="N1826" s="198"/>
      <c r="O1826" s="198"/>
      <c r="P1826" s="198"/>
      <c r="Q1826" s="169"/>
      <c r="R1826" s="169"/>
      <c r="S1826" s="169"/>
      <c r="T1826" s="169"/>
      <c r="U1826" s="170"/>
    </row>
    <row r="1827" spans="1:21" ht="20.100000000000001" customHeight="1">
      <c r="A1827" s="202" t="s">
        <v>5702</v>
      </c>
      <c r="B1827" s="183">
        <v>852669056627</v>
      </c>
      <c r="C1827" s="179" t="s">
        <v>3695</v>
      </c>
      <c r="D1827" s="215" t="s">
        <v>5573</v>
      </c>
      <c r="E1827" s="324">
        <v>4</v>
      </c>
      <c r="F1827" s="319">
        <v>22</v>
      </c>
      <c r="G1827" s="198" t="s">
        <v>8444</v>
      </c>
      <c r="H1827" s="366">
        <v>72</v>
      </c>
      <c r="I1827" s="200">
        <v>41666</v>
      </c>
      <c r="J1827" s="319">
        <f t="shared" si="29"/>
        <v>9.6999999999999993</v>
      </c>
      <c r="K1827" s="198">
        <v>15.95</v>
      </c>
      <c r="L1827" s="198"/>
      <c r="M1827" s="198" t="s">
        <v>2395</v>
      </c>
      <c r="N1827" s="198"/>
      <c r="O1827" s="198"/>
      <c r="P1827" s="198"/>
      <c r="Q1827" s="169"/>
      <c r="R1827" s="169"/>
      <c r="S1827" s="169"/>
      <c r="T1827" s="169"/>
      <c r="U1827" s="170"/>
    </row>
    <row r="1828" spans="1:21" ht="20.100000000000001" customHeight="1">
      <c r="A1828" s="201" t="s">
        <v>5703</v>
      </c>
      <c r="B1828" s="183">
        <v>852669056634</v>
      </c>
      <c r="C1828" s="179" t="s">
        <v>3696</v>
      </c>
      <c r="D1828" s="215" t="s">
        <v>5573</v>
      </c>
      <c r="E1828" s="321">
        <v>9</v>
      </c>
      <c r="F1828" s="319">
        <v>22</v>
      </c>
      <c r="G1828" s="198" t="s">
        <v>8444</v>
      </c>
      <c r="H1828" s="201">
        <v>0</v>
      </c>
      <c r="I1828" s="200">
        <v>41666</v>
      </c>
      <c r="J1828" s="319">
        <f t="shared" si="29"/>
        <v>4.6999999999999993</v>
      </c>
      <c r="K1828" s="198">
        <v>15.95</v>
      </c>
      <c r="L1828" s="198"/>
      <c r="M1828" s="198" t="s">
        <v>2395</v>
      </c>
      <c r="N1828" s="198"/>
      <c r="O1828" s="198"/>
      <c r="P1828" s="198"/>
      <c r="Q1828" s="169"/>
      <c r="R1828" s="169"/>
      <c r="S1828" s="169"/>
      <c r="T1828" s="169"/>
      <c r="U1828" s="170"/>
    </row>
    <row r="1829" spans="1:21" ht="20.100000000000001" customHeight="1">
      <c r="A1829" s="202" t="s">
        <v>5704</v>
      </c>
      <c r="B1829" s="183">
        <v>852669056641</v>
      </c>
      <c r="C1829" s="179" t="s">
        <v>3697</v>
      </c>
      <c r="D1829" s="215" t="s">
        <v>5573</v>
      </c>
      <c r="E1829" s="321">
        <v>4</v>
      </c>
      <c r="F1829" s="319">
        <v>22</v>
      </c>
      <c r="G1829" s="198" t="s">
        <v>8444</v>
      </c>
      <c r="H1829" s="201">
        <v>0</v>
      </c>
      <c r="I1829" s="200">
        <v>41666</v>
      </c>
      <c r="J1829" s="319">
        <f t="shared" si="29"/>
        <v>9.6999999999999993</v>
      </c>
      <c r="K1829" s="198">
        <v>15.95</v>
      </c>
      <c r="L1829" s="198"/>
      <c r="M1829" s="198" t="s">
        <v>2395</v>
      </c>
      <c r="N1829" s="198"/>
      <c r="O1829" s="198"/>
      <c r="P1829" s="198"/>
      <c r="Q1829" s="169"/>
      <c r="R1829" s="169"/>
      <c r="S1829" s="169"/>
      <c r="T1829" s="169"/>
      <c r="U1829" s="170"/>
    </row>
    <row r="1830" spans="1:21" ht="20.100000000000001" customHeight="1">
      <c r="A1830" s="201">
        <v>20172</v>
      </c>
      <c r="B1830" s="183"/>
      <c r="C1830" s="179" t="s">
        <v>1729</v>
      </c>
      <c r="D1830" s="215" t="s">
        <v>5573</v>
      </c>
      <c r="E1830" s="198"/>
      <c r="F1830" s="319" t="s">
        <v>17578</v>
      </c>
      <c r="G1830" s="198" t="s">
        <v>8444</v>
      </c>
      <c r="H1830" s="201">
        <v>0</v>
      </c>
      <c r="I1830" s="200">
        <v>41666</v>
      </c>
      <c r="J1830" s="319" t="e">
        <f t="shared" si="29"/>
        <v>#VALUE!</v>
      </c>
      <c r="K1830" s="198"/>
      <c r="L1830" s="198"/>
      <c r="M1830" s="198" t="s">
        <v>2395</v>
      </c>
      <c r="N1830" s="198"/>
      <c r="O1830" s="198"/>
      <c r="P1830" s="198"/>
      <c r="Q1830" s="169"/>
      <c r="R1830" s="169"/>
      <c r="S1830" s="169"/>
      <c r="T1830" s="169"/>
      <c r="U1830" s="170"/>
    </row>
    <row r="1831" spans="1:21" ht="20.100000000000001" customHeight="1">
      <c r="A1831" s="201" t="s">
        <v>5705</v>
      </c>
      <c r="B1831" s="183">
        <v>852669056658</v>
      </c>
      <c r="C1831" s="179" t="s">
        <v>3698</v>
      </c>
      <c r="D1831" s="215" t="s">
        <v>5573</v>
      </c>
      <c r="E1831" s="198"/>
      <c r="F1831" s="319">
        <v>36.99</v>
      </c>
      <c r="G1831" s="198" t="s">
        <v>8444</v>
      </c>
      <c r="H1831" s="201">
        <v>0</v>
      </c>
      <c r="I1831" s="200">
        <v>41666</v>
      </c>
      <c r="J1831" s="319">
        <f t="shared" si="29"/>
        <v>26.441500000000001</v>
      </c>
      <c r="K1831" s="198"/>
      <c r="L1831" s="198"/>
      <c r="M1831" s="198" t="s">
        <v>2395</v>
      </c>
      <c r="N1831" s="198"/>
      <c r="O1831" s="198"/>
      <c r="P1831" s="198"/>
      <c r="Q1831" s="169"/>
      <c r="R1831" s="169"/>
      <c r="S1831" s="169"/>
      <c r="T1831" s="169"/>
      <c r="U1831" s="170"/>
    </row>
    <row r="1832" spans="1:21" ht="20.100000000000001" customHeight="1">
      <c r="A1832" s="201">
        <v>20173</v>
      </c>
      <c r="B1832" s="183"/>
      <c r="C1832" s="179" t="s">
        <v>3699</v>
      </c>
      <c r="D1832" s="215" t="s">
        <v>5573</v>
      </c>
      <c r="E1832" s="198"/>
      <c r="F1832" s="319" t="s">
        <v>17578</v>
      </c>
      <c r="G1832" s="198" t="s">
        <v>8444</v>
      </c>
      <c r="H1832" s="201">
        <v>0</v>
      </c>
      <c r="I1832" s="200">
        <v>41666</v>
      </c>
      <c r="J1832" s="319" t="e">
        <f t="shared" si="29"/>
        <v>#VALUE!</v>
      </c>
      <c r="K1832" s="198"/>
      <c r="L1832" s="198"/>
      <c r="M1832" s="198" t="s">
        <v>2395</v>
      </c>
      <c r="N1832" s="198"/>
      <c r="O1832" s="198"/>
      <c r="P1832" s="198"/>
      <c r="Q1832" s="169"/>
      <c r="R1832" s="169"/>
      <c r="S1832" s="169"/>
      <c r="T1832" s="169"/>
      <c r="U1832" s="170"/>
    </row>
    <row r="1833" spans="1:21" ht="20.100000000000001" customHeight="1">
      <c r="A1833" s="201" t="s">
        <v>5706</v>
      </c>
      <c r="B1833" s="183">
        <v>852669056665</v>
      </c>
      <c r="C1833" s="179" t="s">
        <v>3700</v>
      </c>
      <c r="D1833" s="215" t="s">
        <v>5573</v>
      </c>
      <c r="E1833" s="324">
        <v>2</v>
      </c>
      <c r="F1833" s="319">
        <v>13.89</v>
      </c>
      <c r="G1833" s="198" t="s">
        <v>8444</v>
      </c>
      <c r="H1833" s="199">
        <v>32</v>
      </c>
      <c r="I1833" s="200">
        <v>41666</v>
      </c>
      <c r="J1833" s="319">
        <f t="shared" si="29"/>
        <v>4.8064999999999998</v>
      </c>
      <c r="K1833" s="198">
        <v>9.4117647058823533</v>
      </c>
      <c r="L1833" s="198"/>
      <c r="M1833" s="198" t="s">
        <v>2395</v>
      </c>
      <c r="N1833" s="198"/>
      <c r="O1833" s="198"/>
      <c r="P1833" s="198"/>
      <c r="Q1833" s="169"/>
      <c r="R1833" s="169"/>
      <c r="S1833" s="169"/>
      <c r="T1833" s="169"/>
      <c r="U1833" s="170"/>
    </row>
    <row r="1834" spans="1:21" ht="20.100000000000001" customHeight="1">
      <c r="A1834" s="201" t="s">
        <v>5707</v>
      </c>
      <c r="B1834" s="183">
        <v>852669056672</v>
      </c>
      <c r="C1834" s="179" t="s">
        <v>3701</v>
      </c>
      <c r="D1834" s="215" t="s">
        <v>5573</v>
      </c>
      <c r="E1834" s="321">
        <v>4</v>
      </c>
      <c r="F1834" s="319">
        <v>17.95</v>
      </c>
      <c r="G1834" s="198" t="s">
        <v>8444</v>
      </c>
      <c r="H1834" s="201">
        <v>0</v>
      </c>
      <c r="I1834" s="200">
        <v>41666</v>
      </c>
      <c r="J1834" s="319">
        <f t="shared" si="29"/>
        <v>6.2574999999999985</v>
      </c>
      <c r="K1834" s="198"/>
      <c r="L1834" s="198"/>
      <c r="M1834" s="198" t="s">
        <v>2395</v>
      </c>
      <c r="N1834" s="198"/>
      <c r="O1834" s="198"/>
      <c r="P1834" s="198"/>
      <c r="Q1834" s="169"/>
      <c r="R1834" s="169"/>
      <c r="S1834" s="169"/>
      <c r="T1834" s="169"/>
      <c r="U1834" s="170"/>
    </row>
    <row r="1835" spans="1:21" ht="20.100000000000001" customHeight="1">
      <c r="A1835" s="201" t="s">
        <v>5708</v>
      </c>
      <c r="B1835" s="183">
        <v>852669056689</v>
      </c>
      <c r="C1835" s="179" t="s">
        <v>3702</v>
      </c>
      <c r="D1835" s="215" t="s">
        <v>5573</v>
      </c>
      <c r="E1835" s="321">
        <v>4</v>
      </c>
      <c r="F1835" s="319">
        <v>17.95</v>
      </c>
      <c r="G1835" s="198" t="s">
        <v>8444</v>
      </c>
      <c r="H1835" s="201">
        <v>0</v>
      </c>
      <c r="I1835" s="200">
        <v>41666</v>
      </c>
      <c r="J1835" s="319">
        <f t="shared" si="29"/>
        <v>6.2574999999999985</v>
      </c>
      <c r="K1835" s="198"/>
      <c r="L1835" s="198"/>
      <c r="M1835" s="198" t="s">
        <v>2395</v>
      </c>
      <c r="N1835" s="198"/>
      <c r="O1835" s="198"/>
      <c r="P1835" s="198"/>
      <c r="Q1835" s="169"/>
      <c r="R1835" s="169"/>
      <c r="S1835" s="169"/>
      <c r="T1835" s="169"/>
      <c r="U1835" s="170"/>
    </row>
    <row r="1836" spans="1:21" ht="20.100000000000001" customHeight="1">
      <c r="A1836" s="201">
        <v>20174</v>
      </c>
      <c r="B1836" s="183"/>
      <c r="C1836" s="179" t="s">
        <v>3703</v>
      </c>
      <c r="D1836" s="215" t="s">
        <v>5573</v>
      </c>
      <c r="E1836" s="198"/>
      <c r="F1836" s="319" t="s">
        <v>17578</v>
      </c>
      <c r="G1836" s="198" t="s">
        <v>8444</v>
      </c>
      <c r="H1836" s="201">
        <v>0</v>
      </c>
      <c r="I1836" s="200">
        <v>41666</v>
      </c>
      <c r="J1836" s="319" t="e">
        <f t="shared" si="29"/>
        <v>#VALUE!</v>
      </c>
      <c r="K1836" s="198"/>
      <c r="L1836" s="198"/>
      <c r="M1836" s="198" t="s">
        <v>2395</v>
      </c>
      <c r="N1836" s="198"/>
      <c r="O1836" s="198"/>
      <c r="P1836" s="198"/>
      <c r="Q1836" s="169"/>
      <c r="R1836" s="169"/>
      <c r="S1836" s="169"/>
      <c r="T1836" s="169"/>
      <c r="U1836" s="170"/>
    </row>
    <row r="1837" spans="1:21" ht="20.100000000000001" customHeight="1">
      <c r="A1837" s="201" t="s">
        <v>5709</v>
      </c>
      <c r="B1837" s="183">
        <v>852669056696</v>
      </c>
      <c r="C1837" s="179" t="s">
        <v>3704</v>
      </c>
      <c r="D1837" s="215" t="s">
        <v>5573</v>
      </c>
      <c r="E1837" s="321">
        <v>5</v>
      </c>
      <c r="F1837" s="319">
        <v>17.95</v>
      </c>
      <c r="G1837" s="198" t="s">
        <v>8444</v>
      </c>
      <c r="H1837" s="201">
        <v>0</v>
      </c>
      <c r="I1837" s="200">
        <v>41666</v>
      </c>
      <c r="J1837" s="319">
        <f t="shared" si="29"/>
        <v>5.2574999999999985</v>
      </c>
      <c r="K1837" s="198"/>
      <c r="L1837" s="198"/>
      <c r="M1837" s="198" t="s">
        <v>2395</v>
      </c>
      <c r="N1837" s="198"/>
      <c r="O1837" s="198"/>
      <c r="P1837" s="198"/>
      <c r="Q1837" s="169"/>
      <c r="R1837" s="169"/>
      <c r="S1837" s="169"/>
      <c r="T1837" s="169"/>
      <c r="U1837" s="170"/>
    </row>
    <row r="1838" spans="1:21" ht="20.100000000000001" customHeight="1">
      <c r="A1838" s="201">
        <v>20175</v>
      </c>
      <c r="B1838" s="183"/>
      <c r="C1838" s="179" t="s">
        <v>3705</v>
      </c>
      <c r="D1838" s="215" t="s">
        <v>5573</v>
      </c>
      <c r="E1838" s="198"/>
      <c r="F1838" s="319" t="s">
        <v>17578</v>
      </c>
      <c r="G1838" s="198" t="s">
        <v>8444</v>
      </c>
      <c r="H1838" s="201">
        <v>0</v>
      </c>
      <c r="I1838" s="200">
        <v>41666</v>
      </c>
      <c r="J1838" s="319" t="e">
        <f t="shared" si="29"/>
        <v>#VALUE!</v>
      </c>
      <c r="K1838" s="198"/>
      <c r="L1838" s="198"/>
      <c r="M1838" s="198" t="s">
        <v>2395</v>
      </c>
      <c r="N1838" s="198"/>
      <c r="O1838" s="198"/>
      <c r="P1838" s="198"/>
      <c r="Q1838" s="169"/>
      <c r="R1838" s="169"/>
      <c r="S1838" s="169"/>
      <c r="T1838" s="169"/>
      <c r="U1838" s="170"/>
    </row>
    <row r="1839" spans="1:21" ht="20.100000000000001" customHeight="1">
      <c r="A1839" s="201" t="s">
        <v>5710</v>
      </c>
      <c r="B1839" s="183">
        <v>852669056702</v>
      </c>
      <c r="C1839" s="179" t="s">
        <v>3706</v>
      </c>
      <c r="D1839" s="215" t="s">
        <v>5573</v>
      </c>
      <c r="E1839" s="321">
        <v>6</v>
      </c>
      <c r="F1839" s="319">
        <v>17.95</v>
      </c>
      <c r="G1839" s="198" t="s">
        <v>8444</v>
      </c>
      <c r="H1839" s="201">
        <v>0</v>
      </c>
      <c r="I1839" s="200">
        <v>41666</v>
      </c>
      <c r="J1839" s="319">
        <f t="shared" si="29"/>
        <v>4.2574999999999985</v>
      </c>
      <c r="K1839" s="198"/>
      <c r="L1839" s="198"/>
      <c r="M1839" s="198" t="s">
        <v>2395</v>
      </c>
      <c r="N1839" s="198"/>
      <c r="O1839" s="198"/>
      <c r="P1839" s="198"/>
      <c r="Q1839" s="169"/>
      <c r="R1839" s="169"/>
      <c r="S1839" s="169"/>
      <c r="T1839" s="169"/>
      <c r="U1839" s="170"/>
    </row>
    <row r="1840" spans="1:21" ht="20.100000000000001" customHeight="1">
      <c r="A1840" s="201">
        <v>20176</v>
      </c>
      <c r="B1840" s="183"/>
      <c r="C1840" s="179" t="s">
        <v>3707</v>
      </c>
      <c r="D1840" s="215" t="s">
        <v>5573</v>
      </c>
      <c r="E1840" s="198"/>
      <c r="F1840" s="319" t="s">
        <v>17578</v>
      </c>
      <c r="G1840" s="198" t="s">
        <v>8444</v>
      </c>
      <c r="H1840" s="201">
        <v>0</v>
      </c>
      <c r="I1840" s="200">
        <v>41666</v>
      </c>
      <c r="J1840" s="319" t="e">
        <f t="shared" si="29"/>
        <v>#VALUE!</v>
      </c>
      <c r="K1840" s="198"/>
      <c r="L1840" s="198"/>
      <c r="M1840" s="198" t="s">
        <v>2395</v>
      </c>
      <c r="N1840" s="198"/>
      <c r="O1840" s="198"/>
      <c r="P1840" s="198"/>
      <c r="Q1840" s="169"/>
      <c r="R1840" s="169"/>
      <c r="S1840" s="169"/>
      <c r="T1840" s="169"/>
      <c r="U1840" s="170"/>
    </row>
    <row r="1841" spans="1:21" ht="20.100000000000001" customHeight="1">
      <c r="A1841" s="201" t="s">
        <v>5711</v>
      </c>
      <c r="B1841" s="183">
        <v>852669056719</v>
      </c>
      <c r="C1841" s="179" t="s">
        <v>3708</v>
      </c>
      <c r="D1841" s="215" t="s">
        <v>5573</v>
      </c>
      <c r="E1841" s="198"/>
      <c r="F1841" s="319">
        <v>26.99</v>
      </c>
      <c r="G1841" s="198" t="s">
        <v>8444</v>
      </c>
      <c r="H1841" s="201">
        <v>0</v>
      </c>
      <c r="I1841" s="200">
        <v>41666</v>
      </c>
      <c r="J1841" s="319">
        <f t="shared" si="29"/>
        <v>17.941499999999998</v>
      </c>
      <c r="K1841" s="198"/>
      <c r="L1841" s="198"/>
      <c r="M1841" s="198" t="s">
        <v>2395</v>
      </c>
      <c r="N1841" s="198"/>
      <c r="O1841" s="198"/>
      <c r="P1841" s="198"/>
      <c r="Q1841" s="169"/>
      <c r="R1841" s="169"/>
      <c r="S1841" s="169"/>
      <c r="T1841" s="169"/>
      <c r="U1841" s="170"/>
    </row>
    <row r="1842" spans="1:21" ht="20.100000000000001" customHeight="1">
      <c r="A1842" s="201">
        <v>20177</v>
      </c>
      <c r="B1842" s="183"/>
      <c r="C1842" s="179" t="s">
        <v>3709</v>
      </c>
      <c r="D1842" s="215" t="s">
        <v>5573</v>
      </c>
      <c r="E1842" s="198"/>
      <c r="F1842" s="319" t="s">
        <v>17578</v>
      </c>
      <c r="G1842" s="198" t="s">
        <v>8444</v>
      </c>
      <c r="H1842" s="201">
        <v>0</v>
      </c>
      <c r="I1842" s="200">
        <v>41666</v>
      </c>
      <c r="J1842" s="319" t="e">
        <f t="shared" si="29"/>
        <v>#VALUE!</v>
      </c>
      <c r="K1842" s="198"/>
      <c r="L1842" s="198"/>
      <c r="M1842" s="198" t="s">
        <v>2395</v>
      </c>
      <c r="N1842" s="198"/>
      <c r="O1842" s="198"/>
      <c r="P1842" s="198"/>
      <c r="Q1842" s="169"/>
      <c r="R1842" s="169"/>
      <c r="S1842" s="169"/>
      <c r="T1842" s="169"/>
      <c r="U1842" s="170"/>
    </row>
    <row r="1843" spans="1:21" ht="20.100000000000001" customHeight="1">
      <c r="A1843" s="202" t="s">
        <v>5712</v>
      </c>
      <c r="B1843" s="183">
        <v>852669056726</v>
      </c>
      <c r="C1843" s="179" t="s">
        <v>3710</v>
      </c>
      <c r="D1843" s="215" t="s">
        <v>5573</v>
      </c>
      <c r="E1843" s="321">
        <v>3</v>
      </c>
      <c r="F1843" s="319">
        <v>17.95</v>
      </c>
      <c r="G1843" s="198" t="s">
        <v>8444</v>
      </c>
      <c r="H1843" s="201">
        <v>0</v>
      </c>
      <c r="I1843" s="200">
        <v>41666</v>
      </c>
      <c r="J1843" s="319">
        <f t="shared" si="29"/>
        <v>7.2574999999999985</v>
      </c>
      <c r="K1843" s="198"/>
      <c r="L1843" s="198"/>
      <c r="M1843" s="198" t="s">
        <v>2395</v>
      </c>
      <c r="N1843" s="198"/>
      <c r="O1843" s="198"/>
      <c r="P1843" s="198"/>
      <c r="Q1843" s="169"/>
      <c r="R1843" s="169"/>
      <c r="S1843" s="169"/>
      <c r="T1843" s="169"/>
      <c r="U1843" s="170"/>
    </row>
    <row r="1844" spans="1:21" ht="20.100000000000001" customHeight="1">
      <c r="A1844" s="201" t="s">
        <v>5713</v>
      </c>
      <c r="B1844" s="183">
        <v>852669056733</v>
      </c>
      <c r="C1844" s="179" t="s">
        <v>3711</v>
      </c>
      <c r="D1844" s="215" t="s">
        <v>5573</v>
      </c>
      <c r="E1844" s="321">
        <v>3</v>
      </c>
      <c r="F1844" s="319">
        <v>22</v>
      </c>
      <c r="G1844" s="198" t="s">
        <v>8444</v>
      </c>
      <c r="H1844" s="201">
        <v>0</v>
      </c>
      <c r="I1844" s="200">
        <v>41666</v>
      </c>
      <c r="J1844" s="319">
        <f t="shared" si="29"/>
        <v>10.7</v>
      </c>
      <c r="K1844" s="198">
        <v>15.95</v>
      </c>
      <c r="L1844" s="198"/>
      <c r="M1844" s="198" t="s">
        <v>2395</v>
      </c>
      <c r="N1844" s="198"/>
      <c r="O1844" s="198"/>
      <c r="P1844" s="198"/>
      <c r="Q1844" s="169"/>
      <c r="R1844" s="169"/>
      <c r="S1844" s="169"/>
      <c r="T1844" s="169"/>
      <c r="U1844" s="170"/>
    </row>
    <row r="1845" spans="1:21" ht="20.100000000000001" customHeight="1">
      <c r="A1845" s="202" t="s">
        <v>5714</v>
      </c>
      <c r="B1845" s="183">
        <v>852669056740</v>
      </c>
      <c r="C1845" s="179" t="s">
        <v>3712</v>
      </c>
      <c r="D1845" s="215" t="s">
        <v>5573</v>
      </c>
      <c r="E1845" s="324">
        <v>3</v>
      </c>
      <c r="F1845" s="319">
        <v>17.95</v>
      </c>
      <c r="G1845" s="198" t="s">
        <v>8444</v>
      </c>
      <c r="H1845" s="199">
        <v>141</v>
      </c>
      <c r="I1845" s="200">
        <v>41666</v>
      </c>
      <c r="J1845" s="319">
        <f t="shared" si="29"/>
        <v>7.2574999999999985</v>
      </c>
      <c r="K1845" s="198"/>
      <c r="L1845" s="198"/>
      <c r="M1845" s="198" t="s">
        <v>2395</v>
      </c>
      <c r="N1845" s="198"/>
      <c r="O1845" s="198"/>
      <c r="P1845" s="198"/>
      <c r="Q1845" s="169"/>
      <c r="R1845" s="169"/>
      <c r="S1845" s="169"/>
      <c r="T1845" s="169"/>
      <c r="U1845" s="170"/>
    </row>
    <row r="1846" spans="1:21" ht="20.100000000000001" customHeight="1">
      <c r="A1846" s="201">
        <v>20178</v>
      </c>
      <c r="B1846" s="183"/>
      <c r="C1846" s="179" t="s">
        <v>3713</v>
      </c>
      <c r="D1846" s="215" t="s">
        <v>5573</v>
      </c>
      <c r="E1846" s="198"/>
      <c r="F1846" s="319" t="s">
        <v>17578</v>
      </c>
      <c r="G1846" s="198" t="s">
        <v>8444</v>
      </c>
      <c r="H1846" s="201">
        <v>0</v>
      </c>
      <c r="I1846" s="200">
        <v>41666</v>
      </c>
      <c r="J1846" s="319" t="e">
        <f t="shared" si="29"/>
        <v>#VALUE!</v>
      </c>
      <c r="K1846" s="198"/>
      <c r="L1846" s="198"/>
      <c r="M1846" s="198" t="s">
        <v>2395</v>
      </c>
      <c r="N1846" s="198"/>
      <c r="O1846" s="198"/>
      <c r="P1846" s="198"/>
      <c r="Q1846" s="169"/>
      <c r="R1846" s="169"/>
      <c r="S1846" s="169"/>
      <c r="T1846" s="169"/>
      <c r="U1846" s="170"/>
    </row>
    <row r="1847" spans="1:21" ht="20.100000000000001" customHeight="1">
      <c r="A1847" s="201" t="s">
        <v>5715</v>
      </c>
      <c r="B1847" s="183">
        <v>852669056757</v>
      </c>
      <c r="C1847" s="179" t="s">
        <v>3714</v>
      </c>
      <c r="D1847" s="215" t="s">
        <v>5573</v>
      </c>
      <c r="E1847" s="198"/>
      <c r="F1847" s="319">
        <v>41.99</v>
      </c>
      <c r="G1847" s="198" t="s">
        <v>8444</v>
      </c>
      <c r="H1847" s="201">
        <v>0</v>
      </c>
      <c r="I1847" s="200">
        <v>41666</v>
      </c>
      <c r="J1847" s="319">
        <f t="shared" si="29"/>
        <v>30.691499999999998</v>
      </c>
      <c r="K1847" s="198"/>
      <c r="L1847" s="198"/>
      <c r="M1847" s="198" t="s">
        <v>2395</v>
      </c>
      <c r="N1847" s="198"/>
      <c r="O1847" s="198"/>
      <c r="P1847" s="198"/>
      <c r="Q1847" s="169"/>
      <c r="R1847" s="169"/>
      <c r="S1847" s="169"/>
      <c r="T1847" s="169"/>
      <c r="U1847" s="170"/>
    </row>
    <row r="1848" spans="1:21" ht="20.100000000000001" customHeight="1">
      <c r="A1848" s="201">
        <v>20179</v>
      </c>
      <c r="B1848" s="183"/>
      <c r="C1848" s="179" t="s">
        <v>3715</v>
      </c>
      <c r="D1848" s="215" t="s">
        <v>5573</v>
      </c>
      <c r="E1848" s="198"/>
      <c r="F1848" s="319" t="s">
        <v>17578</v>
      </c>
      <c r="G1848" s="198" t="s">
        <v>8444</v>
      </c>
      <c r="H1848" s="201">
        <v>0</v>
      </c>
      <c r="I1848" s="200">
        <v>41666</v>
      </c>
      <c r="J1848" s="319" t="e">
        <f t="shared" si="29"/>
        <v>#VALUE!</v>
      </c>
      <c r="K1848" s="198"/>
      <c r="L1848" s="198"/>
      <c r="M1848" s="198" t="s">
        <v>2395</v>
      </c>
      <c r="N1848" s="198"/>
      <c r="O1848" s="198"/>
      <c r="P1848" s="198"/>
      <c r="Q1848" s="169"/>
      <c r="R1848" s="169"/>
      <c r="S1848" s="169"/>
      <c r="T1848" s="169"/>
      <c r="U1848" s="170"/>
    </row>
    <row r="1849" spans="1:21" ht="20.100000000000001" customHeight="1">
      <c r="A1849" s="201" t="s">
        <v>5716</v>
      </c>
      <c r="B1849" s="183">
        <v>852669056764</v>
      </c>
      <c r="C1849" s="179" t="s">
        <v>3716</v>
      </c>
      <c r="D1849" s="215" t="s">
        <v>5573</v>
      </c>
      <c r="E1849" s="321">
        <v>15</v>
      </c>
      <c r="F1849" s="319">
        <v>33.764705882352942</v>
      </c>
      <c r="G1849" s="198" t="s">
        <v>8444</v>
      </c>
      <c r="H1849" s="201">
        <v>0</v>
      </c>
      <c r="I1849" s="200">
        <v>41666</v>
      </c>
      <c r="J1849" s="319">
        <f t="shared" si="29"/>
        <v>8.6999999999999993</v>
      </c>
      <c r="K1849" s="198">
        <v>23.49</v>
      </c>
      <c r="L1849" s="198"/>
      <c r="M1849" s="198" t="s">
        <v>2395</v>
      </c>
      <c r="N1849" s="198"/>
      <c r="O1849" s="198"/>
      <c r="P1849" s="198"/>
      <c r="Q1849" s="169"/>
      <c r="R1849" s="169"/>
      <c r="S1849" s="169"/>
      <c r="T1849" s="169"/>
      <c r="U1849" s="170"/>
    </row>
    <row r="1850" spans="1:21" ht="20.100000000000001" customHeight="1">
      <c r="A1850" s="201">
        <v>20180</v>
      </c>
      <c r="B1850" s="183"/>
      <c r="C1850" s="179" t="s">
        <v>3717</v>
      </c>
      <c r="D1850" s="215" t="s">
        <v>5573</v>
      </c>
      <c r="E1850" s="198"/>
      <c r="F1850" s="319" t="s">
        <v>17578</v>
      </c>
      <c r="G1850" s="198" t="s">
        <v>8444</v>
      </c>
      <c r="H1850" s="201">
        <v>0</v>
      </c>
      <c r="I1850" s="200">
        <v>41666</v>
      </c>
      <c r="J1850" s="319" t="e">
        <f t="shared" si="29"/>
        <v>#VALUE!</v>
      </c>
      <c r="K1850" s="198"/>
      <c r="L1850" s="198"/>
      <c r="M1850" s="198" t="s">
        <v>2395</v>
      </c>
      <c r="N1850" s="198"/>
      <c r="O1850" s="198"/>
      <c r="P1850" s="198"/>
      <c r="Q1850" s="169"/>
      <c r="R1850" s="169"/>
      <c r="S1850" s="169"/>
      <c r="T1850" s="169"/>
      <c r="U1850" s="170"/>
    </row>
    <row r="1851" spans="1:21" ht="20.100000000000001" customHeight="1">
      <c r="A1851" s="201" t="s">
        <v>5717</v>
      </c>
      <c r="B1851" s="183">
        <v>852669056771</v>
      </c>
      <c r="C1851" s="179" t="s">
        <v>3718</v>
      </c>
      <c r="D1851" s="215" t="s">
        <v>5573</v>
      </c>
      <c r="E1851" s="198"/>
      <c r="F1851" s="319">
        <v>31.99</v>
      </c>
      <c r="G1851" s="198" t="s">
        <v>8444</v>
      </c>
      <c r="H1851" s="201">
        <v>0</v>
      </c>
      <c r="I1851" s="200">
        <v>41666</v>
      </c>
      <c r="J1851" s="319">
        <f t="shared" si="29"/>
        <v>22.191499999999998</v>
      </c>
      <c r="K1851" s="198"/>
      <c r="L1851" s="198"/>
      <c r="M1851" s="198" t="s">
        <v>2395</v>
      </c>
      <c r="N1851" s="198"/>
      <c r="O1851" s="198"/>
      <c r="P1851" s="198"/>
      <c r="Q1851" s="169"/>
      <c r="R1851" s="169"/>
      <c r="S1851" s="169"/>
      <c r="T1851" s="169"/>
      <c r="U1851" s="170"/>
    </row>
    <row r="1852" spans="1:21" ht="20.100000000000001" customHeight="1">
      <c r="A1852" s="201">
        <v>20181</v>
      </c>
      <c r="B1852" s="183"/>
      <c r="C1852" s="179" t="s">
        <v>1819</v>
      </c>
      <c r="D1852" s="215" t="s">
        <v>5573</v>
      </c>
      <c r="E1852" s="198"/>
      <c r="F1852" s="319" t="s">
        <v>17578</v>
      </c>
      <c r="G1852" s="198" t="s">
        <v>8444</v>
      </c>
      <c r="H1852" s="201">
        <v>0</v>
      </c>
      <c r="I1852" s="200">
        <v>41666</v>
      </c>
      <c r="J1852" s="319" t="e">
        <f t="shared" si="29"/>
        <v>#VALUE!</v>
      </c>
      <c r="K1852" s="198"/>
      <c r="L1852" s="198"/>
      <c r="M1852" s="198" t="s">
        <v>2395</v>
      </c>
      <c r="N1852" s="198"/>
      <c r="O1852" s="198"/>
      <c r="P1852" s="198"/>
      <c r="Q1852" s="169"/>
      <c r="R1852" s="169"/>
      <c r="S1852" s="169"/>
      <c r="T1852" s="169"/>
      <c r="U1852" s="170"/>
    </row>
    <row r="1853" spans="1:21" ht="20.100000000000001" customHeight="1">
      <c r="A1853" s="201" t="s">
        <v>5718</v>
      </c>
      <c r="B1853" s="183">
        <v>852669056788</v>
      </c>
      <c r="C1853" s="179" t="s">
        <v>3719</v>
      </c>
      <c r="D1853" s="215" t="s">
        <v>5573</v>
      </c>
      <c r="E1853" s="321">
        <v>10</v>
      </c>
      <c r="F1853" s="319">
        <v>23.176470588235293</v>
      </c>
      <c r="G1853" s="198" t="s">
        <v>8444</v>
      </c>
      <c r="H1853" s="201">
        <v>0</v>
      </c>
      <c r="I1853" s="200">
        <v>41666</v>
      </c>
      <c r="J1853" s="319">
        <f t="shared" si="29"/>
        <v>4.6999999999999993</v>
      </c>
      <c r="K1853" s="198">
        <v>15.95</v>
      </c>
      <c r="L1853" s="198"/>
      <c r="M1853" s="198" t="s">
        <v>2395</v>
      </c>
      <c r="N1853" s="198"/>
      <c r="O1853" s="198"/>
      <c r="P1853" s="198"/>
      <c r="Q1853" s="169"/>
      <c r="R1853" s="169"/>
      <c r="S1853" s="169"/>
      <c r="T1853" s="169"/>
      <c r="U1853" s="170"/>
    </row>
    <row r="1854" spans="1:21" ht="20.100000000000001" customHeight="1">
      <c r="A1854" s="201" t="s">
        <v>5719</v>
      </c>
      <c r="B1854" s="183">
        <v>852669056795</v>
      </c>
      <c r="C1854" s="179" t="s">
        <v>3720</v>
      </c>
      <c r="D1854" s="215" t="s">
        <v>5573</v>
      </c>
      <c r="E1854" s="321">
        <v>10</v>
      </c>
      <c r="F1854" s="319">
        <v>23.176470588235293</v>
      </c>
      <c r="G1854" s="198" t="s">
        <v>8444</v>
      </c>
      <c r="H1854" s="201">
        <v>0</v>
      </c>
      <c r="I1854" s="200">
        <v>41666</v>
      </c>
      <c r="J1854" s="319">
        <f t="shared" si="29"/>
        <v>4.6999999999999993</v>
      </c>
      <c r="K1854" s="198">
        <v>15.95</v>
      </c>
      <c r="L1854" s="198"/>
      <c r="M1854" s="198" t="s">
        <v>2395</v>
      </c>
      <c r="N1854" s="198"/>
      <c r="O1854" s="198"/>
      <c r="P1854" s="198"/>
      <c r="Q1854" s="169"/>
      <c r="R1854" s="169"/>
      <c r="S1854" s="169"/>
      <c r="T1854" s="169"/>
      <c r="U1854" s="170"/>
    </row>
    <row r="1855" spans="1:21" ht="20.100000000000001" customHeight="1">
      <c r="A1855" s="202" t="s">
        <v>5720</v>
      </c>
      <c r="B1855" s="183">
        <v>852669056801</v>
      </c>
      <c r="C1855" s="179" t="s">
        <v>3721</v>
      </c>
      <c r="D1855" s="215" t="s">
        <v>5573</v>
      </c>
      <c r="E1855" s="321">
        <v>10</v>
      </c>
      <c r="F1855" s="319">
        <v>23.176470588235293</v>
      </c>
      <c r="G1855" s="198" t="s">
        <v>8444</v>
      </c>
      <c r="H1855" s="201">
        <v>0</v>
      </c>
      <c r="I1855" s="200">
        <v>41666</v>
      </c>
      <c r="J1855" s="319">
        <f t="shared" si="29"/>
        <v>4.6999999999999993</v>
      </c>
      <c r="K1855" s="198">
        <v>15.95</v>
      </c>
      <c r="L1855" s="198"/>
      <c r="M1855" s="198" t="s">
        <v>2395</v>
      </c>
      <c r="N1855" s="198"/>
      <c r="O1855" s="198"/>
      <c r="P1855" s="198"/>
      <c r="Q1855" s="169"/>
      <c r="R1855" s="169"/>
      <c r="S1855" s="169"/>
      <c r="T1855" s="169"/>
      <c r="U1855" s="170"/>
    </row>
    <row r="1856" spans="1:21" ht="20.100000000000001" customHeight="1">
      <c r="A1856" s="201">
        <v>20182</v>
      </c>
      <c r="B1856" s="183"/>
      <c r="C1856" s="179" t="s">
        <v>3722</v>
      </c>
      <c r="D1856" s="215" t="s">
        <v>5573</v>
      </c>
      <c r="E1856" s="198"/>
      <c r="F1856" s="319" t="s">
        <v>17578</v>
      </c>
      <c r="G1856" s="198" t="s">
        <v>8444</v>
      </c>
      <c r="H1856" s="201">
        <v>0</v>
      </c>
      <c r="I1856" s="200">
        <v>41666</v>
      </c>
      <c r="J1856" s="319" t="e">
        <f t="shared" si="29"/>
        <v>#VALUE!</v>
      </c>
      <c r="K1856" s="198"/>
      <c r="L1856" s="198"/>
      <c r="M1856" s="198" t="s">
        <v>2395</v>
      </c>
      <c r="N1856" s="198"/>
      <c r="O1856" s="198"/>
      <c r="P1856" s="198"/>
      <c r="Q1856" s="169"/>
      <c r="R1856" s="169"/>
      <c r="S1856" s="169"/>
      <c r="T1856" s="169"/>
      <c r="U1856" s="170"/>
    </row>
    <row r="1857" spans="1:21" ht="20.100000000000001" customHeight="1">
      <c r="A1857" s="201" t="s">
        <v>5721</v>
      </c>
      <c r="B1857" s="183">
        <v>852669056818</v>
      </c>
      <c r="C1857" s="179" t="s">
        <v>3723</v>
      </c>
      <c r="D1857" s="215" t="s">
        <v>5573</v>
      </c>
      <c r="E1857" s="321">
        <v>9</v>
      </c>
      <c r="F1857" s="319">
        <v>22</v>
      </c>
      <c r="G1857" s="198" t="s">
        <v>8444</v>
      </c>
      <c r="H1857" s="201">
        <v>0</v>
      </c>
      <c r="I1857" s="200">
        <v>41666</v>
      </c>
      <c r="J1857" s="319">
        <f t="shared" si="29"/>
        <v>4.6999999999999993</v>
      </c>
      <c r="K1857" s="198">
        <v>15.95</v>
      </c>
      <c r="L1857" s="198"/>
      <c r="M1857" s="198" t="s">
        <v>2395</v>
      </c>
      <c r="N1857" s="198"/>
      <c r="O1857" s="198"/>
      <c r="P1857" s="198"/>
      <c r="Q1857" s="169"/>
      <c r="R1857" s="169"/>
      <c r="S1857" s="169"/>
      <c r="T1857" s="169"/>
      <c r="U1857" s="170"/>
    </row>
    <row r="1858" spans="1:21" ht="20.100000000000001" customHeight="1">
      <c r="A1858" s="201" t="s">
        <v>5722</v>
      </c>
      <c r="B1858" s="183">
        <v>852669056825</v>
      </c>
      <c r="C1858" s="179" t="s">
        <v>3724</v>
      </c>
      <c r="D1858" s="215" t="s">
        <v>5573</v>
      </c>
      <c r="E1858" s="321">
        <v>9</v>
      </c>
      <c r="F1858" s="319">
        <v>22</v>
      </c>
      <c r="G1858" s="198" t="s">
        <v>8444</v>
      </c>
      <c r="H1858" s="201">
        <v>0</v>
      </c>
      <c r="I1858" s="200">
        <v>41666</v>
      </c>
      <c r="J1858" s="319">
        <f t="shared" si="29"/>
        <v>4.6999999999999993</v>
      </c>
      <c r="K1858" s="198">
        <v>15.95</v>
      </c>
      <c r="L1858" s="198"/>
      <c r="M1858" s="198" t="s">
        <v>2395</v>
      </c>
      <c r="N1858" s="198"/>
      <c r="O1858" s="198"/>
      <c r="P1858" s="198"/>
      <c r="Q1858" s="169"/>
      <c r="R1858" s="169"/>
      <c r="S1858" s="169"/>
      <c r="T1858" s="169"/>
      <c r="U1858" s="170"/>
    </row>
    <row r="1859" spans="1:21" ht="20.100000000000001" customHeight="1">
      <c r="A1859" s="201" t="s">
        <v>5723</v>
      </c>
      <c r="B1859" s="183">
        <v>852669056832</v>
      </c>
      <c r="C1859" s="179" t="s">
        <v>3725</v>
      </c>
      <c r="D1859" s="215" t="s">
        <v>5573</v>
      </c>
      <c r="E1859" s="321">
        <v>12</v>
      </c>
      <c r="F1859" s="319">
        <v>30.235294117647058</v>
      </c>
      <c r="G1859" s="198" t="s">
        <v>8444</v>
      </c>
      <c r="H1859" s="201">
        <v>0</v>
      </c>
      <c r="I1859" s="200">
        <v>41666</v>
      </c>
      <c r="J1859" s="319">
        <f t="shared" si="29"/>
        <v>8.6999999999999993</v>
      </c>
      <c r="K1859" s="198">
        <v>15.95</v>
      </c>
      <c r="L1859" s="198"/>
      <c r="M1859" s="198" t="s">
        <v>2395</v>
      </c>
      <c r="N1859" s="198"/>
      <c r="O1859" s="198"/>
      <c r="P1859" s="198"/>
      <c r="Q1859" s="169"/>
      <c r="R1859" s="169"/>
      <c r="S1859" s="169"/>
      <c r="T1859" s="169"/>
      <c r="U1859" s="170"/>
    </row>
    <row r="1860" spans="1:21" ht="20.100000000000001" customHeight="1">
      <c r="A1860" s="201">
        <v>20183</v>
      </c>
      <c r="B1860" s="183"/>
      <c r="C1860" s="179" t="s">
        <v>3726</v>
      </c>
      <c r="D1860" s="215" t="s">
        <v>5573</v>
      </c>
      <c r="E1860" s="198"/>
      <c r="F1860" s="319" t="s">
        <v>17578</v>
      </c>
      <c r="G1860" s="198" t="s">
        <v>8444</v>
      </c>
      <c r="H1860" s="201">
        <v>0</v>
      </c>
      <c r="I1860" s="200">
        <v>41666</v>
      </c>
      <c r="J1860" s="319" t="e">
        <f t="shared" si="29"/>
        <v>#VALUE!</v>
      </c>
      <c r="K1860" s="198"/>
      <c r="L1860" s="198"/>
      <c r="M1860" s="198" t="s">
        <v>2395</v>
      </c>
      <c r="N1860" s="198"/>
      <c r="O1860" s="198"/>
      <c r="P1860" s="198"/>
      <c r="Q1860" s="169"/>
      <c r="R1860" s="169"/>
      <c r="S1860" s="169"/>
      <c r="T1860" s="169"/>
      <c r="U1860" s="170"/>
    </row>
    <row r="1861" spans="1:21" ht="20.100000000000001" customHeight="1">
      <c r="A1861" s="201" t="s">
        <v>5724</v>
      </c>
      <c r="B1861" s="183">
        <v>852669056849</v>
      </c>
      <c r="C1861" s="179" t="s">
        <v>3727</v>
      </c>
      <c r="D1861" s="215" t="s">
        <v>5573</v>
      </c>
      <c r="E1861" s="321">
        <v>8</v>
      </c>
      <c r="F1861" s="319">
        <v>20.823529411764707</v>
      </c>
      <c r="G1861" s="198" t="s">
        <v>8444</v>
      </c>
      <c r="H1861" s="201">
        <v>0</v>
      </c>
      <c r="I1861" s="200">
        <v>41666</v>
      </c>
      <c r="J1861" s="319">
        <f t="shared" si="29"/>
        <v>4.6999999999999993</v>
      </c>
      <c r="K1861" s="198">
        <v>15.290000000000001</v>
      </c>
      <c r="L1861" s="198"/>
      <c r="M1861" s="198" t="s">
        <v>2395</v>
      </c>
      <c r="N1861" s="198"/>
      <c r="O1861" s="198"/>
      <c r="P1861" s="198"/>
      <c r="Q1861" s="169"/>
      <c r="R1861" s="169"/>
      <c r="S1861" s="169"/>
      <c r="T1861" s="169"/>
      <c r="U1861" s="170"/>
    </row>
    <row r="1862" spans="1:21" ht="20.100000000000001" customHeight="1">
      <c r="A1862" s="201">
        <v>20184</v>
      </c>
      <c r="B1862" s="183"/>
      <c r="C1862" s="179" t="s">
        <v>3728</v>
      </c>
      <c r="D1862" s="215" t="s">
        <v>5573</v>
      </c>
      <c r="E1862" s="198"/>
      <c r="F1862" s="319" t="s">
        <v>17578</v>
      </c>
      <c r="G1862" s="198" t="s">
        <v>8444</v>
      </c>
      <c r="H1862" s="201">
        <v>0</v>
      </c>
      <c r="I1862" s="200">
        <v>41666</v>
      </c>
      <c r="J1862" s="319" t="e">
        <f t="shared" si="29"/>
        <v>#VALUE!</v>
      </c>
      <c r="K1862" s="198"/>
      <c r="L1862" s="198"/>
      <c r="M1862" s="198" t="s">
        <v>2395</v>
      </c>
      <c r="N1862" s="198"/>
      <c r="O1862" s="198"/>
      <c r="P1862" s="198"/>
      <c r="Q1862" s="169"/>
      <c r="R1862" s="169"/>
      <c r="S1862" s="169"/>
      <c r="T1862" s="169"/>
      <c r="U1862" s="170"/>
    </row>
    <row r="1863" spans="1:21" ht="20.100000000000001" customHeight="1">
      <c r="A1863" s="201" t="s">
        <v>5725</v>
      </c>
      <c r="B1863" s="183">
        <v>852669056856</v>
      </c>
      <c r="C1863" s="179" t="s">
        <v>3729</v>
      </c>
      <c r="D1863" s="215" t="s">
        <v>5573</v>
      </c>
      <c r="E1863" s="198"/>
      <c r="F1863" s="319">
        <v>18.989999999999998</v>
      </c>
      <c r="G1863" s="198" t="s">
        <v>8444</v>
      </c>
      <c r="H1863" s="201">
        <v>0</v>
      </c>
      <c r="I1863" s="200">
        <v>41666</v>
      </c>
      <c r="J1863" s="319">
        <f t="shared" si="29"/>
        <v>11.141499999999997</v>
      </c>
      <c r="K1863" s="198"/>
      <c r="L1863" s="198"/>
      <c r="M1863" s="198" t="s">
        <v>2395</v>
      </c>
      <c r="N1863" s="198"/>
      <c r="O1863" s="198"/>
      <c r="P1863" s="198"/>
      <c r="Q1863" s="169"/>
      <c r="R1863" s="169"/>
      <c r="S1863" s="169"/>
      <c r="T1863" s="169"/>
      <c r="U1863" s="170"/>
    </row>
    <row r="1864" spans="1:21" ht="20.100000000000001" customHeight="1">
      <c r="A1864" s="201" t="s">
        <v>5726</v>
      </c>
      <c r="B1864" s="183">
        <v>852669056863</v>
      </c>
      <c r="C1864" s="179" t="s">
        <v>3730</v>
      </c>
      <c r="D1864" s="215" t="s">
        <v>5573</v>
      </c>
      <c r="E1864" s="321">
        <v>5</v>
      </c>
      <c r="F1864" s="319">
        <v>18.989999999999998</v>
      </c>
      <c r="G1864" s="198" t="s">
        <v>8444</v>
      </c>
      <c r="H1864" s="201">
        <v>0</v>
      </c>
      <c r="I1864" s="200">
        <v>41666</v>
      </c>
      <c r="J1864" s="319">
        <f t="shared" si="29"/>
        <v>6.1414999999999971</v>
      </c>
      <c r="K1864" s="198"/>
      <c r="L1864" s="198"/>
      <c r="M1864" s="198" t="s">
        <v>2395</v>
      </c>
      <c r="N1864" s="198"/>
      <c r="O1864" s="198"/>
      <c r="P1864" s="198"/>
      <c r="Q1864" s="169"/>
      <c r="R1864" s="169"/>
      <c r="S1864" s="169"/>
      <c r="T1864" s="169"/>
      <c r="U1864" s="170"/>
    </row>
    <row r="1865" spans="1:21" ht="20.100000000000001" customHeight="1">
      <c r="A1865" s="201">
        <v>20185</v>
      </c>
      <c r="B1865" s="183"/>
      <c r="C1865" s="179" t="s">
        <v>3731</v>
      </c>
      <c r="D1865" s="215" t="s">
        <v>5573</v>
      </c>
      <c r="E1865" s="198"/>
      <c r="F1865" s="319" t="s">
        <v>17578</v>
      </c>
      <c r="G1865" s="198" t="s">
        <v>8444</v>
      </c>
      <c r="H1865" s="201">
        <v>0</v>
      </c>
      <c r="I1865" s="200">
        <v>41666</v>
      </c>
      <c r="J1865" s="319" t="e">
        <f t="shared" si="29"/>
        <v>#VALUE!</v>
      </c>
      <c r="K1865" s="198"/>
      <c r="L1865" s="198"/>
      <c r="M1865" s="198" t="s">
        <v>2395</v>
      </c>
      <c r="N1865" s="198"/>
      <c r="O1865" s="198"/>
      <c r="P1865" s="198"/>
      <c r="Q1865" s="169"/>
      <c r="R1865" s="169"/>
      <c r="S1865" s="169"/>
      <c r="T1865" s="169"/>
      <c r="U1865" s="170"/>
    </row>
    <row r="1866" spans="1:21" ht="20.100000000000001" customHeight="1">
      <c r="A1866" s="201" t="s">
        <v>5727</v>
      </c>
      <c r="B1866" s="183">
        <v>852669056870</v>
      </c>
      <c r="C1866" s="179" t="s">
        <v>3732</v>
      </c>
      <c r="D1866" s="215" t="s">
        <v>5573</v>
      </c>
      <c r="E1866" s="198"/>
      <c r="F1866" s="319">
        <v>18.989999999999998</v>
      </c>
      <c r="G1866" s="198" t="s">
        <v>8444</v>
      </c>
      <c r="H1866" s="201">
        <v>0</v>
      </c>
      <c r="I1866" s="200">
        <v>41666</v>
      </c>
      <c r="J1866" s="319">
        <f t="shared" si="29"/>
        <v>11.141499999999997</v>
      </c>
      <c r="K1866" s="198"/>
      <c r="L1866" s="198"/>
      <c r="M1866" s="198" t="s">
        <v>2395</v>
      </c>
      <c r="N1866" s="198"/>
      <c r="O1866" s="198"/>
      <c r="P1866" s="198"/>
      <c r="Q1866" s="169"/>
      <c r="R1866" s="169"/>
      <c r="S1866" s="169"/>
      <c r="T1866" s="169"/>
      <c r="U1866" s="170"/>
    </row>
    <row r="1867" spans="1:21" ht="20.100000000000001" customHeight="1">
      <c r="A1867" s="201" t="s">
        <v>5728</v>
      </c>
      <c r="B1867" s="183">
        <v>852669056887</v>
      </c>
      <c r="C1867" s="179" t="s">
        <v>3733</v>
      </c>
      <c r="D1867" s="215" t="s">
        <v>5573</v>
      </c>
      <c r="E1867" s="321">
        <v>5</v>
      </c>
      <c r="F1867" s="319">
        <v>18.989999999999998</v>
      </c>
      <c r="G1867" s="198" t="s">
        <v>8444</v>
      </c>
      <c r="H1867" s="201">
        <v>0</v>
      </c>
      <c r="I1867" s="200">
        <v>41666</v>
      </c>
      <c r="J1867" s="319">
        <f t="shared" si="29"/>
        <v>6.1414999999999971</v>
      </c>
      <c r="K1867" s="198"/>
      <c r="L1867" s="198"/>
      <c r="M1867" s="198" t="s">
        <v>2395</v>
      </c>
      <c r="N1867" s="198"/>
      <c r="O1867" s="198"/>
      <c r="P1867" s="198"/>
      <c r="Q1867" s="169"/>
      <c r="R1867" s="169"/>
      <c r="S1867" s="169"/>
      <c r="T1867" s="169"/>
      <c r="U1867" s="170"/>
    </row>
    <row r="1868" spans="1:21" ht="20.100000000000001" customHeight="1">
      <c r="A1868" s="201">
        <v>20186</v>
      </c>
      <c r="B1868" s="183"/>
      <c r="C1868" s="179" t="s">
        <v>3734</v>
      </c>
      <c r="D1868" s="215" t="s">
        <v>5573</v>
      </c>
      <c r="E1868" s="198"/>
      <c r="F1868" s="319" t="s">
        <v>17578</v>
      </c>
      <c r="G1868" s="198" t="s">
        <v>8444</v>
      </c>
      <c r="H1868" s="201">
        <v>0</v>
      </c>
      <c r="I1868" s="200">
        <v>41666</v>
      </c>
      <c r="J1868" s="319" t="e">
        <f t="shared" ref="J1868:J1931" si="30">F1868*0.85-5-E1868</f>
        <v>#VALUE!</v>
      </c>
      <c r="K1868" s="198"/>
      <c r="L1868" s="198"/>
      <c r="M1868" s="198" t="s">
        <v>2395</v>
      </c>
      <c r="N1868" s="198"/>
      <c r="O1868" s="198"/>
      <c r="P1868" s="198"/>
      <c r="Q1868" s="169"/>
      <c r="R1868" s="169"/>
      <c r="S1868" s="169"/>
      <c r="T1868" s="169"/>
      <c r="U1868" s="170"/>
    </row>
    <row r="1869" spans="1:21" ht="20.100000000000001" customHeight="1">
      <c r="A1869" s="201" t="s">
        <v>5729</v>
      </c>
      <c r="B1869" s="183">
        <v>852669056894</v>
      </c>
      <c r="C1869" s="179" t="s">
        <v>3735</v>
      </c>
      <c r="D1869" s="215" t="s">
        <v>5573</v>
      </c>
      <c r="E1869" s="321">
        <v>1.5</v>
      </c>
      <c r="F1869" s="319">
        <v>11.89</v>
      </c>
      <c r="G1869" s="198" t="s">
        <v>8444</v>
      </c>
      <c r="H1869" s="201">
        <v>0</v>
      </c>
      <c r="I1869" s="200">
        <v>41666</v>
      </c>
      <c r="J1869" s="319">
        <f t="shared" si="30"/>
        <v>3.6065000000000005</v>
      </c>
      <c r="K1869" s="198">
        <v>7.6470588235294121</v>
      </c>
      <c r="L1869" s="198"/>
      <c r="M1869" s="198" t="s">
        <v>2395</v>
      </c>
      <c r="N1869" s="198"/>
      <c r="O1869" s="198"/>
      <c r="P1869" s="198"/>
      <c r="Q1869" s="169"/>
      <c r="R1869" s="169"/>
      <c r="S1869" s="169"/>
      <c r="T1869" s="169"/>
      <c r="U1869" s="170"/>
    </row>
    <row r="1870" spans="1:21" ht="20.100000000000001" customHeight="1">
      <c r="A1870" s="201" t="s">
        <v>5730</v>
      </c>
      <c r="B1870" s="183">
        <v>852669056900</v>
      </c>
      <c r="C1870" s="179" t="s">
        <v>3736</v>
      </c>
      <c r="D1870" s="215" t="s">
        <v>5573</v>
      </c>
      <c r="E1870" s="321">
        <v>1.5</v>
      </c>
      <c r="F1870" s="319">
        <v>11.89</v>
      </c>
      <c r="G1870" s="198" t="s">
        <v>8444</v>
      </c>
      <c r="H1870" s="201">
        <v>0</v>
      </c>
      <c r="I1870" s="200">
        <v>41666</v>
      </c>
      <c r="J1870" s="319">
        <f t="shared" si="30"/>
        <v>3.6065000000000005</v>
      </c>
      <c r="K1870" s="198">
        <v>7.6470588235294121</v>
      </c>
      <c r="L1870" s="198"/>
      <c r="M1870" s="198" t="s">
        <v>2395</v>
      </c>
      <c r="N1870" s="198"/>
      <c r="O1870" s="198"/>
      <c r="P1870" s="198"/>
      <c r="Q1870" s="169"/>
      <c r="R1870" s="169"/>
      <c r="S1870" s="169"/>
      <c r="T1870" s="169"/>
      <c r="U1870" s="170"/>
    </row>
    <row r="1871" spans="1:21" ht="20.100000000000001" customHeight="1">
      <c r="A1871" s="201">
        <v>20187</v>
      </c>
      <c r="B1871" s="183"/>
      <c r="C1871" s="179" t="s">
        <v>3737</v>
      </c>
      <c r="D1871" s="215" t="s">
        <v>5573</v>
      </c>
      <c r="E1871" s="198"/>
      <c r="F1871" s="319" t="s">
        <v>17578</v>
      </c>
      <c r="G1871" s="198" t="s">
        <v>8444</v>
      </c>
      <c r="H1871" s="201">
        <v>0</v>
      </c>
      <c r="I1871" s="200">
        <v>41666</v>
      </c>
      <c r="J1871" s="319" t="e">
        <f t="shared" si="30"/>
        <v>#VALUE!</v>
      </c>
      <c r="K1871" s="198"/>
      <c r="L1871" s="198"/>
      <c r="M1871" s="198" t="s">
        <v>2395</v>
      </c>
      <c r="N1871" s="198"/>
      <c r="O1871" s="198"/>
      <c r="P1871" s="198"/>
      <c r="Q1871" s="169"/>
      <c r="R1871" s="169"/>
      <c r="S1871" s="169"/>
      <c r="T1871" s="169"/>
      <c r="U1871" s="170"/>
    </row>
    <row r="1872" spans="1:21" ht="20.100000000000001" customHeight="1">
      <c r="A1872" s="201" t="s">
        <v>5731</v>
      </c>
      <c r="B1872" s="183">
        <v>852669056917</v>
      </c>
      <c r="C1872" s="179" t="s">
        <v>3738</v>
      </c>
      <c r="D1872" s="215" t="s">
        <v>5573</v>
      </c>
      <c r="E1872" s="324">
        <v>40</v>
      </c>
      <c r="F1872" s="319">
        <v>81.99</v>
      </c>
      <c r="G1872" s="198" t="s">
        <v>8444</v>
      </c>
      <c r="H1872" s="199">
        <v>10</v>
      </c>
      <c r="I1872" s="200">
        <v>41666</v>
      </c>
      <c r="J1872" s="319">
        <f t="shared" si="30"/>
        <v>24.691499999999991</v>
      </c>
      <c r="K1872" s="198"/>
      <c r="L1872" s="198"/>
      <c r="M1872" s="198" t="s">
        <v>2395</v>
      </c>
      <c r="N1872" s="198"/>
      <c r="O1872" s="198"/>
      <c r="P1872" s="198"/>
      <c r="Q1872" s="169"/>
      <c r="R1872" s="169"/>
      <c r="S1872" s="169"/>
      <c r="T1872" s="169"/>
      <c r="U1872" s="170"/>
    </row>
    <row r="1873" spans="1:21" ht="20.100000000000001" customHeight="1">
      <c r="A1873" s="201" t="s">
        <v>5732</v>
      </c>
      <c r="B1873" s="183">
        <v>852669056924</v>
      </c>
      <c r="C1873" s="179" t="s">
        <v>3739</v>
      </c>
      <c r="D1873" s="215" t="s">
        <v>5573</v>
      </c>
      <c r="E1873" s="324">
        <v>40</v>
      </c>
      <c r="F1873" s="319">
        <v>81.99</v>
      </c>
      <c r="G1873" s="198" t="s">
        <v>8444</v>
      </c>
      <c r="H1873" s="199">
        <v>5</v>
      </c>
      <c r="I1873" s="200">
        <v>41666</v>
      </c>
      <c r="J1873" s="319">
        <f t="shared" si="30"/>
        <v>24.691499999999991</v>
      </c>
      <c r="K1873" s="198"/>
      <c r="L1873" s="198"/>
      <c r="M1873" s="198" t="s">
        <v>2395</v>
      </c>
      <c r="N1873" s="198"/>
      <c r="O1873" s="198"/>
      <c r="P1873" s="198"/>
      <c r="Q1873" s="169"/>
      <c r="R1873" s="169"/>
      <c r="S1873" s="169"/>
      <c r="T1873" s="169"/>
      <c r="U1873" s="170"/>
    </row>
    <row r="1874" spans="1:21" ht="20.100000000000001" customHeight="1">
      <c r="A1874" s="201">
        <v>20188</v>
      </c>
      <c r="B1874" s="183"/>
      <c r="C1874" s="179" t="s">
        <v>3740</v>
      </c>
      <c r="D1874" s="215" t="s">
        <v>5573</v>
      </c>
      <c r="E1874" s="198"/>
      <c r="F1874" s="319" t="s">
        <v>17578</v>
      </c>
      <c r="G1874" s="198" t="s">
        <v>8444</v>
      </c>
      <c r="H1874" s="201">
        <v>0</v>
      </c>
      <c r="I1874" s="200">
        <v>41666</v>
      </c>
      <c r="J1874" s="319" t="e">
        <f t="shared" si="30"/>
        <v>#VALUE!</v>
      </c>
      <c r="K1874" s="198"/>
      <c r="L1874" s="198"/>
      <c r="M1874" s="198" t="s">
        <v>2395</v>
      </c>
      <c r="N1874" s="198"/>
      <c r="O1874" s="198"/>
      <c r="P1874" s="198"/>
      <c r="Q1874" s="169"/>
      <c r="R1874" s="169"/>
      <c r="S1874" s="169"/>
      <c r="T1874" s="169"/>
      <c r="U1874" s="170"/>
    </row>
    <row r="1875" spans="1:21" ht="20.100000000000001" customHeight="1">
      <c r="A1875" s="201" t="s">
        <v>5733</v>
      </c>
      <c r="B1875" s="183">
        <v>852669056931</v>
      </c>
      <c r="C1875" s="179" t="s">
        <v>3741</v>
      </c>
      <c r="D1875" s="215" t="s">
        <v>5573</v>
      </c>
      <c r="E1875" s="321">
        <v>47</v>
      </c>
      <c r="F1875" s="319">
        <v>71.411764705882348</v>
      </c>
      <c r="G1875" s="198" t="s">
        <v>8444</v>
      </c>
      <c r="H1875" s="201">
        <v>0</v>
      </c>
      <c r="I1875" s="200">
        <v>41666</v>
      </c>
      <c r="J1875" s="319">
        <f t="shared" si="30"/>
        <v>8.6999999999999957</v>
      </c>
      <c r="K1875" s="198">
        <v>19.689999999999998</v>
      </c>
      <c r="L1875" s="198"/>
      <c r="M1875" s="198" t="s">
        <v>2395</v>
      </c>
      <c r="N1875" s="198"/>
      <c r="O1875" s="198"/>
      <c r="P1875" s="198"/>
      <c r="Q1875" s="169"/>
      <c r="R1875" s="169"/>
      <c r="S1875" s="169"/>
      <c r="T1875" s="169"/>
      <c r="U1875" s="170"/>
    </row>
    <row r="1876" spans="1:21" ht="20.100000000000001" customHeight="1">
      <c r="A1876" s="201">
        <v>20189</v>
      </c>
      <c r="B1876" s="183"/>
      <c r="C1876" s="179" t="s">
        <v>1770</v>
      </c>
      <c r="D1876" s="215" t="s">
        <v>5573</v>
      </c>
      <c r="E1876" s="198"/>
      <c r="F1876" s="319" t="s">
        <v>17578</v>
      </c>
      <c r="G1876" s="198" t="s">
        <v>8444</v>
      </c>
      <c r="H1876" s="201">
        <v>0</v>
      </c>
      <c r="I1876" s="200">
        <v>41666</v>
      </c>
      <c r="J1876" s="319" t="e">
        <f t="shared" si="30"/>
        <v>#VALUE!</v>
      </c>
      <c r="K1876" s="198"/>
      <c r="L1876" s="198"/>
      <c r="M1876" s="198" t="s">
        <v>2395</v>
      </c>
      <c r="N1876" s="198"/>
      <c r="O1876" s="198"/>
      <c r="P1876" s="198"/>
      <c r="Q1876" s="169"/>
      <c r="R1876" s="169"/>
      <c r="S1876" s="169"/>
      <c r="T1876" s="169"/>
      <c r="U1876" s="170"/>
    </row>
    <row r="1877" spans="1:21" ht="20.100000000000001" customHeight="1">
      <c r="A1877" s="201" t="s">
        <v>5734</v>
      </c>
      <c r="B1877" s="183">
        <v>852669056948</v>
      </c>
      <c r="C1877" s="179" t="s">
        <v>3742</v>
      </c>
      <c r="D1877" s="215" t="s">
        <v>5573</v>
      </c>
      <c r="E1877" s="324">
        <v>5</v>
      </c>
      <c r="F1877" s="319">
        <v>17.95</v>
      </c>
      <c r="G1877" s="198" t="s">
        <v>8444</v>
      </c>
      <c r="H1877" s="199">
        <v>20</v>
      </c>
      <c r="I1877" s="200">
        <v>41666</v>
      </c>
      <c r="J1877" s="319">
        <f t="shared" si="30"/>
        <v>5.2574999999999985</v>
      </c>
      <c r="K1877" s="198"/>
      <c r="L1877" s="198"/>
      <c r="M1877" s="198" t="s">
        <v>2395</v>
      </c>
      <c r="N1877" s="198"/>
      <c r="O1877" s="198"/>
      <c r="P1877" s="198"/>
      <c r="Q1877" s="169"/>
      <c r="R1877" s="169"/>
      <c r="S1877" s="169"/>
      <c r="T1877" s="169"/>
      <c r="U1877" s="170"/>
    </row>
    <row r="1878" spans="1:21" ht="20.100000000000001" customHeight="1">
      <c r="A1878" s="201">
        <v>20190</v>
      </c>
      <c r="B1878" s="183"/>
      <c r="C1878" s="179" t="s">
        <v>3743</v>
      </c>
      <c r="D1878" s="215" t="s">
        <v>5573</v>
      </c>
      <c r="E1878" s="198"/>
      <c r="F1878" s="319" t="s">
        <v>17578</v>
      </c>
      <c r="G1878" s="198" t="s">
        <v>8444</v>
      </c>
      <c r="H1878" s="201">
        <v>0</v>
      </c>
      <c r="I1878" s="200">
        <v>41666</v>
      </c>
      <c r="J1878" s="319" t="e">
        <f t="shared" si="30"/>
        <v>#VALUE!</v>
      </c>
      <c r="K1878" s="198"/>
      <c r="L1878" s="198"/>
      <c r="M1878" s="198" t="s">
        <v>2395</v>
      </c>
      <c r="N1878" s="198"/>
      <c r="O1878" s="198"/>
      <c r="P1878" s="198"/>
      <c r="Q1878" s="169"/>
      <c r="R1878" s="169"/>
      <c r="S1878" s="169"/>
      <c r="T1878" s="169"/>
      <c r="U1878" s="170"/>
    </row>
    <row r="1879" spans="1:21" ht="20.100000000000001" customHeight="1">
      <c r="A1879" s="201" t="s">
        <v>5735</v>
      </c>
      <c r="B1879" s="183">
        <v>852669056955</v>
      </c>
      <c r="C1879" s="179" t="s">
        <v>3744</v>
      </c>
      <c r="D1879" s="215" t="s">
        <v>5573</v>
      </c>
      <c r="E1879" s="324">
        <v>3</v>
      </c>
      <c r="F1879" s="319">
        <v>23.176470588235293</v>
      </c>
      <c r="G1879" s="198" t="s">
        <v>8444</v>
      </c>
      <c r="H1879" s="199">
        <v>17</v>
      </c>
      <c r="I1879" s="200">
        <v>41666</v>
      </c>
      <c r="J1879" s="319">
        <f t="shared" si="30"/>
        <v>11.7</v>
      </c>
      <c r="K1879" s="198">
        <v>15.95</v>
      </c>
      <c r="L1879" s="198"/>
      <c r="M1879" s="198" t="s">
        <v>2395</v>
      </c>
      <c r="N1879" s="198"/>
      <c r="O1879" s="198"/>
      <c r="P1879" s="198"/>
      <c r="Q1879" s="169"/>
      <c r="R1879" s="169"/>
      <c r="S1879" s="169"/>
      <c r="T1879" s="169"/>
      <c r="U1879" s="170"/>
    </row>
    <row r="1880" spans="1:21" ht="20.100000000000001" customHeight="1">
      <c r="A1880" s="202" t="s">
        <v>5736</v>
      </c>
      <c r="B1880" s="183">
        <v>852669056962</v>
      </c>
      <c r="C1880" s="179" t="s">
        <v>3745</v>
      </c>
      <c r="D1880" s="215" t="s">
        <v>5573</v>
      </c>
      <c r="E1880" s="321">
        <v>4</v>
      </c>
      <c r="F1880" s="319">
        <v>17.95</v>
      </c>
      <c r="G1880" s="198" t="s">
        <v>8444</v>
      </c>
      <c r="H1880" s="201">
        <v>0</v>
      </c>
      <c r="I1880" s="200">
        <v>41666</v>
      </c>
      <c r="J1880" s="319">
        <f t="shared" si="30"/>
        <v>6.2574999999999985</v>
      </c>
      <c r="K1880" s="198"/>
      <c r="L1880" s="198"/>
      <c r="M1880" s="198" t="s">
        <v>2395</v>
      </c>
      <c r="N1880" s="198"/>
      <c r="O1880" s="198"/>
      <c r="P1880" s="198"/>
      <c r="Q1880" s="169"/>
      <c r="R1880" s="169"/>
      <c r="S1880" s="169"/>
      <c r="T1880" s="169"/>
      <c r="U1880" s="170"/>
    </row>
    <row r="1881" spans="1:21" ht="20.100000000000001" customHeight="1">
      <c r="A1881" s="201" t="s">
        <v>5737</v>
      </c>
      <c r="B1881" s="183">
        <v>852669056979</v>
      </c>
      <c r="C1881" s="179" t="s">
        <v>3746</v>
      </c>
      <c r="D1881" s="215" t="s">
        <v>5573</v>
      </c>
      <c r="E1881" s="324">
        <v>3</v>
      </c>
      <c r="F1881" s="319">
        <v>17.95</v>
      </c>
      <c r="G1881" s="198" t="s">
        <v>8444</v>
      </c>
      <c r="H1881" s="199">
        <v>11</v>
      </c>
      <c r="I1881" s="200">
        <v>41666</v>
      </c>
      <c r="J1881" s="319">
        <f t="shared" si="30"/>
        <v>7.2574999999999985</v>
      </c>
      <c r="K1881" s="198"/>
      <c r="L1881" s="198"/>
      <c r="M1881" s="198" t="s">
        <v>2395</v>
      </c>
      <c r="N1881" s="198"/>
      <c r="O1881" s="198"/>
      <c r="P1881" s="198"/>
      <c r="Q1881" s="169"/>
      <c r="R1881" s="169"/>
      <c r="S1881" s="169"/>
      <c r="T1881" s="169"/>
      <c r="U1881" s="170"/>
    </row>
    <row r="1882" spans="1:21" ht="20.100000000000001" customHeight="1">
      <c r="A1882" s="201" t="s">
        <v>5738</v>
      </c>
      <c r="B1882" s="183">
        <v>852669056986</v>
      </c>
      <c r="C1882" s="179" t="s">
        <v>3747</v>
      </c>
      <c r="D1882" s="215" t="s">
        <v>5573</v>
      </c>
      <c r="E1882" s="321">
        <v>4</v>
      </c>
      <c r="F1882" s="319">
        <v>17.95</v>
      </c>
      <c r="G1882" s="198" t="s">
        <v>8444</v>
      </c>
      <c r="H1882" s="201">
        <v>0</v>
      </c>
      <c r="I1882" s="200">
        <v>41666</v>
      </c>
      <c r="J1882" s="319">
        <f t="shared" si="30"/>
        <v>6.2574999999999985</v>
      </c>
      <c r="K1882" s="198"/>
      <c r="L1882" s="198"/>
      <c r="M1882" s="198" t="s">
        <v>2395</v>
      </c>
      <c r="N1882" s="198"/>
      <c r="O1882" s="198"/>
      <c r="P1882" s="198"/>
      <c r="Q1882" s="169"/>
      <c r="R1882" s="169"/>
      <c r="S1882" s="169"/>
      <c r="T1882" s="169"/>
      <c r="U1882" s="170"/>
    </row>
    <row r="1883" spans="1:21" ht="20.100000000000001" customHeight="1">
      <c r="A1883" s="201">
        <v>20191</v>
      </c>
      <c r="B1883" s="183"/>
      <c r="C1883" s="179" t="s">
        <v>2545</v>
      </c>
      <c r="D1883" s="215" t="s">
        <v>5573</v>
      </c>
      <c r="E1883" s="198"/>
      <c r="F1883" s="319" t="s">
        <v>17578</v>
      </c>
      <c r="G1883" s="198" t="s">
        <v>8444</v>
      </c>
      <c r="H1883" s="201">
        <v>0</v>
      </c>
      <c r="I1883" s="200">
        <v>41666</v>
      </c>
      <c r="J1883" s="319" t="e">
        <f t="shared" si="30"/>
        <v>#VALUE!</v>
      </c>
      <c r="K1883" s="198"/>
      <c r="L1883" s="198"/>
      <c r="M1883" s="198" t="s">
        <v>2395</v>
      </c>
      <c r="N1883" s="198"/>
      <c r="O1883" s="198"/>
      <c r="P1883" s="198"/>
      <c r="Q1883" s="169"/>
      <c r="R1883" s="169"/>
      <c r="S1883" s="169"/>
      <c r="T1883" s="169"/>
      <c r="U1883" s="170"/>
    </row>
    <row r="1884" spans="1:21" ht="20.100000000000001" customHeight="1">
      <c r="A1884" s="201" t="s">
        <v>5739</v>
      </c>
      <c r="B1884" s="183">
        <v>852669056993</v>
      </c>
      <c r="C1884" s="179" t="s">
        <v>3748</v>
      </c>
      <c r="D1884" s="215" t="s">
        <v>5573</v>
      </c>
      <c r="E1884" s="198"/>
      <c r="F1884" s="319">
        <v>21.99</v>
      </c>
      <c r="G1884" s="198" t="s">
        <v>8444</v>
      </c>
      <c r="H1884" s="201">
        <v>0</v>
      </c>
      <c r="I1884" s="200">
        <v>41666</v>
      </c>
      <c r="J1884" s="319">
        <f t="shared" si="30"/>
        <v>13.691499999999998</v>
      </c>
      <c r="K1884" s="198"/>
      <c r="L1884" s="198"/>
      <c r="M1884" s="198" t="s">
        <v>2395</v>
      </c>
      <c r="N1884" s="198"/>
      <c r="O1884" s="198"/>
      <c r="P1884" s="198"/>
      <c r="Q1884" s="169"/>
      <c r="R1884" s="169"/>
      <c r="S1884" s="169"/>
      <c r="T1884" s="169"/>
      <c r="U1884" s="170"/>
    </row>
    <row r="1885" spans="1:21" ht="20.100000000000001" customHeight="1">
      <c r="A1885" s="201">
        <v>20192</v>
      </c>
      <c r="B1885" s="183"/>
      <c r="C1885" s="179" t="s">
        <v>1776</v>
      </c>
      <c r="D1885" s="215" t="s">
        <v>5573</v>
      </c>
      <c r="E1885" s="198"/>
      <c r="F1885" s="319" t="s">
        <v>17578</v>
      </c>
      <c r="G1885" s="198" t="s">
        <v>8444</v>
      </c>
      <c r="H1885" s="201">
        <v>0</v>
      </c>
      <c r="I1885" s="200">
        <v>41666</v>
      </c>
      <c r="J1885" s="319" t="e">
        <f t="shared" si="30"/>
        <v>#VALUE!</v>
      </c>
      <c r="K1885" s="198"/>
      <c r="L1885" s="198"/>
      <c r="M1885" s="198" t="s">
        <v>2395</v>
      </c>
      <c r="N1885" s="198"/>
      <c r="O1885" s="198"/>
      <c r="P1885" s="198"/>
      <c r="Q1885" s="169"/>
      <c r="R1885" s="169"/>
      <c r="S1885" s="169"/>
      <c r="T1885" s="169"/>
      <c r="U1885" s="170"/>
    </row>
    <row r="1886" spans="1:21" ht="20.100000000000001" customHeight="1">
      <c r="A1886" s="201" t="s">
        <v>5740</v>
      </c>
      <c r="B1886" s="183">
        <v>852669057006</v>
      </c>
      <c r="C1886" s="179" t="s">
        <v>3749</v>
      </c>
      <c r="D1886" s="215" t="s">
        <v>5573</v>
      </c>
      <c r="E1886" s="198"/>
      <c r="F1886" s="319">
        <v>21.99</v>
      </c>
      <c r="G1886" s="198" t="s">
        <v>8444</v>
      </c>
      <c r="H1886" s="201">
        <v>0</v>
      </c>
      <c r="I1886" s="200">
        <v>41666</v>
      </c>
      <c r="J1886" s="319">
        <f t="shared" si="30"/>
        <v>13.691499999999998</v>
      </c>
      <c r="K1886" s="198"/>
      <c r="L1886" s="198"/>
      <c r="M1886" s="198" t="s">
        <v>2395</v>
      </c>
      <c r="N1886" s="198"/>
      <c r="O1886" s="198"/>
      <c r="P1886" s="198"/>
      <c r="Q1886" s="169"/>
      <c r="R1886" s="169"/>
      <c r="S1886" s="169"/>
      <c r="T1886" s="169"/>
      <c r="U1886" s="170"/>
    </row>
    <row r="1887" spans="1:21" ht="20.100000000000001" customHeight="1">
      <c r="A1887" s="201">
        <v>20193</v>
      </c>
      <c r="B1887" s="183"/>
      <c r="C1887" s="179" t="s">
        <v>3750</v>
      </c>
      <c r="D1887" s="215" t="s">
        <v>5573</v>
      </c>
      <c r="E1887" s="198"/>
      <c r="F1887" s="319" t="s">
        <v>17578</v>
      </c>
      <c r="G1887" s="198" t="s">
        <v>8444</v>
      </c>
      <c r="H1887" s="201">
        <v>0</v>
      </c>
      <c r="I1887" s="200">
        <v>41666</v>
      </c>
      <c r="J1887" s="319" t="e">
        <f t="shared" si="30"/>
        <v>#VALUE!</v>
      </c>
      <c r="K1887" s="198"/>
      <c r="L1887" s="198"/>
      <c r="M1887" s="198" t="s">
        <v>2395</v>
      </c>
      <c r="N1887" s="198"/>
      <c r="O1887" s="198"/>
      <c r="P1887" s="198"/>
      <c r="Q1887" s="169"/>
      <c r="R1887" s="169"/>
      <c r="S1887" s="169"/>
      <c r="T1887" s="169"/>
      <c r="U1887" s="170"/>
    </row>
    <row r="1888" spans="1:21" ht="20.100000000000001" customHeight="1">
      <c r="A1888" s="201" t="s">
        <v>5741</v>
      </c>
      <c r="B1888" s="183">
        <v>852669057013</v>
      </c>
      <c r="C1888" s="179" t="s">
        <v>3751</v>
      </c>
      <c r="D1888" s="215" t="s">
        <v>5573</v>
      </c>
      <c r="E1888" s="198"/>
      <c r="F1888" s="319">
        <v>31.99</v>
      </c>
      <c r="G1888" s="198" t="s">
        <v>8444</v>
      </c>
      <c r="H1888" s="201">
        <v>0</v>
      </c>
      <c r="I1888" s="200">
        <v>41666</v>
      </c>
      <c r="J1888" s="319">
        <f t="shared" si="30"/>
        <v>22.191499999999998</v>
      </c>
      <c r="K1888" s="198"/>
      <c r="L1888" s="198"/>
      <c r="M1888" s="198" t="s">
        <v>2395</v>
      </c>
      <c r="N1888" s="198"/>
      <c r="O1888" s="198"/>
      <c r="P1888" s="198"/>
      <c r="Q1888" s="169"/>
      <c r="R1888" s="169"/>
      <c r="S1888" s="169"/>
      <c r="T1888" s="169"/>
      <c r="U1888" s="170"/>
    </row>
    <row r="1889" spans="1:21" ht="20.100000000000001" customHeight="1">
      <c r="A1889" s="201" t="s">
        <v>5742</v>
      </c>
      <c r="B1889" s="183">
        <v>852669057020</v>
      </c>
      <c r="C1889" s="179" t="s">
        <v>3752</v>
      </c>
      <c r="D1889" s="215" t="s">
        <v>5573</v>
      </c>
      <c r="E1889" s="198"/>
      <c r="F1889" s="319">
        <v>31.99</v>
      </c>
      <c r="G1889" s="198" t="s">
        <v>8444</v>
      </c>
      <c r="H1889" s="201">
        <v>0</v>
      </c>
      <c r="I1889" s="200">
        <v>41666</v>
      </c>
      <c r="J1889" s="319">
        <f t="shared" si="30"/>
        <v>22.191499999999998</v>
      </c>
      <c r="K1889" s="198"/>
      <c r="L1889" s="198"/>
      <c r="M1889" s="198" t="s">
        <v>2395</v>
      </c>
      <c r="N1889" s="198"/>
      <c r="O1889" s="198"/>
      <c r="P1889" s="198"/>
      <c r="Q1889" s="169"/>
      <c r="R1889" s="169"/>
      <c r="S1889" s="169"/>
      <c r="T1889" s="169"/>
      <c r="U1889" s="170"/>
    </row>
    <row r="1890" spans="1:21" ht="20.100000000000001" customHeight="1">
      <c r="A1890" s="201" t="s">
        <v>5743</v>
      </c>
      <c r="B1890" s="183">
        <v>852669057037</v>
      </c>
      <c r="C1890" s="179" t="s">
        <v>3753</v>
      </c>
      <c r="D1890" s="215" t="s">
        <v>5573</v>
      </c>
      <c r="E1890" s="198"/>
      <c r="F1890" s="319">
        <v>31.99</v>
      </c>
      <c r="G1890" s="198" t="s">
        <v>8444</v>
      </c>
      <c r="H1890" s="201">
        <v>0</v>
      </c>
      <c r="I1890" s="200">
        <v>41666</v>
      </c>
      <c r="J1890" s="319">
        <f t="shared" si="30"/>
        <v>22.191499999999998</v>
      </c>
      <c r="K1890" s="198"/>
      <c r="L1890" s="198"/>
      <c r="M1890" s="198" t="s">
        <v>2395</v>
      </c>
      <c r="N1890" s="198"/>
      <c r="O1890" s="198"/>
      <c r="P1890" s="198"/>
      <c r="Q1890" s="169"/>
      <c r="R1890" s="169"/>
      <c r="S1890" s="169"/>
      <c r="T1890" s="169"/>
      <c r="U1890" s="170"/>
    </row>
    <row r="1891" spans="1:21" ht="20.100000000000001" customHeight="1">
      <c r="A1891" s="201">
        <v>20194</v>
      </c>
      <c r="B1891" s="183"/>
      <c r="C1891" s="179" t="s">
        <v>3754</v>
      </c>
      <c r="D1891" s="215" t="s">
        <v>5573</v>
      </c>
      <c r="E1891" s="198"/>
      <c r="F1891" s="319" t="s">
        <v>17578</v>
      </c>
      <c r="G1891" s="198" t="s">
        <v>8444</v>
      </c>
      <c r="H1891" s="201">
        <v>0</v>
      </c>
      <c r="I1891" s="200">
        <v>41666</v>
      </c>
      <c r="J1891" s="319" t="e">
        <f t="shared" si="30"/>
        <v>#VALUE!</v>
      </c>
      <c r="K1891" s="198"/>
      <c r="L1891" s="198"/>
      <c r="M1891" s="198" t="s">
        <v>2395</v>
      </c>
      <c r="N1891" s="198"/>
      <c r="O1891" s="198"/>
      <c r="P1891" s="198"/>
      <c r="Q1891" s="169"/>
      <c r="R1891" s="169"/>
      <c r="S1891" s="169"/>
      <c r="T1891" s="169"/>
      <c r="U1891" s="170"/>
    </row>
    <row r="1892" spans="1:21" ht="20.100000000000001" customHeight="1">
      <c r="A1892" s="201" t="s">
        <v>5744</v>
      </c>
      <c r="B1892" s="183">
        <v>852669057044</v>
      </c>
      <c r="C1892" s="179" t="s">
        <v>3755</v>
      </c>
      <c r="D1892" s="215" t="s">
        <v>5573</v>
      </c>
      <c r="E1892" s="198"/>
      <c r="F1892" s="319">
        <v>31.99</v>
      </c>
      <c r="G1892" s="198" t="s">
        <v>8444</v>
      </c>
      <c r="H1892" s="201">
        <v>0</v>
      </c>
      <c r="I1892" s="200">
        <v>41666</v>
      </c>
      <c r="J1892" s="319">
        <f t="shared" si="30"/>
        <v>22.191499999999998</v>
      </c>
      <c r="K1892" s="198"/>
      <c r="L1892" s="198"/>
      <c r="M1892" s="198" t="s">
        <v>2395</v>
      </c>
      <c r="N1892" s="198"/>
      <c r="O1892" s="198"/>
      <c r="P1892" s="198"/>
      <c r="Q1892" s="169"/>
      <c r="R1892" s="169"/>
      <c r="S1892" s="169"/>
      <c r="T1892" s="169"/>
      <c r="U1892" s="170"/>
    </row>
    <row r="1893" spans="1:21" ht="20.100000000000001" customHeight="1">
      <c r="A1893" s="201" t="s">
        <v>5745</v>
      </c>
      <c r="B1893" s="183">
        <v>852669057051</v>
      </c>
      <c r="C1893" s="179" t="s">
        <v>3756</v>
      </c>
      <c r="D1893" s="215" t="s">
        <v>5573</v>
      </c>
      <c r="E1893" s="321">
        <v>12</v>
      </c>
      <c r="F1893" s="319">
        <v>30.235294117647058</v>
      </c>
      <c r="G1893" s="198" t="s">
        <v>8444</v>
      </c>
      <c r="H1893" s="201">
        <v>0</v>
      </c>
      <c r="I1893" s="200">
        <v>41666</v>
      </c>
      <c r="J1893" s="319">
        <f t="shared" si="30"/>
        <v>8.6999999999999993</v>
      </c>
      <c r="K1893" s="198">
        <v>19.989999999999998</v>
      </c>
      <c r="L1893" s="198"/>
      <c r="M1893" s="198" t="s">
        <v>2395</v>
      </c>
      <c r="N1893" s="198"/>
      <c r="O1893" s="198"/>
      <c r="P1893" s="198"/>
      <c r="Q1893" s="169"/>
      <c r="R1893" s="169"/>
      <c r="S1893" s="169"/>
      <c r="T1893" s="169"/>
      <c r="U1893" s="170"/>
    </row>
    <row r="1894" spans="1:21" ht="20.100000000000001" customHeight="1">
      <c r="A1894" s="201" t="s">
        <v>5746</v>
      </c>
      <c r="B1894" s="183">
        <v>852669057068</v>
      </c>
      <c r="C1894" s="179" t="s">
        <v>3757</v>
      </c>
      <c r="D1894" s="215" t="s">
        <v>5573</v>
      </c>
      <c r="E1894" s="198"/>
      <c r="F1894" s="319">
        <v>31.99</v>
      </c>
      <c r="G1894" s="198" t="s">
        <v>8444</v>
      </c>
      <c r="H1894" s="201">
        <v>0</v>
      </c>
      <c r="I1894" s="200">
        <v>41666</v>
      </c>
      <c r="J1894" s="319">
        <f t="shared" si="30"/>
        <v>22.191499999999998</v>
      </c>
      <c r="K1894" s="198"/>
      <c r="L1894" s="198"/>
      <c r="M1894" s="198" t="s">
        <v>2395</v>
      </c>
      <c r="N1894" s="198"/>
      <c r="O1894" s="198"/>
      <c r="P1894" s="198"/>
      <c r="Q1894" s="169"/>
      <c r="R1894" s="169"/>
      <c r="S1894" s="169"/>
      <c r="T1894" s="169"/>
      <c r="U1894" s="170"/>
    </row>
    <row r="1895" spans="1:21" ht="20.100000000000001" customHeight="1">
      <c r="A1895" s="201">
        <v>20195</v>
      </c>
      <c r="B1895" s="183"/>
      <c r="C1895" s="179" t="s">
        <v>3758</v>
      </c>
      <c r="D1895" s="215" t="s">
        <v>5573</v>
      </c>
      <c r="E1895" s="198"/>
      <c r="F1895" s="319" t="s">
        <v>17578</v>
      </c>
      <c r="G1895" s="198" t="s">
        <v>8444</v>
      </c>
      <c r="H1895" s="201">
        <v>0</v>
      </c>
      <c r="I1895" s="200">
        <v>41666</v>
      </c>
      <c r="J1895" s="319" t="e">
        <f t="shared" si="30"/>
        <v>#VALUE!</v>
      </c>
      <c r="K1895" s="198"/>
      <c r="L1895" s="198"/>
      <c r="M1895" s="198" t="s">
        <v>2395</v>
      </c>
      <c r="N1895" s="198"/>
      <c r="O1895" s="198"/>
      <c r="P1895" s="198"/>
      <c r="Q1895" s="169"/>
      <c r="R1895" s="169"/>
      <c r="S1895" s="169"/>
      <c r="T1895" s="169"/>
      <c r="U1895" s="170"/>
    </row>
    <row r="1896" spans="1:21" ht="20.100000000000001" customHeight="1">
      <c r="A1896" s="201" t="s">
        <v>5747</v>
      </c>
      <c r="B1896" s="183">
        <v>852669057075</v>
      </c>
      <c r="C1896" s="179" t="s">
        <v>3759</v>
      </c>
      <c r="D1896" s="215" t="s">
        <v>5573</v>
      </c>
      <c r="E1896" s="198">
        <v>14</v>
      </c>
      <c r="F1896" s="319">
        <v>32.588235294117652</v>
      </c>
      <c r="G1896" s="198" t="s">
        <v>8444</v>
      </c>
      <c r="H1896" s="201">
        <v>0</v>
      </c>
      <c r="I1896" s="200">
        <v>41666</v>
      </c>
      <c r="J1896" s="319">
        <f t="shared" si="30"/>
        <v>8.7000000000000028</v>
      </c>
      <c r="K1896" s="198">
        <v>22.389999999999997</v>
      </c>
      <c r="L1896" s="198"/>
      <c r="M1896" s="198" t="s">
        <v>2395</v>
      </c>
      <c r="N1896" s="198"/>
      <c r="O1896" s="198"/>
      <c r="P1896" s="198"/>
      <c r="Q1896" s="169"/>
      <c r="R1896" s="169"/>
      <c r="S1896" s="169"/>
      <c r="T1896" s="169"/>
      <c r="U1896" s="170"/>
    </row>
    <row r="1897" spans="1:21" ht="20.100000000000001" customHeight="1">
      <c r="A1897" s="201" t="s">
        <v>5748</v>
      </c>
      <c r="B1897" s="183">
        <v>852669057082</v>
      </c>
      <c r="C1897" s="179" t="s">
        <v>3760</v>
      </c>
      <c r="D1897" s="215" t="s">
        <v>5573</v>
      </c>
      <c r="E1897" s="198"/>
      <c r="F1897" s="319">
        <v>31.99</v>
      </c>
      <c r="G1897" s="198" t="s">
        <v>8444</v>
      </c>
      <c r="H1897" s="201">
        <v>0</v>
      </c>
      <c r="I1897" s="200">
        <v>41666</v>
      </c>
      <c r="J1897" s="319">
        <f t="shared" si="30"/>
        <v>22.191499999999998</v>
      </c>
      <c r="K1897" s="198"/>
      <c r="L1897" s="198"/>
      <c r="M1897" s="198" t="s">
        <v>2395</v>
      </c>
      <c r="N1897" s="198"/>
      <c r="O1897" s="198"/>
      <c r="P1897" s="198"/>
      <c r="Q1897" s="169"/>
      <c r="R1897" s="169"/>
      <c r="S1897" s="169"/>
      <c r="T1897" s="169"/>
      <c r="U1897" s="170"/>
    </row>
    <row r="1898" spans="1:21" ht="20.100000000000001" customHeight="1">
      <c r="A1898" s="201">
        <v>20196</v>
      </c>
      <c r="B1898" s="183"/>
      <c r="C1898" s="179" t="s">
        <v>3761</v>
      </c>
      <c r="D1898" s="215" t="s">
        <v>5573</v>
      </c>
      <c r="E1898" s="198"/>
      <c r="F1898" s="319" t="s">
        <v>17578</v>
      </c>
      <c r="G1898" s="198" t="s">
        <v>8444</v>
      </c>
      <c r="H1898" s="201">
        <v>0</v>
      </c>
      <c r="I1898" s="200">
        <v>41666</v>
      </c>
      <c r="J1898" s="319" t="e">
        <f t="shared" si="30"/>
        <v>#VALUE!</v>
      </c>
      <c r="K1898" s="198"/>
      <c r="L1898" s="198"/>
      <c r="M1898" s="198" t="s">
        <v>2395</v>
      </c>
      <c r="N1898" s="198"/>
      <c r="O1898" s="198"/>
      <c r="P1898" s="198"/>
      <c r="Q1898" s="169"/>
      <c r="R1898" s="169"/>
      <c r="S1898" s="169"/>
      <c r="T1898" s="169"/>
      <c r="U1898" s="170"/>
    </row>
    <row r="1899" spans="1:21" ht="20.100000000000001" customHeight="1">
      <c r="A1899" s="201" t="s">
        <v>5749</v>
      </c>
      <c r="B1899" s="183">
        <v>852669057099</v>
      </c>
      <c r="C1899" s="179" t="s">
        <v>3762</v>
      </c>
      <c r="D1899" s="215" t="s">
        <v>5573</v>
      </c>
      <c r="E1899" s="321">
        <v>5</v>
      </c>
      <c r="F1899" s="319">
        <v>16.117647058823529</v>
      </c>
      <c r="G1899" s="198" t="s">
        <v>8444</v>
      </c>
      <c r="H1899" s="201">
        <v>0</v>
      </c>
      <c r="I1899" s="200">
        <v>41666</v>
      </c>
      <c r="J1899" s="319">
        <f t="shared" si="30"/>
        <v>3.6999999999999993</v>
      </c>
      <c r="K1899" s="198">
        <v>11.790000000000001</v>
      </c>
      <c r="L1899" s="198"/>
      <c r="M1899" s="198" t="s">
        <v>2395</v>
      </c>
      <c r="N1899" s="198"/>
      <c r="O1899" s="198"/>
      <c r="P1899" s="198"/>
      <c r="Q1899" s="169"/>
      <c r="R1899" s="169"/>
      <c r="S1899" s="169"/>
      <c r="T1899" s="169"/>
      <c r="U1899" s="170"/>
    </row>
    <row r="1900" spans="1:21" ht="20.100000000000001" customHeight="1">
      <c r="A1900" s="201" t="s">
        <v>5750</v>
      </c>
      <c r="B1900" s="183">
        <v>852669057105</v>
      </c>
      <c r="C1900" s="179" t="s">
        <v>3763</v>
      </c>
      <c r="D1900" s="215" t="s">
        <v>5573</v>
      </c>
      <c r="E1900" s="198"/>
      <c r="F1900" s="319">
        <v>20.99</v>
      </c>
      <c r="G1900" s="198" t="s">
        <v>8444</v>
      </c>
      <c r="H1900" s="201">
        <v>0</v>
      </c>
      <c r="I1900" s="200">
        <v>41666</v>
      </c>
      <c r="J1900" s="319">
        <f t="shared" si="30"/>
        <v>12.8415</v>
      </c>
      <c r="K1900" s="198"/>
      <c r="L1900" s="198"/>
      <c r="M1900" s="198" t="s">
        <v>2395</v>
      </c>
      <c r="N1900" s="198"/>
      <c r="O1900" s="198"/>
      <c r="P1900" s="198"/>
      <c r="Q1900" s="169"/>
      <c r="R1900" s="169"/>
      <c r="S1900" s="169"/>
      <c r="T1900" s="169"/>
      <c r="U1900" s="170"/>
    </row>
    <row r="1901" spans="1:21" ht="20.100000000000001" customHeight="1">
      <c r="A1901" s="201" t="s">
        <v>5751</v>
      </c>
      <c r="B1901" s="183">
        <v>852669057112</v>
      </c>
      <c r="C1901" s="179" t="s">
        <v>3764</v>
      </c>
      <c r="D1901" s="215" t="s">
        <v>5573</v>
      </c>
      <c r="E1901" s="198"/>
      <c r="F1901" s="319">
        <v>20.99</v>
      </c>
      <c r="G1901" s="198" t="s">
        <v>8444</v>
      </c>
      <c r="H1901" s="201">
        <v>0</v>
      </c>
      <c r="I1901" s="200">
        <v>41666</v>
      </c>
      <c r="J1901" s="319">
        <f t="shared" si="30"/>
        <v>12.8415</v>
      </c>
      <c r="K1901" s="198"/>
      <c r="L1901" s="198"/>
      <c r="M1901" s="198" t="s">
        <v>2395</v>
      </c>
      <c r="N1901" s="198"/>
      <c r="O1901" s="198"/>
      <c r="P1901" s="198"/>
      <c r="Q1901" s="169"/>
      <c r="R1901" s="169"/>
      <c r="S1901" s="169"/>
      <c r="T1901" s="169"/>
      <c r="U1901" s="170"/>
    </row>
    <row r="1902" spans="1:21" ht="20.100000000000001" customHeight="1">
      <c r="A1902" s="201">
        <v>20197</v>
      </c>
      <c r="B1902" s="183"/>
      <c r="C1902" s="179" t="s">
        <v>3765</v>
      </c>
      <c r="D1902" s="215" t="s">
        <v>5573</v>
      </c>
      <c r="E1902" s="198"/>
      <c r="F1902" s="319" t="s">
        <v>17578</v>
      </c>
      <c r="G1902" s="198" t="s">
        <v>8444</v>
      </c>
      <c r="H1902" s="201">
        <v>0</v>
      </c>
      <c r="I1902" s="200">
        <v>41666</v>
      </c>
      <c r="J1902" s="319" t="e">
        <f t="shared" si="30"/>
        <v>#VALUE!</v>
      </c>
      <c r="K1902" s="198"/>
      <c r="L1902" s="198"/>
      <c r="M1902" s="198" t="s">
        <v>2395</v>
      </c>
      <c r="N1902" s="198"/>
      <c r="O1902" s="198"/>
      <c r="P1902" s="198"/>
      <c r="Q1902" s="169"/>
      <c r="R1902" s="169"/>
      <c r="S1902" s="169"/>
      <c r="T1902" s="169"/>
      <c r="U1902" s="170"/>
    </row>
    <row r="1903" spans="1:21" ht="20.100000000000001" customHeight="1">
      <c r="A1903" s="201" t="s">
        <v>5752</v>
      </c>
      <c r="B1903" s="183">
        <v>852669057129</v>
      </c>
      <c r="C1903" s="179" t="s">
        <v>3766</v>
      </c>
      <c r="D1903" s="215" t="s">
        <v>5573</v>
      </c>
      <c r="E1903" s="198"/>
      <c r="F1903" s="319">
        <v>26.99</v>
      </c>
      <c r="G1903" s="198" t="s">
        <v>8444</v>
      </c>
      <c r="H1903" s="201">
        <v>0</v>
      </c>
      <c r="I1903" s="200">
        <v>41666</v>
      </c>
      <c r="J1903" s="319">
        <f t="shared" si="30"/>
        <v>17.941499999999998</v>
      </c>
      <c r="K1903" s="198"/>
      <c r="L1903" s="198"/>
      <c r="M1903" s="198" t="s">
        <v>2395</v>
      </c>
      <c r="N1903" s="198"/>
      <c r="O1903" s="198"/>
      <c r="P1903" s="198"/>
      <c r="Q1903" s="169"/>
      <c r="R1903" s="169"/>
      <c r="S1903" s="169"/>
      <c r="T1903" s="169"/>
      <c r="U1903" s="170"/>
    </row>
    <row r="1904" spans="1:21" ht="20.100000000000001" customHeight="1">
      <c r="A1904" s="201" t="s">
        <v>5753</v>
      </c>
      <c r="B1904" s="183">
        <v>852669057136</v>
      </c>
      <c r="C1904" s="179" t="s">
        <v>3767</v>
      </c>
      <c r="D1904" s="215" t="s">
        <v>5573</v>
      </c>
      <c r="E1904" s="198"/>
      <c r="F1904" s="319">
        <v>26.99</v>
      </c>
      <c r="G1904" s="198" t="s">
        <v>8444</v>
      </c>
      <c r="H1904" s="201">
        <v>0</v>
      </c>
      <c r="I1904" s="200">
        <v>41666</v>
      </c>
      <c r="J1904" s="319">
        <f t="shared" si="30"/>
        <v>17.941499999999998</v>
      </c>
      <c r="K1904" s="198"/>
      <c r="L1904" s="198"/>
      <c r="M1904" s="198" t="s">
        <v>2395</v>
      </c>
      <c r="N1904" s="198"/>
      <c r="O1904" s="198"/>
      <c r="P1904" s="198"/>
      <c r="Q1904" s="169"/>
      <c r="R1904" s="169"/>
      <c r="S1904" s="169"/>
      <c r="T1904" s="169"/>
      <c r="U1904" s="170"/>
    </row>
    <row r="1905" spans="1:21" ht="20.100000000000001" customHeight="1">
      <c r="A1905" s="202" t="s">
        <v>5754</v>
      </c>
      <c r="B1905" s="183">
        <v>852669057143</v>
      </c>
      <c r="C1905" s="179" t="s">
        <v>3768</v>
      </c>
      <c r="D1905" s="215" t="s">
        <v>5573</v>
      </c>
      <c r="E1905" s="324">
        <v>3</v>
      </c>
      <c r="F1905" s="319">
        <v>17.95</v>
      </c>
      <c r="G1905" s="198" t="s">
        <v>8444</v>
      </c>
      <c r="H1905" s="199">
        <v>25</v>
      </c>
      <c r="I1905" s="200">
        <v>41666</v>
      </c>
      <c r="J1905" s="319">
        <f t="shared" si="30"/>
        <v>7.2574999999999985</v>
      </c>
      <c r="K1905" s="198"/>
      <c r="L1905" s="198"/>
      <c r="M1905" s="198" t="s">
        <v>2395</v>
      </c>
      <c r="N1905" s="198"/>
      <c r="O1905" s="198"/>
      <c r="P1905" s="198"/>
      <c r="Q1905" s="169"/>
      <c r="R1905" s="169"/>
      <c r="S1905" s="169"/>
      <c r="T1905" s="169"/>
      <c r="U1905" s="170"/>
    </row>
    <row r="1906" spans="1:21" ht="20.100000000000001" customHeight="1">
      <c r="A1906" s="201" t="s">
        <v>5755</v>
      </c>
      <c r="B1906" s="183">
        <v>852669057150</v>
      </c>
      <c r="C1906" s="179" t="s">
        <v>3769</v>
      </c>
      <c r="D1906" s="215" t="s">
        <v>5573</v>
      </c>
      <c r="E1906" s="198"/>
      <c r="F1906" s="319">
        <v>26.99</v>
      </c>
      <c r="G1906" s="198" t="s">
        <v>8444</v>
      </c>
      <c r="H1906" s="201">
        <v>0</v>
      </c>
      <c r="I1906" s="200">
        <v>41666</v>
      </c>
      <c r="J1906" s="319">
        <f t="shared" si="30"/>
        <v>17.941499999999998</v>
      </c>
      <c r="K1906" s="198"/>
      <c r="L1906" s="198"/>
      <c r="M1906" s="198" t="s">
        <v>2395</v>
      </c>
      <c r="N1906" s="198"/>
      <c r="O1906" s="198"/>
      <c r="P1906" s="198"/>
      <c r="Q1906" s="169"/>
      <c r="R1906" s="169"/>
      <c r="S1906" s="169"/>
      <c r="T1906" s="169"/>
      <c r="U1906" s="170"/>
    </row>
    <row r="1907" spans="1:21" ht="20.100000000000001" customHeight="1">
      <c r="A1907" s="201" t="s">
        <v>5756</v>
      </c>
      <c r="B1907" s="183">
        <v>852669057167</v>
      </c>
      <c r="C1907" s="179" t="s">
        <v>3770</v>
      </c>
      <c r="D1907" s="215" t="s">
        <v>5573</v>
      </c>
      <c r="E1907" s="324">
        <v>3</v>
      </c>
      <c r="F1907" s="319">
        <v>14.941176470588236</v>
      </c>
      <c r="G1907" s="198" t="s">
        <v>8444</v>
      </c>
      <c r="H1907" s="199">
        <v>17</v>
      </c>
      <c r="I1907" s="200">
        <v>41666</v>
      </c>
      <c r="J1907" s="319">
        <f t="shared" si="30"/>
        <v>4.6999999999999993</v>
      </c>
      <c r="K1907" s="198">
        <v>10.59</v>
      </c>
      <c r="L1907" s="198"/>
      <c r="M1907" s="198" t="s">
        <v>2395</v>
      </c>
      <c r="N1907" s="198"/>
      <c r="O1907" s="198"/>
      <c r="P1907" s="198"/>
      <c r="Q1907" s="169"/>
      <c r="R1907" s="169"/>
      <c r="S1907" s="169"/>
      <c r="T1907" s="169"/>
      <c r="U1907" s="170"/>
    </row>
    <row r="1908" spans="1:21" ht="20.100000000000001" customHeight="1">
      <c r="A1908" s="201">
        <v>20198</v>
      </c>
      <c r="B1908" s="183"/>
      <c r="C1908" s="179" t="s">
        <v>3771</v>
      </c>
      <c r="D1908" s="215" t="s">
        <v>5573</v>
      </c>
      <c r="E1908" s="198"/>
      <c r="F1908" s="319" t="s">
        <v>17578</v>
      </c>
      <c r="G1908" s="198" t="s">
        <v>8444</v>
      </c>
      <c r="H1908" s="201">
        <v>0</v>
      </c>
      <c r="I1908" s="200">
        <v>41666</v>
      </c>
      <c r="J1908" s="319" t="e">
        <f t="shared" si="30"/>
        <v>#VALUE!</v>
      </c>
      <c r="K1908" s="198"/>
      <c r="L1908" s="198"/>
      <c r="M1908" s="198" t="s">
        <v>2395</v>
      </c>
      <c r="N1908" s="198"/>
      <c r="O1908" s="198"/>
      <c r="P1908" s="198"/>
      <c r="Q1908" s="169"/>
      <c r="R1908" s="169"/>
      <c r="S1908" s="169"/>
      <c r="T1908" s="169"/>
      <c r="U1908" s="170"/>
    </row>
    <row r="1909" spans="1:21" ht="20.100000000000001" customHeight="1">
      <c r="A1909" s="201" t="s">
        <v>5757</v>
      </c>
      <c r="B1909" s="183">
        <v>852669057174</v>
      </c>
      <c r="C1909" s="179" t="s">
        <v>3772</v>
      </c>
      <c r="D1909" s="215" t="s">
        <v>5573</v>
      </c>
      <c r="E1909" s="324">
        <v>8</v>
      </c>
      <c r="F1909" s="319">
        <v>22</v>
      </c>
      <c r="G1909" s="198" t="s">
        <v>8444</v>
      </c>
      <c r="H1909" s="199">
        <v>28</v>
      </c>
      <c r="I1909" s="200">
        <v>41666</v>
      </c>
      <c r="J1909" s="319">
        <f t="shared" si="30"/>
        <v>5.6999999999999993</v>
      </c>
      <c r="K1909" s="198">
        <v>15.95</v>
      </c>
      <c r="L1909" s="198"/>
      <c r="M1909" s="198" t="s">
        <v>2395</v>
      </c>
      <c r="N1909" s="198"/>
      <c r="O1909" s="198"/>
      <c r="P1909" s="198"/>
      <c r="Q1909" s="169"/>
      <c r="R1909" s="169"/>
      <c r="S1909" s="169"/>
      <c r="T1909" s="169"/>
      <c r="U1909" s="170"/>
    </row>
    <row r="1910" spans="1:21" ht="20.100000000000001" customHeight="1">
      <c r="A1910" s="201">
        <v>20199</v>
      </c>
      <c r="B1910" s="183"/>
      <c r="C1910" s="179" t="s">
        <v>3773</v>
      </c>
      <c r="D1910" s="215" t="s">
        <v>5573</v>
      </c>
      <c r="E1910" s="198"/>
      <c r="F1910" s="319" t="s">
        <v>17578</v>
      </c>
      <c r="G1910" s="198" t="s">
        <v>8444</v>
      </c>
      <c r="H1910" s="201">
        <v>0</v>
      </c>
      <c r="I1910" s="200">
        <v>41666</v>
      </c>
      <c r="J1910" s="319" t="e">
        <f t="shared" si="30"/>
        <v>#VALUE!</v>
      </c>
      <c r="K1910" s="198"/>
      <c r="L1910" s="198"/>
      <c r="M1910" s="198" t="s">
        <v>2395</v>
      </c>
      <c r="N1910" s="198"/>
      <c r="O1910" s="198"/>
      <c r="P1910" s="198"/>
      <c r="Q1910" s="169"/>
      <c r="R1910" s="169"/>
      <c r="S1910" s="169"/>
      <c r="T1910" s="169"/>
      <c r="U1910" s="170"/>
    </row>
    <row r="1911" spans="1:21" ht="20.100000000000001" customHeight="1">
      <c r="A1911" s="201" t="s">
        <v>5758</v>
      </c>
      <c r="B1911" s="183">
        <v>852669057181</v>
      </c>
      <c r="C1911" s="179" t="s">
        <v>3774</v>
      </c>
      <c r="D1911" s="215" t="s">
        <v>5573</v>
      </c>
      <c r="E1911" s="321">
        <v>9</v>
      </c>
      <c r="F1911" s="319">
        <v>22</v>
      </c>
      <c r="G1911" s="198" t="s">
        <v>8444</v>
      </c>
      <c r="H1911" s="201">
        <v>0</v>
      </c>
      <c r="I1911" s="200">
        <v>41666</v>
      </c>
      <c r="J1911" s="319">
        <f t="shared" si="30"/>
        <v>4.6999999999999993</v>
      </c>
      <c r="K1911" s="198">
        <v>15.95</v>
      </c>
      <c r="L1911" s="198"/>
      <c r="M1911" s="198" t="s">
        <v>2395</v>
      </c>
      <c r="N1911" s="198"/>
      <c r="O1911" s="198"/>
      <c r="P1911" s="198"/>
      <c r="Q1911" s="169"/>
      <c r="R1911" s="169"/>
      <c r="S1911" s="169"/>
      <c r="T1911" s="169"/>
      <c r="U1911" s="170"/>
    </row>
    <row r="1912" spans="1:21" ht="20.100000000000001" customHeight="1">
      <c r="A1912" s="201" t="s">
        <v>5759</v>
      </c>
      <c r="B1912" s="183">
        <v>852669057198</v>
      </c>
      <c r="C1912" s="179" t="s">
        <v>3775</v>
      </c>
      <c r="D1912" s="215" t="s">
        <v>5573</v>
      </c>
      <c r="E1912" s="321">
        <v>9</v>
      </c>
      <c r="F1912" s="319">
        <v>22</v>
      </c>
      <c r="G1912" s="198" t="s">
        <v>8444</v>
      </c>
      <c r="H1912" s="201">
        <v>0</v>
      </c>
      <c r="I1912" s="200">
        <v>41666</v>
      </c>
      <c r="J1912" s="319">
        <f t="shared" si="30"/>
        <v>4.6999999999999993</v>
      </c>
      <c r="K1912" s="198">
        <v>15.95</v>
      </c>
      <c r="L1912" s="198"/>
      <c r="M1912" s="198" t="s">
        <v>2395</v>
      </c>
      <c r="N1912" s="198"/>
      <c r="O1912" s="198"/>
      <c r="P1912" s="198"/>
      <c r="Q1912" s="169"/>
      <c r="R1912" s="169"/>
      <c r="S1912" s="169"/>
      <c r="T1912" s="169"/>
      <c r="U1912" s="170"/>
    </row>
    <row r="1913" spans="1:21" ht="20.100000000000001" customHeight="1">
      <c r="A1913" s="201" t="s">
        <v>5760</v>
      </c>
      <c r="B1913" s="183">
        <v>852669057204</v>
      </c>
      <c r="C1913" s="179" t="s">
        <v>3776</v>
      </c>
      <c r="D1913" s="215" t="s">
        <v>5573</v>
      </c>
      <c r="E1913" s="321">
        <v>9</v>
      </c>
      <c r="F1913" s="319">
        <v>22</v>
      </c>
      <c r="G1913" s="198" t="s">
        <v>8444</v>
      </c>
      <c r="H1913" s="201">
        <v>0</v>
      </c>
      <c r="I1913" s="200">
        <v>41666</v>
      </c>
      <c r="J1913" s="319">
        <f t="shared" si="30"/>
        <v>4.6999999999999993</v>
      </c>
      <c r="K1913" s="198">
        <v>15.95</v>
      </c>
      <c r="L1913" s="198"/>
      <c r="M1913" s="198" t="s">
        <v>2395</v>
      </c>
      <c r="N1913" s="198"/>
      <c r="O1913" s="198"/>
      <c r="P1913" s="198"/>
      <c r="Q1913" s="169"/>
      <c r="R1913" s="169"/>
      <c r="S1913" s="169"/>
      <c r="T1913" s="169"/>
      <c r="U1913" s="170"/>
    </row>
    <row r="1914" spans="1:21" ht="20.100000000000001" customHeight="1">
      <c r="A1914" s="201">
        <v>20200</v>
      </c>
      <c r="B1914" s="183"/>
      <c r="C1914" s="179" t="s">
        <v>3777</v>
      </c>
      <c r="D1914" s="215" t="s">
        <v>5573</v>
      </c>
      <c r="E1914" s="198"/>
      <c r="F1914" s="319" t="s">
        <v>17578</v>
      </c>
      <c r="G1914" s="198" t="s">
        <v>8444</v>
      </c>
      <c r="H1914" s="201">
        <v>0</v>
      </c>
      <c r="I1914" s="200">
        <v>41666</v>
      </c>
      <c r="J1914" s="319" t="e">
        <f t="shared" si="30"/>
        <v>#VALUE!</v>
      </c>
      <c r="K1914" s="198"/>
      <c r="L1914" s="198"/>
      <c r="M1914" s="198" t="s">
        <v>2395</v>
      </c>
      <c r="N1914" s="198"/>
      <c r="O1914" s="198"/>
      <c r="P1914" s="198"/>
      <c r="Q1914" s="169"/>
      <c r="R1914" s="169"/>
      <c r="S1914" s="169"/>
      <c r="T1914" s="169"/>
      <c r="U1914" s="170"/>
    </row>
    <row r="1915" spans="1:21" ht="20.100000000000001" customHeight="1">
      <c r="A1915" s="201" t="s">
        <v>5761</v>
      </c>
      <c r="B1915" s="183">
        <v>852669057211</v>
      </c>
      <c r="C1915" s="179" t="s">
        <v>3778</v>
      </c>
      <c r="D1915" s="215" t="s">
        <v>5573</v>
      </c>
      <c r="E1915" s="321">
        <v>4</v>
      </c>
      <c r="F1915" s="319">
        <v>20.823529411764707</v>
      </c>
      <c r="G1915" s="198" t="s">
        <v>8444</v>
      </c>
      <c r="H1915" s="201">
        <v>0</v>
      </c>
      <c r="I1915" s="200">
        <v>41666</v>
      </c>
      <c r="J1915" s="319">
        <f t="shared" si="30"/>
        <v>8.6999999999999993</v>
      </c>
      <c r="K1915" s="198">
        <v>15.95</v>
      </c>
      <c r="L1915" s="198"/>
      <c r="M1915" s="198" t="s">
        <v>2395</v>
      </c>
      <c r="N1915" s="198"/>
      <c r="O1915" s="198"/>
      <c r="P1915" s="198"/>
      <c r="Q1915" s="169"/>
      <c r="R1915" s="169"/>
      <c r="S1915" s="169"/>
      <c r="T1915" s="169"/>
      <c r="U1915" s="170"/>
    </row>
    <row r="1916" spans="1:21" ht="20.100000000000001" customHeight="1">
      <c r="A1916" s="201">
        <v>20201</v>
      </c>
      <c r="B1916" s="183"/>
      <c r="C1916" s="179" t="s">
        <v>3779</v>
      </c>
      <c r="D1916" s="215" t="s">
        <v>5573</v>
      </c>
      <c r="E1916" s="198"/>
      <c r="F1916" s="319" t="s">
        <v>17578</v>
      </c>
      <c r="G1916" s="198" t="s">
        <v>8444</v>
      </c>
      <c r="H1916" s="201">
        <v>0</v>
      </c>
      <c r="I1916" s="200">
        <v>41666</v>
      </c>
      <c r="J1916" s="319" t="e">
        <f t="shared" si="30"/>
        <v>#VALUE!</v>
      </c>
      <c r="K1916" s="198"/>
      <c r="L1916" s="198"/>
      <c r="M1916" s="198" t="s">
        <v>2395</v>
      </c>
      <c r="N1916" s="198"/>
      <c r="O1916" s="198"/>
      <c r="P1916" s="198"/>
      <c r="Q1916" s="169"/>
      <c r="R1916" s="169"/>
      <c r="S1916" s="169"/>
      <c r="T1916" s="169"/>
      <c r="U1916" s="170"/>
    </row>
    <row r="1917" spans="1:21" ht="20.100000000000001" customHeight="1">
      <c r="A1917" s="201" t="s">
        <v>5762</v>
      </c>
      <c r="B1917" s="183">
        <v>852669057228</v>
      </c>
      <c r="C1917" s="179" t="s">
        <v>3780</v>
      </c>
      <c r="D1917" s="215" t="s">
        <v>5573</v>
      </c>
      <c r="E1917" s="321">
        <v>4</v>
      </c>
      <c r="F1917" s="319">
        <v>17.95</v>
      </c>
      <c r="G1917" s="198" t="s">
        <v>8444</v>
      </c>
      <c r="H1917" s="201">
        <v>0</v>
      </c>
      <c r="I1917" s="200">
        <v>41666</v>
      </c>
      <c r="J1917" s="319">
        <f t="shared" si="30"/>
        <v>6.2574999999999985</v>
      </c>
      <c r="K1917" s="198"/>
      <c r="L1917" s="198"/>
      <c r="M1917" s="198" t="s">
        <v>2395</v>
      </c>
      <c r="N1917" s="198"/>
      <c r="O1917" s="198"/>
      <c r="P1917" s="198"/>
      <c r="Q1917" s="169"/>
      <c r="R1917" s="169"/>
      <c r="S1917" s="169"/>
      <c r="T1917" s="169"/>
      <c r="U1917" s="170"/>
    </row>
    <row r="1918" spans="1:21" ht="20.100000000000001" customHeight="1">
      <c r="A1918" s="201" t="s">
        <v>5763</v>
      </c>
      <c r="B1918" s="183">
        <v>852669057235</v>
      </c>
      <c r="C1918" s="179" t="s">
        <v>3781</v>
      </c>
      <c r="D1918" s="215" t="s">
        <v>5573</v>
      </c>
      <c r="E1918" s="321">
        <v>4</v>
      </c>
      <c r="F1918" s="319">
        <v>17.95</v>
      </c>
      <c r="G1918" s="198" t="s">
        <v>8444</v>
      </c>
      <c r="H1918" s="201">
        <v>0</v>
      </c>
      <c r="I1918" s="200">
        <v>41666</v>
      </c>
      <c r="J1918" s="319">
        <f t="shared" si="30"/>
        <v>6.2574999999999985</v>
      </c>
      <c r="K1918" s="198"/>
      <c r="L1918" s="198"/>
      <c r="M1918" s="198" t="s">
        <v>2395</v>
      </c>
      <c r="N1918" s="198"/>
      <c r="O1918" s="198"/>
      <c r="P1918" s="198"/>
      <c r="Q1918" s="169"/>
      <c r="R1918" s="169"/>
      <c r="S1918" s="169"/>
      <c r="T1918" s="169"/>
      <c r="U1918" s="170"/>
    </row>
    <row r="1919" spans="1:21" ht="20.100000000000001" customHeight="1">
      <c r="A1919" s="201">
        <v>20202</v>
      </c>
      <c r="B1919" s="183"/>
      <c r="C1919" s="179" t="s">
        <v>3782</v>
      </c>
      <c r="D1919" s="215" t="s">
        <v>5573</v>
      </c>
      <c r="E1919" s="198"/>
      <c r="F1919" s="319" t="s">
        <v>17578</v>
      </c>
      <c r="G1919" s="198" t="s">
        <v>8444</v>
      </c>
      <c r="H1919" s="201">
        <v>0</v>
      </c>
      <c r="I1919" s="200">
        <v>41666</v>
      </c>
      <c r="J1919" s="319" t="e">
        <f t="shared" si="30"/>
        <v>#VALUE!</v>
      </c>
      <c r="K1919" s="198"/>
      <c r="L1919" s="198"/>
      <c r="M1919" s="198" t="s">
        <v>2395</v>
      </c>
      <c r="N1919" s="198"/>
      <c r="O1919" s="198"/>
      <c r="P1919" s="198"/>
      <c r="Q1919" s="169"/>
      <c r="R1919" s="169"/>
      <c r="S1919" s="169"/>
      <c r="T1919" s="169"/>
      <c r="U1919" s="170"/>
    </row>
    <row r="1920" spans="1:21" ht="20.100000000000001" customHeight="1">
      <c r="A1920" s="201" t="s">
        <v>5764</v>
      </c>
      <c r="B1920" s="183">
        <v>852669057242</v>
      </c>
      <c r="C1920" s="179" t="s">
        <v>3783</v>
      </c>
      <c r="D1920" s="215" t="s">
        <v>5573</v>
      </c>
      <c r="E1920" s="321">
        <v>1.5</v>
      </c>
      <c r="F1920" s="319">
        <v>11.89</v>
      </c>
      <c r="G1920" s="198" t="s">
        <v>8444</v>
      </c>
      <c r="H1920" s="201">
        <v>0</v>
      </c>
      <c r="I1920" s="200">
        <v>41666</v>
      </c>
      <c r="J1920" s="319">
        <f t="shared" si="30"/>
        <v>3.6065000000000005</v>
      </c>
      <c r="K1920" s="198">
        <v>7.6470588235294121</v>
      </c>
      <c r="L1920" s="198"/>
      <c r="M1920" s="198" t="s">
        <v>2395</v>
      </c>
      <c r="N1920" s="198"/>
      <c r="O1920" s="198"/>
      <c r="P1920" s="198"/>
      <c r="Q1920" s="169"/>
      <c r="R1920" s="169"/>
      <c r="S1920" s="169"/>
      <c r="T1920" s="169"/>
      <c r="U1920" s="170"/>
    </row>
    <row r="1921" spans="1:21" ht="20.100000000000001" customHeight="1">
      <c r="A1921" s="201" t="s">
        <v>5765</v>
      </c>
      <c r="B1921" s="183">
        <v>852669057259</v>
      </c>
      <c r="C1921" s="179" t="s">
        <v>3784</v>
      </c>
      <c r="D1921" s="215" t="s">
        <v>5573</v>
      </c>
      <c r="E1921" s="198"/>
      <c r="F1921" s="319">
        <v>17.990000000000002</v>
      </c>
      <c r="G1921" s="198" t="s">
        <v>8444</v>
      </c>
      <c r="H1921" s="201">
        <v>0</v>
      </c>
      <c r="I1921" s="200">
        <v>41666</v>
      </c>
      <c r="J1921" s="319">
        <f t="shared" si="30"/>
        <v>10.291500000000001</v>
      </c>
      <c r="K1921" s="198"/>
      <c r="L1921" s="198"/>
      <c r="M1921" s="198" t="s">
        <v>2395</v>
      </c>
      <c r="N1921" s="198"/>
      <c r="O1921" s="198"/>
      <c r="P1921" s="198"/>
      <c r="Q1921" s="169"/>
      <c r="R1921" s="169"/>
      <c r="S1921" s="169"/>
      <c r="T1921" s="169"/>
      <c r="U1921" s="170"/>
    </row>
    <row r="1922" spans="1:21" ht="20.100000000000001" customHeight="1">
      <c r="A1922" s="202" t="s">
        <v>5766</v>
      </c>
      <c r="B1922" s="183">
        <v>852669057266</v>
      </c>
      <c r="C1922" s="179" t="s">
        <v>3785</v>
      </c>
      <c r="D1922" s="215" t="s">
        <v>5573</v>
      </c>
      <c r="E1922" s="324">
        <v>1</v>
      </c>
      <c r="F1922" s="319">
        <v>11.89</v>
      </c>
      <c r="G1922" s="198" t="s">
        <v>8444</v>
      </c>
      <c r="H1922" s="366">
        <v>165</v>
      </c>
      <c r="I1922" s="200">
        <v>41666</v>
      </c>
      <c r="J1922" s="319">
        <f t="shared" si="30"/>
        <v>4.1065000000000005</v>
      </c>
      <c r="K1922" s="198">
        <v>7.6470588235294121</v>
      </c>
      <c r="L1922" s="198"/>
      <c r="M1922" s="198" t="s">
        <v>2395</v>
      </c>
      <c r="N1922" s="198"/>
      <c r="O1922" s="198"/>
      <c r="P1922" s="198"/>
      <c r="Q1922" s="169"/>
      <c r="R1922" s="169"/>
      <c r="S1922" s="169"/>
      <c r="T1922" s="169"/>
      <c r="U1922" s="170"/>
    </row>
    <row r="1923" spans="1:21" ht="20.100000000000001" customHeight="1">
      <c r="A1923" s="202" t="s">
        <v>5767</v>
      </c>
      <c r="B1923" s="183">
        <v>852669057273</v>
      </c>
      <c r="C1923" s="179" t="s">
        <v>3786</v>
      </c>
      <c r="D1923" s="215" t="s">
        <v>5573</v>
      </c>
      <c r="E1923" s="324">
        <v>1</v>
      </c>
      <c r="F1923" s="319">
        <v>11.89</v>
      </c>
      <c r="G1923" s="198" t="s">
        <v>8444</v>
      </c>
      <c r="H1923" s="366">
        <v>46</v>
      </c>
      <c r="I1923" s="200">
        <v>41666</v>
      </c>
      <c r="J1923" s="319">
        <f t="shared" si="30"/>
        <v>4.1065000000000005</v>
      </c>
      <c r="K1923" s="198">
        <v>7.6470588235294121</v>
      </c>
      <c r="L1923" s="198"/>
      <c r="M1923" s="198" t="s">
        <v>2395</v>
      </c>
      <c r="N1923" s="198"/>
      <c r="O1923" s="198"/>
      <c r="P1923" s="198"/>
      <c r="Q1923" s="169"/>
      <c r="R1923" s="169"/>
      <c r="S1923" s="169"/>
      <c r="T1923" s="169"/>
      <c r="U1923" s="170"/>
    </row>
    <row r="1924" spans="1:21" ht="20.100000000000001" customHeight="1">
      <c r="A1924" s="201" t="s">
        <v>5768</v>
      </c>
      <c r="B1924" s="183">
        <v>852669057280</v>
      </c>
      <c r="C1924" s="179" t="s">
        <v>3787</v>
      </c>
      <c r="D1924" s="215" t="s">
        <v>5573</v>
      </c>
      <c r="E1924" s="321">
        <v>1.5</v>
      </c>
      <c r="F1924" s="319">
        <v>11.89</v>
      </c>
      <c r="G1924" s="198" t="s">
        <v>8444</v>
      </c>
      <c r="H1924" s="201">
        <v>0</v>
      </c>
      <c r="I1924" s="200">
        <v>41666</v>
      </c>
      <c r="J1924" s="319">
        <f t="shared" si="30"/>
        <v>3.6065000000000005</v>
      </c>
      <c r="K1924" s="198">
        <v>7.6470588235294121</v>
      </c>
      <c r="L1924" s="198"/>
      <c r="M1924" s="198" t="s">
        <v>2395</v>
      </c>
      <c r="N1924" s="198"/>
      <c r="O1924" s="198"/>
      <c r="P1924" s="198"/>
      <c r="Q1924" s="169"/>
      <c r="R1924" s="169"/>
      <c r="S1924" s="169"/>
      <c r="T1924" s="169"/>
      <c r="U1924" s="170"/>
    </row>
    <row r="1925" spans="1:21" ht="20.100000000000001" customHeight="1">
      <c r="A1925" s="202" t="s">
        <v>5769</v>
      </c>
      <c r="B1925" s="183">
        <v>852669057297</v>
      </c>
      <c r="C1925" s="179" t="s">
        <v>3788</v>
      </c>
      <c r="D1925" s="215" t="s">
        <v>5573</v>
      </c>
      <c r="E1925" s="321">
        <v>1.5</v>
      </c>
      <c r="F1925" s="319">
        <v>11.89</v>
      </c>
      <c r="G1925" s="198" t="s">
        <v>8444</v>
      </c>
      <c r="H1925" s="201">
        <v>0</v>
      </c>
      <c r="I1925" s="200">
        <v>41666</v>
      </c>
      <c r="J1925" s="319">
        <f t="shared" si="30"/>
        <v>3.6065000000000005</v>
      </c>
      <c r="K1925" s="198">
        <v>7.6470588235294121</v>
      </c>
      <c r="L1925" s="198"/>
      <c r="M1925" s="198" t="s">
        <v>2395</v>
      </c>
      <c r="N1925" s="198"/>
      <c r="O1925" s="198"/>
      <c r="P1925" s="198"/>
      <c r="Q1925" s="169"/>
      <c r="R1925" s="169"/>
      <c r="S1925" s="169"/>
      <c r="T1925" s="169"/>
      <c r="U1925" s="170"/>
    </row>
    <row r="1926" spans="1:21" ht="20.100000000000001" customHeight="1">
      <c r="A1926" s="201">
        <v>20203</v>
      </c>
      <c r="B1926" s="183"/>
      <c r="C1926" s="179" t="s">
        <v>3789</v>
      </c>
      <c r="D1926" s="215" t="s">
        <v>5573</v>
      </c>
      <c r="E1926" s="198"/>
      <c r="F1926" s="319" t="s">
        <v>17578</v>
      </c>
      <c r="G1926" s="198" t="s">
        <v>8444</v>
      </c>
      <c r="H1926" s="201">
        <v>0</v>
      </c>
      <c r="I1926" s="200">
        <v>41666</v>
      </c>
      <c r="J1926" s="319" t="e">
        <f t="shared" si="30"/>
        <v>#VALUE!</v>
      </c>
      <c r="K1926" s="198"/>
      <c r="L1926" s="198"/>
      <c r="M1926" s="198" t="s">
        <v>2395</v>
      </c>
      <c r="N1926" s="198"/>
      <c r="O1926" s="198"/>
      <c r="P1926" s="198"/>
      <c r="Q1926" s="169"/>
      <c r="R1926" s="169"/>
      <c r="S1926" s="169"/>
      <c r="T1926" s="169"/>
      <c r="U1926" s="170"/>
    </row>
    <row r="1927" spans="1:21" ht="20.100000000000001" customHeight="1">
      <c r="A1927" s="202" t="s">
        <v>5770</v>
      </c>
      <c r="B1927" s="183">
        <v>852669057303</v>
      </c>
      <c r="C1927" s="179" t="s">
        <v>3790</v>
      </c>
      <c r="D1927" s="215" t="s">
        <v>5573</v>
      </c>
      <c r="E1927" s="324">
        <v>1</v>
      </c>
      <c r="F1927" s="319">
        <v>11.89</v>
      </c>
      <c r="G1927" s="198" t="s">
        <v>8444</v>
      </c>
      <c r="H1927" s="366">
        <v>48</v>
      </c>
      <c r="I1927" s="200">
        <v>41666</v>
      </c>
      <c r="J1927" s="319">
        <f t="shared" si="30"/>
        <v>4.1065000000000005</v>
      </c>
      <c r="K1927" s="198">
        <v>8.2352941176470598</v>
      </c>
      <c r="L1927" s="198"/>
      <c r="M1927" s="198" t="s">
        <v>2395</v>
      </c>
      <c r="N1927" s="198"/>
      <c r="O1927" s="198"/>
      <c r="P1927" s="198"/>
      <c r="Q1927" s="169"/>
      <c r="R1927" s="169"/>
      <c r="S1927" s="169"/>
      <c r="T1927" s="169"/>
      <c r="U1927" s="170"/>
    </row>
    <row r="1928" spans="1:21" ht="20.100000000000001" customHeight="1">
      <c r="A1928" s="202" t="s">
        <v>5771</v>
      </c>
      <c r="B1928" s="183">
        <v>852669057310</v>
      </c>
      <c r="C1928" s="179" t="s">
        <v>3791</v>
      </c>
      <c r="D1928" s="215" t="s">
        <v>5573</v>
      </c>
      <c r="E1928" s="321">
        <v>1</v>
      </c>
      <c r="F1928" s="319">
        <v>11.89</v>
      </c>
      <c r="G1928" s="198" t="s">
        <v>8444</v>
      </c>
      <c r="H1928" s="201">
        <v>0</v>
      </c>
      <c r="I1928" s="200">
        <v>41666</v>
      </c>
      <c r="J1928" s="319">
        <f t="shared" si="30"/>
        <v>4.1065000000000005</v>
      </c>
      <c r="K1928" s="198">
        <v>8.2352941176470598</v>
      </c>
      <c r="L1928" s="198"/>
      <c r="M1928" s="198" t="s">
        <v>2395</v>
      </c>
      <c r="N1928" s="198"/>
      <c r="O1928" s="198"/>
      <c r="P1928" s="198"/>
      <c r="Q1928" s="169"/>
      <c r="R1928" s="169"/>
      <c r="S1928" s="169"/>
      <c r="T1928" s="169"/>
      <c r="U1928" s="170"/>
    </row>
    <row r="1929" spans="1:21" ht="20.100000000000001" customHeight="1">
      <c r="A1929" s="201">
        <v>20204</v>
      </c>
      <c r="B1929" s="183"/>
      <c r="C1929" s="179" t="s">
        <v>3792</v>
      </c>
      <c r="D1929" s="215" t="s">
        <v>5573</v>
      </c>
      <c r="E1929" s="198"/>
      <c r="F1929" s="319" t="s">
        <v>17578</v>
      </c>
      <c r="G1929" s="198" t="s">
        <v>8444</v>
      </c>
      <c r="H1929" s="201">
        <v>0</v>
      </c>
      <c r="I1929" s="200">
        <v>41666</v>
      </c>
      <c r="J1929" s="319" t="e">
        <f t="shared" si="30"/>
        <v>#VALUE!</v>
      </c>
      <c r="K1929" s="198"/>
      <c r="L1929" s="198"/>
      <c r="M1929" s="198" t="s">
        <v>2395</v>
      </c>
      <c r="N1929" s="198"/>
      <c r="O1929" s="198"/>
      <c r="P1929" s="198"/>
      <c r="Q1929" s="169"/>
      <c r="R1929" s="169"/>
      <c r="S1929" s="169"/>
      <c r="T1929" s="169"/>
      <c r="U1929" s="170"/>
    </row>
    <row r="1930" spans="1:21" ht="20.100000000000001" customHeight="1">
      <c r="A1930" s="201" t="s">
        <v>5772</v>
      </c>
      <c r="B1930" s="183">
        <v>852669057327</v>
      </c>
      <c r="C1930" s="179" t="s">
        <v>3793</v>
      </c>
      <c r="D1930" s="215" t="s">
        <v>5573</v>
      </c>
      <c r="E1930" s="198"/>
      <c r="F1930" s="319">
        <v>24.35</v>
      </c>
      <c r="G1930" s="198" t="s">
        <v>8444</v>
      </c>
      <c r="H1930" s="201">
        <v>0</v>
      </c>
      <c r="I1930" s="200">
        <v>41666</v>
      </c>
      <c r="J1930" s="319">
        <f t="shared" si="30"/>
        <v>15.697500000000002</v>
      </c>
      <c r="K1930" s="198"/>
      <c r="L1930" s="198"/>
      <c r="M1930" s="198" t="s">
        <v>2395</v>
      </c>
      <c r="N1930" s="198"/>
      <c r="O1930" s="198"/>
      <c r="P1930" s="198"/>
      <c r="Q1930" s="169"/>
      <c r="R1930" s="169"/>
      <c r="S1930" s="169"/>
      <c r="T1930" s="169"/>
      <c r="U1930" s="170"/>
    </row>
    <row r="1931" spans="1:21" ht="20.100000000000001" customHeight="1">
      <c r="A1931" s="201">
        <v>20205</v>
      </c>
      <c r="B1931" s="183"/>
      <c r="C1931" s="179" t="s">
        <v>3794</v>
      </c>
      <c r="D1931" s="215" t="s">
        <v>5573</v>
      </c>
      <c r="E1931" s="198"/>
      <c r="F1931" s="319" t="s">
        <v>17578</v>
      </c>
      <c r="G1931" s="198" t="s">
        <v>8444</v>
      </c>
      <c r="H1931" s="201">
        <v>0</v>
      </c>
      <c r="I1931" s="200">
        <v>41666</v>
      </c>
      <c r="J1931" s="319" t="e">
        <f t="shared" si="30"/>
        <v>#VALUE!</v>
      </c>
      <c r="K1931" s="198"/>
      <c r="L1931" s="198"/>
      <c r="M1931" s="198" t="s">
        <v>2395</v>
      </c>
      <c r="N1931" s="198"/>
      <c r="O1931" s="198"/>
      <c r="P1931" s="198"/>
      <c r="Q1931" s="169"/>
      <c r="R1931" s="169"/>
      <c r="S1931" s="169"/>
      <c r="T1931" s="169"/>
      <c r="U1931" s="170"/>
    </row>
    <row r="1932" spans="1:21" ht="20.100000000000001" customHeight="1">
      <c r="A1932" s="201" t="s">
        <v>5773</v>
      </c>
      <c r="B1932" s="183">
        <v>852669057334</v>
      </c>
      <c r="C1932" s="179" t="s">
        <v>3795</v>
      </c>
      <c r="D1932" s="215" t="s">
        <v>5573</v>
      </c>
      <c r="E1932" s="321">
        <v>5</v>
      </c>
      <c r="F1932" s="319">
        <v>17.95</v>
      </c>
      <c r="G1932" s="198" t="s">
        <v>8444</v>
      </c>
      <c r="H1932" s="201">
        <v>0</v>
      </c>
      <c r="I1932" s="200">
        <v>41666</v>
      </c>
      <c r="J1932" s="319">
        <f t="shared" ref="J1932:J1995" si="31">F1932*0.85-5-E1932</f>
        <v>5.2574999999999985</v>
      </c>
      <c r="K1932" s="198"/>
      <c r="L1932" s="198"/>
      <c r="M1932" s="198" t="s">
        <v>2395</v>
      </c>
      <c r="N1932" s="198"/>
      <c r="O1932" s="198"/>
      <c r="P1932" s="198"/>
      <c r="Q1932" s="169"/>
      <c r="R1932" s="169"/>
      <c r="S1932" s="169"/>
      <c r="T1932" s="169"/>
      <c r="U1932" s="170"/>
    </row>
    <row r="1933" spans="1:21" ht="20.100000000000001" customHeight="1">
      <c r="A1933" s="201" t="s">
        <v>5774</v>
      </c>
      <c r="B1933" s="183">
        <v>852669057341</v>
      </c>
      <c r="C1933" s="179" t="s">
        <v>3796</v>
      </c>
      <c r="D1933" s="215" t="s">
        <v>5573</v>
      </c>
      <c r="E1933" s="198"/>
      <c r="F1933" s="319">
        <v>26.99</v>
      </c>
      <c r="G1933" s="198" t="s">
        <v>8444</v>
      </c>
      <c r="H1933" s="201">
        <v>0</v>
      </c>
      <c r="I1933" s="200">
        <v>41666</v>
      </c>
      <c r="J1933" s="319">
        <f t="shared" si="31"/>
        <v>17.941499999999998</v>
      </c>
      <c r="K1933" s="198"/>
      <c r="L1933" s="198"/>
      <c r="M1933" s="198" t="s">
        <v>2395</v>
      </c>
      <c r="N1933" s="198"/>
      <c r="O1933" s="198"/>
      <c r="P1933" s="198"/>
      <c r="Q1933" s="169"/>
      <c r="R1933" s="169"/>
      <c r="S1933" s="169"/>
      <c r="T1933" s="169"/>
      <c r="U1933" s="170"/>
    </row>
    <row r="1934" spans="1:21" ht="20.100000000000001" customHeight="1">
      <c r="A1934" s="201" t="s">
        <v>5775</v>
      </c>
      <c r="B1934" s="183">
        <v>852669057358</v>
      </c>
      <c r="C1934" s="179" t="s">
        <v>3797</v>
      </c>
      <c r="D1934" s="215" t="s">
        <v>5573</v>
      </c>
      <c r="E1934" s="321">
        <v>5</v>
      </c>
      <c r="F1934" s="319">
        <v>16.117647058823529</v>
      </c>
      <c r="G1934" s="198" t="s">
        <v>8444</v>
      </c>
      <c r="H1934" s="201">
        <v>0</v>
      </c>
      <c r="I1934" s="200">
        <v>41666</v>
      </c>
      <c r="J1934" s="319">
        <f t="shared" si="31"/>
        <v>3.6999999999999993</v>
      </c>
      <c r="K1934" s="198">
        <v>11.790000000000001</v>
      </c>
      <c r="L1934" s="198"/>
      <c r="M1934" s="198" t="s">
        <v>2395</v>
      </c>
      <c r="N1934" s="198"/>
      <c r="O1934" s="198"/>
      <c r="P1934" s="198"/>
      <c r="Q1934" s="169"/>
      <c r="R1934" s="169"/>
      <c r="S1934" s="169"/>
      <c r="T1934" s="169"/>
      <c r="U1934" s="170"/>
    </row>
    <row r="1935" spans="1:21" ht="20.100000000000001" customHeight="1">
      <c r="A1935" s="201" t="s">
        <v>5776</v>
      </c>
      <c r="B1935" s="183">
        <v>852669057365</v>
      </c>
      <c r="C1935" s="179" t="s">
        <v>3798</v>
      </c>
      <c r="D1935" s="215" t="s">
        <v>5573</v>
      </c>
      <c r="E1935" s="321">
        <v>5</v>
      </c>
      <c r="F1935" s="319">
        <v>17.95</v>
      </c>
      <c r="G1935" s="198" t="s">
        <v>8444</v>
      </c>
      <c r="H1935" s="201">
        <v>0</v>
      </c>
      <c r="I1935" s="200">
        <v>41666</v>
      </c>
      <c r="J1935" s="319">
        <f t="shared" si="31"/>
        <v>5.2574999999999985</v>
      </c>
      <c r="K1935" s="198"/>
      <c r="L1935" s="198"/>
      <c r="M1935" s="198" t="s">
        <v>2395</v>
      </c>
      <c r="N1935" s="198"/>
      <c r="O1935" s="198"/>
      <c r="P1935" s="198"/>
      <c r="Q1935" s="169"/>
      <c r="R1935" s="169"/>
      <c r="S1935" s="169"/>
      <c r="T1935" s="169"/>
      <c r="U1935" s="170"/>
    </row>
    <row r="1936" spans="1:21" ht="20.100000000000001" customHeight="1">
      <c r="A1936" s="201" t="s">
        <v>5777</v>
      </c>
      <c r="B1936" s="183">
        <v>852669057372</v>
      </c>
      <c r="C1936" s="179" t="s">
        <v>3799</v>
      </c>
      <c r="D1936" s="215" t="s">
        <v>5573</v>
      </c>
      <c r="E1936" s="321">
        <v>5</v>
      </c>
      <c r="F1936" s="319">
        <v>17.95</v>
      </c>
      <c r="G1936" s="198" t="s">
        <v>8444</v>
      </c>
      <c r="H1936" s="201">
        <v>0</v>
      </c>
      <c r="I1936" s="200">
        <v>41666</v>
      </c>
      <c r="J1936" s="319">
        <f t="shared" si="31"/>
        <v>5.2574999999999985</v>
      </c>
      <c r="K1936" s="198"/>
      <c r="L1936" s="198"/>
      <c r="M1936" s="198" t="s">
        <v>2395</v>
      </c>
      <c r="N1936" s="198"/>
      <c r="O1936" s="198"/>
      <c r="P1936" s="198"/>
      <c r="Q1936" s="169"/>
      <c r="R1936" s="169"/>
      <c r="S1936" s="169"/>
      <c r="T1936" s="169"/>
      <c r="U1936" s="170"/>
    </row>
    <row r="1937" spans="1:21" ht="20.100000000000001" customHeight="1">
      <c r="A1937" s="201" t="s">
        <v>5778</v>
      </c>
      <c r="B1937" s="183">
        <v>852669057389</v>
      </c>
      <c r="C1937" s="179" t="s">
        <v>3800</v>
      </c>
      <c r="D1937" s="215" t="s">
        <v>5573</v>
      </c>
      <c r="E1937" s="321">
        <v>5</v>
      </c>
      <c r="F1937" s="319">
        <v>17.95</v>
      </c>
      <c r="G1937" s="198" t="s">
        <v>8444</v>
      </c>
      <c r="H1937" s="201">
        <v>0</v>
      </c>
      <c r="I1937" s="200">
        <v>41666</v>
      </c>
      <c r="J1937" s="319">
        <f t="shared" si="31"/>
        <v>5.2574999999999985</v>
      </c>
      <c r="K1937" s="198"/>
      <c r="L1937" s="198"/>
      <c r="M1937" s="198" t="s">
        <v>2395</v>
      </c>
      <c r="N1937" s="198"/>
      <c r="O1937" s="198"/>
      <c r="P1937" s="198"/>
      <c r="Q1937" s="169"/>
      <c r="R1937" s="169"/>
      <c r="S1937" s="169"/>
      <c r="T1937" s="169"/>
      <c r="U1937" s="170"/>
    </row>
    <row r="1938" spans="1:21" ht="20.100000000000001" customHeight="1">
      <c r="A1938" s="201" t="s">
        <v>5779</v>
      </c>
      <c r="B1938" s="183">
        <v>852669057396</v>
      </c>
      <c r="C1938" s="179" t="s">
        <v>3801</v>
      </c>
      <c r="D1938" s="215" t="s">
        <v>5573</v>
      </c>
      <c r="E1938" s="198"/>
      <c r="F1938" s="319">
        <v>26.99</v>
      </c>
      <c r="G1938" s="198" t="s">
        <v>8444</v>
      </c>
      <c r="H1938" s="201">
        <v>0</v>
      </c>
      <c r="I1938" s="200">
        <v>41666</v>
      </c>
      <c r="J1938" s="319">
        <f t="shared" si="31"/>
        <v>17.941499999999998</v>
      </c>
      <c r="K1938" s="198"/>
      <c r="L1938" s="198"/>
      <c r="M1938" s="198" t="s">
        <v>2395</v>
      </c>
      <c r="N1938" s="198"/>
      <c r="O1938" s="198"/>
      <c r="P1938" s="198"/>
      <c r="Q1938" s="169"/>
      <c r="R1938" s="169"/>
      <c r="S1938" s="169"/>
      <c r="T1938" s="169"/>
      <c r="U1938" s="170"/>
    </row>
    <row r="1939" spans="1:21" ht="20.100000000000001" customHeight="1">
      <c r="A1939" s="201" t="s">
        <v>5780</v>
      </c>
      <c r="B1939" s="183">
        <v>852669057402</v>
      </c>
      <c r="C1939" s="179" t="s">
        <v>3802</v>
      </c>
      <c r="D1939" s="215" t="s">
        <v>5573</v>
      </c>
      <c r="E1939" s="198"/>
      <c r="F1939" s="319">
        <v>26.99</v>
      </c>
      <c r="G1939" s="198" t="s">
        <v>8444</v>
      </c>
      <c r="H1939" s="201">
        <v>0</v>
      </c>
      <c r="I1939" s="200">
        <v>41666</v>
      </c>
      <c r="J1939" s="319">
        <f t="shared" si="31"/>
        <v>17.941499999999998</v>
      </c>
      <c r="K1939" s="198"/>
      <c r="L1939" s="198"/>
      <c r="M1939" s="198" t="s">
        <v>2395</v>
      </c>
      <c r="N1939" s="198"/>
      <c r="O1939" s="198"/>
      <c r="P1939" s="198"/>
      <c r="Q1939" s="169"/>
      <c r="R1939" s="169"/>
      <c r="S1939" s="169"/>
      <c r="T1939" s="169"/>
      <c r="U1939" s="170"/>
    </row>
    <row r="1940" spans="1:21" ht="20.100000000000001" customHeight="1">
      <c r="A1940" s="201" t="s">
        <v>5781</v>
      </c>
      <c r="B1940" s="183">
        <v>852669057419</v>
      </c>
      <c r="C1940" s="179" t="s">
        <v>3803</v>
      </c>
      <c r="D1940" s="215" t="s">
        <v>5573</v>
      </c>
      <c r="E1940" s="198"/>
      <c r="F1940" s="319">
        <v>26.99</v>
      </c>
      <c r="G1940" s="198" t="s">
        <v>8444</v>
      </c>
      <c r="H1940" s="201">
        <v>0</v>
      </c>
      <c r="I1940" s="200">
        <v>41666</v>
      </c>
      <c r="J1940" s="319">
        <f t="shared" si="31"/>
        <v>17.941499999999998</v>
      </c>
      <c r="K1940" s="198"/>
      <c r="L1940" s="198"/>
      <c r="M1940" s="198" t="s">
        <v>2395</v>
      </c>
      <c r="N1940" s="198"/>
      <c r="O1940" s="198"/>
      <c r="P1940" s="198"/>
      <c r="Q1940" s="169"/>
      <c r="R1940" s="169"/>
      <c r="S1940" s="169"/>
      <c r="T1940" s="169"/>
      <c r="U1940" s="170"/>
    </row>
    <row r="1941" spans="1:21" ht="20.100000000000001" customHeight="1">
      <c r="A1941" s="201" t="s">
        <v>5782</v>
      </c>
      <c r="B1941" s="183">
        <v>852669057426</v>
      </c>
      <c r="C1941" s="179" t="s">
        <v>3804</v>
      </c>
      <c r="D1941" s="215" t="s">
        <v>5573</v>
      </c>
      <c r="E1941" s="198">
        <v>5</v>
      </c>
      <c r="F1941" s="319">
        <v>16.117647058823529</v>
      </c>
      <c r="G1941" s="198" t="s">
        <v>8444</v>
      </c>
      <c r="H1941" s="201">
        <v>0</v>
      </c>
      <c r="I1941" s="200">
        <v>41666</v>
      </c>
      <c r="J1941" s="319">
        <f t="shared" si="31"/>
        <v>3.6999999999999993</v>
      </c>
      <c r="K1941" s="198">
        <v>11.790000000000001</v>
      </c>
      <c r="L1941" s="198"/>
      <c r="M1941" s="198" t="s">
        <v>2395</v>
      </c>
      <c r="N1941" s="198"/>
      <c r="O1941" s="198"/>
      <c r="P1941" s="198"/>
      <c r="Q1941" s="169"/>
      <c r="R1941" s="169"/>
      <c r="S1941" s="169"/>
      <c r="T1941" s="169"/>
      <c r="U1941" s="170"/>
    </row>
    <row r="1942" spans="1:21" ht="20.100000000000001" customHeight="1">
      <c r="A1942" s="201">
        <v>20206</v>
      </c>
      <c r="B1942" s="183"/>
      <c r="C1942" s="179" t="s">
        <v>1877</v>
      </c>
      <c r="D1942" s="215" t="s">
        <v>5573</v>
      </c>
      <c r="E1942" s="198"/>
      <c r="F1942" s="319" t="s">
        <v>17578</v>
      </c>
      <c r="G1942" s="198" t="s">
        <v>8444</v>
      </c>
      <c r="H1942" s="201">
        <v>0</v>
      </c>
      <c r="I1942" s="200">
        <v>41666</v>
      </c>
      <c r="J1942" s="319" t="e">
        <f t="shared" si="31"/>
        <v>#VALUE!</v>
      </c>
      <c r="K1942" s="198"/>
      <c r="L1942" s="198"/>
      <c r="M1942" s="198" t="s">
        <v>2395</v>
      </c>
      <c r="N1942" s="198"/>
      <c r="O1942" s="198"/>
      <c r="P1942" s="198"/>
      <c r="Q1942" s="169"/>
      <c r="R1942" s="169"/>
      <c r="S1942" s="169"/>
      <c r="T1942" s="169"/>
      <c r="U1942" s="170"/>
    </row>
    <row r="1943" spans="1:21" ht="20.100000000000001" customHeight="1">
      <c r="A1943" s="201" t="s">
        <v>5783</v>
      </c>
      <c r="B1943" s="183">
        <v>700600581427</v>
      </c>
      <c r="C1943" s="179" t="s">
        <v>3805</v>
      </c>
      <c r="D1943" s="215" t="s">
        <v>5573</v>
      </c>
      <c r="E1943" s="198"/>
      <c r="F1943" s="319">
        <v>26.99</v>
      </c>
      <c r="G1943" s="198" t="s">
        <v>8444</v>
      </c>
      <c r="H1943" s="201">
        <v>0</v>
      </c>
      <c r="I1943" s="200">
        <v>41666</v>
      </c>
      <c r="J1943" s="319">
        <f t="shared" si="31"/>
        <v>17.941499999999998</v>
      </c>
      <c r="K1943" s="198"/>
      <c r="L1943" s="198"/>
      <c r="M1943" s="198" t="s">
        <v>2395</v>
      </c>
      <c r="N1943" s="198"/>
      <c r="O1943" s="198"/>
      <c r="P1943" s="198"/>
      <c r="Q1943" s="169"/>
      <c r="R1943" s="169"/>
      <c r="S1943" s="169"/>
      <c r="T1943" s="169"/>
      <c r="U1943" s="170"/>
    </row>
    <row r="1944" spans="1:21" ht="20.100000000000001" customHeight="1">
      <c r="A1944" s="201" t="s">
        <v>5784</v>
      </c>
      <c r="B1944" s="183">
        <v>700600581434</v>
      </c>
      <c r="C1944" s="179" t="s">
        <v>3806</v>
      </c>
      <c r="D1944" s="215" t="s">
        <v>5573</v>
      </c>
      <c r="E1944" s="198"/>
      <c r="F1944" s="319">
        <v>26.99</v>
      </c>
      <c r="G1944" s="198" t="s">
        <v>8444</v>
      </c>
      <c r="H1944" s="201">
        <v>0</v>
      </c>
      <c r="I1944" s="200">
        <v>41666</v>
      </c>
      <c r="J1944" s="319">
        <f t="shared" si="31"/>
        <v>17.941499999999998</v>
      </c>
      <c r="K1944" s="198"/>
      <c r="L1944" s="198"/>
      <c r="M1944" s="198" t="s">
        <v>2395</v>
      </c>
      <c r="N1944" s="198"/>
      <c r="O1944" s="198"/>
      <c r="P1944" s="198"/>
      <c r="Q1944" s="169"/>
      <c r="R1944" s="169"/>
      <c r="S1944" s="169"/>
      <c r="T1944" s="169"/>
      <c r="U1944" s="170"/>
    </row>
    <row r="1945" spans="1:21" ht="20.100000000000001" customHeight="1">
      <c r="A1945" s="201">
        <v>20207</v>
      </c>
      <c r="B1945" s="183"/>
      <c r="C1945" s="179" t="s">
        <v>1793</v>
      </c>
      <c r="D1945" s="215" t="s">
        <v>5573</v>
      </c>
      <c r="E1945" s="198"/>
      <c r="F1945" s="319" t="s">
        <v>17578</v>
      </c>
      <c r="G1945" s="198" t="s">
        <v>8444</v>
      </c>
      <c r="H1945" s="201">
        <v>0</v>
      </c>
      <c r="I1945" s="200">
        <v>41666</v>
      </c>
      <c r="J1945" s="319" t="e">
        <f t="shared" si="31"/>
        <v>#VALUE!</v>
      </c>
      <c r="K1945" s="198"/>
      <c r="L1945" s="198"/>
      <c r="M1945" s="198" t="s">
        <v>2395</v>
      </c>
      <c r="N1945" s="198"/>
      <c r="O1945" s="198"/>
      <c r="P1945" s="198"/>
      <c r="Q1945" s="169"/>
      <c r="R1945" s="169"/>
      <c r="S1945" s="169"/>
      <c r="T1945" s="169"/>
      <c r="U1945" s="170"/>
    </row>
    <row r="1946" spans="1:21" ht="20.100000000000001" customHeight="1">
      <c r="A1946" s="201" t="s">
        <v>5785</v>
      </c>
      <c r="B1946" s="183">
        <v>700600581441</v>
      </c>
      <c r="C1946" s="179" t="s">
        <v>3807</v>
      </c>
      <c r="D1946" s="215" t="s">
        <v>5573</v>
      </c>
      <c r="E1946" s="324">
        <v>5</v>
      </c>
      <c r="F1946" s="319">
        <v>17.95</v>
      </c>
      <c r="G1946" s="198" t="s">
        <v>8444</v>
      </c>
      <c r="H1946" s="199">
        <v>10</v>
      </c>
      <c r="I1946" s="200">
        <v>41666</v>
      </c>
      <c r="J1946" s="319">
        <f t="shared" si="31"/>
        <v>5.2574999999999985</v>
      </c>
      <c r="K1946" s="198"/>
      <c r="L1946" s="198"/>
      <c r="M1946" s="198" t="s">
        <v>2395</v>
      </c>
      <c r="N1946" s="198"/>
      <c r="O1946" s="198"/>
      <c r="P1946" s="198"/>
      <c r="Q1946" s="169"/>
      <c r="R1946" s="169"/>
      <c r="S1946" s="169"/>
      <c r="T1946" s="169"/>
      <c r="U1946" s="170"/>
    </row>
    <row r="1947" spans="1:21" ht="20.100000000000001" customHeight="1">
      <c r="A1947" s="201">
        <v>20208</v>
      </c>
      <c r="B1947" s="183"/>
      <c r="C1947" s="179" t="s">
        <v>3808</v>
      </c>
      <c r="D1947" s="215" t="s">
        <v>5573</v>
      </c>
      <c r="E1947" s="198"/>
      <c r="F1947" s="319" t="s">
        <v>17578</v>
      </c>
      <c r="G1947" s="198" t="s">
        <v>8444</v>
      </c>
      <c r="H1947" s="201">
        <v>0</v>
      </c>
      <c r="I1947" s="200">
        <v>41666</v>
      </c>
      <c r="J1947" s="319" t="e">
        <f t="shared" si="31"/>
        <v>#VALUE!</v>
      </c>
      <c r="K1947" s="198"/>
      <c r="L1947" s="198"/>
      <c r="M1947" s="198" t="s">
        <v>2395</v>
      </c>
      <c r="N1947" s="198"/>
      <c r="O1947" s="198"/>
      <c r="P1947" s="198"/>
      <c r="Q1947" s="169"/>
      <c r="R1947" s="169"/>
      <c r="S1947" s="169"/>
      <c r="T1947" s="169"/>
      <c r="U1947" s="170"/>
    </row>
    <row r="1948" spans="1:21" ht="20.100000000000001" customHeight="1">
      <c r="A1948" s="202" t="s">
        <v>5786</v>
      </c>
      <c r="B1948" s="183">
        <v>700600581458</v>
      </c>
      <c r="C1948" s="179" t="s">
        <v>3809</v>
      </c>
      <c r="D1948" s="215" t="s">
        <v>5573</v>
      </c>
      <c r="E1948" s="324">
        <v>2</v>
      </c>
      <c r="F1948" s="319">
        <v>17.95</v>
      </c>
      <c r="G1948" s="198" t="s">
        <v>8444</v>
      </c>
      <c r="H1948" s="199">
        <v>18</v>
      </c>
      <c r="I1948" s="200">
        <v>41666</v>
      </c>
      <c r="J1948" s="319">
        <f t="shared" si="31"/>
        <v>8.2574999999999985</v>
      </c>
      <c r="K1948" s="198"/>
      <c r="L1948" s="198"/>
      <c r="M1948" s="198" t="s">
        <v>2395</v>
      </c>
      <c r="N1948" s="198"/>
      <c r="O1948" s="198"/>
      <c r="P1948" s="198"/>
      <c r="Q1948" s="169"/>
      <c r="R1948" s="169"/>
      <c r="S1948" s="169"/>
      <c r="T1948" s="169"/>
      <c r="U1948" s="170"/>
    </row>
    <row r="1949" spans="1:21" ht="20.100000000000001" customHeight="1">
      <c r="A1949" s="201" t="s">
        <v>5787</v>
      </c>
      <c r="B1949" s="183">
        <v>700600581465</v>
      </c>
      <c r="C1949" s="179" t="s">
        <v>3810</v>
      </c>
      <c r="D1949" s="215" t="s">
        <v>5573</v>
      </c>
      <c r="E1949" s="321">
        <v>2</v>
      </c>
      <c r="F1949" s="319">
        <v>17.95</v>
      </c>
      <c r="G1949" s="198" t="s">
        <v>8444</v>
      </c>
      <c r="H1949" s="201">
        <v>0</v>
      </c>
      <c r="I1949" s="200">
        <v>41666</v>
      </c>
      <c r="J1949" s="319">
        <f t="shared" si="31"/>
        <v>8.2574999999999985</v>
      </c>
      <c r="K1949" s="198"/>
      <c r="L1949" s="198"/>
      <c r="M1949" s="198" t="s">
        <v>2395</v>
      </c>
      <c r="N1949" s="198"/>
      <c r="O1949" s="198"/>
      <c r="P1949" s="198"/>
      <c r="Q1949" s="169"/>
      <c r="R1949" s="169"/>
      <c r="S1949" s="169"/>
      <c r="T1949" s="169"/>
      <c r="U1949" s="170"/>
    </row>
    <row r="1950" spans="1:21" ht="20.100000000000001" customHeight="1">
      <c r="A1950" s="202" t="s">
        <v>5788</v>
      </c>
      <c r="B1950" s="183">
        <v>700600581472</v>
      </c>
      <c r="C1950" s="179" t="s">
        <v>3811</v>
      </c>
      <c r="D1950" s="215" t="s">
        <v>5573</v>
      </c>
      <c r="E1950" s="324">
        <v>2</v>
      </c>
      <c r="F1950" s="319">
        <v>17.95</v>
      </c>
      <c r="G1950" s="198" t="s">
        <v>8444</v>
      </c>
      <c r="H1950" s="199">
        <v>6</v>
      </c>
      <c r="I1950" s="200">
        <v>41666</v>
      </c>
      <c r="J1950" s="319">
        <f t="shared" si="31"/>
        <v>8.2574999999999985</v>
      </c>
      <c r="K1950" s="198"/>
      <c r="L1950" s="198"/>
      <c r="M1950" s="198" t="s">
        <v>2395</v>
      </c>
      <c r="N1950" s="198"/>
      <c r="O1950" s="198"/>
      <c r="P1950" s="198"/>
      <c r="Q1950" s="169"/>
      <c r="R1950" s="169"/>
      <c r="S1950" s="169"/>
      <c r="T1950" s="169"/>
      <c r="U1950" s="170"/>
    </row>
    <row r="1951" spans="1:21" ht="20.100000000000001" customHeight="1">
      <c r="A1951" s="201">
        <v>20209</v>
      </c>
      <c r="B1951" s="183"/>
      <c r="C1951" s="179" t="s">
        <v>3812</v>
      </c>
      <c r="D1951" s="215" t="s">
        <v>5573</v>
      </c>
      <c r="E1951" s="198"/>
      <c r="F1951" s="319" t="s">
        <v>17578</v>
      </c>
      <c r="G1951" s="198" t="s">
        <v>8444</v>
      </c>
      <c r="H1951" s="201">
        <v>0</v>
      </c>
      <c r="I1951" s="200">
        <v>41666</v>
      </c>
      <c r="J1951" s="319" t="e">
        <f t="shared" si="31"/>
        <v>#VALUE!</v>
      </c>
      <c r="K1951" s="198"/>
      <c r="L1951" s="198"/>
      <c r="M1951" s="198" t="s">
        <v>2395</v>
      </c>
      <c r="N1951" s="198"/>
      <c r="O1951" s="198"/>
      <c r="P1951" s="198"/>
      <c r="Q1951" s="169"/>
      <c r="R1951" s="169"/>
      <c r="S1951" s="169"/>
      <c r="T1951" s="169"/>
      <c r="U1951" s="170"/>
    </row>
    <row r="1952" spans="1:21" ht="20.100000000000001" customHeight="1">
      <c r="A1952" s="201" t="s">
        <v>5789</v>
      </c>
      <c r="B1952" s="183">
        <v>700600581489</v>
      </c>
      <c r="C1952" s="179" t="s">
        <v>3813</v>
      </c>
      <c r="D1952" s="215" t="s">
        <v>5573</v>
      </c>
      <c r="E1952" s="321">
        <v>3</v>
      </c>
      <c r="F1952" s="319">
        <v>13.89</v>
      </c>
      <c r="G1952" s="198" t="s">
        <v>8444</v>
      </c>
      <c r="H1952" s="201">
        <v>0</v>
      </c>
      <c r="I1952" s="200">
        <v>41666</v>
      </c>
      <c r="J1952" s="319">
        <f t="shared" si="31"/>
        <v>3.8064999999999998</v>
      </c>
      <c r="K1952" s="198">
        <v>9.4117647058823533</v>
      </c>
      <c r="L1952" s="198"/>
      <c r="M1952" s="198" t="s">
        <v>2395</v>
      </c>
      <c r="N1952" s="198"/>
      <c r="O1952" s="198"/>
      <c r="P1952" s="198"/>
      <c r="Q1952" s="169"/>
      <c r="R1952" s="169"/>
      <c r="S1952" s="169"/>
      <c r="T1952" s="169"/>
      <c r="U1952" s="170"/>
    </row>
    <row r="1953" spans="1:21" ht="20.100000000000001" customHeight="1">
      <c r="A1953" s="201" t="s">
        <v>5790</v>
      </c>
      <c r="B1953" s="183">
        <v>700600581496</v>
      </c>
      <c r="C1953" s="179" t="s">
        <v>3814</v>
      </c>
      <c r="D1953" s="215" t="s">
        <v>5573</v>
      </c>
      <c r="E1953" s="198"/>
      <c r="F1953" s="319">
        <v>20.49</v>
      </c>
      <c r="G1953" s="198" t="s">
        <v>8444</v>
      </c>
      <c r="H1953" s="201">
        <v>0</v>
      </c>
      <c r="I1953" s="200">
        <v>41666</v>
      </c>
      <c r="J1953" s="319">
        <f t="shared" si="31"/>
        <v>12.416499999999999</v>
      </c>
      <c r="K1953" s="198"/>
      <c r="L1953" s="198"/>
      <c r="M1953" s="198" t="s">
        <v>2395</v>
      </c>
      <c r="N1953" s="198"/>
      <c r="O1953" s="198"/>
      <c r="P1953" s="198"/>
      <c r="Q1953" s="169"/>
      <c r="R1953" s="169"/>
      <c r="S1953" s="169"/>
      <c r="T1953" s="169"/>
      <c r="U1953" s="170"/>
    </row>
    <row r="1954" spans="1:21" ht="20.100000000000001" customHeight="1">
      <c r="A1954" s="201" t="s">
        <v>5791</v>
      </c>
      <c r="B1954" s="183">
        <v>700600581502</v>
      </c>
      <c r="C1954" s="179" t="s">
        <v>3815</v>
      </c>
      <c r="D1954" s="215" t="s">
        <v>5573</v>
      </c>
      <c r="E1954" s="321">
        <v>3</v>
      </c>
      <c r="F1954" s="319">
        <v>13.89</v>
      </c>
      <c r="G1954" s="198" t="s">
        <v>8444</v>
      </c>
      <c r="H1954" s="201">
        <v>0</v>
      </c>
      <c r="I1954" s="200">
        <v>41666</v>
      </c>
      <c r="J1954" s="319">
        <f t="shared" si="31"/>
        <v>3.8064999999999998</v>
      </c>
      <c r="K1954" s="198">
        <v>9.4117647058823533</v>
      </c>
      <c r="L1954" s="198"/>
      <c r="M1954" s="198" t="s">
        <v>2395</v>
      </c>
      <c r="N1954" s="198"/>
      <c r="O1954" s="198"/>
      <c r="P1954" s="198"/>
      <c r="Q1954" s="169"/>
      <c r="R1954" s="169"/>
      <c r="S1954" s="169"/>
      <c r="T1954" s="169"/>
      <c r="U1954" s="170"/>
    </row>
    <row r="1955" spans="1:21" ht="20.100000000000001" customHeight="1">
      <c r="A1955" s="201" t="s">
        <v>5792</v>
      </c>
      <c r="B1955" s="183">
        <v>700600581519</v>
      </c>
      <c r="C1955" s="179" t="s">
        <v>3816</v>
      </c>
      <c r="D1955" s="215" t="s">
        <v>5573</v>
      </c>
      <c r="E1955" s="321">
        <v>3</v>
      </c>
      <c r="F1955" s="319">
        <v>13.89</v>
      </c>
      <c r="G1955" s="198" t="s">
        <v>8444</v>
      </c>
      <c r="H1955" s="201">
        <v>0</v>
      </c>
      <c r="I1955" s="200">
        <v>41666</v>
      </c>
      <c r="J1955" s="319">
        <f t="shared" si="31"/>
        <v>3.8064999999999998</v>
      </c>
      <c r="K1955" s="198">
        <v>9.4117647058823533</v>
      </c>
      <c r="L1955" s="198"/>
      <c r="M1955" s="198" t="s">
        <v>2395</v>
      </c>
      <c r="N1955" s="198"/>
      <c r="O1955" s="198"/>
      <c r="P1955" s="198"/>
      <c r="Q1955" s="169"/>
      <c r="R1955" s="169"/>
      <c r="S1955" s="169"/>
      <c r="T1955" s="169"/>
      <c r="U1955" s="170"/>
    </row>
    <row r="1956" spans="1:21" ht="20.100000000000001" customHeight="1">
      <c r="A1956" s="201" t="s">
        <v>5793</v>
      </c>
      <c r="B1956" s="183">
        <v>700600581526</v>
      </c>
      <c r="C1956" s="179" t="s">
        <v>3817</v>
      </c>
      <c r="D1956" s="215" t="s">
        <v>5573</v>
      </c>
      <c r="E1956" s="321">
        <v>3</v>
      </c>
      <c r="F1956" s="319">
        <v>13.89</v>
      </c>
      <c r="G1956" s="198" t="s">
        <v>8444</v>
      </c>
      <c r="H1956" s="201">
        <v>0</v>
      </c>
      <c r="I1956" s="200">
        <v>41666</v>
      </c>
      <c r="J1956" s="319">
        <f t="shared" si="31"/>
        <v>3.8064999999999998</v>
      </c>
      <c r="K1956" s="198">
        <v>9.4117647058823533</v>
      </c>
      <c r="L1956" s="198"/>
      <c r="M1956" s="198" t="s">
        <v>2395</v>
      </c>
      <c r="N1956" s="198"/>
      <c r="O1956" s="198"/>
      <c r="P1956" s="198"/>
      <c r="Q1956" s="169"/>
      <c r="R1956" s="169"/>
      <c r="S1956" s="169"/>
      <c r="T1956" s="169"/>
      <c r="U1956" s="170"/>
    </row>
    <row r="1957" spans="1:21" ht="20.100000000000001" customHeight="1">
      <c r="A1957" s="201" t="s">
        <v>5794</v>
      </c>
      <c r="B1957" s="183">
        <v>700600581533</v>
      </c>
      <c r="C1957" s="179" t="s">
        <v>3818</v>
      </c>
      <c r="D1957" s="215" t="s">
        <v>5573</v>
      </c>
      <c r="E1957" s="321">
        <v>3</v>
      </c>
      <c r="F1957" s="319">
        <v>13.89</v>
      </c>
      <c r="G1957" s="198" t="s">
        <v>8444</v>
      </c>
      <c r="H1957" s="201">
        <v>0</v>
      </c>
      <c r="I1957" s="200">
        <v>41666</v>
      </c>
      <c r="J1957" s="319">
        <f t="shared" si="31"/>
        <v>3.8064999999999998</v>
      </c>
      <c r="K1957" s="198">
        <v>9.4117647058823533</v>
      </c>
      <c r="L1957" s="198"/>
      <c r="M1957" s="198" t="s">
        <v>2395</v>
      </c>
      <c r="N1957" s="198"/>
      <c r="O1957" s="198"/>
      <c r="P1957" s="198"/>
      <c r="Q1957" s="169"/>
      <c r="R1957" s="169"/>
      <c r="S1957" s="169"/>
      <c r="T1957" s="169"/>
      <c r="U1957" s="170"/>
    </row>
    <row r="1958" spans="1:21" ht="20.100000000000001" customHeight="1">
      <c r="A1958" s="201" t="s">
        <v>5795</v>
      </c>
      <c r="B1958" s="183">
        <v>700600581540</v>
      </c>
      <c r="C1958" s="179" t="s">
        <v>3819</v>
      </c>
      <c r="D1958" s="215" t="s">
        <v>5573</v>
      </c>
      <c r="E1958" s="324">
        <v>3</v>
      </c>
      <c r="F1958" s="319">
        <v>13.89</v>
      </c>
      <c r="G1958" s="198" t="s">
        <v>8444</v>
      </c>
      <c r="H1958" s="199">
        <v>6</v>
      </c>
      <c r="I1958" s="200">
        <v>41666</v>
      </c>
      <c r="J1958" s="319">
        <f t="shared" si="31"/>
        <v>3.8064999999999998</v>
      </c>
      <c r="K1958" s="198">
        <v>9.4117647058823533</v>
      </c>
      <c r="L1958" s="198"/>
      <c r="M1958" s="198" t="s">
        <v>2395</v>
      </c>
      <c r="N1958" s="198"/>
      <c r="O1958" s="198"/>
      <c r="P1958" s="198"/>
      <c r="Q1958" s="169"/>
      <c r="R1958" s="169"/>
      <c r="S1958" s="169"/>
      <c r="T1958" s="169"/>
      <c r="U1958" s="170"/>
    </row>
    <row r="1959" spans="1:21" ht="20.100000000000001" customHeight="1">
      <c r="A1959" s="201" t="s">
        <v>5796</v>
      </c>
      <c r="B1959" s="183">
        <v>700600581557</v>
      </c>
      <c r="C1959" s="179" t="s">
        <v>3820</v>
      </c>
      <c r="D1959" s="215" t="s">
        <v>5573</v>
      </c>
      <c r="E1959" s="324">
        <v>3</v>
      </c>
      <c r="F1959" s="319">
        <v>13.89</v>
      </c>
      <c r="G1959" s="198" t="s">
        <v>8444</v>
      </c>
      <c r="H1959" s="199">
        <v>12</v>
      </c>
      <c r="I1959" s="200">
        <v>41666</v>
      </c>
      <c r="J1959" s="319">
        <f t="shared" si="31"/>
        <v>3.8064999999999998</v>
      </c>
      <c r="K1959" s="198">
        <v>9.4117647058823533</v>
      </c>
      <c r="L1959" s="198"/>
      <c r="M1959" s="198" t="s">
        <v>2395</v>
      </c>
      <c r="N1959" s="198"/>
      <c r="O1959" s="198"/>
      <c r="P1959" s="198"/>
      <c r="Q1959" s="169"/>
      <c r="R1959" s="169"/>
      <c r="S1959" s="169"/>
      <c r="T1959" s="169"/>
      <c r="U1959" s="170"/>
    </row>
    <row r="1960" spans="1:21" ht="20.100000000000001" customHeight="1">
      <c r="A1960" s="201" t="s">
        <v>5797</v>
      </c>
      <c r="B1960" s="183">
        <v>700600581564</v>
      </c>
      <c r="C1960" s="179" t="s">
        <v>3821</v>
      </c>
      <c r="D1960" s="215" t="s">
        <v>5573</v>
      </c>
      <c r="E1960" s="321">
        <v>3</v>
      </c>
      <c r="F1960" s="319">
        <v>13.89</v>
      </c>
      <c r="G1960" s="198" t="s">
        <v>8444</v>
      </c>
      <c r="H1960" s="201">
        <v>0</v>
      </c>
      <c r="I1960" s="200">
        <v>41666</v>
      </c>
      <c r="J1960" s="319">
        <f t="shared" si="31"/>
        <v>3.8064999999999998</v>
      </c>
      <c r="K1960" s="198">
        <v>9.4117647058823533</v>
      </c>
      <c r="L1960" s="198"/>
      <c r="M1960" s="198" t="s">
        <v>2395</v>
      </c>
      <c r="N1960" s="198"/>
      <c r="O1960" s="198"/>
      <c r="P1960" s="198"/>
      <c r="Q1960" s="169"/>
      <c r="R1960" s="169"/>
      <c r="S1960" s="169"/>
      <c r="T1960" s="169"/>
      <c r="U1960" s="170"/>
    </row>
    <row r="1961" spans="1:21" ht="20.100000000000001" customHeight="1">
      <c r="A1961" s="201" t="s">
        <v>5798</v>
      </c>
      <c r="B1961" s="183">
        <v>700600581571</v>
      </c>
      <c r="C1961" s="179" t="s">
        <v>3822</v>
      </c>
      <c r="D1961" s="215" t="s">
        <v>5573</v>
      </c>
      <c r="E1961" s="198">
        <v>3</v>
      </c>
      <c r="F1961" s="319">
        <v>13.89</v>
      </c>
      <c r="G1961" s="198" t="s">
        <v>8444</v>
      </c>
      <c r="H1961" s="201">
        <v>0</v>
      </c>
      <c r="I1961" s="200">
        <v>41666</v>
      </c>
      <c r="J1961" s="319">
        <f t="shared" si="31"/>
        <v>3.8064999999999998</v>
      </c>
      <c r="K1961" s="198">
        <v>9.4117647058823533</v>
      </c>
      <c r="L1961" s="198"/>
      <c r="M1961" s="198" t="s">
        <v>2395</v>
      </c>
      <c r="N1961" s="198"/>
      <c r="O1961" s="198"/>
      <c r="P1961" s="198"/>
      <c r="Q1961" s="169"/>
      <c r="R1961" s="169"/>
      <c r="S1961" s="169"/>
      <c r="T1961" s="169"/>
      <c r="U1961" s="170"/>
    </row>
    <row r="1962" spans="1:21" ht="20.100000000000001" customHeight="1">
      <c r="A1962" s="201">
        <v>20210</v>
      </c>
      <c r="B1962" s="183"/>
      <c r="C1962" s="179" t="s">
        <v>3823</v>
      </c>
      <c r="D1962" s="215" t="s">
        <v>5573</v>
      </c>
      <c r="E1962" s="198"/>
      <c r="F1962" s="319" t="s">
        <v>17578</v>
      </c>
      <c r="G1962" s="198" t="s">
        <v>8444</v>
      </c>
      <c r="H1962" s="201">
        <v>0</v>
      </c>
      <c r="I1962" s="200">
        <v>41666</v>
      </c>
      <c r="J1962" s="319" t="e">
        <f t="shared" si="31"/>
        <v>#VALUE!</v>
      </c>
      <c r="K1962" s="198"/>
      <c r="L1962" s="198"/>
      <c r="M1962" s="198" t="s">
        <v>2395</v>
      </c>
      <c r="N1962" s="198"/>
      <c r="O1962" s="198"/>
      <c r="P1962" s="198"/>
      <c r="Q1962" s="169"/>
      <c r="R1962" s="169"/>
      <c r="S1962" s="169"/>
      <c r="T1962" s="169"/>
      <c r="U1962" s="170"/>
    </row>
    <row r="1963" spans="1:21" ht="20.100000000000001" customHeight="1">
      <c r="A1963" s="201" t="s">
        <v>5799</v>
      </c>
      <c r="B1963" s="183">
        <v>700600581588</v>
      </c>
      <c r="C1963" s="179" t="s">
        <v>3824</v>
      </c>
      <c r="D1963" s="215" t="s">
        <v>5573</v>
      </c>
      <c r="E1963" s="198"/>
      <c r="F1963" s="319">
        <v>16.490000000000002</v>
      </c>
      <c r="G1963" s="198" t="s">
        <v>8444</v>
      </c>
      <c r="H1963" s="201">
        <v>0</v>
      </c>
      <c r="I1963" s="200">
        <v>41666</v>
      </c>
      <c r="J1963" s="319">
        <f t="shared" si="31"/>
        <v>9.0165000000000006</v>
      </c>
      <c r="K1963" s="198"/>
      <c r="L1963" s="198"/>
      <c r="M1963" s="198" t="s">
        <v>2395</v>
      </c>
      <c r="N1963" s="198"/>
      <c r="O1963" s="198"/>
      <c r="P1963" s="198"/>
      <c r="Q1963" s="169"/>
      <c r="R1963" s="169"/>
      <c r="S1963" s="169"/>
      <c r="T1963" s="169"/>
      <c r="U1963" s="170"/>
    </row>
    <row r="1964" spans="1:21" ht="20.100000000000001" customHeight="1">
      <c r="A1964" s="201" t="s">
        <v>5800</v>
      </c>
      <c r="B1964" s="183">
        <v>700600581595</v>
      </c>
      <c r="C1964" s="179" t="s">
        <v>3825</v>
      </c>
      <c r="D1964" s="215" t="s">
        <v>5573</v>
      </c>
      <c r="E1964" s="321">
        <v>3</v>
      </c>
      <c r="F1964" s="319">
        <v>16.490000000000002</v>
      </c>
      <c r="G1964" s="198" t="s">
        <v>8444</v>
      </c>
      <c r="H1964" s="201">
        <v>0</v>
      </c>
      <c r="I1964" s="200">
        <v>41666</v>
      </c>
      <c r="J1964" s="319">
        <f t="shared" si="31"/>
        <v>6.0165000000000006</v>
      </c>
      <c r="K1964" s="198"/>
      <c r="L1964" s="198"/>
      <c r="M1964" s="198" t="s">
        <v>2395</v>
      </c>
      <c r="N1964" s="198"/>
      <c r="O1964" s="198"/>
      <c r="P1964" s="198"/>
      <c r="Q1964" s="169"/>
      <c r="R1964" s="169"/>
      <c r="S1964" s="169"/>
      <c r="T1964" s="169"/>
      <c r="U1964" s="170"/>
    </row>
    <row r="1965" spans="1:21" ht="20.100000000000001" customHeight="1">
      <c r="A1965" s="201" t="s">
        <v>5801</v>
      </c>
      <c r="B1965" s="183">
        <v>700600581601</v>
      </c>
      <c r="C1965" s="179" t="s">
        <v>3826</v>
      </c>
      <c r="D1965" s="215" t="s">
        <v>5573</v>
      </c>
      <c r="E1965" s="324">
        <v>3</v>
      </c>
      <c r="F1965" s="319">
        <v>16.990000000000002</v>
      </c>
      <c r="G1965" s="198" t="s">
        <v>8444</v>
      </c>
      <c r="H1965" s="199">
        <v>25</v>
      </c>
      <c r="I1965" s="200">
        <v>41666</v>
      </c>
      <c r="J1965" s="319">
        <f t="shared" si="31"/>
        <v>6.4415000000000013</v>
      </c>
      <c r="K1965" s="198"/>
      <c r="L1965" s="198"/>
      <c r="M1965" s="198" t="s">
        <v>2395</v>
      </c>
      <c r="N1965" s="198"/>
      <c r="O1965" s="198"/>
      <c r="P1965" s="198"/>
      <c r="Q1965" s="169"/>
      <c r="R1965" s="169"/>
      <c r="S1965" s="169"/>
      <c r="T1965" s="169"/>
      <c r="U1965" s="170"/>
    </row>
    <row r="1966" spans="1:21" ht="20.100000000000001" customHeight="1">
      <c r="A1966" s="201" t="s">
        <v>5802</v>
      </c>
      <c r="B1966" s="183">
        <v>700600581618</v>
      </c>
      <c r="C1966" s="179" t="s">
        <v>3827</v>
      </c>
      <c r="D1966" s="215" t="s">
        <v>5573</v>
      </c>
      <c r="E1966" s="324">
        <v>3</v>
      </c>
      <c r="F1966" s="319">
        <v>16.990000000000002</v>
      </c>
      <c r="G1966" s="198" t="s">
        <v>8444</v>
      </c>
      <c r="H1966" s="199">
        <v>27</v>
      </c>
      <c r="I1966" s="200">
        <v>41666</v>
      </c>
      <c r="J1966" s="319">
        <f t="shared" si="31"/>
        <v>6.4415000000000013</v>
      </c>
      <c r="K1966" s="198"/>
      <c r="L1966" s="198"/>
      <c r="M1966" s="198" t="s">
        <v>2395</v>
      </c>
      <c r="N1966" s="198"/>
      <c r="O1966" s="198"/>
      <c r="P1966" s="198"/>
      <c r="Q1966" s="169"/>
      <c r="R1966" s="169"/>
      <c r="S1966" s="169"/>
      <c r="T1966" s="169"/>
      <c r="U1966" s="170"/>
    </row>
    <row r="1967" spans="1:21" ht="20.100000000000001" customHeight="1">
      <c r="A1967" s="201" t="s">
        <v>5803</v>
      </c>
      <c r="B1967" s="183">
        <v>700600581625</v>
      </c>
      <c r="C1967" s="179" t="s">
        <v>3828</v>
      </c>
      <c r="D1967" s="215" t="s">
        <v>5573</v>
      </c>
      <c r="E1967" s="324">
        <v>3</v>
      </c>
      <c r="F1967" s="319">
        <v>16.990000000000002</v>
      </c>
      <c r="G1967" s="198" t="s">
        <v>8444</v>
      </c>
      <c r="H1967" s="199">
        <v>23</v>
      </c>
      <c r="I1967" s="200">
        <v>41666</v>
      </c>
      <c r="J1967" s="319">
        <f t="shared" si="31"/>
        <v>6.4415000000000013</v>
      </c>
      <c r="K1967" s="198"/>
      <c r="L1967" s="198"/>
      <c r="M1967" s="198" t="s">
        <v>2395</v>
      </c>
      <c r="N1967" s="198"/>
      <c r="O1967" s="198"/>
      <c r="P1967" s="198"/>
      <c r="Q1967" s="169"/>
      <c r="R1967" s="169"/>
      <c r="S1967" s="169"/>
      <c r="T1967" s="169"/>
      <c r="U1967" s="170"/>
    </row>
    <row r="1968" spans="1:21" ht="20.100000000000001" customHeight="1">
      <c r="A1968" s="201" t="s">
        <v>5804</v>
      </c>
      <c r="B1968" s="183">
        <v>700600581632</v>
      </c>
      <c r="C1968" s="179" t="s">
        <v>3829</v>
      </c>
      <c r="D1968" s="215" t="s">
        <v>5573</v>
      </c>
      <c r="E1968" s="324">
        <v>3</v>
      </c>
      <c r="F1968" s="319">
        <v>16.990000000000002</v>
      </c>
      <c r="G1968" s="198" t="s">
        <v>8444</v>
      </c>
      <c r="H1968" s="199">
        <v>19</v>
      </c>
      <c r="I1968" s="200">
        <v>41666</v>
      </c>
      <c r="J1968" s="319">
        <f t="shared" si="31"/>
        <v>6.4415000000000013</v>
      </c>
      <c r="K1968" s="198"/>
      <c r="L1968" s="198"/>
      <c r="M1968" s="198" t="s">
        <v>2395</v>
      </c>
      <c r="N1968" s="198"/>
      <c r="O1968" s="198"/>
      <c r="P1968" s="198"/>
      <c r="Q1968" s="169"/>
      <c r="R1968" s="169"/>
      <c r="S1968" s="169"/>
      <c r="T1968" s="169"/>
      <c r="U1968" s="170"/>
    </row>
    <row r="1969" spans="1:21" ht="20.100000000000001" customHeight="1">
      <c r="A1969" s="201" t="s">
        <v>5805</v>
      </c>
      <c r="B1969" s="183">
        <v>700600581649</v>
      </c>
      <c r="C1969" s="179" t="s">
        <v>3830</v>
      </c>
      <c r="D1969" s="215" t="s">
        <v>5573</v>
      </c>
      <c r="E1969" s="324">
        <v>3</v>
      </c>
      <c r="F1969" s="319">
        <v>16.490000000000002</v>
      </c>
      <c r="G1969" s="198" t="s">
        <v>8444</v>
      </c>
      <c r="H1969" s="199">
        <v>30</v>
      </c>
      <c r="I1969" s="200">
        <v>41666</v>
      </c>
      <c r="J1969" s="319">
        <f t="shared" si="31"/>
        <v>6.0165000000000006</v>
      </c>
      <c r="K1969" s="198"/>
      <c r="L1969" s="198"/>
      <c r="M1969" s="198" t="s">
        <v>2395</v>
      </c>
      <c r="N1969" s="198"/>
      <c r="O1969" s="198"/>
      <c r="P1969" s="198"/>
      <c r="Q1969" s="169"/>
      <c r="R1969" s="169"/>
      <c r="S1969" s="169"/>
      <c r="T1969" s="169"/>
      <c r="U1969" s="170"/>
    </row>
    <row r="1970" spans="1:21" ht="20.100000000000001" customHeight="1">
      <c r="A1970" s="201" t="s">
        <v>5806</v>
      </c>
      <c r="B1970" s="183">
        <v>700600581656</v>
      </c>
      <c r="C1970" s="179" t="s">
        <v>3831</v>
      </c>
      <c r="D1970" s="215" t="s">
        <v>5573</v>
      </c>
      <c r="E1970" s="324">
        <v>3</v>
      </c>
      <c r="F1970" s="319">
        <v>16.990000000000002</v>
      </c>
      <c r="G1970" s="198" t="s">
        <v>8444</v>
      </c>
      <c r="H1970" s="199">
        <v>38</v>
      </c>
      <c r="I1970" s="200">
        <v>41666</v>
      </c>
      <c r="J1970" s="319">
        <f t="shared" si="31"/>
        <v>6.4415000000000013</v>
      </c>
      <c r="K1970" s="198"/>
      <c r="L1970" s="198"/>
      <c r="M1970" s="198" t="s">
        <v>2395</v>
      </c>
      <c r="N1970" s="198"/>
      <c r="O1970" s="198"/>
      <c r="P1970" s="198"/>
      <c r="Q1970" s="169"/>
      <c r="R1970" s="169"/>
      <c r="S1970" s="169"/>
      <c r="T1970" s="169"/>
      <c r="U1970" s="170"/>
    </row>
    <row r="1971" spans="1:21" ht="20.100000000000001" customHeight="1">
      <c r="A1971" s="201" t="s">
        <v>5807</v>
      </c>
      <c r="B1971" s="183">
        <v>700600581663</v>
      </c>
      <c r="C1971" s="179" t="s">
        <v>3832</v>
      </c>
      <c r="D1971" s="215" t="s">
        <v>5573</v>
      </c>
      <c r="E1971" s="324">
        <v>3</v>
      </c>
      <c r="F1971" s="319">
        <v>16.990000000000002</v>
      </c>
      <c r="G1971" s="198" t="s">
        <v>8444</v>
      </c>
      <c r="H1971" s="199">
        <v>38</v>
      </c>
      <c r="I1971" s="200">
        <v>41666</v>
      </c>
      <c r="J1971" s="319">
        <f t="shared" si="31"/>
        <v>6.4415000000000013</v>
      </c>
      <c r="K1971" s="198"/>
      <c r="L1971" s="198"/>
      <c r="M1971" s="198" t="s">
        <v>2395</v>
      </c>
      <c r="N1971" s="198"/>
      <c r="O1971" s="198"/>
      <c r="P1971" s="198"/>
      <c r="Q1971" s="169"/>
      <c r="R1971" s="169"/>
      <c r="S1971" s="169"/>
      <c r="T1971" s="169"/>
      <c r="U1971" s="170"/>
    </row>
    <row r="1972" spans="1:21" ht="20.100000000000001" customHeight="1">
      <c r="A1972" s="201">
        <v>20211</v>
      </c>
      <c r="B1972" s="183"/>
      <c r="C1972" s="179" t="s">
        <v>3833</v>
      </c>
      <c r="D1972" s="215" t="s">
        <v>5573</v>
      </c>
      <c r="E1972" s="198"/>
      <c r="F1972" s="319" t="s">
        <v>17578</v>
      </c>
      <c r="G1972" s="198" t="s">
        <v>8444</v>
      </c>
      <c r="H1972" s="201">
        <v>0</v>
      </c>
      <c r="I1972" s="200">
        <v>41666</v>
      </c>
      <c r="J1972" s="319" t="e">
        <f t="shared" si="31"/>
        <v>#VALUE!</v>
      </c>
      <c r="K1972" s="198"/>
      <c r="L1972" s="198"/>
      <c r="M1972" s="198" t="s">
        <v>2395</v>
      </c>
      <c r="N1972" s="198"/>
      <c r="O1972" s="198"/>
      <c r="P1972" s="198"/>
      <c r="Q1972" s="169"/>
      <c r="R1972" s="169"/>
      <c r="S1972" s="169"/>
      <c r="T1972" s="169"/>
      <c r="U1972" s="170"/>
    </row>
    <row r="1973" spans="1:21" ht="20.100000000000001" customHeight="1">
      <c r="A1973" s="201" t="s">
        <v>5808</v>
      </c>
      <c r="B1973" s="183">
        <v>700600581670</v>
      </c>
      <c r="C1973" s="179" t="s">
        <v>3834</v>
      </c>
      <c r="D1973" s="215" t="s">
        <v>5573</v>
      </c>
      <c r="E1973" s="324">
        <v>5</v>
      </c>
      <c r="F1973" s="319">
        <v>33.764705882352942</v>
      </c>
      <c r="G1973" s="198" t="s">
        <v>8444</v>
      </c>
      <c r="H1973" s="199">
        <v>6</v>
      </c>
      <c r="I1973" s="200">
        <v>41666</v>
      </c>
      <c r="J1973" s="319">
        <f t="shared" si="31"/>
        <v>18.7</v>
      </c>
      <c r="K1973" s="198">
        <v>15.95</v>
      </c>
      <c r="L1973" s="198"/>
      <c r="M1973" s="198" t="s">
        <v>2395</v>
      </c>
      <c r="N1973" s="198"/>
      <c r="O1973" s="198"/>
      <c r="P1973" s="198"/>
      <c r="Q1973" s="169"/>
      <c r="R1973" s="169"/>
      <c r="S1973" s="169"/>
      <c r="T1973" s="169"/>
      <c r="U1973" s="170"/>
    </row>
    <row r="1974" spans="1:21" ht="20.100000000000001" customHeight="1">
      <c r="A1974" s="201" t="s">
        <v>5809</v>
      </c>
      <c r="B1974" s="183">
        <v>700600581687</v>
      </c>
      <c r="C1974" s="179" t="s">
        <v>3835</v>
      </c>
      <c r="D1974" s="215" t="s">
        <v>5573</v>
      </c>
      <c r="E1974" s="321">
        <v>15</v>
      </c>
      <c r="F1974" s="319">
        <v>33.764705882352942</v>
      </c>
      <c r="G1974" s="198" t="s">
        <v>8444</v>
      </c>
      <c r="H1974" s="201">
        <v>0</v>
      </c>
      <c r="I1974" s="200">
        <v>41666</v>
      </c>
      <c r="J1974" s="319">
        <f t="shared" si="31"/>
        <v>8.6999999999999993</v>
      </c>
      <c r="K1974" s="198">
        <v>15.95</v>
      </c>
      <c r="L1974" s="198"/>
      <c r="M1974" s="198" t="s">
        <v>2395</v>
      </c>
      <c r="N1974" s="198"/>
      <c r="O1974" s="198"/>
      <c r="P1974" s="198"/>
      <c r="Q1974" s="169"/>
      <c r="R1974" s="169"/>
      <c r="S1974" s="169"/>
      <c r="T1974" s="169"/>
      <c r="U1974" s="170"/>
    </row>
    <row r="1975" spans="1:21" ht="20.100000000000001" customHeight="1">
      <c r="A1975" s="201">
        <v>20213</v>
      </c>
      <c r="B1975" s="183"/>
      <c r="C1975" s="179" t="s">
        <v>3836</v>
      </c>
      <c r="D1975" s="215" t="s">
        <v>5573</v>
      </c>
      <c r="E1975" s="198"/>
      <c r="F1975" s="319" t="s">
        <v>17578</v>
      </c>
      <c r="G1975" s="198" t="s">
        <v>8444</v>
      </c>
      <c r="H1975" s="201">
        <v>0</v>
      </c>
      <c r="I1975" s="200">
        <v>41666</v>
      </c>
      <c r="J1975" s="319" t="e">
        <f t="shared" si="31"/>
        <v>#VALUE!</v>
      </c>
      <c r="K1975" s="198"/>
      <c r="L1975" s="198"/>
      <c r="M1975" s="198" t="s">
        <v>2395</v>
      </c>
      <c r="N1975" s="198"/>
      <c r="O1975" s="198"/>
      <c r="P1975" s="198"/>
      <c r="Q1975" s="169"/>
      <c r="R1975" s="169"/>
      <c r="S1975" s="169"/>
      <c r="T1975" s="169"/>
      <c r="U1975" s="170"/>
    </row>
    <row r="1976" spans="1:21" ht="20.100000000000001" customHeight="1">
      <c r="A1976" s="201" t="s">
        <v>5810</v>
      </c>
      <c r="B1976" s="183">
        <v>700600581694</v>
      </c>
      <c r="C1976" s="179" t="s">
        <v>3837</v>
      </c>
      <c r="D1976" s="215" t="s">
        <v>5573</v>
      </c>
      <c r="E1976" s="321">
        <v>15</v>
      </c>
      <c r="F1976" s="319" t="s">
        <v>17578</v>
      </c>
      <c r="G1976" s="198" t="s">
        <v>8444</v>
      </c>
      <c r="H1976" s="201">
        <v>0</v>
      </c>
      <c r="I1976" s="200">
        <v>41666</v>
      </c>
      <c r="J1976" s="319" t="e">
        <f t="shared" si="31"/>
        <v>#VALUE!</v>
      </c>
      <c r="K1976" s="198"/>
      <c r="L1976" s="198"/>
      <c r="M1976" s="198" t="s">
        <v>2395</v>
      </c>
      <c r="N1976" s="198"/>
      <c r="O1976" s="198"/>
      <c r="P1976" s="198"/>
      <c r="Q1976" s="169"/>
      <c r="R1976" s="169"/>
      <c r="S1976" s="169"/>
      <c r="T1976" s="169"/>
      <c r="U1976" s="170"/>
    </row>
    <row r="1977" spans="1:21" ht="20.100000000000001" customHeight="1">
      <c r="A1977" s="201">
        <v>20213</v>
      </c>
      <c r="B1977" s="183"/>
      <c r="C1977" s="179" t="s">
        <v>3836</v>
      </c>
      <c r="D1977" s="215" t="s">
        <v>5573</v>
      </c>
      <c r="E1977" s="198"/>
      <c r="F1977" s="319" t="s">
        <v>17578</v>
      </c>
      <c r="G1977" s="198" t="s">
        <v>8444</v>
      </c>
      <c r="H1977" s="201">
        <v>0</v>
      </c>
      <c r="I1977" s="200">
        <v>41666</v>
      </c>
      <c r="J1977" s="319" t="e">
        <f t="shared" si="31"/>
        <v>#VALUE!</v>
      </c>
      <c r="K1977" s="198"/>
      <c r="L1977" s="198"/>
      <c r="M1977" s="198" t="s">
        <v>2395</v>
      </c>
      <c r="N1977" s="198"/>
      <c r="O1977" s="198"/>
      <c r="P1977" s="198"/>
      <c r="Q1977" s="169"/>
      <c r="R1977" s="169"/>
      <c r="S1977" s="169"/>
      <c r="T1977" s="169"/>
      <c r="U1977" s="170"/>
    </row>
    <row r="1978" spans="1:21" ht="20.100000000000001" customHeight="1">
      <c r="A1978" s="201" t="s">
        <v>5811</v>
      </c>
      <c r="B1978" s="183">
        <v>700600581700</v>
      </c>
      <c r="C1978" s="179" t="s">
        <v>3838</v>
      </c>
      <c r="D1978" s="215" t="s">
        <v>5573</v>
      </c>
      <c r="E1978" s="324">
        <v>5</v>
      </c>
      <c r="F1978" s="319" t="s">
        <v>17578</v>
      </c>
      <c r="G1978" s="198" t="s">
        <v>8444</v>
      </c>
      <c r="H1978" s="199">
        <v>14</v>
      </c>
      <c r="I1978" s="200">
        <v>41666</v>
      </c>
      <c r="J1978" s="319" t="e">
        <f t="shared" si="31"/>
        <v>#VALUE!</v>
      </c>
      <c r="K1978" s="198"/>
      <c r="L1978" s="198"/>
      <c r="M1978" s="198" t="s">
        <v>2395</v>
      </c>
      <c r="N1978" s="198"/>
      <c r="O1978" s="198"/>
      <c r="P1978" s="198"/>
      <c r="Q1978" s="169"/>
      <c r="R1978" s="169"/>
      <c r="S1978" s="169"/>
      <c r="T1978" s="169"/>
      <c r="U1978" s="170"/>
    </row>
    <row r="1979" spans="1:21" ht="20.100000000000001" customHeight="1">
      <c r="A1979" s="201">
        <v>20214</v>
      </c>
      <c r="B1979" s="183"/>
      <c r="C1979" s="179" t="s">
        <v>3839</v>
      </c>
      <c r="D1979" s="215" t="s">
        <v>5573</v>
      </c>
      <c r="E1979" s="198"/>
      <c r="F1979" s="319" t="s">
        <v>17578</v>
      </c>
      <c r="G1979" s="198" t="s">
        <v>8444</v>
      </c>
      <c r="H1979" s="201">
        <v>0</v>
      </c>
      <c r="I1979" s="200">
        <v>41666</v>
      </c>
      <c r="J1979" s="319" t="e">
        <f t="shared" si="31"/>
        <v>#VALUE!</v>
      </c>
      <c r="K1979" s="198"/>
      <c r="L1979" s="198"/>
      <c r="M1979" s="198" t="s">
        <v>2395</v>
      </c>
      <c r="N1979" s="198"/>
      <c r="O1979" s="198"/>
      <c r="P1979" s="198"/>
      <c r="Q1979" s="169"/>
      <c r="R1979" s="169"/>
      <c r="S1979" s="169"/>
      <c r="T1979" s="169"/>
      <c r="U1979" s="170"/>
    </row>
    <row r="1980" spans="1:21" ht="20.100000000000001" customHeight="1">
      <c r="A1980" s="201" t="s">
        <v>5812</v>
      </c>
      <c r="B1980" s="183">
        <v>700600581717</v>
      </c>
      <c r="C1980" s="179" t="s">
        <v>3840</v>
      </c>
      <c r="D1980" s="215" t="s">
        <v>5573</v>
      </c>
      <c r="E1980" s="198"/>
      <c r="F1980" s="319">
        <v>31.99</v>
      </c>
      <c r="G1980" s="198" t="s">
        <v>8444</v>
      </c>
      <c r="H1980" s="201">
        <v>0</v>
      </c>
      <c r="I1980" s="200">
        <v>41666</v>
      </c>
      <c r="J1980" s="319">
        <f t="shared" si="31"/>
        <v>22.191499999999998</v>
      </c>
      <c r="K1980" s="198"/>
      <c r="L1980" s="198"/>
      <c r="M1980" s="198" t="s">
        <v>2395</v>
      </c>
      <c r="N1980" s="198"/>
      <c r="O1980" s="198"/>
      <c r="P1980" s="198"/>
      <c r="Q1980" s="169"/>
      <c r="R1980" s="169"/>
      <c r="S1980" s="169"/>
      <c r="T1980" s="169"/>
      <c r="U1980" s="170"/>
    </row>
    <row r="1981" spans="1:21" ht="20.100000000000001" customHeight="1">
      <c r="A1981" s="201" t="s">
        <v>5813</v>
      </c>
      <c r="B1981" s="183">
        <v>700600581724</v>
      </c>
      <c r="C1981" s="179" t="s">
        <v>3841</v>
      </c>
      <c r="D1981" s="215" t="s">
        <v>5573</v>
      </c>
      <c r="E1981" s="321">
        <v>14</v>
      </c>
      <c r="F1981" s="319">
        <v>32.588235294117652</v>
      </c>
      <c r="G1981" s="198" t="s">
        <v>8444</v>
      </c>
      <c r="H1981" s="201">
        <v>0</v>
      </c>
      <c r="I1981" s="200">
        <v>41666</v>
      </c>
      <c r="J1981" s="319">
        <f t="shared" si="31"/>
        <v>8.7000000000000028</v>
      </c>
      <c r="K1981" s="198">
        <v>15.95</v>
      </c>
      <c r="L1981" s="198"/>
      <c r="M1981" s="198" t="s">
        <v>2395</v>
      </c>
      <c r="N1981" s="198"/>
      <c r="O1981" s="198"/>
      <c r="P1981" s="198"/>
      <c r="Q1981" s="169"/>
      <c r="R1981" s="169"/>
      <c r="S1981" s="169"/>
      <c r="T1981" s="169"/>
      <c r="U1981" s="170"/>
    </row>
    <row r="1982" spans="1:21" ht="20.100000000000001" customHeight="1">
      <c r="A1982" s="201" t="s">
        <v>5814</v>
      </c>
      <c r="B1982" s="183">
        <v>700600581731</v>
      </c>
      <c r="C1982" s="179" t="s">
        <v>3842</v>
      </c>
      <c r="D1982" s="215" t="s">
        <v>5573</v>
      </c>
      <c r="E1982" s="321">
        <v>14</v>
      </c>
      <c r="F1982" s="319">
        <v>32.588235294117652</v>
      </c>
      <c r="G1982" s="198" t="s">
        <v>8444</v>
      </c>
      <c r="H1982" s="201">
        <v>0</v>
      </c>
      <c r="I1982" s="200">
        <v>41666</v>
      </c>
      <c r="J1982" s="319">
        <f t="shared" si="31"/>
        <v>8.7000000000000028</v>
      </c>
      <c r="K1982" s="198">
        <v>15.95</v>
      </c>
      <c r="L1982" s="198"/>
      <c r="M1982" s="198" t="s">
        <v>2395</v>
      </c>
      <c r="N1982" s="198"/>
      <c r="O1982" s="198"/>
      <c r="P1982" s="198"/>
      <c r="Q1982" s="169"/>
      <c r="R1982" s="169"/>
      <c r="S1982" s="169"/>
      <c r="T1982" s="169"/>
      <c r="U1982" s="170"/>
    </row>
    <row r="1983" spans="1:21" ht="20.100000000000001" customHeight="1">
      <c r="A1983" s="201" t="s">
        <v>5815</v>
      </c>
      <c r="B1983" s="183">
        <v>700600581748</v>
      </c>
      <c r="C1983" s="179" t="s">
        <v>3843</v>
      </c>
      <c r="D1983" s="215" t="s">
        <v>5573</v>
      </c>
      <c r="E1983" s="321">
        <v>14</v>
      </c>
      <c r="F1983" s="319">
        <v>32.588235294117652</v>
      </c>
      <c r="G1983" s="198" t="s">
        <v>8444</v>
      </c>
      <c r="H1983" s="201">
        <v>0</v>
      </c>
      <c r="I1983" s="200">
        <v>41666</v>
      </c>
      <c r="J1983" s="319">
        <f t="shared" si="31"/>
        <v>8.7000000000000028</v>
      </c>
      <c r="K1983" s="198">
        <v>15.95</v>
      </c>
      <c r="L1983" s="198"/>
      <c r="M1983" s="198" t="s">
        <v>2395</v>
      </c>
      <c r="N1983" s="198"/>
      <c r="O1983" s="198"/>
      <c r="P1983" s="198"/>
      <c r="Q1983" s="169"/>
      <c r="R1983" s="169"/>
      <c r="S1983" s="169"/>
      <c r="T1983" s="169"/>
      <c r="U1983" s="170"/>
    </row>
    <row r="1984" spans="1:21" ht="20.100000000000001" customHeight="1">
      <c r="A1984" s="201" t="s">
        <v>5816</v>
      </c>
      <c r="B1984" s="183">
        <v>700600581755</v>
      </c>
      <c r="C1984" s="179" t="s">
        <v>3844</v>
      </c>
      <c r="D1984" s="215" t="s">
        <v>5573</v>
      </c>
      <c r="E1984" s="321">
        <v>14</v>
      </c>
      <c r="F1984" s="319">
        <v>32.588235294117652</v>
      </c>
      <c r="G1984" s="198" t="s">
        <v>8444</v>
      </c>
      <c r="H1984" s="201">
        <v>0</v>
      </c>
      <c r="I1984" s="200">
        <v>41666</v>
      </c>
      <c r="J1984" s="319">
        <f t="shared" si="31"/>
        <v>8.7000000000000028</v>
      </c>
      <c r="K1984" s="198">
        <v>15.95</v>
      </c>
      <c r="L1984" s="198"/>
      <c r="M1984" s="198" t="s">
        <v>2395</v>
      </c>
      <c r="N1984" s="198"/>
      <c r="O1984" s="198"/>
      <c r="P1984" s="198"/>
      <c r="Q1984" s="169"/>
      <c r="R1984" s="169"/>
      <c r="S1984" s="169"/>
      <c r="T1984" s="169"/>
      <c r="U1984" s="170"/>
    </row>
    <row r="1985" spans="1:21" ht="20.100000000000001" customHeight="1">
      <c r="A1985" s="201">
        <v>20215</v>
      </c>
      <c r="B1985" s="183"/>
      <c r="C1985" s="179" t="s">
        <v>3845</v>
      </c>
      <c r="D1985" s="215" t="s">
        <v>5573</v>
      </c>
      <c r="E1985" s="198"/>
      <c r="F1985" s="319" t="s">
        <v>17578</v>
      </c>
      <c r="G1985" s="198" t="s">
        <v>8444</v>
      </c>
      <c r="H1985" s="201">
        <v>0</v>
      </c>
      <c r="I1985" s="200">
        <v>41666</v>
      </c>
      <c r="J1985" s="319" t="e">
        <f t="shared" si="31"/>
        <v>#VALUE!</v>
      </c>
      <c r="K1985" s="198"/>
      <c r="L1985" s="198"/>
      <c r="M1985" s="198" t="s">
        <v>2395</v>
      </c>
      <c r="N1985" s="198"/>
      <c r="O1985" s="198"/>
      <c r="P1985" s="198"/>
      <c r="Q1985" s="169"/>
      <c r="R1985" s="169"/>
      <c r="S1985" s="169"/>
      <c r="T1985" s="169"/>
      <c r="U1985" s="170"/>
    </row>
    <row r="1986" spans="1:21" ht="20.100000000000001" customHeight="1">
      <c r="A1986" s="201" t="s">
        <v>5817</v>
      </c>
      <c r="B1986" s="183">
        <v>700600581762</v>
      </c>
      <c r="C1986" s="179" t="s">
        <v>3846</v>
      </c>
      <c r="D1986" s="215" t="s">
        <v>5573</v>
      </c>
      <c r="E1986" s="198"/>
      <c r="F1986" s="319">
        <v>28.99</v>
      </c>
      <c r="G1986" s="198" t="s">
        <v>8444</v>
      </c>
      <c r="H1986" s="201">
        <v>0</v>
      </c>
      <c r="I1986" s="200">
        <v>41666</v>
      </c>
      <c r="J1986" s="319">
        <f t="shared" si="31"/>
        <v>19.641499999999997</v>
      </c>
      <c r="K1986" s="198"/>
      <c r="L1986" s="198"/>
      <c r="M1986" s="198" t="s">
        <v>2395</v>
      </c>
      <c r="N1986" s="198"/>
      <c r="O1986" s="198"/>
      <c r="P1986" s="198"/>
      <c r="Q1986" s="169"/>
      <c r="R1986" s="169"/>
      <c r="S1986" s="169"/>
      <c r="T1986" s="169"/>
      <c r="U1986" s="170"/>
    </row>
    <row r="1987" spans="1:21" ht="20.100000000000001" customHeight="1">
      <c r="A1987" s="201" t="s">
        <v>5818</v>
      </c>
      <c r="B1987" s="183">
        <v>700600581779</v>
      </c>
      <c r="C1987" s="179" t="s">
        <v>3847</v>
      </c>
      <c r="D1987" s="215" t="s">
        <v>5573</v>
      </c>
      <c r="E1987" s="198"/>
      <c r="F1987" s="319">
        <v>28.99</v>
      </c>
      <c r="G1987" s="198" t="s">
        <v>8444</v>
      </c>
      <c r="H1987" s="201">
        <v>0</v>
      </c>
      <c r="I1987" s="200">
        <v>41666</v>
      </c>
      <c r="J1987" s="319">
        <f t="shared" si="31"/>
        <v>19.641499999999997</v>
      </c>
      <c r="K1987" s="198"/>
      <c r="L1987" s="198"/>
      <c r="M1987" s="198" t="s">
        <v>2395</v>
      </c>
      <c r="N1987" s="198"/>
      <c r="O1987" s="198"/>
      <c r="P1987" s="198"/>
      <c r="Q1987" s="169"/>
      <c r="R1987" s="169"/>
      <c r="S1987" s="169"/>
      <c r="T1987" s="169"/>
      <c r="U1987" s="170"/>
    </row>
    <row r="1988" spans="1:21" ht="20.100000000000001" customHeight="1">
      <c r="A1988" s="201" t="s">
        <v>5819</v>
      </c>
      <c r="B1988" s="183">
        <v>700600581786</v>
      </c>
      <c r="C1988" s="179" t="s">
        <v>3848</v>
      </c>
      <c r="D1988" s="215" t="s">
        <v>5573</v>
      </c>
      <c r="E1988" s="198">
        <v>13</v>
      </c>
      <c r="F1988" s="319">
        <v>31.411764705882355</v>
      </c>
      <c r="G1988" s="198" t="s">
        <v>8444</v>
      </c>
      <c r="H1988" s="201">
        <v>0</v>
      </c>
      <c r="I1988" s="200">
        <v>41666</v>
      </c>
      <c r="J1988" s="319">
        <f t="shared" si="31"/>
        <v>8.7000000000000028</v>
      </c>
      <c r="K1988" s="198">
        <v>21.189999999999998</v>
      </c>
      <c r="L1988" s="198"/>
      <c r="M1988" s="198" t="s">
        <v>2395</v>
      </c>
      <c r="N1988" s="198"/>
      <c r="O1988" s="198"/>
      <c r="P1988" s="198"/>
      <c r="Q1988" s="169"/>
      <c r="R1988" s="169"/>
      <c r="S1988" s="169"/>
      <c r="T1988" s="169"/>
      <c r="U1988" s="170"/>
    </row>
    <row r="1989" spans="1:21" ht="20.100000000000001" customHeight="1">
      <c r="A1989" s="201" t="s">
        <v>5820</v>
      </c>
      <c r="B1989" s="183">
        <v>700600581793</v>
      </c>
      <c r="C1989" s="179" t="s">
        <v>3849</v>
      </c>
      <c r="D1989" s="215" t="s">
        <v>5573</v>
      </c>
      <c r="E1989" s="198"/>
      <c r="F1989" s="319">
        <v>28.99</v>
      </c>
      <c r="G1989" s="198" t="s">
        <v>8444</v>
      </c>
      <c r="H1989" s="201">
        <v>0</v>
      </c>
      <c r="I1989" s="200">
        <v>41666</v>
      </c>
      <c r="J1989" s="319">
        <f t="shared" si="31"/>
        <v>19.641499999999997</v>
      </c>
      <c r="K1989" s="198"/>
      <c r="L1989" s="198"/>
      <c r="M1989" s="198" t="s">
        <v>2395</v>
      </c>
      <c r="N1989" s="198"/>
      <c r="O1989" s="198"/>
      <c r="P1989" s="198"/>
      <c r="Q1989" s="169"/>
      <c r="R1989" s="169"/>
      <c r="S1989" s="169"/>
      <c r="T1989" s="169"/>
      <c r="U1989" s="170"/>
    </row>
    <row r="1990" spans="1:21" ht="20.100000000000001" customHeight="1">
      <c r="A1990" s="201" t="s">
        <v>5821</v>
      </c>
      <c r="B1990" s="183">
        <v>700600581809</v>
      </c>
      <c r="C1990" s="179" t="s">
        <v>3850</v>
      </c>
      <c r="D1990" s="215" t="s">
        <v>5573</v>
      </c>
      <c r="E1990" s="198">
        <v>13</v>
      </c>
      <c r="F1990" s="319">
        <v>31.411764705882355</v>
      </c>
      <c r="G1990" s="198" t="s">
        <v>8444</v>
      </c>
      <c r="H1990" s="201">
        <v>0</v>
      </c>
      <c r="I1990" s="200">
        <v>41666</v>
      </c>
      <c r="J1990" s="319">
        <f t="shared" si="31"/>
        <v>8.7000000000000028</v>
      </c>
      <c r="K1990" s="198">
        <v>21.189999999999998</v>
      </c>
      <c r="L1990" s="198"/>
      <c r="M1990" s="198" t="s">
        <v>2395</v>
      </c>
      <c r="N1990" s="198"/>
      <c r="O1990" s="198"/>
      <c r="P1990" s="198"/>
      <c r="Q1990" s="169"/>
      <c r="R1990" s="169"/>
      <c r="S1990" s="169"/>
      <c r="T1990" s="169"/>
      <c r="U1990" s="170"/>
    </row>
    <row r="1991" spans="1:21" ht="20.100000000000001" customHeight="1">
      <c r="A1991" s="201" t="s">
        <v>5822</v>
      </c>
      <c r="B1991" s="183">
        <v>700600581816</v>
      </c>
      <c r="C1991" s="179" t="s">
        <v>3851</v>
      </c>
      <c r="D1991" s="215" t="s">
        <v>5573</v>
      </c>
      <c r="E1991" s="321">
        <v>13</v>
      </c>
      <c r="F1991" s="319">
        <v>31.411764705882355</v>
      </c>
      <c r="G1991" s="198" t="s">
        <v>8444</v>
      </c>
      <c r="H1991" s="201">
        <v>0</v>
      </c>
      <c r="I1991" s="200">
        <v>41666</v>
      </c>
      <c r="J1991" s="319">
        <f t="shared" si="31"/>
        <v>8.7000000000000028</v>
      </c>
      <c r="K1991" s="198">
        <v>21.189999999999998</v>
      </c>
      <c r="L1991" s="198"/>
      <c r="M1991" s="198" t="s">
        <v>2395</v>
      </c>
      <c r="N1991" s="198"/>
      <c r="O1991" s="198"/>
      <c r="P1991" s="198"/>
      <c r="Q1991" s="169"/>
      <c r="R1991" s="169"/>
      <c r="S1991" s="169"/>
      <c r="T1991" s="169"/>
      <c r="U1991" s="170"/>
    </row>
    <row r="1992" spans="1:21" ht="20.100000000000001" customHeight="1">
      <c r="A1992" s="201">
        <v>20216</v>
      </c>
      <c r="B1992" s="183"/>
      <c r="C1992" s="179" t="s">
        <v>3852</v>
      </c>
      <c r="D1992" s="215" t="s">
        <v>5573</v>
      </c>
      <c r="E1992" s="198"/>
      <c r="F1992" s="319" t="s">
        <v>17578</v>
      </c>
      <c r="G1992" s="198" t="s">
        <v>8444</v>
      </c>
      <c r="H1992" s="201">
        <v>0</v>
      </c>
      <c r="I1992" s="200">
        <v>41666</v>
      </c>
      <c r="J1992" s="319" t="e">
        <f t="shared" si="31"/>
        <v>#VALUE!</v>
      </c>
      <c r="K1992" s="198"/>
      <c r="L1992" s="198"/>
      <c r="M1992" s="198" t="s">
        <v>2395</v>
      </c>
      <c r="N1992" s="198"/>
      <c r="O1992" s="198"/>
      <c r="P1992" s="198"/>
      <c r="Q1992" s="169"/>
      <c r="R1992" s="169"/>
      <c r="S1992" s="169"/>
      <c r="T1992" s="169"/>
      <c r="U1992" s="170"/>
    </row>
    <row r="1993" spans="1:21" ht="20.100000000000001" customHeight="1">
      <c r="A1993" s="201" t="s">
        <v>5823</v>
      </c>
      <c r="B1993" s="183">
        <v>700600581823</v>
      </c>
      <c r="C1993" s="179" t="s">
        <v>3853</v>
      </c>
      <c r="D1993" s="215" t="s">
        <v>5573</v>
      </c>
      <c r="E1993" s="198">
        <v>14</v>
      </c>
      <c r="F1993" s="319">
        <v>32.588235294117652</v>
      </c>
      <c r="G1993" s="198" t="s">
        <v>8444</v>
      </c>
      <c r="H1993" s="201">
        <v>0</v>
      </c>
      <c r="I1993" s="200">
        <v>41666</v>
      </c>
      <c r="J1993" s="319">
        <f t="shared" si="31"/>
        <v>8.7000000000000028</v>
      </c>
      <c r="K1993" s="198">
        <v>22.389999999999997</v>
      </c>
      <c r="L1993" s="198"/>
      <c r="M1993" s="198" t="s">
        <v>2395</v>
      </c>
      <c r="N1993" s="198"/>
      <c r="O1993" s="198"/>
      <c r="P1993" s="198"/>
      <c r="Q1993" s="169"/>
      <c r="R1993" s="169"/>
      <c r="S1993" s="169"/>
      <c r="T1993" s="169"/>
      <c r="U1993" s="170"/>
    </row>
    <row r="1994" spans="1:21" ht="20.100000000000001" customHeight="1">
      <c r="A1994" s="201" t="s">
        <v>5824</v>
      </c>
      <c r="B1994" s="183">
        <v>700600581830</v>
      </c>
      <c r="C1994" s="179" t="s">
        <v>3854</v>
      </c>
      <c r="D1994" s="215" t="s">
        <v>5573</v>
      </c>
      <c r="E1994" s="321">
        <v>5</v>
      </c>
      <c r="F1994" s="319">
        <v>17.95</v>
      </c>
      <c r="G1994" s="198" t="s">
        <v>8444</v>
      </c>
      <c r="H1994" s="201">
        <v>0</v>
      </c>
      <c r="I1994" s="200">
        <v>41666</v>
      </c>
      <c r="J1994" s="319">
        <f t="shared" si="31"/>
        <v>5.2574999999999985</v>
      </c>
      <c r="K1994" s="198"/>
      <c r="L1994" s="198"/>
      <c r="M1994" s="198" t="s">
        <v>2395</v>
      </c>
      <c r="N1994" s="198"/>
      <c r="O1994" s="198"/>
      <c r="P1994" s="198"/>
      <c r="Q1994" s="169"/>
      <c r="R1994" s="169"/>
      <c r="S1994" s="169"/>
      <c r="T1994" s="169"/>
      <c r="U1994" s="170"/>
    </row>
    <row r="1995" spans="1:21" ht="20.100000000000001" customHeight="1">
      <c r="A1995" s="201" t="s">
        <v>5825</v>
      </c>
      <c r="B1995" s="183">
        <v>700600581847</v>
      </c>
      <c r="C1995" s="179" t="s">
        <v>3855</v>
      </c>
      <c r="D1995" s="215" t="s">
        <v>5573</v>
      </c>
      <c r="E1995" s="198"/>
      <c r="F1995" s="319">
        <v>31.99</v>
      </c>
      <c r="G1995" s="198" t="s">
        <v>8444</v>
      </c>
      <c r="H1995" s="201">
        <v>0</v>
      </c>
      <c r="I1995" s="200">
        <v>41666</v>
      </c>
      <c r="J1995" s="319">
        <f t="shared" si="31"/>
        <v>22.191499999999998</v>
      </c>
      <c r="K1995" s="198"/>
      <c r="L1995" s="198"/>
      <c r="M1995" s="198" t="s">
        <v>2395</v>
      </c>
      <c r="N1995" s="198"/>
      <c r="O1995" s="198"/>
      <c r="P1995" s="198"/>
      <c r="Q1995" s="169"/>
      <c r="R1995" s="169"/>
      <c r="S1995" s="169"/>
      <c r="T1995" s="169"/>
      <c r="U1995" s="170"/>
    </row>
    <row r="1996" spans="1:21" ht="20.100000000000001" customHeight="1">
      <c r="A1996" s="201" t="s">
        <v>5826</v>
      </c>
      <c r="B1996" s="183">
        <v>700600581854</v>
      </c>
      <c r="C1996" s="179" t="s">
        <v>3856</v>
      </c>
      <c r="D1996" s="215" t="s">
        <v>5573</v>
      </c>
      <c r="E1996" s="321">
        <v>6</v>
      </c>
      <c r="F1996" s="319">
        <v>17.95</v>
      </c>
      <c r="G1996" s="198" t="s">
        <v>8444</v>
      </c>
      <c r="H1996" s="201">
        <v>0</v>
      </c>
      <c r="I1996" s="200">
        <v>41666</v>
      </c>
      <c r="J1996" s="319">
        <f t="shared" ref="J1996:J2059" si="32">F1996*0.85-5-E1996</f>
        <v>4.2574999999999985</v>
      </c>
      <c r="K1996" s="198"/>
      <c r="L1996" s="198"/>
      <c r="M1996" s="198" t="s">
        <v>2395</v>
      </c>
      <c r="N1996" s="198"/>
      <c r="O1996" s="198"/>
      <c r="P1996" s="198"/>
      <c r="Q1996" s="169"/>
      <c r="R1996" s="169"/>
      <c r="S1996" s="169"/>
      <c r="T1996" s="169"/>
      <c r="U1996" s="170"/>
    </row>
    <row r="1997" spans="1:21" ht="20.100000000000001" customHeight="1">
      <c r="A1997" s="201" t="s">
        <v>5827</v>
      </c>
      <c r="B1997" s="183">
        <v>700600581861</v>
      </c>
      <c r="C1997" s="179" t="s">
        <v>3857</v>
      </c>
      <c r="D1997" s="215" t="s">
        <v>5573</v>
      </c>
      <c r="E1997" s="321">
        <v>5</v>
      </c>
      <c r="F1997" s="319">
        <v>17.95</v>
      </c>
      <c r="G1997" s="198" t="s">
        <v>8444</v>
      </c>
      <c r="H1997" s="201">
        <v>0</v>
      </c>
      <c r="I1997" s="200">
        <v>41666</v>
      </c>
      <c r="J1997" s="319">
        <f t="shared" si="32"/>
        <v>5.2574999999999985</v>
      </c>
      <c r="K1997" s="198"/>
      <c r="L1997" s="198"/>
      <c r="M1997" s="198" t="s">
        <v>2395</v>
      </c>
      <c r="N1997" s="198"/>
      <c r="O1997" s="198"/>
      <c r="P1997" s="198"/>
      <c r="Q1997" s="169"/>
      <c r="R1997" s="169"/>
      <c r="S1997" s="169"/>
      <c r="T1997" s="169"/>
      <c r="U1997" s="170"/>
    </row>
    <row r="1998" spans="1:21" ht="20.100000000000001" customHeight="1">
      <c r="A1998" s="201">
        <v>20217</v>
      </c>
      <c r="B1998" s="183"/>
      <c r="C1998" s="179" t="s">
        <v>3858</v>
      </c>
      <c r="D1998" s="215" t="s">
        <v>5573</v>
      </c>
      <c r="E1998" s="198"/>
      <c r="F1998" s="319" t="s">
        <v>17578</v>
      </c>
      <c r="G1998" s="198" t="s">
        <v>8444</v>
      </c>
      <c r="H1998" s="201">
        <v>0</v>
      </c>
      <c r="I1998" s="200">
        <v>41666</v>
      </c>
      <c r="J1998" s="319" t="e">
        <f t="shared" si="32"/>
        <v>#VALUE!</v>
      </c>
      <c r="K1998" s="198"/>
      <c r="L1998" s="198"/>
      <c r="M1998" s="198" t="s">
        <v>2395</v>
      </c>
      <c r="N1998" s="198"/>
      <c r="O1998" s="198"/>
      <c r="P1998" s="198"/>
      <c r="Q1998" s="169"/>
      <c r="R1998" s="169"/>
      <c r="S1998" s="169"/>
      <c r="T1998" s="169"/>
      <c r="U1998" s="170"/>
    </row>
    <row r="1999" spans="1:21" ht="20.100000000000001" customHeight="1">
      <c r="A1999" s="202" t="s">
        <v>5828</v>
      </c>
      <c r="B1999" s="183">
        <v>700600581878</v>
      </c>
      <c r="C1999" s="179" t="s">
        <v>3859</v>
      </c>
      <c r="D1999" s="215" t="s">
        <v>5573</v>
      </c>
      <c r="E1999" s="324">
        <v>2</v>
      </c>
      <c r="F1999" s="319">
        <v>14.941176470588236</v>
      </c>
      <c r="G1999" s="198" t="s">
        <v>8444</v>
      </c>
      <c r="H1999" s="366">
        <v>73</v>
      </c>
      <c r="I1999" s="200">
        <v>41666</v>
      </c>
      <c r="J1999" s="319">
        <f t="shared" si="32"/>
        <v>5.6999999999999993</v>
      </c>
      <c r="K1999" s="198">
        <v>10.59</v>
      </c>
      <c r="L1999" s="198"/>
      <c r="M1999" s="198" t="s">
        <v>2395</v>
      </c>
      <c r="N1999" s="198"/>
      <c r="O1999" s="198"/>
      <c r="P1999" s="198"/>
      <c r="Q1999" s="169"/>
      <c r="R1999" s="169"/>
      <c r="S1999" s="169"/>
      <c r="T1999" s="169"/>
      <c r="U1999" s="170"/>
    </row>
    <row r="2000" spans="1:21" ht="20.100000000000001" customHeight="1">
      <c r="A2000" s="201" t="s">
        <v>5829</v>
      </c>
      <c r="B2000" s="183">
        <v>700600581885</v>
      </c>
      <c r="C2000" s="179" t="s">
        <v>3860</v>
      </c>
      <c r="D2000" s="215" t="s">
        <v>5573</v>
      </c>
      <c r="E2000" s="321">
        <v>5</v>
      </c>
      <c r="F2000" s="319">
        <v>16.117647058823529</v>
      </c>
      <c r="G2000" s="198" t="s">
        <v>8444</v>
      </c>
      <c r="H2000" s="201">
        <v>0</v>
      </c>
      <c r="I2000" s="200">
        <v>41666</v>
      </c>
      <c r="J2000" s="319">
        <f t="shared" si="32"/>
        <v>3.6999999999999993</v>
      </c>
      <c r="K2000" s="198">
        <v>11.790000000000001</v>
      </c>
      <c r="L2000" s="198"/>
      <c r="M2000" s="198" t="s">
        <v>2395</v>
      </c>
      <c r="N2000" s="198"/>
      <c r="O2000" s="198"/>
      <c r="P2000" s="198"/>
      <c r="Q2000" s="169"/>
      <c r="R2000" s="169"/>
      <c r="S2000" s="169"/>
      <c r="T2000" s="169"/>
      <c r="U2000" s="170"/>
    </row>
    <row r="2001" spans="1:21" ht="20.100000000000001" customHeight="1">
      <c r="A2001" s="201">
        <v>20218</v>
      </c>
      <c r="B2001" s="183"/>
      <c r="C2001" s="179" t="s">
        <v>3861</v>
      </c>
      <c r="D2001" s="215" t="s">
        <v>5573</v>
      </c>
      <c r="E2001" s="198"/>
      <c r="F2001" s="319" t="s">
        <v>17578</v>
      </c>
      <c r="G2001" s="198" t="s">
        <v>8444</v>
      </c>
      <c r="H2001" s="201">
        <v>0</v>
      </c>
      <c r="I2001" s="200">
        <v>41666</v>
      </c>
      <c r="J2001" s="319" t="e">
        <f t="shared" si="32"/>
        <v>#VALUE!</v>
      </c>
      <c r="K2001" s="198"/>
      <c r="L2001" s="198"/>
      <c r="M2001" s="198" t="s">
        <v>2395</v>
      </c>
      <c r="N2001" s="198"/>
      <c r="O2001" s="198"/>
      <c r="P2001" s="198"/>
      <c r="Q2001" s="169"/>
      <c r="R2001" s="169"/>
      <c r="S2001" s="169"/>
      <c r="T2001" s="169"/>
      <c r="U2001" s="170"/>
    </row>
    <row r="2002" spans="1:21" ht="20.100000000000001" customHeight="1">
      <c r="A2002" s="201" t="s">
        <v>5830</v>
      </c>
      <c r="B2002" s="183">
        <v>700600581892</v>
      </c>
      <c r="C2002" s="179" t="s">
        <v>3862</v>
      </c>
      <c r="D2002" s="215" t="s">
        <v>5573</v>
      </c>
      <c r="E2002" s="321">
        <v>5</v>
      </c>
      <c r="F2002" s="319">
        <v>16.117647058823529</v>
      </c>
      <c r="G2002" s="198" t="s">
        <v>8444</v>
      </c>
      <c r="H2002" s="201">
        <v>0</v>
      </c>
      <c r="I2002" s="200">
        <v>41666</v>
      </c>
      <c r="J2002" s="319">
        <f t="shared" si="32"/>
        <v>3.6999999999999993</v>
      </c>
      <c r="K2002" s="198">
        <v>11.790000000000001</v>
      </c>
      <c r="L2002" s="198"/>
      <c r="M2002" s="198" t="s">
        <v>2395</v>
      </c>
      <c r="N2002" s="198"/>
      <c r="O2002" s="198"/>
      <c r="P2002" s="198"/>
      <c r="Q2002" s="169"/>
      <c r="R2002" s="169"/>
      <c r="S2002" s="169"/>
      <c r="T2002" s="169"/>
      <c r="U2002" s="170"/>
    </row>
    <row r="2003" spans="1:21" ht="20.100000000000001" customHeight="1">
      <c r="A2003" s="201" t="s">
        <v>5831</v>
      </c>
      <c r="B2003" s="183">
        <v>700600581908</v>
      </c>
      <c r="C2003" s="179" t="s">
        <v>3863</v>
      </c>
      <c r="D2003" s="215" t="s">
        <v>5573</v>
      </c>
      <c r="E2003" s="321">
        <v>5</v>
      </c>
      <c r="F2003" s="319">
        <v>16.117647058823529</v>
      </c>
      <c r="G2003" s="198" t="s">
        <v>8444</v>
      </c>
      <c r="H2003" s="201">
        <v>0</v>
      </c>
      <c r="I2003" s="200">
        <v>41666</v>
      </c>
      <c r="J2003" s="319">
        <f t="shared" si="32"/>
        <v>3.6999999999999993</v>
      </c>
      <c r="K2003" s="198">
        <v>11.790000000000001</v>
      </c>
      <c r="L2003" s="198"/>
      <c r="M2003" s="198" t="s">
        <v>2395</v>
      </c>
      <c r="N2003" s="198"/>
      <c r="O2003" s="198"/>
      <c r="P2003" s="198"/>
      <c r="Q2003" s="169"/>
      <c r="R2003" s="169"/>
      <c r="S2003" s="169"/>
      <c r="T2003" s="169"/>
      <c r="U2003" s="170"/>
    </row>
    <row r="2004" spans="1:21" ht="20.100000000000001" customHeight="1">
      <c r="A2004" s="201">
        <v>20219</v>
      </c>
      <c r="B2004" s="183"/>
      <c r="C2004" s="179" t="s">
        <v>3864</v>
      </c>
      <c r="D2004" s="215" t="s">
        <v>5573</v>
      </c>
      <c r="E2004" s="198"/>
      <c r="F2004" s="319" t="s">
        <v>17578</v>
      </c>
      <c r="G2004" s="198" t="s">
        <v>8444</v>
      </c>
      <c r="H2004" s="201">
        <v>0</v>
      </c>
      <c r="I2004" s="200">
        <v>41666</v>
      </c>
      <c r="J2004" s="319" t="e">
        <f t="shared" si="32"/>
        <v>#VALUE!</v>
      </c>
      <c r="K2004" s="198"/>
      <c r="L2004" s="198"/>
      <c r="M2004" s="198" t="s">
        <v>2395</v>
      </c>
      <c r="N2004" s="198"/>
      <c r="O2004" s="198"/>
      <c r="P2004" s="198"/>
      <c r="Q2004" s="169"/>
      <c r="R2004" s="169"/>
      <c r="S2004" s="169"/>
      <c r="T2004" s="169"/>
      <c r="U2004" s="170"/>
    </row>
    <row r="2005" spans="1:21" ht="20.100000000000001" customHeight="1">
      <c r="A2005" s="201" t="s">
        <v>5832</v>
      </c>
      <c r="B2005" s="183">
        <v>700600581915</v>
      </c>
      <c r="C2005" s="179" t="s">
        <v>3865</v>
      </c>
      <c r="D2005" s="215" t="s">
        <v>5573</v>
      </c>
      <c r="E2005" s="198"/>
      <c r="F2005" s="319">
        <v>26.99</v>
      </c>
      <c r="G2005" s="198" t="s">
        <v>8444</v>
      </c>
      <c r="H2005" s="198">
        <v>0</v>
      </c>
      <c r="I2005" s="200">
        <v>41666</v>
      </c>
      <c r="J2005" s="319">
        <f t="shared" si="32"/>
        <v>17.941499999999998</v>
      </c>
      <c r="K2005" s="198"/>
      <c r="L2005" s="198" t="s">
        <v>731</v>
      </c>
      <c r="M2005" s="198" t="s">
        <v>2395</v>
      </c>
      <c r="N2005" s="198"/>
      <c r="O2005" s="198"/>
      <c r="P2005" s="198"/>
      <c r="Q2005" s="169"/>
      <c r="R2005" s="169"/>
      <c r="S2005" s="169"/>
      <c r="T2005" s="169"/>
      <c r="U2005" s="170"/>
    </row>
    <row r="2006" spans="1:21" ht="20.100000000000001" customHeight="1">
      <c r="A2006" s="201" t="s">
        <v>5833</v>
      </c>
      <c r="B2006" s="183">
        <v>700600581922</v>
      </c>
      <c r="C2006" s="179" t="s">
        <v>3866</v>
      </c>
      <c r="D2006" s="215" t="s">
        <v>5573</v>
      </c>
      <c r="E2006" s="198"/>
      <c r="F2006" s="319">
        <v>26.99</v>
      </c>
      <c r="G2006" s="198" t="s">
        <v>8444</v>
      </c>
      <c r="H2006" s="198">
        <v>0</v>
      </c>
      <c r="I2006" s="200">
        <v>41666</v>
      </c>
      <c r="J2006" s="319">
        <f t="shared" si="32"/>
        <v>17.941499999999998</v>
      </c>
      <c r="K2006" s="198"/>
      <c r="L2006" s="198" t="s">
        <v>731</v>
      </c>
      <c r="M2006" s="198" t="s">
        <v>2395</v>
      </c>
      <c r="N2006" s="198"/>
      <c r="O2006" s="198"/>
      <c r="P2006" s="198"/>
      <c r="Q2006" s="169"/>
      <c r="R2006" s="169"/>
      <c r="S2006" s="169"/>
      <c r="T2006" s="169"/>
      <c r="U2006" s="170"/>
    </row>
    <row r="2007" spans="1:21" ht="20.100000000000001" customHeight="1">
      <c r="A2007" s="201">
        <v>20220</v>
      </c>
      <c r="B2007" s="183"/>
      <c r="C2007" s="179" t="s">
        <v>3867</v>
      </c>
      <c r="D2007" s="215" t="s">
        <v>5573</v>
      </c>
      <c r="E2007" s="198"/>
      <c r="F2007" s="319" t="s">
        <v>17578</v>
      </c>
      <c r="G2007" s="198" t="s">
        <v>8444</v>
      </c>
      <c r="H2007" s="201">
        <v>0</v>
      </c>
      <c r="I2007" s="200">
        <v>41666</v>
      </c>
      <c r="J2007" s="319" t="e">
        <f t="shared" si="32"/>
        <v>#VALUE!</v>
      </c>
      <c r="K2007" s="198"/>
      <c r="L2007" s="198"/>
      <c r="M2007" s="198" t="s">
        <v>2395</v>
      </c>
      <c r="N2007" s="198"/>
      <c r="O2007" s="198"/>
      <c r="P2007" s="198"/>
      <c r="Q2007" s="169"/>
      <c r="R2007" s="169"/>
      <c r="S2007" s="169"/>
      <c r="T2007" s="169"/>
      <c r="U2007" s="170"/>
    </row>
    <row r="2008" spans="1:21" ht="20.100000000000001" customHeight="1">
      <c r="A2008" s="201" t="s">
        <v>5834</v>
      </c>
      <c r="B2008" s="183">
        <v>700600581939</v>
      </c>
      <c r="C2008" s="179" t="s">
        <v>3868</v>
      </c>
      <c r="D2008" s="215" t="s">
        <v>5573</v>
      </c>
      <c r="E2008" s="321">
        <v>5</v>
      </c>
      <c r="F2008" s="319" t="s">
        <v>17578</v>
      </c>
      <c r="G2008" s="198" t="s">
        <v>8444</v>
      </c>
      <c r="H2008" s="201">
        <v>0</v>
      </c>
      <c r="I2008" s="200">
        <v>41666</v>
      </c>
      <c r="J2008" s="319" t="e">
        <f t="shared" si="32"/>
        <v>#VALUE!</v>
      </c>
      <c r="K2008" s="198"/>
      <c r="L2008" s="198"/>
      <c r="M2008" s="198" t="s">
        <v>2395</v>
      </c>
      <c r="N2008" s="198"/>
      <c r="O2008" s="198"/>
      <c r="P2008" s="198"/>
      <c r="Q2008" s="169"/>
      <c r="R2008" s="169"/>
      <c r="S2008" s="169"/>
      <c r="T2008" s="169"/>
      <c r="U2008" s="170"/>
    </row>
    <row r="2009" spans="1:21" ht="20.100000000000001" customHeight="1">
      <c r="A2009" s="201">
        <v>20221</v>
      </c>
      <c r="B2009" s="183"/>
      <c r="C2009" s="179" t="s">
        <v>3869</v>
      </c>
      <c r="D2009" s="215" t="s">
        <v>5573</v>
      </c>
      <c r="E2009" s="198"/>
      <c r="F2009" s="319" t="s">
        <v>17578</v>
      </c>
      <c r="G2009" s="198" t="s">
        <v>8444</v>
      </c>
      <c r="H2009" s="201">
        <v>0</v>
      </c>
      <c r="I2009" s="200">
        <v>41666</v>
      </c>
      <c r="J2009" s="319" t="e">
        <f t="shared" si="32"/>
        <v>#VALUE!</v>
      </c>
      <c r="K2009" s="198"/>
      <c r="L2009" s="198"/>
      <c r="M2009" s="198" t="s">
        <v>2395</v>
      </c>
      <c r="N2009" s="198"/>
      <c r="O2009" s="198"/>
      <c r="P2009" s="198"/>
      <c r="Q2009" s="169"/>
      <c r="R2009" s="169"/>
      <c r="S2009" s="169"/>
      <c r="T2009" s="169"/>
      <c r="U2009" s="170"/>
    </row>
    <row r="2010" spans="1:21" ht="20.100000000000001" customHeight="1">
      <c r="A2010" s="201" t="s">
        <v>5835</v>
      </c>
      <c r="B2010" s="183">
        <v>700600581946</v>
      </c>
      <c r="C2010" s="179" t="s">
        <v>3870</v>
      </c>
      <c r="D2010" s="215" t="s">
        <v>5573</v>
      </c>
      <c r="E2010" s="321">
        <v>12</v>
      </c>
      <c r="F2010" s="319">
        <v>30.235294117647058</v>
      </c>
      <c r="G2010" s="198" t="s">
        <v>8444</v>
      </c>
      <c r="H2010" s="201">
        <v>0</v>
      </c>
      <c r="I2010" s="200">
        <v>41666</v>
      </c>
      <c r="J2010" s="319">
        <f t="shared" si="32"/>
        <v>8.6999999999999993</v>
      </c>
      <c r="K2010" s="198">
        <v>15.95</v>
      </c>
      <c r="L2010" s="198"/>
      <c r="M2010" s="198" t="s">
        <v>2395</v>
      </c>
      <c r="N2010" s="198"/>
      <c r="O2010" s="198"/>
      <c r="P2010" s="198"/>
      <c r="Q2010" s="169"/>
      <c r="R2010" s="169"/>
      <c r="S2010" s="169"/>
      <c r="T2010" s="169"/>
      <c r="U2010" s="170"/>
    </row>
    <row r="2011" spans="1:21" ht="20.100000000000001" customHeight="1">
      <c r="A2011" s="201" t="s">
        <v>5836</v>
      </c>
      <c r="B2011" s="183">
        <v>700600581953</v>
      </c>
      <c r="C2011" s="179" t="s">
        <v>3871</v>
      </c>
      <c r="D2011" s="215" t="s">
        <v>5573</v>
      </c>
      <c r="E2011" s="321">
        <v>12</v>
      </c>
      <c r="F2011" s="319">
        <v>30.235294117647058</v>
      </c>
      <c r="G2011" s="198" t="s">
        <v>8444</v>
      </c>
      <c r="H2011" s="201">
        <v>0</v>
      </c>
      <c r="I2011" s="200">
        <v>41666</v>
      </c>
      <c r="J2011" s="319">
        <f t="shared" si="32"/>
        <v>8.6999999999999993</v>
      </c>
      <c r="K2011" s="198">
        <v>15.95</v>
      </c>
      <c r="L2011" s="198"/>
      <c r="M2011" s="198" t="s">
        <v>2395</v>
      </c>
      <c r="N2011" s="198"/>
      <c r="O2011" s="198"/>
      <c r="P2011" s="198"/>
      <c r="Q2011" s="169"/>
      <c r="R2011" s="169"/>
      <c r="S2011" s="169"/>
      <c r="T2011" s="169"/>
      <c r="U2011" s="170"/>
    </row>
    <row r="2012" spans="1:21" ht="20.100000000000001" customHeight="1">
      <c r="A2012" s="201" t="s">
        <v>5837</v>
      </c>
      <c r="B2012" s="183">
        <v>700600581960</v>
      </c>
      <c r="C2012" s="179" t="s">
        <v>3872</v>
      </c>
      <c r="D2012" s="215" t="s">
        <v>5573</v>
      </c>
      <c r="E2012" s="321">
        <v>12</v>
      </c>
      <c r="F2012" s="319">
        <v>30.235294117647058</v>
      </c>
      <c r="G2012" s="198" t="s">
        <v>8444</v>
      </c>
      <c r="H2012" s="201">
        <v>0</v>
      </c>
      <c r="I2012" s="200">
        <v>41666</v>
      </c>
      <c r="J2012" s="319">
        <f t="shared" si="32"/>
        <v>8.6999999999999993</v>
      </c>
      <c r="K2012" s="198">
        <v>15.95</v>
      </c>
      <c r="L2012" s="198"/>
      <c r="M2012" s="198" t="s">
        <v>2395</v>
      </c>
      <c r="N2012" s="198"/>
      <c r="O2012" s="198"/>
      <c r="P2012" s="198"/>
      <c r="Q2012" s="169"/>
      <c r="R2012" s="169"/>
      <c r="S2012" s="169"/>
      <c r="T2012" s="169"/>
      <c r="U2012" s="170"/>
    </row>
    <row r="2013" spans="1:21" ht="20.100000000000001" customHeight="1">
      <c r="A2013" s="201" t="s">
        <v>5838</v>
      </c>
      <c r="B2013" s="183">
        <v>700600581977</v>
      </c>
      <c r="C2013" s="179" t="s">
        <v>3873</v>
      </c>
      <c r="D2013" s="215" t="s">
        <v>5573</v>
      </c>
      <c r="E2013" s="321">
        <v>12</v>
      </c>
      <c r="F2013" s="319">
        <v>30.235294117647058</v>
      </c>
      <c r="G2013" s="198" t="s">
        <v>8444</v>
      </c>
      <c r="H2013" s="201">
        <v>0</v>
      </c>
      <c r="I2013" s="200">
        <v>41666</v>
      </c>
      <c r="J2013" s="319">
        <f t="shared" si="32"/>
        <v>8.6999999999999993</v>
      </c>
      <c r="K2013" s="198">
        <v>15.95</v>
      </c>
      <c r="L2013" s="198"/>
      <c r="M2013" s="198" t="s">
        <v>2395</v>
      </c>
      <c r="N2013" s="198"/>
      <c r="O2013" s="198"/>
      <c r="P2013" s="198"/>
      <c r="Q2013" s="169"/>
      <c r="R2013" s="169"/>
      <c r="S2013" s="169"/>
      <c r="T2013" s="169"/>
      <c r="U2013" s="170"/>
    </row>
    <row r="2014" spans="1:21" ht="20.100000000000001" customHeight="1">
      <c r="A2014" s="201" t="s">
        <v>7643</v>
      </c>
      <c r="B2014" s="183">
        <v>700600587443</v>
      </c>
      <c r="C2014" s="236" t="s">
        <v>6705</v>
      </c>
      <c r="D2014" s="215" t="s">
        <v>7637</v>
      </c>
      <c r="E2014" s="321">
        <v>5</v>
      </c>
      <c r="F2014" s="319">
        <v>16.117647058823529</v>
      </c>
      <c r="G2014" s="198" t="s">
        <v>8444</v>
      </c>
      <c r="H2014" s="198">
        <v>0</v>
      </c>
      <c r="I2014" s="200">
        <v>41925</v>
      </c>
      <c r="J2014" s="319">
        <f t="shared" si="32"/>
        <v>3.6999999999999993</v>
      </c>
      <c r="K2014" s="198">
        <v>12</v>
      </c>
      <c r="L2014" s="198" t="s">
        <v>731</v>
      </c>
      <c r="M2014" s="198" t="s">
        <v>2395</v>
      </c>
      <c r="N2014" s="198"/>
      <c r="O2014" s="198"/>
      <c r="P2014" s="198"/>
      <c r="Q2014" s="169"/>
      <c r="R2014" s="169"/>
      <c r="S2014" s="169"/>
      <c r="T2014" s="169"/>
    </row>
    <row r="2015" spans="1:21" ht="20.100000000000001" customHeight="1">
      <c r="A2015" s="201" t="s">
        <v>7644</v>
      </c>
      <c r="B2015" s="183">
        <v>700600587450</v>
      </c>
      <c r="C2015" s="236" t="s">
        <v>6704</v>
      </c>
      <c r="D2015" s="215" t="s">
        <v>7637</v>
      </c>
      <c r="E2015" s="321">
        <v>4</v>
      </c>
      <c r="F2015" s="319">
        <v>14.941176470588236</v>
      </c>
      <c r="G2015" s="198" t="s">
        <v>8444</v>
      </c>
      <c r="H2015" s="201">
        <v>0</v>
      </c>
      <c r="I2015" s="200">
        <v>41925</v>
      </c>
      <c r="J2015" s="319">
        <f t="shared" si="32"/>
        <v>3.6999999999999993</v>
      </c>
      <c r="K2015" s="198">
        <v>12</v>
      </c>
      <c r="L2015" s="198"/>
      <c r="M2015" s="198" t="s">
        <v>2395</v>
      </c>
      <c r="N2015" s="198"/>
      <c r="O2015" s="198"/>
      <c r="P2015" s="198"/>
      <c r="Q2015" s="169"/>
      <c r="R2015" s="169"/>
      <c r="S2015" s="169"/>
      <c r="T2015" s="169"/>
    </row>
    <row r="2016" spans="1:21" ht="20.100000000000001" customHeight="1">
      <c r="A2016" s="201" t="s">
        <v>5841</v>
      </c>
      <c r="B2016" s="183">
        <v>700600582004</v>
      </c>
      <c r="C2016" s="179" t="s">
        <v>3876</v>
      </c>
      <c r="D2016" s="215" t="s">
        <v>5573</v>
      </c>
      <c r="E2016" s="321">
        <v>12</v>
      </c>
      <c r="F2016" s="319">
        <v>30.235294117647058</v>
      </c>
      <c r="G2016" s="198" t="s">
        <v>8444</v>
      </c>
      <c r="H2016" s="201">
        <v>0</v>
      </c>
      <c r="I2016" s="200">
        <v>41666</v>
      </c>
      <c r="J2016" s="319">
        <f t="shared" si="32"/>
        <v>8.6999999999999993</v>
      </c>
      <c r="K2016" s="198">
        <v>15.95</v>
      </c>
      <c r="L2016" s="198"/>
      <c r="M2016" s="198" t="s">
        <v>2395</v>
      </c>
      <c r="N2016" s="198"/>
      <c r="O2016" s="198"/>
      <c r="P2016" s="198"/>
      <c r="Q2016" s="169"/>
      <c r="R2016" s="169"/>
      <c r="S2016" s="169"/>
      <c r="T2016" s="169"/>
      <c r="U2016" s="170"/>
    </row>
    <row r="2017" spans="1:21" ht="20.100000000000001" customHeight="1">
      <c r="A2017" s="201" t="s">
        <v>5842</v>
      </c>
      <c r="B2017" s="183">
        <v>700600582011</v>
      </c>
      <c r="C2017" s="179" t="s">
        <v>3877</v>
      </c>
      <c r="D2017" s="215" t="s">
        <v>5573</v>
      </c>
      <c r="E2017" s="321">
        <v>12</v>
      </c>
      <c r="F2017" s="319">
        <v>30.235294117647058</v>
      </c>
      <c r="G2017" s="198" t="s">
        <v>8444</v>
      </c>
      <c r="H2017" s="201">
        <v>0</v>
      </c>
      <c r="I2017" s="200">
        <v>41666</v>
      </c>
      <c r="J2017" s="319">
        <f t="shared" si="32"/>
        <v>8.6999999999999993</v>
      </c>
      <c r="K2017" s="198">
        <v>15.95</v>
      </c>
      <c r="L2017" s="198"/>
      <c r="M2017" s="198" t="s">
        <v>2395</v>
      </c>
      <c r="N2017" s="198"/>
      <c r="O2017" s="198"/>
      <c r="P2017" s="198"/>
      <c r="Q2017" s="169"/>
      <c r="R2017" s="169"/>
      <c r="S2017" s="169"/>
      <c r="T2017" s="169"/>
      <c r="U2017" s="170"/>
    </row>
    <row r="2018" spans="1:21" ht="20.100000000000001" customHeight="1">
      <c r="A2018" s="201">
        <v>20222</v>
      </c>
      <c r="B2018" s="183"/>
      <c r="C2018" s="179" t="s">
        <v>3878</v>
      </c>
      <c r="D2018" s="215" t="s">
        <v>5573</v>
      </c>
      <c r="E2018" s="198"/>
      <c r="F2018" s="319" t="s">
        <v>17578</v>
      </c>
      <c r="G2018" s="198" t="s">
        <v>8444</v>
      </c>
      <c r="H2018" s="201">
        <v>0</v>
      </c>
      <c r="I2018" s="200">
        <v>41666</v>
      </c>
      <c r="J2018" s="319" t="e">
        <f t="shared" si="32"/>
        <v>#VALUE!</v>
      </c>
      <c r="K2018" s="198"/>
      <c r="L2018" s="198"/>
      <c r="M2018" s="198" t="s">
        <v>2395</v>
      </c>
      <c r="N2018" s="198"/>
      <c r="O2018" s="198"/>
      <c r="P2018" s="198"/>
      <c r="Q2018" s="169"/>
      <c r="R2018" s="169"/>
      <c r="S2018" s="169"/>
      <c r="T2018" s="169"/>
      <c r="U2018" s="170"/>
    </row>
    <row r="2019" spans="1:21" ht="20.100000000000001" customHeight="1">
      <c r="A2019" s="201" t="s">
        <v>5843</v>
      </c>
      <c r="B2019" s="183">
        <v>700600582028</v>
      </c>
      <c r="C2019" s="179" t="s">
        <v>3879</v>
      </c>
      <c r="D2019" s="215" t="s">
        <v>5573</v>
      </c>
      <c r="E2019" s="324">
        <v>1</v>
      </c>
      <c r="F2019" s="319">
        <v>11.89</v>
      </c>
      <c r="G2019" s="198" t="s">
        <v>8444</v>
      </c>
      <c r="H2019" s="199">
        <v>55</v>
      </c>
      <c r="I2019" s="200">
        <v>41666</v>
      </c>
      <c r="J2019" s="319">
        <f t="shared" si="32"/>
        <v>4.1065000000000005</v>
      </c>
      <c r="K2019" s="198">
        <v>7.6470588235294121</v>
      </c>
      <c r="L2019" s="198"/>
      <c r="M2019" s="198" t="s">
        <v>2395</v>
      </c>
      <c r="N2019" s="198"/>
      <c r="O2019" s="198"/>
      <c r="P2019" s="198"/>
      <c r="Q2019" s="169"/>
      <c r="R2019" s="169"/>
      <c r="S2019" s="169"/>
      <c r="T2019" s="169"/>
      <c r="U2019" s="170"/>
    </row>
    <row r="2020" spans="1:21" ht="20.100000000000001" customHeight="1">
      <c r="A2020" s="201" t="s">
        <v>5844</v>
      </c>
      <c r="B2020" s="183">
        <v>700600582035</v>
      </c>
      <c r="C2020" s="179" t="s">
        <v>3880</v>
      </c>
      <c r="D2020" s="215" t="s">
        <v>5573</v>
      </c>
      <c r="E2020" s="324">
        <v>1</v>
      </c>
      <c r="F2020" s="319">
        <v>11.89</v>
      </c>
      <c r="G2020" s="198" t="s">
        <v>8444</v>
      </c>
      <c r="H2020" s="199">
        <v>15</v>
      </c>
      <c r="I2020" s="200">
        <v>41666</v>
      </c>
      <c r="J2020" s="319">
        <f t="shared" si="32"/>
        <v>4.1065000000000005</v>
      </c>
      <c r="K2020" s="198">
        <v>7.6470588235294121</v>
      </c>
      <c r="L2020" s="198"/>
      <c r="M2020" s="198" t="s">
        <v>2395</v>
      </c>
      <c r="N2020" s="198"/>
      <c r="O2020" s="198"/>
      <c r="P2020" s="198"/>
      <c r="Q2020" s="169"/>
      <c r="R2020" s="169"/>
      <c r="S2020" s="169"/>
      <c r="T2020" s="169"/>
      <c r="U2020" s="170"/>
    </row>
    <row r="2021" spans="1:21" ht="20.100000000000001" customHeight="1">
      <c r="A2021" s="202" t="s">
        <v>5845</v>
      </c>
      <c r="B2021" s="183">
        <v>700600582042</v>
      </c>
      <c r="C2021" s="179" t="s">
        <v>3881</v>
      </c>
      <c r="D2021" s="215" t="s">
        <v>5573</v>
      </c>
      <c r="E2021" s="324">
        <v>1</v>
      </c>
      <c r="F2021" s="319">
        <v>11.89</v>
      </c>
      <c r="G2021" s="198" t="s">
        <v>8444</v>
      </c>
      <c r="H2021" s="199">
        <v>65</v>
      </c>
      <c r="I2021" s="200">
        <v>41666</v>
      </c>
      <c r="J2021" s="319">
        <f t="shared" si="32"/>
        <v>4.1065000000000005</v>
      </c>
      <c r="K2021" s="198">
        <v>7.6470588235294121</v>
      </c>
      <c r="L2021" s="198"/>
      <c r="M2021" s="198" t="s">
        <v>2395</v>
      </c>
      <c r="N2021" s="198"/>
      <c r="O2021" s="198"/>
      <c r="P2021" s="198"/>
      <c r="Q2021" s="169"/>
      <c r="R2021" s="169"/>
      <c r="S2021" s="169"/>
      <c r="T2021" s="169"/>
      <c r="U2021" s="170"/>
    </row>
    <row r="2022" spans="1:21" ht="20.100000000000001" customHeight="1">
      <c r="A2022" s="201" t="s">
        <v>5846</v>
      </c>
      <c r="B2022" s="183">
        <v>700600582059</v>
      </c>
      <c r="C2022" s="179" t="s">
        <v>3882</v>
      </c>
      <c r="D2022" s="215" t="s">
        <v>5573</v>
      </c>
      <c r="E2022" s="198"/>
      <c r="F2022" s="319">
        <v>11.99</v>
      </c>
      <c r="G2022" s="198" t="s">
        <v>8444</v>
      </c>
      <c r="H2022" s="201">
        <v>0</v>
      </c>
      <c r="I2022" s="200">
        <v>41666</v>
      </c>
      <c r="J2022" s="319">
        <f t="shared" si="32"/>
        <v>5.1914999999999996</v>
      </c>
      <c r="K2022" s="198"/>
      <c r="L2022" s="198"/>
      <c r="M2022" s="198" t="s">
        <v>2395</v>
      </c>
      <c r="N2022" s="198"/>
      <c r="O2022" s="198"/>
      <c r="P2022" s="198"/>
      <c r="Q2022" s="169"/>
      <c r="R2022" s="169"/>
      <c r="S2022" s="169"/>
      <c r="T2022" s="169"/>
      <c r="U2022" s="170"/>
    </row>
    <row r="2023" spans="1:21" ht="20.100000000000001" customHeight="1">
      <c r="A2023" s="201" t="s">
        <v>5847</v>
      </c>
      <c r="B2023" s="183">
        <v>700600582066</v>
      </c>
      <c r="C2023" s="179" t="s">
        <v>3883</v>
      </c>
      <c r="D2023" s="215" t="s">
        <v>5573</v>
      </c>
      <c r="E2023" s="324">
        <v>1</v>
      </c>
      <c r="F2023" s="319">
        <v>11.89</v>
      </c>
      <c r="G2023" s="198" t="s">
        <v>8444</v>
      </c>
      <c r="H2023" s="199">
        <v>14</v>
      </c>
      <c r="I2023" s="200">
        <v>41666</v>
      </c>
      <c r="J2023" s="319">
        <f t="shared" si="32"/>
        <v>4.1065000000000005</v>
      </c>
      <c r="K2023" s="198">
        <v>7.6470588235294121</v>
      </c>
      <c r="L2023" s="198"/>
      <c r="M2023" s="198" t="s">
        <v>2395</v>
      </c>
      <c r="N2023" s="198"/>
      <c r="O2023" s="198"/>
      <c r="P2023" s="198"/>
      <c r="Q2023" s="169"/>
      <c r="R2023" s="169"/>
      <c r="S2023" s="169"/>
      <c r="T2023" s="169"/>
      <c r="U2023" s="170"/>
    </row>
    <row r="2024" spans="1:21" ht="20.100000000000001" customHeight="1">
      <c r="A2024" s="202" t="s">
        <v>5848</v>
      </c>
      <c r="B2024" s="183">
        <v>700600582073</v>
      </c>
      <c r="C2024" s="179" t="s">
        <v>3884</v>
      </c>
      <c r="D2024" s="215" t="s">
        <v>5573</v>
      </c>
      <c r="E2024" s="324">
        <v>1</v>
      </c>
      <c r="F2024" s="319">
        <v>11.89</v>
      </c>
      <c r="G2024" s="198" t="s">
        <v>8444</v>
      </c>
      <c r="H2024" s="199">
        <v>59</v>
      </c>
      <c r="I2024" s="200">
        <v>41666</v>
      </c>
      <c r="J2024" s="319">
        <f t="shared" si="32"/>
        <v>4.1065000000000005</v>
      </c>
      <c r="K2024" s="198">
        <v>7.6470588235294121</v>
      </c>
      <c r="L2024" s="198"/>
      <c r="M2024" s="198" t="s">
        <v>2395</v>
      </c>
      <c r="N2024" s="198"/>
      <c r="O2024" s="198"/>
      <c r="P2024" s="198"/>
      <c r="Q2024" s="169"/>
      <c r="R2024" s="169"/>
      <c r="S2024" s="169"/>
      <c r="T2024" s="169"/>
      <c r="U2024" s="170"/>
    </row>
    <row r="2025" spans="1:21" ht="20.100000000000001" customHeight="1">
      <c r="A2025" s="201">
        <v>20223</v>
      </c>
      <c r="B2025" s="183"/>
      <c r="C2025" s="179" t="s">
        <v>3885</v>
      </c>
      <c r="D2025" s="215" t="s">
        <v>5573</v>
      </c>
      <c r="E2025" s="198"/>
      <c r="F2025" s="319" t="s">
        <v>17578</v>
      </c>
      <c r="G2025" s="198" t="s">
        <v>8444</v>
      </c>
      <c r="H2025" s="201">
        <v>0</v>
      </c>
      <c r="I2025" s="200">
        <v>41666</v>
      </c>
      <c r="J2025" s="319" t="e">
        <f t="shared" si="32"/>
        <v>#VALUE!</v>
      </c>
      <c r="K2025" s="198"/>
      <c r="L2025" s="198"/>
      <c r="M2025" s="198" t="s">
        <v>2395</v>
      </c>
      <c r="N2025" s="198"/>
      <c r="O2025" s="198"/>
      <c r="P2025" s="198"/>
      <c r="Q2025" s="169"/>
      <c r="R2025" s="169"/>
      <c r="S2025" s="169"/>
      <c r="T2025" s="169"/>
      <c r="U2025" s="170"/>
    </row>
    <row r="2026" spans="1:21" ht="20.100000000000001" customHeight="1">
      <c r="A2026" s="201" t="s">
        <v>5849</v>
      </c>
      <c r="B2026" s="183">
        <v>700600582080</v>
      </c>
      <c r="C2026" s="179" t="s">
        <v>3886</v>
      </c>
      <c r="D2026" s="215" t="s">
        <v>5573</v>
      </c>
      <c r="E2026" s="321">
        <v>12</v>
      </c>
      <c r="F2026" s="319">
        <v>30.235294117647058</v>
      </c>
      <c r="G2026" s="198" t="s">
        <v>8444</v>
      </c>
      <c r="H2026" s="201">
        <v>0</v>
      </c>
      <c r="I2026" s="200">
        <v>41666</v>
      </c>
      <c r="J2026" s="319">
        <f t="shared" si="32"/>
        <v>8.6999999999999993</v>
      </c>
      <c r="K2026" s="198">
        <v>15.95</v>
      </c>
      <c r="L2026" s="198"/>
      <c r="M2026" s="198" t="s">
        <v>2395</v>
      </c>
      <c r="N2026" s="198"/>
      <c r="O2026" s="198"/>
      <c r="P2026" s="198"/>
      <c r="Q2026" s="169"/>
      <c r="R2026" s="169"/>
      <c r="S2026" s="169"/>
      <c r="T2026" s="169"/>
      <c r="U2026" s="170"/>
    </row>
    <row r="2027" spans="1:21" ht="20.100000000000001" customHeight="1">
      <c r="A2027" s="201" t="s">
        <v>5850</v>
      </c>
      <c r="B2027" s="183">
        <v>700600582097</v>
      </c>
      <c r="C2027" s="179" t="s">
        <v>3887</v>
      </c>
      <c r="D2027" s="215" t="s">
        <v>5573</v>
      </c>
      <c r="E2027" s="198"/>
      <c r="F2027" s="319">
        <v>31.99</v>
      </c>
      <c r="G2027" s="198" t="s">
        <v>8444</v>
      </c>
      <c r="H2027" s="201">
        <v>0</v>
      </c>
      <c r="I2027" s="200">
        <v>41666</v>
      </c>
      <c r="J2027" s="319">
        <f t="shared" si="32"/>
        <v>22.191499999999998</v>
      </c>
      <c r="K2027" s="198"/>
      <c r="L2027" s="198"/>
      <c r="M2027" s="198" t="s">
        <v>2395</v>
      </c>
      <c r="N2027" s="198"/>
      <c r="O2027" s="198"/>
      <c r="P2027" s="198"/>
      <c r="Q2027" s="169"/>
      <c r="R2027" s="169"/>
      <c r="S2027" s="169"/>
      <c r="T2027" s="169"/>
      <c r="U2027" s="170"/>
    </row>
    <row r="2028" spans="1:21" ht="20.100000000000001" customHeight="1">
      <c r="A2028" s="201">
        <v>20224</v>
      </c>
      <c r="B2028" s="183"/>
      <c r="C2028" s="179" t="s">
        <v>3888</v>
      </c>
      <c r="D2028" s="215" t="s">
        <v>5573</v>
      </c>
      <c r="E2028" s="198"/>
      <c r="F2028" s="319" t="s">
        <v>17578</v>
      </c>
      <c r="G2028" s="198" t="s">
        <v>8444</v>
      </c>
      <c r="H2028" s="201">
        <v>0</v>
      </c>
      <c r="I2028" s="200">
        <v>41666</v>
      </c>
      <c r="J2028" s="319" t="e">
        <f t="shared" si="32"/>
        <v>#VALUE!</v>
      </c>
      <c r="K2028" s="198"/>
      <c r="L2028" s="198"/>
      <c r="M2028" s="198" t="s">
        <v>2395</v>
      </c>
      <c r="N2028" s="198"/>
      <c r="O2028" s="198"/>
      <c r="P2028" s="198"/>
      <c r="Q2028" s="169"/>
      <c r="R2028" s="169"/>
      <c r="S2028" s="169"/>
      <c r="T2028" s="169"/>
      <c r="U2028" s="170"/>
    </row>
    <row r="2029" spans="1:21" ht="20.100000000000001" customHeight="1">
      <c r="A2029" s="201" t="s">
        <v>5851</v>
      </c>
      <c r="B2029" s="183">
        <v>700600582103</v>
      </c>
      <c r="C2029" s="179" t="s">
        <v>3889</v>
      </c>
      <c r="D2029" s="215" t="s">
        <v>5573</v>
      </c>
      <c r="E2029" s="321">
        <v>5</v>
      </c>
      <c r="F2029" s="319">
        <v>23.176470588235293</v>
      </c>
      <c r="G2029" s="198" t="s">
        <v>8444</v>
      </c>
      <c r="H2029" s="201">
        <v>0</v>
      </c>
      <c r="I2029" s="200">
        <v>41666</v>
      </c>
      <c r="J2029" s="319">
        <f t="shared" si="32"/>
        <v>9.6999999999999993</v>
      </c>
      <c r="K2029" s="198">
        <v>15.95</v>
      </c>
      <c r="L2029" s="198"/>
      <c r="M2029" s="198" t="s">
        <v>2395</v>
      </c>
      <c r="N2029" s="198"/>
      <c r="O2029" s="198"/>
      <c r="P2029" s="198"/>
      <c r="Q2029" s="169"/>
      <c r="R2029" s="169"/>
      <c r="S2029" s="169"/>
      <c r="T2029" s="169"/>
      <c r="U2029" s="170"/>
    </row>
    <row r="2030" spans="1:21" ht="20.100000000000001" customHeight="1">
      <c r="A2030" s="201" t="s">
        <v>5852</v>
      </c>
      <c r="B2030" s="183">
        <v>700600582110</v>
      </c>
      <c r="C2030" s="179" t="s">
        <v>3890</v>
      </c>
      <c r="D2030" s="215" t="s">
        <v>5573</v>
      </c>
      <c r="E2030" s="321">
        <v>10</v>
      </c>
      <c r="F2030" s="319">
        <v>23.176470588235293</v>
      </c>
      <c r="G2030" s="198" t="s">
        <v>8444</v>
      </c>
      <c r="H2030" s="201">
        <v>0</v>
      </c>
      <c r="I2030" s="200">
        <v>41666</v>
      </c>
      <c r="J2030" s="319">
        <f t="shared" si="32"/>
        <v>4.6999999999999993</v>
      </c>
      <c r="K2030" s="198">
        <v>15.95</v>
      </c>
      <c r="L2030" s="198"/>
      <c r="M2030" s="198" t="s">
        <v>2395</v>
      </c>
      <c r="N2030" s="198"/>
      <c r="O2030" s="198"/>
      <c r="P2030" s="198"/>
      <c r="Q2030" s="169"/>
      <c r="R2030" s="169"/>
      <c r="S2030" s="169"/>
      <c r="T2030" s="169"/>
      <c r="U2030" s="170"/>
    </row>
    <row r="2031" spans="1:21" ht="20.100000000000001" customHeight="1">
      <c r="A2031" s="201" t="s">
        <v>5853</v>
      </c>
      <c r="B2031" s="183">
        <v>700600582127</v>
      </c>
      <c r="C2031" s="179" t="s">
        <v>3891</v>
      </c>
      <c r="D2031" s="215" t="s">
        <v>5573</v>
      </c>
      <c r="E2031" s="321">
        <v>10</v>
      </c>
      <c r="F2031" s="319">
        <v>23.176470588235293</v>
      </c>
      <c r="G2031" s="198" t="s">
        <v>8444</v>
      </c>
      <c r="H2031" s="201">
        <v>0</v>
      </c>
      <c r="I2031" s="200">
        <v>41666</v>
      </c>
      <c r="J2031" s="319">
        <f t="shared" si="32"/>
        <v>4.6999999999999993</v>
      </c>
      <c r="K2031" s="198">
        <v>15.95</v>
      </c>
      <c r="L2031" s="198"/>
      <c r="M2031" s="198" t="s">
        <v>2395</v>
      </c>
      <c r="N2031" s="198"/>
      <c r="O2031" s="198"/>
      <c r="P2031" s="198"/>
      <c r="Q2031" s="169"/>
      <c r="R2031" s="169"/>
      <c r="S2031" s="169"/>
      <c r="T2031" s="169"/>
      <c r="U2031" s="170"/>
    </row>
    <row r="2032" spans="1:21" ht="20.100000000000001" customHeight="1">
      <c r="A2032" s="201">
        <v>20225</v>
      </c>
      <c r="B2032" s="183"/>
      <c r="C2032" s="179" t="s">
        <v>3892</v>
      </c>
      <c r="D2032" s="215" t="s">
        <v>5573</v>
      </c>
      <c r="E2032" s="198"/>
      <c r="F2032" s="319" t="s">
        <v>17578</v>
      </c>
      <c r="G2032" s="198" t="s">
        <v>8444</v>
      </c>
      <c r="H2032" s="201">
        <v>0</v>
      </c>
      <c r="I2032" s="200">
        <v>41666</v>
      </c>
      <c r="J2032" s="319" t="e">
        <f t="shared" si="32"/>
        <v>#VALUE!</v>
      </c>
      <c r="K2032" s="198"/>
      <c r="L2032" s="198"/>
      <c r="M2032" s="198" t="s">
        <v>2395</v>
      </c>
      <c r="N2032" s="198"/>
      <c r="O2032" s="198"/>
      <c r="P2032" s="198"/>
      <c r="Q2032" s="169"/>
      <c r="R2032" s="169"/>
      <c r="S2032" s="169"/>
      <c r="T2032" s="169"/>
      <c r="U2032" s="170"/>
    </row>
    <row r="2033" spans="1:21" ht="20.100000000000001" customHeight="1">
      <c r="A2033" s="201" t="s">
        <v>5854</v>
      </c>
      <c r="B2033" s="183">
        <v>700600582134</v>
      </c>
      <c r="C2033" s="179" t="s">
        <v>3893</v>
      </c>
      <c r="D2033" s="215" t="s">
        <v>5573</v>
      </c>
      <c r="E2033" s="321">
        <v>33</v>
      </c>
      <c r="F2033" s="319">
        <v>54.941176470588239</v>
      </c>
      <c r="G2033" s="198" t="s">
        <v>8444</v>
      </c>
      <c r="H2033" s="201">
        <v>0</v>
      </c>
      <c r="I2033" s="200">
        <v>41666</v>
      </c>
      <c r="J2033" s="319">
        <f t="shared" si="32"/>
        <v>8.7000000000000028</v>
      </c>
      <c r="K2033" s="198">
        <v>15.59</v>
      </c>
      <c r="L2033" s="198"/>
      <c r="M2033" s="198" t="s">
        <v>2395</v>
      </c>
      <c r="N2033" s="198"/>
      <c r="O2033" s="198"/>
      <c r="P2033" s="198"/>
      <c r="Q2033" s="169"/>
      <c r="R2033" s="169"/>
      <c r="S2033" s="169"/>
      <c r="T2033" s="169"/>
      <c r="U2033" s="170"/>
    </row>
    <row r="2034" spans="1:21" ht="20.100000000000001" customHeight="1">
      <c r="A2034" s="201" t="s">
        <v>5855</v>
      </c>
      <c r="B2034" s="183">
        <v>700600582141</v>
      </c>
      <c r="C2034" s="179" t="s">
        <v>3894</v>
      </c>
      <c r="D2034" s="215" t="s">
        <v>5573</v>
      </c>
      <c r="E2034" s="321">
        <v>33</v>
      </c>
      <c r="F2034" s="319">
        <v>54.941176470588239</v>
      </c>
      <c r="G2034" s="198" t="s">
        <v>8444</v>
      </c>
      <c r="H2034" s="201">
        <v>0</v>
      </c>
      <c r="I2034" s="200">
        <v>41666</v>
      </c>
      <c r="J2034" s="319">
        <f t="shared" si="32"/>
        <v>8.7000000000000028</v>
      </c>
      <c r="K2034" s="198">
        <v>15.59</v>
      </c>
      <c r="L2034" s="198"/>
      <c r="M2034" s="198" t="s">
        <v>2395</v>
      </c>
      <c r="N2034" s="198"/>
      <c r="O2034" s="198"/>
      <c r="P2034" s="198"/>
      <c r="Q2034" s="169"/>
      <c r="R2034" s="169"/>
      <c r="S2034" s="169"/>
      <c r="T2034" s="169"/>
      <c r="U2034" s="170"/>
    </row>
    <row r="2035" spans="1:21" ht="20.100000000000001" customHeight="1">
      <c r="A2035" s="201">
        <v>20226</v>
      </c>
      <c r="B2035" s="183"/>
      <c r="C2035" s="179" t="s">
        <v>3895</v>
      </c>
      <c r="D2035" s="215" t="s">
        <v>5573</v>
      </c>
      <c r="E2035" s="198"/>
      <c r="F2035" s="319" t="s">
        <v>17578</v>
      </c>
      <c r="G2035" s="198" t="s">
        <v>8444</v>
      </c>
      <c r="H2035" s="201">
        <v>0</v>
      </c>
      <c r="I2035" s="200">
        <v>41666</v>
      </c>
      <c r="J2035" s="319" t="e">
        <f t="shared" si="32"/>
        <v>#VALUE!</v>
      </c>
      <c r="K2035" s="198"/>
      <c r="L2035" s="198"/>
      <c r="M2035" s="198" t="s">
        <v>2395</v>
      </c>
      <c r="N2035" s="198"/>
      <c r="O2035" s="198"/>
      <c r="P2035" s="198"/>
      <c r="Q2035" s="169"/>
      <c r="R2035" s="169"/>
      <c r="S2035" s="169"/>
      <c r="T2035" s="169"/>
      <c r="U2035" s="170"/>
    </row>
    <row r="2036" spans="1:21" ht="20.100000000000001" customHeight="1">
      <c r="A2036" s="201" t="s">
        <v>5856</v>
      </c>
      <c r="B2036" s="183">
        <v>700600582158</v>
      </c>
      <c r="C2036" s="179" t="s">
        <v>3896</v>
      </c>
      <c r="D2036" s="215" t="s">
        <v>5573</v>
      </c>
      <c r="E2036" s="321">
        <v>3</v>
      </c>
      <c r="F2036" s="319">
        <v>13.89</v>
      </c>
      <c r="G2036" s="198" t="s">
        <v>8444</v>
      </c>
      <c r="H2036" s="201">
        <v>0</v>
      </c>
      <c r="I2036" s="200">
        <v>41666</v>
      </c>
      <c r="J2036" s="319">
        <f t="shared" si="32"/>
        <v>3.8064999999999998</v>
      </c>
      <c r="K2036" s="198">
        <v>9.4117647058823533</v>
      </c>
      <c r="L2036" s="198"/>
      <c r="M2036" s="198" t="s">
        <v>2395</v>
      </c>
      <c r="N2036" s="198"/>
      <c r="O2036" s="198"/>
      <c r="P2036" s="198"/>
      <c r="Q2036" s="169"/>
      <c r="R2036" s="169"/>
      <c r="S2036" s="169"/>
      <c r="T2036" s="169"/>
      <c r="U2036" s="170"/>
    </row>
    <row r="2037" spans="1:21" ht="20.100000000000001" customHeight="1">
      <c r="A2037" s="201" t="s">
        <v>5857</v>
      </c>
      <c r="B2037" s="183">
        <v>700600582165</v>
      </c>
      <c r="C2037" s="179" t="s">
        <v>3897</v>
      </c>
      <c r="D2037" s="215" t="s">
        <v>5573</v>
      </c>
      <c r="E2037" s="321">
        <v>5</v>
      </c>
      <c r="F2037" s="319">
        <v>17.95</v>
      </c>
      <c r="G2037" s="198" t="s">
        <v>8444</v>
      </c>
      <c r="H2037" s="201">
        <v>0</v>
      </c>
      <c r="I2037" s="200">
        <v>41666</v>
      </c>
      <c r="J2037" s="319">
        <f t="shared" si="32"/>
        <v>5.2574999999999985</v>
      </c>
      <c r="K2037" s="198"/>
      <c r="L2037" s="198"/>
      <c r="M2037" s="198" t="s">
        <v>2395</v>
      </c>
      <c r="N2037" s="198"/>
      <c r="O2037" s="198"/>
      <c r="P2037" s="198"/>
      <c r="Q2037" s="169"/>
      <c r="R2037" s="169"/>
      <c r="S2037" s="169"/>
      <c r="T2037" s="169"/>
      <c r="U2037" s="170"/>
    </row>
    <row r="2038" spans="1:21" ht="20.100000000000001" customHeight="1">
      <c r="A2038" s="202" t="s">
        <v>5858</v>
      </c>
      <c r="B2038" s="183">
        <v>700600582172</v>
      </c>
      <c r="C2038" s="179" t="s">
        <v>3898</v>
      </c>
      <c r="D2038" s="215" t="s">
        <v>5573</v>
      </c>
      <c r="E2038" s="321">
        <v>1</v>
      </c>
      <c r="F2038" s="319">
        <v>13.89</v>
      </c>
      <c r="G2038" s="198" t="s">
        <v>8444</v>
      </c>
      <c r="H2038" s="201">
        <v>0</v>
      </c>
      <c r="I2038" s="200">
        <v>41666</v>
      </c>
      <c r="J2038" s="319">
        <f t="shared" si="32"/>
        <v>5.8064999999999998</v>
      </c>
      <c r="K2038" s="198">
        <v>9.4117647058823533</v>
      </c>
      <c r="L2038" s="198"/>
      <c r="M2038" s="198" t="s">
        <v>2395</v>
      </c>
      <c r="N2038" s="198"/>
      <c r="O2038" s="198"/>
      <c r="P2038" s="198"/>
      <c r="Q2038" s="169"/>
      <c r="R2038" s="169"/>
      <c r="S2038" s="169"/>
      <c r="T2038" s="169"/>
      <c r="U2038" s="170"/>
    </row>
    <row r="2039" spans="1:21" ht="20.100000000000001" customHeight="1">
      <c r="A2039" s="202" t="s">
        <v>5859</v>
      </c>
      <c r="B2039" s="183">
        <v>700600582189</v>
      </c>
      <c r="C2039" s="179" t="s">
        <v>3899</v>
      </c>
      <c r="D2039" s="215" t="s">
        <v>5573</v>
      </c>
      <c r="E2039" s="321">
        <v>3</v>
      </c>
      <c r="F2039" s="319">
        <v>13.89</v>
      </c>
      <c r="G2039" s="198" t="s">
        <v>8444</v>
      </c>
      <c r="H2039" s="201">
        <v>0</v>
      </c>
      <c r="I2039" s="200">
        <v>41666</v>
      </c>
      <c r="J2039" s="319">
        <f t="shared" si="32"/>
        <v>3.8064999999999998</v>
      </c>
      <c r="K2039" s="198">
        <v>9.4117647058823533</v>
      </c>
      <c r="L2039" s="198"/>
      <c r="M2039" s="198" t="s">
        <v>2395</v>
      </c>
      <c r="N2039" s="198"/>
      <c r="O2039" s="198"/>
      <c r="P2039" s="198"/>
      <c r="Q2039" s="169"/>
      <c r="R2039" s="169"/>
      <c r="S2039" s="169"/>
      <c r="T2039" s="169"/>
      <c r="U2039" s="170"/>
    </row>
    <row r="2040" spans="1:21" ht="20.100000000000001" customHeight="1">
      <c r="A2040" s="201" t="s">
        <v>5860</v>
      </c>
      <c r="B2040" s="183">
        <v>700600582196</v>
      </c>
      <c r="C2040" s="179" t="s">
        <v>3900</v>
      </c>
      <c r="D2040" s="215" t="s">
        <v>5573</v>
      </c>
      <c r="E2040" s="321">
        <v>5</v>
      </c>
      <c r="F2040" s="319">
        <v>17.95</v>
      </c>
      <c r="G2040" s="198" t="s">
        <v>8444</v>
      </c>
      <c r="H2040" s="201">
        <v>0</v>
      </c>
      <c r="I2040" s="200">
        <v>41666</v>
      </c>
      <c r="J2040" s="319">
        <f t="shared" si="32"/>
        <v>5.2574999999999985</v>
      </c>
      <c r="K2040" s="198"/>
      <c r="L2040" s="198"/>
      <c r="M2040" s="198" t="s">
        <v>2395</v>
      </c>
      <c r="N2040" s="198"/>
      <c r="O2040" s="198"/>
      <c r="P2040" s="198"/>
      <c r="Q2040" s="169"/>
      <c r="R2040" s="169"/>
      <c r="S2040" s="169"/>
      <c r="T2040" s="169"/>
      <c r="U2040" s="170"/>
    </row>
    <row r="2041" spans="1:21" ht="20.100000000000001" customHeight="1">
      <c r="A2041" s="202" t="s">
        <v>5861</v>
      </c>
      <c r="B2041" s="183">
        <v>700600582202</v>
      </c>
      <c r="C2041" s="179" t="s">
        <v>3901</v>
      </c>
      <c r="D2041" s="215" t="s">
        <v>5573</v>
      </c>
      <c r="E2041" s="321">
        <v>3</v>
      </c>
      <c r="F2041" s="319">
        <v>13.89</v>
      </c>
      <c r="G2041" s="198" t="s">
        <v>8444</v>
      </c>
      <c r="H2041" s="201">
        <v>0</v>
      </c>
      <c r="I2041" s="200">
        <v>41666</v>
      </c>
      <c r="J2041" s="319">
        <f t="shared" si="32"/>
        <v>3.8064999999999998</v>
      </c>
      <c r="K2041" s="198">
        <v>9.4117647058823533</v>
      </c>
      <c r="L2041" s="198"/>
      <c r="M2041" s="198" t="s">
        <v>2395</v>
      </c>
      <c r="N2041" s="198"/>
      <c r="O2041" s="198"/>
      <c r="P2041" s="198"/>
      <c r="Q2041" s="169"/>
      <c r="R2041" s="169"/>
      <c r="S2041" s="169"/>
      <c r="T2041" s="169"/>
      <c r="U2041" s="170"/>
    </row>
    <row r="2042" spans="1:21" ht="20.100000000000001" customHeight="1">
      <c r="A2042" s="201">
        <v>20227</v>
      </c>
      <c r="B2042" s="183"/>
      <c r="C2042" s="179" t="s">
        <v>3902</v>
      </c>
      <c r="D2042" s="215" t="s">
        <v>5573</v>
      </c>
      <c r="E2042" s="198"/>
      <c r="F2042" s="319" t="s">
        <v>17578</v>
      </c>
      <c r="G2042" s="198" t="s">
        <v>8444</v>
      </c>
      <c r="H2042" s="201">
        <v>0</v>
      </c>
      <c r="I2042" s="200">
        <v>41666</v>
      </c>
      <c r="J2042" s="319" t="e">
        <f t="shared" si="32"/>
        <v>#VALUE!</v>
      </c>
      <c r="K2042" s="198"/>
      <c r="L2042" s="198"/>
      <c r="M2042" s="198" t="s">
        <v>2395</v>
      </c>
      <c r="N2042" s="198"/>
      <c r="O2042" s="198"/>
      <c r="P2042" s="198"/>
      <c r="Q2042" s="169"/>
      <c r="R2042" s="169"/>
      <c r="S2042" s="169"/>
      <c r="T2042" s="169"/>
      <c r="U2042" s="170"/>
    </row>
    <row r="2043" spans="1:21" ht="20.100000000000001" customHeight="1">
      <c r="A2043" s="201" t="s">
        <v>5862</v>
      </c>
      <c r="B2043" s="183">
        <v>700600582219</v>
      </c>
      <c r="C2043" s="179" t="s">
        <v>3903</v>
      </c>
      <c r="D2043" s="215" t="s">
        <v>5573</v>
      </c>
      <c r="E2043" s="324">
        <v>3</v>
      </c>
      <c r="F2043" s="319">
        <v>17.95</v>
      </c>
      <c r="G2043" s="198" t="s">
        <v>8444</v>
      </c>
      <c r="H2043" s="199">
        <v>54</v>
      </c>
      <c r="I2043" s="200">
        <v>41666</v>
      </c>
      <c r="J2043" s="319">
        <f t="shared" si="32"/>
        <v>7.2574999999999985</v>
      </c>
      <c r="K2043" s="198"/>
      <c r="L2043" s="198"/>
      <c r="M2043" s="198" t="s">
        <v>2395</v>
      </c>
      <c r="N2043" s="198"/>
      <c r="O2043" s="198"/>
      <c r="P2043" s="198"/>
      <c r="Q2043" s="169"/>
      <c r="R2043" s="169"/>
      <c r="S2043" s="169"/>
      <c r="T2043" s="169"/>
      <c r="U2043" s="170"/>
    </row>
    <row r="2044" spans="1:21" ht="20.100000000000001" customHeight="1">
      <c r="A2044" s="201" t="s">
        <v>5863</v>
      </c>
      <c r="B2044" s="183">
        <v>700600582226</v>
      </c>
      <c r="C2044" s="179" t="s">
        <v>3904</v>
      </c>
      <c r="D2044" s="215" t="s">
        <v>5573</v>
      </c>
      <c r="E2044" s="324">
        <v>3</v>
      </c>
      <c r="F2044" s="319">
        <v>29.65</v>
      </c>
      <c r="G2044" s="198" t="s">
        <v>8444</v>
      </c>
      <c r="H2044" s="199">
        <v>32</v>
      </c>
      <c r="I2044" s="200">
        <v>41666</v>
      </c>
      <c r="J2044" s="319">
        <f t="shared" si="32"/>
        <v>17.202499999999997</v>
      </c>
      <c r="K2044" s="198"/>
      <c r="L2044" s="198"/>
      <c r="M2044" s="198" t="s">
        <v>2395</v>
      </c>
      <c r="N2044" s="198"/>
      <c r="O2044" s="198"/>
      <c r="P2044" s="198"/>
      <c r="Q2044" s="169"/>
      <c r="R2044" s="169"/>
      <c r="S2044" s="169"/>
      <c r="T2044" s="169"/>
      <c r="U2044" s="170"/>
    </row>
    <row r="2045" spans="1:21" ht="20.100000000000001" customHeight="1">
      <c r="A2045" s="201">
        <v>20228</v>
      </c>
      <c r="B2045" s="183"/>
      <c r="C2045" s="179" t="s">
        <v>3905</v>
      </c>
      <c r="D2045" s="215" t="s">
        <v>5573</v>
      </c>
      <c r="E2045" s="198"/>
      <c r="F2045" s="319" t="s">
        <v>17578</v>
      </c>
      <c r="G2045" s="198" t="s">
        <v>8444</v>
      </c>
      <c r="H2045" s="201">
        <v>0</v>
      </c>
      <c r="I2045" s="200">
        <v>41666</v>
      </c>
      <c r="J2045" s="319" t="e">
        <f t="shared" si="32"/>
        <v>#VALUE!</v>
      </c>
      <c r="K2045" s="198"/>
      <c r="L2045" s="198"/>
      <c r="M2045" s="198" t="s">
        <v>2395</v>
      </c>
      <c r="N2045" s="198"/>
      <c r="O2045" s="198"/>
      <c r="P2045" s="198"/>
      <c r="Q2045" s="169"/>
      <c r="R2045" s="169"/>
      <c r="S2045" s="169"/>
      <c r="T2045" s="169"/>
      <c r="U2045" s="170"/>
    </row>
    <row r="2046" spans="1:21" ht="20.100000000000001" customHeight="1">
      <c r="A2046" s="201" t="s">
        <v>5864</v>
      </c>
      <c r="B2046" s="183">
        <v>700600582233</v>
      </c>
      <c r="C2046" s="179" t="s">
        <v>3906</v>
      </c>
      <c r="D2046" s="215" t="s">
        <v>5573</v>
      </c>
      <c r="E2046" s="198"/>
      <c r="F2046" s="319">
        <v>25.24</v>
      </c>
      <c r="G2046" s="198" t="s">
        <v>8444</v>
      </c>
      <c r="H2046" s="201">
        <v>0</v>
      </c>
      <c r="I2046" s="200">
        <v>41666</v>
      </c>
      <c r="J2046" s="319">
        <f t="shared" si="32"/>
        <v>16.453999999999997</v>
      </c>
      <c r="K2046" s="198"/>
      <c r="L2046" s="198"/>
      <c r="M2046" s="198" t="s">
        <v>2395</v>
      </c>
      <c r="N2046" s="198"/>
      <c r="O2046" s="198"/>
      <c r="P2046" s="198"/>
      <c r="Q2046" s="169"/>
      <c r="R2046" s="169"/>
      <c r="S2046" s="169"/>
      <c r="T2046" s="169"/>
      <c r="U2046" s="170"/>
    </row>
    <row r="2047" spans="1:21" ht="20.100000000000001" customHeight="1">
      <c r="A2047" s="201" t="s">
        <v>5865</v>
      </c>
      <c r="B2047" s="183">
        <v>700600582240</v>
      </c>
      <c r="C2047" s="179" t="s">
        <v>3907</v>
      </c>
      <c r="D2047" s="215" t="s">
        <v>5573</v>
      </c>
      <c r="E2047" s="198"/>
      <c r="F2047" s="319">
        <v>25.24</v>
      </c>
      <c r="G2047" s="198" t="s">
        <v>8444</v>
      </c>
      <c r="H2047" s="201">
        <v>0</v>
      </c>
      <c r="I2047" s="200">
        <v>41666</v>
      </c>
      <c r="J2047" s="319">
        <f t="shared" si="32"/>
        <v>16.453999999999997</v>
      </c>
      <c r="K2047" s="198"/>
      <c r="L2047" s="198"/>
      <c r="M2047" s="198" t="s">
        <v>2395</v>
      </c>
      <c r="N2047" s="198"/>
      <c r="O2047" s="198"/>
      <c r="P2047" s="198"/>
      <c r="Q2047" s="169"/>
      <c r="R2047" s="169"/>
      <c r="S2047" s="169"/>
      <c r="T2047" s="169"/>
      <c r="U2047" s="170"/>
    </row>
    <row r="2048" spans="1:21" ht="20.100000000000001" customHeight="1">
      <c r="A2048" s="201">
        <v>20229</v>
      </c>
      <c r="B2048" s="183"/>
      <c r="C2048" s="179" t="s">
        <v>3908</v>
      </c>
      <c r="D2048" s="215" t="s">
        <v>5573</v>
      </c>
      <c r="E2048" s="198"/>
      <c r="F2048" s="319" t="s">
        <v>17578</v>
      </c>
      <c r="G2048" s="198" t="s">
        <v>8444</v>
      </c>
      <c r="H2048" s="201">
        <v>0</v>
      </c>
      <c r="I2048" s="200">
        <v>41666</v>
      </c>
      <c r="J2048" s="319" t="e">
        <f t="shared" si="32"/>
        <v>#VALUE!</v>
      </c>
      <c r="K2048" s="198"/>
      <c r="L2048" s="198"/>
      <c r="M2048" s="198" t="s">
        <v>2395</v>
      </c>
      <c r="N2048" s="198"/>
      <c r="O2048" s="198"/>
      <c r="P2048" s="198"/>
      <c r="Q2048" s="169"/>
      <c r="R2048" s="169"/>
      <c r="S2048" s="169"/>
      <c r="T2048" s="169"/>
      <c r="U2048" s="170"/>
    </row>
    <row r="2049" spans="1:21" ht="20.100000000000001" customHeight="1">
      <c r="A2049" s="201" t="s">
        <v>5866</v>
      </c>
      <c r="B2049" s="183">
        <v>700600582257</v>
      </c>
      <c r="C2049" s="179" t="s">
        <v>3909</v>
      </c>
      <c r="D2049" s="215" t="s">
        <v>5573</v>
      </c>
      <c r="E2049" s="321">
        <v>4</v>
      </c>
      <c r="F2049" s="319">
        <v>34.06</v>
      </c>
      <c r="G2049" s="198" t="s">
        <v>8444</v>
      </c>
      <c r="H2049" s="201">
        <v>0</v>
      </c>
      <c r="I2049" s="200">
        <v>41666</v>
      </c>
      <c r="J2049" s="319">
        <f t="shared" si="32"/>
        <v>19.951000000000001</v>
      </c>
      <c r="K2049" s="198"/>
      <c r="L2049" s="198"/>
      <c r="M2049" s="198" t="s">
        <v>2395</v>
      </c>
      <c r="N2049" s="198"/>
      <c r="O2049" s="198"/>
      <c r="P2049" s="198"/>
      <c r="Q2049" s="169"/>
      <c r="R2049" s="169"/>
      <c r="S2049" s="169"/>
      <c r="T2049" s="169"/>
      <c r="U2049" s="170"/>
    </row>
    <row r="2050" spans="1:21" ht="20.100000000000001" customHeight="1">
      <c r="A2050" s="201">
        <v>20230</v>
      </c>
      <c r="B2050" s="183"/>
      <c r="C2050" s="179" t="s">
        <v>3910</v>
      </c>
      <c r="D2050" s="215" t="s">
        <v>5573</v>
      </c>
      <c r="E2050" s="198"/>
      <c r="F2050" s="319" t="s">
        <v>17578</v>
      </c>
      <c r="G2050" s="198" t="s">
        <v>8444</v>
      </c>
      <c r="H2050" s="201">
        <v>0</v>
      </c>
      <c r="I2050" s="200">
        <v>41666</v>
      </c>
      <c r="J2050" s="319" t="e">
        <f t="shared" si="32"/>
        <v>#VALUE!</v>
      </c>
      <c r="K2050" s="198"/>
      <c r="L2050" s="198"/>
      <c r="M2050" s="198" t="s">
        <v>2395</v>
      </c>
      <c r="N2050" s="198"/>
      <c r="O2050" s="198"/>
      <c r="P2050" s="198"/>
      <c r="Q2050" s="169"/>
      <c r="R2050" s="169"/>
      <c r="S2050" s="169"/>
      <c r="T2050" s="169"/>
      <c r="U2050" s="170"/>
    </row>
    <row r="2051" spans="1:21" ht="20.100000000000001" customHeight="1">
      <c r="A2051" s="201" t="s">
        <v>5867</v>
      </c>
      <c r="B2051" s="183">
        <v>700600582264</v>
      </c>
      <c r="C2051" s="179" t="s">
        <v>3911</v>
      </c>
      <c r="D2051" s="215" t="s">
        <v>5573</v>
      </c>
      <c r="E2051" s="321">
        <v>4</v>
      </c>
      <c r="F2051" s="319">
        <v>17.95</v>
      </c>
      <c r="G2051" s="198" t="s">
        <v>8444</v>
      </c>
      <c r="H2051" s="201">
        <v>0</v>
      </c>
      <c r="I2051" s="200">
        <v>41666</v>
      </c>
      <c r="J2051" s="319">
        <f t="shared" si="32"/>
        <v>6.2574999999999985</v>
      </c>
      <c r="K2051" s="198"/>
      <c r="L2051" s="198"/>
      <c r="M2051" s="198" t="s">
        <v>2395</v>
      </c>
      <c r="N2051" s="198"/>
      <c r="O2051" s="198"/>
      <c r="P2051" s="198"/>
      <c r="Q2051" s="169"/>
      <c r="R2051" s="169"/>
      <c r="S2051" s="169"/>
      <c r="T2051" s="169"/>
      <c r="U2051" s="170"/>
    </row>
    <row r="2052" spans="1:21" ht="20.100000000000001" customHeight="1">
      <c r="A2052" s="201" t="s">
        <v>5868</v>
      </c>
      <c r="B2052" s="183">
        <v>700600582271</v>
      </c>
      <c r="C2052" s="179" t="s">
        <v>3912</v>
      </c>
      <c r="D2052" s="215" t="s">
        <v>5573</v>
      </c>
      <c r="E2052" s="321">
        <v>7</v>
      </c>
      <c r="F2052" s="319">
        <v>19.647058823529413</v>
      </c>
      <c r="G2052" s="198" t="s">
        <v>8444</v>
      </c>
      <c r="H2052" s="201">
        <v>0</v>
      </c>
      <c r="I2052" s="200">
        <v>41666</v>
      </c>
      <c r="J2052" s="319">
        <f t="shared" si="32"/>
        <v>4.6999999999999993</v>
      </c>
      <c r="K2052" s="198">
        <v>15.95</v>
      </c>
      <c r="L2052" s="198"/>
      <c r="M2052" s="198" t="s">
        <v>2395</v>
      </c>
      <c r="N2052" s="198"/>
      <c r="O2052" s="198"/>
      <c r="P2052" s="198"/>
      <c r="Q2052" s="169"/>
      <c r="R2052" s="169"/>
      <c r="S2052" s="169"/>
      <c r="T2052" s="169"/>
      <c r="U2052" s="170"/>
    </row>
    <row r="2053" spans="1:21" ht="20.100000000000001" customHeight="1">
      <c r="A2053" s="201" t="s">
        <v>5869</v>
      </c>
      <c r="B2053" s="183">
        <v>700600582288</v>
      </c>
      <c r="C2053" s="179" t="s">
        <v>3913</v>
      </c>
      <c r="D2053" s="215" t="s">
        <v>5573</v>
      </c>
      <c r="E2053" s="198"/>
      <c r="F2053" s="319">
        <v>26.12</v>
      </c>
      <c r="G2053" s="198" t="s">
        <v>8444</v>
      </c>
      <c r="H2053" s="201">
        <v>0</v>
      </c>
      <c r="I2053" s="200">
        <v>41666</v>
      </c>
      <c r="J2053" s="319">
        <f t="shared" si="32"/>
        <v>17.202000000000002</v>
      </c>
      <c r="K2053" s="198"/>
      <c r="L2053" s="198"/>
      <c r="M2053" s="198" t="s">
        <v>2395</v>
      </c>
      <c r="N2053" s="198"/>
      <c r="O2053" s="198"/>
      <c r="P2053" s="198"/>
      <c r="Q2053" s="169"/>
      <c r="R2053" s="169"/>
      <c r="S2053" s="169"/>
      <c r="T2053" s="169"/>
      <c r="U2053" s="170"/>
    </row>
    <row r="2054" spans="1:21" ht="20.100000000000001" customHeight="1">
      <c r="A2054" s="201">
        <v>20231</v>
      </c>
      <c r="B2054" s="183"/>
      <c r="C2054" s="179" t="s">
        <v>3914</v>
      </c>
      <c r="D2054" s="215" t="s">
        <v>5573</v>
      </c>
      <c r="E2054" s="198"/>
      <c r="F2054" s="319" t="s">
        <v>17578</v>
      </c>
      <c r="G2054" s="198" t="s">
        <v>8444</v>
      </c>
      <c r="H2054" s="201">
        <v>0</v>
      </c>
      <c r="I2054" s="200">
        <v>41666</v>
      </c>
      <c r="J2054" s="319" t="e">
        <f t="shared" si="32"/>
        <v>#VALUE!</v>
      </c>
      <c r="K2054" s="198"/>
      <c r="L2054" s="198"/>
      <c r="M2054" s="198" t="s">
        <v>2395</v>
      </c>
      <c r="N2054" s="198"/>
      <c r="O2054" s="198"/>
      <c r="P2054" s="198"/>
      <c r="Q2054" s="169"/>
      <c r="R2054" s="169"/>
      <c r="S2054" s="169"/>
      <c r="T2054" s="169"/>
      <c r="U2054" s="170"/>
    </row>
    <row r="2055" spans="1:21" ht="20.100000000000001" customHeight="1">
      <c r="A2055" s="201" t="s">
        <v>5870</v>
      </c>
      <c r="B2055" s="183">
        <v>700600582295</v>
      </c>
      <c r="C2055" s="179" t="s">
        <v>3915</v>
      </c>
      <c r="D2055" s="215" t="s">
        <v>5573</v>
      </c>
      <c r="E2055" s="198">
        <v>20</v>
      </c>
      <c r="F2055" s="319">
        <v>39.647058823529413</v>
      </c>
      <c r="G2055" s="198" t="s">
        <v>8444</v>
      </c>
      <c r="H2055" s="201">
        <v>0</v>
      </c>
      <c r="I2055" s="200">
        <v>41666</v>
      </c>
      <c r="J2055" s="319">
        <f t="shared" si="32"/>
        <v>8.7000000000000028</v>
      </c>
      <c r="K2055" s="198">
        <v>29.389999999999997</v>
      </c>
      <c r="L2055" s="198"/>
      <c r="M2055" s="198" t="s">
        <v>2395</v>
      </c>
      <c r="N2055" s="198"/>
      <c r="O2055" s="198"/>
      <c r="P2055" s="198"/>
      <c r="Q2055" s="169"/>
      <c r="R2055" s="169"/>
      <c r="S2055" s="169"/>
      <c r="T2055" s="169"/>
      <c r="U2055" s="170"/>
    </row>
    <row r="2056" spans="1:21" ht="20.100000000000001" customHeight="1">
      <c r="A2056" s="201">
        <v>20232</v>
      </c>
      <c r="B2056" s="183"/>
      <c r="C2056" s="179" t="s">
        <v>3916</v>
      </c>
      <c r="D2056" s="215" t="s">
        <v>5573</v>
      </c>
      <c r="E2056" s="198"/>
      <c r="F2056" s="319" t="s">
        <v>17578</v>
      </c>
      <c r="G2056" s="198" t="s">
        <v>8444</v>
      </c>
      <c r="H2056" s="201">
        <v>0</v>
      </c>
      <c r="I2056" s="200">
        <v>41666</v>
      </c>
      <c r="J2056" s="319" t="e">
        <f t="shared" si="32"/>
        <v>#VALUE!</v>
      </c>
      <c r="K2056" s="198"/>
      <c r="L2056" s="198"/>
      <c r="M2056" s="198" t="s">
        <v>2395</v>
      </c>
      <c r="N2056" s="198"/>
      <c r="O2056" s="198"/>
      <c r="P2056" s="198"/>
      <c r="Q2056" s="169"/>
      <c r="R2056" s="169"/>
      <c r="S2056" s="169"/>
      <c r="T2056" s="169"/>
      <c r="U2056" s="170"/>
    </row>
    <row r="2057" spans="1:21" ht="20.100000000000001" customHeight="1">
      <c r="A2057" s="201" t="s">
        <v>5871</v>
      </c>
      <c r="B2057" s="183">
        <v>700600582301</v>
      </c>
      <c r="C2057" s="179" t="s">
        <v>3917</v>
      </c>
      <c r="D2057" s="215" t="s">
        <v>5573</v>
      </c>
      <c r="E2057" s="198"/>
      <c r="F2057" s="319">
        <v>24.35</v>
      </c>
      <c r="G2057" s="198" t="s">
        <v>8444</v>
      </c>
      <c r="H2057" s="201">
        <v>0</v>
      </c>
      <c r="I2057" s="200">
        <v>41666</v>
      </c>
      <c r="J2057" s="319">
        <f t="shared" si="32"/>
        <v>15.697500000000002</v>
      </c>
      <c r="K2057" s="198"/>
      <c r="L2057" s="198"/>
      <c r="M2057" s="198" t="s">
        <v>2395</v>
      </c>
      <c r="N2057" s="198"/>
      <c r="O2057" s="198"/>
      <c r="P2057" s="198"/>
      <c r="Q2057" s="169"/>
      <c r="R2057" s="169"/>
      <c r="S2057" s="169"/>
      <c r="T2057" s="169"/>
      <c r="U2057" s="170"/>
    </row>
    <row r="2058" spans="1:21" ht="20.100000000000001" customHeight="1">
      <c r="A2058" s="201">
        <v>20233</v>
      </c>
      <c r="B2058" s="183"/>
      <c r="C2058" s="179" t="s">
        <v>3918</v>
      </c>
      <c r="D2058" s="215" t="s">
        <v>5573</v>
      </c>
      <c r="E2058" s="198"/>
      <c r="F2058" s="319" t="s">
        <v>17578</v>
      </c>
      <c r="G2058" s="198" t="s">
        <v>8444</v>
      </c>
      <c r="H2058" s="201">
        <v>0</v>
      </c>
      <c r="I2058" s="200">
        <v>41666</v>
      </c>
      <c r="J2058" s="319" t="e">
        <f t="shared" si="32"/>
        <v>#VALUE!</v>
      </c>
      <c r="K2058" s="198"/>
      <c r="L2058" s="198"/>
      <c r="M2058" s="198" t="s">
        <v>2395</v>
      </c>
      <c r="N2058" s="198"/>
      <c r="O2058" s="198"/>
      <c r="P2058" s="198"/>
      <c r="Q2058" s="169"/>
      <c r="R2058" s="169"/>
      <c r="S2058" s="169"/>
      <c r="T2058" s="169"/>
      <c r="U2058" s="170"/>
    </row>
    <row r="2059" spans="1:21" ht="20.100000000000001" customHeight="1">
      <c r="A2059" s="201" t="s">
        <v>5872</v>
      </c>
      <c r="B2059" s="183">
        <v>700600582318</v>
      </c>
      <c r="C2059" s="179" t="s">
        <v>3919</v>
      </c>
      <c r="D2059" s="215" t="s">
        <v>5573</v>
      </c>
      <c r="E2059" s="198"/>
      <c r="F2059" s="319">
        <v>25.24</v>
      </c>
      <c r="G2059" s="198" t="s">
        <v>8444</v>
      </c>
      <c r="H2059" s="201">
        <v>0</v>
      </c>
      <c r="I2059" s="200">
        <v>41666</v>
      </c>
      <c r="J2059" s="319">
        <f t="shared" si="32"/>
        <v>16.453999999999997</v>
      </c>
      <c r="K2059" s="198"/>
      <c r="L2059" s="198"/>
      <c r="M2059" s="198" t="s">
        <v>2395</v>
      </c>
      <c r="N2059" s="198"/>
      <c r="O2059" s="198"/>
      <c r="P2059" s="198"/>
      <c r="Q2059" s="169"/>
      <c r="R2059" s="169"/>
      <c r="S2059" s="169"/>
      <c r="T2059" s="169"/>
      <c r="U2059" s="170"/>
    </row>
    <row r="2060" spans="1:21" ht="20.100000000000001" customHeight="1">
      <c r="A2060" s="201">
        <v>20234</v>
      </c>
      <c r="B2060" s="183"/>
      <c r="C2060" s="179" t="s">
        <v>3920</v>
      </c>
      <c r="D2060" s="215" t="s">
        <v>5573</v>
      </c>
      <c r="E2060" s="198"/>
      <c r="F2060" s="319" t="s">
        <v>17578</v>
      </c>
      <c r="G2060" s="198" t="s">
        <v>8444</v>
      </c>
      <c r="H2060" s="201">
        <v>0</v>
      </c>
      <c r="I2060" s="200">
        <v>41666</v>
      </c>
      <c r="J2060" s="319" t="e">
        <f t="shared" ref="J2060:J2123" si="33">F2060*0.85-5-E2060</f>
        <v>#VALUE!</v>
      </c>
      <c r="K2060" s="198"/>
      <c r="L2060" s="198"/>
      <c r="M2060" s="198" t="s">
        <v>2395</v>
      </c>
      <c r="N2060" s="198"/>
      <c r="O2060" s="198"/>
      <c r="P2060" s="198"/>
      <c r="Q2060" s="169"/>
      <c r="R2060" s="169"/>
      <c r="S2060" s="169"/>
      <c r="T2060" s="169"/>
      <c r="U2060" s="170"/>
    </row>
    <row r="2061" spans="1:21" ht="20.100000000000001" customHeight="1">
      <c r="A2061" s="201" t="s">
        <v>5873</v>
      </c>
      <c r="B2061" s="183">
        <v>700600582325</v>
      </c>
      <c r="C2061" s="179" t="s">
        <v>3921</v>
      </c>
      <c r="D2061" s="215" t="s">
        <v>5573</v>
      </c>
      <c r="E2061" s="321">
        <v>9</v>
      </c>
      <c r="F2061" s="319">
        <v>22</v>
      </c>
      <c r="G2061" s="198" t="s">
        <v>8444</v>
      </c>
      <c r="H2061" s="201">
        <v>0</v>
      </c>
      <c r="I2061" s="200">
        <v>41666</v>
      </c>
      <c r="J2061" s="319">
        <f t="shared" si="33"/>
        <v>4.6999999999999993</v>
      </c>
      <c r="K2061" s="198">
        <v>15.95</v>
      </c>
      <c r="L2061" s="198"/>
      <c r="M2061" s="198" t="s">
        <v>2395</v>
      </c>
      <c r="N2061" s="198"/>
      <c r="O2061" s="198"/>
      <c r="P2061" s="198"/>
      <c r="Q2061" s="169"/>
      <c r="R2061" s="169"/>
      <c r="S2061" s="169"/>
      <c r="T2061" s="169"/>
      <c r="U2061" s="170"/>
    </row>
    <row r="2062" spans="1:21" ht="20.100000000000001" customHeight="1">
      <c r="A2062" s="201" t="s">
        <v>5874</v>
      </c>
      <c r="B2062" s="183">
        <v>700600582332</v>
      </c>
      <c r="C2062" s="179" t="s">
        <v>3922</v>
      </c>
      <c r="D2062" s="215" t="s">
        <v>5573</v>
      </c>
      <c r="E2062" s="321">
        <v>5</v>
      </c>
      <c r="F2062" s="319">
        <v>22</v>
      </c>
      <c r="G2062" s="198" t="s">
        <v>8444</v>
      </c>
      <c r="H2062" s="201">
        <v>0</v>
      </c>
      <c r="I2062" s="200">
        <v>41666</v>
      </c>
      <c r="J2062" s="319">
        <f t="shared" si="33"/>
        <v>8.6999999999999993</v>
      </c>
      <c r="K2062" s="198">
        <v>15.95</v>
      </c>
      <c r="L2062" s="198"/>
      <c r="M2062" s="198" t="s">
        <v>2395</v>
      </c>
      <c r="N2062" s="198"/>
      <c r="O2062" s="198"/>
      <c r="P2062" s="198"/>
      <c r="Q2062" s="169"/>
      <c r="R2062" s="169"/>
      <c r="S2062" s="169"/>
      <c r="T2062" s="169"/>
      <c r="U2062" s="170"/>
    </row>
    <row r="2063" spans="1:21" ht="20.100000000000001" customHeight="1">
      <c r="A2063" s="201">
        <v>20235</v>
      </c>
      <c r="B2063" s="183"/>
      <c r="C2063" s="179" t="s">
        <v>3923</v>
      </c>
      <c r="D2063" s="215" t="s">
        <v>5573</v>
      </c>
      <c r="E2063" s="198"/>
      <c r="F2063" s="319" t="s">
        <v>17578</v>
      </c>
      <c r="G2063" s="198" t="s">
        <v>8444</v>
      </c>
      <c r="H2063" s="201">
        <v>0</v>
      </c>
      <c r="I2063" s="200">
        <v>41666</v>
      </c>
      <c r="J2063" s="319" t="e">
        <f t="shared" si="33"/>
        <v>#VALUE!</v>
      </c>
      <c r="K2063" s="198"/>
      <c r="L2063" s="198"/>
      <c r="M2063" s="198" t="s">
        <v>2395</v>
      </c>
      <c r="N2063" s="198"/>
      <c r="O2063" s="198"/>
      <c r="P2063" s="198"/>
      <c r="Q2063" s="169"/>
      <c r="R2063" s="169"/>
      <c r="S2063" s="169"/>
      <c r="T2063" s="169"/>
      <c r="U2063" s="170"/>
    </row>
    <row r="2064" spans="1:21" ht="20.100000000000001" customHeight="1">
      <c r="A2064" s="201" t="s">
        <v>5875</v>
      </c>
      <c r="B2064" s="183">
        <v>700600582349</v>
      </c>
      <c r="C2064" s="179" t="s">
        <v>3924</v>
      </c>
      <c r="D2064" s="215" t="s">
        <v>5573</v>
      </c>
      <c r="E2064" s="321">
        <v>5</v>
      </c>
      <c r="F2064" s="319">
        <v>16.117647058823529</v>
      </c>
      <c r="G2064" s="198" t="s">
        <v>8444</v>
      </c>
      <c r="H2064" s="201">
        <v>0</v>
      </c>
      <c r="I2064" s="200">
        <v>41666</v>
      </c>
      <c r="J2064" s="319">
        <f t="shared" si="33"/>
        <v>3.6999999999999993</v>
      </c>
      <c r="K2064" s="198">
        <v>11.790000000000001</v>
      </c>
      <c r="L2064" s="198"/>
      <c r="M2064" s="198" t="s">
        <v>2395</v>
      </c>
      <c r="N2064" s="198"/>
      <c r="O2064" s="198"/>
      <c r="P2064" s="198"/>
      <c r="Q2064" s="169"/>
      <c r="R2064" s="169"/>
      <c r="S2064" s="169"/>
      <c r="T2064" s="169"/>
      <c r="U2064" s="170"/>
    </row>
    <row r="2065" spans="1:21" ht="20.100000000000001" customHeight="1">
      <c r="A2065" s="201" t="s">
        <v>5876</v>
      </c>
      <c r="B2065" s="183">
        <v>700600582356</v>
      </c>
      <c r="C2065" s="179" t="s">
        <v>3925</v>
      </c>
      <c r="D2065" s="215" t="s">
        <v>5573</v>
      </c>
      <c r="E2065" s="321">
        <v>5</v>
      </c>
      <c r="F2065" s="319">
        <v>16.117647058823529</v>
      </c>
      <c r="G2065" s="198" t="s">
        <v>8444</v>
      </c>
      <c r="H2065" s="201">
        <v>0</v>
      </c>
      <c r="I2065" s="200">
        <v>41666</v>
      </c>
      <c r="J2065" s="319">
        <f t="shared" si="33"/>
        <v>3.6999999999999993</v>
      </c>
      <c r="K2065" s="198">
        <v>11.790000000000001</v>
      </c>
      <c r="L2065" s="198"/>
      <c r="M2065" s="198" t="s">
        <v>2395</v>
      </c>
      <c r="N2065" s="198"/>
      <c r="O2065" s="198"/>
      <c r="P2065" s="198"/>
      <c r="Q2065" s="169"/>
      <c r="R2065" s="169"/>
      <c r="S2065" s="169"/>
      <c r="T2065" s="169"/>
      <c r="U2065" s="170"/>
    </row>
    <row r="2066" spans="1:21" ht="20.100000000000001" customHeight="1">
      <c r="A2066" s="201">
        <v>20236</v>
      </c>
      <c r="B2066" s="183"/>
      <c r="C2066" s="179" t="s">
        <v>3926</v>
      </c>
      <c r="D2066" s="215" t="s">
        <v>5573</v>
      </c>
      <c r="E2066" s="198"/>
      <c r="F2066" s="319" t="s">
        <v>17578</v>
      </c>
      <c r="G2066" s="198" t="s">
        <v>8444</v>
      </c>
      <c r="H2066" s="201">
        <v>0</v>
      </c>
      <c r="I2066" s="200">
        <v>41666</v>
      </c>
      <c r="J2066" s="319" t="e">
        <f t="shared" si="33"/>
        <v>#VALUE!</v>
      </c>
      <c r="K2066" s="198"/>
      <c r="L2066" s="198"/>
      <c r="M2066" s="198" t="s">
        <v>2395</v>
      </c>
      <c r="N2066" s="198"/>
      <c r="O2066" s="198"/>
      <c r="P2066" s="198"/>
      <c r="Q2066" s="169"/>
      <c r="R2066" s="169"/>
      <c r="S2066" s="169"/>
      <c r="T2066" s="169"/>
      <c r="U2066" s="170"/>
    </row>
    <row r="2067" spans="1:21" ht="20.100000000000001" customHeight="1">
      <c r="A2067" s="201" t="s">
        <v>5877</v>
      </c>
      <c r="B2067" s="183">
        <v>700600582363</v>
      </c>
      <c r="C2067" s="179" t="s">
        <v>3927</v>
      </c>
      <c r="D2067" s="215" t="s">
        <v>5573</v>
      </c>
      <c r="E2067" s="198"/>
      <c r="F2067" s="319">
        <v>18.18</v>
      </c>
      <c r="G2067" s="198" t="s">
        <v>8444</v>
      </c>
      <c r="H2067" s="201">
        <v>0</v>
      </c>
      <c r="I2067" s="200">
        <v>41666</v>
      </c>
      <c r="J2067" s="319">
        <f t="shared" si="33"/>
        <v>10.452999999999999</v>
      </c>
      <c r="K2067" s="198"/>
      <c r="L2067" s="198"/>
      <c r="M2067" s="198" t="s">
        <v>2395</v>
      </c>
      <c r="N2067" s="198"/>
      <c r="O2067" s="198"/>
      <c r="P2067" s="198"/>
      <c r="Q2067" s="169"/>
      <c r="R2067" s="169"/>
      <c r="S2067" s="169"/>
      <c r="T2067" s="169"/>
      <c r="U2067" s="170"/>
    </row>
    <row r="2068" spans="1:21" ht="20.100000000000001" customHeight="1">
      <c r="A2068" s="201" t="s">
        <v>5878</v>
      </c>
      <c r="B2068" s="183">
        <v>700600582370</v>
      </c>
      <c r="C2068" s="179" t="s">
        <v>3928</v>
      </c>
      <c r="D2068" s="215" t="s">
        <v>5573</v>
      </c>
      <c r="E2068" s="321">
        <v>3.5</v>
      </c>
      <c r="F2068" s="319">
        <v>14.352941176470589</v>
      </c>
      <c r="G2068" s="198" t="s">
        <v>8444</v>
      </c>
      <c r="H2068" s="201">
        <v>0</v>
      </c>
      <c r="I2068" s="200">
        <v>41666</v>
      </c>
      <c r="J2068" s="319">
        <f t="shared" si="33"/>
        <v>3.6999999999999993</v>
      </c>
      <c r="K2068" s="198">
        <v>9.99</v>
      </c>
      <c r="L2068" s="198"/>
      <c r="M2068" s="198" t="s">
        <v>2395</v>
      </c>
      <c r="N2068" s="198"/>
      <c r="O2068" s="198"/>
      <c r="P2068" s="198"/>
      <c r="Q2068" s="169"/>
      <c r="R2068" s="169"/>
      <c r="S2068" s="169"/>
      <c r="T2068" s="169"/>
      <c r="U2068" s="170"/>
    </row>
    <row r="2069" spans="1:21" ht="20.100000000000001" customHeight="1">
      <c r="A2069" s="201" t="s">
        <v>5879</v>
      </c>
      <c r="B2069" s="183">
        <v>700600582387</v>
      </c>
      <c r="C2069" s="179" t="s">
        <v>3929</v>
      </c>
      <c r="D2069" s="215" t="s">
        <v>5573</v>
      </c>
      <c r="E2069" s="321">
        <v>3.5</v>
      </c>
      <c r="F2069" s="319">
        <v>14.352941176470589</v>
      </c>
      <c r="G2069" s="198" t="s">
        <v>8444</v>
      </c>
      <c r="H2069" s="201">
        <v>0</v>
      </c>
      <c r="I2069" s="200">
        <v>41666</v>
      </c>
      <c r="J2069" s="319">
        <f t="shared" si="33"/>
        <v>3.6999999999999993</v>
      </c>
      <c r="K2069" s="198">
        <v>9.99</v>
      </c>
      <c r="L2069" s="198"/>
      <c r="M2069" s="198" t="s">
        <v>2395</v>
      </c>
      <c r="N2069" s="198"/>
      <c r="O2069" s="198"/>
      <c r="P2069" s="198"/>
      <c r="Q2069" s="169"/>
      <c r="R2069" s="169"/>
      <c r="S2069" s="169"/>
      <c r="T2069" s="169"/>
      <c r="U2069" s="170"/>
    </row>
    <row r="2070" spans="1:21" ht="20.100000000000001" customHeight="1">
      <c r="A2070" s="201">
        <v>20237</v>
      </c>
      <c r="B2070" s="183"/>
      <c r="C2070" s="179" t="s">
        <v>3930</v>
      </c>
      <c r="D2070" s="215" t="s">
        <v>5573</v>
      </c>
      <c r="E2070" s="198"/>
      <c r="F2070" s="319" t="s">
        <v>17578</v>
      </c>
      <c r="G2070" s="198" t="s">
        <v>8444</v>
      </c>
      <c r="H2070" s="201">
        <v>0</v>
      </c>
      <c r="I2070" s="200">
        <v>41666</v>
      </c>
      <c r="J2070" s="319" t="e">
        <f t="shared" si="33"/>
        <v>#VALUE!</v>
      </c>
      <c r="K2070" s="198"/>
      <c r="L2070" s="198"/>
      <c r="M2070" s="198" t="s">
        <v>2395</v>
      </c>
      <c r="N2070" s="198"/>
      <c r="O2070" s="198"/>
      <c r="P2070" s="198"/>
      <c r="Q2070" s="169"/>
      <c r="R2070" s="169"/>
      <c r="S2070" s="169"/>
      <c r="T2070" s="169"/>
      <c r="U2070" s="170"/>
    </row>
    <row r="2071" spans="1:21" ht="20.100000000000001" customHeight="1">
      <c r="A2071" s="201" t="s">
        <v>5880</v>
      </c>
      <c r="B2071" s="183">
        <v>700600582394</v>
      </c>
      <c r="C2071" s="179" t="s">
        <v>3931</v>
      </c>
      <c r="D2071" s="215" t="s">
        <v>5573</v>
      </c>
      <c r="E2071" s="321">
        <v>4</v>
      </c>
      <c r="F2071" s="319">
        <v>17.740000000000002</v>
      </c>
      <c r="G2071" s="198" t="s">
        <v>8444</v>
      </c>
      <c r="H2071" s="201">
        <v>0</v>
      </c>
      <c r="I2071" s="200">
        <v>41666</v>
      </c>
      <c r="J2071" s="319">
        <f t="shared" si="33"/>
        <v>6.0790000000000006</v>
      </c>
      <c r="K2071" s="198"/>
      <c r="L2071" s="198"/>
      <c r="M2071" s="198" t="s">
        <v>2395</v>
      </c>
      <c r="N2071" s="198"/>
      <c r="O2071" s="198"/>
      <c r="P2071" s="198"/>
      <c r="Q2071" s="169"/>
      <c r="R2071" s="169"/>
      <c r="S2071" s="169"/>
      <c r="T2071" s="169"/>
      <c r="U2071" s="170"/>
    </row>
    <row r="2072" spans="1:21" ht="20.100000000000001" customHeight="1">
      <c r="A2072" s="201" t="s">
        <v>5881</v>
      </c>
      <c r="B2072" s="183">
        <v>700600582400</v>
      </c>
      <c r="C2072" s="179" t="s">
        <v>3932</v>
      </c>
      <c r="D2072" s="215" t="s">
        <v>5573</v>
      </c>
      <c r="E2072" s="198"/>
      <c r="F2072" s="319">
        <v>17.740000000000002</v>
      </c>
      <c r="G2072" s="198" t="s">
        <v>8444</v>
      </c>
      <c r="H2072" s="201">
        <v>0</v>
      </c>
      <c r="I2072" s="200">
        <v>41666</v>
      </c>
      <c r="J2072" s="319">
        <f t="shared" si="33"/>
        <v>10.079000000000001</v>
      </c>
      <c r="K2072" s="198"/>
      <c r="L2072" s="198"/>
      <c r="M2072" s="198" t="s">
        <v>2395</v>
      </c>
      <c r="N2072" s="198"/>
      <c r="O2072" s="198"/>
      <c r="P2072" s="198"/>
      <c r="Q2072" s="169"/>
      <c r="R2072" s="169"/>
      <c r="S2072" s="169"/>
      <c r="T2072" s="169"/>
      <c r="U2072" s="170"/>
    </row>
    <row r="2073" spans="1:21" ht="20.100000000000001" customHeight="1">
      <c r="A2073" s="201" t="s">
        <v>5882</v>
      </c>
      <c r="B2073" s="183">
        <v>700600582417</v>
      </c>
      <c r="C2073" s="179" t="s">
        <v>3933</v>
      </c>
      <c r="D2073" s="215" t="s">
        <v>5573</v>
      </c>
      <c r="E2073" s="321">
        <v>2</v>
      </c>
      <c r="F2073" s="319">
        <v>17.740000000000002</v>
      </c>
      <c r="G2073" s="198" t="s">
        <v>8444</v>
      </c>
      <c r="H2073" s="201">
        <v>0</v>
      </c>
      <c r="I2073" s="200">
        <v>41666</v>
      </c>
      <c r="J2073" s="319">
        <f t="shared" si="33"/>
        <v>8.0790000000000006</v>
      </c>
      <c r="K2073" s="198"/>
      <c r="L2073" s="198"/>
      <c r="M2073" s="198" t="s">
        <v>2395</v>
      </c>
      <c r="N2073" s="198"/>
      <c r="O2073" s="198"/>
      <c r="P2073" s="198"/>
      <c r="Q2073" s="169"/>
      <c r="R2073" s="169"/>
      <c r="S2073" s="169"/>
      <c r="T2073" s="169"/>
      <c r="U2073" s="170"/>
    </row>
    <row r="2074" spans="1:21" ht="20.100000000000001" customHeight="1">
      <c r="A2074" s="201">
        <v>20238</v>
      </c>
      <c r="B2074" s="183"/>
      <c r="C2074" s="179" t="s">
        <v>1687</v>
      </c>
      <c r="D2074" s="215" t="s">
        <v>5573</v>
      </c>
      <c r="E2074" s="198"/>
      <c r="F2074" s="319" t="s">
        <v>17578</v>
      </c>
      <c r="G2074" s="198" t="s">
        <v>8444</v>
      </c>
      <c r="H2074" s="201">
        <v>0</v>
      </c>
      <c r="I2074" s="200">
        <v>41666</v>
      </c>
      <c r="J2074" s="319" t="e">
        <f t="shared" si="33"/>
        <v>#VALUE!</v>
      </c>
      <c r="K2074" s="198"/>
      <c r="L2074" s="198"/>
      <c r="M2074" s="198" t="s">
        <v>2395</v>
      </c>
      <c r="N2074" s="198"/>
      <c r="O2074" s="198"/>
      <c r="P2074" s="198"/>
      <c r="Q2074" s="169"/>
      <c r="R2074" s="169"/>
      <c r="S2074" s="169"/>
      <c r="T2074" s="169"/>
      <c r="U2074" s="170"/>
    </row>
    <row r="2075" spans="1:21" ht="20.100000000000001" customHeight="1">
      <c r="A2075" s="201" t="s">
        <v>5883</v>
      </c>
      <c r="B2075" s="183">
        <v>700600582424</v>
      </c>
      <c r="C2075" s="179" t="s">
        <v>3934</v>
      </c>
      <c r="D2075" s="215" t="s">
        <v>5573</v>
      </c>
      <c r="E2075" s="198"/>
      <c r="F2075" s="319">
        <v>16.41</v>
      </c>
      <c r="G2075" s="198" t="s">
        <v>8444</v>
      </c>
      <c r="H2075" s="201">
        <v>0</v>
      </c>
      <c r="I2075" s="200">
        <v>41666</v>
      </c>
      <c r="J2075" s="319">
        <f t="shared" si="33"/>
        <v>8.9484999999999992</v>
      </c>
      <c r="K2075" s="198"/>
      <c r="L2075" s="198"/>
      <c r="M2075" s="198" t="s">
        <v>2395</v>
      </c>
      <c r="N2075" s="198"/>
      <c r="O2075" s="198"/>
      <c r="P2075" s="198"/>
      <c r="Q2075" s="169"/>
      <c r="R2075" s="169"/>
      <c r="S2075" s="169"/>
      <c r="T2075" s="169"/>
      <c r="U2075" s="170"/>
    </row>
    <row r="2076" spans="1:21" ht="20.100000000000001" customHeight="1">
      <c r="A2076" s="201">
        <v>20239</v>
      </c>
      <c r="B2076" s="183"/>
      <c r="C2076" s="179" t="s">
        <v>5572</v>
      </c>
      <c r="D2076" s="215" t="s">
        <v>5573</v>
      </c>
      <c r="E2076" s="198"/>
      <c r="F2076" s="319" t="s">
        <v>17578</v>
      </c>
      <c r="G2076" s="198" t="s">
        <v>8444</v>
      </c>
      <c r="H2076" s="201">
        <v>0</v>
      </c>
      <c r="I2076" s="200">
        <v>41666</v>
      </c>
      <c r="J2076" s="319" t="e">
        <f t="shared" si="33"/>
        <v>#VALUE!</v>
      </c>
      <c r="K2076" s="198"/>
      <c r="L2076" s="198"/>
      <c r="M2076" s="198" t="s">
        <v>2395</v>
      </c>
      <c r="N2076" s="198"/>
      <c r="O2076" s="198"/>
      <c r="P2076" s="198"/>
      <c r="Q2076" s="169"/>
      <c r="R2076" s="169"/>
      <c r="S2076" s="169"/>
      <c r="T2076" s="169"/>
      <c r="U2076" s="170"/>
    </row>
    <row r="2077" spans="1:21" ht="20.100000000000001" customHeight="1">
      <c r="A2077" s="201" t="s">
        <v>5884</v>
      </c>
      <c r="B2077" s="183">
        <v>700600582431</v>
      </c>
      <c r="C2077" s="179" t="s">
        <v>3935</v>
      </c>
      <c r="D2077" s="215" t="s">
        <v>5573</v>
      </c>
      <c r="E2077" s="321">
        <v>1</v>
      </c>
      <c r="F2077" s="319">
        <v>9.89</v>
      </c>
      <c r="G2077" s="198" t="s">
        <v>8444</v>
      </c>
      <c r="H2077" s="201">
        <v>0</v>
      </c>
      <c r="I2077" s="200">
        <v>41666</v>
      </c>
      <c r="J2077" s="319">
        <f t="shared" si="33"/>
        <v>2.4064999999999994</v>
      </c>
      <c r="K2077" s="198">
        <v>7.0588235294117645</v>
      </c>
      <c r="L2077" s="198"/>
      <c r="M2077" s="198" t="s">
        <v>2395</v>
      </c>
      <c r="N2077" s="198"/>
      <c r="O2077" s="198"/>
      <c r="P2077" s="198"/>
      <c r="Q2077" s="169"/>
      <c r="R2077" s="169"/>
      <c r="S2077" s="169"/>
      <c r="T2077" s="169"/>
      <c r="U2077" s="170"/>
    </row>
    <row r="2078" spans="1:21" ht="20.100000000000001" customHeight="1">
      <c r="A2078" s="201" t="s">
        <v>5885</v>
      </c>
      <c r="B2078" s="183">
        <v>700600582448</v>
      </c>
      <c r="C2078" s="179" t="s">
        <v>3936</v>
      </c>
      <c r="D2078" s="215" t="s">
        <v>5573</v>
      </c>
      <c r="E2078" s="198">
        <v>1</v>
      </c>
      <c r="F2078" s="319">
        <v>9.89</v>
      </c>
      <c r="G2078" s="198" t="s">
        <v>8444</v>
      </c>
      <c r="H2078" s="201">
        <v>0</v>
      </c>
      <c r="I2078" s="200">
        <v>41666</v>
      </c>
      <c r="J2078" s="319">
        <f t="shared" si="33"/>
        <v>2.4064999999999994</v>
      </c>
      <c r="K2078" s="198">
        <v>7.0588235294117645</v>
      </c>
      <c r="L2078" s="198"/>
      <c r="M2078" s="198" t="s">
        <v>2395</v>
      </c>
      <c r="N2078" s="198"/>
      <c r="O2078" s="198"/>
      <c r="P2078" s="198"/>
      <c r="Q2078" s="169"/>
      <c r="R2078" s="169"/>
      <c r="S2078" s="169"/>
      <c r="T2078" s="169"/>
      <c r="U2078" s="170"/>
    </row>
    <row r="2079" spans="1:21" ht="20.100000000000001" customHeight="1">
      <c r="A2079" s="201" t="s">
        <v>5886</v>
      </c>
      <c r="B2079" s="183">
        <v>700600582455</v>
      </c>
      <c r="C2079" s="179" t="s">
        <v>3937</v>
      </c>
      <c r="D2079" s="215" t="s">
        <v>5573</v>
      </c>
      <c r="E2079" s="198">
        <v>1</v>
      </c>
      <c r="F2079" s="319">
        <v>9.89</v>
      </c>
      <c r="G2079" s="198" t="s">
        <v>8444</v>
      </c>
      <c r="H2079" s="201">
        <v>0</v>
      </c>
      <c r="I2079" s="200">
        <v>41666</v>
      </c>
      <c r="J2079" s="319">
        <f t="shared" si="33"/>
        <v>2.4064999999999994</v>
      </c>
      <c r="K2079" s="198">
        <v>7.0588235294117645</v>
      </c>
      <c r="L2079" s="198"/>
      <c r="M2079" s="198" t="s">
        <v>2395</v>
      </c>
      <c r="N2079" s="198"/>
      <c r="O2079" s="198"/>
      <c r="P2079" s="198"/>
      <c r="Q2079" s="169"/>
      <c r="R2079" s="169"/>
      <c r="S2079" s="169"/>
      <c r="T2079" s="169"/>
      <c r="U2079" s="170"/>
    </row>
    <row r="2080" spans="1:21" ht="20.100000000000001" customHeight="1">
      <c r="A2080" s="201">
        <v>20240</v>
      </c>
      <c r="B2080" s="183"/>
      <c r="C2080" s="179" t="s">
        <v>3938</v>
      </c>
      <c r="D2080" s="215" t="s">
        <v>5573</v>
      </c>
      <c r="E2080" s="198"/>
      <c r="F2080" s="319" t="s">
        <v>17578</v>
      </c>
      <c r="G2080" s="198" t="s">
        <v>8444</v>
      </c>
      <c r="H2080" s="201">
        <v>0</v>
      </c>
      <c r="I2080" s="200">
        <v>41666</v>
      </c>
      <c r="J2080" s="319" t="e">
        <f t="shared" si="33"/>
        <v>#VALUE!</v>
      </c>
      <c r="K2080" s="198"/>
      <c r="L2080" s="198"/>
      <c r="M2080" s="198" t="s">
        <v>2395</v>
      </c>
      <c r="N2080" s="198"/>
      <c r="O2080" s="198"/>
      <c r="P2080" s="198"/>
      <c r="Q2080" s="169"/>
      <c r="R2080" s="169"/>
      <c r="S2080" s="169"/>
      <c r="T2080" s="169"/>
      <c r="U2080" s="170"/>
    </row>
    <row r="2081" spans="1:21" ht="20.100000000000001" customHeight="1">
      <c r="A2081" s="201" t="s">
        <v>5887</v>
      </c>
      <c r="B2081" s="183">
        <v>700600582462</v>
      </c>
      <c r="C2081" s="179" t="s">
        <v>3939</v>
      </c>
      <c r="D2081" s="215" t="s">
        <v>5573</v>
      </c>
      <c r="E2081" s="321">
        <v>3</v>
      </c>
      <c r="F2081" s="319">
        <v>17.07</v>
      </c>
      <c r="G2081" s="198" t="s">
        <v>8444</v>
      </c>
      <c r="H2081" s="201">
        <v>0</v>
      </c>
      <c r="I2081" s="200">
        <v>41666</v>
      </c>
      <c r="J2081" s="319">
        <f t="shared" si="33"/>
        <v>6.5094999999999992</v>
      </c>
      <c r="K2081" s="198"/>
      <c r="L2081" s="198"/>
      <c r="M2081" s="198" t="s">
        <v>2395</v>
      </c>
      <c r="N2081" s="198"/>
      <c r="O2081" s="198"/>
      <c r="P2081" s="198"/>
      <c r="Q2081" s="169"/>
      <c r="R2081" s="169"/>
      <c r="S2081" s="169"/>
      <c r="T2081" s="169"/>
      <c r="U2081" s="170"/>
    </row>
    <row r="2082" spans="1:21" ht="20.100000000000001" customHeight="1">
      <c r="A2082" s="201" t="s">
        <v>5888</v>
      </c>
      <c r="B2082" s="183">
        <v>700600582479</v>
      </c>
      <c r="C2082" s="179" t="s">
        <v>3940</v>
      </c>
      <c r="D2082" s="215" t="s">
        <v>5573</v>
      </c>
      <c r="E2082" s="198"/>
      <c r="F2082" s="319">
        <v>17.07</v>
      </c>
      <c r="G2082" s="198" t="s">
        <v>8444</v>
      </c>
      <c r="H2082" s="201">
        <v>0</v>
      </c>
      <c r="I2082" s="200">
        <v>41666</v>
      </c>
      <c r="J2082" s="319">
        <f t="shared" si="33"/>
        <v>9.5094999999999992</v>
      </c>
      <c r="K2082" s="198"/>
      <c r="L2082" s="198"/>
      <c r="M2082" s="198" t="s">
        <v>2395</v>
      </c>
      <c r="N2082" s="198"/>
      <c r="O2082" s="198"/>
      <c r="P2082" s="198"/>
      <c r="Q2082" s="169"/>
      <c r="R2082" s="169"/>
      <c r="S2082" s="169"/>
      <c r="T2082" s="169"/>
      <c r="U2082" s="170"/>
    </row>
    <row r="2083" spans="1:21" ht="20.100000000000001" customHeight="1">
      <c r="A2083" s="201">
        <v>20241</v>
      </c>
      <c r="B2083" s="183"/>
      <c r="C2083" s="179" t="s">
        <v>3941</v>
      </c>
      <c r="D2083" s="215" t="s">
        <v>5573</v>
      </c>
      <c r="E2083" s="198"/>
      <c r="F2083" s="319" t="s">
        <v>17578</v>
      </c>
      <c r="G2083" s="198" t="s">
        <v>8444</v>
      </c>
      <c r="H2083" s="201">
        <v>0</v>
      </c>
      <c r="I2083" s="200">
        <v>41666</v>
      </c>
      <c r="J2083" s="319" t="e">
        <f t="shared" si="33"/>
        <v>#VALUE!</v>
      </c>
      <c r="K2083" s="198"/>
      <c r="L2083" s="198"/>
      <c r="M2083" s="198" t="s">
        <v>2395</v>
      </c>
      <c r="N2083" s="198"/>
      <c r="O2083" s="198"/>
      <c r="P2083" s="198"/>
      <c r="Q2083" s="169"/>
      <c r="R2083" s="169"/>
      <c r="S2083" s="169"/>
      <c r="T2083" s="169"/>
      <c r="U2083" s="170"/>
    </row>
    <row r="2084" spans="1:21" ht="20.100000000000001" customHeight="1">
      <c r="A2084" s="202" t="s">
        <v>5889</v>
      </c>
      <c r="B2084" s="183">
        <v>700600582486</v>
      </c>
      <c r="C2084" s="179" t="s">
        <v>3942</v>
      </c>
      <c r="D2084" s="215" t="s">
        <v>5573</v>
      </c>
      <c r="E2084" s="321">
        <v>0.5</v>
      </c>
      <c r="F2084" s="319">
        <v>14.21</v>
      </c>
      <c r="G2084" s="198" t="s">
        <v>8444</v>
      </c>
      <c r="H2084" s="201">
        <v>0</v>
      </c>
      <c r="I2084" s="200">
        <v>41666</v>
      </c>
      <c r="J2084" s="319">
        <f t="shared" si="33"/>
        <v>6.5785</v>
      </c>
      <c r="K2084" s="198"/>
      <c r="L2084" s="198"/>
      <c r="M2084" s="198" t="s">
        <v>2395</v>
      </c>
      <c r="N2084" s="198"/>
      <c r="O2084" s="198"/>
      <c r="P2084" s="198"/>
      <c r="Q2084" s="169"/>
      <c r="R2084" s="169"/>
      <c r="S2084" s="169"/>
      <c r="T2084" s="169"/>
      <c r="U2084" s="170"/>
    </row>
    <row r="2085" spans="1:21" ht="20.100000000000001" customHeight="1">
      <c r="A2085" s="201">
        <v>20242</v>
      </c>
      <c r="B2085" s="183"/>
      <c r="C2085" s="179" t="s">
        <v>3943</v>
      </c>
      <c r="D2085" s="215" t="s">
        <v>5573</v>
      </c>
      <c r="E2085" s="198"/>
      <c r="F2085" s="319" t="s">
        <v>17578</v>
      </c>
      <c r="G2085" s="198" t="s">
        <v>8444</v>
      </c>
      <c r="H2085" s="201">
        <v>0</v>
      </c>
      <c r="I2085" s="200">
        <v>41666</v>
      </c>
      <c r="J2085" s="319" t="e">
        <f t="shared" si="33"/>
        <v>#VALUE!</v>
      </c>
      <c r="K2085" s="198"/>
      <c r="L2085" s="198"/>
      <c r="M2085" s="198" t="s">
        <v>2395</v>
      </c>
      <c r="N2085" s="198"/>
      <c r="O2085" s="198"/>
      <c r="P2085" s="198"/>
      <c r="Q2085" s="169"/>
      <c r="R2085" s="169"/>
      <c r="S2085" s="169"/>
      <c r="T2085" s="169"/>
      <c r="U2085" s="170"/>
    </row>
    <row r="2086" spans="1:21" ht="20.100000000000001" customHeight="1">
      <c r="A2086" s="201" t="s">
        <v>5890</v>
      </c>
      <c r="B2086" s="183">
        <v>700600582493</v>
      </c>
      <c r="C2086" s="179" t="s">
        <v>3944</v>
      </c>
      <c r="D2086" s="215" t="s">
        <v>5573</v>
      </c>
      <c r="E2086" s="198"/>
      <c r="F2086" s="319">
        <v>17.29</v>
      </c>
      <c r="G2086" s="198" t="s">
        <v>8444</v>
      </c>
      <c r="H2086" s="201">
        <v>0</v>
      </c>
      <c r="I2086" s="200">
        <v>41666</v>
      </c>
      <c r="J2086" s="319">
        <f t="shared" si="33"/>
        <v>9.6964999999999986</v>
      </c>
      <c r="K2086" s="198"/>
      <c r="L2086" s="198"/>
      <c r="M2086" s="198" t="s">
        <v>2395</v>
      </c>
      <c r="N2086" s="198"/>
      <c r="O2086" s="198"/>
      <c r="P2086" s="198"/>
      <c r="Q2086" s="169"/>
      <c r="R2086" s="169"/>
      <c r="S2086" s="169"/>
      <c r="T2086" s="169"/>
      <c r="U2086" s="170"/>
    </row>
    <row r="2087" spans="1:21" ht="20.100000000000001" customHeight="1">
      <c r="A2087" s="201" t="s">
        <v>5891</v>
      </c>
      <c r="B2087" s="183">
        <v>700600582509</v>
      </c>
      <c r="C2087" s="179" t="s">
        <v>3945</v>
      </c>
      <c r="D2087" s="215" t="s">
        <v>5573</v>
      </c>
      <c r="E2087" s="321"/>
      <c r="F2087" s="319">
        <v>17.29</v>
      </c>
      <c r="G2087" s="198" t="s">
        <v>8444</v>
      </c>
      <c r="H2087" s="201">
        <v>0</v>
      </c>
      <c r="I2087" s="200">
        <v>41666</v>
      </c>
      <c r="J2087" s="319">
        <f t="shared" si="33"/>
        <v>9.6964999999999986</v>
      </c>
      <c r="K2087" s="198"/>
      <c r="L2087" s="198"/>
      <c r="M2087" s="198" t="s">
        <v>2395</v>
      </c>
      <c r="N2087" s="198"/>
      <c r="O2087" s="198"/>
      <c r="P2087" s="198"/>
      <c r="Q2087" s="169"/>
      <c r="R2087" s="169"/>
      <c r="S2087" s="169"/>
      <c r="T2087" s="169"/>
      <c r="U2087" s="170"/>
    </row>
    <row r="2088" spans="1:21" ht="20.100000000000001" customHeight="1">
      <c r="A2088" s="201">
        <v>20243</v>
      </c>
      <c r="B2088" s="183"/>
      <c r="C2088" s="179" t="s">
        <v>3946</v>
      </c>
      <c r="D2088" s="215" t="s">
        <v>5573</v>
      </c>
      <c r="E2088" s="198"/>
      <c r="F2088" s="319" t="s">
        <v>17578</v>
      </c>
      <c r="G2088" s="198" t="s">
        <v>8444</v>
      </c>
      <c r="H2088" s="201">
        <v>0</v>
      </c>
      <c r="I2088" s="200">
        <v>41666</v>
      </c>
      <c r="J2088" s="319" t="e">
        <f t="shared" si="33"/>
        <v>#VALUE!</v>
      </c>
      <c r="K2088" s="198"/>
      <c r="L2088" s="198"/>
      <c r="M2088" s="198" t="s">
        <v>2395</v>
      </c>
      <c r="N2088" s="198"/>
      <c r="O2088" s="198"/>
      <c r="P2088" s="198"/>
      <c r="Q2088" s="169"/>
      <c r="R2088" s="169"/>
      <c r="S2088" s="169"/>
      <c r="T2088" s="169"/>
      <c r="U2088" s="170"/>
    </row>
    <row r="2089" spans="1:21" ht="20.100000000000001" customHeight="1">
      <c r="A2089" s="201" t="s">
        <v>5892</v>
      </c>
      <c r="B2089" s="183">
        <v>700600582516</v>
      </c>
      <c r="C2089" s="179" t="s">
        <v>3947</v>
      </c>
      <c r="D2089" s="215" t="s">
        <v>5573</v>
      </c>
      <c r="E2089" s="198"/>
      <c r="F2089" s="319">
        <v>18.18</v>
      </c>
      <c r="G2089" s="198" t="s">
        <v>8444</v>
      </c>
      <c r="H2089" s="201">
        <v>0</v>
      </c>
      <c r="I2089" s="200">
        <v>41666</v>
      </c>
      <c r="J2089" s="319">
        <f t="shared" si="33"/>
        <v>10.452999999999999</v>
      </c>
      <c r="K2089" s="198"/>
      <c r="L2089" s="198"/>
      <c r="M2089" s="198" t="s">
        <v>2395</v>
      </c>
      <c r="N2089" s="198"/>
      <c r="O2089" s="198"/>
      <c r="P2089" s="198"/>
      <c r="Q2089" s="169"/>
      <c r="R2089" s="169"/>
      <c r="S2089" s="169"/>
      <c r="T2089" s="169"/>
      <c r="U2089" s="170"/>
    </row>
    <row r="2090" spans="1:21" ht="20.100000000000001" customHeight="1">
      <c r="A2090" s="201" t="s">
        <v>5893</v>
      </c>
      <c r="B2090" s="183">
        <v>700600582523</v>
      </c>
      <c r="C2090" s="179" t="s">
        <v>3948</v>
      </c>
      <c r="D2090" s="215" t="s">
        <v>5573</v>
      </c>
      <c r="E2090" s="198"/>
      <c r="F2090" s="319">
        <v>18.18</v>
      </c>
      <c r="G2090" s="198" t="s">
        <v>8444</v>
      </c>
      <c r="H2090" s="201">
        <v>0</v>
      </c>
      <c r="I2090" s="200">
        <v>41666</v>
      </c>
      <c r="J2090" s="319">
        <f t="shared" si="33"/>
        <v>10.452999999999999</v>
      </c>
      <c r="K2090" s="198"/>
      <c r="L2090" s="198"/>
      <c r="M2090" s="198" t="s">
        <v>2395</v>
      </c>
      <c r="N2090" s="198"/>
      <c r="O2090" s="198"/>
      <c r="P2090" s="198"/>
      <c r="Q2090" s="169"/>
      <c r="R2090" s="169"/>
      <c r="S2090" s="169"/>
      <c r="T2090" s="169"/>
      <c r="U2090" s="170"/>
    </row>
    <row r="2091" spans="1:21" ht="20.100000000000001" customHeight="1">
      <c r="A2091" s="201" t="s">
        <v>5894</v>
      </c>
      <c r="B2091" s="183">
        <v>700600582530</v>
      </c>
      <c r="C2091" s="179" t="s">
        <v>3949</v>
      </c>
      <c r="D2091" s="215" t="s">
        <v>5573</v>
      </c>
      <c r="E2091" s="198"/>
      <c r="F2091" s="319">
        <v>18.18</v>
      </c>
      <c r="G2091" s="198" t="s">
        <v>8444</v>
      </c>
      <c r="H2091" s="201">
        <v>0</v>
      </c>
      <c r="I2091" s="200">
        <v>41666</v>
      </c>
      <c r="J2091" s="319">
        <f t="shared" si="33"/>
        <v>10.452999999999999</v>
      </c>
      <c r="K2091" s="198"/>
      <c r="L2091" s="198"/>
      <c r="M2091" s="198" t="s">
        <v>2395</v>
      </c>
      <c r="N2091" s="198"/>
      <c r="O2091" s="198"/>
      <c r="P2091" s="198"/>
      <c r="Q2091" s="169"/>
      <c r="R2091" s="169"/>
      <c r="S2091" s="169"/>
      <c r="T2091" s="169"/>
      <c r="U2091" s="170"/>
    </row>
    <row r="2092" spans="1:21" ht="20.100000000000001" customHeight="1">
      <c r="A2092" s="201">
        <v>20244</v>
      </c>
      <c r="B2092" s="183"/>
      <c r="C2092" s="179" t="s">
        <v>3950</v>
      </c>
      <c r="D2092" s="215" t="s">
        <v>5573</v>
      </c>
      <c r="E2092" s="198"/>
      <c r="F2092" s="319" t="s">
        <v>17578</v>
      </c>
      <c r="G2092" s="198" t="s">
        <v>8444</v>
      </c>
      <c r="H2092" s="201">
        <v>0</v>
      </c>
      <c r="I2092" s="200">
        <v>41666</v>
      </c>
      <c r="J2092" s="319" t="e">
        <f t="shared" si="33"/>
        <v>#VALUE!</v>
      </c>
      <c r="K2092" s="198"/>
      <c r="L2092" s="198"/>
      <c r="M2092" s="198" t="s">
        <v>2395</v>
      </c>
      <c r="N2092" s="198"/>
      <c r="O2092" s="198"/>
      <c r="P2092" s="198"/>
      <c r="Q2092" s="169"/>
      <c r="R2092" s="169"/>
      <c r="S2092" s="169"/>
      <c r="T2092" s="169"/>
      <c r="U2092" s="170"/>
    </row>
    <row r="2093" spans="1:21" ht="20.100000000000001" customHeight="1">
      <c r="A2093" s="201" t="s">
        <v>5895</v>
      </c>
      <c r="B2093" s="183">
        <v>700600582547</v>
      </c>
      <c r="C2093" s="179" t="s">
        <v>3951</v>
      </c>
      <c r="D2093" s="215" t="s">
        <v>5573</v>
      </c>
      <c r="E2093" s="198"/>
      <c r="F2093" s="319">
        <v>16.850000000000001</v>
      </c>
      <c r="G2093" s="198" t="s">
        <v>8444</v>
      </c>
      <c r="H2093" s="201">
        <v>0</v>
      </c>
      <c r="I2093" s="200">
        <v>41666</v>
      </c>
      <c r="J2093" s="319">
        <f t="shared" si="33"/>
        <v>9.3225000000000016</v>
      </c>
      <c r="K2093" s="198"/>
      <c r="L2093" s="198"/>
      <c r="M2093" s="198" t="s">
        <v>2395</v>
      </c>
      <c r="N2093" s="198"/>
      <c r="O2093" s="198"/>
      <c r="P2093" s="198"/>
      <c r="Q2093" s="169"/>
      <c r="R2093" s="169"/>
      <c r="S2093" s="169"/>
      <c r="T2093" s="169"/>
      <c r="U2093" s="170"/>
    </row>
    <row r="2094" spans="1:21" ht="20.100000000000001" customHeight="1">
      <c r="A2094" s="201" t="s">
        <v>5896</v>
      </c>
      <c r="B2094" s="183">
        <v>700600582554</v>
      </c>
      <c r="C2094" s="179" t="s">
        <v>3952</v>
      </c>
      <c r="D2094" s="215" t="s">
        <v>5573</v>
      </c>
      <c r="E2094" s="198"/>
      <c r="F2094" s="319">
        <v>16.850000000000001</v>
      </c>
      <c r="G2094" s="198" t="s">
        <v>8444</v>
      </c>
      <c r="H2094" s="201">
        <v>0</v>
      </c>
      <c r="I2094" s="200">
        <v>41666</v>
      </c>
      <c r="J2094" s="319">
        <f t="shared" si="33"/>
        <v>9.3225000000000016</v>
      </c>
      <c r="K2094" s="198"/>
      <c r="L2094" s="198"/>
      <c r="M2094" s="198" t="s">
        <v>2395</v>
      </c>
      <c r="N2094" s="198"/>
      <c r="O2094" s="198"/>
      <c r="P2094" s="198"/>
      <c r="Q2094" s="169"/>
      <c r="R2094" s="169"/>
      <c r="S2094" s="169"/>
      <c r="T2094" s="169"/>
      <c r="U2094" s="170"/>
    </row>
    <row r="2095" spans="1:21" ht="20.100000000000001" customHeight="1">
      <c r="A2095" s="201" t="s">
        <v>5897</v>
      </c>
      <c r="B2095" s="183">
        <v>700600582561</v>
      </c>
      <c r="C2095" s="179" t="s">
        <v>3953</v>
      </c>
      <c r="D2095" s="215" t="s">
        <v>5573</v>
      </c>
      <c r="E2095" s="198"/>
      <c r="F2095" s="319">
        <v>16.850000000000001</v>
      </c>
      <c r="G2095" s="198" t="s">
        <v>8444</v>
      </c>
      <c r="H2095" s="201">
        <v>0</v>
      </c>
      <c r="I2095" s="200">
        <v>41666</v>
      </c>
      <c r="J2095" s="319">
        <f t="shared" si="33"/>
        <v>9.3225000000000016</v>
      </c>
      <c r="K2095" s="198"/>
      <c r="L2095" s="198"/>
      <c r="M2095" s="198" t="s">
        <v>2395</v>
      </c>
      <c r="N2095" s="198"/>
      <c r="O2095" s="198"/>
      <c r="P2095" s="198"/>
      <c r="Q2095" s="169"/>
      <c r="R2095" s="169"/>
      <c r="S2095" s="169"/>
      <c r="T2095" s="169"/>
      <c r="U2095" s="170"/>
    </row>
    <row r="2096" spans="1:21" ht="20.100000000000001" customHeight="1">
      <c r="A2096" s="201" t="s">
        <v>5898</v>
      </c>
      <c r="B2096" s="183">
        <v>700600582578</v>
      </c>
      <c r="C2096" s="179" t="s">
        <v>3954</v>
      </c>
      <c r="D2096" s="215" t="s">
        <v>5573</v>
      </c>
      <c r="E2096" s="198"/>
      <c r="F2096" s="319">
        <v>16.850000000000001</v>
      </c>
      <c r="G2096" s="198" t="s">
        <v>8444</v>
      </c>
      <c r="H2096" s="201">
        <v>0</v>
      </c>
      <c r="I2096" s="200">
        <v>41666</v>
      </c>
      <c r="J2096" s="319">
        <f t="shared" si="33"/>
        <v>9.3225000000000016</v>
      </c>
      <c r="K2096" s="198"/>
      <c r="L2096" s="198"/>
      <c r="M2096" s="198" t="s">
        <v>2395</v>
      </c>
      <c r="N2096" s="198"/>
      <c r="O2096" s="198"/>
      <c r="P2096" s="198"/>
      <c r="Q2096" s="169"/>
      <c r="R2096" s="169"/>
      <c r="S2096" s="169"/>
      <c r="T2096" s="169"/>
      <c r="U2096" s="170"/>
    </row>
    <row r="2097" spans="1:21" ht="20.100000000000001" customHeight="1">
      <c r="A2097" s="201">
        <v>20245</v>
      </c>
      <c r="B2097" s="183"/>
      <c r="C2097" s="179" t="s">
        <v>3955</v>
      </c>
      <c r="D2097" s="215" t="s">
        <v>5573</v>
      </c>
      <c r="E2097" s="198"/>
      <c r="F2097" s="319" t="s">
        <v>17578</v>
      </c>
      <c r="G2097" s="198" t="s">
        <v>8444</v>
      </c>
      <c r="H2097" s="201">
        <v>0</v>
      </c>
      <c r="I2097" s="200">
        <v>41666</v>
      </c>
      <c r="J2097" s="319" t="e">
        <f t="shared" si="33"/>
        <v>#VALUE!</v>
      </c>
      <c r="K2097" s="198"/>
      <c r="L2097" s="198"/>
      <c r="M2097" s="198" t="s">
        <v>2395</v>
      </c>
      <c r="N2097" s="198"/>
      <c r="O2097" s="198"/>
      <c r="P2097" s="198"/>
      <c r="Q2097" s="169"/>
      <c r="R2097" s="169"/>
      <c r="S2097" s="169"/>
      <c r="T2097" s="169"/>
      <c r="U2097" s="170"/>
    </row>
    <row r="2098" spans="1:21" ht="20.100000000000001" customHeight="1">
      <c r="A2098" s="201" t="s">
        <v>5899</v>
      </c>
      <c r="B2098" s="183">
        <v>700600582585</v>
      </c>
      <c r="C2098" s="179" t="s">
        <v>3956</v>
      </c>
      <c r="D2098" s="215" t="s">
        <v>5573</v>
      </c>
      <c r="E2098" s="198"/>
      <c r="F2098" s="319">
        <v>16.850000000000001</v>
      </c>
      <c r="G2098" s="198" t="s">
        <v>8444</v>
      </c>
      <c r="H2098" s="201">
        <v>0</v>
      </c>
      <c r="I2098" s="200">
        <v>41666</v>
      </c>
      <c r="J2098" s="319">
        <f t="shared" si="33"/>
        <v>9.3225000000000016</v>
      </c>
      <c r="K2098" s="198"/>
      <c r="L2098" s="198"/>
      <c r="M2098" s="198" t="s">
        <v>2395</v>
      </c>
      <c r="N2098" s="198"/>
      <c r="O2098" s="198"/>
      <c r="P2098" s="198"/>
      <c r="Q2098" s="169"/>
      <c r="R2098" s="169"/>
      <c r="S2098" s="169"/>
      <c r="T2098" s="169"/>
      <c r="U2098" s="170"/>
    </row>
    <row r="2099" spans="1:21" ht="20.100000000000001" customHeight="1">
      <c r="A2099" s="201" t="s">
        <v>5900</v>
      </c>
      <c r="B2099" s="183">
        <v>700600582592</v>
      </c>
      <c r="C2099" s="179" t="s">
        <v>3957</v>
      </c>
      <c r="D2099" s="215" t="s">
        <v>5573</v>
      </c>
      <c r="E2099" s="198"/>
      <c r="F2099" s="319">
        <v>16.850000000000001</v>
      </c>
      <c r="G2099" s="198" t="s">
        <v>8444</v>
      </c>
      <c r="H2099" s="201">
        <v>0</v>
      </c>
      <c r="I2099" s="200">
        <v>41666</v>
      </c>
      <c r="J2099" s="319">
        <f t="shared" si="33"/>
        <v>9.3225000000000016</v>
      </c>
      <c r="K2099" s="198"/>
      <c r="L2099" s="198"/>
      <c r="M2099" s="198" t="s">
        <v>2395</v>
      </c>
      <c r="N2099" s="198"/>
      <c r="O2099" s="198"/>
      <c r="P2099" s="198"/>
      <c r="Q2099" s="169"/>
      <c r="R2099" s="169"/>
      <c r="S2099" s="169"/>
      <c r="T2099" s="169"/>
      <c r="U2099" s="170"/>
    </row>
    <row r="2100" spans="1:21" ht="20.100000000000001" customHeight="1">
      <c r="A2100" s="201" t="s">
        <v>5901</v>
      </c>
      <c r="B2100" s="183">
        <v>700600582608</v>
      </c>
      <c r="C2100" s="179" t="s">
        <v>3958</v>
      </c>
      <c r="D2100" s="215" t="s">
        <v>5573</v>
      </c>
      <c r="E2100" s="198"/>
      <c r="F2100" s="319">
        <v>16.850000000000001</v>
      </c>
      <c r="G2100" s="198" t="s">
        <v>8444</v>
      </c>
      <c r="H2100" s="201">
        <v>0</v>
      </c>
      <c r="I2100" s="200">
        <v>41666</v>
      </c>
      <c r="J2100" s="319">
        <f t="shared" si="33"/>
        <v>9.3225000000000016</v>
      </c>
      <c r="K2100" s="198"/>
      <c r="L2100" s="198"/>
      <c r="M2100" s="198" t="s">
        <v>2395</v>
      </c>
      <c r="N2100" s="198"/>
      <c r="O2100" s="198"/>
      <c r="P2100" s="198"/>
      <c r="Q2100" s="169"/>
      <c r="R2100" s="169"/>
      <c r="S2100" s="169"/>
      <c r="T2100" s="169"/>
      <c r="U2100" s="170"/>
    </row>
    <row r="2101" spans="1:21" ht="20.100000000000001" customHeight="1">
      <c r="A2101" s="201">
        <v>20246</v>
      </c>
      <c r="B2101" s="183"/>
      <c r="C2101" s="179" t="s">
        <v>3959</v>
      </c>
      <c r="D2101" s="215" t="s">
        <v>5573</v>
      </c>
      <c r="E2101" s="198"/>
      <c r="F2101" s="319" t="s">
        <v>17578</v>
      </c>
      <c r="G2101" s="198" t="s">
        <v>8444</v>
      </c>
      <c r="H2101" s="201">
        <v>0</v>
      </c>
      <c r="I2101" s="200">
        <v>41666</v>
      </c>
      <c r="J2101" s="319" t="e">
        <f t="shared" si="33"/>
        <v>#VALUE!</v>
      </c>
      <c r="K2101" s="198"/>
      <c r="L2101" s="198"/>
      <c r="M2101" s="198" t="s">
        <v>2395</v>
      </c>
      <c r="N2101" s="198"/>
      <c r="O2101" s="198"/>
      <c r="P2101" s="198"/>
      <c r="Q2101" s="169"/>
      <c r="R2101" s="169"/>
      <c r="S2101" s="169"/>
      <c r="T2101" s="169"/>
      <c r="U2101" s="170"/>
    </row>
    <row r="2102" spans="1:21" ht="20.100000000000001" customHeight="1">
      <c r="A2102" s="201" t="s">
        <v>5902</v>
      </c>
      <c r="B2102" s="183">
        <v>700600582615</v>
      </c>
      <c r="C2102" s="179" t="s">
        <v>3960</v>
      </c>
      <c r="D2102" s="215" t="s">
        <v>5573</v>
      </c>
      <c r="E2102" s="198"/>
      <c r="F2102" s="319">
        <v>17.740000000000002</v>
      </c>
      <c r="G2102" s="198" t="s">
        <v>8444</v>
      </c>
      <c r="H2102" s="201">
        <v>0</v>
      </c>
      <c r="I2102" s="200">
        <v>41666</v>
      </c>
      <c r="J2102" s="319">
        <f t="shared" si="33"/>
        <v>10.079000000000001</v>
      </c>
      <c r="K2102" s="198"/>
      <c r="L2102" s="198"/>
      <c r="M2102" s="198" t="s">
        <v>2395</v>
      </c>
      <c r="N2102" s="198"/>
      <c r="O2102" s="198"/>
      <c r="P2102" s="198"/>
      <c r="Q2102" s="169"/>
      <c r="R2102" s="169"/>
      <c r="S2102" s="169"/>
      <c r="T2102" s="169"/>
      <c r="U2102" s="170"/>
    </row>
    <row r="2103" spans="1:21" ht="20.100000000000001" customHeight="1">
      <c r="A2103" s="201" t="s">
        <v>5903</v>
      </c>
      <c r="B2103" s="183">
        <v>700600582622</v>
      </c>
      <c r="C2103" s="179" t="s">
        <v>3961</v>
      </c>
      <c r="D2103" s="215" t="s">
        <v>5573</v>
      </c>
      <c r="E2103" s="198"/>
      <c r="F2103" s="319">
        <v>17.740000000000002</v>
      </c>
      <c r="G2103" s="198" t="s">
        <v>8444</v>
      </c>
      <c r="H2103" s="201">
        <v>0</v>
      </c>
      <c r="I2103" s="200">
        <v>41666</v>
      </c>
      <c r="J2103" s="319">
        <f t="shared" si="33"/>
        <v>10.079000000000001</v>
      </c>
      <c r="K2103" s="198"/>
      <c r="L2103" s="198"/>
      <c r="M2103" s="198" t="s">
        <v>2395</v>
      </c>
      <c r="N2103" s="198"/>
      <c r="O2103" s="198"/>
      <c r="P2103" s="198"/>
      <c r="Q2103" s="169"/>
      <c r="R2103" s="169"/>
      <c r="S2103" s="169"/>
      <c r="T2103" s="169"/>
      <c r="U2103" s="170"/>
    </row>
    <row r="2104" spans="1:21" ht="20.100000000000001" customHeight="1">
      <c r="A2104" s="201" t="s">
        <v>5904</v>
      </c>
      <c r="B2104" s="183">
        <v>700600582639</v>
      </c>
      <c r="C2104" s="179" t="s">
        <v>3962</v>
      </c>
      <c r="D2104" s="215" t="s">
        <v>5573</v>
      </c>
      <c r="E2104" s="198"/>
      <c r="F2104" s="319">
        <v>17.740000000000002</v>
      </c>
      <c r="G2104" s="198" t="s">
        <v>8444</v>
      </c>
      <c r="H2104" s="201">
        <v>0</v>
      </c>
      <c r="I2104" s="200">
        <v>41666</v>
      </c>
      <c r="J2104" s="319">
        <f t="shared" si="33"/>
        <v>10.079000000000001</v>
      </c>
      <c r="K2104" s="198"/>
      <c r="L2104" s="198"/>
      <c r="M2104" s="198" t="s">
        <v>2395</v>
      </c>
      <c r="N2104" s="198"/>
      <c r="O2104" s="198"/>
      <c r="P2104" s="198"/>
      <c r="Q2104" s="169"/>
      <c r="R2104" s="169"/>
      <c r="S2104" s="169"/>
      <c r="T2104" s="169"/>
      <c r="U2104" s="170"/>
    </row>
    <row r="2105" spans="1:21" ht="20.100000000000001" customHeight="1">
      <c r="A2105" s="201">
        <v>20247</v>
      </c>
      <c r="B2105" s="183"/>
      <c r="C2105" s="179" t="s">
        <v>3963</v>
      </c>
      <c r="D2105" s="215" t="s">
        <v>5573</v>
      </c>
      <c r="E2105" s="198"/>
      <c r="F2105" s="319" t="s">
        <v>17578</v>
      </c>
      <c r="G2105" s="198" t="s">
        <v>8444</v>
      </c>
      <c r="H2105" s="201">
        <v>0</v>
      </c>
      <c r="I2105" s="200">
        <v>41666</v>
      </c>
      <c r="J2105" s="319" t="e">
        <f t="shared" si="33"/>
        <v>#VALUE!</v>
      </c>
      <c r="K2105" s="198"/>
      <c r="L2105" s="198"/>
      <c r="M2105" s="198" t="s">
        <v>2395</v>
      </c>
      <c r="N2105" s="198"/>
      <c r="O2105" s="198"/>
      <c r="P2105" s="198"/>
      <c r="Q2105" s="169"/>
      <c r="R2105" s="169"/>
      <c r="S2105" s="169"/>
      <c r="T2105" s="169"/>
      <c r="U2105" s="170"/>
    </row>
    <row r="2106" spans="1:21" ht="20.100000000000001" customHeight="1">
      <c r="A2106" s="201" t="s">
        <v>5905</v>
      </c>
      <c r="B2106" s="183">
        <v>700600582646</v>
      </c>
      <c r="C2106" s="179" t="s">
        <v>3964</v>
      </c>
      <c r="D2106" s="215" t="s">
        <v>5573</v>
      </c>
      <c r="E2106" s="198"/>
      <c r="F2106" s="319">
        <v>17.740000000000002</v>
      </c>
      <c r="G2106" s="198" t="s">
        <v>8444</v>
      </c>
      <c r="H2106" s="201">
        <v>0</v>
      </c>
      <c r="I2106" s="200">
        <v>41666</v>
      </c>
      <c r="J2106" s="319">
        <f t="shared" si="33"/>
        <v>10.079000000000001</v>
      </c>
      <c r="K2106" s="198"/>
      <c r="L2106" s="198"/>
      <c r="M2106" s="198" t="s">
        <v>2395</v>
      </c>
      <c r="N2106" s="198"/>
      <c r="O2106" s="198"/>
      <c r="P2106" s="198"/>
      <c r="Q2106" s="169"/>
      <c r="R2106" s="169"/>
      <c r="S2106" s="169"/>
      <c r="T2106" s="169"/>
      <c r="U2106" s="170"/>
    </row>
    <row r="2107" spans="1:21" ht="20.100000000000001" customHeight="1">
      <c r="A2107" s="201" t="s">
        <v>5906</v>
      </c>
      <c r="B2107" s="183">
        <v>700600582653</v>
      </c>
      <c r="C2107" s="179" t="s">
        <v>3965</v>
      </c>
      <c r="D2107" s="215" t="s">
        <v>5573</v>
      </c>
      <c r="E2107" s="198"/>
      <c r="F2107" s="319">
        <v>17.740000000000002</v>
      </c>
      <c r="G2107" s="198" t="s">
        <v>8444</v>
      </c>
      <c r="H2107" s="201">
        <v>0</v>
      </c>
      <c r="I2107" s="200">
        <v>41666</v>
      </c>
      <c r="J2107" s="319">
        <f t="shared" si="33"/>
        <v>10.079000000000001</v>
      </c>
      <c r="K2107" s="198"/>
      <c r="L2107" s="198"/>
      <c r="M2107" s="198" t="s">
        <v>2395</v>
      </c>
      <c r="N2107" s="198"/>
      <c r="O2107" s="198"/>
      <c r="P2107" s="198"/>
      <c r="Q2107" s="169"/>
      <c r="R2107" s="169"/>
      <c r="S2107" s="169"/>
      <c r="T2107" s="169"/>
      <c r="U2107" s="170"/>
    </row>
    <row r="2108" spans="1:21" ht="20.100000000000001" customHeight="1">
      <c r="A2108" s="201">
        <v>20248</v>
      </c>
      <c r="B2108" s="183"/>
      <c r="C2108" s="179" t="s">
        <v>3966</v>
      </c>
      <c r="D2108" s="215" t="s">
        <v>5573</v>
      </c>
      <c r="E2108" s="198"/>
      <c r="F2108" s="319" t="s">
        <v>17578</v>
      </c>
      <c r="G2108" s="198" t="s">
        <v>8444</v>
      </c>
      <c r="H2108" s="201">
        <v>0</v>
      </c>
      <c r="I2108" s="200">
        <v>41666</v>
      </c>
      <c r="J2108" s="319" t="e">
        <f t="shared" si="33"/>
        <v>#VALUE!</v>
      </c>
      <c r="K2108" s="198"/>
      <c r="L2108" s="198"/>
      <c r="M2108" s="198" t="s">
        <v>2395</v>
      </c>
      <c r="N2108" s="198"/>
      <c r="O2108" s="198"/>
      <c r="P2108" s="198"/>
      <c r="Q2108" s="169"/>
      <c r="R2108" s="169"/>
      <c r="S2108" s="169"/>
      <c r="T2108" s="169"/>
      <c r="U2108" s="170"/>
    </row>
    <row r="2109" spans="1:21" ht="20.100000000000001" customHeight="1">
      <c r="A2109" s="201" t="s">
        <v>5907</v>
      </c>
      <c r="B2109" s="183">
        <v>700600582660</v>
      </c>
      <c r="C2109" s="179" t="s">
        <v>3967</v>
      </c>
      <c r="D2109" s="215" t="s">
        <v>5573</v>
      </c>
      <c r="E2109" s="324">
        <v>1</v>
      </c>
      <c r="F2109" s="319">
        <v>14.65</v>
      </c>
      <c r="G2109" s="198" t="s">
        <v>8444</v>
      </c>
      <c r="H2109" s="199">
        <v>78</v>
      </c>
      <c r="I2109" s="200">
        <v>41666</v>
      </c>
      <c r="J2109" s="319">
        <f t="shared" si="33"/>
        <v>6.4525000000000006</v>
      </c>
      <c r="K2109" s="198"/>
      <c r="L2109" s="198"/>
      <c r="M2109" s="198" t="s">
        <v>2395</v>
      </c>
      <c r="N2109" s="198"/>
      <c r="O2109" s="198"/>
      <c r="P2109" s="198"/>
      <c r="Q2109" s="169"/>
      <c r="R2109" s="169"/>
      <c r="S2109" s="169"/>
      <c r="T2109" s="169"/>
      <c r="U2109" s="170"/>
    </row>
    <row r="2110" spans="1:21" ht="20.100000000000001" customHeight="1">
      <c r="A2110" s="201">
        <v>20249</v>
      </c>
      <c r="B2110" s="183"/>
      <c r="C2110" s="179" t="s">
        <v>3968</v>
      </c>
      <c r="D2110" s="215" t="s">
        <v>5573</v>
      </c>
      <c r="E2110" s="198"/>
      <c r="F2110" s="319" t="s">
        <v>17578</v>
      </c>
      <c r="G2110" s="198" t="s">
        <v>8444</v>
      </c>
      <c r="H2110" s="201">
        <v>0</v>
      </c>
      <c r="I2110" s="200">
        <v>41666</v>
      </c>
      <c r="J2110" s="319" t="e">
        <f t="shared" si="33"/>
        <v>#VALUE!</v>
      </c>
      <c r="K2110" s="198"/>
      <c r="L2110" s="198"/>
      <c r="M2110" s="198" t="s">
        <v>2395</v>
      </c>
      <c r="N2110" s="198"/>
      <c r="O2110" s="198"/>
      <c r="P2110" s="198"/>
      <c r="Q2110" s="169"/>
      <c r="R2110" s="169"/>
      <c r="S2110" s="169"/>
      <c r="T2110" s="169"/>
      <c r="U2110" s="170"/>
    </row>
    <row r="2111" spans="1:21" ht="20.100000000000001" customHeight="1">
      <c r="A2111" s="202" t="s">
        <v>5908</v>
      </c>
      <c r="B2111" s="183">
        <v>700600582677</v>
      </c>
      <c r="C2111" s="179" t="s">
        <v>3969</v>
      </c>
      <c r="D2111" s="215" t="s">
        <v>5573</v>
      </c>
      <c r="E2111" s="324">
        <v>0.5</v>
      </c>
      <c r="F2111" s="319">
        <v>14.21</v>
      </c>
      <c r="G2111" s="198" t="s">
        <v>8444</v>
      </c>
      <c r="H2111" s="199">
        <v>146</v>
      </c>
      <c r="I2111" s="200">
        <v>41666</v>
      </c>
      <c r="J2111" s="319">
        <f t="shared" si="33"/>
        <v>6.5785</v>
      </c>
      <c r="K2111" s="198"/>
      <c r="L2111" s="198"/>
      <c r="M2111" s="198" t="s">
        <v>2395</v>
      </c>
      <c r="N2111" s="198"/>
      <c r="O2111" s="198"/>
      <c r="P2111" s="198"/>
      <c r="Q2111" s="169"/>
      <c r="R2111" s="169"/>
      <c r="S2111" s="169"/>
      <c r="T2111" s="169"/>
      <c r="U2111" s="170"/>
    </row>
    <row r="2112" spans="1:21" ht="20.100000000000001" customHeight="1">
      <c r="A2112" s="201">
        <v>20250</v>
      </c>
      <c r="B2112" s="183"/>
      <c r="C2112" s="179" t="s">
        <v>3970</v>
      </c>
      <c r="D2112" s="215" t="s">
        <v>5573</v>
      </c>
      <c r="E2112" s="198"/>
      <c r="F2112" s="319" t="s">
        <v>17578</v>
      </c>
      <c r="G2112" s="198" t="s">
        <v>8444</v>
      </c>
      <c r="H2112" s="201">
        <v>0</v>
      </c>
      <c r="I2112" s="200">
        <v>41666</v>
      </c>
      <c r="J2112" s="319" t="e">
        <f t="shared" si="33"/>
        <v>#VALUE!</v>
      </c>
      <c r="K2112" s="198"/>
      <c r="L2112" s="198"/>
      <c r="M2112" s="198" t="s">
        <v>2395</v>
      </c>
      <c r="N2112" s="198"/>
      <c r="O2112" s="198"/>
      <c r="P2112" s="198"/>
      <c r="Q2112" s="169"/>
      <c r="R2112" s="169"/>
      <c r="S2112" s="169"/>
      <c r="T2112" s="169"/>
      <c r="U2112" s="170"/>
    </row>
    <row r="2113" spans="1:21" ht="20.100000000000001" customHeight="1">
      <c r="A2113" s="202" t="s">
        <v>5909</v>
      </c>
      <c r="B2113" s="183">
        <v>700600582684</v>
      </c>
      <c r="C2113" s="179" t="s">
        <v>3971</v>
      </c>
      <c r="D2113" s="215" t="s">
        <v>5573</v>
      </c>
      <c r="E2113" s="324">
        <v>0.5</v>
      </c>
      <c r="F2113" s="319">
        <v>14.21</v>
      </c>
      <c r="G2113" s="198" t="s">
        <v>8444</v>
      </c>
      <c r="H2113" s="199">
        <v>104</v>
      </c>
      <c r="I2113" s="200">
        <v>41666</v>
      </c>
      <c r="J2113" s="319">
        <f t="shared" si="33"/>
        <v>6.5785</v>
      </c>
      <c r="K2113" s="198"/>
      <c r="L2113" s="198"/>
      <c r="M2113" s="198" t="s">
        <v>2395</v>
      </c>
      <c r="N2113" s="198"/>
      <c r="O2113" s="198"/>
      <c r="P2113" s="198"/>
      <c r="Q2113" s="169"/>
      <c r="R2113" s="169"/>
      <c r="S2113" s="169"/>
      <c r="T2113" s="169"/>
      <c r="U2113" s="170"/>
    </row>
    <row r="2114" spans="1:21" ht="20.100000000000001" customHeight="1">
      <c r="A2114" s="202" t="s">
        <v>5910</v>
      </c>
      <c r="B2114" s="183">
        <v>700600582691</v>
      </c>
      <c r="C2114" s="179" t="s">
        <v>3972</v>
      </c>
      <c r="D2114" s="215" t="s">
        <v>5573</v>
      </c>
      <c r="E2114" s="324">
        <v>0.5</v>
      </c>
      <c r="F2114" s="319">
        <v>14.21</v>
      </c>
      <c r="G2114" s="198" t="s">
        <v>8444</v>
      </c>
      <c r="H2114" s="199">
        <v>192</v>
      </c>
      <c r="I2114" s="200">
        <v>41666</v>
      </c>
      <c r="J2114" s="319">
        <f t="shared" si="33"/>
        <v>6.5785</v>
      </c>
      <c r="K2114" s="198"/>
      <c r="L2114" s="198"/>
      <c r="M2114" s="198" t="s">
        <v>2395</v>
      </c>
      <c r="N2114" s="198"/>
      <c r="O2114" s="198"/>
      <c r="P2114" s="198"/>
      <c r="Q2114" s="169"/>
      <c r="R2114" s="169"/>
      <c r="S2114" s="169"/>
      <c r="T2114" s="169"/>
      <c r="U2114" s="170"/>
    </row>
    <row r="2115" spans="1:21" ht="20.100000000000001" customHeight="1">
      <c r="A2115" s="201">
        <v>20251</v>
      </c>
      <c r="B2115" s="183"/>
      <c r="C2115" s="179" t="s">
        <v>3973</v>
      </c>
      <c r="D2115" s="215" t="s">
        <v>5573</v>
      </c>
      <c r="E2115" s="198"/>
      <c r="F2115" s="319" t="s">
        <v>17578</v>
      </c>
      <c r="G2115" s="198" t="s">
        <v>8444</v>
      </c>
      <c r="H2115" s="201">
        <v>0</v>
      </c>
      <c r="I2115" s="200">
        <v>41666</v>
      </c>
      <c r="J2115" s="319" t="e">
        <f t="shared" si="33"/>
        <v>#VALUE!</v>
      </c>
      <c r="K2115" s="198"/>
      <c r="L2115" s="198"/>
      <c r="M2115" s="198" t="s">
        <v>2395</v>
      </c>
      <c r="N2115" s="198"/>
      <c r="O2115" s="198"/>
      <c r="P2115" s="198"/>
      <c r="Q2115" s="169"/>
      <c r="R2115" s="169"/>
      <c r="S2115" s="169"/>
      <c r="T2115" s="169"/>
      <c r="U2115" s="170"/>
    </row>
    <row r="2116" spans="1:21" ht="20.100000000000001" customHeight="1">
      <c r="A2116" s="201" t="s">
        <v>5911</v>
      </c>
      <c r="B2116" s="183">
        <v>700600582707</v>
      </c>
      <c r="C2116" s="179" t="s">
        <v>3974</v>
      </c>
      <c r="D2116" s="215" t="s">
        <v>5573</v>
      </c>
      <c r="E2116" s="321">
        <v>0.5</v>
      </c>
      <c r="F2116" s="319">
        <v>14.21</v>
      </c>
      <c r="G2116" s="198" t="s">
        <v>8444</v>
      </c>
      <c r="H2116" s="201">
        <v>0</v>
      </c>
      <c r="I2116" s="200">
        <v>41666</v>
      </c>
      <c r="J2116" s="319">
        <f t="shared" si="33"/>
        <v>6.5785</v>
      </c>
      <c r="K2116" s="198"/>
      <c r="L2116" s="198"/>
      <c r="M2116" s="198" t="s">
        <v>2395</v>
      </c>
      <c r="N2116" s="198"/>
      <c r="O2116" s="198"/>
      <c r="P2116" s="198"/>
      <c r="Q2116" s="169"/>
      <c r="R2116" s="169"/>
      <c r="S2116" s="169"/>
      <c r="T2116" s="169"/>
      <c r="U2116" s="170"/>
    </row>
    <row r="2117" spans="1:21" ht="20.100000000000001" customHeight="1">
      <c r="A2117" s="201">
        <v>20252</v>
      </c>
      <c r="B2117" s="183"/>
      <c r="C2117" s="179" t="s">
        <v>3975</v>
      </c>
      <c r="D2117" s="215" t="s">
        <v>5573</v>
      </c>
      <c r="E2117" s="198"/>
      <c r="F2117" s="319" t="s">
        <v>17578</v>
      </c>
      <c r="G2117" s="198" t="s">
        <v>8444</v>
      </c>
      <c r="H2117" s="201">
        <v>0</v>
      </c>
      <c r="I2117" s="200">
        <v>41666</v>
      </c>
      <c r="J2117" s="319" t="e">
        <f t="shared" si="33"/>
        <v>#VALUE!</v>
      </c>
      <c r="K2117" s="198"/>
      <c r="L2117" s="198"/>
      <c r="M2117" s="198" t="s">
        <v>2395</v>
      </c>
      <c r="N2117" s="198"/>
      <c r="O2117" s="198"/>
      <c r="P2117" s="198"/>
      <c r="Q2117" s="169"/>
      <c r="R2117" s="169"/>
      <c r="S2117" s="169"/>
      <c r="T2117" s="169"/>
      <c r="U2117" s="170"/>
    </row>
    <row r="2118" spans="1:21" ht="20.100000000000001" customHeight="1">
      <c r="A2118" s="201" t="s">
        <v>5912</v>
      </c>
      <c r="B2118" s="183">
        <v>700600582714</v>
      </c>
      <c r="C2118" s="179" t="s">
        <v>3976</v>
      </c>
      <c r="D2118" s="215" t="s">
        <v>5573</v>
      </c>
      <c r="E2118" s="321">
        <v>2.5</v>
      </c>
      <c r="F2118" s="319">
        <v>13.89</v>
      </c>
      <c r="G2118" s="198" t="s">
        <v>8444</v>
      </c>
      <c r="H2118" s="201">
        <v>0</v>
      </c>
      <c r="I2118" s="200">
        <v>41666</v>
      </c>
      <c r="J2118" s="319">
        <f t="shared" si="33"/>
        <v>4.3064999999999998</v>
      </c>
      <c r="K2118" s="198">
        <v>8.8235294117647065</v>
      </c>
      <c r="L2118" s="198"/>
      <c r="M2118" s="198" t="s">
        <v>2395</v>
      </c>
      <c r="N2118" s="198"/>
      <c r="O2118" s="198"/>
      <c r="P2118" s="198"/>
      <c r="Q2118" s="169"/>
      <c r="R2118" s="169"/>
      <c r="S2118" s="169"/>
      <c r="T2118" s="169"/>
      <c r="U2118" s="170"/>
    </row>
    <row r="2119" spans="1:21" ht="20.100000000000001" customHeight="1">
      <c r="A2119" s="201" t="s">
        <v>5913</v>
      </c>
      <c r="B2119" s="183">
        <v>700600582721</v>
      </c>
      <c r="C2119" s="179" t="s">
        <v>3977</v>
      </c>
      <c r="D2119" s="215" t="s">
        <v>5573</v>
      </c>
      <c r="E2119" s="198">
        <v>3.5</v>
      </c>
      <c r="F2119" s="319">
        <v>14.352941176470589</v>
      </c>
      <c r="G2119" s="198" t="s">
        <v>8444</v>
      </c>
      <c r="H2119" s="201">
        <v>0</v>
      </c>
      <c r="I2119" s="200">
        <v>41666</v>
      </c>
      <c r="J2119" s="319">
        <f t="shared" si="33"/>
        <v>3.6999999999999993</v>
      </c>
      <c r="K2119" s="198">
        <v>9.99</v>
      </c>
      <c r="L2119" s="198"/>
      <c r="M2119" s="198" t="s">
        <v>2395</v>
      </c>
      <c r="N2119" s="198"/>
      <c r="O2119" s="198"/>
      <c r="P2119" s="198"/>
      <c r="Q2119" s="169"/>
      <c r="R2119" s="169"/>
      <c r="S2119" s="169"/>
      <c r="T2119" s="169"/>
      <c r="U2119" s="170"/>
    </row>
    <row r="2120" spans="1:21" ht="20.100000000000001" customHeight="1">
      <c r="A2120" s="202" t="s">
        <v>5914</v>
      </c>
      <c r="B2120" s="183">
        <v>700600582738</v>
      </c>
      <c r="C2120" s="179" t="s">
        <v>3978</v>
      </c>
      <c r="D2120" s="215" t="s">
        <v>5573</v>
      </c>
      <c r="E2120" s="321">
        <v>2.5</v>
      </c>
      <c r="F2120" s="319">
        <v>13.89</v>
      </c>
      <c r="G2120" s="198" t="s">
        <v>8444</v>
      </c>
      <c r="H2120" s="201">
        <v>0</v>
      </c>
      <c r="I2120" s="200">
        <v>41666</v>
      </c>
      <c r="J2120" s="319">
        <f t="shared" si="33"/>
        <v>4.3064999999999998</v>
      </c>
      <c r="K2120" s="198">
        <v>8.8235294117647065</v>
      </c>
      <c r="L2120" s="198"/>
      <c r="M2120" s="198" t="s">
        <v>2395</v>
      </c>
      <c r="N2120" s="198"/>
      <c r="O2120" s="198"/>
      <c r="P2120" s="198"/>
      <c r="Q2120" s="169"/>
      <c r="R2120" s="169"/>
      <c r="S2120" s="169"/>
      <c r="T2120" s="169"/>
      <c r="U2120" s="170"/>
    </row>
    <row r="2121" spans="1:21" ht="20.100000000000001" customHeight="1">
      <c r="A2121" s="201">
        <v>20253</v>
      </c>
      <c r="B2121" s="183"/>
      <c r="C2121" s="179" t="s">
        <v>3979</v>
      </c>
      <c r="D2121" s="215" t="s">
        <v>5573</v>
      </c>
      <c r="E2121" s="198"/>
      <c r="F2121" s="319" t="s">
        <v>17578</v>
      </c>
      <c r="G2121" s="198" t="s">
        <v>8444</v>
      </c>
      <c r="H2121" s="201">
        <v>0</v>
      </c>
      <c r="I2121" s="200">
        <v>41666</v>
      </c>
      <c r="J2121" s="319" t="e">
        <f t="shared" si="33"/>
        <v>#VALUE!</v>
      </c>
      <c r="K2121" s="198"/>
      <c r="L2121" s="198"/>
      <c r="M2121" s="198" t="s">
        <v>2395</v>
      </c>
      <c r="N2121" s="198"/>
      <c r="O2121" s="198"/>
      <c r="P2121" s="198"/>
      <c r="Q2121" s="169"/>
      <c r="R2121" s="169"/>
      <c r="S2121" s="169"/>
      <c r="T2121" s="169"/>
      <c r="U2121" s="170"/>
    </row>
    <row r="2122" spans="1:21" ht="20.100000000000001" customHeight="1">
      <c r="A2122" s="201" t="s">
        <v>5915</v>
      </c>
      <c r="B2122" s="183">
        <v>700600582745</v>
      </c>
      <c r="C2122" s="179" t="s">
        <v>3980</v>
      </c>
      <c r="D2122" s="215" t="s">
        <v>5573</v>
      </c>
      <c r="E2122" s="321">
        <v>1.5</v>
      </c>
      <c r="F2122" s="319">
        <v>15.09</v>
      </c>
      <c r="G2122" s="198" t="s">
        <v>8444</v>
      </c>
      <c r="H2122" s="201">
        <v>0</v>
      </c>
      <c r="I2122" s="200">
        <v>41666</v>
      </c>
      <c r="J2122" s="319">
        <f t="shared" si="33"/>
        <v>6.3264999999999993</v>
      </c>
      <c r="K2122" s="198"/>
      <c r="L2122" s="198"/>
      <c r="M2122" s="198" t="s">
        <v>2395</v>
      </c>
      <c r="N2122" s="198"/>
      <c r="O2122" s="198"/>
      <c r="P2122" s="198"/>
      <c r="Q2122" s="169"/>
      <c r="R2122" s="169"/>
      <c r="S2122" s="169"/>
      <c r="T2122" s="169"/>
      <c r="U2122" s="170"/>
    </row>
    <row r="2123" spans="1:21" ht="20.100000000000001" customHeight="1">
      <c r="A2123" s="201">
        <v>20254</v>
      </c>
      <c r="B2123" s="183"/>
      <c r="C2123" s="179" t="s">
        <v>3981</v>
      </c>
      <c r="D2123" s="215" t="s">
        <v>5573</v>
      </c>
      <c r="E2123" s="198"/>
      <c r="F2123" s="319" t="s">
        <v>17578</v>
      </c>
      <c r="G2123" s="198" t="s">
        <v>8444</v>
      </c>
      <c r="H2123" s="201">
        <v>0</v>
      </c>
      <c r="I2123" s="200">
        <v>41666</v>
      </c>
      <c r="J2123" s="319" t="e">
        <f t="shared" si="33"/>
        <v>#VALUE!</v>
      </c>
      <c r="K2123" s="198"/>
      <c r="L2123" s="198"/>
      <c r="M2123" s="198" t="s">
        <v>2395</v>
      </c>
      <c r="N2123" s="198"/>
      <c r="O2123" s="198"/>
      <c r="P2123" s="198"/>
      <c r="Q2123" s="169"/>
      <c r="R2123" s="169"/>
      <c r="S2123" s="169"/>
      <c r="T2123" s="169"/>
      <c r="U2123" s="170"/>
    </row>
    <row r="2124" spans="1:21" ht="20.100000000000001" customHeight="1">
      <c r="A2124" s="201" t="s">
        <v>5916</v>
      </c>
      <c r="B2124" s="183">
        <v>700600582752</v>
      </c>
      <c r="C2124" s="179" t="s">
        <v>3982</v>
      </c>
      <c r="D2124" s="215" t="s">
        <v>5573</v>
      </c>
      <c r="E2124" s="321">
        <v>1.5</v>
      </c>
      <c r="F2124" s="319">
        <v>15.09</v>
      </c>
      <c r="G2124" s="198" t="s">
        <v>8444</v>
      </c>
      <c r="H2124" s="201">
        <v>0</v>
      </c>
      <c r="I2124" s="200">
        <v>41666</v>
      </c>
      <c r="J2124" s="319">
        <f t="shared" ref="J2124:J2187" si="34">F2124*0.85-5-E2124</f>
        <v>6.3264999999999993</v>
      </c>
      <c r="K2124" s="198"/>
      <c r="L2124" s="198"/>
      <c r="M2124" s="198" t="s">
        <v>2395</v>
      </c>
      <c r="N2124" s="198"/>
      <c r="O2124" s="198"/>
      <c r="P2124" s="198"/>
      <c r="Q2124" s="169"/>
      <c r="R2124" s="169"/>
      <c r="S2124" s="169"/>
      <c r="T2124" s="169"/>
      <c r="U2124" s="170"/>
    </row>
    <row r="2125" spans="1:21" ht="20.100000000000001" customHeight="1">
      <c r="A2125" s="201" t="s">
        <v>5917</v>
      </c>
      <c r="B2125" s="183">
        <v>700600582769</v>
      </c>
      <c r="C2125" s="179" t="s">
        <v>3983</v>
      </c>
      <c r="D2125" s="215" t="s">
        <v>5573</v>
      </c>
      <c r="E2125" s="198"/>
      <c r="F2125" s="319">
        <v>15.09</v>
      </c>
      <c r="G2125" s="198" t="s">
        <v>8444</v>
      </c>
      <c r="H2125" s="201">
        <v>0</v>
      </c>
      <c r="I2125" s="200">
        <v>41666</v>
      </c>
      <c r="J2125" s="319">
        <f t="shared" si="34"/>
        <v>7.8264999999999993</v>
      </c>
      <c r="K2125" s="198"/>
      <c r="L2125" s="198"/>
      <c r="M2125" s="198" t="s">
        <v>2395</v>
      </c>
      <c r="N2125" s="198"/>
      <c r="O2125" s="198"/>
      <c r="P2125" s="198"/>
      <c r="Q2125" s="169"/>
      <c r="R2125" s="169"/>
      <c r="S2125" s="169"/>
      <c r="T2125" s="169"/>
      <c r="U2125" s="170"/>
    </row>
    <row r="2126" spans="1:21" ht="20.100000000000001" customHeight="1">
      <c r="A2126" s="201">
        <v>20255</v>
      </c>
      <c r="B2126" s="183"/>
      <c r="C2126" s="179" t="s">
        <v>3984</v>
      </c>
      <c r="D2126" s="215" t="s">
        <v>5573</v>
      </c>
      <c r="E2126" s="198"/>
      <c r="F2126" s="319" t="s">
        <v>17578</v>
      </c>
      <c r="G2126" s="198" t="s">
        <v>8444</v>
      </c>
      <c r="H2126" s="201">
        <v>0</v>
      </c>
      <c r="I2126" s="200">
        <v>41666</v>
      </c>
      <c r="J2126" s="319" t="e">
        <f t="shared" si="34"/>
        <v>#VALUE!</v>
      </c>
      <c r="K2126" s="198"/>
      <c r="L2126" s="198"/>
      <c r="M2126" s="198" t="s">
        <v>2395</v>
      </c>
      <c r="N2126" s="198"/>
      <c r="O2126" s="198"/>
      <c r="P2126" s="198"/>
      <c r="Q2126" s="169"/>
      <c r="R2126" s="169"/>
      <c r="S2126" s="169"/>
      <c r="T2126" s="169"/>
      <c r="U2126" s="170"/>
    </row>
    <row r="2127" spans="1:21" ht="20.100000000000001" customHeight="1">
      <c r="A2127" s="201" t="s">
        <v>5918</v>
      </c>
      <c r="B2127" s="183">
        <v>700600582776</v>
      </c>
      <c r="C2127" s="179" t="s">
        <v>3985</v>
      </c>
      <c r="D2127" s="215" t="s">
        <v>5573</v>
      </c>
      <c r="E2127" s="324">
        <v>1</v>
      </c>
      <c r="F2127" s="319">
        <v>13.89</v>
      </c>
      <c r="G2127" s="198" t="s">
        <v>8444</v>
      </c>
      <c r="H2127" s="199">
        <v>15</v>
      </c>
      <c r="I2127" s="200">
        <v>41666</v>
      </c>
      <c r="J2127" s="319">
        <f t="shared" si="34"/>
        <v>5.8064999999999998</v>
      </c>
      <c r="K2127" s="198">
        <v>8.8235294117647065</v>
      </c>
      <c r="L2127" s="198"/>
      <c r="M2127" s="198" t="s">
        <v>2395</v>
      </c>
      <c r="N2127" s="198"/>
      <c r="O2127" s="198"/>
      <c r="P2127" s="198"/>
      <c r="Q2127" s="169"/>
      <c r="R2127" s="169"/>
      <c r="S2127" s="169"/>
      <c r="T2127" s="169"/>
      <c r="U2127" s="170"/>
    </row>
    <row r="2128" spans="1:21" ht="20.100000000000001" customHeight="1">
      <c r="A2128" s="201" t="s">
        <v>5919</v>
      </c>
      <c r="B2128" s="183">
        <v>700600582783</v>
      </c>
      <c r="C2128" s="179" t="s">
        <v>3986</v>
      </c>
      <c r="D2128" s="215" t="s">
        <v>5573</v>
      </c>
      <c r="E2128" s="324">
        <v>1</v>
      </c>
      <c r="F2128" s="319">
        <v>13.89</v>
      </c>
      <c r="G2128" s="198" t="s">
        <v>8444</v>
      </c>
      <c r="H2128" s="199">
        <v>6</v>
      </c>
      <c r="I2128" s="200">
        <v>41666</v>
      </c>
      <c r="J2128" s="319">
        <f t="shared" si="34"/>
        <v>5.8064999999999998</v>
      </c>
      <c r="K2128" s="198">
        <v>8.8235294117647065</v>
      </c>
      <c r="L2128" s="198"/>
      <c r="M2128" s="198" t="s">
        <v>2395</v>
      </c>
      <c r="N2128" s="198"/>
      <c r="O2128" s="198"/>
      <c r="P2128" s="198"/>
      <c r="Q2128" s="169"/>
      <c r="R2128" s="169"/>
      <c r="S2128" s="169"/>
      <c r="T2128" s="169"/>
      <c r="U2128" s="170"/>
    </row>
    <row r="2129" spans="1:21" ht="20.100000000000001" customHeight="1">
      <c r="A2129" s="201">
        <v>20256</v>
      </c>
      <c r="B2129" s="183"/>
      <c r="C2129" s="179" t="s">
        <v>3987</v>
      </c>
      <c r="D2129" s="215" t="s">
        <v>5573</v>
      </c>
      <c r="E2129" s="198"/>
      <c r="F2129" s="319" t="s">
        <v>17578</v>
      </c>
      <c r="G2129" s="198" t="s">
        <v>8444</v>
      </c>
      <c r="H2129" s="201">
        <v>0</v>
      </c>
      <c r="I2129" s="200">
        <v>41666</v>
      </c>
      <c r="J2129" s="319" t="e">
        <f t="shared" si="34"/>
        <v>#VALUE!</v>
      </c>
      <c r="K2129" s="198"/>
      <c r="L2129" s="198"/>
      <c r="M2129" s="198" t="s">
        <v>2395</v>
      </c>
      <c r="N2129" s="198"/>
      <c r="O2129" s="198"/>
      <c r="P2129" s="198"/>
      <c r="Q2129" s="169"/>
      <c r="R2129" s="169"/>
      <c r="S2129" s="169"/>
      <c r="T2129" s="169"/>
      <c r="U2129" s="170"/>
    </row>
    <row r="2130" spans="1:21" ht="20.100000000000001" customHeight="1">
      <c r="A2130" s="201" t="s">
        <v>5920</v>
      </c>
      <c r="B2130" s="183">
        <v>700600582790</v>
      </c>
      <c r="C2130" s="179" t="s">
        <v>3988</v>
      </c>
      <c r="D2130" s="215" t="s">
        <v>5573</v>
      </c>
      <c r="E2130" s="321">
        <v>2.5</v>
      </c>
      <c r="F2130" s="319">
        <v>13.89</v>
      </c>
      <c r="G2130" s="198" t="s">
        <v>8444</v>
      </c>
      <c r="H2130" s="201">
        <v>0</v>
      </c>
      <c r="I2130" s="200">
        <v>41666</v>
      </c>
      <c r="J2130" s="319">
        <f t="shared" si="34"/>
        <v>4.3064999999999998</v>
      </c>
      <c r="K2130" s="198">
        <v>8.8235294117647065</v>
      </c>
      <c r="L2130" s="198"/>
      <c r="M2130" s="198" t="s">
        <v>2395</v>
      </c>
      <c r="N2130" s="198"/>
      <c r="O2130" s="198"/>
      <c r="P2130" s="198"/>
      <c r="Q2130" s="169"/>
      <c r="R2130" s="169"/>
      <c r="S2130" s="169"/>
      <c r="T2130" s="169"/>
      <c r="U2130" s="170"/>
    </row>
    <row r="2131" spans="1:21" ht="20.100000000000001" customHeight="1">
      <c r="A2131" s="201" t="s">
        <v>5921</v>
      </c>
      <c r="B2131" s="183">
        <v>700600582806</v>
      </c>
      <c r="C2131" s="179" t="s">
        <v>3989</v>
      </c>
      <c r="D2131" s="215" t="s">
        <v>5573</v>
      </c>
      <c r="E2131" s="324">
        <v>1</v>
      </c>
      <c r="F2131" s="319">
        <v>13.89</v>
      </c>
      <c r="G2131" s="198" t="s">
        <v>8444</v>
      </c>
      <c r="H2131" s="199">
        <v>27</v>
      </c>
      <c r="I2131" s="200">
        <v>41666</v>
      </c>
      <c r="J2131" s="319">
        <f t="shared" si="34"/>
        <v>5.8064999999999998</v>
      </c>
      <c r="K2131" s="198">
        <v>8.8235294117647065</v>
      </c>
      <c r="L2131" s="198"/>
      <c r="M2131" s="198" t="s">
        <v>2395</v>
      </c>
      <c r="N2131" s="198"/>
      <c r="O2131" s="198"/>
      <c r="P2131" s="198"/>
      <c r="Q2131" s="169"/>
      <c r="R2131" s="169"/>
      <c r="S2131" s="169"/>
      <c r="T2131" s="169"/>
      <c r="U2131" s="170"/>
    </row>
    <row r="2132" spans="1:21" ht="20.100000000000001" customHeight="1">
      <c r="A2132" s="201" t="s">
        <v>5922</v>
      </c>
      <c r="B2132" s="183">
        <v>700600582813</v>
      </c>
      <c r="C2132" s="179" t="s">
        <v>3990</v>
      </c>
      <c r="D2132" s="215" t="s">
        <v>5573</v>
      </c>
      <c r="E2132" s="198"/>
      <c r="F2132" s="319">
        <v>18.18</v>
      </c>
      <c r="G2132" s="198" t="s">
        <v>8444</v>
      </c>
      <c r="H2132" s="201">
        <v>0</v>
      </c>
      <c r="I2132" s="200">
        <v>41666</v>
      </c>
      <c r="J2132" s="319">
        <f t="shared" si="34"/>
        <v>10.452999999999999</v>
      </c>
      <c r="K2132" s="198"/>
      <c r="L2132" s="198"/>
      <c r="M2132" s="198" t="s">
        <v>2395</v>
      </c>
      <c r="N2132" s="198"/>
      <c r="O2132" s="198"/>
      <c r="P2132" s="198"/>
      <c r="Q2132" s="169"/>
      <c r="R2132" s="169"/>
      <c r="S2132" s="169"/>
      <c r="T2132" s="169"/>
      <c r="U2132" s="170"/>
    </row>
    <row r="2133" spans="1:21" ht="20.100000000000001" customHeight="1">
      <c r="A2133" s="201">
        <v>20257</v>
      </c>
      <c r="B2133" s="183"/>
      <c r="C2133" s="179" t="s">
        <v>3991</v>
      </c>
      <c r="D2133" s="215" t="s">
        <v>5573</v>
      </c>
      <c r="E2133" s="198"/>
      <c r="F2133" s="319" t="s">
        <v>17578</v>
      </c>
      <c r="G2133" s="198" t="s">
        <v>8444</v>
      </c>
      <c r="H2133" s="201">
        <v>0</v>
      </c>
      <c r="I2133" s="200">
        <v>41666</v>
      </c>
      <c r="J2133" s="319" t="e">
        <f t="shared" si="34"/>
        <v>#VALUE!</v>
      </c>
      <c r="K2133" s="198"/>
      <c r="L2133" s="198"/>
      <c r="M2133" s="198" t="s">
        <v>2395</v>
      </c>
      <c r="N2133" s="198"/>
      <c r="O2133" s="198"/>
      <c r="P2133" s="198"/>
      <c r="Q2133" s="169"/>
      <c r="R2133" s="169"/>
      <c r="S2133" s="169"/>
      <c r="T2133" s="169"/>
      <c r="U2133" s="170"/>
    </row>
    <row r="2134" spans="1:21" ht="20.100000000000001" customHeight="1">
      <c r="A2134" s="202" t="s">
        <v>5923</v>
      </c>
      <c r="B2134" s="183">
        <v>700600582820</v>
      </c>
      <c r="C2134" s="179" t="s">
        <v>3992</v>
      </c>
      <c r="D2134" s="215" t="s">
        <v>5573</v>
      </c>
      <c r="E2134" s="324">
        <v>1</v>
      </c>
      <c r="F2134" s="319">
        <v>9.89</v>
      </c>
      <c r="G2134" s="198" t="s">
        <v>8444</v>
      </c>
      <c r="H2134" s="366">
        <v>69</v>
      </c>
      <c r="I2134" s="200">
        <v>41666</v>
      </c>
      <c r="J2134" s="319">
        <f t="shared" si="34"/>
        <v>2.4064999999999994</v>
      </c>
      <c r="K2134" s="198">
        <v>7.0588235294117645</v>
      </c>
      <c r="L2134" s="198"/>
      <c r="M2134" s="198" t="s">
        <v>2395</v>
      </c>
      <c r="N2134" s="198"/>
      <c r="O2134" s="198"/>
      <c r="P2134" s="198"/>
      <c r="Q2134" s="169"/>
      <c r="R2134" s="169"/>
      <c r="S2134" s="169"/>
      <c r="T2134" s="169"/>
      <c r="U2134" s="170"/>
    </row>
    <row r="2135" spans="1:21" ht="20.100000000000001" customHeight="1">
      <c r="A2135" s="202" t="s">
        <v>5924</v>
      </c>
      <c r="B2135" s="183">
        <v>700600582837</v>
      </c>
      <c r="C2135" s="179" t="s">
        <v>3993</v>
      </c>
      <c r="D2135" s="215" t="s">
        <v>5573</v>
      </c>
      <c r="E2135" s="324">
        <v>1</v>
      </c>
      <c r="F2135" s="319">
        <v>9.89</v>
      </c>
      <c r="G2135" s="198" t="s">
        <v>8444</v>
      </c>
      <c r="H2135" s="366">
        <v>60</v>
      </c>
      <c r="I2135" s="200">
        <v>41666</v>
      </c>
      <c r="J2135" s="319">
        <f t="shared" si="34"/>
        <v>2.4064999999999994</v>
      </c>
      <c r="K2135" s="198">
        <v>7.0588235294117645</v>
      </c>
      <c r="L2135" s="198"/>
      <c r="M2135" s="198" t="s">
        <v>2395</v>
      </c>
      <c r="N2135" s="198"/>
      <c r="O2135" s="198"/>
      <c r="P2135" s="198"/>
      <c r="Q2135" s="169"/>
      <c r="R2135" s="169"/>
      <c r="S2135" s="169"/>
      <c r="T2135" s="169"/>
      <c r="U2135" s="170"/>
    </row>
    <row r="2136" spans="1:21" ht="20.100000000000001" customHeight="1">
      <c r="A2136" s="202" t="s">
        <v>5925</v>
      </c>
      <c r="B2136" s="183">
        <v>700600582844</v>
      </c>
      <c r="C2136" s="179" t="s">
        <v>3994</v>
      </c>
      <c r="D2136" s="215" t="s">
        <v>5573</v>
      </c>
      <c r="E2136" s="324">
        <v>1</v>
      </c>
      <c r="F2136" s="319">
        <v>9.89</v>
      </c>
      <c r="G2136" s="198" t="s">
        <v>8444</v>
      </c>
      <c r="H2136" s="199">
        <v>17</v>
      </c>
      <c r="I2136" s="200">
        <v>41666</v>
      </c>
      <c r="J2136" s="319">
        <f t="shared" si="34"/>
        <v>2.4064999999999994</v>
      </c>
      <c r="K2136" s="198">
        <v>7.0588235294117645</v>
      </c>
      <c r="L2136" s="198"/>
      <c r="M2136" s="198" t="s">
        <v>2395</v>
      </c>
      <c r="N2136" s="198"/>
      <c r="O2136" s="198"/>
      <c r="P2136" s="198"/>
      <c r="Q2136" s="169"/>
      <c r="R2136" s="169"/>
      <c r="S2136" s="169"/>
      <c r="T2136" s="169"/>
      <c r="U2136" s="170"/>
    </row>
    <row r="2137" spans="1:21" ht="20.100000000000001" customHeight="1">
      <c r="A2137" s="202" t="s">
        <v>5926</v>
      </c>
      <c r="B2137" s="183">
        <v>700600582851</v>
      </c>
      <c r="C2137" s="179" t="s">
        <v>3995</v>
      </c>
      <c r="D2137" s="215" t="s">
        <v>5573</v>
      </c>
      <c r="E2137" s="324">
        <v>1</v>
      </c>
      <c r="F2137" s="319">
        <v>9.89</v>
      </c>
      <c r="G2137" s="198" t="s">
        <v>8444</v>
      </c>
      <c r="H2137" s="199">
        <v>16</v>
      </c>
      <c r="I2137" s="200">
        <v>41666</v>
      </c>
      <c r="J2137" s="319">
        <f t="shared" si="34"/>
        <v>2.4064999999999994</v>
      </c>
      <c r="K2137" s="198">
        <v>7.0588235294117645</v>
      </c>
      <c r="L2137" s="198"/>
      <c r="M2137" s="198" t="s">
        <v>2395</v>
      </c>
      <c r="N2137" s="198"/>
      <c r="O2137" s="198"/>
      <c r="P2137" s="198"/>
      <c r="Q2137" s="169"/>
      <c r="R2137" s="169"/>
      <c r="S2137" s="169"/>
      <c r="T2137" s="169"/>
      <c r="U2137" s="170"/>
    </row>
    <row r="2138" spans="1:21" ht="20.100000000000001" customHeight="1">
      <c r="A2138" s="201">
        <v>20258</v>
      </c>
      <c r="B2138" s="183"/>
      <c r="C2138" s="179" t="s">
        <v>3996</v>
      </c>
      <c r="D2138" s="215" t="s">
        <v>5573</v>
      </c>
      <c r="E2138" s="198"/>
      <c r="F2138" s="319" t="s">
        <v>17578</v>
      </c>
      <c r="G2138" s="198" t="s">
        <v>8444</v>
      </c>
      <c r="H2138" s="201">
        <v>0</v>
      </c>
      <c r="I2138" s="200">
        <v>41666</v>
      </c>
      <c r="J2138" s="319" t="e">
        <f t="shared" si="34"/>
        <v>#VALUE!</v>
      </c>
      <c r="K2138" s="198"/>
      <c r="L2138" s="198"/>
      <c r="M2138" s="198" t="s">
        <v>2395</v>
      </c>
      <c r="N2138" s="198"/>
      <c r="O2138" s="198"/>
      <c r="P2138" s="198"/>
      <c r="Q2138" s="169"/>
      <c r="R2138" s="169"/>
      <c r="S2138" s="169"/>
      <c r="T2138" s="169"/>
      <c r="U2138" s="170"/>
    </row>
    <row r="2139" spans="1:21" ht="20.100000000000001" customHeight="1">
      <c r="A2139" s="202" t="s">
        <v>5927</v>
      </c>
      <c r="B2139" s="183">
        <v>700600582868</v>
      </c>
      <c r="C2139" s="179" t="s">
        <v>3997</v>
      </c>
      <c r="D2139" s="215" t="s">
        <v>5573</v>
      </c>
      <c r="E2139" s="324">
        <v>1</v>
      </c>
      <c r="F2139" s="319">
        <v>9.89</v>
      </c>
      <c r="G2139" s="198" t="s">
        <v>8444</v>
      </c>
      <c r="H2139" s="366">
        <v>277</v>
      </c>
      <c r="I2139" s="200">
        <v>41666</v>
      </c>
      <c r="J2139" s="319">
        <f t="shared" si="34"/>
        <v>2.4064999999999994</v>
      </c>
      <c r="K2139" s="198">
        <v>7.0588235294117645</v>
      </c>
      <c r="L2139" s="198"/>
      <c r="M2139" s="198" t="s">
        <v>2395</v>
      </c>
      <c r="N2139" s="198"/>
      <c r="O2139" s="198"/>
      <c r="P2139" s="198"/>
      <c r="Q2139" s="169"/>
      <c r="R2139" s="169"/>
      <c r="S2139" s="169"/>
      <c r="T2139" s="169"/>
      <c r="U2139" s="170"/>
    </row>
    <row r="2140" spans="1:21" ht="20.100000000000001" customHeight="1">
      <c r="A2140" s="202" t="s">
        <v>5928</v>
      </c>
      <c r="B2140" s="183">
        <v>700600582875</v>
      </c>
      <c r="C2140" s="179" t="s">
        <v>3998</v>
      </c>
      <c r="D2140" s="215" t="s">
        <v>5573</v>
      </c>
      <c r="E2140" s="324">
        <v>1</v>
      </c>
      <c r="F2140" s="319">
        <v>9.89</v>
      </c>
      <c r="G2140" s="198" t="s">
        <v>8444</v>
      </c>
      <c r="H2140" s="199">
        <v>113</v>
      </c>
      <c r="I2140" s="200">
        <v>41666</v>
      </c>
      <c r="J2140" s="319">
        <f t="shared" si="34"/>
        <v>2.4064999999999994</v>
      </c>
      <c r="K2140" s="198">
        <v>7.0588235294117645</v>
      </c>
      <c r="L2140" s="198"/>
      <c r="M2140" s="198" t="s">
        <v>2395</v>
      </c>
      <c r="N2140" s="198"/>
      <c r="O2140" s="198"/>
      <c r="P2140" s="198"/>
      <c r="Q2140" s="169"/>
      <c r="R2140" s="169"/>
      <c r="S2140" s="169"/>
      <c r="T2140" s="169"/>
      <c r="U2140" s="170"/>
    </row>
    <row r="2141" spans="1:21" ht="20.100000000000001" customHeight="1">
      <c r="A2141" s="202" t="s">
        <v>5929</v>
      </c>
      <c r="B2141" s="183">
        <v>700600582882</v>
      </c>
      <c r="C2141" s="179" t="s">
        <v>3999</v>
      </c>
      <c r="D2141" s="215" t="s">
        <v>5573</v>
      </c>
      <c r="E2141" s="324">
        <v>1</v>
      </c>
      <c r="F2141" s="319">
        <v>9.89</v>
      </c>
      <c r="G2141" s="198" t="s">
        <v>8444</v>
      </c>
      <c r="H2141" s="366">
        <v>61</v>
      </c>
      <c r="I2141" s="200">
        <v>41666</v>
      </c>
      <c r="J2141" s="319">
        <f t="shared" si="34"/>
        <v>2.4064999999999994</v>
      </c>
      <c r="K2141" s="198">
        <v>7.0588235294117645</v>
      </c>
      <c r="L2141" s="198"/>
      <c r="M2141" s="198" t="s">
        <v>2395</v>
      </c>
      <c r="N2141" s="198"/>
      <c r="O2141" s="198"/>
      <c r="P2141" s="198"/>
      <c r="Q2141" s="169"/>
      <c r="R2141" s="169"/>
      <c r="S2141" s="169"/>
      <c r="T2141" s="169"/>
      <c r="U2141" s="170"/>
    </row>
    <row r="2142" spans="1:21" ht="20.100000000000001" customHeight="1">
      <c r="A2142" s="202" t="s">
        <v>5930</v>
      </c>
      <c r="B2142" s="183">
        <v>700600582899</v>
      </c>
      <c r="C2142" s="179" t="s">
        <v>4000</v>
      </c>
      <c r="D2142" s="215" t="s">
        <v>5573</v>
      </c>
      <c r="E2142" s="324">
        <v>1</v>
      </c>
      <c r="F2142" s="319">
        <v>9.89</v>
      </c>
      <c r="G2142" s="198" t="s">
        <v>8444</v>
      </c>
      <c r="H2142" s="366">
        <v>330</v>
      </c>
      <c r="I2142" s="200">
        <v>41666</v>
      </c>
      <c r="J2142" s="319">
        <f t="shared" si="34"/>
        <v>2.4064999999999994</v>
      </c>
      <c r="K2142" s="198">
        <v>7.0588235294117645</v>
      </c>
      <c r="L2142" s="198"/>
      <c r="M2142" s="198" t="s">
        <v>2395</v>
      </c>
      <c r="N2142" s="198"/>
      <c r="O2142" s="198"/>
      <c r="P2142" s="198"/>
      <c r="Q2142" s="169"/>
      <c r="R2142" s="169"/>
      <c r="S2142" s="169"/>
      <c r="T2142" s="169"/>
      <c r="U2142" s="170"/>
    </row>
    <row r="2143" spans="1:21" ht="20.100000000000001" customHeight="1">
      <c r="A2143" s="201">
        <v>20259</v>
      </c>
      <c r="B2143" s="183"/>
      <c r="C2143" s="179" t="s">
        <v>4001</v>
      </c>
      <c r="D2143" s="215" t="s">
        <v>5573</v>
      </c>
      <c r="E2143" s="198"/>
      <c r="F2143" s="319" t="s">
        <v>17578</v>
      </c>
      <c r="G2143" s="198" t="s">
        <v>8444</v>
      </c>
      <c r="H2143" s="201">
        <v>0</v>
      </c>
      <c r="I2143" s="200">
        <v>41666</v>
      </c>
      <c r="J2143" s="319" t="e">
        <f t="shared" si="34"/>
        <v>#VALUE!</v>
      </c>
      <c r="K2143" s="198"/>
      <c r="L2143" s="198"/>
      <c r="M2143" s="198" t="s">
        <v>2395</v>
      </c>
      <c r="N2143" s="198"/>
      <c r="O2143" s="198"/>
      <c r="P2143" s="198"/>
      <c r="Q2143" s="169"/>
      <c r="R2143" s="169"/>
      <c r="S2143" s="169"/>
      <c r="T2143" s="169"/>
      <c r="U2143" s="170"/>
    </row>
    <row r="2144" spans="1:21" ht="20.100000000000001" customHeight="1">
      <c r="A2144" s="202" t="s">
        <v>5931</v>
      </c>
      <c r="B2144" s="183">
        <v>700600582905</v>
      </c>
      <c r="C2144" s="179" t="s">
        <v>4002</v>
      </c>
      <c r="D2144" s="215" t="s">
        <v>5573</v>
      </c>
      <c r="E2144" s="321">
        <v>1</v>
      </c>
      <c r="F2144" s="319">
        <v>9.89</v>
      </c>
      <c r="G2144" s="198" t="s">
        <v>8444</v>
      </c>
      <c r="H2144" s="201">
        <v>0</v>
      </c>
      <c r="I2144" s="200">
        <v>41666</v>
      </c>
      <c r="J2144" s="319">
        <f t="shared" si="34"/>
        <v>2.4064999999999994</v>
      </c>
      <c r="K2144" s="198">
        <v>7.0588235294117645</v>
      </c>
      <c r="L2144" s="198"/>
      <c r="M2144" s="198" t="s">
        <v>2395</v>
      </c>
      <c r="N2144" s="198"/>
      <c r="O2144" s="198"/>
      <c r="P2144" s="198"/>
      <c r="Q2144" s="169"/>
      <c r="R2144" s="169"/>
      <c r="S2144" s="169"/>
      <c r="T2144" s="169"/>
      <c r="U2144" s="170"/>
    </row>
    <row r="2145" spans="1:21" ht="20.100000000000001" customHeight="1">
      <c r="A2145" s="201" t="s">
        <v>5932</v>
      </c>
      <c r="B2145" s="183">
        <v>700600582912</v>
      </c>
      <c r="C2145" s="179" t="s">
        <v>4003</v>
      </c>
      <c r="D2145" s="215" t="s">
        <v>5573</v>
      </c>
      <c r="E2145" s="321">
        <v>1</v>
      </c>
      <c r="F2145" s="319">
        <v>9.89</v>
      </c>
      <c r="G2145" s="198" t="s">
        <v>8444</v>
      </c>
      <c r="H2145" s="201">
        <v>0</v>
      </c>
      <c r="I2145" s="200">
        <v>41666</v>
      </c>
      <c r="J2145" s="319">
        <f t="shared" si="34"/>
        <v>2.4064999999999994</v>
      </c>
      <c r="K2145" s="198">
        <v>7.0588235294117645</v>
      </c>
      <c r="L2145" s="198"/>
      <c r="M2145" s="198" t="s">
        <v>2395</v>
      </c>
      <c r="N2145" s="198"/>
      <c r="O2145" s="198"/>
      <c r="P2145" s="198"/>
      <c r="Q2145" s="169"/>
      <c r="R2145" s="169"/>
      <c r="S2145" s="169"/>
      <c r="T2145" s="169"/>
      <c r="U2145" s="170"/>
    </row>
    <row r="2146" spans="1:21" ht="20.100000000000001" customHeight="1">
      <c r="A2146" s="201" t="s">
        <v>5933</v>
      </c>
      <c r="B2146" s="183">
        <v>700600582929</v>
      </c>
      <c r="C2146" s="179" t="s">
        <v>4004</v>
      </c>
      <c r="D2146" s="215" t="s">
        <v>5573</v>
      </c>
      <c r="E2146" s="321">
        <v>1</v>
      </c>
      <c r="F2146" s="319">
        <v>9.89</v>
      </c>
      <c r="G2146" s="198" t="s">
        <v>8444</v>
      </c>
      <c r="H2146" s="201">
        <v>0</v>
      </c>
      <c r="I2146" s="200">
        <v>41666</v>
      </c>
      <c r="J2146" s="319">
        <f t="shared" si="34"/>
        <v>2.4064999999999994</v>
      </c>
      <c r="K2146" s="198">
        <v>7.0588235294117645</v>
      </c>
      <c r="L2146" s="198"/>
      <c r="M2146" s="198" t="s">
        <v>2395</v>
      </c>
      <c r="N2146" s="198"/>
      <c r="O2146" s="198"/>
      <c r="P2146" s="198"/>
      <c r="Q2146" s="169"/>
      <c r="R2146" s="169"/>
      <c r="S2146" s="169"/>
      <c r="T2146" s="169"/>
      <c r="U2146" s="170"/>
    </row>
    <row r="2147" spans="1:21" ht="20.100000000000001" customHeight="1">
      <c r="A2147" s="202" t="s">
        <v>5934</v>
      </c>
      <c r="B2147" s="183">
        <v>700600582936</v>
      </c>
      <c r="C2147" s="179" t="s">
        <v>4005</v>
      </c>
      <c r="D2147" s="215" t="s">
        <v>5573</v>
      </c>
      <c r="E2147" s="321">
        <v>1</v>
      </c>
      <c r="F2147" s="319">
        <v>9.89</v>
      </c>
      <c r="G2147" s="198" t="s">
        <v>8444</v>
      </c>
      <c r="H2147" s="201">
        <v>0</v>
      </c>
      <c r="I2147" s="200">
        <v>41666</v>
      </c>
      <c r="J2147" s="319">
        <f t="shared" si="34"/>
        <v>2.4064999999999994</v>
      </c>
      <c r="K2147" s="198">
        <v>7.0588235294117645</v>
      </c>
      <c r="L2147" s="198"/>
      <c r="M2147" s="198" t="s">
        <v>2395</v>
      </c>
      <c r="N2147" s="198"/>
      <c r="O2147" s="198"/>
      <c r="P2147" s="198"/>
      <c r="Q2147" s="169"/>
      <c r="R2147" s="169"/>
      <c r="S2147" s="169"/>
      <c r="T2147" s="169"/>
      <c r="U2147" s="170"/>
    </row>
    <row r="2148" spans="1:21" ht="20.100000000000001" customHeight="1">
      <c r="A2148" s="201">
        <v>20260</v>
      </c>
      <c r="B2148" s="183"/>
      <c r="C2148" s="179" t="s">
        <v>4006</v>
      </c>
      <c r="D2148" s="215" t="s">
        <v>5573</v>
      </c>
      <c r="E2148" s="198"/>
      <c r="F2148" s="319" t="s">
        <v>17578</v>
      </c>
      <c r="G2148" s="198" t="s">
        <v>8444</v>
      </c>
      <c r="H2148" s="201">
        <v>0</v>
      </c>
      <c r="I2148" s="200">
        <v>41666</v>
      </c>
      <c r="J2148" s="319" t="e">
        <f t="shared" si="34"/>
        <v>#VALUE!</v>
      </c>
      <c r="K2148" s="198"/>
      <c r="L2148" s="198"/>
      <c r="M2148" s="198" t="s">
        <v>2395</v>
      </c>
      <c r="N2148" s="198"/>
      <c r="O2148" s="198"/>
      <c r="P2148" s="198"/>
      <c r="Q2148" s="169"/>
      <c r="R2148" s="169"/>
      <c r="S2148" s="169"/>
      <c r="T2148" s="169"/>
      <c r="U2148" s="170"/>
    </row>
    <row r="2149" spans="1:21" ht="20.100000000000001" customHeight="1">
      <c r="A2149" s="201" t="s">
        <v>5935</v>
      </c>
      <c r="B2149" s="183">
        <v>700600582943</v>
      </c>
      <c r="C2149" s="179" t="s">
        <v>4007</v>
      </c>
      <c r="D2149" s="215" t="s">
        <v>5573</v>
      </c>
      <c r="E2149" s="321"/>
      <c r="F2149" s="319">
        <v>18.18</v>
      </c>
      <c r="G2149" s="198" t="s">
        <v>8444</v>
      </c>
      <c r="H2149" s="201">
        <v>0</v>
      </c>
      <c r="I2149" s="200">
        <v>41666</v>
      </c>
      <c r="J2149" s="319">
        <f t="shared" si="34"/>
        <v>10.452999999999999</v>
      </c>
      <c r="K2149" s="198"/>
      <c r="L2149" s="198"/>
      <c r="M2149" s="198" t="s">
        <v>2395</v>
      </c>
      <c r="N2149" s="198"/>
      <c r="O2149" s="198"/>
      <c r="P2149" s="198"/>
      <c r="Q2149" s="169"/>
      <c r="R2149" s="169"/>
      <c r="S2149" s="169"/>
      <c r="T2149" s="169"/>
      <c r="U2149" s="170"/>
    </row>
    <row r="2150" spans="1:21" ht="20.100000000000001" customHeight="1">
      <c r="A2150" s="201" t="s">
        <v>5936</v>
      </c>
      <c r="B2150" s="183">
        <v>700600582950</v>
      </c>
      <c r="C2150" s="179" t="s">
        <v>4008</v>
      </c>
      <c r="D2150" s="215" t="s">
        <v>5573</v>
      </c>
      <c r="E2150" s="324">
        <v>1</v>
      </c>
      <c r="F2150" s="319">
        <v>9.89</v>
      </c>
      <c r="G2150" s="198" t="s">
        <v>8444</v>
      </c>
      <c r="H2150" s="199">
        <v>34</v>
      </c>
      <c r="I2150" s="200">
        <v>41666</v>
      </c>
      <c r="J2150" s="319">
        <f t="shared" si="34"/>
        <v>2.4064999999999994</v>
      </c>
      <c r="K2150" s="198">
        <v>7.0588235294117645</v>
      </c>
      <c r="L2150" s="198"/>
      <c r="M2150" s="198" t="s">
        <v>2395</v>
      </c>
      <c r="N2150" s="198"/>
      <c r="O2150" s="198"/>
      <c r="P2150" s="198"/>
      <c r="Q2150" s="169"/>
      <c r="R2150" s="169"/>
      <c r="S2150" s="169"/>
      <c r="T2150" s="169"/>
      <c r="U2150" s="170"/>
    </row>
    <row r="2151" spans="1:21" ht="20.100000000000001" customHeight="1">
      <c r="A2151" s="201" t="s">
        <v>5937</v>
      </c>
      <c r="B2151" s="183">
        <v>700600582967</v>
      </c>
      <c r="C2151" s="179" t="s">
        <v>4009</v>
      </c>
      <c r="D2151" s="215" t="s">
        <v>5573</v>
      </c>
      <c r="E2151" s="321">
        <v>1</v>
      </c>
      <c r="F2151" s="319">
        <v>9.89</v>
      </c>
      <c r="G2151" s="198" t="s">
        <v>8444</v>
      </c>
      <c r="H2151" s="201">
        <v>0</v>
      </c>
      <c r="I2151" s="200">
        <v>41666</v>
      </c>
      <c r="J2151" s="319">
        <f t="shared" si="34"/>
        <v>2.4064999999999994</v>
      </c>
      <c r="K2151" s="198">
        <v>7.0588235294117645</v>
      </c>
      <c r="L2151" s="198"/>
      <c r="M2151" s="198" t="s">
        <v>2395</v>
      </c>
      <c r="N2151" s="198"/>
      <c r="O2151" s="198"/>
      <c r="P2151" s="198"/>
      <c r="Q2151" s="169"/>
      <c r="R2151" s="169"/>
      <c r="S2151" s="169"/>
      <c r="T2151" s="169"/>
      <c r="U2151" s="170"/>
    </row>
    <row r="2152" spans="1:21" ht="20.100000000000001" customHeight="1">
      <c r="A2152" s="202" t="s">
        <v>5938</v>
      </c>
      <c r="B2152" s="183">
        <v>700600582974</v>
      </c>
      <c r="C2152" s="179" t="s">
        <v>4010</v>
      </c>
      <c r="D2152" s="215" t="s">
        <v>5573</v>
      </c>
      <c r="E2152" s="321">
        <v>1</v>
      </c>
      <c r="F2152" s="319">
        <v>9.89</v>
      </c>
      <c r="G2152" s="198" t="s">
        <v>8444</v>
      </c>
      <c r="H2152" s="201">
        <v>0</v>
      </c>
      <c r="I2152" s="200">
        <v>41666</v>
      </c>
      <c r="J2152" s="319">
        <f t="shared" si="34"/>
        <v>2.4064999999999994</v>
      </c>
      <c r="K2152" s="198">
        <v>7.0588235294117645</v>
      </c>
      <c r="L2152" s="198"/>
      <c r="M2152" s="198" t="s">
        <v>2395</v>
      </c>
      <c r="N2152" s="198"/>
      <c r="O2152" s="198"/>
      <c r="P2152" s="198"/>
      <c r="Q2152" s="169"/>
      <c r="R2152" s="169"/>
      <c r="S2152" s="169"/>
      <c r="T2152" s="169"/>
      <c r="U2152" s="170"/>
    </row>
    <row r="2153" spans="1:21" ht="20.100000000000001" customHeight="1">
      <c r="A2153" s="201" t="s">
        <v>5939</v>
      </c>
      <c r="B2153" s="183">
        <v>700600582981</v>
      </c>
      <c r="C2153" s="179" t="s">
        <v>4011</v>
      </c>
      <c r="D2153" s="215" t="s">
        <v>5573</v>
      </c>
      <c r="E2153" s="321">
        <v>1</v>
      </c>
      <c r="F2153" s="319">
        <v>9.89</v>
      </c>
      <c r="G2153" s="198" t="s">
        <v>8444</v>
      </c>
      <c r="H2153" s="201">
        <v>0</v>
      </c>
      <c r="I2153" s="200">
        <v>41666</v>
      </c>
      <c r="J2153" s="319">
        <f t="shared" si="34"/>
        <v>2.4064999999999994</v>
      </c>
      <c r="K2153" s="198">
        <v>7.0588235294117645</v>
      </c>
      <c r="L2153" s="198"/>
      <c r="M2153" s="198" t="s">
        <v>2395</v>
      </c>
      <c r="N2153" s="198"/>
      <c r="O2153" s="198"/>
      <c r="P2153" s="198"/>
      <c r="Q2153" s="169"/>
      <c r="R2153" s="169"/>
      <c r="S2153" s="169"/>
      <c r="T2153" s="169"/>
      <c r="U2153" s="170"/>
    </row>
    <row r="2154" spans="1:21" ht="20.100000000000001" customHeight="1">
      <c r="A2154" s="201" t="s">
        <v>5940</v>
      </c>
      <c r="B2154" s="183">
        <v>700600582998</v>
      </c>
      <c r="C2154" s="179" t="s">
        <v>4012</v>
      </c>
      <c r="D2154" s="215" t="s">
        <v>5573</v>
      </c>
      <c r="E2154" s="324">
        <v>1</v>
      </c>
      <c r="F2154" s="319">
        <v>9.89</v>
      </c>
      <c r="G2154" s="198" t="s">
        <v>8444</v>
      </c>
      <c r="H2154" s="199">
        <v>32</v>
      </c>
      <c r="I2154" s="200">
        <v>41666</v>
      </c>
      <c r="J2154" s="319">
        <f t="shared" si="34"/>
        <v>2.4064999999999994</v>
      </c>
      <c r="K2154" s="198">
        <v>7.0588235294117645</v>
      </c>
      <c r="L2154" s="198"/>
      <c r="M2154" s="198" t="s">
        <v>2395</v>
      </c>
      <c r="N2154" s="198"/>
      <c r="O2154" s="198"/>
      <c r="P2154" s="198"/>
      <c r="Q2154" s="169"/>
      <c r="R2154" s="169"/>
      <c r="S2154" s="169"/>
      <c r="T2154" s="169"/>
      <c r="U2154" s="170"/>
    </row>
    <row r="2155" spans="1:21" ht="20.100000000000001" customHeight="1">
      <c r="A2155" s="201">
        <v>20261</v>
      </c>
      <c r="B2155" s="183"/>
      <c r="C2155" s="179" t="s">
        <v>4013</v>
      </c>
      <c r="D2155" s="215" t="s">
        <v>5573</v>
      </c>
      <c r="E2155" s="198"/>
      <c r="F2155" s="319" t="s">
        <v>17578</v>
      </c>
      <c r="G2155" s="198" t="s">
        <v>8444</v>
      </c>
      <c r="H2155" s="201">
        <v>0</v>
      </c>
      <c r="I2155" s="200">
        <v>41666</v>
      </c>
      <c r="J2155" s="319" t="e">
        <f t="shared" si="34"/>
        <v>#VALUE!</v>
      </c>
      <c r="K2155" s="198"/>
      <c r="L2155" s="198"/>
      <c r="M2155" s="198" t="s">
        <v>2395</v>
      </c>
      <c r="N2155" s="198"/>
      <c r="O2155" s="198"/>
      <c r="P2155" s="198"/>
      <c r="Q2155" s="169"/>
      <c r="R2155" s="169"/>
      <c r="S2155" s="169"/>
      <c r="T2155" s="169"/>
      <c r="U2155" s="170"/>
    </row>
    <row r="2156" spans="1:21" ht="20.100000000000001" customHeight="1">
      <c r="A2156" s="202" t="s">
        <v>5941</v>
      </c>
      <c r="B2156" s="183">
        <v>700600583001</v>
      </c>
      <c r="C2156" s="179" t="s">
        <v>4014</v>
      </c>
      <c r="D2156" s="215" t="s">
        <v>5573</v>
      </c>
      <c r="E2156" s="321">
        <v>1</v>
      </c>
      <c r="F2156" s="319">
        <v>9.89</v>
      </c>
      <c r="G2156" s="198" t="s">
        <v>8444</v>
      </c>
      <c r="H2156" s="201">
        <v>0</v>
      </c>
      <c r="I2156" s="200">
        <v>41666</v>
      </c>
      <c r="J2156" s="319">
        <f t="shared" si="34"/>
        <v>2.4064999999999994</v>
      </c>
      <c r="K2156" s="198">
        <v>7.0588235294117645</v>
      </c>
      <c r="L2156" s="198"/>
      <c r="M2156" s="198" t="s">
        <v>2395</v>
      </c>
      <c r="N2156" s="198"/>
      <c r="O2156" s="198"/>
      <c r="P2156" s="198"/>
      <c r="Q2156" s="169"/>
      <c r="R2156" s="169"/>
      <c r="S2156" s="169"/>
      <c r="T2156" s="169"/>
      <c r="U2156" s="170"/>
    </row>
    <row r="2157" spans="1:21" ht="20.100000000000001" customHeight="1">
      <c r="A2157" s="202" t="s">
        <v>5942</v>
      </c>
      <c r="B2157" s="183">
        <v>700600583018</v>
      </c>
      <c r="C2157" s="179" t="s">
        <v>4015</v>
      </c>
      <c r="D2157" s="215" t="s">
        <v>5573</v>
      </c>
      <c r="E2157" s="321">
        <v>1</v>
      </c>
      <c r="F2157" s="319">
        <v>9.89</v>
      </c>
      <c r="G2157" s="198" t="s">
        <v>8444</v>
      </c>
      <c r="H2157" s="201">
        <v>0</v>
      </c>
      <c r="I2157" s="200">
        <v>41666</v>
      </c>
      <c r="J2157" s="319">
        <f t="shared" si="34"/>
        <v>2.4064999999999994</v>
      </c>
      <c r="K2157" s="198">
        <v>7.0588235294117645</v>
      </c>
      <c r="L2157" s="198"/>
      <c r="M2157" s="198" t="s">
        <v>2395</v>
      </c>
      <c r="N2157" s="198"/>
      <c r="O2157" s="198"/>
      <c r="P2157" s="198"/>
      <c r="Q2157" s="169"/>
      <c r="R2157" s="169"/>
      <c r="S2157" s="169"/>
      <c r="T2157" s="169"/>
      <c r="U2157" s="170"/>
    </row>
    <row r="2158" spans="1:21" ht="20.100000000000001" customHeight="1">
      <c r="A2158" s="202" t="s">
        <v>5943</v>
      </c>
      <c r="B2158" s="183">
        <v>700600583025</v>
      </c>
      <c r="C2158" s="179" t="s">
        <v>4016</v>
      </c>
      <c r="D2158" s="215" t="s">
        <v>5573</v>
      </c>
      <c r="E2158" s="324">
        <v>1</v>
      </c>
      <c r="F2158" s="319">
        <v>9.89</v>
      </c>
      <c r="G2158" s="198" t="s">
        <v>8444</v>
      </c>
      <c r="H2158" s="199">
        <v>86</v>
      </c>
      <c r="I2158" s="200">
        <v>41666</v>
      </c>
      <c r="J2158" s="319">
        <f t="shared" si="34"/>
        <v>2.4064999999999994</v>
      </c>
      <c r="K2158" s="198">
        <v>7.0588235294117645</v>
      </c>
      <c r="L2158" s="198"/>
      <c r="M2158" s="198" t="s">
        <v>2395</v>
      </c>
      <c r="N2158" s="198"/>
      <c r="O2158" s="198"/>
      <c r="P2158" s="198"/>
      <c r="Q2158" s="169"/>
      <c r="R2158" s="169"/>
      <c r="S2158" s="169"/>
      <c r="T2158" s="169"/>
      <c r="U2158" s="170"/>
    </row>
    <row r="2159" spans="1:21" ht="20.100000000000001" customHeight="1">
      <c r="A2159" s="201">
        <v>20262</v>
      </c>
      <c r="B2159" s="183"/>
      <c r="C2159" s="179" t="s">
        <v>4017</v>
      </c>
      <c r="D2159" s="215" t="s">
        <v>5573</v>
      </c>
      <c r="E2159" s="198"/>
      <c r="F2159" s="319" t="s">
        <v>17578</v>
      </c>
      <c r="G2159" s="198" t="s">
        <v>8444</v>
      </c>
      <c r="H2159" s="201">
        <v>0</v>
      </c>
      <c r="I2159" s="200">
        <v>41666</v>
      </c>
      <c r="J2159" s="319" t="e">
        <f t="shared" si="34"/>
        <v>#VALUE!</v>
      </c>
      <c r="K2159" s="198"/>
      <c r="L2159" s="198"/>
      <c r="M2159" s="198" t="s">
        <v>2395</v>
      </c>
      <c r="N2159" s="198"/>
      <c r="O2159" s="198"/>
      <c r="P2159" s="198"/>
      <c r="Q2159" s="169"/>
      <c r="R2159" s="169"/>
      <c r="S2159" s="169"/>
      <c r="T2159" s="169"/>
      <c r="U2159" s="170"/>
    </row>
    <row r="2160" spans="1:21" ht="20.100000000000001" customHeight="1">
      <c r="A2160" s="201" t="s">
        <v>5944</v>
      </c>
      <c r="B2160" s="183">
        <v>700600583032</v>
      </c>
      <c r="C2160" s="179" t="s">
        <v>4018</v>
      </c>
      <c r="D2160" s="215" t="s">
        <v>5573</v>
      </c>
      <c r="E2160" s="321">
        <v>1</v>
      </c>
      <c r="F2160" s="319">
        <v>9.89</v>
      </c>
      <c r="G2160" s="198" t="s">
        <v>8444</v>
      </c>
      <c r="H2160" s="201">
        <v>0</v>
      </c>
      <c r="I2160" s="200">
        <v>41666</v>
      </c>
      <c r="J2160" s="319">
        <f t="shared" si="34"/>
        <v>2.4064999999999994</v>
      </c>
      <c r="K2160" s="198">
        <v>7.0588235294117645</v>
      </c>
      <c r="L2160" s="198"/>
      <c r="M2160" s="198" t="s">
        <v>2395</v>
      </c>
      <c r="N2160" s="198"/>
      <c r="O2160" s="198"/>
      <c r="P2160" s="198"/>
      <c r="Q2160" s="169"/>
      <c r="R2160" s="169"/>
      <c r="S2160" s="169"/>
      <c r="T2160" s="169"/>
      <c r="U2160" s="170"/>
    </row>
    <row r="2161" spans="1:21" ht="20.100000000000001" customHeight="1">
      <c r="A2161" s="201" t="s">
        <v>5945</v>
      </c>
      <c r="B2161" s="183">
        <v>700600583049</v>
      </c>
      <c r="C2161" s="179" t="s">
        <v>4019</v>
      </c>
      <c r="D2161" s="215" t="s">
        <v>5573</v>
      </c>
      <c r="E2161" s="321">
        <v>1</v>
      </c>
      <c r="F2161" s="319">
        <v>9.89</v>
      </c>
      <c r="G2161" s="198" t="s">
        <v>8444</v>
      </c>
      <c r="H2161" s="201">
        <v>0</v>
      </c>
      <c r="I2161" s="200">
        <v>41666</v>
      </c>
      <c r="J2161" s="319">
        <f t="shared" si="34"/>
        <v>2.4064999999999994</v>
      </c>
      <c r="K2161" s="198">
        <v>7.0588235294117645</v>
      </c>
      <c r="L2161" s="198"/>
      <c r="M2161" s="198" t="s">
        <v>2395</v>
      </c>
      <c r="N2161" s="198"/>
      <c r="O2161" s="198"/>
      <c r="P2161" s="198"/>
      <c r="Q2161" s="169"/>
      <c r="R2161" s="169"/>
      <c r="S2161" s="169"/>
      <c r="T2161" s="169"/>
      <c r="U2161" s="170"/>
    </row>
    <row r="2162" spans="1:21" ht="20.100000000000001" customHeight="1">
      <c r="A2162" s="201" t="s">
        <v>5946</v>
      </c>
      <c r="B2162" s="183">
        <v>700600583056</v>
      </c>
      <c r="C2162" s="179" t="s">
        <v>4020</v>
      </c>
      <c r="D2162" s="215" t="s">
        <v>5573</v>
      </c>
      <c r="E2162" s="324">
        <v>1</v>
      </c>
      <c r="F2162" s="319">
        <v>9.89</v>
      </c>
      <c r="G2162" s="198" t="s">
        <v>8444</v>
      </c>
      <c r="H2162" s="199">
        <v>23</v>
      </c>
      <c r="I2162" s="200">
        <v>41666</v>
      </c>
      <c r="J2162" s="319">
        <f t="shared" si="34"/>
        <v>2.4064999999999994</v>
      </c>
      <c r="K2162" s="198">
        <v>7.0588235294117645</v>
      </c>
      <c r="L2162" s="198"/>
      <c r="M2162" s="198" t="s">
        <v>2395</v>
      </c>
      <c r="N2162" s="198"/>
      <c r="O2162" s="198"/>
      <c r="P2162" s="198"/>
      <c r="Q2162" s="169"/>
      <c r="R2162" s="169"/>
      <c r="S2162" s="169"/>
      <c r="T2162" s="169"/>
      <c r="U2162" s="170"/>
    </row>
    <row r="2163" spans="1:21" ht="20.100000000000001" customHeight="1">
      <c r="A2163" s="202" t="s">
        <v>5947</v>
      </c>
      <c r="B2163" s="183">
        <v>700600583063</v>
      </c>
      <c r="C2163" s="179" t="s">
        <v>4021</v>
      </c>
      <c r="D2163" s="215" t="s">
        <v>5573</v>
      </c>
      <c r="E2163" s="324">
        <v>1</v>
      </c>
      <c r="F2163" s="319">
        <v>9.89</v>
      </c>
      <c r="G2163" s="198" t="s">
        <v>8444</v>
      </c>
      <c r="H2163" s="366">
        <v>73</v>
      </c>
      <c r="I2163" s="200">
        <v>41666</v>
      </c>
      <c r="J2163" s="319">
        <f t="shared" si="34"/>
        <v>2.4064999999999994</v>
      </c>
      <c r="K2163" s="198">
        <v>7.0588235294117645</v>
      </c>
      <c r="L2163" s="198"/>
      <c r="M2163" s="198" t="s">
        <v>2395</v>
      </c>
      <c r="N2163" s="198"/>
      <c r="O2163" s="198"/>
      <c r="P2163" s="198"/>
      <c r="Q2163" s="169"/>
      <c r="R2163" s="169"/>
      <c r="S2163" s="169"/>
      <c r="T2163" s="169"/>
      <c r="U2163" s="170"/>
    </row>
    <row r="2164" spans="1:21" ht="20.100000000000001" customHeight="1">
      <c r="A2164" s="201">
        <v>20263</v>
      </c>
      <c r="B2164" s="183"/>
      <c r="C2164" s="179" t="s">
        <v>4022</v>
      </c>
      <c r="D2164" s="215" t="s">
        <v>5573</v>
      </c>
      <c r="E2164" s="198"/>
      <c r="F2164" s="319" t="s">
        <v>17578</v>
      </c>
      <c r="G2164" s="198" t="s">
        <v>8444</v>
      </c>
      <c r="H2164" s="201">
        <v>0</v>
      </c>
      <c r="I2164" s="200">
        <v>41666</v>
      </c>
      <c r="J2164" s="319" t="e">
        <f t="shared" si="34"/>
        <v>#VALUE!</v>
      </c>
      <c r="K2164" s="198"/>
      <c r="L2164" s="198"/>
      <c r="M2164" s="198" t="s">
        <v>2395</v>
      </c>
      <c r="N2164" s="198"/>
      <c r="O2164" s="198"/>
      <c r="P2164" s="198"/>
      <c r="Q2164" s="169"/>
      <c r="R2164" s="169"/>
      <c r="S2164" s="169"/>
      <c r="T2164" s="169"/>
      <c r="U2164" s="170"/>
    </row>
    <row r="2165" spans="1:21" ht="20.100000000000001" customHeight="1">
      <c r="A2165" s="201" t="s">
        <v>5948</v>
      </c>
      <c r="B2165" s="183">
        <v>700600583070</v>
      </c>
      <c r="C2165" s="179" t="s">
        <v>4023</v>
      </c>
      <c r="D2165" s="215" t="s">
        <v>5573</v>
      </c>
      <c r="E2165" s="321">
        <v>1</v>
      </c>
      <c r="F2165" s="319">
        <v>9.89</v>
      </c>
      <c r="G2165" s="198" t="s">
        <v>8444</v>
      </c>
      <c r="H2165" s="201">
        <v>0</v>
      </c>
      <c r="I2165" s="200">
        <v>41666</v>
      </c>
      <c r="J2165" s="319">
        <f t="shared" si="34"/>
        <v>2.4064999999999994</v>
      </c>
      <c r="K2165" s="198">
        <v>7.0588235294117645</v>
      </c>
      <c r="L2165" s="198"/>
      <c r="M2165" s="198" t="s">
        <v>2395</v>
      </c>
      <c r="N2165" s="198"/>
      <c r="O2165" s="198"/>
      <c r="P2165" s="198"/>
      <c r="Q2165" s="169"/>
      <c r="R2165" s="169"/>
      <c r="S2165" s="169"/>
      <c r="T2165" s="169"/>
      <c r="U2165" s="170"/>
    </row>
    <row r="2166" spans="1:21" ht="20.100000000000001" customHeight="1">
      <c r="A2166" s="202" t="s">
        <v>5949</v>
      </c>
      <c r="B2166" s="183">
        <v>700600583087</v>
      </c>
      <c r="C2166" s="179" t="s">
        <v>4024</v>
      </c>
      <c r="D2166" s="215" t="s">
        <v>5573</v>
      </c>
      <c r="E2166" s="324">
        <v>1</v>
      </c>
      <c r="F2166" s="319">
        <v>9.89</v>
      </c>
      <c r="G2166" s="198" t="s">
        <v>8444</v>
      </c>
      <c r="H2166" s="199">
        <v>72</v>
      </c>
      <c r="I2166" s="200">
        <v>41666</v>
      </c>
      <c r="J2166" s="319">
        <f t="shared" si="34"/>
        <v>2.4064999999999994</v>
      </c>
      <c r="K2166" s="198">
        <v>7.0588235294117645</v>
      </c>
      <c r="L2166" s="198"/>
      <c r="M2166" s="198" t="s">
        <v>2395</v>
      </c>
      <c r="N2166" s="198"/>
      <c r="O2166" s="198"/>
      <c r="P2166" s="198"/>
      <c r="Q2166" s="169"/>
      <c r="R2166" s="169"/>
      <c r="S2166" s="169"/>
      <c r="T2166" s="169"/>
      <c r="U2166" s="170"/>
    </row>
    <row r="2167" spans="1:21" ht="20.100000000000001" customHeight="1">
      <c r="A2167" s="202" t="s">
        <v>5950</v>
      </c>
      <c r="B2167" s="183">
        <v>700600583094</v>
      </c>
      <c r="C2167" s="179" t="s">
        <v>4025</v>
      </c>
      <c r="D2167" s="215" t="s">
        <v>5573</v>
      </c>
      <c r="E2167" s="324">
        <v>1</v>
      </c>
      <c r="F2167" s="319">
        <v>9.89</v>
      </c>
      <c r="G2167" s="198" t="s">
        <v>8444</v>
      </c>
      <c r="H2167" s="199">
        <v>25</v>
      </c>
      <c r="I2167" s="200">
        <v>41666</v>
      </c>
      <c r="J2167" s="319">
        <f t="shared" si="34"/>
        <v>2.4064999999999994</v>
      </c>
      <c r="K2167" s="198">
        <v>7.0588235294117645</v>
      </c>
      <c r="L2167" s="198"/>
      <c r="M2167" s="198" t="s">
        <v>2395</v>
      </c>
      <c r="N2167" s="198"/>
      <c r="O2167" s="198"/>
      <c r="P2167" s="198"/>
      <c r="Q2167" s="169"/>
      <c r="R2167" s="169"/>
      <c r="S2167" s="169"/>
      <c r="T2167" s="169"/>
      <c r="U2167" s="170"/>
    </row>
    <row r="2168" spans="1:21" ht="20.100000000000001" customHeight="1">
      <c r="A2168" s="202" t="s">
        <v>5951</v>
      </c>
      <c r="B2168" s="183">
        <v>700600583100</v>
      </c>
      <c r="C2168" s="179" t="s">
        <v>4026</v>
      </c>
      <c r="D2168" s="215" t="s">
        <v>5573</v>
      </c>
      <c r="E2168" s="324">
        <v>1</v>
      </c>
      <c r="F2168" s="319">
        <v>9.89</v>
      </c>
      <c r="G2168" s="198" t="s">
        <v>8444</v>
      </c>
      <c r="H2168" s="199">
        <v>106</v>
      </c>
      <c r="I2168" s="200">
        <v>41666</v>
      </c>
      <c r="J2168" s="319">
        <f t="shared" si="34"/>
        <v>2.4064999999999994</v>
      </c>
      <c r="K2168" s="198">
        <v>7.0588235294117645</v>
      </c>
      <c r="L2168" s="198"/>
      <c r="M2168" s="198" t="s">
        <v>2395</v>
      </c>
      <c r="N2168" s="198"/>
      <c r="O2168" s="198"/>
      <c r="P2168" s="198"/>
      <c r="Q2168" s="169"/>
      <c r="R2168" s="169"/>
      <c r="S2168" s="169"/>
      <c r="T2168" s="169"/>
      <c r="U2168" s="170"/>
    </row>
    <row r="2169" spans="1:21" ht="20.100000000000001" customHeight="1">
      <c r="A2169" s="201">
        <v>20264</v>
      </c>
      <c r="B2169" s="183"/>
      <c r="C2169" s="179" t="s">
        <v>4027</v>
      </c>
      <c r="D2169" s="215" t="s">
        <v>5573</v>
      </c>
      <c r="E2169" s="198"/>
      <c r="F2169" s="319" t="s">
        <v>17578</v>
      </c>
      <c r="G2169" s="198" t="s">
        <v>8444</v>
      </c>
      <c r="H2169" s="201">
        <v>0</v>
      </c>
      <c r="I2169" s="200">
        <v>41666</v>
      </c>
      <c r="J2169" s="319" t="e">
        <f t="shared" si="34"/>
        <v>#VALUE!</v>
      </c>
      <c r="K2169" s="198"/>
      <c r="L2169" s="198"/>
      <c r="M2169" s="198" t="s">
        <v>2395</v>
      </c>
      <c r="N2169" s="198"/>
      <c r="O2169" s="198"/>
      <c r="P2169" s="198"/>
      <c r="Q2169" s="169"/>
      <c r="R2169" s="169"/>
      <c r="S2169" s="169"/>
      <c r="T2169" s="169"/>
      <c r="U2169" s="170"/>
    </row>
    <row r="2170" spans="1:21" ht="20.100000000000001" customHeight="1">
      <c r="A2170" s="202" t="s">
        <v>5952</v>
      </c>
      <c r="B2170" s="183">
        <v>700600583117</v>
      </c>
      <c r="C2170" s="179" t="s">
        <v>4028</v>
      </c>
      <c r="D2170" s="215" t="s">
        <v>5573</v>
      </c>
      <c r="E2170" s="324">
        <v>1</v>
      </c>
      <c r="F2170" s="319">
        <v>9.89</v>
      </c>
      <c r="G2170" s="198" t="s">
        <v>8444</v>
      </c>
      <c r="H2170" s="199">
        <v>72</v>
      </c>
      <c r="I2170" s="200">
        <v>41666</v>
      </c>
      <c r="J2170" s="319">
        <f t="shared" si="34"/>
        <v>2.4064999999999994</v>
      </c>
      <c r="K2170" s="198">
        <v>7.0588235294117645</v>
      </c>
      <c r="L2170" s="198"/>
      <c r="M2170" s="198" t="s">
        <v>2395</v>
      </c>
      <c r="N2170" s="198"/>
      <c r="O2170" s="198"/>
      <c r="P2170" s="198"/>
      <c r="Q2170" s="169"/>
      <c r="R2170" s="169"/>
      <c r="S2170" s="169"/>
      <c r="T2170" s="169"/>
      <c r="U2170" s="170"/>
    </row>
    <row r="2171" spans="1:21" ht="20.100000000000001" customHeight="1">
      <c r="A2171" s="202" t="s">
        <v>5953</v>
      </c>
      <c r="B2171" s="183">
        <v>700600583124</v>
      </c>
      <c r="C2171" s="179" t="s">
        <v>4029</v>
      </c>
      <c r="D2171" s="215" t="s">
        <v>5573</v>
      </c>
      <c r="E2171" s="324">
        <v>1</v>
      </c>
      <c r="F2171" s="319">
        <v>9.89</v>
      </c>
      <c r="G2171" s="198" t="s">
        <v>8444</v>
      </c>
      <c r="H2171" s="199">
        <v>77</v>
      </c>
      <c r="I2171" s="200">
        <v>41666</v>
      </c>
      <c r="J2171" s="319">
        <f t="shared" si="34"/>
        <v>2.4064999999999994</v>
      </c>
      <c r="K2171" s="198">
        <v>7.0588235294117645</v>
      </c>
      <c r="L2171" s="198"/>
      <c r="M2171" s="198" t="s">
        <v>2395</v>
      </c>
      <c r="N2171" s="198"/>
      <c r="O2171" s="198"/>
      <c r="P2171" s="198"/>
      <c r="Q2171" s="169"/>
      <c r="R2171" s="169"/>
      <c r="S2171" s="169"/>
      <c r="T2171" s="169"/>
      <c r="U2171" s="170"/>
    </row>
    <row r="2172" spans="1:21" ht="20.100000000000001" customHeight="1">
      <c r="A2172" s="202" t="s">
        <v>5954</v>
      </c>
      <c r="B2172" s="183">
        <v>700600583131</v>
      </c>
      <c r="C2172" s="179" t="s">
        <v>4030</v>
      </c>
      <c r="D2172" s="215" t="s">
        <v>5573</v>
      </c>
      <c r="E2172" s="324">
        <v>1</v>
      </c>
      <c r="F2172" s="319">
        <v>9.89</v>
      </c>
      <c r="G2172" s="198" t="s">
        <v>8444</v>
      </c>
      <c r="H2172" s="199">
        <v>56</v>
      </c>
      <c r="I2172" s="200">
        <v>41666</v>
      </c>
      <c r="J2172" s="319">
        <f t="shared" si="34"/>
        <v>2.4064999999999994</v>
      </c>
      <c r="K2172" s="198">
        <v>7.0588235294117645</v>
      </c>
      <c r="L2172" s="198"/>
      <c r="M2172" s="198" t="s">
        <v>2395</v>
      </c>
      <c r="N2172" s="198"/>
      <c r="O2172" s="198"/>
      <c r="P2172" s="198"/>
      <c r="Q2172" s="169"/>
      <c r="R2172" s="169"/>
      <c r="S2172" s="169"/>
      <c r="T2172" s="169"/>
      <c r="U2172" s="170"/>
    </row>
    <row r="2173" spans="1:21" ht="20.100000000000001" customHeight="1">
      <c r="A2173" s="202" t="s">
        <v>5955</v>
      </c>
      <c r="B2173" s="183">
        <v>700600583148</v>
      </c>
      <c r="C2173" s="179" t="s">
        <v>4031</v>
      </c>
      <c r="D2173" s="215" t="s">
        <v>5573</v>
      </c>
      <c r="E2173" s="324">
        <v>1</v>
      </c>
      <c r="F2173" s="319">
        <v>9.89</v>
      </c>
      <c r="G2173" s="198" t="s">
        <v>8444</v>
      </c>
      <c r="H2173" s="199">
        <v>48</v>
      </c>
      <c r="I2173" s="200">
        <v>41666</v>
      </c>
      <c r="J2173" s="319">
        <f t="shared" si="34"/>
        <v>2.4064999999999994</v>
      </c>
      <c r="K2173" s="198">
        <v>7.0588235294117645</v>
      </c>
      <c r="L2173" s="198"/>
      <c r="M2173" s="198" t="s">
        <v>2395</v>
      </c>
      <c r="N2173" s="198"/>
      <c r="O2173" s="198"/>
      <c r="P2173" s="198"/>
      <c r="Q2173" s="169"/>
      <c r="R2173" s="169"/>
      <c r="S2173" s="169"/>
      <c r="T2173" s="169"/>
      <c r="U2173" s="170"/>
    </row>
    <row r="2174" spans="1:21" ht="20.100000000000001" customHeight="1">
      <c r="A2174" s="201">
        <v>20265</v>
      </c>
      <c r="B2174" s="183"/>
      <c r="C2174" s="179" t="s">
        <v>4032</v>
      </c>
      <c r="D2174" s="215" t="s">
        <v>5573</v>
      </c>
      <c r="E2174" s="198"/>
      <c r="F2174" s="319" t="s">
        <v>17578</v>
      </c>
      <c r="G2174" s="198" t="s">
        <v>8444</v>
      </c>
      <c r="H2174" s="201">
        <v>0</v>
      </c>
      <c r="I2174" s="200">
        <v>41666</v>
      </c>
      <c r="J2174" s="319" t="e">
        <f t="shared" si="34"/>
        <v>#VALUE!</v>
      </c>
      <c r="K2174" s="198"/>
      <c r="L2174" s="198"/>
      <c r="M2174" s="198" t="s">
        <v>2395</v>
      </c>
      <c r="N2174" s="198"/>
      <c r="O2174" s="198"/>
      <c r="P2174" s="198"/>
      <c r="Q2174" s="169"/>
      <c r="R2174" s="169"/>
      <c r="S2174" s="169"/>
      <c r="T2174" s="169"/>
      <c r="U2174" s="170"/>
    </row>
    <row r="2175" spans="1:21" ht="20.100000000000001" customHeight="1">
      <c r="A2175" s="201" t="s">
        <v>5956</v>
      </c>
      <c r="B2175" s="183">
        <v>700600583155</v>
      </c>
      <c r="C2175" s="179" t="s">
        <v>4033</v>
      </c>
      <c r="D2175" s="215" t="s">
        <v>5573</v>
      </c>
      <c r="E2175" s="321"/>
      <c r="F2175" s="319">
        <v>19.059999999999999</v>
      </c>
      <c r="G2175" s="198" t="s">
        <v>8444</v>
      </c>
      <c r="H2175" s="201">
        <v>0</v>
      </c>
      <c r="I2175" s="200">
        <v>41666</v>
      </c>
      <c r="J2175" s="319">
        <f t="shared" si="34"/>
        <v>11.200999999999997</v>
      </c>
      <c r="K2175" s="198"/>
      <c r="L2175" s="198"/>
      <c r="M2175" s="198" t="s">
        <v>2395</v>
      </c>
      <c r="N2175" s="198"/>
      <c r="O2175" s="198"/>
      <c r="P2175" s="198"/>
      <c r="Q2175" s="169"/>
      <c r="R2175" s="169"/>
      <c r="S2175" s="169"/>
      <c r="T2175" s="169"/>
      <c r="U2175" s="170"/>
    </row>
    <row r="2176" spans="1:21" ht="20.100000000000001" customHeight="1">
      <c r="A2176" s="201" t="s">
        <v>5957</v>
      </c>
      <c r="B2176" s="183">
        <v>700600583162</v>
      </c>
      <c r="C2176" s="179" t="s">
        <v>4034</v>
      </c>
      <c r="D2176" s="215" t="s">
        <v>5573</v>
      </c>
      <c r="E2176" s="324">
        <v>1</v>
      </c>
      <c r="F2176" s="319">
        <v>13.89</v>
      </c>
      <c r="G2176" s="198" t="s">
        <v>8444</v>
      </c>
      <c r="H2176" s="199">
        <v>19</v>
      </c>
      <c r="I2176" s="200">
        <v>41666</v>
      </c>
      <c r="J2176" s="319">
        <f t="shared" si="34"/>
        <v>5.8064999999999998</v>
      </c>
      <c r="K2176" s="198">
        <v>8.8235294117647065</v>
      </c>
      <c r="L2176" s="198"/>
      <c r="M2176" s="198" t="s">
        <v>2395</v>
      </c>
      <c r="N2176" s="198"/>
      <c r="O2176" s="198"/>
      <c r="P2176" s="198"/>
      <c r="Q2176" s="169"/>
      <c r="R2176" s="169"/>
      <c r="S2176" s="169"/>
      <c r="T2176" s="169"/>
      <c r="U2176" s="170"/>
    </row>
    <row r="2177" spans="1:21" ht="20.100000000000001" customHeight="1">
      <c r="A2177" s="201">
        <v>20266</v>
      </c>
      <c r="B2177" s="183"/>
      <c r="C2177" s="179" t="s">
        <v>4035</v>
      </c>
      <c r="D2177" s="215" t="s">
        <v>5573</v>
      </c>
      <c r="E2177" s="198"/>
      <c r="F2177" s="319" t="s">
        <v>17578</v>
      </c>
      <c r="G2177" s="198" t="s">
        <v>8444</v>
      </c>
      <c r="H2177" s="198">
        <v>0</v>
      </c>
      <c r="I2177" s="200">
        <v>41666</v>
      </c>
      <c r="J2177" s="319" t="e">
        <f t="shared" si="34"/>
        <v>#VALUE!</v>
      </c>
      <c r="K2177" s="198"/>
      <c r="L2177" s="198" t="s">
        <v>731</v>
      </c>
      <c r="M2177" s="198" t="s">
        <v>2395</v>
      </c>
      <c r="N2177" s="198"/>
      <c r="O2177" s="198"/>
      <c r="P2177" s="198"/>
      <c r="Q2177" s="169"/>
      <c r="R2177" s="169"/>
      <c r="S2177" s="169"/>
      <c r="T2177" s="169"/>
      <c r="U2177" s="170"/>
    </row>
    <row r="2178" spans="1:21" ht="20.100000000000001" customHeight="1">
      <c r="A2178" s="202" t="s">
        <v>5958</v>
      </c>
      <c r="B2178" s="183">
        <v>700600583179</v>
      </c>
      <c r="C2178" s="179" t="s">
        <v>4036</v>
      </c>
      <c r="D2178" s="215" t="s">
        <v>5573</v>
      </c>
      <c r="E2178" s="321">
        <v>1.5</v>
      </c>
      <c r="F2178" s="319">
        <v>11.89</v>
      </c>
      <c r="G2178" s="198" t="s">
        <v>8444</v>
      </c>
      <c r="H2178" s="198">
        <v>0</v>
      </c>
      <c r="I2178" s="200">
        <v>41666</v>
      </c>
      <c r="J2178" s="319">
        <f t="shared" si="34"/>
        <v>3.6065000000000005</v>
      </c>
      <c r="K2178" s="198">
        <v>7.6470588235294121</v>
      </c>
      <c r="L2178" s="198" t="s">
        <v>731</v>
      </c>
      <c r="M2178" s="198" t="s">
        <v>2395</v>
      </c>
      <c r="N2178" s="198"/>
      <c r="O2178" s="198"/>
      <c r="P2178" s="198"/>
      <c r="Q2178" s="169"/>
      <c r="R2178" s="169"/>
      <c r="S2178" s="169"/>
      <c r="T2178" s="169"/>
      <c r="U2178" s="170"/>
    </row>
    <row r="2179" spans="1:21" ht="20.100000000000001" customHeight="1">
      <c r="A2179" s="202" t="s">
        <v>5959</v>
      </c>
      <c r="B2179" s="183">
        <v>700600583186</v>
      </c>
      <c r="C2179" s="179" t="s">
        <v>4037</v>
      </c>
      <c r="D2179" s="215" t="s">
        <v>5573</v>
      </c>
      <c r="E2179" s="321">
        <v>1.5</v>
      </c>
      <c r="F2179" s="319">
        <v>11.89</v>
      </c>
      <c r="G2179" s="198" t="s">
        <v>8444</v>
      </c>
      <c r="H2179" s="198">
        <v>0</v>
      </c>
      <c r="I2179" s="200">
        <v>41666</v>
      </c>
      <c r="J2179" s="319">
        <f t="shared" si="34"/>
        <v>3.6065000000000005</v>
      </c>
      <c r="K2179" s="198">
        <v>7.6470588235294121</v>
      </c>
      <c r="L2179" s="198" t="s">
        <v>731</v>
      </c>
      <c r="M2179" s="198" t="s">
        <v>2395</v>
      </c>
      <c r="N2179" s="198"/>
      <c r="O2179" s="198"/>
      <c r="P2179" s="198"/>
      <c r="Q2179" s="169"/>
      <c r="R2179" s="169"/>
      <c r="S2179" s="169"/>
      <c r="T2179" s="169"/>
      <c r="U2179" s="170"/>
    </row>
    <row r="2180" spans="1:21" ht="20.100000000000001" customHeight="1">
      <c r="A2180" s="202" t="s">
        <v>5960</v>
      </c>
      <c r="B2180" s="183">
        <v>700600583193</v>
      </c>
      <c r="C2180" s="179" t="s">
        <v>4038</v>
      </c>
      <c r="D2180" s="215" t="s">
        <v>5573</v>
      </c>
      <c r="E2180" s="321">
        <v>1.5</v>
      </c>
      <c r="F2180" s="319">
        <v>11.89</v>
      </c>
      <c r="G2180" s="198" t="s">
        <v>8444</v>
      </c>
      <c r="H2180" s="198">
        <v>0</v>
      </c>
      <c r="I2180" s="200">
        <v>41666</v>
      </c>
      <c r="J2180" s="319">
        <f t="shared" si="34"/>
        <v>3.6065000000000005</v>
      </c>
      <c r="K2180" s="198">
        <v>7.6470588235294121</v>
      </c>
      <c r="L2180" s="198" t="s">
        <v>731</v>
      </c>
      <c r="M2180" s="198" t="s">
        <v>2395</v>
      </c>
      <c r="N2180" s="198"/>
      <c r="O2180" s="198"/>
      <c r="P2180" s="198"/>
      <c r="Q2180" s="169"/>
      <c r="R2180" s="169"/>
      <c r="S2180" s="169"/>
      <c r="T2180" s="169"/>
      <c r="U2180" s="170"/>
    </row>
    <row r="2181" spans="1:21" ht="20.100000000000001" customHeight="1">
      <c r="A2181" s="202" t="s">
        <v>5961</v>
      </c>
      <c r="B2181" s="183">
        <v>700600583209</v>
      </c>
      <c r="C2181" s="179" t="s">
        <v>4039</v>
      </c>
      <c r="D2181" s="215" t="s">
        <v>5573</v>
      </c>
      <c r="E2181" s="321">
        <v>1.5</v>
      </c>
      <c r="F2181" s="319">
        <v>11.89</v>
      </c>
      <c r="G2181" s="198" t="s">
        <v>8444</v>
      </c>
      <c r="H2181" s="198">
        <v>0</v>
      </c>
      <c r="I2181" s="200">
        <v>41666</v>
      </c>
      <c r="J2181" s="319">
        <f t="shared" si="34"/>
        <v>3.6065000000000005</v>
      </c>
      <c r="K2181" s="198">
        <v>7.6470588235294121</v>
      </c>
      <c r="L2181" s="198" t="s">
        <v>731</v>
      </c>
      <c r="M2181" s="198" t="s">
        <v>2395</v>
      </c>
      <c r="N2181" s="198"/>
      <c r="O2181" s="198"/>
      <c r="P2181" s="198"/>
      <c r="Q2181" s="169"/>
      <c r="R2181" s="169"/>
      <c r="S2181" s="169"/>
      <c r="T2181" s="169"/>
      <c r="U2181" s="170"/>
    </row>
    <row r="2182" spans="1:21" ht="20.100000000000001" customHeight="1">
      <c r="A2182" s="202" t="s">
        <v>5962</v>
      </c>
      <c r="B2182" s="183">
        <v>700600583216</v>
      </c>
      <c r="C2182" s="179" t="s">
        <v>4040</v>
      </c>
      <c r="D2182" s="215" t="s">
        <v>5573</v>
      </c>
      <c r="E2182" s="321">
        <v>1.5</v>
      </c>
      <c r="F2182" s="319">
        <v>11.89</v>
      </c>
      <c r="G2182" s="198" t="s">
        <v>8444</v>
      </c>
      <c r="H2182" s="198">
        <v>0</v>
      </c>
      <c r="I2182" s="200">
        <v>41666</v>
      </c>
      <c r="J2182" s="319">
        <f t="shared" si="34"/>
        <v>3.6065000000000005</v>
      </c>
      <c r="K2182" s="198">
        <v>7.6470588235294121</v>
      </c>
      <c r="L2182" s="198" t="s">
        <v>731</v>
      </c>
      <c r="M2182" s="198" t="s">
        <v>2395</v>
      </c>
      <c r="N2182" s="198"/>
      <c r="O2182" s="198"/>
      <c r="P2182" s="198"/>
      <c r="Q2182" s="169"/>
      <c r="R2182" s="169"/>
      <c r="S2182" s="169"/>
      <c r="T2182" s="169"/>
      <c r="U2182" s="170"/>
    </row>
    <row r="2183" spans="1:21" ht="20.100000000000001" customHeight="1">
      <c r="A2183" s="201">
        <v>20267</v>
      </c>
      <c r="B2183" s="183"/>
      <c r="C2183" s="179" t="s">
        <v>4041</v>
      </c>
      <c r="D2183" s="215" t="s">
        <v>5573</v>
      </c>
      <c r="E2183" s="198"/>
      <c r="F2183" s="319" t="s">
        <v>17578</v>
      </c>
      <c r="G2183" s="198" t="s">
        <v>8444</v>
      </c>
      <c r="H2183" s="201">
        <v>0</v>
      </c>
      <c r="I2183" s="200">
        <v>41666</v>
      </c>
      <c r="J2183" s="319" t="e">
        <f t="shared" si="34"/>
        <v>#VALUE!</v>
      </c>
      <c r="K2183" s="198"/>
      <c r="L2183" s="198"/>
      <c r="M2183" s="198" t="s">
        <v>2395</v>
      </c>
      <c r="N2183" s="198"/>
      <c r="O2183" s="198"/>
      <c r="P2183" s="198"/>
      <c r="Q2183" s="169"/>
      <c r="R2183" s="169"/>
      <c r="S2183" s="169"/>
      <c r="T2183" s="169"/>
      <c r="U2183" s="170"/>
    </row>
    <row r="2184" spans="1:21" ht="20.100000000000001" customHeight="1">
      <c r="A2184" s="201" t="s">
        <v>5963</v>
      </c>
      <c r="B2184" s="183">
        <v>700600583223</v>
      </c>
      <c r="C2184" s="179" t="s">
        <v>4042</v>
      </c>
      <c r="D2184" s="215" t="s">
        <v>5573</v>
      </c>
      <c r="E2184" s="321">
        <v>2</v>
      </c>
      <c r="F2184" s="319">
        <v>11.89</v>
      </c>
      <c r="G2184" s="198" t="s">
        <v>8444</v>
      </c>
      <c r="H2184" s="201">
        <v>0</v>
      </c>
      <c r="I2184" s="200">
        <v>41666</v>
      </c>
      <c r="J2184" s="319">
        <f t="shared" si="34"/>
        <v>3.1065000000000005</v>
      </c>
      <c r="K2184" s="198">
        <v>8.2352941176470598</v>
      </c>
      <c r="L2184" s="198"/>
      <c r="M2184" s="198" t="s">
        <v>2395</v>
      </c>
      <c r="N2184" s="198"/>
      <c r="O2184" s="198"/>
      <c r="P2184" s="198"/>
      <c r="Q2184" s="169"/>
      <c r="R2184" s="169"/>
      <c r="S2184" s="169"/>
      <c r="T2184" s="169"/>
      <c r="U2184" s="170"/>
    </row>
    <row r="2185" spans="1:21" ht="20.100000000000001" customHeight="1">
      <c r="A2185" s="201" t="s">
        <v>5964</v>
      </c>
      <c r="B2185" s="183">
        <v>700600583230</v>
      </c>
      <c r="C2185" s="179" t="s">
        <v>4043</v>
      </c>
      <c r="D2185" s="215" t="s">
        <v>5573</v>
      </c>
      <c r="E2185" s="321">
        <v>2</v>
      </c>
      <c r="F2185" s="319">
        <v>11.89</v>
      </c>
      <c r="G2185" s="198" t="s">
        <v>8444</v>
      </c>
      <c r="H2185" s="201">
        <v>0</v>
      </c>
      <c r="I2185" s="200">
        <v>41666</v>
      </c>
      <c r="J2185" s="319">
        <f t="shared" si="34"/>
        <v>3.1065000000000005</v>
      </c>
      <c r="K2185" s="198">
        <v>8.2352941176470598</v>
      </c>
      <c r="L2185" s="198"/>
      <c r="M2185" s="198" t="s">
        <v>2395</v>
      </c>
      <c r="N2185" s="198"/>
      <c r="O2185" s="198"/>
      <c r="P2185" s="198"/>
      <c r="Q2185" s="169"/>
      <c r="R2185" s="169"/>
      <c r="S2185" s="169"/>
      <c r="T2185" s="169"/>
      <c r="U2185" s="170"/>
    </row>
    <row r="2186" spans="1:21" ht="20.100000000000001" customHeight="1">
      <c r="A2186" s="201" t="s">
        <v>5965</v>
      </c>
      <c r="B2186" s="183">
        <v>700600583247</v>
      </c>
      <c r="C2186" s="179" t="s">
        <v>4044</v>
      </c>
      <c r="D2186" s="215" t="s">
        <v>5573</v>
      </c>
      <c r="E2186" s="324">
        <v>2</v>
      </c>
      <c r="F2186" s="319">
        <v>11.89</v>
      </c>
      <c r="G2186" s="198" t="s">
        <v>8444</v>
      </c>
      <c r="H2186" s="199">
        <v>21</v>
      </c>
      <c r="I2186" s="200">
        <v>41666</v>
      </c>
      <c r="J2186" s="319">
        <f t="shared" si="34"/>
        <v>3.1065000000000005</v>
      </c>
      <c r="K2186" s="198">
        <v>8.2352941176470598</v>
      </c>
      <c r="L2186" s="198"/>
      <c r="M2186" s="198" t="s">
        <v>2395</v>
      </c>
      <c r="N2186" s="198"/>
      <c r="O2186" s="198"/>
      <c r="P2186" s="198"/>
      <c r="Q2186" s="169"/>
      <c r="R2186" s="169"/>
      <c r="S2186" s="169"/>
      <c r="T2186" s="169"/>
      <c r="U2186" s="170"/>
    </row>
    <row r="2187" spans="1:21" ht="20.100000000000001" customHeight="1">
      <c r="A2187" s="201" t="s">
        <v>5966</v>
      </c>
      <c r="B2187" s="183">
        <v>700600583254</v>
      </c>
      <c r="C2187" s="179" t="s">
        <v>4045</v>
      </c>
      <c r="D2187" s="215" t="s">
        <v>5573</v>
      </c>
      <c r="E2187" s="321">
        <v>3</v>
      </c>
      <c r="F2187" s="319">
        <v>13.89</v>
      </c>
      <c r="G2187" s="198" t="s">
        <v>8444</v>
      </c>
      <c r="H2187" s="201">
        <v>0</v>
      </c>
      <c r="I2187" s="200">
        <v>41666</v>
      </c>
      <c r="J2187" s="319">
        <f t="shared" si="34"/>
        <v>3.8064999999999998</v>
      </c>
      <c r="K2187" s="198">
        <v>9.4117647058823533</v>
      </c>
      <c r="L2187" s="198"/>
      <c r="M2187" s="198" t="s">
        <v>2395</v>
      </c>
      <c r="N2187" s="198"/>
      <c r="O2187" s="198"/>
      <c r="P2187" s="198"/>
      <c r="Q2187" s="169"/>
      <c r="R2187" s="169"/>
      <c r="S2187" s="169"/>
      <c r="T2187" s="169"/>
      <c r="U2187" s="170"/>
    </row>
    <row r="2188" spans="1:21" ht="20.100000000000001" customHeight="1">
      <c r="A2188" s="201">
        <v>20268</v>
      </c>
      <c r="B2188" s="183"/>
      <c r="C2188" s="179" t="s">
        <v>4046</v>
      </c>
      <c r="D2188" s="215" t="s">
        <v>5573</v>
      </c>
      <c r="E2188" s="198"/>
      <c r="F2188" s="319" t="s">
        <v>17578</v>
      </c>
      <c r="G2188" s="198" t="s">
        <v>8444</v>
      </c>
      <c r="H2188" s="201">
        <v>0</v>
      </c>
      <c r="I2188" s="200">
        <v>41666</v>
      </c>
      <c r="J2188" s="319" t="e">
        <f t="shared" ref="J2188:J2251" si="35">F2188*0.85-5-E2188</f>
        <v>#VALUE!</v>
      </c>
      <c r="K2188" s="198"/>
      <c r="L2188" s="198"/>
      <c r="M2188" s="198" t="s">
        <v>2395</v>
      </c>
      <c r="N2188" s="198"/>
      <c r="O2188" s="198"/>
      <c r="P2188" s="198"/>
      <c r="Q2188" s="169"/>
      <c r="R2188" s="169"/>
      <c r="S2188" s="169"/>
      <c r="T2188" s="169"/>
      <c r="U2188" s="170"/>
    </row>
    <row r="2189" spans="1:21" ht="20.100000000000001" customHeight="1">
      <c r="A2189" s="202" t="s">
        <v>5967</v>
      </c>
      <c r="B2189" s="183">
        <v>700600583261</v>
      </c>
      <c r="C2189" s="179" t="s">
        <v>4047</v>
      </c>
      <c r="D2189" s="215" t="s">
        <v>5573</v>
      </c>
      <c r="E2189" s="321">
        <v>2</v>
      </c>
      <c r="F2189" s="319">
        <v>11.89</v>
      </c>
      <c r="G2189" s="198" t="s">
        <v>8444</v>
      </c>
      <c r="H2189" s="201">
        <v>0</v>
      </c>
      <c r="I2189" s="200">
        <v>41666</v>
      </c>
      <c r="J2189" s="319">
        <f t="shared" si="35"/>
        <v>3.1065000000000005</v>
      </c>
      <c r="K2189" s="198">
        <v>8.2352941176470598</v>
      </c>
      <c r="L2189" s="198"/>
      <c r="M2189" s="198" t="s">
        <v>2395</v>
      </c>
      <c r="N2189" s="198"/>
      <c r="O2189" s="198"/>
      <c r="P2189" s="198"/>
      <c r="Q2189" s="169"/>
      <c r="R2189" s="169"/>
      <c r="S2189" s="169"/>
      <c r="T2189" s="169"/>
      <c r="U2189" s="170"/>
    </row>
    <row r="2190" spans="1:21" ht="20.100000000000001" customHeight="1">
      <c r="A2190" s="202" t="s">
        <v>5968</v>
      </c>
      <c r="B2190" s="183">
        <v>700600583278</v>
      </c>
      <c r="C2190" s="179" t="s">
        <v>4048</v>
      </c>
      <c r="D2190" s="215" t="s">
        <v>5573</v>
      </c>
      <c r="E2190" s="324">
        <v>1.5</v>
      </c>
      <c r="F2190" s="319">
        <v>11.89</v>
      </c>
      <c r="G2190" s="198" t="s">
        <v>8444</v>
      </c>
      <c r="H2190" s="199">
        <v>21</v>
      </c>
      <c r="I2190" s="200">
        <v>41666</v>
      </c>
      <c r="J2190" s="319">
        <f t="shared" si="35"/>
        <v>3.6065000000000005</v>
      </c>
      <c r="K2190" s="198">
        <v>8.2352941176470598</v>
      </c>
      <c r="L2190" s="198"/>
      <c r="M2190" s="198" t="s">
        <v>2395</v>
      </c>
      <c r="N2190" s="198"/>
      <c r="O2190" s="198"/>
      <c r="P2190" s="198"/>
      <c r="Q2190" s="169"/>
      <c r="R2190" s="169"/>
      <c r="S2190" s="169"/>
      <c r="T2190" s="169"/>
      <c r="U2190" s="170"/>
    </row>
    <row r="2191" spans="1:21" ht="20.100000000000001" customHeight="1">
      <c r="A2191" s="202" t="s">
        <v>5969</v>
      </c>
      <c r="B2191" s="183">
        <v>700600583285</v>
      </c>
      <c r="C2191" s="179" t="s">
        <v>4049</v>
      </c>
      <c r="D2191" s="215" t="s">
        <v>5573</v>
      </c>
      <c r="E2191" s="321">
        <v>2</v>
      </c>
      <c r="F2191" s="319">
        <v>11.89</v>
      </c>
      <c r="G2191" s="198" t="s">
        <v>8444</v>
      </c>
      <c r="H2191" s="201">
        <v>0</v>
      </c>
      <c r="I2191" s="200">
        <v>41666</v>
      </c>
      <c r="J2191" s="319">
        <f t="shared" si="35"/>
        <v>3.1065000000000005</v>
      </c>
      <c r="K2191" s="198">
        <v>8.2352941176470598</v>
      </c>
      <c r="L2191" s="198"/>
      <c r="M2191" s="198" t="s">
        <v>2395</v>
      </c>
      <c r="N2191" s="198"/>
      <c r="O2191" s="198"/>
      <c r="P2191" s="198"/>
      <c r="Q2191" s="169"/>
      <c r="R2191" s="169"/>
      <c r="S2191" s="169"/>
      <c r="T2191" s="169"/>
      <c r="U2191" s="170"/>
    </row>
    <row r="2192" spans="1:21" ht="20.100000000000001" customHeight="1">
      <c r="A2192" s="202" t="s">
        <v>5970</v>
      </c>
      <c r="B2192" s="183">
        <v>700600583292</v>
      </c>
      <c r="C2192" s="179" t="s">
        <v>4050</v>
      </c>
      <c r="D2192" s="215" t="s">
        <v>5573</v>
      </c>
      <c r="E2192" s="324">
        <v>1.5</v>
      </c>
      <c r="F2192" s="319">
        <v>11.89</v>
      </c>
      <c r="G2192" s="198" t="s">
        <v>8444</v>
      </c>
      <c r="H2192" s="366">
        <v>105</v>
      </c>
      <c r="I2192" s="200">
        <v>41666</v>
      </c>
      <c r="J2192" s="319">
        <f t="shared" si="35"/>
        <v>3.6065000000000005</v>
      </c>
      <c r="K2192" s="198">
        <v>8.2352941176470598</v>
      </c>
      <c r="L2192" s="198"/>
      <c r="M2192" s="198" t="s">
        <v>2395</v>
      </c>
      <c r="N2192" s="198"/>
      <c r="O2192" s="198"/>
      <c r="P2192" s="198"/>
      <c r="Q2192" s="169"/>
      <c r="R2192" s="169"/>
      <c r="S2192" s="169"/>
      <c r="T2192" s="169"/>
      <c r="U2192" s="170"/>
    </row>
    <row r="2193" spans="1:21" ht="20.100000000000001" customHeight="1">
      <c r="A2193" s="201">
        <v>20269</v>
      </c>
      <c r="B2193" s="183"/>
      <c r="C2193" s="179" t="s">
        <v>4051</v>
      </c>
      <c r="D2193" s="215" t="s">
        <v>5573</v>
      </c>
      <c r="E2193" s="198"/>
      <c r="F2193" s="319" t="s">
        <v>17578</v>
      </c>
      <c r="G2193" s="198" t="s">
        <v>8444</v>
      </c>
      <c r="H2193" s="201">
        <v>0</v>
      </c>
      <c r="I2193" s="200">
        <v>41666</v>
      </c>
      <c r="J2193" s="319" t="e">
        <f t="shared" si="35"/>
        <v>#VALUE!</v>
      </c>
      <c r="K2193" s="198"/>
      <c r="L2193" s="198"/>
      <c r="M2193" s="198" t="s">
        <v>2395</v>
      </c>
      <c r="N2193" s="198"/>
      <c r="O2193" s="198"/>
      <c r="P2193" s="198"/>
      <c r="Q2193" s="169"/>
      <c r="R2193" s="169"/>
      <c r="S2193" s="169"/>
      <c r="T2193" s="169"/>
      <c r="U2193" s="170"/>
    </row>
    <row r="2194" spans="1:21" ht="20.100000000000001" customHeight="1">
      <c r="A2194" s="201" t="s">
        <v>5971</v>
      </c>
      <c r="B2194" s="183">
        <v>700600583308</v>
      </c>
      <c r="C2194" s="179" t="s">
        <v>4052</v>
      </c>
      <c r="D2194" s="215" t="s">
        <v>5573</v>
      </c>
      <c r="E2194" s="321">
        <v>5</v>
      </c>
      <c r="F2194" s="319">
        <v>16.117647058823529</v>
      </c>
      <c r="G2194" s="198" t="s">
        <v>8444</v>
      </c>
      <c r="H2194" s="201">
        <v>0</v>
      </c>
      <c r="I2194" s="200">
        <v>41666</v>
      </c>
      <c r="J2194" s="319">
        <f t="shared" si="35"/>
        <v>3.6999999999999993</v>
      </c>
      <c r="K2194" s="198">
        <v>11.790000000000001</v>
      </c>
      <c r="L2194" s="198"/>
      <c r="M2194" s="198" t="s">
        <v>2395</v>
      </c>
      <c r="N2194" s="198"/>
      <c r="O2194" s="198"/>
      <c r="P2194" s="198"/>
      <c r="Q2194" s="169"/>
      <c r="R2194" s="169"/>
      <c r="S2194" s="169"/>
      <c r="T2194" s="169"/>
      <c r="U2194" s="170"/>
    </row>
    <row r="2195" spans="1:21" ht="20.100000000000001" customHeight="1">
      <c r="A2195" s="201" t="s">
        <v>5972</v>
      </c>
      <c r="B2195" s="183">
        <v>700600583315</v>
      </c>
      <c r="C2195" s="179" t="s">
        <v>4053</v>
      </c>
      <c r="D2195" s="215" t="s">
        <v>5573</v>
      </c>
      <c r="E2195" s="321">
        <v>5</v>
      </c>
      <c r="F2195" s="319">
        <v>16.117647058823529</v>
      </c>
      <c r="G2195" s="198" t="s">
        <v>8444</v>
      </c>
      <c r="H2195" s="201">
        <v>0</v>
      </c>
      <c r="I2195" s="200">
        <v>41666</v>
      </c>
      <c r="J2195" s="319">
        <f t="shared" si="35"/>
        <v>3.6999999999999993</v>
      </c>
      <c r="K2195" s="198">
        <v>11.790000000000001</v>
      </c>
      <c r="L2195" s="198"/>
      <c r="M2195" s="198" t="s">
        <v>2395</v>
      </c>
      <c r="N2195" s="198"/>
      <c r="O2195" s="198"/>
      <c r="P2195" s="198"/>
      <c r="Q2195" s="169"/>
      <c r="R2195" s="169"/>
      <c r="S2195" s="169"/>
      <c r="T2195" s="169"/>
      <c r="U2195" s="170"/>
    </row>
    <row r="2196" spans="1:21" ht="20.100000000000001" customHeight="1">
      <c r="A2196" s="201" t="s">
        <v>5973</v>
      </c>
      <c r="B2196" s="183">
        <v>700600583322</v>
      </c>
      <c r="C2196" s="179" t="s">
        <v>4054</v>
      </c>
      <c r="D2196" s="215" t="s">
        <v>5573</v>
      </c>
      <c r="E2196" s="321">
        <v>5</v>
      </c>
      <c r="F2196" s="319">
        <v>16.117647058823529</v>
      </c>
      <c r="G2196" s="198" t="s">
        <v>8444</v>
      </c>
      <c r="H2196" s="201">
        <v>0</v>
      </c>
      <c r="I2196" s="200">
        <v>41666</v>
      </c>
      <c r="J2196" s="319">
        <f t="shared" si="35"/>
        <v>3.6999999999999993</v>
      </c>
      <c r="K2196" s="198">
        <v>11.790000000000001</v>
      </c>
      <c r="L2196" s="198"/>
      <c r="M2196" s="198" t="s">
        <v>2395</v>
      </c>
      <c r="N2196" s="198"/>
      <c r="O2196" s="198"/>
      <c r="P2196" s="198"/>
      <c r="Q2196" s="169"/>
      <c r="R2196" s="169"/>
      <c r="S2196" s="169"/>
      <c r="T2196" s="169"/>
      <c r="U2196" s="170"/>
    </row>
    <row r="2197" spans="1:21" ht="20.100000000000001" customHeight="1">
      <c r="A2197" s="201">
        <v>20270</v>
      </c>
      <c r="B2197" s="183"/>
      <c r="C2197" s="179" t="s">
        <v>4055</v>
      </c>
      <c r="D2197" s="215" t="s">
        <v>5573</v>
      </c>
      <c r="E2197" s="198"/>
      <c r="F2197" s="319" t="s">
        <v>17578</v>
      </c>
      <c r="G2197" s="198" t="s">
        <v>8444</v>
      </c>
      <c r="H2197" s="201">
        <v>0</v>
      </c>
      <c r="I2197" s="200">
        <v>41666</v>
      </c>
      <c r="J2197" s="319" t="e">
        <f t="shared" si="35"/>
        <v>#VALUE!</v>
      </c>
      <c r="K2197" s="198"/>
      <c r="L2197" s="198"/>
      <c r="M2197" s="198" t="s">
        <v>2395</v>
      </c>
      <c r="N2197" s="198"/>
      <c r="O2197" s="198"/>
      <c r="P2197" s="198"/>
      <c r="Q2197" s="169"/>
      <c r="R2197" s="169"/>
      <c r="S2197" s="169"/>
      <c r="T2197" s="169"/>
      <c r="U2197" s="170"/>
    </row>
    <row r="2198" spans="1:21" ht="20.100000000000001" customHeight="1">
      <c r="A2198" s="201" t="s">
        <v>5974</v>
      </c>
      <c r="B2198" s="183">
        <v>700600583339</v>
      </c>
      <c r="C2198" s="179" t="s">
        <v>4056</v>
      </c>
      <c r="D2198" s="215" t="s">
        <v>5573</v>
      </c>
      <c r="E2198" s="321">
        <v>2</v>
      </c>
      <c r="F2198" s="319">
        <v>11.89</v>
      </c>
      <c r="G2198" s="198" t="s">
        <v>8444</v>
      </c>
      <c r="H2198" s="201">
        <v>0</v>
      </c>
      <c r="I2198" s="200">
        <v>41666</v>
      </c>
      <c r="J2198" s="319">
        <f t="shared" si="35"/>
        <v>3.1065000000000005</v>
      </c>
      <c r="K2198" s="198">
        <v>8.2352941176470598</v>
      </c>
      <c r="L2198" s="198"/>
      <c r="M2198" s="198" t="s">
        <v>2395</v>
      </c>
      <c r="N2198" s="198"/>
      <c r="O2198" s="198"/>
      <c r="P2198" s="198"/>
      <c r="Q2198" s="169"/>
      <c r="R2198" s="169"/>
      <c r="S2198" s="169"/>
      <c r="T2198" s="169"/>
      <c r="U2198" s="170"/>
    </row>
    <row r="2199" spans="1:21" ht="20.100000000000001" customHeight="1">
      <c r="A2199" s="201" t="s">
        <v>5975</v>
      </c>
      <c r="B2199" s="183">
        <v>700600583346</v>
      </c>
      <c r="C2199" s="179" t="s">
        <v>4057</v>
      </c>
      <c r="D2199" s="215" t="s">
        <v>5573</v>
      </c>
      <c r="E2199" s="321">
        <v>2</v>
      </c>
      <c r="F2199" s="319">
        <v>11.89</v>
      </c>
      <c r="G2199" s="198" t="s">
        <v>8444</v>
      </c>
      <c r="H2199" s="201">
        <v>0</v>
      </c>
      <c r="I2199" s="200">
        <v>41666</v>
      </c>
      <c r="J2199" s="319">
        <f t="shared" si="35"/>
        <v>3.1065000000000005</v>
      </c>
      <c r="K2199" s="198">
        <v>8.2352941176470598</v>
      </c>
      <c r="L2199" s="198"/>
      <c r="M2199" s="198" t="s">
        <v>2395</v>
      </c>
      <c r="N2199" s="198"/>
      <c r="O2199" s="198"/>
      <c r="P2199" s="198"/>
      <c r="Q2199" s="169"/>
      <c r="R2199" s="169"/>
      <c r="S2199" s="169"/>
      <c r="T2199" s="169"/>
      <c r="U2199" s="170"/>
    </row>
    <row r="2200" spans="1:21" ht="20.100000000000001" customHeight="1">
      <c r="A2200" s="201" t="s">
        <v>5976</v>
      </c>
      <c r="B2200" s="183">
        <v>700600583353</v>
      </c>
      <c r="C2200" s="179" t="s">
        <v>4058</v>
      </c>
      <c r="D2200" s="215" t="s">
        <v>5573</v>
      </c>
      <c r="E2200" s="321">
        <v>5</v>
      </c>
      <c r="F2200" s="319">
        <v>16.117647058823529</v>
      </c>
      <c r="G2200" s="198" t="s">
        <v>8444</v>
      </c>
      <c r="H2200" s="201">
        <v>0</v>
      </c>
      <c r="I2200" s="200">
        <v>41666</v>
      </c>
      <c r="J2200" s="319">
        <f t="shared" si="35"/>
        <v>3.6999999999999993</v>
      </c>
      <c r="K2200" s="198">
        <v>11.790000000000001</v>
      </c>
      <c r="L2200" s="198"/>
      <c r="M2200" s="198" t="s">
        <v>2395</v>
      </c>
      <c r="N2200" s="198"/>
      <c r="O2200" s="198"/>
      <c r="P2200" s="198"/>
      <c r="Q2200" s="169"/>
      <c r="R2200" s="169"/>
      <c r="S2200" s="169"/>
      <c r="T2200" s="169"/>
      <c r="U2200" s="170"/>
    </row>
    <row r="2201" spans="1:21" ht="20.100000000000001" customHeight="1">
      <c r="A2201" s="202" t="s">
        <v>5977</v>
      </c>
      <c r="B2201" s="183">
        <v>700600583360</v>
      </c>
      <c r="C2201" s="179" t="s">
        <v>4059</v>
      </c>
      <c r="D2201" s="215" t="s">
        <v>5573</v>
      </c>
      <c r="E2201" s="324">
        <v>1.5</v>
      </c>
      <c r="F2201" s="319">
        <v>11.89</v>
      </c>
      <c r="G2201" s="198" t="s">
        <v>8444</v>
      </c>
      <c r="H2201" s="199">
        <v>12</v>
      </c>
      <c r="I2201" s="200">
        <v>41666</v>
      </c>
      <c r="J2201" s="319">
        <f t="shared" si="35"/>
        <v>3.6065000000000005</v>
      </c>
      <c r="K2201" s="198">
        <v>8.2352941176470598</v>
      </c>
      <c r="L2201" s="198"/>
      <c r="M2201" s="198" t="s">
        <v>2395</v>
      </c>
      <c r="N2201" s="198"/>
      <c r="O2201" s="198"/>
      <c r="P2201" s="198"/>
      <c r="Q2201" s="169"/>
      <c r="R2201" s="169"/>
      <c r="S2201" s="169"/>
      <c r="T2201" s="169"/>
      <c r="U2201" s="170"/>
    </row>
    <row r="2202" spans="1:21" ht="20.100000000000001" customHeight="1">
      <c r="A2202" s="201">
        <v>20271</v>
      </c>
      <c r="B2202" s="183"/>
      <c r="C2202" s="179" t="s">
        <v>4060</v>
      </c>
      <c r="D2202" s="215" t="s">
        <v>5573</v>
      </c>
      <c r="E2202" s="198"/>
      <c r="F2202" s="319" t="s">
        <v>17578</v>
      </c>
      <c r="G2202" s="198" t="s">
        <v>8444</v>
      </c>
      <c r="H2202" s="201">
        <v>0</v>
      </c>
      <c r="I2202" s="200">
        <v>41666</v>
      </c>
      <c r="J2202" s="319" t="e">
        <f t="shared" si="35"/>
        <v>#VALUE!</v>
      </c>
      <c r="K2202" s="198"/>
      <c r="L2202" s="198"/>
      <c r="M2202" s="198" t="s">
        <v>2395</v>
      </c>
      <c r="N2202" s="198"/>
      <c r="O2202" s="198"/>
      <c r="P2202" s="198"/>
      <c r="Q2202" s="169"/>
      <c r="R2202" s="169"/>
      <c r="S2202" s="169"/>
      <c r="T2202" s="169"/>
      <c r="U2202" s="170"/>
    </row>
    <row r="2203" spans="1:21" ht="20.100000000000001" customHeight="1">
      <c r="A2203" s="201" t="s">
        <v>5978</v>
      </c>
      <c r="B2203" s="183">
        <v>700600583377</v>
      </c>
      <c r="C2203" s="179" t="s">
        <v>4061</v>
      </c>
      <c r="D2203" s="215" t="s">
        <v>5573</v>
      </c>
      <c r="E2203" s="198"/>
      <c r="F2203" s="319">
        <v>19.940000000000001</v>
      </c>
      <c r="G2203" s="198" t="s">
        <v>8444</v>
      </c>
      <c r="H2203" s="201">
        <v>0</v>
      </c>
      <c r="I2203" s="200">
        <v>41666</v>
      </c>
      <c r="J2203" s="319">
        <f t="shared" si="35"/>
        <v>11.949000000000002</v>
      </c>
      <c r="K2203" s="198"/>
      <c r="L2203" s="198"/>
      <c r="M2203" s="198" t="s">
        <v>2395</v>
      </c>
      <c r="N2203" s="198"/>
      <c r="O2203" s="198"/>
      <c r="P2203" s="198"/>
      <c r="Q2203" s="169"/>
      <c r="R2203" s="169"/>
      <c r="S2203" s="169"/>
      <c r="T2203" s="169"/>
      <c r="U2203" s="170"/>
    </row>
    <row r="2204" spans="1:21" ht="20.100000000000001" customHeight="1">
      <c r="A2204" s="201" t="s">
        <v>5979</v>
      </c>
      <c r="B2204" s="183">
        <v>700600583384</v>
      </c>
      <c r="C2204" s="179" t="s">
        <v>4062</v>
      </c>
      <c r="D2204" s="215" t="s">
        <v>5573</v>
      </c>
      <c r="E2204" s="321">
        <v>5</v>
      </c>
      <c r="F2204" s="319">
        <v>16.117647058823529</v>
      </c>
      <c r="G2204" s="198" t="s">
        <v>8444</v>
      </c>
      <c r="H2204" s="201">
        <v>0</v>
      </c>
      <c r="I2204" s="200">
        <v>41666</v>
      </c>
      <c r="J2204" s="319">
        <f t="shared" si="35"/>
        <v>3.6999999999999993</v>
      </c>
      <c r="K2204" s="198">
        <v>11.790000000000001</v>
      </c>
      <c r="L2204" s="198"/>
      <c r="M2204" s="198" t="s">
        <v>2395</v>
      </c>
      <c r="N2204" s="198"/>
      <c r="O2204" s="198"/>
      <c r="P2204" s="198"/>
      <c r="Q2204" s="169"/>
      <c r="R2204" s="169"/>
      <c r="S2204" s="169"/>
      <c r="T2204" s="169"/>
      <c r="U2204" s="170"/>
    </row>
    <row r="2205" spans="1:21" ht="20.100000000000001" customHeight="1">
      <c r="A2205" s="201" t="s">
        <v>5980</v>
      </c>
      <c r="B2205" s="183">
        <v>700600583391</v>
      </c>
      <c r="C2205" s="179" t="s">
        <v>4063</v>
      </c>
      <c r="D2205" s="215" t="s">
        <v>5573</v>
      </c>
      <c r="E2205" s="321">
        <v>5</v>
      </c>
      <c r="F2205" s="319">
        <v>16.117647058823529</v>
      </c>
      <c r="G2205" s="198" t="s">
        <v>8444</v>
      </c>
      <c r="H2205" s="201">
        <v>0</v>
      </c>
      <c r="I2205" s="200">
        <v>41666</v>
      </c>
      <c r="J2205" s="319">
        <f t="shared" si="35"/>
        <v>3.6999999999999993</v>
      </c>
      <c r="K2205" s="198">
        <v>11.790000000000001</v>
      </c>
      <c r="L2205" s="198"/>
      <c r="M2205" s="198" t="s">
        <v>2395</v>
      </c>
      <c r="N2205" s="198"/>
      <c r="O2205" s="198"/>
      <c r="P2205" s="198"/>
      <c r="Q2205" s="169"/>
      <c r="R2205" s="169"/>
      <c r="S2205" s="169"/>
      <c r="T2205" s="169"/>
      <c r="U2205" s="170"/>
    </row>
    <row r="2206" spans="1:21" ht="20.100000000000001" customHeight="1">
      <c r="A2206" s="201">
        <v>20272</v>
      </c>
      <c r="B2206" s="183"/>
      <c r="C2206" s="179" t="s">
        <v>4064</v>
      </c>
      <c r="D2206" s="215" t="s">
        <v>5573</v>
      </c>
      <c r="E2206" s="198"/>
      <c r="F2206" s="319" t="s">
        <v>17578</v>
      </c>
      <c r="G2206" s="198" t="s">
        <v>8444</v>
      </c>
      <c r="H2206" s="201">
        <v>0</v>
      </c>
      <c r="I2206" s="200">
        <v>41666</v>
      </c>
      <c r="J2206" s="319" t="e">
        <f t="shared" si="35"/>
        <v>#VALUE!</v>
      </c>
      <c r="K2206" s="198"/>
      <c r="L2206" s="198"/>
      <c r="M2206" s="198" t="s">
        <v>2395</v>
      </c>
      <c r="N2206" s="198"/>
      <c r="O2206" s="198"/>
      <c r="P2206" s="198"/>
      <c r="Q2206" s="169"/>
      <c r="R2206" s="169"/>
      <c r="S2206" s="169"/>
      <c r="T2206" s="169"/>
      <c r="U2206" s="170"/>
    </row>
    <row r="2207" spans="1:21" ht="20.100000000000001" customHeight="1">
      <c r="A2207" s="201" t="s">
        <v>5981</v>
      </c>
      <c r="B2207" s="183">
        <v>700600583407</v>
      </c>
      <c r="C2207" s="179" t="s">
        <v>4065</v>
      </c>
      <c r="D2207" s="215" t="s">
        <v>5573</v>
      </c>
      <c r="E2207" s="321">
        <v>5</v>
      </c>
      <c r="F2207" s="319">
        <v>16.117647058823529</v>
      </c>
      <c r="G2207" s="198" t="s">
        <v>8444</v>
      </c>
      <c r="H2207" s="201">
        <v>0</v>
      </c>
      <c r="I2207" s="200">
        <v>41666</v>
      </c>
      <c r="J2207" s="319">
        <f t="shared" si="35"/>
        <v>3.6999999999999993</v>
      </c>
      <c r="K2207" s="198">
        <v>11.790000000000001</v>
      </c>
      <c r="L2207" s="198"/>
      <c r="M2207" s="198" t="s">
        <v>2395</v>
      </c>
      <c r="N2207" s="198"/>
      <c r="O2207" s="198"/>
      <c r="P2207" s="198"/>
      <c r="Q2207" s="169"/>
      <c r="R2207" s="169"/>
      <c r="S2207" s="169"/>
      <c r="T2207" s="169"/>
      <c r="U2207" s="170"/>
    </row>
    <row r="2208" spans="1:21" ht="20.100000000000001" customHeight="1">
      <c r="A2208" s="201" t="s">
        <v>5982</v>
      </c>
      <c r="B2208" s="183">
        <v>700600583414</v>
      </c>
      <c r="C2208" s="179" t="s">
        <v>4066</v>
      </c>
      <c r="D2208" s="215" t="s">
        <v>5573</v>
      </c>
      <c r="E2208" s="321">
        <v>5</v>
      </c>
      <c r="F2208" s="319">
        <v>16.117647058823529</v>
      </c>
      <c r="G2208" s="198" t="s">
        <v>8444</v>
      </c>
      <c r="H2208" s="201">
        <v>0</v>
      </c>
      <c r="I2208" s="200">
        <v>41666</v>
      </c>
      <c r="J2208" s="319">
        <f t="shared" si="35"/>
        <v>3.6999999999999993</v>
      </c>
      <c r="K2208" s="198">
        <v>11.790000000000001</v>
      </c>
      <c r="L2208" s="198"/>
      <c r="M2208" s="198" t="s">
        <v>2395</v>
      </c>
      <c r="N2208" s="198"/>
      <c r="O2208" s="198"/>
      <c r="P2208" s="198"/>
      <c r="Q2208" s="169"/>
      <c r="R2208" s="169"/>
      <c r="S2208" s="169"/>
      <c r="T2208" s="169"/>
      <c r="U2208" s="170"/>
    </row>
    <row r="2209" spans="1:21" ht="20.100000000000001" customHeight="1">
      <c r="A2209" s="201" t="s">
        <v>5983</v>
      </c>
      <c r="B2209" s="183">
        <v>700600583421</v>
      </c>
      <c r="C2209" s="179" t="s">
        <v>4067</v>
      </c>
      <c r="D2209" s="215" t="s">
        <v>5573</v>
      </c>
      <c r="E2209" s="321">
        <v>5</v>
      </c>
      <c r="F2209" s="319">
        <v>16.117647058823529</v>
      </c>
      <c r="G2209" s="198" t="s">
        <v>8444</v>
      </c>
      <c r="H2209" s="201">
        <v>0</v>
      </c>
      <c r="I2209" s="200">
        <v>41666</v>
      </c>
      <c r="J2209" s="319">
        <f t="shared" si="35"/>
        <v>3.6999999999999993</v>
      </c>
      <c r="K2209" s="198">
        <v>11.790000000000001</v>
      </c>
      <c r="L2209" s="198"/>
      <c r="M2209" s="198" t="s">
        <v>2395</v>
      </c>
      <c r="N2209" s="198"/>
      <c r="O2209" s="198"/>
      <c r="P2209" s="198"/>
      <c r="Q2209" s="169"/>
      <c r="R2209" s="169"/>
      <c r="S2209" s="169"/>
      <c r="T2209" s="169"/>
      <c r="U2209" s="170"/>
    </row>
    <row r="2210" spans="1:21" ht="20.100000000000001" customHeight="1">
      <c r="A2210" s="201">
        <v>20273</v>
      </c>
      <c r="B2210" s="183"/>
      <c r="C2210" s="179" t="s">
        <v>4068</v>
      </c>
      <c r="D2210" s="215" t="s">
        <v>5573</v>
      </c>
      <c r="E2210" s="198"/>
      <c r="F2210" s="319" t="s">
        <v>17578</v>
      </c>
      <c r="G2210" s="198" t="s">
        <v>8444</v>
      </c>
      <c r="H2210" s="201">
        <v>0</v>
      </c>
      <c r="I2210" s="200">
        <v>41666</v>
      </c>
      <c r="J2210" s="319" t="e">
        <f t="shared" si="35"/>
        <v>#VALUE!</v>
      </c>
      <c r="K2210" s="198"/>
      <c r="L2210" s="198"/>
      <c r="M2210" s="198" t="s">
        <v>2395</v>
      </c>
      <c r="N2210" s="198"/>
      <c r="O2210" s="198"/>
      <c r="P2210" s="198"/>
      <c r="Q2210" s="169"/>
      <c r="R2210" s="169"/>
      <c r="S2210" s="169"/>
      <c r="T2210" s="169"/>
      <c r="U2210" s="170"/>
    </row>
    <row r="2211" spans="1:21" ht="20.100000000000001" customHeight="1">
      <c r="A2211" s="202" t="s">
        <v>5984</v>
      </c>
      <c r="B2211" s="183">
        <v>700600583438</v>
      </c>
      <c r="C2211" s="179" t="s">
        <v>4069</v>
      </c>
      <c r="D2211" s="215" t="s">
        <v>5573</v>
      </c>
      <c r="E2211" s="324">
        <v>1.5</v>
      </c>
      <c r="F2211" s="319">
        <v>11.89</v>
      </c>
      <c r="G2211" s="198" t="s">
        <v>8444</v>
      </c>
      <c r="H2211" s="366">
        <v>250</v>
      </c>
      <c r="I2211" s="200">
        <v>41666</v>
      </c>
      <c r="J2211" s="319">
        <f t="shared" si="35"/>
        <v>3.6065000000000005</v>
      </c>
      <c r="K2211" s="198">
        <v>8.2352941176470598</v>
      </c>
      <c r="L2211" s="198"/>
      <c r="M2211" s="198" t="s">
        <v>2395</v>
      </c>
      <c r="N2211" s="198"/>
      <c r="O2211" s="198"/>
      <c r="P2211" s="198"/>
      <c r="Q2211" s="169"/>
      <c r="R2211" s="169"/>
      <c r="S2211" s="169"/>
      <c r="T2211" s="169"/>
      <c r="U2211" s="170"/>
    </row>
    <row r="2212" spans="1:21" ht="20.100000000000001" customHeight="1">
      <c r="A2212" s="202" t="s">
        <v>5985</v>
      </c>
      <c r="B2212" s="183">
        <v>700600583445</v>
      </c>
      <c r="C2212" s="179" t="s">
        <v>4070</v>
      </c>
      <c r="D2212" s="215" t="s">
        <v>5573</v>
      </c>
      <c r="E2212" s="324">
        <v>1.5</v>
      </c>
      <c r="F2212" s="319">
        <v>11.89</v>
      </c>
      <c r="G2212" s="198" t="s">
        <v>8444</v>
      </c>
      <c r="H2212" s="199">
        <v>95</v>
      </c>
      <c r="I2212" s="200">
        <v>41666</v>
      </c>
      <c r="J2212" s="319">
        <f t="shared" si="35"/>
        <v>3.6065000000000005</v>
      </c>
      <c r="K2212" s="198">
        <v>8.2352941176470598</v>
      </c>
      <c r="L2212" s="198"/>
      <c r="M2212" s="198" t="s">
        <v>2395</v>
      </c>
      <c r="N2212" s="198"/>
      <c r="O2212" s="198"/>
      <c r="P2212" s="198"/>
      <c r="Q2212" s="169"/>
      <c r="R2212" s="169"/>
      <c r="S2212" s="169"/>
      <c r="T2212" s="169"/>
      <c r="U2212" s="170"/>
    </row>
    <row r="2213" spans="1:21" ht="20.100000000000001" customHeight="1">
      <c r="A2213" s="202" t="s">
        <v>5986</v>
      </c>
      <c r="B2213" s="183">
        <v>700600583452</v>
      </c>
      <c r="C2213" s="179" t="s">
        <v>4071</v>
      </c>
      <c r="D2213" s="215" t="s">
        <v>5573</v>
      </c>
      <c r="E2213" s="324">
        <v>1.5</v>
      </c>
      <c r="F2213" s="319">
        <v>11.89</v>
      </c>
      <c r="G2213" s="198" t="s">
        <v>8444</v>
      </c>
      <c r="H2213" s="199">
        <v>226</v>
      </c>
      <c r="I2213" s="200">
        <v>41666</v>
      </c>
      <c r="J2213" s="319">
        <f t="shared" si="35"/>
        <v>3.6065000000000005</v>
      </c>
      <c r="K2213" s="198">
        <v>8.2352941176470598</v>
      </c>
      <c r="L2213" s="198"/>
      <c r="M2213" s="198" t="s">
        <v>2395</v>
      </c>
      <c r="N2213" s="198"/>
      <c r="O2213" s="198"/>
      <c r="P2213" s="198"/>
      <c r="Q2213" s="169"/>
      <c r="R2213" s="169"/>
      <c r="S2213" s="169"/>
      <c r="T2213" s="169"/>
      <c r="U2213" s="170"/>
    </row>
    <row r="2214" spans="1:21" ht="20.100000000000001" customHeight="1">
      <c r="A2214" s="201" t="s">
        <v>6014</v>
      </c>
      <c r="B2214" s="183">
        <v>700600583469</v>
      </c>
      <c r="C2214" s="179" t="s">
        <v>5987</v>
      </c>
      <c r="D2214" s="215" t="s">
        <v>6013</v>
      </c>
      <c r="E2214" s="321">
        <v>4</v>
      </c>
      <c r="F2214" s="319">
        <v>14.99</v>
      </c>
      <c r="G2214" s="198" t="s">
        <v>8444</v>
      </c>
      <c r="H2214" s="198">
        <v>0</v>
      </c>
      <c r="I2214" s="200">
        <v>41676</v>
      </c>
      <c r="J2214" s="319">
        <f t="shared" si="35"/>
        <v>3.7415000000000003</v>
      </c>
      <c r="K2214" s="198"/>
      <c r="L2214" s="198" t="s">
        <v>731</v>
      </c>
      <c r="M2214" s="198" t="s">
        <v>2395</v>
      </c>
      <c r="N2214" s="198"/>
      <c r="O2214" s="198"/>
      <c r="P2214" s="198"/>
      <c r="Q2214" s="169"/>
      <c r="R2214" s="169"/>
      <c r="S2214" s="169"/>
      <c r="T2214" s="169"/>
      <c r="U2214" s="170"/>
    </row>
    <row r="2215" spans="1:21" ht="20.100000000000001" customHeight="1">
      <c r="A2215" s="201" t="s">
        <v>7007</v>
      </c>
      <c r="B2215" s="183">
        <v>852669049230</v>
      </c>
      <c r="C2215" s="179" t="s">
        <v>1748</v>
      </c>
      <c r="D2215" s="215"/>
      <c r="E2215" s="321">
        <v>4</v>
      </c>
      <c r="F2215" s="319">
        <v>14.99</v>
      </c>
      <c r="G2215" s="198" t="s">
        <v>8444</v>
      </c>
      <c r="H2215" s="198">
        <v>0</v>
      </c>
      <c r="I2215" s="200"/>
      <c r="J2215" s="319">
        <f t="shared" si="35"/>
        <v>3.7415000000000003</v>
      </c>
      <c r="K2215" s="198"/>
      <c r="L2215" s="198" t="s">
        <v>731</v>
      </c>
      <c r="M2215" s="198" t="s">
        <v>731</v>
      </c>
      <c r="N2215" s="198"/>
      <c r="O2215" s="198"/>
      <c r="P2215" s="198"/>
      <c r="Q2215" s="169"/>
      <c r="R2215" s="169"/>
      <c r="S2215" s="169"/>
      <c r="T2215" s="169"/>
      <c r="U2215" s="170"/>
    </row>
    <row r="2216" spans="1:21" ht="20.100000000000001" customHeight="1">
      <c r="A2216" s="201" t="s">
        <v>6015</v>
      </c>
      <c r="B2216" s="183">
        <v>700600583476</v>
      </c>
      <c r="C2216" s="179" t="s">
        <v>6046</v>
      </c>
      <c r="D2216" s="215" t="s">
        <v>6013</v>
      </c>
      <c r="E2216" s="321">
        <v>4</v>
      </c>
      <c r="F2216" s="319">
        <v>14.99</v>
      </c>
      <c r="G2216" s="198" t="s">
        <v>8444</v>
      </c>
      <c r="H2216" s="198">
        <v>5</v>
      </c>
      <c r="I2216" s="200">
        <v>41676</v>
      </c>
      <c r="J2216" s="319">
        <f t="shared" si="35"/>
        <v>3.7415000000000003</v>
      </c>
      <c r="K2216" s="198"/>
      <c r="L2216" s="198" t="s">
        <v>731</v>
      </c>
      <c r="M2216" s="198" t="s">
        <v>2395</v>
      </c>
      <c r="N2216" s="198"/>
      <c r="O2216" s="198"/>
      <c r="P2216" s="198"/>
      <c r="Q2216" s="169"/>
      <c r="R2216" s="169"/>
      <c r="S2216" s="169"/>
      <c r="T2216" s="169"/>
      <c r="U2216" s="170"/>
    </row>
    <row r="2217" spans="1:21" ht="20.100000000000001" customHeight="1">
      <c r="A2217" s="201" t="s">
        <v>6016</v>
      </c>
      <c r="B2217" s="183">
        <v>700600583483</v>
      </c>
      <c r="C2217" s="179" t="s">
        <v>5988</v>
      </c>
      <c r="D2217" s="215" t="s">
        <v>6013</v>
      </c>
      <c r="E2217" s="321">
        <v>4</v>
      </c>
      <c r="F2217" s="319">
        <v>14.99</v>
      </c>
      <c r="G2217" s="198" t="s">
        <v>8444</v>
      </c>
      <c r="H2217" s="198">
        <v>0</v>
      </c>
      <c r="I2217" s="200">
        <v>41676</v>
      </c>
      <c r="J2217" s="319">
        <f t="shared" si="35"/>
        <v>3.7415000000000003</v>
      </c>
      <c r="K2217" s="198"/>
      <c r="L2217" s="198" t="s">
        <v>731</v>
      </c>
      <c r="M2217" s="198" t="s">
        <v>2395</v>
      </c>
      <c r="N2217" s="198"/>
      <c r="O2217" s="198"/>
      <c r="P2217" s="198"/>
      <c r="Q2217" s="169"/>
      <c r="R2217" s="169"/>
      <c r="S2217" s="169"/>
      <c r="T2217" s="169"/>
      <c r="U2217" s="170"/>
    </row>
    <row r="2218" spans="1:21" ht="20.100000000000001" customHeight="1">
      <c r="A2218" s="201" t="s">
        <v>6017</v>
      </c>
      <c r="B2218" s="183">
        <v>700600583490</v>
      </c>
      <c r="C2218" s="179" t="s">
        <v>5989</v>
      </c>
      <c r="D2218" s="215" t="s">
        <v>6013</v>
      </c>
      <c r="E2218" s="321">
        <v>4</v>
      </c>
      <c r="F2218" s="319">
        <v>14.99</v>
      </c>
      <c r="G2218" s="198" t="s">
        <v>8444</v>
      </c>
      <c r="H2218" s="198">
        <v>0</v>
      </c>
      <c r="I2218" s="200">
        <v>41676</v>
      </c>
      <c r="J2218" s="319">
        <f t="shared" si="35"/>
        <v>3.7415000000000003</v>
      </c>
      <c r="K2218" s="198"/>
      <c r="L2218" s="198" t="s">
        <v>731</v>
      </c>
      <c r="M2218" s="198" t="s">
        <v>2395</v>
      </c>
      <c r="N2218" s="198"/>
      <c r="O2218" s="198"/>
      <c r="P2218" s="198"/>
      <c r="Q2218" s="169"/>
      <c r="R2218" s="169"/>
      <c r="S2218" s="169"/>
      <c r="T2218" s="169"/>
      <c r="U2218" s="170"/>
    </row>
    <row r="2219" spans="1:21" ht="20.100000000000001" customHeight="1">
      <c r="A2219" s="201" t="s">
        <v>6018</v>
      </c>
      <c r="B2219" s="183">
        <v>700600583506</v>
      </c>
      <c r="C2219" s="179" t="s">
        <v>5990</v>
      </c>
      <c r="D2219" s="215" t="s">
        <v>6013</v>
      </c>
      <c r="E2219" s="321">
        <v>4</v>
      </c>
      <c r="F2219" s="319">
        <v>14.99</v>
      </c>
      <c r="G2219" s="198" t="s">
        <v>8444</v>
      </c>
      <c r="H2219" s="198">
        <v>5</v>
      </c>
      <c r="I2219" s="200">
        <v>41676</v>
      </c>
      <c r="J2219" s="319">
        <f t="shared" si="35"/>
        <v>3.7415000000000003</v>
      </c>
      <c r="K2219" s="198"/>
      <c r="L2219" s="198" t="s">
        <v>731</v>
      </c>
      <c r="M2219" s="198" t="s">
        <v>2395</v>
      </c>
      <c r="N2219" s="198"/>
      <c r="O2219" s="198"/>
      <c r="P2219" s="198"/>
      <c r="Q2219" s="169"/>
      <c r="R2219" s="169"/>
      <c r="S2219" s="169"/>
      <c r="T2219" s="169"/>
      <c r="U2219" s="170"/>
    </row>
    <row r="2220" spans="1:21" ht="20.100000000000001" customHeight="1">
      <c r="A2220" s="201" t="s">
        <v>6019</v>
      </c>
      <c r="B2220" s="183">
        <v>700600583513</v>
      </c>
      <c r="C2220" s="179" t="s">
        <v>5991</v>
      </c>
      <c r="D2220" s="215" t="s">
        <v>6013</v>
      </c>
      <c r="E2220" s="321">
        <v>4</v>
      </c>
      <c r="F2220" s="319">
        <v>14.941176470588236</v>
      </c>
      <c r="G2220" s="198" t="s">
        <v>8444</v>
      </c>
      <c r="H2220" s="198">
        <v>0</v>
      </c>
      <c r="I2220" s="200">
        <v>41676</v>
      </c>
      <c r="J2220" s="319">
        <f t="shared" si="35"/>
        <v>3.6999999999999993</v>
      </c>
      <c r="K2220" s="198">
        <v>9.99</v>
      </c>
      <c r="L2220" s="198" t="s">
        <v>731</v>
      </c>
      <c r="M2220" s="198" t="s">
        <v>2395</v>
      </c>
      <c r="N2220" s="198"/>
      <c r="O2220" s="198"/>
      <c r="P2220" s="198"/>
      <c r="Q2220" s="169"/>
      <c r="R2220" s="169"/>
      <c r="S2220" s="169"/>
      <c r="T2220" s="169"/>
      <c r="U2220" s="170"/>
    </row>
    <row r="2221" spans="1:21" ht="20.100000000000001" customHeight="1">
      <c r="A2221" s="201" t="s">
        <v>6020</v>
      </c>
      <c r="B2221" s="183">
        <v>700600583520</v>
      </c>
      <c r="C2221" s="179" t="s">
        <v>5992</v>
      </c>
      <c r="D2221" s="215" t="s">
        <v>6013</v>
      </c>
      <c r="E2221" s="321">
        <v>4</v>
      </c>
      <c r="F2221" s="319">
        <v>14.941176470588236</v>
      </c>
      <c r="G2221" s="198" t="s">
        <v>8444</v>
      </c>
      <c r="H2221" s="198">
        <v>26</v>
      </c>
      <c r="I2221" s="200">
        <v>41676</v>
      </c>
      <c r="J2221" s="319">
        <f t="shared" si="35"/>
        <v>3.6999999999999993</v>
      </c>
      <c r="K2221" s="198">
        <v>9.99</v>
      </c>
      <c r="L2221" s="198" t="s">
        <v>731</v>
      </c>
      <c r="M2221" s="198" t="s">
        <v>2395</v>
      </c>
      <c r="N2221" s="198"/>
      <c r="O2221" s="198"/>
      <c r="P2221" s="198"/>
      <c r="Q2221" s="169"/>
      <c r="R2221" s="169"/>
      <c r="S2221" s="169"/>
      <c r="T2221" s="169"/>
      <c r="U2221" s="170"/>
    </row>
    <row r="2222" spans="1:21" ht="20.100000000000001" customHeight="1">
      <c r="A2222" s="201" t="s">
        <v>6021</v>
      </c>
      <c r="B2222" s="183">
        <v>700600583544</v>
      </c>
      <c r="C2222" s="179" t="s">
        <v>5993</v>
      </c>
      <c r="D2222" s="215" t="s">
        <v>6013</v>
      </c>
      <c r="E2222" s="321">
        <v>4</v>
      </c>
      <c r="F2222" s="319">
        <v>14.941176470588236</v>
      </c>
      <c r="G2222" s="198" t="s">
        <v>8444</v>
      </c>
      <c r="H2222" s="198">
        <v>0</v>
      </c>
      <c r="I2222" s="200">
        <v>41676</v>
      </c>
      <c r="J2222" s="319">
        <f t="shared" si="35"/>
        <v>3.6999999999999993</v>
      </c>
      <c r="K2222" s="198">
        <v>9.99</v>
      </c>
      <c r="L2222" s="198" t="s">
        <v>731</v>
      </c>
      <c r="M2222" s="198" t="s">
        <v>2395</v>
      </c>
      <c r="N2222" s="198"/>
      <c r="O2222" s="198"/>
      <c r="P2222" s="198"/>
      <c r="Q2222" s="169"/>
      <c r="R2222" s="169"/>
      <c r="S2222" s="169"/>
      <c r="T2222" s="169"/>
      <c r="U2222" s="170"/>
    </row>
    <row r="2223" spans="1:21" ht="20.100000000000001" customHeight="1">
      <c r="A2223" s="201" t="s">
        <v>6022</v>
      </c>
      <c r="B2223" s="183">
        <v>700600583551</v>
      </c>
      <c r="C2223" s="179" t="s">
        <v>5994</v>
      </c>
      <c r="D2223" s="215" t="s">
        <v>6013</v>
      </c>
      <c r="E2223" s="321">
        <v>2.75</v>
      </c>
      <c r="F2223" s="319">
        <v>13.89</v>
      </c>
      <c r="G2223" s="198" t="s">
        <v>8444</v>
      </c>
      <c r="H2223" s="198">
        <v>0</v>
      </c>
      <c r="I2223" s="200">
        <v>41676</v>
      </c>
      <c r="J2223" s="319">
        <f t="shared" si="35"/>
        <v>4.0564999999999998</v>
      </c>
      <c r="K2223" s="198">
        <v>9.117647058823529</v>
      </c>
      <c r="L2223" s="198" t="s">
        <v>731</v>
      </c>
      <c r="M2223" s="198" t="s">
        <v>731</v>
      </c>
      <c r="N2223" s="198"/>
      <c r="O2223" s="198"/>
      <c r="P2223" s="198"/>
      <c r="Q2223" s="169"/>
      <c r="R2223" s="169"/>
      <c r="S2223" s="169"/>
      <c r="T2223" s="169"/>
      <c r="U2223" s="170"/>
    </row>
    <row r="2224" spans="1:21" ht="20.100000000000001" customHeight="1">
      <c r="A2224" s="201" t="s">
        <v>7282</v>
      </c>
      <c r="B2224" s="178">
        <v>700600583568</v>
      </c>
      <c r="C2224" s="179" t="s">
        <v>5995</v>
      </c>
      <c r="D2224" s="202"/>
      <c r="E2224" s="198"/>
      <c r="F2224" s="319">
        <v>12.99</v>
      </c>
      <c r="G2224" s="198" t="s">
        <v>8444</v>
      </c>
      <c r="H2224" s="198">
        <v>0</v>
      </c>
      <c r="I2224" s="200"/>
      <c r="J2224" s="319">
        <f t="shared" si="35"/>
        <v>6.0414999999999992</v>
      </c>
      <c r="K2224" s="198"/>
      <c r="L2224" s="198" t="s">
        <v>731</v>
      </c>
      <c r="M2224" s="198" t="s">
        <v>2395</v>
      </c>
      <c r="N2224" s="198"/>
      <c r="O2224" s="198"/>
      <c r="P2224" s="198"/>
      <c r="Q2224" s="169"/>
      <c r="R2224" s="169"/>
      <c r="S2224" s="169"/>
      <c r="T2224" s="169"/>
      <c r="U2224" s="170"/>
    </row>
    <row r="2225" spans="1:21" ht="20.100000000000001" customHeight="1">
      <c r="A2225" s="201" t="s">
        <v>6023</v>
      </c>
      <c r="B2225" s="183">
        <v>700600583575</v>
      </c>
      <c r="C2225" s="179" t="s">
        <v>5996</v>
      </c>
      <c r="D2225" s="215" t="s">
        <v>6013</v>
      </c>
      <c r="E2225" s="321">
        <v>2.75</v>
      </c>
      <c r="F2225" s="319">
        <v>13.89</v>
      </c>
      <c r="G2225" s="198" t="s">
        <v>8444</v>
      </c>
      <c r="H2225" s="198">
        <v>0</v>
      </c>
      <c r="I2225" s="200">
        <v>41676</v>
      </c>
      <c r="J2225" s="319">
        <f t="shared" si="35"/>
        <v>4.0564999999999998</v>
      </c>
      <c r="K2225" s="198">
        <v>9.117647058823529</v>
      </c>
      <c r="L2225" s="198" t="s">
        <v>731</v>
      </c>
      <c r="M2225" s="198" t="s">
        <v>2395</v>
      </c>
      <c r="N2225" s="198"/>
      <c r="O2225" s="198"/>
      <c r="P2225" s="198"/>
      <c r="Q2225" s="169"/>
      <c r="R2225" s="169"/>
      <c r="S2225" s="169"/>
      <c r="T2225" s="169"/>
      <c r="U2225" s="170"/>
    </row>
    <row r="2226" spans="1:21" ht="20.100000000000001" customHeight="1">
      <c r="A2226" s="201" t="s">
        <v>6024</v>
      </c>
      <c r="B2226" s="183">
        <v>700600583582</v>
      </c>
      <c r="C2226" s="179" t="s">
        <v>5997</v>
      </c>
      <c r="D2226" s="215" t="s">
        <v>6013</v>
      </c>
      <c r="E2226" s="321">
        <v>2.75</v>
      </c>
      <c r="F2226" s="319">
        <v>13.89</v>
      </c>
      <c r="G2226" s="198" t="s">
        <v>8444</v>
      </c>
      <c r="H2226" s="198">
        <v>0</v>
      </c>
      <c r="I2226" s="200">
        <v>41676</v>
      </c>
      <c r="J2226" s="319">
        <f t="shared" si="35"/>
        <v>4.0564999999999998</v>
      </c>
      <c r="K2226" s="198">
        <v>9.117647058823529</v>
      </c>
      <c r="L2226" s="198" t="s">
        <v>731</v>
      </c>
      <c r="M2226" s="198" t="s">
        <v>2395</v>
      </c>
      <c r="N2226" s="198"/>
      <c r="O2226" s="198"/>
      <c r="P2226" s="198"/>
      <c r="Q2226" s="169"/>
      <c r="R2226" s="169"/>
      <c r="S2226" s="169"/>
      <c r="T2226" s="169"/>
      <c r="U2226" s="170"/>
    </row>
    <row r="2227" spans="1:21" ht="20.100000000000001" customHeight="1">
      <c r="A2227" s="201" t="s">
        <v>6025</v>
      </c>
      <c r="B2227" s="183">
        <v>700600583599</v>
      </c>
      <c r="C2227" s="179" t="s">
        <v>5998</v>
      </c>
      <c r="D2227" s="215" t="s">
        <v>6013</v>
      </c>
      <c r="E2227" s="321">
        <v>2.75</v>
      </c>
      <c r="F2227" s="319">
        <v>13.89</v>
      </c>
      <c r="G2227" s="198" t="s">
        <v>8444</v>
      </c>
      <c r="H2227" s="198">
        <v>0</v>
      </c>
      <c r="I2227" s="200">
        <v>41676</v>
      </c>
      <c r="J2227" s="319">
        <f t="shared" si="35"/>
        <v>4.0564999999999998</v>
      </c>
      <c r="K2227" s="198">
        <v>9.117647058823529</v>
      </c>
      <c r="L2227" s="198" t="s">
        <v>731</v>
      </c>
      <c r="M2227" s="198" t="s">
        <v>2395</v>
      </c>
      <c r="N2227" s="198"/>
      <c r="O2227" s="198"/>
      <c r="P2227" s="198"/>
      <c r="Q2227" s="169"/>
      <c r="R2227" s="169"/>
      <c r="S2227" s="169"/>
      <c r="T2227" s="169"/>
      <c r="U2227" s="170"/>
    </row>
    <row r="2228" spans="1:21" ht="20.100000000000001" customHeight="1">
      <c r="A2228" s="201" t="s">
        <v>6026</v>
      </c>
      <c r="B2228" s="183">
        <v>700600583605</v>
      </c>
      <c r="C2228" s="179" t="s">
        <v>14802</v>
      </c>
      <c r="D2228" s="215" t="s">
        <v>6013</v>
      </c>
      <c r="E2228" s="198"/>
      <c r="F2228" s="319">
        <v>11.99</v>
      </c>
      <c r="G2228" s="198" t="s">
        <v>14455</v>
      </c>
      <c r="H2228" s="198">
        <v>0</v>
      </c>
      <c r="I2228" s="200">
        <v>41676</v>
      </c>
      <c r="J2228" s="319">
        <f t="shared" si="35"/>
        <v>5.1914999999999996</v>
      </c>
      <c r="K2228" s="198"/>
      <c r="L2228" s="198" t="s">
        <v>731</v>
      </c>
      <c r="M2228" s="198" t="s">
        <v>2395</v>
      </c>
      <c r="N2228" s="198"/>
      <c r="O2228" s="198"/>
      <c r="P2228" s="198"/>
      <c r="Q2228" s="169"/>
      <c r="R2228" s="169"/>
      <c r="S2228" s="169"/>
      <c r="T2228" s="169"/>
      <c r="U2228" s="170"/>
    </row>
    <row r="2229" spans="1:21" ht="20.100000000000001" customHeight="1">
      <c r="A2229" s="201" t="s">
        <v>7094</v>
      </c>
      <c r="B2229" s="183">
        <v>700600583612</v>
      </c>
      <c r="C2229" s="179" t="s">
        <v>17579</v>
      </c>
      <c r="D2229" s="215" t="s">
        <v>6013</v>
      </c>
      <c r="E2229" s="198"/>
      <c r="F2229" s="319" t="s">
        <v>17578</v>
      </c>
      <c r="G2229" s="198" t="s">
        <v>8444</v>
      </c>
      <c r="H2229" s="198">
        <v>0</v>
      </c>
      <c r="I2229" s="200">
        <v>41676</v>
      </c>
      <c r="J2229" s="319" t="e">
        <f t="shared" si="35"/>
        <v>#VALUE!</v>
      </c>
      <c r="K2229" s="198"/>
      <c r="L2229" s="198" t="s">
        <v>731</v>
      </c>
      <c r="M2229" s="198" t="s">
        <v>2395</v>
      </c>
      <c r="N2229" s="198"/>
      <c r="O2229" s="198"/>
      <c r="P2229" s="198"/>
      <c r="Q2229" s="169"/>
      <c r="R2229" s="169"/>
      <c r="S2229" s="169"/>
      <c r="T2229" s="169"/>
      <c r="U2229" s="170"/>
    </row>
    <row r="2230" spans="1:21" ht="20.100000000000001" customHeight="1">
      <c r="A2230" s="201" t="s">
        <v>6027</v>
      </c>
      <c r="B2230" s="183">
        <v>700600583612</v>
      </c>
      <c r="C2230" s="179" t="s">
        <v>5999</v>
      </c>
      <c r="D2230" s="215" t="s">
        <v>6013</v>
      </c>
      <c r="E2230" s="198"/>
      <c r="F2230" s="319">
        <v>14.99</v>
      </c>
      <c r="G2230" s="198" t="s">
        <v>8444</v>
      </c>
      <c r="H2230" s="198">
        <v>0</v>
      </c>
      <c r="I2230" s="200">
        <v>41676</v>
      </c>
      <c r="J2230" s="319">
        <f t="shared" si="35"/>
        <v>7.7415000000000003</v>
      </c>
      <c r="K2230" s="198"/>
      <c r="L2230" s="198" t="s">
        <v>731</v>
      </c>
      <c r="M2230" s="198" t="s">
        <v>2395</v>
      </c>
      <c r="N2230" s="198"/>
      <c r="O2230" s="198"/>
      <c r="P2230" s="198"/>
      <c r="Q2230" s="169"/>
      <c r="R2230" s="169"/>
      <c r="S2230" s="169"/>
      <c r="T2230" s="169"/>
      <c r="U2230" s="170"/>
    </row>
    <row r="2231" spans="1:21" ht="20.100000000000001" customHeight="1">
      <c r="A2231" s="201" t="s">
        <v>6028</v>
      </c>
      <c r="B2231" s="183">
        <v>700600583629</v>
      </c>
      <c r="C2231" s="179" t="s">
        <v>6000</v>
      </c>
      <c r="D2231" s="215" t="s">
        <v>6013</v>
      </c>
      <c r="E2231" s="198"/>
      <c r="F2231" s="319">
        <v>15.99</v>
      </c>
      <c r="G2231" s="198" t="s">
        <v>8444</v>
      </c>
      <c r="H2231" s="198">
        <v>0</v>
      </c>
      <c r="I2231" s="200">
        <v>41676</v>
      </c>
      <c r="J2231" s="319">
        <f t="shared" si="35"/>
        <v>8.5914999999999999</v>
      </c>
      <c r="K2231" s="198"/>
      <c r="L2231" s="198" t="s">
        <v>731</v>
      </c>
      <c r="M2231" s="198" t="s">
        <v>2395</v>
      </c>
      <c r="N2231" s="198"/>
      <c r="O2231" s="198"/>
      <c r="P2231" s="198"/>
      <c r="Q2231" s="169"/>
      <c r="R2231" s="169"/>
      <c r="S2231" s="169"/>
      <c r="T2231" s="169"/>
      <c r="U2231" s="170"/>
    </row>
    <row r="2232" spans="1:21" ht="20.100000000000001" customHeight="1">
      <c r="A2232" s="201" t="s">
        <v>6029</v>
      </c>
      <c r="B2232" s="183">
        <v>700600583636</v>
      </c>
      <c r="C2232" s="179" t="s">
        <v>17580</v>
      </c>
      <c r="D2232" s="215" t="s">
        <v>6013</v>
      </c>
      <c r="E2232" s="198"/>
      <c r="F2232" s="319">
        <v>15.99</v>
      </c>
      <c r="G2232" s="198" t="s">
        <v>8444</v>
      </c>
      <c r="H2232" s="198">
        <v>0</v>
      </c>
      <c r="I2232" s="200">
        <v>41676</v>
      </c>
      <c r="J2232" s="319">
        <f t="shared" si="35"/>
        <v>8.5914999999999999</v>
      </c>
      <c r="K2232" s="198"/>
      <c r="L2232" s="198" t="s">
        <v>731</v>
      </c>
      <c r="M2232" s="198" t="s">
        <v>2395</v>
      </c>
      <c r="N2232" s="198"/>
      <c r="O2232" s="198"/>
      <c r="P2232" s="198"/>
      <c r="Q2232" s="169"/>
      <c r="R2232" s="169"/>
      <c r="S2232" s="169"/>
      <c r="T2232" s="169"/>
      <c r="U2232" s="170"/>
    </row>
    <row r="2233" spans="1:21" ht="20.100000000000001" customHeight="1">
      <c r="A2233" s="201" t="s">
        <v>6030</v>
      </c>
      <c r="B2233" s="183">
        <v>700600583643</v>
      </c>
      <c r="C2233" s="179" t="s">
        <v>14803</v>
      </c>
      <c r="D2233" s="215" t="s">
        <v>6013</v>
      </c>
      <c r="E2233" s="321">
        <v>2</v>
      </c>
      <c r="F2233" s="319">
        <v>15.99</v>
      </c>
      <c r="G2233" s="198" t="s">
        <v>14455</v>
      </c>
      <c r="H2233" s="198">
        <v>0</v>
      </c>
      <c r="I2233" s="200">
        <v>41676</v>
      </c>
      <c r="J2233" s="319">
        <f t="shared" si="35"/>
        <v>6.5914999999999999</v>
      </c>
      <c r="K2233" s="198"/>
      <c r="L2233" s="198" t="s">
        <v>731</v>
      </c>
      <c r="M2233" s="198" t="s">
        <v>2395</v>
      </c>
      <c r="N2233" s="198"/>
      <c r="O2233" s="198"/>
      <c r="P2233" s="198"/>
      <c r="Q2233" s="169"/>
      <c r="R2233" s="169"/>
      <c r="S2233" s="169"/>
      <c r="T2233" s="169"/>
      <c r="U2233" s="170"/>
    </row>
    <row r="2234" spans="1:21" ht="20.100000000000001" customHeight="1">
      <c r="A2234" s="201" t="s">
        <v>6031</v>
      </c>
      <c r="B2234" s="183">
        <v>700600583650</v>
      </c>
      <c r="C2234" s="179" t="s">
        <v>14801</v>
      </c>
      <c r="D2234" s="215" t="s">
        <v>6013</v>
      </c>
      <c r="E2234" s="198"/>
      <c r="F2234" s="319">
        <v>14.99</v>
      </c>
      <c r="G2234" s="198" t="s">
        <v>14455</v>
      </c>
      <c r="H2234" s="198">
        <v>0</v>
      </c>
      <c r="I2234" s="200">
        <v>41676</v>
      </c>
      <c r="J2234" s="319">
        <f t="shared" si="35"/>
        <v>7.7415000000000003</v>
      </c>
      <c r="K2234" s="198"/>
      <c r="L2234" s="198" t="s">
        <v>731</v>
      </c>
      <c r="M2234" s="198" t="s">
        <v>2395</v>
      </c>
      <c r="N2234" s="198"/>
      <c r="O2234" s="198"/>
      <c r="P2234" s="198"/>
      <c r="Q2234" s="169"/>
      <c r="R2234" s="169"/>
      <c r="S2234" s="169"/>
      <c r="T2234" s="169"/>
      <c r="U2234" s="170"/>
    </row>
    <row r="2235" spans="1:21" ht="20.100000000000001" customHeight="1">
      <c r="A2235" s="201" t="s">
        <v>6032</v>
      </c>
      <c r="B2235" s="183">
        <v>700600583667</v>
      </c>
      <c r="C2235" s="179" t="s">
        <v>6001</v>
      </c>
      <c r="D2235" s="215" t="s">
        <v>6013</v>
      </c>
      <c r="E2235" s="198"/>
      <c r="F2235" s="319">
        <v>15.99</v>
      </c>
      <c r="G2235" s="198" t="s">
        <v>8444</v>
      </c>
      <c r="H2235" s="198">
        <v>0</v>
      </c>
      <c r="I2235" s="200">
        <v>41676</v>
      </c>
      <c r="J2235" s="319">
        <f t="shared" si="35"/>
        <v>8.5914999999999999</v>
      </c>
      <c r="K2235" s="198"/>
      <c r="L2235" s="198" t="s">
        <v>731</v>
      </c>
      <c r="M2235" s="198" t="s">
        <v>2395</v>
      </c>
      <c r="N2235" s="198"/>
      <c r="O2235" s="198"/>
      <c r="P2235" s="198"/>
      <c r="Q2235" s="169"/>
      <c r="R2235" s="169"/>
      <c r="S2235" s="169"/>
      <c r="T2235" s="169"/>
      <c r="U2235" s="170"/>
    </row>
    <row r="2236" spans="1:21" ht="20.100000000000001" customHeight="1">
      <c r="A2236" s="201" t="s">
        <v>14799</v>
      </c>
      <c r="B2236" s="183">
        <v>683615811348</v>
      </c>
      <c r="C2236" s="179" t="s">
        <v>14800</v>
      </c>
      <c r="D2236" s="215"/>
      <c r="E2236" s="198"/>
      <c r="F2236" s="319" t="s">
        <v>17578</v>
      </c>
      <c r="G2236" s="198" t="s">
        <v>14455</v>
      </c>
      <c r="H2236" s="198">
        <v>30</v>
      </c>
      <c r="I2236" s="200"/>
      <c r="J2236" s="319" t="e">
        <f t="shared" si="35"/>
        <v>#VALUE!</v>
      </c>
      <c r="K2236" s="198"/>
      <c r="L2236" s="198" t="s">
        <v>731</v>
      </c>
      <c r="M2236" s="198" t="s">
        <v>2395</v>
      </c>
      <c r="N2236" s="198"/>
      <c r="O2236" s="198"/>
      <c r="P2236" s="198"/>
      <c r="Q2236" s="169"/>
      <c r="R2236" s="169"/>
      <c r="S2236" s="169"/>
      <c r="T2236" s="169"/>
      <c r="U2236" s="170"/>
    </row>
    <row r="2237" spans="1:21" ht="20.100000000000001" customHeight="1">
      <c r="A2237" s="201" t="s">
        <v>6033</v>
      </c>
      <c r="B2237" s="183">
        <v>700600583674</v>
      </c>
      <c r="C2237" s="179" t="s">
        <v>6002</v>
      </c>
      <c r="D2237" s="215" t="s">
        <v>6013</v>
      </c>
      <c r="E2237" s="321">
        <v>4</v>
      </c>
      <c r="F2237" s="319">
        <v>14.99</v>
      </c>
      <c r="G2237" s="198" t="s">
        <v>8444</v>
      </c>
      <c r="H2237" s="198">
        <v>0</v>
      </c>
      <c r="I2237" s="200">
        <v>41676</v>
      </c>
      <c r="J2237" s="319">
        <f t="shared" si="35"/>
        <v>3.7415000000000003</v>
      </c>
      <c r="K2237" s="198"/>
      <c r="L2237" s="198" t="s">
        <v>731</v>
      </c>
      <c r="M2237" s="198" t="s">
        <v>2395</v>
      </c>
      <c r="N2237" s="198"/>
      <c r="O2237" s="198"/>
      <c r="P2237" s="198"/>
      <c r="Q2237" s="169"/>
      <c r="R2237" s="169"/>
      <c r="S2237" s="169"/>
      <c r="T2237" s="169"/>
      <c r="U2237" s="170"/>
    </row>
    <row r="2238" spans="1:21" ht="20.100000000000001" customHeight="1">
      <c r="A2238" s="201" t="s">
        <v>6034</v>
      </c>
      <c r="B2238" s="183">
        <v>700600583681</v>
      </c>
      <c r="C2238" s="179" t="s">
        <v>6003</v>
      </c>
      <c r="D2238" s="215" t="s">
        <v>6013</v>
      </c>
      <c r="E2238" s="321">
        <v>4</v>
      </c>
      <c r="F2238" s="319">
        <v>14.99</v>
      </c>
      <c r="G2238" s="198" t="s">
        <v>8444</v>
      </c>
      <c r="H2238" s="198">
        <v>0</v>
      </c>
      <c r="I2238" s="200">
        <v>41676</v>
      </c>
      <c r="J2238" s="319">
        <f t="shared" si="35"/>
        <v>3.7415000000000003</v>
      </c>
      <c r="K2238" s="198"/>
      <c r="L2238" s="198" t="s">
        <v>731</v>
      </c>
      <c r="M2238" s="198" t="s">
        <v>2395</v>
      </c>
      <c r="N2238" s="198"/>
      <c r="O2238" s="198"/>
      <c r="P2238" s="198"/>
      <c r="Q2238" s="169"/>
      <c r="R2238" s="169"/>
      <c r="S2238" s="169"/>
      <c r="T2238" s="169"/>
      <c r="U2238" s="170"/>
    </row>
    <row r="2239" spans="1:21" ht="20.100000000000001" customHeight="1">
      <c r="A2239" s="201" t="s">
        <v>6035</v>
      </c>
      <c r="B2239" s="183">
        <v>700600583698</v>
      </c>
      <c r="C2239" s="179" t="s">
        <v>6004</v>
      </c>
      <c r="D2239" s="215" t="s">
        <v>6013</v>
      </c>
      <c r="E2239" s="198"/>
      <c r="F2239" s="319">
        <v>14.99</v>
      </c>
      <c r="G2239" s="198" t="s">
        <v>8444</v>
      </c>
      <c r="H2239" s="198">
        <v>0</v>
      </c>
      <c r="I2239" s="200">
        <v>41676</v>
      </c>
      <c r="J2239" s="319">
        <f t="shared" si="35"/>
        <v>7.7415000000000003</v>
      </c>
      <c r="K2239" s="198"/>
      <c r="L2239" s="198" t="s">
        <v>731</v>
      </c>
      <c r="M2239" s="198" t="s">
        <v>2395</v>
      </c>
      <c r="N2239" s="198"/>
      <c r="O2239" s="198"/>
      <c r="P2239" s="198"/>
      <c r="Q2239" s="169"/>
      <c r="R2239" s="169"/>
      <c r="S2239" s="169"/>
      <c r="T2239" s="169"/>
      <c r="U2239" s="170"/>
    </row>
    <row r="2240" spans="1:21" ht="20.100000000000001" customHeight="1">
      <c r="A2240" s="201" t="s">
        <v>6036</v>
      </c>
      <c r="B2240" s="183">
        <v>700600583704</v>
      </c>
      <c r="C2240" s="179" t="s">
        <v>6005</v>
      </c>
      <c r="D2240" s="215" t="s">
        <v>6013</v>
      </c>
      <c r="E2240" s="198"/>
      <c r="F2240" s="319">
        <v>14.99</v>
      </c>
      <c r="G2240" s="198" t="s">
        <v>8444</v>
      </c>
      <c r="H2240" s="198">
        <v>0</v>
      </c>
      <c r="I2240" s="200">
        <v>41676</v>
      </c>
      <c r="J2240" s="319">
        <f t="shared" si="35"/>
        <v>7.7415000000000003</v>
      </c>
      <c r="K2240" s="198"/>
      <c r="L2240" s="198" t="s">
        <v>731</v>
      </c>
      <c r="M2240" s="198" t="s">
        <v>2395</v>
      </c>
      <c r="N2240" s="198"/>
      <c r="O2240" s="198"/>
      <c r="P2240" s="198"/>
      <c r="Q2240" s="169"/>
      <c r="R2240" s="169"/>
      <c r="S2240" s="169"/>
      <c r="T2240" s="169"/>
      <c r="U2240" s="170"/>
    </row>
    <row r="2241" spans="1:21" ht="20.100000000000001" customHeight="1">
      <c r="A2241" s="201" t="s">
        <v>6037</v>
      </c>
      <c r="B2241" s="183">
        <v>700600583711</v>
      </c>
      <c r="C2241" s="179" t="s">
        <v>6006</v>
      </c>
      <c r="D2241" s="215" t="s">
        <v>6013</v>
      </c>
      <c r="E2241" s="321">
        <v>4</v>
      </c>
      <c r="F2241" s="319">
        <v>14.99</v>
      </c>
      <c r="G2241" s="198" t="s">
        <v>8444</v>
      </c>
      <c r="H2241" s="198">
        <v>0</v>
      </c>
      <c r="I2241" s="200">
        <v>41676</v>
      </c>
      <c r="J2241" s="319">
        <f t="shared" si="35"/>
        <v>3.7415000000000003</v>
      </c>
      <c r="K2241" s="198"/>
      <c r="L2241" s="198" t="s">
        <v>731</v>
      </c>
      <c r="M2241" s="198" t="s">
        <v>2395</v>
      </c>
      <c r="N2241" s="198"/>
      <c r="O2241" s="198"/>
      <c r="P2241" s="198"/>
      <c r="Q2241" s="169"/>
      <c r="R2241" s="169"/>
      <c r="S2241" s="169"/>
      <c r="T2241" s="169"/>
      <c r="U2241" s="170"/>
    </row>
    <row r="2242" spans="1:21" ht="20.100000000000001" customHeight="1">
      <c r="A2242" s="201" t="s">
        <v>6038</v>
      </c>
      <c r="B2242" s="183">
        <v>700600583728</v>
      </c>
      <c r="C2242" s="179" t="s">
        <v>6007</v>
      </c>
      <c r="D2242" s="215" t="s">
        <v>6013</v>
      </c>
      <c r="E2242" s="321">
        <v>4</v>
      </c>
      <c r="F2242" s="319">
        <v>14.99</v>
      </c>
      <c r="G2242" s="198" t="s">
        <v>8444</v>
      </c>
      <c r="H2242" s="198">
        <v>0</v>
      </c>
      <c r="I2242" s="200">
        <v>41676</v>
      </c>
      <c r="J2242" s="319">
        <f t="shared" si="35"/>
        <v>3.7415000000000003</v>
      </c>
      <c r="K2242" s="198"/>
      <c r="L2242" s="198" t="s">
        <v>731</v>
      </c>
      <c r="M2242" s="198" t="s">
        <v>2395</v>
      </c>
      <c r="N2242" s="198"/>
      <c r="O2242" s="198"/>
      <c r="P2242" s="198"/>
      <c r="Q2242" s="169"/>
      <c r="R2242" s="169"/>
      <c r="S2242" s="169"/>
      <c r="T2242" s="169"/>
      <c r="U2242" s="170"/>
    </row>
    <row r="2243" spans="1:21" ht="20.100000000000001" customHeight="1">
      <c r="A2243" s="201" t="s">
        <v>6039</v>
      </c>
      <c r="B2243" s="183">
        <v>700600583735</v>
      </c>
      <c r="C2243" s="179" t="s">
        <v>14789</v>
      </c>
      <c r="D2243" s="215" t="s">
        <v>6013</v>
      </c>
      <c r="E2243" s="198"/>
      <c r="F2243" s="319">
        <v>13.99</v>
      </c>
      <c r="G2243" s="198" t="s">
        <v>8444</v>
      </c>
      <c r="H2243" s="198">
        <v>0</v>
      </c>
      <c r="I2243" s="200">
        <v>41676</v>
      </c>
      <c r="J2243" s="319">
        <f t="shared" si="35"/>
        <v>6.8915000000000006</v>
      </c>
      <c r="K2243" s="198"/>
      <c r="L2243" s="198" t="s">
        <v>731</v>
      </c>
      <c r="M2243" s="198" t="s">
        <v>2395</v>
      </c>
      <c r="N2243" s="198"/>
      <c r="O2243" s="198"/>
      <c r="P2243" s="198"/>
      <c r="Q2243" s="169"/>
      <c r="R2243" s="169"/>
      <c r="S2243" s="169"/>
      <c r="T2243" s="169"/>
      <c r="U2243" s="170"/>
    </row>
    <row r="2244" spans="1:21" ht="20.100000000000001" customHeight="1">
      <c r="A2244" s="201" t="s">
        <v>6040</v>
      </c>
      <c r="B2244" s="183">
        <v>700600583742</v>
      </c>
      <c r="C2244" s="179" t="s">
        <v>6008</v>
      </c>
      <c r="D2244" s="215" t="s">
        <v>6013</v>
      </c>
      <c r="E2244" s="198"/>
      <c r="F2244" s="319">
        <v>13.99</v>
      </c>
      <c r="G2244" s="198" t="s">
        <v>8444</v>
      </c>
      <c r="H2244" s="198">
        <v>0</v>
      </c>
      <c r="I2244" s="200">
        <v>41676</v>
      </c>
      <c r="J2244" s="319">
        <f t="shared" si="35"/>
        <v>6.8915000000000006</v>
      </c>
      <c r="K2244" s="198"/>
      <c r="L2244" s="198" t="s">
        <v>731</v>
      </c>
      <c r="M2244" s="198" t="s">
        <v>2395</v>
      </c>
      <c r="N2244" s="198"/>
      <c r="O2244" s="198"/>
      <c r="P2244" s="198"/>
      <c r="Q2244" s="169"/>
      <c r="R2244" s="169"/>
      <c r="S2244" s="169"/>
      <c r="T2244" s="169"/>
      <c r="U2244" s="170"/>
    </row>
    <row r="2245" spans="1:21" ht="20.100000000000001" customHeight="1">
      <c r="A2245" s="201" t="s">
        <v>6041</v>
      </c>
      <c r="B2245" s="183">
        <v>700600583759</v>
      </c>
      <c r="C2245" s="179" t="s">
        <v>6009</v>
      </c>
      <c r="D2245" s="215" t="s">
        <v>6013</v>
      </c>
      <c r="E2245" s="198"/>
      <c r="F2245" s="319">
        <v>13.99</v>
      </c>
      <c r="G2245" s="198" t="s">
        <v>8444</v>
      </c>
      <c r="H2245" s="198">
        <v>0</v>
      </c>
      <c r="I2245" s="200">
        <v>41676</v>
      </c>
      <c r="J2245" s="319">
        <f t="shared" si="35"/>
        <v>6.8915000000000006</v>
      </c>
      <c r="K2245" s="198"/>
      <c r="L2245" s="198" t="s">
        <v>731</v>
      </c>
      <c r="M2245" s="198" t="s">
        <v>2395</v>
      </c>
      <c r="N2245" s="198"/>
      <c r="O2245" s="198"/>
      <c r="P2245" s="198"/>
      <c r="Q2245" s="169"/>
      <c r="R2245" s="169"/>
      <c r="S2245" s="169"/>
      <c r="T2245" s="169"/>
      <c r="U2245" s="170"/>
    </row>
    <row r="2246" spans="1:21" ht="20.100000000000001" customHeight="1">
      <c r="A2246" s="201" t="s">
        <v>6042</v>
      </c>
      <c r="B2246" s="183">
        <v>700600583766</v>
      </c>
      <c r="C2246" s="179" t="s">
        <v>6010</v>
      </c>
      <c r="D2246" s="215" t="s">
        <v>6013</v>
      </c>
      <c r="E2246" s="198"/>
      <c r="F2246" s="319">
        <v>13.99</v>
      </c>
      <c r="G2246" s="198" t="s">
        <v>8444</v>
      </c>
      <c r="H2246" s="198">
        <v>0</v>
      </c>
      <c r="I2246" s="200">
        <v>41676</v>
      </c>
      <c r="J2246" s="319">
        <f t="shared" si="35"/>
        <v>6.8915000000000006</v>
      </c>
      <c r="K2246" s="198"/>
      <c r="L2246" s="198" t="s">
        <v>731</v>
      </c>
      <c r="M2246" s="198" t="s">
        <v>2395</v>
      </c>
      <c r="N2246" s="198"/>
      <c r="O2246" s="198"/>
      <c r="P2246" s="198"/>
      <c r="Q2246" s="169"/>
      <c r="R2246" s="169"/>
      <c r="S2246" s="169"/>
      <c r="T2246" s="169"/>
      <c r="U2246" s="170"/>
    </row>
    <row r="2247" spans="1:21" ht="20.100000000000001" customHeight="1">
      <c r="A2247" s="201" t="s">
        <v>6043</v>
      </c>
      <c r="B2247" s="183">
        <v>700600583773</v>
      </c>
      <c r="C2247" s="179" t="s">
        <v>14790</v>
      </c>
      <c r="D2247" s="215" t="s">
        <v>6013</v>
      </c>
      <c r="E2247" s="198"/>
      <c r="F2247" s="319">
        <v>13.99</v>
      </c>
      <c r="G2247" s="198" t="s">
        <v>8444</v>
      </c>
      <c r="H2247" s="198">
        <v>0</v>
      </c>
      <c r="I2247" s="200">
        <v>41676</v>
      </c>
      <c r="J2247" s="319">
        <f t="shared" si="35"/>
        <v>6.8915000000000006</v>
      </c>
      <c r="K2247" s="198"/>
      <c r="L2247" s="198" t="s">
        <v>731</v>
      </c>
      <c r="M2247" s="198" t="s">
        <v>2395</v>
      </c>
      <c r="N2247" s="198"/>
      <c r="O2247" s="198"/>
      <c r="P2247" s="198"/>
      <c r="Q2247" s="169"/>
      <c r="R2247" s="169"/>
      <c r="S2247" s="169"/>
      <c r="T2247" s="169"/>
      <c r="U2247" s="170"/>
    </row>
    <row r="2248" spans="1:21" ht="20.100000000000001" customHeight="1">
      <c r="A2248" s="201" t="s">
        <v>6044</v>
      </c>
      <c r="B2248" s="183">
        <v>700600583780</v>
      </c>
      <c r="C2248" s="179" t="s">
        <v>6011</v>
      </c>
      <c r="D2248" s="215" t="s">
        <v>6013</v>
      </c>
      <c r="E2248" s="198"/>
      <c r="F2248" s="319">
        <v>13.99</v>
      </c>
      <c r="G2248" s="198" t="s">
        <v>8444</v>
      </c>
      <c r="H2248" s="198">
        <v>0</v>
      </c>
      <c r="I2248" s="200">
        <v>41676</v>
      </c>
      <c r="J2248" s="319">
        <f t="shared" si="35"/>
        <v>6.8915000000000006</v>
      </c>
      <c r="K2248" s="198"/>
      <c r="L2248" s="198" t="s">
        <v>731</v>
      </c>
      <c r="M2248" s="198" t="s">
        <v>2395</v>
      </c>
      <c r="N2248" s="198"/>
      <c r="O2248" s="198"/>
      <c r="P2248" s="198"/>
      <c r="Q2248" s="169"/>
      <c r="R2248" s="169"/>
      <c r="S2248" s="169"/>
      <c r="T2248" s="169"/>
      <c r="U2248" s="170"/>
    </row>
    <row r="2249" spans="1:21" ht="20.100000000000001" customHeight="1">
      <c r="A2249" s="201" t="s">
        <v>6045</v>
      </c>
      <c r="B2249" s="183">
        <v>700600583797</v>
      </c>
      <c r="C2249" s="179" t="s">
        <v>6012</v>
      </c>
      <c r="D2249" s="215" t="s">
        <v>6013</v>
      </c>
      <c r="E2249" s="321">
        <v>2.5</v>
      </c>
      <c r="F2249" s="319">
        <v>13.99</v>
      </c>
      <c r="G2249" s="198" t="s">
        <v>8444</v>
      </c>
      <c r="H2249" s="198">
        <v>54</v>
      </c>
      <c r="I2249" s="200">
        <v>41676</v>
      </c>
      <c r="J2249" s="319">
        <f t="shared" si="35"/>
        <v>4.3915000000000006</v>
      </c>
      <c r="K2249" s="198"/>
      <c r="L2249" s="198" t="s">
        <v>731</v>
      </c>
      <c r="M2249" s="198" t="s">
        <v>2395</v>
      </c>
      <c r="N2249" s="198"/>
      <c r="O2249" s="198"/>
      <c r="P2249" s="198"/>
      <c r="Q2249" s="169"/>
      <c r="R2249" s="169"/>
      <c r="S2249" s="169"/>
      <c r="T2249" s="169"/>
      <c r="U2249" s="170"/>
    </row>
    <row r="2250" spans="1:21" ht="20.100000000000001" customHeight="1">
      <c r="A2250" s="201" t="s">
        <v>14777</v>
      </c>
      <c r="B2250" s="190">
        <v>683615837416</v>
      </c>
      <c r="C2250" s="179" t="s">
        <v>14778</v>
      </c>
      <c r="D2250" s="215"/>
      <c r="E2250" s="321"/>
      <c r="F2250" s="319" t="s">
        <v>17578</v>
      </c>
      <c r="G2250" s="198" t="s">
        <v>14455</v>
      </c>
      <c r="H2250" s="198">
        <v>24</v>
      </c>
      <c r="I2250" s="200"/>
      <c r="J2250" s="319" t="e">
        <f t="shared" si="35"/>
        <v>#VALUE!</v>
      </c>
      <c r="K2250" s="198"/>
      <c r="L2250" s="198" t="s">
        <v>731</v>
      </c>
      <c r="M2250" s="198" t="s">
        <v>2395</v>
      </c>
      <c r="N2250" s="198"/>
      <c r="O2250" s="198"/>
      <c r="P2250" s="198"/>
      <c r="Q2250" s="169"/>
      <c r="R2250" s="169"/>
      <c r="S2250" s="169"/>
      <c r="T2250" s="169"/>
      <c r="U2250" s="170"/>
    </row>
    <row r="2251" spans="1:21" ht="20.100000000000001" customHeight="1">
      <c r="A2251" s="201" t="s">
        <v>14779</v>
      </c>
      <c r="B2251" s="190">
        <v>683615837409</v>
      </c>
      <c r="C2251" s="179" t="s">
        <v>14780</v>
      </c>
      <c r="D2251" s="215"/>
      <c r="E2251" s="321"/>
      <c r="F2251" s="319" t="s">
        <v>17578</v>
      </c>
      <c r="G2251" s="198" t="s">
        <v>14455</v>
      </c>
      <c r="H2251" s="198">
        <v>21</v>
      </c>
      <c r="I2251" s="200"/>
      <c r="J2251" s="319" t="e">
        <f t="shared" si="35"/>
        <v>#VALUE!</v>
      </c>
      <c r="K2251" s="198"/>
      <c r="L2251" s="198" t="s">
        <v>731</v>
      </c>
      <c r="M2251" s="198"/>
      <c r="N2251" s="198"/>
      <c r="O2251" s="198"/>
      <c r="P2251" s="198"/>
      <c r="Q2251" s="169"/>
      <c r="R2251" s="169"/>
      <c r="S2251" s="169"/>
      <c r="T2251" s="169"/>
      <c r="U2251" s="170"/>
    </row>
    <row r="2252" spans="1:21" ht="20.100000000000001" customHeight="1">
      <c r="A2252" s="201" t="s">
        <v>14781</v>
      </c>
      <c r="B2252" s="15">
        <v>683615837393</v>
      </c>
      <c r="C2252" s="179" t="s">
        <v>14782</v>
      </c>
      <c r="D2252" s="215"/>
      <c r="E2252" s="321"/>
      <c r="F2252" s="319" t="s">
        <v>17578</v>
      </c>
      <c r="G2252" s="198" t="s">
        <v>14455</v>
      </c>
      <c r="H2252" s="198">
        <v>27</v>
      </c>
      <c r="I2252" s="200"/>
      <c r="J2252" s="319" t="e">
        <f t="shared" ref="J2252:J2315" si="36">F2252*0.85-5-E2252</f>
        <v>#VALUE!</v>
      </c>
      <c r="K2252" s="198"/>
      <c r="L2252" s="198" t="s">
        <v>731</v>
      </c>
      <c r="M2252" s="198"/>
      <c r="N2252" s="198"/>
      <c r="O2252" s="198"/>
      <c r="P2252" s="198"/>
      <c r="Q2252" s="169"/>
      <c r="R2252" s="169"/>
      <c r="S2252" s="169"/>
      <c r="T2252" s="169"/>
      <c r="U2252" s="170"/>
    </row>
    <row r="2253" spans="1:21" ht="20.100000000000001" customHeight="1">
      <c r="A2253" s="201" t="s">
        <v>14783</v>
      </c>
      <c r="B2253" s="15">
        <v>683615837386</v>
      </c>
      <c r="C2253" s="179" t="s">
        <v>14784</v>
      </c>
      <c r="D2253" s="215"/>
      <c r="E2253" s="321"/>
      <c r="F2253" s="319" t="s">
        <v>17578</v>
      </c>
      <c r="G2253" s="198" t="s">
        <v>14455</v>
      </c>
      <c r="H2253" s="198">
        <v>25</v>
      </c>
      <c r="I2253" s="200"/>
      <c r="J2253" s="319" t="e">
        <f t="shared" si="36"/>
        <v>#VALUE!</v>
      </c>
      <c r="K2253" s="198"/>
      <c r="L2253" s="198" t="s">
        <v>731</v>
      </c>
      <c r="M2253" s="198"/>
      <c r="N2253" s="198"/>
      <c r="O2253" s="198"/>
      <c r="P2253" s="198"/>
      <c r="Q2253" s="169"/>
      <c r="R2253" s="169"/>
      <c r="S2253" s="169"/>
      <c r="T2253" s="169"/>
      <c r="U2253" s="170"/>
    </row>
    <row r="2254" spans="1:21" ht="20.100000000000001" customHeight="1">
      <c r="A2254" s="201" t="s">
        <v>14785</v>
      </c>
      <c r="B2254" s="15">
        <v>683615837379</v>
      </c>
      <c r="C2254" s="179" t="s">
        <v>14786</v>
      </c>
      <c r="D2254" s="215"/>
      <c r="E2254" s="321"/>
      <c r="F2254" s="319" t="s">
        <v>17578</v>
      </c>
      <c r="G2254" s="198" t="s">
        <v>14455</v>
      </c>
      <c r="H2254" s="198">
        <v>26</v>
      </c>
      <c r="I2254" s="200"/>
      <c r="J2254" s="319" t="e">
        <f t="shared" si="36"/>
        <v>#VALUE!</v>
      </c>
      <c r="K2254" s="198"/>
      <c r="L2254" s="198" t="s">
        <v>731</v>
      </c>
      <c r="M2254" s="198"/>
      <c r="N2254" s="198"/>
      <c r="O2254" s="198"/>
      <c r="P2254" s="198"/>
      <c r="Q2254" s="169"/>
      <c r="R2254" s="169"/>
      <c r="S2254" s="169"/>
      <c r="T2254" s="169"/>
      <c r="U2254" s="170"/>
    </row>
    <row r="2255" spans="1:21" ht="20.100000000000001" customHeight="1">
      <c r="A2255" s="201" t="s">
        <v>14787</v>
      </c>
      <c r="B2255" s="15">
        <v>683615837362</v>
      </c>
      <c r="C2255" s="179" t="s">
        <v>14788</v>
      </c>
      <c r="D2255" s="215"/>
      <c r="E2255" s="321"/>
      <c r="F2255" s="319" t="s">
        <v>17578</v>
      </c>
      <c r="G2255" s="198" t="s">
        <v>14455</v>
      </c>
      <c r="H2255" s="198">
        <v>24</v>
      </c>
      <c r="I2255" s="200"/>
      <c r="J2255" s="319" t="e">
        <f t="shared" si="36"/>
        <v>#VALUE!</v>
      </c>
      <c r="K2255" s="198"/>
      <c r="L2255" s="198" t="s">
        <v>731</v>
      </c>
      <c r="M2255" s="198"/>
      <c r="N2255" s="198"/>
      <c r="O2255" s="198"/>
      <c r="P2255" s="198"/>
      <c r="Q2255" s="169"/>
      <c r="R2255" s="169"/>
      <c r="S2255" s="169"/>
      <c r="T2255" s="169"/>
      <c r="U2255" s="170"/>
    </row>
    <row r="2256" spans="1:21" ht="20.100000000000001" customHeight="1">
      <c r="A2256" s="201" t="s">
        <v>6144</v>
      </c>
      <c r="B2256" s="178"/>
      <c r="C2256" s="179" t="s">
        <v>1748</v>
      </c>
      <c r="D2256" s="202"/>
      <c r="E2256" s="321">
        <v>4</v>
      </c>
      <c r="F2256" s="319">
        <v>14.99</v>
      </c>
      <c r="G2256" s="198" t="s">
        <v>8444</v>
      </c>
      <c r="H2256" s="201">
        <v>0</v>
      </c>
      <c r="I2256" s="200"/>
      <c r="J2256" s="319">
        <f t="shared" si="36"/>
        <v>3.7415000000000003</v>
      </c>
      <c r="K2256" s="198"/>
      <c r="L2256" s="198"/>
      <c r="M2256" s="198" t="s">
        <v>2395</v>
      </c>
      <c r="N2256" s="198"/>
      <c r="O2256" s="198"/>
      <c r="P2256" s="198"/>
      <c r="Q2256" s="169"/>
      <c r="R2256" s="169"/>
      <c r="S2256" s="169"/>
      <c r="T2256" s="169"/>
      <c r="U2256" s="170"/>
    </row>
    <row r="2257" spans="1:21" ht="20.100000000000001" customHeight="1">
      <c r="A2257" s="201" t="s">
        <v>3044</v>
      </c>
      <c r="B2257" s="178"/>
      <c r="C2257" s="226" t="s">
        <v>2212</v>
      </c>
      <c r="D2257" s="202"/>
      <c r="E2257" s="321">
        <v>4.5</v>
      </c>
      <c r="F2257" s="319">
        <v>16.990000000000002</v>
      </c>
      <c r="G2257" s="198" t="s">
        <v>8444</v>
      </c>
      <c r="H2257" s="201">
        <v>0</v>
      </c>
      <c r="I2257" s="200"/>
      <c r="J2257" s="319">
        <f t="shared" si="36"/>
        <v>4.9415000000000013</v>
      </c>
      <c r="K2257" s="198"/>
      <c r="L2257" s="198"/>
      <c r="M2257" s="198" t="s">
        <v>2395</v>
      </c>
      <c r="N2257" s="198"/>
      <c r="O2257" s="198"/>
      <c r="P2257" s="198"/>
      <c r="Q2257" s="169"/>
      <c r="R2257" s="169"/>
      <c r="S2257" s="169"/>
      <c r="T2257" s="169"/>
      <c r="U2257" s="170"/>
    </row>
    <row r="2258" spans="1:21" ht="20.100000000000001" customHeight="1">
      <c r="A2258" s="201" t="s">
        <v>6145</v>
      </c>
      <c r="B2258" s="178"/>
      <c r="C2258" s="179" t="s">
        <v>1749</v>
      </c>
      <c r="D2258" s="202"/>
      <c r="E2258" s="321">
        <v>4</v>
      </c>
      <c r="F2258" s="319">
        <v>14.941176470588236</v>
      </c>
      <c r="G2258" s="198" t="s">
        <v>8444</v>
      </c>
      <c r="H2258" s="201">
        <v>0</v>
      </c>
      <c r="I2258" s="200"/>
      <c r="J2258" s="319">
        <f t="shared" si="36"/>
        <v>3.6999999999999993</v>
      </c>
      <c r="K2258" s="198">
        <v>9.99</v>
      </c>
      <c r="L2258" s="198"/>
      <c r="M2258" s="198" t="s">
        <v>2395</v>
      </c>
      <c r="N2258" s="198"/>
      <c r="O2258" s="198"/>
      <c r="P2258" s="198"/>
      <c r="Q2258" s="169"/>
      <c r="R2258" s="169"/>
      <c r="S2258" s="169"/>
      <c r="T2258" s="169"/>
      <c r="U2258" s="170"/>
    </row>
    <row r="2259" spans="1:21" ht="20.100000000000001" customHeight="1">
      <c r="A2259" s="201">
        <v>40145</v>
      </c>
      <c r="B2259" s="183"/>
      <c r="C2259" s="179" t="s">
        <v>6157</v>
      </c>
      <c r="D2259" s="215" t="s">
        <v>6890</v>
      </c>
      <c r="E2259" s="198"/>
      <c r="F2259" s="319" t="s">
        <v>17578</v>
      </c>
      <c r="G2259" s="198" t="s">
        <v>8444</v>
      </c>
      <c r="H2259" s="201">
        <v>0</v>
      </c>
      <c r="I2259" s="200">
        <v>41737</v>
      </c>
      <c r="J2259" s="319" t="e">
        <f t="shared" si="36"/>
        <v>#VALUE!</v>
      </c>
      <c r="K2259" s="198"/>
      <c r="L2259" s="198"/>
      <c r="M2259" s="198" t="s">
        <v>2395</v>
      </c>
      <c r="N2259" s="198"/>
      <c r="O2259" s="198"/>
      <c r="P2259" s="198"/>
      <c r="Q2259" s="169"/>
      <c r="R2259" s="169"/>
      <c r="S2259" s="169"/>
      <c r="T2259" s="169"/>
      <c r="U2259" s="170"/>
    </row>
    <row r="2260" spans="1:21" ht="20.100000000000001" customHeight="1">
      <c r="A2260" s="201" t="s">
        <v>6891</v>
      </c>
      <c r="B2260" s="183">
        <v>700600583858</v>
      </c>
      <c r="C2260" s="179" t="s">
        <v>6111</v>
      </c>
      <c r="D2260" s="215" t="s">
        <v>6892</v>
      </c>
      <c r="E2260" s="198"/>
      <c r="F2260" s="319">
        <v>11.99</v>
      </c>
      <c r="G2260" s="198" t="s">
        <v>8444</v>
      </c>
      <c r="H2260" s="201">
        <v>0</v>
      </c>
      <c r="I2260" s="200">
        <v>41737</v>
      </c>
      <c r="J2260" s="319">
        <f t="shared" si="36"/>
        <v>5.1914999999999996</v>
      </c>
      <c r="K2260" s="198"/>
      <c r="L2260" s="198"/>
      <c r="M2260" s="198" t="s">
        <v>2395</v>
      </c>
      <c r="N2260" s="198"/>
      <c r="O2260" s="198"/>
      <c r="P2260" s="198"/>
      <c r="Q2260" s="169"/>
      <c r="R2260" s="169"/>
      <c r="S2260" s="169"/>
      <c r="T2260" s="169"/>
      <c r="U2260" s="170"/>
    </row>
    <row r="2261" spans="1:21" ht="20.100000000000001" customHeight="1">
      <c r="A2261" s="201" t="s">
        <v>6893</v>
      </c>
      <c r="B2261" s="183">
        <v>700600583865</v>
      </c>
      <c r="C2261" s="179" t="s">
        <v>6112</v>
      </c>
      <c r="D2261" s="215" t="s">
        <v>6892</v>
      </c>
      <c r="E2261" s="198"/>
      <c r="F2261" s="319">
        <v>11.99</v>
      </c>
      <c r="G2261" s="198" t="s">
        <v>8444</v>
      </c>
      <c r="H2261" s="201">
        <v>0</v>
      </c>
      <c r="I2261" s="200">
        <v>41737</v>
      </c>
      <c r="J2261" s="319">
        <f t="shared" si="36"/>
        <v>5.1914999999999996</v>
      </c>
      <c r="K2261" s="198"/>
      <c r="L2261" s="198"/>
      <c r="M2261" s="198" t="s">
        <v>2395</v>
      </c>
      <c r="N2261" s="198"/>
      <c r="O2261" s="198"/>
      <c r="P2261" s="198"/>
      <c r="Q2261" s="169"/>
      <c r="R2261" s="169"/>
      <c r="S2261" s="169"/>
      <c r="T2261" s="169"/>
      <c r="U2261" s="170"/>
    </row>
    <row r="2262" spans="1:21" ht="20.100000000000001" customHeight="1">
      <c r="A2262" s="201" t="s">
        <v>6894</v>
      </c>
      <c r="B2262" s="183">
        <v>700600583872</v>
      </c>
      <c r="C2262" s="179" t="s">
        <v>6113</v>
      </c>
      <c r="D2262" s="215" t="s">
        <v>6892</v>
      </c>
      <c r="E2262" s="198"/>
      <c r="F2262" s="319">
        <v>11.99</v>
      </c>
      <c r="G2262" s="198" t="s">
        <v>8444</v>
      </c>
      <c r="H2262" s="201">
        <v>0</v>
      </c>
      <c r="I2262" s="200">
        <v>41737</v>
      </c>
      <c r="J2262" s="319">
        <f t="shared" si="36"/>
        <v>5.1914999999999996</v>
      </c>
      <c r="K2262" s="198"/>
      <c r="L2262" s="198"/>
      <c r="M2262" s="198" t="s">
        <v>2395</v>
      </c>
      <c r="N2262" s="198"/>
      <c r="O2262" s="198"/>
      <c r="P2262" s="198"/>
      <c r="Q2262" s="169"/>
      <c r="R2262" s="169"/>
      <c r="S2262" s="169"/>
      <c r="T2262" s="169"/>
      <c r="U2262" s="170"/>
    </row>
    <row r="2263" spans="1:21" ht="20.100000000000001" customHeight="1">
      <c r="A2263" s="201" t="s">
        <v>6895</v>
      </c>
      <c r="B2263" s="183">
        <v>700600583889</v>
      </c>
      <c r="C2263" s="179" t="s">
        <v>6114</v>
      </c>
      <c r="D2263" s="215" t="s">
        <v>6892</v>
      </c>
      <c r="E2263" s="198"/>
      <c r="F2263" s="319">
        <v>11.99</v>
      </c>
      <c r="G2263" s="198" t="s">
        <v>8444</v>
      </c>
      <c r="H2263" s="201">
        <v>0</v>
      </c>
      <c r="I2263" s="200">
        <v>41737</v>
      </c>
      <c r="J2263" s="319">
        <f t="shared" si="36"/>
        <v>5.1914999999999996</v>
      </c>
      <c r="K2263" s="198"/>
      <c r="L2263" s="198"/>
      <c r="M2263" s="198" t="s">
        <v>2395</v>
      </c>
      <c r="N2263" s="198"/>
      <c r="O2263" s="198"/>
      <c r="P2263" s="198"/>
      <c r="Q2263" s="169"/>
      <c r="R2263" s="169"/>
      <c r="S2263" s="169"/>
      <c r="T2263" s="169"/>
      <c r="U2263" s="170"/>
    </row>
    <row r="2264" spans="1:21" ht="20.100000000000001" customHeight="1">
      <c r="A2264" s="201" t="s">
        <v>6896</v>
      </c>
      <c r="B2264" s="183">
        <v>700600583896</v>
      </c>
      <c r="C2264" s="179" t="s">
        <v>6115</v>
      </c>
      <c r="D2264" s="215" t="s">
        <v>6892</v>
      </c>
      <c r="E2264" s="198"/>
      <c r="F2264" s="319">
        <v>11.99</v>
      </c>
      <c r="G2264" s="198" t="s">
        <v>8444</v>
      </c>
      <c r="H2264" s="201">
        <v>0</v>
      </c>
      <c r="I2264" s="200">
        <v>41737</v>
      </c>
      <c r="J2264" s="319">
        <f t="shared" si="36"/>
        <v>5.1914999999999996</v>
      </c>
      <c r="K2264" s="198"/>
      <c r="L2264" s="198"/>
      <c r="M2264" s="198" t="s">
        <v>2395</v>
      </c>
      <c r="N2264" s="198"/>
      <c r="O2264" s="198"/>
      <c r="P2264" s="198"/>
      <c r="Q2264" s="169"/>
      <c r="R2264" s="169"/>
      <c r="S2264" s="169"/>
      <c r="T2264" s="169"/>
      <c r="U2264" s="170"/>
    </row>
    <row r="2265" spans="1:21" ht="20.100000000000001" customHeight="1">
      <c r="A2265" s="201" t="s">
        <v>6897</v>
      </c>
      <c r="B2265" s="183">
        <v>700600583902</v>
      </c>
      <c r="C2265" s="179" t="s">
        <v>6116</v>
      </c>
      <c r="D2265" s="215" t="s">
        <v>6892</v>
      </c>
      <c r="E2265" s="198"/>
      <c r="F2265" s="319">
        <v>11.99</v>
      </c>
      <c r="G2265" s="198" t="s">
        <v>8444</v>
      </c>
      <c r="H2265" s="201">
        <v>0</v>
      </c>
      <c r="I2265" s="200">
        <v>41737</v>
      </c>
      <c r="J2265" s="319">
        <f t="shared" si="36"/>
        <v>5.1914999999999996</v>
      </c>
      <c r="K2265" s="198"/>
      <c r="L2265" s="198"/>
      <c r="M2265" s="198" t="s">
        <v>2395</v>
      </c>
      <c r="N2265" s="198"/>
      <c r="O2265" s="198"/>
      <c r="P2265" s="198"/>
      <c r="Q2265" s="169"/>
      <c r="R2265" s="169"/>
      <c r="S2265" s="169"/>
      <c r="T2265" s="169"/>
      <c r="U2265" s="170"/>
    </row>
    <row r="2266" spans="1:21" ht="20.100000000000001" customHeight="1">
      <c r="A2266" s="201">
        <v>40146</v>
      </c>
      <c r="B2266" s="183"/>
      <c r="C2266" s="179" t="s">
        <v>6158</v>
      </c>
      <c r="D2266" s="215" t="s">
        <v>6898</v>
      </c>
      <c r="E2266" s="198"/>
      <c r="F2266" s="319" t="s">
        <v>17578</v>
      </c>
      <c r="G2266" s="198" t="s">
        <v>8444</v>
      </c>
      <c r="H2266" s="201">
        <v>0</v>
      </c>
      <c r="I2266" s="200">
        <v>41737</v>
      </c>
      <c r="J2266" s="319" t="e">
        <f t="shared" si="36"/>
        <v>#VALUE!</v>
      </c>
      <c r="K2266" s="198"/>
      <c r="L2266" s="198"/>
      <c r="M2266" s="198" t="s">
        <v>2395</v>
      </c>
      <c r="N2266" s="198"/>
      <c r="O2266" s="198"/>
      <c r="P2266" s="198"/>
      <c r="Q2266" s="169"/>
      <c r="R2266" s="169"/>
      <c r="S2266" s="169"/>
      <c r="T2266" s="169"/>
      <c r="U2266" s="170"/>
    </row>
    <row r="2267" spans="1:21" ht="20.100000000000001" customHeight="1">
      <c r="A2267" s="201" t="s">
        <v>6899</v>
      </c>
      <c r="B2267" s="183">
        <v>700600583919</v>
      </c>
      <c r="C2267" s="179" t="s">
        <v>6117</v>
      </c>
      <c r="D2267" s="215" t="s">
        <v>6898</v>
      </c>
      <c r="E2267" s="321">
        <v>1.5</v>
      </c>
      <c r="F2267" s="319">
        <v>10.99</v>
      </c>
      <c r="G2267" s="198" t="s">
        <v>8444</v>
      </c>
      <c r="H2267" s="201">
        <v>0</v>
      </c>
      <c r="I2267" s="200">
        <v>41737</v>
      </c>
      <c r="J2267" s="319">
        <f t="shared" si="36"/>
        <v>2.8414999999999999</v>
      </c>
      <c r="K2267" s="198"/>
      <c r="L2267" s="198"/>
      <c r="M2267" s="198" t="s">
        <v>2395</v>
      </c>
      <c r="N2267" s="198"/>
      <c r="O2267" s="198"/>
      <c r="P2267" s="198"/>
      <c r="Q2267" s="169"/>
      <c r="R2267" s="169"/>
      <c r="S2267" s="169"/>
      <c r="T2267" s="169"/>
      <c r="U2267" s="170"/>
    </row>
    <row r="2268" spans="1:21" ht="20.100000000000001" customHeight="1">
      <c r="A2268" s="201" t="s">
        <v>6900</v>
      </c>
      <c r="B2268" s="183">
        <v>700600583926</v>
      </c>
      <c r="C2268" s="179" t="s">
        <v>6118</v>
      </c>
      <c r="D2268" s="215" t="s">
        <v>6898</v>
      </c>
      <c r="E2268" s="321">
        <v>1.5</v>
      </c>
      <c r="F2268" s="319">
        <v>10.99</v>
      </c>
      <c r="G2268" s="198" t="s">
        <v>8444</v>
      </c>
      <c r="H2268" s="201">
        <v>0</v>
      </c>
      <c r="I2268" s="200">
        <v>41737</v>
      </c>
      <c r="J2268" s="319">
        <f t="shared" si="36"/>
        <v>2.8414999999999999</v>
      </c>
      <c r="K2268" s="198"/>
      <c r="L2268" s="198"/>
      <c r="M2268" s="198" t="s">
        <v>2395</v>
      </c>
      <c r="N2268" s="198"/>
      <c r="O2268" s="198"/>
      <c r="P2268" s="198"/>
      <c r="Q2268" s="169"/>
      <c r="R2268" s="169"/>
      <c r="S2268" s="169"/>
      <c r="T2268" s="169"/>
      <c r="U2268" s="170"/>
    </row>
    <row r="2269" spans="1:21" ht="20.100000000000001" customHeight="1">
      <c r="A2269" s="201" t="s">
        <v>6901</v>
      </c>
      <c r="B2269" s="183">
        <v>700600583933</v>
      </c>
      <c r="C2269" s="179" t="s">
        <v>6119</v>
      </c>
      <c r="D2269" s="215" t="s">
        <v>6898</v>
      </c>
      <c r="E2269" s="198"/>
      <c r="F2269" s="319">
        <v>10.99</v>
      </c>
      <c r="G2269" s="198" t="s">
        <v>8444</v>
      </c>
      <c r="H2269" s="201">
        <v>0</v>
      </c>
      <c r="I2269" s="200">
        <v>41737</v>
      </c>
      <c r="J2269" s="319">
        <f t="shared" si="36"/>
        <v>4.3414999999999999</v>
      </c>
      <c r="K2269" s="198"/>
      <c r="L2269" s="198"/>
      <c r="M2269" s="198" t="s">
        <v>2395</v>
      </c>
      <c r="N2269" s="198"/>
      <c r="O2269" s="198"/>
      <c r="P2269" s="198"/>
      <c r="Q2269" s="169"/>
      <c r="R2269" s="169"/>
      <c r="S2269" s="169"/>
      <c r="T2269" s="169"/>
      <c r="U2269" s="170"/>
    </row>
    <row r="2270" spans="1:21" ht="20.100000000000001" customHeight="1">
      <c r="A2270" s="201" t="s">
        <v>6903</v>
      </c>
      <c r="B2270" s="183">
        <v>700600583940</v>
      </c>
      <c r="C2270" s="179" t="s">
        <v>6120</v>
      </c>
      <c r="D2270" s="215" t="s">
        <v>6902</v>
      </c>
      <c r="E2270" s="198"/>
      <c r="F2270" s="319">
        <v>10.99</v>
      </c>
      <c r="G2270" s="198" t="s">
        <v>8444</v>
      </c>
      <c r="H2270" s="201">
        <v>0</v>
      </c>
      <c r="I2270" s="200">
        <v>41737</v>
      </c>
      <c r="J2270" s="319">
        <f t="shared" si="36"/>
        <v>4.3414999999999999</v>
      </c>
      <c r="K2270" s="198"/>
      <c r="L2270" s="198"/>
      <c r="M2270" s="198" t="s">
        <v>2395</v>
      </c>
      <c r="N2270" s="198"/>
      <c r="O2270" s="198"/>
      <c r="P2270" s="198"/>
      <c r="Q2270" s="169"/>
      <c r="R2270" s="169"/>
      <c r="S2270" s="169"/>
      <c r="T2270" s="169"/>
      <c r="U2270" s="170"/>
    </row>
    <row r="2271" spans="1:21" ht="20.100000000000001" customHeight="1">
      <c r="A2271" s="201" t="s">
        <v>6903</v>
      </c>
      <c r="B2271" s="183">
        <v>700600583940</v>
      </c>
      <c r="C2271" s="179" t="s">
        <v>6120</v>
      </c>
      <c r="D2271" s="215" t="s">
        <v>6902</v>
      </c>
      <c r="E2271" s="198"/>
      <c r="F2271" s="319">
        <v>10.99</v>
      </c>
      <c r="G2271" s="198" t="s">
        <v>8444</v>
      </c>
      <c r="H2271" s="201">
        <v>0</v>
      </c>
      <c r="I2271" s="200">
        <v>41737</v>
      </c>
      <c r="J2271" s="319">
        <f t="shared" si="36"/>
        <v>4.3414999999999999</v>
      </c>
      <c r="K2271" s="198"/>
      <c r="L2271" s="198"/>
      <c r="M2271" s="198" t="s">
        <v>2395</v>
      </c>
      <c r="N2271" s="198"/>
      <c r="O2271" s="198"/>
      <c r="P2271" s="198"/>
      <c r="Q2271" s="169"/>
      <c r="R2271" s="169"/>
      <c r="S2271" s="169"/>
      <c r="T2271" s="169"/>
      <c r="U2271" s="170"/>
    </row>
    <row r="2272" spans="1:21" ht="20.100000000000001" customHeight="1">
      <c r="A2272" s="201" t="s">
        <v>6905</v>
      </c>
      <c r="B2272" s="183">
        <v>700600583957</v>
      </c>
      <c r="C2272" s="179" t="s">
        <v>6121</v>
      </c>
      <c r="D2272" s="215" t="s">
        <v>6904</v>
      </c>
      <c r="E2272" s="198"/>
      <c r="F2272" s="319">
        <v>10.99</v>
      </c>
      <c r="G2272" s="198" t="s">
        <v>8444</v>
      </c>
      <c r="H2272" s="198">
        <v>0</v>
      </c>
      <c r="I2272" s="200">
        <v>41737</v>
      </c>
      <c r="J2272" s="319">
        <f t="shared" si="36"/>
        <v>4.3414999999999999</v>
      </c>
      <c r="K2272" s="198"/>
      <c r="L2272" s="198" t="s">
        <v>731</v>
      </c>
      <c r="M2272" s="198" t="s">
        <v>2395</v>
      </c>
      <c r="N2272" s="198"/>
      <c r="O2272" s="198"/>
      <c r="P2272" s="198"/>
      <c r="Q2272" s="169"/>
      <c r="R2272" s="169"/>
      <c r="S2272" s="169"/>
      <c r="T2272" s="169"/>
      <c r="U2272" s="170"/>
    </row>
    <row r="2273" spans="1:21" ht="20.100000000000001" customHeight="1">
      <c r="A2273" s="201" t="s">
        <v>6905</v>
      </c>
      <c r="B2273" s="183">
        <v>700600583957</v>
      </c>
      <c r="C2273" s="179" t="s">
        <v>6121</v>
      </c>
      <c r="D2273" s="215" t="s">
        <v>6904</v>
      </c>
      <c r="E2273" s="198"/>
      <c r="F2273" s="319">
        <v>10.99</v>
      </c>
      <c r="G2273" s="198" t="s">
        <v>8444</v>
      </c>
      <c r="H2273" s="198">
        <v>0</v>
      </c>
      <c r="I2273" s="200">
        <v>41737</v>
      </c>
      <c r="J2273" s="319">
        <f t="shared" si="36"/>
        <v>4.3414999999999999</v>
      </c>
      <c r="K2273" s="198"/>
      <c r="L2273" s="198" t="s">
        <v>731</v>
      </c>
      <c r="M2273" s="198" t="s">
        <v>2395</v>
      </c>
      <c r="N2273" s="198"/>
      <c r="O2273" s="198"/>
      <c r="P2273" s="198"/>
      <c r="Q2273" s="169"/>
      <c r="R2273" s="169"/>
      <c r="S2273" s="169"/>
      <c r="T2273" s="169"/>
      <c r="U2273" s="170"/>
    </row>
    <row r="2274" spans="1:21" ht="20.100000000000001" customHeight="1">
      <c r="A2274" s="201" t="s">
        <v>6907</v>
      </c>
      <c r="B2274" s="183">
        <v>700600583964</v>
      </c>
      <c r="C2274" s="179" t="s">
        <v>6110</v>
      </c>
      <c r="D2274" s="215" t="s">
        <v>6906</v>
      </c>
      <c r="E2274" s="321">
        <v>1.25</v>
      </c>
      <c r="F2274" s="319">
        <v>11.89</v>
      </c>
      <c r="G2274" s="198" t="s">
        <v>8444</v>
      </c>
      <c r="H2274" s="201">
        <v>0</v>
      </c>
      <c r="I2274" s="200">
        <v>41737</v>
      </c>
      <c r="J2274" s="319">
        <f t="shared" si="36"/>
        <v>3.8565000000000005</v>
      </c>
      <c r="K2274" s="198">
        <v>7.3529411764705888</v>
      </c>
      <c r="L2274" s="198"/>
      <c r="M2274" s="198" t="s">
        <v>2395</v>
      </c>
      <c r="N2274" s="198"/>
      <c r="O2274" s="198"/>
      <c r="P2274" s="198"/>
      <c r="Q2274" s="169"/>
      <c r="R2274" s="169"/>
      <c r="S2274" s="169"/>
      <c r="T2274" s="169"/>
      <c r="U2274" s="170"/>
    </row>
    <row r="2275" spans="1:21" ht="20.100000000000001" customHeight="1">
      <c r="A2275" s="201" t="s">
        <v>6907</v>
      </c>
      <c r="B2275" s="183">
        <v>700600583964</v>
      </c>
      <c r="C2275" s="179" t="s">
        <v>6110</v>
      </c>
      <c r="D2275" s="215" t="s">
        <v>6906</v>
      </c>
      <c r="E2275" s="321">
        <v>1.25</v>
      </c>
      <c r="F2275" s="319">
        <v>11.89</v>
      </c>
      <c r="G2275" s="198" t="s">
        <v>8444</v>
      </c>
      <c r="H2275" s="201">
        <v>0</v>
      </c>
      <c r="I2275" s="200">
        <v>41737</v>
      </c>
      <c r="J2275" s="319">
        <f t="shared" si="36"/>
        <v>3.8565000000000005</v>
      </c>
      <c r="K2275" s="198">
        <v>7.3529411764705888</v>
      </c>
      <c r="L2275" s="198"/>
      <c r="M2275" s="198" t="s">
        <v>2395</v>
      </c>
      <c r="N2275" s="198"/>
      <c r="O2275" s="198"/>
      <c r="P2275" s="198"/>
      <c r="Q2275" s="169"/>
      <c r="R2275" s="169"/>
      <c r="S2275" s="169"/>
      <c r="T2275" s="169"/>
      <c r="U2275" s="170"/>
    </row>
    <row r="2276" spans="1:21" ht="20.100000000000001" customHeight="1">
      <c r="A2276" s="201" t="s">
        <v>6909</v>
      </c>
      <c r="B2276" s="183">
        <v>700600583971</v>
      </c>
      <c r="C2276" s="179" t="s">
        <v>6108</v>
      </c>
      <c r="D2276" s="215" t="s">
        <v>6908</v>
      </c>
      <c r="E2276" s="321">
        <v>0.25</v>
      </c>
      <c r="F2276" s="319">
        <v>12.99</v>
      </c>
      <c r="G2276" s="198" t="s">
        <v>8444</v>
      </c>
      <c r="H2276" s="198">
        <v>15</v>
      </c>
      <c r="I2276" s="200">
        <v>41737</v>
      </c>
      <c r="J2276" s="319">
        <f t="shared" si="36"/>
        <v>5.7914999999999992</v>
      </c>
      <c r="K2276" s="198"/>
      <c r="L2276" s="198" t="s">
        <v>731</v>
      </c>
      <c r="M2276" s="198" t="s">
        <v>2395</v>
      </c>
      <c r="N2276" s="198"/>
      <c r="O2276" s="198"/>
      <c r="P2276" s="198"/>
      <c r="Q2276" s="169"/>
      <c r="R2276" s="169"/>
      <c r="S2276" s="169"/>
      <c r="T2276" s="169"/>
      <c r="U2276" s="170"/>
    </row>
    <row r="2277" spans="1:21" ht="20.100000000000001" customHeight="1">
      <c r="A2277" s="201" t="s">
        <v>6909</v>
      </c>
      <c r="B2277" s="183">
        <v>700600583971</v>
      </c>
      <c r="C2277" s="179" t="s">
        <v>6108</v>
      </c>
      <c r="D2277" s="215" t="s">
        <v>6908</v>
      </c>
      <c r="E2277" s="321">
        <v>0.25</v>
      </c>
      <c r="F2277" s="319">
        <v>12.99</v>
      </c>
      <c r="G2277" s="198" t="s">
        <v>8444</v>
      </c>
      <c r="H2277" s="198">
        <v>15</v>
      </c>
      <c r="I2277" s="200">
        <v>41737</v>
      </c>
      <c r="J2277" s="319">
        <f t="shared" si="36"/>
        <v>5.7914999999999992</v>
      </c>
      <c r="K2277" s="198"/>
      <c r="L2277" s="198" t="s">
        <v>731</v>
      </c>
      <c r="M2277" s="198" t="s">
        <v>2395</v>
      </c>
      <c r="N2277" s="198"/>
      <c r="O2277" s="198"/>
      <c r="P2277" s="198"/>
      <c r="Q2277" s="169"/>
      <c r="R2277" s="169"/>
      <c r="S2277" s="169"/>
      <c r="T2277" s="169"/>
      <c r="U2277" s="170"/>
    </row>
    <row r="2278" spans="1:21" ht="20.100000000000001" customHeight="1">
      <c r="A2278" s="201" t="s">
        <v>8294</v>
      </c>
      <c r="B2278" s="183"/>
      <c r="C2278" s="179" t="s">
        <v>6159</v>
      </c>
      <c r="D2278" s="215" t="s">
        <v>7303</v>
      </c>
      <c r="E2278" s="198"/>
      <c r="F2278" s="319" t="s">
        <v>17578</v>
      </c>
      <c r="G2278" s="198" t="s">
        <v>8444</v>
      </c>
      <c r="H2278" s="201">
        <v>0</v>
      </c>
      <c r="I2278" s="200">
        <v>41893</v>
      </c>
      <c r="J2278" s="319" t="e">
        <f t="shared" si="36"/>
        <v>#VALUE!</v>
      </c>
      <c r="K2278" s="198"/>
      <c r="L2278" s="198"/>
      <c r="M2278" s="198" t="s">
        <v>2395</v>
      </c>
      <c r="N2278" s="198"/>
      <c r="O2278" s="198"/>
      <c r="P2278" s="198"/>
      <c r="Q2278" s="169"/>
      <c r="R2278" s="169"/>
      <c r="S2278" s="169"/>
      <c r="T2278" s="169"/>
      <c r="U2278" s="170"/>
    </row>
    <row r="2279" spans="1:21" ht="20.100000000000001" customHeight="1">
      <c r="A2279" s="201" t="s">
        <v>6911</v>
      </c>
      <c r="B2279" s="183">
        <v>700600583988</v>
      </c>
      <c r="C2279" s="179" t="s">
        <v>6107</v>
      </c>
      <c r="D2279" s="215" t="s">
        <v>6910</v>
      </c>
      <c r="E2279" s="198"/>
      <c r="F2279" s="319">
        <v>10.49</v>
      </c>
      <c r="G2279" s="198" t="s">
        <v>8444</v>
      </c>
      <c r="H2279" s="201">
        <v>0</v>
      </c>
      <c r="I2279" s="200">
        <v>41737</v>
      </c>
      <c r="J2279" s="319">
        <f t="shared" si="36"/>
        <v>3.9164999999999992</v>
      </c>
      <c r="K2279" s="198"/>
      <c r="L2279" s="198"/>
      <c r="M2279" s="198" t="s">
        <v>2395</v>
      </c>
      <c r="N2279" s="198"/>
      <c r="O2279" s="198"/>
      <c r="P2279" s="198"/>
      <c r="Q2279" s="169"/>
      <c r="R2279" s="169"/>
      <c r="S2279" s="169"/>
      <c r="T2279" s="169"/>
      <c r="U2279" s="170"/>
    </row>
    <row r="2280" spans="1:21" ht="20.100000000000001" customHeight="1">
      <c r="A2280" s="201" t="s">
        <v>6913</v>
      </c>
      <c r="B2280" s="183">
        <v>700600583995</v>
      </c>
      <c r="C2280" s="179" t="s">
        <v>6106</v>
      </c>
      <c r="D2280" s="215" t="s">
        <v>6912</v>
      </c>
      <c r="E2280" s="321">
        <v>1</v>
      </c>
      <c r="F2280" s="319">
        <v>9.89</v>
      </c>
      <c r="G2280" s="198" t="s">
        <v>8444</v>
      </c>
      <c r="H2280" s="201">
        <v>0</v>
      </c>
      <c r="I2280" s="200">
        <v>41737</v>
      </c>
      <c r="J2280" s="319">
        <f t="shared" si="36"/>
        <v>2.4064999999999994</v>
      </c>
      <c r="K2280" s="198">
        <v>7.0588235294117645</v>
      </c>
      <c r="L2280" s="198"/>
      <c r="M2280" s="198" t="s">
        <v>2395</v>
      </c>
      <c r="N2280" s="198"/>
      <c r="O2280" s="198"/>
      <c r="P2280" s="198"/>
      <c r="Q2280" s="169"/>
      <c r="R2280" s="169"/>
      <c r="S2280" s="169"/>
      <c r="T2280" s="169"/>
      <c r="U2280" s="170"/>
    </row>
    <row r="2281" spans="1:21" ht="20.100000000000001" customHeight="1">
      <c r="A2281" s="201" t="s">
        <v>6913</v>
      </c>
      <c r="B2281" s="183">
        <v>700600583995</v>
      </c>
      <c r="C2281" s="179" t="s">
        <v>6106</v>
      </c>
      <c r="D2281" s="215" t="s">
        <v>6912</v>
      </c>
      <c r="E2281" s="321">
        <v>1</v>
      </c>
      <c r="F2281" s="319">
        <v>9.89</v>
      </c>
      <c r="G2281" s="198" t="s">
        <v>8444</v>
      </c>
      <c r="H2281" s="201">
        <v>0</v>
      </c>
      <c r="I2281" s="200">
        <v>41737</v>
      </c>
      <c r="J2281" s="319">
        <f t="shared" si="36"/>
        <v>2.4064999999999994</v>
      </c>
      <c r="K2281" s="198">
        <v>7.0588235294117645</v>
      </c>
      <c r="L2281" s="198"/>
      <c r="M2281" s="198" t="s">
        <v>2395</v>
      </c>
      <c r="N2281" s="198"/>
      <c r="O2281" s="198"/>
      <c r="P2281" s="198"/>
      <c r="Q2281" s="169"/>
      <c r="R2281" s="169"/>
      <c r="S2281" s="169"/>
      <c r="T2281" s="169"/>
      <c r="U2281" s="170"/>
    </row>
    <row r="2282" spans="1:21" ht="20.100000000000001" customHeight="1">
      <c r="A2282" s="201" t="s">
        <v>6915</v>
      </c>
      <c r="B2282" s="183">
        <v>700600584008</v>
      </c>
      <c r="C2282" s="179" t="s">
        <v>6105</v>
      </c>
      <c r="D2282" s="215" t="s">
        <v>6914</v>
      </c>
      <c r="E2282" s="321">
        <v>2</v>
      </c>
      <c r="F2282" s="319">
        <v>11.89</v>
      </c>
      <c r="G2282" s="198" t="s">
        <v>8444</v>
      </c>
      <c r="H2282" s="198">
        <v>17</v>
      </c>
      <c r="I2282" s="200">
        <v>41737</v>
      </c>
      <c r="J2282" s="319">
        <f t="shared" si="36"/>
        <v>3.1065000000000005</v>
      </c>
      <c r="K2282" s="198">
        <v>8.2352941176470598</v>
      </c>
      <c r="L2282" s="198" t="s">
        <v>731</v>
      </c>
      <c r="M2282" s="198" t="s">
        <v>2395</v>
      </c>
      <c r="N2282" s="198"/>
      <c r="O2282" s="198"/>
      <c r="P2282" s="198"/>
      <c r="Q2282" s="169"/>
      <c r="R2282" s="169"/>
      <c r="S2282" s="169"/>
      <c r="T2282" s="169"/>
      <c r="U2282" s="170"/>
    </row>
    <row r="2283" spans="1:21" ht="20.100000000000001" customHeight="1">
      <c r="A2283" s="201" t="s">
        <v>6915</v>
      </c>
      <c r="B2283" s="183">
        <v>700600584008</v>
      </c>
      <c r="C2283" s="179" t="s">
        <v>6105</v>
      </c>
      <c r="D2283" s="215" t="s">
        <v>6914</v>
      </c>
      <c r="E2283" s="321">
        <v>2</v>
      </c>
      <c r="F2283" s="319">
        <v>11.89</v>
      </c>
      <c r="G2283" s="198" t="s">
        <v>8444</v>
      </c>
      <c r="H2283" s="198">
        <v>17</v>
      </c>
      <c r="I2283" s="200">
        <v>41737</v>
      </c>
      <c r="J2283" s="319">
        <f t="shared" si="36"/>
        <v>3.1065000000000005</v>
      </c>
      <c r="K2283" s="198">
        <v>8.2352941176470598</v>
      </c>
      <c r="L2283" s="198" t="s">
        <v>731</v>
      </c>
      <c r="M2283" s="198" t="s">
        <v>2395</v>
      </c>
      <c r="N2283" s="198"/>
      <c r="O2283" s="198"/>
      <c r="P2283" s="198"/>
      <c r="Q2283" s="169"/>
      <c r="R2283" s="169"/>
      <c r="S2283" s="169"/>
      <c r="T2283" s="169"/>
      <c r="U2283" s="170"/>
    </row>
    <row r="2284" spans="1:21" ht="20.100000000000001" customHeight="1">
      <c r="A2284" s="201" t="s">
        <v>6917</v>
      </c>
      <c r="B2284" s="183">
        <v>700600584015</v>
      </c>
      <c r="C2284" s="179" t="s">
        <v>6104</v>
      </c>
      <c r="D2284" s="215" t="s">
        <v>6916</v>
      </c>
      <c r="E2284" s="321">
        <v>1</v>
      </c>
      <c r="F2284" s="319">
        <v>12.99</v>
      </c>
      <c r="G2284" s="198" t="s">
        <v>8444</v>
      </c>
      <c r="H2284" s="198">
        <v>28</v>
      </c>
      <c r="I2284" s="200">
        <v>41737</v>
      </c>
      <c r="J2284" s="319">
        <f t="shared" si="36"/>
        <v>5.0414999999999992</v>
      </c>
      <c r="K2284" s="198"/>
      <c r="L2284" s="198" t="s">
        <v>731</v>
      </c>
      <c r="M2284" s="198" t="s">
        <v>2395</v>
      </c>
      <c r="N2284" s="198"/>
      <c r="O2284" s="198"/>
      <c r="P2284" s="198"/>
      <c r="Q2284" s="169"/>
      <c r="R2284" s="169"/>
      <c r="S2284" s="169"/>
      <c r="T2284" s="169"/>
      <c r="U2284" s="170"/>
    </row>
    <row r="2285" spans="1:21" ht="20.100000000000001" customHeight="1">
      <c r="A2285" s="201" t="s">
        <v>6917</v>
      </c>
      <c r="B2285" s="183">
        <v>700600584015</v>
      </c>
      <c r="C2285" s="179" t="s">
        <v>6104</v>
      </c>
      <c r="D2285" s="215" t="s">
        <v>6916</v>
      </c>
      <c r="E2285" s="321">
        <v>1</v>
      </c>
      <c r="F2285" s="319">
        <v>12.99</v>
      </c>
      <c r="G2285" s="198" t="s">
        <v>8444</v>
      </c>
      <c r="H2285" s="198">
        <v>28</v>
      </c>
      <c r="I2285" s="200">
        <v>41737</v>
      </c>
      <c r="J2285" s="319">
        <f t="shared" si="36"/>
        <v>5.0414999999999992</v>
      </c>
      <c r="K2285" s="198"/>
      <c r="L2285" s="198" t="s">
        <v>731</v>
      </c>
      <c r="M2285" s="198" t="s">
        <v>2395</v>
      </c>
      <c r="N2285" s="198"/>
      <c r="O2285" s="198"/>
      <c r="P2285" s="198"/>
      <c r="Q2285" s="169"/>
      <c r="R2285" s="169"/>
      <c r="S2285" s="169"/>
      <c r="T2285" s="169"/>
      <c r="U2285" s="170"/>
    </row>
    <row r="2286" spans="1:21" ht="20.100000000000001" customHeight="1">
      <c r="A2286" s="201" t="s">
        <v>6919</v>
      </c>
      <c r="B2286" s="183">
        <v>700600584022</v>
      </c>
      <c r="C2286" s="179" t="s">
        <v>6103</v>
      </c>
      <c r="D2286" s="215" t="s">
        <v>6918</v>
      </c>
      <c r="E2286" s="321">
        <v>0.75</v>
      </c>
      <c r="F2286" s="319">
        <v>12.99</v>
      </c>
      <c r="G2286" s="198" t="s">
        <v>8444</v>
      </c>
      <c r="H2286" s="198">
        <v>19</v>
      </c>
      <c r="I2286" s="200">
        <v>41737</v>
      </c>
      <c r="J2286" s="319">
        <f t="shared" si="36"/>
        <v>5.2914999999999992</v>
      </c>
      <c r="K2286" s="198"/>
      <c r="L2286" s="198" t="s">
        <v>731</v>
      </c>
      <c r="M2286" s="198" t="s">
        <v>2395</v>
      </c>
      <c r="N2286" s="198"/>
      <c r="O2286" s="198"/>
      <c r="P2286" s="198"/>
      <c r="Q2286" s="169"/>
      <c r="R2286" s="169"/>
      <c r="S2286" s="169"/>
      <c r="T2286" s="169"/>
      <c r="U2286" s="170"/>
    </row>
    <row r="2287" spans="1:21" ht="20.100000000000001" customHeight="1">
      <c r="A2287" s="201" t="s">
        <v>6919</v>
      </c>
      <c r="B2287" s="183">
        <v>700600584022</v>
      </c>
      <c r="C2287" s="179" t="s">
        <v>6103</v>
      </c>
      <c r="D2287" s="215" t="s">
        <v>6918</v>
      </c>
      <c r="E2287" s="321">
        <v>0.75</v>
      </c>
      <c r="F2287" s="319">
        <v>12.99</v>
      </c>
      <c r="G2287" s="198" t="s">
        <v>8444</v>
      </c>
      <c r="H2287" s="198">
        <v>19</v>
      </c>
      <c r="I2287" s="200">
        <v>41737</v>
      </c>
      <c r="J2287" s="319">
        <f t="shared" si="36"/>
        <v>5.2914999999999992</v>
      </c>
      <c r="K2287" s="198"/>
      <c r="L2287" s="198" t="s">
        <v>731</v>
      </c>
      <c r="M2287" s="198" t="s">
        <v>2395</v>
      </c>
      <c r="N2287" s="198"/>
      <c r="O2287" s="198"/>
      <c r="P2287" s="198"/>
      <c r="Q2287" s="169"/>
      <c r="R2287" s="169"/>
      <c r="S2287" s="169"/>
      <c r="T2287" s="169"/>
      <c r="U2287" s="170"/>
    </row>
    <row r="2288" spans="1:21" ht="20.100000000000001" customHeight="1">
      <c r="A2288" s="201">
        <v>40156</v>
      </c>
      <c r="B2288" s="183"/>
      <c r="C2288" s="179" t="s">
        <v>6160</v>
      </c>
      <c r="D2288" s="215" t="s">
        <v>6920</v>
      </c>
      <c r="E2288" s="198"/>
      <c r="F2288" s="319" t="s">
        <v>17578</v>
      </c>
      <c r="G2288" s="198" t="s">
        <v>8444</v>
      </c>
      <c r="H2288" s="201">
        <v>0</v>
      </c>
      <c r="I2288" s="200">
        <v>41737</v>
      </c>
      <c r="J2288" s="319" t="e">
        <f t="shared" si="36"/>
        <v>#VALUE!</v>
      </c>
      <c r="K2288" s="198"/>
      <c r="L2288" s="198"/>
      <c r="M2288" s="198" t="s">
        <v>2395</v>
      </c>
      <c r="N2288" s="198"/>
      <c r="O2288" s="198"/>
      <c r="P2288" s="198"/>
      <c r="Q2288" s="169"/>
      <c r="R2288" s="169"/>
      <c r="S2288" s="169"/>
      <c r="T2288" s="169"/>
      <c r="U2288" s="170"/>
    </row>
    <row r="2289" spans="1:38" ht="20.100000000000001" customHeight="1">
      <c r="A2289" s="201" t="s">
        <v>6921</v>
      </c>
      <c r="B2289" s="183">
        <v>700600584039</v>
      </c>
      <c r="C2289" s="179" t="s">
        <v>6102</v>
      </c>
      <c r="D2289" s="215" t="s">
        <v>6920</v>
      </c>
      <c r="E2289" s="198"/>
      <c r="F2289" s="319">
        <v>12.99</v>
      </c>
      <c r="G2289" s="198" t="s">
        <v>8444</v>
      </c>
      <c r="H2289" s="198">
        <v>0</v>
      </c>
      <c r="I2289" s="200">
        <v>41737</v>
      </c>
      <c r="J2289" s="319">
        <f t="shared" si="36"/>
        <v>6.0414999999999992</v>
      </c>
      <c r="K2289" s="198"/>
      <c r="L2289" s="198" t="s">
        <v>731</v>
      </c>
      <c r="M2289" s="198" t="s">
        <v>2395</v>
      </c>
      <c r="N2289" s="198"/>
      <c r="O2289" s="198"/>
      <c r="P2289" s="198"/>
      <c r="Q2289" s="169"/>
      <c r="R2289" s="169"/>
      <c r="S2289" s="169"/>
      <c r="T2289" s="169"/>
      <c r="U2289" s="170"/>
    </row>
    <row r="2290" spans="1:38" ht="20.100000000000001" customHeight="1">
      <c r="A2290" s="202" t="s">
        <v>6923</v>
      </c>
      <c r="B2290" s="183">
        <v>700600584046</v>
      </c>
      <c r="C2290" s="179" t="s">
        <v>6101</v>
      </c>
      <c r="D2290" s="215" t="s">
        <v>6922</v>
      </c>
      <c r="E2290" s="324">
        <v>0.75</v>
      </c>
      <c r="F2290" s="319">
        <v>9.89</v>
      </c>
      <c r="G2290" s="198" t="s">
        <v>8444</v>
      </c>
      <c r="H2290" s="366">
        <v>178</v>
      </c>
      <c r="I2290" s="200">
        <v>41737</v>
      </c>
      <c r="J2290" s="319">
        <f t="shared" si="36"/>
        <v>2.6564999999999994</v>
      </c>
      <c r="K2290" s="198">
        <v>6.7647058823529411</v>
      </c>
      <c r="L2290" s="198"/>
      <c r="M2290" s="198" t="s">
        <v>2395</v>
      </c>
      <c r="N2290" s="198"/>
      <c r="O2290" s="198"/>
      <c r="P2290" s="198"/>
      <c r="Q2290" s="169"/>
      <c r="R2290" s="169"/>
      <c r="S2290" s="169"/>
      <c r="T2290" s="169"/>
      <c r="U2290" s="170"/>
    </row>
    <row r="2291" spans="1:38" ht="20.100000000000001" customHeight="1">
      <c r="A2291" s="202" t="s">
        <v>6923</v>
      </c>
      <c r="B2291" s="183">
        <v>700600584046</v>
      </c>
      <c r="C2291" s="179" t="s">
        <v>6101</v>
      </c>
      <c r="D2291" s="215" t="s">
        <v>16479</v>
      </c>
      <c r="E2291" s="324">
        <v>0.75</v>
      </c>
      <c r="F2291" s="319">
        <v>9.89</v>
      </c>
      <c r="G2291" s="198" t="s">
        <v>8444</v>
      </c>
      <c r="H2291" s="366">
        <v>178</v>
      </c>
      <c r="I2291" s="200">
        <v>41737</v>
      </c>
      <c r="J2291" s="319">
        <f t="shared" si="36"/>
        <v>2.6564999999999994</v>
      </c>
      <c r="K2291" s="198">
        <v>6.7647058823529411</v>
      </c>
      <c r="L2291" s="198"/>
      <c r="M2291" s="198" t="s">
        <v>2395</v>
      </c>
      <c r="N2291" s="198"/>
      <c r="O2291" s="198"/>
      <c r="P2291" s="198"/>
      <c r="Q2291" s="169"/>
      <c r="R2291" s="169"/>
      <c r="S2291" s="169"/>
      <c r="T2291" s="169"/>
      <c r="U2291" s="170"/>
      <c r="X2291" s="5" t="s">
        <v>15183</v>
      </c>
      <c r="Y2291" s="5" t="s">
        <v>15184</v>
      </c>
      <c r="AA2291" s="5" t="s">
        <v>15160</v>
      </c>
      <c r="AB2291" s="5" t="s">
        <v>15161</v>
      </c>
      <c r="AC2291" s="5" t="s">
        <v>15162</v>
      </c>
      <c r="AD2291" s="5" t="s">
        <v>15163</v>
      </c>
      <c r="AE2291" s="5" t="s">
        <v>15164</v>
      </c>
      <c r="AF2291" s="5" t="s">
        <v>16458</v>
      </c>
      <c r="AK2291" s="5" t="s">
        <v>16699</v>
      </c>
      <c r="AL2291" s="5" t="s">
        <v>16700</v>
      </c>
    </row>
    <row r="2292" spans="1:38" ht="20.100000000000001" customHeight="1">
      <c r="A2292" s="201">
        <v>40158</v>
      </c>
      <c r="B2292" s="183"/>
      <c r="C2292" s="179" t="s">
        <v>6161</v>
      </c>
      <c r="D2292" s="215" t="s">
        <v>6924</v>
      </c>
      <c r="E2292" s="198"/>
      <c r="F2292" s="319" t="s">
        <v>17578</v>
      </c>
      <c r="G2292" s="198" t="s">
        <v>8444</v>
      </c>
      <c r="H2292" s="201">
        <v>0</v>
      </c>
      <c r="I2292" s="200">
        <v>41737</v>
      </c>
      <c r="J2292" s="319" t="e">
        <f t="shared" si="36"/>
        <v>#VALUE!</v>
      </c>
      <c r="K2292" s="198"/>
      <c r="L2292" s="198"/>
      <c r="M2292" s="198" t="s">
        <v>2395</v>
      </c>
      <c r="N2292" s="198"/>
      <c r="O2292" s="198"/>
      <c r="P2292" s="198"/>
      <c r="Q2292" s="169"/>
      <c r="R2292" s="169"/>
      <c r="S2292" s="169"/>
      <c r="T2292" s="169"/>
      <c r="U2292" s="170"/>
    </row>
    <row r="2293" spans="1:38" ht="20.100000000000001" customHeight="1">
      <c r="A2293" s="201" t="s">
        <v>6925</v>
      </c>
      <c r="B2293" s="183">
        <v>700600584053</v>
      </c>
      <c r="C2293" s="179" t="s">
        <v>6096</v>
      </c>
      <c r="D2293" s="215" t="s">
        <v>6924</v>
      </c>
      <c r="E2293" s="198"/>
      <c r="F2293" s="319">
        <v>12.99</v>
      </c>
      <c r="G2293" s="198" t="s">
        <v>8444</v>
      </c>
      <c r="H2293" s="198">
        <v>0</v>
      </c>
      <c r="I2293" s="200">
        <v>41737</v>
      </c>
      <c r="J2293" s="319">
        <f t="shared" si="36"/>
        <v>6.0414999999999992</v>
      </c>
      <c r="K2293" s="198"/>
      <c r="L2293" s="198" t="s">
        <v>731</v>
      </c>
      <c r="M2293" s="198" t="s">
        <v>2395</v>
      </c>
      <c r="N2293" s="198"/>
      <c r="O2293" s="198"/>
      <c r="P2293" s="198"/>
      <c r="Q2293" s="169"/>
      <c r="R2293" s="169"/>
      <c r="S2293" s="169"/>
      <c r="T2293" s="169"/>
      <c r="U2293" s="170"/>
    </row>
    <row r="2294" spans="1:38" ht="20.100000000000001" customHeight="1">
      <c r="A2294" s="202" t="s">
        <v>6927</v>
      </c>
      <c r="B2294" s="183">
        <v>700600584060</v>
      </c>
      <c r="C2294" s="179" t="s">
        <v>6095</v>
      </c>
      <c r="D2294" s="215" t="s">
        <v>6926</v>
      </c>
      <c r="E2294" s="324">
        <v>1</v>
      </c>
      <c r="F2294" s="319">
        <v>9.89</v>
      </c>
      <c r="G2294" s="198" t="s">
        <v>8444</v>
      </c>
      <c r="H2294" s="366">
        <v>518</v>
      </c>
      <c r="I2294" s="200">
        <v>41737</v>
      </c>
      <c r="J2294" s="319">
        <f t="shared" si="36"/>
        <v>2.4064999999999994</v>
      </c>
      <c r="K2294" s="198">
        <v>7.0588235294117645</v>
      </c>
      <c r="L2294" s="198"/>
      <c r="M2294" s="198" t="s">
        <v>2395</v>
      </c>
      <c r="N2294" s="198"/>
      <c r="O2294" s="198"/>
      <c r="P2294" s="198"/>
      <c r="Q2294" s="169"/>
      <c r="R2294" s="169"/>
      <c r="S2294" s="169"/>
      <c r="T2294" s="169"/>
      <c r="U2294" s="170"/>
    </row>
    <row r="2295" spans="1:38" ht="20.100000000000001" customHeight="1">
      <c r="A2295" s="202" t="s">
        <v>6927</v>
      </c>
      <c r="B2295" s="183">
        <v>700600584060</v>
      </c>
      <c r="C2295" s="179" t="s">
        <v>6095</v>
      </c>
      <c r="D2295" s="215" t="s">
        <v>16480</v>
      </c>
      <c r="E2295" s="324">
        <v>1</v>
      </c>
      <c r="F2295" s="319">
        <v>9.89</v>
      </c>
      <c r="G2295" s="198" t="s">
        <v>8444</v>
      </c>
      <c r="H2295" s="366">
        <v>518</v>
      </c>
      <c r="I2295" s="200">
        <v>41737</v>
      </c>
      <c r="J2295" s="319">
        <f t="shared" si="36"/>
        <v>2.4064999999999994</v>
      </c>
      <c r="K2295" s="198">
        <v>7.0588235294117645</v>
      </c>
      <c r="L2295" s="198"/>
      <c r="M2295" s="198" t="s">
        <v>2395</v>
      </c>
      <c r="N2295" s="198"/>
      <c r="O2295" s="198"/>
      <c r="P2295" s="198"/>
      <c r="Q2295" s="169"/>
      <c r="R2295" s="169"/>
      <c r="S2295" s="169"/>
      <c r="T2295" s="169"/>
      <c r="U2295" s="170"/>
      <c r="X2295" s="5" t="s">
        <v>15183</v>
      </c>
      <c r="Y2295" s="5" t="s">
        <v>15184</v>
      </c>
      <c r="AA2295" s="5" t="s">
        <v>15160</v>
      </c>
      <c r="AB2295" s="5" t="s">
        <v>15161</v>
      </c>
      <c r="AC2295" s="5" t="s">
        <v>15162</v>
      </c>
      <c r="AD2295" s="5" t="s">
        <v>15163</v>
      </c>
      <c r="AE2295" s="5" t="s">
        <v>15164</v>
      </c>
      <c r="AF2295" s="5" t="s">
        <v>16458</v>
      </c>
      <c r="AK2295" s="5" t="s">
        <v>16701</v>
      </c>
      <c r="AL2295" s="5" t="s">
        <v>16702</v>
      </c>
    </row>
    <row r="2296" spans="1:38" ht="20.100000000000001" customHeight="1">
      <c r="A2296" s="202" t="s">
        <v>6928</v>
      </c>
      <c r="B2296" s="183">
        <v>700600584077</v>
      </c>
      <c r="C2296" s="179" t="s">
        <v>6094</v>
      </c>
      <c r="D2296" s="215" t="s">
        <v>6926</v>
      </c>
      <c r="E2296" s="324">
        <v>1</v>
      </c>
      <c r="F2296" s="319">
        <v>9.89</v>
      </c>
      <c r="G2296" s="198" t="s">
        <v>8444</v>
      </c>
      <c r="H2296" s="366">
        <v>361</v>
      </c>
      <c r="I2296" s="200">
        <v>41737</v>
      </c>
      <c r="J2296" s="319">
        <f t="shared" si="36"/>
        <v>2.4064999999999994</v>
      </c>
      <c r="K2296" s="198">
        <v>7.0588235294117645</v>
      </c>
      <c r="L2296" s="198"/>
      <c r="M2296" s="198" t="s">
        <v>2395</v>
      </c>
      <c r="N2296" s="198"/>
      <c r="O2296" s="198"/>
      <c r="P2296" s="198"/>
      <c r="Q2296" s="169"/>
      <c r="R2296" s="169"/>
      <c r="S2296" s="169"/>
      <c r="T2296" s="169"/>
      <c r="U2296" s="170"/>
    </row>
    <row r="2297" spans="1:38" ht="20.100000000000001" customHeight="1">
      <c r="A2297" s="202" t="s">
        <v>6928</v>
      </c>
      <c r="B2297" s="183">
        <v>700600584077</v>
      </c>
      <c r="C2297" s="179" t="s">
        <v>6094</v>
      </c>
      <c r="D2297" s="215" t="s">
        <v>16481</v>
      </c>
      <c r="E2297" s="324">
        <v>1</v>
      </c>
      <c r="F2297" s="319">
        <v>9.89</v>
      </c>
      <c r="G2297" s="198" t="s">
        <v>8444</v>
      </c>
      <c r="H2297" s="366">
        <v>361</v>
      </c>
      <c r="I2297" s="200">
        <v>41737</v>
      </c>
      <c r="J2297" s="319">
        <f t="shared" si="36"/>
        <v>2.4064999999999994</v>
      </c>
      <c r="K2297" s="198">
        <v>7.0588235294117645</v>
      </c>
      <c r="L2297" s="198"/>
      <c r="M2297" s="198" t="s">
        <v>2395</v>
      </c>
      <c r="N2297" s="198"/>
      <c r="O2297" s="198"/>
      <c r="P2297" s="198"/>
      <c r="Q2297" s="169"/>
      <c r="R2297" s="169"/>
      <c r="S2297" s="169"/>
      <c r="T2297" s="169"/>
      <c r="U2297" s="170"/>
      <c r="X2297" s="5" t="s">
        <v>15183</v>
      </c>
      <c r="Y2297" s="5" t="s">
        <v>15184</v>
      </c>
      <c r="AA2297" s="5" t="s">
        <v>15160</v>
      </c>
      <c r="AB2297" s="5" t="s">
        <v>15161</v>
      </c>
      <c r="AC2297" s="5" t="s">
        <v>15162</v>
      </c>
      <c r="AD2297" s="5" t="s">
        <v>15163</v>
      </c>
      <c r="AE2297" s="5" t="s">
        <v>15164</v>
      </c>
      <c r="AF2297" s="5" t="s">
        <v>16458</v>
      </c>
      <c r="AK2297" s="5" t="s">
        <v>16703</v>
      </c>
      <c r="AL2297" s="5" t="s">
        <v>16704</v>
      </c>
    </row>
    <row r="2298" spans="1:38" ht="20.100000000000001" customHeight="1">
      <c r="A2298" s="201">
        <v>40161</v>
      </c>
      <c r="B2298" s="183"/>
      <c r="C2298" s="179" t="s">
        <v>6162</v>
      </c>
      <c r="D2298" s="215" t="s">
        <v>6929</v>
      </c>
      <c r="E2298" s="198"/>
      <c r="F2298" s="319" t="s">
        <v>17578</v>
      </c>
      <c r="G2298" s="198" t="s">
        <v>8444</v>
      </c>
      <c r="H2298" s="201">
        <v>0</v>
      </c>
      <c r="I2298" s="200">
        <v>41737</v>
      </c>
      <c r="J2298" s="319" t="e">
        <f t="shared" si="36"/>
        <v>#VALUE!</v>
      </c>
      <c r="K2298" s="198"/>
      <c r="L2298" s="198"/>
      <c r="M2298" s="198" t="s">
        <v>2395</v>
      </c>
      <c r="N2298" s="198"/>
      <c r="O2298" s="198"/>
      <c r="P2298" s="198"/>
      <c r="Q2298" s="169"/>
      <c r="R2298" s="169"/>
      <c r="S2298" s="169"/>
      <c r="T2298" s="169"/>
      <c r="U2298" s="170"/>
    </row>
    <row r="2299" spans="1:38" ht="20.100000000000001" customHeight="1">
      <c r="A2299" s="201" t="s">
        <v>6930</v>
      </c>
      <c r="B2299" s="183">
        <v>700600584084</v>
      </c>
      <c r="C2299" s="179" t="s">
        <v>6099</v>
      </c>
      <c r="D2299" s="215" t="s">
        <v>6929</v>
      </c>
      <c r="E2299" s="321">
        <v>0.75</v>
      </c>
      <c r="F2299" s="319">
        <v>12.99</v>
      </c>
      <c r="G2299" s="198" t="s">
        <v>8444</v>
      </c>
      <c r="H2299" s="198">
        <v>27</v>
      </c>
      <c r="I2299" s="200">
        <v>41737</v>
      </c>
      <c r="J2299" s="319">
        <f t="shared" si="36"/>
        <v>5.2914999999999992</v>
      </c>
      <c r="K2299" s="198"/>
      <c r="L2299" s="198" t="s">
        <v>731</v>
      </c>
      <c r="M2299" s="198" t="s">
        <v>2395</v>
      </c>
      <c r="N2299" s="198"/>
      <c r="O2299" s="198"/>
      <c r="P2299" s="198"/>
      <c r="Q2299" s="169"/>
      <c r="R2299" s="169"/>
      <c r="S2299" s="169"/>
      <c r="T2299" s="169"/>
      <c r="U2299" s="170"/>
    </row>
    <row r="2300" spans="1:38" ht="20.100000000000001" customHeight="1">
      <c r="A2300" s="201">
        <v>40162</v>
      </c>
      <c r="B2300" s="183"/>
      <c r="C2300" s="179" t="s">
        <v>6163</v>
      </c>
      <c r="D2300" s="215" t="s">
        <v>6931</v>
      </c>
      <c r="E2300" s="198"/>
      <c r="F2300" s="319" t="s">
        <v>17578</v>
      </c>
      <c r="G2300" s="198" t="s">
        <v>8444</v>
      </c>
      <c r="H2300" s="201">
        <v>0</v>
      </c>
      <c r="I2300" s="200">
        <v>41737</v>
      </c>
      <c r="J2300" s="319" t="e">
        <f t="shared" si="36"/>
        <v>#VALUE!</v>
      </c>
      <c r="K2300" s="198"/>
      <c r="L2300" s="198"/>
      <c r="M2300" s="198" t="s">
        <v>2395</v>
      </c>
      <c r="N2300" s="198"/>
      <c r="O2300" s="198"/>
      <c r="P2300" s="198"/>
      <c r="Q2300" s="169"/>
      <c r="R2300" s="169"/>
      <c r="S2300" s="169"/>
      <c r="T2300" s="169"/>
      <c r="U2300" s="170"/>
    </row>
    <row r="2301" spans="1:38" ht="20.100000000000001" customHeight="1">
      <c r="A2301" s="201" t="s">
        <v>6932</v>
      </c>
      <c r="B2301" s="183">
        <v>700600584091</v>
      </c>
      <c r="C2301" s="179" t="s">
        <v>6100</v>
      </c>
      <c r="D2301" s="215" t="s">
        <v>6931</v>
      </c>
      <c r="E2301" s="321">
        <v>0.75</v>
      </c>
      <c r="F2301" s="319">
        <v>12.99</v>
      </c>
      <c r="G2301" s="198" t="s">
        <v>8444</v>
      </c>
      <c r="H2301" s="198">
        <v>532</v>
      </c>
      <c r="I2301" s="200">
        <v>41737</v>
      </c>
      <c r="J2301" s="319">
        <f t="shared" si="36"/>
        <v>5.2914999999999992</v>
      </c>
      <c r="K2301" s="198"/>
      <c r="L2301" s="198" t="s">
        <v>731</v>
      </c>
      <c r="M2301" s="198" t="s">
        <v>2395</v>
      </c>
      <c r="N2301" s="198"/>
      <c r="O2301" s="198"/>
      <c r="P2301" s="198"/>
      <c r="Q2301" s="169"/>
      <c r="R2301" s="169"/>
      <c r="S2301" s="169"/>
      <c r="T2301" s="169"/>
      <c r="U2301" s="170"/>
    </row>
    <row r="2302" spans="1:38" ht="20.100000000000001" customHeight="1">
      <c r="A2302" s="201">
        <v>40164</v>
      </c>
      <c r="B2302" s="183"/>
      <c r="C2302" s="179" t="s">
        <v>6165</v>
      </c>
      <c r="D2302" s="215" t="s">
        <v>6933</v>
      </c>
      <c r="E2302" s="198"/>
      <c r="F2302" s="319" t="s">
        <v>17578</v>
      </c>
      <c r="G2302" s="198" t="s">
        <v>8444</v>
      </c>
      <c r="H2302" s="201">
        <v>0</v>
      </c>
      <c r="I2302" s="200">
        <v>41737</v>
      </c>
      <c r="J2302" s="319" t="e">
        <f t="shared" si="36"/>
        <v>#VALUE!</v>
      </c>
      <c r="K2302" s="198"/>
      <c r="L2302" s="198"/>
      <c r="M2302" s="198" t="s">
        <v>2395</v>
      </c>
      <c r="N2302" s="198"/>
      <c r="O2302" s="198"/>
      <c r="P2302" s="198"/>
      <c r="Q2302" s="169"/>
      <c r="R2302" s="169"/>
      <c r="S2302" s="169"/>
      <c r="T2302" s="169"/>
      <c r="U2302" s="170"/>
    </row>
    <row r="2303" spans="1:38" ht="20.100000000000001" customHeight="1">
      <c r="A2303" s="201" t="s">
        <v>6934</v>
      </c>
      <c r="B2303" s="183">
        <v>700600584114</v>
      </c>
      <c r="C2303" s="179" t="s">
        <v>6097</v>
      </c>
      <c r="D2303" s="215" t="s">
        <v>6933</v>
      </c>
      <c r="E2303" s="198"/>
      <c r="F2303" s="319">
        <v>10.99</v>
      </c>
      <c r="G2303" s="198" t="s">
        <v>8444</v>
      </c>
      <c r="H2303" s="201">
        <v>0</v>
      </c>
      <c r="I2303" s="200">
        <v>41737</v>
      </c>
      <c r="J2303" s="319">
        <f t="shared" si="36"/>
        <v>4.3414999999999999</v>
      </c>
      <c r="K2303" s="198"/>
      <c r="L2303" s="198"/>
      <c r="M2303" s="198" t="s">
        <v>2395</v>
      </c>
      <c r="N2303" s="198"/>
      <c r="O2303" s="198"/>
      <c r="P2303" s="198"/>
      <c r="Q2303" s="169"/>
      <c r="R2303" s="169"/>
      <c r="S2303" s="169"/>
      <c r="T2303" s="169"/>
      <c r="U2303" s="170"/>
    </row>
    <row r="2304" spans="1:38" ht="20.100000000000001" customHeight="1">
      <c r="A2304" s="201" t="s">
        <v>6936</v>
      </c>
      <c r="B2304" s="183">
        <v>700600584121</v>
      </c>
      <c r="C2304" s="179" t="s">
        <v>6083</v>
      </c>
      <c r="D2304" s="215" t="s">
        <v>6935</v>
      </c>
      <c r="E2304" s="321">
        <v>1</v>
      </c>
      <c r="F2304" s="319">
        <v>12.99</v>
      </c>
      <c r="G2304" s="198" t="s">
        <v>8444</v>
      </c>
      <c r="H2304" s="198">
        <v>228</v>
      </c>
      <c r="I2304" s="200">
        <v>41737</v>
      </c>
      <c r="J2304" s="319">
        <f t="shared" si="36"/>
        <v>5.0414999999999992</v>
      </c>
      <c r="K2304" s="198"/>
      <c r="L2304" s="198" t="s">
        <v>731</v>
      </c>
      <c r="M2304" s="198" t="s">
        <v>2395</v>
      </c>
      <c r="N2304" s="198"/>
      <c r="O2304" s="198"/>
      <c r="P2304" s="198"/>
      <c r="Q2304" s="169"/>
      <c r="R2304" s="169"/>
      <c r="S2304" s="169"/>
      <c r="T2304" s="169"/>
      <c r="U2304" s="170"/>
    </row>
    <row r="2305" spans="1:37" ht="20.100000000000001" customHeight="1">
      <c r="A2305" s="201" t="s">
        <v>6936</v>
      </c>
      <c r="B2305" s="183">
        <v>700600584121</v>
      </c>
      <c r="C2305" s="179" t="s">
        <v>6083</v>
      </c>
      <c r="D2305" s="215" t="s">
        <v>6935</v>
      </c>
      <c r="E2305" s="321">
        <v>1</v>
      </c>
      <c r="F2305" s="319">
        <v>12.99</v>
      </c>
      <c r="G2305" s="198" t="s">
        <v>8444</v>
      </c>
      <c r="H2305" s="198">
        <v>228</v>
      </c>
      <c r="I2305" s="200">
        <v>41737</v>
      </c>
      <c r="J2305" s="319">
        <f t="shared" si="36"/>
        <v>5.0414999999999992</v>
      </c>
      <c r="K2305" s="198"/>
      <c r="L2305" s="198" t="s">
        <v>731</v>
      </c>
      <c r="M2305" s="198" t="s">
        <v>2395</v>
      </c>
      <c r="N2305" s="198"/>
      <c r="O2305" s="198"/>
      <c r="P2305" s="198"/>
      <c r="Q2305" s="169"/>
      <c r="R2305" s="169"/>
      <c r="S2305" s="169"/>
      <c r="T2305" s="169"/>
      <c r="U2305" s="170"/>
    </row>
    <row r="2306" spans="1:37" ht="20.100000000000001" customHeight="1">
      <c r="A2306" s="201" t="s">
        <v>6938</v>
      </c>
      <c r="B2306" s="183">
        <v>700600584138</v>
      </c>
      <c r="C2306" s="179" t="s">
        <v>6082</v>
      </c>
      <c r="D2306" s="215" t="s">
        <v>6937</v>
      </c>
      <c r="E2306" s="321">
        <v>1</v>
      </c>
      <c r="F2306" s="319">
        <v>12.99</v>
      </c>
      <c r="G2306" s="198" t="s">
        <v>8444</v>
      </c>
      <c r="H2306" s="201">
        <v>0</v>
      </c>
      <c r="I2306" s="200">
        <v>41737</v>
      </c>
      <c r="J2306" s="319">
        <f t="shared" si="36"/>
        <v>5.0414999999999992</v>
      </c>
      <c r="K2306" s="198"/>
      <c r="L2306" s="198"/>
      <c r="M2306" s="198" t="s">
        <v>2395</v>
      </c>
      <c r="N2306" s="198"/>
      <c r="O2306" s="198"/>
      <c r="P2306" s="198"/>
      <c r="Q2306" s="169"/>
      <c r="R2306" s="169"/>
      <c r="S2306" s="169"/>
      <c r="T2306" s="169"/>
      <c r="U2306" s="170"/>
    </row>
    <row r="2307" spans="1:37" ht="20.100000000000001" customHeight="1">
      <c r="A2307" s="201" t="s">
        <v>6938</v>
      </c>
      <c r="B2307" s="183">
        <v>700600584138</v>
      </c>
      <c r="C2307" s="179" t="s">
        <v>6082</v>
      </c>
      <c r="D2307" s="215" t="s">
        <v>6937</v>
      </c>
      <c r="E2307" s="321">
        <v>1</v>
      </c>
      <c r="F2307" s="319">
        <v>12.99</v>
      </c>
      <c r="G2307" s="198" t="s">
        <v>8444</v>
      </c>
      <c r="H2307" s="201">
        <v>0</v>
      </c>
      <c r="I2307" s="200">
        <v>41737</v>
      </c>
      <c r="J2307" s="319">
        <f t="shared" si="36"/>
        <v>5.0414999999999992</v>
      </c>
      <c r="K2307" s="198"/>
      <c r="L2307" s="198"/>
      <c r="M2307" s="198" t="s">
        <v>2395</v>
      </c>
      <c r="N2307" s="198"/>
      <c r="O2307" s="198"/>
      <c r="P2307" s="198"/>
      <c r="Q2307" s="169"/>
      <c r="R2307" s="169"/>
      <c r="S2307" s="169"/>
      <c r="T2307" s="169"/>
      <c r="U2307" s="170"/>
    </row>
    <row r="2308" spans="1:37" ht="20.100000000000001" customHeight="1">
      <c r="A2308" s="201" t="s">
        <v>6940</v>
      </c>
      <c r="B2308" s="183">
        <v>700600584145</v>
      </c>
      <c r="C2308" s="179" t="s">
        <v>6081</v>
      </c>
      <c r="D2308" s="215" t="s">
        <v>6939</v>
      </c>
      <c r="E2308" s="321">
        <v>1</v>
      </c>
      <c r="F2308" s="319">
        <v>12.99</v>
      </c>
      <c r="G2308" s="198" t="s">
        <v>8444</v>
      </c>
      <c r="H2308" s="198">
        <v>10</v>
      </c>
      <c r="I2308" s="200">
        <v>41737</v>
      </c>
      <c r="J2308" s="319">
        <f t="shared" si="36"/>
        <v>5.0414999999999992</v>
      </c>
      <c r="K2308" s="198"/>
      <c r="L2308" s="198" t="s">
        <v>731</v>
      </c>
      <c r="M2308" s="198" t="s">
        <v>2395</v>
      </c>
      <c r="N2308" s="198"/>
      <c r="O2308" s="198"/>
      <c r="P2308" s="198"/>
      <c r="Q2308" s="169"/>
      <c r="R2308" s="169"/>
      <c r="S2308" s="169"/>
      <c r="T2308" s="169"/>
      <c r="U2308" s="170"/>
    </row>
    <row r="2309" spans="1:37" ht="20.100000000000001" customHeight="1">
      <c r="A2309" s="201" t="s">
        <v>6940</v>
      </c>
      <c r="B2309" s="183">
        <v>700600584145</v>
      </c>
      <c r="C2309" s="179" t="s">
        <v>6081</v>
      </c>
      <c r="D2309" s="215" t="s">
        <v>6939</v>
      </c>
      <c r="E2309" s="321">
        <v>1</v>
      </c>
      <c r="F2309" s="319">
        <v>12.99</v>
      </c>
      <c r="G2309" s="198" t="s">
        <v>8444</v>
      </c>
      <c r="H2309" s="198">
        <v>10</v>
      </c>
      <c r="I2309" s="200">
        <v>41737</v>
      </c>
      <c r="J2309" s="319">
        <f t="shared" si="36"/>
        <v>5.0414999999999992</v>
      </c>
      <c r="K2309" s="198"/>
      <c r="L2309" s="198" t="s">
        <v>731</v>
      </c>
      <c r="M2309" s="198" t="s">
        <v>2395</v>
      </c>
      <c r="N2309" s="198"/>
      <c r="O2309" s="198"/>
      <c r="P2309" s="198"/>
      <c r="Q2309" s="169"/>
      <c r="R2309" s="169"/>
      <c r="S2309" s="169"/>
      <c r="T2309" s="169"/>
      <c r="U2309" s="170"/>
    </row>
    <row r="2310" spans="1:37" ht="20.100000000000001" customHeight="1">
      <c r="A2310" s="201" t="s">
        <v>6942</v>
      </c>
      <c r="B2310" s="183">
        <v>700600584152</v>
      </c>
      <c r="C2310" s="179" t="s">
        <v>6080</v>
      </c>
      <c r="D2310" s="215" t="s">
        <v>6941</v>
      </c>
      <c r="E2310" s="321">
        <v>1</v>
      </c>
      <c r="F2310" s="319">
        <v>12.99</v>
      </c>
      <c r="G2310" s="198" t="s">
        <v>8444</v>
      </c>
      <c r="H2310" s="198">
        <v>23</v>
      </c>
      <c r="I2310" s="200">
        <v>41737</v>
      </c>
      <c r="J2310" s="319">
        <f t="shared" si="36"/>
        <v>5.0414999999999992</v>
      </c>
      <c r="K2310" s="198" t="s">
        <v>731</v>
      </c>
      <c r="L2310" s="198" t="s">
        <v>731</v>
      </c>
      <c r="M2310" s="198" t="s">
        <v>2395</v>
      </c>
      <c r="N2310" s="198"/>
      <c r="O2310" s="198"/>
      <c r="P2310" s="198"/>
      <c r="Q2310" s="169"/>
      <c r="R2310" s="169"/>
      <c r="S2310" s="169"/>
      <c r="T2310" s="169"/>
      <c r="U2310" s="170"/>
    </row>
    <row r="2311" spans="1:37" ht="20.100000000000001" customHeight="1">
      <c r="A2311" s="201" t="s">
        <v>6942</v>
      </c>
      <c r="B2311" s="183">
        <v>700600584152</v>
      </c>
      <c r="C2311" s="179" t="s">
        <v>6080</v>
      </c>
      <c r="D2311" s="215" t="s">
        <v>6941</v>
      </c>
      <c r="E2311" s="321">
        <v>1</v>
      </c>
      <c r="F2311" s="319">
        <v>12.99</v>
      </c>
      <c r="G2311" s="198" t="s">
        <v>8444</v>
      </c>
      <c r="H2311" s="198">
        <v>23</v>
      </c>
      <c r="I2311" s="200">
        <v>41737</v>
      </c>
      <c r="J2311" s="319">
        <f t="shared" si="36"/>
        <v>5.0414999999999992</v>
      </c>
      <c r="K2311" s="198" t="s">
        <v>731</v>
      </c>
      <c r="L2311" s="198" t="s">
        <v>731</v>
      </c>
      <c r="M2311" s="198" t="s">
        <v>2395</v>
      </c>
      <c r="N2311" s="198"/>
      <c r="O2311" s="198"/>
      <c r="P2311" s="198"/>
      <c r="Q2311" s="169"/>
      <c r="R2311" s="169"/>
      <c r="S2311" s="169"/>
      <c r="T2311" s="169"/>
      <c r="U2311" s="170"/>
    </row>
    <row r="2312" spans="1:37" ht="20.100000000000001" customHeight="1">
      <c r="A2312" s="201">
        <v>40169</v>
      </c>
      <c r="B2312" s="183"/>
      <c r="C2312" s="179" t="s">
        <v>6166</v>
      </c>
      <c r="D2312" s="215" t="s">
        <v>6943</v>
      </c>
      <c r="E2312" s="198"/>
      <c r="F2312" s="319" t="s">
        <v>17578</v>
      </c>
      <c r="G2312" s="198" t="s">
        <v>8444</v>
      </c>
      <c r="H2312" s="201">
        <v>0</v>
      </c>
      <c r="I2312" s="200">
        <v>41737</v>
      </c>
      <c r="J2312" s="319" t="e">
        <f t="shared" si="36"/>
        <v>#VALUE!</v>
      </c>
      <c r="K2312" s="198"/>
      <c r="L2312" s="198"/>
      <c r="M2312" s="198" t="s">
        <v>2395</v>
      </c>
      <c r="N2312" s="198"/>
      <c r="O2312" s="198"/>
      <c r="P2312" s="198"/>
      <c r="Q2312" s="169"/>
      <c r="R2312" s="169"/>
      <c r="S2312" s="169"/>
      <c r="T2312" s="169"/>
      <c r="U2312" s="170"/>
    </row>
    <row r="2313" spans="1:37" ht="20.100000000000001" customHeight="1">
      <c r="A2313" s="201" t="s">
        <v>6944</v>
      </c>
      <c r="B2313" s="183">
        <v>700600584169</v>
      </c>
      <c r="C2313" s="179" t="s">
        <v>6079</v>
      </c>
      <c r="D2313" s="215" t="s">
        <v>6943</v>
      </c>
      <c r="E2313" s="321">
        <v>1</v>
      </c>
      <c r="F2313" s="319">
        <v>12.99</v>
      </c>
      <c r="G2313" s="198" t="s">
        <v>8444</v>
      </c>
      <c r="H2313" s="198">
        <v>4</v>
      </c>
      <c r="I2313" s="200">
        <v>41737</v>
      </c>
      <c r="J2313" s="319">
        <f t="shared" si="36"/>
        <v>5.0414999999999992</v>
      </c>
      <c r="K2313" s="198"/>
      <c r="L2313" s="198" t="s">
        <v>731</v>
      </c>
      <c r="M2313" s="198" t="s">
        <v>2395</v>
      </c>
      <c r="N2313" s="198"/>
      <c r="O2313" s="198"/>
      <c r="P2313" s="198"/>
      <c r="Q2313" s="169"/>
      <c r="R2313" s="169"/>
      <c r="S2313" s="169"/>
      <c r="T2313" s="169"/>
      <c r="U2313" s="170"/>
    </row>
    <row r="2314" spans="1:37" ht="20.100000000000001" customHeight="1">
      <c r="A2314" s="201" t="s">
        <v>6945</v>
      </c>
      <c r="B2314" s="183">
        <v>700600584176</v>
      </c>
      <c r="C2314" s="179" t="s">
        <v>6078</v>
      </c>
      <c r="D2314" s="215" t="s">
        <v>6939</v>
      </c>
      <c r="E2314" s="198"/>
      <c r="F2314" s="319">
        <v>10.99</v>
      </c>
      <c r="G2314" s="198" t="s">
        <v>8444</v>
      </c>
      <c r="H2314" s="201">
        <v>0</v>
      </c>
      <c r="I2314" s="200">
        <v>41737</v>
      </c>
      <c r="J2314" s="319">
        <f t="shared" si="36"/>
        <v>4.3414999999999999</v>
      </c>
      <c r="K2314" s="198"/>
      <c r="L2314" s="198"/>
      <c r="M2314" s="198" t="s">
        <v>2395</v>
      </c>
      <c r="N2314" s="198"/>
      <c r="O2314" s="198"/>
      <c r="P2314" s="198"/>
      <c r="Q2314" s="169"/>
      <c r="R2314" s="169"/>
      <c r="S2314" s="169"/>
      <c r="T2314" s="169"/>
      <c r="U2314" s="170"/>
    </row>
    <row r="2315" spans="1:37" ht="20.100000000000001" customHeight="1">
      <c r="A2315" s="201" t="s">
        <v>6945</v>
      </c>
      <c r="B2315" s="183">
        <v>700600584176</v>
      </c>
      <c r="C2315" s="179" t="s">
        <v>6078</v>
      </c>
      <c r="D2315" s="215" t="s">
        <v>6939</v>
      </c>
      <c r="E2315" s="198"/>
      <c r="F2315" s="319">
        <v>10.99</v>
      </c>
      <c r="G2315" s="198" t="s">
        <v>8444</v>
      </c>
      <c r="H2315" s="201">
        <v>0</v>
      </c>
      <c r="I2315" s="200">
        <v>41737</v>
      </c>
      <c r="J2315" s="319">
        <f t="shared" si="36"/>
        <v>4.3414999999999999</v>
      </c>
      <c r="K2315" s="198"/>
      <c r="L2315" s="198"/>
      <c r="M2315" s="198" t="s">
        <v>2395</v>
      </c>
      <c r="N2315" s="198"/>
      <c r="O2315" s="198"/>
      <c r="P2315" s="198"/>
      <c r="Q2315" s="169"/>
      <c r="R2315" s="169"/>
      <c r="S2315" s="169"/>
      <c r="T2315" s="169"/>
      <c r="U2315" s="170"/>
    </row>
    <row r="2316" spans="1:37" ht="20.100000000000001" customHeight="1">
      <c r="A2316" s="201">
        <v>40311</v>
      </c>
      <c r="B2316" s="183"/>
      <c r="C2316" s="179" t="s">
        <v>6167</v>
      </c>
      <c r="D2316" s="215" t="s">
        <v>7291</v>
      </c>
      <c r="E2316" s="198"/>
      <c r="F2316" s="319" t="s">
        <v>17578</v>
      </c>
      <c r="G2316" s="198" t="s">
        <v>8444</v>
      </c>
      <c r="H2316" s="201">
        <v>0</v>
      </c>
      <c r="I2316" s="200">
        <v>41893</v>
      </c>
      <c r="J2316" s="319" t="e">
        <f t="shared" ref="J2316:J2379" si="37">F2316*0.85-5-E2316</f>
        <v>#VALUE!</v>
      </c>
      <c r="K2316" s="198"/>
      <c r="L2316" s="198"/>
      <c r="M2316" s="198" t="s">
        <v>2395</v>
      </c>
      <c r="N2316" s="198"/>
      <c r="O2316" s="198"/>
      <c r="P2316" s="198"/>
      <c r="Q2316" s="169"/>
      <c r="R2316" s="169"/>
      <c r="S2316" s="169"/>
      <c r="T2316" s="169"/>
      <c r="U2316" s="170"/>
    </row>
    <row r="2317" spans="1:37" ht="20.100000000000001" customHeight="1">
      <c r="A2317" s="201" t="s">
        <v>6947</v>
      </c>
      <c r="B2317" s="183">
        <v>700600584183</v>
      </c>
      <c r="C2317" s="179" t="s">
        <v>6087</v>
      </c>
      <c r="D2317" s="215" t="s">
        <v>6946</v>
      </c>
      <c r="E2317" s="321">
        <v>1</v>
      </c>
      <c r="F2317" s="319">
        <v>9.89</v>
      </c>
      <c r="G2317" s="198" t="s">
        <v>8444</v>
      </c>
      <c r="H2317" s="198">
        <v>345</v>
      </c>
      <c r="I2317" s="200">
        <v>41737</v>
      </c>
      <c r="J2317" s="319">
        <f t="shared" si="37"/>
        <v>2.4064999999999994</v>
      </c>
      <c r="K2317" s="198">
        <v>7.0588235294117645</v>
      </c>
      <c r="L2317" s="198" t="s">
        <v>731</v>
      </c>
      <c r="M2317" s="198" t="s">
        <v>2395</v>
      </c>
      <c r="N2317" s="198"/>
      <c r="O2317" s="198"/>
      <c r="P2317" s="198"/>
      <c r="Q2317" s="169"/>
      <c r="R2317" s="169"/>
      <c r="S2317" s="169"/>
      <c r="T2317" s="169"/>
      <c r="U2317" s="170"/>
    </row>
    <row r="2318" spans="1:37" ht="20.100000000000001" customHeight="1">
      <c r="A2318" s="201">
        <v>40302</v>
      </c>
      <c r="B2318" s="183"/>
      <c r="C2318" s="179" t="s">
        <v>6168</v>
      </c>
      <c r="D2318" s="215" t="s">
        <v>7291</v>
      </c>
      <c r="E2318" s="198"/>
      <c r="F2318" s="319" t="s">
        <v>17578</v>
      </c>
      <c r="G2318" s="198" t="s">
        <v>8444</v>
      </c>
      <c r="H2318" s="201">
        <v>0</v>
      </c>
      <c r="I2318" s="200">
        <v>41893</v>
      </c>
      <c r="J2318" s="319" t="e">
        <f t="shared" si="37"/>
        <v>#VALUE!</v>
      </c>
      <c r="K2318" s="198"/>
      <c r="L2318" s="198"/>
      <c r="M2318" s="198" t="s">
        <v>2395</v>
      </c>
      <c r="N2318" s="198"/>
      <c r="O2318" s="198"/>
      <c r="P2318" s="198"/>
      <c r="Q2318" s="169"/>
      <c r="R2318" s="169"/>
      <c r="S2318" s="169"/>
      <c r="T2318" s="169"/>
      <c r="U2318" s="170"/>
    </row>
    <row r="2319" spans="1:37" ht="20.100000000000001" customHeight="1">
      <c r="A2319" s="202" t="s">
        <v>6948</v>
      </c>
      <c r="B2319" s="183">
        <v>700600584190</v>
      </c>
      <c r="C2319" s="179" t="s">
        <v>6085</v>
      </c>
      <c r="D2319" s="215" t="s">
        <v>16485</v>
      </c>
      <c r="E2319" s="324">
        <v>1</v>
      </c>
      <c r="F2319" s="319">
        <v>9.89</v>
      </c>
      <c r="G2319" s="198" t="s">
        <v>8444</v>
      </c>
      <c r="H2319" s="199">
        <v>44</v>
      </c>
      <c r="I2319" s="200">
        <v>41737</v>
      </c>
      <c r="J2319" s="319">
        <f t="shared" si="37"/>
        <v>2.4064999999999994</v>
      </c>
      <c r="K2319" s="198">
        <v>7.0588235294117645</v>
      </c>
      <c r="L2319" s="198"/>
      <c r="M2319" s="198" t="s">
        <v>2395</v>
      </c>
      <c r="N2319" s="198"/>
      <c r="O2319" s="198"/>
      <c r="P2319" s="198"/>
      <c r="Q2319" s="169"/>
      <c r="R2319" s="169"/>
      <c r="S2319" s="169"/>
      <c r="T2319" s="169"/>
      <c r="U2319" s="170"/>
      <c r="X2319" s="5" t="s">
        <v>15183</v>
      </c>
      <c r="Y2319" s="5" t="s">
        <v>15184</v>
      </c>
      <c r="AA2319" s="5" t="s">
        <v>15160</v>
      </c>
      <c r="AB2319" s="5" t="s">
        <v>15161</v>
      </c>
      <c r="AC2319" s="5" t="s">
        <v>15162</v>
      </c>
      <c r="AD2319" s="5" t="s">
        <v>15163</v>
      </c>
      <c r="AE2319" s="5" t="s">
        <v>15164</v>
      </c>
      <c r="AF2319" s="5" t="s">
        <v>16458</v>
      </c>
      <c r="AK2319" s="5" t="s">
        <v>16714</v>
      </c>
    </row>
    <row r="2320" spans="1:37" ht="20.100000000000001" customHeight="1">
      <c r="A2320" s="202" t="s">
        <v>6950</v>
      </c>
      <c r="B2320" s="183">
        <v>700600584206</v>
      </c>
      <c r="C2320" s="179" t="s">
        <v>6086</v>
      </c>
      <c r="D2320" s="215" t="s">
        <v>6949</v>
      </c>
      <c r="E2320" s="324">
        <v>1</v>
      </c>
      <c r="F2320" s="319">
        <v>9.89</v>
      </c>
      <c r="G2320" s="198" t="s">
        <v>8444</v>
      </c>
      <c r="H2320" s="366">
        <v>123</v>
      </c>
      <c r="I2320" s="200">
        <v>41737</v>
      </c>
      <c r="J2320" s="319">
        <f t="shared" si="37"/>
        <v>2.4064999999999994</v>
      </c>
      <c r="K2320" s="198">
        <v>7.0588235294117645</v>
      </c>
      <c r="L2320" s="198"/>
      <c r="M2320" s="198" t="s">
        <v>2395</v>
      </c>
      <c r="N2320" s="198"/>
      <c r="O2320" s="198"/>
      <c r="P2320" s="198"/>
      <c r="Q2320" s="169"/>
      <c r="R2320" s="169"/>
      <c r="S2320" s="169"/>
      <c r="T2320" s="169"/>
      <c r="U2320" s="170"/>
    </row>
    <row r="2321" spans="1:38" ht="20.100000000000001" customHeight="1">
      <c r="A2321" s="202" t="s">
        <v>6950</v>
      </c>
      <c r="B2321" s="183">
        <v>700600584206</v>
      </c>
      <c r="C2321" s="179" t="s">
        <v>6086</v>
      </c>
      <c r="D2321" s="215" t="s">
        <v>16486</v>
      </c>
      <c r="E2321" s="324">
        <v>1</v>
      </c>
      <c r="F2321" s="319">
        <v>9.89</v>
      </c>
      <c r="G2321" s="198" t="s">
        <v>8444</v>
      </c>
      <c r="H2321" s="366">
        <v>123</v>
      </c>
      <c r="I2321" s="200">
        <v>41737</v>
      </c>
      <c r="J2321" s="319">
        <f t="shared" si="37"/>
        <v>2.4064999999999994</v>
      </c>
      <c r="K2321" s="198">
        <v>7.0588235294117645</v>
      </c>
      <c r="L2321" s="198"/>
      <c r="M2321" s="198" t="s">
        <v>2395</v>
      </c>
      <c r="N2321" s="198"/>
      <c r="O2321" s="198"/>
      <c r="P2321" s="198"/>
      <c r="Q2321" s="169"/>
      <c r="R2321" s="169"/>
      <c r="S2321" s="169"/>
      <c r="T2321" s="169"/>
      <c r="U2321" s="170"/>
      <c r="X2321" s="5" t="s">
        <v>15183</v>
      </c>
      <c r="Y2321" s="5" t="s">
        <v>15184</v>
      </c>
      <c r="AA2321" s="5" t="s">
        <v>15160</v>
      </c>
      <c r="AB2321" s="5" t="s">
        <v>15161</v>
      </c>
      <c r="AC2321" s="5" t="s">
        <v>15162</v>
      </c>
      <c r="AD2321" s="5" t="s">
        <v>15163</v>
      </c>
      <c r="AE2321" s="5" t="s">
        <v>15164</v>
      </c>
      <c r="AF2321" s="5" t="s">
        <v>16458</v>
      </c>
      <c r="AK2321" s="5" t="s">
        <v>16715</v>
      </c>
    </row>
    <row r="2322" spans="1:38" ht="20.100000000000001" customHeight="1">
      <c r="A2322" s="201" t="s">
        <v>6952</v>
      </c>
      <c r="B2322" s="183">
        <v>700600584213</v>
      </c>
      <c r="C2322" s="179" t="s">
        <v>6084</v>
      </c>
      <c r="D2322" s="215" t="s">
        <v>6951</v>
      </c>
      <c r="E2322" s="198"/>
      <c r="F2322" s="319">
        <v>9.99</v>
      </c>
      <c r="G2322" s="198" t="s">
        <v>8444</v>
      </c>
      <c r="H2322" s="201">
        <v>0</v>
      </c>
      <c r="I2322" s="200">
        <v>41737</v>
      </c>
      <c r="J2322" s="319">
        <f t="shared" si="37"/>
        <v>3.4915000000000003</v>
      </c>
      <c r="K2322" s="198"/>
      <c r="L2322" s="198"/>
      <c r="M2322" s="198" t="s">
        <v>2395</v>
      </c>
      <c r="N2322" s="198"/>
      <c r="O2322" s="198"/>
      <c r="P2322" s="198"/>
      <c r="Q2322" s="169"/>
      <c r="R2322" s="169"/>
      <c r="S2322" s="169"/>
      <c r="T2322" s="169"/>
      <c r="U2322" s="170"/>
    </row>
    <row r="2323" spans="1:38" ht="20.100000000000001" customHeight="1">
      <c r="A2323" s="201" t="s">
        <v>6952</v>
      </c>
      <c r="B2323" s="183">
        <v>700600584213</v>
      </c>
      <c r="C2323" s="179" t="s">
        <v>6084</v>
      </c>
      <c r="D2323" s="215" t="s">
        <v>6951</v>
      </c>
      <c r="E2323" s="198"/>
      <c r="F2323" s="319">
        <v>9.99</v>
      </c>
      <c r="G2323" s="198" t="s">
        <v>8444</v>
      </c>
      <c r="H2323" s="201">
        <v>0</v>
      </c>
      <c r="I2323" s="200">
        <v>41737</v>
      </c>
      <c r="J2323" s="319">
        <f t="shared" si="37"/>
        <v>3.4915000000000003</v>
      </c>
      <c r="K2323" s="198"/>
      <c r="L2323" s="198"/>
      <c r="M2323" s="198" t="s">
        <v>2395</v>
      </c>
      <c r="N2323" s="198"/>
      <c r="O2323" s="198"/>
      <c r="P2323" s="198"/>
      <c r="Q2323" s="169"/>
      <c r="R2323" s="169"/>
      <c r="S2323" s="169"/>
      <c r="T2323" s="169"/>
      <c r="U2323" s="170"/>
    </row>
    <row r="2324" spans="1:38" ht="20.100000000000001" customHeight="1">
      <c r="A2324" s="201" t="s">
        <v>6954</v>
      </c>
      <c r="B2324" s="183">
        <v>700600584220</v>
      </c>
      <c r="C2324" s="179" t="s">
        <v>6072</v>
      </c>
      <c r="D2324" s="215" t="s">
        <v>6953</v>
      </c>
      <c r="E2324" s="324">
        <v>0.75</v>
      </c>
      <c r="F2324" s="319">
        <v>9.89</v>
      </c>
      <c r="G2324" s="198" t="s">
        <v>8444</v>
      </c>
      <c r="H2324" s="199">
        <v>37</v>
      </c>
      <c r="I2324" s="200">
        <v>41737</v>
      </c>
      <c r="J2324" s="319">
        <f t="shared" si="37"/>
        <v>2.6564999999999994</v>
      </c>
      <c r="K2324" s="198">
        <v>6.7647058823529411</v>
      </c>
      <c r="L2324" s="198"/>
      <c r="M2324" s="198" t="s">
        <v>2395</v>
      </c>
      <c r="N2324" s="198"/>
      <c r="O2324" s="198"/>
      <c r="P2324" s="198"/>
      <c r="Q2324" s="169"/>
      <c r="R2324" s="169"/>
      <c r="S2324" s="169"/>
      <c r="T2324" s="169"/>
      <c r="U2324" s="170"/>
    </row>
    <row r="2325" spans="1:38" ht="20.100000000000001" customHeight="1">
      <c r="A2325" s="201" t="s">
        <v>6954</v>
      </c>
      <c r="B2325" s="183">
        <v>700600584220</v>
      </c>
      <c r="C2325" s="179" t="s">
        <v>6072</v>
      </c>
      <c r="D2325" s="215" t="s">
        <v>6953</v>
      </c>
      <c r="E2325" s="324">
        <v>0.75</v>
      </c>
      <c r="F2325" s="319">
        <v>9.89</v>
      </c>
      <c r="G2325" s="198" t="s">
        <v>8444</v>
      </c>
      <c r="H2325" s="199">
        <v>37</v>
      </c>
      <c r="I2325" s="200">
        <v>41737</v>
      </c>
      <c r="J2325" s="319">
        <f t="shared" si="37"/>
        <v>2.6564999999999994</v>
      </c>
      <c r="K2325" s="198">
        <v>6.7647058823529411</v>
      </c>
      <c r="L2325" s="198"/>
      <c r="M2325" s="198" t="s">
        <v>2395</v>
      </c>
      <c r="N2325" s="198"/>
      <c r="O2325" s="198"/>
      <c r="P2325" s="198"/>
      <c r="Q2325" s="169"/>
      <c r="R2325" s="169"/>
      <c r="S2325" s="169"/>
      <c r="T2325" s="169"/>
      <c r="U2325" s="170"/>
    </row>
    <row r="2326" spans="1:38" ht="20.100000000000001" customHeight="1">
      <c r="A2326" s="201" t="s">
        <v>6956</v>
      </c>
      <c r="B2326" s="183">
        <v>700600584237</v>
      </c>
      <c r="C2326" s="179" t="s">
        <v>6062</v>
      </c>
      <c r="D2326" s="215" t="s">
        <v>6955</v>
      </c>
      <c r="E2326" s="324">
        <v>1</v>
      </c>
      <c r="F2326" s="319">
        <v>11.99</v>
      </c>
      <c r="G2326" s="198" t="s">
        <v>8444</v>
      </c>
      <c r="H2326" s="199">
        <v>18</v>
      </c>
      <c r="I2326" s="200">
        <v>41737</v>
      </c>
      <c r="J2326" s="319">
        <f t="shared" si="37"/>
        <v>4.1914999999999996</v>
      </c>
      <c r="K2326" s="198"/>
      <c r="L2326" s="198"/>
      <c r="M2326" s="198" t="s">
        <v>2395</v>
      </c>
      <c r="N2326" s="198"/>
      <c r="O2326" s="198"/>
      <c r="P2326" s="198"/>
      <c r="Q2326" s="169"/>
      <c r="R2326" s="169"/>
      <c r="S2326" s="169"/>
      <c r="T2326" s="169"/>
      <c r="U2326" s="170"/>
    </row>
    <row r="2327" spans="1:38" ht="20.100000000000001" customHeight="1">
      <c r="A2327" s="201" t="s">
        <v>6956</v>
      </c>
      <c r="B2327" s="183">
        <v>700600584237</v>
      </c>
      <c r="C2327" s="179" t="s">
        <v>6062</v>
      </c>
      <c r="D2327" s="215" t="s">
        <v>6955</v>
      </c>
      <c r="E2327" s="324">
        <v>1</v>
      </c>
      <c r="F2327" s="319">
        <v>11.99</v>
      </c>
      <c r="G2327" s="198" t="s">
        <v>8444</v>
      </c>
      <c r="H2327" s="199">
        <v>18</v>
      </c>
      <c r="I2327" s="200">
        <v>41737</v>
      </c>
      <c r="J2327" s="319">
        <f t="shared" si="37"/>
        <v>4.1914999999999996</v>
      </c>
      <c r="K2327" s="198"/>
      <c r="L2327" s="198"/>
      <c r="M2327" s="198" t="s">
        <v>2395</v>
      </c>
      <c r="N2327" s="198"/>
      <c r="O2327" s="198"/>
      <c r="P2327" s="198"/>
      <c r="Q2327" s="169"/>
      <c r="R2327" s="169"/>
      <c r="S2327" s="169"/>
      <c r="T2327" s="169"/>
      <c r="U2327" s="170"/>
    </row>
    <row r="2328" spans="1:38" ht="20.100000000000001" customHeight="1">
      <c r="A2328" s="202" t="s">
        <v>6958</v>
      </c>
      <c r="B2328" s="183">
        <v>700600584244</v>
      </c>
      <c r="C2328" s="179" t="s">
        <v>6061</v>
      </c>
      <c r="D2328" s="215" t="s">
        <v>6957</v>
      </c>
      <c r="E2328" s="324">
        <v>1</v>
      </c>
      <c r="F2328" s="319">
        <v>11.99</v>
      </c>
      <c r="G2328" s="198" t="s">
        <v>8444</v>
      </c>
      <c r="H2328" s="199">
        <v>181</v>
      </c>
      <c r="I2328" s="200">
        <v>41737</v>
      </c>
      <c r="J2328" s="319">
        <f t="shared" si="37"/>
        <v>4.1914999999999996</v>
      </c>
      <c r="K2328" s="198"/>
      <c r="L2328" s="198"/>
      <c r="M2328" s="198" t="s">
        <v>2395</v>
      </c>
      <c r="N2328" s="198"/>
      <c r="O2328" s="198"/>
      <c r="P2328" s="198"/>
      <c r="Q2328" s="169"/>
      <c r="R2328" s="169"/>
      <c r="S2328" s="169"/>
      <c r="T2328" s="169"/>
      <c r="U2328" s="170"/>
    </row>
    <row r="2329" spans="1:38" ht="20.100000000000001" customHeight="1">
      <c r="A2329" s="202" t="s">
        <v>6958</v>
      </c>
      <c r="B2329" s="183">
        <v>700600584244</v>
      </c>
      <c r="C2329" s="179" t="s">
        <v>6061</v>
      </c>
      <c r="D2329" s="215" t="s">
        <v>16487</v>
      </c>
      <c r="E2329" s="324">
        <v>1</v>
      </c>
      <c r="F2329" s="319">
        <v>11.99</v>
      </c>
      <c r="G2329" s="198" t="s">
        <v>8444</v>
      </c>
      <c r="H2329" s="199">
        <v>181</v>
      </c>
      <c r="I2329" s="200">
        <v>41737</v>
      </c>
      <c r="J2329" s="319">
        <f t="shared" si="37"/>
        <v>4.1914999999999996</v>
      </c>
      <c r="K2329" s="198"/>
      <c r="L2329" s="198"/>
      <c r="M2329" s="198" t="s">
        <v>2395</v>
      </c>
      <c r="N2329" s="198"/>
      <c r="O2329" s="198"/>
      <c r="P2329" s="198"/>
      <c r="Q2329" s="169"/>
      <c r="R2329" s="169"/>
      <c r="S2329" s="169"/>
      <c r="T2329" s="169"/>
      <c r="U2329" s="170"/>
      <c r="X2329" s="5" t="s">
        <v>15183</v>
      </c>
      <c r="Y2329" s="5" t="s">
        <v>15184</v>
      </c>
      <c r="AA2329" s="5" t="s">
        <v>15160</v>
      </c>
      <c r="AB2329" s="5" t="s">
        <v>15161</v>
      </c>
      <c r="AC2329" s="5" t="s">
        <v>15162</v>
      </c>
      <c r="AD2329" s="5" t="s">
        <v>15163</v>
      </c>
      <c r="AE2329" s="5" t="s">
        <v>15164</v>
      </c>
      <c r="AF2329" s="5" t="s">
        <v>16458</v>
      </c>
      <c r="AK2329" s="5" t="s">
        <v>16716</v>
      </c>
      <c r="AL2329" s="5" t="s">
        <v>16717</v>
      </c>
    </row>
    <row r="2330" spans="1:38" ht="20.100000000000001" customHeight="1">
      <c r="A2330" s="201">
        <v>40179</v>
      </c>
      <c r="B2330" s="183"/>
      <c r="C2330" s="179" t="s">
        <v>6169</v>
      </c>
      <c r="D2330" s="215" t="s">
        <v>6959</v>
      </c>
      <c r="E2330" s="198"/>
      <c r="F2330" s="319" t="s">
        <v>17578</v>
      </c>
      <c r="G2330" s="198" t="s">
        <v>8444</v>
      </c>
      <c r="H2330" s="201">
        <v>0</v>
      </c>
      <c r="I2330" s="200">
        <v>41737</v>
      </c>
      <c r="J2330" s="319" t="e">
        <f t="shared" si="37"/>
        <v>#VALUE!</v>
      </c>
      <c r="K2330" s="198"/>
      <c r="L2330" s="198"/>
      <c r="M2330" s="198" t="s">
        <v>2395</v>
      </c>
      <c r="N2330" s="198"/>
      <c r="O2330" s="198"/>
      <c r="P2330" s="198"/>
      <c r="Q2330" s="169"/>
      <c r="R2330" s="169"/>
      <c r="S2330" s="169"/>
      <c r="T2330" s="169"/>
      <c r="U2330" s="170"/>
    </row>
    <row r="2331" spans="1:38" ht="20.100000000000001" customHeight="1">
      <c r="A2331" s="201" t="s">
        <v>6960</v>
      </c>
      <c r="B2331" s="183">
        <v>700600584268</v>
      </c>
      <c r="C2331" s="179" t="s">
        <v>6077</v>
      </c>
      <c r="D2331" s="215" t="s">
        <v>6959</v>
      </c>
      <c r="E2331" s="198"/>
      <c r="F2331" s="319">
        <v>11.99</v>
      </c>
      <c r="G2331" s="198" t="s">
        <v>8444</v>
      </c>
      <c r="H2331" s="201">
        <v>0</v>
      </c>
      <c r="I2331" s="200">
        <v>41737</v>
      </c>
      <c r="J2331" s="319">
        <f t="shared" si="37"/>
        <v>5.1914999999999996</v>
      </c>
      <c r="K2331" s="198"/>
      <c r="L2331" s="198"/>
      <c r="M2331" s="198" t="s">
        <v>2395</v>
      </c>
      <c r="N2331" s="198"/>
      <c r="O2331" s="198"/>
      <c r="P2331" s="198"/>
      <c r="Q2331" s="169"/>
      <c r="R2331" s="169"/>
      <c r="S2331" s="169"/>
      <c r="T2331" s="169"/>
      <c r="U2331" s="170"/>
    </row>
    <row r="2332" spans="1:38" ht="20.100000000000001" customHeight="1">
      <c r="A2332" s="201">
        <v>40180</v>
      </c>
      <c r="B2332" s="183"/>
      <c r="C2332" s="179" t="s">
        <v>6170</v>
      </c>
      <c r="D2332" s="215" t="s">
        <v>6961</v>
      </c>
      <c r="E2332" s="198"/>
      <c r="F2332" s="319" t="s">
        <v>17578</v>
      </c>
      <c r="G2332" s="198" t="s">
        <v>8444</v>
      </c>
      <c r="H2332" s="201">
        <v>0</v>
      </c>
      <c r="I2332" s="200">
        <v>41737</v>
      </c>
      <c r="J2332" s="319" t="e">
        <f t="shared" si="37"/>
        <v>#VALUE!</v>
      </c>
      <c r="K2332" s="198"/>
      <c r="L2332" s="198"/>
      <c r="M2332" s="198" t="s">
        <v>2395</v>
      </c>
      <c r="N2332" s="198"/>
      <c r="O2332" s="198"/>
      <c r="P2332" s="198"/>
      <c r="Q2332" s="169"/>
      <c r="R2332" s="169"/>
      <c r="S2332" s="169"/>
      <c r="T2332" s="169"/>
      <c r="U2332" s="170"/>
    </row>
    <row r="2333" spans="1:38" ht="20.100000000000001" customHeight="1">
      <c r="A2333" s="201" t="s">
        <v>6962</v>
      </c>
      <c r="B2333" s="183">
        <v>700600584275</v>
      </c>
      <c r="C2333" s="179" t="s">
        <v>6076</v>
      </c>
      <c r="D2333" s="215" t="s">
        <v>6961</v>
      </c>
      <c r="E2333" s="321">
        <v>0.75</v>
      </c>
      <c r="F2333" s="319">
        <v>11.99</v>
      </c>
      <c r="G2333" s="198" t="s">
        <v>8444</v>
      </c>
      <c r="H2333" s="201">
        <v>0</v>
      </c>
      <c r="I2333" s="200">
        <v>41737</v>
      </c>
      <c r="J2333" s="319">
        <f t="shared" si="37"/>
        <v>4.4414999999999996</v>
      </c>
      <c r="K2333" s="198"/>
      <c r="L2333" s="198"/>
      <c r="M2333" s="198" t="s">
        <v>2395</v>
      </c>
      <c r="N2333" s="198"/>
      <c r="O2333" s="198"/>
      <c r="P2333" s="198"/>
      <c r="Q2333" s="169"/>
      <c r="R2333" s="169"/>
      <c r="S2333" s="169"/>
      <c r="T2333" s="169"/>
      <c r="U2333" s="170"/>
    </row>
    <row r="2334" spans="1:38" ht="20.100000000000001" customHeight="1">
      <c r="A2334" s="201">
        <v>40181</v>
      </c>
      <c r="B2334" s="183"/>
      <c r="C2334" s="179" t="s">
        <v>6171</v>
      </c>
      <c r="D2334" s="215" t="s">
        <v>6963</v>
      </c>
      <c r="E2334" s="198"/>
      <c r="F2334" s="319" t="s">
        <v>17578</v>
      </c>
      <c r="G2334" s="198" t="s">
        <v>8444</v>
      </c>
      <c r="H2334" s="201">
        <v>0</v>
      </c>
      <c r="I2334" s="200">
        <v>41737</v>
      </c>
      <c r="J2334" s="319" t="e">
        <f t="shared" si="37"/>
        <v>#VALUE!</v>
      </c>
      <c r="K2334" s="198"/>
      <c r="L2334" s="198"/>
      <c r="M2334" s="198" t="s">
        <v>2395</v>
      </c>
      <c r="N2334" s="198"/>
      <c r="O2334" s="198"/>
      <c r="P2334" s="198"/>
      <c r="Q2334" s="169"/>
      <c r="R2334" s="169"/>
      <c r="S2334" s="169"/>
      <c r="T2334" s="169"/>
      <c r="U2334" s="170"/>
    </row>
    <row r="2335" spans="1:38" ht="20.100000000000001" customHeight="1">
      <c r="A2335" s="201" t="s">
        <v>6964</v>
      </c>
      <c r="B2335" s="183">
        <v>700600584299</v>
      </c>
      <c r="C2335" s="179" t="s">
        <v>6074</v>
      </c>
      <c r="D2335" s="215" t="s">
        <v>6963</v>
      </c>
      <c r="E2335" s="321">
        <v>0.75</v>
      </c>
      <c r="F2335" s="319">
        <v>11.99</v>
      </c>
      <c r="G2335" s="198" t="s">
        <v>8444</v>
      </c>
      <c r="H2335" s="201">
        <v>0</v>
      </c>
      <c r="I2335" s="200">
        <v>41737</v>
      </c>
      <c r="J2335" s="319">
        <f t="shared" si="37"/>
        <v>4.4414999999999996</v>
      </c>
      <c r="K2335" s="198"/>
      <c r="L2335" s="198"/>
      <c r="M2335" s="198" t="s">
        <v>2395</v>
      </c>
      <c r="N2335" s="198"/>
      <c r="O2335" s="198"/>
      <c r="P2335" s="198"/>
      <c r="Q2335" s="169"/>
      <c r="R2335" s="169"/>
      <c r="S2335" s="169"/>
      <c r="T2335" s="169"/>
      <c r="U2335" s="170"/>
    </row>
    <row r="2336" spans="1:38" ht="20.100000000000001" customHeight="1">
      <c r="A2336" s="201">
        <v>40182</v>
      </c>
      <c r="B2336" s="183"/>
      <c r="C2336" s="179" t="s">
        <v>6173</v>
      </c>
      <c r="D2336" s="215" t="s">
        <v>6965</v>
      </c>
      <c r="E2336" s="198"/>
      <c r="F2336" s="319" t="s">
        <v>17578</v>
      </c>
      <c r="G2336" s="198" t="s">
        <v>8444</v>
      </c>
      <c r="H2336" s="201">
        <v>0</v>
      </c>
      <c r="I2336" s="200">
        <v>41737</v>
      </c>
      <c r="J2336" s="319" t="e">
        <f t="shared" si="37"/>
        <v>#VALUE!</v>
      </c>
      <c r="K2336" s="198"/>
      <c r="L2336" s="198"/>
      <c r="M2336" s="198" t="s">
        <v>2395</v>
      </c>
      <c r="N2336" s="198"/>
      <c r="O2336" s="198"/>
      <c r="P2336" s="198"/>
      <c r="Q2336" s="169"/>
      <c r="R2336" s="169"/>
      <c r="S2336" s="169"/>
      <c r="T2336" s="169"/>
      <c r="U2336" s="170"/>
    </row>
    <row r="2337" spans="1:37" ht="20.100000000000001" customHeight="1">
      <c r="A2337" s="201" t="s">
        <v>6966</v>
      </c>
      <c r="B2337" s="183">
        <v>700600584305</v>
      </c>
      <c r="C2337" s="179" t="s">
        <v>6068</v>
      </c>
      <c r="D2337" s="215" t="s">
        <v>6965</v>
      </c>
      <c r="E2337" s="198"/>
      <c r="F2337" s="319">
        <v>12.99</v>
      </c>
      <c r="G2337" s="198" t="s">
        <v>8444</v>
      </c>
      <c r="H2337" s="198">
        <v>0</v>
      </c>
      <c r="I2337" s="200">
        <v>41737</v>
      </c>
      <c r="J2337" s="319">
        <f t="shared" si="37"/>
        <v>6.0414999999999992</v>
      </c>
      <c r="K2337" s="198"/>
      <c r="L2337" s="198" t="s">
        <v>731</v>
      </c>
      <c r="M2337" s="198" t="s">
        <v>731</v>
      </c>
      <c r="N2337" s="198"/>
      <c r="O2337" s="198"/>
      <c r="P2337" s="198"/>
      <c r="Q2337" s="169"/>
      <c r="R2337" s="169"/>
      <c r="S2337" s="169"/>
      <c r="T2337" s="169"/>
      <c r="U2337" s="170"/>
    </row>
    <row r="2338" spans="1:37" ht="20.100000000000001" customHeight="1">
      <c r="A2338" s="201" t="s">
        <v>8381</v>
      </c>
      <c r="B2338" s="183">
        <v>700600584305</v>
      </c>
      <c r="C2338" s="179" t="s">
        <v>6068</v>
      </c>
      <c r="D2338" s="215" t="s">
        <v>6965</v>
      </c>
      <c r="E2338" s="198"/>
      <c r="F2338" s="319">
        <v>12.99</v>
      </c>
      <c r="G2338" s="198" t="s">
        <v>8444</v>
      </c>
      <c r="H2338" s="198">
        <v>0</v>
      </c>
      <c r="I2338" s="200">
        <v>41737</v>
      </c>
      <c r="J2338" s="319">
        <f t="shared" si="37"/>
        <v>6.0414999999999992</v>
      </c>
      <c r="K2338" s="198" t="s">
        <v>731</v>
      </c>
      <c r="L2338" s="198" t="s">
        <v>731</v>
      </c>
      <c r="M2338" s="198" t="s">
        <v>2395</v>
      </c>
      <c r="N2338" s="198"/>
      <c r="O2338" s="198"/>
      <c r="P2338" s="198"/>
      <c r="Q2338" s="169"/>
      <c r="R2338" s="169"/>
      <c r="S2338" s="169"/>
      <c r="T2338" s="169"/>
      <c r="U2338" s="170"/>
    </row>
    <row r="2339" spans="1:37" ht="20.100000000000001" customHeight="1">
      <c r="A2339" s="201">
        <v>40183</v>
      </c>
      <c r="B2339" s="183"/>
      <c r="C2339" s="179" t="s">
        <v>6174</v>
      </c>
      <c r="D2339" s="215" t="s">
        <v>6967</v>
      </c>
      <c r="E2339" s="198"/>
      <c r="F2339" s="319" t="s">
        <v>17578</v>
      </c>
      <c r="G2339" s="198" t="s">
        <v>8444</v>
      </c>
      <c r="H2339" s="201">
        <v>0</v>
      </c>
      <c r="I2339" s="200">
        <v>41737</v>
      </c>
      <c r="J2339" s="319" t="e">
        <f t="shared" si="37"/>
        <v>#VALUE!</v>
      </c>
      <c r="K2339" s="198"/>
      <c r="L2339" s="198"/>
      <c r="M2339" s="198" t="s">
        <v>2395</v>
      </c>
      <c r="N2339" s="198"/>
      <c r="O2339" s="198"/>
      <c r="P2339" s="198"/>
      <c r="Q2339" s="169"/>
      <c r="R2339" s="169"/>
      <c r="S2339" s="169"/>
      <c r="T2339" s="169"/>
      <c r="U2339" s="170"/>
    </row>
    <row r="2340" spans="1:37" ht="20.100000000000001" customHeight="1">
      <c r="A2340" s="201" t="s">
        <v>6968</v>
      </c>
      <c r="B2340" s="183">
        <v>700600584312</v>
      </c>
      <c r="C2340" s="179" t="s">
        <v>6071</v>
      </c>
      <c r="D2340" s="215" t="s">
        <v>6967</v>
      </c>
      <c r="E2340" s="324">
        <v>0.5</v>
      </c>
      <c r="F2340" s="319">
        <v>11.99</v>
      </c>
      <c r="G2340" s="198" t="s">
        <v>8444</v>
      </c>
      <c r="H2340" s="199">
        <v>1236</v>
      </c>
      <c r="I2340" s="200">
        <v>41737</v>
      </c>
      <c r="J2340" s="319">
        <f t="shared" si="37"/>
        <v>4.6914999999999996</v>
      </c>
      <c r="K2340" s="198"/>
      <c r="L2340" s="198"/>
      <c r="M2340" s="198" t="s">
        <v>2395</v>
      </c>
      <c r="N2340" s="198"/>
      <c r="O2340" s="198"/>
      <c r="P2340" s="198"/>
      <c r="Q2340" s="169"/>
      <c r="R2340" s="169"/>
      <c r="S2340" s="169"/>
      <c r="T2340" s="169"/>
      <c r="U2340" s="170"/>
    </row>
    <row r="2341" spans="1:37" ht="20.100000000000001" customHeight="1">
      <c r="A2341" s="201">
        <v>40184</v>
      </c>
      <c r="B2341" s="183"/>
      <c r="C2341" s="179" t="s">
        <v>6175</v>
      </c>
      <c r="D2341" s="215" t="s">
        <v>6969</v>
      </c>
      <c r="E2341" s="198"/>
      <c r="F2341" s="319" t="s">
        <v>17578</v>
      </c>
      <c r="G2341" s="198" t="s">
        <v>8444</v>
      </c>
      <c r="H2341" s="201">
        <v>0</v>
      </c>
      <c r="I2341" s="200">
        <v>41737</v>
      </c>
      <c r="J2341" s="319" t="e">
        <f t="shared" si="37"/>
        <v>#VALUE!</v>
      </c>
      <c r="K2341" s="198"/>
      <c r="L2341" s="198"/>
      <c r="M2341" s="198" t="s">
        <v>2395</v>
      </c>
      <c r="N2341" s="198"/>
      <c r="O2341" s="198"/>
      <c r="P2341" s="198"/>
      <c r="Q2341" s="169"/>
      <c r="R2341" s="169"/>
      <c r="S2341" s="169"/>
      <c r="T2341" s="169"/>
      <c r="U2341" s="170"/>
    </row>
    <row r="2342" spans="1:37" ht="20.100000000000001" customHeight="1">
      <c r="A2342" s="201" t="s">
        <v>6970</v>
      </c>
      <c r="B2342" s="183">
        <v>700600584329</v>
      </c>
      <c r="C2342" s="179" t="s">
        <v>6070</v>
      </c>
      <c r="D2342" s="215" t="s">
        <v>6969</v>
      </c>
      <c r="E2342" s="324">
        <v>1</v>
      </c>
      <c r="F2342" s="319">
        <v>11.99</v>
      </c>
      <c r="G2342" s="198" t="s">
        <v>8444</v>
      </c>
      <c r="H2342" s="199">
        <v>1615</v>
      </c>
      <c r="I2342" s="200">
        <v>41737</v>
      </c>
      <c r="J2342" s="319">
        <f t="shared" si="37"/>
        <v>4.1914999999999996</v>
      </c>
      <c r="K2342" s="198"/>
      <c r="L2342" s="198"/>
      <c r="M2342" s="198" t="s">
        <v>2395</v>
      </c>
      <c r="N2342" s="198"/>
      <c r="O2342" s="198"/>
      <c r="P2342" s="198"/>
      <c r="Q2342" s="169"/>
      <c r="R2342" s="169"/>
      <c r="S2342" s="169"/>
      <c r="T2342" s="169"/>
      <c r="U2342" s="170"/>
    </row>
    <row r="2343" spans="1:37" ht="20.100000000000001" customHeight="1">
      <c r="A2343" s="201">
        <v>40185</v>
      </c>
      <c r="B2343" s="183"/>
      <c r="C2343" s="179" t="s">
        <v>6176</v>
      </c>
      <c r="D2343" s="215" t="s">
        <v>6971</v>
      </c>
      <c r="E2343" s="198"/>
      <c r="F2343" s="319" t="s">
        <v>17578</v>
      </c>
      <c r="G2343" s="198" t="s">
        <v>8444</v>
      </c>
      <c r="H2343" s="201">
        <v>0</v>
      </c>
      <c r="I2343" s="200">
        <v>41737</v>
      </c>
      <c r="J2343" s="319" t="e">
        <f t="shared" si="37"/>
        <v>#VALUE!</v>
      </c>
      <c r="K2343" s="198"/>
      <c r="L2343" s="198"/>
      <c r="M2343" s="198" t="s">
        <v>2395</v>
      </c>
      <c r="N2343" s="198"/>
      <c r="O2343" s="198"/>
      <c r="P2343" s="198"/>
      <c r="Q2343" s="169"/>
      <c r="R2343" s="169"/>
      <c r="S2343" s="169"/>
      <c r="T2343" s="169"/>
      <c r="U2343" s="170"/>
    </row>
    <row r="2344" spans="1:37" ht="20.100000000000001" customHeight="1">
      <c r="A2344" s="201" t="s">
        <v>6972</v>
      </c>
      <c r="B2344" s="183">
        <v>700600584336</v>
      </c>
      <c r="C2344" s="179" t="s">
        <v>6069</v>
      </c>
      <c r="D2344" s="215" t="s">
        <v>6971</v>
      </c>
      <c r="E2344" s="324">
        <v>1</v>
      </c>
      <c r="F2344" s="319">
        <v>11.99</v>
      </c>
      <c r="G2344" s="198" t="s">
        <v>8444</v>
      </c>
      <c r="H2344" s="199">
        <v>1308</v>
      </c>
      <c r="I2344" s="200">
        <v>41737</v>
      </c>
      <c r="J2344" s="319">
        <f t="shared" si="37"/>
        <v>4.1914999999999996</v>
      </c>
      <c r="K2344" s="198"/>
      <c r="L2344" s="198"/>
      <c r="M2344" s="198" t="s">
        <v>2395</v>
      </c>
      <c r="N2344" s="198"/>
      <c r="O2344" s="198"/>
      <c r="P2344" s="198"/>
      <c r="Q2344" s="169"/>
      <c r="R2344" s="169"/>
      <c r="S2344" s="169"/>
      <c r="T2344" s="169"/>
      <c r="U2344" s="170"/>
    </row>
    <row r="2345" spans="1:37" ht="20.100000000000001" customHeight="1">
      <c r="A2345" s="202" t="s">
        <v>6974</v>
      </c>
      <c r="B2345" s="183">
        <v>700600584343</v>
      </c>
      <c r="C2345" s="179" t="s">
        <v>6066</v>
      </c>
      <c r="D2345" s="215" t="s">
        <v>6973</v>
      </c>
      <c r="E2345" s="324">
        <v>0.25</v>
      </c>
      <c r="F2345" s="319">
        <v>10.99</v>
      </c>
      <c r="G2345" s="198" t="s">
        <v>8444</v>
      </c>
      <c r="H2345" s="199">
        <v>859</v>
      </c>
      <c r="I2345" s="200">
        <v>41737</v>
      </c>
      <c r="J2345" s="319">
        <f t="shared" si="37"/>
        <v>4.0914999999999999</v>
      </c>
      <c r="K2345" s="198"/>
      <c r="L2345" s="198"/>
      <c r="M2345" s="198" t="s">
        <v>2395</v>
      </c>
      <c r="N2345" s="198"/>
      <c r="O2345" s="198"/>
      <c r="P2345" s="198"/>
      <c r="Q2345" s="169"/>
      <c r="R2345" s="169"/>
      <c r="S2345" s="169"/>
      <c r="T2345" s="169"/>
      <c r="U2345" s="170"/>
    </row>
    <row r="2346" spans="1:37" ht="20.100000000000001" customHeight="1">
      <c r="A2346" s="202" t="s">
        <v>6974</v>
      </c>
      <c r="B2346" s="183">
        <v>700600584343</v>
      </c>
      <c r="C2346" s="179" t="s">
        <v>6066</v>
      </c>
      <c r="D2346" s="215" t="s">
        <v>16488</v>
      </c>
      <c r="E2346" s="324">
        <v>0.25</v>
      </c>
      <c r="F2346" s="319">
        <v>10.99</v>
      </c>
      <c r="G2346" s="198" t="s">
        <v>8444</v>
      </c>
      <c r="H2346" s="199">
        <v>859</v>
      </c>
      <c r="I2346" s="200">
        <v>41737</v>
      </c>
      <c r="J2346" s="319">
        <f t="shared" si="37"/>
        <v>4.0914999999999999</v>
      </c>
      <c r="K2346" s="198"/>
      <c r="L2346" s="198"/>
      <c r="M2346" s="198" t="s">
        <v>2395</v>
      </c>
      <c r="N2346" s="198"/>
      <c r="O2346" s="198"/>
      <c r="P2346" s="198"/>
      <c r="Q2346" s="169"/>
      <c r="R2346" s="169"/>
      <c r="S2346" s="169"/>
      <c r="T2346" s="169"/>
      <c r="U2346" s="170"/>
      <c r="X2346" s="5" t="s">
        <v>15183</v>
      </c>
      <c r="Y2346" s="5" t="s">
        <v>15184</v>
      </c>
      <c r="AA2346" s="5" t="s">
        <v>15160</v>
      </c>
      <c r="AB2346" s="5" t="s">
        <v>15161</v>
      </c>
      <c r="AC2346" s="5" t="s">
        <v>15162</v>
      </c>
      <c r="AD2346" s="5" t="s">
        <v>15163</v>
      </c>
      <c r="AE2346" s="5" t="s">
        <v>15164</v>
      </c>
      <c r="AF2346" s="5" t="s">
        <v>16458</v>
      </c>
      <c r="AK2346" s="5" t="s">
        <v>16718</v>
      </c>
    </row>
    <row r="2347" spans="1:37" ht="20.100000000000001" customHeight="1">
      <c r="A2347" s="201" t="s">
        <v>6976</v>
      </c>
      <c r="B2347" s="183">
        <v>700600584350</v>
      </c>
      <c r="C2347" s="179" t="s">
        <v>6065</v>
      </c>
      <c r="D2347" s="215" t="s">
        <v>6975</v>
      </c>
      <c r="E2347" s="321">
        <v>0.25</v>
      </c>
      <c r="F2347" s="319">
        <v>10.99</v>
      </c>
      <c r="G2347" s="198" t="s">
        <v>8444</v>
      </c>
      <c r="H2347" s="201">
        <v>0</v>
      </c>
      <c r="I2347" s="200">
        <v>41737</v>
      </c>
      <c r="J2347" s="319">
        <f t="shared" si="37"/>
        <v>4.0914999999999999</v>
      </c>
      <c r="K2347" s="198"/>
      <c r="L2347" s="198"/>
      <c r="M2347" s="198" t="s">
        <v>2395</v>
      </c>
      <c r="N2347" s="198"/>
      <c r="O2347" s="198"/>
      <c r="P2347" s="198"/>
      <c r="Q2347" s="169"/>
      <c r="R2347" s="169"/>
      <c r="S2347" s="169"/>
      <c r="T2347" s="169"/>
      <c r="U2347" s="170"/>
    </row>
    <row r="2348" spans="1:37" ht="20.100000000000001" customHeight="1">
      <c r="A2348" s="201" t="s">
        <v>6976</v>
      </c>
      <c r="B2348" s="183">
        <v>700600584350</v>
      </c>
      <c r="C2348" s="179" t="s">
        <v>6065</v>
      </c>
      <c r="D2348" s="215" t="s">
        <v>6975</v>
      </c>
      <c r="E2348" s="321">
        <v>0.25</v>
      </c>
      <c r="F2348" s="319">
        <v>10.99</v>
      </c>
      <c r="G2348" s="198" t="s">
        <v>8444</v>
      </c>
      <c r="H2348" s="201">
        <v>0</v>
      </c>
      <c r="I2348" s="200">
        <v>41737</v>
      </c>
      <c r="J2348" s="319">
        <f t="shared" si="37"/>
        <v>4.0914999999999999</v>
      </c>
      <c r="K2348" s="198"/>
      <c r="L2348" s="198"/>
      <c r="M2348" s="198" t="s">
        <v>2395</v>
      </c>
      <c r="N2348" s="198"/>
      <c r="O2348" s="198"/>
      <c r="P2348" s="198"/>
      <c r="Q2348" s="169"/>
      <c r="R2348" s="169"/>
      <c r="S2348" s="169"/>
      <c r="T2348" s="169"/>
      <c r="U2348" s="170"/>
    </row>
    <row r="2349" spans="1:37" ht="20.100000000000001" customHeight="1">
      <c r="A2349" s="201">
        <v>40188</v>
      </c>
      <c r="B2349" s="183"/>
      <c r="C2349" s="179" t="s">
        <v>6177</v>
      </c>
      <c r="D2349" s="215" t="s">
        <v>6963</v>
      </c>
      <c r="E2349" s="198"/>
      <c r="F2349" s="319" t="s">
        <v>17578</v>
      </c>
      <c r="G2349" s="198" t="s">
        <v>8444</v>
      </c>
      <c r="H2349" s="201">
        <v>0</v>
      </c>
      <c r="I2349" s="200">
        <v>41737</v>
      </c>
      <c r="J2349" s="319" t="e">
        <f t="shared" si="37"/>
        <v>#VALUE!</v>
      </c>
      <c r="K2349" s="198"/>
      <c r="L2349" s="198"/>
      <c r="M2349" s="198" t="s">
        <v>2395</v>
      </c>
      <c r="N2349" s="198"/>
      <c r="O2349" s="198"/>
      <c r="P2349" s="198"/>
      <c r="Q2349" s="169"/>
      <c r="R2349" s="169"/>
      <c r="S2349" s="169"/>
      <c r="T2349" s="169"/>
      <c r="U2349" s="170"/>
    </row>
    <row r="2350" spans="1:37" ht="20.100000000000001" customHeight="1">
      <c r="A2350" s="201" t="s">
        <v>6977</v>
      </c>
      <c r="B2350" s="183">
        <v>700600584367</v>
      </c>
      <c r="C2350" s="179" t="s">
        <v>6059</v>
      </c>
      <c r="D2350" s="215" t="s">
        <v>6963</v>
      </c>
      <c r="E2350" s="321">
        <v>1</v>
      </c>
      <c r="F2350" s="319">
        <v>11.99</v>
      </c>
      <c r="G2350" s="198" t="s">
        <v>8444</v>
      </c>
      <c r="H2350" s="198">
        <v>10</v>
      </c>
      <c r="I2350" s="200">
        <v>41737</v>
      </c>
      <c r="J2350" s="319">
        <f t="shared" si="37"/>
        <v>4.1914999999999996</v>
      </c>
      <c r="K2350" s="198"/>
      <c r="L2350" s="198" t="s">
        <v>731</v>
      </c>
      <c r="M2350" s="198" t="s">
        <v>2395</v>
      </c>
      <c r="N2350" s="198"/>
      <c r="O2350" s="198"/>
      <c r="P2350" s="198"/>
      <c r="Q2350" s="169"/>
      <c r="R2350" s="169"/>
      <c r="S2350" s="169"/>
      <c r="T2350" s="169"/>
      <c r="U2350" s="170"/>
    </row>
    <row r="2351" spans="1:37" ht="20.100000000000001" customHeight="1">
      <c r="A2351" s="201">
        <v>40189</v>
      </c>
      <c r="B2351" s="183"/>
      <c r="C2351" s="179" t="s">
        <v>6178</v>
      </c>
      <c r="D2351" s="215" t="s">
        <v>6931</v>
      </c>
      <c r="E2351" s="198"/>
      <c r="F2351" s="319" t="s">
        <v>17578</v>
      </c>
      <c r="G2351" s="198" t="s">
        <v>8444</v>
      </c>
      <c r="H2351" s="201">
        <v>0</v>
      </c>
      <c r="I2351" s="200">
        <v>41737</v>
      </c>
      <c r="J2351" s="319" t="e">
        <f t="shared" si="37"/>
        <v>#VALUE!</v>
      </c>
      <c r="K2351" s="198"/>
      <c r="L2351" s="198"/>
      <c r="M2351" s="198" t="s">
        <v>2395</v>
      </c>
      <c r="N2351" s="198"/>
      <c r="O2351" s="198"/>
      <c r="P2351" s="198"/>
      <c r="Q2351" s="169"/>
      <c r="R2351" s="169"/>
      <c r="S2351" s="169"/>
      <c r="T2351" s="169"/>
      <c r="U2351" s="170"/>
    </row>
    <row r="2352" spans="1:37" ht="20.100000000000001" customHeight="1">
      <c r="A2352" s="201" t="s">
        <v>6978</v>
      </c>
      <c r="B2352" s="183">
        <v>700600584374</v>
      </c>
      <c r="C2352" s="179" t="s">
        <v>6058</v>
      </c>
      <c r="D2352" s="215" t="s">
        <v>6931</v>
      </c>
      <c r="E2352" s="321">
        <v>1</v>
      </c>
      <c r="F2352" s="319">
        <v>11.99</v>
      </c>
      <c r="G2352" s="198" t="s">
        <v>8444</v>
      </c>
      <c r="H2352" s="201">
        <v>0</v>
      </c>
      <c r="I2352" s="200">
        <v>41737</v>
      </c>
      <c r="J2352" s="319">
        <f t="shared" si="37"/>
        <v>4.1914999999999996</v>
      </c>
      <c r="K2352" s="198"/>
      <c r="L2352" s="198"/>
      <c r="M2352" s="198" t="s">
        <v>2395</v>
      </c>
      <c r="N2352" s="198"/>
      <c r="O2352" s="198"/>
      <c r="P2352" s="198"/>
      <c r="Q2352" s="169"/>
      <c r="R2352" s="169"/>
      <c r="S2352" s="169"/>
      <c r="T2352" s="169"/>
      <c r="U2352" s="170"/>
    </row>
    <row r="2353" spans="1:38" ht="20.100000000000001" customHeight="1">
      <c r="A2353" s="201">
        <v>40190</v>
      </c>
      <c r="B2353" s="183"/>
      <c r="C2353" s="179" t="s">
        <v>6179</v>
      </c>
      <c r="D2353" s="215" t="s">
        <v>6963</v>
      </c>
      <c r="E2353" s="198"/>
      <c r="F2353" s="319" t="s">
        <v>17578</v>
      </c>
      <c r="G2353" s="198" t="s">
        <v>8444</v>
      </c>
      <c r="H2353" s="201">
        <v>0</v>
      </c>
      <c r="I2353" s="200">
        <v>41737</v>
      </c>
      <c r="J2353" s="319" t="e">
        <f t="shared" si="37"/>
        <v>#VALUE!</v>
      </c>
      <c r="K2353" s="198"/>
      <c r="L2353" s="198"/>
      <c r="M2353" s="198" t="s">
        <v>2395</v>
      </c>
      <c r="N2353" s="198"/>
      <c r="O2353" s="198"/>
      <c r="P2353" s="198"/>
      <c r="Q2353" s="169"/>
      <c r="R2353" s="169"/>
      <c r="S2353" s="169"/>
      <c r="T2353" s="169"/>
      <c r="U2353" s="170"/>
    </row>
    <row r="2354" spans="1:38" ht="20.100000000000001" customHeight="1">
      <c r="A2354" s="201" t="s">
        <v>6979</v>
      </c>
      <c r="B2354" s="183">
        <v>700600584381</v>
      </c>
      <c r="C2354" s="179" t="s">
        <v>6057</v>
      </c>
      <c r="D2354" s="215" t="s">
        <v>6963</v>
      </c>
      <c r="E2354" s="321">
        <v>1</v>
      </c>
      <c r="F2354" s="319">
        <v>11.99</v>
      </c>
      <c r="G2354" s="198" t="s">
        <v>8444</v>
      </c>
      <c r="H2354" s="201">
        <v>0</v>
      </c>
      <c r="I2354" s="200">
        <v>41737</v>
      </c>
      <c r="J2354" s="319">
        <f t="shared" si="37"/>
        <v>4.1914999999999996</v>
      </c>
      <c r="K2354" s="198"/>
      <c r="L2354" s="198"/>
      <c r="M2354" s="198" t="s">
        <v>2395</v>
      </c>
      <c r="N2354" s="198"/>
      <c r="O2354" s="198"/>
      <c r="P2354" s="198"/>
      <c r="Q2354" s="169"/>
      <c r="R2354" s="169"/>
      <c r="S2354" s="169"/>
      <c r="T2354" s="169"/>
      <c r="U2354" s="170"/>
    </row>
    <row r="2355" spans="1:38" ht="20.100000000000001" customHeight="1">
      <c r="A2355" s="202" t="s">
        <v>6980</v>
      </c>
      <c r="B2355" s="183">
        <v>700600584398</v>
      </c>
      <c r="C2355" s="179" t="s">
        <v>6056</v>
      </c>
      <c r="D2355" s="215" t="s">
        <v>6931</v>
      </c>
      <c r="E2355" s="324">
        <v>0.75</v>
      </c>
      <c r="F2355" s="319">
        <v>11.99</v>
      </c>
      <c r="G2355" s="198" t="s">
        <v>8444</v>
      </c>
      <c r="H2355" s="199">
        <v>21</v>
      </c>
      <c r="I2355" s="200">
        <v>41737</v>
      </c>
      <c r="J2355" s="319">
        <f t="shared" si="37"/>
        <v>4.4414999999999996</v>
      </c>
      <c r="K2355" s="198"/>
      <c r="L2355" s="198"/>
      <c r="M2355" s="198" t="s">
        <v>2395</v>
      </c>
      <c r="N2355" s="198"/>
      <c r="O2355" s="198"/>
      <c r="P2355" s="198"/>
      <c r="Q2355" s="169"/>
      <c r="R2355" s="169"/>
      <c r="S2355" s="169"/>
      <c r="T2355" s="169"/>
      <c r="U2355" s="170"/>
    </row>
    <row r="2356" spans="1:38" ht="20.100000000000001" customHeight="1">
      <c r="A2356" s="202" t="s">
        <v>6980</v>
      </c>
      <c r="B2356" s="183">
        <v>700600584398</v>
      </c>
      <c r="C2356" s="179" t="s">
        <v>6056</v>
      </c>
      <c r="D2356" s="215" t="s">
        <v>7318</v>
      </c>
      <c r="E2356" s="324">
        <v>0.75</v>
      </c>
      <c r="F2356" s="319">
        <v>11.99</v>
      </c>
      <c r="G2356" s="198" t="s">
        <v>8444</v>
      </c>
      <c r="H2356" s="199">
        <v>21</v>
      </c>
      <c r="I2356" s="200">
        <v>41737</v>
      </c>
      <c r="J2356" s="319">
        <f t="shared" si="37"/>
        <v>4.4414999999999996</v>
      </c>
      <c r="K2356" s="198"/>
      <c r="L2356" s="198"/>
      <c r="M2356" s="198" t="s">
        <v>2395</v>
      </c>
      <c r="N2356" s="198"/>
      <c r="O2356" s="198"/>
      <c r="P2356" s="198"/>
      <c r="Q2356" s="169"/>
      <c r="R2356" s="169"/>
      <c r="S2356" s="169"/>
      <c r="T2356" s="169"/>
      <c r="U2356" s="170"/>
      <c r="X2356" s="5" t="s">
        <v>15183</v>
      </c>
      <c r="Y2356" s="5" t="s">
        <v>15184</v>
      </c>
      <c r="AA2356" s="5" t="s">
        <v>15160</v>
      </c>
      <c r="AB2356" s="5" t="s">
        <v>15161</v>
      </c>
      <c r="AC2356" s="5" t="s">
        <v>15162</v>
      </c>
      <c r="AD2356" s="5" t="s">
        <v>15163</v>
      </c>
      <c r="AE2356" s="5" t="s">
        <v>15164</v>
      </c>
      <c r="AF2356" s="5" t="s">
        <v>16458</v>
      </c>
      <c r="AK2356" s="5" t="s">
        <v>16719</v>
      </c>
      <c r="AL2356" s="5" t="s">
        <v>16720</v>
      </c>
    </row>
    <row r="2357" spans="1:38" ht="20.100000000000001" customHeight="1">
      <c r="A2357" s="202" t="s">
        <v>6982</v>
      </c>
      <c r="B2357" s="183">
        <v>700600584404</v>
      </c>
      <c r="C2357" s="179" t="s">
        <v>6055</v>
      </c>
      <c r="D2357" s="215" t="s">
        <v>6981</v>
      </c>
      <c r="E2357" s="321">
        <v>1.5</v>
      </c>
      <c r="F2357" s="319">
        <v>11.89</v>
      </c>
      <c r="G2357" s="198" t="s">
        <v>8444</v>
      </c>
      <c r="H2357" s="201">
        <v>0</v>
      </c>
      <c r="I2357" s="200">
        <v>41737</v>
      </c>
      <c r="J2357" s="319">
        <f t="shared" si="37"/>
        <v>3.6065000000000005</v>
      </c>
      <c r="K2357" s="198">
        <v>7.6470588235294121</v>
      </c>
      <c r="L2357" s="198"/>
      <c r="M2357" s="198" t="s">
        <v>2395</v>
      </c>
      <c r="N2357" s="198"/>
      <c r="O2357" s="198"/>
      <c r="P2357" s="198"/>
      <c r="Q2357" s="169"/>
      <c r="R2357" s="169"/>
      <c r="S2357" s="169"/>
      <c r="T2357" s="169"/>
      <c r="U2357" s="170"/>
    </row>
    <row r="2358" spans="1:38" ht="20.100000000000001" customHeight="1">
      <c r="A2358" s="202" t="s">
        <v>6982</v>
      </c>
      <c r="B2358" s="183">
        <v>700600584404</v>
      </c>
      <c r="C2358" s="179" t="s">
        <v>6055</v>
      </c>
      <c r="D2358" s="215" t="s">
        <v>16489</v>
      </c>
      <c r="E2358" s="321">
        <v>1.5</v>
      </c>
      <c r="F2358" s="319">
        <v>11.89</v>
      </c>
      <c r="G2358" s="198" t="s">
        <v>8444</v>
      </c>
      <c r="H2358" s="201">
        <v>0</v>
      </c>
      <c r="I2358" s="200">
        <v>41737</v>
      </c>
      <c r="J2358" s="319">
        <f t="shared" si="37"/>
        <v>3.6065000000000005</v>
      </c>
      <c r="K2358" s="198">
        <v>7.6470588235294121</v>
      </c>
      <c r="L2358" s="198"/>
      <c r="M2358" s="198" t="s">
        <v>2395</v>
      </c>
      <c r="N2358" s="198"/>
      <c r="O2358" s="198"/>
      <c r="P2358" s="198"/>
      <c r="Q2358" s="169"/>
      <c r="R2358" s="169"/>
      <c r="S2358" s="169"/>
      <c r="T2358" s="169"/>
      <c r="U2358" s="170"/>
      <c r="X2358" s="5" t="s">
        <v>15183</v>
      </c>
      <c r="Y2358" s="5" t="s">
        <v>15184</v>
      </c>
      <c r="AA2358" s="5" t="s">
        <v>15160</v>
      </c>
      <c r="AB2358" s="5" t="s">
        <v>15161</v>
      </c>
      <c r="AC2358" s="5" t="s">
        <v>15162</v>
      </c>
      <c r="AD2358" s="5" t="s">
        <v>15163</v>
      </c>
      <c r="AE2358" s="5" t="s">
        <v>15164</v>
      </c>
      <c r="AF2358" s="5" t="s">
        <v>16458</v>
      </c>
      <c r="AK2358" s="5" t="s">
        <v>16721</v>
      </c>
      <c r="AL2358" s="5" t="s">
        <v>16722</v>
      </c>
    </row>
    <row r="2359" spans="1:38" ht="20.100000000000001" customHeight="1">
      <c r="A2359" s="202" t="s">
        <v>6983</v>
      </c>
      <c r="B2359" s="183">
        <v>700600584411</v>
      </c>
      <c r="C2359" s="179" t="s">
        <v>6054</v>
      </c>
      <c r="D2359" s="215" t="s">
        <v>6981</v>
      </c>
      <c r="E2359" s="324">
        <v>1.5</v>
      </c>
      <c r="F2359" s="319">
        <v>11.89</v>
      </c>
      <c r="G2359" s="198" t="s">
        <v>8444</v>
      </c>
      <c r="H2359" s="199">
        <v>14</v>
      </c>
      <c r="I2359" s="200">
        <v>41737</v>
      </c>
      <c r="J2359" s="319">
        <f t="shared" si="37"/>
        <v>3.6065000000000005</v>
      </c>
      <c r="K2359" s="198">
        <v>7.6470588235294121</v>
      </c>
      <c r="L2359" s="198"/>
      <c r="M2359" s="198" t="s">
        <v>2395</v>
      </c>
      <c r="N2359" s="198"/>
      <c r="O2359" s="198"/>
      <c r="P2359" s="198"/>
      <c r="Q2359" s="169"/>
      <c r="R2359" s="169"/>
      <c r="S2359" s="169"/>
      <c r="T2359" s="169"/>
      <c r="U2359" s="170"/>
    </row>
    <row r="2360" spans="1:38" ht="20.100000000000001" customHeight="1">
      <c r="A2360" s="202" t="s">
        <v>6983</v>
      </c>
      <c r="B2360" s="183">
        <v>700600584411</v>
      </c>
      <c r="C2360" s="179" t="s">
        <v>6054</v>
      </c>
      <c r="D2360" s="215" t="s">
        <v>16489</v>
      </c>
      <c r="E2360" s="324">
        <v>1.5</v>
      </c>
      <c r="F2360" s="319">
        <v>11.89</v>
      </c>
      <c r="G2360" s="198" t="s">
        <v>8444</v>
      </c>
      <c r="H2360" s="199">
        <v>14</v>
      </c>
      <c r="I2360" s="200">
        <v>41737</v>
      </c>
      <c r="J2360" s="319">
        <f t="shared" si="37"/>
        <v>3.6065000000000005</v>
      </c>
      <c r="K2360" s="198">
        <v>7.6470588235294121</v>
      </c>
      <c r="L2360" s="198"/>
      <c r="M2360" s="198" t="s">
        <v>2395</v>
      </c>
      <c r="N2360" s="198"/>
      <c r="O2360" s="198"/>
      <c r="P2360" s="198"/>
      <c r="Q2360" s="169"/>
      <c r="R2360" s="169"/>
      <c r="S2360" s="169"/>
      <c r="T2360" s="169"/>
      <c r="U2360" s="170"/>
      <c r="X2360" s="5" t="s">
        <v>15183</v>
      </c>
      <c r="Y2360" s="5" t="s">
        <v>15184</v>
      </c>
      <c r="AA2360" s="5" t="s">
        <v>15160</v>
      </c>
      <c r="AB2360" s="5" t="s">
        <v>15161</v>
      </c>
      <c r="AC2360" s="5" t="s">
        <v>15162</v>
      </c>
      <c r="AD2360" s="5" t="s">
        <v>15163</v>
      </c>
      <c r="AE2360" s="5" t="s">
        <v>15164</v>
      </c>
      <c r="AF2360" s="5" t="s">
        <v>16458</v>
      </c>
      <c r="AK2360" s="5" t="s">
        <v>16723</v>
      </c>
      <c r="AL2360" s="5" t="s">
        <v>16724</v>
      </c>
    </row>
    <row r="2361" spans="1:38" ht="20.100000000000001" customHeight="1">
      <c r="A2361" s="201">
        <v>40194</v>
      </c>
      <c r="B2361" s="183"/>
      <c r="C2361" s="179" t="s">
        <v>6180</v>
      </c>
      <c r="D2361" s="215" t="s">
        <v>6984</v>
      </c>
      <c r="E2361" s="198"/>
      <c r="F2361" s="319" t="s">
        <v>17578</v>
      </c>
      <c r="G2361" s="198" t="s">
        <v>8444</v>
      </c>
      <c r="H2361" s="201">
        <v>0</v>
      </c>
      <c r="I2361" s="200">
        <v>41737</v>
      </c>
      <c r="J2361" s="319" t="e">
        <f t="shared" si="37"/>
        <v>#VALUE!</v>
      </c>
      <c r="K2361" s="198"/>
      <c r="L2361" s="198"/>
      <c r="M2361" s="198" t="s">
        <v>2395</v>
      </c>
      <c r="N2361" s="198"/>
      <c r="O2361" s="198"/>
      <c r="P2361" s="198"/>
      <c r="Q2361" s="169"/>
      <c r="R2361" s="169"/>
      <c r="S2361" s="169"/>
      <c r="T2361" s="169"/>
      <c r="U2361" s="170"/>
    </row>
    <row r="2362" spans="1:38" ht="20.100000000000001" customHeight="1">
      <c r="A2362" s="201" t="s">
        <v>6985</v>
      </c>
      <c r="B2362" s="183">
        <v>700600584428</v>
      </c>
      <c r="C2362" s="179" t="s">
        <v>6053</v>
      </c>
      <c r="D2362" s="215" t="s">
        <v>6984</v>
      </c>
      <c r="E2362" s="321">
        <v>1.5</v>
      </c>
      <c r="F2362" s="319">
        <v>11.89</v>
      </c>
      <c r="G2362" s="198" t="s">
        <v>8444</v>
      </c>
      <c r="H2362" s="198">
        <v>175</v>
      </c>
      <c r="I2362" s="200">
        <v>41737</v>
      </c>
      <c r="J2362" s="319">
        <f t="shared" si="37"/>
        <v>3.6065000000000005</v>
      </c>
      <c r="K2362" s="198">
        <v>7.6470588235294121</v>
      </c>
      <c r="L2362" s="198" t="s">
        <v>731</v>
      </c>
      <c r="M2362" s="198" t="s">
        <v>2395</v>
      </c>
      <c r="N2362" s="198"/>
      <c r="O2362" s="198"/>
      <c r="P2362" s="198"/>
      <c r="Q2362" s="169"/>
      <c r="R2362" s="169"/>
      <c r="S2362" s="169"/>
      <c r="T2362" s="169"/>
      <c r="U2362" s="170"/>
    </row>
    <row r="2363" spans="1:38" ht="20.100000000000001" customHeight="1">
      <c r="A2363" s="201">
        <v>40223</v>
      </c>
      <c r="B2363" s="183"/>
      <c r="C2363" s="179" t="s">
        <v>6210</v>
      </c>
      <c r="D2363" s="215" t="s">
        <v>6986</v>
      </c>
      <c r="E2363" s="198"/>
      <c r="F2363" s="319" t="s">
        <v>17578</v>
      </c>
      <c r="G2363" s="198" t="s">
        <v>8444</v>
      </c>
      <c r="H2363" s="201">
        <v>0</v>
      </c>
      <c r="I2363" s="200">
        <v>41737</v>
      </c>
      <c r="J2363" s="319" t="e">
        <f t="shared" si="37"/>
        <v>#VALUE!</v>
      </c>
      <c r="K2363" s="198"/>
      <c r="L2363" s="198"/>
      <c r="M2363" s="198" t="s">
        <v>2395</v>
      </c>
      <c r="N2363" s="198"/>
      <c r="O2363" s="198"/>
      <c r="P2363" s="198"/>
      <c r="Q2363" s="169"/>
      <c r="R2363" s="169"/>
      <c r="S2363" s="169"/>
      <c r="T2363" s="169"/>
      <c r="U2363" s="170"/>
    </row>
    <row r="2364" spans="1:38" ht="20.100000000000001" customHeight="1">
      <c r="A2364" s="201" t="s">
        <v>6987</v>
      </c>
      <c r="B2364" s="183">
        <v>700600584725</v>
      </c>
      <c r="C2364" s="179" t="s">
        <v>6129</v>
      </c>
      <c r="D2364" s="215" t="s">
        <v>6986</v>
      </c>
      <c r="E2364" s="321">
        <v>0.5</v>
      </c>
      <c r="F2364" s="319">
        <v>9.89</v>
      </c>
      <c r="G2364" s="198" t="s">
        <v>8444</v>
      </c>
      <c r="H2364" s="198">
        <v>7</v>
      </c>
      <c r="I2364" s="200">
        <v>41737</v>
      </c>
      <c r="J2364" s="319">
        <f t="shared" si="37"/>
        <v>2.9064999999999994</v>
      </c>
      <c r="K2364" s="198">
        <v>6.4705882352941178</v>
      </c>
      <c r="L2364" s="198" t="s">
        <v>731</v>
      </c>
      <c r="M2364" s="198" t="s">
        <v>2395</v>
      </c>
      <c r="N2364" s="198"/>
      <c r="O2364" s="198"/>
      <c r="P2364" s="198"/>
      <c r="Q2364" s="169"/>
      <c r="R2364" s="169"/>
      <c r="S2364" s="169"/>
      <c r="T2364" s="169"/>
      <c r="U2364" s="170"/>
    </row>
    <row r="2365" spans="1:38" ht="20.100000000000001" customHeight="1">
      <c r="A2365" s="201" t="s">
        <v>6988</v>
      </c>
      <c r="B2365" s="183">
        <v>700600584732</v>
      </c>
      <c r="C2365" s="179" t="s">
        <v>6127</v>
      </c>
      <c r="D2365" s="215" t="s">
        <v>6986</v>
      </c>
      <c r="E2365" s="321">
        <v>0.5</v>
      </c>
      <c r="F2365" s="319">
        <v>9.89</v>
      </c>
      <c r="G2365" s="198" t="s">
        <v>8444</v>
      </c>
      <c r="H2365" s="198">
        <v>13</v>
      </c>
      <c r="I2365" s="200">
        <v>41737</v>
      </c>
      <c r="J2365" s="319">
        <f t="shared" si="37"/>
        <v>2.9064999999999994</v>
      </c>
      <c r="K2365" s="198">
        <v>6.4705882352941178</v>
      </c>
      <c r="L2365" s="198" t="s">
        <v>731</v>
      </c>
      <c r="M2365" s="198" t="s">
        <v>2395</v>
      </c>
      <c r="N2365" s="198"/>
      <c r="O2365" s="198"/>
      <c r="P2365" s="198"/>
      <c r="Q2365" s="169"/>
      <c r="R2365" s="169"/>
      <c r="S2365" s="169"/>
      <c r="T2365" s="169"/>
      <c r="U2365" s="170"/>
    </row>
    <row r="2366" spans="1:38" ht="20.100000000000001" customHeight="1">
      <c r="A2366" s="201" t="s">
        <v>6989</v>
      </c>
      <c r="B2366" s="183">
        <v>700600584749</v>
      </c>
      <c r="C2366" s="179" t="s">
        <v>6128</v>
      </c>
      <c r="D2366" s="215" t="s">
        <v>6986</v>
      </c>
      <c r="E2366" s="198"/>
      <c r="F2366" s="319">
        <v>9.89</v>
      </c>
      <c r="G2366" s="198" t="s">
        <v>8444</v>
      </c>
      <c r="H2366" s="198">
        <v>0</v>
      </c>
      <c r="I2366" s="200">
        <v>41737</v>
      </c>
      <c r="J2366" s="319">
        <f t="shared" si="37"/>
        <v>3.4064999999999994</v>
      </c>
      <c r="K2366" s="198"/>
      <c r="L2366" s="198" t="s">
        <v>731</v>
      </c>
      <c r="M2366" s="198" t="s">
        <v>2395</v>
      </c>
      <c r="N2366" s="198"/>
      <c r="O2366" s="198"/>
      <c r="P2366" s="198"/>
      <c r="Q2366" s="169"/>
      <c r="R2366" s="169"/>
      <c r="S2366" s="169"/>
      <c r="T2366" s="169"/>
      <c r="U2366" s="170"/>
    </row>
    <row r="2367" spans="1:38" ht="20.100000000000001" customHeight="1">
      <c r="A2367" s="201" t="s">
        <v>6990</v>
      </c>
      <c r="B2367" s="183">
        <v>700600584756</v>
      </c>
      <c r="C2367" s="179" t="s">
        <v>6131</v>
      </c>
      <c r="D2367" s="215" t="s">
        <v>6986</v>
      </c>
      <c r="E2367" s="198"/>
      <c r="F2367" s="319">
        <v>12</v>
      </c>
      <c r="G2367" s="198" t="s">
        <v>8444</v>
      </c>
      <c r="H2367" s="198">
        <v>0</v>
      </c>
      <c r="I2367" s="200">
        <v>41737</v>
      </c>
      <c r="J2367" s="319">
        <f t="shared" si="37"/>
        <v>5.1999999999999993</v>
      </c>
      <c r="K2367" s="198"/>
      <c r="L2367" s="198" t="s">
        <v>731</v>
      </c>
      <c r="M2367" s="198" t="s">
        <v>2395</v>
      </c>
      <c r="N2367" s="198"/>
      <c r="O2367" s="198"/>
      <c r="P2367" s="198"/>
      <c r="Q2367" s="169"/>
      <c r="R2367" s="169"/>
      <c r="S2367" s="169"/>
      <c r="T2367" s="169"/>
      <c r="U2367" s="170"/>
    </row>
    <row r="2368" spans="1:38" ht="20.100000000000001" customHeight="1">
      <c r="A2368" s="201" t="s">
        <v>6991</v>
      </c>
      <c r="B2368" s="183">
        <v>700600584763</v>
      </c>
      <c r="C2368" s="179" t="s">
        <v>6130</v>
      </c>
      <c r="D2368" s="215" t="s">
        <v>6986</v>
      </c>
      <c r="E2368" s="198"/>
      <c r="F2368" s="319">
        <v>9.89</v>
      </c>
      <c r="G2368" s="198" t="s">
        <v>8444</v>
      </c>
      <c r="H2368" s="198">
        <v>0</v>
      </c>
      <c r="I2368" s="200">
        <v>41737</v>
      </c>
      <c r="J2368" s="319">
        <f t="shared" si="37"/>
        <v>3.4064999999999994</v>
      </c>
      <c r="K2368" s="198"/>
      <c r="L2368" s="198" t="s">
        <v>731</v>
      </c>
      <c r="M2368" s="198" t="s">
        <v>2395</v>
      </c>
      <c r="N2368" s="198"/>
      <c r="O2368" s="198"/>
      <c r="P2368" s="198"/>
      <c r="Q2368" s="169"/>
      <c r="R2368" s="169"/>
      <c r="S2368" s="169"/>
      <c r="T2368" s="169"/>
      <c r="U2368" s="170"/>
    </row>
    <row r="2369" spans="1:21" ht="20.100000000000001" customHeight="1">
      <c r="A2369" s="201">
        <v>40224</v>
      </c>
      <c r="B2369" s="183"/>
      <c r="C2369" s="179" t="s">
        <v>6211</v>
      </c>
      <c r="D2369" s="215" t="s">
        <v>6992</v>
      </c>
      <c r="E2369" s="198"/>
      <c r="F2369" s="319" t="s">
        <v>17578</v>
      </c>
      <c r="G2369" s="198" t="s">
        <v>8444</v>
      </c>
      <c r="H2369" s="201">
        <v>0</v>
      </c>
      <c r="I2369" s="200">
        <v>41737</v>
      </c>
      <c r="J2369" s="319" t="e">
        <f t="shared" si="37"/>
        <v>#VALUE!</v>
      </c>
      <c r="K2369" s="198"/>
      <c r="L2369" s="198"/>
      <c r="M2369" s="198" t="s">
        <v>2395</v>
      </c>
      <c r="N2369" s="198"/>
      <c r="O2369" s="198"/>
      <c r="P2369" s="198"/>
      <c r="Q2369" s="169"/>
      <c r="R2369" s="169"/>
      <c r="S2369" s="169"/>
      <c r="T2369" s="169"/>
      <c r="U2369" s="170"/>
    </row>
    <row r="2370" spans="1:21" ht="20.100000000000001" customHeight="1">
      <c r="A2370" s="201" t="s">
        <v>6993</v>
      </c>
      <c r="B2370" s="183">
        <v>700600584770</v>
      </c>
      <c r="C2370" s="179" t="s">
        <v>6122</v>
      </c>
      <c r="D2370" s="215" t="s">
        <v>6992</v>
      </c>
      <c r="E2370" s="321">
        <v>1.75</v>
      </c>
      <c r="F2370" s="319">
        <v>11.99</v>
      </c>
      <c r="G2370" s="198" t="s">
        <v>8444</v>
      </c>
      <c r="H2370" s="201">
        <v>0</v>
      </c>
      <c r="I2370" s="200">
        <v>41737</v>
      </c>
      <c r="J2370" s="319">
        <f t="shared" si="37"/>
        <v>3.4414999999999996</v>
      </c>
      <c r="K2370" s="198"/>
      <c r="L2370" s="198"/>
      <c r="M2370" s="198" t="s">
        <v>2395</v>
      </c>
      <c r="N2370" s="198"/>
      <c r="O2370" s="198"/>
      <c r="P2370" s="198"/>
      <c r="Q2370" s="169"/>
      <c r="R2370" s="169"/>
      <c r="S2370" s="169"/>
      <c r="T2370" s="169"/>
      <c r="U2370" s="170"/>
    </row>
    <row r="2371" spans="1:21" ht="20.100000000000001" customHeight="1">
      <c r="A2371" s="201" t="s">
        <v>6994</v>
      </c>
      <c r="B2371" s="183">
        <v>700600584787</v>
      </c>
      <c r="C2371" s="179" t="s">
        <v>6123</v>
      </c>
      <c r="D2371" s="215" t="s">
        <v>6992</v>
      </c>
      <c r="E2371" s="321">
        <v>1.75</v>
      </c>
      <c r="F2371" s="319">
        <v>11.99</v>
      </c>
      <c r="G2371" s="198" t="s">
        <v>8444</v>
      </c>
      <c r="H2371" s="201">
        <v>0</v>
      </c>
      <c r="I2371" s="200">
        <v>41737</v>
      </c>
      <c r="J2371" s="319">
        <f t="shared" si="37"/>
        <v>3.4414999999999996</v>
      </c>
      <c r="K2371" s="198"/>
      <c r="L2371" s="198"/>
      <c r="M2371" s="198" t="s">
        <v>2395</v>
      </c>
      <c r="N2371" s="198"/>
      <c r="O2371" s="198"/>
      <c r="P2371" s="198"/>
      <c r="Q2371" s="169"/>
      <c r="R2371" s="169"/>
      <c r="S2371" s="169"/>
      <c r="T2371" s="169"/>
      <c r="U2371" s="170"/>
    </row>
    <row r="2372" spans="1:21" ht="20.100000000000001" customHeight="1">
      <c r="A2372" s="201" t="s">
        <v>6995</v>
      </c>
      <c r="B2372" s="183">
        <v>700600584794</v>
      </c>
      <c r="C2372" s="179" t="s">
        <v>6126</v>
      </c>
      <c r="D2372" s="215" t="s">
        <v>6992</v>
      </c>
      <c r="E2372" s="198"/>
      <c r="F2372" s="319">
        <v>11.99</v>
      </c>
      <c r="G2372" s="198" t="s">
        <v>8444</v>
      </c>
      <c r="H2372" s="201">
        <v>0</v>
      </c>
      <c r="I2372" s="200">
        <v>41737</v>
      </c>
      <c r="J2372" s="319">
        <f t="shared" si="37"/>
        <v>5.1914999999999996</v>
      </c>
      <c r="K2372" s="198"/>
      <c r="L2372" s="198"/>
      <c r="M2372" s="198" t="s">
        <v>2395</v>
      </c>
      <c r="N2372" s="198"/>
      <c r="O2372" s="198"/>
      <c r="P2372" s="198"/>
      <c r="Q2372" s="169"/>
      <c r="R2372" s="169"/>
      <c r="S2372" s="169"/>
      <c r="T2372" s="169"/>
      <c r="U2372" s="170"/>
    </row>
    <row r="2373" spans="1:21" ht="20.100000000000001" customHeight="1">
      <c r="A2373" s="201" t="s">
        <v>6996</v>
      </c>
      <c r="B2373" s="183">
        <v>700600584800</v>
      </c>
      <c r="C2373" s="179" t="s">
        <v>6124</v>
      </c>
      <c r="D2373" s="215" t="s">
        <v>6992</v>
      </c>
      <c r="E2373" s="321">
        <v>1.75</v>
      </c>
      <c r="F2373" s="319">
        <v>11.99</v>
      </c>
      <c r="G2373" s="198" t="s">
        <v>8444</v>
      </c>
      <c r="H2373" s="201">
        <v>0</v>
      </c>
      <c r="I2373" s="200">
        <v>41737</v>
      </c>
      <c r="J2373" s="319">
        <f t="shared" si="37"/>
        <v>3.4414999999999996</v>
      </c>
      <c r="K2373" s="198"/>
      <c r="L2373" s="198"/>
      <c r="M2373" s="198" t="s">
        <v>2395</v>
      </c>
      <c r="N2373" s="198"/>
      <c r="O2373" s="198"/>
      <c r="P2373" s="198"/>
      <c r="Q2373" s="169"/>
      <c r="R2373" s="169"/>
      <c r="S2373" s="169"/>
      <c r="T2373" s="169"/>
      <c r="U2373" s="170"/>
    </row>
    <row r="2374" spans="1:21" ht="20.100000000000001" customHeight="1">
      <c r="A2374" s="201" t="s">
        <v>6997</v>
      </c>
      <c r="B2374" s="183">
        <v>700600584817</v>
      </c>
      <c r="C2374" s="179" t="s">
        <v>6125</v>
      </c>
      <c r="D2374" s="215" t="s">
        <v>6992</v>
      </c>
      <c r="E2374" s="321">
        <v>1.75</v>
      </c>
      <c r="F2374" s="319">
        <v>11.99</v>
      </c>
      <c r="G2374" s="198" t="s">
        <v>8444</v>
      </c>
      <c r="H2374" s="201">
        <v>0</v>
      </c>
      <c r="I2374" s="200">
        <v>41737</v>
      </c>
      <c r="J2374" s="319">
        <f t="shared" si="37"/>
        <v>3.4414999999999996</v>
      </c>
      <c r="K2374" s="198"/>
      <c r="L2374" s="198"/>
      <c r="M2374" s="198" t="s">
        <v>2395</v>
      </c>
      <c r="N2374" s="198"/>
      <c r="O2374" s="198"/>
      <c r="P2374" s="198"/>
      <c r="Q2374" s="169"/>
      <c r="R2374" s="169"/>
      <c r="S2374" s="169"/>
      <c r="T2374" s="169"/>
      <c r="U2374" s="170"/>
    </row>
    <row r="2375" spans="1:21" ht="20.100000000000001" customHeight="1">
      <c r="A2375" s="201">
        <v>20300</v>
      </c>
      <c r="B2375" s="183"/>
      <c r="C2375" s="234" t="s">
        <v>7008</v>
      </c>
      <c r="D2375" s="215" t="s">
        <v>7023</v>
      </c>
      <c r="E2375" s="198"/>
      <c r="F2375" s="319" t="s">
        <v>17578</v>
      </c>
      <c r="G2375" s="198" t="s">
        <v>8444</v>
      </c>
      <c r="H2375" s="201">
        <v>0</v>
      </c>
      <c r="I2375" s="200">
        <v>41816</v>
      </c>
      <c r="J2375" s="319" t="e">
        <f t="shared" si="37"/>
        <v>#VALUE!</v>
      </c>
      <c r="K2375" s="198"/>
      <c r="L2375" s="198"/>
      <c r="M2375" s="198" t="s">
        <v>2395</v>
      </c>
      <c r="N2375" s="198"/>
      <c r="O2375" s="198"/>
      <c r="P2375" s="198"/>
      <c r="Q2375" s="169"/>
      <c r="R2375" s="169"/>
      <c r="S2375" s="169"/>
      <c r="T2375" s="169"/>
      <c r="U2375" s="170"/>
    </row>
    <row r="2376" spans="1:21" ht="20.100000000000001" customHeight="1">
      <c r="A2376" s="201" t="s">
        <v>7024</v>
      </c>
      <c r="B2376" s="183">
        <v>700600584558</v>
      </c>
      <c r="C2376" s="234" t="s">
        <v>6510</v>
      </c>
      <c r="D2376" s="215" t="s">
        <v>7023</v>
      </c>
      <c r="E2376" s="321">
        <v>2</v>
      </c>
      <c r="F2376" s="319">
        <v>11.89</v>
      </c>
      <c r="G2376" s="198" t="s">
        <v>8444</v>
      </c>
      <c r="H2376" s="201">
        <v>0</v>
      </c>
      <c r="I2376" s="200">
        <v>41816</v>
      </c>
      <c r="J2376" s="319">
        <f t="shared" si="37"/>
        <v>3.1065000000000005</v>
      </c>
      <c r="K2376" s="198">
        <v>8.2352941176470598</v>
      </c>
      <c r="L2376" s="198"/>
      <c r="M2376" s="198" t="s">
        <v>2395</v>
      </c>
      <c r="N2376" s="198"/>
      <c r="O2376" s="198"/>
      <c r="P2376" s="198"/>
      <c r="Q2376" s="169"/>
      <c r="R2376" s="169"/>
      <c r="S2376" s="169"/>
      <c r="T2376" s="169"/>
      <c r="U2376" s="170"/>
    </row>
    <row r="2377" spans="1:21" ht="20.100000000000001" customHeight="1">
      <c r="A2377" s="201" t="s">
        <v>7025</v>
      </c>
      <c r="B2377" s="183">
        <v>700600584619</v>
      </c>
      <c r="C2377" s="234" t="s">
        <v>6509</v>
      </c>
      <c r="D2377" s="215" t="s">
        <v>7023</v>
      </c>
      <c r="E2377" s="321">
        <v>1</v>
      </c>
      <c r="F2377" s="319">
        <v>9.89</v>
      </c>
      <c r="G2377" s="198" t="s">
        <v>8444</v>
      </c>
      <c r="H2377" s="201">
        <v>0</v>
      </c>
      <c r="I2377" s="200">
        <v>41816</v>
      </c>
      <c r="J2377" s="319">
        <f t="shared" si="37"/>
        <v>2.4064999999999994</v>
      </c>
      <c r="K2377" s="198">
        <v>7.0588235294117645</v>
      </c>
      <c r="L2377" s="198"/>
      <c r="M2377" s="198" t="s">
        <v>2395</v>
      </c>
      <c r="N2377" s="198"/>
      <c r="O2377" s="198"/>
      <c r="P2377" s="198"/>
      <c r="Q2377" s="169"/>
      <c r="R2377" s="169"/>
      <c r="S2377" s="169"/>
      <c r="T2377" s="169"/>
      <c r="U2377" s="170"/>
    </row>
    <row r="2378" spans="1:21" ht="20.100000000000001" customHeight="1">
      <c r="A2378" s="201" t="s">
        <v>7026</v>
      </c>
      <c r="B2378" s="183">
        <v>700600584664</v>
      </c>
      <c r="C2378" s="234" t="s">
        <v>6508</v>
      </c>
      <c r="D2378" s="215" t="s">
        <v>7023</v>
      </c>
      <c r="E2378" s="198"/>
      <c r="F2378" s="319">
        <v>9.89</v>
      </c>
      <c r="G2378" s="198" t="s">
        <v>8444</v>
      </c>
      <c r="H2378" s="201">
        <v>0</v>
      </c>
      <c r="I2378" s="200">
        <v>41816</v>
      </c>
      <c r="J2378" s="319">
        <f t="shared" si="37"/>
        <v>3.4064999999999994</v>
      </c>
      <c r="K2378" s="198"/>
      <c r="L2378" s="198"/>
      <c r="M2378" s="198" t="s">
        <v>2395</v>
      </c>
      <c r="N2378" s="198"/>
      <c r="O2378" s="198"/>
      <c r="P2378" s="198"/>
      <c r="Q2378" s="169"/>
      <c r="R2378" s="169"/>
      <c r="S2378" s="169"/>
      <c r="T2378" s="169"/>
      <c r="U2378" s="170"/>
    </row>
    <row r="2379" spans="1:21" ht="20.100000000000001" customHeight="1">
      <c r="A2379" s="201" t="s">
        <v>7027</v>
      </c>
      <c r="B2379" s="183">
        <v>700600584718</v>
      </c>
      <c r="C2379" s="234" t="s">
        <v>6507</v>
      </c>
      <c r="D2379" s="215" t="s">
        <v>7023</v>
      </c>
      <c r="E2379" s="324">
        <v>1</v>
      </c>
      <c r="F2379" s="319">
        <v>9.89</v>
      </c>
      <c r="G2379" s="198" t="s">
        <v>8444</v>
      </c>
      <c r="H2379" s="199">
        <v>39</v>
      </c>
      <c r="I2379" s="200">
        <v>41816</v>
      </c>
      <c r="J2379" s="319">
        <f t="shared" si="37"/>
        <v>2.4064999999999994</v>
      </c>
      <c r="K2379" s="198">
        <v>7.0588235294117645</v>
      </c>
      <c r="L2379" s="198"/>
      <c r="M2379" s="198" t="s">
        <v>2395</v>
      </c>
      <c r="N2379" s="198"/>
      <c r="O2379" s="198"/>
      <c r="P2379" s="198"/>
      <c r="Q2379" s="169"/>
      <c r="R2379" s="169"/>
      <c r="S2379" s="169"/>
      <c r="T2379" s="169"/>
      <c r="U2379" s="170"/>
    </row>
    <row r="2380" spans="1:21" ht="20.100000000000001" customHeight="1">
      <c r="A2380" s="201" t="s">
        <v>7028</v>
      </c>
      <c r="B2380" s="183">
        <v>700600584824</v>
      </c>
      <c r="C2380" s="234" t="s">
        <v>6506</v>
      </c>
      <c r="D2380" s="215" t="s">
        <v>7023</v>
      </c>
      <c r="E2380" s="321">
        <v>2</v>
      </c>
      <c r="F2380" s="319">
        <v>11.89</v>
      </c>
      <c r="G2380" s="198" t="s">
        <v>8444</v>
      </c>
      <c r="H2380" s="201">
        <v>0</v>
      </c>
      <c r="I2380" s="200">
        <v>41816</v>
      </c>
      <c r="J2380" s="319">
        <f t="shared" ref="J2380:J2443" si="38">F2380*0.85-5-E2380</f>
        <v>3.1065000000000005</v>
      </c>
      <c r="K2380" s="198">
        <v>8.2352941176470598</v>
      </c>
      <c r="L2380" s="198"/>
      <c r="M2380" s="198" t="s">
        <v>2395</v>
      </c>
      <c r="N2380" s="198"/>
      <c r="O2380" s="198"/>
      <c r="P2380" s="198"/>
      <c r="Q2380" s="169"/>
      <c r="R2380" s="169"/>
      <c r="S2380" s="169"/>
      <c r="T2380" s="169"/>
      <c r="U2380" s="170"/>
    </row>
    <row r="2381" spans="1:21" ht="20.100000000000001" customHeight="1">
      <c r="A2381" s="201" t="s">
        <v>7029</v>
      </c>
      <c r="B2381" s="183">
        <v>700600584862</v>
      </c>
      <c r="C2381" s="234" t="s">
        <v>6505</v>
      </c>
      <c r="D2381" s="215" t="s">
        <v>7023</v>
      </c>
      <c r="E2381" s="321">
        <v>1</v>
      </c>
      <c r="F2381" s="319">
        <v>9.89</v>
      </c>
      <c r="G2381" s="198" t="s">
        <v>8444</v>
      </c>
      <c r="H2381" s="201">
        <v>0</v>
      </c>
      <c r="I2381" s="200">
        <v>41816</v>
      </c>
      <c r="J2381" s="319">
        <f t="shared" si="38"/>
        <v>2.4064999999999994</v>
      </c>
      <c r="K2381" s="198">
        <v>7.0588235294117645</v>
      </c>
      <c r="L2381" s="198"/>
      <c r="M2381" s="198" t="s">
        <v>2395</v>
      </c>
      <c r="N2381" s="198"/>
      <c r="O2381" s="198"/>
      <c r="P2381" s="198"/>
      <c r="Q2381" s="169"/>
      <c r="R2381" s="169"/>
      <c r="S2381" s="169"/>
      <c r="T2381" s="169"/>
      <c r="U2381" s="170"/>
    </row>
    <row r="2382" spans="1:21" ht="20.100000000000001" customHeight="1">
      <c r="A2382" s="201">
        <v>20301</v>
      </c>
      <c r="B2382" s="183"/>
      <c r="C2382" s="234" t="s">
        <v>7009</v>
      </c>
      <c r="D2382" s="215" t="s">
        <v>7030</v>
      </c>
      <c r="E2382" s="198"/>
      <c r="F2382" s="319" t="s">
        <v>17578</v>
      </c>
      <c r="G2382" s="198" t="s">
        <v>8444</v>
      </c>
      <c r="H2382" s="201">
        <v>0</v>
      </c>
      <c r="I2382" s="200">
        <v>41816</v>
      </c>
      <c r="J2382" s="319" t="e">
        <f t="shared" si="38"/>
        <v>#VALUE!</v>
      </c>
      <c r="K2382" s="198"/>
      <c r="L2382" s="198"/>
      <c r="M2382" s="198" t="s">
        <v>2395</v>
      </c>
      <c r="N2382" s="198"/>
      <c r="O2382" s="198"/>
      <c r="P2382" s="198"/>
      <c r="Q2382" s="169"/>
      <c r="R2382" s="169"/>
      <c r="S2382" s="169"/>
      <c r="T2382" s="169"/>
      <c r="U2382" s="170"/>
    </row>
    <row r="2383" spans="1:21" ht="20.100000000000001" customHeight="1">
      <c r="A2383" s="201" t="s">
        <v>7031</v>
      </c>
      <c r="B2383" s="183">
        <v>700600584954</v>
      </c>
      <c r="C2383" s="234" t="s">
        <v>6504</v>
      </c>
      <c r="D2383" s="215" t="s">
        <v>7030</v>
      </c>
      <c r="E2383" s="198"/>
      <c r="F2383" s="319">
        <v>9.89</v>
      </c>
      <c r="G2383" s="198" t="s">
        <v>8444</v>
      </c>
      <c r="H2383" s="201">
        <v>0</v>
      </c>
      <c r="I2383" s="200">
        <v>41816</v>
      </c>
      <c r="J2383" s="319">
        <f t="shared" si="38"/>
        <v>3.4064999999999994</v>
      </c>
      <c r="K2383" s="198"/>
      <c r="L2383" s="198"/>
      <c r="M2383" s="198" t="s">
        <v>2395</v>
      </c>
      <c r="N2383" s="198"/>
      <c r="O2383" s="198"/>
      <c r="P2383" s="198"/>
      <c r="Q2383" s="169"/>
      <c r="R2383" s="169"/>
      <c r="S2383" s="169"/>
      <c r="T2383" s="169"/>
      <c r="U2383" s="170"/>
    </row>
    <row r="2384" spans="1:21" ht="20.100000000000001" customHeight="1">
      <c r="A2384" s="201" t="s">
        <v>7032</v>
      </c>
      <c r="B2384" s="183">
        <v>700600584978</v>
      </c>
      <c r="C2384" s="234" t="s">
        <v>6503</v>
      </c>
      <c r="D2384" s="215" t="s">
        <v>7030</v>
      </c>
      <c r="E2384" s="198"/>
      <c r="F2384" s="319">
        <v>9.89</v>
      </c>
      <c r="G2384" s="198" t="s">
        <v>8444</v>
      </c>
      <c r="H2384" s="201">
        <v>0</v>
      </c>
      <c r="I2384" s="200">
        <v>41816</v>
      </c>
      <c r="J2384" s="319">
        <f t="shared" si="38"/>
        <v>3.4064999999999994</v>
      </c>
      <c r="K2384" s="198"/>
      <c r="L2384" s="198"/>
      <c r="M2384" s="198" t="s">
        <v>2395</v>
      </c>
      <c r="N2384" s="198"/>
      <c r="O2384" s="198"/>
      <c r="P2384" s="198"/>
      <c r="Q2384" s="169"/>
      <c r="R2384" s="169"/>
      <c r="S2384" s="169"/>
      <c r="T2384" s="169"/>
      <c r="U2384" s="170"/>
    </row>
    <row r="2385" spans="1:37" ht="20.100000000000001" customHeight="1">
      <c r="A2385" s="201" t="s">
        <v>7033</v>
      </c>
      <c r="B2385" s="183">
        <v>700600585043</v>
      </c>
      <c r="C2385" s="234" t="s">
        <v>6502</v>
      </c>
      <c r="D2385" s="215" t="s">
        <v>7030</v>
      </c>
      <c r="E2385" s="198"/>
      <c r="F2385" s="319">
        <v>9.89</v>
      </c>
      <c r="G2385" s="198" t="s">
        <v>8444</v>
      </c>
      <c r="H2385" s="201">
        <v>0</v>
      </c>
      <c r="I2385" s="200">
        <v>41816</v>
      </c>
      <c r="J2385" s="319">
        <f t="shared" si="38"/>
        <v>3.4064999999999994</v>
      </c>
      <c r="K2385" s="198"/>
      <c r="L2385" s="198"/>
      <c r="M2385" s="198" t="s">
        <v>2395</v>
      </c>
      <c r="N2385" s="198"/>
      <c r="O2385" s="198"/>
      <c r="P2385" s="198"/>
      <c r="Q2385" s="169"/>
      <c r="R2385" s="169"/>
      <c r="S2385" s="169"/>
      <c r="T2385" s="169"/>
      <c r="U2385" s="170"/>
    </row>
    <row r="2386" spans="1:37" ht="20.100000000000001" customHeight="1">
      <c r="A2386" s="201" t="s">
        <v>7034</v>
      </c>
      <c r="B2386" s="183">
        <v>700600585074</v>
      </c>
      <c r="C2386" s="234" t="s">
        <v>6501</v>
      </c>
      <c r="D2386" s="215" t="s">
        <v>7030</v>
      </c>
      <c r="E2386" s="321">
        <v>2.25</v>
      </c>
      <c r="F2386" s="319">
        <v>13.89</v>
      </c>
      <c r="G2386" s="198" t="s">
        <v>8444</v>
      </c>
      <c r="H2386" s="201">
        <v>0</v>
      </c>
      <c r="I2386" s="200">
        <v>41816</v>
      </c>
      <c r="J2386" s="319">
        <f t="shared" si="38"/>
        <v>4.5564999999999998</v>
      </c>
      <c r="K2386" s="198">
        <v>8.5294117647058822</v>
      </c>
      <c r="L2386" s="198"/>
      <c r="M2386" s="198" t="s">
        <v>2395</v>
      </c>
      <c r="N2386" s="198"/>
      <c r="O2386" s="198"/>
      <c r="P2386" s="198"/>
      <c r="Q2386" s="169"/>
      <c r="R2386" s="169"/>
      <c r="S2386" s="169"/>
      <c r="T2386" s="169"/>
      <c r="U2386" s="170"/>
    </row>
    <row r="2387" spans="1:37" ht="20.100000000000001" customHeight="1">
      <c r="A2387" s="201" t="s">
        <v>7035</v>
      </c>
      <c r="B2387" s="183">
        <v>700600585111</v>
      </c>
      <c r="C2387" s="234" t="s">
        <v>6500</v>
      </c>
      <c r="D2387" s="215" t="s">
        <v>7030</v>
      </c>
      <c r="E2387" s="198"/>
      <c r="F2387" s="319">
        <v>9.89</v>
      </c>
      <c r="G2387" s="198" t="s">
        <v>8444</v>
      </c>
      <c r="H2387" s="201">
        <v>0</v>
      </c>
      <c r="I2387" s="200">
        <v>41816</v>
      </c>
      <c r="J2387" s="319">
        <f t="shared" si="38"/>
        <v>3.4064999999999994</v>
      </c>
      <c r="K2387" s="198"/>
      <c r="L2387" s="198"/>
      <c r="M2387" s="198" t="s">
        <v>2395</v>
      </c>
      <c r="N2387" s="198"/>
      <c r="O2387" s="198"/>
      <c r="P2387" s="198"/>
      <c r="Q2387" s="169"/>
      <c r="R2387" s="169"/>
      <c r="S2387" s="169"/>
      <c r="T2387" s="169"/>
      <c r="U2387" s="170"/>
    </row>
    <row r="2388" spans="1:37" ht="20.100000000000001" customHeight="1">
      <c r="A2388" s="201">
        <v>20302</v>
      </c>
      <c r="B2388" s="183"/>
      <c r="C2388" s="234" t="s">
        <v>7010</v>
      </c>
      <c r="D2388" s="215" t="s">
        <v>7036</v>
      </c>
      <c r="E2388" s="198"/>
      <c r="F2388" s="319" t="s">
        <v>17578</v>
      </c>
      <c r="G2388" s="198" t="s">
        <v>8444</v>
      </c>
      <c r="H2388" s="201">
        <v>0</v>
      </c>
      <c r="I2388" s="200">
        <v>41816</v>
      </c>
      <c r="J2388" s="319" t="e">
        <f t="shared" si="38"/>
        <v>#VALUE!</v>
      </c>
      <c r="K2388" s="198"/>
      <c r="L2388" s="198"/>
      <c r="M2388" s="198" t="s">
        <v>2395</v>
      </c>
      <c r="N2388" s="198"/>
      <c r="O2388" s="198"/>
      <c r="P2388" s="198"/>
      <c r="Q2388" s="169"/>
      <c r="R2388" s="169"/>
      <c r="S2388" s="169"/>
      <c r="T2388" s="169"/>
      <c r="U2388" s="170"/>
    </row>
    <row r="2389" spans="1:37" ht="20.100000000000001" customHeight="1">
      <c r="A2389" s="201" t="s">
        <v>7037</v>
      </c>
      <c r="B2389" s="183">
        <v>700600585210</v>
      </c>
      <c r="C2389" s="234" t="s">
        <v>6499</v>
      </c>
      <c r="D2389" s="215" t="s">
        <v>7036</v>
      </c>
      <c r="E2389" s="324">
        <v>1</v>
      </c>
      <c r="F2389" s="319">
        <v>11.89</v>
      </c>
      <c r="G2389" s="198" t="s">
        <v>8444</v>
      </c>
      <c r="H2389" s="199">
        <v>23</v>
      </c>
      <c r="I2389" s="200">
        <v>41816</v>
      </c>
      <c r="J2389" s="319">
        <f t="shared" si="38"/>
        <v>4.1065000000000005</v>
      </c>
      <c r="K2389" s="198">
        <v>8.2352941176470598</v>
      </c>
      <c r="L2389" s="198"/>
      <c r="M2389" s="198" t="s">
        <v>2395</v>
      </c>
      <c r="N2389" s="198"/>
      <c r="O2389" s="198"/>
      <c r="P2389" s="198"/>
      <c r="Q2389" s="169"/>
      <c r="R2389" s="169"/>
      <c r="S2389" s="169"/>
      <c r="T2389" s="169"/>
      <c r="U2389" s="170"/>
    </row>
    <row r="2390" spans="1:37" ht="20.100000000000001" customHeight="1">
      <c r="A2390" s="201" t="s">
        <v>7038</v>
      </c>
      <c r="B2390" s="183">
        <v>700600585227</v>
      </c>
      <c r="C2390" s="234" t="s">
        <v>6498</v>
      </c>
      <c r="D2390" s="215" t="s">
        <v>7036</v>
      </c>
      <c r="E2390" s="321">
        <v>2</v>
      </c>
      <c r="F2390" s="319">
        <v>11.89</v>
      </c>
      <c r="G2390" s="198" t="s">
        <v>8444</v>
      </c>
      <c r="H2390" s="201">
        <v>0</v>
      </c>
      <c r="I2390" s="200">
        <v>41816</v>
      </c>
      <c r="J2390" s="319">
        <f t="shared" si="38"/>
        <v>3.1065000000000005</v>
      </c>
      <c r="K2390" s="198">
        <v>8.2352941176470598</v>
      </c>
      <c r="L2390" s="198"/>
      <c r="M2390" s="198" t="s">
        <v>2395</v>
      </c>
      <c r="N2390" s="198"/>
      <c r="O2390" s="198"/>
      <c r="P2390" s="198"/>
      <c r="Q2390" s="169"/>
      <c r="R2390" s="169"/>
      <c r="S2390" s="169"/>
      <c r="T2390" s="169"/>
      <c r="U2390" s="170"/>
    </row>
    <row r="2391" spans="1:37" ht="20.100000000000001" customHeight="1">
      <c r="A2391" s="201" t="s">
        <v>7039</v>
      </c>
      <c r="B2391" s="183">
        <v>700600585234</v>
      </c>
      <c r="C2391" s="234" t="s">
        <v>6497</v>
      </c>
      <c r="D2391" s="215" t="s">
        <v>7036</v>
      </c>
      <c r="E2391" s="321">
        <v>2</v>
      </c>
      <c r="F2391" s="319">
        <v>11.89</v>
      </c>
      <c r="G2391" s="198" t="s">
        <v>8444</v>
      </c>
      <c r="H2391" s="201">
        <v>0</v>
      </c>
      <c r="I2391" s="200">
        <v>41816</v>
      </c>
      <c r="J2391" s="319">
        <f t="shared" si="38"/>
        <v>3.1065000000000005</v>
      </c>
      <c r="K2391" s="198">
        <v>8.2352941176470598</v>
      </c>
      <c r="L2391" s="198"/>
      <c r="M2391" s="198" t="s">
        <v>2395</v>
      </c>
      <c r="N2391" s="198"/>
      <c r="O2391" s="198"/>
      <c r="P2391" s="198"/>
      <c r="Q2391" s="169"/>
      <c r="R2391" s="169"/>
      <c r="S2391" s="169"/>
      <c r="T2391" s="169"/>
      <c r="U2391" s="170"/>
    </row>
    <row r="2392" spans="1:37" ht="20.100000000000001" customHeight="1">
      <c r="A2392" s="201" t="s">
        <v>7040</v>
      </c>
      <c r="B2392" s="183">
        <v>700600585241</v>
      </c>
      <c r="C2392" s="234" t="s">
        <v>6496</v>
      </c>
      <c r="D2392" s="215" t="s">
        <v>7036</v>
      </c>
      <c r="E2392" s="198"/>
      <c r="F2392" s="319">
        <v>9.89</v>
      </c>
      <c r="G2392" s="198" t="s">
        <v>8444</v>
      </c>
      <c r="H2392" s="201">
        <v>0</v>
      </c>
      <c r="I2392" s="200">
        <v>41816</v>
      </c>
      <c r="J2392" s="319">
        <f t="shared" si="38"/>
        <v>3.4064999999999994</v>
      </c>
      <c r="K2392" s="198"/>
      <c r="L2392" s="198"/>
      <c r="M2392" s="198" t="s">
        <v>2395</v>
      </c>
      <c r="N2392" s="198"/>
      <c r="O2392" s="198"/>
      <c r="P2392" s="198"/>
      <c r="Q2392" s="169"/>
      <c r="R2392" s="169"/>
      <c r="S2392" s="169"/>
      <c r="T2392" s="169"/>
      <c r="U2392" s="170"/>
    </row>
    <row r="2393" spans="1:37" ht="20.100000000000001" customHeight="1">
      <c r="A2393" s="201">
        <v>20303</v>
      </c>
      <c r="B2393" s="183"/>
      <c r="C2393" s="234" t="s">
        <v>7011</v>
      </c>
      <c r="D2393" s="215" t="s">
        <v>7036</v>
      </c>
      <c r="E2393" s="198"/>
      <c r="F2393" s="319" t="s">
        <v>17578</v>
      </c>
      <c r="G2393" s="198" t="s">
        <v>8444</v>
      </c>
      <c r="H2393" s="201">
        <v>0</v>
      </c>
      <c r="I2393" s="200">
        <v>41816</v>
      </c>
      <c r="J2393" s="319" t="e">
        <f t="shared" si="38"/>
        <v>#VALUE!</v>
      </c>
      <c r="K2393" s="198"/>
      <c r="L2393" s="198"/>
      <c r="M2393" s="198" t="s">
        <v>2395</v>
      </c>
      <c r="N2393" s="198"/>
      <c r="O2393" s="198"/>
      <c r="P2393" s="198"/>
      <c r="Q2393" s="169"/>
      <c r="R2393" s="169"/>
      <c r="S2393" s="169"/>
      <c r="T2393" s="169"/>
      <c r="U2393" s="170"/>
    </row>
    <row r="2394" spans="1:37" ht="20.100000000000001" customHeight="1">
      <c r="A2394" s="201" t="s">
        <v>7041</v>
      </c>
      <c r="B2394" s="183">
        <v>700600585265</v>
      </c>
      <c r="C2394" s="234" t="s">
        <v>6495</v>
      </c>
      <c r="D2394" s="215" t="s">
        <v>7036</v>
      </c>
      <c r="E2394" s="198"/>
      <c r="F2394" s="319">
        <v>9.89</v>
      </c>
      <c r="G2394" s="198" t="s">
        <v>8444</v>
      </c>
      <c r="H2394" s="201">
        <v>0</v>
      </c>
      <c r="I2394" s="200">
        <v>41816</v>
      </c>
      <c r="J2394" s="319">
        <f t="shared" si="38"/>
        <v>3.4064999999999994</v>
      </c>
      <c r="K2394" s="198"/>
      <c r="L2394" s="198"/>
      <c r="M2394" s="198" t="s">
        <v>2395</v>
      </c>
      <c r="N2394" s="198"/>
      <c r="O2394" s="198"/>
      <c r="P2394" s="198"/>
      <c r="Q2394" s="169"/>
      <c r="R2394" s="169"/>
      <c r="S2394" s="169"/>
      <c r="T2394" s="169"/>
      <c r="U2394" s="170"/>
    </row>
    <row r="2395" spans="1:37" ht="20.100000000000001" customHeight="1">
      <c r="A2395" s="201" t="s">
        <v>7042</v>
      </c>
      <c r="B2395" s="183">
        <v>700600585272</v>
      </c>
      <c r="C2395" s="234" t="s">
        <v>6494</v>
      </c>
      <c r="D2395" s="215" t="s">
        <v>7036</v>
      </c>
      <c r="E2395" s="198"/>
      <c r="F2395" s="319">
        <v>9.89</v>
      </c>
      <c r="G2395" s="198" t="s">
        <v>8444</v>
      </c>
      <c r="H2395" s="201">
        <v>0</v>
      </c>
      <c r="I2395" s="200">
        <v>41816</v>
      </c>
      <c r="J2395" s="319">
        <f t="shared" si="38"/>
        <v>3.4064999999999994</v>
      </c>
      <c r="K2395" s="198"/>
      <c r="L2395" s="198"/>
      <c r="M2395" s="198" t="s">
        <v>2395</v>
      </c>
      <c r="N2395" s="198"/>
      <c r="O2395" s="198"/>
      <c r="P2395" s="198"/>
      <c r="Q2395" s="169"/>
      <c r="R2395" s="169"/>
      <c r="S2395" s="169"/>
      <c r="T2395" s="169"/>
      <c r="U2395" s="170"/>
    </row>
    <row r="2396" spans="1:37" ht="20.100000000000001" customHeight="1">
      <c r="A2396" s="201" t="s">
        <v>7043</v>
      </c>
      <c r="B2396" s="183">
        <v>700600585289</v>
      </c>
      <c r="C2396" s="234" t="s">
        <v>6493</v>
      </c>
      <c r="D2396" s="215" t="s">
        <v>7036</v>
      </c>
      <c r="E2396" s="198"/>
      <c r="F2396" s="319">
        <v>9.89</v>
      </c>
      <c r="G2396" s="198" t="s">
        <v>8444</v>
      </c>
      <c r="H2396" s="201">
        <v>0</v>
      </c>
      <c r="I2396" s="200">
        <v>41816</v>
      </c>
      <c r="J2396" s="319">
        <f t="shared" si="38"/>
        <v>3.4064999999999994</v>
      </c>
      <c r="K2396" s="198"/>
      <c r="L2396" s="198"/>
      <c r="M2396" s="198" t="s">
        <v>2395</v>
      </c>
      <c r="N2396" s="198"/>
      <c r="O2396" s="198"/>
      <c r="P2396" s="198"/>
      <c r="Q2396" s="169"/>
      <c r="R2396" s="169"/>
      <c r="S2396" s="169"/>
      <c r="T2396" s="169"/>
      <c r="U2396" s="170"/>
    </row>
    <row r="2397" spans="1:37" ht="20.100000000000001" customHeight="1">
      <c r="A2397" s="201" t="s">
        <v>7044</v>
      </c>
      <c r="B2397" s="183">
        <v>700600585296</v>
      </c>
      <c r="C2397" s="234" t="s">
        <v>6492</v>
      </c>
      <c r="D2397" s="215" t="s">
        <v>7036</v>
      </c>
      <c r="E2397" s="198"/>
      <c r="F2397" s="319">
        <v>9.89</v>
      </c>
      <c r="G2397" s="198" t="s">
        <v>8444</v>
      </c>
      <c r="H2397" s="201">
        <v>0</v>
      </c>
      <c r="I2397" s="200">
        <v>41816</v>
      </c>
      <c r="J2397" s="319">
        <f t="shared" si="38"/>
        <v>3.4064999999999994</v>
      </c>
      <c r="K2397" s="198"/>
      <c r="L2397" s="198"/>
      <c r="M2397" s="198" t="s">
        <v>2395</v>
      </c>
      <c r="N2397" s="198"/>
      <c r="O2397" s="198"/>
      <c r="P2397" s="198"/>
      <c r="Q2397" s="169"/>
      <c r="R2397" s="169"/>
      <c r="S2397" s="169"/>
      <c r="T2397" s="169"/>
      <c r="U2397" s="170"/>
    </row>
    <row r="2398" spans="1:37" ht="20.100000000000001" customHeight="1">
      <c r="A2398" s="201">
        <v>20304</v>
      </c>
      <c r="B2398" s="183"/>
      <c r="C2398" s="234" t="s">
        <v>7012</v>
      </c>
      <c r="D2398" s="215" t="s">
        <v>7045</v>
      </c>
      <c r="E2398" s="198"/>
      <c r="F2398" s="319" t="s">
        <v>17578</v>
      </c>
      <c r="G2398" s="198" t="s">
        <v>8444</v>
      </c>
      <c r="H2398" s="201">
        <v>0</v>
      </c>
      <c r="I2398" s="200">
        <v>41816</v>
      </c>
      <c r="J2398" s="319" t="e">
        <f t="shared" si="38"/>
        <v>#VALUE!</v>
      </c>
      <c r="K2398" s="198"/>
      <c r="L2398" s="198"/>
      <c r="M2398" s="198" t="s">
        <v>2395</v>
      </c>
      <c r="N2398" s="198"/>
      <c r="O2398" s="198"/>
      <c r="P2398" s="198"/>
      <c r="Q2398" s="169"/>
      <c r="R2398" s="169"/>
      <c r="S2398" s="169"/>
      <c r="T2398" s="169"/>
      <c r="U2398" s="170"/>
    </row>
    <row r="2399" spans="1:37" ht="20.100000000000001" customHeight="1">
      <c r="A2399" s="202" t="s">
        <v>7046</v>
      </c>
      <c r="B2399" s="183">
        <v>700600585319</v>
      </c>
      <c r="C2399" s="234" t="s">
        <v>6491</v>
      </c>
      <c r="D2399" s="215" t="s">
        <v>7045</v>
      </c>
      <c r="E2399" s="324">
        <v>1</v>
      </c>
      <c r="F2399" s="319">
        <v>11.89</v>
      </c>
      <c r="G2399" s="198" t="s">
        <v>8444</v>
      </c>
      <c r="H2399" s="366">
        <v>75</v>
      </c>
      <c r="I2399" s="200">
        <v>41816</v>
      </c>
      <c r="J2399" s="319">
        <f t="shared" si="38"/>
        <v>4.1065000000000005</v>
      </c>
      <c r="K2399" s="198">
        <v>7.9411764705882355</v>
      </c>
      <c r="L2399" s="198"/>
      <c r="M2399" s="198" t="s">
        <v>2395</v>
      </c>
      <c r="N2399" s="198"/>
      <c r="O2399" s="198"/>
      <c r="P2399" s="198"/>
      <c r="Q2399" s="169"/>
      <c r="R2399" s="169"/>
      <c r="S2399" s="169"/>
      <c r="T2399" s="169"/>
      <c r="U2399" s="170"/>
      <c r="AA2399" s="5" t="s">
        <v>15043</v>
      </c>
      <c r="AB2399" s="5" t="s">
        <v>15044</v>
      </c>
      <c r="AC2399" s="5" t="s">
        <v>15045</v>
      </c>
      <c r="AD2399" s="5" t="s">
        <v>15046</v>
      </c>
      <c r="AE2399" s="5" t="s">
        <v>15047</v>
      </c>
      <c r="AK2399" s="5" t="s">
        <v>15659</v>
      </c>
    </row>
    <row r="2400" spans="1:37" ht="20.100000000000001" customHeight="1">
      <c r="A2400" s="201" t="s">
        <v>7047</v>
      </c>
      <c r="B2400" s="183">
        <v>700600585326</v>
      </c>
      <c r="C2400" s="234" t="s">
        <v>6490</v>
      </c>
      <c r="D2400" s="215" t="s">
        <v>7045</v>
      </c>
      <c r="E2400" s="324">
        <v>1</v>
      </c>
      <c r="F2400" s="319">
        <v>11.89</v>
      </c>
      <c r="G2400" s="198" t="s">
        <v>8444</v>
      </c>
      <c r="H2400" s="199">
        <v>16</v>
      </c>
      <c r="I2400" s="200">
        <v>41816</v>
      </c>
      <c r="J2400" s="319">
        <f t="shared" si="38"/>
        <v>4.1065000000000005</v>
      </c>
      <c r="K2400" s="198">
        <v>7.9411764705882355</v>
      </c>
      <c r="L2400" s="198"/>
      <c r="M2400" s="198" t="s">
        <v>2395</v>
      </c>
      <c r="N2400" s="198"/>
      <c r="O2400" s="198"/>
      <c r="P2400" s="198"/>
      <c r="Q2400" s="169"/>
      <c r="R2400" s="169"/>
      <c r="S2400" s="169"/>
      <c r="T2400" s="169"/>
      <c r="U2400" s="170"/>
    </row>
    <row r="2401" spans="1:39" ht="20.100000000000001" customHeight="1">
      <c r="A2401" s="202" t="s">
        <v>7048</v>
      </c>
      <c r="B2401" s="183">
        <v>700600585333</v>
      </c>
      <c r="C2401" s="234" t="s">
        <v>6489</v>
      </c>
      <c r="D2401" s="215" t="s">
        <v>7045</v>
      </c>
      <c r="E2401" s="324">
        <v>1</v>
      </c>
      <c r="F2401" s="319">
        <v>11.89</v>
      </c>
      <c r="G2401" s="198" t="s">
        <v>8444</v>
      </c>
      <c r="H2401" s="199">
        <v>69</v>
      </c>
      <c r="I2401" s="200">
        <v>41816</v>
      </c>
      <c r="J2401" s="319">
        <f t="shared" si="38"/>
        <v>4.1065000000000005</v>
      </c>
      <c r="K2401" s="198">
        <v>7.9411764705882355</v>
      </c>
      <c r="L2401" s="198"/>
      <c r="M2401" s="198" t="s">
        <v>2395</v>
      </c>
      <c r="N2401" s="198"/>
      <c r="O2401" s="198"/>
      <c r="P2401" s="198"/>
      <c r="Q2401" s="169"/>
      <c r="R2401" s="169"/>
      <c r="S2401" s="169"/>
      <c r="T2401" s="169"/>
      <c r="U2401" s="170"/>
      <c r="AA2401" s="5" t="s">
        <v>15043</v>
      </c>
      <c r="AB2401" s="5" t="s">
        <v>15044</v>
      </c>
      <c r="AC2401" s="5" t="s">
        <v>15045</v>
      </c>
      <c r="AD2401" s="5" t="s">
        <v>15046</v>
      </c>
      <c r="AE2401" s="5" t="s">
        <v>15047</v>
      </c>
      <c r="AK2401" s="5" t="s">
        <v>15660</v>
      </c>
      <c r="AL2401" s="5" t="s">
        <v>15661</v>
      </c>
      <c r="AM2401" s="5" t="s">
        <v>15662</v>
      </c>
    </row>
    <row r="2402" spans="1:39" ht="20.100000000000001" customHeight="1">
      <c r="A2402" s="201" t="s">
        <v>7049</v>
      </c>
      <c r="B2402" s="183">
        <v>700600585340</v>
      </c>
      <c r="C2402" s="234" t="s">
        <v>6488</v>
      </c>
      <c r="D2402" s="215" t="s">
        <v>7045</v>
      </c>
      <c r="E2402" s="321">
        <v>1.75</v>
      </c>
      <c r="F2402" s="319">
        <v>11.89</v>
      </c>
      <c r="G2402" s="198" t="s">
        <v>8444</v>
      </c>
      <c r="H2402" s="201">
        <v>0</v>
      </c>
      <c r="I2402" s="200">
        <v>41816</v>
      </c>
      <c r="J2402" s="319">
        <f t="shared" si="38"/>
        <v>3.3565000000000005</v>
      </c>
      <c r="K2402" s="198">
        <v>7.9411764705882355</v>
      </c>
      <c r="L2402" s="198"/>
      <c r="M2402" s="198" t="s">
        <v>2395</v>
      </c>
      <c r="N2402" s="198"/>
      <c r="O2402" s="198"/>
      <c r="P2402" s="198"/>
      <c r="Q2402" s="169"/>
      <c r="R2402" s="169"/>
      <c r="S2402" s="169"/>
      <c r="T2402" s="169"/>
      <c r="U2402" s="170"/>
    </row>
    <row r="2403" spans="1:39" ht="20.100000000000001" customHeight="1">
      <c r="A2403" s="201" t="s">
        <v>7050</v>
      </c>
      <c r="B2403" s="183">
        <v>700600585357</v>
      </c>
      <c r="C2403" s="234" t="s">
        <v>6487</v>
      </c>
      <c r="D2403" s="215" t="s">
        <v>7045</v>
      </c>
      <c r="E2403" s="321">
        <v>1.75</v>
      </c>
      <c r="F2403" s="319">
        <v>11.89</v>
      </c>
      <c r="G2403" s="198" t="s">
        <v>8444</v>
      </c>
      <c r="H2403" s="201">
        <v>0</v>
      </c>
      <c r="I2403" s="200">
        <v>41816</v>
      </c>
      <c r="J2403" s="319">
        <f t="shared" si="38"/>
        <v>3.3565000000000005</v>
      </c>
      <c r="K2403" s="198">
        <v>7.9411764705882355</v>
      </c>
      <c r="L2403" s="198"/>
      <c r="M2403" s="198" t="s">
        <v>2395</v>
      </c>
      <c r="N2403" s="198"/>
      <c r="O2403" s="198"/>
      <c r="P2403" s="198"/>
      <c r="Q2403" s="169"/>
      <c r="R2403" s="169"/>
      <c r="S2403" s="169"/>
      <c r="T2403" s="169"/>
      <c r="U2403" s="170"/>
    </row>
    <row r="2404" spans="1:39" ht="20.100000000000001" customHeight="1">
      <c r="A2404" s="201">
        <v>20305</v>
      </c>
      <c r="B2404" s="183"/>
      <c r="C2404" s="234" t="s">
        <v>7013</v>
      </c>
      <c r="D2404" s="215" t="s">
        <v>7045</v>
      </c>
      <c r="E2404" s="198"/>
      <c r="F2404" s="319" t="s">
        <v>17578</v>
      </c>
      <c r="G2404" s="198" t="s">
        <v>8444</v>
      </c>
      <c r="H2404" s="201">
        <v>0</v>
      </c>
      <c r="I2404" s="200">
        <v>41816</v>
      </c>
      <c r="J2404" s="319" t="e">
        <f t="shared" si="38"/>
        <v>#VALUE!</v>
      </c>
      <c r="K2404" s="198"/>
      <c r="L2404" s="198"/>
      <c r="M2404" s="198" t="s">
        <v>2395</v>
      </c>
      <c r="N2404" s="198"/>
      <c r="O2404" s="198"/>
      <c r="P2404" s="198"/>
      <c r="Q2404" s="169"/>
      <c r="R2404" s="169"/>
      <c r="S2404" s="169"/>
      <c r="T2404" s="169"/>
      <c r="U2404" s="170"/>
    </row>
    <row r="2405" spans="1:39" ht="20.100000000000001" customHeight="1">
      <c r="A2405" s="201" t="s">
        <v>7051</v>
      </c>
      <c r="B2405" s="183">
        <v>700600585371</v>
      </c>
      <c r="C2405" s="234" t="s">
        <v>6486</v>
      </c>
      <c r="D2405" s="215" t="s">
        <v>7045</v>
      </c>
      <c r="E2405" s="198"/>
      <c r="F2405" s="319">
        <v>9.89</v>
      </c>
      <c r="G2405" s="198" t="s">
        <v>8444</v>
      </c>
      <c r="H2405" s="201">
        <v>0</v>
      </c>
      <c r="I2405" s="200">
        <v>41816</v>
      </c>
      <c r="J2405" s="319">
        <f t="shared" si="38"/>
        <v>3.4064999999999994</v>
      </c>
      <c r="K2405" s="198"/>
      <c r="L2405" s="198"/>
      <c r="M2405" s="198" t="s">
        <v>2395</v>
      </c>
      <c r="N2405" s="198"/>
      <c r="O2405" s="198"/>
      <c r="P2405" s="198"/>
      <c r="Q2405" s="169"/>
      <c r="R2405" s="169"/>
      <c r="S2405" s="169"/>
      <c r="T2405" s="169"/>
      <c r="U2405" s="170"/>
    </row>
    <row r="2406" spans="1:39" ht="20.100000000000001" customHeight="1">
      <c r="A2406" s="201" t="s">
        <v>7052</v>
      </c>
      <c r="B2406" s="183">
        <v>700600585388</v>
      </c>
      <c r="C2406" s="234" t="s">
        <v>6485</v>
      </c>
      <c r="D2406" s="215" t="s">
        <v>7045</v>
      </c>
      <c r="E2406" s="321">
        <v>1.75</v>
      </c>
      <c r="F2406" s="319">
        <v>11.89</v>
      </c>
      <c r="G2406" s="198" t="s">
        <v>8444</v>
      </c>
      <c r="H2406" s="201">
        <v>0</v>
      </c>
      <c r="I2406" s="200">
        <v>41816</v>
      </c>
      <c r="J2406" s="319">
        <f t="shared" si="38"/>
        <v>3.3565000000000005</v>
      </c>
      <c r="K2406" s="198">
        <v>7.9411764705882355</v>
      </c>
      <c r="L2406" s="198"/>
      <c r="M2406" s="198" t="s">
        <v>2395</v>
      </c>
      <c r="N2406" s="198"/>
      <c r="O2406" s="198"/>
      <c r="P2406" s="198"/>
      <c r="Q2406" s="169"/>
      <c r="R2406" s="169"/>
      <c r="S2406" s="169"/>
      <c r="T2406" s="169"/>
      <c r="U2406" s="170"/>
    </row>
    <row r="2407" spans="1:39" ht="20.100000000000001" customHeight="1">
      <c r="A2407" s="201" t="s">
        <v>7053</v>
      </c>
      <c r="B2407" s="183">
        <v>700600585395</v>
      </c>
      <c r="C2407" s="234" t="s">
        <v>6484</v>
      </c>
      <c r="D2407" s="215" t="s">
        <v>7045</v>
      </c>
      <c r="E2407" s="321">
        <v>1.75</v>
      </c>
      <c r="F2407" s="319">
        <v>11.89</v>
      </c>
      <c r="G2407" s="198" t="s">
        <v>8444</v>
      </c>
      <c r="H2407" s="201">
        <v>0</v>
      </c>
      <c r="I2407" s="200">
        <v>41816</v>
      </c>
      <c r="J2407" s="319">
        <f t="shared" si="38"/>
        <v>3.3565000000000005</v>
      </c>
      <c r="K2407" s="198">
        <v>7.9411764705882355</v>
      </c>
      <c r="L2407" s="198"/>
      <c r="M2407" s="198" t="s">
        <v>2395</v>
      </c>
      <c r="N2407" s="198"/>
      <c r="O2407" s="198"/>
      <c r="P2407" s="198"/>
      <c r="Q2407" s="169"/>
      <c r="R2407" s="169"/>
      <c r="S2407" s="169"/>
      <c r="T2407" s="169"/>
      <c r="U2407" s="170"/>
    </row>
    <row r="2408" spans="1:39" ht="20.100000000000001" customHeight="1">
      <c r="A2408" s="201" t="s">
        <v>7054</v>
      </c>
      <c r="B2408" s="183">
        <v>700600585401</v>
      </c>
      <c r="C2408" s="234" t="s">
        <v>6483</v>
      </c>
      <c r="D2408" s="215" t="s">
        <v>7045</v>
      </c>
      <c r="E2408" s="321">
        <v>1.75</v>
      </c>
      <c r="F2408" s="319">
        <v>11.89</v>
      </c>
      <c r="G2408" s="198" t="s">
        <v>8444</v>
      </c>
      <c r="H2408" s="201">
        <v>0</v>
      </c>
      <c r="I2408" s="200">
        <v>41816</v>
      </c>
      <c r="J2408" s="319">
        <f t="shared" si="38"/>
        <v>3.3565000000000005</v>
      </c>
      <c r="K2408" s="198">
        <v>7.9411764705882355</v>
      </c>
      <c r="L2408" s="198"/>
      <c r="M2408" s="198" t="s">
        <v>2395</v>
      </c>
      <c r="N2408" s="198"/>
      <c r="O2408" s="198"/>
      <c r="P2408" s="198"/>
      <c r="Q2408" s="169"/>
      <c r="R2408" s="169"/>
      <c r="S2408" s="169"/>
      <c r="T2408" s="169"/>
      <c r="U2408" s="170"/>
    </row>
    <row r="2409" spans="1:39" ht="20.100000000000001" customHeight="1">
      <c r="A2409" s="201">
        <v>20306</v>
      </c>
      <c r="B2409" s="183"/>
      <c r="C2409" s="234" t="s">
        <v>7014</v>
      </c>
      <c r="D2409" s="215" t="s">
        <v>7055</v>
      </c>
      <c r="E2409" s="198"/>
      <c r="F2409" s="319" t="s">
        <v>17578</v>
      </c>
      <c r="G2409" s="198" t="s">
        <v>8444</v>
      </c>
      <c r="H2409" s="201">
        <v>0</v>
      </c>
      <c r="I2409" s="200">
        <v>41816</v>
      </c>
      <c r="J2409" s="319" t="e">
        <f t="shared" si="38"/>
        <v>#VALUE!</v>
      </c>
      <c r="K2409" s="198"/>
      <c r="L2409" s="198"/>
      <c r="M2409" s="198" t="s">
        <v>2395</v>
      </c>
      <c r="N2409" s="198"/>
      <c r="O2409" s="198"/>
      <c r="P2409" s="198"/>
      <c r="Q2409" s="169"/>
      <c r="R2409" s="169"/>
      <c r="S2409" s="169"/>
      <c r="T2409" s="169"/>
      <c r="U2409" s="170"/>
    </row>
    <row r="2410" spans="1:39" ht="20.100000000000001" customHeight="1">
      <c r="A2410" s="202" t="s">
        <v>7056</v>
      </c>
      <c r="B2410" s="183">
        <v>700600585425</v>
      </c>
      <c r="C2410" s="234" t="s">
        <v>6482</v>
      </c>
      <c r="D2410" s="215" t="s">
        <v>7055</v>
      </c>
      <c r="E2410" s="321">
        <v>1</v>
      </c>
      <c r="F2410" s="319">
        <v>12.89</v>
      </c>
      <c r="G2410" s="198" t="s">
        <v>8444</v>
      </c>
      <c r="H2410" s="201">
        <v>0</v>
      </c>
      <c r="I2410" s="200">
        <v>41816</v>
      </c>
      <c r="J2410" s="319">
        <f t="shared" si="38"/>
        <v>4.9565000000000001</v>
      </c>
      <c r="K2410" s="198"/>
      <c r="L2410" s="198"/>
      <c r="M2410" s="198" t="s">
        <v>2395</v>
      </c>
      <c r="N2410" s="198"/>
      <c r="O2410" s="198"/>
      <c r="P2410" s="198"/>
      <c r="Q2410" s="169"/>
      <c r="R2410" s="169"/>
      <c r="S2410" s="169"/>
      <c r="T2410" s="169"/>
      <c r="U2410" s="170"/>
      <c r="AA2410" s="5" t="s">
        <v>15048</v>
      </c>
      <c r="AB2410" s="5" t="s">
        <v>15049</v>
      </c>
      <c r="AC2410" s="5" t="s">
        <v>15050</v>
      </c>
      <c r="AD2410" s="5" t="s">
        <v>15051</v>
      </c>
      <c r="AE2410" s="5" t="s">
        <v>15047</v>
      </c>
      <c r="AK2410" s="5" t="s">
        <v>15663</v>
      </c>
    </row>
    <row r="2411" spans="1:39" ht="20.100000000000001" customHeight="1">
      <c r="A2411" s="201" t="s">
        <v>7057</v>
      </c>
      <c r="B2411" s="183">
        <v>700600585432</v>
      </c>
      <c r="C2411" s="234" t="s">
        <v>6481</v>
      </c>
      <c r="D2411" s="215" t="s">
        <v>7055</v>
      </c>
      <c r="E2411" s="321">
        <v>1</v>
      </c>
      <c r="F2411" s="319">
        <v>11.89</v>
      </c>
      <c r="G2411" s="198" t="s">
        <v>8444</v>
      </c>
      <c r="H2411" s="201">
        <v>0</v>
      </c>
      <c r="I2411" s="200">
        <v>41816</v>
      </c>
      <c r="J2411" s="319">
        <f t="shared" si="38"/>
        <v>4.1065000000000005</v>
      </c>
      <c r="K2411" s="198">
        <v>7.6470588235294121</v>
      </c>
      <c r="L2411" s="198"/>
      <c r="M2411" s="198" t="s">
        <v>2395</v>
      </c>
      <c r="N2411" s="198"/>
      <c r="O2411" s="198"/>
      <c r="P2411" s="198"/>
      <c r="Q2411" s="169"/>
      <c r="R2411" s="169"/>
      <c r="S2411" s="169"/>
      <c r="T2411" s="169"/>
      <c r="U2411" s="170"/>
    </row>
    <row r="2412" spans="1:39" ht="20.100000000000001" customHeight="1">
      <c r="A2412" s="201" t="s">
        <v>7058</v>
      </c>
      <c r="B2412" s="183">
        <v>700600585449</v>
      </c>
      <c r="C2412" s="234" t="s">
        <v>6480</v>
      </c>
      <c r="D2412" s="215" t="s">
        <v>7055</v>
      </c>
      <c r="E2412" s="324">
        <v>1</v>
      </c>
      <c r="F2412" s="319">
        <v>11.89</v>
      </c>
      <c r="G2412" s="198" t="s">
        <v>8444</v>
      </c>
      <c r="H2412" s="199">
        <v>3</v>
      </c>
      <c r="I2412" s="200">
        <v>41816</v>
      </c>
      <c r="J2412" s="319">
        <f t="shared" si="38"/>
        <v>4.1065000000000005</v>
      </c>
      <c r="K2412" s="198">
        <v>7.6470588235294121</v>
      </c>
      <c r="L2412" s="198"/>
      <c r="M2412" s="198" t="s">
        <v>2395</v>
      </c>
      <c r="N2412" s="198"/>
      <c r="O2412" s="198"/>
      <c r="P2412" s="198"/>
      <c r="Q2412" s="169"/>
      <c r="R2412" s="169"/>
      <c r="S2412" s="169"/>
      <c r="T2412" s="169"/>
      <c r="U2412" s="170"/>
    </row>
    <row r="2413" spans="1:39" ht="20.100000000000001" customHeight="1">
      <c r="A2413" s="201">
        <v>20307</v>
      </c>
      <c r="B2413" s="183"/>
      <c r="C2413" s="234" t="s">
        <v>7015</v>
      </c>
      <c r="D2413" s="215" t="s">
        <v>7059</v>
      </c>
      <c r="E2413" s="198"/>
      <c r="F2413" s="319" t="s">
        <v>17578</v>
      </c>
      <c r="G2413" s="198" t="s">
        <v>8444</v>
      </c>
      <c r="H2413" s="198">
        <v>0</v>
      </c>
      <c r="I2413" s="200">
        <v>41816</v>
      </c>
      <c r="J2413" s="319" t="e">
        <f t="shared" si="38"/>
        <v>#VALUE!</v>
      </c>
      <c r="K2413" s="198"/>
      <c r="L2413" s="198" t="s">
        <v>731</v>
      </c>
      <c r="M2413" s="198" t="s">
        <v>2395</v>
      </c>
      <c r="N2413" s="198"/>
      <c r="O2413" s="198"/>
      <c r="P2413" s="198"/>
      <c r="Q2413" s="169"/>
      <c r="R2413" s="169"/>
      <c r="S2413" s="169"/>
      <c r="T2413" s="169"/>
      <c r="U2413" s="170"/>
    </row>
    <row r="2414" spans="1:39" ht="20.100000000000001" customHeight="1">
      <c r="A2414" s="201" t="s">
        <v>7060</v>
      </c>
      <c r="B2414" s="183">
        <v>700600585463</v>
      </c>
      <c r="C2414" s="234" t="s">
        <v>6479</v>
      </c>
      <c r="D2414" s="215" t="s">
        <v>7059</v>
      </c>
      <c r="E2414" s="198"/>
      <c r="F2414" s="319" t="s">
        <v>17578</v>
      </c>
      <c r="G2414" s="198" t="s">
        <v>8444</v>
      </c>
      <c r="H2414" s="198">
        <v>0</v>
      </c>
      <c r="I2414" s="200">
        <v>41816</v>
      </c>
      <c r="J2414" s="319" t="e">
        <f t="shared" si="38"/>
        <v>#VALUE!</v>
      </c>
      <c r="K2414" s="198"/>
      <c r="L2414" s="198" t="s">
        <v>731</v>
      </c>
      <c r="M2414" s="198" t="s">
        <v>2395</v>
      </c>
      <c r="N2414" s="198"/>
      <c r="O2414" s="198"/>
      <c r="P2414" s="198"/>
      <c r="Q2414" s="169"/>
      <c r="R2414" s="169"/>
      <c r="S2414" s="169"/>
      <c r="T2414" s="169"/>
      <c r="U2414" s="170"/>
    </row>
    <row r="2415" spans="1:39" ht="20.100000000000001" customHeight="1">
      <c r="A2415" s="201" t="s">
        <v>7061</v>
      </c>
      <c r="B2415" s="183">
        <v>700600585470</v>
      </c>
      <c r="C2415" s="234" t="s">
        <v>6478</v>
      </c>
      <c r="D2415" s="215" t="s">
        <v>7059</v>
      </c>
      <c r="E2415" s="198"/>
      <c r="F2415" s="319" t="s">
        <v>17578</v>
      </c>
      <c r="G2415" s="198" t="s">
        <v>8444</v>
      </c>
      <c r="H2415" s="198">
        <v>0</v>
      </c>
      <c r="I2415" s="200">
        <v>41816</v>
      </c>
      <c r="J2415" s="319" t="e">
        <f t="shared" si="38"/>
        <v>#VALUE!</v>
      </c>
      <c r="K2415" s="198"/>
      <c r="L2415" s="198" t="s">
        <v>731</v>
      </c>
      <c r="M2415" s="198" t="s">
        <v>2395</v>
      </c>
      <c r="N2415" s="198"/>
      <c r="O2415" s="198"/>
      <c r="P2415" s="198"/>
      <c r="Q2415" s="169"/>
      <c r="R2415" s="169"/>
      <c r="S2415" s="169"/>
      <c r="T2415" s="169"/>
      <c r="U2415" s="170"/>
    </row>
    <row r="2416" spans="1:39" ht="20.100000000000001" customHeight="1">
      <c r="A2416" s="201" t="s">
        <v>7062</v>
      </c>
      <c r="B2416" s="183">
        <v>700600585487</v>
      </c>
      <c r="C2416" s="234" t="s">
        <v>6477</v>
      </c>
      <c r="D2416" s="215" t="s">
        <v>7059</v>
      </c>
      <c r="E2416" s="198"/>
      <c r="F2416" s="319" t="s">
        <v>17578</v>
      </c>
      <c r="G2416" s="198" t="s">
        <v>8444</v>
      </c>
      <c r="H2416" s="198">
        <v>0</v>
      </c>
      <c r="I2416" s="200">
        <v>41816</v>
      </c>
      <c r="J2416" s="319" t="e">
        <f t="shared" si="38"/>
        <v>#VALUE!</v>
      </c>
      <c r="K2416" s="198"/>
      <c r="L2416" s="198" t="s">
        <v>731</v>
      </c>
      <c r="M2416" s="198" t="s">
        <v>2395</v>
      </c>
      <c r="N2416" s="198"/>
      <c r="O2416" s="198"/>
      <c r="P2416" s="198"/>
      <c r="Q2416" s="169"/>
      <c r="R2416" s="169"/>
      <c r="S2416" s="169"/>
      <c r="T2416" s="169"/>
      <c r="U2416" s="170"/>
    </row>
    <row r="2417" spans="1:21" ht="20.100000000000001" customHeight="1">
      <c r="A2417" s="201" t="s">
        <v>7063</v>
      </c>
      <c r="B2417" s="183">
        <v>700600585494</v>
      </c>
      <c r="C2417" s="234" t="s">
        <v>6476</v>
      </c>
      <c r="D2417" s="215" t="s">
        <v>7059</v>
      </c>
      <c r="E2417" s="321">
        <v>3.25</v>
      </c>
      <c r="F2417" s="319" t="s">
        <v>17578</v>
      </c>
      <c r="G2417" s="198" t="s">
        <v>8444</v>
      </c>
      <c r="H2417" s="198">
        <v>3</v>
      </c>
      <c r="I2417" s="200">
        <v>41816</v>
      </c>
      <c r="J2417" s="319" t="e">
        <f t="shared" si="38"/>
        <v>#VALUE!</v>
      </c>
      <c r="K2417" s="198"/>
      <c r="L2417" s="198" t="s">
        <v>731</v>
      </c>
      <c r="M2417" s="198" t="s">
        <v>2395</v>
      </c>
      <c r="N2417" s="198"/>
      <c r="O2417" s="198"/>
      <c r="P2417" s="198"/>
      <c r="Q2417" s="169"/>
      <c r="R2417" s="169"/>
      <c r="S2417" s="169"/>
      <c r="T2417" s="169"/>
      <c r="U2417" s="170"/>
    </row>
    <row r="2418" spans="1:21" ht="20.100000000000001" customHeight="1">
      <c r="A2418" s="201" t="s">
        <v>7064</v>
      </c>
      <c r="B2418" s="183">
        <v>700600585500</v>
      </c>
      <c r="C2418" s="234" t="s">
        <v>6475</v>
      </c>
      <c r="D2418" s="215" t="s">
        <v>7059</v>
      </c>
      <c r="E2418" s="198"/>
      <c r="F2418" s="319" t="s">
        <v>17578</v>
      </c>
      <c r="G2418" s="198" t="s">
        <v>8444</v>
      </c>
      <c r="H2418" s="198">
        <v>0</v>
      </c>
      <c r="I2418" s="200">
        <v>41816</v>
      </c>
      <c r="J2418" s="319" t="e">
        <f t="shared" si="38"/>
        <v>#VALUE!</v>
      </c>
      <c r="K2418" s="198"/>
      <c r="L2418" s="198" t="s">
        <v>731</v>
      </c>
      <c r="M2418" s="198" t="s">
        <v>2395</v>
      </c>
      <c r="N2418" s="198"/>
      <c r="O2418" s="198"/>
      <c r="P2418" s="198"/>
      <c r="Q2418" s="169"/>
      <c r="R2418" s="169"/>
      <c r="S2418" s="169"/>
      <c r="T2418" s="169"/>
      <c r="U2418" s="170"/>
    </row>
    <row r="2419" spans="1:21" ht="20.100000000000001" customHeight="1">
      <c r="A2419" s="201" t="s">
        <v>7065</v>
      </c>
      <c r="B2419" s="183">
        <v>700600585517</v>
      </c>
      <c r="C2419" s="234" t="s">
        <v>6474</v>
      </c>
      <c r="D2419" s="215" t="s">
        <v>7059</v>
      </c>
      <c r="E2419" s="198"/>
      <c r="F2419" s="319" t="s">
        <v>17578</v>
      </c>
      <c r="G2419" s="198" t="s">
        <v>8444</v>
      </c>
      <c r="H2419" s="198">
        <v>0</v>
      </c>
      <c r="I2419" s="200">
        <v>41816</v>
      </c>
      <c r="J2419" s="319" t="e">
        <f t="shared" si="38"/>
        <v>#VALUE!</v>
      </c>
      <c r="K2419" s="198"/>
      <c r="L2419" s="198" t="s">
        <v>731</v>
      </c>
      <c r="M2419" s="198" t="s">
        <v>2395</v>
      </c>
      <c r="N2419" s="198"/>
      <c r="O2419" s="198"/>
      <c r="P2419" s="198"/>
      <c r="Q2419" s="169"/>
      <c r="R2419" s="169"/>
      <c r="S2419" s="169"/>
      <c r="T2419" s="169"/>
      <c r="U2419" s="170"/>
    </row>
    <row r="2420" spans="1:21" ht="20.100000000000001" customHeight="1">
      <c r="A2420" s="201">
        <v>20308</v>
      </c>
      <c r="B2420" s="183"/>
      <c r="C2420" s="196" t="s">
        <v>6473</v>
      </c>
      <c r="D2420" s="215" t="s">
        <v>7066</v>
      </c>
      <c r="E2420" s="321">
        <v>3.5</v>
      </c>
      <c r="F2420" s="319" t="s">
        <v>17578</v>
      </c>
      <c r="G2420" s="198" t="s">
        <v>8444</v>
      </c>
      <c r="H2420" s="198">
        <v>0</v>
      </c>
      <c r="I2420" s="200">
        <v>41816</v>
      </c>
      <c r="J2420" s="319" t="e">
        <f t="shared" si="38"/>
        <v>#VALUE!</v>
      </c>
      <c r="K2420" s="198"/>
      <c r="L2420" s="198" t="s">
        <v>731</v>
      </c>
      <c r="M2420" s="198" t="s">
        <v>2395</v>
      </c>
      <c r="N2420" s="198"/>
      <c r="O2420" s="198"/>
      <c r="P2420" s="198"/>
      <c r="Q2420" s="169"/>
      <c r="R2420" s="169"/>
      <c r="S2420" s="169"/>
      <c r="T2420" s="169"/>
      <c r="U2420" s="170"/>
    </row>
    <row r="2421" spans="1:21" ht="20.100000000000001" customHeight="1">
      <c r="A2421" s="201" t="s">
        <v>7067</v>
      </c>
      <c r="B2421" s="183">
        <v>700600585531</v>
      </c>
      <c r="C2421" s="196" t="s">
        <v>7016</v>
      </c>
      <c r="D2421" s="215" t="s">
        <v>7066</v>
      </c>
      <c r="E2421" s="198"/>
      <c r="F2421" s="319" t="s">
        <v>17578</v>
      </c>
      <c r="G2421" s="198" t="s">
        <v>8444</v>
      </c>
      <c r="H2421" s="198">
        <v>0</v>
      </c>
      <c r="I2421" s="200">
        <v>41816</v>
      </c>
      <c r="J2421" s="319" t="e">
        <f t="shared" si="38"/>
        <v>#VALUE!</v>
      </c>
      <c r="K2421" s="198"/>
      <c r="L2421" s="198" t="s">
        <v>731</v>
      </c>
      <c r="M2421" s="198" t="s">
        <v>2395</v>
      </c>
      <c r="N2421" s="198"/>
      <c r="O2421" s="198"/>
      <c r="P2421" s="198"/>
      <c r="Q2421" s="169"/>
      <c r="R2421" s="169"/>
      <c r="S2421" s="169"/>
      <c r="T2421" s="169"/>
      <c r="U2421" s="170"/>
    </row>
    <row r="2422" spans="1:21" ht="20.100000000000001" customHeight="1">
      <c r="A2422" s="201">
        <v>20309</v>
      </c>
      <c r="B2422" s="183"/>
      <c r="C2422" s="196" t="s">
        <v>6472</v>
      </c>
      <c r="D2422" s="215" t="s">
        <v>7068</v>
      </c>
      <c r="E2422" s="321">
        <v>3.75</v>
      </c>
      <c r="F2422" s="319" t="s">
        <v>17578</v>
      </c>
      <c r="G2422" s="198" t="s">
        <v>8444</v>
      </c>
      <c r="H2422" s="198">
        <v>0</v>
      </c>
      <c r="I2422" s="200">
        <v>41816</v>
      </c>
      <c r="J2422" s="319" t="e">
        <f t="shared" si="38"/>
        <v>#VALUE!</v>
      </c>
      <c r="K2422" s="198"/>
      <c r="L2422" s="198" t="s">
        <v>731</v>
      </c>
      <c r="M2422" s="198" t="s">
        <v>2395</v>
      </c>
      <c r="N2422" s="198"/>
      <c r="O2422" s="198"/>
      <c r="P2422" s="198"/>
      <c r="Q2422" s="169"/>
      <c r="R2422" s="169"/>
      <c r="S2422" s="169"/>
      <c r="T2422" s="169"/>
      <c r="U2422" s="170"/>
    </row>
    <row r="2423" spans="1:21" ht="20.100000000000001" customHeight="1">
      <c r="A2423" s="201" t="s">
        <v>7069</v>
      </c>
      <c r="B2423" s="183">
        <v>700600585555</v>
      </c>
      <c r="C2423" s="196" t="s">
        <v>7017</v>
      </c>
      <c r="D2423" s="215" t="s">
        <v>7068</v>
      </c>
      <c r="E2423" s="198"/>
      <c r="F2423" s="319" t="s">
        <v>17578</v>
      </c>
      <c r="G2423" s="198" t="s">
        <v>8444</v>
      </c>
      <c r="H2423" s="198">
        <v>0</v>
      </c>
      <c r="I2423" s="200">
        <v>41816</v>
      </c>
      <c r="J2423" s="319" t="e">
        <f t="shared" si="38"/>
        <v>#VALUE!</v>
      </c>
      <c r="K2423" s="198"/>
      <c r="L2423" s="198" t="s">
        <v>731</v>
      </c>
      <c r="M2423" s="198" t="s">
        <v>2395</v>
      </c>
      <c r="N2423" s="198"/>
      <c r="O2423" s="198"/>
      <c r="P2423" s="198"/>
      <c r="Q2423" s="169"/>
      <c r="R2423" s="169"/>
      <c r="S2423" s="169"/>
      <c r="T2423" s="169"/>
      <c r="U2423" s="170"/>
    </row>
    <row r="2424" spans="1:21" ht="20.100000000000001" customHeight="1">
      <c r="A2424" s="201">
        <v>20310</v>
      </c>
      <c r="B2424" s="183"/>
      <c r="C2424" s="234" t="s">
        <v>7018</v>
      </c>
      <c r="D2424" s="215" t="s">
        <v>7070</v>
      </c>
      <c r="E2424" s="198"/>
      <c r="F2424" s="319" t="s">
        <v>17578</v>
      </c>
      <c r="G2424" s="198" t="s">
        <v>8444</v>
      </c>
      <c r="H2424" s="198">
        <v>0</v>
      </c>
      <c r="I2424" s="200">
        <v>41816</v>
      </c>
      <c r="J2424" s="319" t="e">
        <f t="shared" si="38"/>
        <v>#VALUE!</v>
      </c>
      <c r="K2424" s="198"/>
      <c r="L2424" s="198" t="s">
        <v>731</v>
      </c>
      <c r="M2424" s="198" t="s">
        <v>2395</v>
      </c>
      <c r="N2424" s="198"/>
      <c r="O2424" s="198"/>
      <c r="P2424" s="198"/>
      <c r="Q2424" s="169"/>
      <c r="R2424" s="169"/>
      <c r="S2424" s="169"/>
      <c r="T2424" s="169"/>
      <c r="U2424" s="170"/>
    </row>
    <row r="2425" spans="1:21" ht="20.100000000000001" customHeight="1">
      <c r="A2425" s="201" t="s">
        <v>7071</v>
      </c>
      <c r="B2425" s="183">
        <v>700600585579</v>
      </c>
      <c r="C2425" s="234" t="s">
        <v>6471</v>
      </c>
      <c r="D2425" s="215" t="s">
        <v>7070</v>
      </c>
      <c r="E2425" s="321">
        <v>3</v>
      </c>
      <c r="F2425" s="319" t="s">
        <v>17578</v>
      </c>
      <c r="G2425" s="198" t="s">
        <v>8444</v>
      </c>
      <c r="H2425" s="198">
        <v>0</v>
      </c>
      <c r="I2425" s="200">
        <v>41816</v>
      </c>
      <c r="J2425" s="319" t="e">
        <f t="shared" si="38"/>
        <v>#VALUE!</v>
      </c>
      <c r="K2425" s="198"/>
      <c r="L2425" s="198" t="s">
        <v>731</v>
      </c>
      <c r="M2425" s="198" t="s">
        <v>2395</v>
      </c>
      <c r="N2425" s="198"/>
      <c r="O2425" s="198"/>
      <c r="P2425" s="198"/>
      <c r="Q2425" s="169"/>
      <c r="R2425" s="169"/>
      <c r="S2425" s="169"/>
      <c r="T2425" s="169"/>
      <c r="U2425" s="170"/>
    </row>
    <row r="2426" spans="1:21" ht="20.100000000000001" customHeight="1">
      <c r="A2426" s="201" t="s">
        <v>7072</v>
      </c>
      <c r="B2426" s="183">
        <v>700600585586</v>
      </c>
      <c r="C2426" s="234" t="s">
        <v>6470</v>
      </c>
      <c r="D2426" s="215" t="s">
        <v>7070</v>
      </c>
      <c r="E2426" s="321">
        <v>3</v>
      </c>
      <c r="F2426" s="319" t="s">
        <v>17578</v>
      </c>
      <c r="G2426" s="198" t="s">
        <v>8444</v>
      </c>
      <c r="H2426" s="198">
        <v>0</v>
      </c>
      <c r="I2426" s="200">
        <v>41816</v>
      </c>
      <c r="J2426" s="319" t="e">
        <f t="shared" si="38"/>
        <v>#VALUE!</v>
      </c>
      <c r="K2426" s="198"/>
      <c r="L2426" s="198" t="s">
        <v>731</v>
      </c>
      <c r="M2426" s="198" t="s">
        <v>2395</v>
      </c>
      <c r="N2426" s="198"/>
      <c r="O2426" s="198"/>
      <c r="P2426" s="198"/>
      <c r="Q2426" s="169"/>
      <c r="R2426" s="169"/>
      <c r="S2426" s="169"/>
      <c r="T2426" s="169"/>
      <c r="U2426" s="170"/>
    </row>
    <row r="2427" spans="1:21" ht="20.100000000000001" customHeight="1">
      <c r="A2427" s="201" t="s">
        <v>7073</v>
      </c>
      <c r="B2427" s="183">
        <v>700600585593</v>
      </c>
      <c r="C2427" s="234" t="s">
        <v>6469</v>
      </c>
      <c r="D2427" s="215" t="s">
        <v>7070</v>
      </c>
      <c r="E2427" s="321"/>
      <c r="F2427" s="319" t="s">
        <v>17578</v>
      </c>
      <c r="G2427" s="198" t="s">
        <v>8444</v>
      </c>
      <c r="H2427" s="198">
        <v>0</v>
      </c>
      <c r="I2427" s="200">
        <v>41816</v>
      </c>
      <c r="J2427" s="319" t="e">
        <f t="shared" si="38"/>
        <v>#VALUE!</v>
      </c>
      <c r="K2427" s="198"/>
      <c r="L2427" s="198" t="s">
        <v>731</v>
      </c>
      <c r="M2427" s="198" t="s">
        <v>2395</v>
      </c>
      <c r="N2427" s="198"/>
      <c r="O2427" s="198"/>
      <c r="P2427" s="198"/>
      <c r="Q2427" s="169"/>
      <c r="R2427" s="169"/>
      <c r="S2427" s="169"/>
      <c r="T2427" s="169"/>
      <c r="U2427" s="170"/>
    </row>
    <row r="2428" spans="1:21" ht="20.100000000000001" customHeight="1">
      <c r="A2428" s="201" t="s">
        <v>7074</v>
      </c>
      <c r="B2428" s="183">
        <v>700600585609</v>
      </c>
      <c r="C2428" s="234" t="s">
        <v>6468</v>
      </c>
      <c r="D2428" s="215" t="s">
        <v>7070</v>
      </c>
      <c r="E2428" s="198"/>
      <c r="F2428" s="319" t="s">
        <v>17578</v>
      </c>
      <c r="G2428" s="198" t="s">
        <v>8444</v>
      </c>
      <c r="H2428" s="198">
        <v>0</v>
      </c>
      <c r="I2428" s="200">
        <v>41816</v>
      </c>
      <c r="J2428" s="319" t="e">
        <f t="shared" si="38"/>
        <v>#VALUE!</v>
      </c>
      <c r="K2428" s="198"/>
      <c r="L2428" s="198" t="s">
        <v>731</v>
      </c>
      <c r="M2428" s="198" t="s">
        <v>2395</v>
      </c>
      <c r="N2428" s="198"/>
      <c r="O2428" s="198"/>
      <c r="P2428" s="198"/>
      <c r="Q2428" s="169"/>
      <c r="R2428" s="169"/>
      <c r="S2428" s="169"/>
      <c r="T2428" s="169"/>
      <c r="U2428" s="170"/>
    </row>
    <row r="2429" spans="1:21" ht="20.100000000000001" customHeight="1">
      <c r="A2429" s="201" t="s">
        <v>7075</v>
      </c>
      <c r="B2429" s="183">
        <v>700600585616</v>
      </c>
      <c r="C2429" s="234" t="s">
        <v>6467</v>
      </c>
      <c r="D2429" s="215" t="s">
        <v>7070</v>
      </c>
      <c r="E2429" s="321">
        <v>3</v>
      </c>
      <c r="F2429" s="319" t="s">
        <v>17578</v>
      </c>
      <c r="G2429" s="198" t="s">
        <v>8444</v>
      </c>
      <c r="H2429" s="198">
        <v>0</v>
      </c>
      <c r="I2429" s="200">
        <v>41816</v>
      </c>
      <c r="J2429" s="319" t="e">
        <f t="shared" si="38"/>
        <v>#VALUE!</v>
      </c>
      <c r="K2429" s="198"/>
      <c r="L2429" s="198" t="s">
        <v>731</v>
      </c>
      <c r="M2429" s="198" t="s">
        <v>2395</v>
      </c>
      <c r="N2429" s="198"/>
      <c r="O2429" s="198"/>
      <c r="P2429" s="198"/>
      <c r="Q2429" s="169"/>
      <c r="R2429" s="169"/>
      <c r="S2429" s="169"/>
      <c r="T2429" s="169"/>
      <c r="U2429" s="170"/>
    </row>
    <row r="2430" spans="1:21" ht="20.100000000000001" customHeight="1">
      <c r="A2430" s="201" t="s">
        <v>7076</v>
      </c>
      <c r="B2430" s="183">
        <v>700600585623</v>
      </c>
      <c r="C2430" s="234" t="s">
        <v>6466</v>
      </c>
      <c r="D2430" s="215" t="s">
        <v>7070</v>
      </c>
      <c r="E2430" s="321">
        <v>3</v>
      </c>
      <c r="F2430" s="319" t="s">
        <v>17578</v>
      </c>
      <c r="G2430" s="198" t="s">
        <v>8444</v>
      </c>
      <c r="H2430" s="198">
        <v>0</v>
      </c>
      <c r="I2430" s="200">
        <v>41816</v>
      </c>
      <c r="J2430" s="319" t="e">
        <f t="shared" si="38"/>
        <v>#VALUE!</v>
      </c>
      <c r="K2430" s="198"/>
      <c r="L2430" s="198" t="s">
        <v>731</v>
      </c>
      <c r="M2430" s="198" t="s">
        <v>2395</v>
      </c>
      <c r="N2430" s="198"/>
      <c r="O2430" s="198"/>
      <c r="P2430" s="198"/>
      <c r="Q2430" s="169"/>
      <c r="R2430" s="169"/>
      <c r="S2430" s="169"/>
      <c r="T2430" s="169"/>
      <c r="U2430" s="170"/>
    </row>
    <row r="2431" spans="1:21" ht="20.100000000000001" customHeight="1">
      <c r="A2431" s="201">
        <v>20311</v>
      </c>
      <c r="B2431" s="183"/>
      <c r="C2431" s="234" t="s">
        <v>7019</v>
      </c>
      <c r="D2431" s="215" t="s">
        <v>7077</v>
      </c>
      <c r="E2431" s="198"/>
      <c r="F2431" s="319" t="s">
        <v>17578</v>
      </c>
      <c r="G2431" s="198" t="s">
        <v>8444</v>
      </c>
      <c r="H2431" s="201">
        <v>0</v>
      </c>
      <c r="I2431" s="200">
        <v>41816</v>
      </c>
      <c r="J2431" s="319" t="e">
        <f t="shared" si="38"/>
        <v>#VALUE!</v>
      </c>
      <c r="K2431" s="198"/>
      <c r="L2431" s="198"/>
      <c r="M2431" s="198" t="s">
        <v>2395</v>
      </c>
      <c r="N2431" s="198"/>
      <c r="O2431" s="198"/>
      <c r="P2431" s="198"/>
      <c r="Q2431" s="169"/>
      <c r="R2431" s="169"/>
      <c r="S2431" s="169"/>
      <c r="T2431" s="169"/>
      <c r="U2431" s="170"/>
    </row>
    <row r="2432" spans="1:21" ht="20.100000000000001" customHeight="1">
      <c r="A2432" s="201" t="s">
        <v>7078</v>
      </c>
      <c r="B2432" s="183">
        <v>700600585647</v>
      </c>
      <c r="C2432" s="234" t="s">
        <v>6451</v>
      </c>
      <c r="D2432" s="215" t="s">
        <v>7077</v>
      </c>
      <c r="E2432" s="321">
        <v>1.5</v>
      </c>
      <c r="F2432" s="319">
        <v>11.89</v>
      </c>
      <c r="G2432" s="198" t="s">
        <v>8444</v>
      </c>
      <c r="H2432" s="201">
        <v>0</v>
      </c>
      <c r="I2432" s="200">
        <v>41816</v>
      </c>
      <c r="J2432" s="319">
        <f t="shared" si="38"/>
        <v>3.6065000000000005</v>
      </c>
      <c r="K2432" s="198">
        <v>7.6470588235294121</v>
      </c>
      <c r="L2432" s="198"/>
      <c r="M2432" s="198" t="s">
        <v>2395</v>
      </c>
      <c r="N2432" s="198"/>
      <c r="O2432" s="198"/>
      <c r="P2432" s="198"/>
      <c r="Q2432" s="169"/>
      <c r="R2432" s="169"/>
      <c r="S2432" s="169"/>
      <c r="T2432" s="169"/>
      <c r="U2432" s="170"/>
    </row>
    <row r="2433" spans="1:21" ht="20.100000000000001" customHeight="1">
      <c r="A2433" s="201" t="s">
        <v>7079</v>
      </c>
      <c r="B2433" s="183">
        <v>700600585654</v>
      </c>
      <c r="C2433" s="234" t="s">
        <v>6450</v>
      </c>
      <c r="D2433" s="215" t="s">
        <v>7077</v>
      </c>
      <c r="E2433" s="321">
        <v>1.5</v>
      </c>
      <c r="F2433" s="319">
        <v>11.89</v>
      </c>
      <c r="G2433" s="198" t="s">
        <v>8444</v>
      </c>
      <c r="H2433" s="201">
        <v>0</v>
      </c>
      <c r="I2433" s="200">
        <v>41816</v>
      </c>
      <c r="J2433" s="319">
        <f t="shared" si="38"/>
        <v>3.6065000000000005</v>
      </c>
      <c r="K2433" s="198">
        <v>7.6470588235294121</v>
      </c>
      <c r="L2433" s="198"/>
      <c r="M2433" s="198" t="s">
        <v>2395</v>
      </c>
      <c r="N2433" s="198"/>
      <c r="O2433" s="198"/>
      <c r="P2433" s="198"/>
      <c r="Q2433" s="169"/>
      <c r="R2433" s="169"/>
      <c r="S2433" s="169"/>
      <c r="T2433" s="169"/>
      <c r="U2433" s="170"/>
    </row>
    <row r="2434" spans="1:21" ht="20.100000000000001" customHeight="1">
      <c r="A2434" s="201">
        <v>20312</v>
      </c>
      <c r="B2434" s="183"/>
      <c r="C2434" s="234" t="s">
        <v>7020</v>
      </c>
      <c r="D2434" s="215" t="s">
        <v>7080</v>
      </c>
      <c r="E2434" s="198"/>
      <c r="F2434" s="319" t="s">
        <v>17578</v>
      </c>
      <c r="G2434" s="198" t="s">
        <v>8444</v>
      </c>
      <c r="H2434" s="201">
        <v>0</v>
      </c>
      <c r="I2434" s="200">
        <v>41816</v>
      </c>
      <c r="J2434" s="319" t="e">
        <f t="shared" si="38"/>
        <v>#VALUE!</v>
      </c>
      <c r="K2434" s="198"/>
      <c r="L2434" s="198"/>
      <c r="M2434" s="198" t="s">
        <v>2395</v>
      </c>
      <c r="N2434" s="198"/>
      <c r="O2434" s="198"/>
      <c r="P2434" s="198"/>
      <c r="Q2434" s="169"/>
      <c r="R2434" s="169"/>
      <c r="S2434" s="169"/>
      <c r="T2434" s="169"/>
      <c r="U2434" s="170"/>
    </row>
    <row r="2435" spans="1:21" ht="20.100000000000001" customHeight="1">
      <c r="A2435" s="201" t="s">
        <v>7081</v>
      </c>
      <c r="B2435" s="183">
        <v>700600585678</v>
      </c>
      <c r="C2435" s="234" t="s">
        <v>6445</v>
      </c>
      <c r="D2435" s="215" t="s">
        <v>7080</v>
      </c>
      <c r="E2435" s="321">
        <v>2.5</v>
      </c>
      <c r="F2435" s="319">
        <v>13.89</v>
      </c>
      <c r="G2435" s="198" t="s">
        <v>8444</v>
      </c>
      <c r="H2435" s="201">
        <v>0</v>
      </c>
      <c r="I2435" s="200">
        <v>41816</v>
      </c>
      <c r="J2435" s="319">
        <f t="shared" si="38"/>
        <v>4.3064999999999998</v>
      </c>
      <c r="K2435" s="198">
        <v>8.8235294117647065</v>
      </c>
      <c r="L2435" s="198"/>
      <c r="M2435" s="198" t="s">
        <v>2395</v>
      </c>
      <c r="N2435" s="198"/>
      <c r="O2435" s="198"/>
      <c r="P2435" s="198"/>
      <c r="Q2435" s="169"/>
      <c r="R2435" s="169"/>
      <c r="S2435" s="169"/>
      <c r="T2435" s="169"/>
      <c r="U2435" s="170"/>
    </row>
    <row r="2436" spans="1:21" ht="20.100000000000001" customHeight="1">
      <c r="A2436" s="201" t="s">
        <v>7082</v>
      </c>
      <c r="B2436" s="183">
        <v>700600585685</v>
      </c>
      <c r="C2436" s="234" t="s">
        <v>6444</v>
      </c>
      <c r="D2436" s="215" t="s">
        <v>7080</v>
      </c>
      <c r="E2436" s="321"/>
      <c r="F2436" s="319">
        <v>10.19</v>
      </c>
      <c r="G2436" s="198" t="s">
        <v>8444</v>
      </c>
      <c r="H2436" s="201">
        <v>0</v>
      </c>
      <c r="I2436" s="200">
        <v>41816</v>
      </c>
      <c r="J2436" s="319">
        <f t="shared" si="38"/>
        <v>3.6615000000000002</v>
      </c>
      <c r="K2436" s="198"/>
      <c r="L2436" s="198"/>
      <c r="M2436" s="198" t="s">
        <v>2395</v>
      </c>
      <c r="N2436" s="198"/>
      <c r="O2436" s="198"/>
      <c r="P2436" s="198"/>
      <c r="Q2436" s="169"/>
      <c r="R2436" s="169"/>
      <c r="S2436" s="169"/>
      <c r="T2436" s="169"/>
      <c r="U2436" s="170"/>
    </row>
    <row r="2437" spans="1:21" ht="20.100000000000001" customHeight="1">
      <c r="A2437" s="201" t="s">
        <v>7083</v>
      </c>
      <c r="B2437" s="183">
        <v>700600585692</v>
      </c>
      <c r="C2437" s="234" t="s">
        <v>6443</v>
      </c>
      <c r="D2437" s="215" t="s">
        <v>7080</v>
      </c>
      <c r="E2437" s="321">
        <v>2.5</v>
      </c>
      <c r="F2437" s="319">
        <v>13.89</v>
      </c>
      <c r="G2437" s="198" t="s">
        <v>8444</v>
      </c>
      <c r="H2437" s="201">
        <v>0</v>
      </c>
      <c r="I2437" s="200">
        <v>41816</v>
      </c>
      <c r="J2437" s="319">
        <f t="shared" si="38"/>
        <v>4.3064999999999998</v>
      </c>
      <c r="K2437" s="198">
        <v>8.8235294117647065</v>
      </c>
      <c r="L2437" s="198"/>
      <c r="M2437" s="198" t="s">
        <v>2395</v>
      </c>
      <c r="N2437" s="198"/>
      <c r="O2437" s="198"/>
      <c r="P2437" s="198"/>
      <c r="Q2437" s="169"/>
      <c r="R2437" s="169"/>
      <c r="S2437" s="169"/>
      <c r="T2437" s="169"/>
      <c r="U2437" s="170"/>
    </row>
    <row r="2438" spans="1:21" ht="20.100000000000001" customHeight="1">
      <c r="A2438" s="201">
        <v>20313</v>
      </c>
      <c r="B2438" s="183"/>
      <c r="C2438" s="234" t="s">
        <v>7021</v>
      </c>
      <c r="D2438" s="215" t="s">
        <v>7084</v>
      </c>
      <c r="E2438" s="198"/>
      <c r="F2438" s="319" t="s">
        <v>17578</v>
      </c>
      <c r="G2438" s="198" t="s">
        <v>8444</v>
      </c>
      <c r="H2438" s="201">
        <v>0</v>
      </c>
      <c r="I2438" s="200">
        <v>41816</v>
      </c>
      <c r="J2438" s="319" t="e">
        <f t="shared" si="38"/>
        <v>#VALUE!</v>
      </c>
      <c r="K2438" s="198"/>
      <c r="L2438" s="198"/>
      <c r="M2438" s="198" t="s">
        <v>2395</v>
      </c>
      <c r="N2438" s="198"/>
      <c r="O2438" s="198"/>
      <c r="P2438" s="198"/>
      <c r="Q2438" s="169"/>
      <c r="R2438" s="169"/>
      <c r="S2438" s="169"/>
      <c r="T2438" s="169"/>
      <c r="U2438" s="170"/>
    </row>
    <row r="2439" spans="1:21" ht="20.100000000000001" customHeight="1">
      <c r="A2439" s="201" t="s">
        <v>7085</v>
      </c>
      <c r="B2439" s="183">
        <v>700600585715</v>
      </c>
      <c r="C2439" s="234" t="s">
        <v>6436</v>
      </c>
      <c r="D2439" s="215" t="s">
        <v>7084</v>
      </c>
      <c r="E2439" s="198"/>
      <c r="F2439" s="319">
        <v>9.16</v>
      </c>
      <c r="G2439" s="198" t="s">
        <v>8444</v>
      </c>
      <c r="H2439" s="201">
        <v>0</v>
      </c>
      <c r="I2439" s="200">
        <v>41816</v>
      </c>
      <c r="J2439" s="319">
        <f t="shared" si="38"/>
        <v>2.7859999999999996</v>
      </c>
      <c r="K2439" s="198"/>
      <c r="L2439" s="198"/>
      <c r="M2439" s="198" t="s">
        <v>2395</v>
      </c>
      <c r="N2439" s="198"/>
      <c r="O2439" s="198"/>
      <c r="P2439" s="198"/>
      <c r="Q2439" s="169"/>
      <c r="R2439" s="169"/>
      <c r="S2439" s="169"/>
      <c r="T2439" s="169"/>
      <c r="U2439" s="170"/>
    </row>
    <row r="2440" spans="1:21" ht="20.100000000000001" customHeight="1">
      <c r="A2440" s="201" t="s">
        <v>7086</v>
      </c>
      <c r="B2440" s="183">
        <v>700600585722</v>
      </c>
      <c r="C2440" s="234" t="s">
        <v>6435</v>
      </c>
      <c r="D2440" s="215" t="s">
        <v>7084</v>
      </c>
      <c r="E2440" s="321">
        <v>1.5</v>
      </c>
      <c r="F2440" s="319">
        <v>11.89</v>
      </c>
      <c r="G2440" s="198" t="s">
        <v>8444</v>
      </c>
      <c r="H2440" s="201">
        <v>0</v>
      </c>
      <c r="I2440" s="200">
        <v>41816</v>
      </c>
      <c r="J2440" s="319">
        <f t="shared" si="38"/>
        <v>3.6065000000000005</v>
      </c>
      <c r="K2440" s="198">
        <v>7.6470588235294121</v>
      </c>
      <c r="L2440" s="198"/>
      <c r="M2440" s="198" t="s">
        <v>2395</v>
      </c>
      <c r="N2440" s="198"/>
      <c r="O2440" s="198"/>
      <c r="P2440" s="198"/>
      <c r="Q2440" s="169"/>
      <c r="R2440" s="169"/>
      <c r="S2440" s="169"/>
      <c r="T2440" s="169"/>
      <c r="U2440" s="170"/>
    </row>
    <row r="2441" spans="1:21" ht="20.100000000000001" customHeight="1">
      <c r="A2441" s="201" t="s">
        <v>7087</v>
      </c>
      <c r="B2441" s="183">
        <v>700600585739</v>
      </c>
      <c r="C2441" s="234" t="s">
        <v>6434</v>
      </c>
      <c r="D2441" s="215" t="s">
        <v>7084</v>
      </c>
      <c r="E2441" s="198"/>
      <c r="F2441" s="319">
        <v>9.16</v>
      </c>
      <c r="G2441" s="198" t="s">
        <v>8444</v>
      </c>
      <c r="H2441" s="201">
        <v>0</v>
      </c>
      <c r="I2441" s="200">
        <v>41816</v>
      </c>
      <c r="J2441" s="319">
        <f t="shared" si="38"/>
        <v>2.7859999999999996</v>
      </c>
      <c r="K2441" s="198"/>
      <c r="L2441" s="198"/>
      <c r="M2441" s="198" t="s">
        <v>2395</v>
      </c>
      <c r="N2441" s="198"/>
      <c r="O2441" s="198"/>
      <c r="P2441" s="198"/>
      <c r="Q2441" s="169"/>
      <c r="R2441" s="169"/>
      <c r="S2441" s="169"/>
      <c r="T2441" s="169"/>
      <c r="U2441" s="170"/>
    </row>
    <row r="2442" spans="1:21" ht="20.100000000000001" customHeight="1">
      <c r="A2442" s="201" t="s">
        <v>7088</v>
      </c>
      <c r="B2442" s="183">
        <v>700600585746</v>
      </c>
      <c r="C2442" s="234" t="s">
        <v>6433</v>
      </c>
      <c r="D2442" s="215" t="s">
        <v>7084</v>
      </c>
      <c r="E2442" s="321">
        <v>1.5</v>
      </c>
      <c r="F2442" s="319">
        <v>11.89</v>
      </c>
      <c r="G2442" s="198" t="s">
        <v>8444</v>
      </c>
      <c r="H2442" s="201">
        <v>0</v>
      </c>
      <c r="I2442" s="200">
        <v>41816</v>
      </c>
      <c r="J2442" s="319">
        <f t="shared" si="38"/>
        <v>3.6065000000000005</v>
      </c>
      <c r="K2442" s="198">
        <v>7.6470588235294121</v>
      </c>
      <c r="L2442" s="198"/>
      <c r="M2442" s="198" t="s">
        <v>2395</v>
      </c>
      <c r="N2442" s="198"/>
      <c r="O2442" s="198"/>
      <c r="P2442" s="198"/>
      <c r="Q2442" s="169"/>
      <c r="R2442" s="169"/>
      <c r="S2442" s="169"/>
      <c r="T2442" s="169"/>
      <c r="U2442" s="170"/>
    </row>
    <row r="2443" spans="1:21" ht="20.100000000000001" customHeight="1">
      <c r="A2443" s="201">
        <v>20314</v>
      </c>
      <c r="B2443" s="183"/>
      <c r="C2443" s="234" t="s">
        <v>7022</v>
      </c>
      <c r="D2443" s="215" t="s">
        <v>7089</v>
      </c>
      <c r="E2443" s="198"/>
      <c r="F2443" s="319" t="s">
        <v>17578</v>
      </c>
      <c r="G2443" s="198" t="s">
        <v>8444</v>
      </c>
      <c r="H2443" s="201">
        <v>0</v>
      </c>
      <c r="I2443" s="200">
        <v>41816</v>
      </c>
      <c r="J2443" s="319" t="e">
        <f t="shared" si="38"/>
        <v>#VALUE!</v>
      </c>
      <c r="K2443" s="198"/>
      <c r="L2443" s="198"/>
      <c r="M2443" s="198" t="s">
        <v>2395</v>
      </c>
      <c r="N2443" s="198"/>
      <c r="O2443" s="198"/>
      <c r="P2443" s="198"/>
      <c r="Q2443" s="169"/>
      <c r="R2443" s="169"/>
      <c r="S2443" s="169"/>
      <c r="T2443" s="169"/>
      <c r="U2443" s="170"/>
    </row>
    <row r="2444" spans="1:21" ht="20.100000000000001" customHeight="1">
      <c r="A2444" s="201" t="s">
        <v>7090</v>
      </c>
      <c r="B2444" s="183">
        <v>700600585760</v>
      </c>
      <c r="C2444" s="234" t="s">
        <v>6431</v>
      </c>
      <c r="D2444" s="215" t="s">
        <v>7089</v>
      </c>
      <c r="E2444" s="321">
        <v>1</v>
      </c>
      <c r="F2444" s="319">
        <v>9.89</v>
      </c>
      <c r="G2444" s="198" t="s">
        <v>8444</v>
      </c>
      <c r="H2444" s="201">
        <v>0</v>
      </c>
      <c r="I2444" s="200">
        <v>41816</v>
      </c>
      <c r="J2444" s="319">
        <f t="shared" ref="J2444:J2507" si="39">F2444*0.85-5-E2444</f>
        <v>2.4064999999999994</v>
      </c>
      <c r="K2444" s="198">
        <v>7.0588235294117645</v>
      </c>
      <c r="L2444" s="198"/>
      <c r="M2444" s="198" t="s">
        <v>2395</v>
      </c>
      <c r="N2444" s="198"/>
      <c r="O2444" s="198"/>
      <c r="P2444" s="198"/>
      <c r="Q2444" s="169"/>
      <c r="R2444" s="169"/>
      <c r="S2444" s="169"/>
      <c r="T2444" s="169"/>
      <c r="U2444" s="170"/>
    </row>
    <row r="2445" spans="1:21" ht="20.100000000000001" customHeight="1">
      <c r="A2445" s="201" t="s">
        <v>7091</v>
      </c>
      <c r="B2445" s="183">
        <v>700600585777</v>
      </c>
      <c r="C2445" s="234" t="s">
        <v>6430</v>
      </c>
      <c r="D2445" s="215" t="s">
        <v>7089</v>
      </c>
      <c r="E2445" s="198"/>
      <c r="F2445" s="319">
        <v>9.16</v>
      </c>
      <c r="G2445" s="198" t="s">
        <v>8444</v>
      </c>
      <c r="H2445" s="201">
        <v>0</v>
      </c>
      <c r="I2445" s="200">
        <v>41816</v>
      </c>
      <c r="J2445" s="319">
        <f t="shared" si="39"/>
        <v>2.7859999999999996</v>
      </c>
      <c r="K2445" s="198"/>
      <c r="L2445" s="198"/>
      <c r="M2445" s="198" t="s">
        <v>2395</v>
      </c>
      <c r="N2445" s="198"/>
      <c r="O2445" s="198"/>
      <c r="P2445" s="198"/>
      <c r="Q2445" s="169"/>
      <c r="R2445" s="169"/>
      <c r="S2445" s="169"/>
      <c r="T2445" s="169"/>
      <c r="U2445" s="170"/>
    </row>
    <row r="2446" spans="1:21" ht="20.100000000000001" customHeight="1">
      <c r="A2446" s="201" t="s">
        <v>7092</v>
      </c>
      <c r="B2446" s="183">
        <v>700600585784</v>
      </c>
      <c r="C2446" s="234" t="s">
        <v>6429</v>
      </c>
      <c r="D2446" s="215" t="s">
        <v>7089</v>
      </c>
      <c r="E2446" s="321">
        <v>1</v>
      </c>
      <c r="F2446" s="319">
        <v>9.89</v>
      </c>
      <c r="G2446" s="198" t="s">
        <v>8444</v>
      </c>
      <c r="H2446" s="201">
        <v>0</v>
      </c>
      <c r="I2446" s="200">
        <v>41816</v>
      </c>
      <c r="J2446" s="319">
        <f t="shared" si="39"/>
        <v>2.4064999999999994</v>
      </c>
      <c r="K2446" s="198">
        <v>7.0588235294117645</v>
      </c>
      <c r="L2446" s="198"/>
      <c r="M2446" s="198" t="s">
        <v>2395</v>
      </c>
      <c r="N2446" s="198"/>
      <c r="O2446" s="198"/>
      <c r="P2446" s="198"/>
      <c r="Q2446" s="169"/>
      <c r="R2446" s="169"/>
      <c r="S2446" s="169"/>
      <c r="T2446" s="169"/>
      <c r="U2446" s="170"/>
    </row>
    <row r="2447" spans="1:21" ht="20.100000000000001" customHeight="1">
      <c r="A2447" s="201" t="s">
        <v>7093</v>
      </c>
      <c r="B2447" s="183">
        <v>700600585791</v>
      </c>
      <c r="C2447" s="234" t="s">
        <v>6428</v>
      </c>
      <c r="D2447" s="215" t="s">
        <v>7089</v>
      </c>
      <c r="E2447" s="324">
        <v>1</v>
      </c>
      <c r="F2447" s="319">
        <v>9.89</v>
      </c>
      <c r="G2447" s="198" t="s">
        <v>8444</v>
      </c>
      <c r="H2447" s="199">
        <v>28</v>
      </c>
      <c r="I2447" s="200">
        <v>41816</v>
      </c>
      <c r="J2447" s="319">
        <f t="shared" si="39"/>
        <v>2.4064999999999994</v>
      </c>
      <c r="K2447" s="198">
        <v>7.0588235294117645</v>
      </c>
      <c r="L2447" s="198"/>
      <c r="M2447" s="198" t="s">
        <v>2395</v>
      </c>
      <c r="N2447" s="198"/>
      <c r="O2447" s="198"/>
      <c r="P2447" s="198"/>
      <c r="Q2447" s="169"/>
      <c r="R2447" s="169"/>
      <c r="S2447" s="169"/>
      <c r="T2447" s="169"/>
      <c r="U2447" s="170"/>
    </row>
    <row r="2448" spans="1:21" ht="20.100000000000001" customHeight="1">
      <c r="A2448" s="201">
        <v>40300</v>
      </c>
      <c r="B2448" s="183"/>
      <c r="C2448" s="235" t="s">
        <v>6200</v>
      </c>
      <c r="D2448" s="215" t="s">
        <v>7288</v>
      </c>
      <c r="E2448" s="198"/>
      <c r="F2448" s="319" t="s">
        <v>17578</v>
      </c>
      <c r="G2448" s="198" t="s">
        <v>8444</v>
      </c>
      <c r="H2448" s="201">
        <v>0</v>
      </c>
      <c r="I2448" s="200">
        <v>41893</v>
      </c>
      <c r="J2448" s="319" t="e">
        <f t="shared" si="39"/>
        <v>#VALUE!</v>
      </c>
      <c r="K2448" s="198"/>
      <c r="L2448" s="198"/>
      <c r="M2448" s="198" t="s">
        <v>2395</v>
      </c>
      <c r="N2448" s="198"/>
      <c r="O2448" s="198"/>
      <c r="P2448" s="198"/>
      <c r="Q2448" s="169"/>
      <c r="R2448" s="169"/>
      <c r="S2448" s="169"/>
      <c r="T2448" s="169"/>
      <c r="U2448" s="170"/>
    </row>
    <row r="2449" spans="1:40" ht="20.100000000000001" customHeight="1">
      <c r="A2449" s="201" t="s">
        <v>7289</v>
      </c>
      <c r="B2449" s="183">
        <v>700600584480</v>
      </c>
      <c r="C2449" s="235" t="s">
        <v>6532</v>
      </c>
      <c r="D2449" s="215" t="s">
        <v>7288</v>
      </c>
      <c r="E2449" s="321">
        <v>1</v>
      </c>
      <c r="F2449" s="319">
        <v>9.89</v>
      </c>
      <c r="G2449" s="198" t="s">
        <v>8444</v>
      </c>
      <c r="H2449" s="201">
        <v>0</v>
      </c>
      <c r="I2449" s="200">
        <v>41893</v>
      </c>
      <c r="J2449" s="319">
        <f t="shared" si="39"/>
        <v>2.4064999999999994</v>
      </c>
      <c r="K2449" s="198">
        <v>7.0588235294117645</v>
      </c>
      <c r="L2449" s="198"/>
      <c r="M2449" s="198" t="s">
        <v>2395</v>
      </c>
      <c r="N2449" s="198"/>
      <c r="O2449" s="198"/>
      <c r="P2449" s="198"/>
      <c r="Q2449" s="169"/>
      <c r="R2449" s="169"/>
      <c r="S2449" s="169"/>
      <c r="T2449" s="169"/>
      <c r="U2449" s="170"/>
    </row>
    <row r="2450" spans="1:40" ht="20.100000000000001" customHeight="1">
      <c r="A2450" s="201">
        <v>40301</v>
      </c>
      <c r="B2450" s="183"/>
      <c r="C2450" s="235" t="s">
        <v>6164</v>
      </c>
      <c r="D2450" s="215" t="s">
        <v>7288</v>
      </c>
      <c r="E2450" s="198"/>
      <c r="F2450" s="319" t="s">
        <v>17578</v>
      </c>
      <c r="G2450" s="198" t="s">
        <v>8444</v>
      </c>
      <c r="H2450" s="201">
        <v>0</v>
      </c>
      <c r="I2450" s="200">
        <v>41893</v>
      </c>
      <c r="J2450" s="319" t="e">
        <f t="shared" si="39"/>
        <v>#VALUE!</v>
      </c>
      <c r="K2450" s="198"/>
      <c r="L2450" s="198"/>
      <c r="M2450" s="198" t="s">
        <v>2395</v>
      </c>
      <c r="N2450" s="198"/>
      <c r="O2450" s="198"/>
      <c r="P2450" s="198"/>
      <c r="Q2450" s="169"/>
      <c r="R2450" s="169"/>
      <c r="S2450" s="169"/>
      <c r="T2450" s="169"/>
      <c r="U2450" s="170"/>
    </row>
    <row r="2451" spans="1:40" ht="20.100000000000001" customHeight="1">
      <c r="A2451" s="201" t="s">
        <v>7290</v>
      </c>
      <c r="B2451" s="183">
        <v>700600584930</v>
      </c>
      <c r="C2451" s="235" t="s">
        <v>6517</v>
      </c>
      <c r="D2451" s="215" t="s">
        <v>7288</v>
      </c>
      <c r="E2451" s="324">
        <v>0.5</v>
      </c>
      <c r="F2451" s="319">
        <v>10.99</v>
      </c>
      <c r="G2451" s="198" t="s">
        <v>8444</v>
      </c>
      <c r="H2451" s="199">
        <v>1580</v>
      </c>
      <c r="I2451" s="200">
        <v>41893</v>
      </c>
      <c r="J2451" s="319">
        <f t="shared" si="39"/>
        <v>3.8414999999999999</v>
      </c>
      <c r="K2451" s="198"/>
      <c r="L2451" s="198"/>
      <c r="M2451" s="198" t="s">
        <v>2395</v>
      </c>
      <c r="N2451" s="198"/>
      <c r="O2451" s="198"/>
      <c r="P2451" s="198"/>
      <c r="Q2451" s="169"/>
      <c r="R2451" s="169"/>
      <c r="S2451" s="169"/>
      <c r="T2451" s="169"/>
      <c r="U2451" s="170"/>
    </row>
    <row r="2452" spans="1:40" ht="20.100000000000001" customHeight="1">
      <c r="A2452" s="201">
        <v>40302</v>
      </c>
      <c r="B2452" s="183"/>
      <c r="C2452" s="235" t="s">
        <v>6168</v>
      </c>
      <c r="D2452" s="215" t="s">
        <v>7291</v>
      </c>
      <c r="E2452" s="198"/>
      <c r="F2452" s="319" t="s">
        <v>17578</v>
      </c>
      <c r="G2452" s="198" t="s">
        <v>8444</v>
      </c>
      <c r="H2452" s="201">
        <v>0</v>
      </c>
      <c r="I2452" s="200">
        <v>41893</v>
      </c>
      <c r="J2452" s="319" t="e">
        <f t="shared" si="39"/>
        <v>#VALUE!</v>
      </c>
      <c r="K2452" s="198"/>
      <c r="L2452" s="198"/>
      <c r="M2452" s="198" t="s">
        <v>2395</v>
      </c>
      <c r="N2452" s="198"/>
      <c r="O2452" s="198"/>
      <c r="P2452" s="198"/>
      <c r="Q2452" s="169"/>
      <c r="R2452" s="169"/>
      <c r="S2452" s="169"/>
      <c r="T2452" s="169"/>
      <c r="U2452" s="170"/>
    </row>
    <row r="2453" spans="1:40" ht="20.100000000000001" customHeight="1">
      <c r="A2453" s="202" t="s">
        <v>7292</v>
      </c>
      <c r="B2453" s="183">
        <v>700600585166</v>
      </c>
      <c r="C2453" s="235" t="s">
        <v>6523</v>
      </c>
      <c r="D2453" s="215" t="s">
        <v>7291</v>
      </c>
      <c r="E2453" s="324">
        <v>1</v>
      </c>
      <c r="F2453" s="319">
        <v>9.89</v>
      </c>
      <c r="G2453" s="198" t="s">
        <v>8444</v>
      </c>
      <c r="H2453" s="199">
        <v>369</v>
      </c>
      <c r="I2453" s="200">
        <v>41893</v>
      </c>
      <c r="J2453" s="319">
        <f t="shared" si="39"/>
        <v>2.4064999999999994</v>
      </c>
      <c r="K2453" s="198">
        <v>7.0588235294117645</v>
      </c>
      <c r="L2453" s="198"/>
      <c r="M2453" s="198" t="s">
        <v>2395</v>
      </c>
      <c r="N2453" s="198"/>
      <c r="O2453" s="198"/>
      <c r="P2453" s="198"/>
      <c r="Q2453" s="169"/>
      <c r="R2453" s="169"/>
      <c r="S2453" s="169"/>
      <c r="T2453" s="169"/>
      <c r="U2453" s="170"/>
      <c r="X2453" s="5" t="s">
        <v>16491</v>
      </c>
      <c r="Y2453" s="5" t="s">
        <v>16492</v>
      </c>
      <c r="Z2453" s="5" t="s">
        <v>16493</v>
      </c>
      <c r="AA2453" s="5" t="s">
        <v>15160</v>
      </c>
      <c r="AB2453" s="5" t="s">
        <v>15161</v>
      </c>
      <c r="AC2453" s="5" t="s">
        <v>15162</v>
      </c>
      <c r="AD2453" s="5" t="s">
        <v>15163</v>
      </c>
      <c r="AE2453" s="5" t="s">
        <v>15164</v>
      </c>
      <c r="AF2453" s="5" t="s">
        <v>16458</v>
      </c>
      <c r="AK2453" s="5" t="s">
        <v>16725</v>
      </c>
      <c r="AL2453" s="5" t="s">
        <v>16726</v>
      </c>
      <c r="AM2453" s="5" t="s">
        <v>16727</v>
      </c>
    </row>
    <row r="2454" spans="1:40" ht="20.100000000000001" customHeight="1">
      <c r="A2454" s="202" t="s">
        <v>7293</v>
      </c>
      <c r="B2454" s="183">
        <v>700600585258</v>
      </c>
      <c r="C2454" s="235" t="s">
        <v>6522</v>
      </c>
      <c r="D2454" s="215" t="s">
        <v>7291</v>
      </c>
      <c r="E2454" s="324">
        <v>1</v>
      </c>
      <c r="F2454" s="319">
        <v>9.89</v>
      </c>
      <c r="G2454" s="198" t="s">
        <v>8444</v>
      </c>
      <c r="H2454" s="199">
        <v>41</v>
      </c>
      <c r="I2454" s="200">
        <v>41893</v>
      </c>
      <c r="J2454" s="319">
        <f t="shared" si="39"/>
        <v>2.4064999999999994</v>
      </c>
      <c r="K2454" s="198">
        <v>7.0588235294117645</v>
      </c>
      <c r="L2454" s="198"/>
      <c r="M2454" s="198" t="s">
        <v>2395</v>
      </c>
      <c r="N2454" s="198"/>
      <c r="O2454" s="198"/>
      <c r="P2454" s="198"/>
      <c r="Q2454" s="169"/>
      <c r="R2454" s="169"/>
      <c r="S2454" s="169"/>
      <c r="T2454" s="169"/>
      <c r="U2454" s="170"/>
      <c r="X2454" s="5" t="s">
        <v>16491</v>
      </c>
      <c r="Y2454" s="5" t="s">
        <v>16492</v>
      </c>
      <c r="Z2454" s="5" t="s">
        <v>16493</v>
      </c>
      <c r="AA2454" s="5" t="s">
        <v>15160</v>
      </c>
      <c r="AB2454" s="5" t="s">
        <v>15161</v>
      </c>
      <c r="AC2454" s="5" t="s">
        <v>15162</v>
      </c>
      <c r="AD2454" s="5" t="s">
        <v>15163</v>
      </c>
      <c r="AE2454" s="5" t="s">
        <v>15164</v>
      </c>
      <c r="AF2454" s="5" t="s">
        <v>16458</v>
      </c>
      <c r="AK2454" s="5" t="s">
        <v>16728</v>
      </c>
      <c r="AL2454" s="5" t="s">
        <v>16729</v>
      </c>
      <c r="AM2454" s="5" t="s">
        <v>16730</v>
      </c>
    </row>
    <row r="2455" spans="1:40" ht="20.100000000000001" customHeight="1">
      <c r="A2455" s="201">
        <v>40303</v>
      </c>
      <c r="B2455" s="183"/>
      <c r="C2455" s="235" t="s">
        <v>7283</v>
      </c>
      <c r="D2455" s="215" t="s">
        <v>7294</v>
      </c>
      <c r="E2455" s="198"/>
      <c r="F2455" s="319" t="s">
        <v>17578</v>
      </c>
      <c r="G2455" s="198" t="s">
        <v>8444</v>
      </c>
      <c r="H2455" s="201">
        <v>0</v>
      </c>
      <c r="I2455" s="200">
        <v>41893</v>
      </c>
      <c r="J2455" s="319" t="e">
        <f t="shared" si="39"/>
        <v>#VALUE!</v>
      </c>
      <c r="K2455" s="198"/>
      <c r="L2455" s="198"/>
      <c r="M2455" s="198" t="s">
        <v>2395</v>
      </c>
      <c r="N2455" s="198"/>
      <c r="O2455" s="198"/>
      <c r="P2455" s="198"/>
      <c r="Q2455" s="169"/>
      <c r="R2455" s="169"/>
      <c r="S2455" s="169"/>
      <c r="T2455" s="169"/>
      <c r="U2455" s="170"/>
    </row>
    <row r="2456" spans="1:40" ht="20.100000000000001" customHeight="1">
      <c r="A2456" s="201" t="s">
        <v>7295</v>
      </c>
      <c r="B2456" s="183">
        <v>700600585302</v>
      </c>
      <c r="C2456" s="235" t="s">
        <v>6525</v>
      </c>
      <c r="D2456" s="215" t="s">
        <v>7294</v>
      </c>
      <c r="E2456" s="324">
        <v>0.75</v>
      </c>
      <c r="F2456" s="319">
        <v>10.99</v>
      </c>
      <c r="G2456" s="198" t="s">
        <v>8444</v>
      </c>
      <c r="H2456" s="199">
        <v>1461</v>
      </c>
      <c r="I2456" s="200">
        <v>41893</v>
      </c>
      <c r="J2456" s="319">
        <f t="shared" si="39"/>
        <v>3.5914999999999999</v>
      </c>
      <c r="K2456" s="198"/>
      <c r="L2456" s="198"/>
      <c r="M2456" s="198" t="s">
        <v>2395</v>
      </c>
      <c r="N2456" s="198"/>
      <c r="O2456" s="198"/>
      <c r="P2456" s="198"/>
      <c r="Q2456" s="169"/>
      <c r="R2456" s="169"/>
      <c r="S2456" s="169"/>
      <c r="T2456" s="169"/>
      <c r="U2456" s="170"/>
    </row>
    <row r="2457" spans="1:40" ht="20.100000000000001" customHeight="1">
      <c r="A2457" s="202" t="s">
        <v>7296</v>
      </c>
      <c r="B2457" s="183">
        <v>700600585364</v>
      </c>
      <c r="C2457" s="235" t="s">
        <v>6524</v>
      </c>
      <c r="D2457" s="215" t="s">
        <v>7294</v>
      </c>
      <c r="E2457" s="324">
        <v>0.75</v>
      </c>
      <c r="F2457" s="319">
        <v>9.89</v>
      </c>
      <c r="G2457" s="198" t="s">
        <v>8444</v>
      </c>
      <c r="H2457" s="199">
        <v>598</v>
      </c>
      <c r="I2457" s="200">
        <v>41893</v>
      </c>
      <c r="J2457" s="319">
        <f t="shared" si="39"/>
        <v>2.6564999999999994</v>
      </c>
      <c r="K2457" s="198">
        <v>6.7647058823529411</v>
      </c>
      <c r="L2457" s="198"/>
      <c r="M2457" s="198" t="s">
        <v>2395</v>
      </c>
      <c r="N2457" s="198"/>
      <c r="O2457" s="198"/>
      <c r="P2457" s="198"/>
      <c r="Q2457" s="169"/>
      <c r="R2457" s="169"/>
      <c r="S2457" s="169"/>
      <c r="T2457" s="169"/>
      <c r="U2457" s="170"/>
      <c r="X2457" s="5" t="s">
        <v>16491</v>
      </c>
      <c r="Y2457" s="5" t="s">
        <v>16492</v>
      </c>
      <c r="Z2457" s="5" t="s">
        <v>16493</v>
      </c>
      <c r="AA2457" s="5" t="s">
        <v>15160</v>
      </c>
      <c r="AB2457" s="5" t="s">
        <v>15161</v>
      </c>
      <c r="AC2457" s="5" t="s">
        <v>15162</v>
      </c>
      <c r="AD2457" s="5" t="s">
        <v>15163</v>
      </c>
      <c r="AE2457" s="5" t="s">
        <v>15164</v>
      </c>
      <c r="AF2457" s="5" t="s">
        <v>16458</v>
      </c>
      <c r="AK2457" s="5" t="s">
        <v>16731</v>
      </c>
      <c r="AL2457" s="5" t="s">
        <v>16732</v>
      </c>
      <c r="AM2457" s="5" t="s">
        <v>16733</v>
      </c>
    </row>
    <row r="2458" spans="1:40" ht="20.100000000000001" customHeight="1">
      <c r="A2458" s="201">
        <v>40304</v>
      </c>
      <c r="B2458" s="183"/>
      <c r="C2458" s="235" t="s">
        <v>6531</v>
      </c>
      <c r="D2458" s="215" t="s">
        <v>7291</v>
      </c>
      <c r="E2458" s="324">
        <v>1</v>
      </c>
      <c r="F2458" s="319" t="s">
        <v>17578</v>
      </c>
      <c r="G2458" s="198" t="s">
        <v>8444</v>
      </c>
      <c r="H2458" s="199">
        <v>88</v>
      </c>
      <c r="I2458" s="200">
        <v>41893</v>
      </c>
      <c r="J2458" s="319" t="e">
        <f t="shared" si="39"/>
        <v>#VALUE!</v>
      </c>
      <c r="K2458" s="198"/>
      <c r="L2458" s="198"/>
      <c r="M2458" s="198" t="s">
        <v>2395</v>
      </c>
      <c r="N2458" s="198"/>
      <c r="O2458" s="198"/>
      <c r="P2458" s="198"/>
      <c r="Q2458" s="169"/>
      <c r="R2458" s="169"/>
      <c r="S2458" s="169"/>
      <c r="T2458" s="169"/>
      <c r="U2458" s="170"/>
    </row>
    <row r="2459" spans="1:40" ht="20.100000000000001" customHeight="1">
      <c r="A2459" s="201" t="s">
        <v>7297</v>
      </c>
      <c r="B2459" s="183">
        <v>700600585418</v>
      </c>
      <c r="C2459" s="235" t="s">
        <v>7284</v>
      </c>
      <c r="D2459" s="215" t="s">
        <v>7291</v>
      </c>
      <c r="E2459" s="198"/>
      <c r="F2459" s="319">
        <v>11.99</v>
      </c>
      <c r="G2459" s="198" t="s">
        <v>8444</v>
      </c>
      <c r="H2459" s="201">
        <v>0</v>
      </c>
      <c r="I2459" s="200">
        <v>41893</v>
      </c>
      <c r="J2459" s="319">
        <f t="shared" si="39"/>
        <v>5.1914999999999996</v>
      </c>
      <c r="K2459" s="198"/>
      <c r="L2459" s="198"/>
      <c r="M2459" s="198" t="s">
        <v>2395</v>
      </c>
      <c r="N2459" s="198"/>
      <c r="O2459" s="198"/>
      <c r="P2459" s="198"/>
      <c r="Q2459" s="169"/>
      <c r="R2459" s="169"/>
      <c r="S2459" s="169"/>
      <c r="T2459" s="169"/>
      <c r="U2459" s="170"/>
    </row>
    <row r="2460" spans="1:40" ht="20.100000000000001" customHeight="1">
      <c r="A2460" s="201" t="s">
        <v>7299</v>
      </c>
      <c r="B2460" s="183">
        <v>700600585456</v>
      </c>
      <c r="C2460" s="235" t="s">
        <v>6527</v>
      </c>
      <c r="D2460" s="215" t="s">
        <v>7298</v>
      </c>
      <c r="E2460" s="324">
        <v>1</v>
      </c>
      <c r="F2460" s="319">
        <v>11.99</v>
      </c>
      <c r="G2460" s="198" t="s">
        <v>8444</v>
      </c>
      <c r="H2460" s="199">
        <v>610</v>
      </c>
      <c r="I2460" s="200">
        <v>41893</v>
      </c>
      <c r="J2460" s="319">
        <f t="shared" si="39"/>
        <v>4.1914999999999996</v>
      </c>
      <c r="K2460" s="198"/>
      <c r="L2460" s="198"/>
      <c r="M2460" s="198" t="s">
        <v>731</v>
      </c>
      <c r="N2460" s="198"/>
      <c r="O2460" s="198"/>
      <c r="P2460" s="198"/>
      <c r="Q2460" s="169"/>
      <c r="R2460" s="169"/>
      <c r="S2460" s="169"/>
      <c r="T2460" s="169"/>
      <c r="U2460" s="170"/>
    </row>
    <row r="2461" spans="1:40" ht="20.100000000000001" customHeight="1">
      <c r="A2461" s="201" t="s">
        <v>7299</v>
      </c>
      <c r="B2461" s="183">
        <v>700600585456</v>
      </c>
      <c r="C2461" s="235" t="s">
        <v>6527</v>
      </c>
      <c r="D2461" s="215" t="s">
        <v>7298</v>
      </c>
      <c r="E2461" s="324">
        <v>1</v>
      </c>
      <c r="F2461" s="319">
        <v>11.99</v>
      </c>
      <c r="G2461" s="198" t="s">
        <v>8444</v>
      </c>
      <c r="H2461" s="199">
        <v>610</v>
      </c>
      <c r="I2461" s="200">
        <v>41893</v>
      </c>
      <c r="J2461" s="319">
        <f t="shared" si="39"/>
        <v>4.1914999999999996</v>
      </c>
      <c r="K2461" s="198"/>
      <c r="L2461" s="198"/>
      <c r="M2461" s="198" t="s">
        <v>731</v>
      </c>
      <c r="N2461" s="198"/>
      <c r="O2461" s="198"/>
      <c r="P2461" s="198"/>
      <c r="Q2461" s="169"/>
      <c r="R2461" s="169"/>
      <c r="S2461" s="169"/>
      <c r="T2461" s="169"/>
      <c r="U2461" s="170"/>
    </row>
    <row r="2462" spans="1:40" ht="20.100000000000001" customHeight="1">
      <c r="A2462" s="202" t="s">
        <v>7301</v>
      </c>
      <c r="B2462" s="183">
        <v>700600585524</v>
      </c>
      <c r="C2462" s="235" t="s">
        <v>6526</v>
      </c>
      <c r="D2462" s="215" t="s">
        <v>7300</v>
      </c>
      <c r="E2462" s="324">
        <v>1.5</v>
      </c>
      <c r="F2462" s="319">
        <v>11.89</v>
      </c>
      <c r="G2462" s="198" t="s">
        <v>8444</v>
      </c>
      <c r="H2462" s="199">
        <v>309</v>
      </c>
      <c r="I2462" s="200">
        <v>41893</v>
      </c>
      <c r="J2462" s="319">
        <f t="shared" si="39"/>
        <v>3.6065000000000005</v>
      </c>
      <c r="K2462" s="198">
        <v>7.6470588235294121</v>
      </c>
      <c r="L2462" s="198"/>
      <c r="M2462" s="198" t="s">
        <v>2395</v>
      </c>
      <c r="N2462" s="198"/>
      <c r="O2462" s="198"/>
      <c r="P2462" s="198"/>
      <c r="Q2462" s="169"/>
      <c r="R2462" s="169"/>
      <c r="S2462" s="169"/>
      <c r="T2462" s="169"/>
      <c r="U2462" s="170"/>
    </row>
    <row r="2463" spans="1:40" ht="20.100000000000001" customHeight="1">
      <c r="A2463" s="202" t="s">
        <v>7301</v>
      </c>
      <c r="B2463" s="183">
        <v>700600585524</v>
      </c>
      <c r="C2463" s="235" t="s">
        <v>6526</v>
      </c>
      <c r="D2463" s="215" t="s">
        <v>7300</v>
      </c>
      <c r="E2463" s="324">
        <v>1.5</v>
      </c>
      <c r="F2463" s="319">
        <v>11.89</v>
      </c>
      <c r="G2463" s="198" t="s">
        <v>8444</v>
      </c>
      <c r="H2463" s="199">
        <v>309</v>
      </c>
      <c r="I2463" s="200">
        <v>41893</v>
      </c>
      <c r="J2463" s="319">
        <f t="shared" si="39"/>
        <v>3.6065000000000005</v>
      </c>
      <c r="K2463" s="198">
        <v>7.6470588235294121</v>
      </c>
      <c r="L2463" s="198"/>
      <c r="M2463" s="198" t="s">
        <v>2395</v>
      </c>
      <c r="N2463" s="198"/>
      <c r="O2463" s="198"/>
      <c r="P2463" s="198"/>
      <c r="Q2463" s="169"/>
      <c r="R2463" s="169"/>
      <c r="S2463" s="169"/>
      <c r="T2463" s="169"/>
      <c r="U2463" s="170"/>
      <c r="X2463" s="5" t="s">
        <v>16491</v>
      </c>
      <c r="Y2463" s="5" t="s">
        <v>16492</v>
      </c>
      <c r="Z2463" s="5" t="s">
        <v>16494</v>
      </c>
      <c r="AA2463" s="5" t="s">
        <v>15160</v>
      </c>
      <c r="AB2463" s="5" t="s">
        <v>15161</v>
      </c>
      <c r="AC2463" s="5" t="s">
        <v>15162</v>
      </c>
      <c r="AD2463" s="5" t="s">
        <v>15163</v>
      </c>
      <c r="AE2463" s="5" t="s">
        <v>15164</v>
      </c>
      <c r="AF2463" s="5" t="s">
        <v>16458</v>
      </c>
      <c r="AK2463" s="5" t="s">
        <v>16734</v>
      </c>
      <c r="AL2463" s="5" t="s">
        <v>16735</v>
      </c>
      <c r="AM2463" s="5" t="s">
        <v>16736</v>
      </c>
      <c r="AN2463" s="5" t="s">
        <v>16737</v>
      </c>
    </row>
    <row r="2464" spans="1:40" ht="20.100000000000001" customHeight="1">
      <c r="A2464" s="201" t="s">
        <v>7302</v>
      </c>
      <c r="B2464" s="183">
        <v>700600585548</v>
      </c>
      <c r="C2464" s="235" t="s">
        <v>6530</v>
      </c>
      <c r="D2464" s="215" t="s">
        <v>7291</v>
      </c>
      <c r="E2464" s="198"/>
      <c r="F2464" s="319">
        <v>10.99</v>
      </c>
      <c r="G2464" s="198" t="s">
        <v>8444</v>
      </c>
      <c r="H2464" s="201">
        <v>0</v>
      </c>
      <c r="I2464" s="200">
        <v>41893</v>
      </c>
      <c r="J2464" s="319">
        <f t="shared" si="39"/>
        <v>4.3414999999999999</v>
      </c>
      <c r="K2464" s="198"/>
      <c r="L2464" s="198"/>
      <c r="M2464" s="198" t="s">
        <v>2395</v>
      </c>
      <c r="N2464" s="198"/>
      <c r="O2464" s="198"/>
      <c r="P2464" s="198"/>
      <c r="Q2464" s="169"/>
      <c r="R2464" s="169"/>
      <c r="S2464" s="169"/>
      <c r="T2464" s="169"/>
      <c r="U2464" s="170"/>
    </row>
    <row r="2465" spans="1:39" ht="20.100000000000001" customHeight="1">
      <c r="A2465" s="201" t="s">
        <v>7302</v>
      </c>
      <c r="B2465" s="183">
        <v>700600585548</v>
      </c>
      <c r="C2465" s="235" t="s">
        <v>6530</v>
      </c>
      <c r="D2465" s="215" t="s">
        <v>7291</v>
      </c>
      <c r="E2465" s="198"/>
      <c r="F2465" s="319">
        <v>10.99</v>
      </c>
      <c r="G2465" s="198" t="s">
        <v>8444</v>
      </c>
      <c r="H2465" s="201">
        <v>0</v>
      </c>
      <c r="I2465" s="200">
        <v>41893</v>
      </c>
      <c r="J2465" s="319">
        <f t="shared" si="39"/>
        <v>4.3414999999999999</v>
      </c>
      <c r="K2465" s="198"/>
      <c r="L2465" s="198"/>
      <c r="M2465" s="198" t="s">
        <v>2395</v>
      </c>
      <c r="N2465" s="198"/>
      <c r="O2465" s="198"/>
      <c r="P2465" s="198"/>
      <c r="Q2465" s="169"/>
      <c r="R2465" s="169"/>
      <c r="S2465" s="169"/>
      <c r="T2465" s="169"/>
      <c r="U2465" s="170"/>
    </row>
    <row r="2466" spans="1:39" ht="20.100000000000001" customHeight="1">
      <c r="A2466" s="201">
        <v>40308</v>
      </c>
      <c r="B2466" s="183"/>
      <c r="C2466" s="235" t="s">
        <v>6159</v>
      </c>
      <c r="D2466" s="215" t="s">
        <v>7303</v>
      </c>
      <c r="E2466" s="198"/>
      <c r="F2466" s="319" t="s">
        <v>17578</v>
      </c>
      <c r="G2466" s="198" t="s">
        <v>8444</v>
      </c>
      <c r="H2466" s="201">
        <v>0</v>
      </c>
      <c r="I2466" s="200">
        <v>41893</v>
      </c>
      <c r="J2466" s="319" t="e">
        <f t="shared" si="39"/>
        <v>#VALUE!</v>
      </c>
      <c r="K2466" s="198"/>
      <c r="L2466" s="198"/>
      <c r="M2466" s="198" t="s">
        <v>2395</v>
      </c>
      <c r="N2466" s="198"/>
      <c r="O2466" s="198"/>
      <c r="P2466" s="198"/>
      <c r="Q2466" s="169"/>
      <c r="R2466" s="169"/>
      <c r="S2466" s="169"/>
      <c r="T2466" s="169"/>
      <c r="U2466" s="170"/>
    </row>
    <row r="2467" spans="1:39" ht="20.100000000000001" customHeight="1">
      <c r="A2467" s="201" t="s">
        <v>7304</v>
      </c>
      <c r="B2467" s="183">
        <v>700600585562</v>
      </c>
      <c r="C2467" s="235" t="s">
        <v>6511</v>
      </c>
      <c r="D2467" s="215" t="s">
        <v>7303</v>
      </c>
      <c r="E2467" s="321">
        <v>1</v>
      </c>
      <c r="F2467" s="319">
        <v>9.89</v>
      </c>
      <c r="G2467" s="198" t="s">
        <v>8444</v>
      </c>
      <c r="H2467" s="201">
        <v>0</v>
      </c>
      <c r="I2467" s="200">
        <v>41893</v>
      </c>
      <c r="J2467" s="319">
        <f t="shared" si="39"/>
        <v>2.4064999999999994</v>
      </c>
      <c r="K2467" s="198">
        <v>7.0588235294117645</v>
      </c>
      <c r="L2467" s="198"/>
      <c r="M2467" s="198" t="s">
        <v>2395</v>
      </c>
      <c r="N2467" s="198"/>
      <c r="O2467" s="198"/>
      <c r="P2467" s="198"/>
      <c r="Q2467" s="169"/>
      <c r="R2467" s="169"/>
      <c r="S2467" s="169"/>
      <c r="T2467" s="169"/>
      <c r="U2467" s="170"/>
    </row>
    <row r="2468" spans="1:39" ht="20.100000000000001" customHeight="1">
      <c r="A2468" s="201">
        <v>40309</v>
      </c>
      <c r="B2468" s="183"/>
      <c r="C2468" s="235" t="s">
        <v>7285</v>
      </c>
      <c r="D2468" s="215" t="s">
        <v>7305</v>
      </c>
      <c r="E2468" s="198"/>
      <c r="F2468" s="319" t="s">
        <v>17578</v>
      </c>
      <c r="G2468" s="198" t="s">
        <v>8444</v>
      </c>
      <c r="H2468" s="201">
        <v>0</v>
      </c>
      <c r="I2468" s="200">
        <v>41893</v>
      </c>
      <c r="J2468" s="319" t="e">
        <f t="shared" si="39"/>
        <v>#VALUE!</v>
      </c>
      <c r="K2468" s="198"/>
      <c r="L2468" s="198"/>
      <c r="M2468" s="198" t="s">
        <v>2395</v>
      </c>
      <c r="N2468" s="198"/>
      <c r="O2468" s="198"/>
      <c r="P2468" s="198"/>
      <c r="Q2468" s="169"/>
      <c r="R2468" s="169"/>
      <c r="S2468" s="169"/>
      <c r="T2468" s="169"/>
      <c r="U2468" s="170"/>
    </row>
    <row r="2469" spans="1:39" ht="20.100000000000001" customHeight="1">
      <c r="A2469" s="201" t="s">
        <v>7306</v>
      </c>
      <c r="B2469" s="183">
        <v>700600585630</v>
      </c>
      <c r="C2469" s="235" t="s">
        <v>7225</v>
      </c>
      <c r="D2469" s="215" t="s">
        <v>7305</v>
      </c>
      <c r="E2469" s="321">
        <v>4.5</v>
      </c>
      <c r="F2469" s="319">
        <v>15.99</v>
      </c>
      <c r="G2469" s="198" t="s">
        <v>8444</v>
      </c>
      <c r="H2469" s="201">
        <v>0</v>
      </c>
      <c r="I2469" s="200">
        <v>41893</v>
      </c>
      <c r="J2469" s="319">
        <f t="shared" si="39"/>
        <v>4.0914999999999999</v>
      </c>
      <c r="K2469" s="198"/>
      <c r="L2469" s="198"/>
      <c r="M2469" s="198" t="s">
        <v>2395</v>
      </c>
      <c r="N2469" s="198"/>
      <c r="O2469" s="198"/>
      <c r="P2469" s="198"/>
      <c r="Q2469" s="169"/>
      <c r="R2469" s="169"/>
      <c r="S2469" s="169"/>
      <c r="T2469" s="169"/>
      <c r="U2469" s="170"/>
    </row>
    <row r="2470" spans="1:39" ht="20.100000000000001" customHeight="1">
      <c r="A2470" s="201" t="s">
        <v>7307</v>
      </c>
      <c r="B2470" s="183">
        <v>700600585661</v>
      </c>
      <c r="C2470" s="235" t="s">
        <v>7224</v>
      </c>
      <c r="D2470" s="215" t="s">
        <v>7305</v>
      </c>
      <c r="E2470" s="324">
        <v>1</v>
      </c>
      <c r="F2470" s="319">
        <v>15.99</v>
      </c>
      <c r="G2470" s="198" t="s">
        <v>8444</v>
      </c>
      <c r="H2470" s="199">
        <v>4</v>
      </c>
      <c r="I2470" s="200">
        <v>41893</v>
      </c>
      <c r="J2470" s="319">
        <f t="shared" si="39"/>
        <v>7.5914999999999999</v>
      </c>
      <c r="K2470" s="198"/>
      <c r="L2470" s="198"/>
      <c r="M2470" s="198" t="s">
        <v>2395</v>
      </c>
      <c r="N2470" s="198"/>
      <c r="O2470" s="198"/>
      <c r="P2470" s="198"/>
      <c r="Q2470" s="169"/>
      <c r="R2470" s="169"/>
      <c r="S2470" s="169"/>
      <c r="T2470" s="169"/>
      <c r="U2470" s="170"/>
    </row>
    <row r="2471" spans="1:39" ht="20.100000000000001" customHeight="1">
      <c r="A2471" s="201">
        <v>40310</v>
      </c>
      <c r="B2471" s="183"/>
      <c r="C2471" s="235" t="s">
        <v>7286</v>
      </c>
      <c r="D2471" s="215" t="s">
        <v>7291</v>
      </c>
      <c r="E2471" s="198"/>
      <c r="F2471" s="319" t="s">
        <v>17578</v>
      </c>
      <c r="G2471" s="198" t="s">
        <v>8444</v>
      </c>
      <c r="H2471" s="201">
        <v>0</v>
      </c>
      <c r="I2471" s="200">
        <v>41893</v>
      </c>
      <c r="J2471" s="319" t="e">
        <f t="shared" si="39"/>
        <v>#VALUE!</v>
      </c>
      <c r="K2471" s="198"/>
      <c r="L2471" s="198"/>
      <c r="M2471" s="198" t="s">
        <v>2395</v>
      </c>
      <c r="N2471" s="198"/>
      <c r="O2471" s="198"/>
      <c r="P2471" s="198"/>
      <c r="Q2471" s="169"/>
      <c r="R2471" s="169"/>
      <c r="S2471" s="169"/>
      <c r="T2471" s="169"/>
      <c r="U2471" s="170"/>
    </row>
    <row r="2472" spans="1:39" ht="20.100000000000001" customHeight="1">
      <c r="A2472" s="201" t="s">
        <v>7308</v>
      </c>
      <c r="B2472" s="183">
        <v>700600585708</v>
      </c>
      <c r="C2472" s="235" t="s">
        <v>6529</v>
      </c>
      <c r="D2472" s="215" t="s">
        <v>7291</v>
      </c>
      <c r="E2472" s="324">
        <v>1</v>
      </c>
      <c r="F2472" s="319">
        <v>9.89</v>
      </c>
      <c r="G2472" s="198" t="s">
        <v>8444</v>
      </c>
      <c r="H2472" s="366">
        <v>472</v>
      </c>
      <c r="I2472" s="200">
        <v>41893</v>
      </c>
      <c r="J2472" s="319">
        <f t="shared" si="39"/>
        <v>2.4064999999999994</v>
      </c>
      <c r="K2472" s="198">
        <v>7.0588235294117645</v>
      </c>
      <c r="L2472" s="198"/>
      <c r="M2472" s="198" t="s">
        <v>2395</v>
      </c>
      <c r="N2472" s="198"/>
      <c r="O2472" s="198"/>
      <c r="P2472" s="198"/>
      <c r="Q2472" s="169"/>
      <c r="R2472" s="169"/>
      <c r="S2472" s="169"/>
      <c r="T2472" s="169"/>
      <c r="U2472" s="170"/>
    </row>
    <row r="2473" spans="1:39" ht="20.100000000000001" customHeight="1">
      <c r="A2473" s="202" t="s">
        <v>7309</v>
      </c>
      <c r="B2473" s="183">
        <v>700600585753</v>
      </c>
      <c r="C2473" s="235" t="s">
        <v>6528</v>
      </c>
      <c r="D2473" s="215" t="s">
        <v>7291</v>
      </c>
      <c r="E2473" s="324">
        <v>1</v>
      </c>
      <c r="F2473" s="319">
        <v>9.89</v>
      </c>
      <c r="G2473" s="198" t="s">
        <v>8444</v>
      </c>
      <c r="H2473" s="199">
        <v>27</v>
      </c>
      <c r="I2473" s="200">
        <v>41893</v>
      </c>
      <c r="J2473" s="319">
        <f t="shared" si="39"/>
        <v>2.4064999999999994</v>
      </c>
      <c r="K2473" s="198">
        <v>7.0588235294117645</v>
      </c>
      <c r="L2473" s="198"/>
      <c r="M2473" s="198" t="s">
        <v>2395</v>
      </c>
      <c r="N2473" s="198"/>
      <c r="O2473" s="198"/>
      <c r="P2473" s="198"/>
      <c r="Q2473" s="169"/>
      <c r="R2473" s="169"/>
      <c r="S2473" s="169"/>
      <c r="T2473" s="169"/>
      <c r="U2473" s="170"/>
      <c r="X2473" s="5" t="s">
        <v>16491</v>
      </c>
      <c r="Y2473" s="5" t="s">
        <v>16495</v>
      </c>
      <c r="Z2473" s="5" t="s">
        <v>16493</v>
      </c>
      <c r="AA2473" s="5" t="s">
        <v>15160</v>
      </c>
      <c r="AB2473" s="5" t="s">
        <v>15161</v>
      </c>
      <c r="AC2473" s="5" t="s">
        <v>15162</v>
      </c>
      <c r="AD2473" s="5" t="s">
        <v>15163</v>
      </c>
      <c r="AE2473" s="5" t="s">
        <v>15164</v>
      </c>
      <c r="AF2473" s="5" t="s">
        <v>16458</v>
      </c>
      <c r="AK2473" s="5" t="s">
        <v>16738</v>
      </c>
      <c r="AL2473" s="5" t="s">
        <v>16739</v>
      </c>
      <c r="AM2473" s="5" t="s">
        <v>16740</v>
      </c>
    </row>
    <row r="2474" spans="1:39" ht="20.100000000000001" customHeight="1">
      <c r="A2474" s="201">
        <v>40311</v>
      </c>
      <c r="B2474" s="183"/>
      <c r="C2474" s="235" t="s">
        <v>6167</v>
      </c>
      <c r="D2474" s="215" t="s">
        <v>7291</v>
      </c>
      <c r="E2474" s="198"/>
      <c r="F2474" s="319" t="s">
        <v>17578</v>
      </c>
      <c r="G2474" s="198" t="s">
        <v>8444</v>
      </c>
      <c r="H2474" s="201">
        <v>0</v>
      </c>
      <c r="I2474" s="200">
        <v>41893</v>
      </c>
      <c r="J2474" s="319" t="e">
        <f t="shared" si="39"/>
        <v>#VALUE!</v>
      </c>
      <c r="K2474" s="198"/>
      <c r="L2474" s="198"/>
      <c r="M2474" s="198" t="s">
        <v>2395</v>
      </c>
      <c r="N2474" s="198"/>
      <c r="O2474" s="198"/>
      <c r="P2474" s="198"/>
      <c r="Q2474" s="169"/>
      <c r="R2474" s="169"/>
      <c r="S2474" s="169"/>
      <c r="T2474" s="169"/>
      <c r="U2474" s="170"/>
    </row>
    <row r="2475" spans="1:39" ht="20.100000000000001" customHeight="1">
      <c r="A2475" s="201" t="s">
        <v>7310</v>
      </c>
      <c r="B2475" s="183">
        <v>700600585807</v>
      </c>
      <c r="C2475" s="235" t="s">
        <v>6521</v>
      </c>
      <c r="D2475" s="215" t="s">
        <v>7291</v>
      </c>
      <c r="E2475" s="324">
        <v>1</v>
      </c>
      <c r="F2475" s="319">
        <v>12.99</v>
      </c>
      <c r="G2475" s="198" t="s">
        <v>8444</v>
      </c>
      <c r="H2475" s="199">
        <v>1021</v>
      </c>
      <c r="I2475" s="200">
        <v>41893</v>
      </c>
      <c r="J2475" s="319">
        <f t="shared" si="39"/>
        <v>5.0414999999999992</v>
      </c>
      <c r="K2475" s="198"/>
      <c r="L2475" s="198"/>
      <c r="M2475" s="198" t="s">
        <v>2395</v>
      </c>
      <c r="N2475" s="198"/>
      <c r="O2475" s="198"/>
      <c r="P2475" s="198"/>
      <c r="Q2475" s="169"/>
      <c r="R2475" s="169"/>
      <c r="S2475" s="169"/>
      <c r="T2475" s="169"/>
      <c r="U2475" s="170"/>
    </row>
    <row r="2476" spans="1:39" ht="20.100000000000001" customHeight="1">
      <c r="A2476" s="202" t="s">
        <v>7311</v>
      </c>
      <c r="B2476" s="183">
        <v>700600585814</v>
      </c>
      <c r="C2476" s="235" t="s">
        <v>6520</v>
      </c>
      <c r="D2476" s="215" t="s">
        <v>7291</v>
      </c>
      <c r="E2476" s="324">
        <v>1</v>
      </c>
      <c r="F2476" s="319">
        <v>9.89</v>
      </c>
      <c r="G2476" s="198" t="s">
        <v>8444</v>
      </c>
      <c r="H2476" s="366">
        <v>273</v>
      </c>
      <c r="I2476" s="200">
        <v>41893</v>
      </c>
      <c r="J2476" s="319">
        <f t="shared" si="39"/>
        <v>2.4064999999999994</v>
      </c>
      <c r="K2476" s="198">
        <v>7.0588235294117645</v>
      </c>
      <c r="L2476" s="198"/>
      <c r="M2476" s="198" t="s">
        <v>2395</v>
      </c>
      <c r="N2476" s="198"/>
      <c r="O2476" s="198"/>
      <c r="P2476" s="198"/>
      <c r="Q2476" s="169"/>
      <c r="R2476" s="169"/>
      <c r="S2476" s="169"/>
      <c r="T2476" s="169"/>
      <c r="U2476" s="170"/>
      <c r="X2476" s="5" t="s">
        <v>16497</v>
      </c>
      <c r="Y2476" s="5" t="s">
        <v>16491</v>
      </c>
      <c r="Z2476" s="5" t="s">
        <v>16493</v>
      </c>
      <c r="AA2476" s="5" t="s">
        <v>15160</v>
      </c>
      <c r="AB2476" s="5" t="s">
        <v>15161</v>
      </c>
      <c r="AC2476" s="5" t="s">
        <v>15162</v>
      </c>
      <c r="AD2476" s="5" t="s">
        <v>15163</v>
      </c>
      <c r="AE2476" s="5" t="s">
        <v>15164</v>
      </c>
      <c r="AF2476" s="5" t="s">
        <v>16458</v>
      </c>
      <c r="AK2476" s="5" t="s">
        <v>16741</v>
      </c>
      <c r="AL2476" s="5" t="s">
        <v>16742</v>
      </c>
      <c r="AM2476" s="5" t="s">
        <v>16743</v>
      </c>
    </row>
    <row r="2477" spans="1:39" ht="20.100000000000001" customHeight="1">
      <c r="A2477" s="201">
        <v>40401</v>
      </c>
      <c r="B2477" s="183"/>
      <c r="C2477" s="235" t="s">
        <v>6187</v>
      </c>
      <c r="D2477" s="215" t="s">
        <v>7374</v>
      </c>
      <c r="E2477" s="198"/>
      <c r="F2477" s="319" t="s">
        <v>17578</v>
      </c>
      <c r="G2477" s="198" t="s">
        <v>8444</v>
      </c>
      <c r="H2477" s="201">
        <v>0</v>
      </c>
      <c r="I2477" s="200">
        <v>41908</v>
      </c>
      <c r="J2477" s="319" t="e">
        <f t="shared" si="39"/>
        <v>#VALUE!</v>
      </c>
      <c r="K2477" s="198"/>
      <c r="L2477" s="198"/>
      <c r="M2477" s="198" t="s">
        <v>2395</v>
      </c>
      <c r="N2477" s="198"/>
      <c r="O2477" s="198"/>
      <c r="P2477" s="198"/>
      <c r="Q2477" s="169"/>
      <c r="R2477" s="169"/>
      <c r="S2477" s="169"/>
      <c r="T2477" s="169"/>
      <c r="U2477" s="170"/>
    </row>
    <row r="2478" spans="1:39" ht="20.100000000000001" customHeight="1">
      <c r="A2478" s="202" t="s">
        <v>7313</v>
      </c>
      <c r="B2478" s="183">
        <v>700600585821</v>
      </c>
      <c r="C2478" s="235" t="s">
        <v>6513</v>
      </c>
      <c r="D2478" s="215" t="s">
        <v>7312</v>
      </c>
      <c r="E2478" s="324">
        <v>0.75</v>
      </c>
      <c r="F2478" s="319">
        <v>9.89</v>
      </c>
      <c r="G2478" s="198" t="s">
        <v>8444</v>
      </c>
      <c r="H2478" s="199">
        <v>236</v>
      </c>
      <c r="I2478" s="200">
        <v>41893</v>
      </c>
      <c r="J2478" s="319">
        <f t="shared" si="39"/>
        <v>2.6564999999999994</v>
      </c>
      <c r="K2478" s="198">
        <v>6.7647058823529411</v>
      </c>
      <c r="L2478" s="198"/>
      <c r="M2478" s="198" t="s">
        <v>2395</v>
      </c>
      <c r="N2478" s="198"/>
      <c r="O2478" s="198"/>
      <c r="P2478" s="198"/>
      <c r="Q2478" s="169"/>
      <c r="R2478" s="169"/>
      <c r="S2478" s="169"/>
      <c r="T2478" s="169"/>
      <c r="U2478" s="170"/>
    </row>
    <row r="2479" spans="1:39" ht="20.100000000000001" customHeight="1">
      <c r="A2479" s="201" t="s">
        <v>7314</v>
      </c>
      <c r="B2479" s="183">
        <v>700600585838</v>
      </c>
      <c r="C2479" s="235" t="s">
        <v>6512</v>
      </c>
      <c r="D2479" s="215" t="s">
        <v>7315</v>
      </c>
      <c r="E2479" s="324">
        <v>0.75</v>
      </c>
      <c r="F2479" s="319" t="s">
        <v>17578</v>
      </c>
      <c r="G2479" s="198" t="s">
        <v>8444</v>
      </c>
      <c r="H2479" s="199">
        <v>164</v>
      </c>
      <c r="I2479" s="200">
        <v>41893</v>
      </c>
      <c r="J2479" s="319" t="e">
        <f t="shared" si="39"/>
        <v>#VALUE!</v>
      </c>
      <c r="K2479" s="198"/>
      <c r="L2479" s="198"/>
      <c r="M2479" s="198" t="s">
        <v>2395</v>
      </c>
      <c r="N2479" s="198"/>
      <c r="O2479" s="198"/>
      <c r="P2479" s="198"/>
      <c r="Q2479" s="169"/>
      <c r="R2479" s="169"/>
      <c r="S2479" s="169"/>
      <c r="T2479" s="169"/>
      <c r="U2479" s="170"/>
    </row>
    <row r="2480" spans="1:39" ht="20.100000000000001" customHeight="1">
      <c r="A2480" s="201" t="s">
        <v>7316</v>
      </c>
      <c r="B2480" s="183">
        <v>700600585845</v>
      </c>
      <c r="C2480" s="235" t="s">
        <v>6516</v>
      </c>
      <c r="D2480" s="215" t="s">
        <v>7317</v>
      </c>
      <c r="E2480" s="324">
        <v>0.5</v>
      </c>
      <c r="F2480" s="319" t="s">
        <v>17578</v>
      </c>
      <c r="G2480" s="198" t="s">
        <v>8444</v>
      </c>
      <c r="H2480" s="199">
        <v>414</v>
      </c>
      <c r="I2480" s="200">
        <v>41893</v>
      </c>
      <c r="J2480" s="319" t="e">
        <f t="shared" si="39"/>
        <v>#VALUE!</v>
      </c>
      <c r="K2480" s="198"/>
      <c r="L2480" s="198"/>
      <c r="M2480" s="198" t="s">
        <v>2395</v>
      </c>
      <c r="N2480" s="198"/>
      <c r="O2480" s="198"/>
      <c r="P2480" s="198"/>
      <c r="Q2480" s="169"/>
      <c r="R2480" s="169"/>
      <c r="S2480" s="169"/>
      <c r="T2480" s="169"/>
      <c r="U2480" s="170"/>
    </row>
    <row r="2481" spans="1:40" ht="20.100000000000001" customHeight="1">
      <c r="A2481" s="202" t="s">
        <v>7313</v>
      </c>
      <c r="B2481" s="183">
        <v>700600585852</v>
      </c>
      <c r="C2481" s="235" t="s">
        <v>6515</v>
      </c>
      <c r="D2481" s="215" t="s">
        <v>7312</v>
      </c>
      <c r="E2481" s="324">
        <v>0.75</v>
      </c>
      <c r="F2481" s="319">
        <v>9.89</v>
      </c>
      <c r="G2481" s="198" t="s">
        <v>8444</v>
      </c>
      <c r="H2481" s="199">
        <v>81</v>
      </c>
      <c r="I2481" s="200">
        <v>41893</v>
      </c>
      <c r="J2481" s="319">
        <f t="shared" si="39"/>
        <v>2.6564999999999994</v>
      </c>
      <c r="K2481" s="198">
        <v>6.7647058823529411</v>
      </c>
      <c r="L2481" s="198"/>
      <c r="M2481" s="198" t="s">
        <v>2395</v>
      </c>
      <c r="N2481" s="198"/>
      <c r="O2481" s="198"/>
      <c r="P2481" s="198"/>
      <c r="Q2481" s="169"/>
      <c r="R2481" s="169"/>
      <c r="S2481" s="169"/>
      <c r="T2481" s="169"/>
      <c r="U2481" s="170"/>
      <c r="X2481" s="5" t="s">
        <v>16497</v>
      </c>
      <c r="Y2481" s="5" t="s">
        <v>16491</v>
      </c>
      <c r="Z2481" s="5" t="s">
        <v>16493</v>
      </c>
      <c r="AA2481" s="5" t="s">
        <v>15160</v>
      </c>
      <c r="AB2481" s="5" t="s">
        <v>15161</v>
      </c>
      <c r="AC2481" s="5" t="s">
        <v>15162</v>
      </c>
      <c r="AD2481" s="5" t="s">
        <v>15163</v>
      </c>
      <c r="AE2481" s="5" t="s">
        <v>15164</v>
      </c>
      <c r="AF2481" s="5" t="s">
        <v>16458</v>
      </c>
      <c r="AK2481" s="5" t="s">
        <v>16744</v>
      </c>
      <c r="AL2481" s="5" t="s">
        <v>16745</v>
      </c>
      <c r="AM2481" s="5" t="s">
        <v>16746</v>
      </c>
      <c r="AN2481" s="5" t="s">
        <v>16747</v>
      </c>
    </row>
    <row r="2482" spans="1:40" ht="20.100000000000001" customHeight="1">
      <c r="A2482" s="201" t="s">
        <v>7314</v>
      </c>
      <c r="B2482" s="183">
        <v>700600585869</v>
      </c>
      <c r="C2482" s="235" t="s">
        <v>6519</v>
      </c>
      <c r="D2482" s="215" t="s">
        <v>7319</v>
      </c>
      <c r="E2482" s="324">
        <v>1</v>
      </c>
      <c r="F2482" s="319" t="s">
        <v>17578</v>
      </c>
      <c r="G2482" s="198" t="s">
        <v>8444</v>
      </c>
      <c r="H2482" s="199">
        <v>250</v>
      </c>
      <c r="I2482" s="200">
        <v>41893</v>
      </c>
      <c r="J2482" s="319" t="e">
        <f t="shared" si="39"/>
        <v>#VALUE!</v>
      </c>
      <c r="K2482" s="198"/>
      <c r="L2482" s="198"/>
      <c r="M2482" s="198" t="s">
        <v>2395</v>
      </c>
      <c r="N2482" s="198"/>
      <c r="O2482" s="198"/>
      <c r="P2482" s="198"/>
      <c r="Q2482" s="169"/>
      <c r="R2482" s="169"/>
      <c r="S2482" s="169"/>
      <c r="T2482" s="169"/>
      <c r="U2482" s="170"/>
    </row>
    <row r="2483" spans="1:40" ht="20.100000000000001" customHeight="1">
      <c r="A2483" s="201" t="s">
        <v>7314</v>
      </c>
      <c r="B2483" s="183">
        <v>700600585876</v>
      </c>
      <c r="C2483" s="235" t="s">
        <v>6518</v>
      </c>
      <c r="D2483" s="215" t="s">
        <v>7320</v>
      </c>
      <c r="E2483" s="324">
        <v>1</v>
      </c>
      <c r="F2483" s="319" t="s">
        <v>17578</v>
      </c>
      <c r="G2483" s="198" t="s">
        <v>8444</v>
      </c>
      <c r="H2483" s="199">
        <v>9</v>
      </c>
      <c r="I2483" s="200">
        <v>41893</v>
      </c>
      <c r="J2483" s="319" t="e">
        <f t="shared" si="39"/>
        <v>#VALUE!</v>
      </c>
      <c r="K2483" s="198"/>
      <c r="L2483" s="198"/>
      <c r="M2483" s="198" t="s">
        <v>2395</v>
      </c>
      <c r="N2483" s="198"/>
      <c r="O2483" s="198"/>
      <c r="P2483" s="198"/>
      <c r="Q2483" s="169"/>
      <c r="R2483" s="169"/>
      <c r="S2483" s="169"/>
      <c r="T2483" s="169"/>
      <c r="U2483" s="170"/>
    </row>
    <row r="2484" spans="1:40" ht="20.100000000000001" customHeight="1">
      <c r="A2484" s="201">
        <v>40313</v>
      </c>
      <c r="B2484" s="183"/>
      <c r="C2484" s="179" t="s">
        <v>6090</v>
      </c>
      <c r="D2484" s="215" t="s">
        <v>7321</v>
      </c>
      <c r="E2484" s="321">
        <v>1</v>
      </c>
      <c r="F2484" s="319" t="s">
        <v>17578</v>
      </c>
      <c r="G2484" s="198" t="s">
        <v>8444</v>
      </c>
      <c r="H2484" s="201">
        <v>0</v>
      </c>
      <c r="I2484" s="200">
        <v>41893</v>
      </c>
      <c r="J2484" s="319" t="e">
        <f t="shared" si="39"/>
        <v>#VALUE!</v>
      </c>
      <c r="K2484" s="198"/>
      <c r="L2484" s="198"/>
      <c r="M2484" s="198" t="s">
        <v>2395</v>
      </c>
      <c r="N2484" s="198"/>
      <c r="O2484" s="198"/>
      <c r="P2484" s="198"/>
      <c r="Q2484" s="169"/>
      <c r="R2484" s="169"/>
      <c r="S2484" s="169"/>
      <c r="T2484" s="169"/>
      <c r="U2484" s="170"/>
    </row>
    <row r="2485" spans="1:40" ht="20.100000000000001" customHeight="1">
      <c r="A2485" s="201" t="s">
        <v>7322</v>
      </c>
      <c r="B2485" s="183">
        <v>700600585883</v>
      </c>
      <c r="C2485" s="179" t="s">
        <v>7287</v>
      </c>
      <c r="D2485" s="215" t="s">
        <v>7321</v>
      </c>
      <c r="E2485" s="198"/>
      <c r="F2485" s="319">
        <v>10.99</v>
      </c>
      <c r="G2485" s="198" t="s">
        <v>8444</v>
      </c>
      <c r="H2485" s="201">
        <v>0</v>
      </c>
      <c r="I2485" s="200">
        <v>41893</v>
      </c>
      <c r="J2485" s="319">
        <f t="shared" si="39"/>
        <v>4.3414999999999999</v>
      </c>
      <c r="K2485" s="198"/>
      <c r="L2485" s="198"/>
      <c r="M2485" s="198" t="s">
        <v>2395</v>
      </c>
      <c r="N2485" s="198"/>
      <c r="O2485" s="198"/>
      <c r="P2485" s="198"/>
      <c r="Q2485" s="169"/>
      <c r="R2485" s="169"/>
      <c r="S2485" s="169"/>
      <c r="T2485" s="169"/>
      <c r="U2485" s="170"/>
    </row>
    <row r="2486" spans="1:40" ht="20.100000000000001" customHeight="1">
      <c r="A2486" s="201">
        <v>38000</v>
      </c>
      <c r="B2486" s="183"/>
      <c r="C2486" s="179" t="s">
        <v>7323</v>
      </c>
      <c r="D2486" s="215" t="s">
        <v>7332</v>
      </c>
      <c r="E2486" s="198"/>
      <c r="F2486" s="319" t="s">
        <v>17578</v>
      </c>
      <c r="G2486" s="198" t="s">
        <v>8444</v>
      </c>
      <c r="H2486" s="201">
        <v>0</v>
      </c>
      <c r="I2486" s="200">
        <v>41908</v>
      </c>
      <c r="J2486" s="319" t="e">
        <f t="shared" si="39"/>
        <v>#VALUE!</v>
      </c>
      <c r="K2486" s="198"/>
      <c r="L2486" s="198"/>
      <c r="M2486" s="198" t="s">
        <v>2395</v>
      </c>
      <c r="N2486" s="198"/>
      <c r="O2486" s="198"/>
      <c r="P2486" s="198"/>
      <c r="Q2486" s="169"/>
      <c r="R2486" s="169"/>
      <c r="S2486" s="169"/>
      <c r="T2486" s="169"/>
      <c r="U2486" s="170"/>
    </row>
    <row r="2487" spans="1:40" ht="20.100000000000001" customHeight="1">
      <c r="A2487" s="202" t="s">
        <v>7333</v>
      </c>
      <c r="B2487" s="183">
        <v>700600585890</v>
      </c>
      <c r="C2487" s="179" t="s">
        <v>6886</v>
      </c>
      <c r="D2487" s="215" t="s">
        <v>7332</v>
      </c>
      <c r="E2487" s="324">
        <v>1</v>
      </c>
      <c r="F2487" s="319">
        <v>9.89</v>
      </c>
      <c r="G2487" s="198" t="s">
        <v>8444</v>
      </c>
      <c r="H2487" s="366">
        <v>667</v>
      </c>
      <c r="I2487" s="200">
        <v>41908</v>
      </c>
      <c r="J2487" s="319">
        <f t="shared" si="39"/>
        <v>2.4064999999999994</v>
      </c>
      <c r="K2487" s="198">
        <v>7.0588235294117645</v>
      </c>
      <c r="L2487" s="198"/>
      <c r="M2487" s="198" t="s">
        <v>2395</v>
      </c>
      <c r="N2487" s="198"/>
      <c r="O2487" s="198"/>
      <c r="P2487" s="198"/>
      <c r="Q2487" s="169"/>
      <c r="R2487" s="169"/>
      <c r="S2487" s="169"/>
      <c r="T2487" s="169"/>
      <c r="U2487" s="170"/>
      <c r="AA2487" s="5" t="s">
        <v>15160</v>
      </c>
      <c r="AB2487" s="5" t="s">
        <v>15161</v>
      </c>
      <c r="AC2487" s="5" t="s">
        <v>15162</v>
      </c>
      <c r="AD2487" s="5" t="s">
        <v>15163</v>
      </c>
      <c r="AE2487" s="5" t="s">
        <v>15164</v>
      </c>
      <c r="AF2487" s="5" t="s">
        <v>15165</v>
      </c>
      <c r="AG2487" s="5" t="s">
        <v>15166</v>
      </c>
      <c r="AH2487" s="5" t="s">
        <v>15167</v>
      </c>
      <c r="AI2487" s="5" t="s">
        <v>15168</v>
      </c>
      <c r="AJ2487" s="5" t="s">
        <v>15169</v>
      </c>
      <c r="AK2487" s="5" t="s">
        <v>15706</v>
      </c>
      <c r="AL2487" s="5" t="s">
        <v>15707</v>
      </c>
      <c r="AM2487" s="5" t="s">
        <v>15708</v>
      </c>
    </row>
    <row r="2488" spans="1:40" ht="20.100000000000001" customHeight="1">
      <c r="A2488" s="201" t="s">
        <v>7334</v>
      </c>
      <c r="B2488" s="183">
        <v>700600585906</v>
      </c>
      <c r="C2488" s="179" t="s">
        <v>6881</v>
      </c>
      <c r="D2488" s="215" t="s">
        <v>7332</v>
      </c>
      <c r="E2488" s="324">
        <v>1</v>
      </c>
      <c r="F2488" s="319">
        <v>9.89</v>
      </c>
      <c r="G2488" s="198" t="s">
        <v>8444</v>
      </c>
      <c r="H2488" s="199">
        <v>20</v>
      </c>
      <c r="I2488" s="200">
        <v>41908</v>
      </c>
      <c r="J2488" s="319">
        <f t="shared" si="39"/>
        <v>2.4064999999999994</v>
      </c>
      <c r="K2488" s="198">
        <v>7.0588235294117645</v>
      </c>
      <c r="L2488" s="198"/>
      <c r="M2488" s="198" t="s">
        <v>2395</v>
      </c>
      <c r="N2488" s="198"/>
      <c r="O2488" s="198"/>
      <c r="P2488" s="198"/>
      <c r="Q2488" s="169"/>
      <c r="R2488" s="169"/>
      <c r="S2488" s="169"/>
      <c r="T2488" s="169"/>
      <c r="U2488" s="170"/>
    </row>
    <row r="2489" spans="1:40" ht="20.100000000000001" customHeight="1">
      <c r="A2489" s="201" t="s">
        <v>7335</v>
      </c>
      <c r="B2489" s="183">
        <v>700600585913</v>
      </c>
      <c r="C2489" s="179" t="s">
        <v>6885</v>
      </c>
      <c r="D2489" s="215" t="s">
        <v>7332</v>
      </c>
      <c r="E2489" s="321">
        <v>1</v>
      </c>
      <c r="F2489" s="319">
        <v>9.89</v>
      </c>
      <c r="G2489" s="198" t="s">
        <v>8444</v>
      </c>
      <c r="H2489" s="201">
        <v>0</v>
      </c>
      <c r="I2489" s="200">
        <v>41908</v>
      </c>
      <c r="J2489" s="319">
        <f t="shared" si="39"/>
        <v>2.4064999999999994</v>
      </c>
      <c r="K2489" s="198">
        <v>7.0588235294117645</v>
      </c>
      <c r="L2489" s="198"/>
      <c r="M2489" s="198" t="s">
        <v>2395</v>
      </c>
      <c r="N2489" s="198"/>
      <c r="O2489" s="198"/>
      <c r="P2489" s="198"/>
      <c r="Q2489" s="169"/>
      <c r="R2489" s="169"/>
      <c r="S2489" s="169"/>
      <c r="T2489" s="169"/>
      <c r="U2489" s="170"/>
    </row>
    <row r="2490" spans="1:40" ht="20.100000000000001" customHeight="1">
      <c r="A2490" s="201" t="s">
        <v>7336</v>
      </c>
      <c r="B2490" s="183">
        <v>700600585920</v>
      </c>
      <c r="C2490" s="179" t="s">
        <v>6884</v>
      </c>
      <c r="D2490" s="215" t="s">
        <v>7332</v>
      </c>
      <c r="E2490" s="321">
        <v>1</v>
      </c>
      <c r="F2490" s="319">
        <v>9.89</v>
      </c>
      <c r="G2490" s="198" t="s">
        <v>8444</v>
      </c>
      <c r="H2490" s="201">
        <v>0</v>
      </c>
      <c r="I2490" s="200">
        <v>41908</v>
      </c>
      <c r="J2490" s="319">
        <f t="shared" si="39"/>
        <v>2.4064999999999994</v>
      </c>
      <c r="K2490" s="198">
        <v>7.0588235294117645</v>
      </c>
      <c r="L2490" s="198"/>
      <c r="M2490" s="198" t="s">
        <v>2395</v>
      </c>
      <c r="N2490" s="198"/>
      <c r="O2490" s="198"/>
      <c r="P2490" s="198"/>
      <c r="Q2490" s="169"/>
      <c r="R2490" s="169"/>
      <c r="S2490" s="169"/>
      <c r="T2490" s="169"/>
      <c r="U2490" s="170"/>
    </row>
    <row r="2491" spans="1:40" ht="20.100000000000001" customHeight="1">
      <c r="A2491" s="202" t="s">
        <v>7337</v>
      </c>
      <c r="B2491" s="183">
        <v>700600585937</v>
      </c>
      <c r="C2491" s="179" t="s">
        <v>6883</v>
      </c>
      <c r="D2491" s="215" t="s">
        <v>7332</v>
      </c>
      <c r="E2491" s="324">
        <v>1</v>
      </c>
      <c r="F2491" s="319">
        <v>9.89</v>
      </c>
      <c r="G2491" s="198" t="s">
        <v>8444</v>
      </c>
      <c r="H2491" s="199">
        <v>118</v>
      </c>
      <c r="I2491" s="200">
        <v>41908</v>
      </c>
      <c r="J2491" s="319">
        <f t="shared" si="39"/>
        <v>2.4064999999999994</v>
      </c>
      <c r="K2491" s="198">
        <v>7.0588235294117645</v>
      </c>
      <c r="L2491" s="198"/>
      <c r="M2491" s="198" t="s">
        <v>2395</v>
      </c>
      <c r="N2491" s="198"/>
      <c r="O2491" s="198"/>
      <c r="P2491" s="198"/>
      <c r="Q2491" s="169"/>
      <c r="R2491" s="169"/>
      <c r="S2491" s="169"/>
      <c r="T2491" s="169"/>
      <c r="U2491" s="170"/>
      <c r="AA2491" s="5" t="s">
        <v>15160</v>
      </c>
      <c r="AB2491" s="5" t="s">
        <v>15161</v>
      </c>
      <c r="AC2491" s="5" t="s">
        <v>15162</v>
      </c>
      <c r="AD2491" s="5" t="s">
        <v>15163</v>
      </c>
      <c r="AE2491" s="5" t="s">
        <v>15164</v>
      </c>
      <c r="AF2491" s="5" t="s">
        <v>15165</v>
      </c>
      <c r="AG2491" s="5" t="s">
        <v>15166</v>
      </c>
      <c r="AH2491" s="5" t="s">
        <v>15167</v>
      </c>
      <c r="AI2491" s="5" t="s">
        <v>15168</v>
      </c>
      <c r="AJ2491" s="5" t="s">
        <v>15169</v>
      </c>
      <c r="AK2491" s="5" t="s">
        <v>15709</v>
      </c>
      <c r="AL2491" s="5" t="s">
        <v>15710</v>
      </c>
      <c r="AM2491" s="5" t="s">
        <v>15711</v>
      </c>
      <c r="AN2491" s="5" t="s">
        <v>15712</v>
      </c>
    </row>
    <row r="2492" spans="1:40" ht="20.100000000000001" customHeight="1">
      <c r="A2492" s="201" t="s">
        <v>7338</v>
      </c>
      <c r="B2492" s="183">
        <v>700600585944</v>
      </c>
      <c r="C2492" s="179" t="s">
        <v>6882</v>
      </c>
      <c r="D2492" s="215" t="s">
        <v>7332</v>
      </c>
      <c r="E2492" s="321">
        <v>1</v>
      </c>
      <c r="F2492" s="319">
        <v>9.89</v>
      </c>
      <c r="G2492" s="198" t="s">
        <v>8444</v>
      </c>
      <c r="H2492" s="201">
        <v>0</v>
      </c>
      <c r="I2492" s="200">
        <v>41908</v>
      </c>
      <c r="J2492" s="319">
        <f t="shared" si="39"/>
        <v>2.4064999999999994</v>
      </c>
      <c r="K2492" s="198">
        <v>7.0588235294117645</v>
      </c>
      <c r="L2492" s="198"/>
      <c r="M2492" s="198" t="s">
        <v>2395</v>
      </c>
      <c r="N2492" s="198"/>
      <c r="O2492" s="198"/>
      <c r="P2492" s="198"/>
      <c r="Q2492" s="169"/>
      <c r="R2492" s="169"/>
      <c r="S2492" s="169"/>
      <c r="T2492" s="169"/>
      <c r="U2492" s="170"/>
    </row>
    <row r="2493" spans="1:40" ht="20.100000000000001" customHeight="1">
      <c r="A2493" s="201">
        <v>38001</v>
      </c>
      <c r="B2493" s="183"/>
      <c r="C2493" s="179" t="s">
        <v>7324</v>
      </c>
      <c r="D2493" s="215" t="s">
        <v>7339</v>
      </c>
      <c r="E2493" s="198"/>
      <c r="F2493" s="319" t="s">
        <v>17578</v>
      </c>
      <c r="G2493" s="198" t="s">
        <v>8444</v>
      </c>
      <c r="H2493" s="201">
        <v>0</v>
      </c>
      <c r="I2493" s="200">
        <v>41908</v>
      </c>
      <c r="J2493" s="319" t="e">
        <f t="shared" si="39"/>
        <v>#VALUE!</v>
      </c>
      <c r="K2493" s="198"/>
      <c r="L2493" s="198"/>
      <c r="M2493" s="198" t="s">
        <v>2395</v>
      </c>
      <c r="N2493" s="198"/>
      <c r="O2493" s="198"/>
      <c r="P2493" s="198"/>
      <c r="Q2493" s="169"/>
      <c r="R2493" s="169"/>
      <c r="S2493" s="169"/>
      <c r="T2493" s="169"/>
      <c r="U2493" s="170"/>
    </row>
    <row r="2494" spans="1:40" ht="20.100000000000001" customHeight="1">
      <c r="A2494" s="202" t="s">
        <v>7340</v>
      </c>
      <c r="B2494" s="183">
        <v>700600585951</v>
      </c>
      <c r="C2494" s="179" t="s">
        <v>6877</v>
      </c>
      <c r="D2494" s="215" t="s">
        <v>7339</v>
      </c>
      <c r="E2494" s="324">
        <v>1</v>
      </c>
      <c r="F2494" s="319">
        <v>9.89</v>
      </c>
      <c r="G2494" s="198" t="s">
        <v>8444</v>
      </c>
      <c r="H2494" s="199">
        <v>32</v>
      </c>
      <c r="I2494" s="200">
        <v>41908</v>
      </c>
      <c r="J2494" s="319">
        <f t="shared" si="39"/>
        <v>2.4064999999999994</v>
      </c>
      <c r="K2494" s="198">
        <v>7.0588235294117645</v>
      </c>
      <c r="L2494" s="198"/>
      <c r="M2494" s="198" t="s">
        <v>2395</v>
      </c>
      <c r="N2494" s="198"/>
      <c r="O2494" s="198"/>
      <c r="P2494" s="198"/>
      <c r="Q2494" s="169"/>
      <c r="R2494" s="169"/>
      <c r="S2494" s="169"/>
      <c r="T2494" s="169"/>
      <c r="U2494" s="170"/>
      <c r="AA2494" s="5" t="s">
        <v>15160</v>
      </c>
      <c r="AB2494" s="5" t="s">
        <v>15161</v>
      </c>
      <c r="AC2494" s="5" t="s">
        <v>15162</v>
      </c>
      <c r="AD2494" s="5" t="s">
        <v>15163</v>
      </c>
      <c r="AE2494" s="5" t="s">
        <v>15164</v>
      </c>
      <c r="AF2494" s="5" t="s">
        <v>15165</v>
      </c>
      <c r="AG2494" s="5" t="s">
        <v>15166</v>
      </c>
      <c r="AH2494" s="5" t="s">
        <v>15167</v>
      </c>
      <c r="AI2494" s="5" t="s">
        <v>15168</v>
      </c>
      <c r="AJ2494" s="5" t="s">
        <v>15169</v>
      </c>
      <c r="AK2494" s="5" t="s">
        <v>15724</v>
      </c>
      <c r="AL2494" s="5" t="s">
        <v>15725</v>
      </c>
      <c r="AM2494" s="5" t="s">
        <v>15726</v>
      </c>
    </row>
    <row r="2495" spans="1:40" ht="20.100000000000001" customHeight="1">
      <c r="A2495" s="202" t="s">
        <v>7341</v>
      </c>
      <c r="B2495" s="183">
        <v>700600585968</v>
      </c>
      <c r="C2495" s="179" t="s">
        <v>6879</v>
      </c>
      <c r="D2495" s="215" t="s">
        <v>7339</v>
      </c>
      <c r="E2495" s="324">
        <v>1</v>
      </c>
      <c r="F2495" s="319">
        <v>9.89</v>
      </c>
      <c r="G2495" s="198" t="s">
        <v>8444</v>
      </c>
      <c r="H2495" s="366">
        <v>452</v>
      </c>
      <c r="I2495" s="200">
        <v>41908</v>
      </c>
      <c r="J2495" s="319">
        <f t="shared" si="39"/>
        <v>2.4064999999999994</v>
      </c>
      <c r="K2495" s="198">
        <v>7.0588235294117645</v>
      </c>
      <c r="L2495" s="198"/>
      <c r="M2495" s="198" t="s">
        <v>2395</v>
      </c>
      <c r="N2495" s="198"/>
      <c r="O2495" s="198"/>
      <c r="P2495" s="198"/>
      <c r="Q2495" s="169"/>
      <c r="R2495" s="169"/>
      <c r="S2495" s="169"/>
      <c r="T2495" s="169"/>
      <c r="U2495" s="170"/>
      <c r="AA2495" s="5" t="s">
        <v>15160</v>
      </c>
      <c r="AB2495" s="5" t="s">
        <v>15161</v>
      </c>
      <c r="AC2495" s="5" t="s">
        <v>15162</v>
      </c>
      <c r="AD2495" s="5" t="s">
        <v>15163</v>
      </c>
      <c r="AE2495" s="5" t="s">
        <v>15164</v>
      </c>
      <c r="AF2495" s="5" t="s">
        <v>15165</v>
      </c>
      <c r="AG2495" s="5" t="s">
        <v>15166</v>
      </c>
      <c r="AH2495" s="5" t="s">
        <v>15167</v>
      </c>
      <c r="AI2495" s="5" t="s">
        <v>15168</v>
      </c>
      <c r="AJ2495" s="5" t="s">
        <v>15169</v>
      </c>
      <c r="AK2495" s="5" t="s">
        <v>15717</v>
      </c>
      <c r="AL2495" s="5" t="s">
        <v>15718</v>
      </c>
      <c r="AM2495" s="5" t="s">
        <v>15719</v>
      </c>
    </row>
    <row r="2496" spans="1:40" ht="20.100000000000001" customHeight="1">
      <c r="A2496" s="202" t="s">
        <v>7342</v>
      </c>
      <c r="B2496" s="183">
        <v>700600585975</v>
      </c>
      <c r="C2496" s="179" t="s">
        <v>6880</v>
      </c>
      <c r="D2496" s="215" t="s">
        <v>7339</v>
      </c>
      <c r="E2496" s="324">
        <v>1</v>
      </c>
      <c r="F2496" s="319">
        <v>9.89</v>
      </c>
      <c r="G2496" s="198" t="s">
        <v>8444</v>
      </c>
      <c r="H2496" s="366">
        <v>398</v>
      </c>
      <c r="I2496" s="200">
        <v>41908</v>
      </c>
      <c r="J2496" s="319">
        <f t="shared" si="39"/>
        <v>2.4064999999999994</v>
      </c>
      <c r="K2496" s="198">
        <v>7.0588235294117645</v>
      </c>
      <c r="L2496" s="198"/>
      <c r="M2496" s="198" t="s">
        <v>2395</v>
      </c>
      <c r="N2496" s="198"/>
      <c r="O2496" s="198"/>
      <c r="P2496" s="198"/>
      <c r="Q2496" s="169"/>
      <c r="R2496" s="169"/>
      <c r="S2496" s="169"/>
      <c r="T2496" s="169"/>
      <c r="U2496" s="170"/>
      <c r="AA2496" s="5" t="s">
        <v>15160</v>
      </c>
      <c r="AB2496" s="5" t="s">
        <v>15161</v>
      </c>
      <c r="AC2496" s="5" t="s">
        <v>15162</v>
      </c>
      <c r="AD2496" s="5" t="s">
        <v>15163</v>
      </c>
      <c r="AE2496" s="5" t="s">
        <v>15164</v>
      </c>
      <c r="AF2496" s="5" t="s">
        <v>15165</v>
      </c>
      <c r="AG2496" s="5" t="s">
        <v>15166</v>
      </c>
      <c r="AH2496" s="5" t="s">
        <v>15167</v>
      </c>
      <c r="AI2496" s="5" t="s">
        <v>15168</v>
      </c>
      <c r="AJ2496" s="5" t="s">
        <v>15169</v>
      </c>
      <c r="AK2496" s="5" t="s">
        <v>15713</v>
      </c>
      <c r="AL2496" s="5" t="s">
        <v>15714</v>
      </c>
      <c r="AM2496" s="5" t="s">
        <v>15715</v>
      </c>
      <c r="AN2496" s="5" t="s">
        <v>15716</v>
      </c>
    </row>
    <row r="2497" spans="1:40" ht="20.100000000000001" customHeight="1">
      <c r="A2497" s="201" t="s">
        <v>7343</v>
      </c>
      <c r="B2497" s="183">
        <v>700600585982</v>
      </c>
      <c r="C2497" s="179" t="s">
        <v>6876</v>
      </c>
      <c r="D2497" s="215" t="s">
        <v>7339</v>
      </c>
      <c r="E2497" s="321">
        <v>1</v>
      </c>
      <c r="F2497" s="319">
        <v>9.89</v>
      </c>
      <c r="G2497" s="198" t="s">
        <v>8444</v>
      </c>
      <c r="H2497" s="201">
        <v>0</v>
      </c>
      <c r="I2497" s="200">
        <v>41908</v>
      </c>
      <c r="J2497" s="319">
        <f t="shared" si="39"/>
        <v>2.4064999999999994</v>
      </c>
      <c r="K2497" s="198">
        <v>7.0588235294117645</v>
      </c>
      <c r="L2497" s="198"/>
      <c r="M2497" s="198" t="s">
        <v>2395</v>
      </c>
      <c r="N2497" s="198"/>
      <c r="O2497" s="198"/>
      <c r="P2497" s="198"/>
      <c r="Q2497" s="169"/>
      <c r="R2497" s="169"/>
      <c r="S2497" s="169"/>
      <c r="T2497" s="169"/>
      <c r="U2497" s="170"/>
    </row>
    <row r="2498" spans="1:40" ht="20.100000000000001" customHeight="1">
      <c r="A2498" s="202" t="s">
        <v>7344</v>
      </c>
      <c r="B2498" s="183">
        <v>700600585999</v>
      </c>
      <c r="C2498" s="179" t="s">
        <v>6878</v>
      </c>
      <c r="D2498" s="215" t="s">
        <v>7339</v>
      </c>
      <c r="E2498" s="324">
        <v>1</v>
      </c>
      <c r="F2498" s="319">
        <v>9.89</v>
      </c>
      <c r="G2498" s="198" t="s">
        <v>8444</v>
      </c>
      <c r="H2498" s="366">
        <v>477</v>
      </c>
      <c r="I2498" s="200">
        <v>41908</v>
      </c>
      <c r="J2498" s="319">
        <f t="shared" si="39"/>
        <v>2.4064999999999994</v>
      </c>
      <c r="K2498" s="198">
        <v>7.0588235294117645</v>
      </c>
      <c r="L2498" s="198"/>
      <c r="M2498" s="198" t="s">
        <v>2395</v>
      </c>
      <c r="N2498" s="198"/>
      <c r="O2498" s="198"/>
      <c r="P2498" s="198"/>
      <c r="Q2498" s="169"/>
      <c r="R2498" s="169"/>
      <c r="S2498" s="169"/>
      <c r="T2498" s="169"/>
      <c r="U2498" s="170"/>
      <c r="AA2498" s="5" t="s">
        <v>15160</v>
      </c>
      <c r="AB2498" s="5" t="s">
        <v>15161</v>
      </c>
      <c r="AC2498" s="5" t="s">
        <v>15162</v>
      </c>
      <c r="AD2498" s="5" t="s">
        <v>15163</v>
      </c>
      <c r="AE2498" s="5" t="s">
        <v>15164</v>
      </c>
      <c r="AF2498" s="5" t="s">
        <v>15165</v>
      </c>
      <c r="AG2498" s="5" t="s">
        <v>15166</v>
      </c>
      <c r="AH2498" s="5" t="s">
        <v>15167</v>
      </c>
      <c r="AI2498" s="5" t="s">
        <v>15168</v>
      </c>
      <c r="AJ2498" s="5" t="s">
        <v>15169</v>
      </c>
      <c r="AK2498" s="5" t="s">
        <v>15720</v>
      </c>
      <c r="AL2498" s="5" t="s">
        <v>15721</v>
      </c>
      <c r="AM2498" s="5" t="s">
        <v>15722</v>
      </c>
      <c r="AN2498" s="5" t="s">
        <v>15723</v>
      </c>
    </row>
    <row r="2499" spans="1:40" ht="20.100000000000001" customHeight="1">
      <c r="A2499" s="202" t="s">
        <v>7345</v>
      </c>
      <c r="B2499" s="183">
        <v>700600586002</v>
      </c>
      <c r="C2499" s="179" t="s">
        <v>6875</v>
      </c>
      <c r="D2499" s="215" t="s">
        <v>7339</v>
      </c>
      <c r="E2499" s="324">
        <v>1</v>
      </c>
      <c r="F2499" s="319">
        <v>9.89</v>
      </c>
      <c r="G2499" s="198" t="s">
        <v>8444</v>
      </c>
      <c r="H2499" s="199">
        <v>55</v>
      </c>
      <c r="I2499" s="200">
        <v>41908</v>
      </c>
      <c r="J2499" s="319">
        <f t="shared" si="39"/>
        <v>2.4064999999999994</v>
      </c>
      <c r="K2499" s="198">
        <v>7.0588235294117645</v>
      </c>
      <c r="L2499" s="198"/>
      <c r="M2499" s="198" t="s">
        <v>2395</v>
      </c>
      <c r="N2499" s="198"/>
      <c r="O2499" s="198"/>
      <c r="P2499" s="198"/>
      <c r="Q2499" s="169"/>
      <c r="R2499" s="169"/>
      <c r="S2499" s="169"/>
      <c r="T2499" s="169"/>
      <c r="U2499" s="170"/>
      <c r="AA2499" s="5" t="s">
        <v>15160</v>
      </c>
      <c r="AB2499" s="5" t="s">
        <v>15161</v>
      </c>
      <c r="AC2499" s="5" t="s">
        <v>15162</v>
      </c>
      <c r="AD2499" s="5" t="s">
        <v>15163</v>
      </c>
      <c r="AE2499" s="5" t="s">
        <v>15164</v>
      </c>
      <c r="AF2499" s="5" t="s">
        <v>15165</v>
      </c>
      <c r="AG2499" s="5" t="s">
        <v>15166</v>
      </c>
      <c r="AH2499" s="5" t="s">
        <v>15167</v>
      </c>
      <c r="AI2499" s="5" t="s">
        <v>15168</v>
      </c>
      <c r="AJ2499" s="5" t="s">
        <v>15169</v>
      </c>
      <c r="AK2499" s="5" t="s">
        <v>15727</v>
      </c>
      <c r="AL2499" s="5" t="s">
        <v>15728</v>
      </c>
      <c r="AM2499" s="5" t="s">
        <v>15729</v>
      </c>
    </row>
    <row r="2500" spans="1:40" ht="20.100000000000001" customHeight="1">
      <c r="A2500" s="201">
        <v>38002</v>
      </c>
      <c r="B2500" s="183"/>
      <c r="C2500" s="179" t="s">
        <v>7325</v>
      </c>
      <c r="D2500" s="215" t="s">
        <v>7346</v>
      </c>
      <c r="E2500" s="198"/>
      <c r="F2500" s="319" t="s">
        <v>17578</v>
      </c>
      <c r="G2500" s="198" t="s">
        <v>8444</v>
      </c>
      <c r="H2500" s="201">
        <v>0</v>
      </c>
      <c r="I2500" s="200">
        <v>41908</v>
      </c>
      <c r="J2500" s="319" t="e">
        <f t="shared" si="39"/>
        <v>#VALUE!</v>
      </c>
      <c r="K2500" s="198"/>
      <c r="L2500" s="198"/>
      <c r="M2500" s="198" t="s">
        <v>2395</v>
      </c>
      <c r="N2500" s="198"/>
      <c r="O2500" s="198"/>
      <c r="P2500" s="198"/>
      <c r="Q2500" s="169"/>
      <c r="R2500" s="169"/>
      <c r="S2500" s="169"/>
      <c r="T2500" s="169"/>
      <c r="U2500" s="170"/>
    </row>
    <row r="2501" spans="1:40" ht="20.100000000000001" customHeight="1">
      <c r="A2501" s="201" t="s">
        <v>7347</v>
      </c>
      <c r="B2501" s="183">
        <v>700600586019</v>
      </c>
      <c r="C2501" s="179" t="s">
        <v>7326</v>
      </c>
      <c r="D2501" s="215" t="s">
        <v>7346</v>
      </c>
      <c r="E2501" s="198"/>
      <c r="F2501" s="319">
        <v>9.89</v>
      </c>
      <c r="G2501" s="198" t="s">
        <v>8444</v>
      </c>
      <c r="H2501" s="201">
        <v>0</v>
      </c>
      <c r="I2501" s="200">
        <v>41908</v>
      </c>
      <c r="J2501" s="319">
        <f t="shared" si="39"/>
        <v>3.4064999999999994</v>
      </c>
      <c r="K2501" s="198"/>
      <c r="L2501" s="198"/>
      <c r="M2501" s="198" t="s">
        <v>2395</v>
      </c>
      <c r="N2501" s="198"/>
      <c r="O2501" s="198"/>
      <c r="P2501" s="198"/>
      <c r="Q2501" s="169"/>
      <c r="R2501" s="169"/>
      <c r="S2501" s="169"/>
      <c r="T2501" s="169"/>
      <c r="U2501" s="170"/>
    </row>
    <row r="2502" spans="1:40" ht="20.100000000000001" customHeight="1">
      <c r="A2502" s="202" t="s">
        <v>7348</v>
      </c>
      <c r="B2502" s="183">
        <v>700600586026</v>
      </c>
      <c r="C2502" s="179" t="s">
        <v>6888</v>
      </c>
      <c r="D2502" s="215" t="s">
        <v>7346</v>
      </c>
      <c r="E2502" s="324">
        <v>0.5</v>
      </c>
      <c r="F2502" s="319">
        <v>9.89</v>
      </c>
      <c r="G2502" s="198" t="s">
        <v>8444</v>
      </c>
      <c r="H2502" s="199">
        <v>567</v>
      </c>
      <c r="I2502" s="200">
        <v>41908</v>
      </c>
      <c r="J2502" s="319">
        <f t="shared" si="39"/>
        <v>2.9064999999999994</v>
      </c>
      <c r="K2502" s="198">
        <v>6.4705882352941178</v>
      </c>
      <c r="L2502" s="198"/>
      <c r="M2502" s="198" t="s">
        <v>2395</v>
      </c>
      <c r="N2502" s="198"/>
      <c r="O2502" s="198"/>
      <c r="P2502" s="198"/>
      <c r="Q2502" s="169"/>
      <c r="R2502" s="169"/>
      <c r="S2502" s="169"/>
      <c r="T2502" s="169"/>
      <c r="U2502" s="170"/>
      <c r="AA2502" s="5" t="s">
        <v>15160</v>
      </c>
      <c r="AB2502" s="5" t="s">
        <v>15161</v>
      </c>
      <c r="AC2502" s="5" t="s">
        <v>15162</v>
      </c>
      <c r="AD2502" s="5" t="s">
        <v>15163</v>
      </c>
      <c r="AE2502" s="5" t="s">
        <v>15164</v>
      </c>
      <c r="AF2502" s="5" t="s">
        <v>15165</v>
      </c>
      <c r="AG2502" s="5" t="s">
        <v>15166</v>
      </c>
      <c r="AH2502" s="5" t="s">
        <v>15167</v>
      </c>
      <c r="AI2502" s="5" t="s">
        <v>15168</v>
      </c>
      <c r="AJ2502" s="5" t="s">
        <v>15169</v>
      </c>
      <c r="AK2502" s="5" t="s">
        <v>15730</v>
      </c>
      <c r="AL2502" s="5" t="s">
        <v>15731</v>
      </c>
      <c r="AM2502" s="5" t="s">
        <v>15732</v>
      </c>
    </row>
    <row r="2503" spans="1:40" ht="20.100000000000001" customHeight="1">
      <c r="A2503" s="202" t="s">
        <v>7349</v>
      </c>
      <c r="B2503" s="183">
        <v>700600586033</v>
      </c>
      <c r="C2503" s="179" t="s">
        <v>6887</v>
      </c>
      <c r="D2503" s="215" t="s">
        <v>7346</v>
      </c>
      <c r="E2503" s="324">
        <v>0.5</v>
      </c>
      <c r="F2503" s="319">
        <v>9.89</v>
      </c>
      <c r="G2503" s="198" t="s">
        <v>8444</v>
      </c>
      <c r="H2503" s="199">
        <v>431</v>
      </c>
      <c r="I2503" s="200">
        <v>41908</v>
      </c>
      <c r="J2503" s="319">
        <f t="shared" si="39"/>
        <v>2.9064999999999994</v>
      </c>
      <c r="K2503" s="198">
        <v>6.4705882352941178</v>
      </c>
      <c r="L2503" s="198"/>
      <c r="M2503" s="198" t="s">
        <v>2395</v>
      </c>
      <c r="N2503" s="198"/>
      <c r="O2503" s="198"/>
      <c r="P2503" s="198"/>
      <c r="Q2503" s="169"/>
      <c r="R2503" s="169"/>
      <c r="S2503" s="169"/>
      <c r="T2503" s="169"/>
      <c r="U2503" s="170"/>
      <c r="AA2503" s="5" t="s">
        <v>15160</v>
      </c>
      <c r="AB2503" s="5" t="s">
        <v>15161</v>
      </c>
      <c r="AC2503" s="5" t="s">
        <v>15162</v>
      </c>
      <c r="AD2503" s="5" t="s">
        <v>15163</v>
      </c>
      <c r="AE2503" s="5" t="s">
        <v>15164</v>
      </c>
      <c r="AF2503" s="5" t="s">
        <v>15165</v>
      </c>
      <c r="AG2503" s="5" t="s">
        <v>15166</v>
      </c>
      <c r="AH2503" s="5" t="s">
        <v>15167</v>
      </c>
      <c r="AI2503" s="5" t="s">
        <v>15168</v>
      </c>
      <c r="AJ2503" s="5" t="s">
        <v>15169</v>
      </c>
      <c r="AK2503" s="5" t="s">
        <v>15733</v>
      </c>
      <c r="AL2503" s="5" t="s">
        <v>15734</v>
      </c>
    </row>
    <row r="2504" spans="1:40" ht="20.100000000000001" customHeight="1">
      <c r="A2504" s="201" t="s">
        <v>7350</v>
      </c>
      <c r="B2504" s="183">
        <v>700600586040</v>
      </c>
      <c r="C2504" s="179" t="s">
        <v>6889</v>
      </c>
      <c r="D2504" s="215" t="s">
        <v>7346</v>
      </c>
      <c r="E2504" s="324">
        <v>0.5</v>
      </c>
      <c r="F2504" s="319">
        <v>9.89</v>
      </c>
      <c r="G2504" s="198" t="s">
        <v>8444</v>
      </c>
      <c r="H2504" s="199">
        <v>39</v>
      </c>
      <c r="I2504" s="200">
        <v>41908</v>
      </c>
      <c r="J2504" s="319">
        <f t="shared" si="39"/>
        <v>2.9064999999999994</v>
      </c>
      <c r="K2504" s="198">
        <v>6.4705882352941178</v>
      </c>
      <c r="L2504" s="198"/>
      <c r="M2504" s="198" t="s">
        <v>2395</v>
      </c>
      <c r="N2504" s="198"/>
      <c r="O2504" s="198"/>
      <c r="P2504" s="198"/>
      <c r="Q2504" s="169"/>
      <c r="R2504" s="169"/>
      <c r="S2504" s="169"/>
      <c r="T2504" s="169"/>
      <c r="U2504" s="170"/>
    </row>
    <row r="2505" spans="1:40" ht="20.100000000000001" customHeight="1">
      <c r="A2505" s="201">
        <v>38003</v>
      </c>
      <c r="B2505" s="183"/>
      <c r="C2505" s="228" t="s">
        <v>7327</v>
      </c>
      <c r="D2505" s="215" t="s">
        <v>7351</v>
      </c>
      <c r="E2505" s="198"/>
      <c r="F2505" s="319" t="s">
        <v>17578</v>
      </c>
      <c r="G2505" s="198" t="s">
        <v>8444</v>
      </c>
      <c r="H2505" s="201">
        <v>0</v>
      </c>
      <c r="I2505" s="200">
        <v>41908</v>
      </c>
      <c r="J2505" s="319" t="e">
        <f t="shared" si="39"/>
        <v>#VALUE!</v>
      </c>
      <c r="K2505" s="198"/>
      <c r="L2505" s="198"/>
      <c r="M2505" s="198" t="s">
        <v>2395</v>
      </c>
      <c r="N2505" s="198"/>
      <c r="O2505" s="198"/>
      <c r="P2505" s="198"/>
      <c r="Q2505" s="169"/>
      <c r="R2505" s="169"/>
      <c r="S2505" s="169"/>
      <c r="T2505" s="169"/>
      <c r="U2505" s="170"/>
    </row>
    <row r="2506" spans="1:40" ht="20.100000000000001" customHeight="1">
      <c r="A2506" s="202" t="s">
        <v>7352</v>
      </c>
      <c r="B2506" s="183">
        <v>700600586057</v>
      </c>
      <c r="C2506" s="228" t="s">
        <v>6874</v>
      </c>
      <c r="D2506" s="215" t="s">
        <v>7351</v>
      </c>
      <c r="E2506" s="321">
        <v>1</v>
      </c>
      <c r="F2506" s="319">
        <v>9.89</v>
      </c>
      <c r="G2506" s="198" t="s">
        <v>8444</v>
      </c>
      <c r="H2506" s="198">
        <v>0</v>
      </c>
      <c r="I2506" s="200">
        <v>41908</v>
      </c>
      <c r="J2506" s="319">
        <f t="shared" si="39"/>
        <v>2.4064999999999994</v>
      </c>
      <c r="K2506" s="198">
        <v>7.0588235294117645</v>
      </c>
      <c r="L2506" s="198" t="s">
        <v>731</v>
      </c>
      <c r="M2506" s="198" t="s">
        <v>2395</v>
      </c>
      <c r="N2506" s="198"/>
      <c r="O2506" s="198"/>
      <c r="P2506" s="198"/>
      <c r="Q2506" s="169"/>
      <c r="R2506" s="169"/>
      <c r="S2506" s="169"/>
      <c r="T2506" s="169"/>
      <c r="U2506" s="170"/>
      <c r="AA2506" s="5" t="s">
        <v>15160</v>
      </c>
      <c r="AB2506" s="5" t="s">
        <v>15161</v>
      </c>
      <c r="AC2506" s="5" t="s">
        <v>15162</v>
      </c>
      <c r="AD2506" s="5" t="s">
        <v>15163</v>
      </c>
      <c r="AE2506" s="5" t="s">
        <v>15164</v>
      </c>
      <c r="AF2506" s="5" t="s">
        <v>15165</v>
      </c>
      <c r="AG2506" s="5" t="s">
        <v>15166</v>
      </c>
      <c r="AH2506" s="5" t="s">
        <v>15167</v>
      </c>
      <c r="AI2506" s="5" t="s">
        <v>15168</v>
      </c>
      <c r="AJ2506" s="5" t="s">
        <v>15169</v>
      </c>
      <c r="AK2506" s="5" t="s">
        <v>15735</v>
      </c>
      <c r="AL2506" s="5" t="s">
        <v>15736</v>
      </c>
      <c r="AM2506" s="5" t="s">
        <v>15737</v>
      </c>
    </row>
    <row r="2507" spans="1:40" ht="20.100000000000001" customHeight="1">
      <c r="A2507" s="201">
        <v>38004</v>
      </c>
      <c r="B2507" s="183"/>
      <c r="C2507" s="228" t="s">
        <v>7328</v>
      </c>
      <c r="D2507" s="215" t="s">
        <v>7353</v>
      </c>
      <c r="E2507" s="198"/>
      <c r="F2507" s="319" t="s">
        <v>17578</v>
      </c>
      <c r="G2507" s="198" t="s">
        <v>8444</v>
      </c>
      <c r="H2507" s="201">
        <v>0</v>
      </c>
      <c r="I2507" s="200">
        <v>41908</v>
      </c>
      <c r="J2507" s="319" t="e">
        <f t="shared" si="39"/>
        <v>#VALUE!</v>
      </c>
      <c r="K2507" s="198"/>
      <c r="L2507" s="198"/>
      <c r="M2507" s="198" t="s">
        <v>2395</v>
      </c>
      <c r="N2507" s="198"/>
      <c r="O2507" s="198"/>
      <c r="P2507" s="198"/>
      <c r="Q2507" s="169"/>
      <c r="R2507" s="169"/>
      <c r="S2507" s="169"/>
      <c r="T2507" s="169"/>
      <c r="U2507" s="170"/>
    </row>
    <row r="2508" spans="1:40" ht="20.100000000000001" customHeight="1">
      <c r="A2508" s="201" t="s">
        <v>7354</v>
      </c>
      <c r="B2508" s="183">
        <v>700600586064</v>
      </c>
      <c r="C2508" s="228" t="s">
        <v>6865</v>
      </c>
      <c r="D2508" s="215" t="s">
        <v>7353</v>
      </c>
      <c r="E2508" s="324">
        <v>1</v>
      </c>
      <c r="F2508" s="319">
        <v>9.89</v>
      </c>
      <c r="G2508" s="198" t="s">
        <v>8444</v>
      </c>
      <c r="H2508" s="199">
        <v>20</v>
      </c>
      <c r="I2508" s="200">
        <v>41908</v>
      </c>
      <c r="J2508" s="319">
        <f t="shared" ref="J2508:J2571" si="40">F2508*0.85-5-E2508</f>
        <v>2.4064999999999994</v>
      </c>
      <c r="K2508" s="198">
        <v>7.0588235294117645</v>
      </c>
      <c r="L2508" s="198"/>
      <c r="M2508" s="198" t="s">
        <v>2395</v>
      </c>
      <c r="N2508" s="198"/>
      <c r="O2508" s="198"/>
      <c r="P2508" s="198"/>
      <c r="Q2508" s="169"/>
      <c r="R2508" s="169"/>
      <c r="S2508" s="169"/>
      <c r="T2508" s="169"/>
      <c r="U2508" s="170"/>
    </row>
    <row r="2509" spans="1:40" ht="20.100000000000001" customHeight="1">
      <c r="A2509" s="201">
        <v>38005</v>
      </c>
      <c r="B2509" s="183"/>
      <c r="C2509" s="228" t="s">
        <v>7329</v>
      </c>
      <c r="D2509" s="215" t="s">
        <v>7355</v>
      </c>
      <c r="E2509" s="198"/>
      <c r="F2509" s="319" t="s">
        <v>17578</v>
      </c>
      <c r="G2509" s="198" t="s">
        <v>8444</v>
      </c>
      <c r="H2509" s="201">
        <v>0</v>
      </c>
      <c r="I2509" s="200">
        <v>41908</v>
      </c>
      <c r="J2509" s="319" t="e">
        <f t="shared" si="40"/>
        <v>#VALUE!</v>
      </c>
      <c r="K2509" s="198"/>
      <c r="L2509" s="198"/>
      <c r="M2509" s="198" t="s">
        <v>2395</v>
      </c>
      <c r="N2509" s="198"/>
      <c r="O2509" s="198"/>
      <c r="P2509" s="198"/>
      <c r="Q2509" s="169"/>
      <c r="R2509" s="169"/>
      <c r="S2509" s="169"/>
      <c r="T2509" s="169"/>
      <c r="U2509" s="170"/>
    </row>
    <row r="2510" spans="1:40" ht="20.100000000000001" customHeight="1">
      <c r="A2510" s="202" t="s">
        <v>7356</v>
      </c>
      <c r="B2510" s="183">
        <v>700600586071</v>
      </c>
      <c r="C2510" s="228" t="s">
        <v>6873</v>
      </c>
      <c r="D2510" s="215" t="s">
        <v>7355</v>
      </c>
      <c r="E2510" s="324">
        <v>1</v>
      </c>
      <c r="F2510" s="319">
        <v>9.89</v>
      </c>
      <c r="G2510" s="198" t="s">
        <v>8444</v>
      </c>
      <c r="H2510" s="366">
        <v>207</v>
      </c>
      <c r="I2510" s="200">
        <v>41908</v>
      </c>
      <c r="J2510" s="319">
        <f t="shared" si="40"/>
        <v>2.4064999999999994</v>
      </c>
      <c r="K2510" s="198">
        <v>7.0588235294117645</v>
      </c>
      <c r="L2510" s="198"/>
      <c r="M2510" s="198" t="s">
        <v>2395</v>
      </c>
      <c r="N2510" s="198"/>
      <c r="O2510" s="198"/>
      <c r="P2510" s="198"/>
      <c r="Q2510" s="169"/>
      <c r="R2510" s="169"/>
      <c r="S2510" s="169"/>
      <c r="T2510" s="169"/>
      <c r="U2510" s="170"/>
      <c r="AA2510" s="5" t="s">
        <v>15160</v>
      </c>
      <c r="AB2510" s="5" t="s">
        <v>15161</v>
      </c>
      <c r="AC2510" s="5" t="s">
        <v>15162</v>
      </c>
      <c r="AD2510" s="5" t="s">
        <v>15163</v>
      </c>
      <c r="AE2510" s="5" t="s">
        <v>15164</v>
      </c>
      <c r="AF2510" s="5" t="s">
        <v>15165</v>
      </c>
      <c r="AG2510" s="5" t="s">
        <v>15166</v>
      </c>
      <c r="AH2510" s="5" t="s">
        <v>15167</v>
      </c>
      <c r="AI2510" s="5" t="s">
        <v>15168</v>
      </c>
      <c r="AJ2510" s="5" t="s">
        <v>15169</v>
      </c>
      <c r="AK2510" s="5" t="s">
        <v>15738</v>
      </c>
      <c r="AL2510" s="5" t="s">
        <v>15739</v>
      </c>
      <c r="AM2510" s="5" t="s">
        <v>15740</v>
      </c>
      <c r="AN2510" s="5" t="s">
        <v>15741</v>
      </c>
    </row>
    <row r="2511" spans="1:40" ht="20.100000000000001" customHeight="1">
      <c r="A2511" s="201">
        <v>38006</v>
      </c>
      <c r="B2511" s="183"/>
      <c r="C2511" s="179" t="s">
        <v>7330</v>
      </c>
      <c r="D2511" s="215" t="s">
        <v>7357</v>
      </c>
      <c r="E2511" s="198"/>
      <c r="F2511" s="319" t="s">
        <v>17578</v>
      </c>
      <c r="G2511" s="198" t="s">
        <v>8444</v>
      </c>
      <c r="H2511" s="201">
        <v>0</v>
      </c>
      <c r="I2511" s="200">
        <v>41908</v>
      </c>
      <c r="J2511" s="319" t="e">
        <f t="shared" si="40"/>
        <v>#VALUE!</v>
      </c>
      <c r="K2511" s="198"/>
      <c r="L2511" s="198"/>
      <c r="M2511" s="198" t="s">
        <v>2395</v>
      </c>
      <c r="N2511" s="198"/>
      <c r="O2511" s="198"/>
      <c r="P2511" s="198"/>
      <c r="Q2511" s="169"/>
      <c r="R2511" s="169"/>
      <c r="S2511" s="169"/>
      <c r="T2511" s="169"/>
      <c r="U2511" s="170"/>
    </row>
    <row r="2512" spans="1:40" ht="20.100000000000001" customHeight="1">
      <c r="A2512" s="201" t="s">
        <v>7358</v>
      </c>
      <c r="B2512" s="183">
        <v>700600586088</v>
      </c>
      <c r="C2512" s="179" t="s">
        <v>6872</v>
      </c>
      <c r="D2512" s="215" t="s">
        <v>7357</v>
      </c>
      <c r="E2512" s="321">
        <v>1</v>
      </c>
      <c r="F2512" s="319">
        <v>9.89</v>
      </c>
      <c r="G2512" s="198" t="s">
        <v>8444</v>
      </c>
      <c r="H2512" s="201">
        <v>0</v>
      </c>
      <c r="I2512" s="200">
        <v>41908</v>
      </c>
      <c r="J2512" s="319">
        <f t="shared" si="40"/>
        <v>2.4064999999999994</v>
      </c>
      <c r="K2512" s="198">
        <v>7.0588235294117645</v>
      </c>
      <c r="L2512" s="198"/>
      <c r="M2512" s="198" t="s">
        <v>2395</v>
      </c>
      <c r="N2512" s="198"/>
      <c r="O2512" s="198"/>
      <c r="P2512" s="198"/>
      <c r="Q2512" s="169"/>
      <c r="R2512" s="169"/>
      <c r="S2512" s="169"/>
      <c r="T2512" s="169"/>
      <c r="U2512" s="170"/>
    </row>
    <row r="2513" spans="1:38" ht="20.100000000000001" customHeight="1">
      <c r="A2513" s="201">
        <v>38007</v>
      </c>
      <c r="B2513" s="183"/>
      <c r="C2513" s="228" t="s">
        <v>7331</v>
      </c>
      <c r="D2513" s="215" t="s">
        <v>7359</v>
      </c>
      <c r="E2513" s="198"/>
      <c r="F2513" s="319" t="s">
        <v>17578</v>
      </c>
      <c r="G2513" s="198" t="s">
        <v>8444</v>
      </c>
      <c r="H2513" s="201">
        <v>0</v>
      </c>
      <c r="I2513" s="200">
        <v>41908</v>
      </c>
      <c r="J2513" s="319" t="e">
        <f t="shared" si="40"/>
        <v>#VALUE!</v>
      </c>
      <c r="K2513" s="198"/>
      <c r="L2513" s="198"/>
      <c r="M2513" s="198" t="s">
        <v>2395</v>
      </c>
      <c r="N2513" s="198"/>
      <c r="O2513" s="198"/>
      <c r="P2513" s="198"/>
      <c r="Q2513" s="169"/>
      <c r="R2513" s="169"/>
      <c r="S2513" s="169"/>
      <c r="T2513" s="169"/>
      <c r="U2513" s="170"/>
    </row>
    <row r="2514" spans="1:38" ht="20.100000000000001" customHeight="1">
      <c r="A2514" s="201" t="s">
        <v>7360</v>
      </c>
      <c r="B2514" s="183">
        <v>700600586095</v>
      </c>
      <c r="C2514" s="228" t="s">
        <v>6869</v>
      </c>
      <c r="D2514" s="215" t="s">
        <v>7359</v>
      </c>
      <c r="E2514" s="321">
        <v>1.5</v>
      </c>
      <c r="F2514" s="319">
        <v>11.89</v>
      </c>
      <c r="G2514" s="198" t="s">
        <v>8444</v>
      </c>
      <c r="H2514" s="198">
        <v>0</v>
      </c>
      <c r="I2514" s="200">
        <v>41908</v>
      </c>
      <c r="J2514" s="319">
        <f t="shared" si="40"/>
        <v>3.6065000000000005</v>
      </c>
      <c r="K2514" s="198">
        <v>7.6470588235294121</v>
      </c>
      <c r="L2514" s="198" t="s">
        <v>731</v>
      </c>
      <c r="M2514" s="198" t="s">
        <v>2395</v>
      </c>
      <c r="N2514" s="198"/>
      <c r="O2514" s="198"/>
      <c r="P2514" s="198"/>
      <c r="Q2514" s="169"/>
      <c r="R2514" s="169"/>
      <c r="S2514" s="169"/>
      <c r="T2514" s="169"/>
      <c r="U2514" s="170"/>
    </row>
    <row r="2515" spans="1:38" ht="20.100000000000001" customHeight="1">
      <c r="A2515" s="201" t="s">
        <v>7361</v>
      </c>
      <c r="B2515" s="183">
        <v>700600586101</v>
      </c>
      <c r="C2515" s="228" t="s">
        <v>6868</v>
      </c>
      <c r="D2515" s="215" t="s">
        <v>7359</v>
      </c>
      <c r="E2515" s="321">
        <v>1</v>
      </c>
      <c r="F2515" s="319">
        <v>11.99</v>
      </c>
      <c r="G2515" s="198" t="s">
        <v>8444</v>
      </c>
      <c r="H2515" s="198">
        <v>22</v>
      </c>
      <c r="I2515" s="200">
        <v>41908</v>
      </c>
      <c r="J2515" s="319">
        <f t="shared" si="40"/>
        <v>4.1914999999999996</v>
      </c>
      <c r="K2515" s="198"/>
      <c r="L2515" s="198" t="s">
        <v>731</v>
      </c>
      <c r="M2515" s="198" t="s">
        <v>2395</v>
      </c>
      <c r="N2515" s="198"/>
      <c r="O2515" s="198"/>
      <c r="P2515" s="198"/>
      <c r="Q2515" s="169"/>
      <c r="R2515" s="169"/>
      <c r="S2515" s="169"/>
      <c r="T2515" s="169"/>
      <c r="U2515" s="170"/>
    </row>
    <row r="2516" spans="1:38" ht="20.100000000000001" customHeight="1">
      <c r="A2516" s="201" t="s">
        <v>7362</v>
      </c>
      <c r="B2516" s="183">
        <v>700600586118</v>
      </c>
      <c r="C2516" s="228" t="s">
        <v>6866</v>
      </c>
      <c r="D2516" s="215" t="s">
        <v>7359</v>
      </c>
      <c r="E2516" s="324">
        <v>1</v>
      </c>
      <c r="F2516" s="319">
        <v>11.99</v>
      </c>
      <c r="G2516" s="198" t="s">
        <v>8444</v>
      </c>
      <c r="H2516" s="199">
        <v>17</v>
      </c>
      <c r="I2516" s="200">
        <v>41908</v>
      </c>
      <c r="J2516" s="319">
        <f t="shared" si="40"/>
        <v>4.1914999999999996</v>
      </c>
      <c r="K2516" s="198"/>
      <c r="L2516" s="198"/>
      <c r="M2516" s="198" t="s">
        <v>2395</v>
      </c>
      <c r="N2516" s="198"/>
      <c r="O2516" s="198"/>
      <c r="P2516" s="198"/>
      <c r="Q2516" s="169"/>
      <c r="R2516" s="169"/>
      <c r="S2516" s="169"/>
      <c r="T2516" s="169"/>
      <c r="U2516" s="170"/>
    </row>
    <row r="2517" spans="1:38" ht="20.100000000000001" customHeight="1">
      <c r="A2517" s="201" t="s">
        <v>7363</v>
      </c>
      <c r="B2517" s="183">
        <v>700600586125</v>
      </c>
      <c r="C2517" s="228" t="s">
        <v>6871</v>
      </c>
      <c r="D2517" s="215" t="s">
        <v>7359</v>
      </c>
      <c r="E2517" s="321">
        <v>2</v>
      </c>
      <c r="F2517" s="319">
        <v>11.89</v>
      </c>
      <c r="G2517" s="198" t="s">
        <v>8444</v>
      </c>
      <c r="H2517" s="201">
        <v>0</v>
      </c>
      <c r="I2517" s="200">
        <v>41908</v>
      </c>
      <c r="J2517" s="319">
        <f t="shared" si="40"/>
        <v>3.1065000000000005</v>
      </c>
      <c r="K2517" s="198">
        <v>8.2352941176470598</v>
      </c>
      <c r="L2517" s="198"/>
      <c r="M2517" s="198" t="s">
        <v>2395</v>
      </c>
      <c r="N2517" s="198"/>
      <c r="O2517" s="198"/>
      <c r="P2517" s="198"/>
      <c r="Q2517" s="169"/>
      <c r="R2517" s="169"/>
      <c r="S2517" s="169"/>
      <c r="T2517" s="169"/>
      <c r="U2517" s="170"/>
    </row>
    <row r="2518" spans="1:38" ht="20.100000000000001" customHeight="1">
      <c r="A2518" s="201" t="s">
        <v>7364</v>
      </c>
      <c r="B2518" s="183">
        <v>700600586132</v>
      </c>
      <c r="C2518" s="228" t="s">
        <v>6870</v>
      </c>
      <c r="D2518" s="215" t="s">
        <v>7359</v>
      </c>
      <c r="E2518" s="321">
        <v>1</v>
      </c>
      <c r="F2518" s="319">
        <v>11.99</v>
      </c>
      <c r="G2518" s="198" t="s">
        <v>8444</v>
      </c>
      <c r="H2518" s="198">
        <v>42</v>
      </c>
      <c r="I2518" s="200">
        <v>41908</v>
      </c>
      <c r="J2518" s="319">
        <f t="shared" si="40"/>
        <v>4.1914999999999996</v>
      </c>
      <c r="K2518" s="198"/>
      <c r="L2518" s="198" t="s">
        <v>731</v>
      </c>
      <c r="M2518" s="198" t="s">
        <v>2395</v>
      </c>
      <c r="N2518" s="198"/>
      <c r="O2518" s="198"/>
      <c r="P2518" s="198"/>
      <c r="Q2518" s="169"/>
      <c r="R2518" s="169"/>
      <c r="S2518" s="169"/>
      <c r="T2518" s="169"/>
      <c r="U2518" s="170"/>
    </row>
    <row r="2519" spans="1:38" ht="20.100000000000001" customHeight="1">
      <c r="A2519" s="201" t="s">
        <v>7365</v>
      </c>
      <c r="B2519" s="183">
        <v>700600586149</v>
      </c>
      <c r="C2519" s="228" t="s">
        <v>6867</v>
      </c>
      <c r="D2519" s="215" t="s">
        <v>7359</v>
      </c>
      <c r="E2519" s="321">
        <v>1</v>
      </c>
      <c r="F2519" s="319">
        <v>11.99</v>
      </c>
      <c r="G2519" s="198" t="s">
        <v>8444</v>
      </c>
      <c r="H2519" s="201">
        <v>0</v>
      </c>
      <c r="I2519" s="200">
        <v>41908</v>
      </c>
      <c r="J2519" s="319">
        <f t="shared" si="40"/>
        <v>4.1914999999999996</v>
      </c>
      <c r="K2519" s="198"/>
      <c r="L2519" s="198"/>
      <c r="M2519" s="198" t="s">
        <v>2395</v>
      </c>
      <c r="N2519" s="198"/>
      <c r="O2519" s="198"/>
      <c r="P2519" s="198"/>
      <c r="Q2519" s="169"/>
      <c r="R2519" s="169"/>
      <c r="S2519" s="169"/>
      <c r="T2519" s="169"/>
      <c r="U2519" s="170"/>
    </row>
    <row r="2520" spans="1:38" ht="20.100000000000001" customHeight="1">
      <c r="A2520" s="201" t="s">
        <v>7373</v>
      </c>
      <c r="B2520" s="183">
        <v>700600586156</v>
      </c>
      <c r="C2520" s="179" t="s">
        <v>6533</v>
      </c>
      <c r="D2520" s="215" t="s">
        <v>7372</v>
      </c>
      <c r="E2520" s="321">
        <v>0.25</v>
      </c>
      <c r="F2520" s="319">
        <v>9.89</v>
      </c>
      <c r="G2520" s="198" t="s">
        <v>8444</v>
      </c>
      <c r="H2520" s="201">
        <v>0</v>
      </c>
      <c r="I2520" s="200">
        <v>41908</v>
      </c>
      <c r="J2520" s="319">
        <f t="shared" si="40"/>
        <v>3.1564999999999994</v>
      </c>
      <c r="K2520" s="198">
        <v>6.1764705882352944</v>
      </c>
      <c r="L2520" s="198"/>
      <c r="M2520" s="198" t="s">
        <v>2395</v>
      </c>
      <c r="N2520" s="198"/>
      <c r="O2520" s="198"/>
      <c r="P2520" s="198"/>
      <c r="Q2520" s="169"/>
      <c r="R2520" s="169"/>
      <c r="S2520" s="169"/>
      <c r="T2520" s="169"/>
      <c r="U2520" s="170"/>
    </row>
    <row r="2521" spans="1:38" ht="20.100000000000001" customHeight="1">
      <c r="A2521" s="201" t="s">
        <v>7373</v>
      </c>
      <c r="B2521" s="183">
        <v>700600586156</v>
      </c>
      <c r="C2521" s="179" t="s">
        <v>6533</v>
      </c>
      <c r="D2521" s="215" t="s">
        <v>7372</v>
      </c>
      <c r="E2521" s="321">
        <v>0.25</v>
      </c>
      <c r="F2521" s="319">
        <v>9.89</v>
      </c>
      <c r="G2521" s="198" t="s">
        <v>8444</v>
      </c>
      <c r="H2521" s="201">
        <v>0</v>
      </c>
      <c r="I2521" s="200">
        <v>41908</v>
      </c>
      <c r="J2521" s="319">
        <f t="shared" si="40"/>
        <v>3.1564999999999994</v>
      </c>
      <c r="K2521" s="198">
        <v>6.1764705882352944</v>
      </c>
      <c r="L2521" s="198"/>
      <c r="M2521" s="198" t="s">
        <v>2395</v>
      </c>
      <c r="N2521" s="198"/>
      <c r="O2521" s="198"/>
      <c r="P2521" s="198"/>
      <c r="Q2521" s="169"/>
      <c r="R2521" s="169"/>
      <c r="S2521" s="169"/>
      <c r="T2521" s="169"/>
      <c r="U2521" s="170"/>
    </row>
    <row r="2522" spans="1:38" ht="20.100000000000001" customHeight="1">
      <c r="A2522" s="201" t="s">
        <v>7375</v>
      </c>
      <c r="B2522" s="183">
        <v>700600586163</v>
      </c>
      <c r="C2522" s="179" t="s">
        <v>6514</v>
      </c>
      <c r="D2522" s="215" t="s">
        <v>7374</v>
      </c>
      <c r="E2522" s="324">
        <v>0.75</v>
      </c>
      <c r="F2522" s="319">
        <v>9.89</v>
      </c>
      <c r="G2522" s="198" t="s">
        <v>8444</v>
      </c>
      <c r="H2522" s="199">
        <v>18</v>
      </c>
      <c r="I2522" s="200">
        <v>41908</v>
      </c>
      <c r="J2522" s="319">
        <f t="shared" si="40"/>
        <v>2.6564999999999994</v>
      </c>
      <c r="K2522" s="198">
        <v>6.7647058823529411</v>
      </c>
      <c r="L2522" s="198"/>
      <c r="M2522" s="198" t="s">
        <v>2395</v>
      </c>
      <c r="N2522" s="198"/>
      <c r="O2522" s="198"/>
      <c r="P2522" s="198"/>
      <c r="Q2522" s="169"/>
      <c r="R2522" s="169"/>
      <c r="S2522" s="169"/>
      <c r="T2522" s="169"/>
      <c r="U2522" s="170"/>
    </row>
    <row r="2523" spans="1:38" ht="20.100000000000001" customHeight="1">
      <c r="A2523" s="201" t="s">
        <v>7375</v>
      </c>
      <c r="B2523" s="183">
        <v>700600586163</v>
      </c>
      <c r="C2523" s="179" t="s">
        <v>6514</v>
      </c>
      <c r="D2523" s="215" t="s">
        <v>7374</v>
      </c>
      <c r="E2523" s="324">
        <v>0.75</v>
      </c>
      <c r="F2523" s="319">
        <v>9.89</v>
      </c>
      <c r="G2523" s="198" t="s">
        <v>8444</v>
      </c>
      <c r="H2523" s="199">
        <v>18</v>
      </c>
      <c r="I2523" s="200">
        <v>41908</v>
      </c>
      <c r="J2523" s="319">
        <f t="shared" si="40"/>
        <v>2.6564999999999994</v>
      </c>
      <c r="K2523" s="198">
        <v>6.7647058823529411</v>
      </c>
      <c r="L2523" s="198"/>
      <c r="M2523" s="198" t="s">
        <v>2395</v>
      </c>
      <c r="N2523" s="198"/>
      <c r="O2523" s="198"/>
      <c r="P2523" s="198"/>
      <c r="Q2523" s="169"/>
      <c r="R2523" s="169"/>
      <c r="S2523" s="169"/>
      <c r="T2523" s="169"/>
      <c r="U2523" s="170"/>
    </row>
    <row r="2524" spans="1:38" ht="20.100000000000001" customHeight="1">
      <c r="A2524" s="201">
        <v>40402</v>
      </c>
      <c r="B2524" s="183"/>
      <c r="C2524" s="179" t="s">
        <v>7366</v>
      </c>
      <c r="D2524" s="215" t="s">
        <v>7374</v>
      </c>
      <c r="E2524" s="198"/>
      <c r="F2524" s="319" t="s">
        <v>17578</v>
      </c>
      <c r="G2524" s="198" t="s">
        <v>8444</v>
      </c>
      <c r="H2524" s="201">
        <v>0</v>
      </c>
      <c r="I2524" s="200">
        <v>41908</v>
      </c>
      <c r="J2524" s="319" t="e">
        <f t="shared" si="40"/>
        <v>#VALUE!</v>
      </c>
      <c r="K2524" s="198"/>
      <c r="L2524" s="198"/>
      <c r="M2524" s="198" t="s">
        <v>2395</v>
      </c>
      <c r="N2524" s="198"/>
      <c r="O2524" s="198"/>
      <c r="P2524" s="198"/>
      <c r="Q2524" s="169"/>
      <c r="R2524" s="169"/>
      <c r="S2524" s="169"/>
      <c r="T2524" s="169"/>
      <c r="U2524" s="170"/>
    </row>
    <row r="2525" spans="1:38" ht="20.100000000000001" customHeight="1">
      <c r="A2525" s="201" t="s">
        <v>7376</v>
      </c>
      <c r="B2525" s="183">
        <v>700600586170</v>
      </c>
      <c r="C2525" s="179" t="s">
        <v>7258</v>
      </c>
      <c r="D2525" s="215" t="s">
        <v>7374</v>
      </c>
      <c r="E2525" s="198"/>
      <c r="F2525" s="319">
        <v>10.99</v>
      </c>
      <c r="G2525" s="198" t="s">
        <v>8444</v>
      </c>
      <c r="H2525" s="201">
        <v>0</v>
      </c>
      <c r="I2525" s="200">
        <v>41908</v>
      </c>
      <c r="J2525" s="319">
        <f t="shared" si="40"/>
        <v>4.3414999999999999</v>
      </c>
      <c r="K2525" s="198"/>
      <c r="L2525" s="198"/>
      <c r="M2525" s="198" t="s">
        <v>2395</v>
      </c>
      <c r="N2525" s="198"/>
      <c r="O2525" s="198"/>
      <c r="P2525" s="198"/>
      <c r="Q2525" s="169"/>
      <c r="R2525" s="169"/>
      <c r="S2525" s="169"/>
      <c r="T2525" s="169"/>
      <c r="U2525" s="170"/>
    </row>
    <row r="2526" spans="1:38" ht="20.100000000000001" customHeight="1">
      <c r="A2526" s="201" t="s">
        <v>7377</v>
      </c>
      <c r="B2526" s="183">
        <v>700600586187</v>
      </c>
      <c r="C2526" s="179" t="s">
        <v>7257</v>
      </c>
      <c r="D2526" s="215" t="s">
        <v>7374</v>
      </c>
      <c r="E2526" s="321">
        <v>2</v>
      </c>
      <c r="F2526" s="319">
        <v>11.89</v>
      </c>
      <c r="G2526" s="198" t="s">
        <v>8444</v>
      </c>
      <c r="H2526" s="201">
        <v>0</v>
      </c>
      <c r="I2526" s="200">
        <v>41908</v>
      </c>
      <c r="J2526" s="319">
        <f t="shared" si="40"/>
        <v>3.1065000000000005</v>
      </c>
      <c r="K2526" s="198">
        <v>8.2352941176470598</v>
      </c>
      <c r="L2526" s="198"/>
      <c r="M2526" s="198" t="s">
        <v>2395</v>
      </c>
      <c r="N2526" s="198"/>
      <c r="O2526" s="198"/>
      <c r="P2526" s="198"/>
      <c r="Q2526" s="169"/>
      <c r="R2526" s="169"/>
      <c r="S2526" s="169"/>
      <c r="T2526" s="169"/>
      <c r="U2526" s="170"/>
    </row>
    <row r="2527" spans="1:38" ht="20.100000000000001" customHeight="1">
      <c r="A2527" s="202" t="s">
        <v>7378</v>
      </c>
      <c r="B2527" s="183">
        <v>700600586194</v>
      </c>
      <c r="C2527" s="179" t="s">
        <v>7259</v>
      </c>
      <c r="D2527" s="215" t="s">
        <v>7374</v>
      </c>
      <c r="E2527" s="324">
        <v>0.75</v>
      </c>
      <c r="F2527" s="319">
        <v>11.89</v>
      </c>
      <c r="G2527" s="198" t="s">
        <v>8444</v>
      </c>
      <c r="H2527" s="366">
        <v>49</v>
      </c>
      <c r="I2527" s="200">
        <v>41908</v>
      </c>
      <c r="J2527" s="319">
        <f t="shared" si="40"/>
        <v>4.3565000000000005</v>
      </c>
      <c r="K2527" s="198">
        <v>8.2352941176470598</v>
      </c>
      <c r="L2527" s="198"/>
      <c r="M2527" s="198" t="s">
        <v>2395</v>
      </c>
      <c r="N2527" s="198"/>
      <c r="O2527" s="198"/>
      <c r="P2527" s="198"/>
      <c r="Q2527" s="169"/>
      <c r="R2527" s="169"/>
      <c r="S2527" s="169"/>
      <c r="T2527" s="169"/>
      <c r="U2527" s="170"/>
      <c r="X2527" s="5" t="s">
        <v>16497</v>
      </c>
      <c r="Y2527" s="5" t="s">
        <v>16491</v>
      </c>
      <c r="Z2527" s="5" t="s">
        <v>16493</v>
      </c>
      <c r="AA2527" s="5" t="s">
        <v>15160</v>
      </c>
      <c r="AB2527" s="5" t="s">
        <v>15161</v>
      </c>
      <c r="AC2527" s="5" t="s">
        <v>15162</v>
      </c>
      <c r="AD2527" s="5" t="s">
        <v>15163</v>
      </c>
      <c r="AE2527" s="5" t="s">
        <v>15164</v>
      </c>
      <c r="AF2527" s="5" t="s">
        <v>16458</v>
      </c>
      <c r="AK2527" s="5" t="s">
        <v>16748</v>
      </c>
      <c r="AL2527" s="5" t="s">
        <v>16749</v>
      </c>
    </row>
    <row r="2528" spans="1:38" ht="20.100000000000001" customHeight="1">
      <c r="A2528" s="201" t="s">
        <v>7379</v>
      </c>
      <c r="B2528" s="183">
        <v>700600586200</v>
      </c>
      <c r="C2528" s="179" t="s">
        <v>7260</v>
      </c>
      <c r="D2528" s="215" t="s">
        <v>7374</v>
      </c>
      <c r="E2528" s="324">
        <v>0.75</v>
      </c>
      <c r="F2528" s="319">
        <v>11.89</v>
      </c>
      <c r="G2528" s="198" t="s">
        <v>8444</v>
      </c>
      <c r="H2528" s="199">
        <v>51</v>
      </c>
      <c r="I2528" s="200">
        <v>41908</v>
      </c>
      <c r="J2528" s="319">
        <f t="shared" si="40"/>
        <v>4.3565000000000005</v>
      </c>
      <c r="K2528" s="198">
        <v>8.2352941176470598</v>
      </c>
      <c r="L2528" s="198"/>
      <c r="M2528" s="198" t="s">
        <v>2395</v>
      </c>
      <c r="N2528" s="198"/>
      <c r="O2528" s="198"/>
      <c r="P2528" s="198"/>
      <c r="Q2528" s="169"/>
      <c r="R2528" s="169"/>
      <c r="S2528" s="169"/>
      <c r="T2528" s="169"/>
      <c r="U2528" s="170"/>
    </row>
    <row r="2529" spans="1:38" ht="20.100000000000001" customHeight="1">
      <c r="A2529" s="201" t="s">
        <v>7381</v>
      </c>
      <c r="B2529" s="183">
        <v>700600586217</v>
      </c>
      <c r="C2529" s="179" t="s">
        <v>7261</v>
      </c>
      <c r="D2529" s="215" t="s">
        <v>7380</v>
      </c>
      <c r="E2529" s="321">
        <v>2.25</v>
      </c>
      <c r="F2529" s="319">
        <v>13.99</v>
      </c>
      <c r="G2529" s="198" t="s">
        <v>8444</v>
      </c>
      <c r="H2529" s="198">
        <v>0</v>
      </c>
      <c r="I2529" s="200">
        <v>41908</v>
      </c>
      <c r="J2529" s="319">
        <f t="shared" si="40"/>
        <v>4.6415000000000006</v>
      </c>
      <c r="K2529" s="198"/>
      <c r="L2529" s="198" t="s">
        <v>731</v>
      </c>
      <c r="M2529" s="198" t="s">
        <v>2395</v>
      </c>
      <c r="N2529" s="198"/>
      <c r="O2529" s="198"/>
      <c r="P2529" s="198"/>
      <c r="Q2529" s="169"/>
      <c r="R2529" s="169"/>
      <c r="S2529" s="169"/>
      <c r="T2529" s="169"/>
      <c r="U2529" s="170"/>
    </row>
    <row r="2530" spans="1:38" ht="20.100000000000001" customHeight="1">
      <c r="A2530" s="201" t="s">
        <v>7381</v>
      </c>
      <c r="B2530" s="183">
        <v>700600586217</v>
      </c>
      <c r="C2530" s="179" t="s">
        <v>7261</v>
      </c>
      <c r="D2530" s="215" t="s">
        <v>7380</v>
      </c>
      <c r="E2530" s="321">
        <v>2.25</v>
      </c>
      <c r="F2530" s="319">
        <v>13.99</v>
      </c>
      <c r="G2530" s="198" t="s">
        <v>8444</v>
      </c>
      <c r="H2530" s="198">
        <v>0</v>
      </c>
      <c r="I2530" s="200">
        <v>41908</v>
      </c>
      <c r="J2530" s="319">
        <f t="shared" si="40"/>
        <v>4.6415000000000006</v>
      </c>
      <c r="K2530" s="198"/>
      <c r="L2530" s="198" t="s">
        <v>731</v>
      </c>
      <c r="M2530" s="198" t="s">
        <v>2395</v>
      </c>
      <c r="N2530" s="198"/>
      <c r="O2530" s="198"/>
      <c r="P2530" s="198"/>
      <c r="Q2530" s="169"/>
      <c r="R2530" s="169"/>
      <c r="S2530" s="169"/>
      <c r="T2530" s="169"/>
      <c r="U2530" s="170"/>
    </row>
    <row r="2531" spans="1:38" ht="20.100000000000001" customHeight="1">
      <c r="A2531" s="201" t="s">
        <v>7383</v>
      </c>
      <c r="B2531" s="183">
        <v>700600586224</v>
      </c>
      <c r="C2531" s="179" t="s">
        <v>7262</v>
      </c>
      <c r="D2531" s="215" t="s">
        <v>7382</v>
      </c>
      <c r="E2531" s="321">
        <v>3</v>
      </c>
      <c r="F2531" s="319">
        <v>13.89</v>
      </c>
      <c r="G2531" s="198" t="s">
        <v>8444</v>
      </c>
      <c r="H2531" s="198">
        <v>32</v>
      </c>
      <c r="I2531" s="200">
        <v>41908</v>
      </c>
      <c r="J2531" s="319">
        <f t="shared" si="40"/>
        <v>3.8064999999999998</v>
      </c>
      <c r="K2531" s="198">
        <v>9.4117647058823533</v>
      </c>
      <c r="L2531" s="198" t="s">
        <v>731</v>
      </c>
      <c r="M2531" s="198" t="s">
        <v>2395</v>
      </c>
      <c r="N2531" s="198"/>
      <c r="O2531" s="198"/>
      <c r="P2531" s="198"/>
      <c r="Q2531" s="169"/>
      <c r="R2531" s="169"/>
      <c r="S2531" s="169"/>
      <c r="T2531" s="169"/>
      <c r="U2531" s="170"/>
    </row>
    <row r="2532" spans="1:38" ht="20.100000000000001" customHeight="1">
      <c r="A2532" s="201" t="s">
        <v>7383</v>
      </c>
      <c r="B2532" s="183">
        <v>700600586224</v>
      </c>
      <c r="C2532" s="179" t="s">
        <v>7262</v>
      </c>
      <c r="D2532" s="215" t="s">
        <v>7382</v>
      </c>
      <c r="E2532" s="321">
        <v>3</v>
      </c>
      <c r="F2532" s="319">
        <v>13.89</v>
      </c>
      <c r="G2532" s="198" t="s">
        <v>8444</v>
      </c>
      <c r="H2532" s="198">
        <v>32</v>
      </c>
      <c r="I2532" s="200">
        <v>41908</v>
      </c>
      <c r="J2532" s="319">
        <f t="shared" si="40"/>
        <v>3.8064999999999998</v>
      </c>
      <c r="K2532" s="198">
        <v>9.4117647058823533</v>
      </c>
      <c r="L2532" s="198" t="s">
        <v>731</v>
      </c>
      <c r="M2532" s="198" t="s">
        <v>2395</v>
      </c>
      <c r="N2532" s="198"/>
      <c r="O2532" s="198"/>
      <c r="P2532" s="198"/>
      <c r="Q2532" s="169"/>
      <c r="R2532" s="169"/>
      <c r="S2532" s="169"/>
      <c r="T2532" s="169"/>
      <c r="U2532" s="170"/>
    </row>
    <row r="2533" spans="1:38" ht="20.100000000000001" customHeight="1">
      <c r="A2533" s="201" t="s">
        <v>7385</v>
      </c>
      <c r="B2533" s="183">
        <v>700600586231</v>
      </c>
      <c r="C2533" s="179" t="s">
        <v>7263</v>
      </c>
      <c r="D2533" s="215" t="s">
        <v>7384</v>
      </c>
      <c r="E2533" s="321">
        <v>2</v>
      </c>
      <c r="F2533" s="319">
        <v>14.99</v>
      </c>
      <c r="G2533" s="198" t="s">
        <v>8444</v>
      </c>
      <c r="H2533" s="198">
        <v>24</v>
      </c>
      <c r="I2533" s="200">
        <v>41908</v>
      </c>
      <c r="J2533" s="319">
        <f t="shared" si="40"/>
        <v>5.7415000000000003</v>
      </c>
      <c r="K2533" s="198"/>
      <c r="L2533" s="198" t="s">
        <v>731</v>
      </c>
      <c r="M2533" s="198" t="s">
        <v>731</v>
      </c>
      <c r="N2533" s="198"/>
      <c r="O2533" s="198"/>
      <c r="P2533" s="198"/>
      <c r="Q2533" s="169"/>
      <c r="R2533" s="169"/>
      <c r="S2533" s="169"/>
      <c r="T2533" s="169"/>
      <c r="U2533" s="170"/>
    </row>
    <row r="2534" spans="1:38" ht="20.100000000000001" customHeight="1">
      <c r="A2534" s="201" t="s">
        <v>7385</v>
      </c>
      <c r="B2534" s="183">
        <v>700600586231</v>
      </c>
      <c r="C2534" s="179" t="s">
        <v>7263</v>
      </c>
      <c r="D2534" s="215" t="s">
        <v>7384</v>
      </c>
      <c r="E2534" s="321">
        <v>2</v>
      </c>
      <c r="F2534" s="319">
        <v>14.99</v>
      </c>
      <c r="G2534" s="198" t="s">
        <v>8444</v>
      </c>
      <c r="H2534" s="198">
        <v>24</v>
      </c>
      <c r="I2534" s="200">
        <v>41908</v>
      </c>
      <c r="J2534" s="319">
        <f t="shared" si="40"/>
        <v>5.7415000000000003</v>
      </c>
      <c r="K2534" s="198"/>
      <c r="L2534" s="198" t="s">
        <v>731</v>
      </c>
      <c r="M2534" s="198" t="s">
        <v>731</v>
      </c>
      <c r="N2534" s="198"/>
      <c r="O2534" s="198"/>
      <c r="P2534" s="198"/>
      <c r="Q2534" s="169"/>
      <c r="R2534" s="169"/>
      <c r="S2534" s="169"/>
      <c r="T2534" s="169"/>
      <c r="U2534" s="170"/>
    </row>
    <row r="2535" spans="1:38" ht="20.100000000000001" customHeight="1">
      <c r="A2535" s="201" t="s">
        <v>7387</v>
      </c>
      <c r="B2535" s="183">
        <v>700600586248</v>
      </c>
      <c r="C2535" s="228" t="s">
        <v>7264</v>
      </c>
      <c r="D2535" s="215" t="s">
        <v>7386</v>
      </c>
      <c r="E2535" s="198"/>
      <c r="F2535" s="319">
        <v>14.99</v>
      </c>
      <c r="G2535" s="198" t="s">
        <v>8444</v>
      </c>
      <c r="H2535" s="198">
        <v>0</v>
      </c>
      <c r="I2535" s="200">
        <v>41908</v>
      </c>
      <c r="J2535" s="319">
        <f t="shared" si="40"/>
        <v>7.7415000000000003</v>
      </c>
      <c r="K2535" s="198"/>
      <c r="L2535" s="198" t="s">
        <v>731</v>
      </c>
      <c r="M2535" s="198" t="s">
        <v>731</v>
      </c>
      <c r="N2535" s="198"/>
      <c r="O2535" s="198"/>
      <c r="P2535" s="198"/>
      <c r="Q2535" s="169"/>
      <c r="R2535" s="169"/>
      <c r="S2535" s="169"/>
      <c r="T2535" s="169"/>
      <c r="U2535" s="170"/>
    </row>
    <row r="2536" spans="1:38" ht="20.100000000000001" customHeight="1">
      <c r="A2536" s="201" t="s">
        <v>7387</v>
      </c>
      <c r="B2536" s="183">
        <v>700600586248</v>
      </c>
      <c r="C2536" s="228" t="s">
        <v>7264</v>
      </c>
      <c r="D2536" s="215" t="s">
        <v>7386</v>
      </c>
      <c r="E2536" s="198"/>
      <c r="F2536" s="319">
        <v>14.99</v>
      </c>
      <c r="G2536" s="198" t="s">
        <v>8444</v>
      </c>
      <c r="H2536" s="198">
        <v>0</v>
      </c>
      <c r="I2536" s="200">
        <v>41908</v>
      </c>
      <c r="J2536" s="319">
        <f t="shared" si="40"/>
        <v>7.7415000000000003</v>
      </c>
      <c r="K2536" s="198"/>
      <c r="L2536" s="198" t="s">
        <v>731</v>
      </c>
      <c r="M2536" s="198" t="s">
        <v>731</v>
      </c>
      <c r="N2536" s="198"/>
      <c r="O2536" s="198"/>
      <c r="P2536" s="198"/>
      <c r="Q2536" s="169"/>
      <c r="R2536" s="169"/>
      <c r="S2536" s="169"/>
      <c r="T2536" s="169"/>
      <c r="U2536" s="170"/>
    </row>
    <row r="2537" spans="1:38" ht="20.100000000000001" customHeight="1">
      <c r="A2537" s="201" t="s">
        <v>7388</v>
      </c>
      <c r="B2537" s="183">
        <v>700600586255</v>
      </c>
      <c r="C2537" s="228" t="s">
        <v>7265</v>
      </c>
      <c r="D2537" s="215" t="s">
        <v>7386</v>
      </c>
      <c r="E2537" s="198"/>
      <c r="F2537" s="319">
        <v>14.99</v>
      </c>
      <c r="G2537" s="198" t="s">
        <v>8444</v>
      </c>
      <c r="H2537" s="198">
        <v>0</v>
      </c>
      <c r="I2537" s="200">
        <v>41908</v>
      </c>
      <c r="J2537" s="319">
        <f t="shared" si="40"/>
        <v>7.7415000000000003</v>
      </c>
      <c r="K2537" s="198"/>
      <c r="L2537" s="198" t="s">
        <v>731</v>
      </c>
      <c r="M2537" s="198" t="s">
        <v>2395</v>
      </c>
      <c r="N2537" s="198"/>
      <c r="O2537" s="198"/>
      <c r="P2537" s="198"/>
      <c r="Q2537" s="169"/>
      <c r="R2537" s="169"/>
      <c r="S2537" s="169"/>
      <c r="T2537" s="169"/>
      <c r="U2537" s="170"/>
    </row>
    <row r="2538" spans="1:38" ht="20.100000000000001" customHeight="1">
      <c r="A2538" s="201" t="s">
        <v>7388</v>
      </c>
      <c r="B2538" s="183">
        <v>700600586255</v>
      </c>
      <c r="C2538" s="228" t="s">
        <v>7265</v>
      </c>
      <c r="D2538" s="215" t="s">
        <v>7386</v>
      </c>
      <c r="E2538" s="198"/>
      <c r="F2538" s="319">
        <v>14.99</v>
      </c>
      <c r="G2538" s="198" t="s">
        <v>8444</v>
      </c>
      <c r="H2538" s="198">
        <v>0</v>
      </c>
      <c r="I2538" s="200">
        <v>41908</v>
      </c>
      <c r="J2538" s="319">
        <f t="shared" si="40"/>
        <v>7.7415000000000003</v>
      </c>
      <c r="K2538" s="198"/>
      <c r="L2538" s="198" t="s">
        <v>731</v>
      </c>
      <c r="M2538" s="198" t="s">
        <v>2395</v>
      </c>
      <c r="N2538" s="198"/>
      <c r="O2538" s="198"/>
      <c r="P2538" s="198"/>
      <c r="Q2538" s="169"/>
      <c r="R2538" s="169"/>
      <c r="S2538" s="169"/>
      <c r="T2538" s="169"/>
      <c r="U2538" s="170"/>
    </row>
    <row r="2539" spans="1:38" ht="20.100000000000001" customHeight="1">
      <c r="A2539" s="202" t="s">
        <v>7390</v>
      </c>
      <c r="B2539" s="183">
        <v>700600586262</v>
      </c>
      <c r="C2539" s="228" t="s">
        <v>7266</v>
      </c>
      <c r="D2539" s="215" t="s">
        <v>7389</v>
      </c>
      <c r="E2539" s="321">
        <v>0.75</v>
      </c>
      <c r="F2539" s="319">
        <v>9.89</v>
      </c>
      <c r="G2539" s="198" t="s">
        <v>8444</v>
      </c>
      <c r="H2539" s="201">
        <v>0</v>
      </c>
      <c r="I2539" s="200">
        <v>41908</v>
      </c>
      <c r="J2539" s="319">
        <f t="shared" si="40"/>
        <v>2.6564999999999994</v>
      </c>
      <c r="K2539" s="198">
        <v>6.7647058823529411</v>
      </c>
      <c r="L2539" s="198"/>
      <c r="M2539" s="198" t="s">
        <v>2395</v>
      </c>
      <c r="N2539" s="198"/>
      <c r="O2539" s="198"/>
      <c r="P2539" s="198"/>
      <c r="Q2539" s="169"/>
      <c r="R2539" s="169"/>
      <c r="S2539" s="169"/>
      <c r="T2539" s="169"/>
      <c r="U2539" s="170"/>
    </row>
    <row r="2540" spans="1:38" ht="20.100000000000001" customHeight="1">
      <c r="A2540" s="202" t="s">
        <v>7390</v>
      </c>
      <c r="B2540" s="183">
        <v>700600586262</v>
      </c>
      <c r="C2540" s="228" t="s">
        <v>7266</v>
      </c>
      <c r="D2540" s="215" t="s">
        <v>7389</v>
      </c>
      <c r="E2540" s="321">
        <v>0.75</v>
      </c>
      <c r="F2540" s="319">
        <v>9.89</v>
      </c>
      <c r="G2540" s="198" t="s">
        <v>8444</v>
      </c>
      <c r="H2540" s="201">
        <v>0</v>
      </c>
      <c r="I2540" s="200">
        <v>41908</v>
      </c>
      <c r="J2540" s="319">
        <f t="shared" si="40"/>
        <v>2.6564999999999994</v>
      </c>
      <c r="K2540" s="198">
        <v>6.7647058823529411</v>
      </c>
      <c r="L2540" s="198"/>
      <c r="M2540" s="198" t="s">
        <v>2395</v>
      </c>
      <c r="N2540" s="198"/>
      <c r="O2540" s="198"/>
      <c r="P2540" s="198"/>
      <c r="Q2540" s="169"/>
      <c r="R2540" s="169"/>
      <c r="S2540" s="169"/>
      <c r="T2540" s="169"/>
      <c r="U2540" s="170"/>
      <c r="X2540" s="5" t="s">
        <v>16497</v>
      </c>
      <c r="Y2540" s="5" t="s">
        <v>16491</v>
      </c>
      <c r="Z2540" s="5" t="s">
        <v>16493</v>
      </c>
      <c r="AA2540" s="5" t="s">
        <v>15160</v>
      </c>
      <c r="AB2540" s="5" t="s">
        <v>15161</v>
      </c>
      <c r="AC2540" s="5" t="s">
        <v>15162</v>
      </c>
      <c r="AD2540" s="5" t="s">
        <v>15163</v>
      </c>
      <c r="AE2540" s="5" t="s">
        <v>15164</v>
      </c>
      <c r="AF2540" s="5" t="s">
        <v>16458</v>
      </c>
      <c r="AK2540" s="5" t="s">
        <v>16750</v>
      </c>
      <c r="AL2540" s="5" t="s">
        <v>16751</v>
      </c>
    </row>
    <row r="2541" spans="1:38" ht="20.100000000000001" customHeight="1">
      <c r="A2541" s="201">
        <v>40409</v>
      </c>
      <c r="B2541" s="183"/>
      <c r="C2541" s="228" t="s">
        <v>7367</v>
      </c>
      <c r="D2541" s="215" t="s">
        <v>7372</v>
      </c>
      <c r="E2541" s="198"/>
      <c r="F2541" s="319" t="s">
        <v>17578</v>
      </c>
      <c r="G2541" s="198" t="s">
        <v>8444</v>
      </c>
      <c r="H2541" s="201">
        <v>0</v>
      </c>
      <c r="I2541" s="200">
        <v>41908</v>
      </c>
      <c r="J2541" s="319" t="e">
        <f t="shared" si="40"/>
        <v>#VALUE!</v>
      </c>
      <c r="K2541" s="198"/>
      <c r="L2541" s="198"/>
      <c r="M2541" s="198" t="s">
        <v>2395</v>
      </c>
      <c r="N2541" s="198"/>
      <c r="O2541" s="198"/>
      <c r="P2541" s="198"/>
      <c r="Q2541" s="169"/>
      <c r="R2541" s="169"/>
      <c r="S2541" s="169"/>
      <c r="T2541" s="169"/>
      <c r="U2541" s="170"/>
    </row>
    <row r="2542" spans="1:38" ht="20.100000000000001" customHeight="1">
      <c r="A2542" s="201" t="s">
        <v>7391</v>
      </c>
      <c r="B2542" s="183">
        <v>700600586279</v>
      </c>
      <c r="C2542" s="228" t="s">
        <v>7267</v>
      </c>
      <c r="D2542" s="215" t="s">
        <v>7372</v>
      </c>
      <c r="E2542" s="321">
        <v>1.5</v>
      </c>
      <c r="F2542" s="319">
        <v>13.99</v>
      </c>
      <c r="G2542" s="198" t="s">
        <v>8444</v>
      </c>
      <c r="H2542" s="198">
        <v>8</v>
      </c>
      <c r="I2542" s="200">
        <v>41908</v>
      </c>
      <c r="J2542" s="319">
        <f t="shared" si="40"/>
        <v>5.3915000000000006</v>
      </c>
      <c r="K2542" s="198"/>
      <c r="L2542" s="198" t="s">
        <v>731</v>
      </c>
      <c r="M2542" s="198" t="s">
        <v>2395</v>
      </c>
      <c r="N2542" s="198"/>
      <c r="O2542" s="198"/>
      <c r="P2542" s="198"/>
      <c r="Q2542" s="169"/>
      <c r="R2542" s="169"/>
      <c r="S2542" s="169"/>
      <c r="T2542" s="169"/>
      <c r="U2542" s="170"/>
    </row>
    <row r="2543" spans="1:38" ht="20.100000000000001" customHeight="1">
      <c r="A2543" s="201" t="s">
        <v>7392</v>
      </c>
      <c r="B2543" s="183">
        <v>700600586286</v>
      </c>
      <c r="C2543" s="228" t="s">
        <v>7268</v>
      </c>
      <c r="D2543" s="215" t="s">
        <v>7372</v>
      </c>
      <c r="E2543" s="321">
        <v>1.5</v>
      </c>
      <c r="F2543" s="319">
        <v>13.99</v>
      </c>
      <c r="G2543" s="198" t="s">
        <v>8444</v>
      </c>
      <c r="H2543" s="198">
        <v>153</v>
      </c>
      <c r="I2543" s="200">
        <v>41908</v>
      </c>
      <c r="J2543" s="319">
        <f t="shared" si="40"/>
        <v>5.3915000000000006</v>
      </c>
      <c r="K2543" s="198"/>
      <c r="L2543" s="198" t="s">
        <v>731</v>
      </c>
      <c r="M2543" s="198" t="s">
        <v>2395</v>
      </c>
      <c r="N2543" s="198"/>
      <c r="O2543" s="198"/>
      <c r="P2543" s="198"/>
      <c r="Q2543" s="169"/>
      <c r="R2543" s="169"/>
      <c r="S2543" s="169"/>
      <c r="T2543" s="169"/>
      <c r="U2543" s="170"/>
    </row>
    <row r="2544" spans="1:38" ht="20.100000000000001" customHeight="1">
      <c r="A2544" s="201">
        <v>40410</v>
      </c>
      <c r="B2544" s="183"/>
      <c r="C2544" s="228" t="s">
        <v>7368</v>
      </c>
      <c r="D2544" s="215" t="s">
        <v>7372</v>
      </c>
      <c r="E2544" s="198"/>
      <c r="F2544" s="319" t="s">
        <v>17578</v>
      </c>
      <c r="G2544" s="198" t="s">
        <v>8444</v>
      </c>
      <c r="H2544" s="201">
        <v>0</v>
      </c>
      <c r="I2544" s="200">
        <v>41908</v>
      </c>
      <c r="J2544" s="319" t="e">
        <f t="shared" si="40"/>
        <v>#VALUE!</v>
      </c>
      <c r="K2544" s="198"/>
      <c r="L2544" s="198"/>
      <c r="M2544" s="198" t="s">
        <v>2395</v>
      </c>
      <c r="N2544" s="198"/>
      <c r="O2544" s="198"/>
      <c r="P2544" s="198"/>
      <c r="Q2544" s="169"/>
      <c r="R2544" s="169"/>
      <c r="S2544" s="169"/>
      <c r="T2544" s="169"/>
      <c r="U2544" s="170"/>
    </row>
    <row r="2545" spans="1:39" ht="20.100000000000001" customHeight="1">
      <c r="A2545" s="201" t="s">
        <v>7393</v>
      </c>
      <c r="B2545" s="183">
        <v>700600586293</v>
      </c>
      <c r="C2545" s="228" t="s">
        <v>7269</v>
      </c>
      <c r="D2545" s="215" t="s">
        <v>7372</v>
      </c>
      <c r="E2545" s="321">
        <v>1</v>
      </c>
      <c r="F2545" s="319">
        <v>11.99</v>
      </c>
      <c r="G2545" s="198" t="s">
        <v>8444</v>
      </c>
      <c r="H2545" s="201">
        <v>0</v>
      </c>
      <c r="I2545" s="200">
        <v>41908</v>
      </c>
      <c r="J2545" s="319">
        <f t="shared" si="40"/>
        <v>4.1914999999999996</v>
      </c>
      <c r="K2545" s="198"/>
      <c r="L2545" s="198" t="s">
        <v>2395</v>
      </c>
      <c r="M2545" s="198" t="s">
        <v>2395</v>
      </c>
      <c r="N2545" s="198"/>
      <c r="O2545" s="198"/>
      <c r="P2545" s="198"/>
      <c r="Q2545" s="169"/>
      <c r="R2545" s="169"/>
      <c r="S2545" s="169"/>
      <c r="T2545" s="169"/>
      <c r="U2545" s="170"/>
    </row>
    <row r="2546" spans="1:39" ht="20.100000000000001" customHeight="1">
      <c r="A2546" s="201" t="s">
        <v>7394</v>
      </c>
      <c r="B2546" s="183">
        <v>700600586309</v>
      </c>
      <c r="C2546" s="228" t="s">
        <v>7270</v>
      </c>
      <c r="D2546" s="215" t="s">
        <v>7372</v>
      </c>
      <c r="E2546" s="324">
        <v>1</v>
      </c>
      <c r="F2546" s="319">
        <v>11.99</v>
      </c>
      <c r="G2546" s="198" t="s">
        <v>8444</v>
      </c>
      <c r="H2546" s="199">
        <v>42</v>
      </c>
      <c r="I2546" s="200">
        <v>41908</v>
      </c>
      <c r="J2546" s="319">
        <f t="shared" si="40"/>
        <v>4.1914999999999996</v>
      </c>
      <c r="K2546" s="198"/>
      <c r="L2546" s="198" t="s">
        <v>2395</v>
      </c>
      <c r="M2546" s="198" t="s">
        <v>2395</v>
      </c>
      <c r="N2546" s="198"/>
      <c r="O2546" s="198"/>
      <c r="P2546" s="198"/>
      <c r="Q2546" s="169"/>
      <c r="R2546" s="169"/>
      <c r="S2546" s="169"/>
      <c r="T2546" s="169"/>
      <c r="U2546" s="170"/>
    </row>
    <row r="2547" spans="1:39" ht="20.100000000000001" customHeight="1">
      <c r="A2547" s="201">
        <v>40411</v>
      </c>
      <c r="B2547" s="183"/>
      <c r="C2547" s="228" t="s">
        <v>7369</v>
      </c>
      <c r="D2547" s="215" t="s">
        <v>7372</v>
      </c>
      <c r="E2547" s="198"/>
      <c r="F2547" s="319" t="s">
        <v>17578</v>
      </c>
      <c r="G2547" s="198" t="s">
        <v>8444</v>
      </c>
      <c r="H2547" s="201">
        <v>0</v>
      </c>
      <c r="I2547" s="200">
        <v>41908</v>
      </c>
      <c r="J2547" s="319" t="e">
        <f t="shared" si="40"/>
        <v>#VALUE!</v>
      </c>
      <c r="K2547" s="198"/>
      <c r="L2547" s="198"/>
      <c r="M2547" s="198" t="s">
        <v>2395</v>
      </c>
      <c r="N2547" s="198"/>
      <c r="O2547" s="198"/>
      <c r="P2547" s="198"/>
      <c r="Q2547" s="169"/>
      <c r="R2547" s="169"/>
      <c r="S2547" s="169"/>
      <c r="T2547" s="169"/>
      <c r="U2547" s="170"/>
    </row>
    <row r="2548" spans="1:39" ht="20.100000000000001" customHeight="1">
      <c r="A2548" s="201" t="s">
        <v>7395</v>
      </c>
      <c r="B2548" s="183">
        <v>700600586316</v>
      </c>
      <c r="C2548" s="228" t="s">
        <v>7271</v>
      </c>
      <c r="D2548" s="215" t="s">
        <v>7372</v>
      </c>
      <c r="E2548" s="321">
        <v>1.5</v>
      </c>
      <c r="F2548" s="319">
        <v>11.89</v>
      </c>
      <c r="G2548" s="198" t="s">
        <v>8444</v>
      </c>
      <c r="H2548" s="198">
        <v>2</v>
      </c>
      <c r="I2548" s="200">
        <v>41908</v>
      </c>
      <c r="J2548" s="319">
        <f t="shared" si="40"/>
        <v>3.6065000000000005</v>
      </c>
      <c r="K2548" s="198">
        <v>7.6470588235294121</v>
      </c>
      <c r="L2548" s="198" t="s">
        <v>731</v>
      </c>
      <c r="M2548" s="198" t="s">
        <v>2395</v>
      </c>
      <c r="N2548" s="198"/>
      <c r="O2548" s="198"/>
      <c r="P2548" s="198"/>
      <c r="Q2548" s="169"/>
      <c r="R2548" s="169"/>
      <c r="S2548" s="169"/>
      <c r="T2548" s="169"/>
      <c r="U2548" s="170"/>
    </row>
    <row r="2549" spans="1:39" ht="20.100000000000001" customHeight="1">
      <c r="A2549" s="201" t="s">
        <v>7396</v>
      </c>
      <c r="B2549" s="183">
        <v>700600586323</v>
      </c>
      <c r="C2549" s="228" t="s">
        <v>7272</v>
      </c>
      <c r="D2549" s="215" t="s">
        <v>7372</v>
      </c>
      <c r="E2549" s="321">
        <v>1.5</v>
      </c>
      <c r="F2549" s="319">
        <v>11.89</v>
      </c>
      <c r="G2549" s="198" t="s">
        <v>8444</v>
      </c>
      <c r="H2549" s="198">
        <v>1</v>
      </c>
      <c r="I2549" s="200">
        <v>41908</v>
      </c>
      <c r="J2549" s="319">
        <f t="shared" si="40"/>
        <v>3.6065000000000005</v>
      </c>
      <c r="K2549" s="198" t="s">
        <v>731</v>
      </c>
      <c r="L2549" s="198" t="s">
        <v>731</v>
      </c>
      <c r="M2549" s="198" t="s">
        <v>2395</v>
      </c>
      <c r="N2549" s="198"/>
      <c r="O2549" s="198"/>
      <c r="P2549" s="198"/>
      <c r="Q2549" s="169"/>
      <c r="R2549" s="169"/>
      <c r="S2549" s="169"/>
      <c r="T2549" s="169"/>
      <c r="U2549" s="170"/>
    </row>
    <row r="2550" spans="1:39" ht="20.100000000000001" customHeight="1">
      <c r="A2550" s="201" t="s">
        <v>7397</v>
      </c>
      <c r="B2550" s="183">
        <v>700600586330</v>
      </c>
      <c r="C2550" s="228" t="s">
        <v>7273</v>
      </c>
      <c r="D2550" s="215" t="s">
        <v>7372</v>
      </c>
      <c r="E2550" s="321">
        <v>1.5</v>
      </c>
      <c r="F2550" s="319">
        <v>11.89</v>
      </c>
      <c r="G2550" s="198" t="s">
        <v>8444</v>
      </c>
      <c r="H2550" s="198">
        <v>9</v>
      </c>
      <c r="I2550" s="200">
        <v>41908</v>
      </c>
      <c r="J2550" s="319">
        <f t="shared" si="40"/>
        <v>3.6065000000000005</v>
      </c>
      <c r="K2550" s="198">
        <v>7.6470588235294121</v>
      </c>
      <c r="L2550" s="198" t="s">
        <v>731</v>
      </c>
      <c r="M2550" s="198" t="s">
        <v>2395</v>
      </c>
      <c r="N2550" s="198"/>
      <c r="O2550" s="198"/>
      <c r="P2550" s="198"/>
      <c r="Q2550" s="169"/>
      <c r="R2550" s="169"/>
      <c r="S2550" s="169"/>
      <c r="T2550" s="169"/>
      <c r="U2550" s="170"/>
    </row>
    <row r="2551" spans="1:39" ht="20.100000000000001" customHeight="1">
      <c r="A2551" s="201">
        <v>40412</v>
      </c>
      <c r="B2551" s="183"/>
      <c r="C2551" s="228" t="s">
        <v>7370</v>
      </c>
      <c r="D2551" s="215" t="s">
        <v>7372</v>
      </c>
      <c r="E2551" s="198"/>
      <c r="F2551" s="319" t="s">
        <v>17578</v>
      </c>
      <c r="G2551" s="198" t="s">
        <v>8444</v>
      </c>
      <c r="H2551" s="201">
        <v>0</v>
      </c>
      <c r="I2551" s="200">
        <v>41908</v>
      </c>
      <c r="J2551" s="319" t="e">
        <f t="shared" si="40"/>
        <v>#VALUE!</v>
      </c>
      <c r="K2551" s="198"/>
      <c r="L2551" s="198"/>
      <c r="M2551" s="198" t="s">
        <v>2395</v>
      </c>
      <c r="N2551" s="198"/>
      <c r="O2551" s="198"/>
      <c r="P2551" s="198"/>
      <c r="Q2551" s="169"/>
      <c r="R2551" s="169"/>
      <c r="S2551" s="169"/>
      <c r="T2551" s="169"/>
      <c r="U2551" s="170"/>
    </row>
    <row r="2552" spans="1:39" ht="20.100000000000001" customHeight="1">
      <c r="A2552" s="201" t="s">
        <v>7398</v>
      </c>
      <c r="B2552" s="183">
        <v>700600586347</v>
      </c>
      <c r="C2552" s="228" t="s">
        <v>7275</v>
      </c>
      <c r="D2552" s="215" t="s">
        <v>7372</v>
      </c>
      <c r="E2552" s="321">
        <v>3</v>
      </c>
      <c r="F2552" s="319">
        <v>13.89</v>
      </c>
      <c r="G2552" s="198" t="s">
        <v>8444</v>
      </c>
      <c r="H2552" s="198">
        <v>0</v>
      </c>
      <c r="I2552" s="200">
        <v>41908</v>
      </c>
      <c r="J2552" s="319">
        <f t="shared" si="40"/>
        <v>3.8064999999999998</v>
      </c>
      <c r="K2552" s="198">
        <v>9.4117647058823533</v>
      </c>
      <c r="L2552" s="198" t="s">
        <v>731</v>
      </c>
      <c r="M2552" s="198" t="s">
        <v>2395</v>
      </c>
      <c r="N2552" s="198"/>
      <c r="O2552" s="198"/>
      <c r="P2552" s="198"/>
      <c r="Q2552" s="169"/>
      <c r="R2552" s="169"/>
      <c r="S2552" s="169"/>
      <c r="T2552" s="169"/>
      <c r="U2552" s="170"/>
    </row>
    <row r="2553" spans="1:39" ht="20.100000000000001" customHeight="1">
      <c r="A2553" s="201" t="s">
        <v>7399</v>
      </c>
      <c r="B2553" s="183">
        <v>700600586354</v>
      </c>
      <c r="C2553" s="228" t="s">
        <v>7276</v>
      </c>
      <c r="D2553" s="215" t="s">
        <v>7372</v>
      </c>
      <c r="E2553" s="198"/>
      <c r="F2553" s="319">
        <v>11.99</v>
      </c>
      <c r="G2553" s="198" t="s">
        <v>8444</v>
      </c>
      <c r="H2553" s="198">
        <v>12</v>
      </c>
      <c r="I2553" s="200">
        <v>41908</v>
      </c>
      <c r="J2553" s="319">
        <f t="shared" si="40"/>
        <v>5.1914999999999996</v>
      </c>
      <c r="K2553" s="198" t="s">
        <v>731</v>
      </c>
      <c r="L2553" s="198" t="s">
        <v>731</v>
      </c>
      <c r="M2553" s="198" t="s">
        <v>2395</v>
      </c>
      <c r="N2553" s="198"/>
      <c r="O2553" s="198"/>
      <c r="P2553" s="198"/>
      <c r="Q2553" s="169"/>
      <c r="R2553" s="169"/>
      <c r="S2553" s="169"/>
      <c r="T2553" s="169"/>
      <c r="U2553" s="170"/>
    </row>
    <row r="2554" spans="1:39" ht="20.100000000000001" customHeight="1">
      <c r="A2554" s="201" t="s">
        <v>7400</v>
      </c>
      <c r="B2554" s="183">
        <v>700600586361</v>
      </c>
      <c r="C2554" s="228" t="s">
        <v>7274</v>
      </c>
      <c r="D2554" s="215" t="s">
        <v>7372</v>
      </c>
      <c r="E2554" s="321">
        <v>3</v>
      </c>
      <c r="F2554" s="319">
        <v>13.89</v>
      </c>
      <c r="G2554" s="198" t="s">
        <v>8444</v>
      </c>
      <c r="H2554" s="198">
        <v>12</v>
      </c>
      <c r="I2554" s="200">
        <v>41908</v>
      </c>
      <c r="J2554" s="319">
        <f t="shared" si="40"/>
        <v>3.8064999999999998</v>
      </c>
      <c r="K2554" s="198">
        <v>9.4117647058823533</v>
      </c>
      <c r="L2554" s="198" t="s">
        <v>731</v>
      </c>
      <c r="M2554" s="198" t="s">
        <v>2395</v>
      </c>
      <c r="N2554" s="198"/>
      <c r="O2554" s="198"/>
      <c r="P2554" s="198"/>
      <c r="Q2554" s="169"/>
      <c r="R2554" s="169"/>
      <c r="S2554" s="169"/>
      <c r="T2554" s="169"/>
      <c r="U2554" s="170"/>
    </row>
    <row r="2555" spans="1:39" ht="20.100000000000001" customHeight="1">
      <c r="A2555" s="201">
        <v>40413</v>
      </c>
      <c r="B2555" s="183"/>
      <c r="C2555" s="228" t="s">
        <v>7371</v>
      </c>
      <c r="D2555" s="215" t="s">
        <v>7401</v>
      </c>
      <c r="E2555" s="198"/>
      <c r="F2555" s="319" t="s">
        <v>17578</v>
      </c>
      <c r="G2555" s="198" t="s">
        <v>8444</v>
      </c>
      <c r="H2555" s="201">
        <v>0</v>
      </c>
      <c r="I2555" s="200">
        <v>41908</v>
      </c>
      <c r="J2555" s="319" t="e">
        <f t="shared" si="40"/>
        <v>#VALUE!</v>
      </c>
      <c r="K2555" s="198"/>
      <c r="L2555" s="198"/>
      <c r="M2555" s="198" t="s">
        <v>2395</v>
      </c>
      <c r="N2555" s="198"/>
      <c r="O2555" s="198"/>
      <c r="P2555" s="198"/>
      <c r="Q2555" s="169"/>
      <c r="R2555" s="169"/>
      <c r="S2555" s="169"/>
      <c r="T2555" s="169"/>
      <c r="U2555" s="170"/>
    </row>
    <row r="2556" spans="1:39" ht="20.100000000000001" customHeight="1">
      <c r="A2556" s="202" t="s">
        <v>7402</v>
      </c>
      <c r="B2556" s="183">
        <v>700600586378</v>
      </c>
      <c r="C2556" s="228" t="s">
        <v>7280</v>
      </c>
      <c r="D2556" s="215" t="s">
        <v>7401</v>
      </c>
      <c r="E2556" s="324">
        <v>0.5</v>
      </c>
      <c r="F2556" s="319">
        <v>9.89</v>
      </c>
      <c r="G2556" s="198" t="s">
        <v>8444</v>
      </c>
      <c r="H2556" s="366">
        <v>39</v>
      </c>
      <c r="I2556" s="200">
        <v>41908</v>
      </c>
      <c r="J2556" s="319">
        <f t="shared" si="40"/>
        <v>2.9064999999999994</v>
      </c>
      <c r="K2556" s="198">
        <v>6.4705882352941178</v>
      </c>
      <c r="L2556" s="198"/>
      <c r="M2556" s="198" t="s">
        <v>2395</v>
      </c>
      <c r="N2556" s="198"/>
      <c r="O2556" s="198"/>
      <c r="P2556" s="198"/>
      <c r="Q2556" s="169"/>
      <c r="R2556" s="169"/>
      <c r="S2556" s="169"/>
      <c r="T2556" s="169"/>
      <c r="U2556" s="170"/>
      <c r="X2556" s="5" t="s">
        <v>16499</v>
      </c>
      <c r="Y2556" s="5" t="s">
        <v>15113</v>
      </c>
      <c r="Z2556" s="5" t="s">
        <v>16493</v>
      </c>
      <c r="AA2556" s="5" t="s">
        <v>15160</v>
      </c>
      <c r="AB2556" s="5" t="s">
        <v>15161</v>
      </c>
      <c r="AC2556" s="5" t="s">
        <v>15162</v>
      </c>
      <c r="AD2556" s="5" t="s">
        <v>15163</v>
      </c>
      <c r="AE2556" s="5" t="s">
        <v>15164</v>
      </c>
      <c r="AF2556" s="5" t="s">
        <v>16458</v>
      </c>
      <c r="AK2556" s="5" t="s">
        <v>16761</v>
      </c>
      <c r="AL2556" s="5" t="s">
        <v>16762</v>
      </c>
    </row>
    <row r="2557" spans="1:39" ht="20.100000000000001" customHeight="1">
      <c r="A2557" s="202" t="s">
        <v>7403</v>
      </c>
      <c r="B2557" s="183">
        <v>700600586385</v>
      </c>
      <c r="C2557" s="228" t="s">
        <v>7278</v>
      </c>
      <c r="D2557" s="215" t="s">
        <v>7401</v>
      </c>
      <c r="E2557" s="321">
        <v>0.5</v>
      </c>
      <c r="F2557" s="319">
        <v>9.89</v>
      </c>
      <c r="G2557" s="198" t="s">
        <v>8444</v>
      </c>
      <c r="H2557" s="201">
        <v>0</v>
      </c>
      <c r="I2557" s="200">
        <v>41908</v>
      </c>
      <c r="J2557" s="319">
        <f t="shared" si="40"/>
        <v>2.9064999999999994</v>
      </c>
      <c r="K2557" s="198">
        <v>6.4705882352941178</v>
      </c>
      <c r="L2557" s="198"/>
      <c r="M2557" s="198" t="s">
        <v>2395</v>
      </c>
      <c r="N2557" s="198"/>
      <c r="O2557" s="198"/>
      <c r="P2557" s="198"/>
      <c r="Q2557" s="169"/>
      <c r="R2557" s="169"/>
      <c r="S2557" s="169"/>
      <c r="T2557" s="169"/>
      <c r="U2557" s="170"/>
      <c r="X2557" s="5" t="s">
        <v>16499</v>
      </c>
      <c r="Y2557" s="5" t="s">
        <v>15113</v>
      </c>
      <c r="Z2557" s="5" t="s">
        <v>16493</v>
      </c>
      <c r="AA2557" s="5" t="s">
        <v>15160</v>
      </c>
      <c r="AB2557" s="5" t="s">
        <v>15161</v>
      </c>
      <c r="AC2557" s="5" t="s">
        <v>15162</v>
      </c>
      <c r="AD2557" s="5" t="s">
        <v>15163</v>
      </c>
      <c r="AE2557" s="5" t="s">
        <v>15164</v>
      </c>
      <c r="AF2557" s="5" t="s">
        <v>16458</v>
      </c>
      <c r="AK2557" s="5" t="s">
        <v>16756</v>
      </c>
      <c r="AL2557" s="5" t="s">
        <v>16757</v>
      </c>
      <c r="AM2557" s="5" t="s">
        <v>16758</v>
      </c>
    </row>
    <row r="2558" spans="1:39" ht="20.100000000000001" customHeight="1">
      <c r="A2558" s="202" t="s">
        <v>7404</v>
      </c>
      <c r="B2558" s="183">
        <v>700600586392</v>
      </c>
      <c r="C2558" s="228" t="s">
        <v>7279</v>
      </c>
      <c r="D2558" s="215" t="s">
        <v>7401</v>
      </c>
      <c r="E2558" s="321">
        <v>0.5</v>
      </c>
      <c r="F2558" s="319">
        <v>9.89</v>
      </c>
      <c r="G2558" s="198" t="s">
        <v>8444</v>
      </c>
      <c r="H2558" s="201">
        <v>0</v>
      </c>
      <c r="I2558" s="200">
        <v>41908</v>
      </c>
      <c r="J2558" s="319">
        <f t="shared" si="40"/>
        <v>2.9064999999999994</v>
      </c>
      <c r="K2558" s="198">
        <v>6.4705882352941178</v>
      </c>
      <c r="L2558" s="198"/>
      <c r="M2558" s="198" t="s">
        <v>2395</v>
      </c>
      <c r="N2558" s="198"/>
      <c r="O2558" s="198"/>
      <c r="P2558" s="198"/>
      <c r="Q2558" s="169"/>
      <c r="R2558" s="169"/>
      <c r="S2558" s="169"/>
      <c r="T2558" s="169"/>
      <c r="U2558" s="170"/>
      <c r="X2558" s="5" t="s">
        <v>16499</v>
      </c>
      <c r="Y2558" s="5" t="s">
        <v>15113</v>
      </c>
      <c r="Z2558" s="5" t="s">
        <v>16493</v>
      </c>
      <c r="AA2558" s="5" t="s">
        <v>15160</v>
      </c>
      <c r="AB2558" s="5" t="s">
        <v>15161</v>
      </c>
      <c r="AC2558" s="5" t="s">
        <v>15162</v>
      </c>
      <c r="AD2558" s="5" t="s">
        <v>15163</v>
      </c>
      <c r="AE2558" s="5" t="s">
        <v>15164</v>
      </c>
      <c r="AF2558" s="5" t="s">
        <v>16458</v>
      </c>
      <c r="AK2558" s="5" t="s">
        <v>16759</v>
      </c>
      <c r="AL2558" s="5" t="s">
        <v>16760</v>
      </c>
    </row>
    <row r="2559" spans="1:39" ht="20.100000000000001" customHeight="1">
      <c r="A2559" s="202" t="s">
        <v>7405</v>
      </c>
      <c r="B2559" s="183">
        <v>700600586408</v>
      </c>
      <c r="C2559" s="228" t="s">
        <v>7277</v>
      </c>
      <c r="D2559" s="215" t="s">
        <v>7401</v>
      </c>
      <c r="E2559" s="324">
        <v>0.5</v>
      </c>
      <c r="F2559" s="319">
        <v>9.89</v>
      </c>
      <c r="G2559" s="198" t="s">
        <v>8444</v>
      </c>
      <c r="H2559" s="366">
        <v>329</v>
      </c>
      <c r="I2559" s="200">
        <v>41908</v>
      </c>
      <c r="J2559" s="319">
        <f t="shared" si="40"/>
        <v>2.9064999999999994</v>
      </c>
      <c r="K2559" s="198">
        <v>6.4705882352941178</v>
      </c>
      <c r="L2559" s="198"/>
      <c r="M2559" s="198" t="s">
        <v>2395</v>
      </c>
      <c r="N2559" s="198"/>
      <c r="O2559" s="198"/>
      <c r="P2559" s="198"/>
      <c r="Q2559" s="169"/>
      <c r="R2559" s="169"/>
      <c r="S2559" s="169"/>
      <c r="T2559" s="169"/>
      <c r="U2559" s="170"/>
      <c r="X2559" s="5" t="s">
        <v>16499</v>
      </c>
      <c r="Y2559" s="5" t="s">
        <v>15113</v>
      </c>
      <c r="Z2559" s="5" t="s">
        <v>16493</v>
      </c>
      <c r="AA2559" s="5" t="s">
        <v>15160</v>
      </c>
      <c r="AB2559" s="5" t="s">
        <v>15161</v>
      </c>
      <c r="AC2559" s="5" t="s">
        <v>15162</v>
      </c>
      <c r="AD2559" s="5" t="s">
        <v>15163</v>
      </c>
      <c r="AE2559" s="5" t="s">
        <v>15164</v>
      </c>
      <c r="AF2559" s="5" t="s">
        <v>16458</v>
      </c>
      <c r="AK2559" s="5" t="s">
        <v>16754</v>
      </c>
      <c r="AL2559" s="5" t="s">
        <v>16755</v>
      </c>
    </row>
    <row r="2560" spans="1:39" ht="20.100000000000001" customHeight="1">
      <c r="A2560" s="201">
        <v>20400</v>
      </c>
      <c r="B2560" s="183"/>
      <c r="C2560" s="236" t="s">
        <v>7406</v>
      </c>
      <c r="D2560" s="215" t="s">
        <v>7518</v>
      </c>
      <c r="E2560" s="198"/>
      <c r="F2560" s="319" t="s">
        <v>17578</v>
      </c>
      <c r="G2560" s="198" t="s">
        <v>8444</v>
      </c>
      <c r="H2560" s="201">
        <v>0</v>
      </c>
      <c r="I2560" s="200">
        <v>41925</v>
      </c>
      <c r="J2560" s="319" t="e">
        <f t="shared" si="40"/>
        <v>#VALUE!</v>
      </c>
      <c r="K2560" s="198"/>
      <c r="L2560" s="198"/>
      <c r="M2560" s="198" t="s">
        <v>2395</v>
      </c>
      <c r="N2560" s="198"/>
      <c r="O2560" s="198"/>
      <c r="P2560" s="198"/>
      <c r="Q2560" s="169"/>
      <c r="R2560" s="169"/>
      <c r="S2560" s="169"/>
      <c r="T2560" s="169"/>
    </row>
    <row r="2561" spans="1:20" ht="20.100000000000001" customHeight="1">
      <c r="A2561" s="202" t="s">
        <v>7519</v>
      </c>
      <c r="B2561" s="183">
        <v>700600586415</v>
      </c>
      <c r="C2561" s="236" t="s">
        <v>6808</v>
      </c>
      <c r="D2561" s="215" t="s">
        <v>7518</v>
      </c>
      <c r="E2561" s="321">
        <v>13</v>
      </c>
      <c r="F2561" s="319">
        <v>33.764705882352942</v>
      </c>
      <c r="G2561" s="198" t="s">
        <v>8444</v>
      </c>
      <c r="H2561" s="201">
        <v>0</v>
      </c>
      <c r="I2561" s="200">
        <v>41925</v>
      </c>
      <c r="J2561" s="319">
        <f t="shared" si="40"/>
        <v>10.7</v>
      </c>
      <c r="K2561" s="198">
        <v>23.49</v>
      </c>
      <c r="L2561" s="198"/>
      <c r="M2561" s="198" t="s">
        <v>2395</v>
      </c>
      <c r="N2561" s="198"/>
      <c r="O2561" s="198"/>
      <c r="P2561" s="198"/>
      <c r="Q2561" s="169"/>
      <c r="R2561" s="169"/>
      <c r="S2561" s="169"/>
      <c r="T2561" s="169"/>
    </row>
    <row r="2562" spans="1:20" ht="20.100000000000001" customHeight="1">
      <c r="A2562" s="201" t="s">
        <v>7520</v>
      </c>
      <c r="B2562" s="183">
        <v>700600586422</v>
      </c>
      <c r="C2562" s="236" t="s">
        <v>6807</v>
      </c>
      <c r="D2562" s="215" t="s">
        <v>7518</v>
      </c>
      <c r="E2562" s="321">
        <v>10</v>
      </c>
      <c r="F2562" s="319">
        <v>27.889999999999997</v>
      </c>
      <c r="G2562" s="198" t="s">
        <v>8444</v>
      </c>
      <c r="H2562" s="201">
        <v>0</v>
      </c>
      <c r="I2562" s="200">
        <v>41925</v>
      </c>
      <c r="J2562" s="319">
        <f t="shared" si="40"/>
        <v>8.7064999999999984</v>
      </c>
      <c r="K2562" s="198"/>
      <c r="L2562" s="198"/>
      <c r="M2562" s="198" t="s">
        <v>2395</v>
      </c>
      <c r="N2562" s="198"/>
      <c r="O2562" s="198"/>
      <c r="P2562" s="198"/>
      <c r="Q2562" s="169"/>
      <c r="R2562" s="169"/>
      <c r="S2562" s="169"/>
      <c r="T2562" s="169"/>
    </row>
    <row r="2563" spans="1:20" ht="20.100000000000001" customHeight="1">
      <c r="A2563" s="201" t="s">
        <v>7521</v>
      </c>
      <c r="B2563" s="183">
        <v>700600586439</v>
      </c>
      <c r="C2563" s="236" t="s">
        <v>6806</v>
      </c>
      <c r="D2563" s="215" t="s">
        <v>7518</v>
      </c>
      <c r="E2563" s="321">
        <v>15</v>
      </c>
      <c r="F2563" s="319">
        <v>27.889999999999997</v>
      </c>
      <c r="G2563" s="198" t="s">
        <v>8444</v>
      </c>
      <c r="H2563" s="201">
        <v>0</v>
      </c>
      <c r="I2563" s="200">
        <v>41925</v>
      </c>
      <c r="J2563" s="319">
        <f t="shared" si="40"/>
        <v>3.7064999999999984</v>
      </c>
      <c r="K2563" s="198"/>
      <c r="L2563" s="198"/>
      <c r="M2563" s="198" t="s">
        <v>2395</v>
      </c>
      <c r="N2563" s="198"/>
      <c r="O2563" s="198"/>
      <c r="P2563" s="198"/>
      <c r="Q2563" s="169"/>
      <c r="R2563" s="169"/>
      <c r="S2563" s="169"/>
      <c r="T2563" s="169"/>
    </row>
    <row r="2564" spans="1:20" ht="20.100000000000001" customHeight="1">
      <c r="A2564" s="201" t="s">
        <v>7522</v>
      </c>
      <c r="B2564" s="183">
        <v>700600586446</v>
      </c>
      <c r="C2564" s="236" t="s">
        <v>6805</v>
      </c>
      <c r="D2564" s="215" t="s">
        <v>7518</v>
      </c>
      <c r="E2564" s="321">
        <v>15</v>
      </c>
      <c r="F2564" s="319">
        <v>33.764705882352942</v>
      </c>
      <c r="G2564" s="198" t="s">
        <v>8444</v>
      </c>
      <c r="H2564" s="201">
        <v>0</v>
      </c>
      <c r="I2564" s="200">
        <v>41925</v>
      </c>
      <c r="J2564" s="319">
        <f t="shared" si="40"/>
        <v>8.6999999999999993</v>
      </c>
      <c r="K2564" s="198">
        <v>23.49</v>
      </c>
      <c r="L2564" s="198"/>
      <c r="M2564" s="198" t="s">
        <v>2395</v>
      </c>
      <c r="N2564" s="198"/>
      <c r="O2564" s="198"/>
      <c r="P2564" s="198"/>
      <c r="Q2564" s="169"/>
      <c r="R2564" s="169"/>
      <c r="S2564" s="169"/>
      <c r="T2564" s="169"/>
    </row>
    <row r="2565" spans="1:20" ht="20.100000000000001" customHeight="1">
      <c r="A2565" s="201" t="s">
        <v>7523</v>
      </c>
      <c r="B2565" s="183">
        <v>700600586453</v>
      </c>
      <c r="C2565" s="236" t="s">
        <v>6804</v>
      </c>
      <c r="D2565" s="215" t="s">
        <v>7518</v>
      </c>
      <c r="E2565" s="321">
        <v>17</v>
      </c>
      <c r="F2565" s="319">
        <v>36.117647058823529</v>
      </c>
      <c r="G2565" s="198" t="s">
        <v>8444</v>
      </c>
      <c r="H2565" s="201">
        <v>0</v>
      </c>
      <c r="I2565" s="200">
        <v>41925</v>
      </c>
      <c r="J2565" s="319">
        <f t="shared" si="40"/>
        <v>8.6999999999999993</v>
      </c>
      <c r="K2565" s="198">
        <v>25.889999999999997</v>
      </c>
      <c r="L2565" s="198"/>
      <c r="M2565" s="198" t="s">
        <v>2395</v>
      </c>
      <c r="N2565" s="198"/>
      <c r="O2565" s="198"/>
      <c r="P2565" s="198"/>
      <c r="Q2565" s="169"/>
      <c r="R2565" s="169"/>
      <c r="S2565" s="169"/>
      <c r="T2565" s="169"/>
    </row>
    <row r="2566" spans="1:20" ht="20.100000000000001" customHeight="1">
      <c r="A2566" s="202" t="s">
        <v>7524</v>
      </c>
      <c r="B2566" s="183">
        <v>700600586460</v>
      </c>
      <c r="C2566" s="236" t="s">
        <v>6803</v>
      </c>
      <c r="D2566" s="215" t="s">
        <v>7518</v>
      </c>
      <c r="E2566" s="324">
        <v>5</v>
      </c>
      <c r="F2566" s="319">
        <v>33.764705882352942</v>
      </c>
      <c r="G2566" s="198" t="s">
        <v>8444</v>
      </c>
      <c r="H2566" s="366">
        <v>30</v>
      </c>
      <c r="I2566" s="200">
        <v>41925</v>
      </c>
      <c r="J2566" s="319">
        <f t="shared" si="40"/>
        <v>18.7</v>
      </c>
      <c r="K2566" s="198">
        <v>23.49</v>
      </c>
      <c r="L2566" s="198"/>
      <c r="M2566" s="198" t="s">
        <v>2395</v>
      </c>
      <c r="N2566" s="198"/>
      <c r="O2566" s="198"/>
      <c r="P2566" s="198"/>
      <c r="Q2566" s="169"/>
      <c r="R2566" s="169"/>
      <c r="S2566" s="169"/>
      <c r="T2566" s="169"/>
    </row>
    <row r="2567" spans="1:20" ht="20.100000000000001" customHeight="1">
      <c r="A2567" s="202" t="s">
        <v>7525</v>
      </c>
      <c r="B2567" s="183">
        <v>700600586477</v>
      </c>
      <c r="C2567" s="236" t="s">
        <v>6802</v>
      </c>
      <c r="D2567" s="215" t="s">
        <v>7518</v>
      </c>
      <c r="E2567" s="324">
        <v>5</v>
      </c>
      <c r="F2567" s="319">
        <v>33.764705882352942</v>
      </c>
      <c r="G2567" s="198" t="s">
        <v>8444</v>
      </c>
      <c r="H2567" s="199">
        <v>11</v>
      </c>
      <c r="I2567" s="200">
        <v>41925</v>
      </c>
      <c r="J2567" s="319">
        <f t="shared" si="40"/>
        <v>18.7</v>
      </c>
      <c r="K2567" s="198">
        <v>23.49</v>
      </c>
      <c r="L2567" s="198"/>
      <c r="M2567" s="198" t="s">
        <v>2395</v>
      </c>
      <c r="N2567" s="198"/>
      <c r="O2567" s="198"/>
      <c r="P2567" s="198"/>
      <c r="Q2567" s="169"/>
      <c r="R2567" s="169"/>
      <c r="S2567" s="169"/>
      <c r="T2567" s="169"/>
    </row>
    <row r="2568" spans="1:20" ht="20.100000000000001" customHeight="1">
      <c r="A2568" s="201">
        <v>20401</v>
      </c>
      <c r="B2568" s="183"/>
      <c r="C2568" s="236" t="s">
        <v>7407</v>
      </c>
      <c r="D2568" s="215" t="s">
        <v>7526</v>
      </c>
      <c r="E2568" s="198"/>
      <c r="F2568" s="319" t="s">
        <v>17578</v>
      </c>
      <c r="G2568" s="198" t="s">
        <v>8444</v>
      </c>
      <c r="H2568" s="201">
        <v>0</v>
      </c>
      <c r="I2568" s="200">
        <v>41925</v>
      </c>
      <c r="J2568" s="319" t="e">
        <f t="shared" si="40"/>
        <v>#VALUE!</v>
      </c>
      <c r="K2568" s="198"/>
      <c r="L2568" s="198"/>
      <c r="M2568" s="198" t="s">
        <v>2395</v>
      </c>
      <c r="N2568" s="198"/>
      <c r="O2568" s="198"/>
      <c r="P2568" s="198"/>
      <c r="Q2568" s="169"/>
      <c r="R2568" s="169"/>
      <c r="S2568" s="169"/>
      <c r="T2568" s="169"/>
    </row>
    <row r="2569" spans="1:20" ht="20.100000000000001" customHeight="1">
      <c r="A2569" s="201" t="s">
        <v>7527</v>
      </c>
      <c r="B2569" s="183">
        <v>700600586484</v>
      </c>
      <c r="C2569" s="236" t="s">
        <v>6801</v>
      </c>
      <c r="D2569" s="215" t="s">
        <v>7526</v>
      </c>
      <c r="E2569" s="321">
        <v>5</v>
      </c>
      <c r="F2569" s="319">
        <v>17.95</v>
      </c>
      <c r="G2569" s="198" t="s">
        <v>8444</v>
      </c>
      <c r="H2569" s="201">
        <v>0</v>
      </c>
      <c r="I2569" s="200">
        <v>41925</v>
      </c>
      <c r="J2569" s="319">
        <f t="shared" si="40"/>
        <v>5.2574999999999985</v>
      </c>
      <c r="K2569" s="198"/>
      <c r="L2569" s="198"/>
      <c r="M2569" s="198" t="s">
        <v>2395</v>
      </c>
      <c r="N2569" s="198"/>
      <c r="O2569" s="198"/>
      <c r="P2569" s="198"/>
      <c r="Q2569" s="169"/>
      <c r="R2569" s="169"/>
      <c r="S2569" s="169"/>
      <c r="T2569" s="169"/>
    </row>
    <row r="2570" spans="1:20" ht="20.100000000000001" customHeight="1">
      <c r="A2570" s="201">
        <v>20402</v>
      </c>
      <c r="B2570" s="183"/>
      <c r="C2570" s="236" t="s">
        <v>7408</v>
      </c>
      <c r="D2570" s="215" t="s">
        <v>7528</v>
      </c>
      <c r="E2570" s="198"/>
      <c r="F2570" s="319" t="s">
        <v>17578</v>
      </c>
      <c r="G2570" s="198" t="s">
        <v>8444</v>
      </c>
      <c r="H2570" s="201">
        <v>0</v>
      </c>
      <c r="I2570" s="200">
        <v>41925</v>
      </c>
      <c r="J2570" s="319" t="e">
        <f t="shared" si="40"/>
        <v>#VALUE!</v>
      </c>
      <c r="K2570" s="198"/>
      <c r="L2570" s="198"/>
      <c r="M2570" s="198" t="s">
        <v>2395</v>
      </c>
      <c r="N2570" s="198"/>
      <c r="O2570" s="198"/>
      <c r="P2570" s="198"/>
      <c r="Q2570" s="169"/>
      <c r="R2570" s="169"/>
      <c r="S2570" s="169"/>
      <c r="T2570" s="169"/>
    </row>
    <row r="2571" spans="1:20" ht="20.100000000000001" customHeight="1">
      <c r="A2571" s="201" t="s">
        <v>7529</v>
      </c>
      <c r="B2571" s="183">
        <v>700600586491</v>
      </c>
      <c r="C2571" s="236" t="s">
        <v>6799</v>
      </c>
      <c r="D2571" s="215" t="s">
        <v>7528</v>
      </c>
      <c r="E2571" s="321">
        <v>3</v>
      </c>
      <c r="F2571" s="319">
        <v>13.89</v>
      </c>
      <c r="G2571" s="198" t="s">
        <v>8444</v>
      </c>
      <c r="H2571" s="201">
        <v>0</v>
      </c>
      <c r="I2571" s="200">
        <v>41925</v>
      </c>
      <c r="J2571" s="319">
        <f t="shared" si="40"/>
        <v>3.8064999999999998</v>
      </c>
      <c r="K2571" s="198">
        <v>9.4117647058823533</v>
      </c>
      <c r="L2571" s="198"/>
      <c r="M2571" s="198" t="s">
        <v>2395</v>
      </c>
      <c r="N2571" s="198"/>
      <c r="O2571" s="198"/>
      <c r="P2571" s="198"/>
      <c r="Q2571" s="169"/>
      <c r="R2571" s="169"/>
      <c r="S2571" s="169"/>
      <c r="T2571" s="169"/>
    </row>
    <row r="2572" spans="1:20" ht="20.100000000000001" customHeight="1">
      <c r="A2572" s="201" t="s">
        <v>7530</v>
      </c>
      <c r="B2572" s="183">
        <v>700600586507</v>
      </c>
      <c r="C2572" s="236" t="s">
        <v>6800</v>
      </c>
      <c r="D2572" s="215" t="s">
        <v>7528</v>
      </c>
      <c r="E2572" s="321">
        <v>3</v>
      </c>
      <c r="F2572" s="319">
        <v>13.89</v>
      </c>
      <c r="G2572" s="198" t="s">
        <v>8444</v>
      </c>
      <c r="H2572" s="201">
        <v>0</v>
      </c>
      <c r="I2572" s="200">
        <v>41925</v>
      </c>
      <c r="J2572" s="319">
        <f t="shared" ref="J2572:J2635" si="41">F2572*0.85-5-E2572</f>
        <v>3.8064999999999998</v>
      </c>
      <c r="K2572" s="198">
        <v>9.4117647058823533</v>
      </c>
      <c r="L2572" s="198"/>
      <c r="M2572" s="198" t="s">
        <v>2395</v>
      </c>
      <c r="N2572" s="198"/>
      <c r="O2572" s="198"/>
      <c r="P2572" s="198"/>
      <c r="Q2572" s="169"/>
      <c r="R2572" s="169"/>
      <c r="S2572" s="169"/>
      <c r="T2572" s="169"/>
    </row>
    <row r="2573" spans="1:20" ht="20.100000000000001" customHeight="1">
      <c r="A2573" s="201">
        <v>20403</v>
      </c>
      <c r="B2573" s="183"/>
      <c r="C2573" s="236" t="s">
        <v>7409</v>
      </c>
      <c r="D2573" s="215" t="s">
        <v>7531</v>
      </c>
      <c r="E2573" s="198"/>
      <c r="F2573" s="319" t="s">
        <v>17578</v>
      </c>
      <c r="G2573" s="198" t="s">
        <v>8444</v>
      </c>
      <c r="H2573" s="201">
        <v>0</v>
      </c>
      <c r="I2573" s="200">
        <v>41925</v>
      </c>
      <c r="J2573" s="319" t="e">
        <f t="shared" si="41"/>
        <v>#VALUE!</v>
      </c>
      <c r="K2573" s="198"/>
      <c r="L2573" s="198"/>
      <c r="M2573" s="198" t="s">
        <v>2395</v>
      </c>
      <c r="N2573" s="198"/>
      <c r="O2573" s="198"/>
      <c r="P2573" s="198"/>
      <c r="Q2573" s="169"/>
      <c r="R2573" s="169"/>
      <c r="S2573" s="169"/>
      <c r="T2573" s="169"/>
    </row>
    <row r="2574" spans="1:20" ht="20.100000000000001" customHeight="1">
      <c r="A2574" s="201" t="s">
        <v>7532</v>
      </c>
      <c r="B2574" s="183">
        <v>700600586514</v>
      </c>
      <c r="C2574" s="236" t="s">
        <v>6798</v>
      </c>
      <c r="D2574" s="215" t="s">
        <v>7531</v>
      </c>
      <c r="E2574" s="321">
        <v>6</v>
      </c>
      <c r="F2574" s="319">
        <v>17.294117647058826</v>
      </c>
      <c r="G2574" s="198" t="s">
        <v>8444</v>
      </c>
      <c r="H2574" s="201">
        <v>0</v>
      </c>
      <c r="I2574" s="200">
        <v>41925</v>
      </c>
      <c r="J2574" s="319">
        <f t="shared" si="41"/>
        <v>3.7000000000000011</v>
      </c>
      <c r="K2574" s="198">
        <v>14</v>
      </c>
      <c r="L2574" s="198"/>
      <c r="M2574" s="198" t="s">
        <v>2395</v>
      </c>
      <c r="N2574" s="198"/>
      <c r="O2574" s="198"/>
      <c r="P2574" s="198"/>
      <c r="Q2574" s="169"/>
      <c r="R2574" s="169"/>
      <c r="S2574" s="169"/>
      <c r="T2574" s="169"/>
    </row>
    <row r="2575" spans="1:20" ht="20.100000000000001" customHeight="1">
      <c r="A2575" s="202" t="s">
        <v>7533</v>
      </c>
      <c r="B2575" s="183">
        <v>700600586521</v>
      </c>
      <c r="C2575" s="236" t="s">
        <v>6797</v>
      </c>
      <c r="D2575" s="215" t="s">
        <v>7531</v>
      </c>
      <c r="E2575" s="321">
        <v>3</v>
      </c>
      <c r="F2575" s="319">
        <v>16</v>
      </c>
      <c r="G2575" s="198" t="s">
        <v>8444</v>
      </c>
      <c r="H2575" s="201">
        <v>0</v>
      </c>
      <c r="I2575" s="200">
        <v>41925</v>
      </c>
      <c r="J2575" s="319">
        <f t="shared" si="41"/>
        <v>5.6</v>
      </c>
      <c r="K2575" s="198"/>
      <c r="L2575" s="198"/>
      <c r="M2575" s="198" t="s">
        <v>2395</v>
      </c>
      <c r="N2575" s="198"/>
      <c r="O2575" s="198"/>
      <c r="P2575" s="198"/>
      <c r="Q2575" s="169"/>
      <c r="R2575" s="169"/>
      <c r="S2575" s="169"/>
      <c r="T2575" s="169"/>
    </row>
    <row r="2576" spans="1:20" ht="20.100000000000001" customHeight="1">
      <c r="A2576" s="202" t="s">
        <v>7534</v>
      </c>
      <c r="B2576" s="183">
        <v>700600586538</v>
      </c>
      <c r="C2576" s="236" t="s">
        <v>6796</v>
      </c>
      <c r="D2576" s="215" t="s">
        <v>7531</v>
      </c>
      <c r="E2576" s="324">
        <v>3</v>
      </c>
      <c r="F2576" s="319">
        <v>16</v>
      </c>
      <c r="G2576" s="198" t="s">
        <v>8444</v>
      </c>
      <c r="H2576" s="199">
        <v>70</v>
      </c>
      <c r="I2576" s="200">
        <v>41925</v>
      </c>
      <c r="J2576" s="319">
        <f t="shared" si="41"/>
        <v>5.6</v>
      </c>
      <c r="K2576" s="198"/>
      <c r="L2576" s="198"/>
      <c r="M2576" s="198" t="s">
        <v>2395</v>
      </c>
      <c r="N2576" s="198"/>
      <c r="O2576" s="198"/>
      <c r="P2576" s="198"/>
      <c r="Q2576" s="169"/>
      <c r="R2576" s="169"/>
      <c r="S2576" s="169"/>
      <c r="T2576" s="169"/>
    </row>
    <row r="2577" spans="1:20" ht="20.100000000000001" customHeight="1">
      <c r="A2577" s="202" t="s">
        <v>7535</v>
      </c>
      <c r="B2577" s="183">
        <v>700600586545</v>
      </c>
      <c r="C2577" s="236" t="s">
        <v>6795</v>
      </c>
      <c r="D2577" s="215" t="s">
        <v>7531</v>
      </c>
      <c r="E2577" s="324">
        <v>3</v>
      </c>
      <c r="F2577" s="319">
        <v>16</v>
      </c>
      <c r="G2577" s="198" t="s">
        <v>8444</v>
      </c>
      <c r="H2577" s="199">
        <v>87</v>
      </c>
      <c r="I2577" s="200">
        <v>41925</v>
      </c>
      <c r="J2577" s="319">
        <f t="shared" si="41"/>
        <v>5.6</v>
      </c>
      <c r="K2577" s="198"/>
      <c r="L2577" s="198"/>
      <c r="M2577" s="198" t="s">
        <v>2395</v>
      </c>
      <c r="N2577" s="198"/>
      <c r="O2577" s="198"/>
      <c r="P2577" s="198"/>
      <c r="Q2577" s="169"/>
      <c r="R2577" s="169"/>
      <c r="S2577" s="169"/>
      <c r="T2577" s="169"/>
    </row>
    <row r="2578" spans="1:20" ht="20.100000000000001" customHeight="1">
      <c r="A2578" s="202" t="s">
        <v>7536</v>
      </c>
      <c r="B2578" s="183">
        <v>700600586552</v>
      </c>
      <c r="C2578" s="236" t="s">
        <v>6794</v>
      </c>
      <c r="D2578" s="215" t="s">
        <v>7531</v>
      </c>
      <c r="E2578" s="324">
        <v>3</v>
      </c>
      <c r="F2578" s="319">
        <v>16</v>
      </c>
      <c r="G2578" s="198" t="s">
        <v>8444</v>
      </c>
      <c r="H2578" s="199">
        <v>77</v>
      </c>
      <c r="I2578" s="200">
        <v>41925</v>
      </c>
      <c r="J2578" s="319">
        <f t="shared" si="41"/>
        <v>5.6</v>
      </c>
      <c r="K2578" s="198"/>
      <c r="L2578" s="198"/>
      <c r="M2578" s="198" t="s">
        <v>2395</v>
      </c>
      <c r="N2578" s="198"/>
      <c r="O2578" s="198"/>
      <c r="P2578" s="198"/>
      <c r="Q2578" s="169"/>
      <c r="R2578" s="169"/>
      <c r="S2578" s="169"/>
      <c r="T2578" s="169"/>
    </row>
    <row r="2579" spans="1:20" ht="20.100000000000001" customHeight="1">
      <c r="A2579" s="201" t="s">
        <v>7537</v>
      </c>
      <c r="B2579" s="183">
        <v>700600586569</v>
      </c>
      <c r="C2579" s="236" t="s">
        <v>6793</v>
      </c>
      <c r="D2579" s="215" t="s">
        <v>7531</v>
      </c>
      <c r="E2579" s="321">
        <v>6</v>
      </c>
      <c r="F2579" s="319">
        <v>17.294117647058826</v>
      </c>
      <c r="G2579" s="198" t="s">
        <v>8444</v>
      </c>
      <c r="H2579" s="201">
        <v>0</v>
      </c>
      <c r="I2579" s="200">
        <v>41925</v>
      </c>
      <c r="J2579" s="319">
        <f t="shared" si="41"/>
        <v>3.7000000000000011</v>
      </c>
      <c r="K2579" s="198">
        <v>14</v>
      </c>
      <c r="L2579" s="198"/>
      <c r="M2579" s="198" t="s">
        <v>2395</v>
      </c>
      <c r="N2579" s="198"/>
      <c r="O2579" s="198"/>
      <c r="P2579" s="198"/>
      <c r="Q2579" s="169"/>
      <c r="R2579" s="169"/>
      <c r="S2579" s="169"/>
      <c r="T2579" s="169"/>
    </row>
    <row r="2580" spans="1:20" ht="20.100000000000001" customHeight="1">
      <c r="A2580" s="202" t="s">
        <v>7538</v>
      </c>
      <c r="B2580" s="183">
        <v>700600586576</v>
      </c>
      <c r="C2580" s="236" t="s">
        <v>6792</v>
      </c>
      <c r="D2580" s="215" t="s">
        <v>7531</v>
      </c>
      <c r="E2580" s="324">
        <v>3</v>
      </c>
      <c r="F2580" s="319">
        <v>16</v>
      </c>
      <c r="G2580" s="198" t="s">
        <v>8444</v>
      </c>
      <c r="H2580" s="199">
        <v>15</v>
      </c>
      <c r="I2580" s="200">
        <v>41925</v>
      </c>
      <c r="J2580" s="319">
        <f t="shared" si="41"/>
        <v>5.6</v>
      </c>
      <c r="K2580" s="198"/>
      <c r="L2580" s="198"/>
      <c r="M2580" s="198" t="s">
        <v>2395</v>
      </c>
      <c r="N2580" s="198"/>
      <c r="O2580" s="198"/>
      <c r="P2580" s="198"/>
      <c r="Q2580" s="169"/>
      <c r="R2580" s="169"/>
      <c r="S2580" s="169"/>
      <c r="T2580" s="169"/>
    </row>
    <row r="2581" spans="1:20" ht="20.100000000000001" customHeight="1">
      <c r="A2581" s="201" t="s">
        <v>7539</v>
      </c>
      <c r="B2581" s="183">
        <v>700600586583</v>
      </c>
      <c r="C2581" s="236" t="s">
        <v>6791</v>
      </c>
      <c r="D2581" s="215" t="s">
        <v>7531</v>
      </c>
      <c r="E2581" s="321">
        <v>4</v>
      </c>
      <c r="F2581" s="319">
        <v>16</v>
      </c>
      <c r="G2581" s="198" t="s">
        <v>8444</v>
      </c>
      <c r="H2581" s="201">
        <v>0</v>
      </c>
      <c r="I2581" s="200">
        <v>41925</v>
      </c>
      <c r="J2581" s="319">
        <f t="shared" si="41"/>
        <v>4.5999999999999996</v>
      </c>
      <c r="K2581" s="198"/>
      <c r="L2581" s="198"/>
      <c r="M2581" s="198" t="s">
        <v>2395</v>
      </c>
      <c r="N2581" s="198"/>
      <c r="O2581" s="198"/>
      <c r="P2581" s="198"/>
      <c r="Q2581" s="169"/>
      <c r="R2581" s="169"/>
      <c r="S2581" s="169"/>
      <c r="T2581" s="169"/>
    </row>
    <row r="2582" spans="1:20" ht="20.100000000000001" customHeight="1">
      <c r="A2582" s="201" t="s">
        <v>7540</v>
      </c>
      <c r="B2582" s="183">
        <v>700600586590</v>
      </c>
      <c r="C2582" s="236" t="s">
        <v>6790</v>
      </c>
      <c r="D2582" s="215" t="s">
        <v>7531</v>
      </c>
      <c r="E2582" s="321">
        <v>5</v>
      </c>
      <c r="F2582" s="319">
        <v>16.117647058823529</v>
      </c>
      <c r="G2582" s="198" t="s">
        <v>8444</v>
      </c>
      <c r="H2582" s="201">
        <v>0</v>
      </c>
      <c r="I2582" s="200">
        <v>41925</v>
      </c>
      <c r="J2582" s="319">
        <f t="shared" si="41"/>
        <v>3.6999999999999993</v>
      </c>
      <c r="K2582" s="198">
        <v>14</v>
      </c>
      <c r="L2582" s="198"/>
      <c r="M2582" s="198" t="s">
        <v>2395</v>
      </c>
      <c r="N2582" s="198"/>
      <c r="O2582" s="198"/>
      <c r="P2582" s="198"/>
      <c r="Q2582" s="169"/>
      <c r="R2582" s="169"/>
      <c r="S2582" s="169"/>
      <c r="T2582" s="169"/>
    </row>
    <row r="2583" spans="1:20" ht="20.100000000000001" customHeight="1">
      <c r="A2583" s="201" t="s">
        <v>7541</v>
      </c>
      <c r="B2583" s="183">
        <v>700600586606</v>
      </c>
      <c r="C2583" s="236" t="s">
        <v>6789</v>
      </c>
      <c r="D2583" s="215" t="s">
        <v>7531</v>
      </c>
      <c r="E2583" s="321">
        <v>5.5</v>
      </c>
      <c r="F2583" s="319">
        <v>16.705882352941178</v>
      </c>
      <c r="G2583" s="198" t="s">
        <v>8444</v>
      </c>
      <c r="H2583" s="201">
        <v>0</v>
      </c>
      <c r="I2583" s="200">
        <v>41925</v>
      </c>
      <c r="J2583" s="319">
        <f t="shared" si="41"/>
        <v>3.7000000000000011</v>
      </c>
      <c r="K2583" s="198">
        <v>14</v>
      </c>
      <c r="L2583" s="198"/>
      <c r="M2583" s="198" t="s">
        <v>2395</v>
      </c>
      <c r="N2583" s="198"/>
      <c r="O2583" s="198"/>
      <c r="P2583" s="198"/>
      <c r="Q2583" s="169"/>
      <c r="R2583" s="169"/>
      <c r="S2583" s="169"/>
      <c r="T2583" s="169"/>
    </row>
    <row r="2584" spans="1:20" ht="20.100000000000001" customHeight="1">
      <c r="A2584" s="201">
        <v>20404</v>
      </c>
      <c r="B2584" s="183"/>
      <c r="C2584" s="236" t="s">
        <v>7410</v>
      </c>
      <c r="D2584" s="215" t="s">
        <v>7542</v>
      </c>
      <c r="E2584" s="198"/>
      <c r="F2584" s="319" t="s">
        <v>17578</v>
      </c>
      <c r="G2584" s="198" t="s">
        <v>8444</v>
      </c>
      <c r="H2584" s="201">
        <v>0</v>
      </c>
      <c r="I2584" s="200">
        <v>41925</v>
      </c>
      <c r="J2584" s="319" t="e">
        <f t="shared" si="41"/>
        <v>#VALUE!</v>
      </c>
      <c r="K2584" s="198"/>
      <c r="L2584" s="198"/>
      <c r="M2584" s="198" t="s">
        <v>2395</v>
      </c>
      <c r="N2584" s="198"/>
      <c r="O2584" s="198"/>
      <c r="P2584" s="198"/>
      <c r="Q2584" s="169"/>
      <c r="R2584" s="169"/>
      <c r="S2584" s="169"/>
      <c r="T2584" s="169"/>
    </row>
    <row r="2585" spans="1:20" ht="20.100000000000001" customHeight="1">
      <c r="A2585" s="201" t="s">
        <v>7543</v>
      </c>
      <c r="B2585" s="183">
        <v>700600586613</v>
      </c>
      <c r="C2585" s="236" t="s">
        <v>6788</v>
      </c>
      <c r="D2585" s="215" t="s">
        <v>7542</v>
      </c>
      <c r="E2585" s="321">
        <v>2</v>
      </c>
      <c r="F2585" s="319">
        <v>11.89</v>
      </c>
      <c r="G2585" s="198" t="s">
        <v>8444</v>
      </c>
      <c r="H2585" s="201">
        <v>0</v>
      </c>
      <c r="I2585" s="200">
        <v>41925</v>
      </c>
      <c r="J2585" s="319">
        <f t="shared" si="41"/>
        <v>3.1065000000000005</v>
      </c>
      <c r="K2585" s="198">
        <v>8.2352941176470598</v>
      </c>
      <c r="L2585" s="198"/>
      <c r="M2585" s="198" t="s">
        <v>2395</v>
      </c>
      <c r="N2585" s="198"/>
      <c r="O2585" s="198"/>
      <c r="P2585" s="198"/>
      <c r="Q2585" s="169"/>
      <c r="R2585" s="169"/>
      <c r="S2585" s="169"/>
      <c r="T2585" s="169"/>
    </row>
    <row r="2586" spans="1:20" ht="20.100000000000001" customHeight="1">
      <c r="A2586" s="201" t="s">
        <v>7544</v>
      </c>
      <c r="B2586" s="183">
        <v>700600586620</v>
      </c>
      <c r="C2586" s="236" t="s">
        <v>6787</v>
      </c>
      <c r="D2586" s="215" t="s">
        <v>7542</v>
      </c>
      <c r="E2586" s="321">
        <v>2</v>
      </c>
      <c r="F2586" s="319">
        <v>11.89</v>
      </c>
      <c r="G2586" s="198" t="s">
        <v>8444</v>
      </c>
      <c r="H2586" s="201">
        <v>0</v>
      </c>
      <c r="I2586" s="200">
        <v>41925</v>
      </c>
      <c r="J2586" s="319">
        <f t="shared" si="41"/>
        <v>3.1065000000000005</v>
      </c>
      <c r="K2586" s="198">
        <v>8.2352941176470598</v>
      </c>
      <c r="L2586" s="198"/>
      <c r="M2586" s="198" t="s">
        <v>2395</v>
      </c>
      <c r="N2586" s="198"/>
      <c r="O2586" s="198"/>
      <c r="P2586" s="198"/>
      <c r="Q2586" s="169"/>
      <c r="R2586" s="169"/>
      <c r="S2586" s="169"/>
      <c r="T2586" s="169"/>
    </row>
    <row r="2587" spans="1:20" ht="20.100000000000001" customHeight="1">
      <c r="A2587" s="201" t="s">
        <v>7545</v>
      </c>
      <c r="B2587" s="183">
        <v>700600586637</v>
      </c>
      <c r="C2587" s="236" t="s">
        <v>6786</v>
      </c>
      <c r="D2587" s="215" t="s">
        <v>7542</v>
      </c>
      <c r="E2587" s="324">
        <v>1.5</v>
      </c>
      <c r="F2587" s="319">
        <v>11.89</v>
      </c>
      <c r="G2587" s="198" t="s">
        <v>8444</v>
      </c>
      <c r="H2587" s="199">
        <v>29</v>
      </c>
      <c r="I2587" s="200">
        <v>41925</v>
      </c>
      <c r="J2587" s="319">
        <f t="shared" si="41"/>
        <v>3.6065000000000005</v>
      </c>
      <c r="K2587" s="198">
        <v>8.2352941176470598</v>
      </c>
      <c r="L2587" s="198"/>
      <c r="M2587" s="198" t="s">
        <v>2395</v>
      </c>
      <c r="N2587" s="198"/>
      <c r="O2587" s="198"/>
      <c r="P2587" s="198"/>
      <c r="Q2587" s="169"/>
      <c r="R2587" s="169"/>
      <c r="S2587" s="169"/>
      <c r="T2587" s="169"/>
    </row>
    <row r="2588" spans="1:20" ht="20.100000000000001" customHeight="1">
      <c r="A2588" s="201" t="s">
        <v>7546</v>
      </c>
      <c r="B2588" s="183">
        <v>700600586644</v>
      </c>
      <c r="C2588" s="236" t="s">
        <v>6785</v>
      </c>
      <c r="D2588" s="215" t="s">
        <v>7542</v>
      </c>
      <c r="E2588" s="321">
        <v>3</v>
      </c>
      <c r="F2588" s="319">
        <v>13.89</v>
      </c>
      <c r="G2588" s="198" t="s">
        <v>8444</v>
      </c>
      <c r="H2588" s="201">
        <v>0</v>
      </c>
      <c r="I2588" s="200">
        <v>41925</v>
      </c>
      <c r="J2588" s="319">
        <f t="shared" si="41"/>
        <v>3.8064999999999998</v>
      </c>
      <c r="K2588" s="198">
        <v>9.4117647058823533</v>
      </c>
      <c r="L2588" s="198"/>
      <c r="M2588" s="198" t="s">
        <v>2395</v>
      </c>
      <c r="N2588" s="198"/>
      <c r="O2588" s="198"/>
      <c r="P2588" s="198"/>
      <c r="Q2588" s="169"/>
      <c r="R2588" s="169"/>
      <c r="S2588" s="169"/>
      <c r="T2588" s="169"/>
    </row>
    <row r="2589" spans="1:20" ht="20.100000000000001" customHeight="1">
      <c r="A2589" s="202" t="s">
        <v>7547</v>
      </c>
      <c r="B2589" s="183">
        <v>700600586651</v>
      </c>
      <c r="C2589" s="236" t="s">
        <v>6784</v>
      </c>
      <c r="D2589" s="215" t="s">
        <v>7542</v>
      </c>
      <c r="E2589" s="324">
        <v>1.5</v>
      </c>
      <c r="F2589" s="319">
        <v>11.89</v>
      </c>
      <c r="G2589" s="198" t="s">
        <v>8444</v>
      </c>
      <c r="H2589" s="199">
        <v>65</v>
      </c>
      <c r="I2589" s="200">
        <v>41925</v>
      </c>
      <c r="J2589" s="319">
        <f t="shared" si="41"/>
        <v>3.6065000000000005</v>
      </c>
      <c r="K2589" s="198">
        <v>8.2352941176470598</v>
      </c>
      <c r="L2589" s="198"/>
      <c r="M2589" s="198" t="s">
        <v>2395</v>
      </c>
      <c r="N2589" s="198"/>
      <c r="O2589" s="198"/>
      <c r="P2589" s="198"/>
      <c r="Q2589" s="169"/>
      <c r="R2589" s="169"/>
      <c r="S2589" s="169"/>
      <c r="T2589" s="169"/>
    </row>
    <row r="2590" spans="1:20" ht="20.100000000000001" customHeight="1">
      <c r="A2590" s="201" t="s">
        <v>7548</v>
      </c>
      <c r="B2590" s="183">
        <v>700600586668</v>
      </c>
      <c r="C2590" s="236" t="s">
        <v>6783</v>
      </c>
      <c r="D2590" s="215" t="s">
        <v>7542</v>
      </c>
      <c r="E2590" s="321">
        <v>2</v>
      </c>
      <c r="F2590" s="319">
        <v>11.89</v>
      </c>
      <c r="G2590" s="198" t="s">
        <v>8444</v>
      </c>
      <c r="H2590" s="201">
        <v>0</v>
      </c>
      <c r="I2590" s="200">
        <v>41925</v>
      </c>
      <c r="J2590" s="319">
        <f t="shared" si="41"/>
        <v>3.1065000000000005</v>
      </c>
      <c r="K2590" s="198">
        <v>8.2352941176470598</v>
      </c>
      <c r="L2590" s="198"/>
      <c r="M2590" s="198" t="s">
        <v>2395</v>
      </c>
      <c r="N2590" s="198"/>
      <c r="O2590" s="198"/>
      <c r="P2590" s="198"/>
      <c r="Q2590" s="169"/>
      <c r="R2590" s="169"/>
      <c r="S2590" s="169"/>
      <c r="T2590" s="169"/>
    </row>
    <row r="2591" spans="1:20" ht="20.100000000000001" customHeight="1">
      <c r="A2591" s="201" t="s">
        <v>7549</v>
      </c>
      <c r="B2591" s="183">
        <v>700600586675</v>
      </c>
      <c r="C2591" s="236" t="s">
        <v>6782</v>
      </c>
      <c r="D2591" s="215" t="s">
        <v>7542</v>
      </c>
      <c r="E2591" s="321">
        <v>3</v>
      </c>
      <c r="F2591" s="319">
        <v>13.89</v>
      </c>
      <c r="G2591" s="198" t="s">
        <v>8444</v>
      </c>
      <c r="H2591" s="201">
        <v>0</v>
      </c>
      <c r="I2591" s="200">
        <v>41925</v>
      </c>
      <c r="J2591" s="319">
        <f t="shared" si="41"/>
        <v>3.8064999999999998</v>
      </c>
      <c r="K2591" s="198">
        <v>9.4117647058823533</v>
      </c>
      <c r="L2591" s="198"/>
      <c r="M2591" s="198" t="s">
        <v>2395</v>
      </c>
      <c r="N2591" s="198"/>
      <c r="O2591" s="198"/>
      <c r="P2591" s="198"/>
      <c r="Q2591" s="169"/>
      <c r="R2591" s="169"/>
      <c r="S2591" s="169"/>
      <c r="T2591" s="169"/>
    </row>
    <row r="2592" spans="1:20" ht="20.100000000000001" customHeight="1">
      <c r="A2592" s="202" t="s">
        <v>7550</v>
      </c>
      <c r="B2592" s="183">
        <v>700600586682</v>
      </c>
      <c r="C2592" s="236" t="s">
        <v>6781</v>
      </c>
      <c r="D2592" s="215" t="s">
        <v>7542</v>
      </c>
      <c r="E2592" s="324">
        <v>1.5</v>
      </c>
      <c r="F2592" s="319">
        <v>11.89</v>
      </c>
      <c r="G2592" s="198" t="s">
        <v>8444</v>
      </c>
      <c r="H2592" s="366">
        <v>41</v>
      </c>
      <c r="I2592" s="200">
        <v>41925</v>
      </c>
      <c r="J2592" s="319">
        <f t="shared" si="41"/>
        <v>3.6065000000000005</v>
      </c>
      <c r="K2592" s="198">
        <v>8.2352941176470598</v>
      </c>
      <c r="L2592" s="198"/>
      <c r="M2592" s="198" t="s">
        <v>2395</v>
      </c>
      <c r="N2592" s="198"/>
      <c r="O2592" s="198"/>
      <c r="P2592" s="198"/>
      <c r="Q2592" s="169"/>
      <c r="R2592" s="169"/>
      <c r="S2592" s="169"/>
      <c r="T2592" s="169"/>
    </row>
    <row r="2593" spans="1:20" ht="20.100000000000001" customHeight="1">
      <c r="A2593" s="201">
        <v>20405</v>
      </c>
      <c r="B2593" s="183"/>
      <c r="C2593" s="236" t="s">
        <v>7411</v>
      </c>
      <c r="D2593" s="215" t="s">
        <v>7551</v>
      </c>
      <c r="E2593" s="198"/>
      <c r="F2593" s="319" t="s">
        <v>17578</v>
      </c>
      <c r="G2593" s="198" t="s">
        <v>8444</v>
      </c>
      <c r="H2593" s="201">
        <v>0</v>
      </c>
      <c r="I2593" s="200">
        <v>41925</v>
      </c>
      <c r="J2593" s="319" t="e">
        <f t="shared" si="41"/>
        <v>#VALUE!</v>
      </c>
      <c r="K2593" s="198"/>
      <c r="L2593" s="198"/>
      <c r="M2593" s="198" t="s">
        <v>2395</v>
      </c>
      <c r="N2593" s="198"/>
      <c r="O2593" s="198"/>
      <c r="P2593" s="198"/>
      <c r="Q2593" s="169"/>
      <c r="R2593" s="169"/>
      <c r="S2593" s="169"/>
      <c r="T2593" s="169"/>
    </row>
    <row r="2594" spans="1:20" ht="20.100000000000001" customHeight="1">
      <c r="A2594" s="201" t="s">
        <v>7552</v>
      </c>
      <c r="B2594" s="183">
        <v>700600586699</v>
      </c>
      <c r="C2594" s="236" t="s">
        <v>6780</v>
      </c>
      <c r="D2594" s="215" t="s">
        <v>7551</v>
      </c>
      <c r="E2594" s="198"/>
      <c r="F2594" s="319">
        <v>14</v>
      </c>
      <c r="G2594" s="198" t="s">
        <v>8444</v>
      </c>
      <c r="H2594" s="201">
        <v>0</v>
      </c>
      <c r="I2594" s="200">
        <v>41925</v>
      </c>
      <c r="J2594" s="319">
        <f t="shared" si="41"/>
        <v>6.9</v>
      </c>
      <c r="K2594" s="198"/>
      <c r="L2594" s="198"/>
      <c r="M2594" s="198" t="s">
        <v>2395</v>
      </c>
      <c r="N2594" s="198"/>
      <c r="O2594" s="198"/>
      <c r="P2594" s="198"/>
      <c r="Q2594" s="169"/>
      <c r="R2594" s="169"/>
      <c r="S2594" s="169"/>
      <c r="T2594" s="169"/>
    </row>
    <row r="2595" spans="1:20" ht="20.100000000000001" customHeight="1">
      <c r="A2595" s="201">
        <v>20406</v>
      </c>
      <c r="B2595" s="183"/>
      <c r="C2595" s="236" t="s">
        <v>7412</v>
      </c>
      <c r="D2595" s="215" t="s">
        <v>7553</v>
      </c>
      <c r="E2595" s="198"/>
      <c r="F2595" s="319" t="s">
        <v>17578</v>
      </c>
      <c r="G2595" s="198" t="s">
        <v>8444</v>
      </c>
      <c r="H2595" s="201">
        <v>0</v>
      </c>
      <c r="I2595" s="200">
        <v>41925</v>
      </c>
      <c r="J2595" s="319" t="e">
        <f t="shared" si="41"/>
        <v>#VALUE!</v>
      </c>
      <c r="K2595" s="198"/>
      <c r="L2595" s="198"/>
      <c r="M2595" s="198" t="s">
        <v>2395</v>
      </c>
      <c r="N2595" s="198"/>
      <c r="O2595" s="198"/>
      <c r="P2595" s="198"/>
      <c r="Q2595" s="169"/>
      <c r="R2595" s="169"/>
      <c r="S2595" s="169"/>
      <c r="T2595" s="169"/>
    </row>
    <row r="2596" spans="1:20" ht="20.100000000000001" customHeight="1">
      <c r="A2596" s="202" t="s">
        <v>7554</v>
      </c>
      <c r="B2596" s="183">
        <v>700600586705</v>
      </c>
      <c r="C2596" s="236" t="s">
        <v>6779</v>
      </c>
      <c r="D2596" s="215" t="s">
        <v>7553</v>
      </c>
      <c r="E2596" s="324">
        <v>3</v>
      </c>
      <c r="F2596" s="319">
        <v>14.941176470588236</v>
      </c>
      <c r="G2596" s="198" t="s">
        <v>8444</v>
      </c>
      <c r="H2596" s="366">
        <v>433</v>
      </c>
      <c r="I2596" s="200">
        <v>41925</v>
      </c>
      <c r="J2596" s="319">
        <f t="shared" si="41"/>
        <v>4.6999999999999993</v>
      </c>
      <c r="K2596" s="198">
        <v>12</v>
      </c>
      <c r="L2596" s="198"/>
      <c r="M2596" s="198" t="s">
        <v>2395</v>
      </c>
      <c r="N2596" s="198"/>
      <c r="O2596" s="198"/>
      <c r="P2596" s="198"/>
      <c r="Q2596" s="169"/>
      <c r="R2596" s="169"/>
      <c r="S2596" s="169"/>
      <c r="T2596" s="169"/>
    </row>
    <row r="2597" spans="1:20" ht="20.100000000000001" customHeight="1">
      <c r="A2597" s="202" t="s">
        <v>7555</v>
      </c>
      <c r="B2597" s="183">
        <v>700600586712</v>
      </c>
      <c r="C2597" s="236" t="s">
        <v>6778</v>
      </c>
      <c r="D2597" s="215" t="s">
        <v>7553</v>
      </c>
      <c r="E2597" s="324">
        <v>3</v>
      </c>
      <c r="F2597" s="319">
        <v>14.941176470588236</v>
      </c>
      <c r="G2597" s="198" t="s">
        <v>8444</v>
      </c>
      <c r="H2597" s="199">
        <v>258</v>
      </c>
      <c r="I2597" s="200">
        <v>41925</v>
      </c>
      <c r="J2597" s="319">
        <f t="shared" si="41"/>
        <v>4.6999999999999993</v>
      </c>
      <c r="K2597" s="198">
        <v>12</v>
      </c>
      <c r="L2597" s="198"/>
      <c r="M2597" s="198" t="s">
        <v>2395</v>
      </c>
      <c r="N2597" s="198"/>
      <c r="O2597" s="198"/>
      <c r="P2597" s="198"/>
      <c r="Q2597" s="169"/>
      <c r="R2597" s="169"/>
      <c r="S2597" s="169"/>
      <c r="T2597" s="169"/>
    </row>
    <row r="2598" spans="1:20" ht="20.100000000000001" customHeight="1">
      <c r="A2598" s="201">
        <v>20407</v>
      </c>
      <c r="B2598" s="183"/>
      <c r="C2598" s="237" t="s">
        <v>7413</v>
      </c>
      <c r="D2598" s="215" t="s">
        <v>7556</v>
      </c>
      <c r="E2598" s="198"/>
      <c r="F2598" s="319" t="s">
        <v>17578</v>
      </c>
      <c r="G2598" s="198" t="s">
        <v>8444</v>
      </c>
      <c r="H2598" s="201">
        <v>0</v>
      </c>
      <c r="I2598" s="200">
        <v>41925</v>
      </c>
      <c r="J2598" s="319" t="e">
        <f t="shared" si="41"/>
        <v>#VALUE!</v>
      </c>
      <c r="K2598" s="198"/>
      <c r="L2598" s="198"/>
      <c r="M2598" s="198" t="s">
        <v>2395</v>
      </c>
      <c r="N2598" s="198"/>
      <c r="O2598" s="198"/>
      <c r="P2598" s="198"/>
      <c r="Q2598" s="169"/>
      <c r="R2598" s="169"/>
      <c r="S2598" s="169"/>
      <c r="T2598" s="169"/>
    </row>
    <row r="2599" spans="1:20" ht="20.100000000000001" customHeight="1">
      <c r="A2599" s="201" t="s">
        <v>7557</v>
      </c>
      <c r="B2599" s="183">
        <v>700600586729</v>
      </c>
      <c r="C2599" s="237" t="s">
        <v>6777</v>
      </c>
      <c r="D2599" s="215" t="s">
        <v>7556</v>
      </c>
      <c r="E2599" s="321">
        <v>4</v>
      </c>
      <c r="F2599" s="319">
        <v>14.941176470588236</v>
      </c>
      <c r="G2599" s="198" t="s">
        <v>8444</v>
      </c>
      <c r="H2599" s="201">
        <v>0</v>
      </c>
      <c r="I2599" s="200">
        <v>41925</v>
      </c>
      <c r="J2599" s="319">
        <f t="shared" si="41"/>
        <v>3.6999999999999993</v>
      </c>
      <c r="K2599" s="198">
        <v>12</v>
      </c>
      <c r="L2599" s="198"/>
      <c r="M2599" s="198" t="s">
        <v>2395</v>
      </c>
      <c r="N2599" s="198"/>
      <c r="O2599" s="198"/>
      <c r="P2599" s="198"/>
      <c r="Q2599" s="169"/>
      <c r="R2599" s="169"/>
      <c r="S2599" s="169"/>
      <c r="T2599" s="169"/>
    </row>
    <row r="2600" spans="1:20" ht="20.100000000000001" customHeight="1">
      <c r="A2600" s="201" t="s">
        <v>7558</v>
      </c>
      <c r="B2600" s="183">
        <v>700600586736</v>
      </c>
      <c r="C2600" s="237" t="s">
        <v>6776</v>
      </c>
      <c r="D2600" s="215" t="s">
        <v>7556</v>
      </c>
      <c r="E2600" s="321">
        <v>5</v>
      </c>
      <c r="F2600" s="319">
        <v>16.117647058823529</v>
      </c>
      <c r="G2600" s="198" t="s">
        <v>8444</v>
      </c>
      <c r="H2600" s="201">
        <v>0</v>
      </c>
      <c r="I2600" s="200">
        <v>41925</v>
      </c>
      <c r="J2600" s="319">
        <f t="shared" si="41"/>
        <v>3.6999999999999993</v>
      </c>
      <c r="K2600" s="198">
        <v>12</v>
      </c>
      <c r="L2600" s="198"/>
      <c r="M2600" s="198" t="s">
        <v>2395</v>
      </c>
      <c r="N2600" s="198"/>
      <c r="O2600" s="198"/>
      <c r="P2600" s="198"/>
      <c r="Q2600" s="169"/>
      <c r="R2600" s="169"/>
      <c r="S2600" s="169"/>
      <c r="T2600" s="169"/>
    </row>
    <row r="2601" spans="1:20" ht="20.100000000000001" customHeight="1">
      <c r="A2601" s="201" t="s">
        <v>7559</v>
      </c>
      <c r="B2601" s="183">
        <v>700600586743</v>
      </c>
      <c r="C2601" s="237" t="s">
        <v>6775</v>
      </c>
      <c r="D2601" s="215" t="s">
        <v>7556</v>
      </c>
      <c r="E2601" s="321">
        <v>5</v>
      </c>
      <c r="F2601" s="319">
        <v>16.117647058823529</v>
      </c>
      <c r="G2601" s="198" t="s">
        <v>8444</v>
      </c>
      <c r="H2601" s="201">
        <v>0</v>
      </c>
      <c r="I2601" s="200">
        <v>41925</v>
      </c>
      <c r="J2601" s="319">
        <f t="shared" si="41"/>
        <v>3.6999999999999993</v>
      </c>
      <c r="K2601" s="198">
        <v>12</v>
      </c>
      <c r="L2601" s="198"/>
      <c r="M2601" s="198" t="s">
        <v>2395</v>
      </c>
      <c r="N2601" s="198"/>
      <c r="O2601" s="198"/>
      <c r="P2601" s="198"/>
      <c r="Q2601" s="169"/>
      <c r="R2601" s="169"/>
      <c r="S2601" s="169"/>
      <c r="T2601" s="169"/>
    </row>
    <row r="2602" spans="1:20" ht="20.100000000000001" customHeight="1">
      <c r="A2602" s="201" t="s">
        <v>7560</v>
      </c>
      <c r="B2602" s="183">
        <v>700600586750</v>
      </c>
      <c r="C2602" s="237" t="s">
        <v>6774</v>
      </c>
      <c r="D2602" s="215" t="s">
        <v>7556</v>
      </c>
      <c r="E2602" s="321">
        <v>4</v>
      </c>
      <c r="F2602" s="319">
        <v>14.941176470588236</v>
      </c>
      <c r="G2602" s="198" t="s">
        <v>8444</v>
      </c>
      <c r="H2602" s="201">
        <v>0</v>
      </c>
      <c r="I2602" s="200">
        <v>41925</v>
      </c>
      <c r="J2602" s="319">
        <f t="shared" si="41"/>
        <v>3.6999999999999993</v>
      </c>
      <c r="K2602" s="198">
        <v>12</v>
      </c>
      <c r="L2602" s="198"/>
      <c r="M2602" s="198" t="s">
        <v>2395</v>
      </c>
      <c r="N2602" s="198"/>
      <c r="O2602" s="198"/>
      <c r="P2602" s="198"/>
      <c r="Q2602" s="169"/>
      <c r="R2602" s="169"/>
      <c r="S2602" s="169"/>
      <c r="T2602" s="169"/>
    </row>
    <row r="2603" spans="1:20" ht="20.100000000000001" customHeight="1">
      <c r="A2603" s="201">
        <v>20408</v>
      </c>
      <c r="B2603" s="183"/>
      <c r="C2603" s="236" t="s">
        <v>7414</v>
      </c>
      <c r="D2603" s="215" t="s">
        <v>7561</v>
      </c>
      <c r="E2603" s="198"/>
      <c r="F2603" s="319" t="s">
        <v>17578</v>
      </c>
      <c r="G2603" s="198" t="s">
        <v>8444</v>
      </c>
      <c r="H2603" s="201">
        <v>0</v>
      </c>
      <c r="I2603" s="200">
        <v>41925</v>
      </c>
      <c r="J2603" s="319" t="e">
        <f t="shared" si="41"/>
        <v>#VALUE!</v>
      </c>
      <c r="K2603" s="198"/>
      <c r="L2603" s="198"/>
      <c r="M2603" s="198" t="s">
        <v>2395</v>
      </c>
      <c r="N2603" s="198"/>
      <c r="O2603" s="198"/>
      <c r="P2603" s="198"/>
      <c r="Q2603" s="169"/>
      <c r="R2603" s="169"/>
      <c r="S2603" s="169"/>
      <c r="T2603" s="169"/>
    </row>
    <row r="2604" spans="1:20" ht="20.100000000000001" customHeight="1">
      <c r="A2604" s="202" t="s">
        <v>7562</v>
      </c>
      <c r="B2604" s="183">
        <v>700600586767</v>
      </c>
      <c r="C2604" s="236" t="s">
        <v>6773</v>
      </c>
      <c r="D2604" s="215" t="s">
        <v>7561</v>
      </c>
      <c r="E2604" s="324">
        <v>2</v>
      </c>
      <c r="F2604" s="319">
        <v>13.89</v>
      </c>
      <c r="G2604" s="198" t="s">
        <v>8444</v>
      </c>
      <c r="H2604" s="366">
        <v>55</v>
      </c>
      <c r="I2604" s="200">
        <v>41925</v>
      </c>
      <c r="J2604" s="319">
        <f t="shared" si="41"/>
        <v>4.8064999999999998</v>
      </c>
      <c r="K2604" s="198">
        <v>8.8235294117647065</v>
      </c>
      <c r="L2604" s="198"/>
      <c r="M2604" s="198" t="s">
        <v>2395</v>
      </c>
      <c r="N2604" s="198"/>
      <c r="O2604" s="198"/>
      <c r="P2604" s="198"/>
      <c r="Q2604" s="169"/>
      <c r="R2604" s="169"/>
      <c r="S2604" s="169"/>
      <c r="T2604" s="169"/>
    </row>
    <row r="2605" spans="1:20" ht="20.100000000000001" customHeight="1">
      <c r="A2605" s="201" t="s">
        <v>7563</v>
      </c>
      <c r="B2605" s="183">
        <v>700600586774</v>
      </c>
      <c r="C2605" s="236" t="s">
        <v>6772</v>
      </c>
      <c r="D2605" s="215" t="s">
        <v>7561</v>
      </c>
      <c r="E2605" s="321">
        <v>3</v>
      </c>
      <c r="F2605" s="319">
        <v>13.89</v>
      </c>
      <c r="G2605" s="198" t="s">
        <v>8444</v>
      </c>
      <c r="H2605" s="201">
        <v>0</v>
      </c>
      <c r="I2605" s="200">
        <v>41925</v>
      </c>
      <c r="J2605" s="319">
        <f t="shared" si="41"/>
        <v>3.8064999999999998</v>
      </c>
      <c r="K2605" s="198">
        <v>9.4117647058823533</v>
      </c>
      <c r="L2605" s="198"/>
      <c r="M2605" s="198" t="s">
        <v>2395</v>
      </c>
      <c r="N2605" s="198"/>
      <c r="O2605" s="198"/>
      <c r="P2605" s="198"/>
      <c r="Q2605" s="169"/>
      <c r="R2605" s="169"/>
      <c r="S2605" s="169"/>
      <c r="T2605" s="169"/>
    </row>
    <row r="2606" spans="1:20" ht="20.100000000000001" customHeight="1">
      <c r="A2606" s="201" t="s">
        <v>7564</v>
      </c>
      <c r="B2606" s="183">
        <v>700600586781</v>
      </c>
      <c r="C2606" s="236" t="s">
        <v>6771</v>
      </c>
      <c r="D2606" s="215" t="s">
        <v>7561</v>
      </c>
      <c r="E2606" s="321">
        <v>2.5</v>
      </c>
      <c r="F2606" s="319">
        <v>13.89</v>
      </c>
      <c r="G2606" s="198" t="s">
        <v>8444</v>
      </c>
      <c r="H2606" s="198">
        <v>32</v>
      </c>
      <c r="I2606" s="200">
        <v>41925</v>
      </c>
      <c r="J2606" s="319">
        <f t="shared" si="41"/>
        <v>4.3064999999999998</v>
      </c>
      <c r="K2606" s="198">
        <v>8.8235294117647065</v>
      </c>
      <c r="L2606" s="198" t="s">
        <v>731</v>
      </c>
      <c r="M2606" s="198" t="s">
        <v>2395</v>
      </c>
      <c r="N2606" s="198"/>
      <c r="O2606" s="198"/>
      <c r="P2606" s="198"/>
      <c r="Q2606" s="169"/>
      <c r="R2606" s="169"/>
      <c r="S2606" s="169"/>
      <c r="T2606" s="169"/>
    </row>
    <row r="2607" spans="1:20" ht="20.100000000000001" customHeight="1">
      <c r="A2607" s="202" t="s">
        <v>7565</v>
      </c>
      <c r="B2607" s="183">
        <v>700600586798</v>
      </c>
      <c r="C2607" s="236" t="s">
        <v>6770</v>
      </c>
      <c r="D2607" s="215" t="s">
        <v>7561</v>
      </c>
      <c r="E2607" s="324">
        <v>2</v>
      </c>
      <c r="F2607" s="319">
        <v>13.89</v>
      </c>
      <c r="G2607" s="198" t="s">
        <v>8444</v>
      </c>
      <c r="H2607" s="199">
        <v>25</v>
      </c>
      <c r="I2607" s="200">
        <v>41925</v>
      </c>
      <c r="J2607" s="319">
        <f t="shared" si="41"/>
        <v>4.8064999999999998</v>
      </c>
      <c r="K2607" s="198">
        <v>8.8235294117647065</v>
      </c>
      <c r="L2607" s="198"/>
      <c r="M2607" s="198" t="s">
        <v>2395</v>
      </c>
      <c r="N2607" s="198"/>
      <c r="O2607" s="198"/>
      <c r="P2607" s="198"/>
      <c r="Q2607" s="169"/>
      <c r="R2607" s="169"/>
      <c r="S2607" s="169"/>
      <c r="T2607" s="169"/>
    </row>
    <row r="2608" spans="1:20" ht="20.100000000000001" customHeight="1">
      <c r="A2608" s="201">
        <v>20409</v>
      </c>
      <c r="B2608" s="183"/>
      <c r="C2608" s="236" t="s">
        <v>7415</v>
      </c>
      <c r="D2608" s="215" t="s">
        <v>7566</v>
      </c>
      <c r="E2608" s="198"/>
      <c r="F2608" s="319" t="s">
        <v>17578</v>
      </c>
      <c r="G2608" s="198" t="s">
        <v>8444</v>
      </c>
      <c r="H2608" s="201">
        <v>0</v>
      </c>
      <c r="I2608" s="200">
        <v>41925</v>
      </c>
      <c r="J2608" s="319" t="e">
        <f t="shared" si="41"/>
        <v>#VALUE!</v>
      </c>
      <c r="K2608" s="198"/>
      <c r="L2608" s="198"/>
      <c r="M2608" s="198" t="s">
        <v>2395</v>
      </c>
      <c r="N2608" s="198"/>
      <c r="O2608" s="198"/>
      <c r="P2608" s="198"/>
      <c r="Q2608" s="169"/>
      <c r="R2608" s="169"/>
      <c r="S2608" s="169"/>
      <c r="T2608" s="169"/>
    </row>
    <row r="2609" spans="1:20" ht="20.100000000000001" customHeight="1">
      <c r="A2609" s="201" t="s">
        <v>7567</v>
      </c>
      <c r="B2609" s="183">
        <v>700600586804</v>
      </c>
      <c r="C2609" s="236" t="s">
        <v>6769</v>
      </c>
      <c r="D2609" s="215" t="s">
        <v>7566</v>
      </c>
      <c r="E2609" s="321">
        <v>4</v>
      </c>
      <c r="F2609" s="319">
        <v>14.941176470588236</v>
      </c>
      <c r="G2609" s="198" t="s">
        <v>8444</v>
      </c>
      <c r="H2609" s="201">
        <v>0</v>
      </c>
      <c r="I2609" s="200">
        <v>41925</v>
      </c>
      <c r="J2609" s="319">
        <f t="shared" si="41"/>
        <v>3.6999999999999993</v>
      </c>
      <c r="K2609" s="198">
        <v>10</v>
      </c>
      <c r="L2609" s="198"/>
      <c r="M2609" s="198" t="s">
        <v>2395</v>
      </c>
      <c r="N2609" s="198"/>
      <c r="O2609" s="198"/>
      <c r="P2609" s="198"/>
      <c r="Q2609" s="169"/>
      <c r="R2609" s="169"/>
      <c r="S2609" s="169"/>
      <c r="T2609" s="169"/>
    </row>
    <row r="2610" spans="1:20" ht="20.100000000000001" customHeight="1">
      <c r="A2610" s="201" t="s">
        <v>7568</v>
      </c>
      <c r="B2610" s="183">
        <v>700600586811</v>
      </c>
      <c r="C2610" s="236" t="s">
        <v>6768</v>
      </c>
      <c r="D2610" s="215" t="s">
        <v>7566</v>
      </c>
      <c r="E2610" s="198"/>
      <c r="F2610" s="319">
        <v>12</v>
      </c>
      <c r="G2610" s="198" t="s">
        <v>8444</v>
      </c>
      <c r="H2610" s="201">
        <v>0</v>
      </c>
      <c r="I2610" s="200">
        <v>41925</v>
      </c>
      <c r="J2610" s="319">
        <f t="shared" si="41"/>
        <v>5.1999999999999993</v>
      </c>
      <c r="K2610" s="198"/>
      <c r="L2610" s="198"/>
      <c r="M2610" s="198" t="s">
        <v>2395</v>
      </c>
      <c r="N2610" s="198"/>
      <c r="O2610" s="198"/>
      <c r="P2610" s="198"/>
      <c r="Q2610" s="169"/>
      <c r="R2610" s="169"/>
      <c r="S2610" s="169"/>
      <c r="T2610" s="169"/>
    </row>
    <row r="2611" spans="1:20" ht="20.100000000000001" customHeight="1">
      <c r="A2611" s="201" t="s">
        <v>7569</v>
      </c>
      <c r="B2611" s="183">
        <v>700600586828</v>
      </c>
      <c r="C2611" s="236" t="s">
        <v>6767</v>
      </c>
      <c r="D2611" s="215" t="s">
        <v>7566</v>
      </c>
      <c r="E2611" s="321">
        <v>4</v>
      </c>
      <c r="F2611" s="319">
        <v>14.941176470588236</v>
      </c>
      <c r="G2611" s="198" t="s">
        <v>8444</v>
      </c>
      <c r="H2611" s="201">
        <v>0</v>
      </c>
      <c r="I2611" s="200">
        <v>41925</v>
      </c>
      <c r="J2611" s="319">
        <f t="shared" si="41"/>
        <v>3.6999999999999993</v>
      </c>
      <c r="K2611" s="198">
        <v>10</v>
      </c>
      <c r="L2611" s="198"/>
      <c r="M2611" s="198" t="s">
        <v>2395</v>
      </c>
      <c r="N2611" s="198"/>
      <c r="O2611" s="198"/>
      <c r="P2611" s="198"/>
      <c r="Q2611" s="169"/>
      <c r="R2611" s="169"/>
      <c r="S2611" s="169"/>
      <c r="T2611" s="169"/>
    </row>
    <row r="2612" spans="1:20" ht="20.100000000000001" customHeight="1">
      <c r="A2612" s="201" t="s">
        <v>7570</v>
      </c>
      <c r="B2612" s="183">
        <v>700600586835</v>
      </c>
      <c r="C2612" s="236" t="s">
        <v>6766</v>
      </c>
      <c r="D2612" s="215" t="s">
        <v>7566</v>
      </c>
      <c r="E2612" s="198"/>
      <c r="F2612" s="319">
        <v>12</v>
      </c>
      <c r="G2612" s="198" t="s">
        <v>8444</v>
      </c>
      <c r="H2612" s="201">
        <v>0</v>
      </c>
      <c r="I2612" s="200">
        <v>41925</v>
      </c>
      <c r="J2612" s="319">
        <f t="shared" si="41"/>
        <v>5.1999999999999993</v>
      </c>
      <c r="K2612" s="198"/>
      <c r="L2612" s="198"/>
      <c r="M2612" s="198" t="s">
        <v>2395</v>
      </c>
      <c r="N2612" s="198"/>
      <c r="O2612" s="198"/>
      <c r="P2612" s="198"/>
      <c r="Q2612" s="169"/>
      <c r="R2612" s="169"/>
      <c r="S2612" s="169"/>
      <c r="T2612" s="169"/>
    </row>
    <row r="2613" spans="1:20" ht="20.100000000000001" customHeight="1">
      <c r="A2613" s="201" t="s">
        <v>7571</v>
      </c>
      <c r="B2613" s="183">
        <v>700600586842</v>
      </c>
      <c r="C2613" s="236" t="s">
        <v>6765</v>
      </c>
      <c r="D2613" s="215" t="s">
        <v>7566</v>
      </c>
      <c r="E2613" s="321">
        <v>4</v>
      </c>
      <c r="F2613" s="319">
        <v>14.941176470588236</v>
      </c>
      <c r="G2613" s="198" t="s">
        <v>8444</v>
      </c>
      <c r="H2613" s="201">
        <v>0</v>
      </c>
      <c r="I2613" s="200">
        <v>41925</v>
      </c>
      <c r="J2613" s="319">
        <f t="shared" si="41"/>
        <v>3.6999999999999993</v>
      </c>
      <c r="K2613" s="198">
        <v>10</v>
      </c>
      <c r="L2613" s="198"/>
      <c r="M2613" s="198" t="s">
        <v>2395</v>
      </c>
      <c r="N2613" s="198"/>
      <c r="O2613" s="198"/>
      <c r="P2613" s="198"/>
      <c r="Q2613" s="169"/>
      <c r="R2613" s="169"/>
      <c r="S2613" s="169"/>
      <c r="T2613" s="169"/>
    </row>
    <row r="2614" spans="1:20" ht="20.100000000000001" customHeight="1">
      <c r="A2614" s="201" t="s">
        <v>7572</v>
      </c>
      <c r="B2614" s="183">
        <v>700600586859</v>
      </c>
      <c r="C2614" s="236" t="s">
        <v>6764</v>
      </c>
      <c r="D2614" s="215" t="s">
        <v>7566</v>
      </c>
      <c r="E2614" s="321">
        <v>4</v>
      </c>
      <c r="F2614" s="319">
        <v>14.941176470588236</v>
      </c>
      <c r="G2614" s="198" t="s">
        <v>8444</v>
      </c>
      <c r="H2614" s="201">
        <v>0</v>
      </c>
      <c r="I2614" s="200">
        <v>41925</v>
      </c>
      <c r="J2614" s="319">
        <f t="shared" si="41"/>
        <v>3.6999999999999993</v>
      </c>
      <c r="K2614" s="198">
        <v>10</v>
      </c>
      <c r="L2614" s="198"/>
      <c r="M2614" s="198" t="s">
        <v>2395</v>
      </c>
      <c r="N2614" s="198"/>
      <c r="O2614" s="198"/>
      <c r="P2614" s="198"/>
      <c r="Q2614" s="169"/>
      <c r="R2614" s="169"/>
      <c r="S2614" s="169"/>
      <c r="T2614" s="169"/>
    </row>
    <row r="2615" spans="1:20" ht="20.100000000000001" customHeight="1">
      <c r="A2615" s="201" t="s">
        <v>7573</v>
      </c>
      <c r="B2615" s="183">
        <v>700600586866</v>
      </c>
      <c r="C2615" s="236" t="s">
        <v>6763</v>
      </c>
      <c r="D2615" s="215" t="s">
        <v>7566</v>
      </c>
      <c r="E2615" s="321">
        <v>3</v>
      </c>
      <c r="F2615" s="319">
        <v>13.89</v>
      </c>
      <c r="G2615" s="198" t="s">
        <v>8444</v>
      </c>
      <c r="H2615" s="201">
        <v>0</v>
      </c>
      <c r="I2615" s="200">
        <v>41925</v>
      </c>
      <c r="J2615" s="319">
        <f t="shared" si="41"/>
        <v>3.8064999999999998</v>
      </c>
      <c r="K2615" s="198">
        <v>9.4117647058823533</v>
      </c>
      <c r="L2615" s="198"/>
      <c r="M2615" s="198" t="s">
        <v>2395</v>
      </c>
      <c r="N2615" s="198"/>
      <c r="O2615" s="198"/>
      <c r="P2615" s="198"/>
      <c r="Q2615" s="169"/>
      <c r="R2615" s="169"/>
      <c r="S2615" s="169"/>
      <c r="T2615" s="169"/>
    </row>
    <row r="2616" spans="1:20" ht="20.100000000000001" customHeight="1">
      <c r="A2616" s="201">
        <v>20410</v>
      </c>
      <c r="B2616" s="183"/>
      <c r="C2616" s="236" t="s">
        <v>7416</v>
      </c>
      <c r="D2616" s="215" t="s">
        <v>7574</v>
      </c>
      <c r="E2616" s="198"/>
      <c r="F2616" s="319" t="s">
        <v>17578</v>
      </c>
      <c r="G2616" s="198" t="s">
        <v>8444</v>
      </c>
      <c r="H2616" s="201">
        <v>0</v>
      </c>
      <c r="I2616" s="200">
        <v>41925</v>
      </c>
      <c r="J2616" s="319" t="e">
        <f t="shared" si="41"/>
        <v>#VALUE!</v>
      </c>
      <c r="K2616" s="198"/>
      <c r="L2616" s="198"/>
      <c r="M2616" s="198" t="s">
        <v>2395</v>
      </c>
      <c r="N2616" s="198"/>
      <c r="O2616" s="198"/>
      <c r="P2616" s="198"/>
      <c r="Q2616" s="169"/>
      <c r="R2616" s="169"/>
      <c r="S2616" s="169"/>
      <c r="T2616" s="169"/>
    </row>
    <row r="2617" spans="1:20" ht="20.100000000000001" customHeight="1">
      <c r="A2617" s="201" t="s">
        <v>7575</v>
      </c>
      <c r="B2617" s="183">
        <v>700600586873</v>
      </c>
      <c r="C2617" s="236" t="s">
        <v>6762</v>
      </c>
      <c r="D2617" s="215" t="s">
        <v>7574</v>
      </c>
      <c r="E2617" s="321">
        <v>6</v>
      </c>
      <c r="F2617" s="319">
        <v>17.294117647058826</v>
      </c>
      <c r="G2617" s="198" t="s">
        <v>8444</v>
      </c>
      <c r="H2617" s="201">
        <v>0</v>
      </c>
      <c r="I2617" s="200">
        <v>41925</v>
      </c>
      <c r="J2617" s="319">
        <f t="shared" si="41"/>
        <v>3.7000000000000011</v>
      </c>
      <c r="K2617" s="198">
        <v>14</v>
      </c>
      <c r="L2617" s="198"/>
      <c r="M2617" s="198" t="s">
        <v>2395</v>
      </c>
      <c r="N2617" s="198"/>
      <c r="O2617" s="198"/>
      <c r="P2617" s="198"/>
      <c r="Q2617" s="169"/>
      <c r="R2617" s="169"/>
      <c r="S2617" s="169"/>
      <c r="T2617" s="169"/>
    </row>
    <row r="2618" spans="1:20" ht="20.100000000000001" customHeight="1">
      <c r="A2618" s="201" t="s">
        <v>7576</v>
      </c>
      <c r="B2618" s="183">
        <v>700600586880</v>
      </c>
      <c r="C2618" s="236" t="s">
        <v>6761</v>
      </c>
      <c r="D2618" s="215" t="s">
        <v>7574</v>
      </c>
      <c r="E2618" s="321">
        <v>5</v>
      </c>
      <c r="F2618" s="319">
        <v>16.117647058823529</v>
      </c>
      <c r="G2618" s="198" t="s">
        <v>8444</v>
      </c>
      <c r="H2618" s="201">
        <v>0</v>
      </c>
      <c r="I2618" s="200">
        <v>41925</v>
      </c>
      <c r="J2618" s="319">
        <f t="shared" si="41"/>
        <v>3.6999999999999993</v>
      </c>
      <c r="K2618" s="198">
        <v>14</v>
      </c>
      <c r="L2618" s="198"/>
      <c r="M2618" s="198" t="s">
        <v>2395</v>
      </c>
      <c r="N2618" s="198"/>
      <c r="O2618" s="198"/>
      <c r="P2618" s="198"/>
      <c r="Q2618" s="169"/>
      <c r="R2618" s="169"/>
      <c r="S2618" s="169"/>
      <c r="T2618" s="169"/>
    </row>
    <row r="2619" spans="1:20" ht="20.100000000000001" customHeight="1">
      <c r="A2619" s="201" t="s">
        <v>7577</v>
      </c>
      <c r="B2619" s="183">
        <v>700600586897</v>
      </c>
      <c r="C2619" s="236" t="s">
        <v>6760</v>
      </c>
      <c r="D2619" s="215" t="s">
        <v>7574</v>
      </c>
      <c r="E2619" s="321">
        <v>5</v>
      </c>
      <c r="F2619" s="319">
        <v>16.117647058823529</v>
      </c>
      <c r="G2619" s="198" t="s">
        <v>8444</v>
      </c>
      <c r="H2619" s="201">
        <v>0</v>
      </c>
      <c r="I2619" s="200">
        <v>41925</v>
      </c>
      <c r="J2619" s="319">
        <f t="shared" si="41"/>
        <v>3.6999999999999993</v>
      </c>
      <c r="K2619" s="198">
        <v>14</v>
      </c>
      <c r="L2619" s="198"/>
      <c r="M2619" s="198" t="s">
        <v>2395</v>
      </c>
      <c r="N2619" s="198"/>
      <c r="O2619" s="198"/>
      <c r="P2619" s="198"/>
      <c r="Q2619" s="169"/>
      <c r="R2619" s="169"/>
      <c r="S2619" s="169"/>
      <c r="T2619" s="169"/>
    </row>
    <row r="2620" spans="1:20" ht="20.100000000000001" customHeight="1">
      <c r="A2620" s="201">
        <v>20411</v>
      </c>
      <c r="B2620" s="183"/>
      <c r="C2620" s="236" t="s">
        <v>7417</v>
      </c>
      <c r="D2620" s="215" t="s">
        <v>7578</v>
      </c>
      <c r="E2620" s="198"/>
      <c r="F2620" s="319" t="s">
        <v>17578</v>
      </c>
      <c r="G2620" s="198" t="s">
        <v>8444</v>
      </c>
      <c r="H2620" s="201">
        <v>0</v>
      </c>
      <c r="I2620" s="200">
        <v>41925</v>
      </c>
      <c r="J2620" s="319" t="e">
        <f t="shared" si="41"/>
        <v>#VALUE!</v>
      </c>
      <c r="K2620" s="198"/>
      <c r="L2620" s="198"/>
      <c r="M2620" s="198" t="s">
        <v>2395</v>
      </c>
      <c r="N2620" s="198"/>
      <c r="O2620" s="198"/>
      <c r="P2620" s="198"/>
      <c r="Q2620" s="169"/>
      <c r="R2620" s="169"/>
      <c r="S2620" s="169"/>
      <c r="T2620" s="169"/>
    </row>
    <row r="2621" spans="1:20" ht="20.100000000000001" customHeight="1">
      <c r="A2621" s="201" t="s">
        <v>7579</v>
      </c>
      <c r="B2621" s="183">
        <v>700600586903</v>
      </c>
      <c r="C2621" s="236" t="s">
        <v>6759</v>
      </c>
      <c r="D2621" s="215" t="s">
        <v>7578</v>
      </c>
      <c r="E2621" s="321">
        <v>5</v>
      </c>
      <c r="F2621" s="319">
        <v>16.117647058823529</v>
      </c>
      <c r="G2621" s="198" t="s">
        <v>8444</v>
      </c>
      <c r="H2621" s="201">
        <v>0</v>
      </c>
      <c r="I2621" s="200">
        <v>41925</v>
      </c>
      <c r="J2621" s="319">
        <f t="shared" si="41"/>
        <v>3.6999999999999993</v>
      </c>
      <c r="K2621" s="198">
        <v>14</v>
      </c>
      <c r="L2621" s="198"/>
      <c r="M2621" s="198" t="s">
        <v>2395</v>
      </c>
      <c r="N2621" s="198"/>
      <c r="O2621" s="198"/>
      <c r="P2621" s="198"/>
      <c r="Q2621" s="169"/>
      <c r="R2621" s="169"/>
      <c r="S2621" s="169"/>
      <c r="T2621" s="169"/>
    </row>
    <row r="2622" spans="1:20" ht="20.100000000000001" customHeight="1">
      <c r="A2622" s="201" t="s">
        <v>7580</v>
      </c>
      <c r="B2622" s="183">
        <v>700600586910</v>
      </c>
      <c r="C2622" s="236" t="s">
        <v>6758</v>
      </c>
      <c r="D2622" s="215" t="s">
        <v>7578</v>
      </c>
      <c r="E2622" s="321">
        <v>6</v>
      </c>
      <c r="F2622" s="319">
        <v>17.294117647058826</v>
      </c>
      <c r="G2622" s="198" t="s">
        <v>8444</v>
      </c>
      <c r="H2622" s="201">
        <v>0</v>
      </c>
      <c r="I2622" s="200">
        <v>41925</v>
      </c>
      <c r="J2622" s="319">
        <f t="shared" si="41"/>
        <v>3.7000000000000011</v>
      </c>
      <c r="K2622" s="198">
        <v>14</v>
      </c>
      <c r="L2622" s="198"/>
      <c r="M2622" s="198" t="s">
        <v>2395</v>
      </c>
      <c r="N2622" s="198"/>
      <c r="O2622" s="198"/>
      <c r="P2622" s="198"/>
      <c r="Q2622" s="169"/>
      <c r="R2622" s="169"/>
      <c r="S2622" s="169"/>
      <c r="T2622" s="169"/>
    </row>
    <row r="2623" spans="1:20" ht="20.100000000000001" customHeight="1">
      <c r="A2623" s="201" t="s">
        <v>7581</v>
      </c>
      <c r="B2623" s="183">
        <v>700600586927</v>
      </c>
      <c r="C2623" s="236" t="s">
        <v>6757</v>
      </c>
      <c r="D2623" s="215" t="s">
        <v>7578</v>
      </c>
      <c r="E2623" s="321">
        <v>6</v>
      </c>
      <c r="F2623" s="319">
        <v>17.294117647058826</v>
      </c>
      <c r="G2623" s="198" t="s">
        <v>8444</v>
      </c>
      <c r="H2623" s="201">
        <v>0</v>
      </c>
      <c r="I2623" s="200">
        <v>41925</v>
      </c>
      <c r="J2623" s="319">
        <f t="shared" si="41"/>
        <v>3.7000000000000011</v>
      </c>
      <c r="K2623" s="198">
        <v>14</v>
      </c>
      <c r="L2623" s="198"/>
      <c r="M2623" s="198" t="s">
        <v>2395</v>
      </c>
      <c r="N2623" s="198"/>
      <c r="O2623" s="198"/>
      <c r="P2623" s="198"/>
      <c r="Q2623" s="169"/>
      <c r="R2623" s="169"/>
      <c r="S2623" s="169"/>
      <c r="T2623" s="169"/>
    </row>
    <row r="2624" spans="1:20" ht="20.100000000000001" customHeight="1">
      <c r="A2624" s="201" t="s">
        <v>7582</v>
      </c>
      <c r="B2624" s="183">
        <v>700600586934</v>
      </c>
      <c r="C2624" s="236" t="s">
        <v>6756</v>
      </c>
      <c r="D2624" s="215" t="s">
        <v>7578</v>
      </c>
      <c r="E2624" s="321">
        <v>5</v>
      </c>
      <c r="F2624" s="319">
        <v>16.117647058823529</v>
      </c>
      <c r="G2624" s="198" t="s">
        <v>8444</v>
      </c>
      <c r="H2624" s="201">
        <v>0</v>
      </c>
      <c r="I2624" s="200">
        <v>41925</v>
      </c>
      <c r="J2624" s="319">
        <f t="shared" si="41"/>
        <v>3.6999999999999993</v>
      </c>
      <c r="K2624" s="198">
        <v>14</v>
      </c>
      <c r="L2624" s="198"/>
      <c r="M2624" s="198" t="s">
        <v>2395</v>
      </c>
      <c r="N2624" s="198"/>
      <c r="O2624" s="198"/>
      <c r="P2624" s="198"/>
      <c r="Q2624" s="169"/>
      <c r="R2624" s="169"/>
      <c r="S2624" s="169"/>
      <c r="T2624" s="169"/>
    </row>
    <row r="2625" spans="1:20" ht="20.100000000000001" customHeight="1">
      <c r="A2625" s="201" t="s">
        <v>7583</v>
      </c>
      <c r="B2625" s="183">
        <v>700600586941</v>
      </c>
      <c r="C2625" s="236" t="s">
        <v>6755</v>
      </c>
      <c r="D2625" s="215" t="s">
        <v>7578</v>
      </c>
      <c r="E2625" s="321">
        <v>6</v>
      </c>
      <c r="F2625" s="319">
        <v>17.294117647058826</v>
      </c>
      <c r="G2625" s="198" t="s">
        <v>8444</v>
      </c>
      <c r="H2625" s="201">
        <v>0</v>
      </c>
      <c r="I2625" s="200">
        <v>41925</v>
      </c>
      <c r="J2625" s="319">
        <f t="shared" si="41"/>
        <v>3.7000000000000011</v>
      </c>
      <c r="K2625" s="198">
        <v>14</v>
      </c>
      <c r="L2625" s="198"/>
      <c r="M2625" s="198" t="s">
        <v>2395</v>
      </c>
      <c r="N2625" s="198"/>
      <c r="O2625" s="198"/>
      <c r="P2625" s="198"/>
      <c r="Q2625" s="169"/>
      <c r="R2625" s="169"/>
      <c r="S2625" s="169"/>
      <c r="T2625" s="169"/>
    </row>
    <row r="2626" spans="1:20" ht="20.100000000000001" customHeight="1">
      <c r="A2626" s="201">
        <v>20412</v>
      </c>
      <c r="B2626" s="183"/>
      <c r="C2626" s="236" t="s">
        <v>7418</v>
      </c>
      <c r="D2626" s="215" t="s">
        <v>7584</v>
      </c>
      <c r="E2626" s="198"/>
      <c r="F2626" s="319" t="s">
        <v>17578</v>
      </c>
      <c r="G2626" s="198" t="s">
        <v>8444</v>
      </c>
      <c r="H2626" s="201">
        <v>0</v>
      </c>
      <c r="I2626" s="200">
        <v>41925</v>
      </c>
      <c r="J2626" s="319" t="e">
        <f t="shared" si="41"/>
        <v>#VALUE!</v>
      </c>
      <c r="K2626" s="198"/>
      <c r="L2626" s="198"/>
      <c r="M2626" s="198" t="s">
        <v>2395</v>
      </c>
      <c r="N2626" s="198"/>
      <c r="O2626" s="198"/>
      <c r="P2626" s="198"/>
      <c r="Q2626" s="169"/>
      <c r="R2626" s="169"/>
      <c r="S2626" s="169"/>
      <c r="T2626" s="169"/>
    </row>
    <row r="2627" spans="1:20" ht="20.100000000000001" customHeight="1">
      <c r="A2627" s="201" t="s">
        <v>7585</v>
      </c>
      <c r="B2627" s="183">
        <v>700600586958</v>
      </c>
      <c r="C2627" s="236" t="s">
        <v>6754</v>
      </c>
      <c r="D2627" s="215" t="s">
        <v>7584</v>
      </c>
      <c r="E2627" s="321">
        <v>6</v>
      </c>
      <c r="F2627" s="319">
        <v>17.294117647058826</v>
      </c>
      <c r="G2627" s="198" t="s">
        <v>8444</v>
      </c>
      <c r="H2627" s="201">
        <v>0</v>
      </c>
      <c r="I2627" s="200">
        <v>41925</v>
      </c>
      <c r="J2627" s="319">
        <f t="shared" si="41"/>
        <v>3.7000000000000011</v>
      </c>
      <c r="K2627" s="198">
        <v>14</v>
      </c>
      <c r="L2627" s="198"/>
      <c r="M2627" s="198" t="s">
        <v>2395</v>
      </c>
      <c r="N2627" s="198"/>
      <c r="O2627" s="198"/>
      <c r="P2627" s="198"/>
      <c r="Q2627" s="169"/>
      <c r="R2627" s="169"/>
      <c r="S2627" s="169"/>
      <c r="T2627" s="169"/>
    </row>
    <row r="2628" spans="1:20" ht="20.100000000000001" customHeight="1">
      <c r="A2628" s="201" t="s">
        <v>7586</v>
      </c>
      <c r="B2628" s="183">
        <v>700600586965</v>
      </c>
      <c r="C2628" s="236" t="s">
        <v>6753</v>
      </c>
      <c r="D2628" s="215" t="s">
        <v>7584</v>
      </c>
      <c r="E2628" s="321">
        <v>6</v>
      </c>
      <c r="F2628" s="319">
        <v>17.294117647058826</v>
      </c>
      <c r="G2628" s="198" t="s">
        <v>8444</v>
      </c>
      <c r="H2628" s="201">
        <v>0</v>
      </c>
      <c r="I2628" s="200">
        <v>41925</v>
      </c>
      <c r="J2628" s="319">
        <f t="shared" si="41"/>
        <v>3.7000000000000011</v>
      </c>
      <c r="K2628" s="198">
        <v>14</v>
      </c>
      <c r="L2628" s="198"/>
      <c r="M2628" s="198" t="s">
        <v>2395</v>
      </c>
      <c r="N2628" s="198"/>
      <c r="O2628" s="198"/>
      <c r="P2628" s="198"/>
      <c r="Q2628" s="169"/>
      <c r="R2628" s="169"/>
      <c r="S2628" s="169"/>
      <c r="T2628" s="169"/>
    </row>
    <row r="2629" spans="1:20" ht="20.100000000000001" customHeight="1">
      <c r="A2629" s="201" t="s">
        <v>7587</v>
      </c>
      <c r="B2629" s="183">
        <v>700600586972</v>
      </c>
      <c r="C2629" s="236" t="s">
        <v>6752</v>
      </c>
      <c r="D2629" s="215" t="s">
        <v>7584</v>
      </c>
      <c r="E2629" s="324">
        <v>3</v>
      </c>
      <c r="F2629" s="319">
        <v>17.294117647058826</v>
      </c>
      <c r="G2629" s="198" t="s">
        <v>8444</v>
      </c>
      <c r="H2629" s="199">
        <v>18</v>
      </c>
      <c r="I2629" s="200">
        <v>41925</v>
      </c>
      <c r="J2629" s="319">
        <f t="shared" si="41"/>
        <v>6.7000000000000011</v>
      </c>
      <c r="K2629" s="198">
        <v>14</v>
      </c>
      <c r="L2629" s="198"/>
      <c r="M2629" s="198" t="s">
        <v>2395</v>
      </c>
      <c r="N2629" s="198"/>
      <c r="O2629" s="198"/>
      <c r="P2629" s="198"/>
      <c r="Q2629" s="169"/>
      <c r="R2629" s="169"/>
      <c r="S2629" s="169"/>
      <c r="T2629" s="169"/>
    </row>
    <row r="2630" spans="1:20" ht="20.100000000000001" customHeight="1">
      <c r="A2630" s="201" t="s">
        <v>7588</v>
      </c>
      <c r="B2630" s="183">
        <v>700600586989</v>
      </c>
      <c r="C2630" s="236" t="s">
        <v>6751</v>
      </c>
      <c r="D2630" s="215" t="s">
        <v>7584</v>
      </c>
      <c r="E2630" s="321">
        <v>6</v>
      </c>
      <c r="F2630" s="319">
        <v>17.294117647058826</v>
      </c>
      <c r="G2630" s="198" t="s">
        <v>8444</v>
      </c>
      <c r="H2630" s="201">
        <v>0</v>
      </c>
      <c r="I2630" s="200">
        <v>41925</v>
      </c>
      <c r="J2630" s="319">
        <f t="shared" si="41"/>
        <v>3.7000000000000011</v>
      </c>
      <c r="K2630" s="198">
        <v>14</v>
      </c>
      <c r="L2630" s="198"/>
      <c r="M2630" s="198" t="s">
        <v>2395</v>
      </c>
      <c r="N2630" s="198"/>
      <c r="O2630" s="198"/>
      <c r="P2630" s="198"/>
      <c r="Q2630" s="169"/>
      <c r="R2630" s="169"/>
      <c r="S2630" s="169"/>
      <c r="T2630" s="169"/>
    </row>
    <row r="2631" spans="1:20" ht="20.100000000000001" customHeight="1">
      <c r="A2631" s="201">
        <v>20413</v>
      </c>
      <c r="B2631" s="183"/>
      <c r="C2631" s="236" t="s">
        <v>7419</v>
      </c>
      <c r="D2631" s="215" t="s">
        <v>7589</v>
      </c>
      <c r="E2631" s="198"/>
      <c r="F2631" s="319" t="s">
        <v>17578</v>
      </c>
      <c r="G2631" s="198" t="s">
        <v>8444</v>
      </c>
      <c r="H2631" s="201">
        <v>0</v>
      </c>
      <c r="I2631" s="200">
        <v>41925</v>
      </c>
      <c r="J2631" s="319" t="e">
        <f t="shared" si="41"/>
        <v>#VALUE!</v>
      </c>
      <c r="K2631" s="198"/>
      <c r="L2631" s="198"/>
      <c r="M2631" s="198" t="s">
        <v>2395</v>
      </c>
      <c r="N2631" s="198"/>
      <c r="O2631" s="198"/>
      <c r="P2631" s="198"/>
      <c r="Q2631" s="169"/>
      <c r="R2631" s="169"/>
      <c r="S2631" s="169"/>
      <c r="T2631" s="169"/>
    </row>
    <row r="2632" spans="1:20" ht="20.100000000000001" customHeight="1">
      <c r="A2632" s="201" t="s">
        <v>7590</v>
      </c>
      <c r="B2632" s="183">
        <v>700600586996</v>
      </c>
      <c r="C2632" s="236" t="s">
        <v>6750</v>
      </c>
      <c r="D2632" s="215" t="s">
        <v>7589</v>
      </c>
      <c r="E2632" s="321">
        <v>6</v>
      </c>
      <c r="F2632" s="319">
        <v>17.294117647058826</v>
      </c>
      <c r="G2632" s="198" t="s">
        <v>8444</v>
      </c>
      <c r="H2632" s="201">
        <v>0</v>
      </c>
      <c r="I2632" s="200">
        <v>41925</v>
      </c>
      <c r="J2632" s="319">
        <f t="shared" si="41"/>
        <v>3.7000000000000011</v>
      </c>
      <c r="K2632" s="198">
        <v>14</v>
      </c>
      <c r="L2632" s="198"/>
      <c r="M2632" s="198" t="s">
        <v>2395</v>
      </c>
      <c r="N2632" s="198"/>
      <c r="O2632" s="198"/>
      <c r="P2632" s="198"/>
      <c r="Q2632" s="169"/>
      <c r="R2632" s="169"/>
      <c r="S2632" s="169"/>
      <c r="T2632" s="169"/>
    </row>
    <row r="2633" spans="1:20" ht="20.100000000000001" customHeight="1">
      <c r="A2633" s="201">
        <v>20414</v>
      </c>
      <c r="B2633" s="183"/>
      <c r="C2633" s="236" t="s">
        <v>7420</v>
      </c>
      <c r="D2633" s="215" t="s">
        <v>7591</v>
      </c>
      <c r="E2633" s="198"/>
      <c r="F2633" s="319" t="s">
        <v>17578</v>
      </c>
      <c r="G2633" s="198" t="s">
        <v>8444</v>
      </c>
      <c r="H2633" s="201">
        <v>0</v>
      </c>
      <c r="I2633" s="200">
        <v>41925</v>
      </c>
      <c r="J2633" s="319" t="e">
        <f t="shared" si="41"/>
        <v>#VALUE!</v>
      </c>
      <c r="K2633" s="198"/>
      <c r="L2633" s="198"/>
      <c r="M2633" s="198" t="s">
        <v>2395</v>
      </c>
      <c r="N2633" s="198"/>
      <c r="O2633" s="198"/>
      <c r="P2633" s="198"/>
      <c r="Q2633" s="169"/>
      <c r="R2633" s="169"/>
      <c r="S2633" s="169"/>
      <c r="T2633" s="169"/>
    </row>
    <row r="2634" spans="1:20" ht="20.100000000000001" customHeight="1">
      <c r="A2634" s="202" t="s">
        <v>7592</v>
      </c>
      <c r="B2634" s="183">
        <v>700600587009</v>
      </c>
      <c r="C2634" s="236" t="s">
        <v>6749</v>
      </c>
      <c r="D2634" s="215" t="s">
        <v>7591</v>
      </c>
      <c r="E2634" s="324">
        <v>1.5</v>
      </c>
      <c r="F2634" s="319">
        <v>11.89</v>
      </c>
      <c r="G2634" s="198" t="s">
        <v>8444</v>
      </c>
      <c r="H2634" s="199">
        <v>9</v>
      </c>
      <c r="I2634" s="200">
        <v>41925</v>
      </c>
      <c r="J2634" s="319">
        <f t="shared" si="41"/>
        <v>3.6065000000000005</v>
      </c>
      <c r="K2634" s="198">
        <v>8.2352941176470598</v>
      </c>
      <c r="L2634" s="198"/>
      <c r="M2634" s="198" t="s">
        <v>2395</v>
      </c>
      <c r="N2634" s="198"/>
      <c r="O2634" s="198"/>
      <c r="P2634" s="198"/>
      <c r="Q2634" s="169"/>
      <c r="R2634" s="169"/>
      <c r="S2634" s="169"/>
      <c r="T2634" s="169"/>
    </row>
    <row r="2635" spans="1:20" ht="20.100000000000001" customHeight="1">
      <c r="A2635" s="201" t="s">
        <v>7593</v>
      </c>
      <c r="B2635" s="183">
        <v>700600587016</v>
      </c>
      <c r="C2635" s="236" t="s">
        <v>6748</v>
      </c>
      <c r="D2635" s="215" t="s">
        <v>7591</v>
      </c>
      <c r="E2635" s="321">
        <v>4</v>
      </c>
      <c r="F2635" s="319">
        <v>14.941176470588236</v>
      </c>
      <c r="G2635" s="198" t="s">
        <v>8444</v>
      </c>
      <c r="H2635" s="201">
        <v>0</v>
      </c>
      <c r="I2635" s="200">
        <v>41925</v>
      </c>
      <c r="J2635" s="319">
        <f t="shared" si="41"/>
        <v>3.6999999999999993</v>
      </c>
      <c r="K2635" s="198">
        <v>10</v>
      </c>
      <c r="L2635" s="198"/>
      <c r="M2635" s="198" t="s">
        <v>2395</v>
      </c>
      <c r="N2635" s="198"/>
      <c r="O2635" s="198"/>
      <c r="P2635" s="198"/>
      <c r="Q2635" s="169"/>
      <c r="R2635" s="169"/>
      <c r="S2635" s="169"/>
      <c r="T2635" s="169"/>
    </row>
    <row r="2636" spans="1:20" ht="20.100000000000001" customHeight="1">
      <c r="A2636" s="201" t="s">
        <v>7594</v>
      </c>
      <c r="B2636" s="183">
        <v>700600587023</v>
      </c>
      <c r="C2636" s="236" t="s">
        <v>6747</v>
      </c>
      <c r="D2636" s="215" t="s">
        <v>7591</v>
      </c>
      <c r="E2636" s="321">
        <v>3</v>
      </c>
      <c r="F2636" s="319">
        <v>13.89</v>
      </c>
      <c r="G2636" s="198" t="s">
        <v>8444</v>
      </c>
      <c r="H2636" s="201">
        <v>0</v>
      </c>
      <c r="I2636" s="200">
        <v>41925</v>
      </c>
      <c r="J2636" s="319">
        <f t="shared" ref="J2636:J2699" si="42">F2636*0.85-5-E2636</f>
        <v>3.8064999999999998</v>
      </c>
      <c r="K2636" s="198">
        <v>9.4117647058823533</v>
      </c>
      <c r="L2636" s="198"/>
      <c r="M2636" s="198" t="s">
        <v>2395</v>
      </c>
      <c r="N2636" s="198"/>
      <c r="O2636" s="198"/>
      <c r="P2636" s="198"/>
      <c r="Q2636" s="169"/>
      <c r="R2636" s="169"/>
      <c r="S2636" s="169"/>
      <c r="T2636" s="169"/>
    </row>
    <row r="2637" spans="1:20" ht="20.100000000000001" customHeight="1">
      <c r="A2637" s="201" t="s">
        <v>7595</v>
      </c>
      <c r="B2637" s="183">
        <v>700600587030</v>
      </c>
      <c r="C2637" s="236" t="s">
        <v>6746</v>
      </c>
      <c r="D2637" s="215" t="s">
        <v>7591</v>
      </c>
      <c r="E2637" s="321">
        <v>4</v>
      </c>
      <c r="F2637" s="319">
        <v>14.941176470588236</v>
      </c>
      <c r="G2637" s="198" t="s">
        <v>8444</v>
      </c>
      <c r="H2637" s="201">
        <v>0</v>
      </c>
      <c r="I2637" s="200">
        <v>41925</v>
      </c>
      <c r="J2637" s="319">
        <f t="shared" si="42"/>
        <v>3.6999999999999993</v>
      </c>
      <c r="K2637" s="198">
        <v>10</v>
      </c>
      <c r="L2637" s="198"/>
      <c r="M2637" s="198" t="s">
        <v>2395</v>
      </c>
      <c r="N2637" s="198"/>
      <c r="O2637" s="198"/>
      <c r="P2637" s="198"/>
      <c r="Q2637" s="169"/>
      <c r="R2637" s="169"/>
      <c r="S2637" s="169"/>
      <c r="T2637" s="169"/>
    </row>
    <row r="2638" spans="1:20" ht="20.100000000000001" customHeight="1">
      <c r="A2638" s="201">
        <v>20415</v>
      </c>
      <c r="B2638" s="183"/>
      <c r="C2638" s="236" t="s">
        <v>7421</v>
      </c>
      <c r="D2638" s="215" t="s">
        <v>7596</v>
      </c>
      <c r="E2638" s="198"/>
      <c r="F2638" s="319" t="s">
        <v>17578</v>
      </c>
      <c r="G2638" s="198" t="s">
        <v>8444</v>
      </c>
      <c r="H2638" s="201">
        <v>0</v>
      </c>
      <c r="I2638" s="200">
        <v>41925</v>
      </c>
      <c r="J2638" s="319" t="e">
        <f t="shared" si="42"/>
        <v>#VALUE!</v>
      </c>
      <c r="K2638" s="198"/>
      <c r="L2638" s="198"/>
      <c r="M2638" s="198" t="s">
        <v>2395</v>
      </c>
      <c r="N2638" s="198"/>
      <c r="O2638" s="198"/>
      <c r="P2638" s="198"/>
      <c r="Q2638" s="169"/>
      <c r="R2638" s="169"/>
      <c r="S2638" s="169"/>
      <c r="T2638" s="169"/>
    </row>
    <row r="2639" spans="1:20" ht="20.100000000000001" customHeight="1">
      <c r="A2639" s="201" t="s">
        <v>7597</v>
      </c>
      <c r="B2639" s="183">
        <v>700600587047</v>
      </c>
      <c r="C2639" s="236" t="s">
        <v>6745</v>
      </c>
      <c r="D2639" s="215" t="s">
        <v>7596</v>
      </c>
      <c r="E2639" s="198"/>
      <c r="F2639" s="319">
        <v>11</v>
      </c>
      <c r="G2639" s="198" t="s">
        <v>8444</v>
      </c>
      <c r="H2639" s="201">
        <v>0</v>
      </c>
      <c r="I2639" s="200">
        <v>41925</v>
      </c>
      <c r="J2639" s="319">
        <f t="shared" si="42"/>
        <v>4.3499999999999996</v>
      </c>
      <c r="K2639" s="198"/>
      <c r="L2639" s="198"/>
      <c r="M2639" s="198" t="s">
        <v>2395</v>
      </c>
      <c r="N2639" s="198"/>
      <c r="O2639" s="198"/>
      <c r="P2639" s="198"/>
      <c r="Q2639" s="169"/>
      <c r="R2639" s="169"/>
      <c r="S2639" s="169"/>
      <c r="T2639" s="169"/>
    </row>
    <row r="2640" spans="1:20" ht="20.100000000000001" customHeight="1">
      <c r="A2640" s="201" t="s">
        <v>7598</v>
      </c>
      <c r="B2640" s="183">
        <v>700600587054</v>
      </c>
      <c r="C2640" s="236" t="s">
        <v>6744</v>
      </c>
      <c r="D2640" s="215" t="s">
        <v>7596</v>
      </c>
      <c r="E2640" s="198"/>
      <c r="F2640" s="319">
        <v>11</v>
      </c>
      <c r="G2640" s="198" t="s">
        <v>8444</v>
      </c>
      <c r="H2640" s="201">
        <v>0</v>
      </c>
      <c r="I2640" s="200">
        <v>41925</v>
      </c>
      <c r="J2640" s="319">
        <f t="shared" si="42"/>
        <v>4.3499999999999996</v>
      </c>
      <c r="K2640" s="198"/>
      <c r="L2640" s="198"/>
      <c r="M2640" s="198" t="s">
        <v>2395</v>
      </c>
      <c r="N2640" s="198"/>
      <c r="O2640" s="198"/>
      <c r="P2640" s="198"/>
      <c r="Q2640" s="169"/>
      <c r="R2640" s="169"/>
      <c r="S2640" s="169"/>
      <c r="T2640" s="169"/>
    </row>
    <row r="2641" spans="1:20" ht="20.100000000000001" customHeight="1">
      <c r="A2641" s="201" t="s">
        <v>7599</v>
      </c>
      <c r="B2641" s="183">
        <v>700600587061</v>
      </c>
      <c r="C2641" s="236" t="s">
        <v>6743</v>
      </c>
      <c r="D2641" s="215" t="s">
        <v>7596</v>
      </c>
      <c r="E2641" s="198"/>
      <c r="F2641" s="319">
        <v>11</v>
      </c>
      <c r="G2641" s="198" t="s">
        <v>8444</v>
      </c>
      <c r="H2641" s="201">
        <v>0</v>
      </c>
      <c r="I2641" s="200">
        <v>41925</v>
      </c>
      <c r="J2641" s="319">
        <f t="shared" si="42"/>
        <v>4.3499999999999996</v>
      </c>
      <c r="K2641" s="198"/>
      <c r="L2641" s="198"/>
      <c r="M2641" s="198" t="s">
        <v>2395</v>
      </c>
      <c r="N2641" s="198"/>
      <c r="O2641" s="198"/>
      <c r="P2641" s="198"/>
      <c r="Q2641" s="169"/>
      <c r="R2641" s="169"/>
      <c r="S2641" s="169"/>
      <c r="T2641" s="169"/>
    </row>
    <row r="2642" spans="1:20" ht="20.100000000000001" customHeight="1">
      <c r="A2642" s="201" t="s">
        <v>7600</v>
      </c>
      <c r="B2642" s="183">
        <v>700600587078</v>
      </c>
      <c r="C2642" s="236" t="s">
        <v>6742</v>
      </c>
      <c r="D2642" s="215" t="s">
        <v>7596</v>
      </c>
      <c r="E2642" s="321">
        <v>3.5</v>
      </c>
      <c r="F2642" s="319">
        <v>14.352941176470589</v>
      </c>
      <c r="G2642" s="198" t="s">
        <v>8444</v>
      </c>
      <c r="H2642" s="201">
        <v>0</v>
      </c>
      <c r="I2642" s="200">
        <v>41925</v>
      </c>
      <c r="J2642" s="319">
        <f t="shared" si="42"/>
        <v>3.6999999999999993</v>
      </c>
      <c r="K2642" s="198">
        <v>9</v>
      </c>
      <c r="L2642" s="198"/>
      <c r="M2642" s="198" t="s">
        <v>2395</v>
      </c>
      <c r="N2642" s="198"/>
      <c r="O2642" s="198"/>
      <c r="P2642" s="198"/>
      <c r="Q2642" s="169"/>
      <c r="R2642" s="169"/>
      <c r="S2642" s="169"/>
      <c r="T2642" s="169"/>
    </row>
    <row r="2643" spans="1:20" ht="20.100000000000001" customHeight="1">
      <c r="A2643" s="201" t="s">
        <v>7601</v>
      </c>
      <c r="B2643" s="183">
        <v>700600587085</v>
      </c>
      <c r="C2643" s="236" t="s">
        <v>6741</v>
      </c>
      <c r="D2643" s="215" t="s">
        <v>7596</v>
      </c>
      <c r="E2643" s="198"/>
      <c r="F2643" s="319">
        <v>11</v>
      </c>
      <c r="G2643" s="198" t="s">
        <v>8444</v>
      </c>
      <c r="H2643" s="201">
        <v>0</v>
      </c>
      <c r="I2643" s="200">
        <v>41925</v>
      </c>
      <c r="J2643" s="319">
        <f t="shared" si="42"/>
        <v>4.3499999999999996</v>
      </c>
      <c r="K2643" s="198"/>
      <c r="L2643" s="198"/>
      <c r="M2643" s="198" t="s">
        <v>2395</v>
      </c>
      <c r="N2643" s="198"/>
      <c r="O2643" s="198"/>
      <c r="P2643" s="198"/>
      <c r="Q2643" s="169"/>
      <c r="R2643" s="169"/>
      <c r="S2643" s="169"/>
      <c r="T2643" s="169"/>
    </row>
    <row r="2644" spans="1:20" ht="20.100000000000001" customHeight="1">
      <c r="A2644" s="201" t="s">
        <v>7602</v>
      </c>
      <c r="B2644" s="183">
        <v>700600587092</v>
      </c>
      <c r="C2644" s="236" t="s">
        <v>6740</v>
      </c>
      <c r="D2644" s="215" t="s">
        <v>7596</v>
      </c>
      <c r="E2644" s="321">
        <v>3.5</v>
      </c>
      <c r="F2644" s="319">
        <v>14.352941176470589</v>
      </c>
      <c r="G2644" s="198" t="s">
        <v>8444</v>
      </c>
      <c r="H2644" s="201">
        <v>0</v>
      </c>
      <c r="I2644" s="200">
        <v>41925</v>
      </c>
      <c r="J2644" s="319">
        <f t="shared" si="42"/>
        <v>3.6999999999999993</v>
      </c>
      <c r="K2644" s="198">
        <v>9</v>
      </c>
      <c r="L2644" s="198"/>
      <c r="M2644" s="198" t="s">
        <v>2395</v>
      </c>
      <c r="N2644" s="198"/>
      <c r="O2644" s="198"/>
      <c r="P2644" s="198"/>
      <c r="Q2644" s="169"/>
      <c r="R2644" s="169"/>
      <c r="S2644" s="169"/>
      <c r="T2644" s="169"/>
    </row>
    <row r="2645" spans="1:20" ht="20.100000000000001" customHeight="1">
      <c r="A2645" s="202" t="s">
        <v>7603</v>
      </c>
      <c r="B2645" s="183">
        <v>700600587108</v>
      </c>
      <c r="C2645" s="236" t="s">
        <v>6739</v>
      </c>
      <c r="D2645" s="215" t="s">
        <v>7596</v>
      </c>
      <c r="E2645" s="324">
        <v>1</v>
      </c>
      <c r="F2645" s="319">
        <v>11.89</v>
      </c>
      <c r="G2645" s="198" t="s">
        <v>8444</v>
      </c>
      <c r="H2645" s="366">
        <v>41</v>
      </c>
      <c r="I2645" s="200">
        <v>41925</v>
      </c>
      <c r="J2645" s="319">
        <f t="shared" si="42"/>
        <v>4.1065000000000005</v>
      </c>
      <c r="K2645" s="198">
        <v>8.2352941176470598</v>
      </c>
      <c r="L2645" s="198"/>
      <c r="M2645" s="198" t="s">
        <v>2395</v>
      </c>
      <c r="N2645" s="198"/>
      <c r="O2645" s="198"/>
      <c r="P2645" s="198"/>
      <c r="Q2645" s="169"/>
      <c r="R2645" s="169"/>
      <c r="S2645" s="169"/>
      <c r="T2645" s="169"/>
    </row>
    <row r="2646" spans="1:20" ht="20.100000000000001" customHeight="1">
      <c r="A2646" s="201" t="s">
        <v>7604</v>
      </c>
      <c r="B2646" s="183">
        <v>700600587115</v>
      </c>
      <c r="C2646" s="236" t="s">
        <v>6738</v>
      </c>
      <c r="D2646" s="215" t="s">
        <v>7596</v>
      </c>
      <c r="E2646" s="321">
        <v>3.5</v>
      </c>
      <c r="F2646" s="319">
        <v>14.352941176470589</v>
      </c>
      <c r="G2646" s="198" t="s">
        <v>8444</v>
      </c>
      <c r="H2646" s="201">
        <v>0</v>
      </c>
      <c r="I2646" s="200">
        <v>41925</v>
      </c>
      <c r="J2646" s="319">
        <f t="shared" si="42"/>
        <v>3.6999999999999993</v>
      </c>
      <c r="K2646" s="198">
        <v>9</v>
      </c>
      <c r="L2646" s="198"/>
      <c r="M2646" s="198" t="s">
        <v>2395</v>
      </c>
      <c r="N2646" s="198"/>
      <c r="O2646" s="198"/>
      <c r="P2646" s="198"/>
      <c r="Q2646" s="169"/>
      <c r="R2646" s="169"/>
      <c r="S2646" s="169"/>
      <c r="T2646" s="169"/>
    </row>
    <row r="2647" spans="1:20" ht="20.100000000000001" customHeight="1">
      <c r="A2647" s="201">
        <v>20416</v>
      </c>
      <c r="B2647" s="183"/>
      <c r="C2647" s="236" t="s">
        <v>7422</v>
      </c>
      <c r="D2647" s="215" t="s">
        <v>7605</v>
      </c>
      <c r="E2647" s="198"/>
      <c r="F2647" s="319" t="s">
        <v>17578</v>
      </c>
      <c r="G2647" s="198" t="s">
        <v>8444</v>
      </c>
      <c r="H2647" s="201">
        <v>0</v>
      </c>
      <c r="I2647" s="200">
        <v>41925</v>
      </c>
      <c r="J2647" s="319" t="e">
        <f t="shared" si="42"/>
        <v>#VALUE!</v>
      </c>
      <c r="K2647" s="198"/>
      <c r="L2647" s="198"/>
      <c r="M2647" s="198" t="s">
        <v>2395</v>
      </c>
      <c r="N2647" s="198"/>
      <c r="O2647" s="198"/>
      <c r="P2647" s="198"/>
      <c r="Q2647" s="169"/>
      <c r="R2647" s="169"/>
      <c r="S2647" s="169"/>
      <c r="T2647" s="169"/>
    </row>
    <row r="2648" spans="1:20" ht="20.100000000000001" customHeight="1">
      <c r="A2648" s="201" t="s">
        <v>7606</v>
      </c>
      <c r="B2648" s="183">
        <v>700600587122</v>
      </c>
      <c r="C2648" s="236" t="s">
        <v>6737</v>
      </c>
      <c r="D2648" s="215" t="s">
        <v>7605</v>
      </c>
      <c r="E2648" s="321">
        <v>4</v>
      </c>
      <c r="F2648" s="319">
        <v>14.941176470588236</v>
      </c>
      <c r="G2648" s="198" t="s">
        <v>8444</v>
      </c>
      <c r="H2648" s="201">
        <v>0</v>
      </c>
      <c r="I2648" s="200">
        <v>41925</v>
      </c>
      <c r="J2648" s="319">
        <f t="shared" si="42"/>
        <v>3.6999999999999993</v>
      </c>
      <c r="K2648" s="198">
        <v>10</v>
      </c>
      <c r="L2648" s="198"/>
      <c r="M2648" s="198" t="s">
        <v>2395</v>
      </c>
      <c r="N2648" s="198"/>
      <c r="O2648" s="198"/>
      <c r="P2648" s="198"/>
      <c r="Q2648" s="169"/>
      <c r="R2648" s="169"/>
      <c r="S2648" s="169"/>
      <c r="T2648" s="169"/>
    </row>
    <row r="2649" spans="1:20" ht="20.100000000000001" customHeight="1">
      <c r="A2649" s="201" t="s">
        <v>7607</v>
      </c>
      <c r="B2649" s="183">
        <v>700600587139</v>
      </c>
      <c r="C2649" s="236" t="s">
        <v>6736</v>
      </c>
      <c r="D2649" s="215" t="s">
        <v>7605</v>
      </c>
      <c r="E2649" s="321">
        <v>4</v>
      </c>
      <c r="F2649" s="319">
        <v>14.941176470588236</v>
      </c>
      <c r="G2649" s="198" t="s">
        <v>8444</v>
      </c>
      <c r="H2649" s="201">
        <v>0</v>
      </c>
      <c r="I2649" s="200">
        <v>41925</v>
      </c>
      <c r="J2649" s="319">
        <f t="shared" si="42"/>
        <v>3.6999999999999993</v>
      </c>
      <c r="K2649" s="198">
        <v>10</v>
      </c>
      <c r="L2649" s="198"/>
      <c r="M2649" s="198" t="s">
        <v>2395</v>
      </c>
      <c r="N2649" s="198"/>
      <c r="O2649" s="198"/>
      <c r="P2649" s="198"/>
      <c r="Q2649" s="169"/>
      <c r="R2649" s="169"/>
      <c r="S2649" s="169"/>
      <c r="T2649" s="169"/>
    </row>
    <row r="2650" spans="1:20" ht="20.100000000000001" customHeight="1">
      <c r="A2650" s="201">
        <v>20417</v>
      </c>
      <c r="B2650" s="183"/>
      <c r="C2650" s="236" t="s">
        <v>7423</v>
      </c>
      <c r="D2650" s="215" t="s">
        <v>7608</v>
      </c>
      <c r="E2650" s="198"/>
      <c r="F2650" s="319" t="s">
        <v>17578</v>
      </c>
      <c r="G2650" s="198" t="s">
        <v>8444</v>
      </c>
      <c r="H2650" s="201">
        <v>0</v>
      </c>
      <c r="I2650" s="200">
        <v>41925</v>
      </c>
      <c r="J2650" s="319" t="e">
        <f t="shared" si="42"/>
        <v>#VALUE!</v>
      </c>
      <c r="K2650" s="198"/>
      <c r="L2650" s="198"/>
      <c r="M2650" s="198" t="s">
        <v>2395</v>
      </c>
      <c r="N2650" s="198"/>
      <c r="O2650" s="198"/>
      <c r="P2650" s="198"/>
      <c r="Q2650" s="169"/>
      <c r="R2650" s="169"/>
      <c r="S2650" s="169"/>
      <c r="T2650" s="169"/>
    </row>
    <row r="2651" spans="1:20" ht="20.100000000000001" customHeight="1">
      <c r="A2651" s="201" t="s">
        <v>7609</v>
      </c>
      <c r="B2651" s="183">
        <v>700600587146</v>
      </c>
      <c r="C2651" s="236" t="s">
        <v>6735</v>
      </c>
      <c r="D2651" s="215" t="s">
        <v>7608</v>
      </c>
      <c r="E2651" s="321">
        <v>3</v>
      </c>
      <c r="F2651" s="319">
        <v>13.89</v>
      </c>
      <c r="G2651" s="198" t="s">
        <v>8444</v>
      </c>
      <c r="H2651" s="201">
        <v>0</v>
      </c>
      <c r="I2651" s="200">
        <v>41925</v>
      </c>
      <c r="J2651" s="319">
        <f t="shared" si="42"/>
        <v>3.8064999999999998</v>
      </c>
      <c r="K2651" s="198">
        <v>9.4117647058823533</v>
      </c>
      <c r="L2651" s="198"/>
      <c r="M2651" s="198" t="s">
        <v>2395</v>
      </c>
      <c r="N2651" s="198"/>
      <c r="O2651" s="198"/>
      <c r="P2651" s="198"/>
      <c r="Q2651" s="169"/>
      <c r="R2651" s="169"/>
      <c r="S2651" s="169"/>
      <c r="T2651" s="169"/>
    </row>
    <row r="2652" spans="1:20" ht="20.100000000000001" customHeight="1">
      <c r="A2652" s="201" t="s">
        <v>7610</v>
      </c>
      <c r="B2652" s="183">
        <v>700600587153</v>
      </c>
      <c r="C2652" s="236" t="s">
        <v>6734</v>
      </c>
      <c r="D2652" s="215" t="s">
        <v>7608</v>
      </c>
      <c r="E2652" s="321">
        <v>3</v>
      </c>
      <c r="F2652" s="319">
        <v>13.89</v>
      </c>
      <c r="G2652" s="198" t="s">
        <v>8444</v>
      </c>
      <c r="H2652" s="201">
        <v>0</v>
      </c>
      <c r="I2652" s="200">
        <v>41925</v>
      </c>
      <c r="J2652" s="319">
        <f t="shared" si="42"/>
        <v>3.8064999999999998</v>
      </c>
      <c r="K2652" s="198">
        <v>9.4117647058823533</v>
      </c>
      <c r="L2652" s="198"/>
      <c r="M2652" s="198" t="s">
        <v>2395</v>
      </c>
      <c r="N2652" s="198"/>
      <c r="O2652" s="198"/>
      <c r="P2652" s="198"/>
      <c r="Q2652" s="169"/>
      <c r="R2652" s="169"/>
      <c r="S2652" s="169"/>
      <c r="T2652" s="169"/>
    </row>
    <row r="2653" spans="1:20" ht="20.100000000000001" customHeight="1">
      <c r="A2653" s="201" t="s">
        <v>7611</v>
      </c>
      <c r="B2653" s="183">
        <v>700600587160</v>
      </c>
      <c r="C2653" s="236" t="s">
        <v>6733</v>
      </c>
      <c r="D2653" s="215" t="s">
        <v>7608</v>
      </c>
      <c r="E2653" s="321">
        <v>3</v>
      </c>
      <c r="F2653" s="319">
        <v>13.89</v>
      </c>
      <c r="G2653" s="198" t="s">
        <v>8444</v>
      </c>
      <c r="H2653" s="201">
        <v>0</v>
      </c>
      <c r="I2653" s="200">
        <v>41925</v>
      </c>
      <c r="J2653" s="319">
        <f t="shared" si="42"/>
        <v>3.8064999999999998</v>
      </c>
      <c r="K2653" s="198">
        <v>9.4117647058823533</v>
      </c>
      <c r="L2653" s="198"/>
      <c r="M2653" s="198" t="s">
        <v>2395</v>
      </c>
      <c r="N2653" s="198"/>
      <c r="O2653" s="198"/>
      <c r="P2653" s="198"/>
      <c r="Q2653" s="169"/>
      <c r="R2653" s="169"/>
      <c r="S2653" s="169"/>
      <c r="T2653" s="169"/>
    </row>
    <row r="2654" spans="1:20" ht="20.100000000000001" customHeight="1">
      <c r="A2654" s="201" t="s">
        <v>7612</v>
      </c>
      <c r="B2654" s="183">
        <v>700600587177</v>
      </c>
      <c r="C2654" s="236" t="s">
        <v>6732</v>
      </c>
      <c r="D2654" s="215" t="s">
        <v>7608</v>
      </c>
      <c r="E2654" s="321">
        <v>3</v>
      </c>
      <c r="F2654" s="319">
        <v>13.89</v>
      </c>
      <c r="G2654" s="198" t="s">
        <v>8444</v>
      </c>
      <c r="H2654" s="201">
        <v>0</v>
      </c>
      <c r="I2654" s="200">
        <v>41925</v>
      </c>
      <c r="J2654" s="319">
        <f t="shared" si="42"/>
        <v>3.8064999999999998</v>
      </c>
      <c r="K2654" s="198">
        <v>9.4117647058823533</v>
      </c>
      <c r="L2654" s="198"/>
      <c r="M2654" s="198" t="s">
        <v>2395</v>
      </c>
      <c r="N2654" s="198"/>
      <c r="O2654" s="198"/>
      <c r="P2654" s="198"/>
      <c r="Q2654" s="169"/>
      <c r="R2654" s="169"/>
      <c r="S2654" s="169"/>
      <c r="T2654" s="169"/>
    </row>
    <row r="2655" spans="1:20" ht="20.100000000000001" customHeight="1">
      <c r="A2655" s="201" t="s">
        <v>7613</v>
      </c>
      <c r="B2655" s="183">
        <v>700600587184</v>
      </c>
      <c r="C2655" s="236" t="s">
        <v>6731</v>
      </c>
      <c r="D2655" s="215" t="s">
        <v>7608</v>
      </c>
      <c r="E2655" s="321">
        <v>3</v>
      </c>
      <c r="F2655" s="319">
        <v>13.89</v>
      </c>
      <c r="G2655" s="198" t="s">
        <v>8444</v>
      </c>
      <c r="H2655" s="201">
        <v>0</v>
      </c>
      <c r="I2655" s="200">
        <v>41925</v>
      </c>
      <c r="J2655" s="319">
        <f t="shared" si="42"/>
        <v>3.8064999999999998</v>
      </c>
      <c r="K2655" s="198">
        <v>9.4117647058823533</v>
      </c>
      <c r="L2655" s="198"/>
      <c r="M2655" s="198" t="s">
        <v>2395</v>
      </c>
      <c r="N2655" s="198"/>
      <c r="O2655" s="198"/>
      <c r="P2655" s="198"/>
      <c r="Q2655" s="169"/>
      <c r="R2655" s="169"/>
      <c r="S2655" s="169"/>
      <c r="T2655" s="169"/>
    </row>
    <row r="2656" spans="1:20" ht="20.100000000000001" customHeight="1">
      <c r="A2656" s="201" t="s">
        <v>7614</v>
      </c>
      <c r="B2656" s="183">
        <v>700600587191</v>
      </c>
      <c r="C2656" s="236" t="s">
        <v>6730</v>
      </c>
      <c r="D2656" s="215" t="s">
        <v>7608</v>
      </c>
      <c r="E2656" s="321">
        <v>3</v>
      </c>
      <c r="F2656" s="319">
        <v>13.89</v>
      </c>
      <c r="G2656" s="198" t="s">
        <v>8444</v>
      </c>
      <c r="H2656" s="201">
        <v>0</v>
      </c>
      <c r="I2656" s="200">
        <v>41925</v>
      </c>
      <c r="J2656" s="319">
        <f t="shared" si="42"/>
        <v>3.8064999999999998</v>
      </c>
      <c r="K2656" s="198">
        <v>9.4117647058823533</v>
      </c>
      <c r="L2656" s="198"/>
      <c r="M2656" s="198" t="s">
        <v>2395</v>
      </c>
      <c r="N2656" s="198"/>
      <c r="O2656" s="198"/>
      <c r="P2656" s="198"/>
      <c r="Q2656" s="169"/>
      <c r="R2656" s="169"/>
      <c r="S2656" s="169"/>
      <c r="T2656" s="169"/>
    </row>
    <row r="2657" spans="1:20" ht="20.100000000000001" customHeight="1">
      <c r="A2657" s="201" t="s">
        <v>7615</v>
      </c>
      <c r="B2657" s="183">
        <v>700600587207</v>
      </c>
      <c r="C2657" s="236" t="s">
        <v>6729</v>
      </c>
      <c r="D2657" s="215" t="s">
        <v>7608</v>
      </c>
      <c r="E2657" s="198"/>
      <c r="F2657" s="319">
        <v>10</v>
      </c>
      <c r="G2657" s="198" t="s">
        <v>8444</v>
      </c>
      <c r="H2657" s="201">
        <v>0</v>
      </c>
      <c r="I2657" s="200">
        <v>41925</v>
      </c>
      <c r="J2657" s="319">
        <f t="shared" si="42"/>
        <v>3.5</v>
      </c>
      <c r="K2657" s="198"/>
      <c r="L2657" s="198"/>
      <c r="M2657" s="198" t="s">
        <v>2395</v>
      </c>
      <c r="N2657" s="198"/>
      <c r="O2657" s="198"/>
      <c r="P2657" s="198"/>
      <c r="Q2657" s="169"/>
      <c r="R2657" s="169"/>
      <c r="S2657" s="169"/>
      <c r="T2657" s="169"/>
    </row>
    <row r="2658" spans="1:20" ht="20.100000000000001" customHeight="1">
      <c r="A2658" s="201">
        <v>20418</v>
      </c>
      <c r="B2658" s="183"/>
      <c r="C2658" s="236" t="s">
        <v>7424</v>
      </c>
      <c r="D2658" s="215" t="s">
        <v>7616</v>
      </c>
      <c r="E2658" s="198"/>
      <c r="F2658" s="319" t="s">
        <v>17578</v>
      </c>
      <c r="G2658" s="198" t="s">
        <v>8444</v>
      </c>
      <c r="H2658" s="201">
        <v>0</v>
      </c>
      <c r="I2658" s="200">
        <v>41925</v>
      </c>
      <c r="J2658" s="319" t="e">
        <f t="shared" si="42"/>
        <v>#VALUE!</v>
      </c>
      <c r="K2658" s="198"/>
      <c r="L2658" s="198"/>
      <c r="M2658" s="198" t="s">
        <v>2395</v>
      </c>
      <c r="N2658" s="198"/>
      <c r="O2658" s="198"/>
      <c r="P2658" s="198"/>
      <c r="Q2658" s="169"/>
      <c r="R2658" s="169"/>
      <c r="S2658" s="169"/>
      <c r="T2658" s="169"/>
    </row>
    <row r="2659" spans="1:20" ht="20.100000000000001" customHeight="1">
      <c r="A2659" s="201" t="s">
        <v>7617</v>
      </c>
      <c r="B2659" s="183">
        <v>700600587214</v>
      </c>
      <c r="C2659" s="236" t="s">
        <v>6728</v>
      </c>
      <c r="D2659" s="215" t="s">
        <v>7616</v>
      </c>
      <c r="E2659" s="198"/>
      <c r="F2659" s="319">
        <v>14</v>
      </c>
      <c r="G2659" s="198" t="s">
        <v>8444</v>
      </c>
      <c r="H2659" s="201">
        <v>0</v>
      </c>
      <c r="I2659" s="200">
        <v>41925</v>
      </c>
      <c r="J2659" s="319">
        <f t="shared" si="42"/>
        <v>6.9</v>
      </c>
      <c r="K2659" s="198"/>
      <c r="L2659" s="198"/>
      <c r="M2659" s="198" t="s">
        <v>2395</v>
      </c>
      <c r="N2659" s="198"/>
      <c r="O2659" s="198"/>
      <c r="P2659" s="198"/>
      <c r="Q2659" s="169"/>
      <c r="R2659" s="169"/>
      <c r="S2659" s="169"/>
      <c r="T2659" s="169"/>
    </row>
    <row r="2660" spans="1:20" ht="20.100000000000001" customHeight="1">
      <c r="A2660" s="201" t="s">
        <v>7618</v>
      </c>
      <c r="B2660" s="183">
        <v>700600587221</v>
      </c>
      <c r="C2660" s="236" t="s">
        <v>6727</v>
      </c>
      <c r="D2660" s="215" t="s">
        <v>7616</v>
      </c>
      <c r="E2660" s="321">
        <v>5</v>
      </c>
      <c r="F2660" s="319">
        <v>16.117647058823529</v>
      </c>
      <c r="G2660" s="198" t="s">
        <v>8444</v>
      </c>
      <c r="H2660" s="201">
        <v>0</v>
      </c>
      <c r="I2660" s="200">
        <v>41925</v>
      </c>
      <c r="J2660" s="319">
        <f t="shared" si="42"/>
        <v>3.6999999999999993</v>
      </c>
      <c r="K2660" s="198">
        <v>12</v>
      </c>
      <c r="L2660" s="198"/>
      <c r="M2660" s="198" t="s">
        <v>2395</v>
      </c>
      <c r="N2660" s="198"/>
      <c r="O2660" s="198"/>
      <c r="P2660" s="198"/>
      <c r="Q2660" s="169"/>
      <c r="R2660" s="169"/>
      <c r="S2660" s="169"/>
      <c r="T2660" s="169"/>
    </row>
    <row r="2661" spans="1:20" ht="20.100000000000001" customHeight="1">
      <c r="A2661" s="201" t="s">
        <v>7619</v>
      </c>
      <c r="B2661" s="183">
        <v>700600587238</v>
      </c>
      <c r="C2661" s="236" t="s">
        <v>6726</v>
      </c>
      <c r="D2661" s="215" t="s">
        <v>7616</v>
      </c>
      <c r="E2661" s="321">
        <v>5</v>
      </c>
      <c r="F2661" s="319">
        <v>16.117647058823529</v>
      </c>
      <c r="G2661" s="198" t="s">
        <v>8444</v>
      </c>
      <c r="H2661" s="201">
        <v>0</v>
      </c>
      <c r="I2661" s="200">
        <v>41925</v>
      </c>
      <c r="J2661" s="319">
        <f t="shared" si="42"/>
        <v>3.6999999999999993</v>
      </c>
      <c r="K2661" s="198">
        <v>12</v>
      </c>
      <c r="L2661" s="198"/>
      <c r="M2661" s="198" t="s">
        <v>2395</v>
      </c>
      <c r="N2661" s="198"/>
      <c r="O2661" s="198"/>
      <c r="P2661" s="198"/>
      <c r="Q2661" s="169"/>
      <c r="R2661" s="169"/>
      <c r="S2661" s="169"/>
      <c r="T2661" s="169"/>
    </row>
    <row r="2662" spans="1:20" ht="20.100000000000001" customHeight="1">
      <c r="A2662" s="201" t="s">
        <v>7620</v>
      </c>
      <c r="B2662" s="183">
        <v>700600587245</v>
      </c>
      <c r="C2662" s="236" t="s">
        <v>6725</v>
      </c>
      <c r="D2662" s="215" t="s">
        <v>7616</v>
      </c>
      <c r="E2662" s="321">
        <v>5</v>
      </c>
      <c r="F2662" s="319">
        <v>16.117647058823529</v>
      </c>
      <c r="G2662" s="198" t="s">
        <v>8444</v>
      </c>
      <c r="H2662" s="201">
        <v>0</v>
      </c>
      <c r="I2662" s="200">
        <v>41925</v>
      </c>
      <c r="J2662" s="319">
        <f t="shared" si="42"/>
        <v>3.6999999999999993</v>
      </c>
      <c r="K2662" s="198">
        <v>12</v>
      </c>
      <c r="L2662" s="198"/>
      <c r="M2662" s="198" t="s">
        <v>2395</v>
      </c>
      <c r="N2662" s="198"/>
      <c r="O2662" s="198"/>
      <c r="P2662" s="198"/>
      <c r="Q2662" s="169"/>
      <c r="R2662" s="169"/>
      <c r="S2662" s="169"/>
      <c r="T2662" s="169"/>
    </row>
    <row r="2663" spans="1:20" ht="20.100000000000001" customHeight="1">
      <c r="A2663" s="201" t="s">
        <v>7621</v>
      </c>
      <c r="B2663" s="183">
        <v>700600587252</v>
      </c>
      <c r="C2663" s="236" t="s">
        <v>6724</v>
      </c>
      <c r="D2663" s="215" t="s">
        <v>7616</v>
      </c>
      <c r="E2663" s="321">
        <v>4</v>
      </c>
      <c r="F2663" s="319">
        <v>14.941176470588236</v>
      </c>
      <c r="G2663" s="198" t="s">
        <v>8444</v>
      </c>
      <c r="H2663" s="201">
        <v>0</v>
      </c>
      <c r="I2663" s="200">
        <v>41925</v>
      </c>
      <c r="J2663" s="319">
        <f t="shared" si="42"/>
        <v>3.6999999999999993</v>
      </c>
      <c r="K2663" s="198">
        <v>12</v>
      </c>
      <c r="L2663" s="198"/>
      <c r="M2663" s="198" t="s">
        <v>2395</v>
      </c>
      <c r="N2663" s="198"/>
      <c r="O2663" s="198"/>
      <c r="P2663" s="198"/>
      <c r="Q2663" s="169"/>
      <c r="R2663" s="169"/>
      <c r="S2663" s="169"/>
      <c r="T2663" s="169"/>
    </row>
    <row r="2664" spans="1:20" ht="20.100000000000001" customHeight="1">
      <c r="A2664" s="201" t="s">
        <v>7622</v>
      </c>
      <c r="B2664" s="183">
        <v>700600587269</v>
      </c>
      <c r="C2664" s="236" t="s">
        <v>6723</v>
      </c>
      <c r="D2664" s="215" t="s">
        <v>7616</v>
      </c>
      <c r="E2664" s="321">
        <v>4</v>
      </c>
      <c r="F2664" s="319">
        <v>14.941176470588236</v>
      </c>
      <c r="G2664" s="198" t="s">
        <v>8444</v>
      </c>
      <c r="H2664" s="201">
        <v>0</v>
      </c>
      <c r="I2664" s="200">
        <v>41925</v>
      </c>
      <c r="J2664" s="319">
        <f t="shared" si="42"/>
        <v>3.6999999999999993</v>
      </c>
      <c r="K2664" s="198">
        <v>12</v>
      </c>
      <c r="L2664" s="198"/>
      <c r="M2664" s="198" t="s">
        <v>2395</v>
      </c>
      <c r="N2664" s="198"/>
      <c r="O2664" s="198"/>
      <c r="P2664" s="198"/>
      <c r="Q2664" s="169"/>
      <c r="R2664" s="169"/>
      <c r="S2664" s="169"/>
      <c r="T2664" s="169"/>
    </row>
    <row r="2665" spans="1:20" ht="20.100000000000001" customHeight="1">
      <c r="A2665" s="201">
        <v>20419</v>
      </c>
      <c r="B2665" s="183"/>
      <c r="C2665" s="236" t="s">
        <v>7425</v>
      </c>
      <c r="D2665" s="215" t="s">
        <v>7623</v>
      </c>
      <c r="E2665" s="198"/>
      <c r="F2665" s="319" t="s">
        <v>17578</v>
      </c>
      <c r="G2665" s="198" t="s">
        <v>8444</v>
      </c>
      <c r="H2665" s="201">
        <v>0</v>
      </c>
      <c r="I2665" s="200">
        <v>41925</v>
      </c>
      <c r="J2665" s="319" t="e">
        <f t="shared" si="42"/>
        <v>#VALUE!</v>
      </c>
      <c r="K2665" s="198"/>
      <c r="L2665" s="198"/>
      <c r="M2665" s="198" t="s">
        <v>2395</v>
      </c>
      <c r="N2665" s="198"/>
      <c r="O2665" s="198"/>
      <c r="P2665" s="198"/>
      <c r="Q2665" s="169"/>
      <c r="R2665" s="169"/>
      <c r="S2665" s="169"/>
      <c r="T2665" s="169"/>
    </row>
    <row r="2666" spans="1:20" ht="20.100000000000001" customHeight="1">
      <c r="A2666" s="201" t="s">
        <v>7624</v>
      </c>
      <c r="B2666" s="183">
        <v>700600587276</v>
      </c>
      <c r="C2666" s="236" t="s">
        <v>6722</v>
      </c>
      <c r="D2666" s="215" t="s">
        <v>7623</v>
      </c>
      <c r="E2666" s="321">
        <v>3</v>
      </c>
      <c r="F2666" s="319">
        <v>16</v>
      </c>
      <c r="G2666" s="198" t="s">
        <v>8444</v>
      </c>
      <c r="H2666" s="201">
        <v>0</v>
      </c>
      <c r="I2666" s="200">
        <v>41925</v>
      </c>
      <c r="J2666" s="319">
        <f t="shared" si="42"/>
        <v>5.6</v>
      </c>
      <c r="K2666" s="198"/>
      <c r="L2666" s="198"/>
      <c r="M2666" s="198" t="s">
        <v>2395</v>
      </c>
      <c r="N2666" s="198"/>
      <c r="O2666" s="198"/>
      <c r="P2666" s="198"/>
      <c r="Q2666" s="169"/>
      <c r="R2666" s="169"/>
      <c r="S2666" s="169"/>
      <c r="T2666" s="169"/>
    </row>
    <row r="2667" spans="1:20" ht="20.100000000000001" customHeight="1">
      <c r="A2667" s="201" t="s">
        <v>7625</v>
      </c>
      <c r="B2667" s="183">
        <v>700600587283</v>
      </c>
      <c r="C2667" s="236" t="s">
        <v>6721</v>
      </c>
      <c r="D2667" s="215" t="s">
        <v>7623</v>
      </c>
      <c r="E2667" s="321">
        <v>4</v>
      </c>
      <c r="F2667" s="319">
        <v>16</v>
      </c>
      <c r="G2667" s="198" t="s">
        <v>8444</v>
      </c>
      <c r="H2667" s="198">
        <v>17</v>
      </c>
      <c r="I2667" s="200">
        <v>41925</v>
      </c>
      <c r="J2667" s="319">
        <f t="shared" si="42"/>
        <v>4.5999999999999996</v>
      </c>
      <c r="K2667" s="198"/>
      <c r="L2667" s="198" t="s">
        <v>731</v>
      </c>
      <c r="M2667" s="198" t="s">
        <v>2395</v>
      </c>
      <c r="N2667" s="198"/>
      <c r="O2667" s="198"/>
      <c r="P2667" s="198"/>
      <c r="Q2667" s="169"/>
      <c r="R2667" s="169"/>
      <c r="S2667" s="169"/>
      <c r="T2667" s="169"/>
    </row>
    <row r="2668" spans="1:20" ht="20.100000000000001" customHeight="1">
      <c r="A2668" s="201" t="s">
        <v>7626</v>
      </c>
      <c r="B2668" s="183">
        <v>700600587290</v>
      </c>
      <c r="C2668" s="236" t="s">
        <v>6720</v>
      </c>
      <c r="D2668" s="215" t="s">
        <v>7623</v>
      </c>
      <c r="E2668" s="321">
        <v>4</v>
      </c>
      <c r="F2668" s="319">
        <v>16</v>
      </c>
      <c r="G2668" s="198" t="s">
        <v>8444</v>
      </c>
      <c r="H2668" s="198">
        <v>84</v>
      </c>
      <c r="I2668" s="200">
        <v>41925</v>
      </c>
      <c r="J2668" s="319">
        <f t="shared" si="42"/>
        <v>4.5999999999999996</v>
      </c>
      <c r="K2668" s="198"/>
      <c r="L2668" s="198" t="s">
        <v>731</v>
      </c>
      <c r="M2668" s="198" t="s">
        <v>2395</v>
      </c>
      <c r="N2668" s="198"/>
      <c r="O2668" s="198"/>
      <c r="P2668" s="198"/>
      <c r="Q2668" s="169"/>
      <c r="R2668" s="169"/>
      <c r="S2668" s="169"/>
      <c r="T2668" s="169"/>
    </row>
    <row r="2669" spans="1:20" ht="20.100000000000001" customHeight="1">
      <c r="A2669" s="201" t="s">
        <v>7627</v>
      </c>
      <c r="B2669" s="183">
        <v>700600587306</v>
      </c>
      <c r="C2669" s="236" t="s">
        <v>6719</v>
      </c>
      <c r="D2669" s="215" t="s">
        <v>7623</v>
      </c>
      <c r="E2669" s="321">
        <v>4</v>
      </c>
      <c r="F2669" s="319">
        <v>16</v>
      </c>
      <c r="G2669" s="198" t="s">
        <v>8444</v>
      </c>
      <c r="H2669" s="198">
        <v>136</v>
      </c>
      <c r="I2669" s="200">
        <v>41925</v>
      </c>
      <c r="J2669" s="319">
        <f t="shared" si="42"/>
        <v>4.5999999999999996</v>
      </c>
      <c r="K2669" s="198"/>
      <c r="L2669" s="198" t="s">
        <v>731</v>
      </c>
      <c r="M2669" s="198" t="s">
        <v>2395</v>
      </c>
      <c r="N2669" s="198"/>
      <c r="O2669" s="198"/>
      <c r="P2669" s="198"/>
      <c r="Q2669" s="169"/>
      <c r="R2669" s="169"/>
      <c r="S2669" s="169"/>
      <c r="T2669" s="169"/>
    </row>
    <row r="2670" spans="1:20" ht="20.100000000000001" customHeight="1">
      <c r="A2670" s="201" t="s">
        <v>7628</v>
      </c>
      <c r="B2670" s="183">
        <v>700600587313</v>
      </c>
      <c r="C2670" s="236" t="s">
        <v>6718</v>
      </c>
      <c r="D2670" s="215" t="s">
        <v>7623</v>
      </c>
      <c r="E2670" s="321">
        <v>4</v>
      </c>
      <c r="F2670" s="319">
        <v>16</v>
      </c>
      <c r="G2670" s="198" t="s">
        <v>8444</v>
      </c>
      <c r="H2670" s="198">
        <v>66</v>
      </c>
      <c r="I2670" s="200">
        <v>41925</v>
      </c>
      <c r="J2670" s="319">
        <f t="shared" si="42"/>
        <v>4.5999999999999996</v>
      </c>
      <c r="K2670" s="198"/>
      <c r="L2670" s="198" t="s">
        <v>731</v>
      </c>
      <c r="M2670" s="198" t="s">
        <v>2395</v>
      </c>
      <c r="N2670" s="198"/>
      <c r="O2670" s="198"/>
      <c r="P2670" s="198"/>
      <c r="Q2670" s="169"/>
      <c r="R2670" s="169"/>
      <c r="S2670" s="169"/>
      <c r="T2670" s="169"/>
    </row>
    <row r="2671" spans="1:20" ht="20.100000000000001" customHeight="1">
      <c r="A2671" s="201" t="s">
        <v>7629</v>
      </c>
      <c r="B2671" s="183">
        <v>700600587320</v>
      </c>
      <c r="C2671" s="236" t="s">
        <v>6717</v>
      </c>
      <c r="D2671" s="215" t="s">
        <v>7623</v>
      </c>
      <c r="E2671" s="321">
        <v>4</v>
      </c>
      <c r="F2671" s="319">
        <v>16</v>
      </c>
      <c r="G2671" s="198" t="s">
        <v>8444</v>
      </c>
      <c r="H2671" s="198">
        <v>195</v>
      </c>
      <c r="I2671" s="200">
        <v>41925</v>
      </c>
      <c r="J2671" s="319">
        <f t="shared" si="42"/>
        <v>4.5999999999999996</v>
      </c>
      <c r="K2671" s="198"/>
      <c r="L2671" s="198" t="s">
        <v>731</v>
      </c>
      <c r="M2671" s="198" t="s">
        <v>2395</v>
      </c>
      <c r="N2671" s="198"/>
      <c r="O2671" s="198"/>
      <c r="P2671" s="198"/>
      <c r="Q2671" s="169"/>
      <c r="R2671" s="169"/>
      <c r="S2671" s="169"/>
      <c r="T2671" s="169"/>
    </row>
    <row r="2672" spans="1:20" ht="20.100000000000001" customHeight="1">
      <c r="A2672" s="201" t="s">
        <v>7630</v>
      </c>
      <c r="B2672" s="183">
        <v>700600587337</v>
      </c>
      <c r="C2672" s="236" t="s">
        <v>6716</v>
      </c>
      <c r="D2672" s="215" t="s">
        <v>7623</v>
      </c>
      <c r="E2672" s="321">
        <v>4</v>
      </c>
      <c r="F2672" s="319">
        <v>16</v>
      </c>
      <c r="G2672" s="198" t="s">
        <v>8444</v>
      </c>
      <c r="H2672" s="198">
        <v>92</v>
      </c>
      <c r="I2672" s="200">
        <v>41925</v>
      </c>
      <c r="J2672" s="319">
        <f t="shared" si="42"/>
        <v>4.5999999999999996</v>
      </c>
      <c r="K2672" s="198"/>
      <c r="L2672" s="198" t="s">
        <v>731</v>
      </c>
      <c r="M2672" s="198" t="s">
        <v>2395</v>
      </c>
      <c r="N2672" s="198"/>
      <c r="O2672" s="198"/>
      <c r="P2672" s="198"/>
      <c r="Q2672" s="169"/>
      <c r="R2672" s="169"/>
      <c r="S2672" s="169"/>
      <c r="T2672" s="169"/>
    </row>
    <row r="2673" spans="1:37" ht="20.100000000000001" customHeight="1">
      <c r="A2673" s="201" t="s">
        <v>7631</v>
      </c>
      <c r="B2673" s="183">
        <v>700600587344</v>
      </c>
      <c r="C2673" s="236" t="s">
        <v>6715</v>
      </c>
      <c r="D2673" s="215" t="s">
        <v>7623</v>
      </c>
      <c r="E2673" s="321">
        <v>4</v>
      </c>
      <c r="F2673" s="319">
        <v>16</v>
      </c>
      <c r="G2673" s="198" t="s">
        <v>8444</v>
      </c>
      <c r="H2673" s="198">
        <v>43</v>
      </c>
      <c r="I2673" s="200">
        <v>41925</v>
      </c>
      <c r="J2673" s="319">
        <f t="shared" si="42"/>
        <v>4.5999999999999996</v>
      </c>
      <c r="K2673" s="198"/>
      <c r="L2673" s="198" t="s">
        <v>731</v>
      </c>
      <c r="M2673" s="198" t="s">
        <v>2395</v>
      </c>
      <c r="N2673" s="198"/>
      <c r="O2673" s="198"/>
      <c r="P2673" s="198"/>
      <c r="Q2673" s="169"/>
      <c r="R2673" s="169"/>
      <c r="S2673" s="169"/>
      <c r="T2673" s="169"/>
    </row>
    <row r="2674" spans="1:37" ht="20.100000000000001" customHeight="1">
      <c r="A2674" s="201" t="s">
        <v>7632</v>
      </c>
      <c r="B2674" s="183">
        <v>700600587351</v>
      </c>
      <c r="C2674" s="236" t="s">
        <v>6714</v>
      </c>
      <c r="D2674" s="215" t="s">
        <v>7623</v>
      </c>
      <c r="E2674" s="321">
        <v>4</v>
      </c>
      <c r="F2674" s="319">
        <v>16</v>
      </c>
      <c r="G2674" s="198" t="s">
        <v>8444</v>
      </c>
      <c r="H2674" s="198">
        <v>96</v>
      </c>
      <c r="I2674" s="200">
        <v>41925</v>
      </c>
      <c r="J2674" s="319">
        <f t="shared" si="42"/>
        <v>4.5999999999999996</v>
      </c>
      <c r="K2674" s="198"/>
      <c r="L2674" s="198" t="s">
        <v>731</v>
      </c>
      <c r="M2674" s="198" t="s">
        <v>2395</v>
      </c>
      <c r="N2674" s="198"/>
      <c r="O2674" s="198"/>
      <c r="P2674" s="198"/>
      <c r="Q2674" s="169"/>
      <c r="R2674" s="169"/>
      <c r="S2674" s="169"/>
      <c r="T2674" s="169"/>
    </row>
    <row r="2675" spans="1:37" ht="20.100000000000001" customHeight="1">
      <c r="A2675" s="201">
        <v>20420</v>
      </c>
      <c r="B2675" s="183"/>
      <c r="C2675" s="236" t="s">
        <v>7426</v>
      </c>
      <c r="D2675" s="215" t="s">
        <v>7633</v>
      </c>
      <c r="E2675" s="198"/>
      <c r="F2675" s="319" t="s">
        <v>17578</v>
      </c>
      <c r="G2675" s="198" t="s">
        <v>8444</v>
      </c>
      <c r="H2675" s="201">
        <v>0</v>
      </c>
      <c r="I2675" s="200">
        <v>41925</v>
      </c>
      <c r="J2675" s="319" t="e">
        <f t="shared" si="42"/>
        <v>#VALUE!</v>
      </c>
      <c r="K2675" s="198"/>
      <c r="L2675" s="198"/>
      <c r="M2675" s="198" t="s">
        <v>2395</v>
      </c>
      <c r="N2675" s="198"/>
      <c r="O2675" s="198"/>
      <c r="P2675" s="198"/>
      <c r="Q2675" s="169"/>
      <c r="R2675" s="169"/>
      <c r="S2675" s="169"/>
      <c r="T2675" s="169"/>
    </row>
    <row r="2676" spans="1:37" ht="20.100000000000001" customHeight="1">
      <c r="A2676" s="201" t="s">
        <v>7634</v>
      </c>
      <c r="B2676" s="183">
        <v>700600587368</v>
      </c>
      <c r="C2676" s="236" t="s">
        <v>6713</v>
      </c>
      <c r="D2676" s="215" t="s">
        <v>7633</v>
      </c>
      <c r="E2676" s="321">
        <v>5</v>
      </c>
      <c r="F2676" s="319">
        <v>16.117647058823529</v>
      </c>
      <c r="G2676" s="198" t="s">
        <v>8444</v>
      </c>
      <c r="H2676" s="201">
        <v>0</v>
      </c>
      <c r="I2676" s="200">
        <v>41925</v>
      </c>
      <c r="J2676" s="319">
        <f t="shared" si="42"/>
        <v>3.6999999999999993</v>
      </c>
      <c r="K2676" s="198">
        <v>12</v>
      </c>
      <c r="L2676" s="198"/>
      <c r="M2676" s="198" t="s">
        <v>2395</v>
      </c>
      <c r="N2676" s="198"/>
      <c r="O2676" s="198"/>
      <c r="P2676" s="198"/>
      <c r="Q2676" s="169"/>
      <c r="R2676" s="169"/>
      <c r="S2676" s="169"/>
      <c r="T2676" s="169"/>
    </row>
    <row r="2677" spans="1:37" ht="20.100000000000001" customHeight="1">
      <c r="A2677" s="201" t="s">
        <v>7635</v>
      </c>
      <c r="B2677" s="183">
        <v>700600587375</v>
      </c>
      <c r="C2677" s="236" t="s">
        <v>6712</v>
      </c>
      <c r="D2677" s="215" t="s">
        <v>7633</v>
      </c>
      <c r="E2677" s="321">
        <v>4</v>
      </c>
      <c r="F2677" s="319">
        <v>14.941176470588236</v>
      </c>
      <c r="G2677" s="198" t="s">
        <v>8444</v>
      </c>
      <c r="H2677" s="201">
        <v>0</v>
      </c>
      <c r="I2677" s="200">
        <v>41925</v>
      </c>
      <c r="J2677" s="319">
        <f t="shared" si="42"/>
        <v>3.6999999999999993</v>
      </c>
      <c r="K2677" s="198">
        <v>12</v>
      </c>
      <c r="L2677" s="198"/>
      <c r="M2677" s="198" t="s">
        <v>2395</v>
      </c>
      <c r="N2677" s="198"/>
      <c r="O2677" s="198"/>
      <c r="P2677" s="198"/>
      <c r="Q2677" s="169"/>
      <c r="R2677" s="169"/>
      <c r="S2677" s="169"/>
      <c r="T2677" s="169"/>
    </row>
    <row r="2678" spans="1:37" ht="20.100000000000001" customHeight="1">
      <c r="A2678" s="201" t="s">
        <v>7636</v>
      </c>
      <c r="B2678" s="183">
        <v>700600587382</v>
      </c>
      <c r="C2678" s="236" t="s">
        <v>6711</v>
      </c>
      <c r="D2678" s="215" t="s">
        <v>7633</v>
      </c>
      <c r="E2678" s="321">
        <v>5</v>
      </c>
      <c r="F2678" s="319">
        <v>16.117647058823529</v>
      </c>
      <c r="G2678" s="198" t="s">
        <v>8444</v>
      </c>
      <c r="H2678" s="201">
        <v>0</v>
      </c>
      <c r="I2678" s="200">
        <v>41925</v>
      </c>
      <c r="J2678" s="319">
        <f t="shared" si="42"/>
        <v>3.6999999999999993</v>
      </c>
      <c r="K2678" s="198">
        <v>12</v>
      </c>
      <c r="L2678" s="198"/>
      <c r="M2678" s="198" t="s">
        <v>2395</v>
      </c>
      <c r="N2678" s="198"/>
      <c r="O2678" s="198"/>
      <c r="P2678" s="198"/>
      <c r="Q2678" s="169"/>
      <c r="R2678" s="169"/>
      <c r="S2678" s="169"/>
      <c r="T2678" s="169"/>
    </row>
    <row r="2679" spans="1:37" ht="20.100000000000001" customHeight="1">
      <c r="A2679" s="201">
        <v>20421</v>
      </c>
      <c r="B2679" s="183"/>
      <c r="C2679" s="236" t="s">
        <v>7427</v>
      </c>
      <c r="D2679" s="215" t="s">
        <v>7637</v>
      </c>
      <c r="E2679" s="198"/>
      <c r="F2679" s="319" t="s">
        <v>17578</v>
      </c>
      <c r="G2679" s="198" t="s">
        <v>8444</v>
      </c>
      <c r="H2679" s="201">
        <v>0</v>
      </c>
      <c r="I2679" s="200">
        <v>41925</v>
      </c>
      <c r="J2679" s="319" t="e">
        <f t="shared" si="42"/>
        <v>#VALUE!</v>
      </c>
      <c r="K2679" s="198"/>
      <c r="L2679" s="198"/>
      <c r="M2679" s="198" t="s">
        <v>2395</v>
      </c>
      <c r="N2679" s="198"/>
      <c r="O2679" s="198"/>
      <c r="P2679" s="198"/>
      <c r="Q2679" s="169"/>
      <c r="R2679" s="169"/>
      <c r="S2679" s="169"/>
      <c r="T2679" s="169"/>
    </row>
    <row r="2680" spans="1:37" ht="20.100000000000001" customHeight="1">
      <c r="A2680" s="201" t="s">
        <v>7638</v>
      </c>
      <c r="B2680" s="183">
        <v>700600587399</v>
      </c>
      <c r="C2680" s="236" t="s">
        <v>6710</v>
      </c>
      <c r="D2680" s="215" t="s">
        <v>7637</v>
      </c>
      <c r="E2680" s="321">
        <v>4</v>
      </c>
      <c r="F2680" s="319">
        <v>14.941176470588236</v>
      </c>
      <c r="G2680" s="198" t="s">
        <v>8444</v>
      </c>
      <c r="H2680" s="198">
        <v>10</v>
      </c>
      <c r="I2680" s="200">
        <v>41925</v>
      </c>
      <c r="J2680" s="319">
        <f t="shared" si="42"/>
        <v>3.6999999999999993</v>
      </c>
      <c r="K2680" s="198">
        <v>12</v>
      </c>
      <c r="L2680" s="198" t="s">
        <v>731</v>
      </c>
      <c r="M2680" s="198" t="s">
        <v>2395</v>
      </c>
      <c r="N2680" s="198"/>
      <c r="O2680" s="198"/>
      <c r="P2680" s="198"/>
      <c r="Q2680" s="169"/>
      <c r="R2680" s="169"/>
      <c r="S2680" s="169"/>
      <c r="T2680" s="169"/>
    </row>
    <row r="2681" spans="1:37" ht="20.100000000000001" customHeight="1">
      <c r="A2681" s="201" t="s">
        <v>7639</v>
      </c>
      <c r="B2681" s="183">
        <v>700600587405</v>
      </c>
      <c r="C2681" s="236" t="s">
        <v>6709</v>
      </c>
      <c r="D2681" s="215" t="s">
        <v>7637</v>
      </c>
      <c r="E2681" s="321">
        <v>5</v>
      </c>
      <c r="F2681" s="319">
        <v>16.117647058823529</v>
      </c>
      <c r="G2681" s="198" t="s">
        <v>8444</v>
      </c>
      <c r="H2681" s="201">
        <v>0</v>
      </c>
      <c r="I2681" s="200">
        <v>41925</v>
      </c>
      <c r="J2681" s="319">
        <f t="shared" si="42"/>
        <v>3.6999999999999993</v>
      </c>
      <c r="K2681" s="198">
        <v>12</v>
      </c>
      <c r="L2681" s="198"/>
      <c r="M2681" s="198" t="s">
        <v>2395</v>
      </c>
      <c r="N2681" s="198"/>
      <c r="O2681" s="198"/>
      <c r="P2681" s="198"/>
      <c r="Q2681" s="169"/>
      <c r="R2681" s="169"/>
      <c r="S2681" s="169"/>
      <c r="T2681" s="169"/>
    </row>
    <row r="2682" spans="1:37" ht="20.100000000000001" customHeight="1">
      <c r="A2682" s="201" t="s">
        <v>7640</v>
      </c>
      <c r="B2682" s="183">
        <v>700600587412</v>
      </c>
      <c r="C2682" s="236" t="s">
        <v>6708</v>
      </c>
      <c r="D2682" s="215" t="s">
        <v>7637</v>
      </c>
      <c r="E2682" s="321">
        <v>5</v>
      </c>
      <c r="F2682" s="319">
        <v>16.117647058823529</v>
      </c>
      <c r="G2682" s="198" t="s">
        <v>8444</v>
      </c>
      <c r="H2682" s="201">
        <v>0</v>
      </c>
      <c r="I2682" s="200">
        <v>41925</v>
      </c>
      <c r="J2682" s="319">
        <f t="shared" si="42"/>
        <v>3.6999999999999993</v>
      </c>
      <c r="K2682" s="198">
        <v>12</v>
      </c>
      <c r="L2682" s="198"/>
      <c r="M2682" s="198" t="s">
        <v>2395</v>
      </c>
      <c r="N2682" s="198"/>
      <c r="O2682" s="198"/>
      <c r="P2682" s="198"/>
      <c r="Q2682" s="169"/>
      <c r="R2682" s="169"/>
      <c r="S2682" s="169"/>
      <c r="T2682" s="169"/>
    </row>
    <row r="2683" spans="1:37" ht="20.100000000000001" customHeight="1">
      <c r="A2683" s="201" t="s">
        <v>7641</v>
      </c>
      <c r="B2683" s="183">
        <v>700600587429</v>
      </c>
      <c r="C2683" s="236" t="s">
        <v>6707</v>
      </c>
      <c r="D2683" s="215" t="s">
        <v>7637</v>
      </c>
      <c r="E2683" s="321">
        <v>5</v>
      </c>
      <c r="F2683" s="319">
        <v>16.117647058823529</v>
      </c>
      <c r="G2683" s="198" t="s">
        <v>8444</v>
      </c>
      <c r="H2683" s="198">
        <v>0</v>
      </c>
      <c r="I2683" s="200">
        <v>41925</v>
      </c>
      <c r="J2683" s="319">
        <f t="shared" si="42"/>
        <v>3.6999999999999993</v>
      </c>
      <c r="K2683" s="198">
        <v>12</v>
      </c>
      <c r="L2683" s="198" t="s">
        <v>731</v>
      </c>
      <c r="M2683" s="198" t="s">
        <v>2395</v>
      </c>
      <c r="N2683" s="198"/>
      <c r="O2683" s="198"/>
      <c r="P2683" s="198"/>
      <c r="Q2683" s="169"/>
      <c r="R2683" s="169"/>
      <c r="S2683" s="169"/>
      <c r="T2683" s="169"/>
    </row>
    <row r="2684" spans="1:37" ht="20.100000000000001" customHeight="1">
      <c r="A2684" s="201" t="s">
        <v>7642</v>
      </c>
      <c r="B2684" s="183">
        <v>700600587436</v>
      </c>
      <c r="C2684" s="236" t="s">
        <v>6706</v>
      </c>
      <c r="D2684" s="215" t="s">
        <v>7637</v>
      </c>
      <c r="E2684" s="321">
        <v>5</v>
      </c>
      <c r="F2684" s="319">
        <v>16.117647058823529</v>
      </c>
      <c r="G2684" s="198" t="s">
        <v>8444</v>
      </c>
      <c r="H2684" s="201">
        <v>0</v>
      </c>
      <c r="I2684" s="200">
        <v>41925</v>
      </c>
      <c r="J2684" s="319">
        <f t="shared" si="42"/>
        <v>3.6999999999999993</v>
      </c>
      <c r="K2684" s="198">
        <v>12</v>
      </c>
      <c r="L2684" s="198"/>
      <c r="M2684" s="198" t="s">
        <v>2395</v>
      </c>
      <c r="N2684" s="198"/>
      <c r="O2684" s="198"/>
      <c r="P2684" s="198"/>
      <c r="Q2684" s="169"/>
      <c r="R2684" s="169"/>
      <c r="S2684" s="169"/>
      <c r="T2684" s="169"/>
    </row>
    <row r="2685" spans="1:37" ht="20.100000000000001" customHeight="1">
      <c r="A2685" s="328" t="s">
        <v>9114</v>
      </c>
      <c r="B2685" s="190">
        <v>700600593475</v>
      </c>
      <c r="C2685" s="190" t="s">
        <v>9155</v>
      </c>
      <c r="D2685" s="189" t="s">
        <v>9125</v>
      </c>
      <c r="E2685" s="321">
        <v>1.5</v>
      </c>
      <c r="F2685" s="356">
        <v>14.99</v>
      </c>
      <c r="G2685" s="198" t="s">
        <v>8444</v>
      </c>
      <c r="H2685" s="201">
        <v>0</v>
      </c>
      <c r="I2685" s="200">
        <v>42113</v>
      </c>
      <c r="J2685" s="319">
        <f t="shared" si="42"/>
        <v>6.2415000000000003</v>
      </c>
      <c r="K2685" s="198"/>
      <c r="L2685" s="198"/>
      <c r="M2685" s="198" t="s">
        <v>2395</v>
      </c>
      <c r="N2685" s="198"/>
      <c r="O2685" s="198"/>
      <c r="P2685" s="198"/>
      <c r="Q2685" s="169">
        <v>0.1</v>
      </c>
      <c r="R2685" s="169" t="s">
        <v>14946</v>
      </c>
      <c r="S2685" s="169"/>
      <c r="T2685" s="169" t="s">
        <v>15237</v>
      </c>
      <c r="U2685" s="171">
        <v>45021</v>
      </c>
      <c r="V2685" s="5" t="s">
        <v>15221</v>
      </c>
      <c r="W2685" s="5" t="s">
        <v>15238</v>
      </c>
      <c r="X2685" s="5" t="s">
        <v>15223</v>
      </c>
      <c r="Y2685" s="5" t="s">
        <v>15239</v>
      </c>
      <c r="Z2685" s="5" t="s">
        <v>15225</v>
      </c>
      <c r="AA2685" s="5" t="s">
        <v>15240</v>
      </c>
      <c r="AB2685" s="5" t="s">
        <v>15227</v>
      </c>
      <c r="AC2685" s="5" t="s">
        <v>15228</v>
      </c>
      <c r="AD2685" s="5" t="s">
        <v>15229</v>
      </c>
      <c r="AE2685" s="5" t="s">
        <v>15230</v>
      </c>
      <c r="AF2685" s="5" t="s">
        <v>15165</v>
      </c>
      <c r="AG2685" s="5" t="s">
        <v>15166</v>
      </c>
      <c r="AH2685" s="5" t="s">
        <v>15167</v>
      </c>
      <c r="AI2685" s="5" t="s">
        <v>15168</v>
      </c>
      <c r="AJ2685" s="5" t="s">
        <v>15169</v>
      </c>
      <c r="AK2685" s="5" t="s">
        <v>15808</v>
      </c>
    </row>
    <row r="2686" spans="1:37" ht="20.100000000000001" customHeight="1">
      <c r="A2686" s="201" t="s">
        <v>1300</v>
      </c>
      <c r="B2686" s="183">
        <v>799491861305</v>
      </c>
      <c r="C2686" s="179" t="s">
        <v>1074</v>
      </c>
      <c r="D2686" s="215" t="s">
        <v>1296</v>
      </c>
      <c r="E2686" s="321">
        <v>2.5</v>
      </c>
      <c r="F2686" s="319">
        <v>13.89</v>
      </c>
      <c r="G2686" s="198" t="s">
        <v>8444</v>
      </c>
      <c r="H2686" s="201">
        <v>0</v>
      </c>
      <c r="I2686" s="200">
        <v>41559</v>
      </c>
      <c r="J2686" s="319">
        <f t="shared" si="42"/>
        <v>4.3064999999999998</v>
      </c>
      <c r="K2686" s="198">
        <v>8.8235294117647065</v>
      </c>
      <c r="L2686" s="198"/>
      <c r="M2686" s="198" t="s">
        <v>2395</v>
      </c>
      <c r="N2686" s="198"/>
      <c r="O2686" s="198"/>
      <c r="P2686" s="198"/>
      <c r="Q2686" s="169"/>
      <c r="R2686" s="169"/>
      <c r="S2686" s="169"/>
      <c r="T2686" s="169"/>
      <c r="U2686" s="170"/>
    </row>
    <row r="2687" spans="1:37" ht="20.100000000000001" customHeight="1">
      <c r="A2687" s="201" t="s">
        <v>7645</v>
      </c>
      <c r="B2687" s="183">
        <v>700600587467</v>
      </c>
      <c r="C2687" s="236" t="s">
        <v>6703</v>
      </c>
      <c r="D2687" s="215" t="s">
        <v>7637</v>
      </c>
      <c r="E2687" s="321">
        <v>5</v>
      </c>
      <c r="F2687" s="319">
        <v>16.117647058823529</v>
      </c>
      <c r="G2687" s="198" t="s">
        <v>8444</v>
      </c>
      <c r="H2687" s="201">
        <v>0</v>
      </c>
      <c r="I2687" s="200">
        <v>41925</v>
      </c>
      <c r="J2687" s="319">
        <f t="shared" si="42"/>
        <v>3.6999999999999993</v>
      </c>
      <c r="K2687" s="198">
        <v>12</v>
      </c>
      <c r="L2687" s="198"/>
      <c r="M2687" s="198" t="s">
        <v>2395</v>
      </c>
      <c r="N2687" s="198"/>
      <c r="O2687" s="198"/>
      <c r="P2687" s="198"/>
      <c r="Q2687" s="169"/>
      <c r="R2687" s="169"/>
      <c r="S2687" s="169"/>
      <c r="T2687" s="169"/>
    </row>
    <row r="2688" spans="1:37" ht="20.100000000000001" customHeight="1">
      <c r="A2688" s="201" t="s">
        <v>7646</v>
      </c>
      <c r="B2688" s="183">
        <v>700600587474</v>
      </c>
      <c r="C2688" s="236" t="s">
        <v>6702</v>
      </c>
      <c r="D2688" s="215" t="s">
        <v>7637</v>
      </c>
      <c r="E2688" s="321">
        <v>5</v>
      </c>
      <c r="F2688" s="319">
        <v>16.117647058823529</v>
      </c>
      <c r="G2688" s="198" t="s">
        <v>8444</v>
      </c>
      <c r="H2688" s="198">
        <v>0</v>
      </c>
      <c r="I2688" s="200">
        <v>41925</v>
      </c>
      <c r="J2688" s="319">
        <f t="shared" si="42"/>
        <v>3.6999999999999993</v>
      </c>
      <c r="K2688" s="198">
        <v>12</v>
      </c>
      <c r="L2688" s="198" t="s">
        <v>731</v>
      </c>
      <c r="M2688" s="198" t="s">
        <v>2395</v>
      </c>
      <c r="N2688" s="198"/>
      <c r="O2688" s="198"/>
      <c r="P2688" s="198"/>
      <c r="Q2688" s="169"/>
      <c r="R2688" s="169"/>
      <c r="S2688" s="169"/>
      <c r="T2688" s="169"/>
    </row>
    <row r="2689" spans="1:20" ht="20.100000000000001" customHeight="1">
      <c r="A2689" s="201" t="s">
        <v>7647</v>
      </c>
      <c r="B2689" s="183">
        <v>700600587481</v>
      </c>
      <c r="C2689" s="236" t="s">
        <v>6701</v>
      </c>
      <c r="D2689" s="215" t="s">
        <v>7637</v>
      </c>
      <c r="E2689" s="321">
        <v>4</v>
      </c>
      <c r="F2689" s="319">
        <v>14.941176470588236</v>
      </c>
      <c r="G2689" s="198" t="s">
        <v>8444</v>
      </c>
      <c r="H2689" s="198">
        <v>0</v>
      </c>
      <c r="I2689" s="200">
        <v>41925</v>
      </c>
      <c r="J2689" s="319">
        <f t="shared" si="42"/>
        <v>3.6999999999999993</v>
      </c>
      <c r="K2689" s="198">
        <v>12</v>
      </c>
      <c r="L2689" s="198" t="s">
        <v>731</v>
      </c>
      <c r="M2689" s="198" t="s">
        <v>2395</v>
      </c>
      <c r="N2689" s="198"/>
      <c r="O2689" s="198"/>
      <c r="P2689" s="198"/>
      <c r="Q2689" s="169"/>
      <c r="R2689" s="169"/>
      <c r="S2689" s="169"/>
      <c r="T2689" s="169"/>
    </row>
    <row r="2690" spans="1:20" ht="20.100000000000001" customHeight="1">
      <c r="A2690" s="201">
        <v>20422</v>
      </c>
      <c r="B2690" s="183"/>
      <c r="C2690" s="236" t="s">
        <v>7428</v>
      </c>
      <c r="D2690" s="215" t="s">
        <v>7648</v>
      </c>
      <c r="E2690" s="198"/>
      <c r="F2690" s="319" t="s">
        <v>17578</v>
      </c>
      <c r="G2690" s="198" t="s">
        <v>8444</v>
      </c>
      <c r="H2690" s="201">
        <v>0</v>
      </c>
      <c r="I2690" s="200">
        <v>41925</v>
      </c>
      <c r="J2690" s="319" t="e">
        <f t="shared" si="42"/>
        <v>#VALUE!</v>
      </c>
      <c r="K2690" s="198"/>
      <c r="L2690" s="198"/>
      <c r="M2690" s="198" t="s">
        <v>2395</v>
      </c>
      <c r="N2690" s="198"/>
      <c r="O2690" s="198"/>
      <c r="P2690" s="198"/>
      <c r="Q2690" s="169"/>
      <c r="R2690" s="169"/>
      <c r="S2690" s="169"/>
      <c r="T2690" s="169"/>
    </row>
    <row r="2691" spans="1:20" ht="20.100000000000001" customHeight="1">
      <c r="A2691" s="201" t="s">
        <v>7649</v>
      </c>
      <c r="B2691" s="183">
        <v>700600587498</v>
      </c>
      <c r="C2691" s="236" t="s">
        <v>6700</v>
      </c>
      <c r="D2691" s="215" t="s">
        <v>7648</v>
      </c>
      <c r="E2691" s="321">
        <v>4</v>
      </c>
      <c r="F2691" s="319">
        <v>14.941176470588236</v>
      </c>
      <c r="G2691" s="198" t="s">
        <v>8444</v>
      </c>
      <c r="H2691" s="201">
        <v>0</v>
      </c>
      <c r="I2691" s="200">
        <v>41925</v>
      </c>
      <c r="J2691" s="319">
        <f t="shared" si="42"/>
        <v>3.6999999999999993</v>
      </c>
      <c r="K2691" s="198">
        <v>10</v>
      </c>
      <c r="L2691" s="198"/>
      <c r="M2691" s="198" t="s">
        <v>2395</v>
      </c>
      <c r="N2691" s="198"/>
      <c r="O2691" s="198"/>
      <c r="P2691" s="198"/>
      <c r="Q2691" s="169"/>
      <c r="R2691" s="169"/>
      <c r="S2691" s="169"/>
      <c r="T2691" s="169"/>
    </row>
    <row r="2692" spans="1:20" ht="20.100000000000001" customHeight="1">
      <c r="A2692" s="201">
        <v>20423</v>
      </c>
      <c r="B2692" s="183"/>
      <c r="C2692" s="236" t="s">
        <v>7429</v>
      </c>
      <c r="D2692" s="215" t="s">
        <v>7650</v>
      </c>
      <c r="E2692" s="198"/>
      <c r="F2692" s="319" t="s">
        <v>17578</v>
      </c>
      <c r="G2692" s="198" t="s">
        <v>8444</v>
      </c>
      <c r="H2692" s="201">
        <v>0</v>
      </c>
      <c r="I2692" s="200">
        <v>41925</v>
      </c>
      <c r="J2692" s="319" t="e">
        <f t="shared" si="42"/>
        <v>#VALUE!</v>
      </c>
      <c r="K2692" s="198"/>
      <c r="L2692" s="198"/>
      <c r="M2692" s="198" t="s">
        <v>2395</v>
      </c>
      <c r="N2692" s="198"/>
      <c r="O2692" s="198"/>
      <c r="P2692" s="198"/>
      <c r="Q2692" s="169"/>
      <c r="R2692" s="169"/>
      <c r="S2692" s="169"/>
      <c r="T2692" s="169"/>
    </row>
    <row r="2693" spans="1:20" ht="20.100000000000001" customHeight="1">
      <c r="A2693" s="201" t="s">
        <v>7651</v>
      </c>
      <c r="B2693" s="183">
        <v>700600587504</v>
      </c>
      <c r="C2693" s="236" t="s">
        <v>6699</v>
      </c>
      <c r="D2693" s="215" t="s">
        <v>7650</v>
      </c>
      <c r="E2693" s="321">
        <v>6</v>
      </c>
      <c r="F2693" s="319">
        <v>17.294117647058826</v>
      </c>
      <c r="G2693" s="198" t="s">
        <v>8444</v>
      </c>
      <c r="H2693" s="201">
        <v>0</v>
      </c>
      <c r="I2693" s="200">
        <v>41925</v>
      </c>
      <c r="J2693" s="319">
        <f t="shared" si="42"/>
        <v>3.7000000000000011</v>
      </c>
      <c r="K2693" s="198">
        <v>14</v>
      </c>
      <c r="L2693" s="198"/>
      <c r="M2693" s="198" t="s">
        <v>2395</v>
      </c>
      <c r="N2693" s="198"/>
      <c r="O2693" s="198"/>
      <c r="P2693" s="198"/>
      <c r="Q2693" s="169"/>
      <c r="R2693" s="169"/>
      <c r="S2693" s="169"/>
      <c r="T2693" s="169"/>
    </row>
    <row r="2694" spans="1:20" ht="20.100000000000001" customHeight="1">
      <c r="A2694" s="201" t="s">
        <v>7652</v>
      </c>
      <c r="B2694" s="183">
        <v>700600587511</v>
      </c>
      <c r="C2694" s="236" t="s">
        <v>6698</v>
      </c>
      <c r="D2694" s="215" t="s">
        <v>7650</v>
      </c>
      <c r="E2694" s="321">
        <v>6</v>
      </c>
      <c r="F2694" s="319">
        <v>17.294117647058826</v>
      </c>
      <c r="G2694" s="198" t="s">
        <v>8444</v>
      </c>
      <c r="H2694" s="201">
        <v>0</v>
      </c>
      <c r="I2694" s="200">
        <v>41925</v>
      </c>
      <c r="J2694" s="319">
        <f t="shared" si="42"/>
        <v>3.7000000000000011</v>
      </c>
      <c r="K2694" s="198">
        <v>14</v>
      </c>
      <c r="L2694" s="198"/>
      <c r="M2694" s="198" t="s">
        <v>2395</v>
      </c>
      <c r="N2694" s="198"/>
      <c r="O2694" s="198"/>
      <c r="P2694" s="198"/>
      <c r="Q2694" s="169"/>
      <c r="R2694" s="169"/>
      <c r="S2694" s="169"/>
      <c r="T2694" s="169"/>
    </row>
    <row r="2695" spans="1:20" ht="20.100000000000001" customHeight="1">
      <c r="A2695" s="201">
        <v>20424</v>
      </c>
      <c r="B2695" s="183"/>
      <c r="C2695" s="236" t="s">
        <v>7430</v>
      </c>
      <c r="D2695" s="215" t="s">
        <v>7653</v>
      </c>
      <c r="E2695" s="198"/>
      <c r="F2695" s="319" t="s">
        <v>17578</v>
      </c>
      <c r="G2695" s="198" t="s">
        <v>8444</v>
      </c>
      <c r="H2695" s="201">
        <v>0</v>
      </c>
      <c r="I2695" s="200">
        <v>41925</v>
      </c>
      <c r="J2695" s="319" t="e">
        <f t="shared" si="42"/>
        <v>#VALUE!</v>
      </c>
      <c r="K2695" s="198"/>
      <c r="L2695" s="198"/>
      <c r="M2695" s="198" t="s">
        <v>2395</v>
      </c>
      <c r="N2695" s="198"/>
      <c r="O2695" s="198"/>
      <c r="P2695" s="198"/>
      <c r="Q2695" s="169"/>
      <c r="R2695" s="169"/>
      <c r="S2695" s="169"/>
      <c r="T2695" s="169"/>
    </row>
    <row r="2696" spans="1:20" ht="20.100000000000001" customHeight="1">
      <c r="A2696" s="201" t="s">
        <v>7654</v>
      </c>
      <c r="B2696" s="183">
        <v>700600587528</v>
      </c>
      <c r="C2696" s="236" t="s">
        <v>6697</v>
      </c>
      <c r="D2696" s="215" t="s">
        <v>7653</v>
      </c>
      <c r="E2696" s="198"/>
      <c r="F2696" s="319">
        <v>25</v>
      </c>
      <c r="G2696" s="198" t="s">
        <v>8444</v>
      </c>
      <c r="H2696" s="201">
        <v>0</v>
      </c>
      <c r="I2696" s="200">
        <v>41925</v>
      </c>
      <c r="J2696" s="319">
        <f t="shared" si="42"/>
        <v>16.25</v>
      </c>
      <c r="K2696" s="198"/>
      <c r="L2696" s="198"/>
      <c r="M2696" s="198" t="s">
        <v>2395</v>
      </c>
      <c r="N2696" s="198"/>
      <c r="O2696" s="198"/>
      <c r="P2696" s="198"/>
      <c r="Q2696" s="169"/>
      <c r="R2696" s="169"/>
      <c r="S2696" s="169"/>
      <c r="T2696" s="169"/>
    </row>
    <row r="2697" spans="1:20" ht="20.100000000000001" customHeight="1">
      <c r="A2697" s="201" t="s">
        <v>7655</v>
      </c>
      <c r="B2697" s="183">
        <v>700600587535</v>
      </c>
      <c r="C2697" s="236" t="s">
        <v>6696</v>
      </c>
      <c r="D2697" s="215" t="s">
        <v>7653</v>
      </c>
      <c r="E2697" s="198"/>
      <c r="F2697" s="319">
        <v>25</v>
      </c>
      <c r="G2697" s="198" t="s">
        <v>8444</v>
      </c>
      <c r="H2697" s="201">
        <v>0</v>
      </c>
      <c r="I2697" s="200">
        <v>41925</v>
      </c>
      <c r="J2697" s="319">
        <f t="shared" si="42"/>
        <v>16.25</v>
      </c>
      <c r="K2697" s="198"/>
      <c r="L2697" s="198"/>
      <c r="M2697" s="198" t="s">
        <v>2395</v>
      </c>
      <c r="N2697" s="198"/>
      <c r="O2697" s="198"/>
      <c r="P2697" s="198"/>
      <c r="Q2697" s="169"/>
      <c r="R2697" s="169"/>
      <c r="S2697" s="169"/>
      <c r="T2697" s="169"/>
    </row>
    <row r="2698" spans="1:20" ht="20.100000000000001" customHeight="1">
      <c r="A2698" s="201">
        <v>20425</v>
      </c>
      <c r="B2698" s="183"/>
      <c r="C2698" s="236" t="s">
        <v>7431</v>
      </c>
      <c r="D2698" s="215" t="s">
        <v>7656</v>
      </c>
      <c r="E2698" s="198"/>
      <c r="F2698" s="319" t="s">
        <v>17578</v>
      </c>
      <c r="G2698" s="198" t="s">
        <v>8444</v>
      </c>
      <c r="H2698" s="201">
        <v>0</v>
      </c>
      <c r="I2698" s="200">
        <v>41925</v>
      </c>
      <c r="J2698" s="319" t="e">
        <f t="shared" si="42"/>
        <v>#VALUE!</v>
      </c>
      <c r="K2698" s="198"/>
      <c r="L2698" s="198"/>
      <c r="M2698" s="198" t="s">
        <v>2395</v>
      </c>
      <c r="N2698" s="198"/>
      <c r="O2698" s="198"/>
      <c r="P2698" s="198"/>
      <c r="Q2698" s="169"/>
      <c r="R2698" s="169"/>
      <c r="S2698" s="169"/>
      <c r="T2698" s="169"/>
    </row>
    <row r="2699" spans="1:20" ht="20.100000000000001" customHeight="1">
      <c r="A2699" s="201" t="s">
        <v>7657</v>
      </c>
      <c r="B2699" s="183">
        <v>700600587542</v>
      </c>
      <c r="C2699" s="236" t="s">
        <v>6695</v>
      </c>
      <c r="D2699" s="215" t="s">
        <v>7656</v>
      </c>
      <c r="E2699" s="321">
        <v>3</v>
      </c>
      <c r="F2699" s="319">
        <v>13.89</v>
      </c>
      <c r="G2699" s="198" t="s">
        <v>8444</v>
      </c>
      <c r="H2699" s="198">
        <v>343</v>
      </c>
      <c r="I2699" s="200">
        <v>41925</v>
      </c>
      <c r="J2699" s="319">
        <f t="shared" si="42"/>
        <v>3.8064999999999998</v>
      </c>
      <c r="K2699" s="198">
        <v>9.4117647058823533</v>
      </c>
      <c r="L2699" s="198" t="s">
        <v>731</v>
      </c>
      <c r="M2699" s="198" t="s">
        <v>2395</v>
      </c>
      <c r="N2699" s="198"/>
      <c r="O2699" s="198"/>
      <c r="P2699" s="198"/>
      <c r="Q2699" s="169"/>
      <c r="R2699" s="169"/>
      <c r="S2699" s="169"/>
      <c r="T2699" s="169"/>
    </row>
    <row r="2700" spans="1:20" ht="20.100000000000001" customHeight="1">
      <c r="A2700" s="201" t="s">
        <v>7658</v>
      </c>
      <c r="B2700" s="183">
        <v>700600587559</v>
      </c>
      <c r="C2700" s="236" t="s">
        <v>6694</v>
      </c>
      <c r="D2700" s="215" t="s">
        <v>7656</v>
      </c>
      <c r="E2700" s="198"/>
      <c r="F2700" s="319">
        <v>12</v>
      </c>
      <c r="G2700" s="198" t="s">
        <v>8444</v>
      </c>
      <c r="H2700" s="201">
        <v>0</v>
      </c>
      <c r="I2700" s="200">
        <v>41925</v>
      </c>
      <c r="J2700" s="319">
        <f t="shared" ref="J2700:J2763" si="43">F2700*0.85-5-E2700</f>
        <v>5.1999999999999993</v>
      </c>
      <c r="K2700" s="198"/>
      <c r="L2700" s="198"/>
      <c r="M2700" s="198" t="s">
        <v>2395</v>
      </c>
      <c r="N2700" s="198"/>
      <c r="O2700" s="198"/>
      <c r="P2700" s="198"/>
      <c r="Q2700" s="169"/>
      <c r="R2700" s="169"/>
      <c r="S2700" s="169"/>
      <c r="T2700" s="169"/>
    </row>
    <row r="2701" spans="1:20" ht="20.100000000000001" customHeight="1">
      <c r="A2701" s="201" t="s">
        <v>7659</v>
      </c>
      <c r="B2701" s="183">
        <v>700600587566</v>
      </c>
      <c r="C2701" s="236" t="s">
        <v>6693</v>
      </c>
      <c r="D2701" s="215" t="s">
        <v>7656</v>
      </c>
      <c r="E2701" s="321">
        <v>3.5</v>
      </c>
      <c r="F2701" s="319">
        <v>14.352941176470589</v>
      </c>
      <c r="G2701" s="198" t="s">
        <v>8444</v>
      </c>
      <c r="H2701" s="201">
        <v>0</v>
      </c>
      <c r="I2701" s="200">
        <v>41925</v>
      </c>
      <c r="J2701" s="319">
        <f t="shared" si="43"/>
        <v>3.6999999999999993</v>
      </c>
      <c r="K2701" s="198">
        <v>10</v>
      </c>
      <c r="L2701" s="198"/>
      <c r="M2701" s="198" t="s">
        <v>2395</v>
      </c>
      <c r="N2701" s="198"/>
      <c r="O2701" s="198"/>
      <c r="P2701" s="198"/>
      <c r="Q2701" s="169"/>
      <c r="R2701" s="169"/>
      <c r="S2701" s="169"/>
      <c r="T2701" s="169"/>
    </row>
    <row r="2702" spans="1:20" ht="20.100000000000001" customHeight="1">
      <c r="A2702" s="201" t="s">
        <v>7660</v>
      </c>
      <c r="B2702" s="183">
        <v>700600587573</v>
      </c>
      <c r="C2702" s="236" t="s">
        <v>6692</v>
      </c>
      <c r="D2702" s="215" t="s">
        <v>7656</v>
      </c>
      <c r="E2702" s="321">
        <v>4</v>
      </c>
      <c r="F2702" s="319">
        <v>14.941176470588236</v>
      </c>
      <c r="G2702" s="198" t="s">
        <v>8444</v>
      </c>
      <c r="H2702" s="201">
        <v>0</v>
      </c>
      <c r="I2702" s="200">
        <v>41925</v>
      </c>
      <c r="J2702" s="319">
        <f t="shared" si="43"/>
        <v>3.6999999999999993</v>
      </c>
      <c r="K2702" s="198">
        <v>10</v>
      </c>
      <c r="L2702" s="198"/>
      <c r="M2702" s="198" t="s">
        <v>2395</v>
      </c>
      <c r="N2702" s="198"/>
      <c r="O2702" s="198"/>
      <c r="P2702" s="198"/>
      <c r="Q2702" s="169"/>
      <c r="R2702" s="169"/>
      <c r="S2702" s="169"/>
      <c r="T2702" s="169"/>
    </row>
    <row r="2703" spans="1:20" ht="20.100000000000001" customHeight="1">
      <c r="A2703" s="201" t="s">
        <v>7661</v>
      </c>
      <c r="B2703" s="183">
        <v>700600587580</v>
      </c>
      <c r="C2703" s="236" t="s">
        <v>6691</v>
      </c>
      <c r="D2703" s="215" t="s">
        <v>7656</v>
      </c>
      <c r="E2703" s="198"/>
      <c r="F2703" s="319">
        <v>12</v>
      </c>
      <c r="G2703" s="198" t="s">
        <v>8444</v>
      </c>
      <c r="H2703" s="201">
        <v>0</v>
      </c>
      <c r="I2703" s="200">
        <v>41925</v>
      </c>
      <c r="J2703" s="319">
        <f t="shared" si="43"/>
        <v>5.1999999999999993</v>
      </c>
      <c r="K2703" s="198"/>
      <c r="L2703" s="198"/>
      <c r="M2703" s="198" t="s">
        <v>2395</v>
      </c>
      <c r="N2703" s="198"/>
      <c r="O2703" s="198"/>
      <c r="P2703" s="198"/>
      <c r="Q2703" s="169"/>
      <c r="R2703" s="169"/>
      <c r="S2703" s="169"/>
      <c r="T2703" s="169"/>
    </row>
    <row r="2704" spans="1:20" ht="20.100000000000001" customHeight="1">
      <c r="A2704" s="201" t="s">
        <v>7662</v>
      </c>
      <c r="B2704" s="183">
        <v>700600587597</v>
      </c>
      <c r="C2704" s="236" t="s">
        <v>6690</v>
      </c>
      <c r="D2704" s="215" t="s">
        <v>7656</v>
      </c>
      <c r="E2704" s="321">
        <v>3.5</v>
      </c>
      <c r="F2704" s="319">
        <v>14.352941176470589</v>
      </c>
      <c r="G2704" s="198" t="s">
        <v>8444</v>
      </c>
      <c r="H2704" s="201">
        <v>0</v>
      </c>
      <c r="I2704" s="200">
        <v>41925</v>
      </c>
      <c r="J2704" s="319">
        <f t="shared" si="43"/>
        <v>3.6999999999999993</v>
      </c>
      <c r="K2704" s="198">
        <v>10</v>
      </c>
      <c r="L2704" s="198"/>
      <c r="M2704" s="198" t="s">
        <v>2395</v>
      </c>
      <c r="N2704" s="198"/>
      <c r="O2704" s="198"/>
      <c r="P2704" s="198"/>
      <c r="Q2704" s="169"/>
      <c r="R2704" s="169"/>
      <c r="S2704" s="169"/>
      <c r="T2704" s="169"/>
    </row>
    <row r="2705" spans="1:20" ht="20.100000000000001" customHeight="1">
      <c r="A2705" s="201" t="s">
        <v>7663</v>
      </c>
      <c r="B2705" s="183">
        <v>700600587603</v>
      </c>
      <c r="C2705" s="236" t="s">
        <v>6689</v>
      </c>
      <c r="D2705" s="215" t="s">
        <v>7656</v>
      </c>
      <c r="E2705" s="198"/>
      <c r="F2705" s="319">
        <v>12</v>
      </c>
      <c r="G2705" s="198" t="s">
        <v>8444</v>
      </c>
      <c r="H2705" s="201">
        <v>0</v>
      </c>
      <c r="I2705" s="200">
        <v>41925</v>
      </c>
      <c r="J2705" s="319">
        <f t="shared" si="43"/>
        <v>5.1999999999999993</v>
      </c>
      <c r="K2705" s="198"/>
      <c r="L2705" s="198"/>
      <c r="M2705" s="198" t="s">
        <v>2395</v>
      </c>
      <c r="N2705" s="198"/>
      <c r="O2705" s="198"/>
      <c r="P2705" s="198"/>
      <c r="Q2705" s="169"/>
      <c r="R2705" s="169"/>
      <c r="S2705" s="169"/>
      <c r="T2705" s="169"/>
    </row>
    <row r="2706" spans="1:20" ht="20.100000000000001" customHeight="1">
      <c r="A2706" s="201" t="s">
        <v>7664</v>
      </c>
      <c r="B2706" s="183">
        <v>700600587610</v>
      </c>
      <c r="C2706" s="236" t="s">
        <v>6688</v>
      </c>
      <c r="D2706" s="215" t="s">
        <v>7656</v>
      </c>
      <c r="E2706" s="321">
        <v>4</v>
      </c>
      <c r="F2706" s="319">
        <v>14.941176470588236</v>
      </c>
      <c r="G2706" s="198" t="s">
        <v>8444</v>
      </c>
      <c r="H2706" s="201">
        <v>0</v>
      </c>
      <c r="I2706" s="200">
        <v>41925</v>
      </c>
      <c r="J2706" s="319">
        <f t="shared" si="43"/>
        <v>3.6999999999999993</v>
      </c>
      <c r="K2706" s="198">
        <v>10</v>
      </c>
      <c r="L2706" s="198"/>
      <c r="M2706" s="198" t="s">
        <v>2395</v>
      </c>
      <c r="N2706" s="198"/>
      <c r="O2706" s="198"/>
      <c r="P2706" s="198"/>
      <c r="Q2706" s="169"/>
      <c r="R2706" s="169"/>
      <c r="S2706" s="169"/>
      <c r="T2706" s="169"/>
    </row>
    <row r="2707" spans="1:20" ht="20.100000000000001" customHeight="1">
      <c r="A2707" s="201" t="s">
        <v>7665</v>
      </c>
      <c r="B2707" s="183">
        <v>700600587627</v>
      </c>
      <c r="C2707" s="236" t="s">
        <v>6687</v>
      </c>
      <c r="D2707" s="215" t="s">
        <v>7656</v>
      </c>
      <c r="E2707" s="321">
        <v>3.5</v>
      </c>
      <c r="F2707" s="319">
        <v>14.352941176470589</v>
      </c>
      <c r="G2707" s="198" t="s">
        <v>8444</v>
      </c>
      <c r="H2707" s="201">
        <v>0</v>
      </c>
      <c r="I2707" s="200">
        <v>41925</v>
      </c>
      <c r="J2707" s="319">
        <f t="shared" si="43"/>
        <v>3.6999999999999993</v>
      </c>
      <c r="K2707" s="198">
        <v>10</v>
      </c>
      <c r="L2707" s="198"/>
      <c r="M2707" s="198" t="s">
        <v>2395</v>
      </c>
      <c r="N2707" s="198"/>
      <c r="O2707" s="198"/>
      <c r="P2707" s="198"/>
      <c r="Q2707" s="169"/>
      <c r="R2707" s="169"/>
      <c r="S2707" s="169"/>
      <c r="T2707" s="169"/>
    </row>
    <row r="2708" spans="1:20" ht="20.100000000000001" customHeight="1">
      <c r="A2708" s="201" t="s">
        <v>7666</v>
      </c>
      <c r="B2708" s="183">
        <v>700600587634</v>
      </c>
      <c r="C2708" s="236" t="s">
        <v>6686</v>
      </c>
      <c r="D2708" s="215" t="s">
        <v>7656</v>
      </c>
      <c r="E2708" s="321">
        <v>4</v>
      </c>
      <c r="F2708" s="319">
        <v>14.941176470588236</v>
      </c>
      <c r="G2708" s="198" t="s">
        <v>8444</v>
      </c>
      <c r="H2708" s="201">
        <v>0</v>
      </c>
      <c r="I2708" s="200">
        <v>41925</v>
      </c>
      <c r="J2708" s="319">
        <f t="shared" si="43"/>
        <v>3.6999999999999993</v>
      </c>
      <c r="K2708" s="198">
        <v>10</v>
      </c>
      <c r="L2708" s="198"/>
      <c r="M2708" s="198" t="s">
        <v>2395</v>
      </c>
      <c r="N2708" s="198"/>
      <c r="O2708" s="198"/>
      <c r="P2708" s="198"/>
      <c r="Q2708" s="169"/>
      <c r="R2708" s="169"/>
      <c r="S2708" s="169"/>
      <c r="T2708" s="169"/>
    </row>
    <row r="2709" spans="1:20" ht="20.100000000000001" customHeight="1">
      <c r="A2709" s="201">
        <v>20426</v>
      </c>
      <c r="B2709" s="183"/>
      <c r="C2709" s="236" t="s">
        <v>7432</v>
      </c>
      <c r="D2709" s="215" t="s">
        <v>7667</v>
      </c>
      <c r="E2709" s="198"/>
      <c r="F2709" s="319" t="s">
        <v>17578</v>
      </c>
      <c r="G2709" s="198" t="s">
        <v>8444</v>
      </c>
      <c r="H2709" s="201">
        <v>0</v>
      </c>
      <c r="I2709" s="200">
        <v>41925</v>
      </c>
      <c r="J2709" s="319" t="e">
        <f t="shared" si="43"/>
        <v>#VALUE!</v>
      </c>
      <c r="K2709" s="198"/>
      <c r="L2709" s="198"/>
      <c r="M2709" s="198" t="s">
        <v>2395</v>
      </c>
      <c r="N2709" s="198"/>
      <c r="O2709" s="198"/>
      <c r="P2709" s="198"/>
      <c r="Q2709" s="169"/>
      <c r="R2709" s="169"/>
      <c r="S2709" s="169"/>
      <c r="T2709" s="169"/>
    </row>
    <row r="2710" spans="1:20" ht="20.100000000000001" customHeight="1">
      <c r="A2710" s="201" t="s">
        <v>7668</v>
      </c>
      <c r="B2710" s="183">
        <v>700600587641</v>
      </c>
      <c r="C2710" s="236" t="s">
        <v>6685</v>
      </c>
      <c r="D2710" s="215" t="s">
        <v>7667</v>
      </c>
      <c r="E2710" s="321">
        <v>6</v>
      </c>
      <c r="F2710" s="319">
        <v>17.95</v>
      </c>
      <c r="G2710" s="198" t="s">
        <v>8444</v>
      </c>
      <c r="H2710" s="201">
        <v>0</v>
      </c>
      <c r="I2710" s="200">
        <v>41925</v>
      </c>
      <c r="J2710" s="319">
        <f t="shared" si="43"/>
        <v>4.2574999999999985</v>
      </c>
      <c r="K2710" s="198"/>
      <c r="L2710" s="198"/>
      <c r="M2710" s="198" t="s">
        <v>2395</v>
      </c>
      <c r="N2710" s="198"/>
      <c r="O2710" s="198"/>
      <c r="P2710" s="198"/>
      <c r="Q2710" s="169"/>
      <c r="R2710" s="169"/>
      <c r="S2710" s="169"/>
      <c r="T2710" s="169"/>
    </row>
    <row r="2711" spans="1:20" ht="20.100000000000001" customHeight="1">
      <c r="A2711" s="201" t="s">
        <v>7669</v>
      </c>
      <c r="B2711" s="183">
        <v>700600587658</v>
      </c>
      <c r="C2711" s="236" t="s">
        <v>6684</v>
      </c>
      <c r="D2711" s="215" t="s">
        <v>7667</v>
      </c>
      <c r="E2711" s="321">
        <v>3</v>
      </c>
      <c r="F2711" s="319">
        <v>17.95</v>
      </c>
      <c r="G2711" s="198" t="s">
        <v>8444</v>
      </c>
      <c r="H2711" s="201">
        <v>0</v>
      </c>
      <c r="I2711" s="200">
        <v>41925</v>
      </c>
      <c r="J2711" s="319">
        <f t="shared" si="43"/>
        <v>7.2574999999999985</v>
      </c>
      <c r="K2711" s="198"/>
      <c r="L2711" s="198"/>
      <c r="M2711" s="198" t="s">
        <v>2395</v>
      </c>
      <c r="N2711" s="198"/>
      <c r="O2711" s="198"/>
      <c r="P2711" s="198"/>
      <c r="Q2711" s="169"/>
      <c r="R2711" s="169"/>
      <c r="S2711" s="169"/>
      <c r="T2711" s="169"/>
    </row>
    <row r="2712" spans="1:20" ht="20.100000000000001" customHeight="1">
      <c r="A2712" s="201">
        <v>20427</v>
      </c>
      <c r="B2712" s="183"/>
      <c r="C2712" s="236" t="s">
        <v>7433</v>
      </c>
      <c r="D2712" s="215" t="s">
        <v>7670</v>
      </c>
      <c r="E2712" s="198"/>
      <c r="F2712" s="319" t="s">
        <v>17578</v>
      </c>
      <c r="G2712" s="198" t="s">
        <v>8444</v>
      </c>
      <c r="H2712" s="201">
        <v>0</v>
      </c>
      <c r="I2712" s="200">
        <v>41925</v>
      </c>
      <c r="J2712" s="319" t="e">
        <f t="shared" si="43"/>
        <v>#VALUE!</v>
      </c>
      <c r="K2712" s="198"/>
      <c r="L2712" s="198"/>
      <c r="M2712" s="198" t="s">
        <v>2395</v>
      </c>
      <c r="N2712" s="198"/>
      <c r="O2712" s="198"/>
      <c r="P2712" s="198"/>
      <c r="Q2712" s="169"/>
      <c r="R2712" s="169"/>
      <c r="S2712" s="169"/>
      <c r="T2712" s="169"/>
    </row>
    <row r="2713" spans="1:20" ht="20.100000000000001" customHeight="1">
      <c r="A2713" s="201" t="s">
        <v>7671</v>
      </c>
      <c r="B2713" s="183">
        <v>700600587665</v>
      </c>
      <c r="C2713" s="236" t="s">
        <v>6683</v>
      </c>
      <c r="D2713" s="215" t="s">
        <v>7670</v>
      </c>
      <c r="E2713" s="321">
        <v>4.5</v>
      </c>
      <c r="F2713" s="319">
        <v>16</v>
      </c>
      <c r="G2713" s="198" t="s">
        <v>8444</v>
      </c>
      <c r="H2713" s="201">
        <v>0</v>
      </c>
      <c r="I2713" s="200">
        <v>41925</v>
      </c>
      <c r="J2713" s="319">
        <f t="shared" si="43"/>
        <v>4.0999999999999996</v>
      </c>
      <c r="K2713" s="198"/>
      <c r="L2713" s="198"/>
      <c r="M2713" s="198" t="s">
        <v>2395</v>
      </c>
      <c r="N2713" s="198"/>
      <c r="O2713" s="198"/>
      <c r="P2713" s="198"/>
      <c r="Q2713" s="169"/>
      <c r="R2713" s="169"/>
      <c r="S2713" s="169"/>
      <c r="T2713" s="169"/>
    </row>
    <row r="2714" spans="1:20" ht="20.100000000000001" customHeight="1">
      <c r="A2714" s="201" t="s">
        <v>7672</v>
      </c>
      <c r="B2714" s="183">
        <v>700600587672</v>
      </c>
      <c r="C2714" s="236" t="s">
        <v>6682</v>
      </c>
      <c r="D2714" s="215" t="s">
        <v>7670</v>
      </c>
      <c r="E2714" s="321">
        <v>3.5</v>
      </c>
      <c r="F2714" s="319">
        <v>16</v>
      </c>
      <c r="G2714" s="198" t="s">
        <v>8444</v>
      </c>
      <c r="H2714" s="201">
        <v>0</v>
      </c>
      <c r="I2714" s="200">
        <v>41925</v>
      </c>
      <c r="J2714" s="319">
        <f t="shared" si="43"/>
        <v>5.0999999999999996</v>
      </c>
      <c r="K2714" s="198"/>
      <c r="L2714" s="198"/>
      <c r="M2714" s="198" t="s">
        <v>2395</v>
      </c>
      <c r="N2714" s="198"/>
      <c r="O2714" s="198"/>
      <c r="P2714" s="198"/>
      <c r="Q2714" s="169"/>
      <c r="R2714" s="169"/>
      <c r="S2714" s="169"/>
      <c r="T2714" s="169"/>
    </row>
    <row r="2715" spans="1:20" ht="20.100000000000001" customHeight="1">
      <c r="A2715" s="202" t="s">
        <v>7673</v>
      </c>
      <c r="B2715" s="183">
        <v>700600587689</v>
      </c>
      <c r="C2715" s="236" t="s">
        <v>6681</v>
      </c>
      <c r="D2715" s="215" t="s">
        <v>7670</v>
      </c>
      <c r="E2715" s="321">
        <v>3.5</v>
      </c>
      <c r="F2715" s="319">
        <v>16</v>
      </c>
      <c r="G2715" s="198" t="s">
        <v>8444</v>
      </c>
      <c r="H2715" s="201">
        <v>0</v>
      </c>
      <c r="I2715" s="200">
        <v>41925</v>
      </c>
      <c r="J2715" s="319">
        <f t="shared" si="43"/>
        <v>5.0999999999999996</v>
      </c>
      <c r="K2715" s="198"/>
      <c r="L2715" s="198"/>
      <c r="M2715" s="198" t="s">
        <v>2395</v>
      </c>
      <c r="N2715" s="198"/>
      <c r="O2715" s="198"/>
      <c r="P2715" s="198"/>
      <c r="Q2715" s="169"/>
      <c r="R2715" s="169"/>
      <c r="S2715" s="169"/>
      <c r="T2715" s="169"/>
    </row>
    <row r="2716" spans="1:20" ht="20.100000000000001" customHeight="1">
      <c r="A2716" s="201">
        <v>20428</v>
      </c>
      <c r="B2716" s="183"/>
      <c r="C2716" s="236" t="s">
        <v>7434</v>
      </c>
      <c r="D2716" s="215" t="s">
        <v>7674</v>
      </c>
      <c r="E2716" s="198"/>
      <c r="F2716" s="319" t="s">
        <v>17578</v>
      </c>
      <c r="G2716" s="198" t="s">
        <v>8444</v>
      </c>
      <c r="H2716" s="201">
        <v>0</v>
      </c>
      <c r="I2716" s="200">
        <v>41925</v>
      </c>
      <c r="J2716" s="319" t="e">
        <f t="shared" si="43"/>
        <v>#VALUE!</v>
      </c>
      <c r="K2716" s="198"/>
      <c r="L2716" s="198"/>
      <c r="M2716" s="198" t="s">
        <v>2395</v>
      </c>
      <c r="N2716" s="198"/>
      <c r="O2716" s="198"/>
      <c r="P2716" s="198"/>
      <c r="Q2716" s="169"/>
      <c r="R2716" s="169"/>
      <c r="S2716" s="169"/>
      <c r="T2716" s="169"/>
    </row>
    <row r="2717" spans="1:20" ht="20.100000000000001" customHeight="1">
      <c r="A2717" s="202" t="s">
        <v>7675</v>
      </c>
      <c r="B2717" s="183">
        <v>700600587696</v>
      </c>
      <c r="C2717" s="236" t="s">
        <v>6680</v>
      </c>
      <c r="D2717" s="215" t="s">
        <v>7674</v>
      </c>
      <c r="E2717" s="324">
        <v>2</v>
      </c>
      <c r="F2717" s="319">
        <v>13.89</v>
      </c>
      <c r="G2717" s="198" t="s">
        <v>8444</v>
      </c>
      <c r="H2717" s="199">
        <v>16</v>
      </c>
      <c r="I2717" s="200">
        <v>41925</v>
      </c>
      <c r="J2717" s="319">
        <f t="shared" si="43"/>
        <v>4.8064999999999998</v>
      </c>
      <c r="K2717" s="198">
        <v>8.8235294117647065</v>
      </c>
      <c r="L2717" s="198"/>
      <c r="M2717" s="198" t="s">
        <v>2395</v>
      </c>
      <c r="N2717" s="198"/>
      <c r="O2717" s="198"/>
      <c r="P2717" s="198"/>
      <c r="Q2717" s="169"/>
      <c r="R2717" s="169"/>
      <c r="S2717" s="169"/>
      <c r="T2717" s="169"/>
    </row>
    <row r="2718" spans="1:20" ht="20.100000000000001" customHeight="1">
      <c r="A2718" s="201" t="s">
        <v>7676</v>
      </c>
      <c r="B2718" s="183">
        <v>700600587702</v>
      </c>
      <c r="C2718" s="236" t="s">
        <v>6679</v>
      </c>
      <c r="D2718" s="215" t="s">
        <v>7674</v>
      </c>
      <c r="E2718" s="321">
        <v>4</v>
      </c>
      <c r="F2718" s="319">
        <v>14.941176470588236</v>
      </c>
      <c r="G2718" s="198" t="s">
        <v>8444</v>
      </c>
      <c r="H2718" s="201">
        <v>0</v>
      </c>
      <c r="I2718" s="200">
        <v>41925</v>
      </c>
      <c r="J2718" s="319">
        <f t="shared" si="43"/>
        <v>3.6999999999999993</v>
      </c>
      <c r="K2718" s="198">
        <v>10</v>
      </c>
      <c r="L2718" s="198"/>
      <c r="M2718" s="198" t="s">
        <v>2395</v>
      </c>
      <c r="N2718" s="198"/>
      <c r="O2718" s="198"/>
      <c r="P2718" s="198"/>
      <c r="Q2718" s="169"/>
      <c r="R2718" s="169"/>
      <c r="S2718" s="169"/>
      <c r="T2718" s="169"/>
    </row>
    <row r="2719" spans="1:20" ht="20.100000000000001" customHeight="1">
      <c r="A2719" s="201" t="s">
        <v>7677</v>
      </c>
      <c r="B2719" s="183">
        <v>700600587719</v>
      </c>
      <c r="C2719" s="236" t="s">
        <v>6678</v>
      </c>
      <c r="D2719" s="215" t="s">
        <v>7674</v>
      </c>
      <c r="E2719" s="321">
        <v>3</v>
      </c>
      <c r="F2719" s="319">
        <v>13.89</v>
      </c>
      <c r="G2719" s="198" t="s">
        <v>8444</v>
      </c>
      <c r="H2719" s="201">
        <v>0</v>
      </c>
      <c r="I2719" s="200">
        <v>41925</v>
      </c>
      <c r="J2719" s="319">
        <f t="shared" si="43"/>
        <v>3.8064999999999998</v>
      </c>
      <c r="K2719" s="198">
        <v>9.4117647058823533</v>
      </c>
      <c r="L2719" s="198"/>
      <c r="M2719" s="198" t="s">
        <v>2395</v>
      </c>
      <c r="N2719" s="198"/>
      <c r="O2719" s="198"/>
      <c r="P2719" s="198"/>
      <c r="Q2719" s="169"/>
      <c r="R2719" s="169"/>
      <c r="S2719" s="169"/>
      <c r="T2719" s="169"/>
    </row>
    <row r="2720" spans="1:20" ht="20.100000000000001" customHeight="1">
      <c r="A2720" s="201" t="s">
        <v>7678</v>
      </c>
      <c r="B2720" s="183">
        <v>700600587726</v>
      </c>
      <c r="C2720" s="236" t="s">
        <v>6677</v>
      </c>
      <c r="D2720" s="215" t="s">
        <v>7674</v>
      </c>
      <c r="E2720" s="321">
        <v>3</v>
      </c>
      <c r="F2720" s="319">
        <v>13.89</v>
      </c>
      <c r="G2720" s="198" t="s">
        <v>8444</v>
      </c>
      <c r="H2720" s="201">
        <v>0</v>
      </c>
      <c r="I2720" s="200">
        <v>41925</v>
      </c>
      <c r="J2720" s="319">
        <f t="shared" si="43"/>
        <v>3.8064999999999998</v>
      </c>
      <c r="K2720" s="198">
        <v>9.4117647058823533</v>
      </c>
      <c r="L2720" s="198"/>
      <c r="M2720" s="198" t="s">
        <v>2395</v>
      </c>
      <c r="N2720" s="198"/>
      <c r="O2720" s="198"/>
      <c r="P2720" s="198"/>
      <c r="Q2720" s="169"/>
      <c r="R2720" s="169"/>
      <c r="S2720" s="169"/>
      <c r="T2720" s="169"/>
    </row>
    <row r="2721" spans="1:20" ht="20.100000000000001" customHeight="1">
      <c r="A2721" s="201" t="s">
        <v>7679</v>
      </c>
      <c r="B2721" s="183">
        <v>700600587733</v>
      </c>
      <c r="C2721" s="236" t="s">
        <v>6676</v>
      </c>
      <c r="D2721" s="215" t="s">
        <v>7674</v>
      </c>
      <c r="E2721" s="321">
        <v>4</v>
      </c>
      <c r="F2721" s="319">
        <v>14.941176470588236</v>
      </c>
      <c r="G2721" s="198" t="s">
        <v>8444</v>
      </c>
      <c r="H2721" s="201">
        <v>0</v>
      </c>
      <c r="I2721" s="200">
        <v>41925</v>
      </c>
      <c r="J2721" s="319">
        <f t="shared" si="43"/>
        <v>3.6999999999999993</v>
      </c>
      <c r="K2721" s="198">
        <v>10</v>
      </c>
      <c r="L2721" s="198"/>
      <c r="M2721" s="198" t="s">
        <v>2395</v>
      </c>
      <c r="N2721" s="198"/>
      <c r="O2721" s="198"/>
      <c r="P2721" s="198"/>
      <c r="Q2721" s="169"/>
      <c r="R2721" s="169"/>
      <c r="S2721" s="169"/>
      <c r="T2721" s="169"/>
    </row>
    <row r="2722" spans="1:20" ht="20.100000000000001" customHeight="1">
      <c r="A2722" s="201" t="s">
        <v>7680</v>
      </c>
      <c r="B2722" s="183">
        <v>700600587740</v>
      </c>
      <c r="C2722" s="236" t="s">
        <v>6675</v>
      </c>
      <c r="D2722" s="215" t="s">
        <v>7674</v>
      </c>
      <c r="E2722" s="321">
        <v>3</v>
      </c>
      <c r="F2722" s="319">
        <v>13.89</v>
      </c>
      <c r="G2722" s="198" t="s">
        <v>8444</v>
      </c>
      <c r="H2722" s="201">
        <v>0</v>
      </c>
      <c r="I2722" s="200">
        <v>41925</v>
      </c>
      <c r="J2722" s="319">
        <f t="shared" si="43"/>
        <v>3.8064999999999998</v>
      </c>
      <c r="K2722" s="198">
        <v>9.4117647058823533</v>
      </c>
      <c r="L2722" s="198"/>
      <c r="M2722" s="198" t="s">
        <v>2395</v>
      </c>
      <c r="N2722" s="198"/>
      <c r="O2722" s="198"/>
      <c r="P2722" s="198"/>
      <c r="Q2722" s="169"/>
      <c r="R2722" s="169"/>
      <c r="S2722" s="169"/>
      <c r="T2722" s="169"/>
    </row>
    <row r="2723" spans="1:20" ht="20.100000000000001" customHeight="1">
      <c r="A2723" s="201">
        <v>20429</v>
      </c>
      <c r="B2723" s="183"/>
      <c r="C2723" s="236" t="s">
        <v>7435</v>
      </c>
      <c r="D2723" s="215" t="s">
        <v>7681</v>
      </c>
      <c r="E2723" s="198"/>
      <c r="F2723" s="319" t="s">
        <v>17578</v>
      </c>
      <c r="G2723" s="198" t="s">
        <v>8444</v>
      </c>
      <c r="H2723" s="201">
        <v>0</v>
      </c>
      <c r="I2723" s="200">
        <v>41925</v>
      </c>
      <c r="J2723" s="319" t="e">
        <f t="shared" si="43"/>
        <v>#VALUE!</v>
      </c>
      <c r="K2723" s="198"/>
      <c r="L2723" s="198"/>
      <c r="M2723" s="198" t="s">
        <v>2395</v>
      </c>
      <c r="N2723" s="198"/>
      <c r="O2723" s="198"/>
      <c r="P2723" s="198"/>
      <c r="Q2723" s="169"/>
      <c r="R2723" s="169"/>
      <c r="S2723" s="169"/>
      <c r="T2723" s="169"/>
    </row>
    <row r="2724" spans="1:20" ht="20.100000000000001" customHeight="1">
      <c r="A2724" s="201" t="s">
        <v>7682</v>
      </c>
      <c r="B2724" s="183">
        <v>700600587757</v>
      </c>
      <c r="C2724" s="236" t="s">
        <v>6674</v>
      </c>
      <c r="D2724" s="215" t="s">
        <v>7681</v>
      </c>
      <c r="E2724" s="198"/>
      <c r="F2724" s="319">
        <v>10</v>
      </c>
      <c r="G2724" s="198" t="s">
        <v>8444</v>
      </c>
      <c r="H2724" s="201">
        <v>0</v>
      </c>
      <c r="I2724" s="200">
        <v>41925</v>
      </c>
      <c r="J2724" s="319">
        <f t="shared" si="43"/>
        <v>3.5</v>
      </c>
      <c r="K2724" s="198"/>
      <c r="L2724" s="198"/>
      <c r="M2724" s="198" t="s">
        <v>2395</v>
      </c>
      <c r="N2724" s="198"/>
      <c r="O2724" s="198"/>
      <c r="P2724" s="198"/>
      <c r="Q2724" s="169"/>
      <c r="R2724" s="169"/>
      <c r="S2724" s="169"/>
      <c r="T2724" s="169"/>
    </row>
    <row r="2725" spans="1:20" ht="20.100000000000001" customHeight="1">
      <c r="A2725" s="201" t="s">
        <v>7683</v>
      </c>
      <c r="B2725" s="183">
        <v>700600587764</v>
      </c>
      <c r="C2725" s="236" t="s">
        <v>6673</v>
      </c>
      <c r="D2725" s="215" t="s">
        <v>7681</v>
      </c>
      <c r="E2725" s="321">
        <v>3</v>
      </c>
      <c r="F2725" s="319">
        <v>13.89</v>
      </c>
      <c r="G2725" s="198" t="s">
        <v>8444</v>
      </c>
      <c r="H2725" s="201">
        <v>0</v>
      </c>
      <c r="I2725" s="200">
        <v>41925</v>
      </c>
      <c r="J2725" s="319">
        <f t="shared" si="43"/>
        <v>3.8064999999999998</v>
      </c>
      <c r="K2725" s="198">
        <v>9.4117647058823533</v>
      </c>
      <c r="L2725" s="198"/>
      <c r="M2725" s="198" t="s">
        <v>2395</v>
      </c>
      <c r="N2725" s="198"/>
      <c r="O2725" s="198"/>
      <c r="P2725" s="198"/>
      <c r="Q2725" s="169"/>
      <c r="R2725" s="169"/>
      <c r="S2725" s="169"/>
      <c r="T2725" s="169"/>
    </row>
    <row r="2726" spans="1:20" ht="20.100000000000001" customHeight="1">
      <c r="A2726" s="201">
        <v>20430</v>
      </c>
      <c r="B2726" s="183"/>
      <c r="C2726" s="236" t="s">
        <v>7436</v>
      </c>
      <c r="D2726" s="215" t="s">
        <v>7684</v>
      </c>
      <c r="E2726" s="198"/>
      <c r="F2726" s="319" t="s">
        <v>17578</v>
      </c>
      <c r="G2726" s="198" t="s">
        <v>8444</v>
      </c>
      <c r="H2726" s="201">
        <v>0</v>
      </c>
      <c r="I2726" s="200">
        <v>41925</v>
      </c>
      <c r="J2726" s="319" t="e">
        <f t="shared" si="43"/>
        <v>#VALUE!</v>
      </c>
      <c r="K2726" s="198"/>
      <c r="L2726" s="198"/>
      <c r="M2726" s="198" t="s">
        <v>2395</v>
      </c>
      <c r="N2726" s="198"/>
      <c r="O2726" s="198"/>
      <c r="P2726" s="198"/>
      <c r="Q2726" s="169"/>
      <c r="R2726" s="169"/>
      <c r="S2726" s="169"/>
      <c r="T2726" s="169"/>
    </row>
    <row r="2727" spans="1:20" ht="20.100000000000001" customHeight="1">
      <c r="A2727" s="201" t="s">
        <v>7685</v>
      </c>
      <c r="B2727" s="183">
        <v>700600587771</v>
      </c>
      <c r="C2727" s="236" t="s">
        <v>6672</v>
      </c>
      <c r="D2727" s="215" t="s">
        <v>7684</v>
      </c>
      <c r="E2727" s="321">
        <v>3</v>
      </c>
      <c r="F2727" s="319">
        <v>13.89</v>
      </c>
      <c r="G2727" s="198" t="s">
        <v>8444</v>
      </c>
      <c r="H2727" s="201">
        <v>0</v>
      </c>
      <c r="I2727" s="200">
        <v>41925</v>
      </c>
      <c r="J2727" s="319">
        <f t="shared" si="43"/>
        <v>3.8064999999999998</v>
      </c>
      <c r="K2727" s="198">
        <v>9.4117647058823533</v>
      </c>
      <c r="L2727" s="198"/>
      <c r="M2727" s="198" t="s">
        <v>2395</v>
      </c>
      <c r="N2727" s="198"/>
      <c r="O2727" s="198"/>
      <c r="P2727" s="198"/>
      <c r="Q2727" s="169"/>
      <c r="R2727" s="169"/>
      <c r="S2727" s="169"/>
      <c r="T2727" s="169"/>
    </row>
    <row r="2728" spans="1:20" ht="20.100000000000001" customHeight="1">
      <c r="A2728" s="201">
        <v>20431</v>
      </c>
      <c r="B2728" s="183"/>
      <c r="C2728" s="236" t="s">
        <v>7437</v>
      </c>
      <c r="D2728" s="215" t="s">
        <v>7686</v>
      </c>
      <c r="E2728" s="198"/>
      <c r="F2728" s="319" t="s">
        <v>17578</v>
      </c>
      <c r="G2728" s="198" t="s">
        <v>8444</v>
      </c>
      <c r="H2728" s="201">
        <v>0</v>
      </c>
      <c r="I2728" s="200">
        <v>41925</v>
      </c>
      <c r="J2728" s="319" t="e">
        <f t="shared" si="43"/>
        <v>#VALUE!</v>
      </c>
      <c r="K2728" s="198"/>
      <c r="L2728" s="198"/>
      <c r="M2728" s="198" t="s">
        <v>2395</v>
      </c>
      <c r="N2728" s="198"/>
      <c r="O2728" s="198"/>
      <c r="P2728" s="198"/>
      <c r="Q2728" s="169"/>
      <c r="R2728" s="169"/>
      <c r="S2728" s="169"/>
      <c r="T2728" s="169"/>
    </row>
    <row r="2729" spans="1:20" ht="20.100000000000001" customHeight="1">
      <c r="A2729" s="201" t="s">
        <v>7687</v>
      </c>
      <c r="B2729" s="183">
        <v>700600587788</v>
      </c>
      <c r="C2729" s="236" t="s">
        <v>6671</v>
      </c>
      <c r="D2729" s="215" t="s">
        <v>7686</v>
      </c>
      <c r="E2729" s="321">
        <v>5</v>
      </c>
      <c r="F2729" s="319">
        <v>16.117647058823529</v>
      </c>
      <c r="G2729" s="198" t="s">
        <v>8444</v>
      </c>
      <c r="H2729" s="201">
        <v>0</v>
      </c>
      <c r="I2729" s="200">
        <v>41925</v>
      </c>
      <c r="J2729" s="319">
        <f t="shared" si="43"/>
        <v>3.6999999999999993</v>
      </c>
      <c r="K2729" s="198">
        <v>12</v>
      </c>
      <c r="L2729" s="198"/>
      <c r="M2729" s="198" t="s">
        <v>2395</v>
      </c>
      <c r="N2729" s="198"/>
      <c r="O2729" s="198"/>
      <c r="P2729" s="198"/>
      <c r="Q2729" s="169"/>
      <c r="R2729" s="169"/>
      <c r="S2729" s="169"/>
      <c r="T2729" s="169"/>
    </row>
    <row r="2730" spans="1:20" ht="20.100000000000001" customHeight="1">
      <c r="A2730" s="201" t="s">
        <v>7688</v>
      </c>
      <c r="B2730" s="183">
        <v>700600587795</v>
      </c>
      <c r="C2730" s="236" t="s">
        <v>6670</v>
      </c>
      <c r="D2730" s="215" t="s">
        <v>7686</v>
      </c>
      <c r="E2730" s="324">
        <v>2.5</v>
      </c>
      <c r="F2730" s="319">
        <v>14</v>
      </c>
      <c r="G2730" s="198" t="s">
        <v>8444</v>
      </c>
      <c r="H2730" s="199">
        <v>11</v>
      </c>
      <c r="I2730" s="200">
        <v>41925</v>
      </c>
      <c r="J2730" s="319">
        <f t="shared" si="43"/>
        <v>4.4000000000000004</v>
      </c>
      <c r="K2730" s="198"/>
      <c r="L2730" s="198"/>
      <c r="M2730" s="198" t="s">
        <v>2395</v>
      </c>
      <c r="N2730" s="198"/>
      <c r="O2730" s="198"/>
      <c r="P2730" s="198"/>
      <c r="Q2730" s="169"/>
      <c r="R2730" s="169"/>
      <c r="S2730" s="169"/>
      <c r="T2730" s="169"/>
    </row>
    <row r="2731" spans="1:20" ht="20.100000000000001" customHeight="1">
      <c r="A2731" s="201" t="s">
        <v>7689</v>
      </c>
      <c r="B2731" s="183">
        <v>700600587801</v>
      </c>
      <c r="C2731" s="236" t="s">
        <v>6669</v>
      </c>
      <c r="D2731" s="215" t="s">
        <v>7686</v>
      </c>
      <c r="E2731" s="321">
        <v>2.5</v>
      </c>
      <c r="F2731" s="319">
        <v>14</v>
      </c>
      <c r="G2731" s="198" t="s">
        <v>8444</v>
      </c>
      <c r="H2731" s="201">
        <v>0</v>
      </c>
      <c r="I2731" s="200">
        <v>41925</v>
      </c>
      <c r="J2731" s="319">
        <f t="shared" si="43"/>
        <v>4.4000000000000004</v>
      </c>
      <c r="K2731" s="198"/>
      <c r="L2731" s="198"/>
      <c r="M2731" s="198" t="s">
        <v>2395</v>
      </c>
      <c r="N2731" s="198"/>
      <c r="O2731" s="198"/>
      <c r="P2731" s="198"/>
      <c r="Q2731" s="169"/>
      <c r="R2731" s="169"/>
      <c r="S2731" s="169"/>
      <c r="T2731" s="169"/>
    </row>
    <row r="2732" spans="1:20" ht="20.100000000000001" customHeight="1">
      <c r="A2732" s="201">
        <v>20432</v>
      </c>
      <c r="B2732" s="183"/>
      <c r="C2732" s="236" t="s">
        <v>7438</v>
      </c>
      <c r="D2732" s="215" t="s">
        <v>7690</v>
      </c>
      <c r="E2732" s="198"/>
      <c r="F2732" s="319" t="s">
        <v>17578</v>
      </c>
      <c r="G2732" s="198" t="s">
        <v>8444</v>
      </c>
      <c r="H2732" s="201">
        <v>0</v>
      </c>
      <c r="I2732" s="200">
        <v>41925</v>
      </c>
      <c r="J2732" s="319" t="e">
        <f t="shared" si="43"/>
        <v>#VALUE!</v>
      </c>
      <c r="K2732" s="198"/>
      <c r="L2732" s="198"/>
      <c r="M2732" s="198" t="s">
        <v>2395</v>
      </c>
      <c r="N2732" s="198"/>
      <c r="O2732" s="198"/>
      <c r="P2732" s="198"/>
      <c r="Q2732" s="169"/>
      <c r="R2732" s="169"/>
      <c r="S2732" s="169"/>
      <c r="T2732" s="169"/>
    </row>
    <row r="2733" spans="1:20" ht="20.100000000000001" customHeight="1">
      <c r="A2733" s="202" t="s">
        <v>7691</v>
      </c>
      <c r="B2733" s="183">
        <v>700600587818</v>
      </c>
      <c r="C2733" s="236" t="s">
        <v>6668</v>
      </c>
      <c r="D2733" s="215" t="s">
        <v>7690</v>
      </c>
      <c r="E2733" s="324">
        <v>1.5</v>
      </c>
      <c r="F2733" s="319">
        <v>11.89</v>
      </c>
      <c r="G2733" s="198" t="s">
        <v>8444</v>
      </c>
      <c r="H2733" s="199">
        <v>465</v>
      </c>
      <c r="I2733" s="200">
        <v>41925</v>
      </c>
      <c r="J2733" s="319">
        <f t="shared" si="43"/>
        <v>3.6065000000000005</v>
      </c>
      <c r="K2733" s="198">
        <v>8.2352941176470598</v>
      </c>
      <c r="L2733" s="198"/>
      <c r="M2733" s="198" t="s">
        <v>2395</v>
      </c>
      <c r="N2733" s="198"/>
      <c r="O2733" s="198"/>
      <c r="P2733" s="198"/>
      <c r="Q2733" s="169"/>
      <c r="R2733" s="169"/>
      <c r="S2733" s="169"/>
      <c r="T2733" s="169"/>
    </row>
    <row r="2734" spans="1:20" ht="20.100000000000001" customHeight="1">
      <c r="A2734" s="201" t="s">
        <v>7692</v>
      </c>
      <c r="B2734" s="183">
        <v>700600587825</v>
      </c>
      <c r="C2734" s="236" t="s">
        <v>6667</v>
      </c>
      <c r="D2734" s="215" t="s">
        <v>7690</v>
      </c>
      <c r="E2734" s="321">
        <v>3</v>
      </c>
      <c r="F2734" s="319">
        <v>13.89</v>
      </c>
      <c r="G2734" s="198" t="s">
        <v>8444</v>
      </c>
      <c r="H2734" s="201">
        <v>0</v>
      </c>
      <c r="I2734" s="200">
        <v>41925</v>
      </c>
      <c r="J2734" s="319">
        <f t="shared" si="43"/>
        <v>3.8064999999999998</v>
      </c>
      <c r="K2734" s="198">
        <v>9.4117647058823533</v>
      </c>
      <c r="L2734" s="198"/>
      <c r="M2734" s="198" t="s">
        <v>2395</v>
      </c>
      <c r="N2734" s="198"/>
      <c r="O2734" s="198"/>
      <c r="P2734" s="198"/>
      <c r="Q2734" s="169"/>
      <c r="R2734" s="169"/>
      <c r="S2734" s="169"/>
      <c r="T2734" s="169"/>
    </row>
    <row r="2735" spans="1:20" ht="20.100000000000001" customHeight="1">
      <c r="A2735" s="201" t="s">
        <v>7693</v>
      </c>
      <c r="B2735" s="183">
        <v>700600587832</v>
      </c>
      <c r="C2735" s="236" t="s">
        <v>6666</v>
      </c>
      <c r="D2735" s="215" t="s">
        <v>7690</v>
      </c>
      <c r="E2735" s="321">
        <v>3</v>
      </c>
      <c r="F2735" s="319">
        <v>13.89</v>
      </c>
      <c r="G2735" s="198" t="s">
        <v>8444</v>
      </c>
      <c r="H2735" s="201">
        <v>0</v>
      </c>
      <c r="I2735" s="200">
        <v>41925</v>
      </c>
      <c r="J2735" s="319">
        <f t="shared" si="43"/>
        <v>3.8064999999999998</v>
      </c>
      <c r="K2735" s="198">
        <v>9.4117647058823533</v>
      </c>
      <c r="L2735" s="198"/>
      <c r="M2735" s="198" t="s">
        <v>2395</v>
      </c>
      <c r="N2735" s="198"/>
      <c r="O2735" s="198"/>
      <c r="P2735" s="198"/>
      <c r="Q2735" s="169"/>
      <c r="R2735" s="169"/>
      <c r="S2735" s="169"/>
      <c r="T2735" s="169"/>
    </row>
    <row r="2736" spans="1:20" ht="20.100000000000001" customHeight="1">
      <c r="A2736" s="202" t="s">
        <v>7694</v>
      </c>
      <c r="B2736" s="183">
        <v>700600587849</v>
      </c>
      <c r="C2736" s="236" t="s">
        <v>6665</v>
      </c>
      <c r="D2736" s="215" t="s">
        <v>7690</v>
      </c>
      <c r="E2736" s="324">
        <v>1.5</v>
      </c>
      <c r="F2736" s="319">
        <v>11.89</v>
      </c>
      <c r="G2736" s="198" t="s">
        <v>8444</v>
      </c>
      <c r="H2736" s="199">
        <v>130</v>
      </c>
      <c r="I2736" s="200">
        <v>41925</v>
      </c>
      <c r="J2736" s="319">
        <f t="shared" si="43"/>
        <v>3.6065000000000005</v>
      </c>
      <c r="K2736" s="198">
        <v>8.2352941176470598</v>
      </c>
      <c r="L2736" s="198"/>
      <c r="M2736" s="198" t="s">
        <v>2395</v>
      </c>
      <c r="N2736" s="198"/>
      <c r="O2736" s="198"/>
      <c r="P2736" s="198"/>
      <c r="Q2736" s="169"/>
      <c r="R2736" s="169"/>
      <c r="S2736" s="169"/>
      <c r="T2736" s="169"/>
    </row>
    <row r="2737" spans="1:20" ht="20.100000000000001" customHeight="1">
      <c r="A2737" s="202" t="s">
        <v>7695</v>
      </c>
      <c r="B2737" s="183">
        <v>700600587856</v>
      </c>
      <c r="C2737" s="236" t="s">
        <v>6664</v>
      </c>
      <c r="D2737" s="215" t="s">
        <v>7690</v>
      </c>
      <c r="E2737" s="324">
        <v>1.5</v>
      </c>
      <c r="F2737" s="319">
        <v>11.89</v>
      </c>
      <c r="G2737" s="198" t="s">
        <v>8444</v>
      </c>
      <c r="H2737" s="366">
        <v>322</v>
      </c>
      <c r="I2737" s="200">
        <v>41925</v>
      </c>
      <c r="J2737" s="319">
        <f t="shared" si="43"/>
        <v>3.6065000000000005</v>
      </c>
      <c r="K2737" s="198">
        <v>8.2352941176470598</v>
      </c>
      <c r="L2737" s="198"/>
      <c r="M2737" s="198" t="s">
        <v>2395</v>
      </c>
      <c r="N2737" s="198"/>
      <c r="O2737" s="198"/>
      <c r="P2737" s="198"/>
      <c r="Q2737" s="169"/>
      <c r="R2737" s="169"/>
      <c r="S2737" s="169"/>
      <c r="T2737" s="169"/>
    </row>
    <row r="2738" spans="1:20" ht="20.100000000000001" customHeight="1">
      <c r="A2738" s="201">
        <v>20433</v>
      </c>
      <c r="B2738" s="183"/>
      <c r="C2738" s="236" t="s">
        <v>7439</v>
      </c>
      <c r="D2738" s="215" t="s">
        <v>7696</v>
      </c>
      <c r="E2738" s="198"/>
      <c r="F2738" s="319" t="s">
        <v>17578</v>
      </c>
      <c r="G2738" s="198" t="s">
        <v>8444</v>
      </c>
      <c r="H2738" s="201">
        <v>0</v>
      </c>
      <c r="I2738" s="200">
        <v>41925</v>
      </c>
      <c r="J2738" s="319" t="e">
        <f t="shared" si="43"/>
        <v>#VALUE!</v>
      </c>
      <c r="K2738" s="198"/>
      <c r="L2738" s="198"/>
      <c r="M2738" s="198" t="s">
        <v>2395</v>
      </c>
      <c r="N2738" s="198"/>
      <c r="O2738" s="198"/>
      <c r="P2738" s="198"/>
      <c r="Q2738" s="169"/>
      <c r="R2738" s="169"/>
      <c r="S2738" s="169"/>
      <c r="T2738" s="169"/>
    </row>
    <row r="2739" spans="1:20" ht="20.100000000000001" customHeight="1">
      <c r="A2739" s="202" t="s">
        <v>7697</v>
      </c>
      <c r="B2739" s="183">
        <v>700600587863</v>
      </c>
      <c r="C2739" s="236" t="s">
        <v>6663</v>
      </c>
      <c r="D2739" s="215" t="s">
        <v>7696</v>
      </c>
      <c r="E2739" s="321">
        <v>3</v>
      </c>
      <c r="F2739" s="319">
        <v>13.89</v>
      </c>
      <c r="G2739" s="198" t="s">
        <v>8444</v>
      </c>
      <c r="H2739" s="201">
        <v>0</v>
      </c>
      <c r="I2739" s="200">
        <v>41925</v>
      </c>
      <c r="J2739" s="319">
        <f t="shared" si="43"/>
        <v>3.8064999999999998</v>
      </c>
      <c r="K2739" s="198">
        <v>9.4117647058823533</v>
      </c>
      <c r="L2739" s="198"/>
      <c r="M2739" s="198" t="s">
        <v>2395</v>
      </c>
      <c r="N2739" s="198"/>
      <c r="O2739" s="198"/>
      <c r="P2739" s="198"/>
      <c r="Q2739" s="169"/>
      <c r="R2739" s="169"/>
      <c r="S2739" s="169"/>
      <c r="T2739" s="169"/>
    </row>
    <row r="2740" spans="1:20" ht="20.100000000000001" customHeight="1">
      <c r="A2740" s="201" t="s">
        <v>7698</v>
      </c>
      <c r="B2740" s="183">
        <v>700600587870</v>
      </c>
      <c r="C2740" s="236" t="s">
        <v>6662</v>
      </c>
      <c r="D2740" s="215" t="s">
        <v>7696</v>
      </c>
      <c r="E2740" s="321">
        <v>4</v>
      </c>
      <c r="F2740" s="319">
        <v>14.941176470588236</v>
      </c>
      <c r="G2740" s="198" t="s">
        <v>8444</v>
      </c>
      <c r="H2740" s="201">
        <v>0</v>
      </c>
      <c r="I2740" s="200">
        <v>41925</v>
      </c>
      <c r="J2740" s="319">
        <f t="shared" si="43"/>
        <v>3.6999999999999993</v>
      </c>
      <c r="K2740" s="198">
        <v>10</v>
      </c>
      <c r="L2740" s="198"/>
      <c r="M2740" s="198" t="s">
        <v>2395</v>
      </c>
      <c r="N2740" s="198"/>
      <c r="O2740" s="198"/>
      <c r="P2740" s="198"/>
      <c r="Q2740" s="169"/>
      <c r="R2740" s="169"/>
      <c r="S2740" s="169"/>
      <c r="T2740" s="169"/>
    </row>
    <row r="2741" spans="1:20" ht="20.100000000000001" customHeight="1">
      <c r="A2741" s="201" t="s">
        <v>7699</v>
      </c>
      <c r="B2741" s="183">
        <v>700600587887</v>
      </c>
      <c r="C2741" s="236" t="s">
        <v>6661</v>
      </c>
      <c r="D2741" s="215" t="s">
        <v>7696</v>
      </c>
      <c r="E2741" s="321">
        <v>4</v>
      </c>
      <c r="F2741" s="319">
        <v>14.941176470588236</v>
      </c>
      <c r="G2741" s="198" t="s">
        <v>8444</v>
      </c>
      <c r="H2741" s="201">
        <v>0</v>
      </c>
      <c r="I2741" s="200">
        <v>41925</v>
      </c>
      <c r="J2741" s="319">
        <f t="shared" si="43"/>
        <v>3.6999999999999993</v>
      </c>
      <c r="K2741" s="198">
        <v>10</v>
      </c>
      <c r="L2741" s="198"/>
      <c r="M2741" s="198" t="s">
        <v>2395</v>
      </c>
      <c r="N2741" s="198"/>
      <c r="O2741" s="198"/>
      <c r="P2741" s="198"/>
      <c r="Q2741" s="169"/>
      <c r="R2741" s="169"/>
      <c r="S2741" s="169"/>
      <c r="T2741" s="169"/>
    </row>
    <row r="2742" spans="1:20" ht="20.100000000000001" customHeight="1">
      <c r="A2742" s="201" t="s">
        <v>7700</v>
      </c>
      <c r="B2742" s="183">
        <v>700600587894</v>
      </c>
      <c r="C2742" s="236" t="s">
        <v>6660</v>
      </c>
      <c r="D2742" s="215" t="s">
        <v>7696</v>
      </c>
      <c r="E2742" s="321">
        <v>4</v>
      </c>
      <c r="F2742" s="319">
        <v>14.941176470588236</v>
      </c>
      <c r="G2742" s="198" t="s">
        <v>8444</v>
      </c>
      <c r="H2742" s="201">
        <v>0</v>
      </c>
      <c r="I2742" s="200">
        <v>41925</v>
      </c>
      <c r="J2742" s="319">
        <f t="shared" si="43"/>
        <v>3.6999999999999993</v>
      </c>
      <c r="K2742" s="198">
        <v>10</v>
      </c>
      <c r="L2742" s="198"/>
      <c r="M2742" s="198" t="s">
        <v>2395</v>
      </c>
      <c r="N2742" s="198"/>
      <c r="O2742" s="198"/>
      <c r="P2742" s="198"/>
      <c r="Q2742" s="169"/>
      <c r="R2742" s="169"/>
      <c r="S2742" s="169"/>
      <c r="T2742" s="169"/>
    </row>
    <row r="2743" spans="1:20" ht="20.100000000000001" customHeight="1">
      <c r="A2743" s="201" t="s">
        <v>7701</v>
      </c>
      <c r="B2743" s="183">
        <v>700600587900</v>
      </c>
      <c r="C2743" s="236" t="s">
        <v>6659</v>
      </c>
      <c r="D2743" s="215" t="s">
        <v>7696</v>
      </c>
      <c r="E2743" s="321">
        <v>4</v>
      </c>
      <c r="F2743" s="319">
        <v>14.941176470588236</v>
      </c>
      <c r="G2743" s="198" t="s">
        <v>8444</v>
      </c>
      <c r="H2743" s="201">
        <v>0</v>
      </c>
      <c r="I2743" s="200">
        <v>41925</v>
      </c>
      <c r="J2743" s="319">
        <f t="shared" si="43"/>
        <v>3.6999999999999993</v>
      </c>
      <c r="K2743" s="198">
        <v>10</v>
      </c>
      <c r="L2743" s="198"/>
      <c r="M2743" s="198" t="s">
        <v>2395</v>
      </c>
      <c r="N2743" s="198"/>
      <c r="O2743" s="198"/>
      <c r="P2743" s="198"/>
      <c r="Q2743" s="169"/>
      <c r="R2743" s="169"/>
      <c r="S2743" s="169"/>
      <c r="T2743" s="169"/>
    </row>
    <row r="2744" spans="1:20" ht="20.100000000000001" customHeight="1">
      <c r="A2744" s="201" t="s">
        <v>7702</v>
      </c>
      <c r="B2744" s="183">
        <v>700600587917</v>
      </c>
      <c r="C2744" s="236" t="s">
        <v>6658</v>
      </c>
      <c r="D2744" s="215" t="s">
        <v>7696</v>
      </c>
      <c r="E2744" s="321">
        <v>4</v>
      </c>
      <c r="F2744" s="319">
        <v>14.941176470588236</v>
      </c>
      <c r="G2744" s="198" t="s">
        <v>8444</v>
      </c>
      <c r="H2744" s="201">
        <v>0</v>
      </c>
      <c r="I2744" s="200">
        <v>41925</v>
      </c>
      <c r="J2744" s="319">
        <f t="shared" si="43"/>
        <v>3.6999999999999993</v>
      </c>
      <c r="K2744" s="198">
        <v>10</v>
      </c>
      <c r="L2744" s="198"/>
      <c r="M2744" s="198" t="s">
        <v>2395</v>
      </c>
      <c r="N2744" s="198"/>
      <c r="O2744" s="198"/>
      <c r="P2744" s="198"/>
      <c r="Q2744" s="169"/>
      <c r="R2744" s="169"/>
      <c r="S2744" s="169"/>
      <c r="T2744" s="169"/>
    </row>
    <row r="2745" spans="1:20" ht="20.100000000000001" customHeight="1">
      <c r="A2745" s="201" t="s">
        <v>7703</v>
      </c>
      <c r="B2745" s="183">
        <v>700600587924</v>
      </c>
      <c r="C2745" s="236" t="s">
        <v>6657</v>
      </c>
      <c r="D2745" s="215" t="s">
        <v>7696</v>
      </c>
      <c r="E2745" s="321">
        <v>4</v>
      </c>
      <c r="F2745" s="319">
        <v>14.941176470588236</v>
      </c>
      <c r="G2745" s="198" t="s">
        <v>8444</v>
      </c>
      <c r="H2745" s="201">
        <v>0</v>
      </c>
      <c r="I2745" s="200">
        <v>41925</v>
      </c>
      <c r="J2745" s="319">
        <f t="shared" si="43"/>
        <v>3.6999999999999993</v>
      </c>
      <c r="K2745" s="198">
        <v>10</v>
      </c>
      <c r="L2745" s="198"/>
      <c r="M2745" s="198" t="s">
        <v>2395</v>
      </c>
      <c r="N2745" s="198"/>
      <c r="O2745" s="198"/>
      <c r="P2745" s="198"/>
      <c r="Q2745" s="169"/>
      <c r="R2745" s="169"/>
      <c r="S2745" s="169"/>
      <c r="T2745" s="169"/>
    </row>
    <row r="2746" spans="1:20" ht="20.100000000000001" customHeight="1">
      <c r="A2746" s="201" t="s">
        <v>7704</v>
      </c>
      <c r="B2746" s="183">
        <v>700600587931</v>
      </c>
      <c r="C2746" s="236" t="s">
        <v>6656</v>
      </c>
      <c r="D2746" s="215" t="s">
        <v>7696</v>
      </c>
      <c r="E2746" s="321">
        <v>4</v>
      </c>
      <c r="F2746" s="319">
        <v>14.941176470588236</v>
      </c>
      <c r="G2746" s="198" t="s">
        <v>8444</v>
      </c>
      <c r="H2746" s="201">
        <v>0</v>
      </c>
      <c r="I2746" s="200">
        <v>41925</v>
      </c>
      <c r="J2746" s="319">
        <f t="shared" si="43"/>
        <v>3.6999999999999993</v>
      </c>
      <c r="K2746" s="198">
        <v>10</v>
      </c>
      <c r="L2746" s="198"/>
      <c r="M2746" s="198" t="s">
        <v>2395</v>
      </c>
      <c r="N2746" s="198"/>
      <c r="O2746" s="198"/>
      <c r="P2746" s="198"/>
      <c r="Q2746" s="169"/>
      <c r="R2746" s="169"/>
      <c r="S2746" s="169"/>
      <c r="T2746" s="169"/>
    </row>
    <row r="2747" spans="1:20" ht="20.100000000000001" customHeight="1">
      <c r="A2747" s="201">
        <v>20434</v>
      </c>
      <c r="B2747" s="183"/>
      <c r="C2747" s="236" t="s">
        <v>7440</v>
      </c>
      <c r="D2747" s="215" t="s">
        <v>7705</v>
      </c>
      <c r="E2747" s="198"/>
      <c r="F2747" s="319" t="s">
        <v>17578</v>
      </c>
      <c r="G2747" s="198" t="s">
        <v>8444</v>
      </c>
      <c r="H2747" s="201">
        <v>0</v>
      </c>
      <c r="I2747" s="200">
        <v>41925</v>
      </c>
      <c r="J2747" s="319" t="e">
        <f t="shared" si="43"/>
        <v>#VALUE!</v>
      </c>
      <c r="K2747" s="198"/>
      <c r="L2747" s="198"/>
      <c r="M2747" s="198" t="s">
        <v>2395</v>
      </c>
      <c r="N2747" s="198"/>
      <c r="O2747" s="198"/>
      <c r="P2747" s="198"/>
      <c r="Q2747" s="169"/>
      <c r="R2747" s="169"/>
      <c r="S2747" s="169"/>
      <c r="T2747" s="169"/>
    </row>
    <row r="2748" spans="1:20" ht="20.100000000000001" customHeight="1">
      <c r="A2748" s="201" t="s">
        <v>7706</v>
      </c>
      <c r="B2748" s="183">
        <v>700600587948</v>
      </c>
      <c r="C2748" s="236" t="s">
        <v>6655</v>
      </c>
      <c r="D2748" s="215" t="s">
        <v>7705</v>
      </c>
      <c r="E2748" s="321">
        <v>4.5</v>
      </c>
      <c r="F2748" s="319">
        <v>15.529411764705882</v>
      </c>
      <c r="G2748" s="198" t="s">
        <v>8444</v>
      </c>
      <c r="H2748" s="201">
        <v>0</v>
      </c>
      <c r="I2748" s="200">
        <v>41925</v>
      </c>
      <c r="J2748" s="319">
        <f t="shared" si="43"/>
        <v>3.6999999999999993</v>
      </c>
      <c r="K2748" s="198">
        <v>13</v>
      </c>
      <c r="L2748" s="198"/>
      <c r="M2748" s="198" t="s">
        <v>2395</v>
      </c>
      <c r="N2748" s="198"/>
      <c r="O2748" s="198"/>
      <c r="P2748" s="198"/>
      <c r="Q2748" s="169"/>
      <c r="R2748" s="169"/>
      <c r="S2748" s="169"/>
      <c r="T2748" s="169"/>
    </row>
    <row r="2749" spans="1:20" ht="20.100000000000001" customHeight="1">
      <c r="A2749" s="201" t="s">
        <v>7707</v>
      </c>
      <c r="B2749" s="183">
        <v>700600587955</v>
      </c>
      <c r="C2749" s="236" t="s">
        <v>6654</v>
      </c>
      <c r="D2749" s="215" t="s">
        <v>7705</v>
      </c>
      <c r="E2749" s="321">
        <v>2</v>
      </c>
      <c r="F2749" s="319">
        <v>15.529411764705882</v>
      </c>
      <c r="G2749" s="198" t="s">
        <v>8444</v>
      </c>
      <c r="H2749" s="201">
        <v>0</v>
      </c>
      <c r="I2749" s="200">
        <v>41925</v>
      </c>
      <c r="J2749" s="319">
        <f t="shared" si="43"/>
        <v>6.1999999999999993</v>
      </c>
      <c r="K2749" s="198">
        <v>13</v>
      </c>
      <c r="L2749" s="198"/>
      <c r="M2749" s="198" t="s">
        <v>2395</v>
      </c>
      <c r="N2749" s="198"/>
      <c r="O2749" s="198"/>
      <c r="P2749" s="198"/>
      <c r="Q2749" s="169"/>
      <c r="R2749" s="169"/>
      <c r="S2749" s="169"/>
      <c r="T2749" s="169"/>
    </row>
    <row r="2750" spans="1:20" ht="20.100000000000001" customHeight="1">
      <c r="A2750" s="201" t="s">
        <v>7708</v>
      </c>
      <c r="B2750" s="183">
        <v>700600587962</v>
      </c>
      <c r="C2750" s="236" t="s">
        <v>6653</v>
      </c>
      <c r="D2750" s="215" t="s">
        <v>7705</v>
      </c>
      <c r="E2750" s="321">
        <v>5.5</v>
      </c>
      <c r="F2750" s="319">
        <v>16.705882352941178</v>
      </c>
      <c r="G2750" s="198" t="s">
        <v>8444</v>
      </c>
      <c r="H2750" s="201">
        <v>0</v>
      </c>
      <c r="I2750" s="200">
        <v>41925</v>
      </c>
      <c r="J2750" s="319">
        <f t="shared" si="43"/>
        <v>3.7000000000000011</v>
      </c>
      <c r="K2750" s="198">
        <v>13</v>
      </c>
      <c r="L2750" s="198"/>
      <c r="M2750" s="198" t="s">
        <v>2395</v>
      </c>
      <c r="N2750" s="198"/>
      <c r="O2750" s="198"/>
      <c r="P2750" s="198"/>
      <c r="Q2750" s="169"/>
      <c r="R2750" s="169"/>
      <c r="S2750" s="169"/>
      <c r="T2750" s="169"/>
    </row>
    <row r="2751" spans="1:20" ht="20.100000000000001" customHeight="1">
      <c r="A2751" s="201" t="s">
        <v>7709</v>
      </c>
      <c r="B2751" s="183">
        <v>700600587979</v>
      </c>
      <c r="C2751" s="236" t="s">
        <v>6652</v>
      </c>
      <c r="D2751" s="215" t="s">
        <v>7705</v>
      </c>
      <c r="E2751" s="321">
        <v>4.5</v>
      </c>
      <c r="F2751" s="319">
        <v>15.529411764705882</v>
      </c>
      <c r="G2751" s="198" t="s">
        <v>8444</v>
      </c>
      <c r="H2751" s="201">
        <v>0</v>
      </c>
      <c r="I2751" s="200">
        <v>41925</v>
      </c>
      <c r="J2751" s="319">
        <f t="shared" si="43"/>
        <v>3.6999999999999993</v>
      </c>
      <c r="K2751" s="198">
        <v>13</v>
      </c>
      <c r="L2751" s="198"/>
      <c r="M2751" s="198" t="s">
        <v>2395</v>
      </c>
      <c r="N2751" s="198"/>
      <c r="O2751" s="198"/>
      <c r="P2751" s="198"/>
      <c r="Q2751" s="169"/>
      <c r="R2751" s="169"/>
      <c r="S2751" s="169"/>
      <c r="T2751" s="169"/>
    </row>
    <row r="2752" spans="1:20" ht="20.100000000000001" customHeight="1">
      <c r="A2752" s="201" t="s">
        <v>7710</v>
      </c>
      <c r="B2752" s="183">
        <v>700600587986</v>
      </c>
      <c r="C2752" s="236" t="s">
        <v>6651</v>
      </c>
      <c r="D2752" s="215" t="s">
        <v>7705</v>
      </c>
      <c r="E2752" s="321">
        <v>4.5</v>
      </c>
      <c r="F2752" s="319">
        <v>15.529411764705882</v>
      </c>
      <c r="G2752" s="198" t="s">
        <v>8444</v>
      </c>
      <c r="H2752" s="201">
        <v>0</v>
      </c>
      <c r="I2752" s="200">
        <v>41925</v>
      </c>
      <c r="J2752" s="319">
        <f t="shared" si="43"/>
        <v>3.6999999999999993</v>
      </c>
      <c r="K2752" s="198">
        <v>13</v>
      </c>
      <c r="L2752" s="198"/>
      <c r="M2752" s="198" t="s">
        <v>2395</v>
      </c>
      <c r="N2752" s="198"/>
      <c r="O2752" s="198"/>
      <c r="P2752" s="198"/>
      <c r="Q2752" s="169"/>
      <c r="R2752" s="169"/>
      <c r="S2752" s="169"/>
      <c r="T2752" s="169"/>
    </row>
    <row r="2753" spans="1:20" ht="20.100000000000001" customHeight="1">
      <c r="A2753" s="201">
        <v>20435</v>
      </c>
      <c r="B2753" s="183"/>
      <c r="C2753" s="236" t="s">
        <v>7441</v>
      </c>
      <c r="D2753" s="215" t="s">
        <v>7711</v>
      </c>
      <c r="E2753" s="198"/>
      <c r="F2753" s="319" t="s">
        <v>17578</v>
      </c>
      <c r="G2753" s="198" t="s">
        <v>8444</v>
      </c>
      <c r="H2753" s="201">
        <v>0</v>
      </c>
      <c r="I2753" s="200">
        <v>41925</v>
      </c>
      <c r="J2753" s="319" t="e">
        <f t="shared" si="43"/>
        <v>#VALUE!</v>
      </c>
      <c r="K2753" s="198"/>
      <c r="L2753" s="198"/>
      <c r="M2753" s="198" t="s">
        <v>2395</v>
      </c>
      <c r="N2753" s="198"/>
      <c r="O2753" s="198"/>
      <c r="P2753" s="198"/>
      <c r="Q2753" s="169"/>
      <c r="R2753" s="169"/>
      <c r="S2753" s="169"/>
      <c r="T2753" s="169"/>
    </row>
    <row r="2754" spans="1:20" ht="20.100000000000001" customHeight="1">
      <c r="A2754" s="202" t="s">
        <v>7712</v>
      </c>
      <c r="B2754" s="183">
        <v>700600587993</v>
      </c>
      <c r="C2754" s="236" t="s">
        <v>6650</v>
      </c>
      <c r="D2754" s="215" t="s">
        <v>7711</v>
      </c>
      <c r="E2754" s="321">
        <v>3</v>
      </c>
      <c r="F2754" s="319">
        <v>14.941176470588236</v>
      </c>
      <c r="G2754" s="198" t="s">
        <v>8444</v>
      </c>
      <c r="H2754" s="201">
        <v>0</v>
      </c>
      <c r="I2754" s="200">
        <v>41925</v>
      </c>
      <c r="J2754" s="319">
        <f t="shared" si="43"/>
        <v>4.6999999999999993</v>
      </c>
      <c r="K2754" s="198">
        <v>12</v>
      </c>
      <c r="L2754" s="198"/>
      <c r="M2754" s="198" t="s">
        <v>2395</v>
      </c>
      <c r="N2754" s="198"/>
      <c r="O2754" s="198"/>
      <c r="P2754" s="198"/>
      <c r="Q2754" s="169"/>
      <c r="R2754" s="169"/>
      <c r="S2754" s="169"/>
      <c r="T2754" s="169"/>
    </row>
    <row r="2755" spans="1:20" ht="20.100000000000001" customHeight="1">
      <c r="A2755" s="201" t="s">
        <v>7713</v>
      </c>
      <c r="B2755" s="183">
        <v>700600588006</v>
      </c>
      <c r="C2755" s="236" t="s">
        <v>6649</v>
      </c>
      <c r="D2755" s="215" t="s">
        <v>7711</v>
      </c>
      <c r="E2755" s="321">
        <v>4</v>
      </c>
      <c r="F2755" s="319">
        <v>14.941176470588236</v>
      </c>
      <c r="G2755" s="198" t="s">
        <v>8444</v>
      </c>
      <c r="H2755" s="201">
        <v>0</v>
      </c>
      <c r="I2755" s="200">
        <v>41925</v>
      </c>
      <c r="J2755" s="319">
        <f t="shared" si="43"/>
        <v>3.6999999999999993</v>
      </c>
      <c r="K2755" s="198">
        <v>12</v>
      </c>
      <c r="L2755" s="198"/>
      <c r="M2755" s="198" t="s">
        <v>2395</v>
      </c>
      <c r="N2755" s="198"/>
      <c r="O2755" s="198"/>
      <c r="P2755" s="198"/>
      <c r="Q2755" s="169"/>
      <c r="R2755" s="169"/>
      <c r="S2755" s="169"/>
      <c r="T2755" s="169"/>
    </row>
    <row r="2756" spans="1:20" ht="20.100000000000001" customHeight="1">
      <c r="A2756" s="201" t="s">
        <v>7714</v>
      </c>
      <c r="B2756" s="183">
        <v>700600588013</v>
      </c>
      <c r="C2756" s="236" t="s">
        <v>6648</v>
      </c>
      <c r="D2756" s="215" t="s">
        <v>7711</v>
      </c>
      <c r="E2756" s="321">
        <v>4</v>
      </c>
      <c r="F2756" s="319">
        <v>14.941176470588236</v>
      </c>
      <c r="G2756" s="198" t="s">
        <v>8444</v>
      </c>
      <c r="H2756" s="201">
        <v>0</v>
      </c>
      <c r="I2756" s="200">
        <v>41925</v>
      </c>
      <c r="J2756" s="319">
        <f t="shared" si="43"/>
        <v>3.6999999999999993</v>
      </c>
      <c r="K2756" s="198">
        <v>12</v>
      </c>
      <c r="L2756" s="198"/>
      <c r="M2756" s="198" t="s">
        <v>2395</v>
      </c>
      <c r="N2756" s="198"/>
      <c r="O2756" s="198"/>
      <c r="P2756" s="198"/>
      <c r="Q2756" s="169"/>
      <c r="R2756" s="169"/>
      <c r="S2756" s="169"/>
      <c r="T2756" s="169"/>
    </row>
    <row r="2757" spans="1:20" ht="20.100000000000001" customHeight="1">
      <c r="A2757" s="201">
        <v>20436</v>
      </c>
      <c r="B2757" s="183"/>
      <c r="C2757" s="236" t="s">
        <v>7442</v>
      </c>
      <c r="D2757" s="215" t="s">
        <v>7715</v>
      </c>
      <c r="E2757" s="198"/>
      <c r="F2757" s="319" t="s">
        <v>17578</v>
      </c>
      <c r="G2757" s="198" t="s">
        <v>8444</v>
      </c>
      <c r="H2757" s="201">
        <v>0</v>
      </c>
      <c r="I2757" s="200">
        <v>41925</v>
      </c>
      <c r="J2757" s="319" t="e">
        <f t="shared" si="43"/>
        <v>#VALUE!</v>
      </c>
      <c r="K2757" s="198"/>
      <c r="L2757" s="198"/>
      <c r="M2757" s="198" t="s">
        <v>2395</v>
      </c>
      <c r="N2757" s="198"/>
      <c r="O2757" s="198"/>
      <c r="P2757" s="198"/>
      <c r="Q2757" s="169"/>
      <c r="R2757" s="169"/>
      <c r="S2757" s="169"/>
      <c r="T2757" s="169"/>
    </row>
    <row r="2758" spans="1:20" ht="20.100000000000001" customHeight="1">
      <c r="A2758" s="201" t="s">
        <v>7716</v>
      </c>
      <c r="B2758" s="183">
        <v>700600588020</v>
      </c>
      <c r="C2758" s="236" t="s">
        <v>6647</v>
      </c>
      <c r="D2758" s="215" t="s">
        <v>7715</v>
      </c>
      <c r="E2758" s="321">
        <v>4</v>
      </c>
      <c r="F2758" s="319">
        <v>14.941176470588236</v>
      </c>
      <c r="G2758" s="198" t="s">
        <v>8444</v>
      </c>
      <c r="H2758" s="201">
        <v>0</v>
      </c>
      <c r="I2758" s="200">
        <v>41925</v>
      </c>
      <c r="J2758" s="319">
        <f t="shared" si="43"/>
        <v>3.6999999999999993</v>
      </c>
      <c r="K2758" s="198">
        <v>10</v>
      </c>
      <c r="L2758" s="198"/>
      <c r="M2758" s="198" t="s">
        <v>2395</v>
      </c>
      <c r="N2758" s="198"/>
      <c r="O2758" s="198"/>
      <c r="P2758" s="198"/>
      <c r="Q2758" s="169"/>
      <c r="R2758" s="169"/>
      <c r="S2758" s="169"/>
      <c r="T2758" s="169"/>
    </row>
    <row r="2759" spans="1:20" ht="20.100000000000001" customHeight="1">
      <c r="A2759" s="201" t="s">
        <v>7717</v>
      </c>
      <c r="B2759" s="183">
        <v>700600588037</v>
      </c>
      <c r="C2759" s="236" t="s">
        <v>6646</v>
      </c>
      <c r="D2759" s="215" t="s">
        <v>7715</v>
      </c>
      <c r="E2759" s="198"/>
      <c r="F2759" s="319">
        <v>12</v>
      </c>
      <c r="G2759" s="198" t="s">
        <v>8444</v>
      </c>
      <c r="H2759" s="201">
        <v>0</v>
      </c>
      <c r="I2759" s="200">
        <v>41925</v>
      </c>
      <c r="J2759" s="319">
        <f t="shared" si="43"/>
        <v>5.1999999999999993</v>
      </c>
      <c r="K2759" s="198"/>
      <c r="L2759" s="198"/>
      <c r="M2759" s="198" t="s">
        <v>2395</v>
      </c>
      <c r="N2759" s="198"/>
      <c r="O2759" s="198"/>
      <c r="P2759" s="198"/>
      <c r="Q2759" s="169"/>
      <c r="R2759" s="169"/>
      <c r="S2759" s="169"/>
      <c r="T2759" s="169"/>
    </row>
    <row r="2760" spans="1:20" ht="20.100000000000001" customHeight="1">
      <c r="A2760" s="201" t="s">
        <v>7718</v>
      </c>
      <c r="B2760" s="183">
        <v>700600588044</v>
      </c>
      <c r="C2760" s="236" t="s">
        <v>6645</v>
      </c>
      <c r="D2760" s="215" t="s">
        <v>7715</v>
      </c>
      <c r="E2760" s="321">
        <v>4</v>
      </c>
      <c r="F2760" s="319">
        <v>14.941176470588236</v>
      </c>
      <c r="G2760" s="198" t="s">
        <v>8444</v>
      </c>
      <c r="H2760" s="201">
        <v>0</v>
      </c>
      <c r="I2760" s="200">
        <v>41925</v>
      </c>
      <c r="J2760" s="319">
        <f t="shared" si="43"/>
        <v>3.6999999999999993</v>
      </c>
      <c r="K2760" s="198">
        <v>10</v>
      </c>
      <c r="L2760" s="198"/>
      <c r="M2760" s="198" t="s">
        <v>2395</v>
      </c>
      <c r="N2760" s="198"/>
      <c r="O2760" s="198"/>
      <c r="P2760" s="198"/>
      <c r="Q2760" s="169"/>
      <c r="R2760" s="169"/>
      <c r="S2760" s="169"/>
      <c r="T2760" s="169"/>
    </row>
    <row r="2761" spans="1:20" ht="20.100000000000001" customHeight="1">
      <c r="A2761" s="201" t="s">
        <v>7719</v>
      </c>
      <c r="B2761" s="183">
        <v>700600588051</v>
      </c>
      <c r="C2761" s="236" t="s">
        <v>6644</v>
      </c>
      <c r="D2761" s="215" t="s">
        <v>7715</v>
      </c>
      <c r="E2761" s="198"/>
      <c r="F2761" s="319">
        <v>12</v>
      </c>
      <c r="G2761" s="198" t="s">
        <v>8444</v>
      </c>
      <c r="H2761" s="201">
        <v>0</v>
      </c>
      <c r="I2761" s="200">
        <v>41925</v>
      </c>
      <c r="J2761" s="319">
        <f t="shared" si="43"/>
        <v>5.1999999999999993</v>
      </c>
      <c r="K2761" s="198"/>
      <c r="L2761" s="198"/>
      <c r="M2761" s="198" t="s">
        <v>2395</v>
      </c>
      <c r="N2761" s="198"/>
      <c r="O2761" s="198"/>
      <c r="P2761" s="198"/>
      <c r="Q2761" s="169"/>
      <c r="R2761" s="169"/>
      <c r="S2761" s="169"/>
      <c r="T2761" s="169"/>
    </row>
    <row r="2762" spans="1:20" ht="20.100000000000001" customHeight="1">
      <c r="A2762" s="201" t="s">
        <v>7720</v>
      </c>
      <c r="B2762" s="183">
        <v>700600588068</v>
      </c>
      <c r="C2762" s="236" t="s">
        <v>6643</v>
      </c>
      <c r="D2762" s="215" t="s">
        <v>7715</v>
      </c>
      <c r="E2762" s="198"/>
      <c r="F2762" s="319">
        <v>12</v>
      </c>
      <c r="G2762" s="198" t="s">
        <v>8444</v>
      </c>
      <c r="H2762" s="201">
        <v>0</v>
      </c>
      <c r="I2762" s="200">
        <v>41925</v>
      </c>
      <c r="J2762" s="319">
        <f t="shared" si="43"/>
        <v>5.1999999999999993</v>
      </c>
      <c r="K2762" s="198"/>
      <c r="L2762" s="198"/>
      <c r="M2762" s="198" t="s">
        <v>2395</v>
      </c>
      <c r="N2762" s="198"/>
      <c r="O2762" s="198"/>
      <c r="P2762" s="198"/>
      <c r="Q2762" s="169"/>
      <c r="R2762" s="169"/>
      <c r="S2762" s="169"/>
      <c r="T2762" s="169"/>
    </row>
    <row r="2763" spans="1:20" ht="20.100000000000001" customHeight="1">
      <c r="A2763" s="201" t="s">
        <v>7721</v>
      </c>
      <c r="B2763" s="183">
        <v>700600588075</v>
      </c>
      <c r="C2763" s="236" t="s">
        <v>6642</v>
      </c>
      <c r="D2763" s="215" t="s">
        <v>7715</v>
      </c>
      <c r="E2763" s="198"/>
      <c r="F2763" s="319">
        <v>12</v>
      </c>
      <c r="G2763" s="198" t="s">
        <v>8444</v>
      </c>
      <c r="H2763" s="201">
        <v>0</v>
      </c>
      <c r="I2763" s="200">
        <v>41925</v>
      </c>
      <c r="J2763" s="319">
        <f t="shared" si="43"/>
        <v>5.1999999999999993</v>
      </c>
      <c r="K2763" s="198"/>
      <c r="L2763" s="198"/>
      <c r="M2763" s="198" t="s">
        <v>2395</v>
      </c>
      <c r="N2763" s="198"/>
      <c r="O2763" s="198"/>
      <c r="P2763" s="198"/>
      <c r="Q2763" s="169"/>
      <c r="R2763" s="169"/>
      <c r="S2763" s="169"/>
      <c r="T2763" s="169"/>
    </row>
    <row r="2764" spans="1:20" ht="20.100000000000001" customHeight="1">
      <c r="A2764" s="201">
        <v>20437</v>
      </c>
      <c r="B2764" s="183"/>
      <c r="C2764" s="236" t="s">
        <v>7443</v>
      </c>
      <c r="D2764" s="215" t="s">
        <v>7722</v>
      </c>
      <c r="E2764" s="198"/>
      <c r="F2764" s="319" t="s">
        <v>17578</v>
      </c>
      <c r="G2764" s="198" t="s">
        <v>8444</v>
      </c>
      <c r="H2764" s="201">
        <v>0</v>
      </c>
      <c r="I2764" s="200">
        <v>41925</v>
      </c>
      <c r="J2764" s="319" t="e">
        <f t="shared" ref="J2764:J2827" si="44">F2764*0.85-5-E2764</f>
        <v>#VALUE!</v>
      </c>
      <c r="K2764" s="198"/>
      <c r="L2764" s="198"/>
      <c r="M2764" s="198" t="s">
        <v>2395</v>
      </c>
      <c r="N2764" s="198"/>
      <c r="O2764" s="198"/>
      <c r="P2764" s="198"/>
      <c r="Q2764" s="169"/>
      <c r="R2764" s="169"/>
      <c r="S2764" s="169"/>
      <c r="T2764" s="169"/>
    </row>
    <row r="2765" spans="1:20" ht="20.100000000000001" customHeight="1">
      <c r="A2765" s="201" t="s">
        <v>7723</v>
      </c>
      <c r="B2765" s="183">
        <v>700600588082</v>
      </c>
      <c r="C2765" s="236" t="s">
        <v>6641</v>
      </c>
      <c r="D2765" s="215" t="s">
        <v>7722</v>
      </c>
      <c r="E2765" s="321">
        <v>4</v>
      </c>
      <c r="F2765" s="319">
        <v>14.941176470588236</v>
      </c>
      <c r="G2765" s="198" t="s">
        <v>8444</v>
      </c>
      <c r="H2765" s="201">
        <v>0</v>
      </c>
      <c r="I2765" s="200">
        <v>41925</v>
      </c>
      <c r="J2765" s="319">
        <f t="shared" si="44"/>
        <v>3.6999999999999993</v>
      </c>
      <c r="K2765" s="198">
        <v>10</v>
      </c>
      <c r="L2765" s="198"/>
      <c r="M2765" s="198" t="s">
        <v>2395</v>
      </c>
      <c r="N2765" s="198"/>
      <c r="O2765" s="198"/>
      <c r="P2765" s="198"/>
      <c r="Q2765" s="169"/>
      <c r="R2765" s="169"/>
      <c r="S2765" s="169"/>
      <c r="T2765" s="169"/>
    </row>
    <row r="2766" spans="1:20" ht="20.100000000000001" customHeight="1">
      <c r="A2766" s="201" t="s">
        <v>7724</v>
      </c>
      <c r="B2766" s="183">
        <v>700600588099</v>
      </c>
      <c r="C2766" s="236" t="s">
        <v>6640</v>
      </c>
      <c r="D2766" s="215" t="s">
        <v>7722</v>
      </c>
      <c r="E2766" s="321">
        <v>4</v>
      </c>
      <c r="F2766" s="319">
        <v>14.941176470588236</v>
      </c>
      <c r="G2766" s="198" t="s">
        <v>8444</v>
      </c>
      <c r="H2766" s="201">
        <v>0</v>
      </c>
      <c r="I2766" s="200">
        <v>41925</v>
      </c>
      <c r="J2766" s="319">
        <f t="shared" si="44"/>
        <v>3.6999999999999993</v>
      </c>
      <c r="K2766" s="198">
        <v>10</v>
      </c>
      <c r="L2766" s="198"/>
      <c r="M2766" s="198" t="s">
        <v>2395</v>
      </c>
      <c r="N2766" s="198"/>
      <c r="O2766" s="198"/>
      <c r="P2766" s="198"/>
      <c r="Q2766" s="169"/>
      <c r="R2766" s="169"/>
      <c r="S2766" s="169"/>
      <c r="T2766" s="169"/>
    </row>
    <row r="2767" spans="1:20" ht="20.100000000000001" customHeight="1">
      <c r="A2767" s="201" t="s">
        <v>7725</v>
      </c>
      <c r="B2767" s="183">
        <v>700600588105</v>
      </c>
      <c r="C2767" s="236" t="s">
        <v>6639</v>
      </c>
      <c r="D2767" s="215" t="s">
        <v>7722</v>
      </c>
      <c r="E2767" s="321">
        <v>4</v>
      </c>
      <c r="F2767" s="319">
        <v>14.941176470588236</v>
      </c>
      <c r="G2767" s="198" t="s">
        <v>8444</v>
      </c>
      <c r="H2767" s="201">
        <v>0</v>
      </c>
      <c r="I2767" s="200">
        <v>41925</v>
      </c>
      <c r="J2767" s="319">
        <f t="shared" si="44"/>
        <v>3.6999999999999993</v>
      </c>
      <c r="K2767" s="198">
        <v>10</v>
      </c>
      <c r="L2767" s="198"/>
      <c r="M2767" s="198" t="s">
        <v>2395</v>
      </c>
      <c r="N2767" s="198"/>
      <c r="O2767" s="198"/>
      <c r="P2767" s="198"/>
      <c r="Q2767" s="169"/>
      <c r="R2767" s="169"/>
      <c r="S2767" s="169"/>
      <c r="T2767" s="169"/>
    </row>
    <row r="2768" spans="1:20" ht="20.100000000000001" customHeight="1">
      <c r="A2768" s="201" t="s">
        <v>7726</v>
      </c>
      <c r="B2768" s="183">
        <v>700600588112</v>
      </c>
      <c r="C2768" s="236" t="s">
        <v>6638</v>
      </c>
      <c r="D2768" s="215" t="s">
        <v>7722</v>
      </c>
      <c r="E2768" s="321">
        <v>4</v>
      </c>
      <c r="F2768" s="319">
        <v>14.941176470588236</v>
      </c>
      <c r="G2768" s="198" t="s">
        <v>8444</v>
      </c>
      <c r="H2768" s="201">
        <v>0</v>
      </c>
      <c r="I2768" s="200">
        <v>41925</v>
      </c>
      <c r="J2768" s="319">
        <f t="shared" si="44"/>
        <v>3.6999999999999993</v>
      </c>
      <c r="K2768" s="198">
        <v>10</v>
      </c>
      <c r="L2768" s="198"/>
      <c r="M2768" s="198" t="s">
        <v>2395</v>
      </c>
      <c r="N2768" s="198"/>
      <c r="O2768" s="198"/>
      <c r="P2768" s="198"/>
      <c r="Q2768" s="169"/>
      <c r="R2768" s="169"/>
      <c r="S2768" s="169"/>
      <c r="T2768" s="169"/>
    </row>
    <row r="2769" spans="1:20" ht="20.100000000000001" customHeight="1">
      <c r="A2769" s="201" t="s">
        <v>7727</v>
      </c>
      <c r="B2769" s="183">
        <v>700600588129</v>
      </c>
      <c r="C2769" s="236" t="s">
        <v>6637</v>
      </c>
      <c r="D2769" s="215" t="s">
        <v>7722</v>
      </c>
      <c r="E2769" s="321">
        <v>3</v>
      </c>
      <c r="F2769" s="319">
        <v>13.89</v>
      </c>
      <c r="G2769" s="198" t="s">
        <v>8444</v>
      </c>
      <c r="H2769" s="201">
        <v>0</v>
      </c>
      <c r="I2769" s="200">
        <v>41925</v>
      </c>
      <c r="J2769" s="319">
        <f t="shared" si="44"/>
        <v>3.8064999999999998</v>
      </c>
      <c r="K2769" s="198">
        <v>9.4117647058823533</v>
      </c>
      <c r="L2769" s="198"/>
      <c r="M2769" s="198" t="s">
        <v>2395</v>
      </c>
      <c r="N2769" s="198"/>
      <c r="O2769" s="198"/>
      <c r="P2769" s="198"/>
      <c r="Q2769" s="169"/>
      <c r="R2769" s="169"/>
      <c r="S2769" s="169"/>
      <c r="T2769" s="169"/>
    </row>
    <row r="2770" spans="1:20" ht="20.100000000000001" customHeight="1">
      <c r="A2770" s="201" t="s">
        <v>7728</v>
      </c>
      <c r="B2770" s="183">
        <v>700600588136</v>
      </c>
      <c r="C2770" s="236" t="s">
        <v>6636</v>
      </c>
      <c r="D2770" s="215" t="s">
        <v>7722</v>
      </c>
      <c r="E2770" s="321">
        <v>4</v>
      </c>
      <c r="F2770" s="319">
        <v>14.941176470588236</v>
      </c>
      <c r="G2770" s="198" t="s">
        <v>8444</v>
      </c>
      <c r="H2770" s="201">
        <v>0</v>
      </c>
      <c r="I2770" s="200">
        <v>41925</v>
      </c>
      <c r="J2770" s="319">
        <f t="shared" si="44"/>
        <v>3.6999999999999993</v>
      </c>
      <c r="K2770" s="198">
        <v>10</v>
      </c>
      <c r="L2770" s="198"/>
      <c r="M2770" s="198" t="s">
        <v>2395</v>
      </c>
      <c r="N2770" s="198"/>
      <c r="O2770" s="198"/>
      <c r="P2770" s="198"/>
      <c r="Q2770" s="169"/>
      <c r="R2770" s="169"/>
      <c r="S2770" s="169"/>
      <c r="T2770" s="169"/>
    </row>
    <row r="2771" spans="1:20" ht="20.100000000000001" customHeight="1">
      <c r="A2771" s="201" t="s">
        <v>7729</v>
      </c>
      <c r="B2771" s="183">
        <v>700600588143</v>
      </c>
      <c r="C2771" s="236" t="s">
        <v>6635</v>
      </c>
      <c r="D2771" s="215" t="s">
        <v>7722</v>
      </c>
      <c r="E2771" s="321">
        <v>4</v>
      </c>
      <c r="F2771" s="319">
        <v>14.941176470588236</v>
      </c>
      <c r="G2771" s="198" t="s">
        <v>8444</v>
      </c>
      <c r="H2771" s="201">
        <v>0</v>
      </c>
      <c r="I2771" s="200">
        <v>41925</v>
      </c>
      <c r="J2771" s="319">
        <f t="shared" si="44"/>
        <v>3.6999999999999993</v>
      </c>
      <c r="K2771" s="198">
        <v>10</v>
      </c>
      <c r="L2771" s="198"/>
      <c r="M2771" s="198" t="s">
        <v>2395</v>
      </c>
      <c r="N2771" s="198"/>
      <c r="O2771" s="198"/>
      <c r="P2771" s="198"/>
      <c r="Q2771" s="169"/>
      <c r="R2771" s="169"/>
      <c r="S2771" s="169"/>
      <c r="T2771" s="169"/>
    </row>
    <row r="2772" spans="1:20" ht="20.100000000000001" customHeight="1">
      <c r="A2772" s="201" t="s">
        <v>7730</v>
      </c>
      <c r="B2772" s="183">
        <v>700600588150</v>
      </c>
      <c r="C2772" s="236" t="s">
        <v>6634</v>
      </c>
      <c r="D2772" s="215" t="s">
        <v>7722</v>
      </c>
      <c r="E2772" s="321">
        <v>4</v>
      </c>
      <c r="F2772" s="319">
        <v>14.941176470588236</v>
      </c>
      <c r="G2772" s="198" t="s">
        <v>8444</v>
      </c>
      <c r="H2772" s="201">
        <v>0</v>
      </c>
      <c r="I2772" s="200">
        <v>41925</v>
      </c>
      <c r="J2772" s="319">
        <f t="shared" si="44"/>
        <v>3.6999999999999993</v>
      </c>
      <c r="K2772" s="198">
        <v>10</v>
      </c>
      <c r="L2772" s="198"/>
      <c r="M2772" s="198" t="s">
        <v>2395</v>
      </c>
      <c r="N2772" s="198"/>
      <c r="O2772" s="198"/>
      <c r="P2772" s="198"/>
      <c r="Q2772" s="169"/>
      <c r="R2772" s="169"/>
      <c r="S2772" s="169"/>
      <c r="T2772" s="169"/>
    </row>
    <row r="2773" spans="1:20" ht="20.100000000000001" customHeight="1">
      <c r="A2773" s="201">
        <v>20438</v>
      </c>
      <c r="B2773" s="183"/>
      <c r="C2773" s="236" t="s">
        <v>7444</v>
      </c>
      <c r="D2773" s="215" t="s">
        <v>7731</v>
      </c>
      <c r="E2773" s="198"/>
      <c r="F2773" s="319" t="s">
        <v>17578</v>
      </c>
      <c r="G2773" s="198" t="s">
        <v>8444</v>
      </c>
      <c r="H2773" s="201">
        <v>0</v>
      </c>
      <c r="I2773" s="200">
        <v>41925</v>
      </c>
      <c r="J2773" s="319" t="e">
        <f t="shared" si="44"/>
        <v>#VALUE!</v>
      </c>
      <c r="K2773" s="198"/>
      <c r="L2773" s="198"/>
      <c r="M2773" s="198" t="s">
        <v>2395</v>
      </c>
      <c r="N2773" s="198"/>
      <c r="O2773" s="198"/>
      <c r="P2773" s="198"/>
      <c r="Q2773" s="169"/>
      <c r="R2773" s="169"/>
      <c r="S2773" s="169"/>
      <c r="T2773" s="169"/>
    </row>
    <row r="2774" spans="1:20" ht="20.100000000000001" customHeight="1">
      <c r="A2774" s="201" t="s">
        <v>7732</v>
      </c>
      <c r="B2774" s="183">
        <v>700600588167</v>
      </c>
      <c r="C2774" s="236" t="s">
        <v>6633</v>
      </c>
      <c r="D2774" s="215" t="s">
        <v>7731</v>
      </c>
      <c r="E2774" s="321">
        <v>6</v>
      </c>
      <c r="F2774" s="319">
        <v>17.294117647058826</v>
      </c>
      <c r="G2774" s="198" t="s">
        <v>8444</v>
      </c>
      <c r="H2774" s="201">
        <v>0</v>
      </c>
      <c r="I2774" s="200">
        <v>41925</v>
      </c>
      <c r="J2774" s="319">
        <f t="shared" si="44"/>
        <v>3.7000000000000011</v>
      </c>
      <c r="K2774" s="198">
        <v>14</v>
      </c>
      <c r="L2774" s="198"/>
      <c r="M2774" s="198" t="s">
        <v>2395</v>
      </c>
      <c r="N2774" s="198"/>
      <c r="O2774" s="198"/>
      <c r="P2774" s="198"/>
      <c r="Q2774" s="169"/>
      <c r="R2774" s="169"/>
      <c r="S2774" s="169"/>
      <c r="T2774" s="169"/>
    </row>
    <row r="2775" spans="1:20" ht="20.100000000000001" customHeight="1">
      <c r="A2775" s="201">
        <v>20439</v>
      </c>
      <c r="B2775" s="183"/>
      <c r="C2775" s="236" t="s">
        <v>7445</v>
      </c>
      <c r="D2775" s="215" t="s">
        <v>7733</v>
      </c>
      <c r="E2775" s="198"/>
      <c r="F2775" s="319" t="s">
        <v>17578</v>
      </c>
      <c r="G2775" s="198" t="s">
        <v>8444</v>
      </c>
      <c r="H2775" s="201">
        <v>0</v>
      </c>
      <c r="I2775" s="200">
        <v>41925</v>
      </c>
      <c r="J2775" s="319" t="e">
        <f t="shared" si="44"/>
        <v>#VALUE!</v>
      </c>
      <c r="K2775" s="198"/>
      <c r="L2775" s="198"/>
      <c r="M2775" s="198" t="s">
        <v>2395</v>
      </c>
      <c r="N2775" s="198"/>
      <c r="O2775" s="198"/>
      <c r="P2775" s="198"/>
      <c r="Q2775" s="169"/>
      <c r="R2775" s="169"/>
      <c r="S2775" s="169"/>
      <c r="T2775" s="169"/>
    </row>
    <row r="2776" spans="1:20" ht="20.100000000000001" customHeight="1">
      <c r="A2776" s="201" t="s">
        <v>7734</v>
      </c>
      <c r="B2776" s="183">
        <v>700600588174</v>
      </c>
      <c r="C2776" s="236" t="s">
        <v>6632</v>
      </c>
      <c r="D2776" s="215" t="s">
        <v>7733</v>
      </c>
      <c r="E2776" s="321">
        <v>3</v>
      </c>
      <c r="F2776" s="319">
        <v>16</v>
      </c>
      <c r="G2776" s="198" t="s">
        <v>8444</v>
      </c>
      <c r="H2776" s="201">
        <v>0</v>
      </c>
      <c r="I2776" s="200">
        <v>41925</v>
      </c>
      <c r="J2776" s="319">
        <f t="shared" si="44"/>
        <v>5.6</v>
      </c>
      <c r="K2776" s="198"/>
      <c r="L2776" s="198"/>
      <c r="M2776" s="198" t="s">
        <v>2395</v>
      </c>
      <c r="N2776" s="198"/>
      <c r="O2776" s="198"/>
      <c r="P2776" s="198"/>
      <c r="Q2776" s="169"/>
      <c r="R2776" s="169"/>
      <c r="S2776" s="169"/>
      <c r="T2776" s="169"/>
    </row>
    <row r="2777" spans="1:20" ht="20.100000000000001" customHeight="1">
      <c r="A2777" s="201" t="s">
        <v>7735</v>
      </c>
      <c r="B2777" s="183">
        <v>700600588181</v>
      </c>
      <c r="C2777" s="236" t="s">
        <v>6631</v>
      </c>
      <c r="D2777" s="215" t="s">
        <v>7733</v>
      </c>
      <c r="E2777" s="198"/>
      <c r="F2777" s="319">
        <v>16</v>
      </c>
      <c r="G2777" s="198" t="s">
        <v>8444</v>
      </c>
      <c r="H2777" s="201">
        <v>0</v>
      </c>
      <c r="I2777" s="200">
        <v>41925</v>
      </c>
      <c r="J2777" s="319">
        <f t="shared" si="44"/>
        <v>8.6</v>
      </c>
      <c r="K2777" s="198"/>
      <c r="L2777" s="198"/>
      <c r="M2777" s="198" t="s">
        <v>2395</v>
      </c>
      <c r="N2777" s="198"/>
      <c r="O2777" s="198"/>
      <c r="P2777" s="198"/>
      <c r="Q2777" s="169"/>
      <c r="R2777" s="169"/>
      <c r="S2777" s="169"/>
      <c r="T2777" s="169"/>
    </row>
    <row r="2778" spans="1:20" ht="20.100000000000001" customHeight="1">
      <c r="A2778" s="201">
        <v>20440</v>
      </c>
      <c r="B2778" s="183"/>
      <c r="C2778" s="236" t="s">
        <v>7446</v>
      </c>
      <c r="D2778" s="215" t="s">
        <v>7736</v>
      </c>
      <c r="E2778" s="198"/>
      <c r="F2778" s="319" t="s">
        <v>17578</v>
      </c>
      <c r="G2778" s="198" t="s">
        <v>8444</v>
      </c>
      <c r="H2778" s="201">
        <v>0</v>
      </c>
      <c r="I2778" s="200">
        <v>41925</v>
      </c>
      <c r="J2778" s="319" t="e">
        <f t="shared" si="44"/>
        <v>#VALUE!</v>
      </c>
      <c r="K2778" s="198"/>
      <c r="L2778" s="198"/>
      <c r="M2778" s="198" t="s">
        <v>2395</v>
      </c>
      <c r="N2778" s="198"/>
      <c r="O2778" s="198"/>
      <c r="P2778" s="198"/>
      <c r="Q2778" s="169"/>
      <c r="R2778" s="169"/>
      <c r="S2778" s="169"/>
      <c r="T2778" s="169"/>
    </row>
    <row r="2779" spans="1:20" ht="20.100000000000001" customHeight="1">
      <c r="A2779" s="202" t="s">
        <v>7737</v>
      </c>
      <c r="B2779" s="183">
        <v>700600588198</v>
      </c>
      <c r="C2779" s="236" t="s">
        <v>6630</v>
      </c>
      <c r="D2779" s="215" t="s">
        <v>7736</v>
      </c>
      <c r="E2779" s="324">
        <v>2</v>
      </c>
      <c r="F2779" s="319">
        <v>14</v>
      </c>
      <c r="G2779" s="198" t="s">
        <v>8444</v>
      </c>
      <c r="H2779" s="199">
        <v>166</v>
      </c>
      <c r="I2779" s="200">
        <v>41925</v>
      </c>
      <c r="J2779" s="319">
        <f t="shared" si="44"/>
        <v>4.9000000000000004</v>
      </c>
      <c r="K2779" s="198"/>
      <c r="L2779" s="198"/>
      <c r="M2779" s="198" t="s">
        <v>2395</v>
      </c>
      <c r="N2779" s="198"/>
      <c r="O2779" s="198"/>
      <c r="P2779" s="198"/>
      <c r="Q2779" s="169"/>
      <c r="R2779" s="169"/>
      <c r="S2779" s="169"/>
      <c r="T2779" s="169"/>
    </row>
    <row r="2780" spans="1:20" ht="20.100000000000001" customHeight="1">
      <c r="A2780" s="201" t="s">
        <v>7738</v>
      </c>
      <c r="B2780" s="183">
        <v>700600588204</v>
      </c>
      <c r="C2780" s="236" t="s">
        <v>6629</v>
      </c>
      <c r="D2780" s="215" t="s">
        <v>7736</v>
      </c>
      <c r="E2780" s="321">
        <v>3</v>
      </c>
      <c r="F2780" s="319">
        <v>14</v>
      </c>
      <c r="G2780" s="198" t="s">
        <v>8444</v>
      </c>
      <c r="H2780" s="201">
        <v>0</v>
      </c>
      <c r="I2780" s="200">
        <v>41925</v>
      </c>
      <c r="J2780" s="319">
        <f t="shared" si="44"/>
        <v>3.9000000000000004</v>
      </c>
      <c r="K2780" s="198"/>
      <c r="L2780" s="198"/>
      <c r="M2780" s="198" t="s">
        <v>2395</v>
      </c>
      <c r="N2780" s="198"/>
      <c r="O2780" s="198"/>
      <c r="P2780" s="198"/>
      <c r="Q2780" s="169"/>
      <c r="R2780" s="169"/>
      <c r="S2780" s="169"/>
      <c r="T2780" s="169"/>
    </row>
    <row r="2781" spans="1:20" ht="20.100000000000001" customHeight="1">
      <c r="A2781" s="201">
        <v>20441</v>
      </c>
      <c r="B2781" s="183"/>
      <c r="C2781" s="236" t="s">
        <v>7447</v>
      </c>
      <c r="D2781" s="215" t="s">
        <v>7739</v>
      </c>
      <c r="E2781" s="198"/>
      <c r="F2781" s="319" t="s">
        <v>17578</v>
      </c>
      <c r="G2781" s="198" t="s">
        <v>8444</v>
      </c>
      <c r="H2781" s="201">
        <v>0</v>
      </c>
      <c r="I2781" s="200">
        <v>41925</v>
      </c>
      <c r="J2781" s="319" t="e">
        <f t="shared" si="44"/>
        <v>#VALUE!</v>
      </c>
      <c r="K2781" s="198"/>
      <c r="L2781" s="198"/>
      <c r="M2781" s="198" t="s">
        <v>2395</v>
      </c>
      <c r="N2781" s="198"/>
      <c r="O2781" s="198"/>
      <c r="P2781" s="198"/>
      <c r="Q2781" s="169"/>
      <c r="R2781" s="169"/>
      <c r="S2781" s="169"/>
      <c r="T2781" s="169"/>
    </row>
    <row r="2782" spans="1:20" ht="20.100000000000001" customHeight="1">
      <c r="A2782" s="202" t="s">
        <v>7740</v>
      </c>
      <c r="B2782" s="183">
        <v>700600588211</v>
      </c>
      <c r="C2782" s="236" t="s">
        <v>6628</v>
      </c>
      <c r="D2782" s="215" t="s">
        <v>7739</v>
      </c>
      <c r="E2782" s="321">
        <v>3</v>
      </c>
      <c r="F2782" s="319">
        <v>15.39</v>
      </c>
      <c r="G2782" s="198" t="s">
        <v>8444</v>
      </c>
      <c r="H2782" s="201">
        <v>0</v>
      </c>
      <c r="I2782" s="200">
        <v>41925</v>
      </c>
      <c r="J2782" s="319">
        <f t="shared" si="44"/>
        <v>5.0815000000000001</v>
      </c>
      <c r="K2782" s="198"/>
      <c r="L2782" s="198"/>
      <c r="M2782" s="198" t="s">
        <v>2395</v>
      </c>
      <c r="N2782" s="198"/>
      <c r="O2782" s="198"/>
      <c r="P2782" s="198"/>
      <c r="Q2782" s="169"/>
      <c r="R2782" s="169"/>
      <c r="S2782" s="169"/>
      <c r="T2782" s="169"/>
    </row>
    <row r="2783" spans="1:20" ht="20.100000000000001" customHeight="1">
      <c r="A2783" s="202" t="s">
        <v>7741</v>
      </c>
      <c r="B2783" s="183">
        <v>700600588228</v>
      </c>
      <c r="C2783" s="236" t="s">
        <v>6627</v>
      </c>
      <c r="D2783" s="215" t="s">
        <v>7739</v>
      </c>
      <c r="E2783" s="321">
        <v>3</v>
      </c>
      <c r="F2783" s="319">
        <v>15.39</v>
      </c>
      <c r="G2783" s="198" t="s">
        <v>8444</v>
      </c>
      <c r="H2783" s="201">
        <v>0</v>
      </c>
      <c r="I2783" s="200">
        <v>41925</v>
      </c>
      <c r="J2783" s="319">
        <f t="shared" si="44"/>
        <v>5.0815000000000001</v>
      </c>
      <c r="K2783" s="198"/>
      <c r="L2783" s="198"/>
      <c r="M2783" s="198" t="s">
        <v>2395</v>
      </c>
      <c r="N2783" s="198"/>
      <c r="O2783" s="198"/>
      <c r="P2783" s="198"/>
      <c r="Q2783" s="169"/>
      <c r="R2783" s="169"/>
      <c r="S2783" s="169"/>
      <c r="T2783" s="169"/>
    </row>
    <row r="2784" spans="1:20" ht="20.100000000000001" customHeight="1">
      <c r="A2784" s="201">
        <v>20442</v>
      </c>
      <c r="B2784" s="183"/>
      <c r="C2784" s="236" t="s">
        <v>7448</v>
      </c>
      <c r="D2784" s="215" t="s">
        <v>7742</v>
      </c>
      <c r="E2784" s="198"/>
      <c r="F2784" s="319" t="s">
        <v>17578</v>
      </c>
      <c r="G2784" s="198" t="s">
        <v>8444</v>
      </c>
      <c r="H2784" s="201">
        <v>0</v>
      </c>
      <c r="I2784" s="200">
        <v>41925</v>
      </c>
      <c r="J2784" s="319" t="e">
        <f t="shared" si="44"/>
        <v>#VALUE!</v>
      </c>
      <c r="K2784" s="198"/>
      <c r="L2784" s="198"/>
      <c r="M2784" s="198" t="s">
        <v>2395</v>
      </c>
      <c r="N2784" s="198"/>
      <c r="O2784" s="198"/>
      <c r="P2784" s="198"/>
      <c r="Q2784" s="169"/>
      <c r="R2784" s="169"/>
      <c r="S2784" s="169"/>
      <c r="T2784" s="169"/>
    </row>
    <row r="2785" spans="1:20" ht="20.100000000000001" customHeight="1">
      <c r="A2785" s="201" t="s">
        <v>7743</v>
      </c>
      <c r="B2785" s="183">
        <v>700600588235</v>
      </c>
      <c r="C2785" s="236" t="s">
        <v>6626</v>
      </c>
      <c r="D2785" s="215" t="s">
        <v>7742</v>
      </c>
      <c r="E2785" s="321">
        <v>5</v>
      </c>
      <c r="F2785" s="319">
        <v>17.95</v>
      </c>
      <c r="G2785" s="198" t="s">
        <v>8444</v>
      </c>
      <c r="H2785" s="201">
        <v>0</v>
      </c>
      <c r="I2785" s="200">
        <v>41925</v>
      </c>
      <c r="J2785" s="319">
        <f t="shared" si="44"/>
        <v>5.2574999999999985</v>
      </c>
      <c r="K2785" s="198"/>
      <c r="L2785" s="198"/>
      <c r="M2785" s="198" t="s">
        <v>2395</v>
      </c>
      <c r="N2785" s="198"/>
      <c r="O2785" s="198"/>
      <c r="P2785" s="198"/>
      <c r="Q2785" s="169"/>
      <c r="R2785" s="169"/>
      <c r="S2785" s="169"/>
      <c r="T2785" s="169"/>
    </row>
    <row r="2786" spans="1:20" ht="20.100000000000001" customHeight="1">
      <c r="A2786" s="201" t="s">
        <v>7744</v>
      </c>
      <c r="B2786" s="183">
        <v>700600588242</v>
      </c>
      <c r="C2786" s="236" t="s">
        <v>6625</v>
      </c>
      <c r="D2786" s="215" t="s">
        <v>7742</v>
      </c>
      <c r="E2786" s="321">
        <v>5</v>
      </c>
      <c r="F2786" s="319">
        <v>17.95</v>
      </c>
      <c r="G2786" s="198" t="s">
        <v>8444</v>
      </c>
      <c r="H2786" s="201">
        <v>0</v>
      </c>
      <c r="I2786" s="200">
        <v>41925</v>
      </c>
      <c r="J2786" s="319">
        <f t="shared" si="44"/>
        <v>5.2574999999999985</v>
      </c>
      <c r="K2786" s="198"/>
      <c r="L2786" s="198"/>
      <c r="M2786" s="198" t="s">
        <v>2395</v>
      </c>
      <c r="N2786" s="198"/>
      <c r="O2786" s="198"/>
      <c r="P2786" s="198"/>
      <c r="Q2786" s="169"/>
      <c r="R2786" s="169"/>
      <c r="S2786" s="169"/>
      <c r="T2786" s="169"/>
    </row>
    <row r="2787" spans="1:20" ht="20.100000000000001" customHeight="1">
      <c r="A2787" s="201">
        <v>20443</v>
      </c>
      <c r="B2787" s="183"/>
      <c r="C2787" s="236" t="s">
        <v>7449</v>
      </c>
      <c r="D2787" s="215" t="s">
        <v>7745</v>
      </c>
      <c r="E2787" s="198"/>
      <c r="F2787" s="319" t="s">
        <v>17578</v>
      </c>
      <c r="G2787" s="198" t="s">
        <v>8444</v>
      </c>
      <c r="H2787" s="201">
        <v>0</v>
      </c>
      <c r="I2787" s="200">
        <v>41925</v>
      </c>
      <c r="J2787" s="319" t="e">
        <f t="shared" si="44"/>
        <v>#VALUE!</v>
      </c>
      <c r="K2787" s="198"/>
      <c r="L2787" s="198"/>
      <c r="M2787" s="198" t="s">
        <v>2395</v>
      </c>
      <c r="N2787" s="198"/>
      <c r="O2787" s="198"/>
      <c r="P2787" s="198"/>
      <c r="Q2787" s="169"/>
      <c r="R2787" s="169"/>
      <c r="S2787" s="169"/>
      <c r="T2787" s="169"/>
    </row>
    <row r="2788" spans="1:20" ht="20.100000000000001" customHeight="1">
      <c r="A2788" s="201" t="s">
        <v>7746</v>
      </c>
      <c r="B2788" s="183">
        <v>700600588259</v>
      </c>
      <c r="C2788" s="236" t="s">
        <v>6624</v>
      </c>
      <c r="D2788" s="215" t="s">
        <v>7745</v>
      </c>
      <c r="E2788" s="321">
        <v>5</v>
      </c>
      <c r="F2788" s="319">
        <v>16.117647058823529</v>
      </c>
      <c r="G2788" s="198" t="s">
        <v>8444</v>
      </c>
      <c r="H2788" s="201">
        <v>0</v>
      </c>
      <c r="I2788" s="200">
        <v>41925</v>
      </c>
      <c r="J2788" s="319">
        <f t="shared" si="44"/>
        <v>3.6999999999999993</v>
      </c>
      <c r="K2788" s="198">
        <v>12</v>
      </c>
      <c r="L2788" s="198"/>
      <c r="M2788" s="198" t="s">
        <v>2395</v>
      </c>
      <c r="N2788" s="198"/>
      <c r="O2788" s="198"/>
      <c r="P2788" s="198"/>
      <c r="Q2788" s="169"/>
      <c r="R2788" s="169"/>
      <c r="S2788" s="169"/>
      <c r="T2788" s="169"/>
    </row>
    <row r="2789" spans="1:20" ht="20.100000000000001" customHeight="1">
      <c r="A2789" s="201" t="s">
        <v>7747</v>
      </c>
      <c r="B2789" s="183">
        <v>700600588266</v>
      </c>
      <c r="C2789" s="236" t="s">
        <v>6623</v>
      </c>
      <c r="D2789" s="215" t="s">
        <v>7745</v>
      </c>
      <c r="E2789" s="321">
        <v>5</v>
      </c>
      <c r="F2789" s="319">
        <v>16.117647058823529</v>
      </c>
      <c r="G2789" s="198" t="s">
        <v>8444</v>
      </c>
      <c r="H2789" s="201">
        <v>0</v>
      </c>
      <c r="I2789" s="200">
        <v>41925</v>
      </c>
      <c r="J2789" s="319">
        <f t="shared" si="44"/>
        <v>3.6999999999999993</v>
      </c>
      <c r="K2789" s="198">
        <v>12</v>
      </c>
      <c r="L2789" s="198"/>
      <c r="M2789" s="198" t="s">
        <v>2395</v>
      </c>
      <c r="N2789" s="198"/>
      <c r="O2789" s="198"/>
      <c r="P2789" s="198"/>
      <c r="Q2789" s="169"/>
      <c r="R2789" s="169"/>
      <c r="S2789" s="169"/>
      <c r="T2789" s="169"/>
    </row>
    <row r="2790" spans="1:20" ht="20.100000000000001" customHeight="1">
      <c r="A2790" s="201" t="s">
        <v>7748</v>
      </c>
      <c r="B2790" s="183">
        <v>700600588273</v>
      </c>
      <c r="C2790" s="236" t="s">
        <v>6622</v>
      </c>
      <c r="D2790" s="215" t="s">
        <v>7745</v>
      </c>
      <c r="E2790" s="321">
        <v>4</v>
      </c>
      <c r="F2790" s="319">
        <v>14.941176470588236</v>
      </c>
      <c r="G2790" s="198" t="s">
        <v>8444</v>
      </c>
      <c r="H2790" s="201">
        <v>0</v>
      </c>
      <c r="I2790" s="200">
        <v>41925</v>
      </c>
      <c r="J2790" s="319">
        <f t="shared" si="44"/>
        <v>3.6999999999999993</v>
      </c>
      <c r="K2790" s="198">
        <v>12</v>
      </c>
      <c r="L2790" s="198"/>
      <c r="M2790" s="198" t="s">
        <v>2395</v>
      </c>
      <c r="N2790" s="198"/>
      <c r="O2790" s="198"/>
      <c r="P2790" s="198"/>
      <c r="Q2790" s="169"/>
      <c r="R2790" s="169"/>
      <c r="S2790" s="169"/>
      <c r="T2790" s="169"/>
    </row>
    <row r="2791" spans="1:20" ht="20.100000000000001" customHeight="1">
      <c r="A2791" s="201" t="s">
        <v>7749</v>
      </c>
      <c r="B2791" s="183">
        <v>700600588280</v>
      </c>
      <c r="C2791" s="236" t="s">
        <v>6621</v>
      </c>
      <c r="D2791" s="215" t="s">
        <v>7745</v>
      </c>
      <c r="E2791" s="321">
        <v>5</v>
      </c>
      <c r="F2791" s="319">
        <v>16.117647058823529</v>
      </c>
      <c r="G2791" s="198" t="s">
        <v>8444</v>
      </c>
      <c r="H2791" s="201">
        <v>0</v>
      </c>
      <c r="I2791" s="200">
        <v>41925</v>
      </c>
      <c r="J2791" s="319">
        <f t="shared" si="44"/>
        <v>3.6999999999999993</v>
      </c>
      <c r="K2791" s="198">
        <v>12</v>
      </c>
      <c r="L2791" s="198"/>
      <c r="M2791" s="198" t="s">
        <v>2395</v>
      </c>
      <c r="N2791" s="198"/>
      <c r="O2791" s="198"/>
      <c r="P2791" s="198"/>
      <c r="Q2791" s="169"/>
      <c r="R2791" s="169"/>
      <c r="S2791" s="169"/>
      <c r="T2791" s="169"/>
    </row>
    <row r="2792" spans="1:20" ht="20.100000000000001" customHeight="1">
      <c r="A2792" s="201">
        <v>20444</v>
      </c>
      <c r="B2792" s="183"/>
      <c r="C2792" s="236" t="s">
        <v>7450</v>
      </c>
      <c r="D2792" s="215" t="s">
        <v>7750</v>
      </c>
      <c r="E2792" s="198"/>
      <c r="F2792" s="319" t="s">
        <v>17578</v>
      </c>
      <c r="G2792" s="198" t="s">
        <v>8444</v>
      </c>
      <c r="H2792" s="201">
        <v>0</v>
      </c>
      <c r="I2792" s="200">
        <v>41925</v>
      </c>
      <c r="J2792" s="319" t="e">
        <f t="shared" si="44"/>
        <v>#VALUE!</v>
      </c>
      <c r="K2792" s="198"/>
      <c r="L2792" s="198"/>
      <c r="M2792" s="198" t="s">
        <v>2395</v>
      </c>
      <c r="N2792" s="198"/>
      <c r="O2792" s="198"/>
      <c r="P2792" s="198"/>
      <c r="Q2792" s="169"/>
      <c r="R2792" s="169"/>
      <c r="S2792" s="169"/>
      <c r="T2792" s="169"/>
    </row>
    <row r="2793" spans="1:20" ht="20.100000000000001" customHeight="1">
      <c r="A2793" s="201" t="s">
        <v>7751</v>
      </c>
      <c r="B2793" s="183">
        <v>700600588297</v>
      </c>
      <c r="C2793" s="236" t="s">
        <v>6620</v>
      </c>
      <c r="D2793" s="215" t="s">
        <v>7750</v>
      </c>
      <c r="E2793" s="198"/>
      <c r="F2793" s="319">
        <v>12</v>
      </c>
      <c r="G2793" s="198" t="s">
        <v>8444</v>
      </c>
      <c r="H2793" s="201">
        <v>0</v>
      </c>
      <c r="I2793" s="200">
        <v>41925</v>
      </c>
      <c r="J2793" s="319">
        <f t="shared" si="44"/>
        <v>5.1999999999999993</v>
      </c>
      <c r="K2793" s="198"/>
      <c r="L2793" s="198"/>
      <c r="M2793" s="198" t="s">
        <v>2395</v>
      </c>
      <c r="N2793" s="198"/>
      <c r="O2793" s="198"/>
      <c r="P2793" s="198"/>
      <c r="Q2793" s="169"/>
      <c r="R2793" s="169"/>
      <c r="S2793" s="169"/>
      <c r="T2793" s="169"/>
    </row>
    <row r="2794" spans="1:20" ht="20.100000000000001" customHeight="1">
      <c r="A2794" s="201">
        <v>20445</v>
      </c>
      <c r="B2794" s="183"/>
      <c r="C2794" s="236" t="s">
        <v>7451</v>
      </c>
      <c r="D2794" s="215" t="s">
        <v>7752</v>
      </c>
      <c r="E2794" s="198"/>
      <c r="F2794" s="319" t="s">
        <v>17578</v>
      </c>
      <c r="G2794" s="198" t="s">
        <v>8444</v>
      </c>
      <c r="H2794" s="201">
        <v>0</v>
      </c>
      <c r="I2794" s="200">
        <v>41925</v>
      </c>
      <c r="J2794" s="319" t="e">
        <f t="shared" si="44"/>
        <v>#VALUE!</v>
      </c>
      <c r="K2794" s="198"/>
      <c r="L2794" s="198"/>
      <c r="M2794" s="198" t="s">
        <v>2395</v>
      </c>
      <c r="N2794" s="198"/>
      <c r="O2794" s="198"/>
      <c r="P2794" s="198"/>
      <c r="Q2794" s="169"/>
      <c r="R2794" s="169"/>
      <c r="S2794" s="169"/>
      <c r="T2794" s="169"/>
    </row>
    <row r="2795" spans="1:20" ht="20.100000000000001" customHeight="1">
      <c r="A2795" s="201" t="s">
        <v>7753</v>
      </c>
      <c r="B2795" s="183">
        <v>700600588303</v>
      </c>
      <c r="C2795" s="236" t="s">
        <v>6619</v>
      </c>
      <c r="D2795" s="215" t="s">
        <v>7752</v>
      </c>
      <c r="E2795" s="321">
        <v>12</v>
      </c>
      <c r="F2795" s="319">
        <v>30.235294117647058</v>
      </c>
      <c r="G2795" s="198" t="s">
        <v>8444</v>
      </c>
      <c r="H2795" s="201">
        <v>0</v>
      </c>
      <c r="I2795" s="200">
        <v>41925</v>
      </c>
      <c r="J2795" s="319">
        <f t="shared" si="44"/>
        <v>8.6999999999999993</v>
      </c>
      <c r="K2795" s="198">
        <v>15.95</v>
      </c>
      <c r="L2795" s="198"/>
      <c r="M2795" s="198" t="s">
        <v>2395</v>
      </c>
      <c r="N2795" s="198"/>
      <c r="O2795" s="198"/>
      <c r="P2795" s="198"/>
      <c r="Q2795" s="169"/>
      <c r="R2795" s="169"/>
      <c r="S2795" s="169"/>
      <c r="T2795" s="169"/>
    </row>
    <row r="2796" spans="1:20" ht="20.100000000000001" customHeight="1">
      <c r="A2796" s="201">
        <v>20446</v>
      </c>
      <c r="B2796" s="183"/>
      <c r="C2796" s="236" t="s">
        <v>7452</v>
      </c>
      <c r="D2796" s="215" t="s">
        <v>7754</v>
      </c>
      <c r="E2796" s="198"/>
      <c r="F2796" s="319" t="s">
        <v>17578</v>
      </c>
      <c r="G2796" s="198" t="s">
        <v>8444</v>
      </c>
      <c r="H2796" s="201">
        <v>0</v>
      </c>
      <c r="I2796" s="200">
        <v>41925</v>
      </c>
      <c r="J2796" s="319" t="e">
        <f t="shared" si="44"/>
        <v>#VALUE!</v>
      </c>
      <c r="K2796" s="198"/>
      <c r="L2796" s="198"/>
      <c r="M2796" s="198" t="s">
        <v>2395</v>
      </c>
      <c r="N2796" s="198"/>
      <c r="O2796" s="198"/>
      <c r="P2796" s="198"/>
      <c r="Q2796" s="169"/>
      <c r="R2796" s="169"/>
      <c r="S2796" s="169"/>
      <c r="T2796" s="169"/>
    </row>
    <row r="2797" spans="1:20" ht="20.100000000000001" customHeight="1">
      <c r="A2797" s="201" t="s">
        <v>7755</v>
      </c>
      <c r="B2797" s="183">
        <v>700600588310</v>
      </c>
      <c r="C2797" s="236" t="s">
        <v>6618</v>
      </c>
      <c r="D2797" s="215" t="s">
        <v>7754</v>
      </c>
      <c r="E2797" s="198"/>
      <c r="F2797" s="319">
        <v>23</v>
      </c>
      <c r="G2797" s="198" t="s">
        <v>8444</v>
      </c>
      <c r="H2797" s="201">
        <v>0</v>
      </c>
      <c r="I2797" s="200">
        <v>41925</v>
      </c>
      <c r="J2797" s="319">
        <f t="shared" si="44"/>
        <v>14.55</v>
      </c>
      <c r="K2797" s="198"/>
      <c r="L2797" s="198"/>
      <c r="M2797" s="198" t="s">
        <v>2395</v>
      </c>
      <c r="N2797" s="198"/>
      <c r="O2797" s="198"/>
      <c r="P2797" s="198"/>
      <c r="Q2797" s="169"/>
      <c r="R2797" s="169"/>
      <c r="S2797" s="169"/>
      <c r="T2797" s="169"/>
    </row>
    <row r="2798" spans="1:20" ht="20.100000000000001" customHeight="1">
      <c r="A2798" s="201" t="s">
        <v>7756</v>
      </c>
      <c r="B2798" s="183">
        <v>700600588327</v>
      </c>
      <c r="C2798" s="236" t="s">
        <v>6617</v>
      </c>
      <c r="D2798" s="215" t="s">
        <v>7754</v>
      </c>
      <c r="E2798" s="321">
        <v>5</v>
      </c>
      <c r="F2798" s="319">
        <v>17.95</v>
      </c>
      <c r="G2798" s="198" t="s">
        <v>8444</v>
      </c>
      <c r="H2798" s="201">
        <v>0</v>
      </c>
      <c r="I2798" s="200">
        <v>41925</v>
      </c>
      <c r="J2798" s="319">
        <f t="shared" si="44"/>
        <v>5.2574999999999985</v>
      </c>
      <c r="K2798" s="198"/>
      <c r="L2798" s="198"/>
      <c r="M2798" s="198" t="s">
        <v>2395</v>
      </c>
      <c r="N2798" s="198"/>
      <c r="O2798" s="198"/>
      <c r="P2798" s="198"/>
      <c r="Q2798" s="169"/>
      <c r="R2798" s="169"/>
      <c r="S2798" s="169"/>
      <c r="T2798" s="169"/>
    </row>
    <row r="2799" spans="1:20" ht="20.100000000000001" customHeight="1">
      <c r="A2799" s="201">
        <v>20447</v>
      </c>
      <c r="B2799" s="183"/>
      <c r="C2799" s="236" t="s">
        <v>7453</v>
      </c>
      <c r="D2799" s="215" t="s">
        <v>7757</v>
      </c>
      <c r="E2799" s="198"/>
      <c r="F2799" s="319" t="s">
        <v>17578</v>
      </c>
      <c r="G2799" s="198" t="s">
        <v>8444</v>
      </c>
      <c r="H2799" s="201">
        <v>0</v>
      </c>
      <c r="I2799" s="200">
        <v>41925</v>
      </c>
      <c r="J2799" s="319" t="e">
        <f t="shared" si="44"/>
        <v>#VALUE!</v>
      </c>
      <c r="K2799" s="198"/>
      <c r="L2799" s="198"/>
      <c r="M2799" s="198" t="s">
        <v>2395</v>
      </c>
      <c r="N2799" s="198"/>
      <c r="O2799" s="198"/>
      <c r="P2799" s="198"/>
      <c r="Q2799" s="169"/>
      <c r="R2799" s="169"/>
      <c r="S2799" s="169"/>
      <c r="T2799" s="169"/>
    </row>
    <row r="2800" spans="1:20" ht="20.100000000000001" customHeight="1">
      <c r="A2800" s="202" t="s">
        <v>7758</v>
      </c>
      <c r="B2800" s="183">
        <v>700600588334</v>
      </c>
      <c r="C2800" s="236" t="s">
        <v>6616</v>
      </c>
      <c r="D2800" s="215" t="s">
        <v>7757</v>
      </c>
      <c r="E2800" s="321">
        <v>5</v>
      </c>
      <c r="F2800" s="319">
        <v>17.95</v>
      </c>
      <c r="G2800" s="198" t="s">
        <v>8444</v>
      </c>
      <c r="H2800" s="201">
        <v>0</v>
      </c>
      <c r="I2800" s="200">
        <v>41925</v>
      </c>
      <c r="J2800" s="319">
        <f t="shared" si="44"/>
        <v>5.2574999999999985</v>
      </c>
      <c r="K2800" s="198"/>
      <c r="L2800" s="198"/>
      <c r="M2800" s="198" t="s">
        <v>2395</v>
      </c>
      <c r="N2800" s="198"/>
      <c r="O2800" s="198"/>
      <c r="P2800" s="198"/>
      <c r="Q2800" s="169"/>
      <c r="R2800" s="169"/>
      <c r="S2800" s="169"/>
      <c r="T2800" s="169"/>
    </row>
    <row r="2801" spans="1:20" ht="20.100000000000001" customHeight="1">
      <c r="A2801" s="201">
        <v>20448</v>
      </c>
      <c r="B2801" s="183"/>
      <c r="C2801" s="236" t="s">
        <v>7454</v>
      </c>
      <c r="D2801" s="215" t="s">
        <v>7759</v>
      </c>
      <c r="E2801" s="198"/>
      <c r="F2801" s="319" t="s">
        <v>17578</v>
      </c>
      <c r="G2801" s="198" t="s">
        <v>8444</v>
      </c>
      <c r="H2801" s="201">
        <v>0</v>
      </c>
      <c r="I2801" s="200">
        <v>41925</v>
      </c>
      <c r="J2801" s="319" t="e">
        <f t="shared" si="44"/>
        <v>#VALUE!</v>
      </c>
      <c r="K2801" s="198"/>
      <c r="L2801" s="198"/>
      <c r="M2801" s="198" t="s">
        <v>2395</v>
      </c>
      <c r="N2801" s="198"/>
      <c r="O2801" s="198"/>
      <c r="P2801" s="198"/>
      <c r="Q2801" s="169"/>
      <c r="R2801" s="169"/>
      <c r="S2801" s="169"/>
      <c r="T2801" s="169"/>
    </row>
    <row r="2802" spans="1:20" ht="20.100000000000001" customHeight="1">
      <c r="A2802" s="201" t="s">
        <v>7760</v>
      </c>
      <c r="B2802" s="183">
        <v>700600588341</v>
      </c>
      <c r="C2802" s="236" t="s">
        <v>6615</v>
      </c>
      <c r="D2802" s="215" t="s">
        <v>7759</v>
      </c>
      <c r="E2802" s="321">
        <v>4</v>
      </c>
      <c r="F2802" s="319">
        <v>14.941176470588236</v>
      </c>
      <c r="G2802" s="198" t="s">
        <v>8444</v>
      </c>
      <c r="H2802" s="201">
        <v>0</v>
      </c>
      <c r="I2802" s="200">
        <v>41925</v>
      </c>
      <c r="J2802" s="319">
        <f t="shared" si="44"/>
        <v>3.6999999999999993</v>
      </c>
      <c r="K2802" s="198">
        <v>10</v>
      </c>
      <c r="L2802" s="198"/>
      <c r="M2802" s="198" t="s">
        <v>2395</v>
      </c>
      <c r="N2802" s="198"/>
      <c r="O2802" s="198"/>
      <c r="P2802" s="198"/>
      <c r="Q2802" s="169"/>
      <c r="R2802" s="169"/>
      <c r="S2802" s="169"/>
      <c r="T2802" s="169"/>
    </row>
    <row r="2803" spans="1:20" ht="20.100000000000001" customHeight="1">
      <c r="A2803" s="201" t="s">
        <v>7761</v>
      </c>
      <c r="B2803" s="183">
        <v>700600588358</v>
      </c>
      <c r="C2803" s="236" t="s">
        <v>6614</v>
      </c>
      <c r="D2803" s="215" t="s">
        <v>7759</v>
      </c>
      <c r="E2803" s="321">
        <v>4</v>
      </c>
      <c r="F2803" s="319">
        <v>14.941176470588236</v>
      </c>
      <c r="G2803" s="198" t="s">
        <v>8444</v>
      </c>
      <c r="H2803" s="201">
        <v>0</v>
      </c>
      <c r="I2803" s="200">
        <v>41925</v>
      </c>
      <c r="J2803" s="319">
        <f t="shared" si="44"/>
        <v>3.6999999999999993</v>
      </c>
      <c r="K2803" s="198">
        <v>10</v>
      </c>
      <c r="L2803" s="198"/>
      <c r="M2803" s="198" t="s">
        <v>2395</v>
      </c>
      <c r="N2803" s="198"/>
      <c r="O2803" s="198"/>
      <c r="P2803" s="198"/>
      <c r="Q2803" s="169"/>
      <c r="R2803" s="169"/>
      <c r="S2803" s="169"/>
      <c r="T2803" s="169"/>
    </row>
    <row r="2804" spans="1:20" ht="20.100000000000001" customHeight="1">
      <c r="A2804" s="202" t="s">
        <v>7762</v>
      </c>
      <c r="B2804" s="183">
        <v>700600588365</v>
      </c>
      <c r="C2804" s="236" t="s">
        <v>6613</v>
      </c>
      <c r="D2804" s="215" t="s">
        <v>7759</v>
      </c>
      <c r="E2804" s="321">
        <v>4</v>
      </c>
      <c r="F2804" s="319">
        <v>14.941176470588236</v>
      </c>
      <c r="G2804" s="198" t="s">
        <v>8444</v>
      </c>
      <c r="H2804" s="201">
        <v>0</v>
      </c>
      <c r="I2804" s="200">
        <v>41925</v>
      </c>
      <c r="J2804" s="319">
        <f t="shared" si="44"/>
        <v>3.6999999999999993</v>
      </c>
      <c r="K2804" s="198">
        <v>10</v>
      </c>
      <c r="L2804" s="198"/>
      <c r="M2804" s="198" t="s">
        <v>2395</v>
      </c>
      <c r="N2804" s="198"/>
      <c r="O2804" s="198"/>
      <c r="P2804" s="198"/>
      <c r="Q2804" s="169"/>
      <c r="R2804" s="169"/>
      <c r="S2804" s="169"/>
      <c r="T2804" s="169"/>
    </row>
    <row r="2805" spans="1:20" ht="20.100000000000001" customHeight="1">
      <c r="A2805" s="202" t="s">
        <v>7763</v>
      </c>
      <c r="B2805" s="183">
        <v>700600588372</v>
      </c>
      <c r="C2805" s="236" t="s">
        <v>6612</v>
      </c>
      <c r="D2805" s="215" t="s">
        <v>7759</v>
      </c>
      <c r="E2805" s="321">
        <v>4</v>
      </c>
      <c r="F2805" s="319">
        <v>14.941176470588236</v>
      </c>
      <c r="G2805" s="198" t="s">
        <v>8444</v>
      </c>
      <c r="H2805" s="201">
        <v>0</v>
      </c>
      <c r="I2805" s="200">
        <v>41925</v>
      </c>
      <c r="J2805" s="319">
        <f t="shared" si="44"/>
        <v>3.6999999999999993</v>
      </c>
      <c r="K2805" s="198">
        <v>10</v>
      </c>
      <c r="L2805" s="198"/>
      <c r="M2805" s="198" t="s">
        <v>2395</v>
      </c>
      <c r="N2805" s="198"/>
      <c r="O2805" s="198"/>
      <c r="P2805" s="198"/>
      <c r="Q2805" s="169"/>
      <c r="R2805" s="169"/>
      <c r="S2805" s="169"/>
      <c r="T2805" s="169"/>
    </row>
    <row r="2806" spans="1:20" ht="20.100000000000001" customHeight="1">
      <c r="A2806" s="201">
        <v>20449</v>
      </c>
      <c r="B2806" s="183"/>
      <c r="C2806" s="236" t="s">
        <v>7455</v>
      </c>
      <c r="D2806" s="215" t="s">
        <v>7764</v>
      </c>
      <c r="E2806" s="198"/>
      <c r="F2806" s="319" t="s">
        <v>17578</v>
      </c>
      <c r="G2806" s="198" t="s">
        <v>8444</v>
      </c>
      <c r="H2806" s="201">
        <v>0</v>
      </c>
      <c r="I2806" s="200">
        <v>41925</v>
      </c>
      <c r="J2806" s="319" t="e">
        <f t="shared" si="44"/>
        <v>#VALUE!</v>
      </c>
      <c r="K2806" s="198"/>
      <c r="L2806" s="198"/>
      <c r="M2806" s="198" t="s">
        <v>2395</v>
      </c>
      <c r="N2806" s="198"/>
      <c r="O2806" s="198"/>
      <c r="P2806" s="198"/>
      <c r="Q2806" s="169"/>
      <c r="R2806" s="169"/>
      <c r="S2806" s="169"/>
      <c r="T2806" s="169"/>
    </row>
    <row r="2807" spans="1:20" ht="20.100000000000001" customHeight="1">
      <c r="A2807" s="202" t="s">
        <v>7765</v>
      </c>
      <c r="B2807" s="183">
        <v>700600588389</v>
      </c>
      <c r="C2807" s="236" t="s">
        <v>6611</v>
      </c>
      <c r="D2807" s="215" t="s">
        <v>7764</v>
      </c>
      <c r="E2807" s="324">
        <v>1.5</v>
      </c>
      <c r="F2807" s="319">
        <v>11.89</v>
      </c>
      <c r="G2807" s="198" t="s">
        <v>8444</v>
      </c>
      <c r="H2807" s="366">
        <v>54</v>
      </c>
      <c r="I2807" s="200">
        <v>41925</v>
      </c>
      <c r="J2807" s="319">
        <f t="shared" si="44"/>
        <v>3.6065000000000005</v>
      </c>
      <c r="K2807" s="198">
        <v>8.2352941176470598</v>
      </c>
      <c r="L2807" s="198"/>
      <c r="M2807" s="198" t="s">
        <v>2395</v>
      </c>
      <c r="N2807" s="198"/>
      <c r="O2807" s="198"/>
      <c r="P2807" s="198"/>
      <c r="Q2807" s="169"/>
      <c r="R2807" s="169"/>
      <c r="S2807" s="169"/>
      <c r="T2807" s="169"/>
    </row>
    <row r="2808" spans="1:20" ht="20.100000000000001" customHeight="1">
      <c r="A2808" s="202" t="s">
        <v>7766</v>
      </c>
      <c r="B2808" s="183">
        <v>700600588396</v>
      </c>
      <c r="C2808" s="236" t="s">
        <v>6610</v>
      </c>
      <c r="D2808" s="215" t="s">
        <v>7764</v>
      </c>
      <c r="E2808" s="321">
        <v>4</v>
      </c>
      <c r="F2808" s="319">
        <v>14.941176470588236</v>
      </c>
      <c r="G2808" s="198" t="s">
        <v>8444</v>
      </c>
      <c r="H2808" s="201">
        <v>0</v>
      </c>
      <c r="I2808" s="200">
        <v>41925</v>
      </c>
      <c r="J2808" s="319">
        <f t="shared" si="44"/>
        <v>3.6999999999999993</v>
      </c>
      <c r="K2808" s="198">
        <v>10</v>
      </c>
      <c r="L2808" s="198"/>
      <c r="M2808" s="198" t="s">
        <v>2395</v>
      </c>
      <c r="N2808" s="198"/>
      <c r="O2808" s="198"/>
      <c r="P2808" s="198"/>
      <c r="Q2808" s="169"/>
      <c r="R2808" s="169"/>
      <c r="S2808" s="169"/>
      <c r="T2808" s="169"/>
    </row>
    <row r="2809" spans="1:20" ht="20.100000000000001" customHeight="1">
      <c r="A2809" s="202" t="s">
        <v>7767</v>
      </c>
      <c r="B2809" s="183">
        <v>700600588402</v>
      </c>
      <c r="C2809" s="236" t="s">
        <v>6609</v>
      </c>
      <c r="D2809" s="215" t="s">
        <v>7764</v>
      </c>
      <c r="E2809" s="321">
        <v>3</v>
      </c>
      <c r="F2809" s="319">
        <v>13.89</v>
      </c>
      <c r="G2809" s="198" t="s">
        <v>8444</v>
      </c>
      <c r="H2809" s="201">
        <v>0</v>
      </c>
      <c r="I2809" s="200">
        <v>41925</v>
      </c>
      <c r="J2809" s="319">
        <f t="shared" si="44"/>
        <v>3.8064999999999998</v>
      </c>
      <c r="K2809" s="198">
        <v>9.4117647058823533</v>
      </c>
      <c r="L2809" s="198"/>
      <c r="M2809" s="198" t="s">
        <v>2395</v>
      </c>
      <c r="N2809" s="198"/>
      <c r="O2809" s="198"/>
      <c r="P2809" s="198"/>
      <c r="Q2809" s="169"/>
      <c r="R2809" s="169"/>
      <c r="S2809" s="169"/>
      <c r="T2809" s="169"/>
    </row>
    <row r="2810" spans="1:20" ht="20.100000000000001" customHeight="1">
      <c r="A2810" s="202" t="s">
        <v>7768</v>
      </c>
      <c r="B2810" s="183">
        <v>700600588419</v>
      </c>
      <c r="C2810" s="236" t="s">
        <v>6608</v>
      </c>
      <c r="D2810" s="215" t="s">
        <v>7764</v>
      </c>
      <c r="E2810" s="321">
        <v>3</v>
      </c>
      <c r="F2810" s="319">
        <v>13.89</v>
      </c>
      <c r="G2810" s="198" t="s">
        <v>8444</v>
      </c>
      <c r="H2810" s="201">
        <v>0</v>
      </c>
      <c r="I2810" s="200">
        <v>41925</v>
      </c>
      <c r="J2810" s="319">
        <f t="shared" si="44"/>
        <v>3.8064999999999998</v>
      </c>
      <c r="K2810" s="198">
        <v>9.4117647058823533</v>
      </c>
      <c r="L2810" s="198"/>
      <c r="M2810" s="198" t="s">
        <v>2395</v>
      </c>
      <c r="N2810" s="198"/>
      <c r="O2810" s="198"/>
      <c r="P2810" s="198"/>
      <c r="Q2810" s="169"/>
      <c r="R2810" s="169"/>
      <c r="S2810" s="169"/>
      <c r="T2810" s="169"/>
    </row>
    <row r="2811" spans="1:20" ht="20.100000000000001" customHeight="1">
      <c r="A2811" s="201">
        <v>20450</v>
      </c>
      <c r="B2811" s="183"/>
      <c r="C2811" s="236" t="s">
        <v>7456</v>
      </c>
      <c r="D2811" s="215" t="s">
        <v>7769</v>
      </c>
      <c r="E2811" s="198"/>
      <c r="F2811" s="319" t="s">
        <v>17578</v>
      </c>
      <c r="G2811" s="198" t="s">
        <v>8444</v>
      </c>
      <c r="H2811" s="201">
        <v>0</v>
      </c>
      <c r="I2811" s="200">
        <v>41925</v>
      </c>
      <c r="J2811" s="319" t="e">
        <f t="shared" si="44"/>
        <v>#VALUE!</v>
      </c>
      <c r="K2811" s="198"/>
      <c r="L2811" s="198"/>
      <c r="M2811" s="198" t="s">
        <v>2395</v>
      </c>
      <c r="N2811" s="198"/>
      <c r="O2811" s="198"/>
      <c r="P2811" s="198"/>
      <c r="Q2811" s="169"/>
      <c r="R2811" s="169"/>
      <c r="S2811" s="169"/>
      <c r="T2811" s="169"/>
    </row>
    <row r="2812" spans="1:20" ht="20.100000000000001" customHeight="1">
      <c r="A2812" s="201" t="s">
        <v>7770</v>
      </c>
      <c r="B2812" s="183">
        <v>700600588426</v>
      </c>
      <c r="C2812" s="236" t="s">
        <v>6607</v>
      </c>
      <c r="D2812" s="215" t="s">
        <v>7769</v>
      </c>
      <c r="E2812" s="321">
        <v>4</v>
      </c>
      <c r="F2812" s="319">
        <v>14.941176470588236</v>
      </c>
      <c r="G2812" s="198" t="s">
        <v>8444</v>
      </c>
      <c r="H2812" s="201">
        <v>0</v>
      </c>
      <c r="I2812" s="200">
        <v>41925</v>
      </c>
      <c r="J2812" s="319">
        <f t="shared" si="44"/>
        <v>3.6999999999999993</v>
      </c>
      <c r="K2812" s="198">
        <v>10</v>
      </c>
      <c r="L2812" s="198"/>
      <c r="M2812" s="198" t="s">
        <v>2395</v>
      </c>
      <c r="N2812" s="198"/>
      <c r="O2812" s="198"/>
      <c r="P2812" s="198"/>
      <c r="Q2812" s="169"/>
      <c r="R2812" s="169"/>
      <c r="S2812" s="169"/>
      <c r="T2812" s="169"/>
    </row>
    <row r="2813" spans="1:20" ht="20.100000000000001" customHeight="1">
      <c r="A2813" s="201" t="s">
        <v>7771</v>
      </c>
      <c r="B2813" s="183">
        <v>700600588433</v>
      </c>
      <c r="C2813" s="236" t="s">
        <v>6606</v>
      </c>
      <c r="D2813" s="215" t="s">
        <v>7769</v>
      </c>
      <c r="E2813" s="321">
        <v>4</v>
      </c>
      <c r="F2813" s="319">
        <v>14.941176470588236</v>
      </c>
      <c r="G2813" s="198" t="s">
        <v>8444</v>
      </c>
      <c r="H2813" s="201">
        <v>0</v>
      </c>
      <c r="I2813" s="200">
        <v>41925</v>
      </c>
      <c r="J2813" s="319">
        <f t="shared" si="44"/>
        <v>3.6999999999999993</v>
      </c>
      <c r="K2813" s="198">
        <v>10</v>
      </c>
      <c r="L2813" s="198"/>
      <c r="M2813" s="198" t="s">
        <v>2395</v>
      </c>
      <c r="N2813" s="198"/>
      <c r="O2813" s="198"/>
      <c r="P2813" s="198"/>
      <c r="Q2813" s="169"/>
      <c r="R2813" s="169"/>
      <c r="S2813" s="169"/>
      <c r="T2813" s="169"/>
    </row>
    <row r="2814" spans="1:20" ht="20.100000000000001" customHeight="1">
      <c r="A2814" s="201">
        <v>20451</v>
      </c>
      <c r="B2814" s="183"/>
      <c r="C2814" s="236" t="s">
        <v>7457</v>
      </c>
      <c r="D2814" s="215" t="s">
        <v>7772</v>
      </c>
      <c r="E2814" s="198"/>
      <c r="F2814" s="319" t="s">
        <v>17578</v>
      </c>
      <c r="G2814" s="198" t="s">
        <v>8444</v>
      </c>
      <c r="H2814" s="201">
        <v>0</v>
      </c>
      <c r="I2814" s="200">
        <v>41925</v>
      </c>
      <c r="J2814" s="319" t="e">
        <f t="shared" si="44"/>
        <v>#VALUE!</v>
      </c>
      <c r="K2814" s="198"/>
      <c r="L2814" s="198"/>
      <c r="M2814" s="198" t="s">
        <v>2395</v>
      </c>
      <c r="N2814" s="198"/>
      <c r="O2814" s="198"/>
      <c r="P2814" s="198"/>
      <c r="Q2814" s="169"/>
      <c r="R2814" s="169"/>
      <c r="S2814" s="169"/>
      <c r="T2814" s="169"/>
    </row>
    <row r="2815" spans="1:20" ht="20.100000000000001" customHeight="1">
      <c r="A2815" s="202" t="s">
        <v>7773</v>
      </c>
      <c r="B2815" s="183">
        <v>700600588440</v>
      </c>
      <c r="C2815" s="236" t="s">
        <v>6605</v>
      </c>
      <c r="D2815" s="215" t="s">
        <v>7772</v>
      </c>
      <c r="E2815" s="324">
        <v>2</v>
      </c>
      <c r="F2815" s="319">
        <v>13.89</v>
      </c>
      <c r="G2815" s="198" t="s">
        <v>8444</v>
      </c>
      <c r="H2815" s="366">
        <v>175</v>
      </c>
      <c r="I2815" s="200">
        <v>41925</v>
      </c>
      <c r="J2815" s="319">
        <f t="shared" si="44"/>
        <v>4.8064999999999998</v>
      </c>
      <c r="K2815" s="198">
        <v>9.4117647058823533</v>
      </c>
      <c r="L2815" s="198"/>
      <c r="M2815" s="198" t="s">
        <v>2395</v>
      </c>
      <c r="N2815" s="198"/>
      <c r="O2815" s="198"/>
      <c r="P2815" s="198"/>
      <c r="Q2815" s="169"/>
      <c r="R2815" s="169"/>
      <c r="S2815" s="169"/>
      <c r="T2815" s="169"/>
    </row>
    <row r="2816" spans="1:20" ht="20.100000000000001" customHeight="1">
      <c r="A2816" s="202" t="s">
        <v>7774</v>
      </c>
      <c r="B2816" s="183">
        <v>700600588457</v>
      </c>
      <c r="C2816" s="236" t="s">
        <v>6604</v>
      </c>
      <c r="D2816" s="215" t="s">
        <v>7772</v>
      </c>
      <c r="E2816" s="324">
        <v>2</v>
      </c>
      <c r="F2816" s="319">
        <v>13.89</v>
      </c>
      <c r="G2816" s="198" t="s">
        <v>8444</v>
      </c>
      <c r="H2816" s="366">
        <v>30</v>
      </c>
      <c r="I2816" s="200">
        <v>41925</v>
      </c>
      <c r="J2816" s="319">
        <f t="shared" si="44"/>
        <v>4.8064999999999998</v>
      </c>
      <c r="K2816" s="198">
        <v>9.4117647058823533</v>
      </c>
      <c r="L2816" s="198"/>
      <c r="M2816" s="198" t="s">
        <v>2395</v>
      </c>
      <c r="N2816" s="198"/>
      <c r="O2816" s="198"/>
      <c r="P2816" s="198"/>
      <c r="Q2816" s="169"/>
      <c r="R2816" s="169"/>
      <c r="S2816" s="169"/>
      <c r="T2816" s="169"/>
    </row>
    <row r="2817" spans="1:20" ht="20.100000000000001" customHeight="1">
      <c r="A2817" s="201">
        <v>20452</v>
      </c>
      <c r="B2817" s="183"/>
      <c r="C2817" s="236" t="s">
        <v>7458</v>
      </c>
      <c r="D2817" s="215" t="s">
        <v>7775</v>
      </c>
      <c r="E2817" s="198"/>
      <c r="F2817" s="319" t="s">
        <v>17578</v>
      </c>
      <c r="G2817" s="198" t="s">
        <v>8444</v>
      </c>
      <c r="H2817" s="201">
        <v>0</v>
      </c>
      <c r="I2817" s="200">
        <v>41925</v>
      </c>
      <c r="J2817" s="319" t="e">
        <f t="shared" si="44"/>
        <v>#VALUE!</v>
      </c>
      <c r="K2817" s="198"/>
      <c r="L2817" s="198"/>
      <c r="M2817" s="198" t="s">
        <v>2395</v>
      </c>
      <c r="N2817" s="198"/>
      <c r="O2817" s="198"/>
      <c r="P2817" s="198"/>
      <c r="Q2817" s="169"/>
      <c r="R2817" s="169"/>
      <c r="S2817" s="169"/>
      <c r="T2817" s="169"/>
    </row>
    <row r="2818" spans="1:20" ht="20.100000000000001" customHeight="1">
      <c r="A2818" s="201" t="s">
        <v>7776</v>
      </c>
      <c r="B2818" s="183">
        <v>700600588464</v>
      </c>
      <c r="C2818" s="236" t="s">
        <v>6603</v>
      </c>
      <c r="D2818" s="215" t="s">
        <v>7775</v>
      </c>
      <c r="E2818" s="321">
        <v>6</v>
      </c>
      <c r="F2818" s="319">
        <v>17.294117647058826</v>
      </c>
      <c r="G2818" s="198" t="s">
        <v>8444</v>
      </c>
      <c r="H2818" s="201">
        <v>0</v>
      </c>
      <c r="I2818" s="200">
        <v>41925</v>
      </c>
      <c r="J2818" s="319">
        <f t="shared" si="44"/>
        <v>3.7000000000000011</v>
      </c>
      <c r="K2818" s="198">
        <v>12.89</v>
      </c>
      <c r="L2818" s="198"/>
      <c r="M2818" s="198" t="s">
        <v>2395</v>
      </c>
      <c r="N2818" s="198"/>
      <c r="O2818" s="198"/>
      <c r="P2818" s="198"/>
      <c r="Q2818" s="169"/>
      <c r="R2818" s="169"/>
      <c r="S2818" s="169"/>
      <c r="T2818" s="169"/>
    </row>
    <row r="2819" spans="1:20" ht="20.100000000000001" customHeight="1">
      <c r="A2819" s="201" t="s">
        <v>7777</v>
      </c>
      <c r="B2819" s="183">
        <v>700600588471</v>
      </c>
      <c r="C2819" s="236" t="s">
        <v>6602</v>
      </c>
      <c r="D2819" s="215" t="s">
        <v>7775</v>
      </c>
      <c r="E2819" s="321">
        <v>6</v>
      </c>
      <c r="F2819" s="319">
        <v>17.294117647058826</v>
      </c>
      <c r="G2819" s="198" t="s">
        <v>8444</v>
      </c>
      <c r="H2819" s="201">
        <v>0</v>
      </c>
      <c r="I2819" s="200">
        <v>41925</v>
      </c>
      <c r="J2819" s="319">
        <f t="shared" si="44"/>
        <v>3.7000000000000011</v>
      </c>
      <c r="K2819" s="198">
        <v>12.89</v>
      </c>
      <c r="L2819" s="198"/>
      <c r="M2819" s="198" t="s">
        <v>2395</v>
      </c>
      <c r="N2819" s="198"/>
      <c r="O2819" s="198"/>
      <c r="P2819" s="198"/>
      <c r="Q2819" s="169"/>
      <c r="R2819" s="169"/>
      <c r="S2819" s="169"/>
      <c r="T2819" s="169"/>
    </row>
    <row r="2820" spans="1:20" ht="20.100000000000001" customHeight="1">
      <c r="A2820" s="201" t="s">
        <v>7778</v>
      </c>
      <c r="B2820" s="183">
        <v>700600588488</v>
      </c>
      <c r="C2820" s="236" t="s">
        <v>6601</v>
      </c>
      <c r="D2820" s="215" t="s">
        <v>7775</v>
      </c>
      <c r="E2820" s="321">
        <v>8</v>
      </c>
      <c r="F2820" s="319">
        <v>21</v>
      </c>
      <c r="G2820" s="198" t="s">
        <v>8444</v>
      </c>
      <c r="H2820" s="201">
        <v>0</v>
      </c>
      <c r="I2820" s="200">
        <v>41925</v>
      </c>
      <c r="J2820" s="319">
        <f t="shared" si="44"/>
        <v>4.8499999999999979</v>
      </c>
      <c r="K2820" s="198"/>
      <c r="L2820" s="198"/>
      <c r="M2820" s="198" t="s">
        <v>2395</v>
      </c>
      <c r="N2820" s="198"/>
      <c r="O2820" s="198"/>
      <c r="P2820" s="198"/>
      <c r="Q2820" s="169"/>
      <c r="R2820" s="169"/>
      <c r="S2820" s="169"/>
      <c r="T2820" s="169"/>
    </row>
    <row r="2821" spans="1:20" ht="20.100000000000001" customHeight="1">
      <c r="A2821" s="201" t="s">
        <v>7779</v>
      </c>
      <c r="B2821" s="183">
        <v>700600588495</v>
      </c>
      <c r="C2821" s="236" t="s">
        <v>6600</v>
      </c>
      <c r="D2821" s="215" t="s">
        <v>7775</v>
      </c>
      <c r="E2821" s="321">
        <v>6</v>
      </c>
      <c r="F2821" s="319">
        <v>17.294117647058826</v>
      </c>
      <c r="G2821" s="198" t="s">
        <v>8444</v>
      </c>
      <c r="H2821" s="201">
        <v>0</v>
      </c>
      <c r="I2821" s="200">
        <v>41925</v>
      </c>
      <c r="J2821" s="319">
        <f t="shared" si="44"/>
        <v>3.7000000000000011</v>
      </c>
      <c r="K2821" s="198">
        <v>12.89</v>
      </c>
      <c r="L2821" s="198"/>
      <c r="M2821" s="198" t="s">
        <v>2395</v>
      </c>
      <c r="N2821" s="198"/>
      <c r="O2821" s="198"/>
      <c r="P2821" s="198"/>
      <c r="Q2821" s="169"/>
      <c r="R2821" s="169"/>
      <c r="S2821" s="169"/>
      <c r="T2821" s="169"/>
    </row>
    <row r="2822" spans="1:20" ht="20.100000000000001" customHeight="1">
      <c r="A2822" s="201" t="s">
        <v>7780</v>
      </c>
      <c r="B2822" s="183">
        <v>700600588501</v>
      </c>
      <c r="C2822" s="236" t="s">
        <v>6599</v>
      </c>
      <c r="D2822" s="215" t="s">
        <v>7775</v>
      </c>
      <c r="E2822" s="321">
        <v>6</v>
      </c>
      <c r="F2822" s="319">
        <v>17.294117647058826</v>
      </c>
      <c r="G2822" s="198" t="s">
        <v>8444</v>
      </c>
      <c r="H2822" s="201">
        <v>0</v>
      </c>
      <c r="I2822" s="200">
        <v>41925</v>
      </c>
      <c r="J2822" s="319">
        <f t="shared" si="44"/>
        <v>3.7000000000000011</v>
      </c>
      <c r="K2822" s="198">
        <v>12.89</v>
      </c>
      <c r="L2822" s="198"/>
      <c r="M2822" s="198" t="s">
        <v>2395</v>
      </c>
      <c r="N2822" s="198"/>
      <c r="O2822" s="198"/>
      <c r="P2822" s="198"/>
      <c r="Q2822" s="169"/>
      <c r="R2822" s="169"/>
      <c r="S2822" s="169"/>
      <c r="T2822" s="169"/>
    </row>
    <row r="2823" spans="1:20" ht="20.100000000000001" customHeight="1">
      <c r="A2823" s="201">
        <v>20453</v>
      </c>
      <c r="B2823" s="183"/>
      <c r="C2823" s="236" t="s">
        <v>7459</v>
      </c>
      <c r="D2823" s="215" t="s">
        <v>7781</v>
      </c>
      <c r="E2823" s="198"/>
      <c r="F2823" s="319" t="s">
        <v>17578</v>
      </c>
      <c r="G2823" s="198" t="s">
        <v>8444</v>
      </c>
      <c r="H2823" s="201">
        <v>0</v>
      </c>
      <c r="I2823" s="200">
        <v>41925</v>
      </c>
      <c r="J2823" s="319" t="e">
        <f t="shared" si="44"/>
        <v>#VALUE!</v>
      </c>
      <c r="K2823" s="198"/>
      <c r="L2823" s="198"/>
      <c r="M2823" s="198" t="s">
        <v>2395</v>
      </c>
      <c r="N2823" s="198"/>
      <c r="O2823" s="198"/>
      <c r="P2823" s="198"/>
      <c r="Q2823" s="169"/>
      <c r="R2823" s="169"/>
      <c r="S2823" s="169"/>
      <c r="T2823" s="169"/>
    </row>
    <row r="2824" spans="1:20" ht="20.100000000000001" customHeight="1">
      <c r="A2824" s="201" t="s">
        <v>7782</v>
      </c>
      <c r="B2824" s="183">
        <v>700600588518</v>
      </c>
      <c r="C2824" s="236" t="s">
        <v>6598</v>
      </c>
      <c r="D2824" s="215" t="s">
        <v>7781</v>
      </c>
      <c r="E2824" s="321">
        <v>5</v>
      </c>
      <c r="F2824" s="319">
        <v>16.117647058823529</v>
      </c>
      <c r="G2824" s="198" t="s">
        <v>8444</v>
      </c>
      <c r="H2824" s="201">
        <v>0</v>
      </c>
      <c r="I2824" s="200">
        <v>41925</v>
      </c>
      <c r="J2824" s="319">
        <f t="shared" si="44"/>
        <v>3.6999999999999993</v>
      </c>
      <c r="K2824" s="198">
        <v>11.790000000000001</v>
      </c>
      <c r="L2824" s="198"/>
      <c r="M2824" s="198" t="s">
        <v>2395</v>
      </c>
      <c r="N2824" s="198"/>
      <c r="O2824" s="198"/>
      <c r="P2824" s="198"/>
      <c r="Q2824" s="169"/>
      <c r="R2824" s="169"/>
      <c r="S2824" s="169"/>
      <c r="T2824" s="169"/>
    </row>
    <row r="2825" spans="1:20" ht="20.100000000000001" customHeight="1">
      <c r="A2825" s="201" t="s">
        <v>7783</v>
      </c>
      <c r="B2825" s="183">
        <v>700600588525</v>
      </c>
      <c r="C2825" s="236" t="s">
        <v>6597</v>
      </c>
      <c r="D2825" s="215" t="s">
        <v>7781</v>
      </c>
      <c r="E2825" s="321">
        <v>2</v>
      </c>
      <c r="F2825" s="319">
        <v>13.89</v>
      </c>
      <c r="G2825" s="198" t="s">
        <v>8444</v>
      </c>
      <c r="H2825" s="201">
        <v>0</v>
      </c>
      <c r="I2825" s="200">
        <v>41925</v>
      </c>
      <c r="J2825" s="319">
        <f t="shared" si="44"/>
        <v>4.8064999999999998</v>
      </c>
      <c r="K2825" s="198">
        <v>9.4117647058823533</v>
      </c>
      <c r="L2825" s="198"/>
      <c r="M2825" s="198" t="s">
        <v>2395</v>
      </c>
      <c r="N2825" s="198"/>
      <c r="O2825" s="198"/>
      <c r="P2825" s="198"/>
      <c r="Q2825" s="169"/>
      <c r="R2825" s="169"/>
      <c r="S2825" s="169"/>
      <c r="T2825" s="169"/>
    </row>
    <row r="2826" spans="1:20" ht="20.100000000000001" customHeight="1">
      <c r="A2826" s="202" t="s">
        <v>7784</v>
      </c>
      <c r="B2826" s="183">
        <v>700600588532</v>
      </c>
      <c r="C2826" s="236" t="s">
        <v>6596</v>
      </c>
      <c r="D2826" s="215" t="s">
        <v>7781</v>
      </c>
      <c r="E2826" s="324">
        <v>2</v>
      </c>
      <c r="F2826" s="319">
        <v>13.89</v>
      </c>
      <c r="G2826" s="198" t="s">
        <v>8444</v>
      </c>
      <c r="H2826" s="199">
        <v>6</v>
      </c>
      <c r="I2826" s="200">
        <v>41925</v>
      </c>
      <c r="J2826" s="319">
        <f t="shared" si="44"/>
        <v>4.8064999999999998</v>
      </c>
      <c r="K2826" s="198">
        <v>9.4117647058823533</v>
      </c>
      <c r="L2826" s="198"/>
      <c r="M2826" s="198" t="s">
        <v>2395</v>
      </c>
      <c r="N2826" s="198"/>
      <c r="O2826" s="198"/>
      <c r="P2826" s="198"/>
      <c r="Q2826" s="169"/>
      <c r="R2826" s="169"/>
      <c r="S2826" s="169"/>
      <c r="T2826" s="169"/>
    </row>
    <row r="2827" spans="1:20" ht="20.100000000000001" customHeight="1">
      <c r="A2827" s="201">
        <v>20454</v>
      </c>
      <c r="B2827" s="183"/>
      <c r="C2827" s="236" t="s">
        <v>7460</v>
      </c>
      <c r="D2827" s="215" t="s">
        <v>7785</v>
      </c>
      <c r="E2827" s="198"/>
      <c r="F2827" s="319" t="s">
        <v>17578</v>
      </c>
      <c r="G2827" s="198" t="s">
        <v>8444</v>
      </c>
      <c r="H2827" s="201">
        <v>0</v>
      </c>
      <c r="I2827" s="200">
        <v>41925</v>
      </c>
      <c r="J2827" s="319" t="e">
        <f t="shared" si="44"/>
        <v>#VALUE!</v>
      </c>
      <c r="K2827" s="198"/>
      <c r="L2827" s="198"/>
      <c r="M2827" s="198" t="s">
        <v>2395</v>
      </c>
      <c r="N2827" s="198"/>
      <c r="O2827" s="198"/>
      <c r="P2827" s="198"/>
      <c r="Q2827" s="169"/>
      <c r="R2827" s="169"/>
      <c r="S2827" s="169"/>
      <c r="T2827" s="169"/>
    </row>
    <row r="2828" spans="1:20" ht="20.100000000000001" customHeight="1">
      <c r="A2828" s="201" t="s">
        <v>7786</v>
      </c>
      <c r="B2828" s="183">
        <v>700600588549</v>
      </c>
      <c r="C2828" s="236" t="s">
        <v>6595</v>
      </c>
      <c r="D2828" s="215" t="s">
        <v>7785</v>
      </c>
      <c r="E2828" s="321">
        <v>6</v>
      </c>
      <c r="F2828" s="319">
        <v>17.95</v>
      </c>
      <c r="G2828" s="198" t="s">
        <v>8444</v>
      </c>
      <c r="H2828" s="201">
        <v>0</v>
      </c>
      <c r="I2828" s="200">
        <v>41925</v>
      </c>
      <c r="J2828" s="319">
        <f t="shared" ref="J2828:J2891" si="45">F2828*0.85-5-E2828</f>
        <v>4.2574999999999985</v>
      </c>
      <c r="K2828" s="198"/>
      <c r="L2828" s="198"/>
      <c r="M2828" s="198" t="s">
        <v>2395</v>
      </c>
      <c r="N2828" s="198"/>
      <c r="O2828" s="198"/>
      <c r="P2828" s="198"/>
      <c r="Q2828" s="169"/>
      <c r="R2828" s="169"/>
      <c r="S2828" s="169"/>
      <c r="T2828" s="169"/>
    </row>
    <row r="2829" spans="1:20" ht="20.100000000000001" customHeight="1">
      <c r="A2829" s="201" t="s">
        <v>7787</v>
      </c>
      <c r="B2829" s="183">
        <v>700600588556</v>
      </c>
      <c r="C2829" s="236" t="s">
        <v>6594</v>
      </c>
      <c r="D2829" s="215" t="s">
        <v>7785</v>
      </c>
      <c r="E2829" s="321">
        <v>6</v>
      </c>
      <c r="F2829" s="319">
        <v>17.95</v>
      </c>
      <c r="G2829" s="198" t="s">
        <v>8444</v>
      </c>
      <c r="H2829" s="201">
        <v>0</v>
      </c>
      <c r="I2829" s="200">
        <v>41925</v>
      </c>
      <c r="J2829" s="319">
        <f t="shared" si="45"/>
        <v>4.2574999999999985</v>
      </c>
      <c r="K2829" s="198"/>
      <c r="L2829" s="198"/>
      <c r="M2829" s="198" t="s">
        <v>2395</v>
      </c>
      <c r="N2829" s="198"/>
      <c r="O2829" s="198"/>
      <c r="P2829" s="198"/>
      <c r="Q2829" s="169"/>
      <c r="R2829" s="169"/>
      <c r="S2829" s="169"/>
      <c r="T2829" s="169"/>
    </row>
    <row r="2830" spans="1:20" ht="20.100000000000001" customHeight="1">
      <c r="A2830" s="201">
        <v>20455</v>
      </c>
      <c r="B2830" s="183"/>
      <c r="C2830" s="236" t="s">
        <v>7461</v>
      </c>
      <c r="D2830" s="215" t="s">
        <v>7788</v>
      </c>
      <c r="E2830" s="198"/>
      <c r="F2830" s="319" t="s">
        <v>17578</v>
      </c>
      <c r="G2830" s="198" t="s">
        <v>8444</v>
      </c>
      <c r="H2830" s="201">
        <v>0</v>
      </c>
      <c r="I2830" s="200">
        <v>41925</v>
      </c>
      <c r="J2830" s="319" t="e">
        <f t="shared" si="45"/>
        <v>#VALUE!</v>
      </c>
      <c r="K2830" s="198"/>
      <c r="L2830" s="198"/>
      <c r="M2830" s="198" t="s">
        <v>2395</v>
      </c>
      <c r="N2830" s="198"/>
      <c r="O2830" s="198"/>
      <c r="P2830" s="198"/>
      <c r="Q2830" s="169"/>
      <c r="R2830" s="169"/>
      <c r="S2830" s="169"/>
      <c r="T2830" s="169"/>
    </row>
    <row r="2831" spans="1:20" ht="20.100000000000001" customHeight="1">
      <c r="A2831" s="202" t="s">
        <v>7789</v>
      </c>
      <c r="B2831" s="183">
        <v>700600588563</v>
      </c>
      <c r="C2831" s="236" t="s">
        <v>6593</v>
      </c>
      <c r="D2831" s="215" t="s">
        <v>7788</v>
      </c>
      <c r="E2831" s="324">
        <v>3</v>
      </c>
      <c r="F2831" s="319">
        <v>17.95</v>
      </c>
      <c r="G2831" s="198" t="s">
        <v>8444</v>
      </c>
      <c r="H2831" s="366">
        <v>296</v>
      </c>
      <c r="I2831" s="200">
        <v>41925</v>
      </c>
      <c r="J2831" s="319">
        <f t="shared" si="45"/>
        <v>7.2574999999999985</v>
      </c>
      <c r="K2831" s="198"/>
      <c r="L2831" s="198"/>
      <c r="M2831" s="198" t="s">
        <v>2395</v>
      </c>
      <c r="N2831" s="198"/>
      <c r="O2831" s="198"/>
      <c r="P2831" s="198"/>
      <c r="Q2831" s="169"/>
      <c r="R2831" s="169"/>
      <c r="S2831" s="169"/>
      <c r="T2831" s="169"/>
    </row>
    <row r="2832" spans="1:20" ht="20.100000000000001" customHeight="1">
      <c r="A2832" s="202" t="s">
        <v>7790</v>
      </c>
      <c r="B2832" s="183">
        <v>700600588570</v>
      </c>
      <c r="C2832" s="236" t="s">
        <v>6592</v>
      </c>
      <c r="D2832" s="215" t="s">
        <v>7788</v>
      </c>
      <c r="E2832" s="324">
        <v>3</v>
      </c>
      <c r="F2832" s="319">
        <v>17.95</v>
      </c>
      <c r="G2832" s="198" t="s">
        <v>8444</v>
      </c>
      <c r="H2832" s="366">
        <v>107</v>
      </c>
      <c r="I2832" s="200">
        <v>41925</v>
      </c>
      <c r="J2832" s="319">
        <f t="shared" si="45"/>
        <v>7.2574999999999985</v>
      </c>
      <c r="K2832" s="198"/>
      <c r="L2832" s="198"/>
      <c r="M2832" s="198" t="s">
        <v>2395</v>
      </c>
      <c r="N2832" s="198"/>
      <c r="O2832" s="198"/>
      <c r="P2832" s="198"/>
      <c r="Q2832" s="169"/>
      <c r="R2832" s="169"/>
      <c r="S2832" s="169"/>
      <c r="T2832" s="169"/>
    </row>
    <row r="2833" spans="1:20" ht="20.100000000000001" customHeight="1">
      <c r="A2833" s="202" t="s">
        <v>7791</v>
      </c>
      <c r="B2833" s="183">
        <v>700600588587</v>
      </c>
      <c r="C2833" s="236" t="s">
        <v>6591</v>
      </c>
      <c r="D2833" s="215" t="s">
        <v>7788</v>
      </c>
      <c r="E2833" s="324">
        <v>3</v>
      </c>
      <c r="F2833" s="319">
        <v>17.95</v>
      </c>
      <c r="G2833" s="198" t="s">
        <v>8444</v>
      </c>
      <c r="H2833" s="199">
        <v>98</v>
      </c>
      <c r="I2833" s="200">
        <v>41925</v>
      </c>
      <c r="J2833" s="319">
        <f t="shared" si="45"/>
        <v>7.2574999999999985</v>
      </c>
      <c r="K2833" s="198"/>
      <c r="L2833" s="198"/>
      <c r="M2833" s="198" t="s">
        <v>2395</v>
      </c>
      <c r="N2833" s="198"/>
      <c r="O2833" s="198"/>
      <c r="P2833" s="198"/>
      <c r="Q2833" s="169"/>
      <c r="R2833" s="169"/>
      <c r="S2833" s="169"/>
      <c r="T2833" s="169"/>
    </row>
    <row r="2834" spans="1:20" ht="20.100000000000001" customHeight="1">
      <c r="A2834" s="201">
        <v>20456</v>
      </c>
      <c r="B2834" s="183"/>
      <c r="C2834" s="236" t="s">
        <v>208</v>
      </c>
      <c r="D2834" s="215" t="s">
        <v>7792</v>
      </c>
      <c r="E2834" s="198"/>
      <c r="F2834" s="319" t="s">
        <v>17578</v>
      </c>
      <c r="G2834" s="198" t="s">
        <v>8444</v>
      </c>
      <c r="H2834" s="201">
        <v>0</v>
      </c>
      <c r="I2834" s="200">
        <v>41925</v>
      </c>
      <c r="J2834" s="319" t="e">
        <f t="shared" si="45"/>
        <v>#VALUE!</v>
      </c>
      <c r="K2834" s="198"/>
      <c r="L2834" s="198"/>
      <c r="M2834" s="198" t="s">
        <v>2395</v>
      </c>
      <c r="N2834" s="198"/>
      <c r="O2834" s="198"/>
      <c r="P2834" s="198"/>
      <c r="Q2834" s="169"/>
      <c r="R2834" s="169"/>
      <c r="S2834" s="169"/>
      <c r="T2834" s="169"/>
    </row>
    <row r="2835" spans="1:20" ht="20.100000000000001" customHeight="1">
      <c r="A2835" s="201" t="s">
        <v>7793</v>
      </c>
      <c r="B2835" s="183">
        <v>700600588594</v>
      </c>
      <c r="C2835" s="236" t="s">
        <v>6590</v>
      </c>
      <c r="D2835" s="215" t="s">
        <v>7792</v>
      </c>
      <c r="E2835" s="198"/>
      <c r="F2835" s="319">
        <v>16</v>
      </c>
      <c r="G2835" s="198" t="s">
        <v>8444</v>
      </c>
      <c r="H2835" s="201">
        <v>0</v>
      </c>
      <c r="I2835" s="200">
        <v>41925</v>
      </c>
      <c r="J2835" s="319">
        <f t="shared" si="45"/>
        <v>8.6</v>
      </c>
      <c r="K2835" s="198"/>
      <c r="L2835" s="198"/>
      <c r="M2835" s="198" t="s">
        <v>2395</v>
      </c>
      <c r="N2835" s="198"/>
      <c r="O2835" s="198"/>
      <c r="P2835" s="198"/>
      <c r="Q2835" s="169"/>
      <c r="R2835" s="169"/>
      <c r="S2835" s="169"/>
      <c r="T2835" s="169"/>
    </row>
    <row r="2836" spans="1:20" ht="20.100000000000001" customHeight="1">
      <c r="A2836" s="201">
        <v>20458</v>
      </c>
      <c r="B2836" s="183"/>
      <c r="C2836" s="236" t="s">
        <v>7462</v>
      </c>
      <c r="D2836" s="215" t="s">
        <v>7794</v>
      </c>
      <c r="E2836" s="198"/>
      <c r="F2836" s="319" t="s">
        <v>17578</v>
      </c>
      <c r="G2836" s="198" t="s">
        <v>8444</v>
      </c>
      <c r="H2836" s="201">
        <v>0</v>
      </c>
      <c r="I2836" s="200">
        <v>41925</v>
      </c>
      <c r="J2836" s="319" t="e">
        <f t="shared" si="45"/>
        <v>#VALUE!</v>
      </c>
      <c r="K2836" s="198"/>
      <c r="L2836" s="198"/>
      <c r="M2836" s="198" t="s">
        <v>2395</v>
      </c>
      <c r="N2836" s="198"/>
      <c r="O2836" s="198"/>
      <c r="P2836" s="198"/>
      <c r="Q2836" s="169"/>
      <c r="R2836" s="169"/>
      <c r="S2836" s="169"/>
      <c r="T2836" s="169"/>
    </row>
    <row r="2837" spans="1:20" ht="20.100000000000001" customHeight="1">
      <c r="A2837" s="201" t="s">
        <v>7795</v>
      </c>
      <c r="B2837" s="183">
        <v>700600588617</v>
      </c>
      <c r="C2837" s="236" t="s">
        <v>6589</v>
      </c>
      <c r="D2837" s="215" t="s">
        <v>7794</v>
      </c>
      <c r="E2837" s="321">
        <v>10</v>
      </c>
      <c r="F2837" s="319">
        <v>34.941176470588239</v>
      </c>
      <c r="G2837" s="198" t="s">
        <v>8444</v>
      </c>
      <c r="H2837" s="201">
        <v>0</v>
      </c>
      <c r="I2837" s="200">
        <v>41925</v>
      </c>
      <c r="J2837" s="319">
        <f t="shared" si="45"/>
        <v>14.700000000000003</v>
      </c>
      <c r="K2837" s="198">
        <v>15.95</v>
      </c>
      <c r="L2837" s="198"/>
      <c r="M2837" s="198" t="s">
        <v>2395</v>
      </c>
      <c r="N2837" s="198"/>
      <c r="O2837" s="198"/>
      <c r="P2837" s="198"/>
      <c r="Q2837" s="169"/>
      <c r="R2837" s="169"/>
      <c r="S2837" s="169"/>
      <c r="T2837" s="169"/>
    </row>
    <row r="2838" spans="1:20" ht="20.100000000000001" customHeight="1">
      <c r="A2838" s="201" t="s">
        <v>7796</v>
      </c>
      <c r="B2838" s="183">
        <v>700600588624</v>
      </c>
      <c r="C2838" s="236" t="s">
        <v>6586</v>
      </c>
      <c r="D2838" s="215" t="s">
        <v>7792</v>
      </c>
      <c r="E2838" s="321">
        <v>3.5</v>
      </c>
      <c r="F2838" s="319">
        <v>17</v>
      </c>
      <c r="G2838" s="198" t="s">
        <v>8444</v>
      </c>
      <c r="H2838" s="201">
        <v>0</v>
      </c>
      <c r="I2838" s="200">
        <v>41925</v>
      </c>
      <c r="J2838" s="319">
        <f t="shared" si="45"/>
        <v>5.9499999999999993</v>
      </c>
      <c r="K2838" s="198"/>
      <c r="L2838" s="198"/>
      <c r="M2838" s="198" t="s">
        <v>2395</v>
      </c>
      <c r="N2838" s="198"/>
      <c r="O2838" s="198"/>
      <c r="P2838" s="198"/>
      <c r="Q2838" s="169"/>
      <c r="R2838" s="169"/>
      <c r="S2838" s="169"/>
      <c r="T2838" s="169"/>
    </row>
    <row r="2839" spans="1:20" ht="20.100000000000001" customHeight="1">
      <c r="A2839" s="201" t="s">
        <v>7796</v>
      </c>
      <c r="B2839" s="183">
        <v>700600588624</v>
      </c>
      <c r="C2839" s="236" t="s">
        <v>6586</v>
      </c>
      <c r="D2839" s="215" t="s">
        <v>7792</v>
      </c>
      <c r="E2839" s="321">
        <v>3.5</v>
      </c>
      <c r="F2839" s="319">
        <v>17</v>
      </c>
      <c r="G2839" s="198" t="s">
        <v>8444</v>
      </c>
      <c r="H2839" s="201">
        <v>0</v>
      </c>
      <c r="I2839" s="200">
        <v>41925</v>
      </c>
      <c r="J2839" s="319">
        <f t="shared" si="45"/>
        <v>5.9499999999999993</v>
      </c>
      <c r="K2839" s="198"/>
      <c r="L2839" s="198"/>
      <c r="M2839" s="198" t="s">
        <v>2395</v>
      </c>
      <c r="N2839" s="198"/>
      <c r="O2839" s="198"/>
      <c r="P2839" s="198"/>
      <c r="Q2839" s="169"/>
      <c r="R2839" s="169"/>
      <c r="S2839" s="169"/>
      <c r="T2839" s="169"/>
    </row>
    <row r="2840" spans="1:20" ht="20.100000000000001" customHeight="1">
      <c r="A2840" s="201" t="s">
        <v>7798</v>
      </c>
      <c r="B2840" s="183">
        <v>700600588631</v>
      </c>
      <c r="C2840" s="236" t="s">
        <v>7463</v>
      </c>
      <c r="D2840" s="215" t="s">
        <v>7797</v>
      </c>
      <c r="E2840" s="198"/>
      <c r="F2840" s="319">
        <v>42</v>
      </c>
      <c r="G2840" s="198" t="s">
        <v>8444</v>
      </c>
      <c r="H2840" s="201">
        <v>0</v>
      </c>
      <c r="I2840" s="200">
        <v>41925</v>
      </c>
      <c r="J2840" s="319">
        <f t="shared" si="45"/>
        <v>30.699999999999996</v>
      </c>
      <c r="K2840" s="198"/>
      <c r="L2840" s="198"/>
      <c r="M2840" s="198" t="s">
        <v>2395</v>
      </c>
      <c r="N2840" s="198"/>
      <c r="O2840" s="198"/>
      <c r="P2840" s="198"/>
      <c r="Q2840" s="169"/>
      <c r="R2840" s="169"/>
      <c r="S2840" s="169"/>
      <c r="T2840" s="169"/>
    </row>
    <row r="2841" spans="1:20" ht="20.100000000000001" customHeight="1">
      <c r="A2841" s="201" t="s">
        <v>7798</v>
      </c>
      <c r="B2841" s="183">
        <v>700600588631</v>
      </c>
      <c r="C2841" s="236" t="s">
        <v>7463</v>
      </c>
      <c r="D2841" s="215" t="s">
        <v>7797</v>
      </c>
      <c r="E2841" s="198"/>
      <c r="F2841" s="319">
        <v>42</v>
      </c>
      <c r="G2841" s="198" t="s">
        <v>8444</v>
      </c>
      <c r="H2841" s="201">
        <v>0</v>
      </c>
      <c r="I2841" s="200">
        <v>41925</v>
      </c>
      <c r="J2841" s="319">
        <f t="shared" si="45"/>
        <v>30.699999999999996</v>
      </c>
      <c r="K2841" s="198"/>
      <c r="L2841" s="198"/>
      <c r="M2841" s="198" t="s">
        <v>2395</v>
      </c>
      <c r="N2841" s="198"/>
      <c r="O2841" s="198"/>
      <c r="P2841" s="198"/>
      <c r="Q2841" s="169"/>
      <c r="R2841" s="169"/>
      <c r="S2841" s="169"/>
      <c r="T2841" s="169"/>
    </row>
    <row r="2842" spans="1:20" ht="20.100000000000001" customHeight="1">
      <c r="A2842" s="201" t="s">
        <v>7800</v>
      </c>
      <c r="B2842" s="183">
        <v>700600588648</v>
      </c>
      <c r="C2842" s="236" t="s">
        <v>7464</v>
      </c>
      <c r="D2842" s="215" t="s">
        <v>7799</v>
      </c>
      <c r="E2842" s="198"/>
      <c r="F2842" s="319">
        <v>42</v>
      </c>
      <c r="G2842" s="198" t="s">
        <v>8444</v>
      </c>
      <c r="H2842" s="201">
        <v>0</v>
      </c>
      <c r="I2842" s="200">
        <v>41925</v>
      </c>
      <c r="J2842" s="319">
        <f t="shared" si="45"/>
        <v>30.699999999999996</v>
      </c>
      <c r="K2842" s="198"/>
      <c r="L2842" s="198"/>
      <c r="M2842" s="198" t="s">
        <v>2395</v>
      </c>
      <c r="N2842" s="198"/>
      <c r="O2842" s="198"/>
      <c r="P2842" s="198"/>
      <c r="Q2842" s="169"/>
      <c r="R2842" s="169"/>
      <c r="S2842" s="169"/>
      <c r="T2842" s="169"/>
    </row>
    <row r="2843" spans="1:20" ht="20.100000000000001" customHeight="1">
      <c r="A2843" s="201" t="s">
        <v>7800</v>
      </c>
      <c r="B2843" s="183">
        <v>700600588648</v>
      </c>
      <c r="C2843" s="236" t="s">
        <v>7464</v>
      </c>
      <c r="D2843" s="215" t="s">
        <v>7799</v>
      </c>
      <c r="E2843" s="198"/>
      <c r="F2843" s="319">
        <v>42</v>
      </c>
      <c r="G2843" s="198" t="s">
        <v>8444</v>
      </c>
      <c r="H2843" s="201">
        <v>0</v>
      </c>
      <c r="I2843" s="200">
        <v>41925</v>
      </c>
      <c r="J2843" s="319">
        <f t="shared" si="45"/>
        <v>30.699999999999996</v>
      </c>
      <c r="K2843" s="198"/>
      <c r="L2843" s="198"/>
      <c r="M2843" s="198" t="s">
        <v>2395</v>
      </c>
      <c r="N2843" s="198"/>
      <c r="O2843" s="198"/>
      <c r="P2843" s="198"/>
      <c r="Q2843" s="169"/>
      <c r="R2843" s="169"/>
      <c r="S2843" s="169"/>
      <c r="T2843" s="169"/>
    </row>
    <row r="2844" spans="1:20" ht="20.100000000000001" customHeight="1">
      <c r="A2844" s="201" t="s">
        <v>7801</v>
      </c>
      <c r="B2844" s="183">
        <v>700600588655</v>
      </c>
      <c r="C2844" s="236" t="s">
        <v>7465</v>
      </c>
      <c r="D2844" s="215" t="s">
        <v>7797</v>
      </c>
      <c r="E2844" s="198"/>
      <c r="F2844" s="319">
        <v>42</v>
      </c>
      <c r="G2844" s="198" t="s">
        <v>8444</v>
      </c>
      <c r="H2844" s="201">
        <v>0</v>
      </c>
      <c r="I2844" s="200">
        <v>41925</v>
      </c>
      <c r="J2844" s="319">
        <f t="shared" si="45"/>
        <v>30.699999999999996</v>
      </c>
      <c r="K2844" s="198"/>
      <c r="L2844" s="198"/>
      <c r="M2844" s="198" t="s">
        <v>2395</v>
      </c>
      <c r="N2844" s="198"/>
      <c r="O2844" s="198"/>
      <c r="P2844" s="198"/>
      <c r="Q2844" s="169"/>
      <c r="R2844" s="169"/>
      <c r="S2844" s="169"/>
      <c r="T2844" s="169"/>
    </row>
    <row r="2845" spans="1:20" ht="20.100000000000001" customHeight="1">
      <c r="A2845" s="201" t="s">
        <v>7801</v>
      </c>
      <c r="B2845" s="183">
        <v>700600588655</v>
      </c>
      <c r="C2845" s="236" t="s">
        <v>7465</v>
      </c>
      <c r="D2845" s="215" t="s">
        <v>7797</v>
      </c>
      <c r="E2845" s="198"/>
      <c r="F2845" s="319">
        <v>42</v>
      </c>
      <c r="G2845" s="198" t="s">
        <v>8444</v>
      </c>
      <c r="H2845" s="201">
        <v>0</v>
      </c>
      <c r="I2845" s="200">
        <v>41925</v>
      </c>
      <c r="J2845" s="319">
        <f t="shared" si="45"/>
        <v>30.699999999999996</v>
      </c>
      <c r="K2845" s="198"/>
      <c r="L2845" s="198"/>
      <c r="M2845" s="198" t="s">
        <v>2395</v>
      </c>
      <c r="N2845" s="198"/>
      <c r="O2845" s="198"/>
      <c r="P2845" s="198"/>
      <c r="Q2845" s="169"/>
      <c r="R2845" s="169"/>
      <c r="S2845" s="169"/>
      <c r="T2845" s="169"/>
    </row>
    <row r="2846" spans="1:20" ht="20.100000000000001" customHeight="1">
      <c r="A2846" s="201" t="s">
        <v>7803</v>
      </c>
      <c r="B2846" s="183">
        <v>700600588662</v>
      </c>
      <c r="C2846" s="236" t="s">
        <v>6583</v>
      </c>
      <c r="D2846" s="215" t="s">
        <v>7802</v>
      </c>
      <c r="E2846" s="321">
        <v>1</v>
      </c>
      <c r="F2846" s="319">
        <v>9.89</v>
      </c>
      <c r="G2846" s="198" t="s">
        <v>8444</v>
      </c>
      <c r="H2846" s="198">
        <v>11</v>
      </c>
      <c r="I2846" s="200">
        <v>41925</v>
      </c>
      <c r="J2846" s="319">
        <f t="shared" si="45"/>
        <v>2.4064999999999994</v>
      </c>
      <c r="K2846" s="198">
        <v>7.0588235294117645</v>
      </c>
      <c r="L2846" s="198" t="s">
        <v>731</v>
      </c>
      <c r="M2846" s="198" t="s">
        <v>2395</v>
      </c>
      <c r="N2846" s="198"/>
      <c r="O2846" s="198"/>
      <c r="P2846" s="198"/>
      <c r="Q2846" s="169"/>
      <c r="R2846" s="169"/>
      <c r="S2846" s="169"/>
      <c r="T2846" s="169"/>
    </row>
    <row r="2847" spans="1:20" ht="20.100000000000001" customHeight="1">
      <c r="A2847" s="201" t="s">
        <v>7803</v>
      </c>
      <c r="B2847" s="183">
        <v>700600588662</v>
      </c>
      <c r="C2847" s="236" t="s">
        <v>6583</v>
      </c>
      <c r="D2847" s="215" t="s">
        <v>7802</v>
      </c>
      <c r="E2847" s="321">
        <v>1</v>
      </c>
      <c r="F2847" s="319">
        <v>9.89</v>
      </c>
      <c r="G2847" s="198" t="s">
        <v>8444</v>
      </c>
      <c r="H2847" s="198">
        <v>11</v>
      </c>
      <c r="I2847" s="200">
        <v>41925</v>
      </c>
      <c r="J2847" s="319">
        <f t="shared" si="45"/>
        <v>2.4064999999999994</v>
      </c>
      <c r="K2847" s="198">
        <v>7.0588235294117645</v>
      </c>
      <c r="L2847" s="198" t="s">
        <v>731</v>
      </c>
      <c r="M2847" s="198" t="s">
        <v>2395</v>
      </c>
      <c r="N2847" s="198"/>
      <c r="O2847" s="198"/>
      <c r="P2847" s="198"/>
      <c r="Q2847" s="169"/>
      <c r="R2847" s="169"/>
      <c r="S2847" s="169"/>
      <c r="T2847" s="169"/>
    </row>
    <row r="2848" spans="1:20" ht="20.100000000000001" customHeight="1">
      <c r="A2848" s="202" t="s">
        <v>7805</v>
      </c>
      <c r="B2848" s="183">
        <v>700600588693</v>
      </c>
      <c r="C2848" s="236" t="s">
        <v>6582</v>
      </c>
      <c r="D2848" s="215" t="s">
        <v>7804</v>
      </c>
      <c r="E2848" s="324">
        <v>0.25</v>
      </c>
      <c r="F2848" s="319">
        <v>11.89</v>
      </c>
      <c r="G2848" s="198" t="s">
        <v>8444</v>
      </c>
      <c r="H2848" s="366">
        <v>467</v>
      </c>
      <c r="I2848" s="200">
        <v>41925</v>
      </c>
      <c r="J2848" s="319">
        <f t="shared" si="45"/>
        <v>4.8565000000000005</v>
      </c>
      <c r="K2848" s="198">
        <v>7.6470588235294121</v>
      </c>
      <c r="L2848" s="198"/>
      <c r="M2848" s="198" t="s">
        <v>2395</v>
      </c>
      <c r="N2848" s="198"/>
      <c r="O2848" s="198"/>
      <c r="P2848" s="198"/>
      <c r="Q2848" s="169"/>
      <c r="R2848" s="169"/>
      <c r="S2848" s="169"/>
      <c r="T2848" s="169"/>
    </row>
    <row r="2849" spans="1:20" ht="20.100000000000001" customHeight="1">
      <c r="A2849" s="202" t="s">
        <v>7805</v>
      </c>
      <c r="B2849" s="183">
        <v>700600588693</v>
      </c>
      <c r="C2849" s="236" t="s">
        <v>6582</v>
      </c>
      <c r="D2849" s="215" t="s">
        <v>7804</v>
      </c>
      <c r="E2849" s="324">
        <v>0.25</v>
      </c>
      <c r="F2849" s="319">
        <v>11.89</v>
      </c>
      <c r="G2849" s="198" t="s">
        <v>8444</v>
      </c>
      <c r="H2849" s="366">
        <v>467</v>
      </c>
      <c r="I2849" s="200">
        <v>41925</v>
      </c>
      <c r="J2849" s="319">
        <f t="shared" si="45"/>
        <v>4.8565000000000005</v>
      </c>
      <c r="K2849" s="198">
        <v>7.6470588235294121</v>
      </c>
      <c r="L2849" s="198"/>
      <c r="M2849" s="198" t="s">
        <v>2395</v>
      </c>
      <c r="N2849" s="198"/>
      <c r="O2849" s="198"/>
      <c r="P2849" s="198"/>
      <c r="Q2849" s="169"/>
      <c r="R2849" s="169"/>
      <c r="S2849" s="169"/>
      <c r="T2849" s="169"/>
    </row>
    <row r="2850" spans="1:20" ht="20.100000000000001" customHeight="1">
      <c r="A2850" s="201" t="s">
        <v>7807</v>
      </c>
      <c r="B2850" s="183">
        <v>700600588709</v>
      </c>
      <c r="C2850" s="236" t="s">
        <v>6580</v>
      </c>
      <c r="D2850" s="215" t="s">
        <v>7806</v>
      </c>
      <c r="E2850" s="198"/>
      <c r="F2850" s="319">
        <v>9</v>
      </c>
      <c r="G2850" s="198" t="s">
        <v>8444</v>
      </c>
      <c r="H2850" s="201">
        <v>0</v>
      </c>
      <c r="I2850" s="200">
        <v>41925</v>
      </c>
      <c r="J2850" s="319">
        <f t="shared" si="45"/>
        <v>2.6499999999999995</v>
      </c>
      <c r="K2850" s="198"/>
      <c r="L2850" s="198"/>
      <c r="M2850" s="198" t="s">
        <v>2395</v>
      </c>
      <c r="N2850" s="198"/>
      <c r="O2850" s="198"/>
      <c r="P2850" s="198"/>
      <c r="Q2850" s="169"/>
      <c r="R2850" s="169"/>
      <c r="S2850" s="169"/>
      <c r="T2850" s="169"/>
    </row>
    <row r="2851" spans="1:20" ht="20.100000000000001" customHeight="1">
      <c r="A2851" s="201" t="s">
        <v>7807</v>
      </c>
      <c r="B2851" s="183">
        <v>700600588709</v>
      </c>
      <c r="C2851" s="236" t="s">
        <v>6580</v>
      </c>
      <c r="D2851" s="215" t="s">
        <v>7806</v>
      </c>
      <c r="E2851" s="198"/>
      <c r="F2851" s="319">
        <v>9</v>
      </c>
      <c r="G2851" s="198" t="s">
        <v>8444</v>
      </c>
      <c r="H2851" s="201">
        <v>0</v>
      </c>
      <c r="I2851" s="200">
        <v>41925</v>
      </c>
      <c r="J2851" s="319">
        <f t="shared" si="45"/>
        <v>2.6499999999999995</v>
      </c>
      <c r="K2851" s="198"/>
      <c r="L2851" s="198"/>
      <c r="M2851" s="198" t="s">
        <v>2395</v>
      </c>
      <c r="N2851" s="198"/>
      <c r="O2851" s="198"/>
      <c r="P2851" s="198"/>
      <c r="Q2851" s="169"/>
      <c r="R2851" s="169"/>
      <c r="S2851" s="169"/>
      <c r="T2851" s="169"/>
    </row>
    <row r="2852" spans="1:20" ht="20.100000000000001" customHeight="1">
      <c r="A2852" s="201">
        <v>20468</v>
      </c>
      <c r="B2852" s="183"/>
      <c r="C2852" s="236" t="s">
        <v>7466</v>
      </c>
      <c r="D2852" s="215" t="s">
        <v>7808</v>
      </c>
      <c r="E2852" s="198"/>
      <c r="F2852" s="319" t="s">
        <v>17578</v>
      </c>
      <c r="G2852" s="198" t="s">
        <v>8444</v>
      </c>
      <c r="H2852" s="201">
        <v>0</v>
      </c>
      <c r="I2852" s="200">
        <v>41925</v>
      </c>
      <c r="J2852" s="319" t="e">
        <f t="shared" si="45"/>
        <v>#VALUE!</v>
      </c>
      <c r="K2852" s="198"/>
      <c r="L2852" s="198"/>
      <c r="M2852" s="198" t="s">
        <v>2395</v>
      </c>
      <c r="N2852" s="198"/>
      <c r="O2852" s="198"/>
      <c r="P2852" s="198"/>
      <c r="Q2852" s="169"/>
      <c r="R2852" s="169"/>
      <c r="S2852" s="169"/>
      <c r="T2852" s="169"/>
    </row>
    <row r="2853" spans="1:20" ht="20.100000000000001" customHeight="1">
      <c r="A2853" s="201" t="s">
        <v>7809</v>
      </c>
      <c r="B2853" s="183">
        <v>700600588716</v>
      </c>
      <c r="C2853" s="236" t="s">
        <v>6579</v>
      </c>
      <c r="D2853" s="215" t="s">
        <v>7808</v>
      </c>
      <c r="E2853" s="321">
        <v>2</v>
      </c>
      <c r="F2853" s="319">
        <v>11.89</v>
      </c>
      <c r="G2853" s="198" t="s">
        <v>8444</v>
      </c>
      <c r="H2853" s="201">
        <v>0</v>
      </c>
      <c r="I2853" s="200">
        <v>41925</v>
      </c>
      <c r="J2853" s="319">
        <f t="shared" si="45"/>
        <v>3.1065000000000005</v>
      </c>
      <c r="K2853" s="198">
        <v>8.2352941176470598</v>
      </c>
      <c r="L2853" s="198"/>
      <c r="M2853" s="198" t="s">
        <v>2395</v>
      </c>
      <c r="N2853" s="198"/>
      <c r="O2853" s="198"/>
      <c r="P2853" s="198"/>
      <c r="Q2853" s="169"/>
      <c r="R2853" s="169"/>
      <c r="S2853" s="169"/>
      <c r="T2853" s="169"/>
    </row>
    <row r="2854" spans="1:20" ht="20.100000000000001" customHeight="1">
      <c r="A2854" s="202" t="s">
        <v>7810</v>
      </c>
      <c r="B2854" s="183">
        <v>700600588723</v>
      </c>
      <c r="C2854" s="236" t="s">
        <v>6578</v>
      </c>
      <c r="D2854" s="215" t="s">
        <v>7808</v>
      </c>
      <c r="E2854" s="321">
        <v>2</v>
      </c>
      <c r="F2854" s="319">
        <v>11.89</v>
      </c>
      <c r="G2854" s="198" t="s">
        <v>8444</v>
      </c>
      <c r="H2854" s="201">
        <v>0</v>
      </c>
      <c r="I2854" s="200">
        <v>41925</v>
      </c>
      <c r="J2854" s="319">
        <f t="shared" si="45"/>
        <v>3.1065000000000005</v>
      </c>
      <c r="K2854" s="198">
        <v>8.2352941176470598</v>
      </c>
      <c r="L2854" s="198"/>
      <c r="M2854" s="198" t="s">
        <v>2395</v>
      </c>
      <c r="N2854" s="198"/>
      <c r="O2854" s="198"/>
      <c r="P2854" s="198"/>
      <c r="Q2854" s="169"/>
      <c r="R2854" s="169"/>
      <c r="S2854" s="169"/>
      <c r="T2854" s="169"/>
    </row>
    <row r="2855" spans="1:20" ht="20.100000000000001" customHeight="1">
      <c r="A2855" s="201" t="s">
        <v>7812</v>
      </c>
      <c r="B2855" s="183">
        <v>700600588730</v>
      </c>
      <c r="C2855" s="236" t="s">
        <v>6577</v>
      </c>
      <c r="D2855" s="215" t="s">
        <v>7811</v>
      </c>
      <c r="E2855" s="321">
        <v>14</v>
      </c>
      <c r="F2855" s="319">
        <v>32.588235294117652</v>
      </c>
      <c r="G2855" s="198" t="s">
        <v>8444</v>
      </c>
      <c r="H2855" s="201">
        <v>0</v>
      </c>
      <c r="I2855" s="200">
        <v>41925</v>
      </c>
      <c r="J2855" s="319">
        <f t="shared" si="45"/>
        <v>8.7000000000000028</v>
      </c>
      <c r="K2855" s="198">
        <v>19</v>
      </c>
      <c r="L2855" s="198"/>
      <c r="M2855" s="198" t="s">
        <v>2395</v>
      </c>
      <c r="N2855" s="198"/>
      <c r="O2855" s="198"/>
      <c r="P2855" s="198"/>
      <c r="Q2855" s="169"/>
      <c r="R2855" s="169"/>
      <c r="S2855" s="169"/>
      <c r="T2855" s="169"/>
    </row>
    <row r="2856" spans="1:20" ht="20.100000000000001" customHeight="1">
      <c r="A2856" s="201" t="s">
        <v>7812</v>
      </c>
      <c r="B2856" s="183">
        <v>700600588730</v>
      </c>
      <c r="C2856" s="236" t="s">
        <v>6577</v>
      </c>
      <c r="D2856" s="215" t="s">
        <v>7811</v>
      </c>
      <c r="E2856" s="321">
        <v>14</v>
      </c>
      <c r="F2856" s="319">
        <v>32.588235294117652</v>
      </c>
      <c r="G2856" s="198" t="s">
        <v>8444</v>
      </c>
      <c r="H2856" s="201">
        <v>0</v>
      </c>
      <c r="I2856" s="200">
        <v>41925</v>
      </c>
      <c r="J2856" s="319">
        <f t="shared" si="45"/>
        <v>8.7000000000000028</v>
      </c>
      <c r="K2856" s="198">
        <v>19</v>
      </c>
      <c r="L2856" s="198"/>
      <c r="M2856" s="198" t="s">
        <v>2395</v>
      </c>
      <c r="N2856" s="198"/>
      <c r="O2856" s="198"/>
      <c r="P2856" s="198"/>
      <c r="Q2856" s="169"/>
      <c r="R2856" s="169"/>
      <c r="S2856" s="169"/>
      <c r="T2856" s="169"/>
    </row>
    <row r="2857" spans="1:20" ht="20.100000000000001" customHeight="1">
      <c r="A2857" s="201" t="s">
        <v>7814</v>
      </c>
      <c r="B2857" s="183">
        <v>700600588747</v>
      </c>
      <c r="C2857" s="236" t="s">
        <v>6576</v>
      </c>
      <c r="D2857" s="215" t="s">
        <v>7813</v>
      </c>
      <c r="E2857" s="321">
        <v>20</v>
      </c>
      <c r="F2857" s="319">
        <v>39.647058823529413</v>
      </c>
      <c r="G2857" s="198" t="s">
        <v>8444</v>
      </c>
      <c r="H2857" s="201">
        <v>0</v>
      </c>
      <c r="I2857" s="200">
        <v>41925</v>
      </c>
      <c r="J2857" s="319">
        <f t="shared" si="45"/>
        <v>8.7000000000000028</v>
      </c>
      <c r="K2857" s="198">
        <v>29.389999999999997</v>
      </c>
      <c r="L2857" s="198"/>
      <c r="M2857" s="198" t="s">
        <v>2395</v>
      </c>
      <c r="N2857" s="198"/>
      <c r="O2857" s="198"/>
      <c r="P2857" s="198"/>
      <c r="Q2857" s="169"/>
      <c r="R2857" s="169"/>
      <c r="S2857" s="169"/>
      <c r="T2857" s="169"/>
    </row>
    <row r="2858" spans="1:20" ht="20.100000000000001" customHeight="1">
      <c r="A2858" s="201" t="s">
        <v>7814</v>
      </c>
      <c r="B2858" s="183">
        <v>700600588747</v>
      </c>
      <c r="C2858" s="236" t="s">
        <v>6576</v>
      </c>
      <c r="D2858" s="215" t="s">
        <v>7813</v>
      </c>
      <c r="E2858" s="321">
        <v>20</v>
      </c>
      <c r="F2858" s="319">
        <v>39.647058823529413</v>
      </c>
      <c r="G2858" s="198" t="s">
        <v>8444</v>
      </c>
      <c r="H2858" s="201">
        <v>0</v>
      </c>
      <c r="I2858" s="200">
        <v>41925</v>
      </c>
      <c r="J2858" s="319">
        <f t="shared" si="45"/>
        <v>8.7000000000000028</v>
      </c>
      <c r="K2858" s="198">
        <v>29.389999999999997</v>
      </c>
      <c r="L2858" s="198"/>
      <c r="M2858" s="198" t="s">
        <v>2395</v>
      </c>
      <c r="N2858" s="198"/>
      <c r="O2858" s="198"/>
      <c r="P2858" s="198"/>
      <c r="Q2858" s="169"/>
      <c r="R2858" s="169"/>
      <c r="S2858" s="169"/>
      <c r="T2858" s="169"/>
    </row>
    <row r="2859" spans="1:20" ht="20.100000000000001" customHeight="1">
      <c r="A2859" s="201" t="s">
        <v>7816</v>
      </c>
      <c r="B2859" s="183">
        <v>700600588754</v>
      </c>
      <c r="C2859" s="236" t="s">
        <v>6575</v>
      </c>
      <c r="D2859" s="215" t="s">
        <v>7815</v>
      </c>
      <c r="E2859" s="321">
        <v>9</v>
      </c>
      <c r="F2859" s="319">
        <v>22</v>
      </c>
      <c r="G2859" s="198" t="s">
        <v>8444</v>
      </c>
      <c r="H2859" s="201">
        <v>0</v>
      </c>
      <c r="I2859" s="200">
        <v>41925</v>
      </c>
      <c r="J2859" s="319">
        <f t="shared" si="45"/>
        <v>4.6999999999999993</v>
      </c>
      <c r="K2859" s="198">
        <v>15.95</v>
      </c>
      <c r="L2859" s="198"/>
      <c r="M2859" s="198" t="s">
        <v>2395</v>
      </c>
      <c r="N2859" s="198"/>
      <c r="O2859" s="198"/>
      <c r="P2859" s="198"/>
      <c r="Q2859" s="169"/>
      <c r="R2859" s="169"/>
      <c r="S2859" s="169"/>
      <c r="T2859" s="169"/>
    </row>
    <row r="2860" spans="1:20" ht="20.100000000000001" customHeight="1">
      <c r="A2860" s="201" t="s">
        <v>7816</v>
      </c>
      <c r="B2860" s="183">
        <v>700600588754</v>
      </c>
      <c r="C2860" s="236" t="s">
        <v>6575</v>
      </c>
      <c r="D2860" s="215" t="s">
        <v>7815</v>
      </c>
      <c r="E2860" s="321">
        <v>9</v>
      </c>
      <c r="F2860" s="319">
        <v>22</v>
      </c>
      <c r="G2860" s="198" t="s">
        <v>8444</v>
      </c>
      <c r="H2860" s="201">
        <v>0</v>
      </c>
      <c r="I2860" s="200">
        <v>41925</v>
      </c>
      <c r="J2860" s="319">
        <f t="shared" si="45"/>
        <v>4.6999999999999993</v>
      </c>
      <c r="K2860" s="198">
        <v>15.95</v>
      </c>
      <c r="L2860" s="198"/>
      <c r="M2860" s="198" t="s">
        <v>2395</v>
      </c>
      <c r="N2860" s="198"/>
      <c r="O2860" s="198"/>
      <c r="P2860" s="198"/>
      <c r="Q2860" s="169"/>
      <c r="R2860" s="169"/>
      <c r="S2860" s="169"/>
      <c r="T2860" s="169"/>
    </row>
    <row r="2861" spans="1:20" ht="20.100000000000001" customHeight="1">
      <c r="A2861" s="202" t="s">
        <v>7818</v>
      </c>
      <c r="B2861" s="183">
        <v>700600588761</v>
      </c>
      <c r="C2861" s="236" t="s">
        <v>6574</v>
      </c>
      <c r="D2861" s="215" t="s">
        <v>7817</v>
      </c>
      <c r="E2861" s="321">
        <v>3</v>
      </c>
      <c r="F2861" s="319">
        <v>17.95</v>
      </c>
      <c r="G2861" s="198" t="s">
        <v>8444</v>
      </c>
      <c r="H2861" s="201">
        <v>0</v>
      </c>
      <c r="I2861" s="200">
        <v>41925</v>
      </c>
      <c r="J2861" s="319">
        <f t="shared" si="45"/>
        <v>7.2574999999999985</v>
      </c>
      <c r="K2861" s="198"/>
      <c r="L2861" s="198"/>
      <c r="M2861" s="198" t="s">
        <v>2395</v>
      </c>
      <c r="N2861" s="198"/>
      <c r="O2861" s="198"/>
      <c r="P2861" s="198"/>
      <c r="Q2861" s="169"/>
      <c r="R2861" s="169"/>
      <c r="S2861" s="169"/>
      <c r="T2861" s="169"/>
    </row>
    <row r="2862" spans="1:20" ht="20.100000000000001" customHeight="1">
      <c r="A2862" s="202" t="s">
        <v>7818</v>
      </c>
      <c r="B2862" s="183">
        <v>700600588761</v>
      </c>
      <c r="C2862" s="236" t="s">
        <v>6574</v>
      </c>
      <c r="D2862" s="215" t="s">
        <v>7817</v>
      </c>
      <c r="E2862" s="321">
        <v>3</v>
      </c>
      <c r="F2862" s="319">
        <v>17.95</v>
      </c>
      <c r="G2862" s="198" t="s">
        <v>8444</v>
      </c>
      <c r="H2862" s="201">
        <v>0</v>
      </c>
      <c r="I2862" s="200">
        <v>41925</v>
      </c>
      <c r="J2862" s="319">
        <f t="shared" si="45"/>
        <v>7.2574999999999985</v>
      </c>
      <c r="K2862" s="198"/>
      <c r="L2862" s="198"/>
      <c r="M2862" s="198" t="s">
        <v>2395</v>
      </c>
      <c r="N2862" s="198"/>
      <c r="O2862" s="198"/>
      <c r="P2862" s="198"/>
      <c r="Q2862" s="169"/>
      <c r="R2862" s="169"/>
      <c r="S2862" s="169"/>
      <c r="T2862" s="169"/>
    </row>
    <row r="2863" spans="1:20" ht="20.100000000000001" customHeight="1">
      <c r="A2863" s="201" t="s">
        <v>7820</v>
      </c>
      <c r="B2863" s="183">
        <v>700600588778</v>
      </c>
      <c r="C2863" s="236" t="s">
        <v>6573</v>
      </c>
      <c r="D2863" s="215" t="s">
        <v>7819</v>
      </c>
      <c r="E2863" s="321">
        <v>17</v>
      </c>
      <c r="F2863" s="319">
        <v>36.117647058823529</v>
      </c>
      <c r="G2863" s="198" t="s">
        <v>8444</v>
      </c>
      <c r="H2863" s="201">
        <v>0</v>
      </c>
      <c r="I2863" s="200">
        <v>41925</v>
      </c>
      <c r="J2863" s="319">
        <f t="shared" si="45"/>
        <v>8.6999999999999993</v>
      </c>
      <c r="K2863" s="198">
        <v>15.95</v>
      </c>
      <c r="L2863" s="198"/>
      <c r="M2863" s="198" t="s">
        <v>2395</v>
      </c>
      <c r="N2863" s="198"/>
      <c r="O2863" s="198"/>
      <c r="P2863" s="198"/>
      <c r="Q2863" s="169"/>
      <c r="R2863" s="169"/>
      <c r="S2863" s="169"/>
      <c r="T2863" s="169"/>
    </row>
    <row r="2864" spans="1:20" ht="20.100000000000001" customHeight="1">
      <c r="A2864" s="201" t="s">
        <v>7820</v>
      </c>
      <c r="B2864" s="183">
        <v>700600588778</v>
      </c>
      <c r="C2864" s="236" t="s">
        <v>6573</v>
      </c>
      <c r="D2864" s="215" t="s">
        <v>7819</v>
      </c>
      <c r="E2864" s="321">
        <v>17</v>
      </c>
      <c r="F2864" s="319">
        <v>36.117647058823529</v>
      </c>
      <c r="G2864" s="198" t="s">
        <v>8444</v>
      </c>
      <c r="H2864" s="201">
        <v>0</v>
      </c>
      <c r="I2864" s="200">
        <v>41925</v>
      </c>
      <c r="J2864" s="319">
        <f t="shared" si="45"/>
        <v>8.6999999999999993</v>
      </c>
      <c r="K2864" s="198">
        <v>15.95</v>
      </c>
      <c r="L2864" s="198"/>
      <c r="M2864" s="198" t="s">
        <v>2395</v>
      </c>
      <c r="N2864" s="198"/>
      <c r="O2864" s="198"/>
      <c r="P2864" s="198"/>
      <c r="Q2864" s="169"/>
      <c r="R2864" s="169"/>
      <c r="S2864" s="169"/>
      <c r="T2864" s="169"/>
    </row>
    <row r="2865" spans="1:20" ht="20.100000000000001" customHeight="1">
      <c r="A2865" s="201" t="s">
        <v>7822</v>
      </c>
      <c r="B2865" s="183">
        <v>700600588785</v>
      </c>
      <c r="C2865" s="236" t="s">
        <v>6572</v>
      </c>
      <c r="D2865" s="215" t="s">
        <v>7821</v>
      </c>
      <c r="E2865" s="321">
        <v>7</v>
      </c>
      <c r="F2865" s="319">
        <v>19.647058823529413</v>
      </c>
      <c r="G2865" s="198" t="s">
        <v>8444</v>
      </c>
      <c r="H2865" s="201">
        <v>0</v>
      </c>
      <c r="I2865" s="200">
        <v>41925</v>
      </c>
      <c r="J2865" s="319">
        <f t="shared" si="45"/>
        <v>4.6999999999999993</v>
      </c>
      <c r="K2865" s="198">
        <v>15.95</v>
      </c>
      <c r="L2865" s="198"/>
      <c r="M2865" s="198" t="s">
        <v>2395</v>
      </c>
      <c r="N2865" s="198"/>
      <c r="O2865" s="198"/>
      <c r="P2865" s="198"/>
      <c r="Q2865" s="169"/>
      <c r="R2865" s="169"/>
      <c r="S2865" s="169"/>
      <c r="T2865" s="169"/>
    </row>
    <row r="2866" spans="1:20" ht="20.100000000000001" customHeight="1">
      <c r="A2866" s="201" t="s">
        <v>7822</v>
      </c>
      <c r="B2866" s="183">
        <v>700600588785</v>
      </c>
      <c r="C2866" s="236" t="s">
        <v>6572</v>
      </c>
      <c r="D2866" s="215" t="s">
        <v>7821</v>
      </c>
      <c r="E2866" s="321">
        <v>7</v>
      </c>
      <c r="F2866" s="319">
        <v>19.647058823529413</v>
      </c>
      <c r="G2866" s="198" t="s">
        <v>8444</v>
      </c>
      <c r="H2866" s="201">
        <v>0</v>
      </c>
      <c r="I2866" s="200">
        <v>41925</v>
      </c>
      <c r="J2866" s="319">
        <f t="shared" si="45"/>
        <v>4.6999999999999993</v>
      </c>
      <c r="K2866" s="198">
        <v>15.95</v>
      </c>
      <c r="L2866" s="198"/>
      <c r="M2866" s="198" t="s">
        <v>2395</v>
      </c>
      <c r="N2866" s="198"/>
      <c r="O2866" s="198"/>
      <c r="P2866" s="198"/>
      <c r="Q2866" s="169"/>
      <c r="R2866" s="169"/>
      <c r="S2866" s="169"/>
      <c r="T2866" s="169"/>
    </row>
    <row r="2867" spans="1:20" ht="20.100000000000001" customHeight="1">
      <c r="A2867" s="201">
        <v>20475</v>
      </c>
      <c r="B2867" s="183"/>
      <c r="C2867" s="236" t="s">
        <v>7467</v>
      </c>
      <c r="D2867" s="215" t="s">
        <v>7823</v>
      </c>
      <c r="E2867" s="198"/>
      <c r="F2867" s="319" t="s">
        <v>17578</v>
      </c>
      <c r="G2867" s="198" t="s">
        <v>8444</v>
      </c>
      <c r="H2867" s="201">
        <v>0</v>
      </c>
      <c r="I2867" s="200">
        <v>41925</v>
      </c>
      <c r="J2867" s="319" t="e">
        <f t="shared" si="45"/>
        <v>#VALUE!</v>
      </c>
      <c r="K2867" s="198"/>
      <c r="L2867" s="198"/>
      <c r="M2867" s="198" t="s">
        <v>2395</v>
      </c>
      <c r="N2867" s="198"/>
      <c r="O2867" s="198"/>
      <c r="P2867" s="198"/>
      <c r="Q2867" s="169"/>
      <c r="R2867" s="169"/>
      <c r="S2867" s="169"/>
      <c r="T2867" s="169"/>
    </row>
    <row r="2868" spans="1:20" ht="20.100000000000001" customHeight="1">
      <c r="A2868" s="202" t="s">
        <v>7824</v>
      </c>
      <c r="B2868" s="183">
        <v>700600588792</v>
      </c>
      <c r="C2868" s="236" t="s">
        <v>6571</v>
      </c>
      <c r="D2868" s="215" t="s">
        <v>7823</v>
      </c>
      <c r="E2868" s="321">
        <v>3</v>
      </c>
      <c r="F2868" s="319">
        <v>17.95</v>
      </c>
      <c r="G2868" s="198" t="s">
        <v>8444</v>
      </c>
      <c r="H2868" s="201">
        <v>0</v>
      </c>
      <c r="I2868" s="200">
        <v>41925</v>
      </c>
      <c r="J2868" s="319">
        <f t="shared" si="45"/>
        <v>7.2574999999999985</v>
      </c>
      <c r="K2868" s="198"/>
      <c r="L2868" s="198"/>
      <c r="M2868" s="198" t="s">
        <v>2395</v>
      </c>
      <c r="N2868" s="198"/>
      <c r="O2868" s="198"/>
      <c r="P2868" s="198"/>
      <c r="Q2868" s="169"/>
      <c r="R2868" s="169"/>
      <c r="S2868" s="169"/>
      <c r="T2868" s="169"/>
    </row>
    <row r="2869" spans="1:20" ht="20.100000000000001" customHeight="1">
      <c r="A2869" s="202" t="s">
        <v>7825</v>
      </c>
      <c r="B2869" s="183">
        <v>700600588808</v>
      </c>
      <c r="C2869" s="236" t="s">
        <v>6570</v>
      </c>
      <c r="D2869" s="215" t="s">
        <v>7823</v>
      </c>
      <c r="E2869" s="321">
        <v>3</v>
      </c>
      <c r="F2869" s="319">
        <v>17.95</v>
      </c>
      <c r="G2869" s="198" t="s">
        <v>8444</v>
      </c>
      <c r="H2869" s="201">
        <v>0</v>
      </c>
      <c r="I2869" s="200">
        <v>41925</v>
      </c>
      <c r="J2869" s="319">
        <f t="shared" si="45"/>
        <v>7.2574999999999985</v>
      </c>
      <c r="K2869" s="198"/>
      <c r="L2869" s="198"/>
      <c r="M2869" s="198" t="s">
        <v>2395</v>
      </c>
      <c r="N2869" s="198"/>
      <c r="O2869" s="198"/>
      <c r="P2869" s="198"/>
      <c r="Q2869" s="169"/>
      <c r="R2869" s="169"/>
      <c r="S2869" s="169"/>
      <c r="T2869" s="169"/>
    </row>
    <row r="2870" spans="1:20" ht="20.100000000000001" customHeight="1">
      <c r="A2870" s="201" t="s">
        <v>7827</v>
      </c>
      <c r="B2870" s="183">
        <v>700600588815</v>
      </c>
      <c r="C2870" s="236" t="s">
        <v>6569</v>
      </c>
      <c r="D2870" s="215" t="s">
        <v>7826</v>
      </c>
      <c r="E2870" s="198"/>
      <c r="F2870" s="319">
        <v>32</v>
      </c>
      <c r="G2870" s="198" t="s">
        <v>8444</v>
      </c>
      <c r="H2870" s="201">
        <v>0</v>
      </c>
      <c r="I2870" s="200">
        <v>41925</v>
      </c>
      <c r="J2870" s="319">
        <f t="shared" si="45"/>
        <v>22.2</v>
      </c>
      <c r="K2870" s="198"/>
      <c r="L2870" s="198"/>
      <c r="M2870" s="198" t="s">
        <v>2395</v>
      </c>
      <c r="N2870" s="198"/>
      <c r="O2870" s="198"/>
      <c r="P2870" s="198"/>
      <c r="Q2870" s="169"/>
      <c r="R2870" s="169"/>
      <c r="S2870" s="169"/>
      <c r="T2870" s="169"/>
    </row>
    <row r="2871" spans="1:20" ht="20.100000000000001" customHeight="1">
      <c r="A2871" s="201" t="s">
        <v>7827</v>
      </c>
      <c r="B2871" s="183">
        <v>700600588815</v>
      </c>
      <c r="C2871" s="236" t="s">
        <v>6569</v>
      </c>
      <c r="D2871" s="215" t="s">
        <v>7826</v>
      </c>
      <c r="E2871" s="198"/>
      <c r="F2871" s="319">
        <v>32</v>
      </c>
      <c r="G2871" s="198" t="s">
        <v>8444</v>
      </c>
      <c r="H2871" s="201">
        <v>0</v>
      </c>
      <c r="I2871" s="200">
        <v>41925</v>
      </c>
      <c r="J2871" s="319">
        <f t="shared" si="45"/>
        <v>22.2</v>
      </c>
      <c r="K2871" s="198"/>
      <c r="L2871" s="198"/>
      <c r="M2871" s="198" t="s">
        <v>2395</v>
      </c>
      <c r="N2871" s="198"/>
      <c r="O2871" s="198"/>
      <c r="P2871" s="198"/>
      <c r="Q2871" s="169"/>
      <c r="R2871" s="169"/>
      <c r="S2871" s="169"/>
      <c r="T2871" s="169"/>
    </row>
    <row r="2872" spans="1:20" ht="20.100000000000001" customHeight="1">
      <c r="A2872" s="202" t="s">
        <v>7829</v>
      </c>
      <c r="B2872" s="183">
        <v>700600588822</v>
      </c>
      <c r="C2872" s="236" t="s">
        <v>6568</v>
      </c>
      <c r="D2872" s="215" t="s">
        <v>7828</v>
      </c>
      <c r="E2872" s="324">
        <v>3</v>
      </c>
      <c r="F2872" s="319">
        <v>17.95</v>
      </c>
      <c r="G2872" s="198" t="s">
        <v>8444</v>
      </c>
      <c r="H2872" s="199">
        <v>120</v>
      </c>
      <c r="I2872" s="200">
        <v>41925</v>
      </c>
      <c r="J2872" s="319">
        <f t="shared" si="45"/>
        <v>7.2574999999999985</v>
      </c>
      <c r="K2872" s="198"/>
      <c r="L2872" s="198"/>
      <c r="M2872" s="198" t="s">
        <v>2395</v>
      </c>
      <c r="N2872" s="198"/>
      <c r="O2872" s="198"/>
      <c r="P2872" s="198"/>
      <c r="Q2872" s="169"/>
      <c r="R2872" s="169"/>
      <c r="S2872" s="169"/>
      <c r="T2872" s="169"/>
    </row>
    <row r="2873" spans="1:20" ht="20.100000000000001" customHeight="1">
      <c r="A2873" s="202" t="s">
        <v>7829</v>
      </c>
      <c r="B2873" s="183">
        <v>700600588822</v>
      </c>
      <c r="C2873" s="236" t="s">
        <v>6568</v>
      </c>
      <c r="D2873" s="215" t="s">
        <v>7828</v>
      </c>
      <c r="E2873" s="324">
        <v>3</v>
      </c>
      <c r="F2873" s="319">
        <v>17.95</v>
      </c>
      <c r="G2873" s="198" t="s">
        <v>8444</v>
      </c>
      <c r="H2873" s="199">
        <v>120</v>
      </c>
      <c r="I2873" s="200">
        <v>41925</v>
      </c>
      <c r="J2873" s="319">
        <f t="shared" si="45"/>
        <v>7.2574999999999985</v>
      </c>
      <c r="K2873" s="198"/>
      <c r="L2873" s="198"/>
      <c r="M2873" s="198" t="s">
        <v>2395</v>
      </c>
      <c r="N2873" s="198"/>
      <c r="O2873" s="198"/>
      <c r="P2873" s="198"/>
      <c r="Q2873" s="169"/>
      <c r="R2873" s="169"/>
      <c r="S2873" s="169"/>
      <c r="T2873" s="169"/>
    </row>
    <row r="2874" spans="1:20" ht="20.100000000000001" customHeight="1">
      <c r="A2874" s="201" t="s">
        <v>7831</v>
      </c>
      <c r="B2874" s="183">
        <v>700600588839</v>
      </c>
      <c r="C2874" s="236" t="s">
        <v>6567</v>
      </c>
      <c r="D2874" s="215" t="s">
        <v>7830</v>
      </c>
      <c r="E2874" s="321">
        <v>1</v>
      </c>
      <c r="F2874" s="319">
        <v>15</v>
      </c>
      <c r="G2874" s="198" t="s">
        <v>8444</v>
      </c>
      <c r="H2874" s="198">
        <v>35</v>
      </c>
      <c r="I2874" s="200">
        <v>41925</v>
      </c>
      <c r="J2874" s="319">
        <f t="shared" si="45"/>
        <v>6.75</v>
      </c>
      <c r="K2874" s="198"/>
      <c r="L2874" s="198" t="s">
        <v>731</v>
      </c>
      <c r="M2874" s="198" t="s">
        <v>2395</v>
      </c>
      <c r="N2874" s="198"/>
      <c r="O2874" s="198"/>
      <c r="P2874" s="198"/>
      <c r="Q2874" s="169"/>
      <c r="R2874" s="169"/>
      <c r="S2874" s="169"/>
      <c r="T2874" s="169"/>
    </row>
    <row r="2875" spans="1:20" ht="20.100000000000001" customHeight="1">
      <c r="A2875" s="201" t="s">
        <v>7831</v>
      </c>
      <c r="B2875" s="183">
        <v>700600588839</v>
      </c>
      <c r="C2875" s="236" t="s">
        <v>6567</v>
      </c>
      <c r="D2875" s="215" t="s">
        <v>7830</v>
      </c>
      <c r="E2875" s="321">
        <v>1</v>
      </c>
      <c r="F2875" s="319">
        <v>15</v>
      </c>
      <c r="G2875" s="198" t="s">
        <v>8444</v>
      </c>
      <c r="H2875" s="198">
        <v>35</v>
      </c>
      <c r="I2875" s="200">
        <v>41925</v>
      </c>
      <c r="J2875" s="319">
        <f t="shared" si="45"/>
        <v>6.75</v>
      </c>
      <c r="K2875" s="198"/>
      <c r="L2875" s="198" t="s">
        <v>731</v>
      </c>
      <c r="M2875" s="198" t="s">
        <v>2395</v>
      </c>
      <c r="N2875" s="198"/>
      <c r="O2875" s="198"/>
      <c r="P2875" s="198"/>
      <c r="Q2875" s="169"/>
      <c r="R2875" s="169"/>
      <c r="S2875" s="169"/>
      <c r="T2875" s="169"/>
    </row>
    <row r="2876" spans="1:20" ht="20.100000000000001" customHeight="1">
      <c r="A2876" s="202" t="s">
        <v>7833</v>
      </c>
      <c r="B2876" s="183">
        <v>700600588846</v>
      </c>
      <c r="C2876" s="236" t="s">
        <v>6566</v>
      </c>
      <c r="D2876" s="215" t="s">
        <v>7832</v>
      </c>
      <c r="E2876" s="321">
        <v>2.5</v>
      </c>
      <c r="F2876" s="319">
        <v>13.89</v>
      </c>
      <c r="G2876" s="198" t="s">
        <v>8444</v>
      </c>
      <c r="H2876" s="201">
        <v>0</v>
      </c>
      <c r="I2876" s="200">
        <v>41925</v>
      </c>
      <c r="J2876" s="319">
        <f t="shared" si="45"/>
        <v>4.3064999999999998</v>
      </c>
      <c r="K2876" s="198">
        <v>8.8235294117647065</v>
      </c>
      <c r="L2876" s="198"/>
      <c r="M2876" s="198" t="s">
        <v>2395</v>
      </c>
      <c r="N2876" s="198"/>
      <c r="O2876" s="198"/>
      <c r="P2876" s="198"/>
      <c r="Q2876" s="169"/>
      <c r="R2876" s="169"/>
      <c r="S2876" s="169"/>
      <c r="T2876" s="169"/>
    </row>
    <row r="2877" spans="1:20" ht="20.100000000000001" customHeight="1">
      <c r="A2877" s="202" t="s">
        <v>7833</v>
      </c>
      <c r="B2877" s="183">
        <v>700600588846</v>
      </c>
      <c r="C2877" s="236" t="s">
        <v>6566</v>
      </c>
      <c r="D2877" s="215" t="s">
        <v>7832</v>
      </c>
      <c r="E2877" s="321">
        <v>2.5</v>
      </c>
      <c r="F2877" s="319">
        <v>13.89</v>
      </c>
      <c r="G2877" s="198" t="s">
        <v>8444</v>
      </c>
      <c r="H2877" s="201">
        <v>0</v>
      </c>
      <c r="I2877" s="200">
        <v>41925</v>
      </c>
      <c r="J2877" s="319">
        <f t="shared" si="45"/>
        <v>4.3064999999999998</v>
      </c>
      <c r="K2877" s="198">
        <v>8.8235294117647065</v>
      </c>
      <c r="L2877" s="198"/>
      <c r="M2877" s="198" t="s">
        <v>2395</v>
      </c>
      <c r="N2877" s="198"/>
      <c r="O2877" s="198"/>
      <c r="P2877" s="198"/>
      <c r="Q2877" s="169"/>
      <c r="R2877" s="169"/>
      <c r="S2877" s="169"/>
      <c r="T2877" s="169"/>
    </row>
    <row r="2878" spans="1:20" ht="20.100000000000001" customHeight="1">
      <c r="A2878" s="201" t="s">
        <v>7835</v>
      </c>
      <c r="B2878" s="183">
        <v>700600588853</v>
      </c>
      <c r="C2878" s="236" t="s">
        <v>6565</v>
      </c>
      <c r="D2878" s="215" t="s">
        <v>7834</v>
      </c>
      <c r="E2878" s="321">
        <v>20</v>
      </c>
      <c r="F2878" s="319">
        <v>39.647058823529413</v>
      </c>
      <c r="G2878" s="198" t="s">
        <v>8444</v>
      </c>
      <c r="H2878" s="201">
        <v>0</v>
      </c>
      <c r="I2878" s="200">
        <v>41925</v>
      </c>
      <c r="J2878" s="319">
        <f t="shared" si="45"/>
        <v>8.7000000000000028</v>
      </c>
      <c r="K2878" s="198">
        <v>29.389999999999997</v>
      </c>
      <c r="L2878" s="198"/>
      <c r="M2878" s="198" t="s">
        <v>2395</v>
      </c>
      <c r="N2878" s="198"/>
      <c r="O2878" s="198"/>
      <c r="P2878" s="198"/>
      <c r="Q2878" s="169"/>
      <c r="R2878" s="169"/>
      <c r="S2878" s="169"/>
      <c r="T2878" s="169"/>
    </row>
    <row r="2879" spans="1:20" ht="20.100000000000001" customHeight="1">
      <c r="A2879" s="201" t="s">
        <v>7835</v>
      </c>
      <c r="B2879" s="183">
        <v>700600588853</v>
      </c>
      <c r="C2879" s="236" t="s">
        <v>6565</v>
      </c>
      <c r="D2879" s="215" t="s">
        <v>7834</v>
      </c>
      <c r="E2879" s="321">
        <v>20</v>
      </c>
      <c r="F2879" s="319">
        <v>39.647058823529413</v>
      </c>
      <c r="G2879" s="198" t="s">
        <v>8444</v>
      </c>
      <c r="H2879" s="201">
        <v>0</v>
      </c>
      <c r="I2879" s="200">
        <v>41925</v>
      </c>
      <c r="J2879" s="319">
        <f t="shared" si="45"/>
        <v>8.7000000000000028</v>
      </c>
      <c r="K2879" s="198">
        <v>29.389999999999997</v>
      </c>
      <c r="L2879" s="198"/>
      <c r="M2879" s="198" t="s">
        <v>2395</v>
      </c>
      <c r="N2879" s="198"/>
      <c r="O2879" s="198"/>
      <c r="P2879" s="198"/>
      <c r="Q2879" s="169"/>
      <c r="R2879" s="169"/>
      <c r="S2879" s="169"/>
      <c r="T2879" s="169"/>
    </row>
    <row r="2880" spans="1:20" ht="20.100000000000001" customHeight="1">
      <c r="A2880" s="201" t="s">
        <v>7837</v>
      </c>
      <c r="B2880" s="183">
        <v>700600588860</v>
      </c>
      <c r="C2880" s="236" t="s">
        <v>6564</v>
      </c>
      <c r="D2880" s="215" t="s">
        <v>7836</v>
      </c>
      <c r="E2880" s="321">
        <v>22</v>
      </c>
      <c r="F2880" s="319">
        <v>42</v>
      </c>
      <c r="G2880" s="198" t="s">
        <v>8444</v>
      </c>
      <c r="H2880" s="201">
        <v>0</v>
      </c>
      <c r="I2880" s="200">
        <v>41925</v>
      </c>
      <c r="J2880" s="319">
        <f t="shared" si="45"/>
        <v>8.6999999999999957</v>
      </c>
      <c r="K2880" s="198">
        <v>31.79</v>
      </c>
      <c r="L2880" s="198"/>
      <c r="M2880" s="198" t="s">
        <v>2395</v>
      </c>
      <c r="N2880" s="198"/>
      <c r="O2880" s="198"/>
      <c r="P2880" s="198"/>
      <c r="Q2880" s="169"/>
      <c r="R2880" s="169"/>
      <c r="S2880" s="169"/>
      <c r="T2880" s="169"/>
    </row>
    <row r="2881" spans="1:20" ht="20.100000000000001" customHeight="1">
      <c r="A2881" s="201" t="s">
        <v>7837</v>
      </c>
      <c r="B2881" s="183">
        <v>700600588860</v>
      </c>
      <c r="C2881" s="236" t="s">
        <v>6564</v>
      </c>
      <c r="D2881" s="215" t="s">
        <v>7836</v>
      </c>
      <c r="E2881" s="321">
        <v>22</v>
      </c>
      <c r="F2881" s="319">
        <v>42</v>
      </c>
      <c r="G2881" s="198" t="s">
        <v>8444</v>
      </c>
      <c r="H2881" s="201">
        <v>0</v>
      </c>
      <c r="I2881" s="200">
        <v>41925</v>
      </c>
      <c r="J2881" s="319">
        <f t="shared" si="45"/>
        <v>8.6999999999999957</v>
      </c>
      <c r="K2881" s="198">
        <v>31.79</v>
      </c>
      <c r="L2881" s="198"/>
      <c r="M2881" s="198" t="s">
        <v>2395</v>
      </c>
      <c r="N2881" s="198"/>
      <c r="O2881" s="198"/>
      <c r="P2881" s="198"/>
      <c r="Q2881" s="169"/>
      <c r="R2881" s="169"/>
      <c r="S2881" s="169"/>
      <c r="T2881" s="169"/>
    </row>
    <row r="2882" spans="1:20" ht="20.100000000000001" customHeight="1">
      <c r="A2882" s="202" t="s">
        <v>7839</v>
      </c>
      <c r="B2882" s="183">
        <v>700600588884</v>
      </c>
      <c r="C2882" s="236" t="s">
        <v>6563</v>
      </c>
      <c r="D2882" s="215" t="s">
        <v>7838</v>
      </c>
      <c r="E2882" s="321">
        <v>4</v>
      </c>
      <c r="F2882" s="319">
        <v>17.95</v>
      </c>
      <c r="G2882" s="198" t="s">
        <v>8444</v>
      </c>
      <c r="H2882" s="201">
        <v>0</v>
      </c>
      <c r="I2882" s="200">
        <v>41925</v>
      </c>
      <c r="J2882" s="319">
        <f t="shared" si="45"/>
        <v>6.2574999999999985</v>
      </c>
      <c r="K2882" s="198"/>
      <c r="L2882" s="198"/>
      <c r="M2882" s="198" t="s">
        <v>2395</v>
      </c>
      <c r="N2882" s="198"/>
      <c r="O2882" s="198"/>
      <c r="P2882" s="198"/>
      <c r="Q2882" s="169"/>
      <c r="R2882" s="169"/>
      <c r="S2882" s="169"/>
      <c r="T2882" s="169"/>
    </row>
    <row r="2883" spans="1:20" ht="20.100000000000001" customHeight="1">
      <c r="A2883" s="202" t="s">
        <v>7839</v>
      </c>
      <c r="B2883" s="183">
        <v>700600588884</v>
      </c>
      <c r="C2883" s="236" t="s">
        <v>6563</v>
      </c>
      <c r="D2883" s="215" t="s">
        <v>7838</v>
      </c>
      <c r="E2883" s="321">
        <v>4</v>
      </c>
      <c r="F2883" s="319">
        <v>17.95</v>
      </c>
      <c r="G2883" s="198" t="s">
        <v>8444</v>
      </c>
      <c r="H2883" s="201">
        <v>0</v>
      </c>
      <c r="I2883" s="200">
        <v>41925</v>
      </c>
      <c r="J2883" s="319">
        <f t="shared" si="45"/>
        <v>6.2574999999999985</v>
      </c>
      <c r="K2883" s="198"/>
      <c r="L2883" s="198"/>
      <c r="M2883" s="198" t="s">
        <v>2395</v>
      </c>
      <c r="N2883" s="198"/>
      <c r="O2883" s="198"/>
      <c r="P2883" s="198"/>
      <c r="Q2883" s="169"/>
      <c r="R2883" s="169"/>
      <c r="S2883" s="169"/>
      <c r="T2883" s="169"/>
    </row>
    <row r="2884" spans="1:20" ht="20.100000000000001" customHeight="1">
      <c r="A2884" s="201" t="s">
        <v>7841</v>
      </c>
      <c r="B2884" s="183">
        <v>700600588891</v>
      </c>
      <c r="C2884" s="236" t="s">
        <v>6562</v>
      </c>
      <c r="D2884" s="215" t="s">
        <v>7840</v>
      </c>
      <c r="E2884" s="321">
        <v>10</v>
      </c>
      <c r="F2884" s="319">
        <v>23.176470588235293</v>
      </c>
      <c r="G2884" s="198" t="s">
        <v>8444</v>
      </c>
      <c r="H2884" s="201">
        <v>0</v>
      </c>
      <c r="I2884" s="200">
        <v>41925</v>
      </c>
      <c r="J2884" s="319">
        <f t="shared" si="45"/>
        <v>4.6999999999999993</v>
      </c>
      <c r="K2884" s="198">
        <v>15.95</v>
      </c>
      <c r="L2884" s="198"/>
      <c r="M2884" s="198" t="s">
        <v>2395</v>
      </c>
      <c r="N2884" s="198"/>
      <c r="O2884" s="198"/>
      <c r="P2884" s="198"/>
      <c r="Q2884" s="169"/>
      <c r="R2884" s="169"/>
      <c r="S2884" s="169"/>
      <c r="T2884" s="169"/>
    </row>
    <row r="2885" spans="1:20" ht="20.100000000000001" customHeight="1">
      <c r="A2885" s="201" t="s">
        <v>7841</v>
      </c>
      <c r="B2885" s="183">
        <v>700600588891</v>
      </c>
      <c r="C2885" s="236" t="s">
        <v>6562</v>
      </c>
      <c r="D2885" s="215" t="s">
        <v>7840</v>
      </c>
      <c r="E2885" s="321">
        <v>10</v>
      </c>
      <c r="F2885" s="319">
        <v>23.176470588235293</v>
      </c>
      <c r="G2885" s="198" t="s">
        <v>8444</v>
      </c>
      <c r="H2885" s="201">
        <v>0</v>
      </c>
      <c r="I2885" s="200">
        <v>41925</v>
      </c>
      <c r="J2885" s="319">
        <f t="shared" si="45"/>
        <v>4.6999999999999993</v>
      </c>
      <c r="K2885" s="198">
        <v>15.95</v>
      </c>
      <c r="L2885" s="198"/>
      <c r="M2885" s="198" t="s">
        <v>2395</v>
      </c>
      <c r="N2885" s="198"/>
      <c r="O2885" s="198"/>
      <c r="P2885" s="198"/>
      <c r="Q2885" s="169"/>
      <c r="R2885" s="169"/>
      <c r="S2885" s="169"/>
      <c r="T2885" s="169"/>
    </row>
    <row r="2886" spans="1:20" ht="20.100000000000001" customHeight="1">
      <c r="A2886" s="202" t="s">
        <v>7843</v>
      </c>
      <c r="B2886" s="183">
        <v>700600588907</v>
      </c>
      <c r="C2886" s="236" t="s">
        <v>6561</v>
      </c>
      <c r="D2886" s="215" t="s">
        <v>7842</v>
      </c>
      <c r="E2886" s="321">
        <v>4.5</v>
      </c>
      <c r="F2886" s="319">
        <v>17.95</v>
      </c>
      <c r="G2886" s="198" t="s">
        <v>8444</v>
      </c>
      <c r="H2886" s="201">
        <v>0</v>
      </c>
      <c r="I2886" s="200">
        <v>41925</v>
      </c>
      <c r="J2886" s="319">
        <f t="shared" si="45"/>
        <v>5.7574999999999985</v>
      </c>
      <c r="K2886" s="198"/>
      <c r="L2886" s="198"/>
      <c r="M2886" s="198" t="s">
        <v>2395</v>
      </c>
      <c r="N2886" s="198"/>
      <c r="O2886" s="198"/>
      <c r="P2886" s="198"/>
      <c r="Q2886" s="169"/>
      <c r="R2886" s="169"/>
      <c r="S2886" s="169"/>
      <c r="T2886" s="169"/>
    </row>
    <row r="2887" spans="1:20" ht="20.100000000000001" customHeight="1">
      <c r="A2887" s="202" t="s">
        <v>7843</v>
      </c>
      <c r="B2887" s="183">
        <v>700600588907</v>
      </c>
      <c r="C2887" s="236" t="s">
        <v>6561</v>
      </c>
      <c r="D2887" s="215" t="s">
        <v>7842</v>
      </c>
      <c r="E2887" s="321">
        <v>4.5</v>
      </c>
      <c r="F2887" s="319">
        <v>17.95</v>
      </c>
      <c r="G2887" s="198" t="s">
        <v>8444</v>
      </c>
      <c r="H2887" s="201">
        <v>0</v>
      </c>
      <c r="I2887" s="200">
        <v>41925</v>
      </c>
      <c r="J2887" s="319">
        <f t="shared" si="45"/>
        <v>5.7574999999999985</v>
      </c>
      <c r="K2887" s="198"/>
      <c r="L2887" s="198"/>
      <c r="M2887" s="198" t="s">
        <v>2395</v>
      </c>
      <c r="N2887" s="198"/>
      <c r="O2887" s="198"/>
      <c r="P2887" s="198"/>
      <c r="Q2887" s="169"/>
      <c r="R2887" s="169"/>
      <c r="S2887" s="169"/>
      <c r="T2887" s="169"/>
    </row>
    <row r="2888" spans="1:20" ht="20.100000000000001" customHeight="1">
      <c r="A2888" s="202" t="s">
        <v>7845</v>
      </c>
      <c r="B2888" s="183">
        <v>700600588914</v>
      </c>
      <c r="C2888" s="236" t="s">
        <v>6560</v>
      </c>
      <c r="D2888" s="215" t="s">
        <v>7844</v>
      </c>
      <c r="E2888" s="321">
        <v>1.5</v>
      </c>
      <c r="F2888" s="319">
        <v>11.89</v>
      </c>
      <c r="G2888" s="198" t="s">
        <v>8444</v>
      </c>
      <c r="H2888" s="201">
        <v>0</v>
      </c>
      <c r="I2888" s="200">
        <v>41925</v>
      </c>
      <c r="J2888" s="319">
        <f t="shared" si="45"/>
        <v>3.6065000000000005</v>
      </c>
      <c r="K2888" s="198">
        <v>7.6470588235294121</v>
      </c>
      <c r="L2888" s="198"/>
      <c r="M2888" s="198" t="s">
        <v>2395</v>
      </c>
      <c r="N2888" s="198"/>
      <c r="O2888" s="198"/>
      <c r="P2888" s="198"/>
      <c r="Q2888" s="169"/>
      <c r="R2888" s="169"/>
      <c r="S2888" s="169"/>
      <c r="T2888" s="169"/>
    </row>
    <row r="2889" spans="1:20" ht="20.100000000000001" customHeight="1">
      <c r="A2889" s="202" t="s">
        <v>7845</v>
      </c>
      <c r="B2889" s="183">
        <v>700600588914</v>
      </c>
      <c r="C2889" s="236" t="s">
        <v>6560</v>
      </c>
      <c r="D2889" s="215" t="s">
        <v>7844</v>
      </c>
      <c r="E2889" s="321">
        <v>1.5</v>
      </c>
      <c r="F2889" s="319">
        <v>11.89</v>
      </c>
      <c r="G2889" s="198" t="s">
        <v>8444</v>
      </c>
      <c r="H2889" s="201">
        <v>0</v>
      </c>
      <c r="I2889" s="200">
        <v>41925</v>
      </c>
      <c r="J2889" s="319">
        <f t="shared" si="45"/>
        <v>3.6065000000000005</v>
      </c>
      <c r="K2889" s="198">
        <v>7.6470588235294121</v>
      </c>
      <c r="L2889" s="198"/>
      <c r="M2889" s="198" t="s">
        <v>2395</v>
      </c>
      <c r="N2889" s="198"/>
      <c r="O2889" s="198"/>
      <c r="P2889" s="198"/>
      <c r="Q2889" s="169"/>
      <c r="R2889" s="169"/>
      <c r="S2889" s="169"/>
      <c r="T2889" s="169"/>
    </row>
    <row r="2890" spans="1:20" ht="20.100000000000001" customHeight="1">
      <c r="A2890" s="201" t="s">
        <v>7847</v>
      </c>
      <c r="B2890" s="183">
        <v>700600588921</v>
      </c>
      <c r="C2890" s="236" t="s">
        <v>6559</v>
      </c>
      <c r="D2890" s="215" t="s">
        <v>7846</v>
      </c>
      <c r="E2890" s="321">
        <v>9</v>
      </c>
      <c r="F2890" s="319">
        <v>22</v>
      </c>
      <c r="G2890" s="198" t="s">
        <v>8444</v>
      </c>
      <c r="H2890" s="201">
        <v>0</v>
      </c>
      <c r="I2890" s="200">
        <v>41925</v>
      </c>
      <c r="J2890" s="319">
        <f t="shared" si="45"/>
        <v>4.6999999999999993</v>
      </c>
      <c r="K2890" s="198">
        <v>15.95</v>
      </c>
      <c r="L2890" s="198"/>
      <c r="M2890" s="198" t="s">
        <v>2395</v>
      </c>
      <c r="N2890" s="198"/>
      <c r="O2890" s="198"/>
      <c r="P2890" s="198"/>
      <c r="Q2890" s="169"/>
      <c r="R2890" s="169"/>
      <c r="S2890" s="169"/>
      <c r="T2890" s="169"/>
    </row>
    <row r="2891" spans="1:20" ht="20.100000000000001" customHeight="1">
      <c r="A2891" s="201" t="s">
        <v>7847</v>
      </c>
      <c r="B2891" s="183">
        <v>700600588921</v>
      </c>
      <c r="C2891" s="236" t="s">
        <v>6559</v>
      </c>
      <c r="D2891" s="215" t="s">
        <v>7846</v>
      </c>
      <c r="E2891" s="321">
        <v>9</v>
      </c>
      <c r="F2891" s="319">
        <v>22</v>
      </c>
      <c r="G2891" s="198" t="s">
        <v>8444</v>
      </c>
      <c r="H2891" s="201">
        <v>0</v>
      </c>
      <c r="I2891" s="200">
        <v>41925</v>
      </c>
      <c r="J2891" s="319">
        <f t="shared" si="45"/>
        <v>4.6999999999999993</v>
      </c>
      <c r="K2891" s="198">
        <v>15.95</v>
      </c>
      <c r="L2891" s="198"/>
      <c r="M2891" s="198" t="s">
        <v>2395</v>
      </c>
      <c r="N2891" s="198"/>
      <c r="O2891" s="198"/>
      <c r="P2891" s="198"/>
      <c r="Q2891" s="169"/>
      <c r="R2891" s="169"/>
      <c r="S2891" s="169"/>
      <c r="T2891" s="169"/>
    </row>
    <row r="2892" spans="1:20" ht="20.100000000000001" customHeight="1">
      <c r="A2892" s="201">
        <v>20488</v>
      </c>
      <c r="B2892" s="183"/>
      <c r="C2892" s="236" t="s">
        <v>7468</v>
      </c>
      <c r="D2892" s="215" t="s">
        <v>7848</v>
      </c>
      <c r="E2892" s="198"/>
      <c r="F2892" s="319" t="s">
        <v>17578</v>
      </c>
      <c r="G2892" s="198" t="s">
        <v>8444</v>
      </c>
      <c r="H2892" s="201">
        <v>0</v>
      </c>
      <c r="I2892" s="200">
        <v>41925</v>
      </c>
      <c r="J2892" s="319" t="e">
        <f t="shared" ref="J2892:J2955" si="46">F2892*0.85-5-E2892</f>
        <v>#VALUE!</v>
      </c>
      <c r="K2892" s="198"/>
      <c r="L2892" s="198"/>
      <c r="M2892" s="198" t="s">
        <v>2395</v>
      </c>
      <c r="N2892" s="198"/>
      <c r="O2892" s="198"/>
      <c r="P2892" s="198"/>
      <c r="Q2892" s="169"/>
      <c r="R2892" s="169"/>
      <c r="S2892" s="169"/>
      <c r="T2892" s="169"/>
    </row>
    <row r="2893" spans="1:20" ht="20.100000000000001" customHeight="1">
      <c r="A2893" s="202" t="s">
        <v>7849</v>
      </c>
      <c r="B2893" s="183">
        <v>700600588938</v>
      </c>
      <c r="C2893" s="236" t="s">
        <v>7097</v>
      </c>
      <c r="D2893" s="215" t="s">
        <v>7848</v>
      </c>
      <c r="E2893" s="324">
        <v>2</v>
      </c>
      <c r="F2893" s="319">
        <v>13.89</v>
      </c>
      <c r="G2893" s="198" t="s">
        <v>8444</v>
      </c>
      <c r="H2893" s="199">
        <v>15</v>
      </c>
      <c r="I2893" s="200">
        <v>41925</v>
      </c>
      <c r="J2893" s="319">
        <f t="shared" si="46"/>
        <v>4.8064999999999998</v>
      </c>
      <c r="K2893" s="198">
        <v>9.4117647058823533</v>
      </c>
      <c r="L2893" s="198"/>
      <c r="M2893" s="198" t="s">
        <v>2395</v>
      </c>
      <c r="N2893" s="198"/>
      <c r="O2893" s="198"/>
      <c r="P2893" s="198"/>
      <c r="Q2893" s="169"/>
      <c r="R2893" s="169"/>
      <c r="S2893" s="169"/>
      <c r="T2893" s="169"/>
    </row>
    <row r="2894" spans="1:20" ht="20.100000000000001" customHeight="1">
      <c r="A2894" s="202" t="s">
        <v>7850</v>
      </c>
      <c r="B2894" s="183">
        <v>700600588945</v>
      </c>
      <c r="C2894" s="236" t="s">
        <v>7098</v>
      </c>
      <c r="D2894" s="215" t="s">
        <v>7848</v>
      </c>
      <c r="E2894" s="321">
        <v>2</v>
      </c>
      <c r="F2894" s="319">
        <v>13.89</v>
      </c>
      <c r="G2894" s="198" t="s">
        <v>8444</v>
      </c>
      <c r="H2894" s="201">
        <v>0</v>
      </c>
      <c r="I2894" s="200">
        <v>41925</v>
      </c>
      <c r="J2894" s="319">
        <f t="shared" si="46"/>
        <v>4.8064999999999998</v>
      </c>
      <c r="K2894" s="198">
        <v>9.4117647058823533</v>
      </c>
      <c r="L2894" s="198"/>
      <c r="M2894" s="198" t="s">
        <v>2395</v>
      </c>
      <c r="N2894" s="198"/>
      <c r="O2894" s="198"/>
      <c r="P2894" s="198"/>
      <c r="Q2894" s="169"/>
      <c r="R2894" s="169"/>
      <c r="S2894" s="169"/>
      <c r="T2894" s="169"/>
    </row>
    <row r="2895" spans="1:20" ht="20.100000000000001" customHeight="1">
      <c r="A2895" s="201" t="s">
        <v>7851</v>
      </c>
      <c r="B2895" s="183">
        <v>700600588952</v>
      </c>
      <c r="C2895" s="236" t="s">
        <v>7099</v>
      </c>
      <c r="D2895" s="215" t="s">
        <v>7848</v>
      </c>
      <c r="E2895" s="321">
        <v>3</v>
      </c>
      <c r="F2895" s="319">
        <v>28</v>
      </c>
      <c r="G2895" s="198" t="s">
        <v>8444</v>
      </c>
      <c r="H2895" s="201">
        <v>0</v>
      </c>
      <c r="I2895" s="200">
        <v>41925</v>
      </c>
      <c r="J2895" s="319">
        <f t="shared" si="46"/>
        <v>15.8</v>
      </c>
      <c r="K2895" s="198"/>
      <c r="L2895" s="198"/>
      <c r="M2895" s="198" t="s">
        <v>2395</v>
      </c>
      <c r="N2895" s="198"/>
      <c r="O2895" s="198"/>
      <c r="P2895" s="198"/>
      <c r="Q2895" s="169"/>
      <c r="R2895" s="169"/>
      <c r="S2895" s="169"/>
      <c r="T2895" s="169"/>
    </row>
    <row r="2896" spans="1:20" ht="20.100000000000001" customHeight="1">
      <c r="A2896" s="201" t="s">
        <v>7852</v>
      </c>
      <c r="B2896" s="183">
        <v>700600588969</v>
      </c>
      <c r="C2896" s="236" t="s">
        <v>7100</v>
      </c>
      <c r="D2896" s="215" t="s">
        <v>7848</v>
      </c>
      <c r="E2896" s="321">
        <v>3</v>
      </c>
      <c r="F2896" s="319">
        <v>13.89</v>
      </c>
      <c r="G2896" s="198" t="s">
        <v>8444</v>
      </c>
      <c r="H2896" s="201">
        <v>0</v>
      </c>
      <c r="I2896" s="200">
        <v>41925</v>
      </c>
      <c r="J2896" s="319">
        <f t="shared" si="46"/>
        <v>3.8064999999999998</v>
      </c>
      <c r="K2896" s="198">
        <v>9.4117647058823533</v>
      </c>
      <c r="L2896" s="198"/>
      <c r="M2896" s="198" t="s">
        <v>2395</v>
      </c>
      <c r="N2896" s="198"/>
      <c r="O2896" s="198"/>
      <c r="P2896" s="198"/>
      <c r="Q2896" s="169"/>
      <c r="R2896" s="169"/>
      <c r="S2896" s="169"/>
      <c r="T2896" s="169"/>
    </row>
    <row r="2897" spans="1:20" ht="20.100000000000001" customHeight="1">
      <c r="A2897" s="201" t="s">
        <v>7853</v>
      </c>
      <c r="B2897" s="183">
        <v>700600588976</v>
      </c>
      <c r="C2897" s="236" t="s">
        <v>7101</v>
      </c>
      <c r="D2897" s="215" t="s">
        <v>7848</v>
      </c>
      <c r="E2897" s="321">
        <v>8</v>
      </c>
      <c r="F2897" s="319">
        <v>20.823529411764707</v>
      </c>
      <c r="G2897" s="198" t="s">
        <v>8444</v>
      </c>
      <c r="H2897" s="201">
        <v>0</v>
      </c>
      <c r="I2897" s="200">
        <v>41925</v>
      </c>
      <c r="J2897" s="319">
        <f t="shared" si="46"/>
        <v>4.6999999999999993</v>
      </c>
      <c r="K2897" s="198">
        <v>15.95</v>
      </c>
      <c r="L2897" s="198"/>
      <c r="M2897" s="198" t="s">
        <v>2395</v>
      </c>
      <c r="N2897" s="198"/>
      <c r="O2897" s="198"/>
      <c r="P2897" s="198"/>
      <c r="Q2897" s="169"/>
      <c r="R2897" s="169"/>
      <c r="S2897" s="169"/>
      <c r="T2897" s="169"/>
    </row>
    <row r="2898" spans="1:20" ht="20.100000000000001" customHeight="1">
      <c r="A2898" s="201" t="s">
        <v>7854</v>
      </c>
      <c r="B2898" s="183">
        <v>700600588983</v>
      </c>
      <c r="C2898" s="236" t="s">
        <v>7102</v>
      </c>
      <c r="D2898" s="215" t="s">
        <v>7848</v>
      </c>
      <c r="E2898" s="321">
        <v>3</v>
      </c>
      <c r="F2898" s="319">
        <v>13.89</v>
      </c>
      <c r="G2898" s="198" t="s">
        <v>8444</v>
      </c>
      <c r="H2898" s="201">
        <v>0</v>
      </c>
      <c r="I2898" s="200">
        <v>41925</v>
      </c>
      <c r="J2898" s="319">
        <f t="shared" si="46"/>
        <v>3.8064999999999998</v>
      </c>
      <c r="K2898" s="198">
        <v>9.4117647058823533</v>
      </c>
      <c r="L2898" s="198"/>
      <c r="M2898" s="198" t="s">
        <v>2395</v>
      </c>
      <c r="N2898" s="198"/>
      <c r="O2898" s="198"/>
      <c r="P2898" s="198"/>
      <c r="Q2898" s="169"/>
      <c r="R2898" s="169"/>
      <c r="S2898" s="169"/>
      <c r="T2898" s="169"/>
    </row>
    <row r="2899" spans="1:20" ht="20.100000000000001" customHeight="1">
      <c r="A2899" s="201">
        <v>20489</v>
      </c>
      <c r="B2899" s="183"/>
      <c r="C2899" s="236" t="s">
        <v>7469</v>
      </c>
      <c r="D2899" s="215" t="s">
        <v>7855</v>
      </c>
      <c r="E2899" s="198"/>
      <c r="F2899" s="319" t="s">
        <v>17578</v>
      </c>
      <c r="G2899" s="198" t="s">
        <v>8444</v>
      </c>
      <c r="H2899" s="201">
        <v>0</v>
      </c>
      <c r="I2899" s="200">
        <v>41925</v>
      </c>
      <c r="J2899" s="319" t="e">
        <f t="shared" si="46"/>
        <v>#VALUE!</v>
      </c>
      <c r="K2899" s="198"/>
      <c r="L2899" s="198"/>
      <c r="M2899" s="198" t="s">
        <v>2395</v>
      </c>
      <c r="N2899" s="198"/>
      <c r="O2899" s="198"/>
      <c r="P2899" s="198"/>
      <c r="Q2899" s="169"/>
      <c r="R2899" s="169"/>
      <c r="S2899" s="169"/>
      <c r="T2899" s="169"/>
    </row>
    <row r="2900" spans="1:20" ht="20.100000000000001" customHeight="1">
      <c r="A2900" s="202" t="s">
        <v>7856</v>
      </c>
      <c r="B2900" s="183">
        <v>700600588990</v>
      </c>
      <c r="C2900" s="236" t="s">
        <v>7103</v>
      </c>
      <c r="D2900" s="215" t="s">
        <v>7855</v>
      </c>
      <c r="E2900" s="321">
        <v>18</v>
      </c>
      <c r="F2900" s="319">
        <v>42</v>
      </c>
      <c r="G2900" s="198" t="s">
        <v>8444</v>
      </c>
      <c r="H2900" s="201">
        <v>0</v>
      </c>
      <c r="I2900" s="200">
        <v>41925</v>
      </c>
      <c r="J2900" s="319">
        <f t="shared" si="46"/>
        <v>12.699999999999996</v>
      </c>
      <c r="K2900" s="198">
        <v>14.69</v>
      </c>
      <c r="L2900" s="198"/>
      <c r="M2900" s="198" t="s">
        <v>2395</v>
      </c>
      <c r="N2900" s="198"/>
      <c r="O2900" s="198"/>
      <c r="P2900" s="198"/>
      <c r="Q2900" s="169"/>
      <c r="R2900" s="169"/>
      <c r="S2900" s="169"/>
      <c r="T2900" s="169"/>
    </row>
    <row r="2901" spans="1:20" ht="20.100000000000001" customHeight="1">
      <c r="A2901" s="201">
        <v>20490</v>
      </c>
      <c r="B2901" s="183"/>
      <c r="C2901" s="236" t="s">
        <v>7470</v>
      </c>
      <c r="D2901" s="215" t="s">
        <v>7857</v>
      </c>
      <c r="E2901" s="198"/>
      <c r="F2901" s="319" t="s">
        <v>17578</v>
      </c>
      <c r="G2901" s="198" t="s">
        <v>8444</v>
      </c>
      <c r="H2901" s="201">
        <v>0</v>
      </c>
      <c r="I2901" s="200">
        <v>41925</v>
      </c>
      <c r="J2901" s="319" t="e">
        <f t="shared" si="46"/>
        <v>#VALUE!</v>
      </c>
      <c r="K2901" s="198"/>
      <c r="L2901" s="198"/>
      <c r="M2901" s="198" t="s">
        <v>2395</v>
      </c>
      <c r="N2901" s="198"/>
      <c r="O2901" s="198"/>
      <c r="P2901" s="198"/>
      <c r="Q2901" s="169"/>
      <c r="R2901" s="169"/>
      <c r="S2901" s="169"/>
      <c r="T2901" s="169"/>
    </row>
    <row r="2902" spans="1:20" ht="20.100000000000001" customHeight="1">
      <c r="A2902" s="202" t="s">
        <v>7858</v>
      </c>
      <c r="B2902" s="183">
        <v>700600589003</v>
      </c>
      <c r="C2902" s="236" t="s">
        <v>6558</v>
      </c>
      <c r="D2902" s="215" t="s">
        <v>7857</v>
      </c>
      <c r="E2902" s="321">
        <v>5</v>
      </c>
      <c r="F2902" s="319">
        <v>24.389999999999997</v>
      </c>
      <c r="G2902" s="198" t="s">
        <v>8444</v>
      </c>
      <c r="H2902" s="201">
        <v>0</v>
      </c>
      <c r="I2902" s="200">
        <v>41925</v>
      </c>
      <c r="J2902" s="319">
        <f t="shared" si="46"/>
        <v>10.731499999999997</v>
      </c>
      <c r="K2902" s="198"/>
      <c r="L2902" s="198"/>
      <c r="M2902" s="198" t="s">
        <v>2395</v>
      </c>
      <c r="N2902" s="198"/>
      <c r="O2902" s="198"/>
      <c r="P2902" s="198"/>
      <c r="Q2902" s="169"/>
      <c r="R2902" s="169"/>
      <c r="S2902" s="169"/>
      <c r="T2902" s="169"/>
    </row>
    <row r="2903" spans="1:20" ht="20.100000000000001" customHeight="1">
      <c r="A2903" s="201">
        <v>20491</v>
      </c>
      <c r="B2903" s="183"/>
      <c r="C2903" s="236" t="s">
        <v>7471</v>
      </c>
      <c r="D2903" s="215" t="s">
        <v>7859</v>
      </c>
      <c r="E2903" s="198"/>
      <c r="F2903" s="319" t="s">
        <v>17578</v>
      </c>
      <c r="G2903" s="198" t="s">
        <v>8444</v>
      </c>
      <c r="H2903" s="201">
        <v>0</v>
      </c>
      <c r="I2903" s="200">
        <v>41925</v>
      </c>
      <c r="J2903" s="319" t="e">
        <f t="shared" si="46"/>
        <v>#VALUE!</v>
      </c>
      <c r="K2903" s="198"/>
      <c r="L2903" s="198"/>
      <c r="M2903" s="198" t="s">
        <v>2395</v>
      </c>
      <c r="N2903" s="198"/>
      <c r="O2903" s="198"/>
      <c r="P2903" s="198"/>
      <c r="Q2903" s="169"/>
      <c r="R2903" s="169"/>
      <c r="S2903" s="169"/>
      <c r="T2903" s="169"/>
    </row>
    <row r="2904" spans="1:20" ht="20.100000000000001" customHeight="1">
      <c r="A2904" s="201" t="s">
        <v>7860</v>
      </c>
      <c r="B2904" s="183">
        <v>700600589027</v>
      </c>
      <c r="C2904" s="236" t="s">
        <v>6557</v>
      </c>
      <c r="D2904" s="215" t="s">
        <v>7859</v>
      </c>
      <c r="E2904" s="321">
        <v>5</v>
      </c>
      <c r="F2904" s="319">
        <v>29.09</v>
      </c>
      <c r="G2904" s="198" t="s">
        <v>8444</v>
      </c>
      <c r="H2904" s="201">
        <v>0</v>
      </c>
      <c r="I2904" s="200">
        <v>41925</v>
      </c>
      <c r="J2904" s="319">
        <f t="shared" si="46"/>
        <v>14.726499999999998</v>
      </c>
      <c r="K2904" s="198"/>
      <c r="L2904" s="198"/>
      <c r="M2904" s="198" t="s">
        <v>2395</v>
      </c>
      <c r="N2904" s="198"/>
      <c r="O2904" s="198"/>
      <c r="P2904" s="198"/>
      <c r="Q2904" s="169"/>
      <c r="R2904" s="169"/>
      <c r="S2904" s="169"/>
      <c r="T2904" s="169"/>
    </row>
    <row r="2905" spans="1:20" ht="20.100000000000001" customHeight="1">
      <c r="A2905" s="202" t="s">
        <v>7861</v>
      </c>
      <c r="B2905" s="183">
        <v>700600589034</v>
      </c>
      <c r="C2905" s="236" t="s">
        <v>6556</v>
      </c>
      <c r="D2905" s="215" t="s">
        <v>7859</v>
      </c>
      <c r="E2905" s="324">
        <v>5</v>
      </c>
      <c r="F2905" s="319">
        <v>29.09</v>
      </c>
      <c r="G2905" s="198" t="s">
        <v>8444</v>
      </c>
      <c r="H2905" s="199">
        <v>84</v>
      </c>
      <c r="I2905" s="200">
        <v>41925</v>
      </c>
      <c r="J2905" s="319">
        <f t="shared" si="46"/>
        <v>14.726499999999998</v>
      </c>
      <c r="K2905" s="198"/>
      <c r="L2905" s="198"/>
      <c r="M2905" s="198" t="s">
        <v>2395</v>
      </c>
      <c r="N2905" s="198"/>
      <c r="O2905" s="198"/>
      <c r="P2905" s="198"/>
      <c r="Q2905" s="169"/>
      <c r="R2905" s="169"/>
      <c r="S2905" s="169"/>
      <c r="T2905" s="169"/>
    </row>
    <row r="2906" spans="1:20" ht="20.100000000000001" customHeight="1">
      <c r="A2906" s="201">
        <v>20492</v>
      </c>
      <c r="B2906" s="183"/>
      <c r="C2906" s="236" t="s">
        <v>7472</v>
      </c>
      <c r="D2906" s="215" t="s">
        <v>7862</v>
      </c>
      <c r="E2906" s="198"/>
      <c r="F2906" s="319" t="s">
        <v>17578</v>
      </c>
      <c r="G2906" s="198" t="s">
        <v>8444</v>
      </c>
      <c r="H2906" s="201">
        <v>0</v>
      </c>
      <c r="I2906" s="200">
        <v>41925</v>
      </c>
      <c r="J2906" s="319" t="e">
        <f t="shared" si="46"/>
        <v>#VALUE!</v>
      </c>
      <c r="K2906" s="198"/>
      <c r="L2906" s="198"/>
      <c r="M2906" s="198" t="s">
        <v>2395</v>
      </c>
      <c r="N2906" s="198"/>
      <c r="O2906" s="198"/>
      <c r="P2906" s="198"/>
      <c r="Q2906" s="169"/>
      <c r="R2906" s="169"/>
      <c r="S2906" s="169"/>
      <c r="T2906" s="169"/>
    </row>
    <row r="2907" spans="1:20" ht="20.100000000000001" customHeight="1">
      <c r="A2907" s="202" t="s">
        <v>7863</v>
      </c>
      <c r="B2907" s="183">
        <v>700600589041</v>
      </c>
      <c r="C2907" s="236" t="s">
        <v>7104</v>
      </c>
      <c r="D2907" s="215" t="s">
        <v>7862</v>
      </c>
      <c r="E2907" s="321">
        <v>3</v>
      </c>
      <c r="F2907" s="319">
        <v>17.95</v>
      </c>
      <c r="G2907" s="198" t="s">
        <v>8444</v>
      </c>
      <c r="H2907" s="201">
        <v>0</v>
      </c>
      <c r="I2907" s="200">
        <v>41925</v>
      </c>
      <c r="J2907" s="319">
        <f t="shared" si="46"/>
        <v>7.2574999999999985</v>
      </c>
      <c r="K2907" s="198"/>
      <c r="L2907" s="198"/>
      <c r="M2907" s="198" t="s">
        <v>2395</v>
      </c>
      <c r="N2907" s="198"/>
      <c r="O2907" s="198"/>
      <c r="P2907" s="198"/>
      <c r="Q2907" s="169"/>
      <c r="R2907" s="169"/>
      <c r="S2907" s="169"/>
      <c r="T2907" s="169"/>
    </row>
    <row r="2908" spans="1:20" ht="20.100000000000001" customHeight="1">
      <c r="A2908" s="202" t="s">
        <v>7864</v>
      </c>
      <c r="B2908" s="183">
        <v>700600589058</v>
      </c>
      <c r="C2908" s="236" t="s">
        <v>7105</v>
      </c>
      <c r="D2908" s="215" t="s">
        <v>7862</v>
      </c>
      <c r="E2908" s="321">
        <v>4</v>
      </c>
      <c r="F2908" s="319">
        <v>17.95</v>
      </c>
      <c r="G2908" s="198" t="s">
        <v>8444</v>
      </c>
      <c r="H2908" s="201">
        <v>0</v>
      </c>
      <c r="I2908" s="200">
        <v>41925</v>
      </c>
      <c r="J2908" s="319">
        <f t="shared" si="46"/>
        <v>6.2574999999999985</v>
      </c>
      <c r="K2908" s="198"/>
      <c r="L2908" s="198"/>
      <c r="M2908" s="198" t="s">
        <v>2395</v>
      </c>
      <c r="N2908" s="198"/>
      <c r="O2908" s="198"/>
      <c r="P2908" s="198"/>
      <c r="Q2908" s="169"/>
      <c r="R2908" s="169"/>
      <c r="S2908" s="169"/>
      <c r="T2908" s="169"/>
    </row>
    <row r="2909" spans="1:20" ht="20.100000000000001" customHeight="1">
      <c r="A2909" s="202" t="s">
        <v>7865</v>
      </c>
      <c r="B2909" s="183">
        <v>700600589065</v>
      </c>
      <c r="C2909" s="236" t="s">
        <v>7106</v>
      </c>
      <c r="D2909" s="215" t="s">
        <v>7862</v>
      </c>
      <c r="E2909" s="321">
        <v>3</v>
      </c>
      <c r="F2909" s="319">
        <v>17.95</v>
      </c>
      <c r="G2909" s="198" t="s">
        <v>8444</v>
      </c>
      <c r="H2909" s="201">
        <v>0</v>
      </c>
      <c r="I2909" s="200">
        <v>41925</v>
      </c>
      <c r="J2909" s="319">
        <f t="shared" si="46"/>
        <v>7.2574999999999985</v>
      </c>
      <c r="K2909" s="198"/>
      <c r="L2909" s="198"/>
      <c r="M2909" s="198" t="s">
        <v>2395</v>
      </c>
      <c r="N2909" s="198"/>
      <c r="O2909" s="198"/>
      <c r="P2909" s="198"/>
      <c r="Q2909" s="169"/>
      <c r="R2909" s="169"/>
      <c r="S2909" s="169"/>
      <c r="T2909" s="169"/>
    </row>
    <row r="2910" spans="1:20" ht="20.100000000000001" customHeight="1">
      <c r="A2910" s="202" t="s">
        <v>7866</v>
      </c>
      <c r="B2910" s="183">
        <v>700600589072</v>
      </c>
      <c r="C2910" s="236" t="s">
        <v>7107</v>
      </c>
      <c r="D2910" s="215" t="s">
        <v>7862</v>
      </c>
      <c r="E2910" s="324">
        <v>3</v>
      </c>
      <c r="F2910" s="319">
        <v>17.95</v>
      </c>
      <c r="G2910" s="198" t="s">
        <v>8444</v>
      </c>
      <c r="H2910" s="199">
        <v>28</v>
      </c>
      <c r="I2910" s="200">
        <v>41925</v>
      </c>
      <c r="J2910" s="319">
        <f t="shared" si="46"/>
        <v>7.2574999999999985</v>
      </c>
      <c r="K2910" s="198"/>
      <c r="L2910" s="198"/>
      <c r="M2910" s="198" t="s">
        <v>2395</v>
      </c>
      <c r="N2910" s="198"/>
      <c r="O2910" s="198"/>
      <c r="P2910" s="198"/>
      <c r="Q2910" s="169"/>
      <c r="R2910" s="169"/>
      <c r="S2910" s="169"/>
      <c r="T2910" s="169"/>
    </row>
    <row r="2911" spans="1:20" ht="20.100000000000001" customHeight="1">
      <c r="A2911" s="202" t="s">
        <v>7867</v>
      </c>
      <c r="B2911" s="183">
        <v>700600589089</v>
      </c>
      <c r="C2911" s="236" t="s">
        <v>7108</v>
      </c>
      <c r="D2911" s="215" t="s">
        <v>7862</v>
      </c>
      <c r="E2911" s="324">
        <v>3</v>
      </c>
      <c r="F2911" s="319">
        <v>17.95</v>
      </c>
      <c r="G2911" s="198" t="s">
        <v>8444</v>
      </c>
      <c r="H2911" s="366">
        <v>39</v>
      </c>
      <c r="I2911" s="200">
        <v>41925</v>
      </c>
      <c r="J2911" s="319">
        <f t="shared" si="46"/>
        <v>7.2574999999999985</v>
      </c>
      <c r="K2911" s="198"/>
      <c r="L2911" s="198"/>
      <c r="M2911" s="198" t="s">
        <v>2395</v>
      </c>
      <c r="N2911" s="198"/>
      <c r="O2911" s="198"/>
      <c r="P2911" s="198"/>
      <c r="Q2911" s="169"/>
      <c r="R2911" s="169"/>
      <c r="S2911" s="169"/>
      <c r="T2911" s="169"/>
    </row>
    <row r="2912" spans="1:20" ht="20.100000000000001" customHeight="1">
      <c r="A2912" s="202" t="s">
        <v>7868</v>
      </c>
      <c r="B2912" s="183">
        <v>700600589096</v>
      </c>
      <c r="C2912" s="236" t="s">
        <v>7109</v>
      </c>
      <c r="D2912" s="215" t="s">
        <v>7862</v>
      </c>
      <c r="E2912" s="321">
        <v>4</v>
      </c>
      <c r="F2912" s="319">
        <v>17.95</v>
      </c>
      <c r="G2912" s="198" t="s">
        <v>8444</v>
      </c>
      <c r="H2912" s="201">
        <v>0</v>
      </c>
      <c r="I2912" s="200">
        <v>41925</v>
      </c>
      <c r="J2912" s="319">
        <f t="shared" si="46"/>
        <v>6.2574999999999985</v>
      </c>
      <c r="K2912" s="198"/>
      <c r="L2912" s="198"/>
      <c r="M2912" s="198" t="s">
        <v>2395</v>
      </c>
      <c r="N2912" s="198"/>
      <c r="O2912" s="198"/>
      <c r="P2912" s="198"/>
      <c r="Q2912" s="169"/>
      <c r="R2912" s="169"/>
      <c r="S2912" s="169"/>
      <c r="T2912" s="169"/>
    </row>
    <row r="2913" spans="1:20" ht="20.100000000000001" customHeight="1">
      <c r="A2913" s="201">
        <v>20493</v>
      </c>
      <c r="B2913" s="183"/>
      <c r="C2913" s="236" t="s">
        <v>7473</v>
      </c>
      <c r="D2913" s="215" t="s">
        <v>7869</v>
      </c>
      <c r="E2913" s="198"/>
      <c r="F2913" s="319" t="s">
        <v>17578</v>
      </c>
      <c r="G2913" s="198" t="s">
        <v>8444</v>
      </c>
      <c r="H2913" s="201">
        <v>0</v>
      </c>
      <c r="I2913" s="200">
        <v>41925</v>
      </c>
      <c r="J2913" s="319" t="e">
        <f t="shared" si="46"/>
        <v>#VALUE!</v>
      </c>
      <c r="K2913" s="198"/>
      <c r="L2913" s="198"/>
      <c r="M2913" s="198" t="s">
        <v>2395</v>
      </c>
      <c r="N2913" s="198"/>
      <c r="O2913" s="198"/>
      <c r="P2913" s="198"/>
      <c r="Q2913" s="169"/>
      <c r="R2913" s="169"/>
      <c r="S2913" s="169"/>
      <c r="T2913" s="169"/>
    </row>
    <row r="2914" spans="1:20" ht="20.100000000000001" customHeight="1">
      <c r="A2914" s="202" t="s">
        <v>7870</v>
      </c>
      <c r="B2914" s="183">
        <v>700600589102</v>
      </c>
      <c r="C2914" s="236" t="s">
        <v>7110</v>
      </c>
      <c r="D2914" s="215" t="s">
        <v>7869</v>
      </c>
      <c r="E2914" s="321">
        <v>4</v>
      </c>
      <c r="F2914" s="319">
        <v>17.95</v>
      </c>
      <c r="G2914" s="198" t="s">
        <v>8444</v>
      </c>
      <c r="H2914" s="201">
        <v>0</v>
      </c>
      <c r="I2914" s="200">
        <v>41925</v>
      </c>
      <c r="J2914" s="319">
        <f t="shared" si="46"/>
        <v>6.2574999999999985</v>
      </c>
      <c r="K2914" s="198"/>
      <c r="L2914" s="198"/>
      <c r="M2914" s="198" t="s">
        <v>2395</v>
      </c>
      <c r="N2914" s="198"/>
      <c r="O2914" s="198"/>
      <c r="P2914" s="198"/>
      <c r="Q2914" s="169"/>
      <c r="R2914" s="169"/>
      <c r="S2914" s="169"/>
      <c r="T2914" s="169"/>
    </row>
    <row r="2915" spans="1:20" ht="20.100000000000001" customHeight="1">
      <c r="A2915" s="202" t="s">
        <v>7871</v>
      </c>
      <c r="B2915" s="183">
        <v>700600589119</v>
      </c>
      <c r="C2915" s="236" t="s">
        <v>7111</v>
      </c>
      <c r="D2915" s="215" t="s">
        <v>7869</v>
      </c>
      <c r="E2915" s="321">
        <v>4</v>
      </c>
      <c r="F2915" s="319">
        <v>17.95</v>
      </c>
      <c r="G2915" s="198" t="s">
        <v>8444</v>
      </c>
      <c r="H2915" s="201">
        <v>0</v>
      </c>
      <c r="I2915" s="200">
        <v>41925</v>
      </c>
      <c r="J2915" s="319">
        <f t="shared" si="46"/>
        <v>6.2574999999999985</v>
      </c>
      <c r="K2915" s="198"/>
      <c r="L2915" s="198"/>
      <c r="M2915" s="198" t="s">
        <v>2395</v>
      </c>
      <c r="N2915" s="198"/>
      <c r="O2915" s="198"/>
      <c r="P2915" s="198"/>
      <c r="Q2915" s="169"/>
      <c r="R2915" s="169"/>
      <c r="S2915" s="169"/>
      <c r="T2915" s="169"/>
    </row>
    <row r="2916" spans="1:20" ht="20.100000000000001" customHeight="1">
      <c r="A2916" s="202" t="s">
        <v>7872</v>
      </c>
      <c r="B2916" s="183">
        <v>700600589126</v>
      </c>
      <c r="C2916" s="236" t="s">
        <v>7112</v>
      </c>
      <c r="D2916" s="215" t="s">
        <v>7869</v>
      </c>
      <c r="E2916" s="321">
        <v>4</v>
      </c>
      <c r="F2916" s="319">
        <v>17.95</v>
      </c>
      <c r="G2916" s="198" t="s">
        <v>8444</v>
      </c>
      <c r="H2916" s="201">
        <v>0</v>
      </c>
      <c r="I2916" s="200">
        <v>41925</v>
      </c>
      <c r="J2916" s="319">
        <f t="shared" si="46"/>
        <v>6.2574999999999985</v>
      </c>
      <c r="K2916" s="198"/>
      <c r="L2916" s="198"/>
      <c r="M2916" s="198" t="s">
        <v>2395</v>
      </c>
      <c r="N2916" s="198"/>
      <c r="O2916" s="198"/>
      <c r="P2916" s="198"/>
      <c r="Q2916" s="169"/>
      <c r="R2916" s="169"/>
      <c r="S2916" s="169"/>
      <c r="T2916" s="169"/>
    </row>
    <row r="2917" spans="1:20" ht="20.100000000000001" customHeight="1">
      <c r="A2917" s="202" t="s">
        <v>7873</v>
      </c>
      <c r="B2917" s="183">
        <v>700600589133</v>
      </c>
      <c r="C2917" s="236" t="s">
        <v>7113</v>
      </c>
      <c r="D2917" s="215" t="s">
        <v>7869</v>
      </c>
      <c r="E2917" s="321">
        <v>4</v>
      </c>
      <c r="F2917" s="319">
        <v>17.95</v>
      </c>
      <c r="G2917" s="198" t="s">
        <v>8444</v>
      </c>
      <c r="H2917" s="201">
        <v>0</v>
      </c>
      <c r="I2917" s="200">
        <v>41925</v>
      </c>
      <c r="J2917" s="319">
        <f t="shared" si="46"/>
        <v>6.2574999999999985</v>
      </c>
      <c r="K2917" s="198"/>
      <c r="L2917" s="198"/>
      <c r="M2917" s="198" t="s">
        <v>2395</v>
      </c>
      <c r="N2917" s="198"/>
      <c r="O2917" s="198"/>
      <c r="P2917" s="198"/>
      <c r="Q2917" s="169"/>
      <c r="R2917" s="169"/>
      <c r="S2917" s="169"/>
      <c r="T2917" s="169"/>
    </row>
    <row r="2918" spans="1:20" ht="20.100000000000001" customHeight="1">
      <c r="A2918" s="202" t="s">
        <v>7874</v>
      </c>
      <c r="B2918" s="183">
        <v>700600589140</v>
      </c>
      <c r="C2918" s="236" t="s">
        <v>7114</v>
      </c>
      <c r="D2918" s="215" t="s">
        <v>7869</v>
      </c>
      <c r="E2918" s="321">
        <v>4</v>
      </c>
      <c r="F2918" s="319">
        <v>17.95</v>
      </c>
      <c r="G2918" s="198" t="s">
        <v>8444</v>
      </c>
      <c r="H2918" s="201">
        <v>0</v>
      </c>
      <c r="I2918" s="200">
        <v>41925</v>
      </c>
      <c r="J2918" s="319">
        <f t="shared" si="46"/>
        <v>6.2574999999999985</v>
      </c>
      <c r="K2918" s="198"/>
      <c r="L2918" s="198"/>
      <c r="M2918" s="198" t="s">
        <v>2395</v>
      </c>
      <c r="N2918" s="198"/>
      <c r="O2918" s="198"/>
      <c r="P2918" s="198"/>
      <c r="Q2918" s="169"/>
      <c r="R2918" s="169"/>
      <c r="S2918" s="169"/>
      <c r="T2918" s="169"/>
    </row>
    <row r="2919" spans="1:20" ht="20.100000000000001" customHeight="1">
      <c r="A2919" s="202" t="s">
        <v>7875</v>
      </c>
      <c r="B2919" s="183">
        <v>700600589157</v>
      </c>
      <c r="C2919" s="236" t="s">
        <v>7115</v>
      </c>
      <c r="D2919" s="215" t="s">
        <v>7869</v>
      </c>
      <c r="E2919" s="321">
        <v>4</v>
      </c>
      <c r="F2919" s="319">
        <v>17.95</v>
      </c>
      <c r="G2919" s="198" t="s">
        <v>8444</v>
      </c>
      <c r="H2919" s="201">
        <v>0</v>
      </c>
      <c r="I2919" s="200">
        <v>41925</v>
      </c>
      <c r="J2919" s="319">
        <f t="shared" si="46"/>
        <v>6.2574999999999985</v>
      </c>
      <c r="K2919" s="198"/>
      <c r="L2919" s="198"/>
      <c r="M2919" s="198" t="s">
        <v>2395</v>
      </c>
      <c r="N2919" s="198"/>
      <c r="O2919" s="198"/>
      <c r="P2919" s="198"/>
      <c r="Q2919" s="169"/>
      <c r="R2919" s="169"/>
      <c r="S2919" s="169"/>
      <c r="T2919" s="169"/>
    </row>
    <row r="2920" spans="1:20" ht="20.100000000000001" customHeight="1">
      <c r="A2920" s="202" t="s">
        <v>7876</v>
      </c>
      <c r="B2920" s="183">
        <v>700600589164</v>
      </c>
      <c r="C2920" s="236" t="s">
        <v>7116</v>
      </c>
      <c r="D2920" s="215" t="s">
        <v>7869</v>
      </c>
      <c r="E2920" s="321">
        <v>4</v>
      </c>
      <c r="F2920" s="319">
        <v>17.95</v>
      </c>
      <c r="G2920" s="198" t="s">
        <v>8444</v>
      </c>
      <c r="H2920" s="201">
        <v>0</v>
      </c>
      <c r="I2920" s="200">
        <v>41925</v>
      </c>
      <c r="J2920" s="319">
        <f t="shared" si="46"/>
        <v>6.2574999999999985</v>
      </c>
      <c r="K2920" s="198"/>
      <c r="L2920" s="198"/>
      <c r="M2920" s="198" t="s">
        <v>2395</v>
      </c>
      <c r="N2920" s="198"/>
      <c r="O2920" s="198"/>
      <c r="P2920" s="198"/>
      <c r="Q2920" s="169"/>
      <c r="R2920" s="169"/>
      <c r="S2920" s="169"/>
      <c r="T2920" s="169"/>
    </row>
    <row r="2921" spans="1:20" ht="20.100000000000001" customHeight="1">
      <c r="A2921" s="201">
        <v>20494</v>
      </c>
      <c r="B2921" s="183"/>
      <c r="C2921" s="236" t="s">
        <v>7474</v>
      </c>
      <c r="D2921" s="215" t="s">
        <v>7877</v>
      </c>
      <c r="E2921" s="198"/>
      <c r="F2921" s="319" t="s">
        <v>17578</v>
      </c>
      <c r="G2921" s="198" t="s">
        <v>8444</v>
      </c>
      <c r="H2921" s="201">
        <v>0</v>
      </c>
      <c r="I2921" s="200">
        <v>41925</v>
      </c>
      <c r="J2921" s="319" t="e">
        <f t="shared" si="46"/>
        <v>#VALUE!</v>
      </c>
      <c r="K2921" s="198"/>
      <c r="L2921" s="198"/>
      <c r="M2921" s="198" t="s">
        <v>2395</v>
      </c>
      <c r="N2921" s="198"/>
      <c r="O2921" s="198"/>
      <c r="P2921" s="198"/>
      <c r="Q2921" s="169"/>
      <c r="R2921" s="169"/>
      <c r="S2921" s="169"/>
      <c r="T2921" s="169"/>
    </row>
    <row r="2922" spans="1:20" ht="20.100000000000001" customHeight="1">
      <c r="A2922" s="201" t="s">
        <v>7878</v>
      </c>
      <c r="B2922" s="183">
        <v>700600589171</v>
      </c>
      <c r="C2922" s="236" t="s">
        <v>7117</v>
      </c>
      <c r="D2922" s="215" t="s">
        <v>7877</v>
      </c>
      <c r="E2922" s="321">
        <v>4</v>
      </c>
      <c r="F2922" s="319">
        <v>17.95</v>
      </c>
      <c r="G2922" s="198" t="s">
        <v>8444</v>
      </c>
      <c r="H2922" s="198">
        <v>212</v>
      </c>
      <c r="I2922" s="200">
        <v>41925</v>
      </c>
      <c r="J2922" s="319">
        <f t="shared" si="46"/>
        <v>6.2574999999999985</v>
      </c>
      <c r="K2922" s="198"/>
      <c r="L2922" s="198" t="s">
        <v>731</v>
      </c>
      <c r="M2922" s="198" t="s">
        <v>2395</v>
      </c>
      <c r="N2922" s="198"/>
      <c r="O2922" s="198"/>
      <c r="P2922" s="198"/>
      <c r="Q2922" s="169"/>
      <c r="R2922" s="169"/>
      <c r="S2922" s="169"/>
      <c r="T2922" s="169"/>
    </row>
    <row r="2923" spans="1:20" ht="20.100000000000001" customHeight="1">
      <c r="A2923" s="201" t="s">
        <v>7879</v>
      </c>
      <c r="B2923" s="183">
        <v>700600589188</v>
      </c>
      <c r="C2923" s="236" t="s">
        <v>7118</v>
      </c>
      <c r="D2923" s="215" t="s">
        <v>7877</v>
      </c>
      <c r="E2923" s="321">
        <v>4</v>
      </c>
      <c r="F2923" s="319">
        <v>17.95</v>
      </c>
      <c r="G2923" s="198" t="s">
        <v>8444</v>
      </c>
      <c r="H2923" s="198">
        <v>42</v>
      </c>
      <c r="I2923" s="200">
        <v>41925</v>
      </c>
      <c r="J2923" s="319">
        <f t="shared" si="46"/>
        <v>6.2574999999999985</v>
      </c>
      <c r="K2923" s="198"/>
      <c r="L2923" s="198" t="s">
        <v>731</v>
      </c>
      <c r="M2923" s="198" t="s">
        <v>2395</v>
      </c>
      <c r="N2923" s="198"/>
      <c r="O2923" s="198"/>
      <c r="P2923" s="198"/>
      <c r="Q2923" s="169"/>
      <c r="R2923" s="169"/>
      <c r="S2923" s="169"/>
      <c r="T2923" s="169"/>
    </row>
    <row r="2924" spans="1:20" ht="20.100000000000001" customHeight="1">
      <c r="A2924" s="201" t="s">
        <v>7880</v>
      </c>
      <c r="B2924" s="183">
        <v>700600589195</v>
      </c>
      <c r="C2924" s="236" t="s">
        <v>7119</v>
      </c>
      <c r="D2924" s="215" t="s">
        <v>7877</v>
      </c>
      <c r="E2924" s="321">
        <v>4</v>
      </c>
      <c r="F2924" s="319">
        <v>17.95</v>
      </c>
      <c r="G2924" s="198" t="s">
        <v>8444</v>
      </c>
      <c r="H2924" s="198">
        <v>86</v>
      </c>
      <c r="I2924" s="200">
        <v>41925</v>
      </c>
      <c r="J2924" s="319">
        <f t="shared" si="46"/>
        <v>6.2574999999999985</v>
      </c>
      <c r="K2924" s="198"/>
      <c r="L2924" s="198" t="s">
        <v>731</v>
      </c>
      <c r="M2924" s="198" t="s">
        <v>2395</v>
      </c>
      <c r="N2924" s="198"/>
      <c r="O2924" s="198"/>
      <c r="P2924" s="198"/>
      <c r="Q2924" s="169"/>
      <c r="R2924" s="169"/>
      <c r="S2924" s="169"/>
      <c r="T2924" s="169"/>
    </row>
    <row r="2925" spans="1:20" ht="20.100000000000001" customHeight="1">
      <c r="A2925" s="201" t="s">
        <v>7881</v>
      </c>
      <c r="B2925" s="183">
        <v>700600589201</v>
      </c>
      <c r="C2925" s="236" t="s">
        <v>7120</v>
      </c>
      <c r="D2925" s="215" t="s">
        <v>7877</v>
      </c>
      <c r="E2925" s="321">
        <v>4</v>
      </c>
      <c r="F2925" s="319">
        <v>17.95</v>
      </c>
      <c r="G2925" s="198" t="s">
        <v>8444</v>
      </c>
      <c r="H2925" s="201">
        <v>0</v>
      </c>
      <c r="I2925" s="200">
        <v>41925</v>
      </c>
      <c r="J2925" s="319">
        <f t="shared" si="46"/>
        <v>6.2574999999999985</v>
      </c>
      <c r="K2925" s="198"/>
      <c r="L2925" s="198"/>
      <c r="M2925" s="198" t="s">
        <v>2395</v>
      </c>
      <c r="N2925" s="198"/>
      <c r="O2925" s="198"/>
      <c r="P2925" s="198"/>
      <c r="Q2925" s="169"/>
      <c r="R2925" s="169"/>
      <c r="S2925" s="169"/>
      <c r="T2925" s="169"/>
    </row>
    <row r="2926" spans="1:20" ht="20.100000000000001" customHeight="1">
      <c r="A2926" s="201" t="s">
        <v>7882</v>
      </c>
      <c r="B2926" s="183">
        <v>700600589218</v>
      </c>
      <c r="C2926" s="236" t="s">
        <v>7121</v>
      </c>
      <c r="D2926" s="215" t="s">
        <v>7877</v>
      </c>
      <c r="E2926" s="321">
        <v>4</v>
      </c>
      <c r="F2926" s="319">
        <v>17.95</v>
      </c>
      <c r="G2926" s="198" t="s">
        <v>8444</v>
      </c>
      <c r="H2926" s="198">
        <v>136</v>
      </c>
      <c r="I2926" s="200">
        <v>41925</v>
      </c>
      <c r="J2926" s="319">
        <f t="shared" si="46"/>
        <v>6.2574999999999985</v>
      </c>
      <c r="K2926" s="198"/>
      <c r="L2926" s="198" t="s">
        <v>731</v>
      </c>
      <c r="M2926" s="198" t="s">
        <v>2395</v>
      </c>
      <c r="N2926" s="198"/>
      <c r="O2926" s="198"/>
      <c r="P2926" s="198"/>
      <c r="Q2926" s="169"/>
      <c r="R2926" s="169"/>
      <c r="S2926" s="169"/>
      <c r="T2926" s="169"/>
    </row>
    <row r="2927" spans="1:20" ht="20.100000000000001" customHeight="1">
      <c r="A2927" s="201">
        <v>20495</v>
      </c>
      <c r="B2927" s="183"/>
      <c r="C2927" s="236" t="s">
        <v>7475</v>
      </c>
      <c r="D2927" s="215" t="s">
        <v>7883</v>
      </c>
      <c r="E2927" s="198"/>
      <c r="F2927" s="319" t="s">
        <v>17578</v>
      </c>
      <c r="G2927" s="198" t="s">
        <v>8444</v>
      </c>
      <c r="H2927" s="201">
        <v>0</v>
      </c>
      <c r="I2927" s="200">
        <v>41925</v>
      </c>
      <c r="J2927" s="319" t="e">
        <f t="shared" si="46"/>
        <v>#VALUE!</v>
      </c>
      <c r="K2927" s="198"/>
      <c r="L2927" s="198"/>
      <c r="M2927" s="198" t="s">
        <v>2395</v>
      </c>
      <c r="N2927" s="198"/>
      <c r="O2927" s="198"/>
      <c r="P2927" s="198"/>
      <c r="Q2927" s="169"/>
      <c r="R2927" s="169"/>
      <c r="S2927" s="169"/>
      <c r="T2927" s="169"/>
    </row>
    <row r="2928" spans="1:20" ht="20.100000000000001" customHeight="1">
      <c r="A2928" s="201" t="s">
        <v>7884</v>
      </c>
      <c r="B2928" s="183">
        <v>700600589225</v>
      </c>
      <c r="C2928" s="236" t="s">
        <v>7122</v>
      </c>
      <c r="D2928" s="215" t="s">
        <v>7883</v>
      </c>
      <c r="E2928" s="321">
        <v>4</v>
      </c>
      <c r="F2928" s="319">
        <v>17.95</v>
      </c>
      <c r="G2928" s="198" t="s">
        <v>8444</v>
      </c>
      <c r="H2928" s="201">
        <v>0</v>
      </c>
      <c r="I2928" s="200">
        <v>41925</v>
      </c>
      <c r="J2928" s="319">
        <f t="shared" si="46"/>
        <v>6.2574999999999985</v>
      </c>
      <c r="K2928" s="198"/>
      <c r="L2928" s="198"/>
      <c r="M2928" s="198" t="s">
        <v>2395</v>
      </c>
      <c r="N2928" s="198"/>
      <c r="O2928" s="198"/>
      <c r="P2928" s="198"/>
      <c r="Q2928" s="169"/>
      <c r="R2928" s="169"/>
      <c r="S2928" s="169"/>
      <c r="T2928" s="169"/>
    </row>
    <row r="2929" spans="1:20" ht="20.100000000000001" customHeight="1">
      <c r="A2929" s="202" t="s">
        <v>7885</v>
      </c>
      <c r="B2929" s="183">
        <v>700600589232</v>
      </c>
      <c r="C2929" s="236" t="s">
        <v>7123</v>
      </c>
      <c r="D2929" s="215" t="s">
        <v>7883</v>
      </c>
      <c r="E2929" s="321">
        <v>4</v>
      </c>
      <c r="F2929" s="319">
        <v>17.95</v>
      </c>
      <c r="G2929" s="198" t="s">
        <v>8444</v>
      </c>
      <c r="H2929" s="201">
        <v>0</v>
      </c>
      <c r="I2929" s="200">
        <v>41925</v>
      </c>
      <c r="J2929" s="319">
        <f t="shared" si="46"/>
        <v>6.2574999999999985</v>
      </c>
      <c r="K2929" s="198"/>
      <c r="L2929" s="198"/>
      <c r="M2929" s="198" t="s">
        <v>2395</v>
      </c>
      <c r="N2929" s="198"/>
      <c r="O2929" s="198"/>
      <c r="P2929" s="198"/>
      <c r="Q2929" s="169"/>
      <c r="R2929" s="169"/>
      <c r="S2929" s="169"/>
      <c r="T2929" s="169"/>
    </row>
    <row r="2930" spans="1:20" ht="20.100000000000001" customHeight="1">
      <c r="A2930" s="201" t="s">
        <v>7886</v>
      </c>
      <c r="B2930" s="183">
        <v>700600589249</v>
      </c>
      <c r="C2930" s="236" t="s">
        <v>7124</v>
      </c>
      <c r="D2930" s="215" t="s">
        <v>7883</v>
      </c>
      <c r="E2930" s="321">
        <v>4</v>
      </c>
      <c r="F2930" s="319">
        <v>17.95</v>
      </c>
      <c r="G2930" s="198" t="s">
        <v>8444</v>
      </c>
      <c r="H2930" s="201">
        <v>0</v>
      </c>
      <c r="I2930" s="200">
        <v>41925</v>
      </c>
      <c r="J2930" s="319">
        <f t="shared" si="46"/>
        <v>6.2574999999999985</v>
      </c>
      <c r="K2930" s="198"/>
      <c r="L2930" s="198"/>
      <c r="M2930" s="198" t="s">
        <v>2395</v>
      </c>
      <c r="N2930" s="198"/>
      <c r="O2930" s="198"/>
      <c r="P2930" s="198"/>
      <c r="Q2930" s="169"/>
      <c r="R2930" s="169"/>
      <c r="S2930" s="169"/>
      <c r="T2930" s="169"/>
    </row>
    <row r="2931" spans="1:20" ht="20.100000000000001" customHeight="1">
      <c r="A2931" s="202" t="s">
        <v>7887</v>
      </c>
      <c r="B2931" s="183">
        <v>700600589256</v>
      </c>
      <c r="C2931" s="236" t="s">
        <v>7125</v>
      </c>
      <c r="D2931" s="215" t="s">
        <v>7883</v>
      </c>
      <c r="E2931" s="321">
        <v>3</v>
      </c>
      <c r="F2931" s="319">
        <v>17.95</v>
      </c>
      <c r="G2931" s="198" t="s">
        <v>8444</v>
      </c>
      <c r="H2931" s="201">
        <v>0</v>
      </c>
      <c r="I2931" s="200">
        <v>41925</v>
      </c>
      <c r="J2931" s="319">
        <f t="shared" si="46"/>
        <v>7.2574999999999985</v>
      </c>
      <c r="K2931" s="198"/>
      <c r="L2931" s="198"/>
      <c r="M2931" s="198" t="s">
        <v>2395</v>
      </c>
      <c r="N2931" s="198"/>
      <c r="O2931" s="198"/>
      <c r="P2931" s="198"/>
      <c r="Q2931" s="169"/>
      <c r="R2931" s="169"/>
      <c r="S2931" s="169"/>
      <c r="T2931" s="169"/>
    </row>
    <row r="2932" spans="1:20" ht="20.100000000000001" customHeight="1">
      <c r="A2932" s="202" t="s">
        <v>7888</v>
      </c>
      <c r="B2932" s="183">
        <v>700600589263</v>
      </c>
      <c r="C2932" s="236" t="s">
        <v>7126</v>
      </c>
      <c r="D2932" s="215" t="s">
        <v>7883</v>
      </c>
      <c r="E2932" s="321">
        <v>4</v>
      </c>
      <c r="F2932" s="319">
        <v>17.95</v>
      </c>
      <c r="G2932" s="198" t="s">
        <v>8444</v>
      </c>
      <c r="H2932" s="201">
        <v>0</v>
      </c>
      <c r="I2932" s="200">
        <v>41925</v>
      </c>
      <c r="J2932" s="319">
        <f t="shared" si="46"/>
        <v>6.2574999999999985</v>
      </c>
      <c r="K2932" s="198"/>
      <c r="L2932" s="198"/>
      <c r="M2932" s="198" t="s">
        <v>2395</v>
      </c>
      <c r="N2932" s="198"/>
      <c r="O2932" s="198"/>
      <c r="P2932" s="198"/>
      <c r="Q2932" s="169"/>
      <c r="R2932" s="169"/>
      <c r="S2932" s="169"/>
      <c r="T2932" s="169"/>
    </row>
    <row r="2933" spans="1:20" ht="20.100000000000001" customHeight="1">
      <c r="A2933" s="202" t="s">
        <v>7889</v>
      </c>
      <c r="B2933" s="183">
        <v>700600589270</v>
      </c>
      <c r="C2933" s="236" t="s">
        <v>7127</v>
      </c>
      <c r="D2933" s="215" t="s">
        <v>7883</v>
      </c>
      <c r="E2933" s="321">
        <v>4</v>
      </c>
      <c r="F2933" s="319">
        <v>17.95</v>
      </c>
      <c r="G2933" s="198" t="s">
        <v>8444</v>
      </c>
      <c r="H2933" s="201">
        <v>0</v>
      </c>
      <c r="I2933" s="200">
        <v>41925</v>
      </c>
      <c r="J2933" s="319">
        <f t="shared" si="46"/>
        <v>6.2574999999999985</v>
      </c>
      <c r="K2933" s="198"/>
      <c r="L2933" s="198"/>
      <c r="M2933" s="198" t="s">
        <v>2395</v>
      </c>
      <c r="N2933" s="198"/>
      <c r="O2933" s="198"/>
      <c r="P2933" s="198"/>
      <c r="Q2933" s="169"/>
      <c r="R2933" s="169"/>
      <c r="S2933" s="169"/>
      <c r="T2933" s="169"/>
    </row>
    <row r="2934" spans="1:20" ht="20.100000000000001" customHeight="1">
      <c r="A2934" s="202" t="s">
        <v>7890</v>
      </c>
      <c r="B2934" s="183">
        <v>700600589287</v>
      </c>
      <c r="C2934" s="236" t="s">
        <v>7128</v>
      </c>
      <c r="D2934" s="215" t="s">
        <v>7883</v>
      </c>
      <c r="E2934" s="321">
        <v>4</v>
      </c>
      <c r="F2934" s="319">
        <v>17.95</v>
      </c>
      <c r="G2934" s="198" t="s">
        <v>8444</v>
      </c>
      <c r="H2934" s="201">
        <v>0</v>
      </c>
      <c r="I2934" s="200">
        <v>41925</v>
      </c>
      <c r="J2934" s="319">
        <f t="shared" si="46"/>
        <v>6.2574999999999985</v>
      </c>
      <c r="K2934" s="198"/>
      <c r="L2934" s="198"/>
      <c r="M2934" s="198" t="s">
        <v>2395</v>
      </c>
      <c r="N2934" s="198"/>
      <c r="O2934" s="198"/>
      <c r="P2934" s="198"/>
      <c r="Q2934" s="169"/>
      <c r="R2934" s="169"/>
      <c r="S2934" s="169"/>
      <c r="T2934" s="169"/>
    </row>
    <row r="2935" spans="1:20" ht="20.100000000000001" customHeight="1">
      <c r="A2935" s="201">
        <v>20496</v>
      </c>
      <c r="B2935" s="183"/>
      <c r="C2935" s="236" t="s">
        <v>7476</v>
      </c>
      <c r="D2935" s="215" t="s">
        <v>7891</v>
      </c>
      <c r="E2935" s="198"/>
      <c r="F2935" s="319" t="s">
        <v>17578</v>
      </c>
      <c r="G2935" s="198" t="s">
        <v>8444</v>
      </c>
      <c r="H2935" s="201">
        <v>0</v>
      </c>
      <c r="I2935" s="200">
        <v>41925</v>
      </c>
      <c r="J2935" s="319" t="e">
        <f t="shared" si="46"/>
        <v>#VALUE!</v>
      </c>
      <c r="K2935" s="198"/>
      <c r="L2935" s="198"/>
      <c r="M2935" s="198" t="s">
        <v>2395</v>
      </c>
      <c r="N2935" s="198"/>
      <c r="O2935" s="198"/>
      <c r="P2935" s="198"/>
      <c r="Q2935" s="169"/>
      <c r="R2935" s="169"/>
      <c r="S2935" s="169"/>
      <c r="T2935" s="169"/>
    </row>
    <row r="2936" spans="1:20" ht="20.100000000000001" customHeight="1">
      <c r="A2936" s="201" t="s">
        <v>7892</v>
      </c>
      <c r="B2936" s="183">
        <v>700600589294</v>
      </c>
      <c r="C2936" s="236" t="s">
        <v>7129</v>
      </c>
      <c r="D2936" s="215" t="s">
        <v>7891</v>
      </c>
      <c r="E2936" s="321">
        <v>6</v>
      </c>
      <c r="F2936" s="319">
        <v>17.294117647058826</v>
      </c>
      <c r="G2936" s="198" t="s">
        <v>8444</v>
      </c>
      <c r="H2936" s="201">
        <v>0</v>
      </c>
      <c r="I2936" s="200">
        <v>41925</v>
      </c>
      <c r="J2936" s="319">
        <f t="shared" si="46"/>
        <v>3.7000000000000011</v>
      </c>
      <c r="K2936" s="198">
        <v>12.89</v>
      </c>
      <c r="L2936" s="198"/>
      <c r="M2936" s="198" t="s">
        <v>2395</v>
      </c>
      <c r="N2936" s="198"/>
      <c r="O2936" s="198"/>
      <c r="P2936" s="198"/>
      <c r="Q2936" s="169"/>
      <c r="R2936" s="169"/>
      <c r="S2936" s="169"/>
      <c r="T2936" s="169"/>
    </row>
    <row r="2937" spans="1:20" ht="20.100000000000001" customHeight="1">
      <c r="A2937" s="201" t="s">
        <v>7893</v>
      </c>
      <c r="B2937" s="183">
        <v>700600589300</v>
      </c>
      <c r="C2937" s="236" t="s">
        <v>7130</v>
      </c>
      <c r="D2937" s="215" t="s">
        <v>7891</v>
      </c>
      <c r="E2937" s="324">
        <v>2</v>
      </c>
      <c r="F2937" s="319">
        <v>17.294117647058826</v>
      </c>
      <c r="G2937" s="198" t="s">
        <v>8444</v>
      </c>
      <c r="H2937" s="199">
        <v>11</v>
      </c>
      <c r="I2937" s="200">
        <v>41925</v>
      </c>
      <c r="J2937" s="319">
        <f t="shared" si="46"/>
        <v>7.7000000000000011</v>
      </c>
      <c r="K2937" s="198">
        <v>12.89</v>
      </c>
      <c r="L2937" s="198"/>
      <c r="M2937" s="198" t="s">
        <v>2395</v>
      </c>
      <c r="N2937" s="198"/>
      <c r="O2937" s="198"/>
      <c r="P2937" s="198"/>
      <c r="Q2937" s="169"/>
      <c r="R2937" s="169"/>
      <c r="S2937" s="169"/>
      <c r="T2937" s="169"/>
    </row>
    <row r="2938" spans="1:20" ht="20.100000000000001" customHeight="1">
      <c r="A2938" s="201" t="s">
        <v>7894</v>
      </c>
      <c r="B2938" s="183">
        <v>700600589317</v>
      </c>
      <c r="C2938" s="236" t="s">
        <v>7131</v>
      </c>
      <c r="D2938" s="215" t="s">
        <v>7891</v>
      </c>
      <c r="E2938" s="321">
        <v>6</v>
      </c>
      <c r="F2938" s="319">
        <v>17.294117647058826</v>
      </c>
      <c r="G2938" s="198" t="s">
        <v>8444</v>
      </c>
      <c r="H2938" s="201">
        <v>0</v>
      </c>
      <c r="I2938" s="200">
        <v>41925</v>
      </c>
      <c r="J2938" s="319">
        <f t="shared" si="46"/>
        <v>3.7000000000000011</v>
      </c>
      <c r="K2938" s="198">
        <v>12.89</v>
      </c>
      <c r="L2938" s="198"/>
      <c r="M2938" s="198" t="s">
        <v>2395</v>
      </c>
      <c r="N2938" s="198"/>
      <c r="O2938" s="198"/>
      <c r="P2938" s="198"/>
      <c r="Q2938" s="169"/>
      <c r="R2938" s="169"/>
      <c r="S2938" s="169"/>
      <c r="T2938" s="169"/>
    </row>
    <row r="2939" spans="1:20" ht="20.100000000000001" customHeight="1">
      <c r="A2939" s="201" t="s">
        <v>7895</v>
      </c>
      <c r="B2939" s="183">
        <v>700600589324</v>
      </c>
      <c r="C2939" s="236" t="s">
        <v>7132</v>
      </c>
      <c r="D2939" s="215" t="s">
        <v>7891</v>
      </c>
      <c r="E2939" s="321">
        <v>6</v>
      </c>
      <c r="F2939" s="319">
        <v>17.294117647058826</v>
      </c>
      <c r="G2939" s="198" t="s">
        <v>8444</v>
      </c>
      <c r="H2939" s="201">
        <v>0</v>
      </c>
      <c r="I2939" s="200">
        <v>41925</v>
      </c>
      <c r="J2939" s="319">
        <f t="shared" si="46"/>
        <v>3.7000000000000011</v>
      </c>
      <c r="K2939" s="198">
        <v>12.89</v>
      </c>
      <c r="L2939" s="198"/>
      <c r="M2939" s="198" t="s">
        <v>2395</v>
      </c>
      <c r="N2939" s="198"/>
      <c r="O2939" s="198"/>
      <c r="P2939" s="198"/>
      <c r="Q2939" s="169"/>
      <c r="R2939" s="169"/>
      <c r="S2939" s="169"/>
      <c r="T2939" s="169"/>
    </row>
    <row r="2940" spans="1:20" ht="20.100000000000001" customHeight="1">
      <c r="A2940" s="201">
        <v>20497</v>
      </c>
      <c r="B2940" s="183"/>
      <c r="C2940" s="236" t="s">
        <v>7477</v>
      </c>
      <c r="D2940" s="215" t="s">
        <v>7896</v>
      </c>
      <c r="E2940" s="198"/>
      <c r="F2940" s="319" t="s">
        <v>17578</v>
      </c>
      <c r="G2940" s="198" t="s">
        <v>8444</v>
      </c>
      <c r="H2940" s="201">
        <v>0</v>
      </c>
      <c r="I2940" s="200">
        <v>41925</v>
      </c>
      <c r="J2940" s="319" t="e">
        <f t="shared" si="46"/>
        <v>#VALUE!</v>
      </c>
      <c r="K2940" s="198"/>
      <c r="L2940" s="198"/>
      <c r="M2940" s="198" t="s">
        <v>2395</v>
      </c>
      <c r="N2940" s="198"/>
      <c r="O2940" s="198"/>
      <c r="P2940" s="198"/>
      <c r="Q2940" s="169"/>
      <c r="R2940" s="169"/>
      <c r="S2940" s="169"/>
      <c r="T2940" s="169"/>
    </row>
    <row r="2941" spans="1:20" ht="20.100000000000001" customHeight="1">
      <c r="A2941" s="201" t="s">
        <v>7897</v>
      </c>
      <c r="B2941" s="183">
        <v>700600589331</v>
      </c>
      <c r="C2941" s="236" t="s">
        <v>7133</v>
      </c>
      <c r="D2941" s="215" t="s">
        <v>7896</v>
      </c>
      <c r="E2941" s="321">
        <v>3</v>
      </c>
      <c r="F2941" s="319">
        <v>13.89</v>
      </c>
      <c r="G2941" s="198" t="s">
        <v>8444</v>
      </c>
      <c r="H2941" s="201">
        <v>0</v>
      </c>
      <c r="I2941" s="200">
        <v>41925</v>
      </c>
      <c r="J2941" s="319">
        <f t="shared" si="46"/>
        <v>3.8064999999999998</v>
      </c>
      <c r="K2941" s="198">
        <v>9.4117647058823533</v>
      </c>
      <c r="L2941" s="198"/>
      <c r="M2941" s="198" t="s">
        <v>2395</v>
      </c>
      <c r="N2941" s="198"/>
      <c r="O2941" s="198"/>
      <c r="P2941" s="198"/>
      <c r="Q2941" s="169"/>
      <c r="R2941" s="169"/>
      <c r="S2941" s="169"/>
      <c r="T2941" s="169"/>
    </row>
    <row r="2942" spans="1:20" ht="20.100000000000001" customHeight="1">
      <c r="A2942" s="201" t="s">
        <v>7898</v>
      </c>
      <c r="B2942" s="183">
        <v>700600589348</v>
      </c>
      <c r="C2942" s="236" t="s">
        <v>7134</v>
      </c>
      <c r="D2942" s="215" t="s">
        <v>7896</v>
      </c>
      <c r="E2942" s="321">
        <v>3</v>
      </c>
      <c r="F2942" s="319">
        <v>13.89</v>
      </c>
      <c r="G2942" s="198" t="s">
        <v>8444</v>
      </c>
      <c r="H2942" s="201">
        <v>0</v>
      </c>
      <c r="I2942" s="200">
        <v>41925</v>
      </c>
      <c r="J2942" s="319">
        <f t="shared" si="46"/>
        <v>3.8064999999999998</v>
      </c>
      <c r="K2942" s="198">
        <v>9.4117647058823533</v>
      </c>
      <c r="L2942" s="198"/>
      <c r="M2942" s="198" t="s">
        <v>2395</v>
      </c>
      <c r="N2942" s="198"/>
      <c r="O2942" s="198"/>
      <c r="P2942" s="198"/>
      <c r="Q2942" s="169"/>
      <c r="R2942" s="169"/>
      <c r="S2942" s="169"/>
      <c r="T2942" s="169"/>
    </row>
    <row r="2943" spans="1:20" ht="20.100000000000001" customHeight="1">
      <c r="A2943" s="201" t="s">
        <v>7899</v>
      </c>
      <c r="B2943" s="183">
        <v>700600589355</v>
      </c>
      <c r="C2943" s="236" t="s">
        <v>7135</v>
      </c>
      <c r="D2943" s="215" t="s">
        <v>7896</v>
      </c>
      <c r="E2943" s="321">
        <v>3</v>
      </c>
      <c r="F2943" s="319">
        <v>13.89</v>
      </c>
      <c r="G2943" s="198" t="s">
        <v>8444</v>
      </c>
      <c r="H2943" s="201">
        <v>0</v>
      </c>
      <c r="I2943" s="200">
        <v>41925</v>
      </c>
      <c r="J2943" s="319">
        <f t="shared" si="46"/>
        <v>3.8064999999999998</v>
      </c>
      <c r="K2943" s="198">
        <v>9.4117647058823533</v>
      </c>
      <c r="L2943" s="198"/>
      <c r="M2943" s="198" t="s">
        <v>2395</v>
      </c>
      <c r="N2943" s="198"/>
      <c r="O2943" s="198"/>
      <c r="P2943" s="198"/>
      <c r="Q2943" s="169"/>
      <c r="R2943" s="169"/>
      <c r="S2943" s="169"/>
      <c r="T2943" s="169"/>
    </row>
    <row r="2944" spans="1:20" ht="20.100000000000001" customHeight="1">
      <c r="A2944" s="201">
        <v>20498</v>
      </c>
      <c r="B2944" s="183"/>
      <c r="C2944" s="236" t="s">
        <v>7478</v>
      </c>
      <c r="D2944" s="215" t="s">
        <v>7900</v>
      </c>
      <c r="E2944" s="198"/>
      <c r="F2944" s="319" t="s">
        <v>17578</v>
      </c>
      <c r="G2944" s="198" t="s">
        <v>8444</v>
      </c>
      <c r="H2944" s="201">
        <v>0</v>
      </c>
      <c r="I2944" s="200">
        <v>41925</v>
      </c>
      <c r="J2944" s="319" t="e">
        <f t="shared" si="46"/>
        <v>#VALUE!</v>
      </c>
      <c r="K2944" s="198"/>
      <c r="L2944" s="198"/>
      <c r="M2944" s="198" t="s">
        <v>2395</v>
      </c>
      <c r="N2944" s="198"/>
      <c r="O2944" s="198"/>
      <c r="P2944" s="198"/>
      <c r="Q2944" s="169"/>
      <c r="R2944" s="169"/>
      <c r="S2944" s="169"/>
      <c r="T2944" s="169"/>
    </row>
    <row r="2945" spans="1:20" ht="20.100000000000001" customHeight="1">
      <c r="A2945" s="201" t="s">
        <v>7901</v>
      </c>
      <c r="B2945" s="183">
        <v>700600589362</v>
      </c>
      <c r="C2945" s="236" t="s">
        <v>7136</v>
      </c>
      <c r="D2945" s="215" t="s">
        <v>7900</v>
      </c>
      <c r="E2945" s="321">
        <v>4</v>
      </c>
      <c r="F2945" s="319">
        <v>30.235294117647058</v>
      </c>
      <c r="G2945" s="198" t="s">
        <v>8444</v>
      </c>
      <c r="H2945" s="201">
        <v>0</v>
      </c>
      <c r="I2945" s="200">
        <v>41925</v>
      </c>
      <c r="J2945" s="319">
        <f t="shared" si="46"/>
        <v>16.7</v>
      </c>
      <c r="K2945" s="198">
        <v>15.95</v>
      </c>
      <c r="L2945" s="198"/>
      <c r="M2945" s="198" t="s">
        <v>2395</v>
      </c>
      <c r="N2945" s="198"/>
      <c r="O2945" s="198"/>
      <c r="P2945" s="198"/>
      <c r="Q2945" s="169"/>
      <c r="R2945" s="169"/>
      <c r="S2945" s="169"/>
      <c r="T2945" s="169"/>
    </row>
    <row r="2946" spans="1:20" ht="20.100000000000001" customHeight="1">
      <c r="A2946" s="201">
        <v>20499</v>
      </c>
      <c r="B2946" s="183"/>
      <c r="C2946" s="236" t="s">
        <v>7479</v>
      </c>
      <c r="D2946" s="215" t="s">
        <v>7902</v>
      </c>
      <c r="E2946" s="198"/>
      <c r="F2946" s="319" t="s">
        <v>17578</v>
      </c>
      <c r="G2946" s="198" t="s">
        <v>8444</v>
      </c>
      <c r="H2946" s="201">
        <v>0</v>
      </c>
      <c r="I2946" s="200">
        <v>41925</v>
      </c>
      <c r="J2946" s="319" t="e">
        <f t="shared" si="46"/>
        <v>#VALUE!</v>
      </c>
      <c r="K2946" s="198"/>
      <c r="L2946" s="198"/>
      <c r="M2946" s="198" t="s">
        <v>2395</v>
      </c>
      <c r="N2946" s="198"/>
      <c r="O2946" s="198"/>
      <c r="P2946" s="198"/>
      <c r="Q2946" s="169"/>
      <c r="R2946" s="169"/>
      <c r="S2946" s="169"/>
      <c r="T2946" s="169"/>
    </row>
    <row r="2947" spans="1:20" ht="20.100000000000001" customHeight="1">
      <c r="A2947" s="201" t="s">
        <v>7903</v>
      </c>
      <c r="B2947" s="183">
        <v>700600589379</v>
      </c>
      <c r="C2947" s="236" t="s">
        <v>7137</v>
      </c>
      <c r="D2947" s="215" t="s">
        <v>7902</v>
      </c>
      <c r="E2947" s="321">
        <v>9</v>
      </c>
      <c r="F2947" s="319">
        <v>22</v>
      </c>
      <c r="G2947" s="198" t="s">
        <v>8444</v>
      </c>
      <c r="H2947" s="201">
        <v>0</v>
      </c>
      <c r="I2947" s="200">
        <v>41925</v>
      </c>
      <c r="J2947" s="319">
        <f t="shared" si="46"/>
        <v>4.6999999999999993</v>
      </c>
      <c r="K2947" s="198">
        <v>15.95</v>
      </c>
      <c r="L2947" s="198"/>
      <c r="M2947" s="198" t="s">
        <v>2395</v>
      </c>
      <c r="N2947" s="198"/>
      <c r="O2947" s="198"/>
      <c r="P2947" s="198"/>
      <c r="Q2947" s="169"/>
      <c r="R2947" s="169"/>
      <c r="S2947" s="169"/>
      <c r="T2947" s="169"/>
    </row>
    <row r="2948" spans="1:20" ht="20.100000000000001" customHeight="1">
      <c r="A2948" s="201">
        <v>20500</v>
      </c>
      <c r="B2948" s="183"/>
      <c r="C2948" s="236" t="s">
        <v>7480</v>
      </c>
      <c r="D2948" s="215" t="s">
        <v>7904</v>
      </c>
      <c r="E2948" s="198"/>
      <c r="F2948" s="319" t="s">
        <v>17578</v>
      </c>
      <c r="G2948" s="198" t="s">
        <v>8444</v>
      </c>
      <c r="H2948" s="201">
        <v>0</v>
      </c>
      <c r="I2948" s="200">
        <v>41925</v>
      </c>
      <c r="J2948" s="319" t="e">
        <f t="shared" si="46"/>
        <v>#VALUE!</v>
      </c>
      <c r="K2948" s="198"/>
      <c r="L2948" s="198"/>
      <c r="M2948" s="198" t="s">
        <v>2395</v>
      </c>
      <c r="N2948" s="198"/>
      <c r="O2948" s="198"/>
      <c r="P2948" s="198"/>
      <c r="Q2948" s="169"/>
      <c r="R2948" s="169"/>
      <c r="S2948" s="169"/>
      <c r="T2948" s="169"/>
    </row>
    <row r="2949" spans="1:20" ht="20.100000000000001" customHeight="1">
      <c r="A2949" s="201" t="s">
        <v>7905</v>
      </c>
      <c r="B2949" s="183">
        <v>700600589386</v>
      </c>
      <c r="C2949" s="236" t="s">
        <v>7138</v>
      </c>
      <c r="D2949" s="215" t="s">
        <v>7904</v>
      </c>
      <c r="E2949" s="321">
        <v>3</v>
      </c>
      <c r="F2949" s="319">
        <v>16</v>
      </c>
      <c r="G2949" s="198" t="s">
        <v>8444</v>
      </c>
      <c r="H2949" s="201">
        <v>0</v>
      </c>
      <c r="I2949" s="200">
        <v>41925</v>
      </c>
      <c r="J2949" s="319">
        <f t="shared" si="46"/>
        <v>5.6</v>
      </c>
      <c r="K2949" s="198"/>
      <c r="L2949" s="198"/>
      <c r="M2949" s="198" t="s">
        <v>2395</v>
      </c>
      <c r="N2949" s="198"/>
      <c r="O2949" s="198"/>
      <c r="P2949" s="198"/>
      <c r="Q2949" s="169"/>
      <c r="R2949" s="169"/>
      <c r="S2949" s="169"/>
      <c r="T2949" s="169"/>
    </row>
    <row r="2950" spans="1:20" ht="20.100000000000001" customHeight="1">
      <c r="A2950" s="201" t="s">
        <v>7906</v>
      </c>
      <c r="B2950" s="183">
        <v>700600589393</v>
      </c>
      <c r="C2950" s="236" t="s">
        <v>7139</v>
      </c>
      <c r="D2950" s="215" t="s">
        <v>7904</v>
      </c>
      <c r="E2950" s="321">
        <v>3</v>
      </c>
      <c r="F2950" s="319">
        <v>16</v>
      </c>
      <c r="G2950" s="198" t="s">
        <v>8444</v>
      </c>
      <c r="H2950" s="201">
        <v>0</v>
      </c>
      <c r="I2950" s="200">
        <v>41925</v>
      </c>
      <c r="J2950" s="319">
        <f t="shared" si="46"/>
        <v>5.6</v>
      </c>
      <c r="K2950" s="198"/>
      <c r="L2950" s="198"/>
      <c r="M2950" s="198" t="s">
        <v>2395</v>
      </c>
      <c r="N2950" s="198"/>
      <c r="O2950" s="198"/>
      <c r="P2950" s="198"/>
      <c r="Q2950" s="169"/>
      <c r="R2950" s="169"/>
      <c r="S2950" s="169"/>
      <c r="T2950" s="169"/>
    </row>
    <row r="2951" spans="1:20" ht="20.100000000000001" customHeight="1">
      <c r="A2951" s="201">
        <v>20501</v>
      </c>
      <c r="B2951" s="183"/>
      <c r="C2951" s="236" t="s">
        <v>7481</v>
      </c>
      <c r="D2951" s="215" t="s">
        <v>7907</v>
      </c>
      <c r="E2951" s="198"/>
      <c r="F2951" s="319" t="s">
        <v>17578</v>
      </c>
      <c r="G2951" s="198" t="s">
        <v>8444</v>
      </c>
      <c r="H2951" s="201">
        <v>0</v>
      </c>
      <c r="I2951" s="200">
        <v>41925</v>
      </c>
      <c r="J2951" s="319" t="e">
        <f t="shared" si="46"/>
        <v>#VALUE!</v>
      </c>
      <c r="K2951" s="198"/>
      <c r="L2951" s="198"/>
      <c r="M2951" s="198" t="s">
        <v>2395</v>
      </c>
      <c r="N2951" s="198"/>
      <c r="O2951" s="198"/>
      <c r="P2951" s="198"/>
      <c r="Q2951" s="169"/>
      <c r="R2951" s="169"/>
      <c r="S2951" s="169"/>
      <c r="T2951" s="169"/>
    </row>
    <row r="2952" spans="1:20" ht="20.100000000000001" customHeight="1">
      <c r="A2952" s="201" t="s">
        <v>7908</v>
      </c>
      <c r="B2952" s="183">
        <v>700600589409</v>
      </c>
      <c r="C2952" s="236" t="s">
        <v>7140</v>
      </c>
      <c r="D2952" s="215" t="s">
        <v>7907</v>
      </c>
      <c r="E2952" s="321">
        <v>6</v>
      </c>
      <c r="F2952" s="319">
        <v>19.647058823529413</v>
      </c>
      <c r="G2952" s="198" t="s">
        <v>8444</v>
      </c>
      <c r="H2952" s="201">
        <v>0</v>
      </c>
      <c r="I2952" s="200">
        <v>41925</v>
      </c>
      <c r="J2952" s="319">
        <f t="shared" si="46"/>
        <v>5.6999999999999993</v>
      </c>
      <c r="K2952" s="198">
        <v>14.09</v>
      </c>
      <c r="L2952" s="198"/>
      <c r="M2952" s="198" t="s">
        <v>2395</v>
      </c>
      <c r="N2952" s="198"/>
      <c r="O2952" s="198"/>
      <c r="P2952" s="198"/>
      <c r="Q2952" s="169"/>
      <c r="R2952" s="169"/>
      <c r="S2952" s="169"/>
      <c r="T2952" s="169"/>
    </row>
    <row r="2953" spans="1:20" ht="20.100000000000001" customHeight="1">
      <c r="A2953" s="201" t="s">
        <v>7909</v>
      </c>
      <c r="B2953" s="183">
        <v>700600589416</v>
      </c>
      <c r="C2953" s="236" t="s">
        <v>7141</v>
      </c>
      <c r="D2953" s="215" t="s">
        <v>7907</v>
      </c>
      <c r="E2953" s="321">
        <v>9</v>
      </c>
      <c r="F2953" s="319">
        <v>21</v>
      </c>
      <c r="G2953" s="198" t="s">
        <v>8444</v>
      </c>
      <c r="H2953" s="201">
        <v>0</v>
      </c>
      <c r="I2953" s="200">
        <v>41925</v>
      </c>
      <c r="J2953" s="319">
        <f t="shared" si="46"/>
        <v>3.8499999999999979</v>
      </c>
      <c r="K2953" s="198"/>
      <c r="L2953" s="198"/>
      <c r="M2953" s="198" t="s">
        <v>2395</v>
      </c>
      <c r="N2953" s="198"/>
      <c r="O2953" s="198"/>
      <c r="P2953" s="198"/>
      <c r="Q2953" s="169"/>
      <c r="R2953" s="169"/>
      <c r="S2953" s="169"/>
      <c r="T2953" s="169"/>
    </row>
    <row r="2954" spans="1:20" ht="20.100000000000001" customHeight="1">
      <c r="A2954" s="201" t="s">
        <v>7910</v>
      </c>
      <c r="B2954" s="183">
        <v>700600589423</v>
      </c>
      <c r="C2954" s="236" t="s">
        <v>7142</v>
      </c>
      <c r="D2954" s="215" t="s">
        <v>7907</v>
      </c>
      <c r="E2954" s="321">
        <v>3.5</v>
      </c>
      <c r="F2954" s="319">
        <v>14.352941176470589</v>
      </c>
      <c r="G2954" s="198" t="s">
        <v>8444</v>
      </c>
      <c r="H2954" s="201">
        <v>0</v>
      </c>
      <c r="I2954" s="200">
        <v>41925</v>
      </c>
      <c r="J2954" s="319">
        <f t="shared" si="46"/>
        <v>3.6999999999999993</v>
      </c>
      <c r="K2954" s="198">
        <v>9.99</v>
      </c>
      <c r="L2954" s="198"/>
      <c r="M2954" s="198" t="s">
        <v>2395</v>
      </c>
      <c r="N2954" s="198"/>
      <c r="O2954" s="198"/>
      <c r="P2954" s="198"/>
      <c r="Q2954" s="169"/>
      <c r="R2954" s="169"/>
      <c r="S2954" s="169"/>
      <c r="T2954" s="169"/>
    </row>
    <row r="2955" spans="1:20" ht="20.100000000000001" customHeight="1">
      <c r="A2955" s="201" t="s">
        <v>7911</v>
      </c>
      <c r="B2955" s="183">
        <v>700600589430</v>
      </c>
      <c r="C2955" s="236" t="s">
        <v>7143</v>
      </c>
      <c r="D2955" s="215" t="s">
        <v>7907</v>
      </c>
      <c r="E2955" s="321">
        <v>7</v>
      </c>
      <c r="F2955" s="319">
        <v>19.647058823529413</v>
      </c>
      <c r="G2955" s="198" t="s">
        <v>8444</v>
      </c>
      <c r="H2955" s="201">
        <v>0</v>
      </c>
      <c r="I2955" s="200">
        <v>41925</v>
      </c>
      <c r="J2955" s="319">
        <f t="shared" si="46"/>
        <v>4.6999999999999993</v>
      </c>
      <c r="K2955" s="198">
        <v>14.09</v>
      </c>
      <c r="L2955" s="198"/>
      <c r="M2955" s="198" t="s">
        <v>2395</v>
      </c>
      <c r="N2955" s="198"/>
      <c r="O2955" s="198"/>
      <c r="P2955" s="198"/>
      <c r="Q2955" s="169"/>
      <c r="R2955" s="169"/>
      <c r="S2955" s="169"/>
      <c r="T2955" s="169"/>
    </row>
    <row r="2956" spans="1:20" ht="20.100000000000001" customHeight="1">
      <c r="A2956" s="201" t="s">
        <v>7912</v>
      </c>
      <c r="B2956" s="183">
        <v>700600589447</v>
      </c>
      <c r="C2956" s="236" t="s">
        <v>7144</v>
      </c>
      <c r="D2956" s="215" t="s">
        <v>7907</v>
      </c>
      <c r="E2956" s="198"/>
      <c r="F2956" s="319">
        <v>21</v>
      </c>
      <c r="G2956" s="198" t="s">
        <v>8444</v>
      </c>
      <c r="H2956" s="201">
        <v>0</v>
      </c>
      <c r="I2956" s="200">
        <v>41925</v>
      </c>
      <c r="J2956" s="319">
        <f t="shared" ref="J2956:J3019" si="47">F2956*0.85-5-E2956</f>
        <v>12.849999999999998</v>
      </c>
      <c r="K2956" s="198"/>
      <c r="L2956" s="198"/>
      <c r="M2956" s="198" t="s">
        <v>2395</v>
      </c>
      <c r="N2956" s="198"/>
      <c r="O2956" s="198"/>
      <c r="P2956" s="198"/>
      <c r="Q2956" s="169"/>
      <c r="R2956" s="169"/>
      <c r="S2956" s="169"/>
      <c r="T2956" s="169"/>
    </row>
    <row r="2957" spans="1:20" ht="20.100000000000001" customHeight="1">
      <c r="A2957" s="201" t="s">
        <v>7913</v>
      </c>
      <c r="B2957" s="183">
        <v>700600589454</v>
      </c>
      <c r="C2957" s="236" t="s">
        <v>7145</v>
      </c>
      <c r="D2957" s="215" t="s">
        <v>7907</v>
      </c>
      <c r="E2957" s="321">
        <v>6</v>
      </c>
      <c r="F2957" s="319">
        <v>17.294117647058826</v>
      </c>
      <c r="G2957" s="198" t="s">
        <v>8444</v>
      </c>
      <c r="H2957" s="201">
        <v>0</v>
      </c>
      <c r="I2957" s="200">
        <v>41925</v>
      </c>
      <c r="J2957" s="319">
        <f t="shared" si="47"/>
        <v>3.7000000000000011</v>
      </c>
      <c r="K2957" s="198">
        <v>12.89</v>
      </c>
      <c r="L2957" s="198"/>
      <c r="M2957" s="198" t="s">
        <v>2395</v>
      </c>
      <c r="N2957" s="198"/>
      <c r="O2957" s="198"/>
      <c r="P2957" s="198"/>
      <c r="Q2957" s="169"/>
      <c r="R2957" s="169"/>
      <c r="S2957" s="169"/>
      <c r="T2957" s="169"/>
    </row>
    <row r="2958" spans="1:20" ht="20.100000000000001" customHeight="1">
      <c r="A2958" s="201" t="s">
        <v>7914</v>
      </c>
      <c r="B2958" s="183">
        <v>700600589461</v>
      </c>
      <c r="C2958" s="236" t="s">
        <v>7146</v>
      </c>
      <c r="D2958" s="215" t="s">
        <v>7907</v>
      </c>
      <c r="E2958" s="321">
        <v>3.5</v>
      </c>
      <c r="F2958" s="319">
        <v>14.352941176470589</v>
      </c>
      <c r="G2958" s="198" t="s">
        <v>8444</v>
      </c>
      <c r="H2958" s="201">
        <v>0</v>
      </c>
      <c r="I2958" s="200">
        <v>41925</v>
      </c>
      <c r="J2958" s="319">
        <f t="shared" si="47"/>
        <v>3.6999999999999993</v>
      </c>
      <c r="K2958" s="198">
        <v>9.99</v>
      </c>
      <c r="L2958" s="198"/>
      <c r="M2958" s="198" t="s">
        <v>2395</v>
      </c>
      <c r="N2958" s="198"/>
      <c r="O2958" s="198"/>
      <c r="P2958" s="198"/>
      <c r="Q2958" s="169"/>
      <c r="R2958" s="169"/>
      <c r="S2958" s="169"/>
      <c r="T2958" s="169"/>
    </row>
    <row r="2959" spans="1:20" ht="20.100000000000001" customHeight="1">
      <c r="A2959" s="201" t="s">
        <v>7915</v>
      </c>
      <c r="B2959" s="183">
        <v>700600589478</v>
      </c>
      <c r="C2959" s="236" t="s">
        <v>7147</v>
      </c>
      <c r="D2959" s="215" t="s">
        <v>7907</v>
      </c>
      <c r="E2959" s="321">
        <v>3.5</v>
      </c>
      <c r="F2959" s="319">
        <v>14.352941176470589</v>
      </c>
      <c r="G2959" s="198" t="s">
        <v>8444</v>
      </c>
      <c r="H2959" s="201">
        <v>0</v>
      </c>
      <c r="I2959" s="200">
        <v>41925</v>
      </c>
      <c r="J2959" s="319">
        <f t="shared" si="47"/>
        <v>3.6999999999999993</v>
      </c>
      <c r="K2959" s="198">
        <v>9.99</v>
      </c>
      <c r="L2959" s="198"/>
      <c r="M2959" s="198" t="s">
        <v>2395</v>
      </c>
      <c r="N2959" s="198"/>
      <c r="O2959" s="198"/>
      <c r="P2959" s="198"/>
      <c r="Q2959" s="169"/>
      <c r="R2959" s="169"/>
      <c r="S2959" s="169"/>
      <c r="T2959" s="169"/>
    </row>
    <row r="2960" spans="1:20" ht="20.100000000000001" customHeight="1">
      <c r="A2960" s="201">
        <v>20502</v>
      </c>
      <c r="B2960" s="183"/>
      <c r="C2960" s="236" t="s">
        <v>7482</v>
      </c>
      <c r="D2960" s="215" t="s">
        <v>7916</v>
      </c>
      <c r="E2960" s="198"/>
      <c r="F2960" s="319" t="s">
        <v>17578</v>
      </c>
      <c r="G2960" s="198" t="s">
        <v>8444</v>
      </c>
      <c r="H2960" s="201">
        <v>0</v>
      </c>
      <c r="I2960" s="200">
        <v>41925</v>
      </c>
      <c r="J2960" s="319" t="e">
        <f t="shared" si="47"/>
        <v>#VALUE!</v>
      </c>
      <c r="K2960" s="198"/>
      <c r="L2960" s="198"/>
      <c r="M2960" s="198" t="s">
        <v>2395</v>
      </c>
      <c r="N2960" s="198"/>
      <c r="O2960" s="198"/>
      <c r="P2960" s="198"/>
      <c r="Q2960" s="169"/>
      <c r="R2960" s="169"/>
      <c r="S2960" s="169"/>
      <c r="T2960" s="169"/>
    </row>
    <row r="2961" spans="1:20" ht="20.100000000000001" customHeight="1">
      <c r="A2961" s="201" t="s">
        <v>7917</v>
      </c>
      <c r="B2961" s="183">
        <v>700600589485</v>
      </c>
      <c r="C2961" s="236" t="s">
        <v>7148</v>
      </c>
      <c r="D2961" s="215" t="s">
        <v>7916</v>
      </c>
      <c r="E2961" s="321">
        <v>4.5</v>
      </c>
      <c r="F2961" s="319">
        <v>17.95</v>
      </c>
      <c r="G2961" s="198" t="s">
        <v>8444</v>
      </c>
      <c r="H2961" s="201">
        <v>0</v>
      </c>
      <c r="I2961" s="200">
        <v>41925</v>
      </c>
      <c r="J2961" s="319">
        <f t="shared" si="47"/>
        <v>5.7574999999999985</v>
      </c>
      <c r="K2961" s="198"/>
      <c r="L2961" s="198"/>
      <c r="M2961" s="198" t="s">
        <v>2395</v>
      </c>
      <c r="N2961" s="198"/>
      <c r="O2961" s="198"/>
      <c r="P2961" s="198"/>
      <c r="Q2961" s="169"/>
      <c r="R2961" s="169"/>
      <c r="S2961" s="169"/>
      <c r="T2961" s="169"/>
    </row>
    <row r="2962" spans="1:20" ht="20.100000000000001" customHeight="1">
      <c r="A2962" s="201">
        <v>20503</v>
      </c>
      <c r="B2962" s="183"/>
      <c r="C2962" s="236" t="s">
        <v>7483</v>
      </c>
      <c r="D2962" s="215" t="s">
        <v>7918</v>
      </c>
      <c r="E2962" s="198"/>
      <c r="F2962" s="319" t="s">
        <v>17578</v>
      </c>
      <c r="G2962" s="198" t="s">
        <v>8444</v>
      </c>
      <c r="H2962" s="201">
        <v>0</v>
      </c>
      <c r="I2962" s="200">
        <v>41925</v>
      </c>
      <c r="J2962" s="319" t="e">
        <f t="shared" si="47"/>
        <v>#VALUE!</v>
      </c>
      <c r="K2962" s="198"/>
      <c r="L2962" s="198"/>
      <c r="M2962" s="198" t="s">
        <v>2395</v>
      </c>
      <c r="N2962" s="198"/>
      <c r="O2962" s="198"/>
      <c r="P2962" s="198"/>
      <c r="Q2962" s="169"/>
      <c r="R2962" s="169"/>
      <c r="S2962" s="169"/>
      <c r="T2962" s="169"/>
    </row>
    <row r="2963" spans="1:20" ht="20.100000000000001" customHeight="1">
      <c r="A2963" s="202" t="s">
        <v>7919</v>
      </c>
      <c r="B2963" s="183">
        <v>700600589492</v>
      </c>
      <c r="C2963" s="236" t="s">
        <v>7149</v>
      </c>
      <c r="D2963" s="215" t="s">
        <v>7918</v>
      </c>
      <c r="E2963" s="324">
        <v>1</v>
      </c>
      <c r="F2963" s="319">
        <v>13.89</v>
      </c>
      <c r="G2963" s="198" t="s">
        <v>8444</v>
      </c>
      <c r="H2963" s="199">
        <v>23</v>
      </c>
      <c r="I2963" s="200">
        <v>41925</v>
      </c>
      <c r="J2963" s="319">
        <f t="shared" si="47"/>
        <v>5.8064999999999998</v>
      </c>
      <c r="K2963" s="198">
        <v>9.4117647058823533</v>
      </c>
      <c r="L2963" s="198"/>
      <c r="M2963" s="198" t="s">
        <v>2395</v>
      </c>
      <c r="N2963" s="198"/>
      <c r="O2963" s="198"/>
      <c r="P2963" s="198"/>
      <c r="Q2963" s="169"/>
      <c r="R2963" s="169"/>
      <c r="S2963" s="169"/>
      <c r="T2963" s="169"/>
    </row>
    <row r="2964" spans="1:20" ht="20.100000000000001" customHeight="1">
      <c r="A2964" s="201" t="s">
        <v>7920</v>
      </c>
      <c r="B2964" s="183">
        <v>700600589508</v>
      </c>
      <c r="C2964" s="236" t="s">
        <v>7150</v>
      </c>
      <c r="D2964" s="215" t="s">
        <v>7918</v>
      </c>
      <c r="E2964" s="321">
        <v>3</v>
      </c>
      <c r="F2964" s="319">
        <v>13.89</v>
      </c>
      <c r="G2964" s="198" t="s">
        <v>8444</v>
      </c>
      <c r="H2964" s="201">
        <v>0</v>
      </c>
      <c r="I2964" s="200">
        <v>41925</v>
      </c>
      <c r="J2964" s="319">
        <f t="shared" si="47"/>
        <v>3.8064999999999998</v>
      </c>
      <c r="K2964" s="198">
        <v>9.4117647058823533</v>
      </c>
      <c r="L2964" s="198"/>
      <c r="M2964" s="198" t="s">
        <v>2395</v>
      </c>
      <c r="N2964" s="198"/>
      <c r="O2964" s="198"/>
      <c r="P2964" s="198"/>
      <c r="Q2964" s="169"/>
      <c r="R2964" s="169"/>
      <c r="S2964" s="169"/>
      <c r="T2964" s="169"/>
    </row>
    <row r="2965" spans="1:20" ht="20.100000000000001" customHeight="1">
      <c r="A2965" s="201">
        <v>20504</v>
      </c>
      <c r="B2965" s="183"/>
      <c r="C2965" s="236" t="s">
        <v>7484</v>
      </c>
      <c r="D2965" s="215" t="s">
        <v>7921</v>
      </c>
      <c r="E2965" s="198"/>
      <c r="F2965" s="319" t="s">
        <v>17578</v>
      </c>
      <c r="G2965" s="198" t="s">
        <v>8444</v>
      </c>
      <c r="H2965" s="201">
        <v>0</v>
      </c>
      <c r="I2965" s="200">
        <v>41925</v>
      </c>
      <c r="J2965" s="319" t="e">
        <f t="shared" si="47"/>
        <v>#VALUE!</v>
      </c>
      <c r="K2965" s="198"/>
      <c r="L2965" s="198"/>
      <c r="M2965" s="198" t="s">
        <v>2395</v>
      </c>
      <c r="N2965" s="198"/>
      <c r="O2965" s="198"/>
      <c r="P2965" s="198"/>
      <c r="Q2965" s="169"/>
      <c r="R2965" s="169"/>
      <c r="S2965" s="169"/>
      <c r="T2965" s="169"/>
    </row>
    <row r="2966" spans="1:20" ht="20.100000000000001" customHeight="1">
      <c r="A2966" s="201" t="s">
        <v>7922</v>
      </c>
      <c r="B2966" s="183">
        <v>700600589515</v>
      </c>
      <c r="C2966" s="236" t="s">
        <v>7151</v>
      </c>
      <c r="D2966" s="215" t="s">
        <v>7921</v>
      </c>
      <c r="E2966" s="321">
        <v>3</v>
      </c>
      <c r="F2966" s="319">
        <v>14</v>
      </c>
      <c r="G2966" s="198" t="s">
        <v>8444</v>
      </c>
      <c r="H2966" s="201">
        <v>0</v>
      </c>
      <c r="I2966" s="200">
        <v>41925</v>
      </c>
      <c r="J2966" s="319">
        <f t="shared" si="47"/>
        <v>3.9000000000000004</v>
      </c>
      <c r="K2966" s="198"/>
      <c r="L2966" s="198"/>
      <c r="M2966" s="198" t="s">
        <v>2395</v>
      </c>
      <c r="N2966" s="198"/>
      <c r="O2966" s="198"/>
      <c r="P2966" s="198"/>
      <c r="Q2966" s="169"/>
      <c r="R2966" s="169"/>
      <c r="S2966" s="169"/>
      <c r="T2966" s="169"/>
    </row>
    <row r="2967" spans="1:20" ht="20.100000000000001" customHeight="1">
      <c r="A2967" s="201">
        <v>20505</v>
      </c>
      <c r="B2967" s="183"/>
      <c r="C2967" s="236" t="s">
        <v>7485</v>
      </c>
      <c r="D2967" s="215" t="s">
        <v>7923</v>
      </c>
      <c r="E2967" s="198"/>
      <c r="F2967" s="319" t="s">
        <v>17578</v>
      </c>
      <c r="G2967" s="198" t="s">
        <v>8444</v>
      </c>
      <c r="H2967" s="201">
        <v>0</v>
      </c>
      <c r="I2967" s="200">
        <v>41925</v>
      </c>
      <c r="J2967" s="319" t="e">
        <f t="shared" si="47"/>
        <v>#VALUE!</v>
      </c>
      <c r="K2967" s="198"/>
      <c r="L2967" s="198"/>
      <c r="M2967" s="198" t="s">
        <v>2395</v>
      </c>
      <c r="N2967" s="198"/>
      <c r="O2967" s="198"/>
      <c r="P2967" s="198"/>
      <c r="Q2967" s="169"/>
      <c r="R2967" s="169"/>
      <c r="S2967" s="169"/>
      <c r="T2967" s="169"/>
    </row>
    <row r="2968" spans="1:20" ht="20.100000000000001" customHeight="1">
      <c r="A2968" s="201" t="s">
        <v>7924</v>
      </c>
      <c r="B2968" s="183">
        <v>700600589522</v>
      </c>
      <c r="C2968" s="236" t="s">
        <v>7152</v>
      </c>
      <c r="D2968" s="215" t="s">
        <v>7923</v>
      </c>
      <c r="E2968" s="321">
        <v>3</v>
      </c>
      <c r="F2968" s="319">
        <v>14</v>
      </c>
      <c r="G2968" s="198" t="s">
        <v>8444</v>
      </c>
      <c r="H2968" s="201">
        <v>0</v>
      </c>
      <c r="I2968" s="200">
        <v>41925</v>
      </c>
      <c r="J2968" s="319">
        <f t="shared" si="47"/>
        <v>3.9000000000000004</v>
      </c>
      <c r="K2968" s="198"/>
      <c r="L2968" s="198"/>
      <c r="M2968" s="198" t="s">
        <v>2395</v>
      </c>
      <c r="N2968" s="198"/>
      <c r="O2968" s="198"/>
      <c r="P2968" s="198"/>
      <c r="Q2968" s="169"/>
      <c r="R2968" s="169"/>
      <c r="S2968" s="169"/>
      <c r="T2968" s="169"/>
    </row>
    <row r="2969" spans="1:20" ht="20.100000000000001" customHeight="1">
      <c r="A2969" s="201">
        <v>20506</v>
      </c>
      <c r="B2969" s="183"/>
      <c r="C2969" s="236" t="s">
        <v>7486</v>
      </c>
      <c r="D2969" s="215" t="s">
        <v>7925</v>
      </c>
      <c r="E2969" s="198"/>
      <c r="F2969" s="319" t="s">
        <v>17578</v>
      </c>
      <c r="G2969" s="198" t="s">
        <v>8444</v>
      </c>
      <c r="H2969" s="201">
        <v>0</v>
      </c>
      <c r="I2969" s="200">
        <v>41925</v>
      </c>
      <c r="J2969" s="319" t="e">
        <f t="shared" si="47"/>
        <v>#VALUE!</v>
      </c>
      <c r="K2969" s="198"/>
      <c r="L2969" s="198"/>
      <c r="M2969" s="198" t="s">
        <v>2395</v>
      </c>
      <c r="N2969" s="198"/>
      <c r="O2969" s="198"/>
      <c r="P2969" s="198"/>
      <c r="Q2969" s="169"/>
      <c r="R2969" s="169"/>
      <c r="S2969" s="169"/>
      <c r="T2969" s="169"/>
    </row>
    <row r="2970" spans="1:20" ht="20.100000000000001" customHeight="1">
      <c r="A2970" s="201" t="s">
        <v>7926</v>
      </c>
      <c r="B2970" s="183">
        <v>700600589539</v>
      </c>
      <c r="C2970" s="236" t="s">
        <v>6555</v>
      </c>
      <c r="D2970" s="215" t="s">
        <v>7925</v>
      </c>
      <c r="E2970" s="321">
        <v>14</v>
      </c>
      <c r="F2970" s="319">
        <v>32.588235294117652</v>
      </c>
      <c r="G2970" s="198" t="s">
        <v>8444</v>
      </c>
      <c r="H2970" s="201">
        <v>0</v>
      </c>
      <c r="I2970" s="200">
        <v>41925</v>
      </c>
      <c r="J2970" s="319">
        <f t="shared" si="47"/>
        <v>8.7000000000000028</v>
      </c>
      <c r="K2970" s="198">
        <v>15.95</v>
      </c>
      <c r="L2970" s="198"/>
      <c r="M2970" s="198" t="s">
        <v>2395</v>
      </c>
      <c r="N2970" s="198"/>
      <c r="O2970" s="198"/>
      <c r="P2970" s="198"/>
      <c r="Q2970" s="169"/>
      <c r="R2970" s="169"/>
      <c r="S2970" s="169"/>
      <c r="T2970" s="169"/>
    </row>
    <row r="2971" spans="1:20" ht="20.100000000000001" customHeight="1">
      <c r="A2971" s="201" t="s">
        <v>7927</v>
      </c>
      <c r="B2971" s="183">
        <v>700600589546</v>
      </c>
      <c r="C2971" s="236" t="s">
        <v>6554</v>
      </c>
      <c r="D2971" s="215" t="s">
        <v>7925</v>
      </c>
      <c r="E2971" s="321">
        <v>10</v>
      </c>
      <c r="F2971" s="319">
        <v>23.176470588235293</v>
      </c>
      <c r="G2971" s="198" t="s">
        <v>8444</v>
      </c>
      <c r="H2971" s="201">
        <v>0</v>
      </c>
      <c r="I2971" s="200">
        <v>41925</v>
      </c>
      <c r="J2971" s="319">
        <f t="shared" si="47"/>
        <v>4.6999999999999993</v>
      </c>
      <c r="K2971" s="198">
        <v>15.95</v>
      </c>
      <c r="L2971" s="198"/>
      <c r="M2971" s="198" t="s">
        <v>2395</v>
      </c>
      <c r="N2971" s="198"/>
      <c r="O2971" s="198"/>
      <c r="P2971" s="198"/>
      <c r="Q2971" s="169"/>
      <c r="R2971" s="169"/>
      <c r="S2971" s="169"/>
      <c r="T2971" s="169"/>
    </row>
    <row r="2972" spans="1:20" ht="20.100000000000001" customHeight="1">
      <c r="A2972" s="201">
        <v>20507</v>
      </c>
      <c r="B2972" s="183"/>
      <c r="C2972" s="236" t="s">
        <v>7487</v>
      </c>
      <c r="D2972" s="215" t="s">
        <v>7928</v>
      </c>
      <c r="E2972" s="198"/>
      <c r="F2972" s="319" t="s">
        <v>17578</v>
      </c>
      <c r="G2972" s="198" t="s">
        <v>8444</v>
      </c>
      <c r="H2972" s="201">
        <v>0</v>
      </c>
      <c r="I2972" s="200">
        <v>41925</v>
      </c>
      <c r="J2972" s="319" t="e">
        <f t="shared" si="47"/>
        <v>#VALUE!</v>
      </c>
      <c r="K2972" s="198"/>
      <c r="L2972" s="198"/>
      <c r="M2972" s="198" t="s">
        <v>2395</v>
      </c>
      <c r="N2972" s="198"/>
      <c r="O2972" s="198"/>
      <c r="P2972" s="198"/>
      <c r="Q2972" s="169"/>
      <c r="R2972" s="169"/>
      <c r="S2972" s="169"/>
      <c r="T2972" s="169"/>
    </row>
    <row r="2973" spans="1:20" ht="20.100000000000001" customHeight="1">
      <c r="A2973" s="201" t="s">
        <v>7929</v>
      </c>
      <c r="B2973" s="183">
        <v>700600589553</v>
      </c>
      <c r="C2973" s="236" t="s">
        <v>6553</v>
      </c>
      <c r="D2973" s="215" t="s">
        <v>7928</v>
      </c>
      <c r="E2973" s="321">
        <v>13</v>
      </c>
      <c r="F2973" s="319">
        <v>31.411764705882355</v>
      </c>
      <c r="G2973" s="198" t="s">
        <v>8444</v>
      </c>
      <c r="H2973" s="201">
        <v>0</v>
      </c>
      <c r="I2973" s="200">
        <v>41925</v>
      </c>
      <c r="J2973" s="319">
        <f t="shared" si="47"/>
        <v>8.7000000000000028</v>
      </c>
      <c r="K2973" s="198">
        <v>15.95</v>
      </c>
      <c r="L2973" s="198"/>
      <c r="M2973" s="198" t="s">
        <v>2395</v>
      </c>
      <c r="N2973" s="198"/>
      <c r="O2973" s="198"/>
      <c r="P2973" s="198"/>
      <c r="Q2973" s="169"/>
      <c r="R2973" s="169"/>
      <c r="S2973" s="169"/>
      <c r="T2973" s="169"/>
    </row>
    <row r="2974" spans="1:20" ht="20.100000000000001" customHeight="1">
      <c r="A2974" s="201" t="s">
        <v>7930</v>
      </c>
      <c r="B2974" s="183">
        <v>700600589560</v>
      </c>
      <c r="C2974" s="236" t="s">
        <v>6552</v>
      </c>
      <c r="D2974" s="215" t="s">
        <v>7928</v>
      </c>
      <c r="E2974" s="321">
        <v>4</v>
      </c>
      <c r="F2974" s="319">
        <v>17.95</v>
      </c>
      <c r="G2974" s="198" t="s">
        <v>8444</v>
      </c>
      <c r="H2974" s="201">
        <v>0</v>
      </c>
      <c r="I2974" s="200">
        <v>41925</v>
      </c>
      <c r="J2974" s="319">
        <f t="shared" si="47"/>
        <v>6.2574999999999985</v>
      </c>
      <c r="K2974" s="198"/>
      <c r="L2974" s="198"/>
      <c r="M2974" s="198" t="s">
        <v>2395</v>
      </c>
      <c r="N2974" s="198"/>
      <c r="O2974" s="198"/>
      <c r="P2974" s="198"/>
      <c r="Q2974" s="169"/>
      <c r="R2974" s="169"/>
      <c r="S2974" s="169"/>
      <c r="T2974" s="169"/>
    </row>
    <row r="2975" spans="1:20" ht="20.100000000000001" customHeight="1">
      <c r="A2975" s="201" t="s">
        <v>7931</v>
      </c>
      <c r="B2975" s="183">
        <v>700600589577</v>
      </c>
      <c r="C2975" s="236" t="s">
        <v>6551</v>
      </c>
      <c r="D2975" s="215" t="s">
        <v>7928</v>
      </c>
      <c r="E2975" s="321">
        <v>4</v>
      </c>
      <c r="F2975" s="319">
        <v>17.95</v>
      </c>
      <c r="G2975" s="198" t="s">
        <v>8444</v>
      </c>
      <c r="H2975" s="201">
        <v>0</v>
      </c>
      <c r="I2975" s="200">
        <v>41925</v>
      </c>
      <c r="J2975" s="319">
        <f t="shared" si="47"/>
        <v>6.2574999999999985</v>
      </c>
      <c r="K2975" s="198"/>
      <c r="L2975" s="198"/>
      <c r="M2975" s="198" t="s">
        <v>2395</v>
      </c>
      <c r="N2975" s="198"/>
      <c r="O2975" s="198"/>
      <c r="P2975" s="198"/>
      <c r="Q2975" s="169"/>
      <c r="R2975" s="169"/>
      <c r="S2975" s="169"/>
      <c r="T2975" s="169"/>
    </row>
    <row r="2976" spans="1:20" ht="20.100000000000001" customHeight="1">
      <c r="A2976" s="201" t="s">
        <v>7932</v>
      </c>
      <c r="B2976" s="183">
        <v>700600589584</v>
      </c>
      <c r="C2976" s="236" t="s">
        <v>6550</v>
      </c>
      <c r="D2976" s="215" t="s">
        <v>7928</v>
      </c>
      <c r="E2976" s="321">
        <v>4</v>
      </c>
      <c r="F2976" s="319">
        <v>17.95</v>
      </c>
      <c r="G2976" s="198" t="s">
        <v>8444</v>
      </c>
      <c r="H2976" s="201">
        <v>0</v>
      </c>
      <c r="I2976" s="200">
        <v>41925</v>
      </c>
      <c r="J2976" s="319">
        <f t="shared" si="47"/>
        <v>6.2574999999999985</v>
      </c>
      <c r="K2976" s="198"/>
      <c r="L2976" s="198"/>
      <c r="M2976" s="198" t="s">
        <v>2395</v>
      </c>
      <c r="N2976" s="198"/>
      <c r="O2976" s="198"/>
      <c r="P2976" s="198"/>
      <c r="Q2976" s="169"/>
      <c r="R2976" s="169"/>
      <c r="S2976" s="169"/>
      <c r="T2976" s="169"/>
    </row>
    <row r="2977" spans="1:20" ht="20.100000000000001" customHeight="1">
      <c r="A2977" s="201" t="s">
        <v>7933</v>
      </c>
      <c r="B2977" s="183">
        <v>700600589607</v>
      </c>
      <c r="C2977" s="236" t="s">
        <v>6549</v>
      </c>
      <c r="D2977" s="215" t="s">
        <v>7928</v>
      </c>
      <c r="E2977" s="321">
        <v>4</v>
      </c>
      <c r="F2977" s="319">
        <v>17.95</v>
      </c>
      <c r="G2977" s="198" t="s">
        <v>8444</v>
      </c>
      <c r="H2977" s="201">
        <v>0</v>
      </c>
      <c r="I2977" s="200">
        <v>41925</v>
      </c>
      <c r="J2977" s="319">
        <f t="shared" si="47"/>
        <v>6.2574999999999985</v>
      </c>
      <c r="K2977" s="198"/>
      <c r="L2977" s="198"/>
      <c r="M2977" s="198" t="s">
        <v>2395</v>
      </c>
      <c r="N2977" s="198"/>
      <c r="O2977" s="198"/>
      <c r="P2977" s="198"/>
      <c r="Q2977" s="169"/>
      <c r="R2977" s="169"/>
      <c r="S2977" s="169"/>
      <c r="T2977" s="169"/>
    </row>
    <row r="2978" spans="1:20" ht="20.100000000000001" customHeight="1">
      <c r="A2978" s="201" t="s">
        <v>7934</v>
      </c>
      <c r="B2978" s="183">
        <v>700600589614</v>
      </c>
      <c r="C2978" s="236" t="s">
        <v>6548</v>
      </c>
      <c r="D2978" s="215" t="s">
        <v>7928</v>
      </c>
      <c r="E2978" s="321">
        <v>13</v>
      </c>
      <c r="F2978" s="319">
        <v>31.411764705882355</v>
      </c>
      <c r="G2978" s="198" t="s">
        <v>8444</v>
      </c>
      <c r="H2978" s="201">
        <v>0</v>
      </c>
      <c r="I2978" s="200">
        <v>41925</v>
      </c>
      <c r="J2978" s="319">
        <f t="shared" si="47"/>
        <v>8.7000000000000028</v>
      </c>
      <c r="K2978" s="198">
        <v>15.95</v>
      </c>
      <c r="L2978" s="198"/>
      <c r="M2978" s="198" t="s">
        <v>2395</v>
      </c>
      <c r="N2978" s="198"/>
      <c r="O2978" s="198"/>
      <c r="P2978" s="198"/>
      <c r="Q2978" s="169"/>
      <c r="R2978" s="169"/>
      <c r="S2978" s="169"/>
      <c r="T2978" s="169"/>
    </row>
    <row r="2979" spans="1:20" ht="20.100000000000001" customHeight="1">
      <c r="A2979" s="201" t="s">
        <v>7935</v>
      </c>
      <c r="B2979" s="183">
        <v>700600589621</v>
      </c>
      <c r="C2979" s="236" t="s">
        <v>6547</v>
      </c>
      <c r="D2979" s="215" t="s">
        <v>7928</v>
      </c>
      <c r="E2979" s="321">
        <v>13</v>
      </c>
      <c r="F2979" s="319">
        <v>31.411764705882355</v>
      </c>
      <c r="G2979" s="198" t="s">
        <v>8444</v>
      </c>
      <c r="H2979" s="201">
        <v>0</v>
      </c>
      <c r="I2979" s="200">
        <v>41925</v>
      </c>
      <c r="J2979" s="319">
        <f t="shared" si="47"/>
        <v>8.7000000000000028</v>
      </c>
      <c r="K2979" s="198">
        <v>15.95</v>
      </c>
      <c r="L2979" s="198"/>
      <c r="M2979" s="198" t="s">
        <v>2395</v>
      </c>
      <c r="N2979" s="198"/>
      <c r="O2979" s="198"/>
      <c r="P2979" s="198"/>
      <c r="Q2979" s="169"/>
      <c r="R2979" s="169"/>
      <c r="S2979" s="169"/>
      <c r="T2979" s="169"/>
    </row>
    <row r="2980" spans="1:20" ht="20.100000000000001" customHeight="1">
      <c r="A2980" s="201">
        <v>20508</v>
      </c>
      <c r="B2980" s="183"/>
      <c r="C2980" s="236" t="s">
        <v>7488</v>
      </c>
      <c r="D2980" s="215" t="s">
        <v>7936</v>
      </c>
      <c r="E2980" s="198"/>
      <c r="F2980" s="319" t="s">
        <v>17578</v>
      </c>
      <c r="G2980" s="198" t="s">
        <v>8444</v>
      </c>
      <c r="H2980" s="201">
        <v>0</v>
      </c>
      <c r="I2980" s="200">
        <v>41925</v>
      </c>
      <c r="J2980" s="319" t="e">
        <f t="shared" si="47"/>
        <v>#VALUE!</v>
      </c>
      <c r="K2980" s="198"/>
      <c r="L2980" s="198"/>
      <c r="M2980" s="198" t="s">
        <v>2395</v>
      </c>
      <c r="N2980" s="198"/>
      <c r="O2980" s="198"/>
      <c r="P2980" s="198"/>
      <c r="Q2980" s="169"/>
      <c r="R2980" s="169"/>
      <c r="S2980" s="169"/>
      <c r="T2980" s="169"/>
    </row>
    <row r="2981" spans="1:20" ht="20.100000000000001" customHeight="1">
      <c r="A2981" s="202" t="s">
        <v>7937</v>
      </c>
      <c r="B2981" s="183">
        <v>700600589638</v>
      </c>
      <c r="C2981" s="236" t="s">
        <v>6546</v>
      </c>
      <c r="D2981" s="215" t="s">
        <v>7936</v>
      </c>
      <c r="E2981" s="321">
        <v>3</v>
      </c>
      <c r="F2981" s="319">
        <v>17.95</v>
      </c>
      <c r="G2981" s="198" t="s">
        <v>8444</v>
      </c>
      <c r="H2981" s="201">
        <v>0</v>
      </c>
      <c r="I2981" s="200">
        <v>41925</v>
      </c>
      <c r="J2981" s="319">
        <f t="shared" si="47"/>
        <v>7.2574999999999985</v>
      </c>
      <c r="K2981" s="198"/>
      <c r="L2981" s="198"/>
      <c r="M2981" s="198" t="s">
        <v>2395</v>
      </c>
      <c r="N2981" s="198"/>
      <c r="O2981" s="198"/>
      <c r="P2981" s="198"/>
      <c r="Q2981" s="169"/>
      <c r="R2981" s="169"/>
      <c r="S2981" s="169"/>
      <c r="T2981" s="169"/>
    </row>
    <row r="2982" spans="1:20" ht="20.100000000000001" customHeight="1">
      <c r="A2982" s="202" t="s">
        <v>7938</v>
      </c>
      <c r="B2982" s="183">
        <v>700600589645</v>
      </c>
      <c r="C2982" s="236" t="s">
        <v>6545</v>
      </c>
      <c r="D2982" s="215" t="s">
        <v>7936</v>
      </c>
      <c r="E2982" s="321">
        <v>3</v>
      </c>
      <c r="F2982" s="319">
        <v>17.95</v>
      </c>
      <c r="G2982" s="198" t="s">
        <v>8444</v>
      </c>
      <c r="H2982" s="201">
        <v>0</v>
      </c>
      <c r="I2982" s="200">
        <v>41925</v>
      </c>
      <c r="J2982" s="319">
        <f t="shared" si="47"/>
        <v>7.2574999999999985</v>
      </c>
      <c r="K2982" s="198"/>
      <c r="L2982" s="198"/>
      <c r="M2982" s="198" t="s">
        <v>2395</v>
      </c>
      <c r="N2982" s="198"/>
      <c r="O2982" s="198"/>
      <c r="P2982" s="198"/>
      <c r="Q2982" s="169"/>
      <c r="R2982" s="169"/>
      <c r="S2982" s="169"/>
      <c r="T2982" s="169"/>
    </row>
    <row r="2983" spans="1:20" ht="20.100000000000001" customHeight="1">
      <c r="A2983" s="202" t="s">
        <v>7939</v>
      </c>
      <c r="B2983" s="183">
        <v>700600589652</v>
      </c>
      <c r="C2983" s="236" t="s">
        <v>6544</v>
      </c>
      <c r="D2983" s="215" t="s">
        <v>7936</v>
      </c>
      <c r="E2983" s="321">
        <v>3</v>
      </c>
      <c r="F2983" s="319">
        <v>17.95</v>
      </c>
      <c r="G2983" s="198" t="s">
        <v>8444</v>
      </c>
      <c r="H2983" s="201">
        <v>0</v>
      </c>
      <c r="I2983" s="200">
        <v>41925</v>
      </c>
      <c r="J2983" s="319">
        <f t="shared" si="47"/>
        <v>7.2574999999999985</v>
      </c>
      <c r="K2983" s="198"/>
      <c r="L2983" s="198"/>
      <c r="M2983" s="198" t="s">
        <v>2395</v>
      </c>
      <c r="N2983" s="198"/>
      <c r="O2983" s="198"/>
      <c r="P2983" s="198"/>
      <c r="Q2983" s="169"/>
      <c r="R2983" s="169"/>
      <c r="S2983" s="169"/>
      <c r="T2983" s="169"/>
    </row>
    <row r="2984" spans="1:20" ht="20.100000000000001" customHeight="1">
      <c r="A2984" s="201">
        <v>20509</v>
      </c>
      <c r="B2984" s="183"/>
      <c r="C2984" s="236" t="s">
        <v>7489</v>
      </c>
      <c r="D2984" s="215" t="s">
        <v>7940</v>
      </c>
      <c r="E2984" s="198"/>
      <c r="F2984" s="319" t="s">
        <v>17578</v>
      </c>
      <c r="G2984" s="198" t="s">
        <v>8444</v>
      </c>
      <c r="H2984" s="201">
        <v>0</v>
      </c>
      <c r="I2984" s="200">
        <v>41925</v>
      </c>
      <c r="J2984" s="319" t="e">
        <f t="shared" si="47"/>
        <v>#VALUE!</v>
      </c>
      <c r="K2984" s="198"/>
      <c r="L2984" s="198"/>
      <c r="M2984" s="198" t="s">
        <v>2395</v>
      </c>
      <c r="N2984" s="198"/>
      <c r="O2984" s="198"/>
      <c r="P2984" s="198"/>
      <c r="Q2984" s="169"/>
      <c r="R2984" s="169"/>
      <c r="S2984" s="169"/>
      <c r="T2984" s="169"/>
    </row>
    <row r="2985" spans="1:20" ht="20.100000000000001" customHeight="1">
      <c r="A2985" s="201" t="s">
        <v>7941</v>
      </c>
      <c r="B2985" s="183">
        <v>700600589669</v>
      </c>
      <c r="C2985" s="236" t="s">
        <v>6543</v>
      </c>
      <c r="D2985" s="215" t="s">
        <v>7940</v>
      </c>
      <c r="E2985" s="321">
        <v>10</v>
      </c>
      <c r="F2985" s="319">
        <v>23.176470588235293</v>
      </c>
      <c r="G2985" s="198" t="s">
        <v>8444</v>
      </c>
      <c r="H2985" s="201">
        <v>0</v>
      </c>
      <c r="I2985" s="200">
        <v>41925</v>
      </c>
      <c r="J2985" s="319">
        <f t="shared" si="47"/>
        <v>4.6999999999999993</v>
      </c>
      <c r="K2985" s="198">
        <v>15.95</v>
      </c>
      <c r="L2985" s="198"/>
      <c r="M2985" s="198" t="s">
        <v>2395</v>
      </c>
      <c r="N2985" s="198"/>
      <c r="O2985" s="198"/>
      <c r="P2985" s="198"/>
      <c r="Q2985" s="169"/>
      <c r="R2985" s="169"/>
      <c r="S2985" s="169"/>
      <c r="T2985" s="169"/>
    </row>
    <row r="2986" spans="1:20" ht="20.100000000000001" customHeight="1">
      <c r="A2986" s="201" t="s">
        <v>7942</v>
      </c>
      <c r="B2986" s="183">
        <v>700600589676</v>
      </c>
      <c r="C2986" s="236" t="s">
        <v>6542</v>
      </c>
      <c r="D2986" s="215" t="s">
        <v>7940</v>
      </c>
      <c r="E2986" s="321">
        <v>10</v>
      </c>
      <c r="F2986" s="319">
        <v>23.176470588235293</v>
      </c>
      <c r="G2986" s="198" t="s">
        <v>8444</v>
      </c>
      <c r="H2986" s="201">
        <v>0</v>
      </c>
      <c r="I2986" s="200">
        <v>41925</v>
      </c>
      <c r="J2986" s="319">
        <f t="shared" si="47"/>
        <v>4.6999999999999993</v>
      </c>
      <c r="K2986" s="198">
        <v>15.95</v>
      </c>
      <c r="L2986" s="198"/>
      <c r="M2986" s="198" t="s">
        <v>2395</v>
      </c>
      <c r="N2986" s="198"/>
      <c r="O2986" s="198"/>
      <c r="P2986" s="198"/>
      <c r="Q2986" s="169"/>
      <c r="R2986" s="169"/>
      <c r="S2986" s="169"/>
      <c r="T2986" s="169"/>
    </row>
    <row r="2987" spans="1:20" ht="20.100000000000001" customHeight="1">
      <c r="A2987" s="201" t="s">
        <v>7943</v>
      </c>
      <c r="B2987" s="183">
        <v>700600589683</v>
      </c>
      <c r="C2987" s="236" t="s">
        <v>6541</v>
      </c>
      <c r="D2987" s="215" t="s">
        <v>7940</v>
      </c>
      <c r="E2987" s="321">
        <v>10</v>
      </c>
      <c r="F2987" s="319">
        <v>23.176470588235293</v>
      </c>
      <c r="G2987" s="198" t="s">
        <v>8444</v>
      </c>
      <c r="H2987" s="201">
        <v>0</v>
      </c>
      <c r="I2987" s="200">
        <v>41925</v>
      </c>
      <c r="J2987" s="319">
        <f t="shared" si="47"/>
        <v>4.6999999999999993</v>
      </c>
      <c r="K2987" s="198">
        <v>15.95</v>
      </c>
      <c r="L2987" s="198"/>
      <c r="M2987" s="198" t="s">
        <v>2395</v>
      </c>
      <c r="N2987" s="198"/>
      <c r="O2987" s="198"/>
      <c r="P2987" s="198"/>
      <c r="Q2987" s="169"/>
      <c r="R2987" s="169"/>
      <c r="S2987" s="169"/>
      <c r="T2987" s="169"/>
    </row>
    <row r="2988" spans="1:20" ht="20.100000000000001" customHeight="1">
      <c r="A2988" s="201" t="s">
        <v>7944</v>
      </c>
      <c r="B2988" s="183">
        <v>700600589690</v>
      </c>
      <c r="C2988" s="236" t="s">
        <v>6540</v>
      </c>
      <c r="D2988" s="215" t="s">
        <v>7940</v>
      </c>
      <c r="E2988" s="321">
        <v>10</v>
      </c>
      <c r="F2988" s="319">
        <v>23.176470588235293</v>
      </c>
      <c r="G2988" s="198" t="s">
        <v>8444</v>
      </c>
      <c r="H2988" s="201">
        <v>0</v>
      </c>
      <c r="I2988" s="200">
        <v>41925</v>
      </c>
      <c r="J2988" s="319">
        <f t="shared" si="47"/>
        <v>4.6999999999999993</v>
      </c>
      <c r="K2988" s="198">
        <v>15.95</v>
      </c>
      <c r="L2988" s="198"/>
      <c r="M2988" s="198" t="s">
        <v>2395</v>
      </c>
      <c r="N2988" s="198"/>
      <c r="O2988" s="198"/>
      <c r="P2988" s="198"/>
      <c r="Q2988" s="169"/>
      <c r="R2988" s="169"/>
      <c r="S2988" s="169"/>
      <c r="T2988" s="169"/>
    </row>
    <row r="2989" spans="1:20" ht="20.100000000000001" customHeight="1">
      <c r="A2989" s="201">
        <v>20510</v>
      </c>
      <c r="B2989" s="183"/>
      <c r="C2989" s="236" t="s">
        <v>7490</v>
      </c>
      <c r="D2989" s="215" t="s">
        <v>7945</v>
      </c>
      <c r="E2989" s="198"/>
      <c r="F2989" s="319" t="s">
        <v>17578</v>
      </c>
      <c r="G2989" s="198" t="s">
        <v>8444</v>
      </c>
      <c r="H2989" s="201">
        <v>0</v>
      </c>
      <c r="I2989" s="200">
        <v>41925</v>
      </c>
      <c r="J2989" s="319" t="e">
        <f t="shared" si="47"/>
        <v>#VALUE!</v>
      </c>
      <c r="K2989" s="198"/>
      <c r="L2989" s="198"/>
      <c r="M2989" s="198" t="s">
        <v>2395</v>
      </c>
      <c r="N2989" s="198"/>
      <c r="O2989" s="198"/>
      <c r="P2989" s="198"/>
      <c r="Q2989" s="169"/>
      <c r="R2989" s="169"/>
      <c r="S2989" s="169"/>
      <c r="T2989" s="169"/>
    </row>
    <row r="2990" spans="1:20" ht="20.100000000000001" customHeight="1">
      <c r="A2990" s="201" t="s">
        <v>7946</v>
      </c>
      <c r="B2990" s="183">
        <v>700600589706</v>
      </c>
      <c r="C2990" s="236" t="s">
        <v>6539</v>
      </c>
      <c r="D2990" s="215" t="s">
        <v>7945</v>
      </c>
      <c r="E2990" s="321">
        <v>4</v>
      </c>
      <c r="F2990" s="319">
        <v>17.95</v>
      </c>
      <c r="G2990" s="198" t="s">
        <v>8444</v>
      </c>
      <c r="H2990" s="201">
        <v>0</v>
      </c>
      <c r="I2990" s="200">
        <v>41925</v>
      </c>
      <c r="J2990" s="319">
        <f t="shared" si="47"/>
        <v>6.2574999999999985</v>
      </c>
      <c r="K2990" s="198"/>
      <c r="L2990" s="198"/>
      <c r="M2990" s="198" t="s">
        <v>2395</v>
      </c>
      <c r="N2990" s="198"/>
      <c r="O2990" s="198"/>
      <c r="P2990" s="198"/>
      <c r="Q2990" s="169"/>
      <c r="R2990" s="169"/>
      <c r="S2990" s="169"/>
      <c r="T2990" s="169"/>
    </row>
    <row r="2991" spans="1:20" ht="20.100000000000001" customHeight="1">
      <c r="A2991" s="201" t="s">
        <v>7947</v>
      </c>
      <c r="B2991" s="183">
        <v>700600589713</v>
      </c>
      <c r="C2991" s="236" t="s">
        <v>6538</v>
      </c>
      <c r="D2991" s="215" t="s">
        <v>7945</v>
      </c>
      <c r="E2991" s="321">
        <v>3</v>
      </c>
      <c r="F2991" s="319">
        <v>17.95</v>
      </c>
      <c r="G2991" s="198" t="s">
        <v>8444</v>
      </c>
      <c r="H2991" s="201">
        <v>0</v>
      </c>
      <c r="I2991" s="200">
        <v>41925</v>
      </c>
      <c r="J2991" s="319">
        <f t="shared" si="47"/>
        <v>7.2574999999999985</v>
      </c>
      <c r="K2991" s="198"/>
      <c r="L2991" s="198"/>
      <c r="M2991" s="198" t="s">
        <v>2395</v>
      </c>
      <c r="N2991" s="198"/>
      <c r="O2991" s="198"/>
      <c r="P2991" s="198"/>
      <c r="Q2991" s="169"/>
      <c r="R2991" s="169"/>
      <c r="S2991" s="169"/>
      <c r="T2991" s="169"/>
    </row>
    <row r="2992" spans="1:20" ht="20.100000000000001" customHeight="1">
      <c r="A2992" s="202" t="s">
        <v>7948</v>
      </c>
      <c r="B2992" s="183">
        <v>700600589720</v>
      </c>
      <c r="C2992" s="236" t="s">
        <v>6537</v>
      </c>
      <c r="D2992" s="215" t="s">
        <v>7945</v>
      </c>
      <c r="E2992" s="324">
        <v>3</v>
      </c>
      <c r="F2992" s="319">
        <v>17.95</v>
      </c>
      <c r="G2992" s="198" t="s">
        <v>8444</v>
      </c>
      <c r="H2992" s="199">
        <v>21</v>
      </c>
      <c r="I2992" s="200">
        <v>41925</v>
      </c>
      <c r="J2992" s="319">
        <f t="shared" si="47"/>
        <v>7.2574999999999985</v>
      </c>
      <c r="K2992" s="198"/>
      <c r="L2992" s="198"/>
      <c r="M2992" s="198" t="s">
        <v>2395</v>
      </c>
      <c r="N2992" s="198"/>
      <c r="O2992" s="198"/>
      <c r="P2992" s="198"/>
      <c r="Q2992" s="169"/>
      <c r="R2992" s="169"/>
      <c r="S2992" s="169"/>
      <c r="T2992" s="169"/>
    </row>
    <row r="2993" spans="1:20" ht="20.100000000000001" customHeight="1">
      <c r="A2993" s="201" t="s">
        <v>7949</v>
      </c>
      <c r="B2993" s="183">
        <v>700600589737</v>
      </c>
      <c r="C2993" s="236" t="s">
        <v>6536</v>
      </c>
      <c r="D2993" s="215" t="s">
        <v>7945</v>
      </c>
      <c r="E2993" s="321">
        <v>4</v>
      </c>
      <c r="F2993" s="319">
        <v>17.95</v>
      </c>
      <c r="G2993" s="198" t="s">
        <v>8444</v>
      </c>
      <c r="H2993" s="201">
        <v>0</v>
      </c>
      <c r="I2993" s="200">
        <v>41925</v>
      </c>
      <c r="J2993" s="319">
        <f t="shared" si="47"/>
        <v>6.2574999999999985</v>
      </c>
      <c r="K2993" s="198"/>
      <c r="L2993" s="198"/>
      <c r="M2993" s="198" t="s">
        <v>2395</v>
      </c>
      <c r="N2993" s="198"/>
      <c r="O2993" s="198"/>
      <c r="P2993" s="198"/>
      <c r="Q2993" s="169"/>
      <c r="R2993" s="169"/>
      <c r="S2993" s="169"/>
      <c r="T2993" s="169"/>
    </row>
    <row r="2994" spans="1:20" ht="20.100000000000001" customHeight="1">
      <c r="A2994" s="201" t="s">
        <v>7950</v>
      </c>
      <c r="B2994" s="183">
        <v>700600589744</v>
      </c>
      <c r="C2994" s="236" t="s">
        <v>6535</v>
      </c>
      <c r="D2994" s="215" t="s">
        <v>7945</v>
      </c>
      <c r="E2994" s="321">
        <v>3</v>
      </c>
      <c r="F2994" s="319">
        <v>16.09</v>
      </c>
      <c r="G2994" s="198" t="s">
        <v>8444</v>
      </c>
      <c r="H2994" s="201">
        <v>0</v>
      </c>
      <c r="I2994" s="200">
        <v>41925</v>
      </c>
      <c r="J2994" s="319">
        <f t="shared" si="47"/>
        <v>5.676499999999999</v>
      </c>
      <c r="K2994" s="198"/>
      <c r="L2994" s="198"/>
      <c r="M2994" s="198" t="s">
        <v>2395</v>
      </c>
      <c r="N2994" s="198"/>
      <c r="O2994" s="198"/>
      <c r="P2994" s="198"/>
      <c r="Q2994" s="169"/>
      <c r="R2994" s="169"/>
      <c r="S2994" s="169"/>
      <c r="T2994" s="169"/>
    </row>
    <row r="2995" spans="1:20" ht="20.100000000000001" customHeight="1">
      <c r="A2995" s="201">
        <v>20513</v>
      </c>
      <c r="B2995" s="183"/>
      <c r="C2995" s="236" t="s">
        <v>7491</v>
      </c>
      <c r="D2995" s="215" t="s">
        <v>7951</v>
      </c>
      <c r="E2995" s="198"/>
      <c r="F2995" s="319" t="s">
        <v>17578</v>
      </c>
      <c r="G2995" s="198" t="s">
        <v>8444</v>
      </c>
      <c r="H2995" s="201">
        <v>0</v>
      </c>
      <c r="I2995" s="200">
        <v>41925</v>
      </c>
      <c r="J2995" s="319" t="e">
        <f t="shared" si="47"/>
        <v>#VALUE!</v>
      </c>
      <c r="K2995" s="198"/>
      <c r="L2995" s="198"/>
      <c r="M2995" s="198" t="s">
        <v>2395</v>
      </c>
      <c r="N2995" s="198"/>
      <c r="O2995" s="198"/>
      <c r="P2995" s="198"/>
      <c r="Q2995" s="169"/>
      <c r="R2995" s="169"/>
      <c r="S2995" s="169"/>
      <c r="T2995" s="169"/>
    </row>
    <row r="2996" spans="1:20" ht="20.100000000000001" customHeight="1">
      <c r="A2996" s="201" t="s">
        <v>7952</v>
      </c>
      <c r="B2996" s="183">
        <v>700600589775</v>
      </c>
      <c r="C2996" s="236" t="s">
        <v>7153</v>
      </c>
      <c r="D2996" s="215" t="s">
        <v>7951</v>
      </c>
      <c r="E2996" s="321">
        <v>10</v>
      </c>
      <c r="F2996" s="319">
        <v>23.176470588235293</v>
      </c>
      <c r="G2996" s="198" t="s">
        <v>8444</v>
      </c>
      <c r="H2996" s="201">
        <v>0</v>
      </c>
      <c r="I2996" s="200">
        <v>41925</v>
      </c>
      <c r="J2996" s="319">
        <f t="shared" si="47"/>
        <v>4.6999999999999993</v>
      </c>
      <c r="K2996" s="198">
        <v>19</v>
      </c>
      <c r="L2996" s="198"/>
      <c r="M2996" s="198" t="s">
        <v>2395</v>
      </c>
      <c r="N2996" s="198"/>
      <c r="O2996" s="198"/>
      <c r="P2996" s="198"/>
      <c r="Q2996" s="169"/>
      <c r="R2996" s="169"/>
      <c r="S2996" s="169"/>
      <c r="T2996" s="169"/>
    </row>
    <row r="2997" spans="1:20" ht="20.100000000000001" customHeight="1">
      <c r="A2997" s="201">
        <v>20515</v>
      </c>
      <c r="B2997" s="183"/>
      <c r="C2997" s="236" t="s">
        <v>7492</v>
      </c>
      <c r="D2997" s="215" t="s">
        <v>7953</v>
      </c>
      <c r="E2997" s="198"/>
      <c r="F2997" s="319" t="s">
        <v>17578</v>
      </c>
      <c r="G2997" s="198" t="s">
        <v>8444</v>
      </c>
      <c r="H2997" s="201">
        <v>0</v>
      </c>
      <c r="I2997" s="200">
        <v>41925</v>
      </c>
      <c r="J2997" s="319" t="e">
        <f t="shared" si="47"/>
        <v>#VALUE!</v>
      </c>
      <c r="K2997" s="198"/>
      <c r="L2997" s="198"/>
      <c r="M2997" s="198" t="s">
        <v>2395</v>
      </c>
      <c r="N2997" s="198"/>
      <c r="O2997" s="198"/>
      <c r="P2997" s="198"/>
      <c r="Q2997" s="169"/>
      <c r="R2997" s="169"/>
      <c r="S2997" s="169"/>
      <c r="T2997" s="169"/>
    </row>
    <row r="2998" spans="1:20" ht="20.100000000000001" customHeight="1">
      <c r="A2998" s="201" t="s">
        <v>7954</v>
      </c>
      <c r="B2998" s="183">
        <v>700600589799</v>
      </c>
      <c r="C2998" s="236" t="s">
        <v>7154</v>
      </c>
      <c r="D2998" s="215" t="s">
        <v>7953</v>
      </c>
      <c r="E2998" s="321">
        <v>3</v>
      </c>
      <c r="F2998" s="319">
        <v>17.95</v>
      </c>
      <c r="G2998" s="198" t="s">
        <v>8444</v>
      </c>
      <c r="H2998" s="201">
        <v>0</v>
      </c>
      <c r="I2998" s="200">
        <v>41925</v>
      </c>
      <c r="J2998" s="319">
        <f t="shared" si="47"/>
        <v>7.2574999999999985</v>
      </c>
      <c r="K2998" s="198"/>
      <c r="L2998" s="198"/>
      <c r="M2998" s="198" t="s">
        <v>2395</v>
      </c>
      <c r="N2998" s="198"/>
      <c r="O2998" s="198"/>
      <c r="P2998" s="198"/>
      <c r="Q2998" s="169"/>
      <c r="R2998" s="169"/>
      <c r="S2998" s="169"/>
      <c r="T2998" s="169"/>
    </row>
    <row r="2999" spans="1:20" ht="20.100000000000001" customHeight="1">
      <c r="A2999" s="201">
        <v>20516</v>
      </c>
      <c r="B2999" s="183"/>
      <c r="C2999" s="236" t="s">
        <v>7493</v>
      </c>
      <c r="D2999" s="215" t="s">
        <v>7955</v>
      </c>
      <c r="E2999" s="198"/>
      <c r="F2999" s="319" t="s">
        <v>17578</v>
      </c>
      <c r="G2999" s="198" t="s">
        <v>8444</v>
      </c>
      <c r="H2999" s="201">
        <v>0</v>
      </c>
      <c r="I2999" s="200">
        <v>41925</v>
      </c>
      <c r="J2999" s="319" t="e">
        <f t="shared" si="47"/>
        <v>#VALUE!</v>
      </c>
      <c r="K2999" s="198"/>
      <c r="L2999" s="198"/>
      <c r="M2999" s="198" t="s">
        <v>2395</v>
      </c>
      <c r="N2999" s="198"/>
      <c r="O2999" s="198"/>
      <c r="P2999" s="198"/>
      <c r="Q2999" s="169"/>
      <c r="R2999" s="169"/>
      <c r="S2999" s="169"/>
      <c r="T2999" s="169"/>
    </row>
    <row r="3000" spans="1:20" ht="20.100000000000001" customHeight="1">
      <c r="A3000" s="201" t="s">
        <v>7956</v>
      </c>
      <c r="B3000" s="183">
        <v>700600589805</v>
      </c>
      <c r="C3000" s="236" t="s">
        <v>7155</v>
      </c>
      <c r="D3000" s="215" t="s">
        <v>7955</v>
      </c>
      <c r="E3000" s="198"/>
      <c r="F3000" s="319">
        <v>31</v>
      </c>
      <c r="G3000" s="198" t="s">
        <v>8444</v>
      </c>
      <c r="H3000" s="201">
        <v>0</v>
      </c>
      <c r="I3000" s="200">
        <v>41925</v>
      </c>
      <c r="J3000" s="319">
        <f t="shared" si="47"/>
        <v>21.349999999999998</v>
      </c>
      <c r="K3000" s="198"/>
      <c r="L3000" s="198"/>
      <c r="M3000" s="198" t="s">
        <v>2395</v>
      </c>
      <c r="N3000" s="198"/>
      <c r="O3000" s="198"/>
      <c r="P3000" s="198"/>
      <c r="Q3000" s="169"/>
      <c r="R3000" s="169"/>
      <c r="S3000" s="169"/>
      <c r="T3000" s="169"/>
    </row>
    <row r="3001" spans="1:20" ht="20.100000000000001" customHeight="1">
      <c r="A3001" s="201">
        <v>20517</v>
      </c>
      <c r="B3001" s="183"/>
      <c r="C3001" s="236" t="s">
        <v>7494</v>
      </c>
      <c r="D3001" s="215" t="s">
        <v>7957</v>
      </c>
      <c r="E3001" s="198"/>
      <c r="F3001" s="319" t="s">
        <v>17578</v>
      </c>
      <c r="G3001" s="198" t="s">
        <v>8444</v>
      </c>
      <c r="H3001" s="201">
        <v>0</v>
      </c>
      <c r="I3001" s="200">
        <v>41925</v>
      </c>
      <c r="J3001" s="319" t="e">
        <f t="shared" si="47"/>
        <v>#VALUE!</v>
      </c>
      <c r="K3001" s="198"/>
      <c r="L3001" s="198"/>
      <c r="M3001" s="198" t="s">
        <v>2395</v>
      </c>
      <c r="N3001" s="198"/>
      <c r="O3001" s="198"/>
      <c r="P3001" s="198"/>
      <c r="Q3001" s="169"/>
      <c r="R3001" s="169"/>
      <c r="S3001" s="169"/>
      <c r="T3001" s="169"/>
    </row>
    <row r="3002" spans="1:20" ht="20.100000000000001" customHeight="1">
      <c r="A3002" s="201" t="s">
        <v>7958</v>
      </c>
      <c r="B3002" s="183">
        <v>700600589829</v>
      </c>
      <c r="C3002" s="236" t="s">
        <v>7156</v>
      </c>
      <c r="D3002" s="215" t="s">
        <v>7957</v>
      </c>
      <c r="E3002" s="321">
        <v>14</v>
      </c>
      <c r="F3002" s="319">
        <v>32.588235294117652</v>
      </c>
      <c r="G3002" s="198" t="s">
        <v>8444</v>
      </c>
      <c r="H3002" s="201">
        <v>0</v>
      </c>
      <c r="I3002" s="200">
        <v>41925</v>
      </c>
      <c r="J3002" s="319">
        <f t="shared" si="47"/>
        <v>8.7000000000000028</v>
      </c>
      <c r="K3002" s="198">
        <v>15.95</v>
      </c>
      <c r="L3002" s="198"/>
      <c r="M3002" s="198" t="s">
        <v>2395</v>
      </c>
      <c r="N3002" s="198"/>
      <c r="O3002" s="198"/>
      <c r="P3002" s="198"/>
      <c r="Q3002" s="169"/>
      <c r="R3002" s="169"/>
      <c r="S3002" s="169"/>
      <c r="T3002" s="169"/>
    </row>
    <row r="3003" spans="1:20" ht="20.100000000000001" customHeight="1">
      <c r="A3003" s="201">
        <v>20518</v>
      </c>
      <c r="B3003" s="183"/>
      <c r="C3003" s="236" t="s">
        <v>7495</v>
      </c>
      <c r="D3003" s="215" t="s">
        <v>7959</v>
      </c>
      <c r="E3003" s="198"/>
      <c r="F3003" s="319" t="s">
        <v>17578</v>
      </c>
      <c r="G3003" s="198" t="s">
        <v>8444</v>
      </c>
      <c r="H3003" s="201">
        <v>0</v>
      </c>
      <c r="I3003" s="200">
        <v>41925</v>
      </c>
      <c r="J3003" s="319" t="e">
        <f t="shared" si="47"/>
        <v>#VALUE!</v>
      </c>
      <c r="K3003" s="198"/>
      <c r="L3003" s="198"/>
      <c r="M3003" s="198" t="s">
        <v>2395</v>
      </c>
      <c r="N3003" s="198"/>
      <c r="O3003" s="198"/>
      <c r="P3003" s="198"/>
      <c r="Q3003" s="169"/>
      <c r="R3003" s="169"/>
      <c r="S3003" s="169"/>
      <c r="T3003" s="169"/>
    </row>
    <row r="3004" spans="1:20" ht="20.100000000000001" customHeight="1">
      <c r="A3004" s="201" t="s">
        <v>7960</v>
      </c>
      <c r="B3004" s="183">
        <v>700600589836</v>
      </c>
      <c r="C3004" s="236" t="s">
        <v>7157</v>
      </c>
      <c r="D3004" s="215" t="s">
        <v>7959</v>
      </c>
      <c r="E3004" s="324">
        <v>3</v>
      </c>
      <c r="F3004" s="319">
        <v>17.95</v>
      </c>
      <c r="G3004" s="198" t="s">
        <v>8444</v>
      </c>
      <c r="H3004" s="199">
        <v>16</v>
      </c>
      <c r="I3004" s="200">
        <v>41925</v>
      </c>
      <c r="J3004" s="319">
        <f t="shared" si="47"/>
        <v>7.2574999999999985</v>
      </c>
      <c r="K3004" s="198"/>
      <c r="L3004" s="198"/>
      <c r="M3004" s="198" t="s">
        <v>2395</v>
      </c>
      <c r="N3004" s="198"/>
      <c r="O3004" s="198"/>
      <c r="P3004" s="198"/>
      <c r="Q3004" s="169"/>
      <c r="R3004" s="169"/>
      <c r="S3004" s="169"/>
      <c r="T3004" s="169"/>
    </row>
    <row r="3005" spans="1:20" ht="20.100000000000001" customHeight="1">
      <c r="A3005" s="201" t="s">
        <v>7961</v>
      </c>
      <c r="B3005" s="183">
        <v>700600589843</v>
      </c>
      <c r="C3005" s="236" t="s">
        <v>7158</v>
      </c>
      <c r="D3005" s="215" t="s">
        <v>7959</v>
      </c>
      <c r="E3005" s="321">
        <v>12</v>
      </c>
      <c r="F3005" s="319">
        <v>30.235294117647058</v>
      </c>
      <c r="G3005" s="198" t="s">
        <v>8444</v>
      </c>
      <c r="H3005" s="201">
        <v>0</v>
      </c>
      <c r="I3005" s="200">
        <v>41925</v>
      </c>
      <c r="J3005" s="319">
        <f t="shared" si="47"/>
        <v>8.6999999999999993</v>
      </c>
      <c r="K3005" s="198">
        <v>15.95</v>
      </c>
      <c r="L3005" s="198"/>
      <c r="M3005" s="198" t="s">
        <v>2395</v>
      </c>
      <c r="N3005" s="198"/>
      <c r="O3005" s="198"/>
      <c r="P3005" s="198"/>
      <c r="Q3005" s="169"/>
      <c r="R3005" s="169"/>
      <c r="S3005" s="169"/>
      <c r="T3005" s="169"/>
    </row>
    <row r="3006" spans="1:20" ht="20.100000000000001" customHeight="1">
      <c r="A3006" s="201" t="s">
        <v>7962</v>
      </c>
      <c r="B3006" s="183">
        <v>700600589850</v>
      </c>
      <c r="C3006" s="236" t="s">
        <v>7159</v>
      </c>
      <c r="D3006" s="215" t="s">
        <v>7959</v>
      </c>
      <c r="E3006" s="321">
        <v>12</v>
      </c>
      <c r="F3006" s="319">
        <v>30.235294117647058</v>
      </c>
      <c r="G3006" s="198" t="s">
        <v>8444</v>
      </c>
      <c r="H3006" s="201">
        <v>0</v>
      </c>
      <c r="I3006" s="200">
        <v>41925</v>
      </c>
      <c r="J3006" s="319">
        <f t="shared" si="47"/>
        <v>8.6999999999999993</v>
      </c>
      <c r="K3006" s="198">
        <v>15.95</v>
      </c>
      <c r="L3006" s="198"/>
      <c r="M3006" s="198" t="s">
        <v>2395</v>
      </c>
      <c r="N3006" s="198"/>
      <c r="O3006" s="198"/>
      <c r="P3006" s="198"/>
      <c r="Q3006" s="169"/>
      <c r="R3006" s="169"/>
      <c r="S3006" s="169"/>
      <c r="T3006" s="169"/>
    </row>
    <row r="3007" spans="1:20" ht="20.100000000000001" customHeight="1">
      <c r="A3007" s="201">
        <v>20519</v>
      </c>
      <c r="B3007" s="183"/>
      <c r="C3007" s="236" t="s">
        <v>7496</v>
      </c>
      <c r="D3007" s="215" t="s">
        <v>7963</v>
      </c>
      <c r="E3007" s="198"/>
      <c r="F3007" s="319" t="s">
        <v>17578</v>
      </c>
      <c r="G3007" s="198" t="s">
        <v>8444</v>
      </c>
      <c r="H3007" s="201">
        <v>0</v>
      </c>
      <c r="I3007" s="200">
        <v>41925</v>
      </c>
      <c r="J3007" s="319" t="e">
        <f t="shared" si="47"/>
        <v>#VALUE!</v>
      </c>
      <c r="K3007" s="198"/>
      <c r="L3007" s="198"/>
      <c r="M3007" s="198" t="s">
        <v>2395</v>
      </c>
      <c r="N3007" s="198"/>
      <c r="O3007" s="198"/>
      <c r="P3007" s="198"/>
      <c r="Q3007" s="169"/>
      <c r="R3007" s="169"/>
      <c r="S3007" s="169"/>
      <c r="T3007" s="169"/>
    </row>
    <row r="3008" spans="1:20" ht="20.100000000000001" customHeight="1">
      <c r="A3008" s="202" t="s">
        <v>7964</v>
      </c>
      <c r="B3008" s="183">
        <v>700600589867</v>
      </c>
      <c r="C3008" s="236" t="s">
        <v>7160</v>
      </c>
      <c r="D3008" s="215" t="s">
        <v>7963</v>
      </c>
      <c r="E3008" s="324">
        <v>2</v>
      </c>
      <c r="F3008" s="319">
        <v>17.95</v>
      </c>
      <c r="G3008" s="198" t="s">
        <v>8444</v>
      </c>
      <c r="H3008" s="366">
        <v>51</v>
      </c>
      <c r="I3008" s="200">
        <v>41925</v>
      </c>
      <c r="J3008" s="319">
        <f t="shared" si="47"/>
        <v>8.2574999999999985</v>
      </c>
      <c r="K3008" s="198"/>
      <c r="L3008" s="198"/>
      <c r="M3008" s="198" t="s">
        <v>2395</v>
      </c>
      <c r="N3008" s="198"/>
      <c r="O3008" s="198"/>
      <c r="P3008" s="198"/>
      <c r="Q3008" s="169"/>
      <c r="R3008" s="169"/>
      <c r="S3008" s="169"/>
      <c r="T3008" s="169"/>
    </row>
    <row r="3009" spans="1:20" ht="20.100000000000001" customHeight="1">
      <c r="A3009" s="202" t="s">
        <v>7965</v>
      </c>
      <c r="B3009" s="183">
        <v>700600589874</v>
      </c>
      <c r="C3009" s="236" t="s">
        <v>7161</v>
      </c>
      <c r="D3009" s="215" t="s">
        <v>7963</v>
      </c>
      <c r="E3009" s="324">
        <v>2</v>
      </c>
      <c r="F3009" s="319">
        <v>17.95</v>
      </c>
      <c r="G3009" s="198" t="s">
        <v>8444</v>
      </c>
      <c r="H3009" s="199">
        <v>50</v>
      </c>
      <c r="I3009" s="200">
        <v>41925</v>
      </c>
      <c r="J3009" s="319">
        <f t="shared" si="47"/>
        <v>8.2574999999999985</v>
      </c>
      <c r="K3009" s="198"/>
      <c r="L3009" s="198"/>
      <c r="M3009" s="198" t="s">
        <v>2395</v>
      </c>
      <c r="N3009" s="198"/>
      <c r="O3009" s="198"/>
      <c r="P3009" s="198"/>
      <c r="Q3009" s="169"/>
      <c r="R3009" s="169"/>
      <c r="S3009" s="169"/>
      <c r="T3009" s="169"/>
    </row>
    <row r="3010" spans="1:20" ht="20.100000000000001" customHeight="1">
      <c r="A3010" s="202" t="s">
        <v>7966</v>
      </c>
      <c r="B3010" s="183">
        <v>700600589881</v>
      </c>
      <c r="C3010" s="236" t="s">
        <v>7162</v>
      </c>
      <c r="D3010" s="215" t="s">
        <v>7963</v>
      </c>
      <c r="E3010" s="324">
        <v>2</v>
      </c>
      <c r="F3010" s="319">
        <v>17.95</v>
      </c>
      <c r="G3010" s="198" t="s">
        <v>8444</v>
      </c>
      <c r="H3010" s="199">
        <v>70</v>
      </c>
      <c r="I3010" s="200">
        <v>41925</v>
      </c>
      <c r="J3010" s="319">
        <f t="shared" si="47"/>
        <v>8.2574999999999985</v>
      </c>
      <c r="K3010" s="198"/>
      <c r="L3010" s="198"/>
      <c r="M3010" s="198" t="s">
        <v>2395</v>
      </c>
      <c r="N3010" s="198"/>
      <c r="O3010" s="198"/>
      <c r="P3010" s="198"/>
      <c r="Q3010" s="169"/>
      <c r="R3010" s="169"/>
      <c r="S3010" s="169"/>
      <c r="T3010" s="169"/>
    </row>
    <row r="3011" spans="1:20" ht="20.100000000000001" customHeight="1">
      <c r="A3011" s="202" t="s">
        <v>7967</v>
      </c>
      <c r="B3011" s="183">
        <v>700600589898</v>
      </c>
      <c r="C3011" s="236" t="s">
        <v>7163</v>
      </c>
      <c r="D3011" s="215" t="s">
        <v>7963</v>
      </c>
      <c r="E3011" s="324">
        <v>2</v>
      </c>
      <c r="F3011" s="319">
        <v>17.95</v>
      </c>
      <c r="G3011" s="198" t="s">
        <v>8444</v>
      </c>
      <c r="H3011" s="366">
        <v>74</v>
      </c>
      <c r="I3011" s="200">
        <v>41925</v>
      </c>
      <c r="J3011" s="319">
        <f t="shared" si="47"/>
        <v>8.2574999999999985</v>
      </c>
      <c r="K3011" s="198"/>
      <c r="L3011" s="198"/>
      <c r="M3011" s="198" t="s">
        <v>2395</v>
      </c>
      <c r="N3011" s="198"/>
      <c r="O3011" s="198"/>
      <c r="P3011" s="198"/>
      <c r="Q3011" s="169"/>
      <c r="R3011" s="169"/>
      <c r="S3011" s="169"/>
      <c r="T3011" s="169"/>
    </row>
    <row r="3012" spans="1:20" ht="20.100000000000001" customHeight="1">
      <c r="A3012" s="201">
        <v>20520</v>
      </c>
      <c r="B3012" s="183"/>
      <c r="C3012" s="236" t="s">
        <v>7497</v>
      </c>
      <c r="D3012" s="215" t="s">
        <v>7968</v>
      </c>
      <c r="E3012" s="198"/>
      <c r="F3012" s="319" t="s">
        <v>17578</v>
      </c>
      <c r="G3012" s="198" t="s">
        <v>8444</v>
      </c>
      <c r="H3012" s="201">
        <v>0</v>
      </c>
      <c r="I3012" s="200">
        <v>41925</v>
      </c>
      <c r="J3012" s="319" t="e">
        <f t="shared" si="47"/>
        <v>#VALUE!</v>
      </c>
      <c r="K3012" s="198"/>
      <c r="L3012" s="198"/>
      <c r="M3012" s="198" t="s">
        <v>2395</v>
      </c>
      <c r="N3012" s="198"/>
      <c r="O3012" s="198"/>
      <c r="P3012" s="198"/>
      <c r="Q3012" s="169"/>
      <c r="R3012" s="169"/>
      <c r="S3012" s="169"/>
      <c r="T3012" s="169"/>
    </row>
    <row r="3013" spans="1:20" ht="20.100000000000001" customHeight="1">
      <c r="A3013" s="201" t="s">
        <v>7969</v>
      </c>
      <c r="B3013" s="183">
        <v>700600589904</v>
      </c>
      <c r="C3013" s="236" t="s">
        <v>7164</v>
      </c>
      <c r="D3013" s="215" t="s">
        <v>7968</v>
      </c>
      <c r="E3013" s="321">
        <v>13</v>
      </c>
      <c r="F3013" s="319">
        <v>31.411764705882355</v>
      </c>
      <c r="G3013" s="198" t="s">
        <v>8444</v>
      </c>
      <c r="H3013" s="201">
        <v>0</v>
      </c>
      <c r="I3013" s="200">
        <v>41925</v>
      </c>
      <c r="J3013" s="319">
        <f t="shared" si="47"/>
        <v>8.7000000000000028</v>
      </c>
      <c r="K3013" s="198">
        <v>15.95</v>
      </c>
      <c r="L3013" s="198"/>
      <c r="M3013" s="198" t="s">
        <v>2395</v>
      </c>
      <c r="N3013" s="198"/>
      <c r="O3013" s="198"/>
      <c r="P3013" s="198"/>
      <c r="Q3013" s="169"/>
      <c r="R3013" s="169"/>
      <c r="S3013" s="169"/>
      <c r="T3013" s="169"/>
    </row>
    <row r="3014" spans="1:20" ht="20.100000000000001" customHeight="1">
      <c r="A3014" s="201" t="s">
        <v>7970</v>
      </c>
      <c r="B3014" s="183">
        <v>700600589911</v>
      </c>
      <c r="C3014" s="236" t="s">
        <v>7165</v>
      </c>
      <c r="D3014" s="215" t="s">
        <v>7968</v>
      </c>
      <c r="E3014" s="324">
        <v>2</v>
      </c>
      <c r="F3014" s="319">
        <v>17.95</v>
      </c>
      <c r="G3014" s="198" t="s">
        <v>8444</v>
      </c>
      <c r="H3014" s="199">
        <v>25</v>
      </c>
      <c r="I3014" s="200">
        <v>41925</v>
      </c>
      <c r="J3014" s="319">
        <f t="shared" si="47"/>
        <v>8.2574999999999985</v>
      </c>
      <c r="K3014" s="198"/>
      <c r="L3014" s="198"/>
      <c r="M3014" s="198" t="s">
        <v>2395</v>
      </c>
      <c r="N3014" s="198"/>
      <c r="O3014" s="198"/>
      <c r="P3014" s="198"/>
      <c r="Q3014" s="169"/>
      <c r="R3014" s="169"/>
      <c r="S3014" s="169"/>
      <c r="T3014" s="169"/>
    </row>
    <row r="3015" spans="1:20" ht="20.100000000000001" customHeight="1">
      <c r="A3015" s="201">
        <v>20521</v>
      </c>
      <c r="B3015" s="183"/>
      <c r="C3015" s="236" t="s">
        <v>7498</v>
      </c>
      <c r="D3015" s="215" t="s">
        <v>7971</v>
      </c>
      <c r="E3015" s="198"/>
      <c r="F3015" s="319" t="s">
        <v>17578</v>
      </c>
      <c r="G3015" s="198" t="s">
        <v>8444</v>
      </c>
      <c r="H3015" s="201">
        <v>0</v>
      </c>
      <c r="I3015" s="200">
        <v>41925</v>
      </c>
      <c r="J3015" s="319" t="e">
        <f t="shared" si="47"/>
        <v>#VALUE!</v>
      </c>
      <c r="K3015" s="198"/>
      <c r="L3015" s="198"/>
      <c r="M3015" s="198" t="s">
        <v>2395</v>
      </c>
      <c r="N3015" s="198"/>
      <c r="O3015" s="198"/>
      <c r="P3015" s="198"/>
      <c r="Q3015" s="169"/>
      <c r="R3015" s="169"/>
      <c r="S3015" s="169"/>
      <c r="T3015" s="169"/>
    </row>
    <row r="3016" spans="1:20" ht="20.100000000000001" customHeight="1">
      <c r="A3016" s="201" t="s">
        <v>7972</v>
      </c>
      <c r="B3016" s="183">
        <v>700600589928</v>
      </c>
      <c r="C3016" s="236" t="s">
        <v>7166</v>
      </c>
      <c r="D3016" s="215" t="s">
        <v>7971</v>
      </c>
      <c r="E3016" s="198"/>
      <c r="F3016" s="319">
        <v>32</v>
      </c>
      <c r="G3016" s="198" t="s">
        <v>8444</v>
      </c>
      <c r="H3016" s="201">
        <v>0</v>
      </c>
      <c r="I3016" s="200">
        <v>41925</v>
      </c>
      <c r="J3016" s="319">
        <f t="shared" si="47"/>
        <v>22.2</v>
      </c>
      <c r="K3016" s="198"/>
      <c r="L3016" s="198"/>
      <c r="M3016" s="198" t="s">
        <v>2395</v>
      </c>
      <c r="N3016" s="198"/>
      <c r="O3016" s="198"/>
      <c r="P3016" s="198"/>
      <c r="Q3016" s="169"/>
      <c r="R3016" s="169"/>
      <c r="S3016" s="169"/>
      <c r="T3016" s="169"/>
    </row>
    <row r="3017" spans="1:20" ht="20.100000000000001" customHeight="1">
      <c r="A3017" s="201" t="s">
        <v>7973</v>
      </c>
      <c r="B3017" s="183">
        <v>700600589935</v>
      </c>
      <c r="C3017" s="236" t="s">
        <v>7167</v>
      </c>
      <c r="D3017" s="215" t="s">
        <v>7971</v>
      </c>
      <c r="E3017" s="198"/>
      <c r="F3017" s="319">
        <v>32</v>
      </c>
      <c r="G3017" s="198" t="s">
        <v>8444</v>
      </c>
      <c r="H3017" s="201">
        <v>0</v>
      </c>
      <c r="I3017" s="200">
        <v>41925</v>
      </c>
      <c r="J3017" s="319">
        <f t="shared" si="47"/>
        <v>22.2</v>
      </c>
      <c r="K3017" s="198"/>
      <c r="L3017" s="198"/>
      <c r="M3017" s="198" t="s">
        <v>2395</v>
      </c>
      <c r="N3017" s="198"/>
      <c r="O3017" s="198"/>
      <c r="P3017" s="198"/>
      <c r="Q3017" s="169"/>
      <c r="R3017" s="169"/>
      <c r="S3017" s="169"/>
      <c r="T3017" s="169"/>
    </row>
    <row r="3018" spans="1:20" ht="20.100000000000001" customHeight="1">
      <c r="A3018" s="201" t="s">
        <v>7974</v>
      </c>
      <c r="B3018" s="183">
        <v>700600589942</v>
      </c>
      <c r="C3018" s="236" t="s">
        <v>7168</v>
      </c>
      <c r="D3018" s="215" t="s">
        <v>7971</v>
      </c>
      <c r="E3018" s="321">
        <v>17</v>
      </c>
      <c r="F3018" s="319">
        <v>36.117647058823529</v>
      </c>
      <c r="G3018" s="198" t="s">
        <v>8444</v>
      </c>
      <c r="H3018" s="201">
        <v>0</v>
      </c>
      <c r="I3018" s="200">
        <v>41925</v>
      </c>
      <c r="J3018" s="319">
        <f t="shared" si="47"/>
        <v>8.6999999999999993</v>
      </c>
      <c r="K3018" s="198">
        <v>15.95</v>
      </c>
      <c r="L3018" s="198"/>
      <c r="M3018" s="198" t="s">
        <v>2395</v>
      </c>
      <c r="N3018" s="198"/>
      <c r="O3018" s="198"/>
      <c r="P3018" s="198"/>
      <c r="Q3018" s="169"/>
      <c r="R3018" s="169"/>
      <c r="S3018" s="169"/>
      <c r="T3018" s="169"/>
    </row>
    <row r="3019" spans="1:20" ht="20.100000000000001" customHeight="1">
      <c r="A3019" s="201">
        <v>20522</v>
      </c>
      <c r="B3019" s="183"/>
      <c r="C3019" s="236" t="s">
        <v>7499</v>
      </c>
      <c r="D3019" s="215" t="s">
        <v>7975</v>
      </c>
      <c r="E3019" s="198"/>
      <c r="F3019" s="319" t="s">
        <v>17578</v>
      </c>
      <c r="G3019" s="198" t="s">
        <v>8444</v>
      </c>
      <c r="H3019" s="201">
        <v>0</v>
      </c>
      <c r="I3019" s="200">
        <v>41925</v>
      </c>
      <c r="J3019" s="319" t="e">
        <f t="shared" si="47"/>
        <v>#VALUE!</v>
      </c>
      <c r="K3019" s="198"/>
      <c r="L3019" s="198"/>
      <c r="M3019" s="198" t="s">
        <v>2395</v>
      </c>
      <c r="N3019" s="198"/>
      <c r="O3019" s="198"/>
      <c r="P3019" s="198"/>
      <c r="Q3019" s="169"/>
      <c r="R3019" s="169"/>
      <c r="S3019" s="169"/>
      <c r="T3019" s="169"/>
    </row>
    <row r="3020" spans="1:20" ht="20.100000000000001" customHeight="1">
      <c r="A3020" s="201" t="s">
        <v>7976</v>
      </c>
      <c r="B3020" s="183">
        <v>700600589959</v>
      </c>
      <c r="C3020" s="236" t="s">
        <v>7169</v>
      </c>
      <c r="D3020" s="215" t="s">
        <v>7975</v>
      </c>
      <c r="E3020" s="321">
        <v>13</v>
      </c>
      <c r="F3020" s="319">
        <v>31.411764705882355</v>
      </c>
      <c r="G3020" s="198" t="s">
        <v>8444</v>
      </c>
      <c r="H3020" s="201">
        <v>0</v>
      </c>
      <c r="I3020" s="200">
        <v>41925</v>
      </c>
      <c r="J3020" s="319">
        <f t="shared" ref="J3020:J3083" si="48">F3020*0.85-5-E3020</f>
        <v>8.7000000000000028</v>
      </c>
      <c r="K3020" s="198">
        <v>15.95</v>
      </c>
      <c r="L3020" s="198"/>
      <c r="M3020" s="198" t="s">
        <v>2395</v>
      </c>
      <c r="N3020" s="198"/>
      <c r="O3020" s="198"/>
      <c r="P3020" s="198"/>
      <c r="Q3020" s="169"/>
      <c r="R3020" s="169"/>
      <c r="S3020" s="169"/>
      <c r="T3020" s="169"/>
    </row>
    <row r="3021" spans="1:20" ht="20.100000000000001" customHeight="1">
      <c r="A3021" s="201" t="s">
        <v>7977</v>
      </c>
      <c r="B3021" s="183">
        <v>700600589966</v>
      </c>
      <c r="C3021" s="236" t="s">
        <v>7170</v>
      </c>
      <c r="D3021" s="215" t="s">
        <v>7975</v>
      </c>
      <c r="E3021" s="321">
        <v>9</v>
      </c>
      <c r="F3021" s="319">
        <v>22</v>
      </c>
      <c r="G3021" s="198" t="s">
        <v>8444</v>
      </c>
      <c r="H3021" s="201">
        <v>0</v>
      </c>
      <c r="I3021" s="200">
        <v>41925</v>
      </c>
      <c r="J3021" s="319">
        <f t="shared" si="48"/>
        <v>4.6999999999999993</v>
      </c>
      <c r="K3021" s="198">
        <v>15.95</v>
      </c>
      <c r="L3021" s="198"/>
      <c r="M3021" s="198" t="s">
        <v>2395</v>
      </c>
      <c r="N3021" s="198"/>
      <c r="O3021" s="198"/>
      <c r="P3021" s="198"/>
      <c r="Q3021" s="169"/>
      <c r="R3021" s="169"/>
      <c r="S3021" s="169"/>
      <c r="T3021" s="169"/>
    </row>
    <row r="3022" spans="1:20" ht="20.100000000000001" customHeight="1">
      <c r="A3022" s="201">
        <v>20523</v>
      </c>
      <c r="B3022" s="183"/>
      <c r="C3022" s="236" t="s">
        <v>7500</v>
      </c>
      <c r="D3022" s="215" t="s">
        <v>7978</v>
      </c>
      <c r="E3022" s="198"/>
      <c r="F3022" s="319" t="s">
        <v>17578</v>
      </c>
      <c r="G3022" s="198" t="s">
        <v>8444</v>
      </c>
      <c r="H3022" s="201">
        <v>0</v>
      </c>
      <c r="I3022" s="200">
        <v>41925</v>
      </c>
      <c r="J3022" s="319" t="e">
        <f t="shared" si="48"/>
        <v>#VALUE!</v>
      </c>
      <c r="K3022" s="198"/>
      <c r="L3022" s="198"/>
      <c r="M3022" s="198" t="s">
        <v>2395</v>
      </c>
      <c r="N3022" s="198"/>
      <c r="O3022" s="198"/>
      <c r="P3022" s="198"/>
      <c r="Q3022" s="169"/>
      <c r="R3022" s="169"/>
      <c r="S3022" s="169"/>
      <c r="T3022" s="169"/>
    </row>
    <row r="3023" spans="1:20" ht="20.100000000000001" customHeight="1">
      <c r="A3023" s="202" t="s">
        <v>7979</v>
      </c>
      <c r="B3023" s="183">
        <v>700600589973</v>
      </c>
      <c r="C3023" s="236" t="s">
        <v>7171</v>
      </c>
      <c r="D3023" s="215" t="s">
        <v>7978</v>
      </c>
      <c r="E3023" s="321">
        <v>4</v>
      </c>
      <c r="F3023" s="319">
        <v>17.95</v>
      </c>
      <c r="G3023" s="198" t="s">
        <v>8444</v>
      </c>
      <c r="H3023" s="201">
        <v>0</v>
      </c>
      <c r="I3023" s="200">
        <v>41925</v>
      </c>
      <c r="J3023" s="319">
        <f t="shared" si="48"/>
        <v>6.2574999999999985</v>
      </c>
      <c r="K3023" s="198"/>
      <c r="L3023" s="198"/>
      <c r="M3023" s="198" t="s">
        <v>2395</v>
      </c>
      <c r="N3023" s="198"/>
      <c r="O3023" s="198"/>
      <c r="P3023" s="198"/>
      <c r="Q3023" s="169"/>
      <c r="R3023" s="169"/>
      <c r="S3023" s="169"/>
      <c r="T3023" s="169"/>
    </row>
    <row r="3024" spans="1:20" ht="20.100000000000001" customHeight="1">
      <c r="A3024" s="202" t="s">
        <v>7980</v>
      </c>
      <c r="B3024" s="183">
        <v>700600589980</v>
      </c>
      <c r="C3024" s="236" t="s">
        <v>7172</v>
      </c>
      <c r="D3024" s="215" t="s">
        <v>7978</v>
      </c>
      <c r="E3024" s="321">
        <v>4</v>
      </c>
      <c r="F3024" s="319">
        <v>17.95</v>
      </c>
      <c r="G3024" s="198" t="s">
        <v>8444</v>
      </c>
      <c r="H3024" s="201">
        <v>0</v>
      </c>
      <c r="I3024" s="200">
        <v>41925</v>
      </c>
      <c r="J3024" s="319">
        <f t="shared" si="48"/>
        <v>6.2574999999999985</v>
      </c>
      <c r="K3024" s="198"/>
      <c r="L3024" s="198"/>
      <c r="M3024" s="198" t="s">
        <v>2395</v>
      </c>
      <c r="N3024" s="198"/>
      <c r="O3024" s="198"/>
      <c r="P3024" s="198"/>
      <c r="Q3024" s="169"/>
      <c r="R3024" s="169"/>
      <c r="S3024" s="169"/>
      <c r="T3024" s="169"/>
    </row>
    <row r="3025" spans="1:20" ht="20.100000000000001" customHeight="1">
      <c r="A3025" s="202" t="s">
        <v>7981</v>
      </c>
      <c r="B3025" s="183">
        <v>700600589997</v>
      </c>
      <c r="C3025" s="236" t="s">
        <v>7173</v>
      </c>
      <c r="D3025" s="215" t="s">
        <v>7978</v>
      </c>
      <c r="E3025" s="321">
        <v>4</v>
      </c>
      <c r="F3025" s="319">
        <v>17.95</v>
      </c>
      <c r="G3025" s="198" t="s">
        <v>8444</v>
      </c>
      <c r="H3025" s="201">
        <v>0</v>
      </c>
      <c r="I3025" s="200">
        <v>41925</v>
      </c>
      <c r="J3025" s="319">
        <f t="shared" si="48"/>
        <v>6.2574999999999985</v>
      </c>
      <c r="K3025" s="198"/>
      <c r="L3025" s="198"/>
      <c r="M3025" s="198" t="s">
        <v>2395</v>
      </c>
      <c r="N3025" s="198"/>
      <c r="O3025" s="198"/>
      <c r="P3025" s="198"/>
      <c r="Q3025" s="169"/>
      <c r="R3025" s="169"/>
      <c r="S3025" s="169"/>
      <c r="T3025" s="169"/>
    </row>
    <row r="3026" spans="1:20" ht="20.100000000000001" customHeight="1">
      <c r="A3026" s="201" t="s">
        <v>7982</v>
      </c>
      <c r="B3026" s="183">
        <v>700600590009</v>
      </c>
      <c r="C3026" s="236" t="s">
        <v>7174</v>
      </c>
      <c r="D3026" s="215" t="s">
        <v>7978</v>
      </c>
      <c r="E3026" s="321">
        <v>4</v>
      </c>
      <c r="F3026" s="319">
        <v>17.95</v>
      </c>
      <c r="G3026" s="198" t="s">
        <v>8444</v>
      </c>
      <c r="H3026" s="201">
        <v>0</v>
      </c>
      <c r="I3026" s="200">
        <v>41925</v>
      </c>
      <c r="J3026" s="319">
        <f t="shared" si="48"/>
        <v>6.2574999999999985</v>
      </c>
      <c r="K3026" s="198"/>
      <c r="L3026" s="198"/>
      <c r="M3026" s="198" t="s">
        <v>2395</v>
      </c>
      <c r="N3026" s="198"/>
      <c r="O3026" s="198"/>
      <c r="P3026" s="198"/>
      <c r="Q3026" s="169"/>
      <c r="R3026" s="169"/>
      <c r="S3026" s="169"/>
      <c r="T3026" s="169"/>
    </row>
    <row r="3027" spans="1:20" ht="20.100000000000001" customHeight="1">
      <c r="A3027" s="201">
        <v>20524</v>
      </c>
      <c r="B3027" s="183"/>
      <c r="C3027" s="236" t="s">
        <v>7501</v>
      </c>
      <c r="D3027" s="215" t="s">
        <v>7983</v>
      </c>
      <c r="E3027" s="198"/>
      <c r="F3027" s="319" t="s">
        <v>17578</v>
      </c>
      <c r="G3027" s="198" t="s">
        <v>8444</v>
      </c>
      <c r="H3027" s="201">
        <v>0</v>
      </c>
      <c r="I3027" s="200">
        <v>41925</v>
      </c>
      <c r="J3027" s="319" t="e">
        <f t="shared" si="48"/>
        <v>#VALUE!</v>
      </c>
      <c r="K3027" s="198"/>
      <c r="L3027" s="198"/>
      <c r="M3027" s="198" t="s">
        <v>2395</v>
      </c>
      <c r="N3027" s="198"/>
      <c r="O3027" s="198"/>
      <c r="P3027" s="198"/>
      <c r="Q3027" s="169"/>
      <c r="R3027" s="169"/>
      <c r="S3027" s="169"/>
      <c r="T3027" s="169"/>
    </row>
    <row r="3028" spans="1:20" ht="20.100000000000001" customHeight="1">
      <c r="A3028" s="202" t="s">
        <v>7984</v>
      </c>
      <c r="B3028" s="183">
        <v>700600590016</v>
      </c>
      <c r="C3028" s="236" t="s">
        <v>7175</v>
      </c>
      <c r="D3028" s="215" t="s">
        <v>7983</v>
      </c>
      <c r="E3028" s="324">
        <v>2</v>
      </c>
      <c r="F3028" s="319">
        <v>17.95</v>
      </c>
      <c r="G3028" s="198" t="s">
        <v>8444</v>
      </c>
      <c r="H3028" s="199">
        <v>43</v>
      </c>
      <c r="I3028" s="200">
        <v>41925</v>
      </c>
      <c r="J3028" s="319">
        <f t="shared" si="48"/>
        <v>8.2574999999999985</v>
      </c>
      <c r="K3028" s="198"/>
      <c r="L3028" s="198"/>
      <c r="M3028" s="198" t="s">
        <v>2395</v>
      </c>
      <c r="N3028" s="198"/>
      <c r="O3028" s="198"/>
      <c r="P3028" s="198"/>
      <c r="Q3028" s="169"/>
      <c r="R3028" s="169"/>
      <c r="S3028" s="169"/>
      <c r="T3028" s="169"/>
    </row>
    <row r="3029" spans="1:20" ht="20.100000000000001" customHeight="1">
      <c r="A3029" s="201" t="s">
        <v>7985</v>
      </c>
      <c r="B3029" s="183">
        <v>700600590023</v>
      </c>
      <c r="C3029" s="236" t="s">
        <v>7176</v>
      </c>
      <c r="D3029" s="215" t="s">
        <v>7983</v>
      </c>
      <c r="E3029" s="321">
        <v>3</v>
      </c>
      <c r="F3029" s="319">
        <v>17.95</v>
      </c>
      <c r="G3029" s="198" t="s">
        <v>8444</v>
      </c>
      <c r="H3029" s="201">
        <v>0</v>
      </c>
      <c r="I3029" s="200">
        <v>41925</v>
      </c>
      <c r="J3029" s="319">
        <f t="shared" si="48"/>
        <v>7.2574999999999985</v>
      </c>
      <c r="K3029" s="198"/>
      <c r="L3029" s="198"/>
      <c r="M3029" s="198" t="s">
        <v>2395</v>
      </c>
      <c r="N3029" s="198"/>
      <c r="O3029" s="198"/>
      <c r="P3029" s="198"/>
      <c r="Q3029" s="169"/>
      <c r="R3029" s="169"/>
      <c r="S3029" s="169"/>
      <c r="T3029" s="169"/>
    </row>
    <row r="3030" spans="1:20" ht="20.100000000000001" customHeight="1">
      <c r="A3030" s="201" t="s">
        <v>7986</v>
      </c>
      <c r="B3030" s="183">
        <v>700600590030</v>
      </c>
      <c r="C3030" s="236" t="s">
        <v>7177</v>
      </c>
      <c r="D3030" s="215" t="s">
        <v>7983</v>
      </c>
      <c r="E3030" s="321">
        <v>3</v>
      </c>
      <c r="F3030" s="319">
        <v>17.95</v>
      </c>
      <c r="G3030" s="198" t="s">
        <v>8444</v>
      </c>
      <c r="H3030" s="201">
        <v>0</v>
      </c>
      <c r="I3030" s="200">
        <v>41925</v>
      </c>
      <c r="J3030" s="319">
        <f t="shared" si="48"/>
        <v>7.2574999999999985</v>
      </c>
      <c r="K3030" s="198"/>
      <c r="L3030" s="198"/>
      <c r="M3030" s="198" t="s">
        <v>2395</v>
      </c>
      <c r="N3030" s="198"/>
      <c r="O3030" s="198"/>
      <c r="P3030" s="198"/>
      <c r="Q3030" s="169"/>
      <c r="R3030" s="169"/>
      <c r="S3030" s="169"/>
      <c r="T3030" s="169"/>
    </row>
    <row r="3031" spans="1:20" ht="20.100000000000001" customHeight="1">
      <c r="A3031" s="201" t="s">
        <v>7987</v>
      </c>
      <c r="B3031" s="183">
        <v>700600590047</v>
      </c>
      <c r="C3031" s="236" t="s">
        <v>7178</v>
      </c>
      <c r="D3031" s="215" t="s">
        <v>7983</v>
      </c>
      <c r="E3031" s="321">
        <v>2</v>
      </c>
      <c r="F3031" s="319">
        <v>17.95</v>
      </c>
      <c r="G3031" s="198" t="s">
        <v>8444</v>
      </c>
      <c r="H3031" s="201">
        <v>0</v>
      </c>
      <c r="I3031" s="200">
        <v>41925</v>
      </c>
      <c r="J3031" s="319">
        <f t="shared" si="48"/>
        <v>8.2574999999999985</v>
      </c>
      <c r="K3031" s="198"/>
      <c r="L3031" s="198"/>
      <c r="M3031" s="198" t="s">
        <v>2395</v>
      </c>
      <c r="N3031" s="198"/>
      <c r="O3031" s="198"/>
      <c r="P3031" s="198"/>
      <c r="Q3031" s="169"/>
      <c r="R3031" s="169"/>
      <c r="S3031" s="169"/>
      <c r="T3031" s="169"/>
    </row>
    <row r="3032" spans="1:20" ht="20.100000000000001" customHeight="1">
      <c r="A3032" s="201">
        <v>20525</v>
      </c>
      <c r="B3032" s="183"/>
      <c r="C3032" s="236" t="s">
        <v>7502</v>
      </c>
      <c r="D3032" s="215" t="s">
        <v>7988</v>
      </c>
      <c r="E3032" s="198"/>
      <c r="F3032" s="319" t="s">
        <v>17578</v>
      </c>
      <c r="G3032" s="198" t="s">
        <v>8444</v>
      </c>
      <c r="H3032" s="201">
        <v>0</v>
      </c>
      <c r="I3032" s="200">
        <v>41925</v>
      </c>
      <c r="J3032" s="319" t="e">
        <f t="shared" si="48"/>
        <v>#VALUE!</v>
      </c>
      <c r="K3032" s="198"/>
      <c r="L3032" s="198"/>
      <c r="M3032" s="198" t="s">
        <v>2395</v>
      </c>
      <c r="N3032" s="198"/>
      <c r="O3032" s="198"/>
      <c r="P3032" s="198"/>
      <c r="Q3032" s="169"/>
      <c r="R3032" s="169"/>
      <c r="S3032" s="169"/>
      <c r="T3032" s="169"/>
    </row>
    <row r="3033" spans="1:20" ht="20.100000000000001" customHeight="1">
      <c r="A3033" s="201" t="s">
        <v>7989</v>
      </c>
      <c r="B3033" s="183">
        <v>700600590054</v>
      </c>
      <c r="C3033" s="236" t="s">
        <v>7179</v>
      </c>
      <c r="D3033" s="215" t="s">
        <v>7988</v>
      </c>
      <c r="E3033" s="321">
        <v>15</v>
      </c>
      <c r="F3033" s="319">
        <v>33.764705882352942</v>
      </c>
      <c r="G3033" s="198" t="s">
        <v>8444</v>
      </c>
      <c r="H3033" s="201">
        <v>0</v>
      </c>
      <c r="I3033" s="200">
        <v>41925</v>
      </c>
      <c r="J3033" s="319">
        <f t="shared" si="48"/>
        <v>8.6999999999999993</v>
      </c>
      <c r="K3033" s="198">
        <v>15.95</v>
      </c>
      <c r="L3033" s="198"/>
      <c r="M3033" s="198" t="s">
        <v>2395</v>
      </c>
      <c r="N3033" s="198"/>
      <c r="O3033" s="198"/>
      <c r="P3033" s="198"/>
      <c r="Q3033" s="169"/>
      <c r="R3033" s="169"/>
      <c r="S3033" s="169"/>
      <c r="T3033" s="169"/>
    </row>
    <row r="3034" spans="1:20" ht="20.100000000000001" customHeight="1">
      <c r="A3034" s="201">
        <v>20526</v>
      </c>
      <c r="B3034" s="183"/>
      <c r="C3034" s="236" t="s">
        <v>7503</v>
      </c>
      <c r="D3034" s="215" t="s">
        <v>7988</v>
      </c>
      <c r="E3034" s="198"/>
      <c r="F3034" s="319" t="s">
        <v>17578</v>
      </c>
      <c r="G3034" s="198" t="s">
        <v>8444</v>
      </c>
      <c r="H3034" s="201">
        <v>0</v>
      </c>
      <c r="I3034" s="200">
        <v>41925</v>
      </c>
      <c r="J3034" s="319" t="e">
        <f t="shared" si="48"/>
        <v>#VALUE!</v>
      </c>
      <c r="K3034" s="198"/>
      <c r="L3034" s="198"/>
      <c r="M3034" s="198" t="s">
        <v>2395</v>
      </c>
      <c r="N3034" s="198"/>
      <c r="O3034" s="198"/>
      <c r="P3034" s="198"/>
      <c r="Q3034" s="169"/>
      <c r="R3034" s="169"/>
      <c r="S3034" s="169"/>
      <c r="T3034" s="169"/>
    </row>
    <row r="3035" spans="1:20" ht="20.100000000000001" customHeight="1">
      <c r="A3035" s="201" t="s">
        <v>7990</v>
      </c>
      <c r="B3035" s="183">
        <v>700600590061</v>
      </c>
      <c r="C3035" s="236" t="s">
        <v>7180</v>
      </c>
      <c r="D3035" s="215" t="s">
        <v>7988</v>
      </c>
      <c r="E3035" s="321">
        <v>12</v>
      </c>
      <c r="F3035" s="319">
        <v>30.235294117647058</v>
      </c>
      <c r="G3035" s="198" t="s">
        <v>8444</v>
      </c>
      <c r="H3035" s="201">
        <v>0</v>
      </c>
      <c r="I3035" s="200">
        <v>41925</v>
      </c>
      <c r="J3035" s="319">
        <f t="shared" si="48"/>
        <v>8.6999999999999993</v>
      </c>
      <c r="K3035" s="198">
        <v>20</v>
      </c>
      <c r="L3035" s="198"/>
      <c r="M3035" s="198" t="s">
        <v>2395</v>
      </c>
      <c r="N3035" s="198"/>
      <c r="O3035" s="198"/>
      <c r="P3035" s="198"/>
      <c r="Q3035" s="169"/>
      <c r="R3035" s="169"/>
      <c r="S3035" s="169"/>
      <c r="T3035" s="169"/>
    </row>
    <row r="3036" spans="1:20" ht="20.100000000000001" customHeight="1">
      <c r="A3036" s="201" t="s">
        <v>7991</v>
      </c>
      <c r="B3036" s="183">
        <v>700600590078</v>
      </c>
      <c r="C3036" s="236" t="s">
        <v>7181</v>
      </c>
      <c r="D3036" s="215" t="s">
        <v>7988</v>
      </c>
      <c r="E3036" s="324">
        <v>3</v>
      </c>
      <c r="F3036" s="319">
        <v>30.235294117647058</v>
      </c>
      <c r="G3036" s="198" t="s">
        <v>8444</v>
      </c>
      <c r="H3036" s="199">
        <v>52</v>
      </c>
      <c r="I3036" s="200">
        <v>41925</v>
      </c>
      <c r="J3036" s="319">
        <f t="shared" si="48"/>
        <v>17.7</v>
      </c>
      <c r="K3036" s="198">
        <v>20</v>
      </c>
      <c r="L3036" s="198"/>
      <c r="M3036" s="198" t="s">
        <v>2395</v>
      </c>
      <c r="N3036" s="198"/>
      <c r="O3036" s="198"/>
      <c r="P3036" s="198"/>
      <c r="Q3036" s="169"/>
      <c r="R3036" s="169"/>
      <c r="S3036" s="169"/>
      <c r="T3036" s="169"/>
    </row>
    <row r="3037" spans="1:20" ht="20.100000000000001" customHeight="1">
      <c r="A3037" s="201">
        <v>20527</v>
      </c>
      <c r="B3037" s="183"/>
      <c r="C3037" s="236" t="s">
        <v>7504</v>
      </c>
      <c r="D3037" s="215" t="s">
        <v>7992</v>
      </c>
      <c r="E3037" s="198"/>
      <c r="F3037" s="319" t="s">
        <v>17578</v>
      </c>
      <c r="G3037" s="198" t="s">
        <v>8444</v>
      </c>
      <c r="H3037" s="201">
        <v>0</v>
      </c>
      <c r="I3037" s="200">
        <v>41925</v>
      </c>
      <c r="J3037" s="319" t="e">
        <f t="shared" si="48"/>
        <v>#VALUE!</v>
      </c>
      <c r="K3037" s="198"/>
      <c r="L3037" s="198"/>
      <c r="M3037" s="198" t="s">
        <v>2395</v>
      </c>
      <c r="N3037" s="198"/>
      <c r="O3037" s="198"/>
      <c r="P3037" s="198"/>
      <c r="Q3037" s="169"/>
      <c r="R3037" s="169"/>
      <c r="S3037" s="169"/>
      <c r="T3037" s="169"/>
    </row>
    <row r="3038" spans="1:20" ht="20.100000000000001" customHeight="1">
      <c r="A3038" s="202" t="s">
        <v>7993</v>
      </c>
      <c r="B3038" s="183">
        <v>700600590085</v>
      </c>
      <c r="C3038" s="236" t="s">
        <v>7182</v>
      </c>
      <c r="D3038" s="215" t="s">
        <v>7992</v>
      </c>
      <c r="E3038" s="324">
        <v>8</v>
      </c>
      <c r="F3038" s="319">
        <v>29.058823529411764</v>
      </c>
      <c r="G3038" s="198" t="s">
        <v>8444</v>
      </c>
      <c r="H3038" s="199">
        <v>48</v>
      </c>
      <c r="I3038" s="200">
        <v>41925</v>
      </c>
      <c r="J3038" s="319">
        <f t="shared" si="48"/>
        <v>11.7</v>
      </c>
      <c r="K3038" s="198">
        <v>15.95</v>
      </c>
      <c r="L3038" s="198"/>
      <c r="M3038" s="198" t="s">
        <v>2395</v>
      </c>
      <c r="N3038" s="198"/>
      <c r="O3038" s="198"/>
      <c r="P3038" s="198"/>
      <c r="Q3038" s="169"/>
      <c r="R3038" s="169"/>
      <c r="S3038" s="169"/>
      <c r="T3038" s="169"/>
    </row>
    <row r="3039" spans="1:20" ht="20.100000000000001" customHeight="1">
      <c r="A3039" s="201" t="s">
        <v>7994</v>
      </c>
      <c r="B3039" s="183">
        <v>700600590092</v>
      </c>
      <c r="C3039" s="236" t="s">
        <v>7183</v>
      </c>
      <c r="D3039" s="215" t="s">
        <v>7992</v>
      </c>
      <c r="E3039" s="321">
        <v>21</v>
      </c>
      <c r="F3039" s="319">
        <v>40.82352941176471</v>
      </c>
      <c r="G3039" s="198" t="s">
        <v>8444</v>
      </c>
      <c r="H3039" s="201">
        <v>0</v>
      </c>
      <c r="I3039" s="200">
        <v>41925</v>
      </c>
      <c r="J3039" s="319">
        <f t="shared" si="48"/>
        <v>8.7000000000000028</v>
      </c>
      <c r="K3039" s="198">
        <v>30.59</v>
      </c>
      <c r="L3039" s="198"/>
      <c r="M3039" s="198" t="s">
        <v>2395</v>
      </c>
      <c r="N3039" s="198"/>
      <c r="O3039" s="198"/>
      <c r="P3039" s="198"/>
      <c r="Q3039" s="169"/>
      <c r="R3039" s="169"/>
      <c r="S3039" s="169"/>
      <c r="T3039" s="169"/>
    </row>
    <row r="3040" spans="1:20" ht="20.100000000000001" customHeight="1">
      <c r="A3040" s="201" t="s">
        <v>7995</v>
      </c>
      <c r="B3040" s="183">
        <v>700600590108</v>
      </c>
      <c r="C3040" s="236" t="s">
        <v>7184</v>
      </c>
      <c r="D3040" s="215" t="s">
        <v>7992</v>
      </c>
      <c r="E3040" s="324">
        <v>8</v>
      </c>
      <c r="F3040" s="319">
        <v>29.058823529411764</v>
      </c>
      <c r="G3040" s="198" t="s">
        <v>8444</v>
      </c>
      <c r="H3040" s="199">
        <v>7</v>
      </c>
      <c r="I3040" s="200">
        <v>41925</v>
      </c>
      <c r="J3040" s="319">
        <f t="shared" si="48"/>
        <v>11.7</v>
      </c>
      <c r="K3040" s="198">
        <v>18.79</v>
      </c>
      <c r="L3040" s="198"/>
      <c r="M3040" s="198" t="s">
        <v>2395</v>
      </c>
      <c r="N3040" s="198"/>
      <c r="O3040" s="198"/>
      <c r="P3040" s="198"/>
      <c r="Q3040" s="169"/>
      <c r="R3040" s="169"/>
      <c r="S3040" s="169"/>
      <c r="T3040" s="169"/>
    </row>
    <row r="3041" spans="1:20" ht="20.100000000000001" customHeight="1">
      <c r="A3041" s="201">
        <v>20528</v>
      </c>
      <c r="B3041" s="183"/>
      <c r="C3041" s="236" t="s">
        <v>7505</v>
      </c>
      <c r="D3041" s="215" t="s">
        <v>7996</v>
      </c>
      <c r="E3041" s="198"/>
      <c r="F3041" s="319" t="s">
        <v>17578</v>
      </c>
      <c r="G3041" s="198" t="s">
        <v>8444</v>
      </c>
      <c r="H3041" s="201">
        <v>0</v>
      </c>
      <c r="I3041" s="200">
        <v>41925</v>
      </c>
      <c r="J3041" s="319" t="e">
        <f t="shared" si="48"/>
        <v>#VALUE!</v>
      </c>
      <c r="K3041" s="198"/>
      <c r="L3041" s="198"/>
      <c r="M3041" s="198" t="s">
        <v>2395</v>
      </c>
      <c r="N3041" s="198"/>
      <c r="O3041" s="198"/>
      <c r="P3041" s="198"/>
      <c r="Q3041" s="169"/>
      <c r="R3041" s="169"/>
      <c r="S3041" s="169"/>
      <c r="T3041" s="169"/>
    </row>
    <row r="3042" spans="1:20" ht="20.100000000000001" customHeight="1">
      <c r="A3042" s="201" t="s">
        <v>7997</v>
      </c>
      <c r="B3042" s="183">
        <v>700600590115</v>
      </c>
      <c r="C3042" s="236" t="s">
        <v>7185</v>
      </c>
      <c r="D3042" s="215" t="s">
        <v>7996</v>
      </c>
      <c r="E3042" s="321">
        <v>11</v>
      </c>
      <c r="F3042" s="319">
        <v>29.058823529411764</v>
      </c>
      <c r="G3042" s="198" t="s">
        <v>8444</v>
      </c>
      <c r="H3042" s="201">
        <v>0</v>
      </c>
      <c r="I3042" s="200">
        <v>41925</v>
      </c>
      <c r="J3042" s="319">
        <f t="shared" si="48"/>
        <v>8.6999999999999993</v>
      </c>
      <c r="K3042" s="198">
        <v>15.95</v>
      </c>
      <c r="L3042" s="198"/>
      <c r="M3042" s="198" t="s">
        <v>2395</v>
      </c>
      <c r="N3042" s="198"/>
      <c r="O3042" s="198"/>
      <c r="P3042" s="198"/>
      <c r="Q3042" s="169"/>
      <c r="R3042" s="169"/>
      <c r="S3042" s="169"/>
      <c r="T3042" s="169"/>
    </row>
    <row r="3043" spans="1:20" ht="20.100000000000001" customHeight="1">
      <c r="A3043" s="201">
        <v>20529</v>
      </c>
      <c r="B3043" s="183"/>
      <c r="C3043" s="236" t="s">
        <v>7506</v>
      </c>
      <c r="D3043" s="215" t="s">
        <v>7998</v>
      </c>
      <c r="E3043" s="198"/>
      <c r="F3043" s="319" t="s">
        <v>17578</v>
      </c>
      <c r="G3043" s="198" t="s">
        <v>8444</v>
      </c>
      <c r="H3043" s="201">
        <v>0</v>
      </c>
      <c r="I3043" s="200">
        <v>41925</v>
      </c>
      <c r="J3043" s="319" t="e">
        <f t="shared" si="48"/>
        <v>#VALUE!</v>
      </c>
      <c r="K3043" s="198"/>
      <c r="L3043" s="198"/>
      <c r="M3043" s="198" t="s">
        <v>2395</v>
      </c>
      <c r="N3043" s="198"/>
      <c r="O3043" s="198"/>
      <c r="P3043" s="198"/>
      <c r="Q3043" s="169"/>
      <c r="R3043" s="169"/>
      <c r="S3043" s="169"/>
      <c r="T3043" s="169"/>
    </row>
    <row r="3044" spans="1:20" ht="20.100000000000001" customHeight="1">
      <c r="A3044" s="201" t="s">
        <v>7999</v>
      </c>
      <c r="B3044" s="183">
        <v>700600590122</v>
      </c>
      <c r="C3044" s="236" t="s">
        <v>7186</v>
      </c>
      <c r="D3044" s="215" t="s">
        <v>7998</v>
      </c>
      <c r="E3044" s="198"/>
      <c r="F3044" s="319">
        <v>31</v>
      </c>
      <c r="G3044" s="198" t="s">
        <v>8444</v>
      </c>
      <c r="H3044" s="201">
        <v>0</v>
      </c>
      <c r="I3044" s="200">
        <v>41925</v>
      </c>
      <c r="J3044" s="319">
        <f t="shared" si="48"/>
        <v>21.349999999999998</v>
      </c>
      <c r="K3044" s="198"/>
      <c r="L3044" s="198"/>
      <c r="M3044" s="198" t="s">
        <v>2395</v>
      </c>
      <c r="N3044" s="198"/>
      <c r="O3044" s="198"/>
      <c r="P3044" s="198"/>
      <c r="Q3044" s="169"/>
      <c r="R3044" s="169"/>
      <c r="S3044" s="169"/>
      <c r="T3044" s="169"/>
    </row>
    <row r="3045" spans="1:20" ht="20.100000000000001" customHeight="1">
      <c r="A3045" s="201">
        <v>20531</v>
      </c>
      <c r="B3045" s="183"/>
      <c r="C3045" s="236" t="s">
        <v>7507</v>
      </c>
      <c r="D3045" s="215" t="s">
        <v>8000</v>
      </c>
      <c r="E3045" s="198"/>
      <c r="F3045" s="319" t="s">
        <v>17578</v>
      </c>
      <c r="G3045" s="198" t="s">
        <v>8444</v>
      </c>
      <c r="H3045" s="201">
        <v>0</v>
      </c>
      <c r="I3045" s="200">
        <v>41925</v>
      </c>
      <c r="J3045" s="319" t="e">
        <f t="shared" si="48"/>
        <v>#VALUE!</v>
      </c>
      <c r="K3045" s="198"/>
      <c r="L3045" s="198"/>
      <c r="M3045" s="198" t="s">
        <v>2395</v>
      </c>
      <c r="N3045" s="198"/>
      <c r="O3045" s="198"/>
      <c r="P3045" s="198"/>
      <c r="Q3045" s="169"/>
      <c r="R3045" s="169"/>
      <c r="S3045" s="169"/>
      <c r="T3045" s="169"/>
    </row>
    <row r="3046" spans="1:20" ht="20.100000000000001" customHeight="1">
      <c r="A3046" s="201" t="s">
        <v>8001</v>
      </c>
      <c r="B3046" s="183">
        <v>700600590146</v>
      </c>
      <c r="C3046" s="236" t="s">
        <v>7187</v>
      </c>
      <c r="D3046" s="215" t="s">
        <v>8000</v>
      </c>
      <c r="E3046" s="198"/>
      <c r="F3046" s="319">
        <v>42</v>
      </c>
      <c r="G3046" s="198" t="s">
        <v>8444</v>
      </c>
      <c r="H3046" s="201">
        <v>0</v>
      </c>
      <c r="I3046" s="200">
        <v>41925</v>
      </c>
      <c r="J3046" s="319">
        <f t="shared" si="48"/>
        <v>30.699999999999996</v>
      </c>
      <c r="K3046" s="198"/>
      <c r="L3046" s="198"/>
      <c r="M3046" s="198" t="s">
        <v>2395</v>
      </c>
      <c r="N3046" s="198"/>
      <c r="O3046" s="198"/>
      <c r="P3046" s="198"/>
      <c r="Q3046" s="169"/>
      <c r="R3046" s="169"/>
      <c r="S3046" s="169"/>
      <c r="T3046" s="169"/>
    </row>
    <row r="3047" spans="1:20" ht="20.100000000000001" customHeight="1">
      <c r="A3047" s="201" t="s">
        <v>8002</v>
      </c>
      <c r="B3047" s="183">
        <v>700600590153</v>
      </c>
      <c r="C3047" s="236" t="s">
        <v>7188</v>
      </c>
      <c r="D3047" s="215" t="s">
        <v>8000</v>
      </c>
      <c r="E3047" s="198"/>
      <c r="F3047" s="319">
        <v>42</v>
      </c>
      <c r="G3047" s="198" t="s">
        <v>8444</v>
      </c>
      <c r="H3047" s="201">
        <v>0</v>
      </c>
      <c r="I3047" s="200">
        <v>41925</v>
      </c>
      <c r="J3047" s="319">
        <f t="shared" si="48"/>
        <v>30.699999999999996</v>
      </c>
      <c r="K3047" s="198"/>
      <c r="L3047" s="198"/>
      <c r="M3047" s="198" t="s">
        <v>2395</v>
      </c>
      <c r="N3047" s="198"/>
      <c r="O3047" s="198"/>
      <c r="P3047" s="198"/>
      <c r="Q3047" s="169"/>
      <c r="R3047" s="169"/>
      <c r="S3047" s="169"/>
      <c r="T3047" s="169"/>
    </row>
    <row r="3048" spans="1:20" ht="20.100000000000001" customHeight="1">
      <c r="A3048" s="201" t="s">
        <v>8003</v>
      </c>
      <c r="B3048" s="183">
        <v>700600590160</v>
      </c>
      <c r="C3048" s="236" t="s">
        <v>7189</v>
      </c>
      <c r="D3048" s="215" t="s">
        <v>8000</v>
      </c>
      <c r="E3048" s="198"/>
      <c r="F3048" s="319">
        <v>42</v>
      </c>
      <c r="G3048" s="198" t="s">
        <v>8444</v>
      </c>
      <c r="H3048" s="201">
        <v>0</v>
      </c>
      <c r="I3048" s="200">
        <v>41925</v>
      </c>
      <c r="J3048" s="319">
        <f t="shared" si="48"/>
        <v>30.699999999999996</v>
      </c>
      <c r="K3048" s="198"/>
      <c r="L3048" s="198"/>
      <c r="M3048" s="198" t="s">
        <v>2395</v>
      </c>
      <c r="N3048" s="198"/>
      <c r="O3048" s="198"/>
      <c r="P3048" s="198"/>
      <c r="Q3048" s="169"/>
      <c r="R3048" s="169"/>
      <c r="S3048" s="169"/>
      <c r="T3048" s="169"/>
    </row>
    <row r="3049" spans="1:20" ht="20.100000000000001" customHeight="1">
      <c r="A3049" s="201" t="s">
        <v>8004</v>
      </c>
      <c r="B3049" s="183">
        <v>700600590177</v>
      </c>
      <c r="C3049" s="236" t="s">
        <v>7190</v>
      </c>
      <c r="D3049" s="215" t="s">
        <v>8000</v>
      </c>
      <c r="E3049" s="321">
        <v>24</v>
      </c>
      <c r="F3049" s="319">
        <v>44.352941176470587</v>
      </c>
      <c r="G3049" s="198" t="s">
        <v>8444</v>
      </c>
      <c r="H3049" s="201">
        <v>0</v>
      </c>
      <c r="I3049" s="200">
        <v>41925</v>
      </c>
      <c r="J3049" s="319">
        <f t="shared" si="48"/>
        <v>8.6999999999999957</v>
      </c>
      <c r="K3049" s="198">
        <v>12.89</v>
      </c>
      <c r="L3049" s="198"/>
      <c r="M3049" s="198" t="s">
        <v>2395</v>
      </c>
      <c r="N3049" s="198"/>
      <c r="O3049" s="198"/>
      <c r="P3049" s="198"/>
      <c r="Q3049" s="169"/>
      <c r="R3049" s="169"/>
      <c r="S3049" s="169"/>
      <c r="T3049" s="169"/>
    </row>
    <row r="3050" spans="1:20" ht="20.100000000000001" customHeight="1">
      <c r="A3050" s="201" t="s">
        <v>8005</v>
      </c>
      <c r="B3050" s="183">
        <v>700600590184</v>
      </c>
      <c r="C3050" s="236" t="s">
        <v>7191</v>
      </c>
      <c r="D3050" s="215" t="s">
        <v>8000</v>
      </c>
      <c r="E3050" s="321">
        <v>24</v>
      </c>
      <c r="F3050" s="319">
        <v>44.352941176470587</v>
      </c>
      <c r="G3050" s="198" t="s">
        <v>8444</v>
      </c>
      <c r="H3050" s="201">
        <v>0</v>
      </c>
      <c r="I3050" s="200">
        <v>41925</v>
      </c>
      <c r="J3050" s="319">
        <f t="shared" si="48"/>
        <v>8.6999999999999957</v>
      </c>
      <c r="K3050" s="198">
        <v>12.89</v>
      </c>
      <c r="L3050" s="198"/>
      <c r="M3050" s="198" t="s">
        <v>2395</v>
      </c>
      <c r="N3050" s="198"/>
      <c r="O3050" s="198"/>
      <c r="P3050" s="198"/>
      <c r="Q3050" s="169"/>
      <c r="R3050" s="169"/>
      <c r="S3050" s="169"/>
      <c r="T3050" s="169"/>
    </row>
    <row r="3051" spans="1:20" ht="20.100000000000001" customHeight="1">
      <c r="A3051" s="201">
        <v>20532</v>
      </c>
      <c r="B3051" s="183"/>
      <c r="C3051" s="236" t="s">
        <v>7508</v>
      </c>
      <c r="D3051" s="215" t="s">
        <v>8006</v>
      </c>
      <c r="E3051" s="198"/>
      <c r="F3051" s="319" t="s">
        <v>17578</v>
      </c>
      <c r="G3051" s="198" t="s">
        <v>8444</v>
      </c>
      <c r="H3051" s="201">
        <v>0</v>
      </c>
      <c r="I3051" s="200">
        <v>41925</v>
      </c>
      <c r="J3051" s="319" t="e">
        <f t="shared" si="48"/>
        <v>#VALUE!</v>
      </c>
      <c r="K3051" s="198"/>
      <c r="L3051" s="198"/>
      <c r="M3051" s="198" t="s">
        <v>2395</v>
      </c>
      <c r="N3051" s="198"/>
      <c r="O3051" s="198"/>
      <c r="P3051" s="198"/>
      <c r="Q3051" s="169"/>
      <c r="R3051" s="169"/>
      <c r="S3051" s="169"/>
      <c r="T3051" s="169"/>
    </row>
    <row r="3052" spans="1:20" ht="20.100000000000001" customHeight="1">
      <c r="A3052" s="201" t="s">
        <v>8007</v>
      </c>
      <c r="B3052" s="183">
        <v>700600590191</v>
      </c>
      <c r="C3052" s="236" t="s">
        <v>7192</v>
      </c>
      <c r="D3052" s="215" t="s">
        <v>8006</v>
      </c>
      <c r="E3052" s="321">
        <v>4</v>
      </c>
      <c r="F3052" s="319">
        <v>20.823529411764707</v>
      </c>
      <c r="G3052" s="198" t="s">
        <v>8444</v>
      </c>
      <c r="H3052" s="201">
        <v>0</v>
      </c>
      <c r="I3052" s="200">
        <v>41925</v>
      </c>
      <c r="J3052" s="319">
        <f t="shared" si="48"/>
        <v>8.6999999999999993</v>
      </c>
      <c r="K3052" s="198">
        <v>15.95</v>
      </c>
      <c r="L3052" s="198"/>
      <c r="M3052" s="198" t="s">
        <v>2395</v>
      </c>
      <c r="N3052" s="198"/>
      <c r="O3052" s="198"/>
      <c r="P3052" s="198"/>
      <c r="Q3052" s="169"/>
      <c r="R3052" s="169"/>
      <c r="S3052" s="169"/>
      <c r="T3052" s="169"/>
    </row>
    <row r="3053" spans="1:20" ht="20.100000000000001" customHeight="1">
      <c r="A3053" s="201" t="s">
        <v>8008</v>
      </c>
      <c r="B3053" s="183">
        <v>700600590207</v>
      </c>
      <c r="C3053" s="236" t="s">
        <v>7193</v>
      </c>
      <c r="D3053" s="215" t="s">
        <v>8006</v>
      </c>
      <c r="E3053" s="321">
        <v>2</v>
      </c>
      <c r="F3053" s="319">
        <v>20.823529411764707</v>
      </c>
      <c r="G3053" s="198" t="s">
        <v>8444</v>
      </c>
      <c r="H3053" s="201">
        <v>0</v>
      </c>
      <c r="I3053" s="200">
        <v>41925</v>
      </c>
      <c r="J3053" s="319">
        <f t="shared" si="48"/>
        <v>10.7</v>
      </c>
      <c r="K3053" s="198">
        <v>15.95</v>
      </c>
      <c r="L3053" s="198"/>
      <c r="M3053" s="198" t="s">
        <v>2395</v>
      </c>
      <c r="N3053" s="198"/>
      <c r="O3053" s="198"/>
      <c r="P3053" s="198"/>
      <c r="Q3053" s="169"/>
      <c r="R3053" s="169"/>
      <c r="S3053" s="169"/>
      <c r="T3053" s="169"/>
    </row>
    <row r="3054" spans="1:20" ht="20.100000000000001" customHeight="1">
      <c r="A3054" s="201" t="s">
        <v>8010</v>
      </c>
      <c r="B3054" s="183">
        <v>700600590214</v>
      </c>
      <c r="C3054" s="236" t="s">
        <v>7194</v>
      </c>
      <c r="D3054" s="215" t="s">
        <v>8009</v>
      </c>
      <c r="E3054" s="321">
        <v>5</v>
      </c>
      <c r="F3054" s="319">
        <v>16.117647058823529</v>
      </c>
      <c r="G3054" s="198" t="s">
        <v>8444</v>
      </c>
      <c r="H3054" s="201">
        <v>0</v>
      </c>
      <c r="I3054" s="200">
        <v>41925</v>
      </c>
      <c r="J3054" s="319">
        <f t="shared" si="48"/>
        <v>3.6999999999999993</v>
      </c>
      <c r="K3054" s="198">
        <v>11.790000000000001</v>
      </c>
      <c r="L3054" s="198"/>
      <c r="M3054" s="198" t="s">
        <v>2395</v>
      </c>
      <c r="N3054" s="198"/>
      <c r="O3054" s="198"/>
      <c r="P3054" s="198"/>
      <c r="Q3054" s="169"/>
      <c r="R3054" s="169"/>
      <c r="S3054" s="169"/>
      <c r="T3054" s="169"/>
    </row>
    <row r="3055" spans="1:20" ht="20.100000000000001" customHeight="1">
      <c r="A3055" s="201" t="s">
        <v>8010</v>
      </c>
      <c r="B3055" s="183">
        <v>700600590214</v>
      </c>
      <c r="C3055" s="236" t="s">
        <v>7194</v>
      </c>
      <c r="D3055" s="215" t="s">
        <v>8009</v>
      </c>
      <c r="E3055" s="321">
        <v>5</v>
      </c>
      <c r="F3055" s="319">
        <v>16.117647058823529</v>
      </c>
      <c r="G3055" s="198" t="s">
        <v>8444</v>
      </c>
      <c r="H3055" s="201">
        <v>0</v>
      </c>
      <c r="I3055" s="200">
        <v>41925</v>
      </c>
      <c r="J3055" s="319">
        <f t="shared" si="48"/>
        <v>3.6999999999999993</v>
      </c>
      <c r="K3055" s="198">
        <v>11.790000000000001</v>
      </c>
      <c r="L3055" s="198"/>
      <c r="M3055" s="198" t="s">
        <v>2395</v>
      </c>
      <c r="N3055" s="198"/>
      <c r="O3055" s="198"/>
      <c r="P3055" s="198"/>
      <c r="Q3055" s="169"/>
      <c r="R3055" s="169"/>
      <c r="S3055" s="169"/>
      <c r="T3055" s="169"/>
    </row>
    <row r="3056" spans="1:20" ht="20.100000000000001" customHeight="1">
      <c r="A3056" s="201">
        <v>20534</v>
      </c>
      <c r="B3056" s="183"/>
      <c r="C3056" s="236" t="s">
        <v>7509</v>
      </c>
      <c r="D3056" s="215" t="s">
        <v>8011</v>
      </c>
      <c r="E3056" s="198"/>
      <c r="F3056" s="319" t="s">
        <v>17578</v>
      </c>
      <c r="G3056" s="198" t="s">
        <v>8444</v>
      </c>
      <c r="H3056" s="201">
        <v>0</v>
      </c>
      <c r="I3056" s="200">
        <v>41925</v>
      </c>
      <c r="J3056" s="319" t="e">
        <f t="shared" si="48"/>
        <v>#VALUE!</v>
      </c>
      <c r="K3056" s="198"/>
      <c r="L3056" s="198"/>
      <c r="M3056" s="198" t="s">
        <v>2395</v>
      </c>
      <c r="N3056" s="198"/>
      <c r="O3056" s="198"/>
      <c r="P3056" s="198"/>
      <c r="Q3056" s="169"/>
      <c r="R3056" s="169"/>
      <c r="S3056" s="169"/>
      <c r="T3056" s="169"/>
    </row>
    <row r="3057" spans="1:20" ht="20.100000000000001" customHeight="1">
      <c r="A3057" s="201" t="s">
        <v>8012</v>
      </c>
      <c r="B3057" s="183">
        <v>700600590221</v>
      </c>
      <c r="C3057" s="236" t="s">
        <v>7195</v>
      </c>
      <c r="D3057" s="215" t="s">
        <v>8011</v>
      </c>
      <c r="E3057" s="321">
        <v>5</v>
      </c>
      <c r="F3057" s="319">
        <v>16.117647058823529</v>
      </c>
      <c r="G3057" s="198" t="s">
        <v>8444</v>
      </c>
      <c r="H3057" s="201">
        <v>0</v>
      </c>
      <c r="I3057" s="200">
        <v>41925</v>
      </c>
      <c r="J3057" s="319">
        <f t="shared" si="48"/>
        <v>3.6999999999999993</v>
      </c>
      <c r="K3057" s="198">
        <v>11.790000000000001</v>
      </c>
      <c r="L3057" s="198"/>
      <c r="M3057" s="198" t="s">
        <v>2395</v>
      </c>
      <c r="N3057" s="198"/>
      <c r="O3057" s="198"/>
      <c r="P3057" s="198"/>
      <c r="Q3057" s="169"/>
      <c r="R3057" s="169"/>
      <c r="S3057" s="169"/>
      <c r="T3057" s="169"/>
    </row>
    <row r="3058" spans="1:20" ht="20.100000000000001" customHeight="1">
      <c r="A3058" s="202" t="s">
        <v>8014</v>
      </c>
      <c r="B3058" s="183">
        <v>700600590252</v>
      </c>
      <c r="C3058" s="236" t="s">
        <v>7196</v>
      </c>
      <c r="D3058" s="215" t="s">
        <v>8013</v>
      </c>
      <c r="E3058" s="321">
        <v>4</v>
      </c>
      <c r="F3058" s="319">
        <v>14.941176470588236</v>
      </c>
      <c r="G3058" s="198" t="s">
        <v>8444</v>
      </c>
      <c r="H3058" s="201">
        <v>0</v>
      </c>
      <c r="I3058" s="200">
        <v>41925</v>
      </c>
      <c r="J3058" s="319">
        <f t="shared" si="48"/>
        <v>3.6999999999999993</v>
      </c>
      <c r="K3058" s="198">
        <v>10.59</v>
      </c>
      <c r="L3058" s="198"/>
      <c r="M3058" s="198" t="s">
        <v>2395</v>
      </c>
      <c r="N3058" s="198"/>
      <c r="O3058" s="198"/>
      <c r="P3058" s="198"/>
      <c r="Q3058" s="169"/>
      <c r="R3058" s="169"/>
      <c r="S3058" s="169"/>
      <c r="T3058" s="169"/>
    </row>
    <row r="3059" spans="1:20" ht="20.100000000000001" customHeight="1">
      <c r="A3059" s="202" t="s">
        <v>8014</v>
      </c>
      <c r="B3059" s="183">
        <v>700600590252</v>
      </c>
      <c r="C3059" s="236" t="s">
        <v>7196</v>
      </c>
      <c r="D3059" s="215" t="s">
        <v>8013</v>
      </c>
      <c r="E3059" s="321">
        <v>4</v>
      </c>
      <c r="F3059" s="319">
        <v>14.941176470588236</v>
      </c>
      <c r="G3059" s="198" t="s">
        <v>8444</v>
      </c>
      <c r="H3059" s="201">
        <v>0</v>
      </c>
      <c r="I3059" s="200">
        <v>41925</v>
      </c>
      <c r="J3059" s="319">
        <f t="shared" si="48"/>
        <v>3.6999999999999993</v>
      </c>
      <c r="K3059" s="198">
        <v>10.59</v>
      </c>
      <c r="L3059" s="198"/>
      <c r="M3059" s="198" t="s">
        <v>2395</v>
      </c>
      <c r="N3059" s="198"/>
      <c r="O3059" s="198"/>
      <c r="P3059" s="198"/>
      <c r="Q3059" s="169"/>
      <c r="R3059" s="169"/>
      <c r="S3059" s="169"/>
      <c r="T3059" s="169"/>
    </row>
    <row r="3060" spans="1:20" ht="20.100000000000001" customHeight="1">
      <c r="A3060" s="201">
        <v>20538</v>
      </c>
      <c r="B3060" s="183"/>
      <c r="C3060" s="236" t="s">
        <v>7510</v>
      </c>
      <c r="D3060" s="215" t="s">
        <v>8015</v>
      </c>
      <c r="E3060" s="198"/>
      <c r="F3060" s="319" t="s">
        <v>17578</v>
      </c>
      <c r="G3060" s="198" t="s">
        <v>8444</v>
      </c>
      <c r="H3060" s="201">
        <v>0</v>
      </c>
      <c r="I3060" s="200">
        <v>41925</v>
      </c>
      <c r="J3060" s="319" t="e">
        <f t="shared" si="48"/>
        <v>#VALUE!</v>
      </c>
      <c r="K3060" s="198"/>
      <c r="L3060" s="198"/>
      <c r="M3060" s="198" t="s">
        <v>2395</v>
      </c>
      <c r="N3060" s="198"/>
      <c r="O3060" s="198"/>
      <c r="P3060" s="198"/>
      <c r="Q3060" s="169"/>
      <c r="R3060" s="169"/>
      <c r="S3060" s="169"/>
      <c r="T3060" s="169"/>
    </row>
    <row r="3061" spans="1:20" ht="20.100000000000001" customHeight="1">
      <c r="A3061" s="201" t="s">
        <v>8016</v>
      </c>
      <c r="B3061" s="183">
        <v>700600590276</v>
      </c>
      <c r="C3061" s="236" t="s">
        <v>7197</v>
      </c>
      <c r="D3061" s="215" t="s">
        <v>8015</v>
      </c>
      <c r="E3061" s="321">
        <v>5</v>
      </c>
      <c r="F3061" s="319">
        <v>16.117647058823529</v>
      </c>
      <c r="G3061" s="198" t="s">
        <v>8444</v>
      </c>
      <c r="H3061" s="198">
        <v>0</v>
      </c>
      <c r="I3061" s="200">
        <v>41925</v>
      </c>
      <c r="J3061" s="319">
        <f t="shared" si="48"/>
        <v>3.6999999999999993</v>
      </c>
      <c r="K3061" s="198">
        <v>11.790000000000001</v>
      </c>
      <c r="L3061" s="198" t="s">
        <v>731</v>
      </c>
      <c r="M3061" s="198" t="s">
        <v>2395</v>
      </c>
      <c r="N3061" s="198"/>
      <c r="O3061" s="198"/>
      <c r="P3061" s="198"/>
      <c r="Q3061" s="169"/>
      <c r="R3061" s="169"/>
      <c r="S3061" s="169"/>
      <c r="T3061" s="169"/>
    </row>
    <row r="3062" spans="1:20" ht="20.100000000000001" customHeight="1">
      <c r="A3062" s="201" t="s">
        <v>8018</v>
      </c>
      <c r="B3062" s="183">
        <v>700600590283</v>
      </c>
      <c r="C3062" s="236" t="s">
        <v>7198</v>
      </c>
      <c r="D3062" s="215" t="s">
        <v>8017</v>
      </c>
      <c r="E3062" s="321">
        <v>6</v>
      </c>
      <c r="F3062" s="319">
        <v>17.95</v>
      </c>
      <c r="G3062" s="198" t="s">
        <v>8444</v>
      </c>
      <c r="H3062" s="201">
        <v>0</v>
      </c>
      <c r="I3062" s="200">
        <v>41925</v>
      </c>
      <c r="J3062" s="319">
        <f t="shared" si="48"/>
        <v>4.2574999999999985</v>
      </c>
      <c r="K3062" s="198"/>
      <c r="L3062" s="198"/>
      <c r="M3062" s="198" t="s">
        <v>2395</v>
      </c>
      <c r="N3062" s="198"/>
      <c r="O3062" s="198"/>
      <c r="P3062" s="198"/>
      <c r="Q3062" s="169"/>
      <c r="R3062" s="169"/>
      <c r="S3062" s="169"/>
      <c r="T3062" s="169"/>
    </row>
    <row r="3063" spans="1:20" ht="20.100000000000001" customHeight="1">
      <c r="A3063" s="201" t="s">
        <v>8018</v>
      </c>
      <c r="B3063" s="183">
        <v>700600590283</v>
      </c>
      <c r="C3063" s="236" t="s">
        <v>7198</v>
      </c>
      <c r="D3063" s="215" t="s">
        <v>8017</v>
      </c>
      <c r="E3063" s="321">
        <v>6</v>
      </c>
      <c r="F3063" s="319">
        <v>17.95</v>
      </c>
      <c r="G3063" s="198" t="s">
        <v>8444</v>
      </c>
      <c r="H3063" s="201">
        <v>0</v>
      </c>
      <c r="I3063" s="200">
        <v>41925</v>
      </c>
      <c r="J3063" s="319">
        <f t="shared" si="48"/>
        <v>4.2574999999999985</v>
      </c>
      <c r="K3063" s="198"/>
      <c r="L3063" s="198"/>
      <c r="M3063" s="198" t="s">
        <v>2395</v>
      </c>
      <c r="N3063" s="198"/>
      <c r="O3063" s="198"/>
      <c r="P3063" s="198"/>
      <c r="Q3063" s="169"/>
      <c r="R3063" s="169"/>
      <c r="S3063" s="169"/>
      <c r="T3063" s="169"/>
    </row>
    <row r="3064" spans="1:20" ht="20.100000000000001" customHeight="1">
      <c r="A3064" s="201">
        <v>20540</v>
      </c>
      <c r="B3064" s="183"/>
      <c r="C3064" s="236" t="s">
        <v>7511</v>
      </c>
      <c r="D3064" s="215" t="s">
        <v>8017</v>
      </c>
      <c r="E3064" s="198"/>
      <c r="F3064" s="319" t="s">
        <v>17578</v>
      </c>
      <c r="G3064" s="198" t="s">
        <v>8444</v>
      </c>
      <c r="H3064" s="201">
        <v>0</v>
      </c>
      <c r="I3064" s="200">
        <v>41925</v>
      </c>
      <c r="J3064" s="319" t="e">
        <f t="shared" si="48"/>
        <v>#VALUE!</v>
      </c>
      <c r="K3064" s="198"/>
      <c r="L3064" s="198"/>
      <c r="M3064" s="198" t="s">
        <v>2395</v>
      </c>
      <c r="N3064" s="198"/>
      <c r="O3064" s="198"/>
      <c r="P3064" s="198"/>
      <c r="Q3064" s="169"/>
      <c r="R3064" s="169"/>
      <c r="S3064" s="169"/>
      <c r="T3064" s="169"/>
    </row>
    <row r="3065" spans="1:20" ht="20.100000000000001" customHeight="1">
      <c r="A3065" s="201" t="s">
        <v>8019</v>
      </c>
      <c r="B3065" s="183">
        <v>700600590290</v>
      </c>
      <c r="C3065" s="236" t="s">
        <v>7199</v>
      </c>
      <c r="D3065" s="215" t="s">
        <v>8017</v>
      </c>
      <c r="E3065" s="321">
        <v>11</v>
      </c>
      <c r="F3065" s="319">
        <v>29.058823529411764</v>
      </c>
      <c r="G3065" s="198" t="s">
        <v>8444</v>
      </c>
      <c r="H3065" s="201">
        <v>0</v>
      </c>
      <c r="I3065" s="200">
        <v>41925</v>
      </c>
      <c r="J3065" s="319">
        <f t="shared" si="48"/>
        <v>8.6999999999999993</v>
      </c>
      <c r="K3065" s="198">
        <v>15.95</v>
      </c>
      <c r="L3065" s="198"/>
      <c r="M3065" s="198" t="s">
        <v>2395</v>
      </c>
      <c r="N3065" s="198"/>
      <c r="O3065" s="198"/>
      <c r="P3065" s="198"/>
      <c r="Q3065" s="169"/>
      <c r="R3065" s="169"/>
      <c r="S3065" s="169"/>
      <c r="T3065" s="169"/>
    </row>
    <row r="3066" spans="1:20" ht="20.100000000000001" customHeight="1">
      <c r="A3066" s="201" t="s">
        <v>8020</v>
      </c>
      <c r="B3066" s="183">
        <v>700600590306</v>
      </c>
      <c r="C3066" s="236" t="s">
        <v>7200</v>
      </c>
      <c r="D3066" s="215" t="s">
        <v>8017</v>
      </c>
      <c r="E3066" s="321">
        <v>11</v>
      </c>
      <c r="F3066" s="319">
        <v>29.058823529411764</v>
      </c>
      <c r="G3066" s="198" t="s">
        <v>8444</v>
      </c>
      <c r="H3066" s="201">
        <v>0</v>
      </c>
      <c r="I3066" s="200">
        <v>41925</v>
      </c>
      <c r="J3066" s="319">
        <f t="shared" si="48"/>
        <v>8.6999999999999993</v>
      </c>
      <c r="K3066" s="198">
        <v>15.95</v>
      </c>
      <c r="L3066" s="198"/>
      <c r="M3066" s="198" t="s">
        <v>2395</v>
      </c>
      <c r="N3066" s="198"/>
      <c r="O3066" s="198"/>
      <c r="P3066" s="198"/>
      <c r="Q3066" s="169"/>
      <c r="R3066" s="169"/>
      <c r="S3066" s="169"/>
      <c r="T3066" s="169"/>
    </row>
    <row r="3067" spans="1:20" ht="20.100000000000001" customHeight="1">
      <c r="A3067" s="201" t="s">
        <v>8021</v>
      </c>
      <c r="B3067" s="183">
        <v>700600590313</v>
      </c>
      <c r="C3067" s="236" t="s">
        <v>7201</v>
      </c>
      <c r="D3067" s="215" t="s">
        <v>8017</v>
      </c>
      <c r="E3067" s="321">
        <v>14</v>
      </c>
      <c r="F3067" s="319">
        <v>32.588235294117652</v>
      </c>
      <c r="G3067" s="198" t="s">
        <v>8444</v>
      </c>
      <c r="H3067" s="201">
        <v>0</v>
      </c>
      <c r="I3067" s="200">
        <v>41925</v>
      </c>
      <c r="J3067" s="319">
        <f t="shared" si="48"/>
        <v>8.7000000000000028</v>
      </c>
      <c r="K3067" s="198">
        <v>15.95</v>
      </c>
      <c r="L3067" s="198"/>
      <c r="M3067" s="198" t="s">
        <v>2395</v>
      </c>
      <c r="N3067" s="198"/>
      <c r="O3067" s="198"/>
      <c r="P3067" s="198"/>
      <c r="Q3067" s="169"/>
      <c r="R3067" s="169"/>
      <c r="S3067" s="169"/>
      <c r="T3067" s="169"/>
    </row>
    <row r="3068" spans="1:20" ht="20.100000000000001" customHeight="1">
      <c r="A3068" s="201" t="s">
        <v>8021</v>
      </c>
      <c r="B3068" s="183">
        <v>700600590313</v>
      </c>
      <c r="C3068" s="236" t="s">
        <v>7201</v>
      </c>
      <c r="D3068" s="215" t="s">
        <v>8017</v>
      </c>
      <c r="E3068" s="321">
        <v>14</v>
      </c>
      <c r="F3068" s="319">
        <v>32.588235294117652</v>
      </c>
      <c r="G3068" s="198" t="s">
        <v>8444</v>
      </c>
      <c r="H3068" s="201">
        <v>0</v>
      </c>
      <c r="I3068" s="200">
        <v>41925</v>
      </c>
      <c r="J3068" s="319">
        <f t="shared" si="48"/>
        <v>8.7000000000000028</v>
      </c>
      <c r="K3068" s="198">
        <v>15.95</v>
      </c>
      <c r="L3068" s="198"/>
      <c r="M3068" s="198" t="s">
        <v>2395</v>
      </c>
      <c r="N3068" s="198"/>
      <c r="O3068" s="198"/>
      <c r="P3068" s="198"/>
      <c r="Q3068" s="169"/>
      <c r="R3068" s="169"/>
      <c r="S3068" s="169"/>
      <c r="T3068" s="169"/>
    </row>
    <row r="3069" spans="1:20" ht="20.100000000000001" customHeight="1">
      <c r="A3069" s="201" t="s">
        <v>8023</v>
      </c>
      <c r="B3069" s="183">
        <v>700600590320</v>
      </c>
      <c r="C3069" s="236" t="s">
        <v>7202</v>
      </c>
      <c r="D3069" s="215" t="s">
        <v>8022</v>
      </c>
      <c r="E3069" s="321">
        <v>6</v>
      </c>
      <c r="F3069" s="319">
        <v>32.588235294117652</v>
      </c>
      <c r="G3069" s="198" t="s">
        <v>8444</v>
      </c>
      <c r="H3069" s="201">
        <v>0</v>
      </c>
      <c r="I3069" s="200">
        <v>41925</v>
      </c>
      <c r="J3069" s="319">
        <f t="shared" si="48"/>
        <v>16.700000000000003</v>
      </c>
      <c r="K3069" s="198">
        <v>15.95</v>
      </c>
      <c r="L3069" s="198"/>
      <c r="M3069" s="198" t="s">
        <v>2395</v>
      </c>
      <c r="N3069" s="198"/>
      <c r="O3069" s="198"/>
      <c r="P3069" s="198"/>
      <c r="Q3069" s="169"/>
      <c r="R3069" s="169"/>
      <c r="S3069" s="169"/>
      <c r="T3069" s="169"/>
    </row>
    <row r="3070" spans="1:20" ht="20.100000000000001" customHeight="1">
      <c r="A3070" s="201" t="s">
        <v>8023</v>
      </c>
      <c r="B3070" s="183">
        <v>700600590320</v>
      </c>
      <c r="C3070" s="236" t="s">
        <v>7202</v>
      </c>
      <c r="D3070" s="215" t="s">
        <v>8022</v>
      </c>
      <c r="E3070" s="321">
        <v>6</v>
      </c>
      <c r="F3070" s="319">
        <v>32.588235294117652</v>
      </c>
      <c r="G3070" s="198" t="s">
        <v>8444</v>
      </c>
      <c r="H3070" s="201">
        <v>0</v>
      </c>
      <c r="I3070" s="200">
        <v>41925</v>
      </c>
      <c r="J3070" s="319">
        <f t="shared" si="48"/>
        <v>16.700000000000003</v>
      </c>
      <c r="K3070" s="198">
        <v>15.95</v>
      </c>
      <c r="L3070" s="198"/>
      <c r="M3070" s="198" t="s">
        <v>2395</v>
      </c>
      <c r="N3070" s="198"/>
      <c r="O3070" s="198"/>
      <c r="P3070" s="198"/>
      <c r="Q3070" s="169"/>
      <c r="R3070" s="169"/>
      <c r="S3070" s="169"/>
      <c r="T3070" s="169"/>
    </row>
    <row r="3071" spans="1:20" ht="20.100000000000001" customHeight="1">
      <c r="A3071" s="201">
        <v>20543</v>
      </c>
      <c r="B3071" s="183"/>
      <c r="C3071" s="236" t="s">
        <v>7512</v>
      </c>
      <c r="D3071" s="215" t="s">
        <v>8024</v>
      </c>
      <c r="E3071" s="198"/>
      <c r="F3071" s="319" t="s">
        <v>17578</v>
      </c>
      <c r="G3071" s="198" t="s">
        <v>8444</v>
      </c>
      <c r="H3071" s="201">
        <v>0</v>
      </c>
      <c r="I3071" s="200">
        <v>41925</v>
      </c>
      <c r="J3071" s="319" t="e">
        <f t="shared" si="48"/>
        <v>#VALUE!</v>
      </c>
      <c r="K3071" s="198"/>
      <c r="L3071" s="198"/>
      <c r="M3071" s="198" t="s">
        <v>2395</v>
      </c>
      <c r="N3071" s="198"/>
      <c r="O3071" s="198"/>
      <c r="P3071" s="198"/>
      <c r="Q3071" s="169"/>
      <c r="R3071" s="169"/>
      <c r="S3071" s="169"/>
      <c r="T3071" s="169"/>
    </row>
    <row r="3072" spans="1:20" ht="20.100000000000001" customHeight="1">
      <c r="A3072" s="201" t="s">
        <v>8025</v>
      </c>
      <c r="B3072" s="183">
        <v>700600590337</v>
      </c>
      <c r="C3072" s="236" t="s">
        <v>7203</v>
      </c>
      <c r="D3072" s="215" t="s">
        <v>8024</v>
      </c>
      <c r="E3072" s="321">
        <v>11</v>
      </c>
      <c r="F3072" s="319">
        <v>29.058823529411764</v>
      </c>
      <c r="G3072" s="198" t="s">
        <v>8444</v>
      </c>
      <c r="H3072" s="201">
        <v>0</v>
      </c>
      <c r="I3072" s="200">
        <v>41925</v>
      </c>
      <c r="J3072" s="319">
        <f t="shared" si="48"/>
        <v>8.6999999999999993</v>
      </c>
      <c r="K3072" s="198">
        <v>15.95</v>
      </c>
      <c r="L3072" s="198"/>
      <c r="M3072" s="198" t="s">
        <v>2395</v>
      </c>
      <c r="N3072" s="198"/>
      <c r="O3072" s="198"/>
      <c r="P3072" s="198"/>
      <c r="Q3072" s="169"/>
      <c r="R3072" s="169"/>
      <c r="S3072" s="169"/>
      <c r="T3072" s="169"/>
    </row>
    <row r="3073" spans="1:20" ht="20.100000000000001" customHeight="1">
      <c r="A3073" s="201" t="s">
        <v>8026</v>
      </c>
      <c r="B3073" s="183">
        <v>700600590344</v>
      </c>
      <c r="C3073" s="236" t="s">
        <v>7204</v>
      </c>
      <c r="D3073" s="215" t="s">
        <v>8024</v>
      </c>
      <c r="E3073" s="321">
        <v>11</v>
      </c>
      <c r="F3073" s="319">
        <v>29.058823529411764</v>
      </c>
      <c r="G3073" s="198" t="s">
        <v>8444</v>
      </c>
      <c r="H3073" s="201">
        <v>0</v>
      </c>
      <c r="I3073" s="200">
        <v>41925</v>
      </c>
      <c r="J3073" s="319">
        <f t="shared" si="48"/>
        <v>8.6999999999999993</v>
      </c>
      <c r="K3073" s="198">
        <v>15.95</v>
      </c>
      <c r="L3073" s="198"/>
      <c r="M3073" s="198" t="s">
        <v>2395</v>
      </c>
      <c r="N3073" s="198"/>
      <c r="O3073" s="198"/>
      <c r="P3073" s="198"/>
      <c r="Q3073" s="169"/>
      <c r="R3073" s="169"/>
      <c r="S3073" s="169"/>
      <c r="T3073" s="169"/>
    </row>
    <row r="3074" spans="1:20" ht="20.100000000000001" customHeight="1">
      <c r="A3074" s="201" t="s">
        <v>8028</v>
      </c>
      <c r="B3074" s="183">
        <v>700600590368</v>
      </c>
      <c r="C3074" s="236" t="s">
        <v>7205</v>
      </c>
      <c r="D3074" s="215" t="s">
        <v>8027</v>
      </c>
      <c r="E3074" s="321">
        <v>5</v>
      </c>
      <c r="F3074" s="319">
        <v>16.117647058823529</v>
      </c>
      <c r="G3074" s="198" t="s">
        <v>8444</v>
      </c>
      <c r="H3074" s="198">
        <v>88</v>
      </c>
      <c r="I3074" s="200">
        <v>41925</v>
      </c>
      <c r="J3074" s="319">
        <f t="shared" si="48"/>
        <v>3.6999999999999993</v>
      </c>
      <c r="K3074" s="198">
        <v>11.790000000000001</v>
      </c>
      <c r="L3074" s="198" t="s">
        <v>731</v>
      </c>
      <c r="M3074" s="198" t="s">
        <v>2395</v>
      </c>
      <c r="N3074" s="198"/>
      <c r="O3074" s="198"/>
      <c r="P3074" s="198"/>
      <c r="Q3074" s="169"/>
      <c r="R3074" s="169"/>
      <c r="S3074" s="169"/>
      <c r="T3074" s="169"/>
    </row>
    <row r="3075" spans="1:20" ht="20.100000000000001" customHeight="1">
      <c r="A3075" s="201" t="s">
        <v>8028</v>
      </c>
      <c r="B3075" s="183">
        <v>700600590368</v>
      </c>
      <c r="C3075" s="236" t="s">
        <v>7205</v>
      </c>
      <c r="D3075" s="215" t="s">
        <v>8027</v>
      </c>
      <c r="E3075" s="321">
        <v>5</v>
      </c>
      <c r="F3075" s="319">
        <v>16.117647058823529</v>
      </c>
      <c r="G3075" s="198" t="s">
        <v>8444</v>
      </c>
      <c r="H3075" s="198">
        <v>88</v>
      </c>
      <c r="I3075" s="200">
        <v>41925</v>
      </c>
      <c r="J3075" s="319">
        <f t="shared" si="48"/>
        <v>3.6999999999999993</v>
      </c>
      <c r="K3075" s="198">
        <v>11.790000000000001</v>
      </c>
      <c r="L3075" s="198" t="s">
        <v>731</v>
      </c>
      <c r="M3075" s="198" t="s">
        <v>2395</v>
      </c>
      <c r="N3075" s="198"/>
      <c r="O3075" s="198"/>
      <c r="P3075" s="198"/>
      <c r="Q3075" s="169"/>
      <c r="R3075" s="169"/>
      <c r="S3075" s="169"/>
      <c r="T3075" s="169"/>
    </row>
    <row r="3076" spans="1:20" ht="20.100000000000001" customHeight="1">
      <c r="A3076" s="201">
        <v>20546</v>
      </c>
      <c r="B3076" s="183"/>
      <c r="C3076" s="236" t="s">
        <v>7513</v>
      </c>
      <c r="D3076" s="215" t="s">
        <v>8029</v>
      </c>
      <c r="E3076" s="198"/>
      <c r="F3076" s="319" t="s">
        <v>17578</v>
      </c>
      <c r="G3076" s="198" t="s">
        <v>8444</v>
      </c>
      <c r="H3076" s="201">
        <v>0</v>
      </c>
      <c r="I3076" s="200">
        <v>41925</v>
      </c>
      <c r="J3076" s="319" t="e">
        <f t="shared" si="48"/>
        <v>#VALUE!</v>
      </c>
      <c r="K3076" s="198"/>
      <c r="L3076" s="198"/>
      <c r="M3076" s="198" t="s">
        <v>2395</v>
      </c>
      <c r="N3076" s="198"/>
      <c r="O3076" s="198"/>
      <c r="P3076" s="198"/>
      <c r="Q3076" s="169"/>
      <c r="R3076" s="169"/>
      <c r="S3076" s="169"/>
      <c r="T3076" s="169"/>
    </row>
    <row r="3077" spans="1:20" ht="20.100000000000001" customHeight="1">
      <c r="A3077" s="202" t="s">
        <v>8030</v>
      </c>
      <c r="B3077" s="183">
        <v>700600590375</v>
      </c>
      <c r="C3077" s="236" t="s">
        <v>7206</v>
      </c>
      <c r="D3077" s="215" t="s">
        <v>8029</v>
      </c>
      <c r="E3077" s="321">
        <v>5</v>
      </c>
      <c r="F3077" s="319">
        <v>16.117647058823529</v>
      </c>
      <c r="G3077" s="198" t="s">
        <v>8444</v>
      </c>
      <c r="H3077" s="201">
        <v>0</v>
      </c>
      <c r="I3077" s="200">
        <v>41925</v>
      </c>
      <c r="J3077" s="319">
        <f t="shared" si="48"/>
        <v>3.6999999999999993</v>
      </c>
      <c r="K3077" s="198">
        <v>11.790000000000001</v>
      </c>
      <c r="L3077" s="198"/>
      <c r="M3077" s="198" t="s">
        <v>2395</v>
      </c>
      <c r="N3077" s="198"/>
      <c r="O3077" s="198"/>
      <c r="P3077" s="198"/>
      <c r="Q3077" s="169"/>
      <c r="R3077" s="169"/>
      <c r="S3077" s="169"/>
      <c r="T3077" s="169"/>
    </row>
    <row r="3078" spans="1:20" ht="20.100000000000001" customHeight="1">
      <c r="A3078" s="201" t="s">
        <v>8032</v>
      </c>
      <c r="B3078" s="183">
        <v>700600590399</v>
      </c>
      <c r="C3078" s="236" t="s">
        <v>7207</v>
      </c>
      <c r="D3078" s="215" t="s">
        <v>8031</v>
      </c>
      <c r="E3078" s="324">
        <v>5</v>
      </c>
      <c r="F3078" s="319">
        <v>16.117647058823529</v>
      </c>
      <c r="G3078" s="198" t="s">
        <v>8444</v>
      </c>
      <c r="H3078" s="199">
        <v>18</v>
      </c>
      <c r="I3078" s="200">
        <v>41925</v>
      </c>
      <c r="J3078" s="319">
        <f t="shared" si="48"/>
        <v>3.6999999999999993</v>
      </c>
      <c r="K3078" s="198">
        <v>11.790000000000001</v>
      </c>
      <c r="L3078" s="198"/>
      <c r="M3078" s="198" t="s">
        <v>2395</v>
      </c>
      <c r="N3078" s="198"/>
      <c r="O3078" s="198"/>
      <c r="P3078" s="198"/>
      <c r="Q3078" s="169"/>
      <c r="R3078" s="169"/>
      <c r="S3078" s="169"/>
      <c r="T3078" s="169"/>
    </row>
    <row r="3079" spans="1:20" ht="20.100000000000001" customHeight="1">
      <c r="A3079" s="201" t="s">
        <v>8032</v>
      </c>
      <c r="B3079" s="183">
        <v>700600590399</v>
      </c>
      <c r="C3079" s="236" t="s">
        <v>7207</v>
      </c>
      <c r="D3079" s="215" t="s">
        <v>8031</v>
      </c>
      <c r="E3079" s="324">
        <v>5</v>
      </c>
      <c r="F3079" s="319">
        <v>16.117647058823529</v>
      </c>
      <c r="G3079" s="198" t="s">
        <v>8444</v>
      </c>
      <c r="H3079" s="199">
        <v>18</v>
      </c>
      <c r="I3079" s="200">
        <v>41925</v>
      </c>
      <c r="J3079" s="319">
        <f t="shared" si="48"/>
        <v>3.6999999999999993</v>
      </c>
      <c r="K3079" s="198">
        <v>11.790000000000001</v>
      </c>
      <c r="L3079" s="198"/>
      <c r="M3079" s="198" t="s">
        <v>2395</v>
      </c>
      <c r="N3079" s="198"/>
      <c r="O3079" s="198"/>
      <c r="P3079" s="198"/>
      <c r="Q3079" s="169"/>
      <c r="R3079" s="169"/>
      <c r="S3079" s="169"/>
      <c r="T3079" s="169"/>
    </row>
    <row r="3080" spans="1:20" ht="20.100000000000001" customHeight="1">
      <c r="A3080" s="201">
        <v>20548</v>
      </c>
      <c r="B3080" s="183"/>
      <c r="C3080" s="236" t="s">
        <v>7514</v>
      </c>
      <c r="D3080" s="215" t="s">
        <v>8033</v>
      </c>
      <c r="E3080" s="198"/>
      <c r="F3080" s="319" t="s">
        <v>17578</v>
      </c>
      <c r="G3080" s="198" t="s">
        <v>8444</v>
      </c>
      <c r="H3080" s="201">
        <v>0</v>
      </c>
      <c r="I3080" s="200">
        <v>41925</v>
      </c>
      <c r="J3080" s="319" t="e">
        <f t="shared" si="48"/>
        <v>#VALUE!</v>
      </c>
      <c r="K3080" s="198"/>
      <c r="L3080" s="198"/>
      <c r="M3080" s="198" t="s">
        <v>2395</v>
      </c>
      <c r="N3080" s="198"/>
      <c r="O3080" s="198"/>
      <c r="P3080" s="198"/>
      <c r="Q3080" s="169"/>
      <c r="R3080" s="169"/>
      <c r="S3080" s="169"/>
      <c r="T3080" s="169"/>
    </row>
    <row r="3081" spans="1:20" ht="20.100000000000001" customHeight="1">
      <c r="A3081" s="201" t="s">
        <v>8034</v>
      </c>
      <c r="B3081" s="183">
        <v>700600590405</v>
      </c>
      <c r="C3081" s="236" t="s">
        <v>7208</v>
      </c>
      <c r="D3081" s="215" t="s">
        <v>8033</v>
      </c>
      <c r="E3081" s="321">
        <v>9</v>
      </c>
      <c r="F3081" s="319">
        <v>22</v>
      </c>
      <c r="G3081" s="198" t="s">
        <v>8444</v>
      </c>
      <c r="H3081" s="201">
        <v>0</v>
      </c>
      <c r="I3081" s="200">
        <v>41925</v>
      </c>
      <c r="J3081" s="319">
        <f t="shared" si="48"/>
        <v>4.6999999999999993</v>
      </c>
      <c r="K3081" s="198"/>
      <c r="L3081" s="198"/>
      <c r="M3081" s="198" t="s">
        <v>2395</v>
      </c>
      <c r="N3081" s="198"/>
      <c r="O3081" s="198"/>
      <c r="P3081" s="198"/>
      <c r="Q3081" s="169"/>
      <c r="R3081" s="169"/>
      <c r="S3081" s="169"/>
      <c r="T3081" s="169"/>
    </row>
    <row r="3082" spans="1:20" ht="20.100000000000001" customHeight="1">
      <c r="A3082" s="201" t="s">
        <v>8036</v>
      </c>
      <c r="B3082" s="183">
        <v>700600590429</v>
      </c>
      <c r="C3082" s="236" t="s">
        <v>7209</v>
      </c>
      <c r="D3082" s="215" t="s">
        <v>8035</v>
      </c>
      <c r="E3082" s="321">
        <v>4</v>
      </c>
      <c r="F3082" s="319">
        <v>17.95</v>
      </c>
      <c r="G3082" s="198" t="s">
        <v>8444</v>
      </c>
      <c r="H3082" s="198">
        <v>49</v>
      </c>
      <c r="I3082" s="200">
        <v>41925</v>
      </c>
      <c r="J3082" s="319">
        <f t="shared" si="48"/>
        <v>6.2574999999999985</v>
      </c>
      <c r="K3082" s="198"/>
      <c r="L3082" s="198" t="s">
        <v>731</v>
      </c>
      <c r="M3082" s="198" t="s">
        <v>2395</v>
      </c>
      <c r="N3082" s="198"/>
      <c r="O3082" s="198"/>
      <c r="P3082" s="198"/>
      <c r="Q3082" s="169"/>
      <c r="R3082" s="169"/>
      <c r="S3082" s="169"/>
      <c r="T3082" s="169"/>
    </row>
    <row r="3083" spans="1:20" ht="20.100000000000001" customHeight="1">
      <c r="A3083" s="201" t="s">
        <v>8036</v>
      </c>
      <c r="B3083" s="183">
        <v>700600590429</v>
      </c>
      <c r="C3083" s="236" t="s">
        <v>7209</v>
      </c>
      <c r="D3083" s="215" t="s">
        <v>8035</v>
      </c>
      <c r="E3083" s="321">
        <v>4</v>
      </c>
      <c r="F3083" s="319">
        <v>17.95</v>
      </c>
      <c r="G3083" s="198" t="s">
        <v>8444</v>
      </c>
      <c r="H3083" s="198">
        <v>49</v>
      </c>
      <c r="I3083" s="200">
        <v>41925</v>
      </c>
      <c r="J3083" s="319">
        <f t="shared" si="48"/>
        <v>6.2574999999999985</v>
      </c>
      <c r="K3083" s="198"/>
      <c r="L3083" s="198" t="s">
        <v>731</v>
      </c>
      <c r="M3083" s="198" t="s">
        <v>2395</v>
      </c>
      <c r="N3083" s="198"/>
      <c r="O3083" s="198"/>
      <c r="P3083" s="198"/>
      <c r="Q3083" s="169"/>
      <c r="R3083" s="169"/>
      <c r="S3083" s="169"/>
      <c r="T3083" s="169"/>
    </row>
    <row r="3084" spans="1:20" ht="20.100000000000001" customHeight="1">
      <c r="A3084" s="201">
        <v>20550</v>
      </c>
      <c r="B3084" s="183"/>
      <c r="C3084" s="236" t="s">
        <v>7515</v>
      </c>
      <c r="D3084" s="215" t="s">
        <v>8035</v>
      </c>
      <c r="E3084" s="198"/>
      <c r="F3084" s="319" t="s">
        <v>17578</v>
      </c>
      <c r="G3084" s="198" t="s">
        <v>8444</v>
      </c>
      <c r="H3084" s="201">
        <v>0</v>
      </c>
      <c r="I3084" s="200">
        <v>41925</v>
      </c>
      <c r="J3084" s="319" t="e">
        <f t="shared" ref="J3084:J3147" si="49">F3084*0.85-5-E3084</f>
        <v>#VALUE!</v>
      </c>
      <c r="K3084" s="198"/>
      <c r="L3084" s="198"/>
      <c r="M3084" s="198" t="s">
        <v>2395</v>
      </c>
      <c r="N3084" s="198"/>
      <c r="O3084" s="198"/>
      <c r="P3084" s="198"/>
      <c r="Q3084" s="169"/>
      <c r="R3084" s="169"/>
      <c r="S3084" s="169"/>
      <c r="T3084" s="169"/>
    </row>
    <row r="3085" spans="1:20" ht="20.100000000000001" customHeight="1">
      <c r="A3085" s="201" t="s">
        <v>8037</v>
      </c>
      <c r="B3085" s="183">
        <v>700600590436</v>
      </c>
      <c r="C3085" s="236" t="s">
        <v>7210</v>
      </c>
      <c r="D3085" s="215" t="s">
        <v>8035</v>
      </c>
      <c r="E3085" s="321">
        <v>10</v>
      </c>
      <c r="F3085" s="319">
        <v>23.176470588235293</v>
      </c>
      <c r="G3085" s="198" t="s">
        <v>8444</v>
      </c>
      <c r="H3085" s="201">
        <v>0</v>
      </c>
      <c r="I3085" s="200">
        <v>41925</v>
      </c>
      <c r="J3085" s="319">
        <f t="shared" si="49"/>
        <v>4.6999999999999993</v>
      </c>
      <c r="K3085" s="198">
        <v>15.95</v>
      </c>
      <c r="L3085" s="198"/>
      <c r="M3085" s="198" t="s">
        <v>2395</v>
      </c>
      <c r="N3085" s="198"/>
      <c r="O3085" s="198"/>
      <c r="P3085" s="198"/>
      <c r="Q3085" s="169"/>
      <c r="R3085" s="169"/>
      <c r="S3085" s="169"/>
      <c r="T3085" s="169"/>
    </row>
    <row r="3086" spans="1:20" ht="20.100000000000001" customHeight="1">
      <c r="A3086" s="201" t="s">
        <v>8039</v>
      </c>
      <c r="B3086" s="183">
        <v>700600590450</v>
      </c>
      <c r="C3086" s="236" t="s">
        <v>7211</v>
      </c>
      <c r="D3086" s="215" t="s">
        <v>8038</v>
      </c>
      <c r="E3086" s="321">
        <v>5</v>
      </c>
      <c r="F3086" s="319">
        <v>17.95</v>
      </c>
      <c r="G3086" s="198" t="s">
        <v>8444</v>
      </c>
      <c r="H3086" s="201">
        <v>0</v>
      </c>
      <c r="I3086" s="200">
        <v>41925</v>
      </c>
      <c r="J3086" s="319">
        <f t="shared" si="49"/>
        <v>5.2574999999999985</v>
      </c>
      <c r="K3086" s="198"/>
      <c r="L3086" s="198"/>
      <c r="M3086" s="198" t="s">
        <v>2395</v>
      </c>
      <c r="N3086" s="198"/>
      <c r="O3086" s="198"/>
      <c r="P3086" s="198"/>
      <c r="Q3086" s="169"/>
      <c r="R3086" s="169"/>
      <c r="S3086" s="169"/>
      <c r="T3086" s="169"/>
    </row>
    <row r="3087" spans="1:20" ht="20.100000000000001" customHeight="1">
      <c r="A3087" s="201" t="s">
        <v>8039</v>
      </c>
      <c r="B3087" s="183">
        <v>700600590450</v>
      </c>
      <c r="C3087" s="236" t="s">
        <v>7211</v>
      </c>
      <c r="D3087" s="215" t="s">
        <v>8038</v>
      </c>
      <c r="E3087" s="321">
        <v>5</v>
      </c>
      <c r="F3087" s="319">
        <v>17.95</v>
      </c>
      <c r="G3087" s="198" t="s">
        <v>8444</v>
      </c>
      <c r="H3087" s="201">
        <v>0</v>
      </c>
      <c r="I3087" s="200">
        <v>41925</v>
      </c>
      <c r="J3087" s="319">
        <f t="shared" si="49"/>
        <v>5.2574999999999985</v>
      </c>
      <c r="K3087" s="198"/>
      <c r="L3087" s="198"/>
      <c r="M3087" s="198" t="s">
        <v>2395</v>
      </c>
      <c r="N3087" s="198"/>
      <c r="O3087" s="198"/>
      <c r="P3087" s="198"/>
      <c r="Q3087" s="169"/>
      <c r="R3087" s="169"/>
      <c r="S3087" s="169"/>
      <c r="T3087" s="169"/>
    </row>
    <row r="3088" spans="1:20" ht="20.100000000000001" customHeight="1">
      <c r="A3088" s="201">
        <v>20552</v>
      </c>
      <c r="B3088" s="183"/>
      <c r="C3088" s="236" t="s">
        <v>7516</v>
      </c>
      <c r="D3088" s="215" t="s">
        <v>8040</v>
      </c>
      <c r="E3088" s="198"/>
      <c r="F3088" s="319" t="s">
        <v>17578</v>
      </c>
      <c r="G3088" s="198" t="s">
        <v>8444</v>
      </c>
      <c r="H3088" s="201">
        <v>0</v>
      </c>
      <c r="I3088" s="200">
        <v>41925</v>
      </c>
      <c r="J3088" s="319" t="e">
        <f t="shared" si="49"/>
        <v>#VALUE!</v>
      </c>
      <c r="K3088" s="198"/>
      <c r="L3088" s="198"/>
      <c r="M3088" s="198" t="s">
        <v>2395</v>
      </c>
      <c r="N3088" s="198"/>
      <c r="O3088" s="198"/>
      <c r="P3088" s="198"/>
      <c r="Q3088" s="169"/>
      <c r="R3088" s="169"/>
      <c r="S3088" s="169"/>
      <c r="T3088" s="169"/>
    </row>
    <row r="3089" spans="1:20" ht="20.100000000000001" customHeight="1">
      <c r="A3089" s="202" t="s">
        <v>8041</v>
      </c>
      <c r="B3089" s="183">
        <v>700600590467</v>
      </c>
      <c r="C3089" s="236" t="s">
        <v>7212</v>
      </c>
      <c r="D3089" s="215" t="s">
        <v>8040</v>
      </c>
      <c r="E3089" s="321">
        <v>4</v>
      </c>
      <c r="F3089" s="319">
        <v>17.95</v>
      </c>
      <c r="G3089" s="198" t="s">
        <v>8444</v>
      </c>
      <c r="H3089" s="201">
        <v>0</v>
      </c>
      <c r="I3089" s="200">
        <v>41925</v>
      </c>
      <c r="J3089" s="319">
        <f t="shared" si="49"/>
        <v>6.2574999999999985</v>
      </c>
      <c r="K3089" s="198"/>
      <c r="L3089" s="198"/>
      <c r="M3089" s="198" t="s">
        <v>2395</v>
      </c>
      <c r="N3089" s="198"/>
      <c r="O3089" s="198"/>
      <c r="P3089" s="198"/>
      <c r="Q3089" s="169"/>
      <c r="R3089" s="169"/>
      <c r="S3089" s="169"/>
      <c r="T3089" s="169"/>
    </row>
    <row r="3090" spans="1:20" ht="20.100000000000001" customHeight="1">
      <c r="A3090" s="202" t="s">
        <v>8042</v>
      </c>
      <c r="B3090" s="183">
        <v>700600590474</v>
      </c>
      <c r="C3090" s="236" t="s">
        <v>7213</v>
      </c>
      <c r="D3090" s="215" t="s">
        <v>8040</v>
      </c>
      <c r="E3090" s="324">
        <v>2</v>
      </c>
      <c r="F3090" s="319">
        <v>17.95</v>
      </c>
      <c r="G3090" s="198" t="s">
        <v>8444</v>
      </c>
      <c r="H3090" s="199">
        <v>24</v>
      </c>
      <c r="I3090" s="200">
        <v>41925</v>
      </c>
      <c r="J3090" s="319">
        <f t="shared" si="49"/>
        <v>8.2574999999999985</v>
      </c>
      <c r="K3090" s="198"/>
      <c r="L3090" s="198"/>
      <c r="M3090" s="198" t="s">
        <v>2395</v>
      </c>
      <c r="N3090" s="198"/>
      <c r="O3090" s="198"/>
      <c r="P3090" s="198"/>
      <c r="Q3090" s="169"/>
      <c r="R3090" s="169"/>
      <c r="S3090" s="169"/>
      <c r="T3090" s="169"/>
    </row>
    <row r="3091" spans="1:20" ht="20.100000000000001" customHeight="1">
      <c r="A3091" s="201" t="s">
        <v>8044</v>
      </c>
      <c r="B3091" s="183">
        <v>700600590559</v>
      </c>
      <c r="C3091" s="236" t="s">
        <v>7214</v>
      </c>
      <c r="D3091" s="215" t="s">
        <v>8043</v>
      </c>
      <c r="E3091" s="321">
        <v>5.5</v>
      </c>
      <c r="F3091" s="319">
        <v>16.705882352941178</v>
      </c>
      <c r="G3091" s="198" t="s">
        <v>8444</v>
      </c>
      <c r="H3091" s="201">
        <v>0</v>
      </c>
      <c r="I3091" s="200">
        <v>41925</v>
      </c>
      <c r="J3091" s="319">
        <f t="shared" si="49"/>
        <v>3.7000000000000011</v>
      </c>
      <c r="K3091" s="198">
        <v>14</v>
      </c>
      <c r="L3091" s="198"/>
      <c r="M3091" s="198" t="s">
        <v>2395</v>
      </c>
      <c r="N3091" s="198"/>
      <c r="O3091" s="198"/>
      <c r="P3091" s="198"/>
      <c r="Q3091" s="169"/>
      <c r="R3091" s="169"/>
      <c r="S3091" s="169"/>
      <c r="T3091" s="169"/>
    </row>
    <row r="3092" spans="1:20" ht="20.100000000000001" customHeight="1">
      <c r="A3092" s="201" t="s">
        <v>8044</v>
      </c>
      <c r="B3092" s="183">
        <v>700600590559</v>
      </c>
      <c r="C3092" s="236" t="s">
        <v>7214</v>
      </c>
      <c r="D3092" s="215" t="s">
        <v>8043</v>
      </c>
      <c r="E3092" s="321">
        <v>5.5</v>
      </c>
      <c r="F3092" s="319">
        <v>16.705882352941178</v>
      </c>
      <c r="G3092" s="198" t="s">
        <v>8444</v>
      </c>
      <c r="H3092" s="201">
        <v>0</v>
      </c>
      <c r="I3092" s="200">
        <v>41925</v>
      </c>
      <c r="J3092" s="319">
        <f t="shared" si="49"/>
        <v>3.7000000000000011</v>
      </c>
      <c r="K3092" s="198">
        <v>14</v>
      </c>
      <c r="L3092" s="198"/>
      <c r="M3092" s="198" t="s">
        <v>2395</v>
      </c>
      <c r="N3092" s="198"/>
      <c r="O3092" s="198"/>
      <c r="P3092" s="198"/>
      <c r="Q3092" s="169"/>
      <c r="R3092" s="169"/>
      <c r="S3092" s="169"/>
      <c r="T3092" s="169"/>
    </row>
    <row r="3093" spans="1:20" ht="20.100000000000001" customHeight="1">
      <c r="A3093" s="201" t="s">
        <v>8045</v>
      </c>
      <c r="B3093" s="183">
        <v>700600590566</v>
      </c>
      <c r="C3093" s="236" t="s">
        <v>7215</v>
      </c>
      <c r="D3093" s="215" t="s">
        <v>8043</v>
      </c>
      <c r="E3093" s="321">
        <v>2</v>
      </c>
      <c r="F3093" s="319">
        <v>16</v>
      </c>
      <c r="G3093" s="198" t="s">
        <v>8444</v>
      </c>
      <c r="H3093" s="201">
        <v>0</v>
      </c>
      <c r="I3093" s="200">
        <v>41925</v>
      </c>
      <c r="J3093" s="319">
        <f t="shared" si="49"/>
        <v>6.6</v>
      </c>
      <c r="K3093" s="198"/>
      <c r="L3093" s="198"/>
      <c r="M3093" s="198" t="s">
        <v>2395</v>
      </c>
      <c r="N3093" s="198"/>
      <c r="O3093" s="198"/>
      <c r="P3093" s="198"/>
      <c r="Q3093" s="169"/>
      <c r="R3093" s="169"/>
      <c r="S3093" s="169"/>
      <c r="T3093" s="169"/>
    </row>
    <row r="3094" spans="1:20" ht="20.100000000000001" customHeight="1">
      <c r="A3094" s="201" t="s">
        <v>8045</v>
      </c>
      <c r="B3094" s="183">
        <v>700600590566</v>
      </c>
      <c r="C3094" s="236" t="s">
        <v>7215</v>
      </c>
      <c r="D3094" s="215" t="s">
        <v>8043</v>
      </c>
      <c r="E3094" s="321">
        <v>2</v>
      </c>
      <c r="F3094" s="319">
        <v>16</v>
      </c>
      <c r="G3094" s="198" t="s">
        <v>8444</v>
      </c>
      <c r="H3094" s="201">
        <v>0</v>
      </c>
      <c r="I3094" s="200">
        <v>41925</v>
      </c>
      <c r="J3094" s="319">
        <f t="shared" si="49"/>
        <v>6.6</v>
      </c>
      <c r="K3094" s="198"/>
      <c r="L3094" s="198"/>
      <c r="M3094" s="198" t="s">
        <v>2395</v>
      </c>
      <c r="N3094" s="198"/>
      <c r="O3094" s="198"/>
      <c r="P3094" s="198"/>
      <c r="Q3094" s="169"/>
      <c r="R3094" s="169"/>
      <c r="S3094" s="169"/>
      <c r="T3094" s="169"/>
    </row>
    <row r="3095" spans="1:20" ht="20.100000000000001" customHeight="1">
      <c r="A3095" s="201" t="s">
        <v>8046</v>
      </c>
      <c r="B3095" s="183">
        <v>700600590573</v>
      </c>
      <c r="C3095" s="236" t="s">
        <v>7216</v>
      </c>
      <c r="D3095" s="215" t="s">
        <v>8043</v>
      </c>
      <c r="E3095" s="321">
        <v>2</v>
      </c>
      <c r="F3095" s="319">
        <v>16</v>
      </c>
      <c r="G3095" s="198" t="s">
        <v>8444</v>
      </c>
      <c r="H3095" s="201">
        <v>0</v>
      </c>
      <c r="I3095" s="200">
        <v>41925</v>
      </c>
      <c r="J3095" s="319">
        <f t="shared" si="49"/>
        <v>6.6</v>
      </c>
      <c r="K3095" s="198"/>
      <c r="L3095" s="198"/>
      <c r="M3095" s="198" t="s">
        <v>2395</v>
      </c>
      <c r="N3095" s="198"/>
      <c r="O3095" s="198"/>
      <c r="P3095" s="198"/>
      <c r="Q3095" s="169"/>
      <c r="R3095" s="169"/>
      <c r="S3095" s="169"/>
      <c r="T3095" s="169"/>
    </row>
    <row r="3096" spans="1:20" ht="20.100000000000001" customHeight="1">
      <c r="A3096" s="201" t="s">
        <v>8046</v>
      </c>
      <c r="B3096" s="183">
        <v>700600590573</v>
      </c>
      <c r="C3096" s="236" t="s">
        <v>7216</v>
      </c>
      <c r="D3096" s="215" t="s">
        <v>8043</v>
      </c>
      <c r="E3096" s="321">
        <v>2</v>
      </c>
      <c r="F3096" s="319">
        <v>16</v>
      </c>
      <c r="G3096" s="198" t="s">
        <v>8444</v>
      </c>
      <c r="H3096" s="201">
        <v>0</v>
      </c>
      <c r="I3096" s="200">
        <v>41925</v>
      </c>
      <c r="J3096" s="319">
        <f t="shared" si="49"/>
        <v>6.6</v>
      </c>
      <c r="K3096" s="198"/>
      <c r="L3096" s="198"/>
      <c r="M3096" s="198" t="s">
        <v>2395</v>
      </c>
      <c r="N3096" s="198"/>
      <c r="O3096" s="198"/>
      <c r="P3096" s="198"/>
      <c r="Q3096" s="169"/>
      <c r="R3096" s="169"/>
      <c r="S3096" s="169"/>
      <c r="T3096" s="169"/>
    </row>
    <row r="3097" spans="1:20" ht="20.100000000000001" customHeight="1">
      <c r="A3097" s="202" t="s">
        <v>8047</v>
      </c>
      <c r="B3097" s="183">
        <v>700600590580</v>
      </c>
      <c r="C3097" s="236" t="s">
        <v>7217</v>
      </c>
      <c r="D3097" s="215" t="s">
        <v>8043</v>
      </c>
      <c r="E3097" s="321">
        <v>2</v>
      </c>
      <c r="F3097" s="319">
        <v>16</v>
      </c>
      <c r="G3097" s="198" t="s">
        <v>8444</v>
      </c>
      <c r="H3097" s="201">
        <v>0</v>
      </c>
      <c r="I3097" s="200">
        <v>41925</v>
      </c>
      <c r="J3097" s="319">
        <f t="shared" si="49"/>
        <v>6.6</v>
      </c>
      <c r="K3097" s="198"/>
      <c r="L3097" s="198"/>
      <c r="M3097" s="198" t="s">
        <v>2395</v>
      </c>
      <c r="N3097" s="198"/>
      <c r="O3097" s="198"/>
      <c r="P3097" s="198"/>
      <c r="Q3097" s="169"/>
      <c r="R3097" s="169"/>
      <c r="S3097" s="169"/>
      <c r="T3097" s="169"/>
    </row>
    <row r="3098" spans="1:20" ht="20.100000000000001" customHeight="1">
      <c r="A3098" s="202" t="s">
        <v>8047</v>
      </c>
      <c r="B3098" s="183">
        <v>700600590580</v>
      </c>
      <c r="C3098" s="236" t="s">
        <v>7217</v>
      </c>
      <c r="D3098" s="215" t="s">
        <v>8043</v>
      </c>
      <c r="E3098" s="321">
        <v>2</v>
      </c>
      <c r="F3098" s="319">
        <v>16</v>
      </c>
      <c r="G3098" s="198" t="s">
        <v>8444</v>
      </c>
      <c r="H3098" s="201">
        <v>0</v>
      </c>
      <c r="I3098" s="200">
        <v>41925</v>
      </c>
      <c r="J3098" s="319">
        <f t="shared" si="49"/>
        <v>6.6</v>
      </c>
      <c r="K3098" s="198"/>
      <c r="L3098" s="198"/>
      <c r="M3098" s="198" t="s">
        <v>2395</v>
      </c>
      <c r="N3098" s="198"/>
      <c r="O3098" s="198"/>
      <c r="P3098" s="198"/>
      <c r="Q3098" s="169"/>
      <c r="R3098" s="169"/>
      <c r="S3098" s="169"/>
      <c r="T3098" s="169"/>
    </row>
    <row r="3099" spans="1:20" ht="20.100000000000001" customHeight="1">
      <c r="A3099" s="201" t="s">
        <v>8048</v>
      </c>
      <c r="B3099" s="183">
        <v>700600590597</v>
      </c>
      <c r="C3099" s="236" t="s">
        <v>7218</v>
      </c>
      <c r="D3099" s="215" t="s">
        <v>8043</v>
      </c>
      <c r="E3099" s="198"/>
      <c r="F3099" s="319">
        <v>16</v>
      </c>
      <c r="G3099" s="198" t="s">
        <v>8444</v>
      </c>
      <c r="H3099" s="201">
        <v>0</v>
      </c>
      <c r="I3099" s="200">
        <v>41925</v>
      </c>
      <c r="J3099" s="319">
        <f t="shared" si="49"/>
        <v>8.6</v>
      </c>
      <c r="K3099" s="198"/>
      <c r="L3099" s="198"/>
      <c r="M3099" s="198" t="s">
        <v>2395</v>
      </c>
      <c r="N3099" s="198"/>
      <c r="O3099" s="198"/>
      <c r="P3099" s="198"/>
      <c r="Q3099" s="169"/>
      <c r="R3099" s="169"/>
      <c r="S3099" s="169"/>
      <c r="T3099" s="169"/>
    </row>
    <row r="3100" spans="1:20" ht="20.100000000000001" customHeight="1">
      <c r="A3100" s="201" t="s">
        <v>8048</v>
      </c>
      <c r="B3100" s="183">
        <v>700600590597</v>
      </c>
      <c r="C3100" s="236" t="s">
        <v>7218</v>
      </c>
      <c r="D3100" s="215" t="s">
        <v>8043</v>
      </c>
      <c r="E3100" s="198"/>
      <c r="F3100" s="319">
        <v>16</v>
      </c>
      <c r="G3100" s="198" t="s">
        <v>8444</v>
      </c>
      <c r="H3100" s="201">
        <v>0</v>
      </c>
      <c r="I3100" s="200">
        <v>41925</v>
      </c>
      <c r="J3100" s="319">
        <f t="shared" si="49"/>
        <v>8.6</v>
      </c>
      <c r="K3100" s="198"/>
      <c r="L3100" s="198"/>
      <c r="M3100" s="198" t="s">
        <v>2395</v>
      </c>
      <c r="N3100" s="198"/>
      <c r="O3100" s="198"/>
      <c r="P3100" s="198"/>
      <c r="Q3100" s="169"/>
      <c r="R3100" s="169"/>
      <c r="S3100" s="169"/>
      <c r="T3100" s="169"/>
    </row>
    <row r="3101" spans="1:20" ht="20.100000000000001" customHeight="1">
      <c r="A3101" s="201" t="s">
        <v>8049</v>
      </c>
      <c r="B3101" s="183">
        <v>700600590603</v>
      </c>
      <c r="C3101" s="236" t="s">
        <v>7219</v>
      </c>
      <c r="D3101" s="215" t="s">
        <v>8043</v>
      </c>
      <c r="E3101" s="321">
        <v>5.5</v>
      </c>
      <c r="F3101" s="319">
        <v>16.705882352941178</v>
      </c>
      <c r="G3101" s="198" t="s">
        <v>8444</v>
      </c>
      <c r="H3101" s="201">
        <v>0</v>
      </c>
      <c r="I3101" s="200">
        <v>41925</v>
      </c>
      <c r="J3101" s="319">
        <f t="shared" si="49"/>
        <v>3.7000000000000011</v>
      </c>
      <c r="K3101" s="198">
        <v>14</v>
      </c>
      <c r="L3101" s="198"/>
      <c r="M3101" s="198" t="s">
        <v>2395</v>
      </c>
      <c r="N3101" s="198"/>
      <c r="O3101" s="198"/>
      <c r="P3101" s="198"/>
      <c r="Q3101" s="169"/>
      <c r="R3101" s="169"/>
      <c r="S3101" s="169"/>
      <c r="T3101" s="169"/>
    </row>
    <row r="3102" spans="1:20" ht="20.100000000000001" customHeight="1">
      <c r="A3102" s="201" t="s">
        <v>8049</v>
      </c>
      <c r="B3102" s="183">
        <v>700600590603</v>
      </c>
      <c r="C3102" s="236" t="s">
        <v>7219</v>
      </c>
      <c r="D3102" s="215" t="s">
        <v>8043</v>
      </c>
      <c r="E3102" s="321">
        <v>5.5</v>
      </c>
      <c r="F3102" s="319">
        <v>16.705882352941178</v>
      </c>
      <c r="G3102" s="198" t="s">
        <v>8444</v>
      </c>
      <c r="H3102" s="201">
        <v>0</v>
      </c>
      <c r="I3102" s="200">
        <v>41925</v>
      </c>
      <c r="J3102" s="319">
        <f t="shared" si="49"/>
        <v>3.7000000000000011</v>
      </c>
      <c r="K3102" s="198">
        <v>14</v>
      </c>
      <c r="L3102" s="198"/>
      <c r="M3102" s="198" t="s">
        <v>2395</v>
      </c>
      <c r="N3102" s="198"/>
      <c r="O3102" s="198"/>
      <c r="P3102" s="198"/>
      <c r="Q3102" s="169"/>
      <c r="R3102" s="169"/>
      <c r="S3102" s="169"/>
      <c r="T3102" s="169"/>
    </row>
    <row r="3103" spans="1:20" ht="20.100000000000001" customHeight="1">
      <c r="A3103" s="201" t="s">
        <v>8050</v>
      </c>
      <c r="B3103" s="183">
        <v>700600590610</v>
      </c>
      <c r="C3103" s="236" t="s">
        <v>7220</v>
      </c>
      <c r="D3103" s="215" t="s">
        <v>8043</v>
      </c>
      <c r="E3103" s="198"/>
      <c r="F3103" s="319">
        <v>16</v>
      </c>
      <c r="G3103" s="198" t="s">
        <v>8444</v>
      </c>
      <c r="H3103" s="201">
        <v>0</v>
      </c>
      <c r="I3103" s="200">
        <v>41925</v>
      </c>
      <c r="J3103" s="319">
        <f t="shared" si="49"/>
        <v>8.6</v>
      </c>
      <c r="K3103" s="198"/>
      <c r="L3103" s="198"/>
      <c r="M3103" s="198" t="s">
        <v>2395</v>
      </c>
      <c r="N3103" s="198"/>
      <c r="O3103" s="198"/>
      <c r="P3103" s="198"/>
      <c r="Q3103" s="169"/>
      <c r="R3103" s="169"/>
      <c r="S3103" s="169"/>
      <c r="T3103" s="169"/>
    </row>
    <row r="3104" spans="1:20" ht="20.100000000000001" customHeight="1">
      <c r="A3104" s="201" t="s">
        <v>8050</v>
      </c>
      <c r="B3104" s="183">
        <v>700600590610</v>
      </c>
      <c r="C3104" s="236" t="s">
        <v>7220</v>
      </c>
      <c r="D3104" s="215" t="s">
        <v>8043</v>
      </c>
      <c r="E3104" s="198"/>
      <c r="F3104" s="319">
        <v>16</v>
      </c>
      <c r="G3104" s="198" t="s">
        <v>8444</v>
      </c>
      <c r="H3104" s="201">
        <v>0</v>
      </c>
      <c r="I3104" s="200">
        <v>41925</v>
      </c>
      <c r="J3104" s="319">
        <f t="shared" si="49"/>
        <v>8.6</v>
      </c>
      <c r="K3104" s="198"/>
      <c r="L3104" s="198"/>
      <c r="M3104" s="198" t="s">
        <v>2395</v>
      </c>
      <c r="N3104" s="198"/>
      <c r="O3104" s="198"/>
      <c r="P3104" s="198"/>
      <c r="Q3104" s="169"/>
      <c r="R3104" s="169"/>
      <c r="S3104" s="169"/>
      <c r="T3104" s="169"/>
    </row>
    <row r="3105" spans="1:37" ht="20.100000000000001" customHeight="1">
      <c r="A3105" s="201" t="s">
        <v>8051</v>
      </c>
      <c r="B3105" s="183">
        <v>700600590627</v>
      </c>
      <c r="C3105" s="236" t="s">
        <v>7221</v>
      </c>
      <c r="D3105" s="215" t="s">
        <v>8043</v>
      </c>
      <c r="E3105" s="321">
        <v>3</v>
      </c>
      <c r="F3105" s="319">
        <v>16</v>
      </c>
      <c r="G3105" s="198" t="s">
        <v>8444</v>
      </c>
      <c r="H3105" s="201">
        <v>0</v>
      </c>
      <c r="I3105" s="200">
        <v>41925</v>
      </c>
      <c r="J3105" s="319">
        <f t="shared" si="49"/>
        <v>5.6</v>
      </c>
      <c r="K3105" s="198"/>
      <c r="L3105" s="198"/>
      <c r="M3105" s="198" t="s">
        <v>2395</v>
      </c>
      <c r="N3105" s="198"/>
      <c r="O3105" s="198"/>
      <c r="P3105" s="198"/>
      <c r="Q3105" s="169"/>
      <c r="R3105" s="169"/>
      <c r="S3105" s="169"/>
      <c r="T3105" s="169"/>
    </row>
    <row r="3106" spans="1:37" ht="20.100000000000001" customHeight="1">
      <c r="A3106" s="201" t="s">
        <v>8051</v>
      </c>
      <c r="B3106" s="183">
        <v>700600590627</v>
      </c>
      <c r="C3106" s="236" t="s">
        <v>7221</v>
      </c>
      <c r="D3106" s="215" t="s">
        <v>8043</v>
      </c>
      <c r="E3106" s="321">
        <v>3</v>
      </c>
      <c r="F3106" s="319">
        <v>16</v>
      </c>
      <c r="G3106" s="198" t="s">
        <v>8444</v>
      </c>
      <c r="H3106" s="201">
        <v>0</v>
      </c>
      <c r="I3106" s="200">
        <v>41925</v>
      </c>
      <c r="J3106" s="319">
        <f t="shared" si="49"/>
        <v>5.6</v>
      </c>
      <c r="K3106" s="198"/>
      <c r="L3106" s="198"/>
      <c r="M3106" s="198" t="s">
        <v>2395</v>
      </c>
      <c r="N3106" s="198"/>
      <c r="O3106" s="198"/>
      <c r="P3106" s="198"/>
      <c r="Q3106" s="169"/>
      <c r="R3106" s="169"/>
      <c r="S3106" s="169"/>
      <c r="T3106" s="169"/>
    </row>
    <row r="3107" spans="1:37" ht="20.100000000000001" customHeight="1">
      <c r="A3107" s="201">
        <v>20567</v>
      </c>
      <c r="B3107" s="183"/>
      <c r="C3107" s="236" t="s">
        <v>7517</v>
      </c>
      <c r="D3107" s="215" t="s">
        <v>8052</v>
      </c>
      <c r="E3107" s="198"/>
      <c r="F3107" s="319" t="s">
        <v>17578</v>
      </c>
      <c r="G3107" s="198" t="s">
        <v>8444</v>
      </c>
      <c r="H3107" s="201">
        <v>0</v>
      </c>
      <c r="I3107" s="200">
        <v>41925</v>
      </c>
      <c r="J3107" s="319" t="e">
        <f t="shared" si="49"/>
        <v>#VALUE!</v>
      </c>
      <c r="K3107" s="198"/>
      <c r="L3107" s="198"/>
      <c r="M3107" s="198" t="s">
        <v>2395</v>
      </c>
      <c r="N3107" s="198"/>
      <c r="O3107" s="198"/>
      <c r="P3107" s="198"/>
      <c r="Q3107" s="169"/>
      <c r="R3107" s="169"/>
      <c r="S3107" s="169"/>
      <c r="T3107" s="169"/>
    </row>
    <row r="3108" spans="1:37" ht="20.100000000000001" customHeight="1">
      <c r="A3108" s="202" t="s">
        <v>8053</v>
      </c>
      <c r="B3108" s="183">
        <v>700600590726</v>
      </c>
      <c r="C3108" s="236" t="s">
        <v>7222</v>
      </c>
      <c r="D3108" s="215" t="s">
        <v>8052</v>
      </c>
      <c r="E3108" s="324">
        <v>3</v>
      </c>
      <c r="F3108" s="319">
        <v>22</v>
      </c>
      <c r="G3108" s="198" t="s">
        <v>8444</v>
      </c>
      <c r="H3108" s="199">
        <v>19</v>
      </c>
      <c r="I3108" s="200">
        <v>41925</v>
      </c>
      <c r="J3108" s="319">
        <f t="shared" si="49"/>
        <v>10.7</v>
      </c>
      <c r="K3108" s="198">
        <v>15.95</v>
      </c>
      <c r="L3108" s="198"/>
      <c r="M3108" s="198" t="s">
        <v>2395</v>
      </c>
      <c r="N3108" s="198"/>
      <c r="O3108" s="198"/>
      <c r="P3108" s="198"/>
      <c r="Q3108" s="169"/>
      <c r="R3108" s="169"/>
      <c r="S3108" s="169"/>
      <c r="T3108" s="169"/>
    </row>
    <row r="3109" spans="1:37" ht="20.100000000000001" customHeight="1">
      <c r="A3109" s="201" t="s">
        <v>8054</v>
      </c>
      <c r="B3109" s="183">
        <v>700600590733</v>
      </c>
      <c r="C3109" s="236" t="s">
        <v>7223</v>
      </c>
      <c r="D3109" s="215" t="s">
        <v>8052</v>
      </c>
      <c r="E3109" s="321">
        <v>9</v>
      </c>
      <c r="F3109" s="319">
        <v>30.189999999999998</v>
      </c>
      <c r="G3109" s="198" t="s">
        <v>8444</v>
      </c>
      <c r="H3109" s="201">
        <v>0</v>
      </c>
      <c r="I3109" s="200">
        <v>41925</v>
      </c>
      <c r="J3109" s="319">
        <f t="shared" si="49"/>
        <v>11.661499999999997</v>
      </c>
      <c r="K3109" s="198"/>
      <c r="L3109" s="198"/>
      <c r="M3109" s="198" t="s">
        <v>2395</v>
      </c>
      <c r="N3109" s="198"/>
      <c r="O3109" s="198"/>
      <c r="P3109" s="198"/>
      <c r="Q3109" s="169"/>
      <c r="R3109" s="169"/>
      <c r="S3109" s="169"/>
      <c r="T3109" s="169"/>
    </row>
    <row r="3110" spans="1:37" ht="20.100000000000001" customHeight="1">
      <c r="A3110" s="201" t="s">
        <v>8055</v>
      </c>
      <c r="B3110" s="183">
        <v>700600590870</v>
      </c>
      <c r="C3110" s="236" t="s">
        <v>6588</v>
      </c>
      <c r="D3110" s="215" t="s">
        <v>5573</v>
      </c>
      <c r="E3110" s="321">
        <v>5</v>
      </c>
      <c r="F3110" s="319">
        <v>17.95</v>
      </c>
      <c r="G3110" s="198" t="s">
        <v>8444</v>
      </c>
      <c r="H3110" s="201">
        <v>0</v>
      </c>
      <c r="I3110" s="200">
        <v>41925</v>
      </c>
      <c r="J3110" s="319">
        <f t="shared" si="49"/>
        <v>5.2574999999999985</v>
      </c>
      <c r="K3110" s="198"/>
      <c r="L3110" s="198"/>
      <c r="M3110" s="198" t="s">
        <v>2395</v>
      </c>
      <c r="N3110" s="198"/>
      <c r="O3110" s="198"/>
      <c r="P3110" s="198"/>
      <c r="Q3110" s="169"/>
      <c r="R3110" s="169"/>
      <c r="S3110" s="169"/>
      <c r="T3110" s="169"/>
    </row>
    <row r="3111" spans="1:37" ht="20.100000000000001" customHeight="1">
      <c r="A3111" s="201" t="s">
        <v>8056</v>
      </c>
      <c r="B3111" s="183">
        <v>700600590894</v>
      </c>
      <c r="C3111" s="236" t="s">
        <v>6587</v>
      </c>
      <c r="D3111" s="215" t="s">
        <v>1560</v>
      </c>
      <c r="E3111" s="321">
        <v>6</v>
      </c>
      <c r="F3111" s="319">
        <v>17.95</v>
      </c>
      <c r="G3111" s="198" t="s">
        <v>8444</v>
      </c>
      <c r="H3111" s="201">
        <v>0</v>
      </c>
      <c r="I3111" s="200">
        <v>41925</v>
      </c>
      <c r="J3111" s="319">
        <f t="shared" si="49"/>
        <v>4.2574999999999985</v>
      </c>
      <c r="K3111" s="198"/>
      <c r="L3111" s="198"/>
      <c r="M3111" s="198" t="s">
        <v>2395</v>
      </c>
      <c r="N3111" s="198"/>
      <c r="O3111" s="198"/>
      <c r="P3111" s="198"/>
      <c r="Q3111" s="169"/>
      <c r="R3111" s="169"/>
      <c r="S3111" s="169"/>
      <c r="T3111" s="169"/>
    </row>
    <row r="3112" spans="1:37" ht="20.100000000000001" customHeight="1">
      <c r="A3112" s="201" t="s">
        <v>8057</v>
      </c>
      <c r="B3112" s="183">
        <v>700600590931</v>
      </c>
      <c r="C3112" s="236" t="s">
        <v>6585</v>
      </c>
      <c r="D3112" s="215" t="s">
        <v>1539</v>
      </c>
      <c r="E3112" s="321">
        <v>4.5</v>
      </c>
      <c r="F3112" s="319">
        <v>17.95</v>
      </c>
      <c r="G3112" s="198" t="s">
        <v>8444</v>
      </c>
      <c r="H3112" s="201">
        <v>0</v>
      </c>
      <c r="I3112" s="200">
        <v>41925</v>
      </c>
      <c r="J3112" s="319">
        <f t="shared" si="49"/>
        <v>5.7574999999999985</v>
      </c>
      <c r="K3112" s="198"/>
      <c r="L3112" s="198"/>
      <c r="M3112" s="198" t="s">
        <v>2395</v>
      </c>
      <c r="N3112" s="198"/>
      <c r="O3112" s="198"/>
      <c r="P3112" s="198"/>
      <c r="Q3112" s="169"/>
      <c r="R3112" s="169"/>
      <c r="S3112" s="169"/>
      <c r="T3112" s="169"/>
    </row>
    <row r="3113" spans="1:37" ht="20.100000000000001" customHeight="1">
      <c r="A3113" s="201" t="s">
        <v>8058</v>
      </c>
      <c r="B3113" s="183">
        <v>700600590948</v>
      </c>
      <c r="C3113" s="236" t="s">
        <v>6584</v>
      </c>
      <c r="D3113" s="215" t="s">
        <v>1539</v>
      </c>
      <c r="E3113" s="321">
        <v>4.5</v>
      </c>
      <c r="F3113" s="319">
        <v>17.95</v>
      </c>
      <c r="G3113" s="198" t="s">
        <v>8444</v>
      </c>
      <c r="H3113" s="201">
        <v>0</v>
      </c>
      <c r="I3113" s="200">
        <v>41925</v>
      </c>
      <c r="J3113" s="319">
        <f t="shared" si="49"/>
        <v>5.7574999999999985</v>
      </c>
      <c r="K3113" s="198"/>
      <c r="L3113" s="198"/>
      <c r="M3113" s="198" t="s">
        <v>2395</v>
      </c>
      <c r="N3113" s="198"/>
      <c r="O3113" s="198"/>
      <c r="P3113" s="198"/>
      <c r="Q3113" s="169"/>
      <c r="R3113" s="169"/>
      <c r="S3113" s="169"/>
      <c r="T3113" s="169"/>
    </row>
    <row r="3114" spans="1:37" ht="20.100000000000001" customHeight="1">
      <c r="A3114" s="202" t="s">
        <v>8059</v>
      </c>
      <c r="B3114" s="183">
        <v>700600590993</v>
      </c>
      <c r="C3114" s="236" t="s">
        <v>6581</v>
      </c>
      <c r="D3114" s="215" t="s">
        <v>8060</v>
      </c>
      <c r="E3114" s="321">
        <v>3</v>
      </c>
      <c r="F3114" s="319">
        <v>13.89</v>
      </c>
      <c r="G3114" s="198" t="s">
        <v>8444</v>
      </c>
      <c r="H3114" s="201">
        <v>0</v>
      </c>
      <c r="I3114" s="200">
        <v>41925</v>
      </c>
      <c r="J3114" s="319">
        <f t="shared" si="49"/>
        <v>3.8064999999999998</v>
      </c>
      <c r="K3114" s="198">
        <v>9.4117647058823533</v>
      </c>
      <c r="L3114" s="198"/>
      <c r="M3114" s="198" t="s">
        <v>2395</v>
      </c>
      <c r="N3114" s="198"/>
      <c r="O3114" s="198"/>
      <c r="P3114" s="198"/>
      <c r="Q3114" s="169"/>
      <c r="R3114" s="169"/>
      <c r="S3114" s="169"/>
      <c r="T3114" s="169"/>
    </row>
    <row r="3115" spans="1:37" ht="20.100000000000001" customHeight="1">
      <c r="A3115" s="201">
        <v>10100</v>
      </c>
      <c r="B3115" s="183"/>
      <c r="C3115" s="179" t="s">
        <v>8061</v>
      </c>
      <c r="D3115" s="215" t="s">
        <v>8084</v>
      </c>
      <c r="E3115" s="198"/>
      <c r="F3115" s="319" t="s">
        <v>17578</v>
      </c>
      <c r="G3115" s="198" t="s">
        <v>8444</v>
      </c>
      <c r="H3115" s="201">
        <v>0</v>
      </c>
      <c r="I3115" s="200">
        <v>41951</v>
      </c>
      <c r="J3115" s="319" t="e">
        <f t="shared" si="49"/>
        <v>#VALUE!</v>
      </c>
      <c r="K3115" s="198"/>
      <c r="L3115" s="198"/>
      <c r="M3115" s="198" t="s">
        <v>2395</v>
      </c>
      <c r="N3115" s="198"/>
      <c r="O3115" s="198"/>
      <c r="P3115" s="198"/>
      <c r="Q3115" s="169">
        <v>1</v>
      </c>
      <c r="R3115" s="169" t="s">
        <v>14946</v>
      </c>
      <c r="S3115" s="169"/>
      <c r="T3115" s="169" t="s">
        <v>16418</v>
      </c>
      <c r="U3115" s="171">
        <v>10100</v>
      </c>
      <c r="V3115" s="5" t="s">
        <v>17387</v>
      </c>
      <c r="AA3115" s="5" t="s">
        <v>16420</v>
      </c>
      <c r="AB3115" s="5" t="s">
        <v>16421</v>
      </c>
      <c r="AC3115" s="5" t="s">
        <v>16422</v>
      </c>
      <c r="AD3115" s="5" t="s">
        <v>16423</v>
      </c>
      <c r="AE3115" s="5" t="s">
        <v>16424</v>
      </c>
    </row>
    <row r="3116" spans="1:37" ht="20.100000000000001" customHeight="1">
      <c r="A3116" s="201" t="s">
        <v>8085</v>
      </c>
      <c r="B3116" s="183">
        <v>700600588600</v>
      </c>
      <c r="C3116" s="179" t="s">
        <v>6465</v>
      </c>
      <c r="D3116" s="215" t="s">
        <v>8084</v>
      </c>
      <c r="E3116" s="321">
        <v>1.5</v>
      </c>
      <c r="F3116" s="319">
        <v>11.89</v>
      </c>
      <c r="G3116" s="198" t="s">
        <v>8444</v>
      </c>
      <c r="H3116" s="201">
        <v>0</v>
      </c>
      <c r="I3116" s="200">
        <v>41951</v>
      </c>
      <c r="J3116" s="319">
        <f t="shared" si="49"/>
        <v>3.6065000000000005</v>
      </c>
      <c r="K3116" s="198">
        <v>7.6470588235294121</v>
      </c>
      <c r="L3116" s="198"/>
      <c r="M3116" s="198" t="s">
        <v>2395</v>
      </c>
      <c r="N3116" s="198"/>
      <c r="O3116" s="198"/>
      <c r="P3116" s="198"/>
      <c r="Q3116" s="169"/>
      <c r="R3116" s="169"/>
      <c r="S3116" s="169"/>
      <c r="T3116" s="169"/>
    </row>
    <row r="3117" spans="1:37" ht="20.100000000000001" customHeight="1">
      <c r="A3117" s="201">
        <v>10101</v>
      </c>
      <c r="B3117" s="183"/>
      <c r="C3117" s="179" t="s">
        <v>8062</v>
      </c>
      <c r="D3117" s="215" t="s">
        <v>8086</v>
      </c>
      <c r="E3117" s="198"/>
      <c r="F3117" s="319" t="s">
        <v>17578</v>
      </c>
      <c r="G3117" s="198" t="s">
        <v>8444</v>
      </c>
      <c r="H3117" s="201">
        <v>0</v>
      </c>
      <c r="I3117" s="200">
        <v>41951</v>
      </c>
      <c r="J3117" s="319" t="e">
        <f t="shared" si="49"/>
        <v>#VALUE!</v>
      </c>
      <c r="K3117" s="198"/>
      <c r="L3117" s="198"/>
      <c r="M3117" s="198" t="s">
        <v>2395</v>
      </c>
      <c r="N3117" s="198"/>
      <c r="O3117" s="198"/>
      <c r="P3117" s="198"/>
      <c r="Q3117" s="169">
        <v>1</v>
      </c>
      <c r="R3117" s="169" t="s">
        <v>14946</v>
      </c>
      <c r="S3117" s="169"/>
      <c r="T3117" s="169" t="s">
        <v>16418</v>
      </c>
      <c r="U3117" s="171">
        <v>10101</v>
      </c>
      <c r="V3117" s="5" t="s">
        <v>16419</v>
      </c>
      <c r="AA3117" s="5" t="s">
        <v>16420</v>
      </c>
      <c r="AB3117" s="5" t="s">
        <v>16421</v>
      </c>
      <c r="AC3117" s="5" t="s">
        <v>16422</v>
      </c>
      <c r="AD3117" s="5" t="s">
        <v>16423</v>
      </c>
      <c r="AE3117" s="5" t="s">
        <v>16424</v>
      </c>
    </row>
    <row r="3118" spans="1:37" ht="20.100000000000001" customHeight="1">
      <c r="A3118" s="202" t="s">
        <v>8087</v>
      </c>
      <c r="B3118" s="183">
        <v>700600588679</v>
      </c>
      <c r="C3118" s="179" t="s">
        <v>6464</v>
      </c>
      <c r="D3118" s="215" t="s">
        <v>8086</v>
      </c>
      <c r="E3118" s="324">
        <v>1</v>
      </c>
      <c r="F3118" s="319">
        <v>13.99</v>
      </c>
      <c r="G3118" s="198" t="s">
        <v>8444</v>
      </c>
      <c r="H3118" s="199">
        <v>350</v>
      </c>
      <c r="I3118" s="200">
        <v>41951</v>
      </c>
      <c r="J3118" s="319">
        <f t="shared" si="49"/>
        <v>5.8915000000000006</v>
      </c>
      <c r="K3118" s="198"/>
      <c r="L3118" s="198"/>
      <c r="M3118" s="198" t="s">
        <v>2395</v>
      </c>
      <c r="N3118" s="198"/>
      <c r="O3118" s="198"/>
      <c r="P3118" s="198"/>
      <c r="Q3118" s="169">
        <v>0.25</v>
      </c>
      <c r="R3118" s="169" t="s">
        <v>14946</v>
      </c>
      <c r="S3118" s="169"/>
      <c r="T3118" s="169" t="s">
        <v>16418</v>
      </c>
      <c r="U3118" s="171" t="s">
        <v>8087</v>
      </c>
      <c r="V3118" s="5" t="s">
        <v>16419</v>
      </c>
      <c r="AA3118" s="5" t="s">
        <v>16420</v>
      </c>
      <c r="AB3118" s="5" t="s">
        <v>16421</v>
      </c>
      <c r="AC3118" s="5" t="s">
        <v>16422</v>
      </c>
      <c r="AD3118" s="5" t="s">
        <v>16423</v>
      </c>
      <c r="AE3118" s="5" t="s">
        <v>16424</v>
      </c>
      <c r="AK3118" s="5" t="s">
        <v>16589</v>
      </c>
    </row>
    <row r="3119" spans="1:37" ht="20.100000000000001" customHeight="1">
      <c r="A3119" s="202" t="s">
        <v>8088</v>
      </c>
      <c r="B3119" s="183">
        <v>700600588686</v>
      </c>
      <c r="C3119" s="179" t="s">
        <v>6463</v>
      </c>
      <c r="D3119" s="215" t="s">
        <v>8086</v>
      </c>
      <c r="E3119" s="324">
        <v>1</v>
      </c>
      <c r="F3119" s="319">
        <v>13.99</v>
      </c>
      <c r="G3119" s="198" t="s">
        <v>8444</v>
      </c>
      <c r="H3119" s="199">
        <v>112</v>
      </c>
      <c r="I3119" s="200">
        <v>41951</v>
      </c>
      <c r="J3119" s="319">
        <f t="shared" si="49"/>
        <v>5.8915000000000006</v>
      </c>
      <c r="K3119" s="198"/>
      <c r="L3119" s="198"/>
      <c r="M3119" s="198" t="s">
        <v>2395</v>
      </c>
      <c r="N3119" s="198"/>
      <c r="O3119" s="198"/>
      <c r="P3119" s="198"/>
      <c r="Q3119" s="169">
        <v>0.25</v>
      </c>
      <c r="R3119" s="169" t="s">
        <v>14946</v>
      </c>
      <c r="S3119" s="169"/>
      <c r="T3119" s="169" t="s">
        <v>16418</v>
      </c>
      <c r="U3119" s="171" t="s">
        <v>8088</v>
      </c>
      <c r="V3119" s="5" t="s">
        <v>16419</v>
      </c>
      <c r="AA3119" s="5" t="s">
        <v>16420</v>
      </c>
      <c r="AB3119" s="5" t="s">
        <v>16421</v>
      </c>
      <c r="AC3119" s="5" t="s">
        <v>16422</v>
      </c>
      <c r="AD3119" s="5" t="s">
        <v>16423</v>
      </c>
      <c r="AE3119" s="5" t="s">
        <v>16424</v>
      </c>
      <c r="AK3119" s="5" t="s">
        <v>16590</v>
      </c>
    </row>
    <row r="3120" spans="1:37" ht="20.100000000000001" customHeight="1">
      <c r="A3120" s="202" t="s">
        <v>8089</v>
      </c>
      <c r="B3120" s="183">
        <v>700600588877</v>
      </c>
      <c r="C3120" s="179" t="s">
        <v>6462</v>
      </c>
      <c r="D3120" s="215" t="s">
        <v>8086</v>
      </c>
      <c r="E3120" s="324">
        <v>1</v>
      </c>
      <c r="F3120" s="319">
        <v>13.99</v>
      </c>
      <c r="G3120" s="198" t="s">
        <v>8444</v>
      </c>
      <c r="H3120" s="199">
        <v>160</v>
      </c>
      <c r="I3120" s="200">
        <v>41951</v>
      </c>
      <c r="J3120" s="319">
        <f t="shared" si="49"/>
        <v>5.8915000000000006</v>
      </c>
      <c r="K3120" s="198"/>
      <c r="L3120" s="198"/>
      <c r="M3120" s="198" t="s">
        <v>2395</v>
      </c>
      <c r="N3120" s="198"/>
      <c r="O3120" s="198"/>
      <c r="P3120" s="198"/>
      <c r="Q3120" s="169">
        <v>0.25</v>
      </c>
      <c r="R3120" s="169" t="s">
        <v>14946</v>
      </c>
      <c r="S3120" s="169"/>
      <c r="T3120" s="169" t="s">
        <v>16418</v>
      </c>
      <c r="U3120" s="171" t="s">
        <v>8089</v>
      </c>
      <c r="V3120" s="5" t="s">
        <v>16419</v>
      </c>
      <c r="AA3120" s="5" t="s">
        <v>16420</v>
      </c>
      <c r="AB3120" s="5" t="s">
        <v>16421</v>
      </c>
      <c r="AC3120" s="5" t="s">
        <v>16422</v>
      </c>
      <c r="AD3120" s="5" t="s">
        <v>16423</v>
      </c>
      <c r="AE3120" s="5" t="s">
        <v>16424</v>
      </c>
      <c r="AK3120" s="5" t="s">
        <v>16591</v>
      </c>
    </row>
    <row r="3121" spans="1:37" ht="20.100000000000001" customHeight="1">
      <c r="A3121" s="202" t="s">
        <v>8090</v>
      </c>
      <c r="B3121" s="183">
        <v>700600589010</v>
      </c>
      <c r="C3121" s="179" t="s">
        <v>6461</v>
      </c>
      <c r="D3121" s="215" t="s">
        <v>8086</v>
      </c>
      <c r="E3121" s="324">
        <v>1</v>
      </c>
      <c r="F3121" s="319">
        <v>13.99</v>
      </c>
      <c r="G3121" s="198" t="s">
        <v>8444</v>
      </c>
      <c r="H3121" s="199">
        <v>136</v>
      </c>
      <c r="I3121" s="200">
        <v>41951</v>
      </c>
      <c r="J3121" s="319">
        <f t="shared" si="49"/>
        <v>5.8915000000000006</v>
      </c>
      <c r="K3121" s="198"/>
      <c r="L3121" s="198"/>
      <c r="M3121" s="198" t="s">
        <v>2395</v>
      </c>
      <c r="N3121" s="198"/>
      <c r="O3121" s="198"/>
      <c r="P3121" s="198"/>
      <c r="Q3121" s="169">
        <v>0.25</v>
      </c>
      <c r="R3121" s="169" t="s">
        <v>14946</v>
      </c>
      <c r="S3121" s="169"/>
      <c r="T3121" s="169" t="s">
        <v>16418</v>
      </c>
      <c r="U3121" s="171" t="s">
        <v>8090</v>
      </c>
      <c r="V3121" s="5" t="s">
        <v>16419</v>
      </c>
      <c r="AA3121" s="5" t="s">
        <v>16420</v>
      </c>
      <c r="AB3121" s="5" t="s">
        <v>16421</v>
      </c>
      <c r="AC3121" s="5" t="s">
        <v>16422</v>
      </c>
      <c r="AD3121" s="5" t="s">
        <v>16423</v>
      </c>
      <c r="AE3121" s="5" t="s">
        <v>16424</v>
      </c>
      <c r="AK3121" s="5" t="s">
        <v>16592</v>
      </c>
    </row>
    <row r="3122" spans="1:37" ht="20.100000000000001" customHeight="1">
      <c r="A3122" s="202" t="s">
        <v>8091</v>
      </c>
      <c r="B3122" s="183">
        <v>700600589591</v>
      </c>
      <c r="C3122" s="179" t="s">
        <v>6460</v>
      </c>
      <c r="D3122" s="215" t="s">
        <v>8086</v>
      </c>
      <c r="E3122" s="324">
        <v>1</v>
      </c>
      <c r="F3122" s="319">
        <v>13.99</v>
      </c>
      <c r="G3122" s="198" t="s">
        <v>8444</v>
      </c>
      <c r="H3122" s="199">
        <v>147</v>
      </c>
      <c r="I3122" s="200">
        <v>41951</v>
      </c>
      <c r="J3122" s="319">
        <f t="shared" si="49"/>
        <v>5.8915000000000006</v>
      </c>
      <c r="K3122" s="198"/>
      <c r="L3122" s="198"/>
      <c r="M3122" s="198" t="s">
        <v>2395</v>
      </c>
      <c r="N3122" s="198"/>
      <c r="O3122" s="198"/>
      <c r="P3122" s="198"/>
      <c r="Q3122" s="169">
        <v>0.25</v>
      </c>
      <c r="R3122" s="169" t="s">
        <v>14946</v>
      </c>
      <c r="S3122" s="169"/>
      <c r="T3122" s="169" t="s">
        <v>16418</v>
      </c>
      <c r="U3122" s="171" t="s">
        <v>8091</v>
      </c>
      <c r="V3122" s="5" t="s">
        <v>16419</v>
      </c>
      <c r="AA3122" s="5" t="s">
        <v>16420</v>
      </c>
      <c r="AB3122" s="5" t="s">
        <v>16421</v>
      </c>
      <c r="AC3122" s="5" t="s">
        <v>16422</v>
      </c>
      <c r="AD3122" s="5" t="s">
        <v>16423</v>
      </c>
      <c r="AE3122" s="5" t="s">
        <v>16424</v>
      </c>
      <c r="AK3122" s="5" t="s">
        <v>16593</v>
      </c>
    </row>
    <row r="3123" spans="1:37" ht="20.100000000000001" customHeight="1">
      <c r="A3123" s="202" t="s">
        <v>8092</v>
      </c>
      <c r="B3123" s="183">
        <v>700600589751</v>
      </c>
      <c r="C3123" s="179" t="s">
        <v>6459</v>
      </c>
      <c r="D3123" s="215" t="s">
        <v>8086</v>
      </c>
      <c r="E3123" s="324">
        <v>1</v>
      </c>
      <c r="F3123" s="319">
        <v>13.99</v>
      </c>
      <c r="G3123" s="198" t="s">
        <v>8444</v>
      </c>
      <c r="H3123" s="199">
        <v>136</v>
      </c>
      <c r="I3123" s="200">
        <v>41951</v>
      </c>
      <c r="J3123" s="319">
        <f t="shared" si="49"/>
        <v>5.8915000000000006</v>
      </c>
      <c r="K3123" s="198"/>
      <c r="L3123" s="198"/>
      <c r="M3123" s="198" t="s">
        <v>2395</v>
      </c>
      <c r="N3123" s="198"/>
      <c r="O3123" s="198"/>
      <c r="P3123" s="198"/>
      <c r="Q3123" s="169">
        <v>0.25</v>
      </c>
      <c r="R3123" s="169" t="s">
        <v>14946</v>
      </c>
      <c r="S3123" s="169"/>
      <c r="T3123" s="169" t="s">
        <v>16418</v>
      </c>
      <c r="U3123" s="171" t="s">
        <v>8092</v>
      </c>
      <c r="V3123" s="5" t="s">
        <v>16419</v>
      </c>
      <c r="AA3123" s="5" t="s">
        <v>16420</v>
      </c>
      <c r="AB3123" s="5" t="s">
        <v>16421</v>
      </c>
      <c r="AC3123" s="5" t="s">
        <v>16422</v>
      </c>
      <c r="AD3123" s="5" t="s">
        <v>16423</v>
      </c>
      <c r="AE3123" s="5" t="s">
        <v>16424</v>
      </c>
      <c r="AK3123" s="5" t="s">
        <v>16594</v>
      </c>
    </row>
    <row r="3124" spans="1:37" ht="20.100000000000001" customHeight="1">
      <c r="A3124" s="201">
        <v>10102</v>
      </c>
      <c r="B3124" s="183"/>
      <c r="C3124" s="179" t="s">
        <v>8063</v>
      </c>
      <c r="D3124" s="215" t="s">
        <v>8093</v>
      </c>
      <c r="E3124" s="198"/>
      <c r="F3124" s="319" t="s">
        <v>17578</v>
      </c>
      <c r="G3124" s="198" t="s">
        <v>8444</v>
      </c>
      <c r="H3124" s="201">
        <v>0</v>
      </c>
      <c r="I3124" s="200">
        <v>41951</v>
      </c>
      <c r="J3124" s="319" t="e">
        <f t="shared" si="49"/>
        <v>#VALUE!</v>
      </c>
      <c r="K3124" s="198"/>
      <c r="L3124" s="198"/>
      <c r="M3124" s="198" t="s">
        <v>2395</v>
      </c>
      <c r="N3124" s="198"/>
      <c r="O3124" s="198"/>
      <c r="P3124" s="198"/>
      <c r="Q3124" s="169">
        <v>1</v>
      </c>
      <c r="R3124" s="169" t="s">
        <v>14946</v>
      </c>
      <c r="S3124" s="169"/>
      <c r="T3124" s="169" t="s">
        <v>16418</v>
      </c>
      <c r="U3124" s="171">
        <v>10102</v>
      </c>
      <c r="V3124" s="5" t="s">
        <v>16425</v>
      </c>
      <c r="AA3124" s="5" t="s">
        <v>16420</v>
      </c>
      <c r="AB3124" s="5" t="s">
        <v>16421</v>
      </c>
      <c r="AC3124" s="5" t="s">
        <v>16422</v>
      </c>
      <c r="AD3124" s="5" t="s">
        <v>16423</v>
      </c>
      <c r="AE3124" s="5" t="s">
        <v>16424</v>
      </c>
    </row>
    <row r="3125" spans="1:37" ht="20.100000000000001" customHeight="1">
      <c r="A3125" s="202" t="s">
        <v>8094</v>
      </c>
      <c r="B3125" s="183">
        <v>700600589768</v>
      </c>
      <c r="C3125" s="179" t="s">
        <v>6458</v>
      </c>
      <c r="D3125" s="215" t="s">
        <v>8093</v>
      </c>
      <c r="E3125" s="324">
        <v>1.5</v>
      </c>
      <c r="F3125" s="319">
        <v>14.99</v>
      </c>
      <c r="G3125" s="198" t="s">
        <v>8444</v>
      </c>
      <c r="H3125" s="199">
        <v>45</v>
      </c>
      <c r="I3125" s="200">
        <v>41951</v>
      </c>
      <c r="J3125" s="319">
        <f t="shared" si="49"/>
        <v>6.2415000000000003</v>
      </c>
      <c r="K3125" s="198"/>
      <c r="L3125" s="198"/>
      <c r="M3125" s="198" t="s">
        <v>2395</v>
      </c>
      <c r="N3125" s="198"/>
      <c r="O3125" s="198"/>
      <c r="P3125" s="198"/>
      <c r="Q3125" s="169">
        <v>1</v>
      </c>
      <c r="R3125" s="169" t="s">
        <v>14946</v>
      </c>
      <c r="S3125" s="169"/>
      <c r="T3125" s="169" t="s">
        <v>16418</v>
      </c>
      <c r="U3125" s="171">
        <v>10102</v>
      </c>
      <c r="V3125" s="5" t="s">
        <v>16425</v>
      </c>
      <c r="AA3125" s="5" t="s">
        <v>16420</v>
      </c>
      <c r="AB3125" s="5" t="s">
        <v>16421</v>
      </c>
      <c r="AC3125" s="5" t="s">
        <v>16422</v>
      </c>
      <c r="AD3125" s="5" t="s">
        <v>16423</v>
      </c>
      <c r="AE3125" s="5" t="s">
        <v>16424</v>
      </c>
      <c r="AK3125" s="5" t="s">
        <v>16595</v>
      </c>
    </row>
    <row r="3126" spans="1:37" ht="20.100000000000001" customHeight="1">
      <c r="A3126" s="201" t="s">
        <v>8095</v>
      </c>
      <c r="B3126" s="183">
        <v>700600589782</v>
      </c>
      <c r="C3126" s="179" t="s">
        <v>6457</v>
      </c>
      <c r="D3126" s="215" t="s">
        <v>8093</v>
      </c>
      <c r="E3126" s="324">
        <v>1.5</v>
      </c>
      <c r="F3126" s="319">
        <v>14.99</v>
      </c>
      <c r="G3126" s="198" t="s">
        <v>8444</v>
      </c>
      <c r="H3126" s="199">
        <v>22</v>
      </c>
      <c r="I3126" s="200">
        <v>41951</v>
      </c>
      <c r="J3126" s="319">
        <f t="shared" si="49"/>
        <v>6.2415000000000003</v>
      </c>
      <c r="K3126" s="198"/>
      <c r="L3126" s="198"/>
      <c r="M3126" s="198" t="s">
        <v>2395</v>
      </c>
      <c r="N3126" s="198"/>
      <c r="O3126" s="198"/>
      <c r="P3126" s="198"/>
      <c r="Q3126" s="169"/>
      <c r="R3126" s="169"/>
      <c r="S3126" s="169"/>
      <c r="T3126" s="169"/>
    </row>
    <row r="3127" spans="1:37" ht="20.100000000000001" customHeight="1">
      <c r="A3127" s="201" t="s">
        <v>8096</v>
      </c>
      <c r="B3127" s="183">
        <v>700600589812</v>
      </c>
      <c r="C3127" s="179" t="s">
        <v>6456</v>
      </c>
      <c r="D3127" s="215" t="s">
        <v>8093</v>
      </c>
      <c r="E3127" s="324">
        <v>1.5</v>
      </c>
      <c r="F3127" s="319">
        <v>14.99</v>
      </c>
      <c r="G3127" s="198" t="s">
        <v>8444</v>
      </c>
      <c r="H3127" s="199">
        <v>20</v>
      </c>
      <c r="I3127" s="200">
        <v>41951</v>
      </c>
      <c r="J3127" s="319">
        <f t="shared" si="49"/>
        <v>6.2415000000000003</v>
      </c>
      <c r="K3127" s="198"/>
      <c r="L3127" s="198"/>
      <c r="M3127" s="198" t="s">
        <v>2395</v>
      </c>
      <c r="N3127" s="198"/>
      <c r="O3127" s="198"/>
      <c r="P3127" s="198"/>
      <c r="Q3127" s="169"/>
      <c r="R3127" s="169"/>
      <c r="S3127" s="169"/>
      <c r="T3127" s="169"/>
    </row>
    <row r="3128" spans="1:37" ht="20.100000000000001" customHeight="1">
      <c r="A3128" s="201">
        <v>10103</v>
      </c>
      <c r="B3128" s="183"/>
      <c r="C3128" s="179" t="s">
        <v>8064</v>
      </c>
      <c r="D3128" s="215" t="s">
        <v>8097</v>
      </c>
      <c r="E3128" s="198"/>
      <c r="F3128" s="319" t="s">
        <v>17578</v>
      </c>
      <c r="G3128" s="198" t="s">
        <v>8444</v>
      </c>
      <c r="H3128" s="201">
        <v>0</v>
      </c>
      <c r="I3128" s="200">
        <v>41951</v>
      </c>
      <c r="J3128" s="319" t="e">
        <f t="shared" si="49"/>
        <v>#VALUE!</v>
      </c>
      <c r="K3128" s="198"/>
      <c r="L3128" s="198"/>
      <c r="M3128" s="198" t="s">
        <v>2395</v>
      </c>
      <c r="N3128" s="198"/>
      <c r="O3128" s="198"/>
      <c r="P3128" s="198"/>
      <c r="Q3128" s="169">
        <v>1</v>
      </c>
      <c r="R3128" s="169" t="s">
        <v>14946</v>
      </c>
      <c r="S3128" s="169"/>
      <c r="T3128" s="169" t="s">
        <v>16418</v>
      </c>
      <c r="U3128" s="171">
        <v>10103</v>
      </c>
      <c r="V3128" s="5" t="s">
        <v>16426</v>
      </c>
      <c r="AA3128" s="5" t="s">
        <v>16420</v>
      </c>
      <c r="AB3128" s="5" t="s">
        <v>16421</v>
      </c>
      <c r="AC3128" s="5" t="s">
        <v>16422</v>
      </c>
      <c r="AD3128" s="5" t="s">
        <v>16423</v>
      </c>
      <c r="AE3128" s="5" t="s">
        <v>16424</v>
      </c>
    </row>
    <row r="3129" spans="1:37" ht="20.100000000000001" customHeight="1">
      <c r="A3129" s="202" t="s">
        <v>8098</v>
      </c>
      <c r="B3129" s="183">
        <v>700600590139</v>
      </c>
      <c r="C3129" s="179" t="s">
        <v>6455</v>
      </c>
      <c r="D3129" s="215" t="s">
        <v>8097</v>
      </c>
      <c r="E3129" s="324">
        <v>1.5</v>
      </c>
      <c r="F3129" s="319">
        <v>14.99</v>
      </c>
      <c r="G3129" s="198" t="s">
        <v>8444</v>
      </c>
      <c r="H3129" s="199">
        <v>38</v>
      </c>
      <c r="I3129" s="200">
        <v>41951</v>
      </c>
      <c r="J3129" s="319">
        <f t="shared" si="49"/>
        <v>6.2415000000000003</v>
      </c>
      <c r="K3129" s="198"/>
      <c r="L3129" s="198"/>
      <c r="M3129" s="198" t="s">
        <v>2395</v>
      </c>
      <c r="N3129" s="198"/>
      <c r="O3129" s="198"/>
      <c r="P3129" s="198"/>
      <c r="Q3129" s="169">
        <v>1</v>
      </c>
      <c r="R3129" s="169" t="s">
        <v>14946</v>
      </c>
      <c r="S3129" s="169"/>
      <c r="T3129" s="169" t="s">
        <v>16418</v>
      </c>
      <c r="U3129" s="171">
        <v>10103</v>
      </c>
      <c r="V3129" s="5" t="s">
        <v>16426</v>
      </c>
      <c r="AA3129" s="5" t="s">
        <v>16420</v>
      </c>
      <c r="AB3129" s="5" t="s">
        <v>16421</v>
      </c>
      <c r="AC3129" s="5" t="s">
        <v>16422</v>
      </c>
      <c r="AD3129" s="5" t="s">
        <v>16423</v>
      </c>
      <c r="AE3129" s="5" t="s">
        <v>16424</v>
      </c>
      <c r="AK3129" s="5" t="s">
        <v>16596</v>
      </c>
    </row>
    <row r="3130" spans="1:37" ht="20.100000000000001" customHeight="1">
      <c r="A3130" s="201" t="s">
        <v>8099</v>
      </c>
      <c r="B3130" s="183">
        <v>700600590238</v>
      </c>
      <c r="C3130" s="179" t="s">
        <v>6454</v>
      </c>
      <c r="D3130" s="215" t="s">
        <v>8097</v>
      </c>
      <c r="E3130" s="321">
        <v>2</v>
      </c>
      <c r="F3130" s="319">
        <v>14.99</v>
      </c>
      <c r="G3130" s="198" t="s">
        <v>8444</v>
      </c>
      <c r="H3130" s="201">
        <v>0</v>
      </c>
      <c r="I3130" s="200">
        <v>41951</v>
      </c>
      <c r="J3130" s="319">
        <f t="shared" si="49"/>
        <v>5.7415000000000003</v>
      </c>
      <c r="K3130" s="198"/>
      <c r="L3130" s="198"/>
      <c r="M3130" s="198" t="s">
        <v>2395</v>
      </c>
      <c r="N3130" s="198"/>
      <c r="O3130" s="198"/>
      <c r="P3130" s="198"/>
      <c r="Q3130" s="169"/>
      <c r="R3130" s="169"/>
      <c r="S3130" s="169"/>
      <c r="T3130" s="169"/>
    </row>
    <row r="3131" spans="1:37" ht="20.100000000000001" customHeight="1">
      <c r="A3131" s="201">
        <v>10104</v>
      </c>
      <c r="B3131" s="183"/>
      <c r="C3131" s="179" t="s">
        <v>8065</v>
      </c>
      <c r="D3131" s="215" t="s">
        <v>8100</v>
      </c>
      <c r="E3131" s="198"/>
      <c r="F3131" s="319" t="s">
        <v>17578</v>
      </c>
      <c r="G3131" s="198" t="s">
        <v>8444</v>
      </c>
      <c r="H3131" s="201">
        <v>0</v>
      </c>
      <c r="I3131" s="200">
        <v>41951</v>
      </c>
      <c r="J3131" s="319" t="e">
        <f t="shared" si="49"/>
        <v>#VALUE!</v>
      </c>
      <c r="K3131" s="198"/>
      <c r="L3131" s="198"/>
      <c r="M3131" s="198" t="s">
        <v>2395</v>
      </c>
      <c r="N3131" s="198"/>
      <c r="O3131" s="198"/>
      <c r="P3131" s="198"/>
      <c r="Q3131" s="169">
        <v>1</v>
      </c>
      <c r="R3131" s="169" t="s">
        <v>14946</v>
      </c>
      <c r="S3131" s="169"/>
      <c r="T3131" s="169" t="s">
        <v>16418</v>
      </c>
      <c r="U3131" s="171">
        <v>10104</v>
      </c>
      <c r="V3131" s="5" t="s">
        <v>16427</v>
      </c>
      <c r="AA3131" s="5" t="s">
        <v>16420</v>
      </c>
      <c r="AB3131" s="5" t="s">
        <v>16421</v>
      </c>
      <c r="AC3131" s="5" t="s">
        <v>16422</v>
      </c>
      <c r="AD3131" s="5" t="s">
        <v>16423</v>
      </c>
      <c r="AE3131" s="5" t="s">
        <v>16424</v>
      </c>
    </row>
    <row r="3132" spans="1:37" ht="20.100000000000001" customHeight="1">
      <c r="A3132" s="202" t="s">
        <v>8101</v>
      </c>
      <c r="B3132" s="183">
        <v>700600590245</v>
      </c>
      <c r="C3132" s="179" t="s">
        <v>6453</v>
      </c>
      <c r="D3132" s="215" t="s">
        <v>8100</v>
      </c>
      <c r="E3132" s="324">
        <v>1</v>
      </c>
      <c r="F3132" s="319">
        <v>12.99</v>
      </c>
      <c r="G3132" s="198" t="s">
        <v>8444</v>
      </c>
      <c r="H3132" s="199">
        <v>83</v>
      </c>
      <c r="I3132" s="200">
        <v>41951</v>
      </c>
      <c r="J3132" s="319">
        <f t="shared" si="49"/>
        <v>5.0414999999999992</v>
      </c>
      <c r="K3132" s="198"/>
      <c r="L3132" s="198"/>
      <c r="M3132" s="198" t="s">
        <v>2395</v>
      </c>
      <c r="N3132" s="198"/>
      <c r="O3132" s="198"/>
      <c r="P3132" s="198"/>
      <c r="Q3132" s="169">
        <v>0.25</v>
      </c>
      <c r="R3132" s="169" t="s">
        <v>14946</v>
      </c>
      <c r="S3132" s="169"/>
      <c r="T3132" s="169" t="s">
        <v>16418</v>
      </c>
      <c r="U3132" s="171" t="s">
        <v>8101</v>
      </c>
      <c r="V3132" s="5" t="s">
        <v>16427</v>
      </c>
      <c r="AA3132" s="5" t="s">
        <v>16420</v>
      </c>
      <c r="AB3132" s="5" t="s">
        <v>16421</v>
      </c>
      <c r="AC3132" s="5" t="s">
        <v>16422</v>
      </c>
      <c r="AD3132" s="5" t="s">
        <v>16423</v>
      </c>
      <c r="AE3132" s="5" t="s">
        <v>16424</v>
      </c>
      <c r="AK3132" s="5" t="s">
        <v>16597</v>
      </c>
    </row>
    <row r="3133" spans="1:37" ht="20.100000000000001" customHeight="1">
      <c r="A3133" s="202" t="s">
        <v>8102</v>
      </c>
      <c r="B3133" s="183">
        <v>700600590269</v>
      </c>
      <c r="C3133" s="179" t="s">
        <v>6452</v>
      </c>
      <c r="D3133" s="215" t="s">
        <v>8100</v>
      </c>
      <c r="E3133" s="324">
        <v>1</v>
      </c>
      <c r="F3133" s="319">
        <v>12.99</v>
      </c>
      <c r="G3133" s="198" t="s">
        <v>8444</v>
      </c>
      <c r="H3133" s="199">
        <v>67</v>
      </c>
      <c r="I3133" s="200">
        <v>41951</v>
      </c>
      <c r="J3133" s="319">
        <f t="shared" si="49"/>
        <v>5.0414999999999992</v>
      </c>
      <c r="K3133" s="198"/>
      <c r="L3133" s="198"/>
      <c r="M3133" s="198" t="s">
        <v>2395</v>
      </c>
      <c r="N3133" s="198"/>
      <c r="O3133" s="198"/>
      <c r="P3133" s="198"/>
      <c r="Q3133" s="169">
        <v>0.25</v>
      </c>
      <c r="R3133" s="169" t="s">
        <v>14946</v>
      </c>
      <c r="S3133" s="169"/>
      <c r="T3133" s="169" t="s">
        <v>16418</v>
      </c>
      <c r="U3133" s="171" t="s">
        <v>8102</v>
      </c>
      <c r="V3133" s="5" t="s">
        <v>16427</v>
      </c>
      <c r="AA3133" s="5" t="s">
        <v>16420</v>
      </c>
      <c r="AB3133" s="5" t="s">
        <v>16421</v>
      </c>
      <c r="AC3133" s="5" t="s">
        <v>16422</v>
      </c>
      <c r="AD3133" s="5" t="s">
        <v>16423</v>
      </c>
      <c r="AE3133" s="5" t="s">
        <v>16424</v>
      </c>
      <c r="AK3133" s="5" t="s">
        <v>16598</v>
      </c>
    </row>
    <row r="3134" spans="1:37" ht="20.100000000000001" customHeight="1">
      <c r="A3134" s="201">
        <v>10105</v>
      </c>
      <c r="B3134" s="183"/>
      <c r="C3134" s="179" t="s">
        <v>8066</v>
      </c>
      <c r="D3134" s="215" t="s">
        <v>8103</v>
      </c>
      <c r="E3134" s="198"/>
      <c r="F3134" s="319" t="s">
        <v>17578</v>
      </c>
      <c r="G3134" s="198" t="s">
        <v>8444</v>
      </c>
      <c r="H3134" s="201">
        <v>0</v>
      </c>
      <c r="I3134" s="200">
        <v>41951</v>
      </c>
      <c r="J3134" s="319" t="e">
        <f t="shared" si="49"/>
        <v>#VALUE!</v>
      </c>
      <c r="K3134" s="198"/>
      <c r="L3134" s="198"/>
      <c r="M3134" s="198" t="s">
        <v>2395</v>
      </c>
      <c r="N3134" s="198"/>
      <c r="O3134" s="198"/>
      <c r="P3134" s="198"/>
      <c r="Q3134" s="169">
        <v>1</v>
      </c>
      <c r="R3134" s="169" t="s">
        <v>14946</v>
      </c>
      <c r="S3134" s="169"/>
      <c r="T3134" s="169" t="s">
        <v>16418</v>
      </c>
      <c r="U3134" s="171">
        <v>10105</v>
      </c>
      <c r="V3134" s="5" t="s">
        <v>17388</v>
      </c>
      <c r="AA3134" s="5" t="s">
        <v>16420</v>
      </c>
      <c r="AB3134" s="5" t="s">
        <v>16421</v>
      </c>
      <c r="AC3134" s="5" t="s">
        <v>16422</v>
      </c>
      <c r="AD3134" s="5" t="s">
        <v>16423</v>
      </c>
      <c r="AE3134" s="5" t="s">
        <v>16424</v>
      </c>
    </row>
    <row r="3135" spans="1:37" ht="20.100000000000001" customHeight="1">
      <c r="A3135" s="201" t="s">
        <v>8104</v>
      </c>
      <c r="B3135" s="183">
        <v>700600590351</v>
      </c>
      <c r="C3135" s="179" t="s">
        <v>6449</v>
      </c>
      <c r="D3135" s="215" t="s">
        <v>8103</v>
      </c>
      <c r="E3135" s="198"/>
      <c r="F3135" s="319">
        <v>9.89</v>
      </c>
      <c r="G3135" s="198" t="s">
        <v>8444</v>
      </c>
      <c r="H3135" s="201">
        <v>0</v>
      </c>
      <c r="I3135" s="200">
        <v>41951</v>
      </c>
      <c r="J3135" s="319">
        <f t="shared" si="49"/>
        <v>3.4064999999999994</v>
      </c>
      <c r="K3135" s="198"/>
      <c r="L3135" s="198"/>
      <c r="M3135" s="198" t="s">
        <v>2395</v>
      </c>
      <c r="N3135" s="198"/>
      <c r="O3135" s="198"/>
      <c r="P3135" s="198"/>
      <c r="Q3135" s="169"/>
      <c r="R3135" s="169"/>
      <c r="S3135" s="169"/>
      <c r="T3135" s="169"/>
    </row>
    <row r="3136" spans="1:37" ht="20.100000000000001" customHeight="1">
      <c r="A3136" s="201" t="s">
        <v>8105</v>
      </c>
      <c r="B3136" s="183">
        <v>700600590382</v>
      </c>
      <c r="C3136" s="179" t="s">
        <v>6448</v>
      </c>
      <c r="D3136" s="215" t="s">
        <v>8103</v>
      </c>
      <c r="E3136" s="321">
        <v>1.75</v>
      </c>
      <c r="F3136" s="319">
        <v>11.89</v>
      </c>
      <c r="G3136" s="198" t="s">
        <v>8444</v>
      </c>
      <c r="H3136" s="201">
        <v>0</v>
      </c>
      <c r="I3136" s="200">
        <v>41951</v>
      </c>
      <c r="J3136" s="319">
        <f t="shared" si="49"/>
        <v>3.3565000000000005</v>
      </c>
      <c r="K3136" s="198">
        <v>7.9411764705882355</v>
      </c>
      <c r="L3136" s="198"/>
      <c r="M3136" s="198" t="s">
        <v>2395</v>
      </c>
      <c r="N3136" s="198"/>
      <c r="O3136" s="198"/>
      <c r="P3136" s="198"/>
      <c r="Q3136" s="169"/>
      <c r="R3136" s="169"/>
      <c r="S3136" s="169"/>
      <c r="T3136" s="169"/>
    </row>
    <row r="3137" spans="1:37" ht="20.100000000000001" customHeight="1">
      <c r="A3137" s="201" t="s">
        <v>8106</v>
      </c>
      <c r="B3137" s="183">
        <v>700600590412</v>
      </c>
      <c r="C3137" s="179" t="s">
        <v>6447</v>
      </c>
      <c r="D3137" s="215" t="s">
        <v>8103</v>
      </c>
      <c r="E3137" s="321">
        <v>1.75</v>
      </c>
      <c r="F3137" s="319">
        <v>11.89</v>
      </c>
      <c r="G3137" s="198" t="s">
        <v>8444</v>
      </c>
      <c r="H3137" s="201">
        <v>0</v>
      </c>
      <c r="I3137" s="200">
        <v>41951</v>
      </c>
      <c r="J3137" s="319">
        <f t="shared" si="49"/>
        <v>3.3565000000000005</v>
      </c>
      <c r="K3137" s="198">
        <v>7.9411764705882355</v>
      </c>
      <c r="L3137" s="198"/>
      <c r="M3137" s="198" t="s">
        <v>2395</v>
      </c>
      <c r="N3137" s="198"/>
      <c r="O3137" s="198"/>
      <c r="P3137" s="198"/>
      <c r="Q3137" s="169"/>
      <c r="R3137" s="169"/>
      <c r="S3137" s="169"/>
      <c r="T3137" s="169"/>
    </row>
    <row r="3138" spans="1:37" ht="20.100000000000001" customHeight="1">
      <c r="A3138" s="201" t="s">
        <v>8107</v>
      </c>
      <c r="B3138" s="183">
        <v>700600590443</v>
      </c>
      <c r="C3138" s="179" t="s">
        <v>6446</v>
      </c>
      <c r="D3138" s="215" t="s">
        <v>8103</v>
      </c>
      <c r="E3138" s="321">
        <v>1.75</v>
      </c>
      <c r="F3138" s="319">
        <v>11.89</v>
      </c>
      <c r="G3138" s="198" t="s">
        <v>8444</v>
      </c>
      <c r="H3138" s="201">
        <v>0</v>
      </c>
      <c r="I3138" s="200">
        <v>41951</v>
      </c>
      <c r="J3138" s="319">
        <f t="shared" si="49"/>
        <v>3.3565000000000005</v>
      </c>
      <c r="K3138" s="198">
        <v>7.9411764705882355</v>
      </c>
      <c r="L3138" s="198"/>
      <c r="M3138" s="198" t="s">
        <v>2395</v>
      </c>
      <c r="N3138" s="198"/>
      <c r="O3138" s="198"/>
      <c r="P3138" s="198"/>
      <c r="Q3138" s="169"/>
      <c r="R3138" s="169"/>
      <c r="S3138" s="169"/>
      <c r="T3138" s="169"/>
    </row>
    <row r="3139" spans="1:37" ht="20.100000000000001" customHeight="1">
      <c r="A3139" s="201">
        <v>10106</v>
      </c>
      <c r="B3139" s="183"/>
      <c r="C3139" s="179" t="s">
        <v>8067</v>
      </c>
      <c r="D3139" s="215" t="s">
        <v>8108</v>
      </c>
      <c r="E3139" s="198"/>
      <c r="F3139" s="319" t="s">
        <v>17578</v>
      </c>
      <c r="G3139" s="198" t="s">
        <v>8444</v>
      </c>
      <c r="H3139" s="201">
        <v>0</v>
      </c>
      <c r="I3139" s="200">
        <v>41951</v>
      </c>
      <c r="J3139" s="319" t="e">
        <f t="shared" si="49"/>
        <v>#VALUE!</v>
      </c>
      <c r="K3139" s="198"/>
      <c r="L3139" s="198"/>
      <c r="M3139" s="198" t="s">
        <v>2395</v>
      </c>
      <c r="N3139" s="198"/>
      <c r="O3139" s="198"/>
      <c r="P3139" s="198"/>
      <c r="Q3139" s="169">
        <v>1</v>
      </c>
      <c r="R3139" s="169" t="s">
        <v>14946</v>
      </c>
      <c r="S3139" s="169"/>
      <c r="T3139" s="169" t="s">
        <v>16418</v>
      </c>
      <c r="U3139" s="171">
        <v>10106</v>
      </c>
      <c r="V3139" s="5" t="s">
        <v>16428</v>
      </c>
      <c r="AA3139" s="5" t="s">
        <v>16420</v>
      </c>
      <c r="AB3139" s="5" t="s">
        <v>16421</v>
      </c>
      <c r="AC3139" s="5" t="s">
        <v>16422</v>
      </c>
      <c r="AD3139" s="5" t="s">
        <v>16423</v>
      </c>
      <c r="AE3139" s="5" t="s">
        <v>16424</v>
      </c>
    </row>
    <row r="3140" spans="1:37" ht="20.100000000000001" customHeight="1">
      <c r="A3140" s="202" t="s">
        <v>8109</v>
      </c>
      <c r="B3140" s="183">
        <v>700600590481</v>
      </c>
      <c r="C3140" s="179" t="s">
        <v>6442</v>
      </c>
      <c r="D3140" s="215" t="s">
        <v>8108</v>
      </c>
      <c r="E3140" s="321">
        <v>0.75</v>
      </c>
      <c r="F3140" s="319">
        <v>12.99</v>
      </c>
      <c r="G3140" s="198" t="s">
        <v>8444</v>
      </c>
      <c r="H3140" s="201">
        <v>0</v>
      </c>
      <c r="I3140" s="200">
        <v>41951</v>
      </c>
      <c r="J3140" s="319">
        <f t="shared" si="49"/>
        <v>5.2914999999999992</v>
      </c>
      <c r="K3140" s="198"/>
      <c r="L3140" s="198"/>
      <c r="M3140" s="198" t="s">
        <v>2395</v>
      </c>
      <c r="N3140" s="198"/>
      <c r="O3140" s="198"/>
      <c r="P3140" s="198"/>
      <c r="Q3140" s="169">
        <v>0.25</v>
      </c>
      <c r="R3140" s="169" t="s">
        <v>14946</v>
      </c>
      <c r="S3140" s="169"/>
      <c r="T3140" s="169" t="s">
        <v>16418</v>
      </c>
      <c r="U3140" s="171" t="s">
        <v>8109</v>
      </c>
      <c r="V3140" s="5" t="s">
        <v>16428</v>
      </c>
      <c r="AA3140" s="5" t="s">
        <v>16420</v>
      </c>
      <c r="AB3140" s="5" t="s">
        <v>16421</v>
      </c>
      <c r="AC3140" s="5" t="s">
        <v>16422</v>
      </c>
      <c r="AD3140" s="5" t="s">
        <v>16423</v>
      </c>
      <c r="AE3140" s="5" t="s">
        <v>16424</v>
      </c>
      <c r="AK3140" s="5" t="s">
        <v>16599</v>
      </c>
    </row>
    <row r="3141" spans="1:37" ht="20.100000000000001" customHeight="1">
      <c r="A3141" s="202" t="s">
        <v>8110</v>
      </c>
      <c r="B3141" s="183">
        <v>700600590498</v>
      </c>
      <c r="C3141" s="179" t="s">
        <v>6441</v>
      </c>
      <c r="D3141" s="215" t="s">
        <v>8108</v>
      </c>
      <c r="E3141" s="321">
        <v>0.75</v>
      </c>
      <c r="F3141" s="319">
        <v>12.99</v>
      </c>
      <c r="G3141" s="198" t="s">
        <v>8444</v>
      </c>
      <c r="H3141" s="201">
        <v>0</v>
      </c>
      <c r="I3141" s="200">
        <v>41951</v>
      </c>
      <c r="J3141" s="319">
        <f t="shared" si="49"/>
        <v>5.2914999999999992</v>
      </c>
      <c r="K3141" s="198"/>
      <c r="L3141" s="198"/>
      <c r="M3141" s="198" t="s">
        <v>2395</v>
      </c>
      <c r="N3141" s="198"/>
      <c r="O3141" s="198"/>
      <c r="P3141" s="198"/>
      <c r="Q3141" s="169">
        <v>0.25</v>
      </c>
      <c r="R3141" s="169" t="s">
        <v>14946</v>
      </c>
      <c r="S3141" s="169"/>
      <c r="T3141" s="169" t="s">
        <v>16418</v>
      </c>
      <c r="U3141" s="171" t="s">
        <v>8110</v>
      </c>
      <c r="V3141" s="5" t="s">
        <v>16428</v>
      </c>
      <c r="AA3141" s="5" t="s">
        <v>16420</v>
      </c>
      <c r="AB3141" s="5" t="s">
        <v>16421</v>
      </c>
      <c r="AC3141" s="5" t="s">
        <v>16422</v>
      </c>
      <c r="AD3141" s="5" t="s">
        <v>16423</v>
      </c>
      <c r="AE3141" s="5" t="s">
        <v>16424</v>
      </c>
      <c r="AK3141" s="5" t="s">
        <v>16600</v>
      </c>
    </row>
    <row r="3142" spans="1:37" ht="20.100000000000001" customHeight="1">
      <c r="A3142" s="201" t="s">
        <v>8111</v>
      </c>
      <c r="B3142" s="183">
        <v>700600590504</v>
      </c>
      <c r="C3142" s="179" t="s">
        <v>6440</v>
      </c>
      <c r="D3142" s="215" t="s">
        <v>8108</v>
      </c>
      <c r="E3142" s="321">
        <v>0.75</v>
      </c>
      <c r="F3142" s="319">
        <v>12.99</v>
      </c>
      <c r="G3142" s="198" t="s">
        <v>8444</v>
      </c>
      <c r="H3142" s="201">
        <v>0</v>
      </c>
      <c r="I3142" s="200">
        <v>41951</v>
      </c>
      <c r="J3142" s="319">
        <f t="shared" si="49"/>
        <v>5.2914999999999992</v>
      </c>
      <c r="K3142" s="198"/>
      <c r="L3142" s="198"/>
      <c r="M3142" s="198" t="s">
        <v>2395</v>
      </c>
      <c r="N3142" s="198"/>
      <c r="O3142" s="198"/>
      <c r="P3142" s="198"/>
      <c r="Q3142" s="169">
        <v>0.25</v>
      </c>
      <c r="R3142" s="169" t="s">
        <v>14946</v>
      </c>
      <c r="S3142" s="169"/>
      <c r="T3142" s="169" t="s">
        <v>16418</v>
      </c>
      <c r="U3142" s="171" t="s">
        <v>8111</v>
      </c>
      <c r="V3142" s="5" t="s">
        <v>16428</v>
      </c>
      <c r="AA3142" s="5" t="s">
        <v>16420</v>
      </c>
      <c r="AB3142" s="5" t="s">
        <v>16421</v>
      </c>
      <c r="AC3142" s="5" t="s">
        <v>16422</v>
      </c>
      <c r="AD3142" s="5" t="s">
        <v>16423</v>
      </c>
      <c r="AE3142" s="5" t="s">
        <v>16424</v>
      </c>
    </row>
    <row r="3143" spans="1:37" ht="20.100000000000001" customHeight="1">
      <c r="A3143" s="202" t="s">
        <v>8112</v>
      </c>
      <c r="B3143" s="183">
        <v>700600590511</v>
      </c>
      <c r="C3143" s="179" t="s">
        <v>6439</v>
      </c>
      <c r="D3143" s="215" t="s">
        <v>8108</v>
      </c>
      <c r="E3143" s="321">
        <v>0.75</v>
      </c>
      <c r="F3143" s="319">
        <v>12.99</v>
      </c>
      <c r="G3143" s="198" t="s">
        <v>8444</v>
      </c>
      <c r="H3143" s="201">
        <v>0</v>
      </c>
      <c r="I3143" s="200">
        <v>41951</v>
      </c>
      <c r="J3143" s="319">
        <f t="shared" si="49"/>
        <v>5.2914999999999992</v>
      </c>
      <c r="K3143" s="198"/>
      <c r="L3143" s="198"/>
      <c r="M3143" s="198" t="s">
        <v>2395</v>
      </c>
      <c r="N3143" s="198"/>
      <c r="O3143" s="198"/>
      <c r="P3143" s="198"/>
      <c r="Q3143" s="169">
        <v>0.25</v>
      </c>
      <c r="R3143" s="169" t="s">
        <v>14946</v>
      </c>
      <c r="S3143" s="169"/>
      <c r="T3143" s="169" t="s">
        <v>16418</v>
      </c>
      <c r="U3143" s="171" t="s">
        <v>8112</v>
      </c>
      <c r="V3143" s="5" t="s">
        <v>16428</v>
      </c>
      <c r="AA3143" s="5" t="s">
        <v>16420</v>
      </c>
      <c r="AB3143" s="5" t="s">
        <v>16421</v>
      </c>
      <c r="AC3143" s="5" t="s">
        <v>16422</v>
      </c>
      <c r="AD3143" s="5" t="s">
        <v>16423</v>
      </c>
      <c r="AE3143" s="5" t="s">
        <v>16424</v>
      </c>
      <c r="AK3143" s="5" t="s">
        <v>16601</v>
      </c>
    </row>
    <row r="3144" spans="1:37" ht="20.100000000000001" customHeight="1">
      <c r="A3144" s="201" t="s">
        <v>8113</v>
      </c>
      <c r="B3144" s="183">
        <v>700600590528</v>
      </c>
      <c r="C3144" s="179" t="s">
        <v>6438</v>
      </c>
      <c r="D3144" s="215" t="s">
        <v>8108</v>
      </c>
      <c r="E3144" s="321">
        <v>1</v>
      </c>
      <c r="F3144" s="319">
        <v>12.99</v>
      </c>
      <c r="G3144" s="198" t="s">
        <v>8444</v>
      </c>
      <c r="H3144" s="201">
        <v>0</v>
      </c>
      <c r="I3144" s="200">
        <v>41951</v>
      </c>
      <c r="J3144" s="319">
        <f t="shared" si="49"/>
        <v>5.0414999999999992</v>
      </c>
      <c r="K3144" s="198"/>
      <c r="L3144" s="198"/>
      <c r="M3144" s="198" t="s">
        <v>2395</v>
      </c>
      <c r="N3144" s="198"/>
      <c r="O3144" s="198"/>
      <c r="P3144" s="198"/>
      <c r="Q3144" s="169"/>
      <c r="R3144" s="169"/>
      <c r="S3144" s="169"/>
      <c r="T3144" s="169"/>
    </row>
    <row r="3145" spans="1:37" ht="20.100000000000001" customHeight="1">
      <c r="A3145" s="201">
        <v>10107</v>
      </c>
      <c r="B3145" s="183">
        <v>700600590535</v>
      </c>
      <c r="C3145" s="179" t="s">
        <v>6437</v>
      </c>
      <c r="D3145" s="215" t="s">
        <v>8114</v>
      </c>
      <c r="E3145" s="324">
        <v>1</v>
      </c>
      <c r="F3145" s="319">
        <v>12.99</v>
      </c>
      <c r="G3145" s="198" t="s">
        <v>8444</v>
      </c>
      <c r="H3145" s="199">
        <v>42</v>
      </c>
      <c r="I3145" s="200">
        <v>41951</v>
      </c>
      <c r="J3145" s="319">
        <f t="shared" si="49"/>
        <v>5.0414999999999992</v>
      </c>
      <c r="K3145" s="198"/>
      <c r="L3145" s="198"/>
      <c r="M3145" s="198" t="s">
        <v>2395</v>
      </c>
      <c r="N3145" s="198"/>
      <c r="O3145" s="198"/>
      <c r="P3145" s="198"/>
      <c r="Q3145" s="169">
        <v>1</v>
      </c>
      <c r="R3145" s="169" t="s">
        <v>14946</v>
      </c>
      <c r="S3145" s="169"/>
      <c r="T3145" s="169" t="s">
        <v>16418</v>
      </c>
      <c r="U3145" s="171">
        <v>10107</v>
      </c>
      <c r="V3145" s="5" t="s">
        <v>17384</v>
      </c>
      <c r="AA3145" s="5" t="s">
        <v>16420</v>
      </c>
      <c r="AB3145" s="5" t="s">
        <v>16421</v>
      </c>
      <c r="AC3145" s="5" t="s">
        <v>16422</v>
      </c>
      <c r="AD3145" s="5" t="s">
        <v>16423</v>
      </c>
      <c r="AE3145" s="5" t="s">
        <v>16424</v>
      </c>
    </row>
    <row r="3146" spans="1:37" ht="20.100000000000001" customHeight="1">
      <c r="A3146" s="201" t="s">
        <v>8115</v>
      </c>
      <c r="B3146" s="183">
        <v>700600590535</v>
      </c>
      <c r="C3146" s="179" t="s">
        <v>6437</v>
      </c>
      <c r="D3146" s="215" t="s">
        <v>8114</v>
      </c>
      <c r="E3146" s="324">
        <v>1</v>
      </c>
      <c r="F3146" s="319">
        <v>12.99</v>
      </c>
      <c r="G3146" s="198" t="s">
        <v>8444</v>
      </c>
      <c r="H3146" s="199">
        <v>42</v>
      </c>
      <c r="I3146" s="200">
        <v>41951</v>
      </c>
      <c r="J3146" s="319">
        <f t="shared" si="49"/>
        <v>5.0414999999999992</v>
      </c>
      <c r="K3146" s="198"/>
      <c r="L3146" s="198"/>
      <c r="M3146" s="198" t="s">
        <v>2395</v>
      </c>
      <c r="N3146" s="198"/>
      <c r="O3146" s="198"/>
      <c r="P3146" s="198"/>
      <c r="Q3146" s="169"/>
      <c r="R3146" s="169"/>
      <c r="S3146" s="169"/>
      <c r="T3146" s="169"/>
    </row>
    <row r="3147" spans="1:37" ht="20.100000000000001" customHeight="1">
      <c r="A3147" s="201" t="s">
        <v>8115</v>
      </c>
      <c r="B3147" s="183">
        <v>700600590535</v>
      </c>
      <c r="C3147" s="179" t="s">
        <v>6437</v>
      </c>
      <c r="D3147" s="215" t="s">
        <v>8114</v>
      </c>
      <c r="E3147" s="324">
        <v>1</v>
      </c>
      <c r="F3147" s="319">
        <v>12.99</v>
      </c>
      <c r="G3147" s="198" t="s">
        <v>8444</v>
      </c>
      <c r="H3147" s="199">
        <v>42</v>
      </c>
      <c r="I3147" s="200">
        <v>41951</v>
      </c>
      <c r="J3147" s="319">
        <f t="shared" si="49"/>
        <v>5.0414999999999992</v>
      </c>
      <c r="K3147" s="198"/>
      <c r="L3147" s="198"/>
      <c r="M3147" s="198" t="s">
        <v>2395</v>
      </c>
      <c r="N3147" s="198"/>
      <c r="O3147" s="198"/>
      <c r="P3147" s="198"/>
      <c r="Q3147" s="169">
        <v>0.25</v>
      </c>
      <c r="R3147" s="169" t="s">
        <v>14946</v>
      </c>
      <c r="S3147" s="169"/>
      <c r="T3147" s="169" t="s">
        <v>16418</v>
      </c>
      <c r="U3147" s="171" t="s">
        <v>8115</v>
      </c>
      <c r="V3147" s="5" t="s">
        <v>17384</v>
      </c>
      <c r="AA3147" s="5" t="s">
        <v>16420</v>
      </c>
      <c r="AB3147" s="5" t="s">
        <v>16421</v>
      </c>
      <c r="AC3147" s="5" t="s">
        <v>16422</v>
      </c>
      <c r="AD3147" s="5" t="s">
        <v>16423</v>
      </c>
      <c r="AE3147" s="5" t="s">
        <v>16424</v>
      </c>
    </row>
    <row r="3148" spans="1:37" ht="20.100000000000001" customHeight="1">
      <c r="A3148" s="201">
        <v>10108</v>
      </c>
      <c r="B3148" s="183">
        <v>700600590542</v>
      </c>
      <c r="C3148" s="179" t="s">
        <v>6432</v>
      </c>
      <c r="D3148" s="215" t="s">
        <v>8116</v>
      </c>
      <c r="E3148" s="321">
        <v>1</v>
      </c>
      <c r="F3148" s="319">
        <v>11.99</v>
      </c>
      <c r="G3148" s="198" t="s">
        <v>8444</v>
      </c>
      <c r="H3148" s="201">
        <v>0</v>
      </c>
      <c r="I3148" s="200">
        <v>41951</v>
      </c>
      <c r="J3148" s="319">
        <f t="shared" ref="J3148:J3211" si="50">F3148*0.85-5-E3148</f>
        <v>4.1914999999999996</v>
      </c>
      <c r="K3148" s="198"/>
      <c r="L3148" s="198"/>
      <c r="M3148" s="198" t="s">
        <v>2395</v>
      </c>
      <c r="N3148" s="198"/>
      <c r="O3148" s="198"/>
      <c r="P3148" s="198"/>
      <c r="Q3148" s="169">
        <v>1</v>
      </c>
      <c r="R3148" s="169" t="s">
        <v>14946</v>
      </c>
      <c r="S3148" s="169"/>
      <c r="T3148" s="169" t="s">
        <v>16418</v>
      </c>
      <c r="U3148" s="171">
        <v>10108</v>
      </c>
      <c r="V3148" s="5" t="s">
        <v>17385</v>
      </c>
      <c r="AA3148" s="5" t="s">
        <v>16420</v>
      </c>
      <c r="AB3148" s="5" t="s">
        <v>16421</v>
      </c>
      <c r="AC3148" s="5" t="s">
        <v>16422</v>
      </c>
      <c r="AD3148" s="5" t="s">
        <v>16423</v>
      </c>
      <c r="AE3148" s="5" t="s">
        <v>16424</v>
      </c>
    </row>
    <row r="3149" spans="1:37" ht="20.100000000000001" customHeight="1">
      <c r="A3149" s="201" t="s">
        <v>8117</v>
      </c>
      <c r="B3149" s="183">
        <v>700600590542</v>
      </c>
      <c r="C3149" s="179" t="s">
        <v>6432</v>
      </c>
      <c r="D3149" s="215" t="s">
        <v>8116</v>
      </c>
      <c r="E3149" s="321">
        <v>1</v>
      </c>
      <c r="F3149" s="319">
        <v>11.99</v>
      </c>
      <c r="G3149" s="198" t="s">
        <v>8444</v>
      </c>
      <c r="H3149" s="201">
        <v>0</v>
      </c>
      <c r="I3149" s="200">
        <v>41951</v>
      </c>
      <c r="J3149" s="319">
        <f t="shared" si="50"/>
        <v>4.1914999999999996</v>
      </c>
      <c r="K3149" s="198"/>
      <c r="L3149" s="198"/>
      <c r="M3149" s="198" t="s">
        <v>2395</v>
      </c>
      <c r="N3149" s="198"/>
      <c r="O3149" s="198"/>
      <c r="P3149" s="198"/>
      <c r="Q3149" s="169"/>
      <c r="R3149" s="169"/>
      <c r="S3149" s="169"/>
      <c r="T3149" s="169"/>
    </row>
    <row r="3150" spans="1:37" ht="20.100000000000001" customHeight="1">
      <c r="A3150" s="201" t="s">
        <v>8117</v>
      </c>
      <c r="B3150" s="183">
        <v>700600590542</v>
      </c>
      <c r="C3150" s="179" t="s">
        <v>6432</v>
      </c>
      <c r="D3150" s="215" t="s">
        <v>8116</v>
      </c>
      <c r="E3150" s="321">
        <v>1</v>
      </c>
      <c r="F3150" s="319">
        <v>11.99</v>
      </c>
      <c r="G3150" s="198" t="s">
        <v>8444</v>
      </c>
      <c r="H3150" s="201">
        <v>0</v>
      </c>
      <c r="I3150" s="200">
        <v>41951</v>
      </c>
      <c r="J3150" s="319">
        <f t="shared" si="50"/>
        <v>4.1914999999999996</v>
      </c>
      <c r="K3150" s="198"/>
      <c r="L3150" s="198"/>
      <c r="M3150" s="198" t="s">
        <v>2395</v>
      </c>
      <c r="N3150" s="198"/>
      <c r="O3150" s="198"/>
      <c r="P3150" s="198"/>
      <c r="Q3150" s="169">
        <v>0.25</v>
      </c>
      <c r="R3150" s="169" t="s">
        <v>14946</v>
      </c>
      <c r="S3150" s="169"/>
      <c r="T3150" s="169" t="s">
        <v>16418</v>
      </c>
      <c r="U3150" s="171" t="s">
        <v>8117</v>
      </c>
      <c r="V3150" s="5" t="s">
        <v>17385</v>
      </c>
      <c r="AA3150" s="5" t="s">
        <v>16420</v>
      </c>
      <c r="AB3150" s="5" t="s">
        <v>16421</v>
      </c>
      <c r="AC3150" s="5" t="s">
        <v>16422</v>
      </c>
      <c r="AD3150" s="5" t="s">
        <v>16423</v>
      </c>
      <c r="AE3150" s="5" t="s">
        <v>16424</v>
      </c>
    </row>
    <row r="3151" spans="1:37" ht="20.100000000000001" customHeight="1">
      <c r="A3151" s="202">
        <v>10109</v>
      </c>
      <c r="B3151" s="183">
        <v>700600590634</v>
      </c>
      <c r="C3151" s="179" t="s">
        <v>6427</v>
      </c>
      <c r="D3151" s="215" t="s">
        <v>8118</v>
      </c>
      <c r="E3151" s="324">
        <v>1</v>
      </c>
      <c r="F3151" s="319">
        <v>12.99</v>
      </c>
      <c r="G3151" s="198" t="s">
        <v>8444</v>
      </c>
      <c r="H3151" s="199">
        <v>379</v>
      </c>
      <c r="I3151" s="200">
        <v>41951</v>
      </c>
      <c r="J3151" s="319">
        <f t="shared" si="50"/>
        <v>5.0414999999999992</v>
      </c>
      <c r="K3151" s="198"/>
      <c r="L3151" s="198"/>
      <c r="M3151" s="198" t="s">
        <v>2395</v>
      </c>
      <c r="N3151" s="198"/>
      <c r="O3151" s="198"/>
      <c r="P3151" s="198"/>
      <c r="Q3151" s="169">
        <v>1</v>
      </c>
      <c r="R3151" s="169" t="s">
        <v>14946</v>
      </c>
      <c r="S3151" s="169"/>
      <c r="T3151" s="169" t="s">
        <v>16418</v>
      </c>
      <c r="U3151" s="171">
        <v>10109</v>
      </c>
      <c r="V3151" s="5" t="s">
        <v>16429</v>
      </c>
      <c r="AA3151" s="5" t="s">
        <v>16420</v>
      </c>
      <c r="AB3151" s="5" t="s">
        <v>16421</v>
      </c>
      <c r="AC3151" s="5" t="s">
        <v>16422</v>
      </c>
      <c r="AD3151" s="5" t="s">
        <v>16423</v>
      </c>
      <c r="AE3151" s="5" t="s">
        <v>16424</v>
      </c>
    </row>
    <row r="3152" spans="1:37" ht="20.100000000000001" customHeight="1">
      <c r="A3152" s="202" t="s">
        <v>8119</v>
      </c>
      <c r="B3152" s="183">
        <v>700600590634</v>
      </c>
      <c r="C3152" s="179" t="s">
        <v>6427</v>
      </c>
      <c r="D3152" s="215" t="s">
        <v>8118</v>
      </c>
      <c r="E3152" s="324">
        <v>1</v>
      </c>
      <c r="F3152" s="319">
        <v>12.99</v>
      </c>
      <c r="G3152" s="198" t="s">
        <v>8444</v>
      </c>
      <c r="H3152" s="199">
        <v>379</v>
      </c>
      <c r="I3152" s="200">
        <v>41951</v>
      </c>
      <c r="J3152" s="319">
        <f t="shared" si="50"/>
        <v>5.0414999999999992</v>
      </c>
      <c r="K3152" s="198"/>
      <c r="L3152" s="198"/>
      <c r="M3152" s="198" t="s">
        <v>2395</v>
      </c>
      <c r="N3152" s="198"/>
      <c r="O3152" s="198"/>
      <c r="P3152" s="198"/>
      <c r="Q3152" s="169"/>
      <c r="R3152" s="169"/>
      <c r="S3152" s="169"/>
      <c r="T3152" s="169"/>
    </row>
    <row r="3153" spans="1:37" ht="20.100000000000001" customHeight="1">
      <c r="A3153" s="202" t="s">
        <v>8119</v>
      </c>
      <c r="B3153" s="183">
        <v>700600590634</v>
      </c>
      <c r="C3153" s="179" t="s">
        <v>6427</v>
      </c>
      <c r="D3153" s="215" t="s">
        <v>8118</v>
      </c>
      <c r="E3153" s="324">
        <v>1</v>
      </c>
      <c r="F3153" s="319">
        <v>12.99</v>
      </c>
      <c r="G3153" s="198" t="s">
        <v>8444</v>
      </c>
      <c r="H3153" s="199">
        <v>379</v>
      </c>
      <c r="I3153" s="200">
        <v>41951</v>
      </c>
      <c r="J3153" s="319">
        <f t="shared" si="50"/>
        <v>5.0414999999999992</v>
      </c>
      <c r="K3153" s="198"/>
      <c r="L3153" s="198"/>
      <c r="M3153" s="198" t="s">
        <v>2395</v>
      </c>
      <c r="N3153" s="198"/>
      <c r="O3153" s="198"/>
      <c r="P3153" s="198"/>
      <c r="Q3153" s="169">
        <v>0.25</v>
      </c>
      <c r="R3153" s="169" t="s">
        <v>14946</v>
      </c>
      <c r="S3153" s="169"/>
      <c r="T3153" s="169" t="s">
        <v>16418</v>
      </c>
      <c r="U3153" s="171" t="s">
        <v>8119</v>
      </c>
      <c r="V3153" s="5" t="s">
        <v>16429</v>
      </c>
      <c r="AA3153" s="5" t="s">
        <v>16420</v>
      </c>
      <c r="AB3153" s="5" t="s">
        <v>16421</v>
      </c>
      <c r="AC3153" s="5" t="s">
        <v>16422</v>
      </c>
      <c r="AD3153" s="5" t="s">
        <v>16423</v>
      </c>
      <c r="AE3153" s="5" t="s">
        <v>16424</v>
      </c>
      <c r="AK3153" s="5" t="s">
        <v>16602</v>
      </c>
    </row>
    <row r="3154" spans="1:37" ht="20.100000000000001" customHeight="1">
      <c r="A3154" s="201">
        <v>10110</v>
      </c>
      <c r="B3154" s="183"/>
      <c r="C3154" s="179" t="s">
        <v>8068</v>
      </c>
      <c r="D3154" s="215" t="s">
        <v>16430</v>
      </c>
      <c r="E3154" s="198"/>
      <c r="F3154" s="319" t="s">
        <v>17578</v>
      </c>
      <c r="G3154" s="198" t="s">
        <v>8444</v>
      </c>
      <c r="H3154" s="201">
        <v>0</v>
      </c>
      <c r="I3154" s="200">
        <v>41951</v>
      </c>
      <c r="J3154" s="319" t="e">
        <f t="shared" si="50"/>
        <v>#VALUE!</v>
      </c>
      <c r="K3154" s="198"/>
      <c r="L3154" s="198"/>
      <c r="M3154" s="198" t="s">
        <v>2395</v>
      </c>
      <c r="N3154" s="198"/>
      <c r="O3154" s="198"/>
      <c r="P3154" s="198"/>
      <c r="Q3154" s="169">
        <v>1</v>
      </c>
      <c r="R3154" s="169" t="s">
        <v>14946</v>
      </c>
      <c r="S3154" s="169"/>
      <c r="T3154" s="169" t="s">
        <v>16418</v>
      </c>
      <c r="U3154" s="171">
        <v>10110</v>
      </c>
      <c r="V3154" s="5" t="s">
        <v>16431</v>
      </c>
      <c r="AA3154" s="5" t="s">
        <v>16420</v>
      </c>
      <c r="AB3154" s="5" t="s">
        <v>16421</v>
      </c>
      <c r="AC3154" s="5" t="s">
        <v>16422</v>
      </c>
      <c r="AD3154" s="5" t="s">
        <v>16423</v>
      </c>
      <c r="AE3154" s="5" t="s">
        <v>16424</v>
      </c>
    </row>
    <row r="3155" spans="1:37" ht="20.100000000000001" customHeight="1">
      <c r="A3155" s="201" t="s">
        <v>8121</v>
      </c>
      <c r="B3155" s="183">
        <v>700600590641</v>
      </c>
      <c r="C3155" s="179" t="s">
        <v>6426</v>
      </c>
      <c r="D3155" s="215" t="s">
        <v>8120</v>
      </c>
      <c r="E3155" s="321">
        <v>3.5</v>
      </c>
      <c r="F3155" s="319">
        <v>15.99</v>
      </c>
      <c r="G3155" s="198" t="s">
        <v>8444</v>
      </c>
      <c r="H3155" s="201">
        <v>0</v>
      </c>
      <c r="I3155" s="200">
        <v>41951</v>
      </c>
      <c r="J3155" s="319">
        <f t="shared" si="50"/>
        <v>5.0914999999999999</v>
      </c>
      <c r="K3155" s="198"/>
      <c r="L3155" s="198"/>
      <c r="M3155" s="198" t="s">
        <v>2395</v>
      </c>
      <c r="N3155" s="198"/>
      <c r="O3155" s="198"/>
      <c r="P3155" s="198"/>
      <c r="Q3155" s="169"/>
      <c r="R3155" s="169"/>
      <c r="S3155" s="169"/>
      <c r="T3155" s="169"/>
    </row>
    <row r="3156" spans="1:37" ht="20.100000000000001" customHeight="1">
      <c r="A3156" s="202" t="s">
        <v>8122</v>
      </c>
      <c r="B3156" s="183">
        <v>700600590658</v>
      </c>
      <c r="C3156" s="179" t="s">
        <v>6425</v>
      </c>
      <c r="D3156" s="215" t="s">
        <v>16430</v>
      </c>
      <c r="E3156" s="321">
        <v>1.5</v>
      </c>
      <c r="F3156" s="319">
        <v>11.89</v>
      </c>
      <c r="G3156" s="198" t="s">
        <v>8444</v>
      </c>
      <c r="H3156" s="201">
        <v>0</v>
      </c>
      <c r="I3156" s="200">
        <v>41951</v>
      </c>
      <c r="J3156" s="319">
        <f t="shared" si="50"/>
        <v>3.6065000000000005</v>
      </c>
      <c r="K3156" s="198">
        <v>7.6470588235294121</v>
      </c>
      <c r="L3156" s="198"/>
      <c r="M3156" s="198" t="s">
        <v>2395</v>
      </c>
      <c r="N3156" s="198"/>
      <c r="O3156" s="198"/>
      <c r="P3156" s="198"/>
      <c r="Q3156" s="169">
        <v>0.25</v>
      </c>
      <c r="R3156" s="169" t="s">
        <v>14946</v>
      </c>
      <c r="S3156" s="169"/>
      <c r="T3156" s="169" t="s">
        <v>16418</v>
      </c>
      <c r="U3156" s="171" t="s">
        <v>8122</v>
      </c>
      <c r="V3156" s="5" t="s">
        <v>16431</v>
      </c>
      <c r="AA3156" s="5" t="s">
        <v>16420</v>
      </c>
      <c r="AB3156" s="5" t="s">
        <v>16421</v>
      </c>
      <c r="AC3156" s="5" t="s">
        <v>16422</v>
      </c>
      <c r="AD3156" s="5" t="s">
        <v>16423</v>
      </c>
      <c r="AE3156" s="5" t="s">
        <v>16424</v>
      </c>
      <c r="AK3156" s="5" t="s">
        <v>16603</v>
      </c>
    </row>
    <row r="3157" spans="1:37" ht="20.100000000000001" customHeight="1">
      <c r="A3157" s="202" t="s">
        <v>8123</v>
      </c>
      <c r="B3157" s="183">
        <v>700600590665</v>
      </c>
      <c r="C3157" s="179" t="s">
        <v>6424</v>
      </c>
      <c r="D3157" s="215" t="s">
        <v>16430</v>
      </c>
      <c r="E3157" s="321">
        <v>1.5</v>
      </c>
      <c r="F3157" s="319">
        <v>11.89</v>
      </c>
      <c r="G3157" s="198" t="s">
        <v>8444</v>
      </c>
      <c r="H3157" s="201">
        <v>0</v>
      </c>
      <c r="I3157" s="200">
        <v>41951</v>
      </c>
      <c r="J3157" s="319">
        <f t="shared" si="50"/>
        <v>3.6065000000000005</v>
      </c>
      <c r="K3157" s="198">
        <v>7.6470588235294121</v>
      </c>
      <c r="L3157" s="198"/>
      <c r="M3157" s="198" t="s">
        <v>2395</v>
      </c>
      <c r="N3157" s="198"/>
      <c r="O3157" s="198"/>
      <c r="P3157" s="198"/>
      <c r="Q3157" s="169">
        <v>0.25</v>
      </c>
      <c r="R3157" s="169" t="s">
        <v>14946</v>
      </c>
      <c r="S3157" s="169"/>
      <c r="T3157" s="169" t="s">
        <v>16418</v>
      </c>
      <c r="U3157" s="171" t="s">
        <v>8123</v>
      </c>
      <c r="V3157" s="5" t="s">
        <v>16431</v>
      </c>
      <c r="AA3157" s="5" t="s">
        <v>16420</v>
      </c>
      <c r="AB3157" s="5" t="s">
        <v>16421</v>
      </c>
      <c r="AC3157" s="5" t="s">
        <v>16422</v>
      </c>
      <c r="AD3157" s="5" t="s">
        <v>16423</v>
      </c>
      <c r="AE3157" s="5" t="s">
        <v>16424</v>
      </c>
      <c r="AK3157" s="5" t="s">
        <v>16604</v>
      </c>
    </row>
    <row r="3158" spans="1:37" ht="20.100000000000001" customHeight="1">
      <c r="A3158" s="202" t="s">
        <v>8124</v>
      </c>
      <c r="B3158" s="183">
        <v>700600590672</v>
      </c>
      <c r="C3158" s="179" t="s">
        <v>6423</v>
      </c>
      <c r="D3158" s="215" t="s">
        <v>16430</v>
      </c>
      <c r="E3158" s="321">
        <v>1.5</v>
      </c>
      <c r="F3158" s="319">
        <v>11.89</v>
      </c>
      <c r="G3158" s="198" t="s">
        <v>8444</v>
      </c>
      <c r="H3158" s="201">
        <v>0</v>
      </c>
      <c r="I3158" s="200">
        <v>41951</v>
      </c>
      <c r="J3158" s="319">
        <f t="shared" si="50"/>
        <v>3.6065000000000005</v>
      </c>
      <c r="K3158" s="198">
        <v>7.6470588235294121</v>
      </c>
      <c r="L3158" s="198"/>
      <c r="M3158" s="198" t="s">
        <v>2395</v>
      </c>
      <c r="N3158" s="198"/>
      <c r="O3158" s="198"/>
      <c r="P3158" s="198"/>
      <c r="Q3158" s="169">
        <v>1</v>
      </c>
      <c r="R3158" s="169" t="s">
        <v>14946</v>
      </c>
      <c r="S3158" s="169"/>
      <c r="T3158" s="169" t="s">
        <v>16418</v>
      </c>
      <c r="U3158" s="171">
        <v>10110</v>
      </c>
      <c r="V3158" s="5" t="s">
        <v>16431</v>
      </c>
      <c r="AA3158" s="5" t="s">
        <v>16420</v>
      </c>
      <c r="AB3158" s="5" t="s">
        <v>16421</v>
      </c>
      <c r="AC3158" s="5" t="s">
        <v>16422</v>
      </c>
      <c r="AD3158" s="5" t="s">
        <v>16423</v>
      </c>
      <c r="AE3158" s="5" t="s">
        <v>16424</v>
      </c>
      <c r="AK3158" s="5" t="s">
        <v>16605</v>
      </c>
    </row>
    <row r="3159" spans="1:37" ht="20.100000000000001" customHeight="1">
      <c r="A3159" s="202" t="s">
        <v>8125</v>
      </c>
      <c r="B3159" s="183">
        <v>700600590689</v>
      </c>
      <c r="C3159" s="179" t="s">
        <v>6422</v>
      </c>
      <c r="D3159" s="215" t="s">
        <v>16430</v>
      </c>
      <c r="E3159" s="321">
        <v>1.5</v>
      </c>
      <c r="F3159" s="319">
        <v>11.89</v>
      </c>
      <c r="G3159" s="198" t="s">
        <v>8444</v>
      </c>
      <c r="H3159" s="201">
        <v>0</v>
      </c>
      <c r="I3159" s="200">
        <v>41951</v>
      </c>
      <c r="J3159" s="319">
        <f t="shared" si="50"/>
        <v>3.6065000000000005</v>
      </c>
      <c r="K3159" s="198">
        <v>7.6470588235294121</v>
      </c>
      <c r="L3159" s="198"/>
      <c r="M3159" s="198" t="s">
        <v>2395</v>
      </c>
      <c r="N3159" s="198"/>
      <c r="O3159" s="198"/>
      <c r="P3159" s="198"/>
      <c r="Q3159" s="169">
        <v>0.25</v>
      </c>
      <c r="R3159" s="169" t="s">
        <v>14946</v>
      </c>
      <c r="S3159" s="169"/>
      <c r="T3159" s="169" t="s">
        <v>16418</v>
      </c>
      <c r="U3159" s="171" t="s">
        <v>8125</v>
      </c>
      <c r="V3159" s="5" t="s">
        <v>16431</v>
      </c>
      <c r="AA3159" s="5" t="s">
        <v>16420</v>
      </c>
      <c r="AB3159" s="5" t="s">
        <v>16421</v>
      </c>
      <c r="AC3159" s="5" t="s">
        <v>16422</v>
      </c>
      <c r="AD3159" s="5" t="s">
        <v>16423</v>
      </c>
      <c r="AE3159" s="5" t="s">
        <v>16424</v>
      </c>
      <c r="AK3159" s="5" t="s">
        <v>16606</v>
      </c>
    </row>
    <row r="3160" spans="1:37" ht="20.100000000000001" customHeight="1">
      <c r="A3160" s="201">
        <v>10111</v>
      </c>
      <c r="B3160" s="183"/>
      <c r="C3160" s="179" t="s">
        <v>8069</v>
      </c>
      <c r="D3160" s="215" t="s">
        <v>16432</v>
      </c>
      <c r="E3160" s="198"/>
      <c r="F3160" s="319" t="s">
        <v>17578</v>
      </c>
      <c r="G3160" s="198" t="s">
        <v>8444</v>
      </c>
      <c r="H3160" s="201">
        <v>0</v>
      </c>
      <c r="I3160" s="200">
        <v>41951</v>
      </c>
      <c r="J3160" s="319" t="e">
        <f t="shared" si="50"/>
        <v>#VALUE!</v>
      </c>
      <c r="K3160" s="198"/>
      <c r="L3160" s="198"/>
      <c r="M3160" s="198" t="s">
        <v>2395</v>
      </c>
      <c r="N3160" s="198"/>
      <c r="O3160" s="198"/>
      <c r="P3160" s="198"/>
      <c r="Q3160" s="169">
        <v>1</v>
      </c>
      <c r="R3160" s="169" t="s">
        <v>14946</v>
      </c>
      <c r="S3160" s="169"/>
      <c r="T3160" s="169" t="s">
        <v>16418</v>
      </c>
      <c r="U3160" s="171">
        <v>10111</v>
      </c>
      <c r="V3160" s="5" t="s">
        <v>16429</v>
      </c>
      <c r="AA3160" s="5" t="s">
        <v>16420</v>
      </c>
      <c r="AB3160" s="5" t="s">
        <v>16421</v>
      </c>
      <c r="AC3160" s="5" t="s">
        <v>16422</v>
      </c>
      <c r="AD3160" s="5" t="s">
        <v>16423</v>
      </c>
      <c r="AE3160" s="5" t="s">
        <v>16424</v>
      </c>
    </row>
    <row r="3161" spans="1:37" ht="20.100000000000001" customHeight="1">
      <c r="A3161" s="202" t="s">
        <v>8126</v>
      </c>
      <c r="B3161" s="183">
        <v>700600590696</v>
      </c>
      <c r="C3161" s="179" t="s">
        <v>6421</v>
      </c>
      <c r="D3161" s="215" t="s">
        <v>16432</v>
      </c>
      <c r="E3161" s="324">
        <v>1</v>
      </c>
      <c r="F3161" s="319">
        <v>13.99</v>
      </c>
      <c r="G3161" s="198" t="s">
        <v>8444</v>
      </c>
      <c r="H3161" s="199">
        <v>266</v>
      </c>
      <c r="I3161" s="200">
        <v>41951</v>
      </c>
      <c r="J3161" s="319">
        <f t="shared" si="50"/>
        <v>5.8915000000000006</v>
      </c>
      <c r="K3161" s="198"/>
      <c r="L3161" s="198"/>
      <c r="M3161" s="198" t="s">
        <v>2395</v>
      </c>
      <c r="N3161" s="198"/>
      <c r="O3161" s="198"/>
      <c r="P3161" s="198"/>
      <c r="Q3161" s="169">
        <v>0.25</v>
      </c>
      <c r="R3161" s="169" t="s">
        <v>14946</v>
      </c>
      <c r="S3161" s="169"/>
      <c r="T3161" s="169" t="s">
        <v>16418</v>
      </c>
      <c r="U3161" s="171" t="s">
        <v>8126</v>
      </c>
      <c r="V3161" s="5" t="s">
        <v>16429</v>
      </c>
      <c r="AA3161" s="5" t="s">
        <v>16420</v>
      </c>
      <c r="AB3161" s="5" t="s">
        <v>16421</v>
      </c>
      <c r="AC3161" s="5" t="s">
        <v>16422</v>
      </c>
      <c r="AD3161" s="5" t="s">
        <v>16423</v>
      </c>
      <c r="AE3161" s="5" t="s">
        <v>16424</v>
      </c>
      <c r="AK3161" s="5" t="s">
        <v>16607</v>
      </c>
    </row>
    <row r="3162" spans="1:37" ht="20.100000000000001" customHeight="1">
      <c r="A3162" s="202" t="s">
        <v>8127</v>
      </c>
      <c r="B3162" s="183">
        <v>700600590702</v>
      </c>
      <c r="C3162" s="179" t="s">
        <v>6420</v>
      </c>
      <c r="D3162" s="215" t="s">
        <v>16432</v>
      </c>
      <c r="E3162" s="324">
        <v>1</v>
      </c>
      <c r="F3162" s="319">
        <v>13.99</v>
      </c>
      <c r="G3162" s="198" t="s">
        <v>8444</v>
      </c>
      <c r="H3162" s="199">
        <v>310</v>
      </c>
      <c r="I3162" s="200">
        <v>41951</v>
      </c>
      <c r="J3162" s="319">
        <f t="shared" si="50"/>
        <v>5.8915000000000006</v>
      </c>
      <c r="K3162" s="198"/>
      <c r="L3162" s="198"/>
      <c r="M3162" s="198" t="s">
        <v>2395</v>
      </c>
      <c r="N3162" s="198"/>
      <c r="O3162" s="198"/>
      <c r="P3162" s="198"/>
      <c r="Q3162" s="169">
        <v>0.25</v>
      </c>
      <c r="R3162" s="169" t="s">
        <v>14946</v>
      </c>
      <c r="S3162" s="169"/>
      <c r="T3162" s="169" t="s">
        <v>16418</v>
      </c>
      <c r="U3162" s="171" t="s">
        <v>8127</v>
      </c>
      <c r="V3162" s="5" t="s">
        <v>16429</v>
      </c>
      <c r="AA3162" s="5" t="s">
        <v>16420</v>
      </c>
      <c r="AB3162" s="5" t="s">
        <v>16421</v>
      </c>
      <c r="AC3162" s="5" t="s">
        <v>16422</v>
      </c>
      <c r="AD3162" s="5" t="s">
        <v>16423</v>
      </c>
      <c r="AE3162" s="5" t="s">
        <v>16424</v>
      </c>
      <c r="AK3162" s="5" t="s">
        <v>16608</v>
      </c>
    </row>
    <row r="3163" spans="1:37" ht="20.100000000000001" customHeight="1">
      <c r="A3163" s="202" t="s">
        <v>8128</v>
      </c>
      <c r="B3163" s="183">
        <v>700600590719</v>
      </c>
      <c r="C3163" s="179" t="s">
        <v>6419</v>
      </c>
      <c r="D3163" s="215" t="s">
        <v>16432</v>
      </c>
      <c r="E3163" s="324">
        <v>1</v>
      </c>
      <c r="F3163" s="319">
        <v>13.99</v>
      </c>
      <c r="G3163" s="198" t="s">
        <v>8444</v>
      </c>
      <c r="H3163" s="366">
        <v>213</v>
      </c>
      <c r="I3163" s="200">
        <v>41951</v>
      </c>
      <c r="J3163" s="319">
        <f t="shared" si="50"/>
        <v>5.8915000000000006</v>
      </c>
      <c r="K3163" s="198"/>
      <c r="L3163" s="198"/>
      <c r="M3163" s="198" t="s">
        <v>2395</v>
      </c>
      <c r="N3163" s="198"/>
      <c r="O3163" s="198"/>
      <c r="P3163" s="198"/>
      <c r="Q3163" s="169">
        <v>0.25</v>
      </c>
      <c r="R3163" s="169" t="s">
        <v>14946</v>
      </c>
      <c r="S3163" s="169"/>
      <c r="T3163" s="169" t="s">
        <v>16418</v>
      </c>
      <c r="U3163" s="171" t="s">
        <v>8128</v>
      </c>
      <c r="V3163" s="5" t="s">
        <v>16429</v>
      </c>
      <c r="AA3163" s="5" t="s">
        <v>16420</v>
      </c>
      <c r="AB3163" s="5" t="s">
        <v>16421</v>
      </c>
      <c r="AC3163" s="5" t="s">
        <v>16422</v>
      </c>
      <c r="AD3163" s="5" t="s">
        <v>16423</v>
      </c>
      <c r="AE3163" s="5" t="s">
        <v>16424</v>
      </c>
      <c r="AK3163" s="5" t="s">
        <v>16609</v>
      </c>
    </row>
    <row r="3164" spans="1:37" ht="20.100000000000001" customHeight="1">
      <c r="A3164" s="202">
        <v>10112</v>
      </c>
      <c r="B3164" s="183">
        <v>700600590740</v>
      </c>
      <c r="C3164" s="179" t="s">
        <v>6418</v>
      </c>
      <c r="D3164" s="215" t="s">
        <v>16433</v>
      </c>
      <c r="E3164" s="324">
        <v>1</v>
      </c>
      <c r="F3164" s="319">
        <v>13.99</v>
      </c>
      <c r="G3164" s="198" t="s">
        <v>8444</v>
      </c>
      <c r="H3164" s="199">
        <v>450</v>
      </c>
      <c r="I3164" s="200">
        <v>41951</v>
      </c>
      <c r="J3164" s="319">
        <f t="shared" si="50"/>
        <v>5.8915000000000006</v>
      </c>
      <c r="K3164" s="198"/>
      <c r="L3164" s="198"/>
      <c r="M3164" s="198" t="s">
        <v>2395</v>
      </c>
      <c r="N3164" s="198"/>
      <c r="O3164" s="198"/>
      <c r="P3164" s="198"/>
      <c r="Q3164" s="169">
        <v>1</v>
      </c>
      <c r="R3164" s="169" t="s">
        <v>14946</v>
      </c>
      <c r="S3164" s="169"/>
      <c r="T3164" s="169" t="s">
        <v>16418</v>
      </c>
      <c r="U3164" s="171">
        <v>10112</v>
      </c>
      <c r="V3164" s="5" t="s">
        <v>16434</v>
      </c>
      <c r="AA3164" s="5" t="s">
        <v>16420</v>
      </c>
      <c r="AB3164" s="5" t="s">
        <v>16421</v>
      </c>
      <c r="AC3164" s="5" t="s">
        <v>16422</v>
      </c>
      <c r="AD3164" s="5" t="s">
        <v>16423</v>
      </c>
      <c r="AE3164" s="5" t="s">
        <v>16424</v>
      </c>
    </row>
    <row r="3165" spans="1:37" ht="20.100000000000001" customHeight="1">
      <c r="A3165" s="202" t="s">
        <v>8130</v>
      </c>
      <c r="B3165" s="183">
        <v>700600590740</v>
      </c>
      <c r="C3165" s="179" t="s">
        <v>6418</v>
      </c>
      <c r="D3165" s="215" t="s">
        <v>8129</v>
      </c>
      <c r="E3165" s="324">
        <v>1</v>
      </c>
      <c r="F3165" s="319">
        <v>13.99</v>
      </c>
      <c r="G3165" s="198" t="s">
        <v>8444</v>
      </c>
      <c r="H3165" s="199">
        <v>450</v>
      </c>
      <c r="I3165" s="200">
        <v>41951</v>
      </c>
      <c r="J3165" s="319">
        <f t="shared" si="50"/>
        <v>5.8915000000000006</v>
      </c>
      <c r="K3165" s="198"/>
      <c r="L3165" s="198"/>
      <c r="M3165" s="198" t="s">
        <v>2395</v>
      </c>
      <c r="N3165" s="198"/>
      <c r="O3165" s="198"/>
      <c r="P3165" s="198"/>
      <c r="Q3165" s="169"/>
      <c r="R3165" s="169"/>
      <c r="S3165" s="169"/>
      <c r="T3165" s="169"/>
    </row>
    <row r="3166" spans="1:37" ht="20.100000000000001" customHeight="1">
      <c r="A3166" s="202" t="s">
        <v>8130</v>
      </c>
      <c r="B3166" s="183">
        <v>700600590740</v>
      </c>
      <c r="C3166" s="179" t="s">
        <v>6418</v>
      </c>
      <c r="D3166" s="215" t="s">
        <v>16433</v>
      </c>
      <c r="E3166" s="324">
        <v>1</v>
      </c>
      <c r="F3166" s="319">
        <v>13.99</v>
      </c>
      <c r="G3166" s="198" t="s">
        <v>8444</v>
      </c>
      <c r="H3166" s="199">
        <v>450</v>
      </c>
      <c r="I3166" s="200">
        <v>41951</v>
      </c>
      <c r="J3166" s="319">
        <f t="shared" si="50"/>
        <v>5.8915000000000006</v>
      </c>
      <c r="K3166" s="198"/>
      <c r="L3166" s="198"/>
      <c r="M3166" s="198" t="s">
        <v>2395</v>
      </c>
      <c r="N3166" s="198"/>
      <c r="O3166" s="198"/>
      <c r="P3166" s="198"/>
      <c r="Q3166" s="169">
        <v>0.25</v>
      </c>
      <c r="R3166" s="169" t="s">
        <v>14946</v>
      </c>
      <c r="S3166" s="169"/>
      <c r="T3166" s="169" t="s">
        <v>16418</v>
      </c>
      <c r="U3166" s="171" t="s">
        <v>8130</v>
      </c>
      <c r="V3166" s="5" t="s">
        <v>16434</v>
      </c>
      <c r="AA3166" s="5" t="s">
        <v>16420</v>
      </c>
      <c r="AB3166" s="5" t="s">
        <v>16421</v>
      </c>
      <c r="AC3166" s="5" t="s">
        <v>16422</v>
      </c>
      <c r="AD3166" s="5" t="s">
        <v>16423</v>
      </c>
      <c r="AE3166" s="5" t="s">
        <v>16424</v>
      </c>
      <c r="AK3166" s="5" t="s">
        <v>16610</v>
      </c>
    </row>
    <row r="3167" spans="1:37" ht="20.100000000000001" customHeight="1">
      <c r="A3167" s="201">
        <v>10113</v>
      </c>
      <c r="B3167" s="183"/>
      <c r="C3167" s="179" t="s">
        <v>8070</v>
      </c>
      <c r="D3167" s="215" t="s">
        <v>8131</v>
      </c>
      <c r="E3167" s="198"/>
      <c r="F3167" s="319" t="s">
        <v>17578</v>
      </c>
      <c r="G3167" s="198" t="s">
        <v>8444</v>
      </c>
      <c r="H3167" s="201">
        <v>0</v>
      </c>
      <c r="I3167" s="200">
        <v>41951</v>
      </c>
      <c r="J3167" s="319" t="e">
        <f t="shared" si="50"/>
        <v>#VALUE!</v>
      </c>
      <c r="K3167" s="198"/>
      <c r="L3167" s="198"/>
      <c r="M3167" s="198" t="s">
        <v>2395</v>
      </c>
      <c r="N3167" s="198"/>
      <c r="O3167" s="198"/>
      <c r="P3167" s="198"/>
      <c r="Q3167" s="169">
        <v>1</v>
      </c>
      <c r="R3167" s="169" t="s">
        <v>14946</v>
      </c>
      <c r="S3167" s="169"/>
      <c r="T3167" s="169" t="s">
        <v>16418</v>
      </c>
      <c r="U3167" s="171">
        <v>10113</v>
      </c>
      <c r="V3167" s="5" t="s">
        <v>16435</v>
      </c>
      <c r="AA3167" s="5" t="s">
        <v>16420</v>
      </c>
      <c r="AB3167" s="5" t="s">
        <v>16421</v>
      </c>
      <c r="AC3167" s="5" t="s">
        <v>16422</v>
      </c>
      <c r="AD3167" s="5" t="s">
        <v>16423</v>
      </c>
      <c r="AE3167" s="5" t="s">
        <v>16424</v>
      </c>
    </row>
    <row r="3168" spans="1:37" ht="20.100000000000001" customHeight="1">
      <c r="A3168" s="202" t="s">
        <v>8132</v>
      </c>
      <c r="B3168" s="183">
        <v>700600590757</v>
      </c>
      <c r="C3168" s="179" t="s">
        <v>6417</v>
      </c>
      <c r="D3168" s="215" t="s">
        <v>8131</v>
      </c>
      <c r="E3168" s="324">
        <v>1</v>
      </c>
      <c r="F3168" s="319">
        <v>12.99</v>
      </c>
      <c r="G3168" s="198" t="s">
        <v>8444</v>
      </c>
      <c r="H3168" s="199">
        <v>299</v>
      </c>
      <c r="I3168" s="200">
        <v>41951</v>
      </c>
      <c r="J3168" s="319">
        <f t="shared" si="50"/>
        <v>5.0414999999999992</v>
      </c>
      <c r="K3168" s="198"/>
      <c r="L3168" s="198"/>
      <c r="M3168" s="198" t="s">
        <v>2395</v>
      </c>
      <c r="N3168" s="198"/>
      <c r="O3168" s="198"/>
      <c r="P3168" s="198"/>
      <c r="Q3168" s="169">
        <v>0.25</v>
      </c>
      <c r="R3168" s="169" t="s">
        <v>14946</v>
      </c>
      <c r="S3168" s="169"/>
      <c r="T3168" s="169" t="s">
        <v>16418</v>
      </c>
      <c r="U3168" s="171" t="s">
        <v>8132</v>
      </c>
      <c r="V3168" s="5" t="s">
        <v>16435</v>
      </c>
      <c r="AA3168" s="5" t="s">
        <v>16420</v>
      </c>
      <c r="AB3168" s="5" t="s">
        <v>16421</v>
      </c>
      <c r="AC3168" s="5" t="s">
        <v>16422</v>
      </c>
      <c r="AD3168" s="5" t="s">
        <v>16423</v>
      </c>
      <c r="AE3168" s="5" t="s">
        <v>16424</v>
      </c>
      <c r="AK3168" s="5" t="s">
        <v>16611</v>
      </c>
    </row>
    <row r="3169" spans="1:37" ht="20.100000000000001" customHeight="1">
      <c r="A3169" s="202" t="s">
        <v>8133</v>
      </c>
      <c r="B3169" s="183">
        <v>700600590764</v>
      </c>
      <c r="C3169" s="179" t="s">
        <v>6416</v>
      </c>
      <c r="D3169" s="215" t="s">
        <v>8131</v>
      </c>
      <c r="E3169" s="324">
        <v>1</v>
      </c>
      <c r="F3169" s="319">
        <v>12.99</v>
      </c>
      <c r="G3169" s="198" t="s">
        <v>8444</v>
      </c>
      <c r="H3169" s="199">
        <v>366</v>
      </c>
      <c r="I3169" s="200">
        <v>41951</v>
      </c>
      <c r="J3169" s="319">
        <f t="shared" si="50"/>
        <v>5.0414999999999992</v>
      </c>
      <c r="K3169" s="198"/>
      <c r="L3169" s="198"/>
      <c r="M3169" s="198" t="s">
        <v>2395</v>
      </c>
      <c r="N3169" s="198"/>
      <c r="O3169" s="198"/>
      <c r="P3169" s="198"/>
      <c r="Q3169" s="169">
        <v>0.25</v>
      </c>
      <c r="R3169" s="169" t="s">
        <v>14946</v>
      </c>
      <c r="S3169" s="169"/>
      <c r="T3169" s="169" t="s">
        <v>16418</v>
      </c>
      <c r="U3169" s="171" t="s">
        <v>8133</v>
      </c>
      <c r="V3169" s="5" t="s">
        <v>16435</v>
      </c>
      <c r="AA3169" s="5" t="s">
        <v>16420</v>
      </c>
      <c r="AB3169" s="5" t="s">
        <v>16421</v>
      </c>
      <c r="AC3169" s="5" t="s">
        <v>16422</v>
      </c>
      <c r="AD3169" s="5" t="s">
        <v>16423</v>
      </c>
      <c r="AE3169" s="5" t="s">
        <v>16424</v>
      </c>
      <c r="AK3169" s="5" t="s">
        <v>16612</v>
      </c>
    </row>
    <row r="3170" spans="1:37" ht="20.100000000000001" customHeight="1">
      <c r="A3170" s="201">
        <v>10114</v>
      </c>
      <c r="B3170" s="183"/>
      <c r="C3170" s="179" t="s">
        <v>8071</v>
      </c>
      <c r="D3170" s="215" t="s">
        <v>8134</v>
      </c>
      <c r="E3170" s="198"/>
      <c r="F3170" s="319" t="s">
        <v>17578</v>
      </c>
      <c r="G3170" s="198" t="s">
        <v>8444</v>
      </c>
      <c r="H3170" s="201">
        <v>0</v>
      </c>
      <c r="I3170" s="200">
        <v>41951</v>
      </c>
      <c r="J3170" s="319" t="e">
        <f t="shared" si="50"/>
        <v>#VALUE!</v>
      </c>
      <c r="K3170" s="198"/>
      <c r="L3170" s="198"/>
      <c r="M3170" s="198" t="s">
        <v>2395</v>
      </c>
      <c r="N3170" s="198"/>
      <c r="O3170" s="198"/>
      <c r="P3170" s="198"/>
      <c r="Q3170" s="169">
        <v>1</v>
      </c>
      <c r="R3170" s="169" t="s">
        <v>14946</v>
      </c>
      <c r="S3170" s="169"/>
      <c r="T3170" s="169" t="s">
        <v>16418</v>
      </c>
      <c r="U3170" s="171">
        <v>10114</v>
      </c>
      <c r="V3170" s="5" t="s">
        <v>16434</v>
      </c>
      <c r="AA3170" s="5" t="s">
        <v>16420</v>
      </c>
      <c r="AB3170" s="5" t="s">
        <v>16421</v>
      </c>
      <c r="AC3170" s="5" t="s">
        <v>16422</v>
      </c>
      <c r="AD3170" s="5" t="s">
        <v>16423</v>
      </c>
      <c r="AE3170" s="5" t="s">
        <v>16424</v>
      </c>
    </row>
    <row r="3171" spans="1:37" ht="20.100000000000001" customHeight="1">
      <c r="A3171" s="202" t="s">
        <v>8135</v>
      </c>
      <c r="B3171" s="183">
        <v>700600590771</v>
      </c>
      <c r="C3171" s="179" t="s">
        <v>6415</v>
      </c>
      <c r="D3171" s="215" t="s">
        <v>8134</v>
      </c>
      <c r="E3171" s="324">
        <v>1</v>
      </c>
      <c r="F3171" s="319">
        <v>13.99</v>
      </c>
      <c r="G3171" s="198" t="s">
        <v>8444</v>
      </c>
      <c r="H3171" s="199">
        <v>305</v>
      </c>
      <c r="I3171" s="200">
        <v>41951</v>
      </c>
      <c r="J3171" s="319">
        <f t="shared" si="50"/>
        <v>5.8915000000000006</v>
      </c>
      <c r="K3171" s="198"/>
      <c r="L3171" s="198"/>
      <c r="M3171" s="198" t="s">
        <v>2395</v>
      </c>
      <c r="N3171" s="198"/>
      <c r="O3171" s="198"/>
      <c r="P3171" s="198"/>
      <c r="Q3171" s="169">
        <v>0.25</v>
      </c>
      <c r="R3171" s="169" t="s">
        <v>14946</v>
      </c>
      <c r="S3171" s="169"/>
      <c r="T3171" s="169" t="s">
        <v>16418</v>
      </c>
      <c r="U3171" s="171" t="s">
        <v>8135</v>
      </c>
      <c r="V3171" s="5" t="s">
        <v>16434</v>
      </c>
      <c r="AA3171" s="5" t="s">
        <v>16420</v>
      </c>
      <c r="AB3171" s="5" t="s">
        <v>16421</v>
      </c>
      <c r="AC3171" s="5" t="s">
        <v>16422</v>
      </c>
      <c r="AD3171" s="5" t="s">
        <v>16423</v>
      </c>
      <c r="AE3171" s="5" t="s">
        <v>16424</v>
      </c>
      <c r="AK3171" s="5" t="s">
        <v>16613</v>
      </c>
    </row>
    <row r="3172" spans="1:37" ht="20.100000000000001" customHeight="1">
      <c r="A3172" s="202" t="s">
        <v>8136</v>
      </c>
      <c r="B3172" s="183">
        <v>700600590788</v>
      </c>
      <c r="C3172" s="179" t="s">
        <v>6414</v>
      </c>
      <c r="D3172" s="215" t="s">
        <v>8134</v>
      </c>
      <c r="E3172" s="324">
        <v>1</v>
      </c>
      <c r="F3172" s="319">
        <v>13.99</v>
      </c>
      <c r="G3172" s="198" t="s">
        <v>8444</v>
      </c>
      <c r="H3172" s="199">
        <v>301</v>
      </c>
      <c r="I3172" s="200">
        <v>41951</v>
      </c>
      <c r="J3172" s="319">
        <f t="shared" si="50"/>
        <v>5.8915000000000006</v>
      </c>
      <c r="K3172" s="198"/>
      <c r="L3172" s="198"/>
      <c r="M3172" s="198" t="s">
        <v>2395</v>
      </c>
      <c r="N3172" s="198"/>
      <c r="O3172" s="198"/>
      <c r="P3172" s="198"/>
      <c r="Q3172" s="169">
        <v>1</v>
      </c>
      <c r="R3172" s="169" t="s">
        <v>14946</v>
      </c>
      <c r="S3172" s="169"/>
      <c r="T3172" s="169" t="s">
        <v>16418</v>
      </c>
      <c r="U3172" s="171">
        <v>10114</v>
      </c>
      <c r="V3172" s="5" t="s">
        <v>16434</v>
      </c>
      <c r="AA3172" s="5" t="s">
        <v>16420</v>
      </c>
      <c r="AB3172" s="5" t="s">
        <v>16421</v>
      </c>
      <c r="AC3172" s="5" t="s">
        <v>16422</v>
      </c>
      <c r="AD3172" s="5" t="s">
        <v>16423</v>
      </c>
      <c r="AE3172" s="5" t="s">
        <v>16424</v>
      </c>
      <c r="AK3172" s="5" t="s">
        <v>16614</v>
      </c>
    </row>
    <row r="3173" spans="1:37" ht="20.100000000000001" customHeight="1">
      <c r="A3173" s="202" t="s">
        <v>8137</v>
      </c>
      <c r="B3173" s="183">
        <v>700600590795</v>
      </c>
      <c r="C3173" s="179" t="s">
        <v>6413</v>
      </c>
      <c r="D3173" s="215" t="s">
        <v>8134</v>
      </c>
      <c r="E3173" s="324">
        <v>1</v>
      </c>
      <c r="F3173" s="319">
        <v>13.99</v>
      </c>
      <c r="G3173" s="198" t="s">
        <v>8444</v>
      </c>
      <c r="H3173" s="199">
        <v>320</v>
      </c>
      <c r="I3173" s="200">
        <v>41951</v>
      </c>
      <c r="J3173" s="319">
        <f t="shared" si="50"/>
        <v>5.8915000000000006</v>
      </c>
      <c r="K3173" s="198"/>
      <c r="L3173" s="198"/>
      <c r="M3173" s="198" t="s">
        <v>2395</v>
      </c>
      <c r="N3173" s="198"/>
      <c r="O3173" s="198"/>
      <c r="P3173" s="198"/>
      <c r="Q3173" s="169">
        <v>0.25</v>
      </c>
      <c r="R3173" s="169" t="s">
        <v>14946</v>
      </c>
      <c r="S3173" s="169"/>
      <c r="T3173" s="169" t="s">
        <v>16418</v>
      </c>
      <c r="U3173" s="171" t="s">
        <v>8137</v>
      </c>
      <c r="V3173" s="5" t="s">
        <v>16434</v>
      </c>
      <c r="AA3173" s="5" t="s">
        <v>16420</v>
      </c>
      <c r="AB3173" s="5" t="s">
        <v>16421</v>
      </c>
      <c r="AC3173" s="5" t="s">
        <v>16422</v>
      </c>
      <c r="AD3173" s="5" t="s">
        <v>16423</v>
      </c>
      <c r="AE3173" s="5" t="s">
        <v>16424</v>
      </c>
      <c r="AK3173" s="5" t="s">
        <v>16615</v>
      </c>
    </row>
    <row r="3174" spans="1:37" ht="20.100000000000001" customHeight="1">
      <c r="A3174" s="202" t="s">
        <v>8138</v>
      </c>
      <c r="B3174" s="183">
        <v>700600590801</v>
      </c>
      <c r="C3174" s="179" t="s">
        <v>6412</v>
      </c>
      <c r="D3174" s="215" t="s">
        <v>8134</v>
      </c>
      <c r="E3174" s="324">
        <v>1</v>
      </c>
      <c r="F3174" s="319">
        <v>13.99</v>
      </c>
      <c r="G3174" s="198" t="s">
        <v>8444</v>
      </c>
      <c r="H3174" s="199">
        <v>320</v>
      </c>
      <c r="I3174" s="200">
        <v>41951</v>
      </c>
      <c r="J3174" s="319">
        <f t="shared" si="50"/>
        <v>5.8915000000000006</v>
      </c>
      <c r="K3174" s="198"/>
      <c r="L3174" s="198"/>
      <c r="M3174" s="198" t="s">
        <v>2395</v>
      </c>
      <c r="N3174" s="198"/>
      <c r="O3174" s="198"/>
      <c r="P3174" s="198"/>
      <c r="Q3174" s="169">
        <v>0.25</v>
      </c>
      <c r="R3174" s="169" t="s">
        <v>14946</v>
      </c>
      <c r="S3174" s="169"/>
      <c r="T3174" s="169" t="s">
        <v>16418</v>
      </c>
      <c r="U3174" s="171" t="s">
        <v>8138</v>
      </c>
      <c r="V3174" s="5" t="s">
        <v>16434</v>
      </c>
      <c r="AA3174" s="5" t="s">
        <v>16420</v>
      </c>
      <c r="AB3174" s="5" t="s">
        <v>16421</v>
      </c>
      <c r="AC3174" s="5" t="s">
        <v>16422</v>
      </c>
      <c r="AD3174" s="5" t="s">
        <v>16423</v>
      </c>
      <c r="AE3174" s="5" t="s">
        <v>16424</v>
      </c>
      <c r="AK3174" s="5" t="s">
        <v>16616</v>
      </c>
    </row>
    <row r="3175" spans="1:37" ht="20.100000000000001" customHeight="1">
      <c r="A3175" s="201">
        <v>10115</v>
      </c>
      <c r="B3175" s="183"/>
      <c r="C3175" s="179" t="s">
        <v>8072</v>
      </c>
      <c r="D3175" s="215" t="s">
        <v>8139</v>
      </c>
      <c r="E3175" s="198"/>
      <c r="F3175" s="319" t="s">
        <v>17578</v>
      </c>
      <c r="G3175" s="198" t="s">
        <v>8444</v>
      </c>
      <c r="H3175" s="201">
        <v>0</v>
      </c>
      <c r="I3175" s="200">
        <v>41951</v>
      </c>
      <c r="J3175" s="319" t="e">
        <f t="shared" si="50"/>
        <v>#VALUE!</v>
      </c>
      <c r="K3175" s="198"/>
      <c r="L3175" s="198"/>
      <c r="M3175" s="198" t="s">
        <v>2395</v>
      </c>
      <c r="N3175" s="198"/>
      <c r="O3175" s="198"/>
      <c r="P3175" s="198"/>
      <c r="Q3175" s="169">
        <v>1</v>
      </c>
      <c r="R3175" s="169" t="s">
        <v>14946</v>
      </c>
      <c r="S3175" s="169"/>
      <c r="T3175" s="169" t="s">
        <v>16418</v>
      </c>
      <c r="U3175" s="171">
        <v>10115</v>
      </c>
      <c r="V3175" s="5" t="s">
        <v>16434</v>
      </c>
      <c r="AA3175" s="5" t="s">
        <v>16420</v>
      </c>
      <c r="AB3175" s="5" t="s">
        <v>16421</v>
      </c>
      <c r="AC3175" s="5" t="s">
        <v>16422</v>
      </c>
      <c r="AD3175" s="5" t="s">
        <v>16423</v>
      </c>
      <c r="AE3175" s="5" t="s">
        <v>16424</v>
      </c>
    </row>
    <row r="3176" spans="1:37" ht="20.100000000000001" customHeight="1">
      <c r="A3176" s="202" t="s">
        <v>8140</v>
      </c>
      <c r="B3176" s="183">
        <v>700600590818</v>
      </c>
      <c r="C3176" s="179" t="s">
        <v>6411</v>
      </c>
      <c r="D3176" s="215" t="s">
        <v>8139</v>
      </c>
      <c r="E3176" s="324">
        <v>1</v>
      </c>
      <c r="F3176" s="319">
        <v>12.99</v>
      </c>
      <c r="G3176" s="198" t="s">
        <v>8444</v>
      </c>
      <c r="H3176" s="199">
        <v>328</v>
      </c>
      <c r="I3176" s="200">
        <v>41951</v>
      </c>
      <c r="J3176" s="319">
        <f t="shared" si="50"/>
        <v>5.0414999999999992</v>
      </c>
      <c r="K3176" s="198"/>
      <c r="L3176" s="198"/>
      <c r="M3176" s="198" t="s">
        <v>2395</v>
      </c>
      <c r="N3176" s="198"/>
      <c r="O3176" s="198"/>
      <c r="P3176" s="198"/>
      <c r="Q3176" s="169">
        <v>0.25</v>
      </c>
      <c r="R3176" s="169" t="s">
        <v>14946</v>
      </c>
      <c r="S3176" s="169"/>
      <c r="T3176" s="169" t="s">
        <v>16418</v>
      </c>
      <c r="U3176" s="171" t="s">
        <v>8140</v>
      </c>
      <c r="V3176" s="5" t="s">
        <v>16434</v>
      </c>
      <c r="AA3176" s="5" t="s">
        <v>16420</v>
      </c>
      <c r="AB3176" s="5" t="s">
        <v>16421</v>
      </c>
      <c r="AC3176" s="5" t="s">
        <v>16422</v>
      </c>
      <c r="AD3176" s="5" t="s">
        <v>16423</v>
      </c>
      <c r="AE3176" s="5" t="s">
        <v>16424</v>
      </c>
      <c r="AK3176" s="5" t="s">
        <v>16617</v>
      </c>
    </row>
    <row r="3177" spans="1:37" ht="20.100000000000001" customHeight="1">
      <c r="A3177" s="202" t="s">
        <v>8141</v>
      </c>
      <c r="B3177" s="183">
        <v>700600590825</v>
      </c>
      <c r="C3177" s="179" t="s">
        <v>6410</v>
      </c>
      <c r="D3177" s="215" t="s">
        <v>8139</v>
      </c>
      <c r="E3177" s="324">
        <v>1</v>
      </c>
      <c r="F3177" s="319">
        <v>12.99</v>
      </c>
      <c r="G3177" s="198" t="s">
        <v>8444</v>
      </c>
      <c r="H3177" s="199">
        <v>300</v>
      </c>
      <c r="I3177" s="200">
        <v>41951</v>
      </c>
      <c r="J3177" s="319">
        <f t="shared" si="50"/>
        <v>5.0414999999999992</v>
      </c>
      <c r="K3177" s="198"/>
      <c r="L3177" s="198"/>
      <c r="M3177" s="198" t="s">
        <v>2395</v>
      </c>
      <c r="N3177" s="198"/>
      <c r="O3177" s="198"/>
      <c r="P3177" s="198"/>
      <c r="Q3177" s="169">
        <v>0.25</v>
      </c>
      <c r="R3177" s="169" t="s">
        <v>14946</v>
      </c>
      <c r="S3177" s="169"/>
      <c r="T3177" s="169" t="s">
        <v>16418</v>
      </c>
      <c r="U3177" s="171" t="s">
        <v>8141</v>
      </c>
      <c r="V3177" s="5" t="s">
        <v>16434</v>
      </c>
      <c r="AA3177" s="5" t="s">
        <v>16420</v>
      </c>
      <c r="AB3177" s="5" t="s">
        <v>16421</v>
      </c>
      <c r="AC3177" s="5" t="s">
        <v>16422</v>
      </c>
      <c r="AD3177" s="5" t="s">
        <v>16423</v>
      </c>
      <c r="AE3177" s="5" t="s">
        <v>16424</v>
      </c>
      <c r="AK3177" s="5" t="s">
        <v>16618</v>
      </c>
    </row>
    <row r="3178" spans="1:37" ht="20.100000000000001" customHeight="1">
      <c r="A3178" s="202" t="s">
        <v>8142</v>
      </c>
      <c r="B3178" s="183">
        <v>700600590832</v>
      </c>
      <c r="C3178" s="179" t="s">
        <v>6409</v>
      </c>
      <c r="D3178" s="215" t="s">
        <v>8139</v>
      </c>
      <c r="E3178" s="324">
        <v>1</v>
      </c>
      <c r="F3178" s="319">
        <v>12.99</v>
      </c>
      <c r="G3178" s="198" t="s">
        <v>8444</v>
      </c>
      <c r="H3178" s="199">
        <v>267</v>
      </c>
      <c r="I3178" s="200">
        <v>41951</v>
      </c>
      <c r="J3178" s="319">
        <f t="shared" si="50"/>
        <v>5.0414999999999992</v>
      </c>
      <c r="K3178" s="198"/>
      <c r="L3178" s="198"/>
      <c r="M3178" s="198" t="s">
        <v>2395</v>
      </c>
      <c r="N3178" s="198"/>
      <c r="O3178" s="198"/>
      <c r="P3178" s="198"/>
      <c r="Q3178" s="169">
        <v>0.25</v>
      </c>
      <c r="R3178" s="169" t="s">
        <v>14946</v>
      </c>
      <c r="S3178" s="169"/>
      <c r="T3178" s="169" t="s">
        <v>16418</v>
      </c>
      <c r="U3178" s="171" t="s">
        <v>8142</v>
      </c>
      <c r="V3178" s="5" t="s">
        <v>16434</v>
      </c>
      <c r="AA3178" s="5" t="s">
        <v>16420</v>
      </c>
      <c r="AB3178" s="5" t="s">
        <v>16421</v>
      </c>
      <c r="AC3178" s="5" t="s">
        <v>16422</v>
      </c>
      <c r="AD3178" s="5" t="s">
        <v>16423</v>
      </c>
      <c r="AE3178" s="5" t="s">
        <v>16424</v>
      </c>
      <c r="AK3178" s="5" t="s">
        <v>16619</v>
      </c>
    </row>
    <row r="3179" spans="1:37" ht="20.100000000000001" customHeight="1">
      <c r="A3179" s="202" t="s">
        <v>8143</v>
      </c>
      <c r="B3179" s="183">
        <v>700600590849</v>
      </c>
      <c r="C3179" s="179" t="s">
        <v>6408</v>
      </c>
      <c r="D3179" s="215" t="s">
        <v>8139</v>
      </c>
      <c r="E3179" s="324">
        <v>1</v>
      </c>
      <c r="F3179" s="319">
        <v>12.99</v>
      </c>
      <c r="G3179" s="198" t="s">
        <v>8444</v>
      </c>
      <c r="H3179" s="199">
        <v>292</v>
      </c>
      <c r="I3179" s="200">
        <v>41951</v>
      </c>
      <c r="J3179" s="319">
        <f t="shared" si="50"/>
        <v>5.0414999999999992</v>
      </c>
      <c r="K3179" s="198"/>
      <c r="L3179" s="198"/>
      <c r="M3179" s="198" t="s">
        <v>2395</v>
      </c>
      <c r="N3179" s="198"/>
      <c r="O3179" s="198"/>
      <c r="P3179" s="198"/>
      <c r="Q3179" s="169">
        <v>0.25</v>
      </c>
      <c r="R3179" s="169" t="s">
        <v>14946</v>
      </c>
      <c r="S3179" s="169"/>
      <c r="T3179" s="169" t="s">
        <v>16418</v>
      </c>
      <c r="U3179" s="171" t="s">
        <v>8143</v>
      </c>
      <c r="V3179" s="5" t="s">
        <v>16434</v>
      </c>
      <c r="AA3179" s="5" t="s">
        <v>16420</v>
      </c>
      <c r="AB3179" s="5" t="s">
        <v>16421</v>
      </c>
      <c r="AC3179" s="5" t="s">
        <v>16422</v>
      </c>
      <c r="AD3179" s="5" t="s">
        <v>16423</v>
      </c>
      <c r="AE3179" s="5" t="s">
        <v>16424</v>
      </c>
      <c r="AK3179" s="5" t="s">
        <v>16620</v>
      </c>
    </row>
    <row r="3180" spans="1:37" ht="20.100000000000001" customHeight="1">
      <c r="A3180" s="201">
        <v>10116</v>
      </c>
      <c r="B3180" s="183"/>
      <c r="C3180" s="179" t="s">
        <v>8073</v>
      </c>
      <c r="D3180" s="215" t="s">
        <v>8144</v>
      </c>
      <c r="E3180" s="198"/>
      <c r="F3180" s="319" t="s">
        <v>17578</v>
      </c>
      <c r="G3180" s="198" t="s">
        <v>8444</v>
      </c>
      <c r="H3180" s="201">
        <v>0</v>
      </c>
      <c r="I3180" s="200">
        <v>41951</v>
      </c>
      <c r="J3180" s="319" t="e">
        <f t="shared" si="50"/>
        <v>#VALUE!</v>
      </c>
      <c r="K3180" s="198"/>
      <c r="L3180" s="198"/>
      <c r="M3180" s="198" t="s">
        <v>2395</v>
      </c>
      <c r="N3180" s="198"/>
      <c r="O3180" s="198"/>
      <c r="P3180" s="198"/>
      <c r="Q3180" s="169">
        <v>1</v>
      </c>
      <c r="R3180" s="169" t="s">
        <v>14946</v>
      </c>
      <c r="S3180" s="169"/>
      <c r="T3180" s="169" t="s">
        <v>16418</v>
      </c>
      <c r="U3180" s="171">
        <v>10116</v>
      </c>
      <c r="V3180" s="5" t="s">
        <v>16436</v>
      </c>
      <c r="AA3180" s="5" t="s">
        <v>16420</v>
      </c>
      <c r="AB3180" s="5" t="s">
        <v>16421</v>
      </c>
      <c r="AC3180" s="5" t="s">
        <v>16422</v>
      </c>
      <c r="AD3180" s="5" t="s">
        <v>16423</v>
      </c>
      <c r="AE3180" s="5" t="s">
        <v>16424</v>
      </c>
    </row>
    <row r="3181" spans="1:37" ht="20.100000000000001" customHeight="1">
      <c r="A3181" s="202" t="s">
        <v>8145</v>
      </c>
      <c r="B3181" s="183">
        <v>700600590856</v>
      </c>
      <c r="C3181" s="179" t="s">
        <v>6407</v>
      </c>
      <c r="D3181" s="215" t="s">
        <v>8144</v>
      </c>
      <c r="E3181" s="321">
        <v>1</v>
      </c>
      <c r="F3181" s="319">
        <v>13.99</v>
      </c>
      <c r="G3181" s="198" t="s">
        <v>8444</v>
      </c>
      <c r="H3181" s="201">
        <v>0</v>
      </c>
      <c r="I3181" s="200">
        <v>41951</v>
      </c>
      <c r="J3181" s="319">
        <f t="shared" si="50"/>
        <v>5.8915000000000006</v>
      </c>
      <c r="K3181" s="198"/>
      <c r="L3181" s="198"/>
      <c r="M3181" s="198" t="s">
        <v>2395</v>
      </c>
      <c r="N3181" s="198"/>
      <c r="O3181" s="198"/>
      <c r="P3181" s="198"/>
      <c r="Q3181" s="169">
        <v>0.25</v>
      </c>
      <c r="R3181" s="169" t="s">
        <v>14946</v>
      </c>
      <c r="S3181" s="169"/>
      <c r="T3181" s="169" t="s">
        <v>16418</v>
      </c>
      <c r="U3181" s="171" t="s">
        <v>8145</v>
      </c>
      <c r="V3181" s="5" t="s">
        <v>16436</v>
      </c>
      <c r="AA3181" s="5" t="s">
        <v>16420</v>
      </c>
      <c r="AB3181" s="5" t="s">
        <v>16421</v>
      </c>
      <c r="AC3181" s="5" t="s">
        <v>16422</v>
      </c>
      <c r="AD3181" s="5" t="s">
        <v>16423</v>
      </c>
      <c r="AE3181" s="5" t="s">
        <v>16424</v>
      </c>
      <c r="AK3181" s="5" t="s">
        <v>16621</v>
      </c>
    </row>
    <row r="3182" spans="1:37" ht="20.100000000000001" customHeight="1">
      <c r="A3182" s="202" t="s">
        <v>8146</v>
      </c>
      <c r="B3182" s="183">
        <v>700600590863</v>
      </c>
      <c r="C3182" s="179" t="s">
        <v>6406</v>
      </c>
      <c r="D3182" s="215" t="s">
        <v>8144</v>
      </c>
      <c r="E3182" s="321">
        <v>1</v>
      </c>
      <c r="F3182" s="319">
        <v>13.99</v>
      </c>
      <c r="G3182" s="198" t="s">
        <v>8444</v>
      </c>
      <c r="H3182" s="201">
        <v>0</v>
      </c>
      <c r="I3182" s="200">
        <v>41951</v>
      </c>
      <c r="J3182" s="319">
        <f t="shared" si="50"/>
        <v>5.8915000000000006</v>
      </c>
      <c r="K3182" s="198"/>
      <c r="L3182" s="198"/>
      <c r="M3182" s="198" t="s">
        <v>2395</v>
      </c>
      <c r="N3182" s="198"/>
      <c r="O3182" s="198"/>
      <c r="P3182" s="198"/>
      <c r="Q3182" s="169">
        <v>0.25</v>
      </c>
      <c r="R3182" s="169" t="s">
        <v>14946</v>
      </c>
      <c r="S3182" s="169"/>
      <c r="T3182" s="169" t="s">
        <v>16418</v>
      </c>
      <c r="U3182" s="171" t="s">
        <v>8146</v>
      </c>
      <c r="V3182" s="5" t="s">
        <v>16436</v>
      </c>
      <c r="AA3182" s="5" t="s">
        <v>16420</v>
      </c>
      <c r="AB3182" s="5" t="s">
        <v>16421</v>
      </c>
      <c r="AC3182" s="5" t="s">
        <v>16422</v>
      </c>
      <c r="AD3182" s="5" t="s">
        <v>16423</v>
      </c>
      <c r="AE3182" s="5" t="s">
        <v>16424</v>
      </c>
      <c r="AK3182" s="5" t="s">
        <v>16622</v>
      </c>
    </row>
    <row r="3183" spans="1:37" ht="20.100000000000001" customHeight="1">
      <c r="A3183" s="202" t="s">
        <v>8147</v>
      </c>
      <c r="B3183" s="183">
        <v>700600590887</v>
      </c>
      <c r="C3183" s="179" t="s">
        <v>6405</v>
      </c>
      <c r="D3183" s="215" t="s">
        <v>8144</v>
      </c>
      <c r="E3183" s="321">
        <v>1</v>
      </c>
      <c r="F3183" s="319">
        <v>13.99</v>
      </c>
      <c r="G3183" s="198" t="s">
        <v>8444</v>
      </c>
      <c r="H3183" s="201">
        <v>0</v>
      </c>
      <c r="I3183" s="200">
        <v>41951</v>
      </c>
      <c r="J3183" s="319">
        <f t="shared" si="50"/>
        <v>5.8915000000000006</v>
      </c>
      <c r="K3183" s="198"/>
      <c r="L3183" s="198"/>
      <c r="M3183" s="198" t="s">
        <v>2395</v>
      </c>
      <c r="N3183" s="198"/>
      <c r="O3183" s="198"/>
      <c r="P3183" s="198"/>
      <c r="Q3183" s="169">
        <v>0.25</v>
      </c>
      <c r="R3183" s="169" t="s">
        <v>14946</v>
      </c>
      <c r="S3183" s="169"/>
      <c r="T3183" s="169" t="s">
        <v>16418</v>
      </c>
      <c r="U3183" s="171" t="s">
        <v>8147</v>
      </c>
      <c r="V3183" s="5" t="s">
        <v>16436</v>
      </c>
      <c r="AA3183" s="5" t="s">
        <v>16420</v>
      </c>
      <c r="AB3183" s="5" t="s">
        <v>16421</v>
      </c>
      <c r="AC3183" s="5" t="s">
        <v>16422</v>
      </c>
      <c r="AD3183" s="5" t="s">
        <v>16423</v>
      </c>
      <c r="AE3183" s="5" t="s">
        <v>16424</v>
      </c>
      <c r="AK3183" s="5" t="s">
        <v>16623</v>
      </c>
    </row>
    <row r="3184" spans="1:37" ht="20.100000000000001" customHeight="1">
      <c r="A3184" s="202" t="s">
        <v>8148</v>
      </c>
      <c r="B3184" s="183">
        <v>700600590900</v>
      </c>
      <c r="C3184" s="179" t="s">
        <v>6404</v>
      </c>
      <c r="D3184" s="215" t="s">
        <v>8144</v>
      </c>
      <c r="E3184" s="324">
        <v>1</v>
      </c>
      <c r="F3184" s="319">
        <v>13.99</v>
      </c>
      <c r="G3184" s="198" t="s">
        <v>8444</v>
      </c>
      <c r="H3184" s="199">
        <v>159</v>
      </c>
      <c r="I3184" s="200">
        <v>41951</v>
      </c>
      <c r="J3184" s="319">
        <f t="shared" si="50"/>
        <v>5.8915000000000006</v>
      </c>
      <c r="K3184" s="198"/>
      <c r="L3184" s="198"/>
      <c r="M3184" s="198" t="s">
        <v>2395</v>
      </c>
      <c r="N3184" s="198"/>
      <c r="O3184" s="198"/>
      <c r="P3184" s="198"/>
      <c r="Q3184" s="169">
        <v>0.25</v>
      </c>
      <c r="R3184" s="169" t="s">
        <v>14946</v>
      </c>
      <c r="S3184" s="169"/>
      <c r="T3184" s="169" t="s">
        <v>16418</v>
      </c>
      <c r="U3184" s="171" t="s">
        <v>8148</v>
      </c>
      <c r="V3184" s="5" t="s">
        <v>16436</v>
      </c>
      <c r="AA3184" s="5" t="s">
        <v>16420</v>
      </c>
      <c r="AB3184" s="5" t="s">
        <v>16421</v>
      </c>
      <c r="AC3184" s="5" t="s">
        <v>16422</v>
      </c>
      <c r="AD3184" s="5" t="s">
        <v>16423</v>
      </c>
      <c r="AE3184" s="5" t="s">
        <v>16424</v>
      </c>
      <c r="AK3184" s="5" t="s">
        <v>16624</v>
      </c>
    </row>
    <row r="3185" spans="1:37" ht="20.100000000000001" customHeight="1">
      <c r="A3185" s="202" t="s">
        <v>8149</v>
      </c>
      <c r="B3185" s="183">
        <v>700600590917</v>
      </c>
      <c r="C3185" s="179" t="s">
        <v>6403</v>
      </c>
      <c r="D3185" s="215" t="s">
        <v>8144</v>
      </c>
      <c r="E3185" s="324">
        <v>1</v>
      </c>
      <c r="F3185" s="319">
        <v>13.99</v>
      </c>
      <c r="G3185" s="198" t="s">
        <v>8444</v>
      </c>
      <c r="H3185" s="199">
        <v>236</v>
      </c>
      <c r="I3185" s="200">
        <v>41951</v>
      </c>
      <c r="J3185" s="319">
        <f t="shared" si="50"/>
        <v>5.8915000000000006</v>
      </c>
      <c r="K3185" s="198"/>
      <c r="L3185" s="198"/>
      <c r="M3185" s="198" t="s">
        <v>2395</v>
      </c>
      <c r="N3185" s="198"/>
      <c r="O3185" s="198"/>
      <c r="P3185" s="198"/>
      <c r="Q3185" s="169">
        <v>0.25</v>
      </c>
      <c r="R3185" s="169" t="s">
        <v>14946</v>
      </c>
      <c r="S3185" s="169"/>
      <c r="T3185" s="169" t="s">
        <v>16418</v>
      </c>
      <c r="U3185" s="171" t="s">
        <v>8149</v>
      </c>
      <c r="V3185" s="5" t="s">
        <v>16436</v>
      </c>
      <c r="AA3185" s="5" t="s">
        <v>16420</v>
      </c>
      <c r="AB3185" s="5" t="s">
        <v>16421</v>
      </c>
      <c r="AC3185" s="5" t="s">
        <v>16422</v>
      </c>
      <c r="AD3185" s="5" t="s">
        <v>16423</v>
      </c>
      <c r="AE3185" s="5" t="s">
        <v>16424</v>
      </c>
      <c r="AK3185" s="5" t="s">
        <v>16625</v>
      </c>
    </row>
    <row r="3186" spans="1:37" ht="20.100000000000001" customHeight="1">
      <c r="A3186" s="201">
        <v>10117</v>
      </c>
      <c r="B3186" s="183"/>
      <c r="C3186" s="179" t="s">
        <v>8074</v>
      </c>
      <c r="D3186" s="215" t="s">
        <v>8150</v>
      </c>
      <c r="E3186" s="198"/>
      <c r="F3186" s="319" t="s">
        <v>17578</v>
      </c>
      <c r="G3186" s="198" t="s">
        <v>8444</v>
      </c>
      <c r="H3186" s="201">
        <v>0</v>
      </c>
      <c r="I3186" s="200">
        <v>41951</v>
      </c>
      <c r="J3186" s="319" t="e">
        <f t="shared" si="50"/>
        <v>#VALUE!</v>
      </c>
      <c r="K3186" s="198"/>
      <c r="L3186" s="198"/>
      <c r="M3186" s="198" t="s">
        <v>2395</v>
      </c>
      <c r="N3186" s="198"/>
      <c r="O3186" s="198"/>
      <c r="P3186" s="198"/>
      <c r="Q3186" s="169">
        <v>1</v>
      </c>
      <c r="R3186" s="169" t="s">
        <v>14946</v>
      </c>
      <c r="S3186" s="169"/>
      <c r="T3186" s="169" t="s">
        <v>16418</v>
      </c>
      <c r="U3186" s="171">
        <v>10117</v>
      </c>
      <c r="V3186" s="5" t="s">
        <v>16429</v>
      </c>
      <c r="AA3186" s="5" t="s">
        <v>16420</v>
      </c>
      <c r="AB3186" s="5" t="s">
        <v>16421</v>
      </c>
      <c r="AC3186" s="5" t="s">
        <v>16422</v>
      </c>
      <c r="AD3186" s="5" t="s">
        <v>16423</v>
      </c>
      <c r="AE3186" s="5" t="s">
        <v>16424</v>
      </c>
    </row>
    <row r="3187" spans="1:37" ht="20.100000000000001" customHeight="1">
      <c r="A3187" s="202" t="s">
        <v>8151</v>
      </c>
      <c r="B3187" s="183">
        <v>700600590924</v>
      </c>
      <c r="C3187" s="179" t="s">
        <v>6402</v>
      </c>
      <c r="D3187" s="215" t="s">
        <v>8150</v>
      </c>
      <c r="E3187" s="324">
        <v>1</v>
      </c>
      <c r="F3187" s="319">
        <v>11.99</v>
      </c>
      <c r="G3187" s="198" t="s">
        <v>8444</v>
      </c>
      <c r="H3187" s="199">
        <v>428</v>
      </c>
      <c r="I3187" s="200">
        <v>41951</v>
      </c>
      <c r="J3187" s="319">
        <f t="shared" si="50"/>
        <v>4.1914999999999996</v>
      </c>
      <c r="K3187" s="198"/>
      <c r="L3187" s="198"/>
      <c r="M3187" s="198" t="s">
        <v>2395</v>
      </c>
      <c r="N3187" s="198"/>
      <c r="O3187" s="198"/>
      <c r="P3187" s="198"/>
      <c r="Q3187" s="169">
        <v>0.25</v>
      </c>
      <c r="R3187" s="169" t="s">
        <v>14946</v>
      </c>
      <c r="S3187" s="169"/>
      <c r="T3187" s="169" t="s">
        <v>16418</v>
      </c>
      <c r="U3187" s="171" t="s">
        <v>8151</v>
      </c>
      <c r="V3187" s="5" t="s">
        <v>16429</v>
      </c>
      <c r="AA3187" s="5" t="s">
        <v>16420</v>
      </c>
      <c r="AB3187" s="5" t="s">
        <v>16421</v>
      </c>
      <c r="AC3187" s="5" t="s">
        <v>16422</v>
      </c>
      <c r="AD3187" s="5" t="s">
        <v>16423</v>
      </c>
      <c r="AE3187" s="5" t="s">
        <v>16424</v>
      </c>
      <c r="AK3187" s="5" t="s">
        <v>16626</v>
      </c>
    </row>
    <row r="3188" spans="1:37" ht="20.100000000000001" customHeight="1">
      <c r="A3188" s="202" t="s">
        <v>8152</v>
      </c>
      <c r="B3188" s="183">
        <v>700600590955</v>
      </c>
      <c r="C3188" s="179" t="s">
        <v>6401</v>
      </c>
      <c r="D3188" s="215" t="s">
        <v>8150</v>
      </c>
      <c r="E3188" s="324">
        <v>1</v>
      </c>
      <c r="F3188" s="319">
        <v>11.99</v>
      </c>
      <c r="G3188" s="198" t="s">
        <v>8444</v>
      </c>
      <c r="H3188" s="199">
        <v>371</v>
      </c>
      <c r="I3188" s="200">
        <v>41951</v>
      </c>
      <c r="J3188" s="319">
        <f t="shared" si="50"/>
        <v>4.1914999999999996</v>
      </c>
      <c r="K3188" s="198"/>
      <c r="L3188" s="198"/>
      <c r="M3188" s="198" t="s">
        <v>2395</v>
      </c>
      <c r="N3188" s="198"/>
      <c r="O3188" s="198"/>
      <c r="P3188" s="198"/>
      <c r="Q3188" s="169">
        <v>0.25</v>
      </c>
      <c r="R3188" s="169" t="s">
        <v>14946</v>
      </c>
      <c r="S3188" s="169"/>
      <c r="T3188" s="169" t="s">
        <v>16418</v>
      </c>
      <c r="U3188" s="171" t="s">
        <v>8152</v>
      </c>
      <c r="V3188" s="5" t="s">
        <v>16429</v>
      </c>
      <c r="AA3188" s="5" t="s">
        <v>16420</v>
      </c>
      <c r="AB3188" s="5" t="s">
        <v>16421</v>
      </c>
      <c r="AC3188" s="5" t="s">
        <v>16422</v>
      </c>
      <c r="AD3188" s="5" t="s">
        <v>16423</v>
      </c>
      <c r="AE3188" s="5" t="s">
        <v>16424</v>
      </c>
      <c r="AK3188" s="5" t="s">
        <v>16627</v>
      </c>
    </row>
    <row r="3189" spans="1:37" ht="20.100000000000001" customHeight="1">
      <c r="A3189" s="202" t="s">
        <v>8153</v>
      </c>
      <c r="B3189" s="183">
        <v>700600590962</v>
      </c>
      <c r="C3189" s="179" t="s">
        <v>6400</v>
      </c>
      <c r="D3189" s="215" t="s">
        <v>8150</v>
      </c>
      <c r="E3189" s="324">
        <v>1</v>
      </c>
      <c r="F3189" s="319">
        <v>11.99</v>
      </c>
      <c r="G3189" s="198" t="s">
        <v>8444</v>
      </c>
      <c r="H3189" s="199">
        <v>368</v>
      </c>
      <c r="I3189" s="200">
        <v>41951</v>
      </c>
      <c r="J3189" s="319">
        <f t="shared" si="50"/>
        <v>4.1914999999999996</v>
      </c>
      <c r="K3189" s="198"/>
      <c r="L3189" s="198"/>
      <c r="M3189" s="198" t="s">
        <v>2395</v>
      </c>
      <c r="N3189" s="198"/>
      <c r="O3189" s="198"/>
      <c r="P3189" s="198"/>
      <c r="Q3189" s="169">
        <v>1</v>
      </c>
      <c r="R3189" s="169" t="s">
        <v>14946</v>
      </c>
      <c r="S3189" s="169"/>
      <c r="T3189" s="169" t="s">
        <v>16418</v>
      </c>
      <c r="U3189" s="171">
        <v>10117</v>
      </c>
      <c r="V3189" s="5" t="s">
        <v>16429</v>
      </c>
      <c r="AA3189" s="5" t="s">
        <v>16420</v>
      </c>
      <c r="AB3189" s="5" t="s">
        <v>16421</v>
      </c>
      <c r="AC3189" s="5" t="s">
        <v>16422</v>
      </c>
      <c r="AD3189" s="5" t="s">
        <v>16423</v>
      </c>
      <c r="AE3189" s="5" t="s">
        <v>16424</v>
      </c>
      <c r="AK3189" s="5" t="s">
        <v>16628</v>
      </c>
    </row>
    <row r="3190" spans="1:37" ht="20.100000000000001" customHeight="1">
      <c r="A3190" s="202">
        <v>10118</v>
      </c>
      <c r="B3190" s="183">
        <v>700600590979</v>
      </c>
      <c r="C3190" s="179" t="s">
        <v>6399</v>
      </c>
      <c r="D3190" s="215" t="s">
        <v>16437</v>
      </c>
      <c r="E3190" s="324">
        <v>1</v>
      </c>
      <c r="F3190" s="319">
        <v>13.99</v>
      </c>
      <c r="G3190" s="198" t="s">
        <v>8444</v>
      </c>
      <c r="H3190" s="199">
        <v>524</v>
      </c>
      <c r="I3190" s="200">
        <v>41951</v>
      </c>
      <c r="J3190" s="319">
        <f t="shared" si="50"/>
        <v>5.8915000000000006</v>
      </c>
      <c r="K3190" s="198"/>
      <c r="L3190" s="198"/>
      <c r="M3190" s="198" t="s">
        <v>2395</v>
      </c>
      <c r="N3190" s="198"/>
      <c r="O3190" s="198"/>
      <c r="P3190" s="198"/>
      <c r="Q3190" s="169">
        <v>1</v>
      </c>
      <c r="R3190" s="169" t="s">
        <v>14946</v>
      </c>
      <c r="S3190" s="169"/>
      <c r="T3190" s="169" t="s">
        <v>16418</v>
      </c>
      <c r="U3190" s="171">
        <v>10118</v>
      </c>
      <c r="V3190" s="5" t="s">
        <v>16429</v>
      </c>
      <c r="AA3190" s="5" t="s">
        <v>16420</v>
      </c>
      <c r="AB3190" s="5" t="s">
        <v>16421</v>
      </c>
      <c r="AC3190" s="5" t="s">
        <v>16422</v>
      </c>
      <c r="AD3190" s="5" t="s">
        <v>16423</v>
      </c>
      <c r="AE3190" s="5" t="s">
        <v>16424</v>
      </c>
    </row>
    <row r="3191" spans="1:37" ht="20.100000000000001" customHeight="1">
      <c r="A3191" s="202" t="s">
        <v>8155</v>
      </c>
      <c r="B3191" s="183">
        <v>700600590979</v>
      </c>
      <c r="C3191" s="179" t="s">
        <v>6399</v>
      </c>
      <c r="D3191" s="215" t="s">
        <v>8154</v>
      </c>
      <c r="E3191" s="324">
        <v>1</v>
      </c>
      <c r="F3191" s="319">
        <v>13.99</v>
      </c>
      <c r="G3191" s="198" t="s">
        <v>8444</v>
      </c>
      <c r="H3191" s="199">
        <v>524</v>
      </c>
      <c r="I3191" s="200">
        <v>41951</v>
      </c>
      <c r="J3191" s="319">
        <f t="shared" si="50"/>
        <v>5.8915000000000006</v>
      </c>
      <c r="K3191" s="198"/>
      <c r="L3191" s="198"/>
      <c r="M3191" s="198" t="s">
        <v>2395</v>
      </c>
      <c r="N3191" s="198"/>
      <c r="O3191" s="198"/>
      <c r="P3191" s="198"/>
      <c r="Q3191" s="169"/>
      <c r="R3191" s="169"/>
      <c r="S3191" s="169"/>
      <c r="T3191" s="169"/>
    </row>
    <row r="3192" spans="1:37" ht="20.100000000000001" customHeight="1">
      <c r="A3192" s="202" t="s">
        <v>8155</v>
      </c>
      <c r="B3192" s="183">
        <v>700600590979</v>
      </c>
      <c r="C3192" s="179" t="s">
        <v>6399</v>
      </c>
      <c r="D3192" s="215" t="s">
        <v>16437</v>
      </c>
      <c r="E3192" s="324">
        <v>1</v>
      </c>
      <c r="F3192" s="319">
        <v>13.99</v>
      </c>
      <c r="G3192" s="198" t="s">
        <v>8444</v>
      </c>
      <c r="H3192" s="199">
        <v>524</v>
      </c>
      <c r="I3192" s="200">
        <v>41951</v>
      </c>
      <c r="J3192" s="319">
        <f t="shared" si="50"/>
        <v>5.8915000000000006</v>
      </c>
      <c r="K3192" s="198"/>
      <c r="L3192" s="198"/>
      <c r="M3192" s="198" t="s">
        <v>2395</v>
      </c>
      <c r="N3192" s="198"/>
      <c r="O3192" s="198"/>
      <c r="P3192" s="198"/>
      <c r="Q3192" s="169">
        <v>0.25</v>
      </c>
      <c r="R3192" s="169" t="s">
        <v>14946</v>
      </c>
      <c r="S3192" s="169"/>
      <c r="T3192" s="169" t="s">
        <v>16418</v>
      </c>
      <c r="U3192" s="171" t="s">
        <v>8155</v>
      </c>
      <c r="V3192" s="5" t="s">
        <v>16429</v>
      </c>
      <c r="AA3192" s="5" t="s">
        <v>16420</v>
      </c>
      <c r="AB3192" s="5" t="s">
        <v>16421</v>
      </c>
      <c r="AC3192" s="5" t="s">
        <v>16422</v>
      </c>
      <c r="AD3192" s="5" t="s">
        <v>16423</v>
      </c>
      <c r="AE3192" s="5" t="s">
        <v>16424</v>
      </c>
      <c r="AK3192" s="5" t="s">
        <v>16629</v>
      </c>
    </row>
    <row r="3193" spans="1:37" ht="20.100000000000001" customHeight="1">
      <c r="A3193" s="201">
        <v>10119</v>
      </c>
      <c r="B3193" s="183"/>
      <c r="C3193" s="179" t="s">
        <v>8075</v>
      </c>
      <c r="D3193" s="215" t="s">
        <v>8156</v>
      </c>
      <c r="E3193" s="198"/>
      <c r="F3193" s="319" t="s">
        <v>17578</v>
      </c>
      <c r="G3193" s="198" t="s">
        <v>8444</v>
      </c>
      <c r="H3193" s="201">
        <v>0</v>
      </c>
      <c r="I3193" s="200">
        <v>41951</v>
      </c>
      <c r="J3193" s="319" t="e">
        <f t="shared" si="50"/>
        <v>#VALUE!</v>
      </c>
      <c r="K3193" s="198"/>
      <c r="L3193" s="198"/>
      <c r="M3193" s="198" t="s">
        <v>2395</v>
      </c>
      <c r="N3193" s="198"/>
      <c r="O3193" s="198"/>
      <c r="P3193" s="198"/>
      <c r="Q3193" s="169">
        <v>1</v>
      </c>
      <c r="R3193" s="169" t="s">
        <v>14946</v>
      </c>
      <c r="S3193" s="169"/>
      <c r="T3193" s="169" t="s">
        <v>16418</v>
      </c>
      <c r="U3193" s="171">
        <v>10119</v>
      </c>
      <c r="V3193" s="5" t="s">
        <v>16438</v>
      </c>
      <c r="AA3193" s="5" t="s">
        <v>16420</v>
      </c>
      <c r="AB3193" s="5" t="s">
        <v>16421</v>
      </c>
      <c r="AC3193" s="5" t="s">
        <v>16422</v>
      </c>
      <c r="AD3193" s="5" t="s">
        <v>16423</v>
      </c>
      <c r="AE3193" s="5" t="s">
        <v>16424</v>
      </c>
    </row>
    <row r="3194" spans="1:37" ht="20.100000000000001" customHeight="1">
      <c r="A3194" s="202" t="s">
        <v>8157</v>
      </c>
      <c r="B3194" s="183">
        <v>700600590986</v>
      </c>
      <c r="C3194" s="179" t="s">
        <v>6398</v>
      </c>
      <c r="D3194" s="215" t="s">
        <v>8156</v>
      </c>
      <c r="E3194" s="324">
        <v>1</v>
      </c>
      <c r="F3194" s="319">
        <v>12.99</v>
      </c>
      <c r="G3194" s="198" t="s">
        <v>8444</v>
      </c>
      <c r="H3194" s="199">
        <v>110</v>
      </c>
      <c r="I3194" s="200">
        <v>41951</v>
      </c>
      <c r="J3194" s="319">
        <f t="shared" si="50"/>
        <v>5.0414999999999992</v>
      </c>
      <c r="K3194" s="198"/>
      <c r="L3194" s="198"/>
      <c r="M3194" s="198" t="s">
        <v>2395</v>
      </c>
      <c r="N3194" s="198"/>
      <c r="O3194" s="198"/>
      <c r="P3194" s="198"/>
      <c r="Q3194" s="169">
        <v>0.25</v>
      </c>
      <c r="R3194" s="169" t="s">
        <v>14946</v>
      </c>
      <c r="S3194" s="169"/>
      <c r="T3194" s="169" t="s">
        <v>16418</v>
      </c>
      <c r="U3194" s="171" t="s">
        <v>8157</v>
      </c>
      <c r="V3194" s="5" t="s">
        <v>16438</v>
      </c>
      <c r="AA3194" s="5" t="s">
        <v>16420</v>
      </c>
      <c r="AB3194" s="5" t="s">
        <v>16421</v>
      </c>
      <c r="AC3194" s="5" t="s">
        <v>16422</v>
      </c>
      <c r="AD3194" s="5" t="s">
        <v>16423</v>
      </c>
      <c r="AE3194" s="5" t="s">
        <v>16424</v>
      </c>
      <c r="AK3194" s="5" t="s">
        <v>16630</v>
      </c>
    </row>
    <row r="3195" spans="1:37" ht="20.100000000000001" customHeight="1">
      <c r="A3195" s="202" t="s">
        <v>8158</v>
      </c>
      <c r="B3195" s="183">
        <v>700600591006</v>
      </c>
      <c r="C3195" s="179" t="s">
        <v>6397</v>
      </c>
      <c r="D3195" s="215" t="s">
        <v>8156</v>
      </c>
      <c r="E3195" s="324">
        <v>1</v>
      </c>
      <c r="F3195" s="319">
        <v>12.99</v>
      </c>
      <c r="G3195" s="198" t="s">
        <v>8444</v>
      </c>
      <c r="H3195" s="199">
        <v>144</v>
      </c>
      <c r="I3195" s="200">
        <v>41951</v>
      </c>
      <c r="J3195" s="319">
        <f t="shared" si="50"/>
        <v>5.0414999999999992</v>
      </c>
      <c r="K3195" s="198"/>
      <c r="L3195" s="198"/>
      <c r="M3195" s="198" t="s">
        <v>2395</v>
      </c>
      <c r="N3195" s="198"/>
      <c r="O3195" s="198"/>
      <c r="P3195" s="198"/>
      <c r="Q3195" s="169">
        <v>0.25</v>
      </c>
      <c r="R3195" s="169" t="s">
        <v>14946</v>
      </c>
      <c r="S3195" s="169"/>
      <c r="T3195" s="169" t="s">
        <v>16418</v>
      </c>
      <c r="U3195" s="171" t="s">
        <v>8158</v>
      </c>
      <c r="V3195" s="5" t="s">
        <v>16438</v>
      </c>
      <c r="AA3195" s="5" t="s">
        <v>16420</v>
      </c>
      <c r="AB3195" s="5" t="s">
        <v>16421</v>
      </c>
      <c r="AC3195" s="5" t="s">
        <v>16422</v>
      </c>
      <c r="AD3195" s="5" t="s">
        <v>16423</v>
      </c>
      <c r="AE3195" s="5" t="s">
        <v>16424</v>
      </c>
      <c r="AK3195" s="5" t="s">
        <v>16631</v>
      </c>
    </row>
    <row r="3196" spans="1:37" ht="20.100000000000001" customHeight="1">
      <c r="A3196" s="201">
        <v>10120</v>
      </c>
      <c r="B3196" s="183"/>
      <c r="C3196" s="179" t="s">
        <v>8076</v>
      </c>
      <c r="D3196" s="215" t="s">
        <v>8159</v>
      </c>
      <c r="E3196" s="198"/>
      <c r="F3196" s="319" t="s">
        <v>17578</v>
      </c>
      <c r="G3196" s="198" t="s">
        <v>8444</v>
      </c>
      <c r="H3196" s="201">
        <v>0</v>
      </c>
      <c r="I3196" s="200">
        <v>41951</v>
      </c>
      <c r="J3196" s="319" t="e">
        <f t="shared" si="50"/>
        <v>#VALUE!</v>
      </c>
      <c r="K3196" s="198"/>
      <c r="L3196" s="198"/>
      <c r="M3196" s="198" t="s">
        <v>2395</v>
      </c>
      <c r="N3196" s="198"/>
      <c r="O3196" s="198"/>
      <c r="P3196" s="198"/>
      <c r="Q3196" s="169">
        <v>1</v>
      </c>
      <c r="R3196" s="169" t="s">
        <v>14946</v>
      </c>
      <c r="S3196" s="169"/>
      <c r="T3196" s="169" t="s">
        <v>16418</v>
      </c>
      <c r="U3196" s="171">
        <v>10120</v>
      </c>
      <c r="V3196" s="5" t="s">
        <v>17389</v>
      </c>
      <c r="AA3196" s="5" t="s">
        <v>16420</v>
      </c>
      <c r="AB3196" s="5" t="s">
        <v>16421</v>
      </c>
      <c r="AC3196" s="5" t="s">
        <v>16422</v>
      </c>
      <c r="AD3196" s="5" t="s">
        <v>16423</v>
      </c>
      <c r="AE3196" s="5" t="s">
        <v>16424</v>
      </c>
    </row>
    <row r="3197" spans="1:37" ht="20.100000000000001" customHeight="1">
      <c r="A3197" s="201" t="s">
        <v>8160</v>
      </c>
      <c r="B3197" s="183">
        <v>700600591013</v>
      </c>
      <c r="C3197" s="179" t="s">
        <v>6396</v>
      </c>
      <c r="D3197" s="215" t="s">
        <v>8159</v>
      </c>
      <c r="E3197" s="321">
        <v>3</v>
      </c>
      <c r="F3197" s="319">
        <v>13.99</v>
      </c>
      <c r="G3197" s="198" t="s">
        <v>8444</v>
      </c>
      <c r="H3197" s="201">
        <v>0</v>
      </c>
      <c r="I3197" s="200">
        <v>41951</v>
      </c>
      <c r="J3197" s="319">
        <f t="shared" si="50"/>
        <v>3.8915000000000006</v>
      </c>
      <c r="K3197" s="198"/>
      <c r="L3197" s="198"/>
      <c r="M3197" s="198" t="s">
        <v>2395</v>
      </c>
      <c r="N3197" s="198"/>
      <c r="O3197" s="198"/>
      <c r="P3197" s="198"/>
      <c r="Q3197" s="169"/>
      <c r="R3197" s="169"/>
      <c r="S3197" s="169"/>
      <c r="T3197" s="169"/>
    </row>
    <row r="3198" spans="1:37" ht="20.100000000000001" customHeight="1">
      <c r="A3198" s="201" t="s">
        <v>8161</v>
      </c>
      <c r="B3198" s="183">
        <v>700600591020</v>
      </c>
      <c r="C3198" s="179" t="s">
        <v>6395</v>
      </c>
      <c r="D3198" s="215" t="s">
        <v>8159</v>
      </c>
      <c r="E3198" s="321">
        <v>3</v>
      </c>
      <c r="F3198" s="319">
        <v>13.99</v>
      </c>
      <c r="G3198" s="198" t="s">
        <v>8444</v>
      </c>
      <c r="H3198" s="201">
        <v>0</v>
      </c>
      <c r="I3198" s="200">
        <v>41951</v>
      </c>
      <c r="J3198" s="319">
        <f t="shared" si="50"/>
        <v>3.8915000000000006</v>
      </c>
      <c r="K3198" s="198"/>
      <c r="L3198" s="198"/>
      <c r="M3198" s="198" t="s">
        <v>2395</v>
      </c>
      <c r="N3198" s="198"/>
      <c r="O3198" s="198"/>
      <c r="P3198" s="198"/>
      <c r="Q3198" s="169"/>
      <c r="R3198" s="169"/>
      <c r="S3198" s="169"/>
      <c r="T3198" s="169"/>
    </row>
    <row r="3199" spans="1:37" ht="20.100000000000001" customHeight="1">
      <c r="A3199" s="202">
        <v>10121</v>
      </c>
      <c r="B3199" s="183">
        <v>700600591037</v>
      </c>
      <c r="C3199" s="179" t="s">
        <v>6394</v>
      </c>
      <c r="D3199" s="215" t="s">
        <v>16439</v>
      </c>
      <c r="E3199" s="324">
        <v>1</v>
      </c>
      <c r="F3199" s="319">
        <v>12.99</v>
      </c>
      <c r="G3199" s="198" t="s">
        <v>8444</v>
      </c>
      <c r="H3199" s="199">
        <v>526</v>
      </c>
      <c r="I3199" s="200">
        <v>41951</v>
      </c>
      <c r="J3199" s="319">
        <f t="shared" si="50"/>
        <v>5.0414999999999992</v>
      </c>
      <c r="K3199" s="198"/>
      <c r="L3199" s="198"/>
      <c r="M3199" s="198" t="s">
        <v>2395</v>
      </c>
      <c r="N3199" s="198"/>
      <c r="O3199" s="198"/>
      <c r="P3199" s="198"/>
      <c r="Q3199" s="169">
        <v>1</v>
      </c>
      <c r="R3199" s="169" t="s">
        <v>14946</v>
      </c>
      <c r="S3199" s="169"/>
      <c r="T3199" s="169" t="s">
        <v>16418</v>
      </c>
      <c r="U3199" s="171">
        <v>10121</v>
      </c>
      <c r="V3199" s="5" t="s">
        <v>16429</v>
      </c>
      <c r="AA3199" s="5" t="s">
        <v>16420</v>
      </c>
      <c r="AB3199" s="5" t="s">
        <v>16421</v>
      </c>
      <c r="AC3199" s="5" t="s">
        <v>16422</v>
      </c>
      <c r="AD3199" s="5" t="s">
        <v>16423</v>
      </c>
      <c r="AE3199" s="5" t="s">
        <v>16424</v>
      </c>
    </row>
    <row r="3200" spans="1:37" ht="20.100000000000001" customHeight="1">
      <c r="A3200" s="202" t="s">
        <v>8163</v>
      </c>
      <c r="B3200" s="183">
        <v>700600591037</v>
      </c>
      <c r="C3200" s="179" t="s">
        <v>6394</v>
      </c>
      <c r="D3200" s="215" t="s">
        <v>8162</v>
      </c>
      <c r="E3200" s="324">
        <v>1</v>
      </c>
      <c r="F3200" s="319">
        <v>12.99</v>
      </c>
      <c r="G3200" s="198" t="s">
        <v>8444</v>
      </c>
      <c r="H3200" s="199">
        <v>526</v>
      </c>
      <c r="I3200" s="200">
        <v>41951</v>
      </c>
      <c r="J3200" s="319">
        <f t="shared" si="50"/>
        <v>5.0414999999999992</v>
      </c>
      <c r="K3200" s="198"/>
      <c r="L3200" s="198"/>
      <c r="M3200" s="198" t="s">
        <v>2395</v>
      </c>
      <c r="N3200" s="198"/>
      <c r="O3200" s="198"/>
      <c r="P3200" s="198"/>
      <c r="Q3200" s="169"/>
      <c r="R3200" s="169"/>
      <c r="S3200" s="169"/>
      <c r="T3200" s="169"/>
    </row>
    <row r="3201" spans="1:37" ht="20.100000000000001" customHeight="1">
      <c r="A3201" s="202" t="s">
        <v>8163</v>
      </c>
      <c r="B3201" s="183">
        <v>700600591037</v>
      </c>
      <c r="C3201" s="179" t="s">
        <v>6394</v>
      </c>
      <c r="D3201" s="215" t="s">
        <v>16439</v>
      </c>
      <c r="E3201" s="324">
        <v>1</v>
      </c>
      <c r="F3201" s="319">
        <v>12.99</v>
      </c>
      <c r="G3201" s="198" t="s">
        <v>8444</v>
      </c>
      <c r="H3201" s="199">
        <v>526</v>
      </c>
      <c r="I3201" s="200">
        <v>41951</v>
      </c>
      <c r="J3201" s="319">
        <f t="shared" si="50"/>
        <v>5.0414999999999992</v>
      </c>
      <c r="K3201" s="198"/>
      <c r="L3201" s="198"/>
      <c r="M3201" s="198" t="s">
        <v>2395</v>
      </c>
      <c r="N3201" s="198"/>
      <c r="O3201" s="198"/>
      <c r="P3201" s="198"/>
      <c r="Q3201" s="169">
        <v>0.25</v>
      </c>
      <c r="R3201" s="169" t="s">
        <v>14946</v>
      </c>
      <c r="S3201" s="169"/>
      <c r="T3201" s="169" t="s">
        <v>16418</v>
      </c>
      <c r="U3201" s="171" t="s">
        <v>8163</v>
      </c>
      <c r="V3201" s="5" t="s">
        <v>16429</v>
      </c>
      <c r="AA3201" s="5" t="s">
        <v>16420</v>
      </c>
      <c r="AB3201" s="5" t="s">
        <v>16421</v>
      </c>
      <c r="AC3201" s="5" t="s">
        <v>16422</v>
      </c>
      <c r="AD3201" s="5" t="s">
        <v>16423</v>
      </c>
      <c r="AE3201" s="5" t="s">
        <v>16424</v>
      </c>
      <c r="AK3201" s="5" t="s">
        <v>16632</v>
      </c>
    </row>
    <row r="3202" spans="1:37" ht="20.100000000000001" customHeight="1">
      <c r="A3202" s="202">
        <v>10122</v>
      </c>
      <c r="B3202" s="183">
        <v>700600591044</v>
      </c>
      <c r="C3202" s="179" t="s">
        <v>6393</v>
      </c>
      <c r="D3202" s="215" t="s">
        <v>8164</v>
      </c>
      <c r="E3202" s="324">
        <v>1</v>
      </c>
      <c r="F3202" s="319">
        <v>12.99</v>
      </c>
      <c r="G3202" s="198" t="s">
        <v>8444</v>
      </c>
      <c r="H3202" s="199">
        <v>349</v>
      </c>
      <c r="I3202" s="200">
        <v>41951</v>
      </c>
      <c r="J3202" s="319">
        <f t="shared" si="50"/>
        <v>5.0414999999999992</v>
      </c>
      <c r="K3202" s="198"/>
      <c r="L3202" s="198"/>
      <c r="M3202" s="198" t="s">
        <v>2395</v>
      </c>
      <c r="N3202" s="198"/>
      <c r="O3202" s="198"/>
      <c r="P3202" s="198"/>
      <c r="Q3202" s="169">
        <v>1</v>
      </c>
      <c r="R3202" s="169" t="s">
        <v>14946</v>
      </c>
      <c r="S3202" s="169"/>
      <c r="T3202" s="169" t="s">
        <v>16418</v>
      </c>
      <c r="U3202" s="171">
        <v>10122</v>
      </c>
      <c r="V3202" s="5" t="s">
        <v>16429</v>
      </c>
      <c r="AA3202" s="5" t="s">
        <v>16420</v>
      </c>
      <c r="AB3202" s="5" t="s">
        <v>16421</v>
      </c>
      <c r="AC3202" s="5" t="s">
        <v>16422</v>
      </c>
      <c r="AD3202" s="5" t="s">
        <v>16423</v>
      </c>
      <c r="AE3202" s="5" t="s">
        <v>16424</v>
      </c>
    </row>
    <row r="3203" spans="1:37" ht="20.100000000000001" customHeight="1">
      <c r="A3203" s="202" t="s">
        <v>8165</v>
      </c>
      <c r="B3203" s="183">
        <v>700600591044</v>
      </c>
      <c r="C3203" s="179" t="s">
        <v>6393</v>
      </c>
      <c r="D3203" s="215" t="s">
        <v>8164</v>
      </c>
      <c r="E3203" s="324">
        <v>1</v>
      </c>
      <c r="F3203" s="319">
        <v>12.99</v>
      </c>
      <c r="G3203" s="198" t="s">
        <v>8444</v>
      </c>
      <c r="H3203" s="199">
        <v>349</v>
      </c>
      <c r="I3203" s="200">
        <v>41951</v>
      </c>
      <c r="J3203" s="319">
        <f t="shared" si="50"/>
        <v>5.0414999999999992</v>
      </c>
      <c r="K3203" s="198"/>
      <c r="L3203" s="198"/>
      <c r="M3203" s="198" t="s">
        <v>2395</v>
      </c>
      <c r="N3203" s="198"/>
      <c r="O3203" s="198"/>
      <c r="P3203" s="198"/>
      <c r="Q3203" s="169"/>
      <c r="R3203" s="169"/>
      <c r="S3203" s="169"/>
      <c r="T3203" s="169"/>
    </row>
    <row r="3204" spans="1:37" ht="20.100000000000001" customHeight="1">
      <c r="A3204" s="202" t="s">
        <v>8165</v>
      </c>
      <c r="B3204" s="183">
        <v>700600591044</v>
      </c>
      <c r="C3204" s="179" t="s">
        <v>6393</v>
      </c>
      <c r="D3204" s="215" t="s">
        <v>8164</v>
      </c>
      <c r="E3204" s="324">
        <v>1</v>
      </c>
      <c r="F3204" s="319">
        <v>12.99</v>
      </c>
      <c r="G3204" s="198" t="s">
        <v>8444</v>
      </c>
      <c r="H3204" s="199">
        <v>349</v>
      </c>
      <c r="I3204" s="200">
        <v>41951</v>
      </c>
      <c r="J3204" s="319">
        <f t="shared" si="50"/>
        <v>5.0414999999999992</v>
      </c>
      <c r="K3204" s="198"/>
      <c r="L3204" s="198"/>
      <c r="M3204" s="198" t="s">
        <v>2395</v>
      </c>
      <c r="N3204" s="198"/>
      <c r="O3204" s="198"/>
      <c r="P3204" s="198"/>
      <c r="Q3204" s="169">
        <v>0.25</v>
      </c>
      <c r="R3204" s="169" t="s">
        <v>14946</v>
      </c>
      <c r="S3204" s="169"/>
      <c r="T3204" s="169" t="s">
        <v>16418</v>
      </c>
      <c r="U3204" s="171" t="s">
        <v>8165</v>
      </c>
      <c r="V3204" s="5" t="s">
        <v>16429</v>
      </c>
      <c r="AA3204" s="5" t="s">
        <v>16420</v>
      </c>
      <c r="AB3204" s="5" t="s">
        <v>16421</v>
      </c>
      <c r="AC3204" s="5" t="s">
        <v>16422</v>
      </c>
      <c r="AD3204" s="5" t="s">
        <v>16423</v>
      </c>
      <c r="AE3204" s="5" t="s">
        <v>16424</v>
      </c>
      <c r="AK3204" s="5" t="s">
        <v>16633</v>
      </c>
    </row>
    <row r="3205" spans="1:37" ht="20.100000000000001" customHeight="1">
      <c r="A3205" s="202">
        <v>10123</v>
      </c>
      <c r="B3205" s="183">
        <v>700600591051</v>
      </c>
      <c r="C3205" s="179" t="s">
        <v>6392</v>
      </c>
      <c r="D3205" s="215" t="s">
        <v>8166</v>
      </c>
      <c r="E3205" s="324">
        <v>1</v>
      </c>
      <c r="F3205" s="319">
        <v>12.99</v>
      </c>
      <c r="G3205" s="198" t="s">
        <v>8444</v>
      </c>
      <c r="H3205" s="199">
        <v>408</v>
      </c>
      <c r="I3205" s="200">
        <v>41951</v>
      </c>
      <c r="J3205" s="319">
        <f t="shared" si="50"/>
        <v>5.0414999999999992</v>
      </c>
      <c r="K3205" s="198"/>
      <c r="L3205" s="198"/>
      <c r="M3205" s="198" t="s">
        <v>2395</v>
      </c>
      <c r="N3205" s="198"/>
      <c r="O3205" s="198"/>
      <c r="P3205" s="198"/>
      <c r="Q3205" s="169">
        <v>1</v>
      </c>
      <c r="R3205" s="169" t="s">
        <v>14946</v>
      </c>
      <c r="S3205" s="169"/>
      <c r="T3205" s="169" t="s">
        <v>16418</v>
      </c>
      <c r="U3205" s="171">
        <v>10123</v>
      </c>
      <c r="V3205" s="5" t="s">
        <v>16440</v>
      </c>
      <c r="AA3205" s="5" t="s">
        <v>16420</v>
      </c>
      <c r="AB3205" s="5" t="s">
        <v>16421</v>
      </c>
      <c r="AC3205" s="5" t="s">
        <v>16422</v>
      </c>
      <c r="AD3205" s="5" t="s">
        <v>16423</v>
      </c>
      <c r="AE3205" s="5" t="s">
        <v>16424</v>
      </c>
    </row>
    <row r="3206" spans="1:37" ht="20.100000000000001" customHeight="1">
      <c r="A3206" s="202" t="s">
        <v>8167</v>
      </c>
      <c r="B3206" s="183">
        <v>700600591051</v>
      </c>
      <c r="C3206" s="179" t="s">
        <v>6392</v>
      </c>
      <c r="D3206" s="215" t="s">
        <v>8166</v>
      </c>
      <c r="E3206" s="324">
        <v>1</v>
      </c>
      <c r="F3206" s="319">
        <v>12.99</v>
      </c>
      <c r="G3206" s="198" t="s">
        <v>8444</v>
      </c>
      <c r="H3206" s="199">
        <v>408</v>
      </c>
      <c r="I3206" s="200">
        <v>41951</v>
      </c>
      <c r="J3206" s="319">
        <f t="shared" si="50"/>
        <v>5.0414999999999992</v>
      </c>
      <c r="K3206" s="198"/>
      <c r="L3206" s="198"/>
      <c r="M3206" s="198" t="s">
        <v>2395</v>
      </c>
      <c r="N3206" s="198"/>
      <c r="O3206" s="198"/>
      <c r="P3206" s="198"/>
      <c r="Q3206" s="169"/>
      <c r="R3206" s="169"/>
      <c r="S3206" s="169"/>
      <c r="T3206" s="169"/>
    </row>
    <row r="3207" spans="1:37" ht="20.100000000000001" customHeight="1">
      <c r="A3207" s="202" t="s">
        <v>8167</v>
      </c>
      <c r="B3207" s="183">
        <v>700600591051</v>
      </c>
      <c r="C3207" s="179" t="s">
        <v>6392</v>
      </c>
      <c r="D3207" s="215" t="s">
        <v>8166</v>
      </c>
      <c r="E3207" s="324">
        <v>1</v>
      </c>
      <c r="F3207" s="319">
        <v>12.99</v>
      </c>
      <c r="G3207" s="198" t="s">
        <v>8444</v>
      </c>
      <c r="H3207" s="199">
        <v>408</v>
      </c>
      <c r="I3207" s="200">
        <v>41951</v>
      </c>
      <c r="J3207" s="319">
        <f t="shared" si="50"/>
        <v>5.0414999999999992</v>
      </c>
      <c r="K3207" s="198"/>
      <c r="L3207" s="198"/>
      <c r="M3207" s="198" t="s">
        <v>2395</v>
      </c>
      <c r="N3207" s="198"/>
      <c r="O3207" s="198"/>
      <c r="P3207" s="198"/>
      <c r="Q3207" s="169">
        <v>0.25</v>
      </c>
      <c r="R3207" s="169" t="s">
        <v>14946</v>
      </c>
      <c r="S3207" s="169"/>
      <c r="T3207" s="169" t="s">
        <v>16418</v>
      </c>
      <c r="U3207" s="171" t="s">
        <v>8167</v>
      </c>
      <c r="V3207" s="5" t="s">
        <v>16440</v>
      </c>
      <c r="AA3207" s="5" t="s">
        <v>16420</v>
      </c>
      <c r="AB3207" s="5" t="s">
        <v>16421</v>
      </c>
      <c r="AC3207" s="5" t="s">
        <v>16422</v>
      </c>
      <c r="AD3207" s="5" t="s">
        <v>16423</v>
      </c>
      <c r="AE3207" s="5" t="s">
        <v>16424</v>
      </c>
      <c r="AK3207" s="5" t="s">
        <v>16634</v>
      </c>
    </row>
    <row r="3208" spans="1:37" ht="20.100000000000001" customHeight="1">
      <c r="A3208" s="201">
        <v>10124</v>
      </c>
      <c r="B3208" s="183"/>
      <c r="C3208" s="179" t="s">
        <v>8077</v>
      </c>
      <c r="D3208" s="215" t="s">
        <v>8168</v>
      </c>
      <c r="E3208" s="198"/>
      <c r="F3208" s="319" t="s">
        <v>17578</v>
      </c>
      <c r="G3208" s="198" t="s">
        <v>8444</v>
      </c>
      <c r="H3208" s="201">
        <v>0</v>
      </c>
      <c r="I3208" s="200">
        <v>41951</v>
      </c>
      <c r="J3208" s="319" t="e">
        <f t="shared" si="50"/>
        <v>#VALUE!</v>
      </c>
      <c r="K3208" s="198"/>
      <c r="L3208" s="198"/>
      <c r="M3208" s="198" t="s">
        <v>2395</v>
      </c>
      <c r="N3208" s="198"/>
      <c r="O3208" s="198"/>
      <c r="P3208" s="198"/>
      <c r="Q3208" s="169">
        <v>1</v>
      </c>
      <c r="R3208" s="169" t="s">
        <v>14946</v>
      </c>
      <c r="S3208" s="169"/>
      <c r="T3208" s="169" t="s">
        <v>16418</v>
      </c>
      <c r="U3208" s="171">
        <v>10124</v>
      </c>
      <c r="V3208" s="5" t="s">
        <v>16441</v>
      </c>
      <c r="AA3208" s="5" t="s">
        <v>16420</v>
      </c>
      <c r="AB3208" s="5" t="s">
        <v>16421</v>
      </c>
      <c r="AC3208" s="5" t="s">
        <v>16422</v>
      </c>
      <c r="AD3208" s="5" t="s">
        <v>16423</v>
      </c>
      <c r="AE3208" s="5" t="s">
        <v>16424</v>
      </c>
    </row>
    <row r="3209" spans="1:37" ht="20.100000000000001" customHeight="1">
      <c r="A3209" s="202" t="s">
        <v>8169</v>
      </c>
      <c r="B3209" s="183">
        <v>700600591068</v>
      </c>
      <c r="C3209" s="179" t="s">
        <v>6391</v>
      </c>
      <c r="D3209" s="215" t="s">
        <v>8168</v>
      </c>
      <c r="E3209" s="324">
        <v>1</v>
      </c>
      <c r="F3209" s="319">
        <v>12.99</v>
      </c>
      <c r="G3209" s="198" t="s">
        <v>8444</v>
      </c>
      <c r="H3209" s="199">
        <v>221</v>
      </c>
      <c r="I3209" s="200">
        <v>41951</v>
      </c>
      <c r="J3209" s="319">
        <f t="shared" si="50"/>
        <v>5.0414999999999992</v>
      </c>
      <c r="K3209" s="198"/>
      <c r="L3209" s="198"/>
      <c r="M3209" s="198" t="s">
        <v>2395</v>
      </c>
      <c r="N3209" s="198"/>
      <c r="O3209" s="198"/>
      <c r="P3209" s="198"/>
      <c r="Q3209" s="169">
        <v>0.25</v>
      </c>
      <c r="R3209" s="169" t="s">
        <v>14946</v>
      </c>
      <c r="S3209" s="169"/>
      <c r="T3209" s="169" t="s">
        <v>16418</v>
      </c>
      <c r="U3209" s="171" t="s">
        <v>8169</v>
      </c>
      <c r="V3209" s="5" t="s">
        <v>16441</v>
      </c>
      <c r="AA3209" s="5" t="s">
        <v>16420</v>
      </c>
      <c r="AB3209" s="5" t="s">
        <v>16421</v>
      </c>
      <c r="AC3209" s="5" t="s">
        <v>16422</v>
      </c>
      <c r="AD3209" s="5" t="s">
        <v>16423</v>
      </c>
      <c r="AE3209" s="5" t="s">
        <v>16424</v>
      </c>
      <c r="AK3209" s="5" t="s">
        <v>16635</v>
      </c>
    </row>
    <row r="3210" spans="1:37" ht="20.100000000000001" customHeight="1">
      <c r="A3210" s="202" t="s">
        <v>8170</v>
      </c>
      <c r="B3210" s="183">
        <v>700600591075</v>
      </c>
      <c r="C3210" s="179" t="s">
        <v>6390</v>
      </c>
      <c r="D3210" s="215" t="s">
        <v>8168</v>
      </c>
      <c r="E3210" s="324">
        <v>1</v>
      </c>
      <c r="F3210" s="319">
        <v>12.99</v>
      </c>
      <c r="G3210" s="198" t="s">
        <v>8444</v>
      </c>
      <c r="H3210" s="199">
        <v>257</v>
      </c>
      <c r="I3210" s="200">
        <v>41951</v>
      </c>
      <c r="J3210" s="319">
        <f t="shared" si="50"/>
        <v>5.0414999999999992</v>
      </c>
      <c r="K3210" s="198"/>
      <c r="L3210" s="198"/>
      <c r="M3210" s="198" t="s">
        <v>2395</v>
      </c>
      <c r="N3210" s="198"/>
      <c r="O3210" s="198"/>
      <c r="P3210" s="198"/>
      <c r="Q3210" s="169">
        <v>0.25</v>
      </c>
      <c r="R3210" s="169" t="s">
        <v>14946</v>
      </c>
      <c r="S3210" s="169"/>
      <c r="T3210" s="169" t="s">
        <v>16418</v>
      </c>
      <c r="U3210" s="171" t="s">
        <v>8170</v>
      </c>
      <c r="V3210" s="5" t="s">
        <v>16441</v>
      </c>
      <c r="AA3210" s="5" t="s">
        <v>16420</v>
      </c>
      <c r="AB3210" s="5" t="s">
        <v>16421</v>
      </c>
      <c r="AC3210" s="5" t="s">
        <v>16422</v>
      </c>
      <c r="AD3210" s="5" t="s">
        <v>16423</v>
      </c>
      <c r="AE3210" s="5" t="s">
        <v>16424</v>
      </c>
      <c r="AK3210" s="5" t="s">
        <v>16636</v>
      </c>
    </row>
    <row r="3211" spans="1:37" ht="20.100000000000001" customHeight="1">
      <c r="A3211" s="201">
        <v>10125</v>
      </c>
      <c r="B3211" s="183"/>
      <c r="C3211" s="179" t="s">
        <v>8078</v>
      </c>
      <c r="D3211" s="215" t="s">
        <v>8171</v>
      </c>
      <c r="E3211" s="198"/>
      <c r="F3211" s="319" t="s">
        <v>17578</v>
      </c>
      <c r="G3211" s="198" t="s">
        <v>8444</v>
      </c>
      <c r="H3211" s="201">
        <v>0</v>
      </c>
      <c r="I3211" s="200">
        <v>41951</v>
      </c>
      <c r="J3211" s="319" t="e">
        <f t="shared" si="50"/>
        <v>#VALUE!</v>
      </c>
      <c r="K3211" s="198"/>
      <c r="L3211" s="198"/>
      <c r="M3211" s="198" t="s">
        <v>2395</v>
      </c>
      <c r="N3211" s="198"/>
      <c r="O3211" s="198"/>
      <c r="P3211" s="198"/>
      <c r="Q3211" s="169">
        <v>1</v>
      </c>
      <c r="R3211" s="169" t="s">
        <v>14946</v>
      </c>
      <c r="S3211" s="169"/>
      <c r="T3211" s="169" t="s">
        <v>16418</v>
      </c>
      <c r="U3211" s="171">
        <v>10125</v>
      </c>
      <c r="V3211" s="5" t="s">
        <v>16442</v>
      </c>
      <c r="AA3211" s="5" t="s">
        <v>16420</v>
      </c>
      <c r="AB3211" s="5" t="s">
        <v>16421</v>
      </c>
      <c r="AC3211" s="5" t="s">
        <v>16422</v>
      </c>
      <c r="AD3211" s="5" t="s">
        <v>16423</v>
      </c>
      <c r="AE3211" s="5" t="s">
        <v>16424</v>
      </c>
    </row>
    <row r="3212" spans="1:37" ht="20.100000000000001" customHeight="1">
      <c r="A3212" s="202" t="s">
        <v>8172</v>
      </c>
      <c r="B3212" s="183">
        <v>700600591082</v>
      </c>
      <c r="C3212" s="179" t="s">
        <v>6389</v>
      </c>
      <c r="D3212" s="215" t="s">
        <v>8171</v>
      </c>
      <c r="E3212" s="324">
        <v>1</v>
      </c>
      <c r="F3212" s="319">
        <v>12.99</v>
      </c>
      <c r="G3212" s="198" t="s">
        <v>8444</v>
      </c>
      <c r="H3212" s="199">
        <v>262</v>
      </c>
      <c r="I3212" s="200">
        <v>41951</v>
      </c>
      <c r="J3212" s="319">
        <f t="shared" ref="J3212:J3275" si="51">F3212*0.85-5-E3212</f>
        <v>5.0414999999999992</v>
      </c>
      <c r="K3212" s="198"/>
      <c r="L3212" s="198"/>
      <c r="M3212" s="198" t="s">
        <v>2395</v>
      </c>
      <c r="N3212" s="198"/>
      <c r="O3212" s="198"/>
      <c r="P3212" s="198"/>
      <c r="Q3212" s="169">
        <v>0.25</v>
      </c>
      <c r="R3212" s="169" t="s">
        <v>14946</v>
      </c>
      <c r="S3212" s="169"/>
      <c r="T3212" s="169" t="s">
        <v>16418</v>
      </c>
      <c r="U3212" s="171" t="s">
        <v>8172</v>
      </c>
      <c r="V3212" s="5" t="s">
        <v>16442</v>
      </c>
      <c r="AA3212" s="5" t="s">
        <v>16420</v>
      </c>
      <c r="AB3212" s="5" t="s">
        <v>16421</v>
      </c>
      <c r="AC3212" s="5" t="s">
        <v>16422</v>
      </c>
      <c r="AD3212" s="5" t="s">
        <v>16423</v>
      </c>
      <c r="AE3212" s="5" t="s">
        <v>16424</v>
      </c>
      <c r="AK3212" s="5" t="s">
        <v>16637</v>
      </c>
    </row>
    <row r="3213" spans="1:37" ht="20.100000000000001" customHeight="1">
      <c r="A3213" s="202" t="s">
        <v>8173</v>
      </c>
      <c r="B3213" s="183">
        <v>700600591099</v>
      </c>
      <c r="C3213" s="179" t="s">
        <v>6388</v>
      </c>
      <c r="D3213" s="215" t="s">
        <v>8171</v>
      </c>
      <c r="E3213" s="324">
        <v>1</v>
      </c>
      <c r="F3213" s="319">
        <v>12.99</v>
      </c>
      <c r="G3213" s="198" t="s">
        <v>8444</v>
      </c>
      <c r="H3213" s="199">
        <v>308</v>
      </c>
      <c r="I3213" s="200">
        <v>41951</v>
      </c>
      <c r="J3213" s="319">
        <f t="shared" si="51"/>
        <v>5.0414999999999992</v>
      </c>
      <c r="K3213" s="198"/>
      <c r="L3213" s="198"/>
      <c r="M3213" s="198" t="s">
        <v>2395</v>
      </c>
      <c r="N3213" s="198"/>
      <c r="O3213" s="198"/>
      <c r="P3213" s="198"/>
      <c r="Q3213" s="169">
        <v>0.25</v>
      </c>
      <c r="R3213" s="169" t="s">
        <v>14946</v>
      </c>
      <c r="S3213" s="169"/>
      <c r="T3213" s="169" t="s">
        <v>16418</v>
      </c>
      <c r="U3213" s="171" t="s">
        <v>8173</v>
      </c>
      <c r="V3213" s="5" t="s">
        <v>16442</v>
      </c>
      <c r="AA3213" s="5" t="s">
        <v>16420</v>
      </c>
      <c r="AB3213" s="5" t="s">
        <v>16421</v>
      </c>
      <c r="AC3213" s="5" t="s">
        <v>16422</v>
      </c>
      <c r="AD3213" s="5" t="s">
        <v>16423</v>
      </c>
      <c r="AE3213" s="5" t="s">
        <v>16424</v>
      </c>
      <c r="AK3213" s="5" t="s">
        <v>16638</v>
      </c>
    </row>
    <row r="3214" spans="1:37" ht="20.100000000000001" customHeight="1">
      <c r="A3214" s="202" t="s">
        <v>8174</v>
      </c>
      <c r="B3214" s="183">
        <v>700600591105</v>
      </c>
      <c r="C3214" s="179" t="s">
        <v>6387</v>
      </c>
      <c r="D3214" s="215" t="s">
        <v>8171</v>
      </c>
      <c r="E3214" s="324">
        <v>1</v>
      </c>
      <c r="F3214" s="319">
        <v>12.99</v>
      </c>
      <c r="G3214" s="198" t="s">
        <v>8444</v>
      </c>
      <c r="H3214" s="199">
        <v>269</v>
      </c>
      <c r="I3214" s="200">
        <v>41951</v>
      </c>
      <c r="J3214" s="319">
        <f t="shared" si="51"/>
        <v>5.0414999999999992</v>
      </c>
      <c r="K3214" s="198"/>
      <c r="L3214" s="198"/>
      <c r="M3214" s="198" t="s">
        <v>2395</v>
      </c>
      <c r="N3214" s="198"/>
      <c r="O3214" s="198"/>
      <c r="P3214" s="198"/>
      <c r="Q3214" s="169">
        <v>0.25</v>
      </c>
      <c r="R3214" s="169" t="s">
        <v>14946</v>
      </c>
      <c r="S3214" s="169"/>
      <c r="T3214" s="169" t="s">
        <v>16418</v>
      </c>
      <c r="U3214" s="171" t="s">
        <v>8174</v>
      </c>
      <c r="V3214" s="5" t="s">
        <v>16442</v>
      </c>
      <c r="AA3214" s="5" t="s">
        <v>16420</v>
      </c>
      <c r="AB3214" s="5" t="s">
        <v>16421</v>
      </c>
      <c r="AC3214" s="5" t="s">
        <v>16422</v>
      </c>
      <c r="AD3214" s="5" t="s">
        <v>16423</v>
      </c>
      <c r="AE3214" s="5" t="s">
        <v>16424</v>
      </c>
      <c r="AK3214" s="5" t="s">
        <v>16639</v>
      </c>
    </row>
    <row r="3215" spans="1:37" ht="20.100000000000001" customHeight="1">
      <c r="A3215" s="202">
        <v>10126</v>
      </c>
      <c r="B3215" s="183">
        <v>700600591112</v>
      </c>
      <c r="C3215" s="179" t="s">
        <v>6386</v>
      </c>
      <c r="D3215" s="215" t="s">
        <v>8175</v>
      </c>
      <c r="E3215" s="324">
        <v>1</v>
      </c>
      <c r="F3215" s="319">
        <v>12.99</v>
      </c>
      <c r="G3215" s="198" t="s">
        <v>8444</v>
      </c>
      <c r="H3215" s="199">
        <v>508</v>
      </c>
      <c r="I3215" s="200">
        <v>41951</v>
      </c>
      <c r="J3215" s="319">
        <f t="shared" si="51"/>
        <v>5.0414999999999992</v>
      </c>
      <c r="K3215" s="198"/>
      <c r="L3215" s="198"/>
      <c r="M3215" s="198" t="s">
        <v>2395</v>
      </c>
      <c r="N3215" s="198"/>
      <c r="O3215" s="198"/>
      <c r="P3215" s="198"/>
      <c r="Q3215" s="169">
        <v>1</v>
      </c>
      <c r="R3215" s="169" t="s">
        <v>14946</v>
      </c>
      <c r="S3215" s="169"/>
      <c r="T3215" s="169" t="s">
        <v>16418</v>
      </c>
      <c r="U3215" s="171">
        <v>10126</v>
      </c>
      <c r="V3215" s="5" t="s">
        <v>16429</v>
      </c>
      <c r="AA3215" s="5" t="s">
        <v>16420</v>
      </c>
      <c r="AB3215" s="5" t="s">
        <v>16421</v>
      </c>
      <c r="AC3215" s="5" t="s">
        <v>16422</v>
      </c>
      <c r="AD3215" s="5" t="s">
        <v>16423</v>
      </c>
      <c r="AE3215" s="5" t="s">
        <v>16424</v>
      </c>
    </row>
    <row r="3216" spans="1:37" ht="20.100000000000001" customHeight="1">
      <c r="A3216" s="202" t="s">
        <v>8176</v>
      </c>
      <c r="B3216" s="183">
        <v>700600591112</v>
      </c>
      <c r="C3216" s="179" t="s">
        <v>6386</v>
      </c>
      <c r="D3216" s="215" t="s">
        <v>8175</v>
      </c>
      <c r="E3216" s="324">
        <v>1</v>
      </c>
      <c r="F3216" s="319">
        <v>12.99</v>
      </c>
      <c r="G3216" s="198" t="s">
        <v>8444</v>
      </c>
      <c r="H3216" s="199">
        <v>508</v>
      </c>
      <c r="I3216" s="200">
        <v>41951</v>
      </c>
      <c r="J3216" s="319">
        <f t="shared" si="51"/>
        <v>5.0414999999999992</v>
      </c>
      <c r="K3216" s="198"/>
      <c r="L3216" s="198"/>
      <c r="M3216" s="198" t="s">
        <v>2395</v>
      </c>
      <c r="N3216" s="198"/>
      <c r="O3216" s="198"/>
      <c r="P3216" s="198"/>
      <c r="Q3216" s="169"/>
      <c r="R3216" s="169"/>
      <c r="S3216" s="169"/>
      <c r="T3216" s="169"/>
    </row>
    <row r="3217" spans="1:37" ht="20.100000000000001" customHeight="1">
      <c r="A3217" s="202" t="s">
        <v>8176</v>
      </c>
      <c r="B3217" s="183">
        <v>700600591112</v>
      </c>
      <c r="C3217" s="179" t="s">
        <v>6386</v>
      </c>
      <c r="D3217" s="215" t="s">
        <v>8175</v>
      </c>
      <c r="E3217" s="324">
        <v>1</v>
      </c>
      <c r="F3217" s="319">
        <v>12.99</v>
      </c>
      <c r="G3217" s="198" t="s">
        <v>8444</v>
      </c>
      <c r="H3217" s="199">
        <v>508</v>
      </c>
      <c r="I3217" s="200">
        <v>41951</v>
      </c>
      <c r="J3217" s="319">
        <f t="shared" si="51"/>
        <v>5.0414999999999992</v>
      </c>
      <c r="K3217" s="198"/>
      <c r="L3217" s="198"/>
      <c r="M3217" s="198" t="s">
        <v>2395</v>
      </c>
      <c r="N3217" s="198"/>
      <c r="O3217" s="198"/>
      <c r="P3217" s="198"/>
      <c r="Q3217" s="169">
        <v>0.25</v>
      </c>
      <c r="R3217" s="169" t="s">
        <v>14946</v>
      </c>
      <c r="S3217" s="169"/>
      <c r="T3217" s="169" t="s">
        <v>16418</v>
      </c>
      <c r="U3217" s="171" t="s">
        <v>8176</v>
      </c>
      <c r="V3217" s="5" t="s">
        <v>16429</v>
      </c>
      <c r="AA3217" s="5" t="s">
        <v>16420</v>
      </c>
      <c r="AB3217" s="5" t="s">
        <v>16421</v>
      </c>
      <c r="AC3217" s="5" t="s">
        <v>16422</v>
      </c>
      <c r="AD3217" s="5" t="s">
        <v>16423</v>
      </c>
      <c r="AE3217" s="5" t="s">
        <v>16424</v>
      </c>
      <c r="AK3217" s="5" t="s">
        <v>16640</v>
      </c>
    </row>
    <row r="3218" spans="1:37" ht="20.100000000000001" customHeight="1">
      <c r="A3218" s="202">
        <v>10127</v>
      </c>
      <c r="B3218" s="183">
        <v>700600591129</v>
      </c>
      <c r="C3218" s="179" t="s">
        <v>6385</v>
      </c>
      <c r="D3218" s="215" t="s">
        <v>8177</v>
      </c>
      <c r="E3218" s="324">
        <v>1</v>
      </c>
      <c r="F3218" s="319">
        <v>12.99</v>
      </c>
      <c r="G3218" s="198" t="s">
        <v>8444</v>
      </c>
      <c r="H3218" s="199">
        <v>323</v>
      </c>
      <c r="I3218" s="200">
        <v>41951</v>
      </c>
      <c r="J3218" s="319">
        <f t="shared" si="51"/>
        <v>5.0414999999999992</v>
      </c>
      <c r="K3218" s="198"/>
      <c r="L3218" s="198"/>
      <c r="M3218" s="198" t="s">
        <v>2395</v>
      </c>
      <c r="N3218" s="198"/>
      <c r="O3218" s="198"/>
      <c r="P3218" s="198"/>
      <c r="Q3218" s="169">
        <v>1</v>
      </c>
      <c r="R3218" s="169" t="s">
        <v>14946</v>
      </c>
      <c r="S3218" s="169"/>
      <c r="T3218" s="169" t="s">
        <v>16418</v>
      </c>
      <c r="U3218" s="171">
        <v>10127</v>
      </c>
      <c r="V3218" s="5" t="s">
        <v>16435</v>
      </c>
      <c r="AA3218" s="5" t="s">
        <v>16420</v>
      </c>
      <c r="AB3218" s="5" t="s">
        <v>16421</v>
      </c>
      <c r="AC3218" s="5" t="s">
        <v>16422</v>
      </c>
      <c r="AD3218" s="5" t="s">
        <v>16423</v>
      </c>
      <c r="AE3218" s="5" t="s">
        <v>16424</v>
      </c>
    </row>
    <row r="3219" spans="1:37" ht="20.100000000000001" customHeight="1">
      <c r="A3219" s="202" t="s">
        <v>8178</v>
      </c>
      <c r="B3219" s="183">
        <v>700600591129</v>
      </c>
      <c r="C3219" s="179" t="s">
        <v>6385</v>
      </c>
      <c r="D3219" s="215" t="s">
        <v>8177</v>
      </c>
      <c r="E3219" s="324">
        <v>1</v>
      </c>
      <c r="F3219" s="319">
        <v>12.99</v>
      </c>
      <c r="G3219" s="198" t="s">
        <v>8444</v>
      </c>
      <c r="H3219" s="199">
        <v>323</v>
      </c>
      <c r="I3219" s="200">
        <v>41951</v>
      </c>
      <c r="J3219" s="319">
        <f t="shared" si="51"/>
        <v>5.0414999999999992</v>
      </c>
      <c r="K3219" s="198"/>
      <c r="L3219" s="198"/>
      <c r="M3219" s="198" t="s">
        <v>2395</v>
      </c>
      <c r="N3219" s="198"/>
      <c r="O3219" s="198"/>
      <c r="P3219" s="198"/>
      <c r="Q3219" s="169"/>
      <c r="R3219" s="169"/>
      <c r="S3219" s="169"/>
      <c r="T3219" s="169"/>
    </row>
    <row r="3220" spans="1:37" ht="20.100000000000001" customHeight="1">
      <c r="A3220" s="202" t="s">
        <v>8178</v>
      </c>
      <c r="B3220" s="183">
        <v>700600591129</v>
      </c>
      <c r="C3220" s="179" t="s">
        <v>6385</v>
      </c>
      <c r="D3220" s="215" t="s">
        <v>8177</v>
      </c>
      <c r="E3220" s="324">
        <v>1</v>
      </c>
      <c r="F3220" s="319">
        <v>12.99</v>
      </c>
      <c r="G3220" s="198" t="s">
        <v>8444</v>
      </c>
      <c r="H3220" s="199">
        <v>323</v>
      </c>
      <c r="I3220" s="200">
        <v>41951</v>
      </c>
      <c r="J3220" s="319">
        <f t="shared" si="51"/>
        <v>5.0414999999999992</v>
      </c>
      <c r="K3220" s="198"/>
      <c r="L3220" s="198"/>
      <c r="M3220" s="198" t="s">
        <v>2395</v>
      </c>
      <c r="N3220" s="198"/>
      <c r="O3220" s="198"/>
      <c r="P3220" s="198"/>
      <c r="Q3220" s="169">
        <v>0.25</v>
      </c>
      <c r="R3220" s="169" t="s">
        <v>14946</v>
      </c>
      <c r="S3220" s="169"/>
      <c r="T3220" s="169" t="s">
        <v>16418</v>
      </c>
      <c r="U3220" s="171" t="s">
        <v>8178</v>
      </c>
      <c r="V3220" s="5" t="s">
        <v>16435</v>
      </c>
      <c r="AA3220" s="5" t="s">
        <v>16420</v>
      </c>
      <c r="AB3220" s="5" t="s">
        <v>16421</v>
      </c>
      <c r="AC3220" s="5" t="s">
        <v>16422</v>
      </c>
      <c r="AD3220" s="5" t="s">
        <v>16423</v>
      </c>
      <c r="AE3220" s="5" t="s">
        <v>16424</v>
      </c>
      <c r="AK3220" s="5" t="s">
        <v>16641</v>
      </c>
    </row>
    <row r="3221" spans="1:37" ht="20.100000000000001" customHeight="1">
      <c r="A3221" s="201">
        <v>10128</v>
      </c>
      <c r="B3221" s="183"/>
      <c r="C3221" s="179" t="s">
        <v>8079</v>
      </c>
      <c r="D3221" s="215" t="s">
        <v>8179</v>
      </c>
      <c r="E3221" s="198"/>
      <c r="F3221" s="319" t="s">
        <v>17578</v>
      </c>
      <c r="G3221" s="198" t="s">
        <v>8444</v>
      </c>
      <c r="H3221" s="201">
        <v>0</v>
      </c>
      <c r="I3221" s="200">
        <v>41951</v>
      </c>
      <c r="J3221" s="319" t="e">
        <f t="shared" si="51"/>
        <v>#VALUE!</v>
      </c>
      <c r="K3221" s="198"/>
      <c r="L3221" s="198"/>
      <c r="M3221" s="198" t="s">
        <v>2395</v>
      </c>
      <c r="N3221" s="198"/>
      <c r="O3221" s="198"/>
      <c r="P3221" s="198"/>
      <c r="Q3221" s="169">
        <v>1</v>
      </c>
      <c r="R3221" s="169" t="s">
        <v>14946</v>
      </c>
      <c r="S3221" s="169"/>
      <c r="T3221" s="169" t="s">
        <v>16418</v>
      </c>
      <c r="U3221" s="171">
        <v>10128</v>
      </c>
      <c r="V3221" s="5" t="s">
        <v>16438</v>
      </c>
      <c r="AA3221" s="5" t="s">
        <v>16420</v>
      </c>
      <c r="AB3221" s="5" t="s">
        <v>16421</v>
      </c>
      <c r="AC3221" s="5" t="s">
        <v>16422</v>
      </c>
      <c r="AD3221" s="5" t="s">
        <v>16423</v>
      </c>
      <c r="AE3221" s="5" t="s">
        <v>16424</v>
      </c>
    </row>
    <row r="3222" spans="1:37" ht="20.100000000000001" customHeight="1">
      <c r="A3222" s="202" t="s">
        <v>8180</v>
      </c>
      <c r="B3222" s="183">
        <v>700600591136</v>
      </c>
      <c r="C3222" s="179" t="s">
        <v>6384</v>
      </c>
      <c r="D3222" s="215" t="s">
        <v>8179</v>
      </c>
      <c r="E3222" s="324">
        <v>1</v>
      </c>
      <c r="F3222" s="319">
        <v>12.99</v>
      </c>
      <c r="G3222" s="198" t="s">
        <v>8444</v>
      </c>
      <c r="H3222" s="199">
        <v>370</v>
      </c>
      <c r="I3222" s="200">
        <v>41951</v>
      </c>
      <c r="J3222" s="319">
        <f t="shared" si="51"/>
        <v>5.0414999999999992</v>
      </c>
      <c r="K3222" s="198"/>
      <c r="L3222" s="198"/>
      <c r="M3222" s="198" t="s">
        <v>2395</v>
      </c>
      <c r="N3222" s="198"/>
      <c r="O3222" s="198"/>
      <c r="P3222" s="198"/>
      <c r="Q3222" s="169">
        <v>0.25</v>
      </c>
      <c r="R3222" s="169" t="s">
        <v>14946</v>
      </c>
      <c r="S3222" s="169"/>
      <c r="T3222" s="169" t="s">
        <v>16418</v>
      </c>
      <c r="U3222" s="171" t="s">
        <v>8180</v>
      </c>
      <c r="V3222" s="5" t="s">
        <v>16438</v>
      </c>
      <c r="AA3222" s="5" t="s">
        <v>16420</v>
      </c>
      <c r="AB3222" s="5" t="s">
        <v>16421</v>
      </c>
      <c r="AC3222" s="5" t="s">
        <v>16422</v>
      </c>
      <c r="AD3222" s="5" t="s">
        <v>16423</v>
      </c>
      <c r="AE3222" s="5" t="s">
        <v>16424</v>
      </c>
      <c r="AK3222" s="5" t="s">
        <v>16642</v>
      </c>
    </row>
    <row r="3223" spans="1:37" ht="20.100000000000001" customHeight="1">
      <c r="A3223" s="202" t="s">
        <v>8181</v>
      </c>
      <c r="B3223" s="183">
        <v>700600591143</v>
      </c>
      <c r="C3223" s="179" t="s">
        <v>6383</v>
      </c>
      <c r="D3223" s="215" t="s">
        <v>8179</v>
      </c>
      <c r="E3223" s="324">
        <v>1</v>
      </c>
      <c r="F3223" s="319">
        <v>12.99</v>
      </c>
      <c r="G3223" s="198" t="s">
        <v>8444</v>
      </c>
      <c r="H3223" s="199">
        <v>359</v>
      </c>
      <c r="I3223" s="200">
        <v>41951</v>
      </c>
      <c r="J3223" s="319">
        <f t="shared" si="51"/>
        <v>5.0414999999999992</v>
      </c>
      <c r="K3223" s="198"/>
      <c r="L3223" s="198"/>
      <c r="M3223" s="198" t="s">
        <v>2395</v>
      </c>
      <c r="N3223" s="198"/>
      <c r="O3223" s="198"/>
      <c r="P3223" s="198"/>
      <c r="Q3223" s="169">
        <v>0.25</v>
      </c>
      <c r="R3223" s="169" t="s">
        <v>14946</v>
      </c>
      <c r="S3223" s="169"/>
      <c r="T3223" s="169" t="s">
        <v>16418</v>
      </c>
      <c r="U3223" s="171" t="s">
        <v>8181</v>
      </c>
      <c r="V3223" s="5" t="s">
        <v>16438</v>
      </c>
      <c r="AA3223" s="5" t="s">
        <v>16420</v>
      </c>
      <c r="AB3223" s="5" t="s">
        <v>16421</v>
      </c>
      <c r="AC3223" s="5" t="s">
        <v>16422</v>
      </c>
      <c r="AD3223" s="5" t="s">
        <v>16423</v>
      </c>
      <c r="AE3223" s="5" t="s">
        <v>16424</v>
      </c>
      <c r="AK3223" s="5" t="s">
        <v>16643</v>
      </c>
    </row>
    <row r="3224" spans="1:37" ht="20.100000000000001" customHeight="1">
      <c r="A3224" s="202" t="s">
        <v>8182</v>
      </c>
      <c r="B3224" s="183">
        <v>700600591150</v>
      </c>
      <c r="C3224" s="179" t="s">
        <v>6382</v>
      </c>
      <c r="D3224" s="215" t="s">
        <v>8179</v>
      </c>
      <c r="E3224" s="324">
        <v>1</v>
      </c>
      <c r="F3224" s="319">
        <v>12.99</v>
      </c>
      <c r="G3224" s="198" t="s">
        <v>8444</v>
      </c>
      <c r="H3224" s="199">
        <v>360</v>
      </c>
      <c r="I3224" s="200">
        <v>41951</v>
      </c>
      <c r="J3224" s="319">
        <f t="shared" si="51"/>
        <v>5.0414999999999992</v>
      </c>
      <c r="K3224" s="198"/>
      <c r="L3224" s="198"/>
      <c r="M3224" s="198" t="s">
        <v>2395</v>
      </c>
      <c r="N3224" s="198"/>
      <c r="O3224" s="198"/>
      <c r="P3224" s="198"/>
      <c r="Q3224" s="169">
        <v>0.25</v>
      </c>
      <c r="R3224" s="169" t="s">
        <v>14946</v>
      </c>
      <c r="S3224" s="169"/>
      <c r="T3224" s="169" t="s">
        <v>16418</v>
      </c>
      <c r="U3224" s="171" t="s">
        <v>8182</v>
      </c>
      <c r="V3224" s="5" t="s">
        <v>16438</v>
      </c>
      <c r="AA3224" s="5" t="s">
        <v>16420</v>
      </c>
      <c r="AB3224" s="5" t="s">
        <v>16421</v>
      </c>
      <c r="AC3224" s="5" t="s">
        <v>16422</v>
      </c>
      <c r="AD3224" s="5" t="s">
        <v>16423</v>
      </c>
      <c r="AE3224" s="5" t="s">
        <v>16424</v>
      </c>
      <c r="AK3224" s="5" t="s">
        <v>16644</v>
      </c>
    </row>
    <row r="3225" spans="1:37" ht="20.100000000000001" customHeight="1">
      <c r="A3225" s="202">
        <v>10129</v>
      </c>
      <c r="B3225" s="183">
        <v>700600591167</v>
      </c>
      <c r="C3225" s="179" t="s">
        <v>6381</v>
      </c>
      <c r="D3225" s="215" t="s">
        <v>16443</v>
      </c>
      <c r="E3225" s="324">
        <v>2</v>
      </c>
      <c r="F3225" s="319">
        <v>11.89</v>
      </c>
      <c r="G3225" s="198" t="s">
        <v>8444</v>
      </c>
      <c r="H3225" s="199">
        <v>35</v>
      </c>
      <c r="I3225" s="200">
        <v>41951</v>
      </c>
      <c r="J3225" s="319">
        <f t="shared" si="51"/>
        <v>3.1065000000000005</v>
      </c>
      <c r="K3225" s="198">
        <v>8.2352941176470598</v>
      </c>
      <c r="L3225" s="198"/>
      <c r="M3225" s="198" t="s">
        <v>2395</v>
      </c>
      <c r="N3225" s="198"/>
      <c r="O3225" s="198"/>
      <c r="P3225" s="198"/>
      <c r="Q3225" s="169">
        <v>1</v>
      </c>
      <c r="R3225" s="169" t="s">
        <v>14946</v>
      </c>
      <c r="S3225" s="169"/>
      <c r="T3225" s="169" t="s">
        <v>16418</v>
      </c>
      <c r="U3225" s="171">
        <v>10129</v>
      </c>
      <c r="V3225" s="5" t="s">
        <v>16444</v>
      </c>
      <c r="AA3225" s="5" t="s">
        <v>16420</v>
      </c>
      <c r="AB3225" s="5" t="s">
        <v>16421</v>
      </c>
      <c r="AC3225" s="5" t="s">
        <v>16422</v>
      </c>
      <c r="AD3225" s="5" t="s">
        <v>16423</v>
      </c>
      <c r="AE3225" s="5" t="s">
        <v>16424</v>
      </c>
    </row>
    <row r="3226" spans="1:37" ht="20.100000000000001" customHeight="1">
      <c r="A3226" s="202" t="s">
        <v>8184</v>
      </c>
      <c r="B3226" s="183">
        <v>700600591167</v>
      </c>
      <c r="C3226" s="179" t="s">
        <v>6381</v>
      </c>
      <c r="D3226" s="215" t="s">
        <v>8183</v>
      </c>
      <c r="E3226" s="324">
        <v>2</v>
      </c>
      <c r="F3226" s="319">
        <v>11.89</v>
      </c>
      <c r="G3226" s="198" t="s">
        <v>8444</v>
      </c>
      <c r="H3226" s="199">
        <v>35</v>
      </c>
      <c r="I3226" s="200">
        <v>41951</v>
      </c>
      <c r="J3226" s="319">
        <f t="shared" si="51"/>
        <v>3.1065000000000005</v>
      </c>
      <c r="K3226" s="198">
        <v>8.2352941176470598</v>
      </c>
      <c r="L3226" s="198"/>
      <c r="M3226" s="198" t="s">
        <v>2395</v>
      </c>
      <c r="N3226" s="198"/>
      <c r="O3226" s="198"/>
      <c r="P3226" s="198"/>
      <c r="Q3226" s="169"/>
      <c r="R3226" s="169"/>
      <c r="S3226" s="169"/>
      <c r="T3226" s="169"/>
    </row>
    <row r="3227" spans="1:37" ht="20.100000000000001" customHeight="1">
      <c r="A3227" s="202" t="s">
        <v>8184</v>
      </c>
      <c r="B3227" s="183">
        <v>700600591167</v>
      </c>
      <c r="C3227" s="179" t="s">
        <v>6381</v>
      </c>
      <c r="D3227" s="215" t="s">
        <v>16443</v>
      </c>
      <c r="E3227" s="324">
        <v>2</v>
      </c>
      <c r="F3227" s="319">
        <v>11.89</v>
      </c>
      <c r="G3227" s="198" t="s">
        <v>8444</v>
      </c>
      <c r="H3227" s="199">
        <v>35</v>
      </c>
      <c r="I3227" s="200">
        <v>41951</v>
      </c>
      <c r="J3227" s="319">
        <f t="shared" si="51"/>
        <v>3.1065000000000005</v>
      </c>
      <c r="K3227" s="198">
        <v>8.2352941176470598</v>
      </c>
      <c r="L3227" s="198"/>
      <c r="M3227" s="198" t="s">
        <v>2395</v>
      </c>
      <c r="N3227" s="198"/>
      <c r="O3227" s="198"/>
      <c r="P3227" s="198"/>
      <c r="Q3227" s="169">
        <v>0.25</v>
      </c>
      <c r="R3227" s="169" t="s">
        <v>14946</v>
      </c>
      <c r="S3227" s="169"/>
      <c r="T3227" s="169" t="s">
        <v>16418</v>
      </c>
      <c r="U3227" s="171" t="s">
        <v>8184</v>
      </c>
      <c r="V3227" s="5" t="s">
        <v>16444</v>
      </c>
      <c r="AA3227" s="5" t="s">
        <v>16420</v>
      </c>
      <c r="AB3227" s="5" t="s">
        <v>16421</v>
      </c>
      <c r="AC3227" s="5" t="s">
        <v>16422</v>
      </c>
      <c r="AD3227" s="5" t="s">
        <v>16423</v>
      </c>
      <c r="AE3227" s="5" t="s">
        <v>16424</v>
      </c>
      <c r="AK3227" s="5" t="s">
        <v>16645</v>
      </c>
    </row>
    <row r="3228" spans="1:37" ht="20.100000000000001" customHeight="1">
      <c r="A3228" s="202">
        <v>10130</v>
      </c>
      <c r="B3228" s="183">
        <v>700600591174</v>
      </c>
      <c r="C3228" s="179" t="s">
        <v>6380</v>
      </c>
      <c r="D3228" s="215" t="s">
        <v>8185</v>
      </c>
      <c r="E3228" s="324">
        <v>1</v>
      </c>
      <c r="F3228" s="319">
        <v>13.99</v>
      </c>
      <c r="G3228" s="198" t="s">
        <v>8444</v>
      </c>
      <c r="H3228" s="199">
        <v>330</v>
      </c>
      <c r="I3228" s="200">
        <v>41951</v>
      </c>
      <c r="J3228" s="319">
        <f t="shared" si="51"/>
        <v>5.8915000000000006</v>
      </c>
      <c r="K3228" s="198"/>
      <c r="L3228" s="198"/>
      <c r="M3228" s="198" t="s">
        <v>2395</v>
      </c>
      <c r="N3228" s="198"/>
      <c r="O3228" s="198"/>
      <c r="P3228" s="198"/>
      <c r="Q3228" s="169"/>
      <c r="R3228" s="169"/>
      <c r="S3228" s="169"/>
      <c r="T3228" s="169"/>
    </row>
    <row r="3229" spans="1:37" ht="20.100000000000001" customHeight="1">
      <c r="A3229" s="202" t="s">
        <v>8186</v>
      </c>
      <c r="B3229" s="183">
        <v>700600591174</v>
      </c>
      <c r="C3229" s="179" t="s">
        <v>6380</v>
      </c>
      <c r="D3229" s="215" t="s">
        <v>8185</v>
      </c>
      <c r="E3229" s="324">
        <v>1</v>
      </c>
      <c r="F3229" s="319">
        <v>13.99</v>
      </c>
      <c r="G3229" s="198" t="s">
        <v>8444</v>
      </c>
      <c r="H3229" s="199">
        <v>330</v>
      </c>
      <c r="I3229" s="200">
        <v>41951</v>
      </c>
      <c r="J3229" s="319">
        <f t="shared" si="51"/>
        <v>5.8915000000000006</v>
      </c>
      <c r="K3229" s="198"/>
      <c r="L3229" s="198"/>
      <c r="M3229" s="198" t="s">
        <v>2395</v>
      </c>
      <c r="N3229" s="198"/>
      <c r="O3229" s="198"/>
      <c r="P3229" s="198"/>
      <c r="Q3229" s="169"/>
      <c r="R3229" s="169"/>
      <c r="S3229" s="169"/>
      <c r="T3229" s="169"/>
    </row>
    <row r="3230" spans="1:37" ht="20.100000000000001" customHeight="1">
      <c r="A3230" s="202" t="s">
        <v>8186</v>
      </c>
      <c r="B3230" s="183">
        <v>700600591174</v>
      </c>
      <c r="C3230" s="179" t="s">
        <v>6380</v>
      </c>
      <c r="D3230" s="215" t="s">
        <v>16445</v>
      </c>
      <c r="E3230" s="324">
        <v>1</v>
      </c>
      <c r="F3230" s="319">
        <v>13.99</v>
      </c>
      <c r="G3230" s="198" t="s">
        <v>8444</v>
      </c>
      <c r="H3230" s="199">
        <v>330</v>
      </c>
      <c r="I3230" s="200">
        <v>41951</v>
      </c>
      <c r="J3230" s="319">
        <f t="shared" si="51"/>
        <v>5.8915000000000006</v>
      </c>
      <c r="K3230" s="198"/>
      <c r="L3230" s="198"/>
      <c r="M3230" s="198" t="s">
        <v>2395</v>
      </c>
      <c r="N3230" s="198"/>
      <c r="O3230" s="198"/>
      <c r="P3230" s="198"/>
      <c r="Q3230" s="169">
        <v>0.25</v>
      </c>
      <c r="R3230" s="169" t="s">
        <v>14946</v>
      </c>
      <c r="S3230" s="169"/>
      <c r="T3230" s="169" t="s">
        <v>16418</v>
      </c>
      <c r="U3230" s="171" t="s">
        <v>8186</v>
      </c>
      <c r="V3230" s="5" t="s">
        <v>16438</v>
      </c>
      <c r="AA3230" s="5" t="s">
        <v>16420</v>
      </c>
      <c r="AB3230" s="5" t="s">
        <v>16421</v>
      </c>
      <c r="AC3230" s="5" t="s">
        <v>16422</v>
      </c>
      <c r="AD3230" s="5" t="s">
        <v>16423</v>
      </c>
      <c r="AE3230" s="5" t="s">
        <v>16424</v>
      </c>
      <c r="AK3230" s="5" t="s">
        <v>16646</v>
      </c>
    </row>
    <row r="3231" spans="1:37" ht="20.100000000000001" customHeight="1">
      <c r="A3231" s="201">
        <v>10131</v>
      </c>
      <c r="B3231" s="183"/>
      <c r="C3231" s="179" t="s">
        <v>8080</v>
      </c>
      <c r="D3231" s="215" t="s">
        <v>8187</v>
      </c>
      <c r="E3231" s="198"/>
      <c r="F3231" s="319" t="s">
        <v>17578</v>
      </c>
      <c r="G3231" s="198" t="s">
        <v>8444</v>
      </c>
      <c r="H3231" s="201">
        <v>0</v>
      </c>
      <c r="I3231" s="200">
        <v>41951</v>
      </c>
      <c r="J3231" s="319" t="e">
        <f t="shared" si="51"/>
        <v>#VALUE!</v>
      </c>
      <c r="K3231" s="198"/>
      <c r="L3231" s="198"/>
      <c r="M3231" s="198" t="s">
        <v>2395</v>
      </c>
      <c r="N3231" s="198"/>
      <c r="O3231" s="198"/>
      <c r="P3231" s="198"/>
      <c r="Q3231" s="169"/>
      <c r="R3231" s="169"/>
      <c r="S3231" s="169"/>
      <c r="T3231" s="169"/>
    </row>
    <row r="3232" spans="1:37" ht="20.100000000000001" customHeight="1">
      <c r="A3232" s="201" t="s">
        <v>8188</v>
      </c>
      <c r="B3232" s="183">
        <v>700600591181</v>
      </c>
      <c r="C3232" s="179" t="s">
        <v>6379</v>
      </c>
      <c r="D3232" s="215" t="s">
        <v>8187</v>
      </c>
      <c r="E3232" s="321">
        <v>1</v>
      </c>
      <c r="F3232" s="319">
        <v>12.99</v>
      </c>
      <c r="G3232" s="198" t="s">
        <v>8444</v>
      </c>
      <c r="H3232" s="201">
        <v>0</v>
      </c>
      <c r="I3232" s="200">
        <v>41951</v>
      </c>
      <c r="J3232" s="319">
        <f t="shared" si="51"/>
        <v>5.0414999999999992</v>
      </c>
      <c r="K3232" s="198"/>
      <c r="L3232" s="198"/>
      <c r="M3232" s="198" t="s">
        <v>2395</v>
      </c>
      <c r="N3232" s="198"/>
      <c r="O3232" s="198"/>
      <c r="P3232" s="198"/>
      <c r="Q3232" s="169"/>
      <c r="R3232" s="169"/>
      <c r="S3232" s="169"/>
      <c r="T3232" s="169"/>
    </row>
    <row r="3233" spans="1:37" ht="20.100000000000001" customHeight="1">
      <c r="A3233" s="201" t="s">
        <v>8189</v>
      </c>
      <c r="B3233" s="183">
        <v>700600591198</v>
      </c>
      <c r="C3233" s="179" t="s">
        <v>6378</v>
      </c>
      <c r="D3233" s="215" t="s">
        <v>8187</v>
      </c>
      <c r="E3233" s="321">
        <v>1</v>
      </c>
      <c r="F3233" s="319">
        <v>12.99</v>
      </c>
      <c r="G3233" s="198" t="s">
        <v>8444</v>
      </c>
      <c r="H3233" s="201">
        <v>0</v>
      </c>
      <c r="I3233" s="200">
        <v>41951</v>
      </c>
      <c r="J3233" s="319">
        <f t="shared" si="51"/>
        <v>5.0414999999999992</v>
      </c>
      <c r="K3233" s="198"/>
      <c r="L3233" s="198"/>
      <c r="M3233" s="198" t="s">
        <v>2395</v>
      </c>
      <c r="N3233" s="198"/>
      <c r="O3233" s="198"/>
      <c r="P3233" s="198"/>
      <c r="Q3233" s="169">
        <v>0.25</v>
      </c>
      <c r="R3233" s="169" t="s">
        <v>14946</v>
      </c>
      <c r="S3233" s="169"/>
      <c r="T3233" s="169" t="s">
        <v>16418</v>
      </c>
      <c r="U3233" s="171" t="s">
        <v>8189</v>
      </c>
      <c r="V3233" s="5" t="s">
        <v>17386</v>
      </c>
      <c r="AA3233" s="5" t="s">
        <v>16420</v>
      </c>
      <c r="AB3233" s="5" t="s">
        <v>16421</v>
      </c>
      <c r="AC3233" s="5" t="s">
        <v>16422</v>
      </c>
      <c r="AD3233" s="5" t="s">
        <v>16423</v>
      </c>
      <c r="AE3233" s="5" t="s">
        <v>16424</v>
      </c>
    </row>
    <row r="3234" spans="1:37" ht="20.100000000000001" customHeight="1">
      <c r="A3234" s="201" t="s">
        <v>8190</v>
      </c>
      <c r="B3234" s="183">
        <v>700600591204</v>
      </c>
      <c r="C3234" s="179" t="s">
        <v>6377</v>
      </c>
      <c r="D3234" s="215" t="s">
        <v>8187</v>
      </c>
      <c r="E3234" s="321">
        <v>1</v>
      </c>
      <c r="F3234" s="319">
        <v>12.99</v>
      </c>
      <c r="G3234" s="198" t="s">
        <v>8444</v>
      </c>
      <c r="H3234" s="201">
        <v>0</v>
      </c>
      <c r="I3234" s="200">
        <v>41951</v>
      </c>
      <c r="J3234" s="319">
        <f t="shared" si="51"/>
        <v>5.0414999999999992</v>
      </c>
      <c r="K3234" s="198"/>
      <c r="L3234" s="198"/>
      <c r="M3234" s="198" t="s">
        <v>2395</v>
      </c>
      <c r="N3234" s="198"/>
      <c r="O3234" s="198"/>
      <c r="P3234" s="198"/>
      <c r="Q3234" s="169">
        <v>0.25</v>
      </c>
      <c r="R3234" s="169" t="s">
        <v>14946</v>
      </c>
      <c r="S3234" s="169"/>
      <c r="T3234" s="169" t="s">
        <v>16418</v>
      </c>
      <c r="U3234" s="171" t="s">
        <v>8190</v>
      </c>
      <c r="V3234" s="5" t="s">
        <v>17386</v>
      </c>
      <c r="AA3234" s="5" t="s">
        <v>16420</v>
      </c>
      <c r="AB3234" s="5" t="s">
        <v>16421</v>
      </c>
      <c r="AC3234" s="5" t="s">
        <v>16422</v>
      </c>
      <c r="AD3234" s="5" t="s">
        <v>16423</v>
      </c>
      <c r="AE3234" s="5" t="s">
        <v>16424</v>
      </c>
    </row>
    <row r="3235" spans="1:37" ht="20.100000000000001" customHeight="1">
      <c r="A3235" s="201" t="s">
        <v>8191</v>
      </c>
      <c r="B3235" s="183">
        <v>700600591211</v>
      </c>
      <c r="C3235" s="179" t="s">
        <v>6376</v>
      </c>
      <c r="D3235" s="215" t="s">
        <v>8187</v>
      </c>
      <c r="E3235" s="321">
        <v>1</v>
      </c>
      <c r="F3235" s="319">
        <v>12.99</v>
      </c>
      <c r="G3235" s="198" t="s">
        <v>8444</v>
      </c>
      <c r="H3235" s="201">
        <v>0</v>
      </c>
      <c r="I3235" s="200">
        <v>41951</v>
      </c>
      <c r="J3235" s="319">
        <f t="shared" si="51"/>
        <v>5.0414999999999992</v>
      </c>
      <c r="K3235" s="198"/>
      <c r="L3235" s="198"/>
      <c r="M3235" s="198" t="s">
        <v>2395</v>
      </c>
      <c r="N3235" s="198"/>
      <c r="O3235" s="198"/>
      <c r="P3235" s="198"/>
      <c r="Q3235" s="169">
        <v>0.25</v>
      </c>
      <c r="R3235" s="169" t="s">
        <v>14946</v>
      </c>
      <c r="S3235" s="169"/>
      <c r="T3235" s="169" t="s">
        <v>16418</v>
      </c>
      <c r="U3235" s="171" t="s">
        <v>8191</v>
      </c>
      <c r="V3235" s="5" t="s">
        <v>17386</v>
      </c>
      <c r="AA3235" s="5" t="s">
        <v>16420</v>
      </c>
      <c r="AB3235" s="5" t="s">
        <v>16421</v>
      </c>
      <c r="AC3235" s="5" t="s">
        <v>16422</v>
      </c>
      <c r="AD3235" s="5" t="s">
        <v>16423</v>
      </c>
      <c r="AE3235" s="5" t="s">
        <v>16424</v>
      </c>
    </row>
    <row r="3236" spans="1:37" ht="20.100000000000001" customHeight="1">
      <c r="A3236" s="201">
        <v>10132</v>
      </c>
      <c r="B3236" s="183"/>
      <c r="C3236" s="179" t="s">
        <v>8081</v>
      </c>
      <c r="D3236" s="215" t="s">
        <v>8192</v>
      </c>
      <c r="E3236" s="198"/>
      <c r="F3236" s="319" t="s">
        <v>17578</v>
      </c>
      <c r="G3236" s="198" t="s">
        <v>8444</v>
      </c>
      <c r="H3236" s="201">
        <v>0</v>
      </c>
      <c r="I3236" s="200">
        <v>41951</v>
      </c>
      <c r="J3236" s="319" t="e">
        <f t="shared" si="51"/>
        <v>#VALUE!</v>
      </c>
      <c r="K3236" s="198"/>
      <c r="L3236" s="198"/>
      <c r="M3236" s="198" t="s">
        <v>2395</v>
      </c>
      <c r="N3236" s="198"/>
      <c r="O3236" s="198"/>
      <c r="P3236" s="198"/>
      <c r="Q3236" s="169"/>
      <c r="R3236" s="169"/>
      <c r="S3236" s="169"/>
      <c r="T3236" s="169"/>
    </row>
    <row r="3237" spans="1:37" ht="20.100000000000001" customHeight="1">
      <c r="A3237" s="202" t="s">
        <v>8193</v>
      </c>
      <c r="B3237" s="183">
        <v>700600591228</v>
      </c>
      <c r="C3237" s="179" t="s">
        <v>6375</v>
      </c>
      <c r="D3237" s="215" t="s">
        <v>8192</v>
      </c>
      <c r="E3237" s="324">
        <v>1.5</v>
      </c>
      <c r="F3237" s="319">
        <v>13.99</v>
      </c>
      <c r="G3237" s="198" t="s">
        <v>8444</v>
      </c>
      <c r="H3237" s="199">
        <v>292</v>
      </c>
      <c r="I3237" s="200">
        <v>41951</v>
      </c>
      <c r="J3237" s="319">
        <f t="shared" si="51"/>
        <v>5.3915000000000006</v>
      </c>
      <c r="K3237" s="198"/>
      <c r="L3237" s="198"/>
      <c r="M3237" s="198" t="s">
        <v>2395</v>
      </c>
      <c r="N3237" s="198"/>
      <c r="O3237" s="198"/>
      <c r="P3237" s="198"/>
      <c r="Q3237" s="169">
        <v>0.25</v>
      </c>
      <c r="R3237" s="169" t="s">
        <v>14946</v>
      </c>
      <c r="S3237" s="169"/>
      <c r="T3237" s="169" t="s">
        <v>16418</v>
      </c>
      <c r="U3237" s="171" t="s">
        <v>8193</v>
      </c>
      <c r="V3237" s="5" t="s">
        <v>16444</v>
      </c>
      <c r="AA3237" s="5" t="s">
        <v>16420</v>
      </c>
      <c r="AB3237" s="5" t="s">
        <v>16421</v>
      </c>
      <c r="AC3237" s="5" t="s">
        <v>16422</v>
      </c>
      <c r="AD3237" s="5" t="s">
        <v>16423</v>
      </c>
      <c r="AE3237" s="5" t="s">
        <v>16424</v>
      </c>
      <c r="AK3237" s="5" t="s">
        <v>16647</v>
      </c>
    </row>
    <row r="3238" spans="1:37" ht="20.100000000000001" customHeight="1">
      <c r="A3238" s="202" t="s">
        <v>8194</v>
      </c>
      <c r="B3238" s="183">
        <v>700600591235</v>
      </c>
      <c r="C3238" s="179" t="s">
        <v>6374</v>
      </c>
      <c r="D3238" s="215" t="s">
        <v>8192</v>
      </c>
      <c r="E3238" s="324">
        <v>1.5</v>
      </c>
      <c r="F3238" s="319">
        <v>13.99</v>
      </c>
      <c r="G3238" s="198" t="s">
        <v>8444</v>
      </c>
      <c r="H3238" s="199">
        <v>216</v>
      </c>
      <c r="I3238" s="200">
        <v>41951</v>
      </c>
      <c r="J3238" s="319">
        <f t="shared" si="51"/>
        <v>5.3915000000000006</v>
      </c>
      <c r="K3238" s="198"/>
      <c r="L3238" s="198"/>
      <c r="M3238" s="198" t="s">
        <v>2395</v>
      </c>
      <c r="N3238" s="198"/>
      <c r="O3238" s="198"/>
      <c r="P3238" s="198"/>
      <c r="Q3238" s="169">
        <v>0.25</v>
      </c>
      <c r="R3238" s="169" t="s">
        <v>14946</v>
      </c>
      <c r="S3238" s="169"/>
      <c r="T3238" s="169" t="s">
        <v>16418</v>
      </c>
      <c r="U3238" s="171" t="s">
        <v>8194</v>
      </c>
      <c r="V3238" s="5" t="s">
        <v>16444</v>
      </c>
      <c r="AA3238" s="5" t="s">
        <v>16420</v>
      </c>
      <c r="AB3238" s="5" t="s">
        <v>16421</v>
      </c>
      <c r="AC3238" s="5" t="s">
        <v>16422</v>
      </c>
      <c r="AD3238" s="5" t="s">
        <v>16423</v>
      </c>
      <c r="AE3238" s="5" t="s">
        <v>16424</v>
      </c>
      <c r="AK3238" s="5" t="s">
        <v>16648</v>
      </c>
    </row>
    <row r="3239" spans="1:37" ht="20.100000000000001" customHeight="1">
      <c r="A3239" s="202" t="s">
        <v>8195</v>
      </c>
      <c r="B3239" s="183">
        <v>700600591242</v>
      </c>
      <c r="C3239" s="179" t="s">
        <v>6373</v>
      </c>
      <c r="D3239" s="215" t="s">
        <v>8192</v>
      </c>
      <c r="E3239" s="324">
        <v>1.5</v>
      </c>
      <c r="F3239" s="319">
        <v>13.99</v>
      </c>
      <c r="G3239" s="198" t="s">
        <v>8444</v>
      </c>
      <c r="H3239" s="199">
        <v>364</v>
      </c>
      <c r="I3239" s="200">
        <v>41951</v>
      </c>
      <c r="J3239" s="319">
        <f t="shared" si="51"/>
        <v>5.3915000000000006</v>
      </c>
      <c r="K3239" s="198"/>
      <c r="L3239" s="198"/>
      <c r="M3239" s="198" t="s">
        <v>2395</v>
      </c>
      <c r="N3239" s="198"/>
      <c r="O3239" s="198"/>
      <c r="P3239" s="198"/>
      <c r="Q3239" s="169">
        <v>0.25</v>
      </c>
      <c r="R3239" s="169" t="s">
        <v>14946</v>
      </c>
      <c r="S3239" s="169"/>
      <c r="T3239" s="169" t="s">
        <v>16418</v>
      </c>
      <c r="U3239" s="171" t="s">
        <v>8195</v>
      </c>
      <c r="V3239" s="5" t="s">
        <v>16444</v>
      </c>
      <c r="AA3239" s="5" t="s">
        <v>16420</v>
      </c>
      <c r="AB3239" s="5" t="s">
        <v>16421</v>
      </c>
      <c r="AC3239" s="5" t="s">
        <v>16422</v>
      </c>
      <c r="AD3239" s="5" t="s">
        <v>16423</v>
      </c>
      <c r="AE3239" s="5" t="s">
        <v>16424</v>
      </c>
      <c r="AK3239" s="5" t="s">
        <v>16649</v>
      </c>
    </row>
    <row r="3240" spans="1:37" ht="20.100000000000001" customHeight="1">
      <c r="A3240" s="201">
        <v>10133</v>
      </c>
      <c r="B3240" s="183"/>
      <c r="C3240" s="179" t="s">
        <v>8082</v>
      </c>
      <c r="D3240" s="215" t="s">
        <v>8196</v>
      </c>
      <c r="E3240" s="198"/>
      <c r="F3240" s="319" t="s">
        <v>17578</v>
      </c>
      <c r="G3240" s="198" t="s">
        <v>8444</v>
      </c>
      <c r="H3240" s="201">
        <v>0</v>
      </c>
      <c r="I3240" s="200">
        <v>41951</v>
      </c>
      <c r="J3240" s="319" t="e">
        <f t="shared" si="51"/>
        <v>#VALUE!</v>
      </c>
      <c r="K3240" s="198"/>
      <c r="L3240" s="198"/>
      <c r="M3240" s="198" t="s">
        <v>2395</v>
      </c>
      <c r="N3240" s="198"/>
      <c r="O3240" s="198"/>
      <c r="P3240" s="198"/>
      <c r="Q3240" s="169"/>
      <c r="R3240" s="169"/>
      <c r="S3240" s="169"/>
      <c r="T3240" s="169"/>
    </row>
    <row r="3241" spans="1:37" ht="20.100000000000001" customHeight="1">
      <c r="A3241" s="202" t="s">
        <v>8197</v>
      </c>
      <c r="B3241" s="183">
        <v>700600591259</v>
      </c>
      <c r="C3241" s="179" t="s">
        <v>6372</v>
      </c>
      <c r="D3241" s="215" t="s">
        <v>8196</v>
      </c>
      <c r="E3241" s="324">
        <v>1.5</v>
      </c>
      <c r="F3241" s="319">
        <v>13.99</v>
      </c>
      <c r="G3241" s="198" t="s">
        <v>8444</v>
      </c>
      <c r="H3241" s="199">
        <v>272</v>
      </c>
      <c r="I3241" s="200">
        <v>41951</v>
      </c>
      <c r="J3241" s="319">
        <f t="shared" si="51"/>
        <v>5.3915000000000006</v>
      </c>
      <c r="K3241" s="198"/>
      <c r="L3241" s="198"/>
      <c r="M3241" s="198" t="s">
        <v>2395</v>
      </c>
      <c r="N3241" s="198"/>
      <c r="O3241" s="198"/>
      <c r="P3241" s="198"/>
      <c r="Q3241" s="169">
        <v>0.25</v>
      </c>
      <c r="R3241" s="169" t="s">
        <v>14946</v>
      </c>
      <c r="S3241" s="169"/>
      <c r="T3241" s="169" t="s">
        <v>16418</v>
      </c>
      <c r="U3241" s="171" t="s">
        <v>8197</v>
      </c>
      <c r="V3241" s="5" t="s">
        <v>16446</v>
      </c>
      <c r="AA3241" s="5" t="s">
        <v>16420</v>
      </c>
      <c r="AB3241" s="5" t="s">
        <v>16421</v>
      </c>
      <c r="AC3241" s="5" t="s">
        <v>16422</v>
      </c>
      <c r="AD3241" s="5" t="s">
        <v>16423</v>
      </c>
      <c r="AE3241" s="5" t="s">
        <v>16424</v>
      </c>
      <c r="AK3241" s="5" t="s">
        <v>16650</v>
      </c>
    </row>
    <row r="3242" spans="1:37" ht="20.100000000000001" customHeight="1">
      <c r="A3242" s="202" t="s">
        <v>8198</v>
      </c>
      <c r="B3242" s="183">
        <v>700600591266</v>
      </c>
      <c r="C3242" s="179" t="s">
        <v>6371</v>
      </c>
      <c r="D3242" s="215" t="s">
        <v>8196</v>
      </c>
      <c r="E3242" s="324">
        <v>1.5</v>
      </c>
      <c r="F3242" s="319">
        <v>13.99</v>
      </c>
      <c r="G3242" s="198" t="s">
        <v>8444</v>
      </c>
      <c r="H3242" s="199">
        <v>114</v>
      </c>
      <c r="I3242" s="200">
        <v>41951</v>
      </c>
      <c r="J3242" s="319">
        <f t="shared" si="51"/>
        <v>5.3915000000000006</v>
      </c>
      <c r="K3242" s="198"/>
      <c r="L3242" s="198"/>
      <c r="M3242" s="198" t="s">
        <v>2395</v>
      </c>
      <c r="N3242" s="198"/>
      <c r="O3242" s="198"/>
      <c r="P3242" s="198"/>
      <c r="Q3242" s="169">
        <v>0.25</v>
      </c>
      <c r="R3242" s="169" t="s">
        <v>14946</v>
      </c>
      <c r="S3242" s="169"/>
      <c r="T3242" s="169" t="s">
        <v>16418</v>
      </c>
      <c r="U3242" s="171" t="s">
        <v>8198</v>
      </c>
      <c r="V3242" s="5" t="s">
        <v>16446</v>
      </c>
      <c r="AA3242" s="5" t="s">
        <v>16420</v>
      </c>
      <c r="AB3242" s="5" t="s">
        <v>16421</v>
      </c>
      <c r="AC3242" s="5" t="s">
        <v>16422</v>
      </c>
      <c r="AD3242" s="5" t="s">
        <v>16423</v>
      </c>
      <c r="AE3242" s="5" t="s">
        <v>16424</v>
      </c>
      <c r="AK3242" s="5" t="s">
        <v>16651</v>
      </c>
    </row>
    <row r="3243" spans="1:37" ht="20.100000000000001" customHeight="1">
      <c r="A3243" s="202" t="s">
        <v>8199</v>
      </c>
      <c r="B3243" s="183">
        <v>700600591525</v>
      </c>
      <c r="C3243" s="179" t="s">
        <v>6370</v>
      </c>
      <c r="D3243" s="215" t="s">
        <v>8196</v>
      </c>
      <c r="E3243" s="324">
        <v>1.5</v>
      </c>
      <c r="F3243" s="319">
        <v>13.99</v>
      </c>
      <c r="G3243" s="198" t="s">
        <v>8444</v>
      </c>
      <c r="H3243" s="199">
        <v>165</v>
      </c>
      <c r="I3243" s="200">
        <v>41951</v>
      </c>
      <c r="J3243" s="319">
        <f t="shared" si="51"/>
        <v>5.3915000000000006</v>
      </c>
      <c r="K3243" s="198"/>
      <c r="L3243" s="198"/>
      <c r="M3243" s="198" t="s">
        <v>2395</v>
      </c>
      <c r="N3243" s="198"/>
      <c r="O3243" s="198"/>
      <c r="P3243" s="198"/>
      <c r="Q3243" s="169">
        <v>1</v>
      </c>
      <c r="R3243" s="169" t="s">
        <v>14946</v>
      </c>
      <c r="S3243" s="169"/>
      <c r="T3243" s="169" t="s">
        <v>16418</v>
      </c>
      <c r="U3243" s="171">
        <v>10133</v>
      </c>
      <c r="V3243" s="5" t="s">
        <v>16446</v>
      </c>
      <c r="AA3243" s="5" t="s">
        <v>16420</v>
      </c>
      <c r="AB3243" s="5" t="s">
        <v>16421</v>
      </c>
      <c r="AC3243" s="5" t="s">
        <v>16422</v>
      </c>
      <c r="AD3243" s="5" t="s">
        <v>16423</v>
      </c>
      <c r="AE3243" s="5" t="s">
        <v>16424</v>
      </c>
      <c r="AK3243" s="5" t="s">
        <v>16652</v>
      </c>
    </row>
    <row r="3244" spans="1:37" ht="20.100000000000001" customHeight="1">
      <c r="A3244" s="202" t="s">
        <v>8200</v>
      </c>
      <c r="B3244" s="183">
        <v>700600591532</v>
      </c>
      <c r="C3244" s="179" t="s">
        <v>6369</v>
      </c>
      <c r="D3244" s="215" t="s">
        <v>8196</v>
      </c>
      <c r="E3244" s="324">
        <v>1.5</v>
      </c>
      <c r="F3244" s="319">
        <v>13.99</v>
      </c>
      <c r="G3244" s="198" t="s">
        <v>8444</v>
      </c>
      <c r="H3244" s="199">
        <v>358</v>
      </c>
      <c r="I3244" s="200">
        <v>41951</v>
      </c>
      <c r="J3244" s="319">
        <f t="shared" si="51"/>
        <v>5.3915000000000006</v>
      </c>
      <c r="K3244" s="198"/>
      <c r="L3244" s="198"/>
      <c r="M3244" s="198" t="s">
        <v>2395</v>
      </c>
      <c r="N3244" s="198"/>
      <c r="O3244" s="198"/>
      <c r="P3244" s="198"/>
      <c r="Q3244" s="169">
        <v>0.25</v>
      </c>
      <c r="R3244" s="169" t="s">
        <v>14946</v>
      </c>
      <c r="S3244" s="169"/>
      <c r="T3244" s="169" t="s">
        <v>16418</v>
      </c>
      <c r="U3244" s="171" t="s">
        <v>8200</v>
      </c>
      <c r="V3244" s="5" t="s">
        <v>16446</v>
      </c>
      <c r="AA3244" s="5" t="s">
        <v>16420</v>
      </c>
      <c r="AB3244" s="5" t="s">
        <v>16421</v>
      </c>
      <c r="AC3244" s="5" t="s">
        <v>16422</v>
      </c>
      <c r="AD3244" s="5" t="s">
        <v>16423</v>
      </c>
      <c r="AE3244" s="5" t="s">
        <v>16424</v>
      </c>
      <c r="AK3244" s="5" t="s">
        <v>16653</v>
      </c>
    </row>
    <row r="3245" spans="1:37" ht="20.100000000000001" customHeight="1">
      <c r="A3245" s="202">
        <v>10134</v>
      </c>
      <c r="B3245" s="183">
        <v>700600591549</v>
      </c>
      <c r="C3245" s="179" t="s">
        <v>6368</v>
      </c>
      <c r="D3245" s="215" t="s">
        <v>8201</v>
      </c>
      <c r="E3245" s="324">
        <v>1</v>
      </c>
      <c r="F3245" s="319">
        <v>12.99</v>
      </c>
      <c r="G3245" s="198" t="s">
        <v>8444</v>
      </c>
      <c r="H3245" s="199">
        <v>400</v>
      </c>
      <c r="I3245" s="200">
        <v>41951</v>
      </c>
      <c r="J3245" s="319">
        <f t="shared" si="51"/>
        <v>5.0414999999999992</v>
      </c>
      <c r="K3245" s="198"/>
      <c r="L3245" s="198"/>
      <c r="M3245" s="198" t="s">
        <v>2395</v>
      </c>
      <c r="N3245" s="198"/>
      <c r="O3245" s="198"/>
      <c r="P3245" s="198"/>
      <c r="Q3245" s="169"/>
      <c r="R3245" s="169"/>
      <c r="S3245" s="169"/>
      <c r="T3245" s="169"/>
    </row>
    <row r="3246" spans="1:37" ht="20.100000000000001" customHeight="1">
      <c r="A3246" s="202" t="s">
        <v>8202</v>
      </c>
      <c r="B3246" s="183">
        <v>700600591549</v>
      </c>
      <c r="C3246" s="179" t="s">
        <v>6368</v>
      </c>
      <c r="D3246" s="215" t="s">
        <v>8201</v>
      </c>
      <c r="E3246" s="324">
        <v>1</v>
      </c>
      <c r="F3246" s="319">
        <v>12.99</v>
      </c>
      <c r="G3246" s="198" t="s">
        <v>8444</v>
      </c>
      <c r="H3246" s="199">
        <v>400</v>
      </c>
      <c r="I3246" s="200">
        <v>41951</v>
      </c>
      <c r="J3246" s="319">
        <f t="shared" si="51"/>
        <v>5.0414999999999992</v>
      </c>
      <c r="K3246" s="198"/>
      <c r="L3246" s="198"/>
      <c r="M3246" s="198" t="s">
        <v>2395</v>
      </c>
      <c r="N3246" s="198"/>
      <c r="O3246" s="198"/>
      <c r="P3246" s="198"/>
      <c r="Q3246" s="169"/>
      <c r="R3246" s="169"/>
      <c r="S3246" s="169"/>
      <c r="T3246" s="169"/>
    </row>
    <row r="3247" spans="1:37" ht="20.100000000000001" customHeight="1">
      <c r="A3247" s="202" t="s">
        <v>8202</v>
      </c>
      <c r="B3247" s="183">
        <v>700600591549</v>
      </c>
      <c r="C3247" s="179" t="s">
        <v>6368</v>
      </c>
      <c r="D3247" s="215" t="s">
        <v>8201</v>
      </c>
      <c r="E3247" s="324">
        <v>1</v>
      </c>
      <c r="F3247" s="319">
        <v>12.99</v>
      </c>
      <c r="G3247" s="198" t="s">
        <v>8444</v>
      </c>
      <c r="H3247" s="199">
        <v>400</v>
      </c>
      <c r="I3247" s="200">
        <v>41951</v>
      </c>
      <c r="J3247" s="319">
        <f t="shared" si="51"/>
        <v>5.0414999999999992</v>
      </c>
      <c r="K3247" s="198"/>
      <c r="L3247" s="198"/>
      <c r="M3247" s="198" t="s">
        <v>2395</v>
      </c>
      <c r="N3247" s="198"/>
      <c r="O3247" s="198"/>
      <c r="P3247" s="198"/>
      <c r="Q3247" s="169">
        <v>0.25</v>
      </c>
      <c r="R3247" s="169" t="s">
        <v>14946</v>
      </c>
      <c r="S3247" s="169"/>
      <c r="T3247" s="169" t="s">
        <v>16418</v>
      </c>
      <c r="U3247" s="171" t="s">
        <v>8202</v>
      </c>
      <c r="V3247" s="5" t="s">
        <v>16429</v>
      </c>
      <c r="AA3247" s="5" t="s">
        <v>16420</v>
      </c>
      <c r="AB3247" s="5" t="s">
        <v>16421</v>
      </c>
      <c r="AC3247" s="5" t="s">
        <v>16422</v>
      </c>
      <c r="AD3247" s="5" t="s">
        <v>16423</v>
      </c>
      <c r="AE3247" s="5" t="s">
        <v>16424</v>
      </c>
      <c r="AK3247" s="5" t="s">
        <v>16654</v>
      </c>
    </row>
    <row r="3248" spans="1:37" ht="20.100000000000001" customHeight="1">
      <c r="A3248" s="201">
        <v>10135</v>
      </c>
      <c r="B3248" s="183"/>
      <c r="C3248" s="179" t="s">
        <v>8083</v>
      </c>
      <c r="D3248" s="215" t="s">
        <v>8203</v>
      </c>
      <c r="E3248" s="198"/>
      <c r="F3248" s="319" t="s">
        <v>17578</v>
      </c>
      <c r="G3248" s="198" t="s">
        <v>8444</v>
      </c>
      <c r="H3248" s="201">
        <v>0</v>
      </c>
      <c r="I3248" s="200">
        <v>41951</v>
      </c>
      <c r="J3248" s="319" t="e">
        <f t="shared" si="51"/>
        <v>#VALUE!</v>
      </c>
      <c r="K3248" s="198"/>
      <c r="L3248" s="198"/>
      <c r="M3248" s="198" t="s">
        <v>2395</v>
      </c>
      <c r="N3248" s="198"/>
      <c r="O3248" s="198"/>
      <c r="P3248" s="198"/>
      <c r="Q3248" s="169"/>
      <c r="R3248" s="169"/>
      <c r="S3248" s="169"/>
      <c r="T3248" s="169"/>
    </row>
    <row r="3249" spans="1:38" ht="20.100000000000001" customHeight="1">
      <c r="A3249" s="201" t="s">
        <v>8204</v>
      </c>
      <c r="B3249" s="183">
        <v>700600591556</v>
      </c>
      <c r="C3249" s="179" t="s">
        <v>6367</v>
      </c>
      <c r="D3249" s="215" t="s">
        <v>8203</v>
      </c>
      <c r="E3249" s="321">
        <v>4.5</v>
      </c>
      <c r="F3249" s="319">
        <v>15.99</v>
      </c>
      <c r="G3249" s="198" t="s">
        <v>8444</v>
      </c>
      <c r="H3249" s="201">
        <v>0</v>
      </c>
      <c r="I3249" s="200">
        <v>41951</v>
      </c>
      <c r="J3249" s="319">
        <f t="shared" si="51"/>
        <v>4.0914999999999999</v>
      </c>
      <c r="K3249" s="198"/>
      <c r="L3249" s="198"/>
      <c r="M3249" s="198" t="s">
        <v>2395</v>
      </c>
      <c r="N3249" s="198"/>
      <c r="O3249" s="198"/>
      <c r="P3249" s="198"/>
      <c r="Q3249" s="169"/>
      <c r="R3249" s="169"/>
      <c r="S3249" s="169"/>
      <c r="T3249" s="169"/>
    </row>
    <row r="3250" spans="1:38" ht="20.100000000000001" customHeight="1">
      <c r="A3250" s="201" t="s">
        <v>8205</v>
      </c>
      <c r="B3250" s="183">
        <v>700600591563</v>
      </c>
      <c r="C3250" s="179" t="s">
        <v>6366</v>
      </c>
      <c r="D3250" s="215" t="s">
        <v>8203</v>
      </c>
      <c r="E3250" s="321">
        <v>4.5</v>
      </c>
      <c r="F3250" s="319">
        <v>15.99</v>
      </c>
      <c r="G3250" s="198" t="s">
        <v>8444</v>
      </c>
      <c r="H3250" s="201">
        <v>0</v>
      </c>
      <c r="I3250" s="200">
        <v>41951</v>
      </c>
      <c r="J3250" s="319">
        <f t="shared" si="51"/>
        <v>4.0914999999999999</v>
      </c>
      <c r="K3250" s="198"/>
      <c r="L3250" s="198"/>
      <c r="M3250" s="198" t="s">
        <v>2395</v>
      </c>
      <c r="N3250" s="198"/>
      <c r="O3250" s="198"/>
      <c r="P3250" s="198"/>
      <c r="Q3250" s="169"/>
      <c r="R3250" s="169"/>
      <c r="S3250" s="169"/>
      <c r="T3250" s="169"/>
    </row>
    <row r="3251" spans="1:38" ht="20.100000000000001" customHeight="1">
      <c r="A3251" s="201" t="s">
        <v>8206</v>
      </c>
      <c r="B3251" s="183">
        <v>700600591570</v>
      </c>
      <c r="C3251" s="179" t="s">
        <v>6365</v>
      </c>
      <c r="D3251" s="215" t="s">
        <v>8203</v>
      </c>
      <c r="E3251" s="321">
        <v>4.5</v>
      </c>
      <c r="F3251" s="319">
        <v>15.99</v>
      </c>
      <c r="G3251" s="198" t="s">
        <v>8444</v>
      </c>
      <c r="H3251" s="201">
        <v>0</v>
      </c>
      <c r="I3251" s="200">
        <v>41951</v>
      </c>
      <c r="J3251" s="319">
        <f t="shared" si="51"/>
        <v>4.0914999999999999</v>
      </c>
      <c r="K3251" s="198"/>
      <c r="L3251" s="198"/>
      <c r="M3251" s="198" t="s">
        <v>2395</v>
      </c>
      <c r="N3251" s="198"/>
      <c r="O3251" s="198"/>
      <c r="P3251" s="198"/>
      <c r="Q3251" s="169"/>
      <c r="R3251" s="169"/>
      <c r="S3251" s="169"/>
      <c r="T3251" s="169"/>
    </row>
    <row r="3252" spans="1:38" ht="20.100000000000001" customHeight="1">
      <c r="A3252" s="221">
        <v>35000</v>
      </c>
      <c r="B3252" s="190"/>
      <c r="C3252" s="229" t="s">
        <v>6840</v>
      </c>
      <c r="D3252" s="189" t="s">
        <v>8234</v>
      </c>
      <c r="E3252" s="198">
        <v>10</v>
      </c>
      <c r="F3252" s="319">
        <v>23.176470588235293</v>
      </c>
      <c r="G3252" s="198" t="s">
        <v>8444</v>
      </c>
      <c r="H3252" s="201">
        <v>0</v>
      </c>
      <c r="I3252" s="200"/>
      <c r="J3252" s="319">
        <f t="shared" si="51"/>
        <v>4.6999999999999993</v>
      </c>
      <c r="K3252" s="198">
        <v>19.989999999999998</v>
      </c>
      <c r="L3252" s="198"/>
      <c r="M3252" s="198" t="s">
        <v>2395</v>
      </c>
      <c r="N3252" s="198"/>
      <c r="O3252" s="198"/>
      <c r="P3252" s="198"/>
      <c r="Q3252" s="169"/>
      <c r="R3252" s="169"/>
      <c r="S3252" s="169"/>
      <c r="T3252" s="169"/>
    </row>
    <row r="3253" spans="1:38" ht="20.100000000000001" customHeight="1">
      <c r="A3253" s="221" t="s">
        <v>8207</v>
      </c>
      <c r="B3253" s="190">
        <v>700600591273</v>
      </c>
      <c r="C3253" s="229" t="s">
        <v>6840</v>
      </c>
      <c r="D3253" s="189" t="s">
        <v>8234</v>
      </c>
      <c r="E3253" s="198">
        <v>10</v>
      </c>
      <c r="F3253" s="319">
        <v>23.176470588235293</v>
      </c>
      <c r="G3253" s="198" t="s">
        <v>8444</v>
      </c>
      <c r="H3253" s="201">
        <v>0</v>
      </c>
      <c r="I3253" s="200"/>
      <c r="J3253" s="319">
        <f t="shared" si="51"/>
        <v>4.6999999999999993</v>
      </c>
      <c r="K3253" s="198">
        <v>19.989999999999998</v>
      </c>
      <c r="L3253" s="198"/>
      <c r="M3253" s="198" t="s">
        <v>2395</v>
      </c>
      <c r="N3253" s="198"/>
      <c r="O3253" s="198"/>
      <c r="P3253" s="198"/>
      <c r="Q3253" s="169"/>
      <c r="R3253" s="169"/>
      <c r="S3253" s="169"/>
      <c r="T3253" s="169"/>
    </row>
    <row r="3254" spans="1:38" ht="20.100000000000001" customHeight="1">
      <c r="A3254" s="221">
        <v>35001</v>
      </c>
      <c r="B3254" s="190"/>
      <c r="C3254" s="229" t="s">
        <v>6839</v>
      </c>
      <c r="D3254" s="189" t="s">
        <v>8235</v>
      </c>
      <c r="E3254" s="321">
        <v>3.5</v>
      </c>
      <c r="F3254" s="319">
        <v>14.352941176470589</v>
      </c>
      <c r="G3254" s="198" t="s">
        <v>8444</v>
      </c>
      <c r="H3254" s="201">
        <v>0</v>
      </c>
      <c r="I3254" s="200"/>
      <c r="J3254" s="319">
        <f t="shared" si="51"/>
        <v>3.6999999999999993</v>
      </c>
      <c r="K3254" s="198">
        <v>10.89</v>
      </c>
      <c r="L3254" s="198"/>
      <c r="M3254" s="198" t="s">
        <v>2395</v>
      </c>
      <c r="N3254" s="198"/>
      <c r="O3254" s="198"/>
      <c r="P3254" s="198"/>
      <c r="Q3254" s="169"/>
      <c r="R3254" s="169"/>
      <c r="S3254" s="169"/>
      <c r="T3254" s="169"/>
    </row>
    <row r="3255" spans="1:38" ht="20.100000000000001" customHeight="1">
      <c r="A3255" s="221" t="s">
        <v>8208</v>
      </c>
      <c r="B3255" s="190">
        <v>700600591280</v>
      </c>
      <c r="C3255" s="229" t="s">
        <v>6839</v>
      </c>
      <c r="D3255" s="189" t="s">
        <v>8235</v>
      </c>
      <c r="E3255" s="321">
        <v>3.5</v>
      </c>
      <c r="F3255" s="319">
        <v>14.352941176470589</v>
      </c>
      <c r="G3255" s="198" t="s">
        <v>8444</v>
      </c>
      <c r="H3255" s="201">
        <v>0</v>
      </c>
      <c r="I3255" s="200"/>
      <c r="J3255" s="319">
        <f t="shared" si="51"/>
        <v>3.6999999999999993</v>
      </c>
      <c r="K3255" s="198">
        <v>10.89</v>
      </c>
      <c r="L3255" s="198"/>
      <c r="M3255" s="198" t="s">
        <v>2395</v>
      </c>
      <c r="N3255" s="198"/>
      <c r="O3255" s="198"/>
      <c r="P3255" s="198"/>
      <c r="Q3255" s="169"/>
      <c r="R3255" s="169"/>
      <c r="S3255" s="169"/>
      <c r="T3255" s="169"/>
    </row>
    <row r="3256" spans="1:38" ht="20.100000000000001" customHeight="1">
      <c r="A3256" s="221">
        <v>35002</v>
      </c>
      <c r="B3256" s="190"/>
      <c r="C3256" s="229" t="s">
        <v>6838</v>
      </c>
      <c r="D3256" s="189" t="s">
        <v>8236</v>
      </c>
      <c r="E3256" s="321">
        <v>6</v>
      </c>
      <c r="F3256" s="319">
        <v>17.294117647058826</v>
      </c>
      <c r="G3256" s="198" t="s">
        <v>8444</v>
      </c>
      <c r="H3256" s="201">
        <v>0</v>
      </c>
      <c r="I3256" s="200"/>
      <c r="J3256" s="319">
        <f t="shared" si="51"/>
        <v>3.7000000000000011</v>
      </c>
      <c r="K3256" s="198">
        <v>14.99</v>
      </c>
      <c r="L3256" s="198"/>
      <c r="M3256" s="198" t="s">
        <v>2395</v>
      </c>
      <c r="N3256" s="198"/>
      <c r="O3256" s="198"/>
      <c r="P3256" s="198"/>
      <c r="Q3256" s="169"/>
      <c r="R3256" s="169"/>
      <c r="S3256" s="169"/>
      <c r="T3256" s="169"/>
    </row>
    <row r="3257" spans="1:38" ht="20.100000000000001" customHeight="1">
      <c r="A3257" s="221" t="s">
        <v>8209</v>
      </c>
      <c r="B3257" s="190">
        <v>700600591297</v>
      </c>
      <c r="C3257" s="229" t="s">
        <v>6838</v>
      </c>
      <c r="D3257" s="189" t="s">
        <v>8236</v>
      </c>
      <c r="E3257" s="321">
        <v>6</v>
      </c>
      <c r="F3257" s="319">
        <v>17.294117647058826</v>
      </c>
      <c r="G3257" s="198" t="s">
        <v>8444</v>
      </c>
      <c r="H3257" s="201">
        <v>0</v>
      </c>
      <c r="I3257" s="200"/>
      <c r="J3257" s="319">
        <f t="shared" si="51"/>
        <v>3.7000000000000011</v>
      </c>
      <c r="K3257" s="198">
        <v>14.99</v>
      </c>
      <c r="L3257" s="198"/>
      <c r="M3257" s="198" t="s">
        <v>2395</v>
      </c>
      <c r="N3257" s="198"/>
      <c r="O3257" s="198"/>
      <c r="P3257" s="198"/>
      <c r="Q3257" s="169"/>
      <c r="R3257" s="169"/>
      <c r="S3257" s="169"/>
      <c r="T3257" s="169"/>
    </row>
    <row r="3258" spans="1:38" ht="20.100000000000001" customHeight="1">
      <c r="A3258" s="221">
        <v>35003</v>
      </c>
      <c r="B3258" s="190"/>
      <c r="C3258" s="229" t="s">
        <v>8232</v>
      </c>
      <c r="D3258" s="189" t="s">
        <v>8237</v>
      </c>
      <c r="E3258" s="198"/>
      <c r="F3258" s="319" t="s">
        <v>17578</v>
      </c>
      <c r="G3258" s="198" t="s">
        <v>8444</v>
      </c>
      <c r="H3258" s="201">
        <v>0</v>
      </c>
      <c r="I3258" s="200"/>
      <c r="J3258" s="319" t="e">
        <f t="shared" si="51"/>
        <v>#VALUE!</v>
      </c>
      <c r="K3258" s="198"/>
      <c r="L3258" s="198"/>
      <c r="M3258" s="198" t="s">
        <v>2395</v>
      </c>
      <c r="N3258" s="198"/>
      <c r="O3258" s="198"/>
      <c r="P3258" s="198"/>
      <c r="Q3258" s="169"/>
      <c r="R3258" s="169"/>
      <c r="S3258" s="169"/>
      <c r="T3258" s="169"/>
    </row>
    <row r="3259" spans="1:38" ht="20.100000000000001" customHeight="1">
      <c r="A3259" s="221" t="s">
        <v>8210</v>
      </c>
      <c r="B3259" s="190">
        <v>700600591303</v>
      </c>
      <c r="C3259" s="229" t="s">
        <v>6837</v>
      </c>
      <c r="D3259" s="189" t="s">
        <v>8237</v>
      </c>
      <c r="E3259" s="321">
        <v>2</v>
      </c>
      <c r="F3259" s="319">
        <v>14.99</v>
      </c>
      <c r="G3259" s="198" t="s">
        <v>8444</v>
      </c>
      <c r="H3259" s="201">
        <v>0</v>
      </c>
      <c r="I3259" s="200"/>
      <c r="J3259" s="319">
        <f t="shared" si="51"/>
        <v>5.7415000000000003</v>
      </c>
      <c r="K3259" s="198"/>
      <c r="L3259" s="198"/>
      <c r="M3259" s="198" t="s">
        <v>2395</v>
      </c>
      <c r="N3259" s="198"/>
      <c r="O3259" s="198"/>
      <c r="P3259" s="198"/>
      <c r="Q3259" s="169"/>
      <c r="R3259" s="169"/>
      <c r="S3259" s="169"/>
      <c r="T3259" s="169"/>
    </row>
    <row r="3260" spans="1:38" ht="20.100000000000001" customHeight="1">
      <c r="A3260" s="328" t="s">
        <v>8211</v>
      </c>
      <c r="B3260" s="190">
        <v>700600591310</v>
      </c>
      <c r="C3260" s="229" t="s">
        <v>6836</v>
      </c>
      <c r="D3260" s="189" t="s">
        <v>8237</v>
      </c>
      <c r="E3260" s="324">
        <v>2</v>
      </c>
      <c r="F3260" s="319">
        <v>14.99</v>
      </c>
      <c r="G3260" s="198" t="s">
        <v>8444</v>
      </c>
      <c r="H3260" s="199">
        <v>18</v>
      </c>
      <c r="I3260" s="200"/>
      <c r="J3260" s="319">
        <f t="shared" si="51"/>
        <v>5.7415000000000003</v>
      </c>
      <c r="K3260" s="198"/>
      <c r="L3260" s="198"/>
      <c r="M3260" s="198" t="s">
        <v>2395</v>
      </c>
      <c r="N3260" s="198"/>
      <c r="O3260" s="198"/>
      <c r="P3260" s="198"/>
      <c r="Q3260" s="169">
        <v>1</v>
      </c>
      <c r="R3260" s="169" t="s">
        <v>14946</v>
      </c>
      <c r="S3260" s="169"/>
      <c r="T3260" s="169" t="s">
        <v>16447</v>
      </c>
      <c r="U3260" s="171">
        <v>35003</v>
      </c>
      <c r="V3260" s="5" t="s">
        <v>16448</v>
      </c>
      <c r="AA3260" s="5" t="s">
        <v>16449</v>
      </c>
      <c r="AB3260" s="5" t="s">
        <v>16450</v>
      </c>
      <c r="AC3260" s="5" t="s">
        <v>16451</v>
      </c>
      <c r="AD3260" s="5" t="s">
        <v>16452</v>
      </c>
      <c r="AE3260" s="5" t="s">
        <v>16453</v>
      </c>
      <c r="AK3260" s="5" t="s">
        <v>16655</v>
      </c>
      <c r="AL3260" s="5" t="s">
        <v>16656</v>
      </c>
    </row>
    <row r="3261" spans="1:38" ht="20.100000000000001" customHeight="1">
      <c r="A3261" s="221" t="s">
        <v>8212</v>
      </c>
      <c r="B3261" s="190">
        <v>700600591327</v>
      </c>
      <c r="C3261" s="229" t="s">
        <v>6835</v>
      </c>
      <c r="D3261" s="189" t="s">
        <v>8237</v>
      </c>
      <c r="E3261" s="321">
        <v>2</v>
      </c>
      <c r="F3261" s="319">
        <v>14.99</v>
      </c>
      <c r="G3261" s="198" t="s">
        <v>8444</v>
      </c>
      <c r="H3261" s="201">
        <v>0</v>
      </c>
      <c r="I3261" s="200"/>
      <c r="J3261" s="319">
        <f t="shared" si="51"/>
        <v>5.7415000000000003</v>
      </c>
      <c r="K3261" s="198"/>
      <c r="L3261" s="198"/>
      <c r="M3261" s="198" t="s">
        <v>2395</v>
      </c>
      <c r="N3261" s="198"/>
      <c r="O3261" s="198"/>
      <c r="P3261" s="198"/>
      <c r="Q3261" s="169"/>
      <c r="R3261" s="169"/>
      <c r="S3261" s="169"/>
      <c r="T3261" s="169"/>
    </row>
    <row r="3262" spans="1:38" ht="20.100000000000001" customHeight="1">
      <c r="A3262" s="328" t="s">
        <v>8213</v>
      </c>
      <c r="B3262" s="190">
        <v>700600591334</v>
      </c>
      <c r="C3262" s="229" t="s">
        <v>6834</v>
      </c>
      <c r="D3262" s="189" t="s">
        <v>8237</v>
      </c>
      <c r="E3262" s="321">
        <v>2</v>
      </c>
      <c r="F3262" s="319">
        <v>14.99</v>
      </c>
      <c r="G3262" s="198" t="s">
        <v>8444</v>
      </c>
      <c r="H3262" s="201">
        <v>0</v>
      </c>
      <c r="I3262" s="200"/>
      <c r="J3262" s="319">
        <f t="shared" si="51"/>
        <v>5.7415000000000003</v>
      </c>
      <c r="K3262" s="198"/>
      <c r="L3262" s="198"/>
      <c r="M3262" s="198" t="s">
        <v>2395</v>
      </c>
      <c r="N3262" s="198"/>
      <c r="O3262" s="198"/>
      <c r="P3262" s="198"/>
      <c r="Q3262" s="169">
        <v>1</v>
      </c>
      <c r="R3262" s="169" t="s">
        <v>14946</v>
      </c>
      <c r="S3262" s="169"/>
      <c r="T3262" s="169" t="s">
        <v>16447</v>
      </c>
      <c r="U3262" s="171">
        <v>35003</v>
      </c>
      <c r="V3262" s="5" t="s">
        <v>16448</v>
      </c>
      <c r="AA3262" s="5" t="s">
        <v>16449</v>
      </c>
      <c r="AB3262" s="5" t="s">
        <v>16450</v>
      </c>
      <c r="AC3262" s="5" t="s">
        <v>16451</v>
      </c>
      <c r="AD3262" s="5" t="s">
        <v>16452</v>
      </c>
      <c r="AE3262" s="5" t="s">
        <v>16453</v>
      </c>
      <c r="AK3262" s="5" t="s">
        <v>16657</v>
      </c>
    </row>
    <row r="3263" spans="1:38" ht="20.100000000000001" customHeight="1">
      <c r="A3263" s="221" t="s">
        <v>8214</v>
      </c>
      <c r="B3263" s="190">
        <v>700600591341</v>
      </c>
      <c r="C3263" s="229" t="s">
        <v>6833</v>
      </c>
      <c r="D3263" s="189" t="s">
        <v>8237</v>
      </c>
      <c r="E3263" s="324">
        <v>2</v>
      </c>
      <c r="F3263" s="319">
        <v>14.99</v>
      </c>
      <c r="G3263" s="198" t="s">
        <v>8444</v>
      </c>
      <c r="H3263" s="199">
        <v>7</v>
      </c>
      <c r="I3263" s="200"/>
      <c r="J3263" s="319">
        <f t="shared" si="51"/>
        <v>5.7415000000000003</v>
      </c>
      <c r="K3263" s="198"/>
      <c r="L3263" s="198"/>
      <c r="M3263" s="198" t="s">
        <v>2395</v>
      </c>
      <c r="N3263" s="198"/>
      <c r="O3263" s="198"/>
      <c r="P3263" s="198"/>
      <c r="Q3263" s="169"/>
      <c r="R3263" s="169"/>
      <c r="S3263" s="169"/>
      <c r="T3263" s="169"/>
    </row>
    <row r="3264" spans="1:38" ht="20.100000000000001" customHeight="1">
      <c r="A3264" s="221">
        <v>35004</v>
      </c>
      <c r="B3264" s="190"/>
      <c r="C3264" s="229" t="s">
        <v>6832</v>
      </c>
      <c r="D3264" s="189" t="s">
        <v>8238</v>
      </c>
      <c r="E3264" s="324">
        <v>7</v>
      </c>
      <c r="F3264" s="319">
        <v>19.989999999999998</v>
      </c>
      <c r="G3264" s="198" t="s">
        <v>8444</v>
      </c>
      <c r="H3264" s="199">
        <v>12</v>
      </c>
      <c r="I3264" s="200"/>
      <c r="J3264" s="319">
        <f t="shared" si="51"/>
        <v>4.9914999999999985</v>
      </c>
      <c r="K3264" s="198"/>
      <c r="L3264" s="198"/>
      <c r="M3264" s="198" t="s">
        <v>2395</v>
      </c>
      <c r="N3264" s="198"/>
      <c r="O3264" s="198"/>
      <c r="P3264" s="198"/>
      <c r="Q3264" s="169"/>
      <c r="R3264" s="169"/>
      <c r="S3264" s="169"/>
      <c r="T3264" s="169"/>
    </row>
    <row r="3265" spans="1:20" ht="20.100000000000001" customHeight="1">
      <c r="A3265" s="221" t="s">
        <v>8215</v>
      </c>
      <c r="B3265" s="190">
        <v>700600591358</v>
      </c>
      <c r="C3265" s="229" t="s">
        <v>6832</v>
      </c>
      <c r="D3265" s="189" t="s">
        <v>8238</v>
      </c>
      <c r="E3265" s="324">
        <v>7</v>
      </c>
      <c r="F3265" s="319">
        <v>19.989999999999998</v>
      </c>
      <c r="G3265" s="198" t="s">
        <v>8444</v>
      </c>
      <c r="H3265" s="199">
        <v>12</v>
      </c>
      <c r="I3265" s="200"/>
      <c r="J3265" s="319">
        <f t="shared" si="51"/>
        <v>4.9914999999999985</v>
      </c>
      <c r="K3265" s="198"/>
      <c r="L3265" s="198"/>
      <c r="M3265" s="198" t="s">
        <v>2395</v>
      </c>
      <c r="N3265" s="198"/>
      <c r="O3265" s="198"/>
      <c r="P3265" s="198"/>
      <c r="Q3265" s="169"/>
      <c r="R3265" s="169"/>
      <c r="S3265" s="169"/>
      <c r="T3265" s="169"/>
    </row>
    <row r="3266" spans="1:20" ht="20.100000000000001" customHeight="1">
      <c r="A3266" s="221">
        <v>35005</v>
      </c>
      <c r="B3266" s="190"/>
      <c r="C3266" s="229" t="s">
        <v>6831</v>
      </c>
      <c r="D3266" s="189" t="s">
        <v>8239</v>
      </c>
      <c r="E3266" s="324">
        <v>4</v>
      </c>
      <c r="F3266" s="319">
        <v>14.941176470588236</v>
      </c>
      <c r="G3266" s="198" t="s">
        <v>8444</v>
      </c>
      <c r="H3266" s="199">
        <v>9</v>
      </c>
      <c r="I3266" s="200"/>
      <c r="J3266" s="319">
        <f t="shared" si="51"/>
        <v>3.6999999999999993</v>
      </c>
      <c r="K3266" s="198">
        <v>9.99</v>
      </c>
      <c r="L3266" s="198"/>
      <c r="M3266" s="198" t="s">
        <v>2395</v>
      </c>
      <c r="N3266" s="198"/>
      <c r="O3266" s="198"/>
      <c r="P3266" s="198"/>
      <c r="Q3266" s="169"/>
      <c r="R3266" s="169"/>
      <c r="S3266" s="169"/>
      <c r="T3266" s="169"/>
    </row>
    <row r="3267" spans="1:20" ht="20.100000000000001" customHeight="1">
      <c r="A3267" s="221" t="s">
        <v>8216</v>
      </c>
      <c r="B3267" s="190">
        <v>700600591365</v>
      </c>
      <c r="C3267" s="229" t="s">
        <v>6831</v>
      </c>
      <c r="D3267" s="189" t="s">
        <v>8239</v>
      </c>
      <c r="E3267" s="324">
        <v>4</v>
      </c>
      <c r="F3267" s="319">
        <v>14.941176470588236</v>
      </c>
      <c r="G3267" s="198" t="s">
        <v>8444</v>
      </c>
      <c r="H3267" s="199">
        <v>9</v>
      </c>
      <c r="I3267" s="200"/>
      <c r="J3267" s="319">
        <f t="shared" si="51"/>
        <v>3.6999999999999993</v>
      </c>
      <c r="K3267" s="198">
        <v>9.99</v>
      </c>
      <c r="L3267" s="198"/>
      <c r="M3267" s="198" t="s">
        <v>2395</v>
      </c>
      <c r="N3267" s="198"/>
      <c r="O3267" s="198"/>
      <c r="P3267" s="198"/>
      <c r="Q3267" s="169"/>
      <c r="R3267" s="169"/>
      <c r="S3267" s="169"/>
      <c r="T3267" s="169"/>
    </row>
    <row r="3268" spans="1:20" ht="20.100000000000001" customHeight="1">
      <c r="A3268" s="221">
        <v>35006</v>
      </c>
      <c r="B3268" s="190"/>
      <c r="C3268" s="229" t="s">
        <v>6830</v>
      </c>
      <c r="D3268" s="189" t="s">
        <v>8240</v>
      </c>
      <c r="E3268" s="321">
        <v>4</v>
      </c>
      <c r="F3268" s="319">
        <v>14.941176470588236</v>
      </c>
      <c r="G3268" s="198" t="s">
        <v>8444</v>
      </c>
      <c r="H3268" s="201">
        <v>0</v>
      </c>
      <c r="I3268" s="200"/>
      <c r="J3268" s="319">
        <f t="shared" si="51"/>
        <v>3.6999999999999993</v>
      </c>
      <c r="K3268" s="198">
        <v>9.99</v>
      </c>
      <c r="L3268" s="198"/>
      <c r="M3268" s="198" t="s">
        <v>2395</v>
      </c>
      <c r="N3268" s="198"/>
      <c r="O3268" s="198"/>
      <c r="P3268" s="198"/>
      <c r="Q3268" s="169"/>
      <c r="R3268" s="169"/>
      <c r="S3268" s="169"/>
      <c r="T3268" s="169"/>
    </row>
    <row r="3269" spans="1:20" ht="20.100000000000001" customHeight="1">
      <c r="A3269" s="221" t="s">
        <v>8217</v>
      </c>
      <c r="B3269" s="190">
        <v>700600591372</v>
      </c>
      <c r="C3269" s="229" t="s">
        <v>6830</v>
      </c>
      <c r="D3269" s="189" t="s">
        <v>8240</v>
      </c>
      <c r="E3269" s="321">
        <v>4</v>
      </c>
      <c r="F3269" s="319">
        <v>14.941176470588236</v>
      </c>
      <c r="G3269" s="198" t="s">
        <v>8444</v>
      </c>
      <c r="H3269" s="201">
        <v>0</v>
      </c>
      <c r="I3269" s="200"/>
      <c r="J3269" s="319">
        <f t="shared" si="51"/>
        <v>3.6999999999999993</v>
      </c>
      <c r="K3269" s="198">
        <v>9.99</v>
      </c>
      <c r="L3269" s="198"/>
      <c r="M3269" s="198" t="s">
        <v>2395</v>
      </c>
      <c r="N3269" s="198"/>
      <c r="O3269" s="198"/>
      <c r="P3269" s="198"/>
      <c r="Q3269" s="169"/>
      <c r="R3269" s="169"/>
      <c r="S3269" s="169"/>
      <c r="T3269" s="169"/>
    </row>
    <row r="3270" spans="1:20" ht="20.100000000000001" customHeight="1">
      <c r="A3270" s="221">
        <v>35007</v>
      </c>
      <c r="B3270" s="190"/>
      <c r="C3270" s="229" t="s">
        <v>6829</v>
      </c>
      <c r="D3270" s="189" t="s">
        <v>8241</v>
      </c>
      <c r="E3270" s="321">
        <v>5</v>
      </c>
      <c r="F3270" s="319">
        <v>16.117647058823529</v>
      </c>
      <c r="G3270" s="198" t="s">
        <v>8444</v>
      </c>
      <c r="H3270" s="201">
        <v>0</v>
      </c>
      <c r="I3270" s="200"/>
      <c r="J3270" s="319">
        <f t="shared" si="51"/>
        <v>3.6999999999999993</v>
      </c>
      <c r="K3270" s="198">
        <v>11.99</v>
      </c>
      <c r="L3270" s="198"/>
      <c r="M3270" s="198" t="s">
        <v>2395</v>
      </c>
      <c r="N3270" s="198"/>
      <c r="O3270" s="198"/>
      <c r="P3270" s="198"/>
      <c r="Q3270" s="169"/>
      <c r="R3270" s="169"/>
      <c r="S3270" s="169"/>
      <c r="T3270" s="169"/>
    </row>
    <row r="3271" spans="1:20" ht="20.100000000000001" customHeight="1">
      <c r="A3271" s="221" t="s">
        <v>8218</v>
      </c>
      <c r="B3271" s="190">
        <v>700600591389</v>
      </c>
      <c r="C3271" s="229" t="s">
        <v>6829</v>
      </c>
      <c r="D3271" s="189" t="s">
        <v>8241</v>
      </c>
      <c r="E3271" s="321">
        <v>5</v>
      </c>
      <c r="F3271" s="319">
        <v>16.117647058823529</v>
      </c>
      <c r="G3271" s="198" t="s">
        <v>8444</v>
      </c>
      <c r="H3271" s="201">
        <v>0</v>
      </c>
      <c r="I3271" s="200"/>
      <c r="J3271" s="319">
        <f t="shared" si="51"/>
        <v>3.6999999999999993</v>
      </c>
      <c r="K3271" s="198">
        <v>11.99</v>
      </c>
      <c r="L3271" s="198"/>
      <c r="M3271" s="198" t="s">
        <v>2395</v>
      </c>
      <c r="N3271" s="198"/>
      <c r="O3271" s="198"/>
      <c r="P3271" s="198"/>
      <c r="Q3271" s="169"/>
      <c r="R3271" s="169"/>
      <c r="S3271" s="169"/>
      <c r="T3271" s="169"/>
    </row>
    <row r="3272" spans="1:20" ht="20.100000000000001" customHeight="1">
      <c r="A3272" s="221">
        <v>35008</v>
      </c>
      <c r="B3272" s="190"/>
      <c r="C3272" s="229" t="s">
        <v>6828</v>
      </c>
      <c r="D3272" s="189" t="s">
        <v>8242</v>
      </c>
      <c r="E3272" s="324">
        <v>6</v>
      </c>
      <c r="F3272" s="319">
        <v>17.294117647058826</v>
      </c>
      <c r="G3272" s="198" t="s">
        <v>8444</v>
      </c>
      <c r="H3272" s="199">
        <v>18</v>
      </c>
      <c r="I3272" s="200"/>
      <c r="J3272" s="319">
        <f t="shared" si="51"/>
        <v>3.7000000000000011</v>
      </c>
      <c r="K3272" s="198">
        <v>11.99</v>
      </c>
      <c r="L3272" s="198"/>
      <c r="M3272" s="198" t="s">
        <v>2395</v>
      </c>
      <c r="N3272" s="198"/>
      <c r="O3272" s="198"/>
      <c r="P3272" s="198"/>
      <c r="Q3272" s="169"/>
      <c r="R3272" s="169"/>
      <c r="S3272" s="169"/>
      <c r="T3272" s="169"/>
    </row>
    <row r="3273" spans="1:20" ht="20.100000000000001" customHeight="1">
      <c r="A3273" s="221" t="s">
        <v>8219</v>
      </c>
      <c r="B3273" s="190">
        <v>700600591396</v>
      </c>
      <c r="C3273" s="229" t="s">
        <v>6828</v>
      </c>
      <c r="D3273" s="189" t="s">
        <v>8242</v>
      </c>
      <c r="E3273" s="324">
        <v>6</v>
      </c>
      <c r="F3273" s="319">
        <v>17.294117647058826</v>
      </c>
      <c r="G3273" s="198" t="s">
        <v>8444</v>
      </c>
      <c r="H3273" s="199">
        <v>18</v>
      </c>
      <c r="I3273" s="200"/>
      <c r="J3273" s="319">
        <f t="shared" si="51"/>
        <v>3.7000000000000011</v>
      </c>
      <c r="K3273" s="198">
        <v>11.99</v>
      </c>
      <c r="L3273" s="198"/>
      <c r="M3273" s="198" t="s">
        <v>2395</v>
      </c>
      <c r="N3273" s="198"/>
      <c r="O3273" s="198"/>
      <c r="P3273" s="198"/>
      <c r="Q3273" s="169"/>
      <c r="R3273" s="169"/>
      <c r="S3273" s="169"/>
      <c r="T3273" s="169"/>
    </row>
    <row r="3274" spans="1:20" ht="20.100000000000001" customHeight="1">
      <c r="A3274" s="221">
        <v>35009</v>
      </c>
      <c r="B3274" s="190"/>
      <c r="C3274" s="229" t="s">
        <v>8233</v>
      </c>
      <c r="D3274" s="189" t="s">
        <v>8243</v>
      </c>
      <c r="E3274" s="198"/>
      <c r="F3274" s="319" t="s">
        <v>17578</v>
      </c>
      <c r="G3274" s="198" t="s">
        <v>8444</v>
      </c>
      <c r="H3274" s="201">
        <v>0</v>
      </c>
      <c r="I3274" s="200"/>
      <c r="J3274" s="319" t="e">
        <f t="shared" si="51"/>
        <v>#VALUE!</v>
      </c>
      <c r="K3274" s="198"/>
      <c r="L3274" s="198"/>
      <c r="M3274" s="198" t="s">
        <v>2395</v>
      </c>
      <c r="N3274" s="198"/>
      <c r="O3274" s="198"/>
      <c r="P3274" s="198"/>
      <c r="Q3274" s="169"/>
      <c r="R3274" s="169"/>
      <c r="S3274" s="169"/>
      <c r="T3274" s="169"/>
    </row>
    <row r="3275" spans="1:20" ht="20.100000000000001" customHeight="1">
      <c r="A3275" s="221" t="s">
        <v>8220</v>
      </c>
      <c r="B3275" s="190">
        <v>700600591402</v>
      </c>
      <c r="C3275" s="229" t="s">
        <v>6827</v>
      </c>
      <c r="D3275" s="189" t="s">
        <v>8243</v>
      </c>
      <c r="E3275" s="324">
        <v>1.5</v>
      </c>
      <c r="F3275" s="319">
        <v>11.89</v>
      </c>
      <c r="G3275" s="198" t="s">
        <v>8444</v>
      </c>
      <c r="H3275" s="199">
        <v>21</v>
      </c>
      <c r="I3275" s="200"/>
      <c r="J3275" s="319">
        <f t="shared" si="51"/>
        <v>3.6065000000000005</v>
      </c>
      <c r="K3275" s="198">
        <v>7.6470588235294121</v>
      </c>
      <c r="L3275" s="198"/>
      <c r="M3275" s="198" t="s">
        <v>2395</v>
      </c>
      <c r="N3275" s="198"/>
      <c r="O3275" s="198"/>
      <c r="P3275" s="198"/>
      <c r="Q3275" s="169"/>
      <c r="R3275" s="169"/>
      <c r="S3275" s="169"/>
      <c r="T3275" s="169"/>
    </row>
    <row r="3276" spans="1:20" ht="20.100000000000001" customHeight="1">
      <c r="A3276" s="221" t="s">
        <v>8221</v>
      </c>
      <c r="B3276" s="190">
        <v>700600591419</v>
      </c>
      <c r="C3276" s="229" t="s">
        <v>6826</v>
      </c>
      <c r="D3276" s="189" t="s">
        <v>8243</v>
      </c>
      <c r="E3276" s="321">
        <v>1.5</v>
      </c>
      <c r="F3276" s="319">
        <v>11.89</v>
      </c>
      <c r="G3276" s="198" t="s">
        <v>8444</v>
      </c>
      <c r="H3276" s="201">
        <v>0</v>
      </c>
      <c r="I3276" s="200"/>
      <c r="J3276" s="319">
        <f t="shared" ref="J3276:J3339" si="52">F3276*0.85-5-E3276</f>
        <v>3.6065000000000005</v>
      </c>
      <c r="K3276" s="198">
        <v>7.6470588235294121</v>
      </c>
      <c r="L3276" s="198"/>
      <c r="M3276" s="198" t="s">
        <v>2395</v>
      </c>
      <c r="N3276" s="198"/>
      <c r="O3276" s="198"/>
      <c r="P3276" s="198"/>
      <c r="Q3276" s="169"/>
      <c r="R3276" s="169"/>
      <c r="S3276" s="169"/>
      <c r="T3276" s="169"/>
    </row>
    <row r="3277" spans="1:20" ht="20.100000000000001" customHeight="1">
      <c r="A3277" s="221" t="s">
        <v>8222</v>
      </c>
      <c r="B3277" s="190">
        <v>700600591426</v>
      </c>
      <c r="C3277" s="229" t="s">
        <v>6825</v>
      </c>
      <c r="D3277" s="189" t="s">
        <v>8243</v>
      </c>
      <c r="E3277" s="324">
        <v>1.5</v>
      </c>
      <c r="F3277" s="319">
        <v>11.89</v>
      </c>
      <c r="G3277" s="198" t="s">
        <v>8444</v>
      </c>
      <c r="H3277" s="199">
        <v>17</v>
      </c>
      <c r="I3277" s="200"/>
      <c r="J3277" s="319">
        <f t="shared" si="52"/>
        <v>3.6065000000000005</v>
      </c>
      <c r="K3277" s="198">
        <v>7.6470588235294121</v>
      </c>
      <c r="L3277" s="198"/>
      <c r="M3277" s="198" t="s">
        <v>2395</v>
      </c>
      <c r="N3277" s="198"/>
      <c r="O3277" s="198"/>
      <c r="P3277" s="198"/>
      <c r="Q3277" s="169"/>
      <c r="R3277" s="169"/>
      <c r="S3277" s="169"/>
      <c r="T3277" s="169"/>
    </row>
    <row r="3278" spans="1:20" ht="20.100000000000001" customHeight="1">
      <c r="A3278" s="221" t="s">
        <v>8223</v>
      </c>
      <c r="B3278" s="190">
        <v>700600591433</v>
      </c>
      <c r="C3278" s="229" t="s">
        <v>6824</v>
      </c>
      <c r="D3278" s="189" t="s">
        <v>8243</v>
      </c>
      <c r="E3278" s="324">
        <v>1.5</v>
      </c>
      <c r="F3278" s="319">
        <v>11.89</v>
      </c>
      <c r="G3278" s="198" t="s">
        <v>8444</v>
      </c>
      <c r="H3278" s="199">
        <v>17</v>
      </c>
      <c r="I3278" s="200"/>
      <c r="J3278" s="319">
        <f t="shared" si="52"/>
        <v>3.6065000000000005</v>
      </c>
      <c r="K3278" s="198">
        <v>7.6470588235294121</v>
      </c>
      <c r="L3278" s="198"/>
      <c r="M3278" s="198" t="s">
        <v>2395</v>
      </c>
      <c r="N3278" s="198"/>
      <c r="O3278" s="198"/>
      <c r="P3278" s="198"/>
      <c r="Q3278" s="169"/>
      <c r="R3278" s="169"/>
      <c r="S3278" s="169"/>
      <c r="T3278" s="169"/>
    </row>
    <row r="3279" spans="1:20" ht="20.100000000000001" customHeight="1">
      <c r="A3279" s="221" t="s">
        <v>8224</v>
      </c>
      <c r="B3279" s="190">
        <v>700600591440</v>
      </c>
      <c r="C3279" s="229" t="s">
        <v>6823</v>
      </c>
      <c r="D3279" s="189" t="s">
        <v>8243</v>
      </c>
      <c r="E3279" s="324">
        <v>1.5</v>
      </c>
      <c r="F3279" s="319">
        <v>11.89</v>
      </c>
      <c r="G3279" s="198" t="s">
        <v>8444</v>
      </c>
      <c r="H3279" s="199">
        <v>16</v>
      </c>
      <c r="I3279" s="200"/>
      <c r="J3279" s="319">
        <f t="shared" si="52"/>
        <v>3.6065000000000005</v>
      </c>
      <c r="K3279" s="198">
        <v>7.6470588235294121</v>
      </c>
      <c r="L3279" s="198"/>
      <c r="M3279" s="198" t="s">
        <v>2395</v>
      </c>
      <c r="N3279" s="198"/>
      <c r="O3279" s="198"/>
      <c r="P3279" s="198"/>
      <c r="Q3279" s="169"/>
      <c r="R3279" s="169"/>
      <c r="S3279" s="169"/>
      <c r="T3279" s="169"/>
    </row>
    <row r="3280" spans="1:20" ht="20.100000000000001" customHeight="1">
      <c r="A3280" s="221">
        <v>35010</v>
      </c>
      <c r="B3280" s="190"/>
      <c r="C3280" s="229" t="s">
        <v>6822</v>
      </c>
      <c r="D3280" s="189" t="s">
        <v>8244</v>
      </c>
      <c r="E3280" s="321">
        <v>2</v>
      </c>
      <c r="F3280" s="319">
        <v>11.89</v>
      </c>
      <c r="G3280" s="198" t="s">
        <v>8444</v>
      </c>
      <c r="H3280" s="201">
        <v>0</v>
      </c>
      <c r="I3280" s="200"/>
      <c r="J3280" s="319">
        <f t="shared" si="52"/>
        <v>3.1065000000000005</v>
      </c>
      <c r="K3280" s="198">
        <v>8.2352941176470598</v>
      </c>
      <c r="L3280" s="198"/>
      <c r="M3280" s="198" t="s">
        <v>2395</v>
      </c>
      <c r="N3280" s="198"/>
      <c r="O3280" s="198"/>
      <c r="P3280" s="198"/>
      <c r="Q3280" s="169"/>
      <c r="R3280" s="169"/>
      <c r="S3280" s="169"/>
      <c r="T3280" s="169"/>
    </row>
    <row r="3281" spans="1:20" ht="20.100000000000001" customHeight="1">
      <c r="A3281" s="221" t="s">
        <v>8225</v>
      </c>
      <c r="B3281" s="190">
        <v>700600591457</v>
      </c>
      <c r="C3281" s="229" t="s">
        <v>6822</v>
      </c>
      <c r="D3281" s="189" t="s">
        <v>8244</v>
      </c>
      <c r="E3281" s="321">
        <v>2</v>
      </c>
      <c r="F3281" s="319">
        <v>11.89</v>
      </c>
      <c r="G3281" s="198" t="s">
        <v>8444</v>
      </c>
      <c r="H3281" s="201">
        <v>0</v>
      </c>
      <c r="I3281" s="200"/>
      <c r="J3281" s="319">
        <f t="shared" si="52"/>
        <v>3.1065000000000005</v>
      </c>
      <c r="K3281" s="198">
        <v>8.2352941176470598</v>
      </c>
      <c r="L3281" s="198"/>
      <c r="M3281" s="198" t="s">
        <v>2395</v>
      </c>
      <c r="N3281" s="198"/>
      <c r="O3281" s="198"/>
      <c r="P3281" s="198"/>
      <c r="Q3281" s="169"/>
      <c r="R3281" s="169"/>
      <c r="S3281" s="169"/>
      <c r="T3281" s="169"/>
    </row>
    <row r="3282" spans="1:20" ht="20.100000000000001" customHeight="1">
      <c r="A3282" s="221">
        <v>35011</v>
      </c>
      <c r="B3282" s="190"/>
      <c r="C3282" s="229" t="s">
        <v>6821</v>
      </c>
      <c r="D3282" s="189" t="s">
        <v>8245</v>
      </c>
      <c r="E3282" s="321">
        <v>1</v>
      </c>
      <c r="F3282" s="319">
        <v>9.89</v>
      </c>
      <c r="G3282" s="198" t="s">
        <v>8444</v>
      </c>
      <c r="H3282" s="201">
        <v>0</v>
      </c>
      <c r="I3282" s="200"/>
      <c r="J3282" s="319">
        <f t="shared" si="52"/>
        <v>2.4064999999999994</v>
      </c>
      <c r="K3282" s="198">
        <v>7.0588235294117645</v>
      </c>
      <c r="L3282" s="198"/>
      <c r="M3282" s="198" t="s">
        <v>2395</v>
      </c>
      <c r="N3282" s="198"/>
      <c r="O3282" s="198"/>
      <c r="P3282" s="198"/>
      <c r="Q3282" s="169"/>
      <c r="R3282" s="169"/>
      <c r="S3282" s="169"/>
      <c r="T3282" s="169"/>
    </row>
    <row r="3283" spans="1:20" ht="20.100000000000001" customHeight="1">
      <c r="A3283" s="221" t="s">
        <v>8226</v>
      </c>
      <c r="B3283" s="190">
        <v>700600591464</v>
      </c>
      <c r="C3283" s="229" t="s">
        <v>6821</v>
      </c>
      <c r="D3283" s="189" t="s">
        <v>8245</v>
      </c>
      <c r="E3283" s="321">
        <v>1</v>
      </c>
      <c r="F3283" s="319">
        <v>9.89</v>
      </c>
      <c r="G3283" s="198" t="s">
        <v>8444</v>
      </c>
      <c r="H3283" s="201">
        <v>0</v>
      </c>
      <c r="I3283" s="200"/>
      <c r="J3283" s="319">
        <f t="shared" si="52"/>
        <v>2.4064999999999994</v>
      </c>
      <c r="K3283" s="198">
        <v>7.0588235294117645</v>
      </c>
      <c r="L3283" s="198"/>
      <c r="M3283" s="198" t="s">
        <v>2395</v>
      </c>
      <c r="N3283" s="198"/>
      <c r="O3283" s="198"/>
      <c r="P3283" s="198"/>
      <c r="Q3283" s="169"/>
      <c r="R3283" s="169"/>
      <c r="S3283" s="169"/>
      <c r="T3283" s="169"/>
    </row>
    <row r="3284" spans="1:20" ht="20.100000000000001" customHeight="1">
      <c r="A3284" s="221">
        <v>35012</v>
      </c>
      <c r="B3284" s="190"/>
      <c r="C3284" s="229" t="s">
        <v>6820</v>
      </c>
      <c r="D3284" s="189" t="s">
        <v>8246</v>
      </c>
      <c r="E3284" s="324">
        <v>2</v>
      </c>
      <c r="F3284" s="319">
        <v>9.89</v>
      </c>
      <c r="G3284" s="198" t="s">
        <v>8444</v>
      </c>
      <c r="H3284" s="199">
        <v>8</v>
      </c>
      <c r="I3284" s="200"/>
      <c r="J3284" s="319">
        <f t="shared" si="52"/>
        <v>1.4064999999999994</v>
      </c>
      <c r="K3284" s="198">
        <v>7.0588235294117645</v>
      </c>
      <c r="L3284" s="198"/>
      <c r="M3284" s="198" t="s">
        <v>2395</v>
      </c>
      <c r="N3284" s="198"/>
      <c r="O3284" s="198"/>
      <c r="P3284" s="198"/>
      <c r="Q3284" s="169"/>
      <c r="R3284" s="169"/>
      <c r="S3284" s="169"/>
      <c r="T3284" s="169"/>
    </row>
    <row r="3285" spans="1:20" ht="20.100000000000001" customHeight="1">
      <c r="A3285" s="221" t="s">
        <v>8227</v>
      </c>
      <c r="B3285" s="190">
        <v>700600591471</v>
      </c>
      <c r="C3285" s="229" t="s">
        <v>6820</v>
      </c>
      <c r="D3285" s="189" t="s">
        <v>8246</v>
      </c>
      <c r="E3285" s="324">
        <v>2</v>
      </c>
      <c r="F3285" s="319">
        <v>9.89</v>
      </c>
      <c r="G3285" s="198" t="s">
        <v>8444</v>
      </c>
      <c r="H3285" s="199">
        <v>8</v>
      </c>
      <c r="I3285" s="200"/>
      <c r="J3285" s="319">
        <f t="shared" si="52"/>
        <v>1.4064999999999994</v>
      </c>
      <c r="K3285" s="198">
        <v>7.0588235294117645</v>
      </c>
      <c r="L3285" s="198"/>
      <c r="M3285" s="198" t="s">
        <v>2395</v>
      </c>
      <c r="N3285" s="198"/>
      <c r="O3285" s="198"/>
      <c r="P3285" s="198"/>
      <c r="Q3285" s="169"/>
      <c r="R3285" s="169"/>
      <c r="S3285" s="169"/>
      <c r="T3285" s="169"/>
    </row>
    <row r="3286" spans="1:20" ht="20.100000000000001" customHeight="1">
      <c r="A3286" s="221">
        <v>35013</v>
      </c>
      <c r="B3286" s="190"/>
      <c r="C3286" s="229" t="s">
        <v>6819</v>
      </c>
      <c r="D3286" s="189" t="s">
        <v>8247</v>
      </c>
      <c r="E3286" s="321">
        <v>1</v>
      </c>
      <c r="F3286" s="319">
        <v>9.89</v>
      </c>
      <c r="G3286" s="198" t="s">
        <v>8444</v>
      </c>
      <c r="H3286" s="201">
        <v>0</v>
      </c>
      <c r="I3286" s="200"/>
      <c r="J3286" s="319">
        <f t="shared" si="52"/>
        <v>2.4064999999999994</v>
      </c>
      <c r="K3286" s="198">
        <v>7.0588235294117645</v>
      </c>
      <c r="L3286" s="198"/>
      <c r="M3286" s="198" t="s">
        <v>2395</v>
      </c>
      <c r="N3286" s="198"/>
      <c r="O3286" s="198"/>
      <c r="P3286" s="198"/>
      <c r="Q3286" s="169"/>
      <c r="R3286" s="169"/>
      <c r="S3286" s="169"/>
      <c r="T3286" s="169"/>
    </row>
    <row r="3287" spans="1:20" ht="20.100000000000001" customHeight="1">
      <c r="A3287" s="221" t="s">
        <v>8228</v>
      </c>
      <c r="B3287" s="190">
        <v>700600591488</v>
      </c>
      <c r="C3287" s="229" t="s">
        <v>6819</v>
      </c>
      <c r="D3287" s="189" t="s">
        <v>8247</v>
      </c>
      <c r="E3287" s="321">
        <v>1</v>
      </c>
      <c r="F3287" s="319">
        <v>9.89</v>
      </c>
      <c r="G3287" s="198" t="s">
        <v>8444</v>
      </c>
      <c r="H3287" s="201">
        <v>0</v>
      </c>
      <c r="I3287" s="200"/>
      <c r="J3287" s="319">
        <f t="shared" si="52"/>
        <v>2.4064999999999994</v>
      </c>
      <c r="K3287" s="198">
        <v>7.0588235294117645</v>
      </c>
      <c r="L3287" s="198"/>
      <c r="M3287" s="198" t="s">
        <v>2395</v>
      </c>
      <c r="N3287" s="198"/>
      <c r="O3287" s="198"/>
      <c r="P3287" s="198"/>
      <c r="Q3287" s="169"/>
      <c r="R3287" s="169"/>
      <c r="S3287" s="169"/>
      <c r="T3287" s="169"/>
    </row>
    <row r="3288" spans="1:20" ht="20.100000000000001" customHeight="1">
      <c r="A3288" s="221">
        <v>35014</v>
      </c>
      <c r="B3288" s="190"/>
      <c r="C3288" s="229" t="s">
        <v>6818</v>
      </c>
      <c r="D3288" s="189" t="s">
        <v>8248</v>
      </c>
      <c r="E3288" s="321">
        <v>1</v>
      </c>
      <c r="F3288" s="319">
        <v>9.89</v>
      </c>
      <c r="G3288" s="198" t="s">
        <v>8444</v>
      </c>
      <c r="H3288" s="201">
        <v>0</v>
      </c>
      <c r="I3288" s="200"/>
      <c r="J3288" s="319">
        <f t="shared" si="52"/>
        <v>2.4064999999999994</v>
      </c>
      <c r="K3288" s="198">
        <v>7.0588235294117645</v>
      </c>
      <c r="L3288" s="198"/>
      <c r="M3288" s="198" t="s">
        <v>2395</v>
      </c>
      <c r="N3288" s="198"/>
      <c r="O3288" s="198"/>
      <c r="P3288" s="198"/>
      <c r="Q3288" s="169"/>
      <c r="R3288" s="169"/>
      <c r="S3288" s="169"/>
      <c r="T3288" s="169"/>
    </row>
    <row r="3289" spans="1:20" ht="20.100000000000001" customHeight="1">
      <c r="A3289" s="221" t="s">
        <v>8229</v>
      </c>
      <c r="B3289" s="190">
        <v>700600591495</v>
      </c>
      <c r="C3289" s="229" t="s">
        <v>6818</v>
      </c>
      <c r="D3289" s="189" t="s">
        <v>8248</v>
      </c>
      <c r="E3289" s="321">
        <v>1</v>
      </c>
      <c r="F3289" s="319">
        <v>9.89</v>
      </c>
      <c r="G3289" s="198" t="s">
        <v>8444</v>
      </c>
      <c r="H3289" s="201">
        <v>0</v>
      </c>
      <c r="I3289" s="200"/>
      <c r="J3289" s="319">
        <f t="shared" si="52"/>
        <v>2.4064999999999994</v>
      </c>
      <c r="K3289" s="198">
        <v>7.0588235294117645</v>
      </c>
      <c r="L3289" s="198"/>
      <c r="M3289" s="198" t="s">
        <v>2395</v>
      </c>
      <c r="N3289" s="198"/>
      <c r="O3289" s="198"/>
      <c r="P3289" s="198"/>
      <c r="Q3289" s="169"/>
      <c r="R3289" s="169"/>
      <c r="S3289" s="169"/>
      <c r="T3289" s="169"/>
    </row>
    <row r="3290" spans="1:20" ht="20.100000000000001" customHeight="1">
      <c r="A3290" s="221">
        <v>35015</v>
      </c>
      <c r="B3290" s="190"/>
      <c r="C3290" s="229" t="s">
        <v>7095</v>
      </c>
      <c r="D3290" s="189" t="s">
        <v>8249</v>
      </c>
      <c r="E3290" s="198"/>
      <c r="F3290" s="319" t="s">
        <v>17578</v>
      </c>
      <c r="G3290" s="198" t="s">
        <v>8444</v>
      </c>
      <c r="H3290" s="201">
        <v>0</v>
      </c>
      <c r="I3290" s="200"/>
      <c r="J3290" s="319" t="e">
        <f t="shared" si="52"/>
        <v>#VALUE!</v>
      </c>
      <c r="K3290" s="198"/>
      <c r="L3290" s="198"/>
      <c r="M3290" s="198" t="s">
        <v>2395</v>
      </c>
      <c r="N3290" s="198"/>
      <c r="O3290" s="198"/>
      <c r="P3290" s="198"/>
      <c r="Q3290" s="169"/>
      <c r="R3290" s="169"/>
      <c r="S3290" s="169"/>
      <c r="T3290" s="169"/>
    </row>
    <row r="3291" spans="1:20" ht="20.100000000000001" customHeight="1">
      <c r="A3291" s="221" t="s">
        <v>8230</v>
      </c>
      <c r="B3291" s="190">
        <v>700600591501</v>
      </c>
      <c r="C3291" s="229" t="s">
        <v>7095</v>
      </c>
      <c r="D3291" s="189" t="s">
        <v>8249</v>
      </c>
      <c r="E3291" s="198"/>
      <c r="F3291" s="319">
        <v>24.99</v>
      </c>
      <c r="G3291" s="198" t="s">
        <v>8444</v>
      </c>
      <c r="H3291" s="201">
        <v>0</v>
      </c>
      <c r="I3291" s="200"/>
      <c r="J3291" s="319">
        <f t="shared" si="52"/>
        <v>16.241499999999998</v>
      </c>
      <c r="K3291" s="198"/>
      <c r="L3291" s="198"/>
      <c r="M3291" s="198" t="s">
        <v>2395</v>
      </c>
      <c r="N3291" s="198"/>
      <c r="O3291" s="198"/>
      <c r="P3291" s="198"/>
      <c r="Q3291" s="169"/>
      <c r="R3291" s="169"/>
      <c r="S3291" s="169"/>
      <c r="T3291" s="169"/>
    </row>
    <row r="3292" spans="1:20" ht="20.100000000000001" customHeight="1">
      <c r="A3292" s="221">
        <v>35016</v>
      </c>
      <c r="B3292" s="190"/>
      <c r="C3292" s="229" t="s">
        <v>7096</v>
      </c>
      <c r="D3292" s="189" t="s">
        <v>8250</v>
      </c>
      <c r="E3292" s="321">
        <v>8.5</v>
      </c>
      <c r="F3292" s="319">
        <v>21.99</v>
      </c>
      <c r="G3292" s="198" t="s">
        <v>8444</v>
      </c>
      <c r="H3292" s="201">
        <v>0</v>
      </c>
      <c r="I3292" s="200"/>
      <c r="J3292" s="319">
        <f t="shared" si="52"/>
        <v>5.1914999999999978</v>
      </c>
      <c r="K3292" s="198"/>
      <c r="L3292" s="198"/>
      <c r="M3292" s="198" t="s">
        <v>2395</v>
      </c>
      <c r="N3292" s="198"/>
      <c r="O3292" s="198"/>
      <c r="P3292" s="198"/>
      <c r="Q3292" s="169"/>
      <c r="R3292" s="169"/>
      <c r="S3292" s="169"/>
      <c r="T3292" s="169"/>
    </row>
    <row r="3293" spans="1:20" ht="20.100000000000001" customHeight="1">
      <c r="A3293" s="221" t="s">
        <v>8231</v>
      </c>
      <c r="B3293" s="190">
        <v>700600591518</v>
      </c>
      <c r="C3293" s="229" t="s">
        <v>7096</v>
      </c>
      <c r="D3293" s="189" t="s">
        <v>8250</v>
      </c>
      <c r="E3293" s="321">
        <v>8.5</v>
      </c>
      <c r="F3293" s="319">
        <v>21.99</v>
      </c>
      <c r="G3293" s="198" t="s">
        <v>8444</v>
      </c>
      <c r="H3293" s="201">
        <v>0</v>
      </c>
      <c r="I3293" s="200"/>
      <c r="J3293" s="319">
        <f t="shared" si="52"/>
        <v>5.1914999999999978</v>
      </c>
      <c r="K3293" s="198"/>
      <c r="L3293" s="198"/>
      <c r="M3293" s="198" t="s">
        <v>2395</v>
      </c>
      <c r="N3293" s="198"/>
      <c r="O3293" s="198"/>
      <c r="P3293" s="198"/>
      <c r="Q3293" s="169"/>
      <c r="R3293" s="169"/>
      <c r="S3293" s="169"/>
      <c r="T3293" s="169"/>
    </row>
    <row r="3294" spans="1:20" ht="20.100000000000001" customHeight="1">
      <c r="A3294" s="201">
        <v>45000</v>
      </c>
      <c r="B3294" s="183">
        <v>700600591587</v>
      </c>
      <c r="C3294" s="179" t="s">
        <v>6864</v>
      </c>
      <c r="D3294" s="215" t="s">
        <v>8260</v>
      </c>
      <c r="E3294" s="324">
        <v>1</v>
      </c>
      <c r="F3294" s="319">
        <v>14.99</v>
      </c>
      <c r="G3294" s="198" t="s">
        <v>8444</v>
      </c>
      <c r="H3294" s="199">
        <v>36</v>
      </c>
      <c r="I3294" s="200">
        <v>41951</v>
      </c>
      <c r="J3294" s="319">
        <f t="shared" si="52"/>
        <v>6.7415000000000003</v>
      </c>
      <c r="K3294" s="198"/>
      <c r="L3294" s="198"/>
      <c r="M3294" s="198" t="s">
        <v>2395</v>
      </c>
      <c r="N3294" s="198"/>
      <c r="O3294" s="198"/>
      <c r="P3294" s="198"/>
      <c r="Q3294" s="169"/>
      <c r="R3294" s="169"/>
      <c r="S3294" s="169"/>
      <c r="T3294" s="169"/>
    </row>
    <row r="3295" spans="1:20" ht="20.100000000000001" customHeight="1">
      <c r="A3295" s="201" t="s">
        <v>8261</v>
      </c>
      <c r="B3295" s="183">
        <v>700600591587</v>
      </c>
      <c r="C3295" s="179" t="s">
        <v>6864</v>
      </c>
      <c r="D3295" s="215" t="s">
        <v>8260</v>
      </c>
      <c r="E3295" s="324">
        <v>1</v>
      </c>
      <c r="F3295" s="319">
        <v>14.99</v>
      </c>
      <c r="G3295" s="198" t="s">
        <v>8444</v>
      </c>
      <c r="H3295" s="199">
        <v>36</v>
      </c>
      <c r="I3295" s="200">
        <v>41951</v>
      </c>
      <c r="J3295" s="319">
        <f t="shared" si="52"/>
        <v>6.7415000000000003</v>
      </c>
      <c r="K3295" s="198"/>
      <c r="L3295" s="198"/>
      <c r="M3295" s="198" t="s">
        <v>2395</v>
      </c>
      <c r="N3295" s="198"/>
      <c r="O3295" s="198"/>
      <c r="P3295" s="198"/>
      <c r="Q3295" s="169"/>
      <c r="R3295" s="169"/>
      <c r="S3295" s="169"/>
      <c r="T3295" s="169"/>
    </row>
    <row r="3296" spans="1:20" ht="20.100000000000001" customHeight="1">
      <c r="A3296" s="201">
        <v>45001</v>
      </c>
      <c r="B3296" s="183"/>
      <c r="C3296" s="179" t="s">
        <v>8251</v>
      </c>
      <c r="D3296" s="215" t="s">
        <v>8262</v>
      </c>
      <c r="E3296" s="198"/>
      <c r="F3296" s="319" t="s">
        <v>17578</v>
      </c>
      <c r="G3296" s="198" t="s">
        <v>8444</v>
      </c>
      <c r="H3296" s="201">
        <v>0</v>
      </c>
      <c r="I3296" s="200">
        <v>41951</v>
      </c>
      <c r="J3296" s="319" t="e">
        <f t="shared" si="52"/>
        <v>#VALUE!</v>
      </c>
      <c r="K3296" s="198"/>
      <c r="L3296" s="198"/>
      <c r="M3296" s="198" t="s">
        <v>2395</v>
      </c>
      <c r="N3296" s="198"/>
      <c r="O3296" s="198"/>
      <c r="P3296" s="198"/>
      <c r="Q3296" s="169"/>
      <c r="R3296" s="169"/>
      <c r="S3296" s="169"/>
      <c r="T3296" s="169"/>
    </row>
    <row r="3297" spans="1:20" ht="20.100000000000001" customHeight="1">
      <c r="A3297" s="201" t="s">
        <v>8263</v>
      </c>
      <c r="B3297" s="183">
        <v>700600591594</v>
      </c>
      <c r="C3297" s="179" t="s">
        <v>6863</v>
      </c>
      <c r="D3297" s="215" t="s">
        <v>8262</v>
      </c>
      <c r="E3297" s="321">
        <v>2</v>
      </c>
      <c r="F3297" s="319">
        <v>11.89</v>
      </c>
      <c r="G3297" s="198" t="s">
        <v>8444</v>
      </c>
      <c r="H3297" s="201">
        <v>0</v>
      </c>
      <c r="I3297" s="200">
        <v>41951</v>
      </c>
      <c r="J3297" s="319">
        <f t="shared" si="52"/>
        <v>3.1065000000000005</v>
      </c>
      <c r="K3297" s="198">
        <v>8.2352941176470598</v>
      </c>
      <c r="L3297" s="198"/>
      <c r="M3297" s="198" t="s">
        <v>2395</v>
      </c>
      <c r="N3297" s="198"/>
      <c r="O3297" s="198"/>
      <c r="P3297" s="198"/>
      <c r="Q3297" s="169"/>
      <c r="R3297" s="169"/>
      <c r="S3297" s="169"/>
      <c r="T3297" s="169"/>
    </row>
    <row r="3298" spans="1:20" ht="20.100000000000001" customHeight="1">
      <c r="A3298" s="201">
        <v>45002</v>
      </c>
      <c r="B3298" s="183"/>
      <c r="C3298" s="179" t="s">
        <v>8252</v>
      </c>
      <c r="D3298" s="215" t="s">
        <v>8264</v>
      </c>
      <c r="E3298" s="198"/>
      <c r="F3298" s="319" t="s">
        <v>17578</v>
      </c>
      <c r="G3298" s="198" t="s">
        <v>8444</v>
      </c>
      <c r="H3298" s="201">
        <v>0</v>
      </c>
      <c r="I3298" s="200">
        <v>41951</v>
      </c>
      <c r="J3298" s="319" t="e">
        <f t="shared" si="52"/>
        <v>#VALUE!</v>
      </c>
      <c r="K3298" s="198"/>
      <c r="L3298" s="198"/>
      <c r="M3298" s="198" t="s">
        <v>2395</v>
      </c>
      <c r="N3298" s="198"/>
      <c r="O3298" s="198"/>
      <c r="P3298" s="198"/>
      <c r="Q3298" s="169"/>
      <c r="R3298" s="169"/>
      <c r="S3298" s="169"/>
      <c r="T3298" s="169"/>
    </row>
    <row r="3299" spans="1:20" ht="20.100000000000001" customHeight="1">
      <c r="A3299" s="201" t="s">
        <v>8265</v>
      </c>
      <c r="B3299" s="183">
        <v>700600591600</v>
      </c>
      <c r="C3299" s="179" t="s">
        <v>6862</v>
      </c>
      <c r="D3299" s="215" t="s">
        <v>8264</v>
      </c>
      <c r="E3299" s="321">
        <v>1</v>
      </c>
      <c r="F3299" s="319">
        <v>11.99</v>
      </c>
      <c r="G3299" s="198" t="s">
        <v>8444</v>
      </c>
      <c r="H3299" s="201">
        <v>0</v>
      </c>
      <c r="I3299" s="200">
        <v>41951</v>
      </c>
      <c r="J3299" s="319">
        <f t="shared" si="52"/>
        <v>4.1914999999999996</v>
      </c>
      <c r="K3299" s="198"/>
      <c r="L3299" s="198"/>
      <c r="M3299" s="198" t="s">
        <v>2395</v>
      </c>
      <c r="N3299" s="198"/>
      <c r="O3299" s="198"/>
      <c r="P3299" s="198"/>
      <c r="Q3299" s="169"/>
      <c r="R3299" s="169"/>
      <c r="S3299" s="169"/>
      <c r="T3299" s="169"/>
    </row>
    <row r="3300" spans="1:20" ht="20.100000000000001" customHeight="1">
      <c r="A3300" s="201">
        <v>45003</v>
      </c>
      <c r="B3300" s="183"/>
      <c r="C3300" s="179" t="s">
        <v>8253</v>
      </c>
      <c r="D3300" s="215" t="s">
        <v>8266</v>
      </c>
      <c r="E3300" s="198"/>
      <c r="F3300" s="319" t="s">
        <v>17578</v>
      </c>
      <c r="G3300" s="198" t="s">
        <v>8444</v>
      </c>
      <c r="H3300" s="201">
        <v>0</v>
      </c>
      <c r="I3300" s="200">
        <v>41951</v>
      </c>
      <c r="J3300" s="319" t="e">
        <f t="shared" si="52"/>
        <v>#VALUE!</v>
      </c>
      <c r="K3300" s="198"/>
      <c r="L3300" s="198"/>
      <c r="M3300" s="198" t="s">
        <v>2395</v>
      </c>
      <c r="N3300" s="198"/>
      <c r="O3300" s="198"/>
      <c r="P3300" s="198"/>
      <c r="Q3300" s="169"/>
      <c r="R3300" s="169"/>
      <c r="S3300" s="169"/>
      <c r="T3300" s="169"/>
    </row>
    <row r="3301" spans="1:20" ht="20.100000000000001" customHeight="1">
      <c r="A3301" s="201" t="s">
        <v>8267</v>
      </c>
      <c r="B3301" s="183">
        <v>700600591617</v>
      </c>
      <c r="C3301" s="179" t="s">
        <v>6861</v>
      </c>
      <c r="D3301" s="215" t="s">
        <v>8266</v>
      </c>
      <c r="E3301" s="324">
        <v>1</v>
      </c>
      <c r="F3301" s="319">
        <v>11.99</v>
      </c>
      <c r="G3301" s="198" t="s">
        <v>8444</v>
      </c>
      <c r="H3301" s="199">
        <v>14</v>
      </c>
      <c r="I3301" s="200">
        <v>41951</v>
      </c>
      <c r="J3301" s="319">
        <f t="shared" si="52"/>
        <v>4.1914999999999996</v>
      </c>
      <c r="K3301" s="198"/>
      <c r="L3301" s="198"/>
      <c r="M3301" s="198" t="s">
        <v>2395</v>
      </c>
      <c r="N3301" s="198"/>
      <c r="O3301" s="198"/>
      <c r="P3301" s="198"/>
      <c r="Q3301" s="169"/>
      <c r="R3301" s="169"/>
      <c r="S3301" s="169"/>
      <c r="T3301" s="169"/>
    </row>
    <row r="3302" spans="1:20" ht="20.100000000000001" customHeight="1">
      <c r="A3302" s="201" t="s">
        <v>8268</v>
      </c>
      <c r="B3302" s="183">
        <v>700600591624</v>
      </c>
      <c r="C3302" s="179" t="s">
        <v>6860</v>
      </c>
      <c r="D3302" s="215" t="s">
        <v>8266</v>
      </c>
      <c r="E3302" s="321">
        <v>1</v>
      </c>
      <c r="F3302" s="319">
        <v>11.99</v>
      </c>
      <c r="G3302" s="198" t="s">
        <v>8444</v>
      </c>
      <c r="H3302" s="198">
        <v>6</v>
      </c>
      <c r="I3302" s="200">
        <v>41951</v>
      </c>
      <c r="J3302" s="319">
        <f t="shared" si="52"/>
        <v>4.1914999999999996</v>
      </c>
      <c r="K3302" s="198"/>
      <c r="L3302" s="198" t="s">
        <v>731</v>
      </c>
      <c r="M3302" s="198" t="s">
        <v>2395</v>
      </c>
      <c r="N3302" s="198"/>
      <c r="O3302" s="198"/>
      <c r="P3302" s="198"/>
      <c r="Q3302" s="169"/>
      <c r="R3302" s="169"/>
      <c r="S3302" s="169"/>
      <c r="T3302" s="169"/>
    </row>
    <row r="3303" spans="1:20" ht="20.100000000000001" customHeight="1">
      <c r="A3303" s="201" t="s">
        <v>8269</v>
      </c>
      <c r="B3303" s="183">
        <v>700600591631</v>
      </c>
      <c r="C3303" s="179" t="s">
        <v>6859</v>
      </c>
      <c r="D3303" s="215" t="s">
        <v>8266</v>
      </c>
      <c r="E3303" s="321">
        <v>1</v>
      </c>
      <c r="F3303" s="319">
        <v>11.99</v>
      </c>
      <c r="G3303" s="198" t="s">
        <v>8444</v>
      </c>
      <c r="H3303" s="201">
        <v>0</v>
      </c>
      <c r="I3303" s="200">
        <v>41951</v>
      </c>
      <c r="J3303" s="319">
        <f t="shared" si="52"/>
        <v>4.1914999999999996</v>
      </c>
      <c r="K3303" s="198"/>
      <c r="L3303" s="198"/>
      <c r="M3303" s="198" t="s">
        <v>2395</v>
      </c>
      <c r="N3303" s="198"/>
      <c r="O3303" s="198"/>
      <c r="P3303" s="198"/>
      <c r="Q3303" s="169"/>
      <c r="R3303" s="169"/>
      <c r="S3303" s="169"/>
      <c r="T3303" s="169"/>
    </row>
    <row r="3304" spans="1:20" ht="20.100000000000001" customHeight="1">
      <c r="A3304" s="201">
        <v>45004</v>
      </c>
      <c r="B3304" s="183"/>
      <c r="C3304" s="179" t="s">
        <v>8254</v>
      </c>
      <c r="D3304" s="215" t="s">
        <v>8270</v>
      </c>
      <c r="E3304" s="198"/>
      <c r="F3304" s="319" t="s">
        <v>17578</v>
      </c>
      <c r="G3304" s="198" t="s">
        <v>8444</v>
      </c>
      <c r="H3304" s="201">
        <v>0</v>
      </c>
      <c r="I3304" s="200">
        <v>41951</v>
      </c>
      <c r="J3304" s="319" t="e">
        <f t="shared" si="52"/>
        <v>#VALUE!</v>
      </c>
      <c r="K3304" s="198"/>
      <c r="L3304" s="198"/>
      <c r="M3304" s="198" t="s">
        <v>2395</v>
      </c>
      <c r="N3304" s="198"/>
      <c r="O3304" s="198"/>
      <c r="P3304" s="198"/>
      <c r="Q3304" s="169"/>
      <c r="R3304" s="169"/>
      <c r="S3304" s="169"/>
      <c r="T3304" s="169"/>
    </row>
    <row r="3305" spans="1:20" ht="20.100000000000001" customHeight="1">
      <c r="A3305" s="201" t="s">
        <v>8271</v>
      </c>
      <c r="B3305" s="183">
        <v>700600591648</v>
      </c>
      <c r="C3305" s="179" t="s">
        <v>6858</v>
      </c>
      <c r="D3305" s="215" t="s">
        <v>8270</v>
      </c>
      <c r="E3305" s="321">
        <v>1</v>
      </c>
      <c r="F3305" s="319">
        <v>11.99</v>
      </c>
      <c r="G3305" s="198" t="s">
        <v>8444</v>
      </c>
      <c r="H3305" s="201">
        <v>0</v>
      </c>
      <c r="I3305" s="200">
        <v>41951</v>
      </c>
      <c r="J3305" s="319">
        <f t="shared" si="52"/>
        <v>4.1914999999999996</v>
      </c>
      <c r="K3305" s="198"/>
      <c r="L3305" s="198"/>
      <c r="M3305" s="198" t="s">
        <v>2395</v>
      </c>
      <c r="N3305" s="198"/>
      <c r="O3305" s="198"/>
      <c r="P3305" s="198"/>
      <c r="Q3305" s="169"/>
      <c r="R3305" s="169"/>
      <c r="S3305" s="169"/>
      <c r="T3305" s="169"/>
    </row>
    <row r="3306" spans="1:20" ht="20.100000000000001" customHeight="1">
      <c r="A3306" s="201" t="s">
        <v>8272</v>
      </c>
      <c r="B3306" s="183">
        <v>700600591655</v>
      </c>
      <c r="C3306" s="179" t="s">
        <v>6857</v>
      </c>
      <c r="D3306" s="215" t="s">
        <v>8270</v>
      </c>
      <c r="E3306" s="321">
        <v>2.5</v>
      </c>
      <c r="F3306" s="319">
        <v>13.89</v>
      </c>
      <c r="G3306" s="198" t="s">
        <v>8444</v>
      </c>
      <c r="H3306" s="201">
        <v>0</v>
      </c>
      <c r="I3306" s="200">
        <v>41951</v>
      </c>
      <c r="J3306" s="319">
        <f t="shared" si="52"/>
        <v>4.3064999999999998</v>
      </c>
      <c r="K3306" s="198">
        <v>8.8235294117647065</v>
      </c>
      <c r="L3306" s="198"/>
      <c r="M3306" s="198" t="s">
        <v>2395</v>
      </c>
      <c r="N3306" s="198"/>
      <c r="O3306" s="198"/>
      <c r="P3306" s="198"/>
      <c r="Q3306" s="169"/>
      <c r="R3306" s="169"/>
      <c r="S3306" s="169"/>
      <c r="T3306" s="169"/>
    </row>
    <row r="3307" spans="1:20" ht="20.100000000000001" customHeight="1">
      <c r="A3307" s="201" t="s">
        <v>8273</v>
      </c>
      <c r="B3307" s="183">
        <v>700600591662</v>
      </c>
      <c r="C3307" s="179" t="s">
        <v>6856</v>
      </c>
      <c r="D3307" s="215" t="s">
        <v>8270</v>
      </c>
      <c r="E3307" s="321">
        <v>1</v>
      </c>
      <c r="F3307" s="319">
        <v>11.99</v>
      </c>
      <c r="G3307" s="198" t="s">
        <v>8444</v>
      </c>
      <c r="H3307" s="201">
        <v>0</v>
      </c>
      <c r="I3307" s="200">
        <v>41951</v>
      </c>
      <c r="J3307" s="319">
        <f t="shared" si="52"/>
        <v>4.1914999999999996</v>
      </c>
      <c r="K3307" s="198"/>
      <c r="L3307" s="198"/>
      <c r="M3307" s="198" t="s">
        <v>2395</v>
      </c>
      <c r="N3307" s="198"/>
      <c r="O3307" s="198"/>
      <c r="P3307" s="198"/>
      <c r="Q3307" s="169"/>
      <c r="R3307" s="169"/>
      <c r="S3307" s="169"/>
      <c r="T3307" s="169"/>
    </row>
    <row r="3308" spans="1:20" ht="20.100000000000001" customHeight="1">
      <c r="A3308" s="201">
        <v>45005</v>
      </c>
      <c r="B3308" s="183"/>
      <c r="C3308" s="179" t="s">
        <v>8255</v>
      </c>
      <c r="D3308" s="215" t="s">
        <v>8274</v>
      </c>
      <c r="E3308" s="198"/>
      <c r="F3308" s="319" t="s">
        <v>17578</v>
      </c>
      <c r="G3308" s="198" t="s">
        <v>8444</v>
      </c>
      <c r="H3308" s="201">
        <v>0</v>
      </c>
      <c r="I3308" s="200">
        <v>41951</v>
      </c>
      <c r="J3308" s="319" t="e">
        <f t="shared" si="52"/>
        <v>#VALUE!</v>
      </c>
      <c r="K3308" s="198"/>
      <c r="L3308" s="198"/>
      <c r="M3308" s="198" t="s">
        <v>2395</v>
      </c>
      <c r="N3308" s="198"/>
      <c r="O3308" s="198"/>
      <c r="P3308" s="198"/>
      <c r="Q3308" s="169"/>
      <c r="R3308" s="169"/>
      <c r="S3308" s="169"/>
      <c r="T3308" s="169"/>
    </row>
    <row r="3309" spans="1:20" ht="20.100000000000001" customHeight="1">
      <c r="A3309" s="201" t="s">
        <v>8275</v>
      </c>
      <c r="B3309" s="183">
        <v>700600591679</v>
      </c>
      <c r="C3309" s="179" t="s">
        <v>6855</v>
      </c>
      <c r="D3309" s="215" t="s">
        <v>8274</v>
      </c>
      <c r="E3309" s="321">
        <v>1</v>
      </c>
      <c r="F3309" s="319">
        <v>9.89</v>
      </c>
      <c r="G3309" s="198" t="s">
        <v>8444</v>
      </c>
      <c r="H3309" s="201">
        <v>0</v>
      </c>
      <c r="I3309" s="200">
        <v>41951</v>
      </c>
      <c r="J3309" s="319">
        <f t="shared" si="52"/>
        <v>2.4064999999999994</v>
      </c>
      <c r="K3309" s="198">
        <v>7.0588235294117645</v>
      </c>
      <c r="L3309" s="198"/>
      <c r="M3309" s="198" t="s">
        <v>2395</v>
      </c>
      <c r="N3309" s="198"/>
      <c r="O3309" s="198"/>
      <c r="P3309" s="198"/>
      <c r="Q3309" s="169"/>
      <c r="R3309" s="169"/>
      <c r="S3309" s="169"/>
      <c r="T3309" s="169"/>
    </row>
    <row r="3310" spans="1:20" ht="20.100000000000001" customHeight="1">
      <c r="A3310" s="201" t="s">
        <v>8276</v>
      </c>
      <c r="B3310" s="183">
        <v>700600591686</v>
      </c>
      <c r="C3310" s="179" t="s">
        <v>6854</v>
      </c>
      <c r="D3310" s="215" t="s">
        <v>8274</v>
      </c>
      <c r="E3310" s="321">
        <v>1</v>
      </c>
      <c r="F3310" s="319">
        <v>9.89</v>
      </c>
      <c r="G3310" s="198" t="s">
        <v>8444</v>
      </c>
      <c r="H3310" s="201">
        <v>0</v>
      </c>
      <c r="I3310" s="200">
        <v>41951</v>
      </c>
      <c r="J3310" s="319">
        <f t="shared" si="52"/>
        <v>2.4064999999999994</v>
      </c>
      <c r="K3310" s="198">
        <v>7.0588235294117645</v>
      </c>
      <c r="L3310" s="198"/>
      <c r="M3310" s="198" t="s">
        <v>2395</v>
      </c>
      <c r="N3310" s="198"/>
      <c r="O3310" s="198"/>
      <c r="P3310" s="198"/>
      <c r="Q3310" s="169"/>
      <c r="R3310" s="169"/>
      <c r="S3310" s="169"/>
      <c r="T3310" s="169"/>
    </row>
    <row r="3311" spans="1:20" ht="20.100000000000001" customHeight="1">
      <c r="A3311" s="201" t="s">
        <v>8277</v>
      </c>
      <c r="B3311" s="183">
        <v>700600591693</v>
      </c>
      <c r="C3311" s="179" t="s">
        <v>6853</v>
      </c>
      <c r="D3311" s="215" t="s">
        <v>8274</v>
      </c>
      <c r="E3311" s="321">
        <v>1</v>
      </c>
      <c r="F3311" s="319">
        <v>9.89</v>
      </c>
      <c r="G3311" s="198" t="s">
        <v>8444</v>
      </c>
      <c r="H3311" s="201">
        <v>0</v>
      </c>
      <c r="I3311" s="200">
        <v>41951</v>
      </c>
      <c r="J3311" s="319">
        <f t="shared" si="52"/>
        <v>2.4064999999999994</v>
      </c>
      <c r="K3311" s="198">
        <v>7.0588235294117645</v>
      </c>
      <c r="L3311" s="198"/>
      <c r="M3311" s="198" t="s">
        <v>2395</v>
      </c>
      <c r="N3311" s="198"/>
      <c r="O3311" s="198"/>
      <c r="P3311" s="198"/>
      <c r="Q3311" s="169"/>
      <c r="R3311" s="169"/>
      <c r="S3311" s="169"/>
      <c r="T3311" s="169"/>
    </row>
    <row r="3312" spans="1:20" ht="20.100000000000001" customHeight="1">
      <c r="A3312" s="201" t="s">
        <v>8278</v>
      </c>
      <c r="B3312" s="183">
        <v>700600591709</v>
      </c>
      <c r="C3312" s="179" t="s">
        <v>6852</v>
      </c>
      <c r="D3312" s="215" t="s">
        <v>8274</v>
      </c>
      <c r="E3312" s="321">
        <v>2</v>
      </c>
      <c r="F3312" s="319">
        <v>11.89</v>
      </c>
      <c r="G3312" s="198" t="s">
        <v>8444</v>
      </c>
      <c r="H3312" s="201">
        <v>0</v>
      </c>
      <c r="I3312" s="200">
        <v>41951</v>
      </c>
      <c r="J3312" s="319">
        <f t="shared" si="52"/>
        <v>3.1065000000000005</v>
      </c>
      <c r="K3312" s="198">
        <v>8.2352941176470598</v>
      </c>
      <c r="L3312" s="198"/>
      <c r="M3312" s="198" t="s">
        <v>2395</v>
      </c>
      <c r="N3312" s="198"/>
      <c r="O3312" s="198"/>
      <c r="P3312" s="198"/>
      <c r="Q3312" s="169"/>
      <c r="R3312" s="169"/>
      <c r="S3312" s="169"/>
      <c r="T3312" s="169"/>
    </row>
    <row r="3313" spans="1:37" ht="20.100000000000001" customHeight="1">
      <c r="A3313" s="201">
        <v>45006</v>
      </c>
      <c r="B3313" s="183"/>
      <c r="C3313" s="179" t="s">
        <v>8256</v>
      </c>
      <c r="D3313" s="215" t="s">
        <v>8279</v>
      </c>
      <c r="E3313" s="198"/>
      <c r="F3313" s="319" t="s">
        <v>17578</v>
      </c>
      <c r="G3313" s="198" t="s">
        <v>8444</v>
      </c>
      <c r="H3313" s="201">
        <v>0</v>
      </c>
      <c r="I3313" s="200">
        <v>41951</v>
      </c>
      <c r="J3313" s="319" t="e">
        <f t="shared" si="52"/>
        <v>#VALUE!</v>
      </c>
      <c r="K3313" s="198"/>
      <c r="L3313" s="198"/>
      <c r="M3313" s="198" t="s">
        <v>2395</v>
      </c>
      <c r="N3313" s="198"/>
      <c r="O3313" s="198"/>
      <c r="P3313" s="198"/>
      <c r="Q3313" s="169"/>
      <c r="R3313" s="169"/>
      <c r="S3313" s="169"/>
      <c r="T3313" s="169"/>
    </row>
    <row r="3314" spans="1:37" ht="20.100000000000001" customHeight="1">
      <c r="A3314" s="201" t="s">
        <v>8280</v>
      </c>
      <c r="B3314" s="183">
        <v>700600591716</v>
      </c>
      <c r="C3314" s="179" t="s">
        <v>6851</v>
      </c>
      <c r="D3314" s="215" t="s">
        <v>8279</v>
      </c>
      <c r="E3314" s="321">
        <v>1.5</v>
      </c>
      <c r="F3314" s="319">
        <v>11.89</v>
      </c>
      <c r="G3314" s="198" t="s">
        <v>8444</v>
      </c>
      <c r="H3314" s="201">
        <v>0</v>
      </c>
      <c r="I3314" s="200">
        <v>41951</v>
      </c>
      <c r="J3314" s="319">
        <f t="shared" si="52"/>
        <v>3.6065000000000005</v>
      </c>
      <c r="K3314" s="198">
        <v>8.2352941176470598</v>
      </c>
      <c r="L3314" s="198"/>
      <c r="M3314" s="198" t="s">
        <v>2395</v>
      </c>
      <c r="N3314" s="198"/>
      <c r="O3314" s="198"/>
      <c r="P3314" s="198"/>
      <c r="Q3314" s="169"/>
      <c r="R3314" s="169"/>
      <c r="S3314" s="169"/>
      <c r="T3314" s="169"/>
    </row>
    <row r="3315" spans="1:37" ht="20.100000000000001" customHeight="1">
      <c r="A3315" s="201">
        <v>45007</v>
      </c>
      <c r="B3315" s="183"/>
      <c r="C3315" s="179" t="s">
        <v>8257</v>
      </c>
      <c r="D3315" s="215" t="s">
        <v>8281</v>
      </c>
      <c r="E3315" s="198"/>
      <c r="F3315" s="319" t="s">
        <v>17578</v>
      </c>
      <c r="G3315" s="198" t="s">
        <v>8444</v>
      </c>
      <c r="H3315" s="201">
        <v>0</v>
      </c>
      <c r="I3315" s="200">
        <v>41951</v>
      </c>
      <c r="J3315" s="319" t="e">
        <f t="shared" si="52"/>
        <v>#VALUE!</v>
      </c>
      <c r="K3315" s="198"/>
      <c r="L3315" s="198"/>
      <c r="M3315" s="198" t="s">
        <v>2395</v>
      </c>
      <c r="N3315" s="198"/>
      <c r="O3315" s="198"/>
      <c r="P3315" s="198"/>
      <c r="Q3315" s="169"/>
      <c r="R3315" s="169"/>
      <c r="S3315" s="169"/>
      <c r="T3315" s="169"/>
    </row>
    <row r="3316" spans="1:37" ht="20.100000000000001" customHeight="1">
      <c r="A3316" s="201" t="s">
        <v>8282</v>
      </c>
      <c r="B3316" s="183">
        <v>700600591723</v>
      </c>
      <c r="C3316" s="179" t="s">
        <v>6850</v>
      </c>
      <c r="D3316" s="215" t="s">
        <v>8281</v>
      </c>
      <c r="E3316" s="321">
        <v>2.5</v>
      </c>
      <c r="F3316" s="319">
        <v>13.89</v>
      </c>
      <c r="G3316" s="198" t="s">
        <v>8444</v>
      </c>
      <c r="H3316" s="201">
        <v>0</v>
      </c>
      <c r="I3316" s="200">
        <v>41951</v>
      </c>
      <c r="J3316" s="319">
        <f t="shared" si="52"/>
        <v>4.3064999999999998</v>
      </c>
      <c r="K3316" s="198">
        <v>8.8235294117647065</v>
      </c>
      <c r="L3316" s="198"/>
      <c r="M3316" s="198" t="s">
        <v>2395</v>
      </c>
      <c r="N3316" s="198"/>
      <c r="O3316" s="198"/>
      <c r="P3316" s="198"/>
      <c r="Q3316" s="169"/>
      <c r="R3316" s="169"/>
      <c r="S3316" s="169"/>
      <c r="T3316" s="169"/>
    </row>
    <row r="3317" spans="1:37" ht="20.100000000000001" customHeight="1">
      <c r="A3317" s="201" t="s">
        <v>8283</v>
      </c>
      <c r="B3317" s="183">
        <v>700600591730</v>
      </c>
      <c r="C3317" s="238" t="s">
        <v>6849</v>
      </c>
      <c r="D3317" s="215" t="s">
        <v>8281</v>
      </c>
      <c r="E3317" s="321">
        <v>2.5</v>
      </c>
      <c r="F3317" s="319">
        <v>13.89</v>
      </c>
      <c r="G3317" s="198" t="s">
        <v>8444</v>
      </c>
      <c r="H3317" s="201">
        <v>0</v>
      </c>
      <c r="I3317" s="200">
        <v>41951</v>
      </c>
      <c r="J3317" s="319">
        <f t="shared" si="52"/>
        <v>4.3064999999999998</v>
      </c>
      <c r="K3317" s="198">
        <v>8.8235294117647065</v>
      </c>
      <c r="L3317" s="198"/>
      <c r="M3317" s="198" t="s">
        <v>2395</v>
      </c>
      <c r="N3317" s="198"/>
      <c r="O3317" s="198"/>
      <c r="P3317" s="198"/>
      <c r="Q3317" s="169"/>
      <c r="R3317" s="169"/>
      <c r="S3317" s="169"/>
      <c r="T3317" s="169"/>
    </row>
    <row r="3318" spans="1:37" ht="20.100000000000001" customHeight="1">
      <c r="A3318" s="201" t="s">
        <v>8284</v>
      </c>
      <c r="B3318" s="183">
        <v>700600591747</v>
      </c>
      <c r="C3318" s="238" t="s">
        <v>6848</v>
      </c>
      <c r="D3318" s="215" t="s">
        <v>8281</v>
      </c>
      <c r="E3318" s="321">
        <v>2.5</v>
      </c>
      <c r="F3318" s="319">
        <v>13.89</v>
      </c>
      <c r="G3318" s="198" t="s">
        <v>8444</v>
      </c>
      <c r="H3318" s="201">
        <v>0</v>
      </c>
      <c r="I3318" s="200">
        <v>41951</v>
      </c>
      <c r="J3318" s="319">
        <f t="shared" si="52"/>
        <v>4.3064999999999998</v>
      </c>
      <c r="K3318" s="198">
        <v>8.8235294117647065</v>
      </c>
      <c r="L3318" s="198"/>
      <c r="M3318" s="198" t="s">
        <v>2395</v>
      </c>
      <c r="N3318" s="198"/>
      <c r="O3318" s="198"/>
      <c r="P3318" s="198"/>
      <c r="Q3318" s="169"/>
      <c r="R3318" s="169"/>
      <c r="S3318" s="169"/>
      <c r="T3318" s="169"/>
    </row>
    <row r="3319" spans="1:37" ht="20.100000000000001" customHeight="1">
      <c r="A3319" s="201" t="s">
        <v>8285</v>
      </c>
      <c r="B3319" s="183">
        <v>700600591754</v>
      </c>
      <c r="C3319" s="238" t="s">
        <v>6847</v>
      </c>
      <c r="D3319" s="215" t="s">
        <v>8281</v>
      </c>
      <c r="E3319" s="321">
        <v>2.5</v>
      </c>
      <c r="F3319" s="319">
        <v>13.89</v>
      </c>
      <c r="G3319" s="198" t="s">
        <v>8444</v>
      </c>
      <c r="H3319" s="201">
        <v>0</v>
      </c>
      <c r="I3319" s="200">
        <v>41951</v>
      </c>
      <c r="J3319" s="319">
        <f t="shared" si="52"/>
        <v>4.3064999999999998</v>
      </c>
      <c r="K3319" s="198">
        <v>8.8235294117647065</v>
      </c>
      <c r="L3319" s="198"/>
      <c r="M3319" s="198" t="s">
        <v>2395</v>
      </c>
      <c r="N3319" s="198"/>
      <c r="O3319" s="198"/>
      <c r="P3319" s="198"/>
      <c r="Q3319" s="169"/>
      <c r="R3319" s="169"/>
      <c r="S3319" s="169"/>
      <c r="T3319" s="169"/>
    </row>
    <row r="3320" spans="1:37" ht="20.100000000000001" customHeight="1">
      <c r="A3320" s="201">
        <v>45008</v>
      </c>
      <c r="B3320" s="183"/>
      <c r="C3320" s="238" t="s">
        <v>8258</v>
      </c>
      <c r="D3320" s="215" t="s">
        <v>8286</v>
      </c>
      <c r="E3320" s="198"/>
      <c r="F3320" s="319" t="s">
        <v>17578</v>
      </c>
      <c r="G3320" s="198" t="s">
        <v>8444</v>
      </c>
      <c r="H3320" s="201">
        <v>0</v>
      </c>
      <c r="I3320" s="200">
        <v>41951</v>
      </c>
      <c r="J3320" s="319" t="e">
        <f t="shared" si="52"/>
        <v>#VALUE!</v>
      </c>
      <c r="K3320" s="198"/>
      <c r="L3320" s="198"/>
      <c r="M3320" s="198" t="s">
        <v>2395</v>
      </c>
      <c r="N3320" s="198"/>
      <c r="O3320" s="198"/>
      <c r="P3320" s="198"/>
      <c r="Q3320" s="169"/>
      <c r="R3320" s="169"/>
      <c r="S3320" s="169"/>
      <c r="T3320" s="169"/>
    </row>
    <row r="3321" spans="1:37" ht="20.100000000000001" customHeight="1">
      <c r="A3321" s="202" t="s">
        <v>8287</v>
      </c>
      <c r="B3321" s="183">
        <v>700600591761</v>
      </c>
      <c r="C3321" s="238" t="s">
        <v>6846</v>
      </c>
      <c r="D3321" s="215" t="s">
        <v>8286</v>
      </c>
      <c r="E3321" s="324">
        <v>1</v>
      </c>
      <c r="F3321" s="319">
        <v>9.89</v>
      </c>
      <c r="G3321" s="198" t="s">
        <v>8444</v>
      </c>
      <c r="H3321" s="366">
        <v>78</v>
      </c>
      <c r="I3321" s="200">
        <v>41951</v>
      </c>
      <c r="J3321" s="319">
        <f t="shared" si="52"/>
        <v>2.4064999999999994</v>
      </c>
      <c r="K3321" s="198">
        <v>7.0588235294117645</v>
      </c>
      <c r="L3321" s="198"/>
      <c r="M3321" s="198" t="s">
        <v>2395</v>
      </c>
      <c r="N3321" s="198"/>
      <c r="O3321" s="198"/>
      <c r="P3321" s="198"/>
      <c r="Q3321" s="169">
        <v>1</v>
      </c>
      <c r="R3321" s="169" t="s">
        <v>14946</v>
      </c>
      <c r="S3321" s="169"/>
      <c r="T3321" s="169" t="s">
        <v>16517</v>
      </c>
      <c r="U3321" s="171">
        <v>45008</v>
      </c>
      <c r="V3321" s="5" t="s">
        <v>16518</v>
      </c>
      <c r="W3321" s="5" t="s">
        <v>14995</v>
      </c>
      <c r="X3321" s="5" t="s">
        <v>15183</v>
      </c>
      <c r="Y3321" s="5" t="s">
        <v>16519</v>
      </c>
      <c r="Z3321" s="5" t="s">
        <v>15184</v>
      </c>
      <c r="AA3321" s="5" t="s">
        <v>16520</v>
      </c>
      <c r="AB3321" s="5" t="s">
        <v>15228</v>
      </c>
      <c r="AC3321" s="5" t="s">
        <v>15230</v>
      </c>
      <c r="AD3321" s="5" t="s">
        <v>15227</v>
      </c>
      <c r="AE3321" s="5" t="s">
        <v>15229</v>
      </c>
      <c r="AK3321" s="5" t="s">
        <v>16780</v>
      </c>
    </row>
    <row r="3322" spans="1:37" ht="20.100000000000001" customHeight="1">
      <c r="A3322" s="202" t="s">
        <v>8288</v>
      </c>
      <c r="B3322" s="183">
        <v>700600591778</v>
      </c>
      <c r="C3322" s="238" t="s">
        <v>6845</v>
      </c>
      <c r="D3322" s="215" t="s">
        <v>8286</v>
      </c>
      <c r="E3322" s="324">
        <v>1</v>
      </c>
      <c r="F3322" s="319">
        <v>9.89</v>
      </c>
      <c r="G3322" s="198" t="s">
        <v>8444</v>
      </c>
      <c r="H3322" s="199">
        <v>76</v>
      </c>
      <c r="I3322" s="200">
        <v>41951</v>
      </c>
      <c r="J3322" s="319">
        <f t="shared" si="52"/>
        <v>2.4064999999999994</v>
      </c>
      <c r="K3322" s="198">
        <v>7.0588235294117645</v>
      </c>
      <c r="L3322" s="198"/>
      <c r="M3322" s="198" t="s">
        <v>2395</v>
      </c>
      <c r="N3322" s="198"/>
      <c r="O3322" s="198"/>
      <c r="P3322" s="198"/>
      <c r="Q3322" s="169">
        <v>1</v>
      </c>
      <c r="R3322" s="169" t="s">
        <v>14946</v>
      </c>
      <c r="S3322" s="169"/>
      <c r="T3322" s="169" t="s">
        <v>16517</v>
      </c>
      <c r="U3322" s="171">
        <v>45008</v>
      </c>
      <c r="V3322" s="5" t="s">
        <v>16518</v>
      </c>
      <c r="W3322" s="5" t="s">
        <v>14995</v>
      </c>
      <c r="X3322" s="5" t="s">
        <v>15183</v>
      </c>
      <c r="Y3322" s="5" t="s">
        <v>16519</v>
      </c>
      <c r="Z3322" s="5" t="s">
        <v>15184</v>
      </c>
      <c r="AA3322" s="5" t="s">
        <v>16520</v>
      </c>
      <c r="AB3322" s="5" t="s">
        <v>15228</v>
      </c>
      <c r="AC3322" s="5" t="s">
        <v>15230</v>
      </c>
      <c r="AD3322" s="5" t="s">
        <v>15227</v>
      </c>
      <c r="AE3322" s="5" t="s">
        <v>15229</v>
      </c>
      <c r="AK3322" s="5" t="s">
        <v>16781</v>
      </c>
    </row>
    <row r="3323" spans="1:37" ht="20.100000000000001" customHeight="1">
      <c r="A3323" s="202" t="s">
        <v>8289</v>
      </c>
      <c r="B3323" s="183">
        <v>700600591785</v>
      </c>
      <c r="C3323" s="238" t="s">
        <v>6844</v>
      </c>
      <c r="D3323" s="215" t="s">
        <v>8286</v>
      </c>
      <c r="E3323" s="324">
        <v>1</v>
      </c>
      <c r="F3323" s="319">
        <v>9.89</v>
      </c>
      <c r="G3323" s="198" t="s">
        <v>8444</v>
      </c>
      <c r="H3323" s="199">
        <v>85</v>
      </c>
      <c r="I3323" s="200">
        <v>41951</v>
      </c>
      <c r="J3323" s="319">
        <f t="shared" si="52"/>
        <v>2.4064999999999994</v>
      </c>
      <c r="K3323" s="198">
        <v>7.0588235294117645</v>
      </c>
      <c r="L3323" s="198"/>
      <c r="M3323" s="198" t="s">
        <v>2395</v>
      </c>
      <c r="N3323" s="198"/>
      <c r="O3323" s="198"/>
      <c r="P3323" s="198"/>
      <c r="Q3323" s="169">
        <v>1</v>
      </c>
      <c r="R3323" s="169" t="s">
        <v>14946</v>
      </c>
      <c r="S3323" s="169"/>
      <c r="T3323" s="169" t="s">
        <v>16517</v>
      </c>
      <c r="U3323" s="171">
        <v>45008</v>
      </c>
      <c r="V3323" s="5" t="s">
        <v>16518</v>
      </c>
      <c r="W3323" s="5" t="s">
        <v>14995</v>
      </c>
      <c r="X3323" s="5" t="s">
        <v>15183</v>
      </c>
      <c r="Y3323" s="5" t="s">
        <v>16519</v>
      </c>
      <c r="Z3323" s="5" t="s">
        <v>15184</v>
      </c>
      <c r="AA3323" s="5" t="s">
        <v>16520</v>
      </c>
      <c r="AB3323" s="5" t="s">
        <v>15228</v>
      </c>
      <c r="AC3323" s="5" t="s">
        <v>15230</v>
      </c>
      <c r="AD3323" s="5" t="s">
        <v>15227</v>
      </c>
      <c r="AE3323" s="5" t="s">
        <v>15229</v>
      </c>
      <c r="AK3323" s="5" t="s">
        <v>16782</v>
      </c>
    </row>
    <row r="3324" spans="1:37" ht="20.100000000000001" customHeight="1">
      <c r="A3324" s="201">
        <v>45009</v>
      </c>
      <c r="B3324" s="183"/>
      <c r="C3324" s="238" t="s">
        <v>8259</v>
      </c>
      <c r="D3324" s="215" t="s">
        <v>8290</v>
      </c>
      <c r="E3324" s="198"/>
      <c r="F3324" s="319" t="s">
        <v>17578</v>
      </c>
      <c r="G3324" s="198" t="s">
        <v>8444</v>
      </c>
      <c r="H3324" s="201">
        <v>0</v>
      </c>
      <c r="I3324" s="200">
        <v>41951</v>
      </c>
      <c r="J3324" s="319" t="e">
        <f t="shared" si="52"/>
        <v>#VALUE!</v>
      </c>
      <c r="K3324" s="198"/>
      <c r="L3324" s="198"/>
      <c r="M3324" s="198" t="s">
        <v>2395</v>
      </c>
      <c r="N3324" s="198"/>
      <c r="O3324" s="198"/>
      <c r="P3324" s="198"/>
      <c r="Q3324" s="169"/>
      <c r="R3324" s="169"/>
      <c r="S3324" s="169"/>
      <c r="T3324" s="169"/>
    </row>
    <row r="3325" spans="1:37" ht="20.100000000000001" customHeight="1">
      <c r="A3325" s="201" t="s">
        <v>8291</v>
      </c>
      <c r="B3325" s="183">
        <v>700600591792</v>
      </c>
      <c r="C3325" s="238" t="s">
        <v>6843</v>
      </c>
      <c r="D3325" s="215" t="s">
        <v>8290</v>
      </c>
      <c r="E3325" s="321">
        <v>1</v>
      </c>
      <c r="F3325" s="319">
        <v>9.89</v>
      </c>
      <c r="G3325" s="198" t="s">
        <v>8444</v>
      </c>
      <c r="H3325" s="201">
        <v>0</v>
      </c>
      <c r="I3325" s="200">
        <v>41951</v>
      </c>
      <c r="J3325" s="319">
        <f t="shared" si="52"/>
        <v>2.4064999999999994</v>
      </c>
      <c r="K3325" s="198">
        <v>7.0588235294117645</v>
      </c>
      <c r="L3325" s="198"/>
      <c r="M3325" s="198" t="s">
        <v>2395</v>
      </c>
      <c r="N3325" s="198"/>
      <c r="O3325" s="198"/>
      <c r="P3325" s="198"/>
      <c r="Q3325" s="169"/>
      <c r="R3325" s="169"/>
      <c r="S3325" s="169"/>
      <c r="T3325" s="169"/>
    </row>
    <row r="3326" spans="1:37" ht="20.100000000000001" customHeight="1">
      <c r="A3326" s="202" t="s">
        <v>8292</v>
      </c>
      <c r="B3326" s="183">
        <v>700600591808</v>
      </c>
      <c r="C3326" s="238" t="s">
        <v>6842</v>
      </c>
      <c r="D3326" s="215" t="s">
        <v>8290</v>
      </c>
      <c r="E3326" s="324">
        <v>1</v>
      </c>
      <c r="F3326" s="319">
        <v>9.89</v>
      </c>
      <c r="G3326" s="198" t="s">
        <v>8444</v>
      </c>
      <c r="H3326" s="199">
        <v>49</v>
      </c>
      <c r="I3326" s="200">
        <v>41951</v>
      </c>
      <c r="J3326" s="319">
        <f t="shared" si="52"/>
        <v>2.4064999999999994</v>
      </c>
      <c r="K3326" s="198">
        <v>7.0588235294117645</v>
      </c>
      <c r="L3326" s="198"/>
      <c r="M3326" s="198" t="s">
        <v>2395</v>
      </c>
      <c r="N3326" s="198"/>
      <c r="O3326" s="198"/>
      <c r="P3326" s="198"/>
      <c r="Q3326" s="169">
        <v>1</v>
      </c>
      <c r="R3326" s="169" t="s">
        <v>14946</v>
      </c>
      <c r="S3326" s="169"/>
      <c r="T3326" s="169" t="s">
        <v>16517</v>
      </c>
      <c r="U3326" s="171">
        <v>45009</v>
      </c>
      <c r="V3326" s="5" t="s">
        <v>16521</v>
      </c>
      <c r="W3326" s="5" t="s">
        <v>16522</v>
      </c>
      <c r="X3326" s="5" t="s">
        <v>16523</v>
      </c>
      <c r="Y3326" s="5" t="s">
        <v>16524</v>
      </c>
      <c r="Z3326" s="5" t="s">
        <v>16525</v>
      </c>
      <c r="AA3326" s="5" t="s">
        <v>16526</v>
      </c>
      <c r="AB3326" s="5" t="s">
        <v>16527</v>
      </c>
      <c r="AC3326" s="5" t="s">
        <v>16528</v>
      </c>
      <c r="AD3326" s="5" t="s">
        <v>16529</v>
      </c>
      <c r="AE3326" s="5" t="s">
        <v>16530</v>
      </c>
      <c r="AK3326" s="5" t="s">
        <v>16783</v>
      </c>
    </row>
    <row r="3327" spans="1:37" ht="20.100000000000001" customHeight="1">
      <c r="A3327" s="201" t="s">
        <v>8293</v>
      </c>
      <c r="B3327" s="183">
        <v>700600591815</v>
      </c>
      <c r="C3327" s="238" t="s">
        <v>6841</v>
      </c>
      <c r="D3327" s="215" t="s">
        <v>8290</v>
      </c>
      <c r="E3327" s="321">
        <v>1</v>
      </c>
      <c r="F3327" s="319">
        <v>9.89</v>
      </c>
      <c r="G3327" s="198" t="s">
        <v>8444</v>
      </c>
      <c r="H3327" s="201">
        <v>0</v>
      </c>
      <c r="I3327" s="200">
        <v>41951</v>
      </c>
      <c r="J3327" s="319">
        <f t="shared" si="52"/>
        <v>2.4064999999999994</v>
      </c>
      <c r="K3327" s="198">
        <v>7.0588235294117645</v>
      </c>
      <c r="L3327" s="198"/>
      <c r="M3327" s="198" t="s">
        <v>2395</v>
      </c>
      <c r="N3327" s="198"/>
      <c r="O3327" s="198"/>
      <c r="P3327" s="198"/>
      <c r="Q3327" s="169"/>
      <c r="R3327" s="169"/>
      <c r="S3327" s="169"/>
      <c r="T3327" s="169"/>
    </row>
    <row r="3328" spans="1:37" ht="20.100000000000001" customHeight="1">
      <c r="A3328" s="201" t="s">
        <v>8295</v>
      </c>
      <c r="B3328" s="183">
        <v>700600591822</v>
      </c>
      <c r="C3328" s="179" t="s">
        <v>6817</v>
      </c>
      <c r="D3328" s="215" t="s">
        <v>8296</v>
      </c>
      <c r="E3328" s="321">
        <v>4</v>
      </c>
      <c r="F3328" s="319">
        <v>14.99</v>
      </c>
      <c r="G3328" s="198" t="s">
        <v>8444</v>
      </c>
      <c r="H3328" s="198">
        <v>0</v>
      </c>
      <c r="I3328" s="200">
        <v>41971</v>
      </c>
      <c r="J3328" s="319">
        <f t="shared" si="52"/>
        <v>3.7415000000000003</v>
      </c>
      <c r="K3328" s="198"/>
      <c r="L3328" s="198" t="s">
        <v>731</v>
      </c>
      <c r="M3328" s="198" t="s">
        <v>2395</v>
      </c>
      <c r="N3328" s="291">
        <v>42337</v>
      </c>
      <c r="O3328" s="198">
        <v>67</v>
      </c>
      <c r="P3328" s="198"/>
      <c r="Q3328" s="169"/>
      <c r="R3328" s="169"/>
      <c r="S3328" s="169"/>
      <c r="T3328" s="169"/>
    </row>
    <row r="3329" spans="1:20" ht="20.100000000000001" customHeight="1">
      <c r="A3329" s="202" t="s">
        <v>8297</v>
      </c>
      <c r="B3329" s="183">
        <v>700600591839</v>
      </c>
      <c r="C3329" s="179" t="s">
        <v>6816</v>
      </c>
      <c r="D3329" s="215" t="s">
        <v>8296</v>
      </c>
      <c r="E3329" s="324">
        <v>4</v>
      </c>
      <c r="F3329" s="319">
        <v>14.99</v>
      </c>
      <c r="G3329" s="198" t="s">
        <v>8444</v>
      </c>
      <c r="H3329" s="199">
        <v>24</v>
      </c>
      <c r="I3329" s="200">
        <v>41971</v>
      </c>
      <c r="J3329" s="319">
        <f t="shared" si="52"/>
        <v>3.7415000000000003</v>
      </c>
      <c r="K3329" s="198"/>
      <c r="L3329" s="198"/>
      <c r="M3329" s="198" t="s">
        <v>2395</v>
      </c>
      <c r="N3329" s="291">
        <v>42337</v>
      </c>
      <c r="O3329" s="198">
        <v>0</v>
      </c>
      <c r="P3329" s="198"/>
      <c r="Q3329" s="169"/>
      <c r="R3329" s="169"/>
      <c r="S3329" s="169"/>
      <c r="T3329" s="169"/>
    </row>
    <row r="3330" spans="1:20" ht="20.100000000000001" customHeight="1">
      <c r="A3330" s="201" t="s">
        <v>8298</v>
      </c>
      <c r="B3330" s="183">
        <v>700600591846</v>
      </c>
      <c r="C3330" s="179" t="s">
        <v>6815</v>
      </c>
      <c r="D3330" s="215" t="s">
        <v>8296</v>
      </c>
      <c r="E3330" s="321">
        <v>4</v>
      </c>
      <c r="F3330" s="319">
        <v>14.99</v>
      </c>
      <c r="G3330" s="198" t="s">
        <v>8444</v>
      </c>
      <c r="H3330" s="198">
        <v>0</v>
      </c>
      <c r="I3330" s="200">
        <v>41971</v>
      </c>
      <c r="J3330" s="319">
        <f t="shared" si="52"/>
        <v>3.7415000000000003</v>
      </c>
      <c r="K3330" s="198"/>
      <c r="L3330" s="198" t="s">
        <v>731</v>
      </c>
      <c r="M3330" s="198" t="s">
        <v>2395</v>
      </c>
      <c r="N3330" s="291">
        <v>42337</v>
      </c>
      <c r="O3330" s="198">
        <v>67</v>
      </c>
      <c r="P3330" s="198"/>
      <c r="Q3330" s="169"/>
      <c r="R3330" s="169"/>
      <c r="S3330" s="169"/>
      <c r="T3330" s="169"/>
    </row>
    <row r="3331" spans="1:20" ht="20.100000000000001" customHeight="1">
      <c r="A3331" s="201" t="s">
        <v>8299</v>
      </c>
      <c r="B3331" s="183">
        <v>700600591853</v>
      </c>
      <c r="C3331" s="179" t="s">
        <v>6814</v>
      </c>
      <c r="D3331" s="215" t="s">
        <v>8296</v>
      </c>
      <c r="E3331" s="321">
        <v>4</v>
      </c>
      <c r="F3331" s="319">
        <v>14.99</v>
      </c>
      <c r="G3331" s="198" t="s">
        <v>8444</v>
      </c>
      <c r="H3331" s="198">
        <v>0</v>
      </c>
      <c r="I3331" s="200">
        <v>41971</v>
      </c>
      <c r="J3331" s="319">
        <f t="shared" si="52"/>
        <v>3.7415000000000003</v>
      </c>
      <c r="K3331" s="198"/>
      <c r="L3331" s="198" t="s">
        <v>731</v>
      </c>
      <c r="M3331" s="198" t="s">
        <v>2395</v>
      </c>
      <c r="N3331" s="291">
        <v>42337</v>
      </c>
      <c r="O3331" s="198">
        <v>67</v>
      </c>
      <c r="P3331" s="198"/>
      <c r="Q3331" s="169"/>
      <c r="R3331" s="169"/>
      <c r="S3331" s="169"/>
      <c r="T3331" s="169"/>
    </row>
    <row r="3332" spans="1:20" ht="20.100000000000001" customHeight="1">
      <c r="A3332" s="201" t="s">
        <v>8300</v>
      </c>
      <c r="B3332" s="183">
        <v>700600591860</v>
      </c>
      <c r="C3332" s="179" t="s">
        <v>6813</v>
      </c>
      <c r="D3332" s="215" t="s">
        <v>8296</v>
      </c>
      <c r="E3332" s="321">
        <v>4</v>
      </c>
      <c r="F3332" s="319">
        <v>14.99</v>
      </c>
      <c r="G3332" s="198" t="s">
        <v>8444</v>
      </c>
      <c r="H3332" s="198">
        <v>3</v>
      </c>
      <c r="I3332" s="200">
        <v>41971</v>
      </c>
      <c r="J3332" s="319">
        <f t="shared" si="52"/>
        <v>3.7415000000000003</v>
      </c>
      <c r="K3332" s="198"/>
      <c r="L3332" s="198" t="s">
        <v>731</v>
      </c>
      <c r="M3332" s="198" t="s">
        <v>2395</v>
      </c>
      <c r="N3332" s="291">
        <v>42337</v>
      </c>
      <c r="O3332" s="198">
        <v>0</v>
      </c>
      <c r="P3332" s="198"/>
      <c r="Q3332" s="169"/>
      <c r="R3332" s="169"/>
      <c r="S3332" s="169"/>
      <c r="T3332" s="169"/>
    </row>
    <row r="3333" spans="1:20" ht="20.100000000000001" customHeight="1">
      <c r="A3333" s="201" t="s">
        <v>8301</v>
      </c>
      <c r="B3333" s="183">
        <v>700600591877</v>
      </c>
      <c r="C3333" s="179" t="s">
        <v>6812</v>
      </c>
      <c r="D3333" s="215" t="s">
        <v>8296</v>
      </c>
      <c r="E3333" s="321">
        <v>4</v>
      </c>
      <c r="F3333" s="319">
        <v>14.99</v>
      </c>
      <c r="G3333" s="198" t="s">
        <v>8444</v>
      </c>
      <c r="H3333" s="198">
        <v>0</v>
      </c>
      <c r="I3333" s="200">
        <v>41971</v>
      </c>
      <c r="J3333" s="319">
        <f t="shared" si="52"/>
        <v>3.7415000000000003</v>
      </c>
      <c r="K3333" s="198"/>
      <c r="L3333" s="198" t="s">
        <v>731</v>
      </c>
      <c r="M3333" s="198" t="s">
        <v>2395</v>
      </c>
      <c r="N3333" s="291">
        <v>42337</v>
      </c>
      <c r="O3333" s="198">
        <v>67</v>
      </c>
      <c r="P3333" s="198"/>
      <c r="Q3333" s="169"/>
      <c r="R3333" s="169"/>
      <c r="S3333" s="169"/>
      <c r="T3333" s="169"/>
    </row>
    <row r="3334" spans="1:20" ht="20.100000000000001" customHeight="1">
      <c r="A3334" s="201" t="s">
        <v>8302</v>
      </c>
      <c r="B3334" s="183">
        <v>700600591884</v>
      </c>
      <c r="C3334" s="179" t="s">
        <v>6811</v>
      </c>
      <c r="D3334" s="215" t="s">
        <v>8296</v>
      </c>
      <c r="E3334" s="321">
        <v>4</v>
      </c>
      <c r="F3334" s="319">
        <v>14.99</v>
      </c>
      <c r="G3334" s="198" t="s">
        <v>8444</v>
      </c>
      <c r="H3334" s="198">
        <v>0</v>
      </c>
      <c r="I3334" s="200">
        <v>41971</v>
      </c>
      <c r="J3334" s="319">
        <f t="shared" si="52"/>
        <v>3.7415000000000003</v>
      </c>
      <c r="K3334" s="198"/>
      <c r="L3334" s="198" t="s">
        <v>731</v>
      </c>
      <c r="M3334" s="198" t="s">
        <v>2395</v>
      </c>
      <c r="N3334" s="291">
        <v>42337</v>
      </c>
      <c r="O3334" s="198">
        <v>67</v>
      </c>
      <c r="P3334" s="198"/>
      <c r="Q3334" s="169"/>
      <c r="R3334" s="169"/>
      <c r="S3334" s="169"/>
      <c r="T3334" s="169"/>
    </row>
    <row r="3335" spans="1:20" ht="20.100000000000001" customHeight="1">
      <c r="A3335" s="201" t="s">
        <v>8303</v>
      </c>
      <c r="B3335" s="183">
        <v>700600591891</v>
      </c>
      <c r="C3335" s="179" t="s">
        <v>6810</v>
      </c>
      <c r="D3335" s="215" t="s">
        <v>8296</v>
      </c>
      <c r="E3335" s="321">
        <v>4</v>
      </c>
      <c r="F3335" s="319">
        <v>14.99</v>
      </c>
      <c r="G3335" s="198" t="s">
        <v>8444</v>
      </c>
      <c r="H3335" s="198">
        <v>0</v>
      </c>
      <c r="I3335" s="200">
        <v>41971</v>
      </c>
      <c r="J3335" s="319">
        <f t="shared" si="52"/>
        <v>3.7415000000000003</v>
      </c>
      <c r="K3335" s="198"/>
      <c r="L3335" s="198" t="s">
        <v>731</v>
      </c>
      <c r="M3335" s="198" t="s">
        <v>2395</v>
      </c>
      <c r="N3335" s="291">
        <v>42337</v>
      </c>
      <c r="O3335" s="198">
        <v>67</v>
      </c>
      <c r="P3335" s="198"/>
      <c r="Q3335" s="169"/>
      <c r="R3335" s="169"/>
      <c r="S3335" s="169"/>
      <c r="T3335" s="169"/>
    </row>
    <row r="3336" spans="1:20" ht="20.100000000000001" customHeight="1">
      <c r="A3336" s="201" t="s">
        <v>8304</v>
      </c>
      <c r="B3336" s="183">
        <v>700600591907</v>
      </c>
      <c r="C3336" s="179" t="s">
        <v>6809</v>
      </c>
      <c r="D3336" s="215" t="s">
        <v>8296</v>
      </c>
      <c r="E3336" s="321">
        <v>4</v>
      </c>
      <c r="F3336" s="319">
        <v>14.99</v>
      </c>
      <c r="G3336" s="198" t="s">
        <v>8444</v>
      </c>
      <c r="H3336" s="198">
        <v>0</v>
      </c>
      <c r="I3336" s="200">
        <v>41971</v>
      </c>
      <c r="J3336" s="319">
        <f t="shared" si="52"/>
        <v>3.7415000000000003</v>
      </c>
      <c r="K3336" s="198"/>
      <c r="L3336" s="198" t="s">
        <v>731</v>
      </c>
      <c r="M3336" s="198" t="s">
        <v>2395</v>
      </c>
      <c r="N3336" s="291">
        <v>42337</v>
      </c>
      <c r="O3336" s="198">
        <v>0</v>
      </c>
      <c r="P3336" s="198"/>
      <c r="Q3336" s="169"/>
      <c r="R3336" s="169"/>
      <c r="S3336" s="169"/>
      <c r="T3336" s="169"/>
    </row>
    <row r="3337" spans="1:20" ht="20.100000000000001" customHeight="1">
      <c r="A3337" s="221" t="s">
        <v>8305</v>
      </c>
      <c r="B3337" s="178">
        <v>799491862029</v>
      </c>
      <c r="C3337" s="196" t="s">
        <v>1389</v>
      </c>
      <c r="D3337" s="202"/>
      <c r="E3337" s="321">
        <v>4</v>
      </c>
      <c r="F3337" s="319">
        <v>14.941176470588236</v>
      </c>
      <c r="G3337" s="198" t="s">
        <v>8444</v>
      </c>
      <c r="H3337" s="201">
        <v>0</v>
      </c>
      <c r="I3337" s="200"/>
      <c r="J3337" s="319">
        <f t="shared" si="52"/>
        <v>3.6999999999999993</v>
      </c>
      <c r="K3337" s="198">
        <v>10.59</v>
      </c>
      <c r="L3337" s="198"/>
      <c r="M3337" s="198" t="s">
        <v>2395</v>
      </c>
      <c r="N3337" s="198"/>
      <c r="O3337" s="198"/>
      <c r="P3337" s="198"/>
      <c r="Q3337" s="169"/>
      <c r="R3337" s="169"/>
      <c r="S3337" s="169"/>
      <c r="T3337" s="169"/>
    </row>
    <row r="3338" spans="1:20" ht="20.100000000000001" customHeight="1">
      <c r="A3338" s="221" t="s">
        <v>8306</v>
      </c>
      <c r="B3338" s="178">
        <v>799491862340</v>
      </c>
      <c r="C3338" s="196" t="s">
        <v>1382</v>
      </c>
      <c r="D3338" s="202"/>
      <c r="E3338" s="198"/>
      <c r="F3338" s="319">
        <v>21.99</v>
      </c>
      <c r="G3338" s="198" t="s">
        <v>8444</v>
      </c>
      <c r="H3338" s="201">
        <v>0</v>
      </c>
      <c r="I3338" s="200"/>
      <c r="J3338" s="319">
        <f t="shared" si="52"/>
        <v>13.691499999999998</v>
      </c>
      <c r="K3338" s="198"/>
      <c r="L3338" s="198"/>
      <c r="M3338" s="198" t="s">
        <v>2395</v>
      </c>
      <c r="N3338" s="198"/>
      <c r="O3338" s="198"/>
      <c r="P3338" s="198"/>
      <c r="Q3338" s="169"/>
      <c r="R3338" s="169"/>
      <c r="S3338" s="169"/>
      <c r="T3338" s="169"/>
    </row>
    <row r="3339" spans="1:20" ht="20.100000000000001" customHeight="1">
      <c r="A3339" s="221" t="s">
        <v>8307</v>
      </c>
      <c r="B3339" s="178">
        <v>799491862357</v>
      </c>
      <c r="C3339" s="196" t="s">
        <v>1383</v>
      </c>
      <c r="D3339" s="202"/>
      <c r="E3339" s="198"/>
      <c r="F3339" s="319">
        <v>21.99</v>
      </c>
      <c r="G3339" s="198" t="s">
        <v>8444</v>
      </c>
      <c r="H3339" s="201">
        <v>0</v>
      </c>
      <c r="I3339" s="200"/>
      <c r="J3339" s="319">
        <f t="shared" si="52"/>
        <v>13.691499999999998</v>
      </c>
      <c r="K3339" s="198"/>
      <c r="L3339" s="198"/>
      <c r="M3339" s="198" t="s">
        <v>2395</v>
      </c>
      <c r="N3339" s="198"/>
      <c r="O3339" s="198"/>
      <c r="P3339" s="198"/>
      <c r="Q3339" s="169"/>
      <c r="R3339" s="169"/>
      <c r="S3339" s="169"/>
      <c r="T3339" s="169"/>
    </row>
    <row r="3340" spans="1:20" ht="20.100000000000001" customHeight="1">
      <c r="A3340" s="221" t="s">
        <v>8308</v>
      </c>
      <c r="B3340" s="178">
        <v>852669049025</v>
      </c>
      <c r="C3340" s="196" t="s">
        <v>1723</v>
      </c>
      <c r="D3340" s="202"/>
      <c r="E3340" s="198"/>
      <c r="F3340" s="319">
        <v>31.99</v>
      </c>
      <c r="G3340" s="198" t="s">
        <v>8444</v>
      </c>
      <c r="H3340" s="201">
        <v>0</v>
      </c>
      <c r="I3340" s="200"/>
      <c r="J3340" s="319">
        <f t="shared" ref="J3340:J3403" si="53">F3340*0.85-5-E3340</f>
        <v>22.191499999999998</v>
      </c>
      <c r="K3340" s="198"/>
      <c r="L3340" s="198"/>
      <c r="M3340" s="198" t="s">
        <v>2395</v>
      </c>
      <c r="N3340" s="198"/>
      <c r="O3340" s="198"/>
      <c r="P3340" s="198"/>
      <c r="Q3340" s="169"/>
      <c r="R3340" s="169"/>
      <c r="S3340" s="169"/>
      <c r="T3340" s="169"/>
    </row>
    <row r="3341" spans="1:20" ht="20.100000000000001" customHeight="1">
      <c r="A3341" s="221" t="s">
        <v>8309</v>
      </c>
      <c r="B3341" s="178">
        <v>852669049032</v>
      </c>
      <c r="C3341" s="196" t="s">
        <v>1724</v>
      </c>
      <c r="D3341" s="202"/>
      <c r="E3341" s="321">
        <v>4</v>
      </c>
      <c r="F3341" s="319">
        <v>17.95</v>
      </c>
      <c r="G3341" s="198" t="s">
        <v>8444</v>
      </c>
      <c r="H3341" s="201">
        <v>0</v>
      </c>
      <c r="I3341" s="200"/>
      <c r="J3341" s="319">
        <f t="shared" si="53"/>
        <v>6.2574999999999985</v>
      </c>
      <c r="K3341" s="198"/>
      <c r="L3341" s="198"/>
      <c r="M3341" s="198" t="s">
        <v>2395</v>
      </c>
      <c r="N3341" s="198"/>
      <c r="O3341" s="198"/>
      <c r="P3341" s="198"/>
      <c r="Q3341" s="169"/>
      <c r="R3341" s="169"/>
      <c r="S3341" s="169"/>
      <c r="T3341" s="169"/>
    </row>
    <row r="3342" spans="1:20" ht="20.100000000000001" customHeight="1">
      <c r="A3342" s="221" t="s">
        <v>8310</v>
      </c>
      <c r="B3342" s="178">
        <v>700600583537</v>
      </c>
      <c r="C3342" s="196" t="s">
        <v>1749</v>
      </c>
      <c r="D3342" s="202"/>
      <c r="E3342" s="321">
        <v>4</v>
      </c>
      <c r="F3342" s="319">
        <v>14.941176470588236</v>
      </c>
      <c r="G3342" s="198" t="s">
        <v>8444</v>
      </c>
      <c r="H3342" s="201">
        <v>0</v>
      </c>
      <c r="I3342" s="200"/>
      <c r="J3342" s="319">
        <f t="shared" si="53"/>
        <v>3.6999999999999993</v>
      </c>
      <c r="K3342" s="198">
        <v>9.99</v>
      </c>
      <c r="L3342" s="198"/>
      <c r="M3342" s="198" t="s">
        <v>2395</v>
      </c>
      <c r="N3342" s="198"/>
      <c r="O3342" s="198"/>
      <c r="P3342" s="198"/>
      <c r="Q3342" s="169"/>
      <c r="R3342" s="169"/>
      <c r="S3342" s="169"/>
      <c r="T3342" s="169"/>
    </row>
    <row r="3343" spans="1:20" ht="20.100000000000001" customHeight="1">
      <c r="A3343" s="221" t="s">
        <v>8311</v>
      </c>
      <c r="B3343" s="178">
        <v>852669055446</v>
      </c>
      <c r="C3343" s="196" t="s">
        <v>3523</v>
      </c>
      <c r="D3343" s="202"/>
      <c r="E3343" s="321">
        <v>4</v>
      </c>
      <c r="F3343" s="319">
        <v>14.99</v>
      </c>
      <c r="G3343" s="198" t="s">
        <v>8444</v>
      </c>
      <c r="H3343" s="201">
        <v>0</v>
      </c>
      <c r="I3343" s="200"/>
      <c r="J3343" s="319">
        <f t="shared" si="53"/>
        <v>3.7415000000000003</v>
      </c>
      <c r="K3343" s="198" t="s">
        <v>731</v>
      </c>
      <c r="L3343" s="198"/>
      <c r="M3343" s="198" t="s">
        <v>2395</v>
      </c>
      <c r="N3343" s="291">
        <v>42337</v>
      </c>
      <c r="O3343" s="198"/>
      <c r="P3343" s="198"/>
      <c r="Q3343" s="169"/>
      <c r="R3343" s="169"/>
      <c r="S3343" s="169"/>
      <c r="T3343" s="169"/>
    </row>
    <row r="3344" spans="1:20" ht="20.100000000000001" customHeight="1">
      <c r="A3344" s="221" t="s">
        <v>8312</v>
      </c>
      <c r="B3344" s="178">
        <v>700600581915</v>
      </c>
      <c r="C3344" s="196" t="s">
        <v>3865</v>
      </c>
      <c r="D3344" s="202"/>
      <c r="E3344" s="198"/>
      <c r="F3344" s="319">
        <v>26.99</v>
      </c>
      <c r="G3344" s="198" t="s">
        <v>8444</v>
      </c>
      <c r="H3344" s="201">
        <v>0</v>
      </c>
      <c r="I3344" s="200"/>
      <c r="J3344" s="319">
        <f t="shared" si="53"/>
        <v>17.941499999999998</v>
      </c>
      <c r="K3344" s="198"/>
      <c r="L3344" s="198"/>
      <c r="M3344" s="198" t="s">
        <v>2395</v>
      </c>
      <c r="N3344" s="198"/>
      <c r="O3344" s="198"/>
      <c r="P3344" s="198"/>
      <c r="Q3344" s="169"/>
      <c r="R3344" s="169"/>
      <c r="S3344" s="169"/>
      <c r="T3344" s="169"/>
    </row>
    <row r="3345" spans="1:20" ht="20.100000000000001" customHeight="1">
      <c r="A3345" s="221" t="s">
        <v>8313</v>
      </c>
      <c r="B3345" s="178">
        <v>700600581922</v>
      </c>
      <c r="C3345" s="196" t="s">
        <v>3866</v>
      </c>
      <c r="D3345" s="202"/>
      <c r="E3345" s="198"/>
      <c r="F3345" s="319">
        <v>26.99</v>
      </c>
      <c r="G3345" s="198" t="s">
        <v>8444</v>
      </c>
      <c r="H3345" s="201">
        <v>0</v>
      </c>
      <c r="I3345" s="200"/>
      <c r="J3345" s="319">
        <f t="shared" si="53"/>
        <v>17.941499999999998</v>
      </c>
      <c r="K3345" s="198"/>
      <c r="L3345" s="198"/>
      <c r="M3345" s="198" t="s">
        <v>2395</v>
      </c>
      <c r="N3345" s="198"/>
      <c r="O3345" s="198"/>
      <c r="P3345" s="198"/>
      <c r="Q3345" s="169"/>
      <c r="R3345" s="169"/>
      <c r="S3345" s="169"/>
      <c r="T3345" s="169"/>
    </row>
    <row r="3346" spans="1:20" ht="20.100000000000001" customHeight="1">
      <c r="A3346" s="221" t="s">
        <v>8314</v>
      </c>
      <c r="B3346" s="178">
        <v>852669049230</v>
      </c>
      <c r="C3346" s="196" t="s">
        <v>1748</v>
      </c>
      <c r="D3346" s="202"/>
      <c r="E3346" s="321">
        <v>4</v>
      </c>
      <c r="F3346" s="319">
        <v>14.99</v>
      </c>
      <c r="G3346" s="198" t="s">
        <v>8444</v>
      </c>
      <c r="H3346" s="198">
        <v>0</v>
      </c>
      <c r="I3346" s="200"/>
      <c r="J3346" s="319">
        <f t="shared" si="53"/>
        <v>3.7415000000000003</v>
      </c>
      <c r="K3346" s="198" t="s">
        <v>731</v>
      </c>
      <c r="L3346" s="198" t="s">
        <v>731</v>
      </c>
      <c r="M3346" s="198" t="s">
        <v>2395</v>
      </c>
      <c r="N3346" s="198"/>
      <c r="O3346" s="198"/>
      <c r="P3346" s="198"/>
      <c r="Q3346" s="169"/>
      <c r="R3346" s="169"/>
      <c r="S3346" s="169"/>
      <c r="T3346" s="169"/>
    </row>
    <row r="3347" spans="1:20" ht="20.100000000000001" customHeight="1">
      <c r="A3347" s="221" t="s">
        <v>8315</v>
      </c>
      <c r="B3347" s="178">
        <v>700600583469</v>
      </c>
      <c r="C3347" s="196" t="s">
        <v>5987</v>
      </c>
      <c r="D3347" s="202"/>
      <c r="E3347" s="321">
        <v>4</v>
      </c>
      <c r="F3347" s="319">
        <v>14.99</v>
      </c>
      <c r="G3347" s="198" t="s">
        <v>8444</v>
      </c>
      <c r="H3347" s="201">
        <v>0</v>
      </c>
      <c r="I3347" s="200"/>
      <c r="J3347" s="319">
        <f t="shared" si="53"/>
        <v>3.7415000000000003</v>
      </c>
      <c r="K3347" s="198"/>
      <c r="L3347" s="198"/>
      <c r="M3347" s="198" t="s">
        <v>2395</v>
      </c>
      <c r="N3347" s="198"/>
      <c r="O3347" s="198"/>
      <c r="P3347" s="198"/>
      <c r="Q3347" s="169"/>
      <c r="R3347" s="169"/>
      <c r="S3347" s="169"/>
      <c r="T3347" s="169"/>
    </row>
    <row r="3348" spans="1:20" ht="20.100000000000001" customHeight="1">
      <c r="A3348" s="221" t="s">
        <v>8316</v>
      </c>
      <c r="B3348" s="178">
        <v>700600583476</v>
      </c>
      <c r="C3348" s="196" t="s">
        <v>6046</v>
      </c>
      <c r="D3348" s="202"/>
      <c r="E3348" s="321">
        <v>4</v>
      </c>
      <c r="F3348" s="319">
        <v>14.99</v>
      </c>
      <c r="G3348" s="198" t="s">
        <v>8444</v>
      </c>
      <c r="H3348" s="201">
        <v>5</v>
      </c>
      <c r="I3348" s="200"/>
      <c r="J3348" s="319">
        <f t="shared" si="53"/>
        <v>3.7415000000000003</v>
      </c>
      <c r="K3348" s="198"/>
      <c r="L3348" s="198"/>
      <c r="M3348" s="198" t="s">
        <v>2395</v>
      </c>
      <c r="N3348" s="198"/>
      <c r="O3348" s="198"/>
      <c r="P3348" s="198"/>
      <c r="Q3348" s="169"/>
      <c r="R3348" s="169"/>
      <c r="S3348" s="169"/>
      <c r="T3348" s="169"/>
    </row>
    <row r="3349" spans="1:20" ht="20.100000000000001" customHeight="1">
      <c r="A3349" s="221" t="s">
        <v>8317</v>
      </c>
      <c r="B3349" s="178">
        <v>700600583483</v>
      </c>
      <c r="C3349" s="196" t="s">
        <v>5988</v>
      </c>
      <c r="D3349" s="202"/>
      <c r="E3349" s="321">
        <v>4</v>
      </c>
      <c r="F3349" s="319">
        <v>14.99</v>
      </c>
      <c r="G3349" s="198" t="s">
        <v>8444</v>
      </c>
      <c r="H3349" s="201">
        <v>0</v>
      </c>
      <c r="I3349" s="200"/>
      <c r="J3349" s="319">
        <f t="shared" si="53"/>
        <v>3.7415000000000003</v>
      </c>
      <c r="K3349" s="198"/>
      <c r="L3349" s="198"/>
      <c r="M3349" s="198" t="s">
        <v>2395</v>
      </c>
      <c r="N3349" s="198"/>
      <c r="O3349" s="198"/>
      <c r="P3349" s="198"/>
      <c r="Q3349" s="169"/>
      <c r="R3349" s="169"/>
      <c r="S3349" s="169"/>
      <c r="T3349" s="169"/>
    </row>
    <row r="3350" spans="1:20" ht="20.100000000000001" customHeight="1">
      <c r="A3350" s="221" t="s">
        <v>8318</v>
      </c>
      <c r="B3350" s="178">
        <v>700600583490</v>
      </c>
      <c r="C3350" s="196" t="s">
        <v>5989</v>
      </c>
      <c r="D3350" s="202"/>
      <c r="E3350" s="321">
        <v>4</v>
      </c>
      <c r="F3350" s="319">
        <v>14.99</v>
      </c>
      <c r="G3350" s="198" t="s">
        <v>8444</v>
      </c>
      <c r="H3350" s="201">
        <v>0</v>
      </c>
      <c r="I3350" s="200"/>
      <c r="J3350" s="319">
        <f t="shared" si="53"/>
        <v>3.7415000000000003</v>
      </c>
      <c r="K3350" s="198"/>
      <c r="L3350" s="198"/>
      <c r="M3350" s="198" t="s">
        <v>2395</v>
      </c>
      <c r="N3350" s="198"/>
      <c r="O3350" s="198"/>
      <c r="P3350" s="198"/>
      <c r="Q3350" s="169"/>
      <c r="R3350" s="169"/>
      <c r="S3350" s="169"/>
      <c r="T3350" s="169"/>
    </row>
    <row r="3351" spans="1:20" ht="20.100000000000001" customHeight="1">
      <c r="A3351" s="221" t="s">
        <v>8319</v>
      </c>
      <c r="B3351" s="178">
        <v>700600583506</v>
      </c>
      <c r="C3351" s="196" t="s">
        <v>5990</v>
      </c>
      <c r="D3351" s="202"/>
      <c r="E3351" s="321">
        <v>4</v>
      </c>
      <c r="F3351" s="319">
        <v>14.99</v>
      </c>
      <c r="G3351" s="198" t="s">
        <v>8444</v>
      </c>
      <c r="H3351" s="201">
        <v>5</v>
      </c>
      <c r="I3351" s="200"/>
      <c r="J3351" s="319">
        <f t="shared" si="53"/>
        <v>3.7415000000000003</v>
      </c>
      <c r="K3351" s="198"/>
      <c r="L3351" s="198"/>
      <c r="M3351" s="198" t="s">
        <v>2395</v>
      </c>
      <c r="N3351" s="198"/>
      <c r="O3351" s="198"/>
      <c r="P3351" s="198"/>
      <c r="Q3351" s="169"/>
      <c r="R3351" s="169"/>
      <c r="S3351" s="169"/>
      <c r="T3351" s="169"/>
    </row>
    <row r="3352" spans="1:20" ht="20.100000000000001" customHeight="1">
      <c r="A3352" s="221" t="s">
        <v>8320</v>
      </c>
      <c r="B3352" s="178">
        <v>700600583513</v>
      </c>
      <c r="C3352" s="196" t="s">
        <v>5991</v>
      </c>
      <c r="D3352" s="202"/>
      <c r="E3352" s="321">
        <v>4</v>
      </c>
      <c r="F3352" s="319">
        <v>14.941176470588236</v>
      </c>
      <c r="G3352" s="198" t="s">
        <v>8444</v>
      </c>
      <c r="H3352" s="201">
        <v>0</v>
      </c>
      <c r="I3352" s="200"/>
      <c r="J3352" s="319">
        <f t="shared" si="53"/>
        <v>3.6999999999999993</v>
      </c>
      <c r="K3352" s="198">
        <v>9.99</v>
      </c>
      <c r="L3352" s="198"/>
      <c r="M3352" s="198" t="s">
        <v>2395</v>
      </c>
      <c r="N3352" s="198"/>
      <c r="O3352" s="198"/>
      <c r="P3352" s="198"/>
      <c r="Q3352" s="169"/>
      <c r="R3352" s="169"/>
      <c r="S3352" s="169"/>
      <c r="T3352" s="169"/>
    </row>
    <row r="3353" spans="1:20" ht="20.100000000000001" customHeight="1">
      <c r="A3353" s="221" t="s">
        <v>8321</v>
      </c>
      <c r="B3353" s="178">
        <v>700600583520</v>
      </c>
      <c r="C3353" s="196" t="s">
        <v>5992</v>
      </c>
      <c r="D3353" s="202"/>
      <c r="E3353" s="321">
        <v>4</v>
      </c>
      <c r="F3353" s="319">
        <v>14.941176470588236</v>
      </c>
      <c r="G3353" s="198" t="s">
        <v>8444</v>
      </c>
      <c r="H3353" s="201">
        <v>26</v>
      </c>
      <c r="I3353" s="200"/>
      <c r="J3353" s="319">
        <f t="shared" si="53"/>
        <v>3.6999999999999993</v>
      </c>
      <c r="K3353" s="198">
        <v>9.99</v>
      </c>
      <c r="L3353" s="198"/>
      <c r="M3353" s="198" t="s">
        <v>2395</v>
      </c>
      <c r="N3353" s="198"/>
      <c r="O3353" s="198"/>
      <c r="P3353" s="198"/>
      <c r="Q3353" s="169"/>
      <c r="R3353" s="169"/>
      <c r="S3353" s="169"/>
      <c r="T3353" s="169"/>
    </row>
    <row r="3354" spans="1:20" ht="20.100000000000001" customHeight="1">
      <c r="A3354" s="221" t="s">
        <v>8322</v>
      </c>
      <c r="B3354" s="178">
        <v>700600583544</v>
      </c>
      <c r="C3354" s="196" t="s">
        <v>5993</v>
      </c>
      <c r="D3354" s="202"/>
      <c r="E3354" s="321">
        <v>4</v>
      </c>
      <c r="F3354" s="319">
        <v>14.941176470588236</v>
      </c>
      <c r="G3354" s="198" t="s">
        <v>8444</v>
      </c>
      <c r="H3354" s="201">
        <v>0</v>
      </c>
      <c r="I3354" s="200"/>
      <c r="J3354" s="319">
        <f t="shared" si="53"/>
        <v>3.6999999999999993</v>
      </c>
      <c r="K3354" s="198">
        <v>9.99</v>
      </c>
      <c r="L3354" s="198"/>
      <c r="M3354" s="198" t="s">
        <v>2395</v>
      </c>
      <c r="N3354" s="198"/>
      <c r="O3354" s="198"/>
      <c r="P3354" s="198"/>
      <c r="Q3354" s="169"/>
      <c r="R3354" s="169"/>
      <c r="S3354" s="169"/>
      <c r="T3354" s="169"/>
    </row>
    <row r="3355" spans="1:20" ht="20.100000000000001" customHeight="1">
      <c r="A3355" s="221" t="s">
        <v>8323</v>
      </c>
      <c r="B3355" s="178">
        <v>700600583551</v>
      </c>
      <c r="C3355" s="196" t="s">
        <v>5994</v>
      </c>
      <c r="D3355" s="202"/>
      <c r="E3355" s="321">
        <v>2.75</v>
      </c>
      <c r="F3355" s="319">
        <v>13.89</v>
      </c>
      <c r="G3355" s="198" t="s">
        <v>8444</v>
      </c>
      <c r="H3355" s="201">
        <v>0</v>
      </c>
      <c r="I3355" s="200"/>
      <c r="J3355" s="319">
        <f t="shared" si="53"/>
        <v>4.0564999999999998</v>
      </c>
      <c r="K3355" s="198">
        <v>9.117647058823529</v>
      </c>
      <c r="L3355" s="198"/>
      <c r="M3355" s="198" t="s">
        <v>2395</v>
      </c>
      <c r="N3355" s="198"/>
      <c r="O3355" s="198"/>
      <c r="P3355" s="198"/>
      <c r="Q3355" s="169"/>
      <c r="R3355" s="169"/>
      <c r="S3355" s="169"/>
      <c r="T3355" s="169"/>
    </row>
    <row r="3356" spans="1:20" ht="20.100000000000001" customHeight="1">
      <c r="A3356" s="221" t="s">
        <v>8324</v>
      </c>
      <c r="B3356" s="178">
        <v>700600583568</v>
      </c>
      <c r="C3356" s="196" t="s">
        <v>5995</v>
      </c>
      <c r="D3356" s="202"/>
      <c r="E3356" s="198"/>
      <c r="F3356" s="319">
        <v>12.99</v>
      </c>
      <c r="G3356" s="198" t="s">
        <v>8444</v>
      </c>
      <c r="H3356" s="201">
        <v>0</v>
      </c>
      <c r="I3356" s="200"/>
      <c r="J3356" s="319">
        <f t="shared" si="53"/>
        <v>6.0414999999999992</v>
      </c>
      <c r="K3356" s="198"/>
      <c r="L3356" s="198"/>
      <c r="M3356" s="198" t="s">
        <v>2395</v>
      </c>
      <c r="N3356" s="198"/>
      <c r="O3356" s="198"/>
      <c r="P3356" s="198"/>
      <c r="Q3356" s="169"/>
      <c r="R3356" s="169"/>
      <c r="S3356" s="169"/>
      <c r="T3356" s="169"/>
    </row>
    <row r="3357" spans="1:20" ht="20.100000000000001" customHeight="1">
      <c r="A3357" s="221" t="s">
        <v>8325</v>
      </c>
      <c r="B3357" s="178">
        <v>700600583575</v>
      </c>
      <c r="C3357" s="196" t="s">
        <v>5996</v>
      </c>
      <c r="D3357" s="202"/>
      <c r="E3357" s="321">
        <v>2.75</v>
      </c>
      <c r="F3357" s="319">
        <v>13.89</v>
      </c>
      <c r="G3357" s="198" t="s">
        <v>8444</v>
      </c>
      <c r="H3357" s="201">
        <v>0</v>
      </c>
      <c r="I3357" s="200"/>
      <c r="J3357" s="319">
        <f t="shared" si="53"/>
        <v>4.0564999999999998</v>
      </c>
      <c r="K3357" s="198">
        <v>9.117647058823529</v>
      </c>
      <c r="L3357" s="198"/>
      <c r="M3357" s="198" t="s">
        <v>2395</v>
      </c>
      <c r="N3357" s="198"/>
      <c r="O3357" s="198"/>
      <c r="P3357" s="198"/>
      <c r="Q3357" s="169"/>
      <c r="R3357" s="169"/>
      <c r="S3357" s="169"/>
      <c r="T3357" s="169"/>
    </row>
    <row r="3358" spans="1:20" ht="20.100000000000001" customHeight="1">
      <c r="A3358" s="221" t="s">
        <v>8326</v>
      </c>
      <c r="B3358" s="178">
        <v>700600583582</v>
      </c>
      <c r="C3358" s="196" t="s">
        <v>5997</v>
      </c>
      <c r="D3358" s="202"/>
      <c r="E3358" s="321">
        <v>2.75</v>
      </c>
      <c r="F3358" s="319">
        <v>13.89</v>
      </c>
      <c r="G3358" s="198" t="s">
        <v>8444</v>
      </c>
      <c r="H3358" s="201">
        <v>0</v>
      </c>
      <c r="I3358" s="200"/>
      <c r="J3358" s="319">
        <f t="shared" si="53"/>
        <v>4.0564999999999998</v>
      </c>
      <c r="K3358" s="198">
        <v>9.117647058823529</v>
      </c>
      <c r="L3358" s="198"/>
      <c r="M3358" s="198" t="s">
        <v>2395</v>
      </c>
      <c r="N3358" s="198"/>
      <c r="O3358" s="198"/>
      <c r="P3358" s="198"/>
      <c r="Q3358" s="169"/>
      <c r="R3358" s="169"/>
      <c r="S3358" s="169"/>
      <c r="T3358" s="169"/>
    </row>
    <row r="3359" spans="1:20" ht="20.100000000000001" customHeight="1">
      <c r="A3359" s="221" t="s">
        <v>8327</v>
      </c>
      <c r="B3359" s="178">
        <v>700600583599</v>
      </c>
      <c r="C3359" s="196" t="s">
        <v>5998</v>
      </c>
      <c r="D3359" s="202"/>
      <c r="E3359" s="321">
        <v>2.75</v>
      </c>
      <c r="F3359" s="319">
        <v>13.89</v>
      </c>
      <c r="G3359" s="198" t="s">
        <v>8444</v>
      </c>
      <c r="H3359" s="201">
        <v>0</v>
      </c>
      <c r="I3359" s="200"/>
      <c r="J3359" s="319">
        <f t="shared" si="53"/>
        <v>4.0564999999999998</v>
      </c>
      <c r="K3359" s="198">
        <v>9.117647058823529</v>
      </c>
      <c r="L3359" s="198"/>
      <c r="M3359" s="198" t="s">
        <v>2395</v>
      </c>
      <c r="N3359" s="198"/>
      <c r="O3359" s="198"/>
      <c r="P3359" s="198"/>
      <c r="Q3359" s="169"/>
      <c r="R3359" s="169"/>
      <c r="S3359" s="169"/>
      <c r="T3359" s="169"/>
    </row>
    <row r="3360" spans="1:20" ht="20.100000000000001" customHeight="1">
      <c r="A3360" s="221" t="s">
        <v>8328</v>
      </c>
      <c r="B3360" s="178">
        <v>700600583605</v>
      </c>
      <c r="C3360" s="196" t="s">
        <v>14802</v>
      </c>
      <c r="D3360" s="202"/>
      <c r="E3360" s="198"/>
      <c r="F3360" s="319">
        <v>11.99</v>
      </c>
      <c r="G3360" s="198" t="s">
        <v>14455</v>
      </c>
      <c r="H3360" s="198">
        <v>0</v>
      </c>
      <c r="I3360" s="200"/>
      <c r="J3360" s="319">
        <f t="shared" si="53"/>
        <v>5.1914999999999996</v>
      </c>
      <c r="K3360" s="198" t="s">
        <v>731</v>
      </c>
      <c r="L3360" s="198" t="s">
        <v>731</v>
      </c>
      <c r="M3360" s="198" t="s">
        <v>2395</v>
      </c>
      <c r="N3360" s="198"/>
      <c r="O3360" s="198"/>
      <c r="P3360" s="198"/>
      <c r="Q3360" s="169"/>
      <c r="R3360" s="169"/>
      <c r="S3360" s="169"/>
      <c r="T3360" s="169"/>
    </row>
    <row r="3361" spans="1:20" ht="20.100000000000001" customHeight="1">
      <c r="A3361" s="221" t="s">
        <v>8329</v>
      </c>
      <c r="B3361" s="178">
        <v>700600583612</v>
      </c>
      <c r="C3361" s="196" t="s">
        <v>5999</v>
      </c>
      <c r="D3361" s="202"/>
      <c r="E3361" s="198"/>
      <c r="F3361" s="319">
        <v>14.99</v>
      </c>
      <c r="G3361" s="198" t="s">
        <v>8444</v>
      </c>
      <c r="H3361" s="198">
        <v>0</v>
      </c>
      <c r="I3361" s="200"/>
      <c r="J3361" s="319">
        <f t="shared" si="53"/>
        <v>7.7415000000000003</v>
      </c>
      <c r="K3361" s="198" t="s">
        <v>731</v>
      </c>
      <c r="L3361" s="198" t="s">
        <v>731</v>
      </c>
      <c r="M3361" s="198" t="s">
        <v>2395</v>
      </c>
      <c r="N3361" s="198"/>
      <c r="O3361" s="198"/>
      <c r="P3361" s="198"/>
      <c r="Q3361" s="169"/>
      <c r="R3361" s="169"/>
      <c r="S3361" s="169"/>
      <c r="T3361" s="169"/>
    </row>
    <row r="3362" spans="1:20" ht="20.100000000000001" customHeight="1">
      <c r="A3362" s="221" t="s">
        <v>8330</v>
      </c>
      <c r="B3362" s="178">
        <v>700600583629</v>
      </c>
      <c r="C3362" s="196" t="s">
        <v>6000</v>
      </c>
      <c r="D3362" s="202"/>
      <c r="E3362" s="198"/>
      <c r="F3362" s="319">
        <v>15.99</v>
      </c>
      <c r="G3362" s="198" t="s">
        <v>8444</v>
      </c>
      <c r="H3362" s="201">
        <v>0</v>
      </c>
      <c r="I3362" s="200"/>
      <c r="J3362" s="319">
        <f t="shared" si="53"/>
        <v>8.5914999999999999</v>
      </c>
      <c r="K3362" s="198"/>
      <c r="L3362" s="198"/>
      <c r="M3362" s="198" t="s">
        <v>2395</v>
      </c>
      <c r="N3362" s="198"/>
      <c r="O3362" s="198"/>
      <c r="P3362" s="198"/>
      <c r="Q3362" s="169"/>
      <c r="R3362" s="169"/>
      <c r="S3362" s="169"/>
      <c r="T3362" s="169"/>
    </row>
    <row r="3363" spans="1:20" ht="20.100000000000001" customHeight="1">
      <c r="A3363" s="221" t="s">
        <v>8331</v>
      </c>
      <c r="B3363" s="178">
        <v>700600583636</v>
      </c>
      <c r="C3363" s="196" t="s">
        <v>17580</v>
      </c>
      <c r="D3363" s="202"/>
      <c r="E3363" s="198"/>
      <c r="F3363" s="319">
        <v>15.99</v>
      </c>
      <c r="G3363" s="198" t="s">
        <v>8444</v>
      </c>
      <c r="H3363" s="198">
        <v>0</v>
      </c>
      <c r="I3363" s="200"/>
      <c r="J3363" s="319">
        <f t="shared" si="53"/>
        <v>8.5914999999999999</v>
      </c>
      <c r="K3363" s="198"/>
      <c r="L3363" s="198" t="s">
        <v>731</v>
      </c>
      <c r="M3363" s="198" t="s">
        <v>2395</v>
      </c>
      <c r="N3363" s="198"/>
      <c r="O3363" s="198"/>
      <c r="P3363" s="198"/>
      <c r="Q3363" s="169"/>
      <c r="R3363" s="169"/>
      <c r="S3363" s="169"/>
      <c r="T3363" s="169"/>
    </row>
    <row r="3364" spans="1:20" ht="20.100000000000001" customHeight="1">
      <c r="A3364" s="221" t="s">
        <v>8332</v>
      </c>
      <c r="B3364" s="178">
        <v>700600583643</v>
      </c>
      <c r="C3364" s="196" t="s">
        <v>14803</v>
      </c>
      <c r="D3364" s="202"/>
      <c r="E3364" s="321">
        <v>2</v>
      </c>
      <c r="F3364" s="319">
        <v>15.99</v>
      </c>
      <c r="G3364" s="198" t="s">
        <v>14455</v>
      </c>
      <c r="H3364" s="198">
        <v>0</v>
      </c>
      <c r="I3364" s="200"/>
      <c r="J3364" s="319">
        <f t="shared" si="53"/>
        <v>6.5914999999999999</v>
      </c>
      <c r="K3364" s="198" t="s">
        <v>731</v>
      </c>
      <c r="L3364" s="198" t="s">
        <v>731</v>
      </c>
      <c r="M3364" s="198" t="s">
        <v>2395</v>
      </c>
      <c r="N3364" s="198"/>
      <c r="O3364" s="198"/>
      <c r="P3364" s="198"/>
      <c r="Q3364" s="169"/>
      <c r="R3364" s="169"/>
      <c r="S3364" s="169"/>
      <c r="T3364" s="169"/>
    </row>
    <row r="3365" spans="1:20" ht="20.100000000000001" customHeight="1">
      <c r="A3365" s="221" t="s">
        <v>8333</v>
      </c>
      <c r="B3365" s="178">
        <v>700600583650</v>
      </c>
      <c r="C3365" s="196" t="s">
        <v>14801</v>
      </c>
      <c r="D3365" s="202"/>
      <c r="E3365" s="198"/>
      <c r="F3365" s="319">
        <v>14.99</v>
      </c>
      <c r="G3365" s="198" t="s">
        <v>14455</v>
      </c>
      <c r="H3365" s="198">
        <v>0</v>
      </c>
      <c r="I3365" s="200"/>
      <c r="J3365" s="319">
        <f t="shared" si="53"/>
        <v>7.7415000000000003</v>
      </c>
      <c r="K3365" s="198" t="s">
        <v>731</v>
      </c>
      <c r="L3365" s="198" t="s">
        <v>731</v>
      </c>
      <c r="M3365" s="198" t="s">
        <v>2395</v>
      </c>
      <c r="N3365" s="198"/>
      <c r="O3365" s="198"/>
      <c r="P3365" s="198"/>
      <c r="Q3365" s="169"/>
      <c r="R3365" s="169"/>
      <c r="S3365" s="169"/>
      <c r="T3365" s="169"/>
    </row>
    <row r="3366" spans="1:20" ht="20.100000000000001" customHeight="1">
      <c r="A3366" s="221" t="s">
        <v>8334</v>
      </c>
      <c r="B3366" s="178">
        <v>700600583667</v>
      </c>
      <c r="C3366" s="196" t="s">
        <v>6001</v>
      </c>
      <c r="D3366" s="202"/>
      <c r="E3366" s="198"/>
      <c r="F3366" s="319">
        <v>15.99</v>
      </c>
      <c r="G3366" s="198" t="s">
        <v>8444</v>
      </c>
      <c r="H3366" s="201">
        <v>0</v>
      </c>
      <c r="I3366" s="200"/>
      <c r="J3366" s="319">
        <f t="shared" si="53"/>
        <v>8.5914999999999999</v>
      </c>
      <c r="K3366" s="198"/>
      <c r="L3366" s="198"/>
      <c r="M3366" s="198" t="s">
        <v>2395</v>
      </c>
      <c r="N3366" s="198"/>
      <c r="O3366" s="198"/>
      <c r="P3366" s="198"/>
      <c r="Q3366" s="169"/>
      <c r="R3366" s="169"/>
      <c r="S3366" s="169"/>
      <c r="T3366" s="169"/>
    </row>
    <row r="3367" spans="1:20" ht="20.100000000000001" customHeight="1">
      <c r="A3367" s="221" t="s">
        <v>8335</v>
      </c>
      <c r="B3367" s="178">
        <v>700600583674</v>
      </c>
      <c r="C3367" s="196" t="s">
        <v>6002</v>
      </c>
      <c r="D3367" s="202"/>
      <c r="E3367" s="321">
        <v>4</v>
      </c>
      <c r="F3367" s="319">
        <v>14.99</v>
      </c>
      <c r="G3367" s="198" t="s">
        <v>8444</v>
      </c>
      <c r="H3367" s="201">
        <v>0</v>
      </c>
      <c r="I3367" s="200"/>
      <c r="J3367" s="319">
        <f t="shared" si="53"/>
        <v>3.7415000000000003</v>
      </c>
      <c r="K3367" s="198"/>
      <c r="L3367" s="198"/>
      <c r="M3367" s="198" t="s">
        <v>2395</v>
      </c>
      <c r="N3367" s="198"/>
      <c r="O3367" s="198"/>
      <c r="P3367" s="198"/>
      <c r="Q3367" s="169"/>
      <c r="R3367" s="169"/>
      <c r="S3367" s="169"/>
      <c r="T3367" s="169"/>
    </row>
    <row r="3368" spans="1:20" ht="20.100000000000001" customHeight="1">
      <c r="A3368" s="221" t="s">
        <v>8336</v>
      </c>
      <c r="B3368" s="178">
        <v>700600583681</v>
      </c>
      <c r="C3368" s="196" t="s">
        <v>6003</v>
      </c>
      <c r="D3368" s="202"/>
      <c r="E3368" s="321">
        <v>4</v>
      </c>
      <c r="F3368" s="319">
        <v>14.99</v>
      </c>
      <c r="G3368" s="198" t="s">
        <v>8444</v>
      </c>
      <c r="H3368" s="201">
        <v>0</v>
      </c>
      <c r="I3368" s="200"/>
      <c r="J3368" s="319">
        <f t="shared" si="53"/>
        <v>3.7415000000000003</v>
      </c>
      <c r="K3368" s="198"/>
      <c r="L3368" s="198"/>
      <c r="M3368" s="198" t="s">
        <v>2395</v>
      </c>
      <c r="N3368" s="198"/>
      <c r="O3368" s="198"/>
      <c r="P3368" s="198"/>
      <c r="Q3368" s="169"/>
      <c r="R3368" s="169"/>
      <c r="S3368" s="169"/>
      <c r="T3368" s="169"/>
    </row>
    <row r="3369" spans="1:20" ht="20.100000000000001" customHeight="1">
      <c r="A3369" s="221" t="s">
        <v>8337</v>
      </c>
      <c r="B3369" s="178">
        <v>700600583698</v>
      </c>
      <c r="C3369" s="196" t="s">
        <v>6004</v>
      </c>
      <c r="D3369" s="202"/>
      <c r="E3369" s="198"/>
      <c r="F3369" s="319">
        <v>14.99</v>
      </c>
      <c r="G3369" s="198" t="s">
        <v>8444</v>
      </c>
      <c r="H3369" s="201">
        <v>0</v>
      </c>
      <c r="I3369" s="200"/>
      <c r="J3369" s="319">
        <f t="shared" si="53"/>
        <v>7.7415000000000003</v>
      </c>
      <c r="K3369" s="198"/>
      <c r="L3369" s="198"/>
      <c r="M3369" s="198" t="s">
        <v>2395</v>
      </c>
      <c r="N3369" s="198"/>
      <c r="O3369" s="198"/>
      <c r="P3369" s="198"/>
      <c r="Q3369" s="169"/>
      <c r="R3369" s="169"/>
      <c r="S3369" s="169"/>
      <c r="T3369" s="169"/>
    </row>
    <row r="3370" spans="1:20" ht="20.100000000000001" customHeight="1">
      <c r="A3370" s="221" t="s">
        <v>8338</v>
      </c>
      <c r="B3370" s="178">
        <v>700600583704</v>
      </c>
      <c r="C3370" s="196" t="s">
        <v>6005</v>
      </c>
      <c r="D3370" s="202"/>
      <c r="E3370" s="198"/>
      <c r="F3370" s="319">
        <v>14.99</v>
      </c>
      <c r="G3370" s="198" t="s">
        <v>8444</v>
      </c>
      <c r="H3370" s="201">
        <v>0</v>
      </c>
      <c r="I3370" s="200"/>
      <c r="J3370" s="319">
        <f t="shared" si="53"/>
        <v>7.7415000000000003</v>
      </c>
      <c r="K3370" s="198"/>
      <c r="L3370" s="198"/>
      <c r="M3370" s="198" t="s">
        <v>2395</v>
      </c>
      <c r="N3370" s="198"/>
      <c r="O3370" s="198"/>
      <c r="P3370" s="198"/>
      <c r="Q3370" s="169"/>
      <c r="R3370" s="169"/>
      <c r="S3370" s="169"/>
      <c r="T3370" s="169"/>
    </row>
    <row r="3371" spans="1:20" ht="20.100000000000001" customHeight="1">
      <c r="A3371" s="221" t="s">
        <v>8339</v>
      </c>
      <c r="B3371" s="178">
        <v>700600583711</v>
      </c>
      <c r="C3371" s="196" t="s">
        <v>6006</v>
      </c>
      <c r="D3371" s="202"/>
      <c r="E3371" s="321">
        <v>4</v>
      </c>
      <c r="F3371" s="319">
        <v>14.99</v>
      </c>
      <c r="G3371" s="198" t="s">
        <v>8444</v>
      </c>
      <c r="H3371" s="201">
        <v>0</v>
      </c>
      <c r="I3371" s="200"/>
      <c r="J3371" s="319">
        <f t="shared" si="53"/>
        <v>3.7415000000000003</v>
      </c>
      <c r="K3371" s="198"/>
      <c r="L3371" s="198"/>
      <c r="M3371" s="198" t="s">
        <v>2395</v>
      </c>
      <c r="N3371" s="198"/>
      <c r="O3371" s="198"/>
      <c r="P3371" s="198"/>
      <c r="Q3371" s="169"/>
      <c r="R3371" s="169"/>
      <c r="S3371" s="169"/>
      <c r="T3371" s="169"/>
    </row>
    <row r="3372" spans="1:20" ht="20.100000000000001" customHeight="1">
      <c r="A3372" s="221" t="s">
        <v>8340</v>
      </c>
      <c r="B3372" s="178">
        <v>700600583728</v>
      </c>
      <c r="C3372" s="196" t="s">
        <v>6007</v>
      </c>
      <c r="D3372" s="202"/>
      <c r="E3372" s="321">
        <v>4</v>
      </c>
      <c r="F3372" s="319">
        <v>14.99</v>
      </c>
      <c r="G3372" s="198" t="s">
        <v>8444</v>
      </c>
      <c r="H3372" s="201">
        <v>0</v>
      </c>
      <c r="I3372" s="200"/>
      <c r="J3372" s="319">
        <f t="shared" si="53"/>
        <v>3.7415000000000003</v>
      </c>
      <c r="K3372" s="198"/>
      <c r="L3372" s="198"/>
      <c r="M3372" s="198" t="s">
        <v>2395</v>
      </c>
      <c r="N3372" s="198"/>
      <c r="O3372" s="198"/>
      <c r="P3372" s="198"/>
      <c r="Q3372" s="169"/>
      <c r="R3372" s="169"/>
      <c r="S3372" s="169"/>
      <c r="T3372" s="169"/>
    </row>
    <row r="3373" spans="1:20" ht="20.100000000000001" customHeight="1">
      <c r="A3373" s="221" t="s">
        <v>8341</v>
      </c>
      <c r="B3373" s="178">
        <v>700600583735</v>
      </c>
      <c r="C3373" s="196" t="s">
        <v>14789</v>
      </c>
      <c r="D3373" s="202"/>
      <c r="E3373" s="198"/>
      <c r="F3373" s="319">
        <v>13.99</v>
      </c>
      <c r="G3373" s="198" t="s">
        <v>8444</v>
      </c>
      <c r="H3373" s="198">
        <v>0</v>
      </c>
      <c r="I3373" s="200"/>
      <c r="J3373" s="319">
        <f t="shared" si="53"/>
        <v>6.8915000000000006</v>
      </c>
      <c r="K3373" s="198" t="s">
        <v>731</v>
      </c>
      <c r="L3373" s="198" t="s">
        <v>731</v>
      </c>
      <c r="M3373" s="198" t="s">
        <v>2395</v>
      </c>
      <c r="N3373" s="198"/>
      <c r="O3373" s="198"/>
      <c r="P3373" s="198"/>
      <c r="Q3373" s="169"/>
      <c r="R3373" s="169"/>
      <c r="S3373" s="169"/>
      <c r="T3373" s="169"/>
    </row>
    <row r="3374" spans="1:20" ht="20.100000000000001" customHeight="1">
      <c r="A3374" s="221" t="s">
        <v>8342</v>
      </c>
      <c r="B3374" s="178">
        <v>700600583742</v>
      </c>
      <c r="C3374" s="196" t="s">
        <v>6008</v>
      </c>
      <c r="D3374" s="202"/>
      <c r="E3374" s="198"/>
      <c r="F3374" s="319">
        <v>13.99</v>
      </c>
      <c r="G3374" s="198" t="s">
        <v>8444</v>
      </c>
      <c r="H3374" s="198">
        <v>0</v>
      </c>
      <c r="I3374" s="200"/>
      <c r="J3374" s="319">
        <f t="shared" si="53"/>
        <v>6.8915000000000006</v>
      </c>
      <c r="K3374" s="198" t="s">
        <v>731</v>
      </c>
      <c r="L3374" s="198" t="s">
        <v>731</v>
      </c>
      <c r="M3374" s="198" t="s">
        <v>2395</v>
      </c>
      <c r="N3374" s="198"/>
      <c r="O3374" s="198"/>
      <c r="P3374" s="198"/>
      <c r="Q3374" s="169"/>
      <c r="R3374" s="169"/>
      <c r="S3374" s="169"/>
      <c r="T3374" s="169"/>
    </row>
    <row r="3375" spans="1:20" ht="20.100000000000001" customHeight="1">
      <c r="A3375" s="221" t="s">
        <v>8343</v>
      </c>
      <c r="B3375" s="178">
        <v>700600583759</v>
      </c>
      <c r="C3375" s="196" t="s">
        <v>6009</v>
      </c>
      <c r="D3375" s="202"/>
      <c r="E3375" s="198"/>
      <c r="F3375" s="319">
        <v>13.99</v>
      </c>
      <c r="G3375" s="198" t="s">
        <v>8444</v>
      </c>
      <c r="H3375" s="198">
        <v>0</v>
      </c>
      <c r="I3375" s="200"/>
      <c r="J3375" s="319">
        <f t="shared" si="53"/>
        <v>6.8915000000000006</v>
      </c>
      <c r="K3375" s="198"/>
      <c r="L3375" s="198" t="s">
        <v>731</v>
      </c>
      <c r="M3375" s="198" t="s">
        <v>2395</v>
      </c>
      <c r="N3375" s="198"/>
      <c r="O3375" s="198"/>
      <c r="P3375" s="198"/>
      <c r="Q3375" s="169"/>
      <c r="R3375" s="169"/>
      <c r="S3375" s="169"/>
      <c r="T3375" s="169"/>
    </row>
    <row r="3376" spans="1:20" ht="20.100000000000001" customHeight="1">
      <c r="A3376" s="221" t="s">
        <v>8344</v>
      </c>
      <c r="B3376" s="178">
        <v>700600583766</v>
      </c>
      <c r="C3376" s="196" t="s">
        <v>6010</v>
      </c>
      <c r="D3376" s="202"/>
      <c r="E3376" s="198"/>
      <c r="F3376" s="319">
        <v>13.99</v>
      </c>
      <c r="G3376" s="198" t="s">
        <v>8444</v>
      </c>
      <c r="H3376" s="198">
        <v>0</v>
      </c>
      <c r="I3376" s="200"/>
      <c r="J3376" s="319">
        <f t="shared" si="53"/>
        <v>6.8915000000000006</v>
      </c>
      <c r="K3376" s="198"/>
      <c r="L3376" s="198" t="s">
        <v>731</v>
      </c>
      <c r="M3376" s="198" t="s">
        <v>2395</v>
      </c>
      <c r="N3376" s="198"/>
      <c r="O3376" s="198"/>
      <c r="P3376" s="198"/>
      <c r="Q3376" s="169"/>
      <c r="R3376" s="169"/>
      <c r="S3376" s="169"/>
      <c r="T3376" s="169"/>
    </row>
    <row r="3377" spans="1:20" ht="20.100000000000001" customHeight="1">
      <c r="A3377" s="221" t="s">
        <v>8345</v>
      </c>
      <c r="B3377" s="178">
        <v>700600583773</v>
      </c>
      <c r="C3377" s="196" t="s">
        <v>14790</v>
      </c>
      <c r="D3377" s="202"/>
      <c r="E3377" s="198"/>
      <c r="F3377" s="319">
        <v>13.99</v>
      </c>
      <c r="G3377" s="198" t="s">
        <v>8444</v>
      </c>
      <c r="H3377" s="198">
        <v>0</v>
      </c>
      <c r="I3377" s="200"/>
      <c r="J3377" s="319">
        <f t="shared" si="53"/>
        <v>6.8915000000000006</v>
      </c>
      <c r="K3377" s="198" t="s">
        <v>731</v>
      </c>
      <c r="L3377" s="198" t="s">
        <v>731</v>
      </c>
      <c r="M3377" s="198" t="s">
        <v>2395</v>
      </c>
      <c r="N3377" s="198"/>
      <c r="O3377" s="198"/>
      <c r="P3377" s="198"/>
      <c r="Q3377" s="169"/>
      <c r="R3377" s="169"/>
      <c r="S3377" s="169"/>
      <c r="T3377" s="169"/>
    </row>
    <row r="3378" spans="1:20" ht="20.100000000000001" customHeight="1">
      <c r="A3378" s="221" t="s">
        <v>8346</v>
      </c>
      <c r="B3378" s="178">
        <v>700600583780</v>
      </c>
      <c r="C3378" s="196" t="s">
        <v>6011</v>
      </c>
      <c r="D3378" s="202"/>
      <c r="E3378" s="198"/>
      <c r="F3378" s="319">
        <v>13.99</v>
      </c>
      <c r="G3378" s="198" t="s">
        <v>8444</v>
      </c>
      <c r="H3378" s="198">
        <v>0</v>
      </c>
      <c r="I3378" s="200"/>
      <c r="J3378" s="319">
        <f t="shared" si="53"/>
        <v>6.8915000000000006</v>
      </c>
      <c r="K3378" s="198"/>
      <c r="L3378" s="198" t="s">
        <v>731</v>
      </c>
      <c r="M3378" s="198" t="s">
        <v>2395</v>
      </c>
      <c r="N3378" s="198"/>
      <c r="O3378" s="198"/>
      <c r="P3378" s="198"/>
      <c r="Q3378" s="169"/>
      <c r="R3378" s="169"/>
      <c r="S3378" s="169"/>
      <c r="T3378" s="169"/>
    </row>
    <row r="3379" spans="1:20" ht="20.100000000000001" customHeight="1">
      <c r="A3379" s="221" t="s">
        <v>8347</v>
      </c>
      <c r="B3379" s="178">
        <v>700600583797</v>
      </c>
      <c r="C3379" s="196" t="s">
        <v>6012</v>
      </c>
      <c r="D3379" s="202"/>
      <c r="E3379" s="321">
        <v>2.5</v>
      </c>
      <c r="F3379" s="319">
        <v>13.99</v>
      </c>
      <c r="G3379" s="198" t="s">
        <v>8444</v>
      </c>
      <c r="H3379" s="198">
        <v>54</v>
      </c>
      <c r="I3379" s="200"/>
      <c r="J3379" s="319">
        <f t="shared" si="53"/>
        <v>4.3915000000000006</v>
      </c>
      <c r="K3379" s="198"/>
      <c r="L3379" s="198" t="s">
        <v>731</v>
      </c>
      <c r="M3379" s="198" t="s">
        <v>2395</v>
      </c>
      <c r="N3379" s="198"/>
      <c r="O3379" s="198"/>
      <c r="P3379" s="198"/>
      <c r="Q3379" s="169"/>
      <c r="R3379" s="169"/>
      <c r="S3379" s="169"/>
      <c r="T3379" s="169"/>
    </row>
    <row r="3380" spans="1:20" ht="20.100000000000001" customHeight="1">
      <c r="A3380" s="221" t="s">
        <v>8348</v>
      </c>
      <c r="B3380" s="178">
        <v>799872128508</v>
      </c>
      <c r="C3380" s="196" t="s">
        <v>245</v>
      </c>
      <c r="D3380" s="202"/>
      <c r="E3380" s="198"/>
      <c r="F3380" s="319">
        <v>26.99</v>
      </c>
      <c r="G3380" s="198" t="s">
        <v>8444</v>
      </c>
      <c r="H3380" s="201">
        <v>0</v>
      </c>
      <c r="I3380" s="200"/>
      <c r="J3380" s="319">
        <f t="shared" si="53"/>
        <v>17.941499999999998</v>
      </c>
      <c r="K3380" s="198"/>
      <c r="L3380" s="198"/>
      <c r="M3380" s="198" t="s">
        <v>2395</v>
      </c>
      <c r="N3380" s="198"/>
      <c r="O3380" s="198"/>
      <c r="P3380" s="198"/>
      <c r="Q3380" s="169"/>
      <c r="R3380" s="169"/>
      <c r="S3380" s="169"/>
      <c r="T3380" s="169"/>
    </row>
    <row r="3381" spans="1:20" ht="20.100000000000001" customHeight="1">
      <c r="A3381" s="221" t="s">
        <v>8349</v>
      </c>
      <c r="B3381" s="178">
        <v>852669047960</v>
      </c>
      <c r="C3381" s="196" t="s">
        <v>243</v>
      </c>
      <c r="D3381" s="202"/>
      <c r="E3381" s="198"/>
      <c r="F3381" s="319">
        <v>26.99</v>
      </c>
      <c r="G3381" s="198" t="s">
        <v>8444</v>
      </c>
      <c r="H3381" s="201">
        <v>0</v>
      </c>
      <c r="I3381" s="200"/>
      <c r="J3381" s="319">
        <f t="shared" si="53"/>
        <v>17.941499999999998</v>
      </c>
      <c r="K3381" s="198"/>
      <c r="L3381" s="198"/>
      <c r="M3381" s="198" t="s">
        <v>2395</v>
      </c>
      <c r="N3381" s="198"/>
      <c r="O3381" s="198"/>
      <c r="P3381" s="198"/>
      <c r="Q3381" s="169"/>
      <c r="R3381" s="169"/>
      <c r="S3381" s="169"/>
      <c r="T3381" s="169"/>
    </row>
    <row r="3382" spans="1:20" ht="20.100000000000001" customHeight="1">
      <c r="A3382" s="221" t="s">
        <v>8350</v>
      </c>
      <c r="B3382" s="178">
        <v>852669047953</v>
      </c>
      <c r="C3382" s="196" t="s">
        <v>241</v>
      </c>
      <c r="D3382" s="202"/>
      <c r="E3382" s="198"/>
      <c r="F3382" s="319">
        <v>26.99</v>
      </c>
      <c r="G3382" s="198" t="s">
        <v>8444</v>
      </c>
      <c r="H3382" s="201">
        <v>0</v>
      </c>
      <c r="I3382" s="200"/>
      <c r="J3382" s="319">
        <f t="shared" si="53"/>
        <v>17.941499999999998</v>
      </c>
      <c r="K3382" s="198"/>
      <c r="L3382" s="198"/>
      <c r="M3382" s="198" t="s">
        <v>2395</v>
      </c>
      <c r="N3382" s="198"/>
      <c r="O3382" s="198"/>
      <c r="P3382" s="198"/>
      <c r="Q3382" s="169"/>
      <c r="R3382" s="169"/>
      <c r="S3382" s="169"/>
      <c r="T3382" s="169"/>
    </row>
    <row r="3383" spans="1:20" ht="20.100000000000001" customHeight="1">
      <c r="A3383" s="221" t="s">
        <v>8351</v>
      </c>
      <c r="B3383" s="178">
        <v>799872128522</v>
      </c>
      <c r="C3383" s="196" t="s">
        <v>15</v>
      </c>
      <c r="D3383" s="202"/>
      <c r="E3383" s="198"/>
      <c r="F3383" s="319">
        <v>26.99</v>
      </c>
      <c r="G3383" s="198" t="s">
        <v>8444</v>
      </c>
      <c r="H3383" s="201">
        <v>0</v>
      </c>
      <c r="I3383" s="200"/>
      <c r="J3383" s="319">
        <f t="shared" si="53"/>
        <v>17.941499999999998</v>
      </c>
      <c r="K3383" s="198"/>
      <c r="L3383" s="198"/>
      <c r="M3383" s="198" t="s">
        <v>2395</v>
      </c>
      <c r="N3383" s="198"/>
      <c r="O3383" s="198"/>
      <c r="P3383" s="198"/>
      <c r="Q3383" s="169"/>
      <c r="R3383" s="169"/>
      <c r="S3383" s="169"/>
      <c r="T3383" s="169"/>
    </row>
    <row r="3384" spans="1:20" ht="20.100000000000001" customHeight="1">
      <c r="A3384" s="221" t="s">
        <v>8352</v>
      </c>
      <c r="B3384" s="178">
        <v>852669047977</v>
      </c>
      <c r="C3384" s="196" t="s">
        <v>238</v>
      </c>
      <c r="D3384" s="202"/>
      <c r="E3384" s="198"/>
      <c r="F3384" s="319">
        <v>22.49</v>
      </c>
      <c r="G3384" s="198" t="s">
        <v>8444</v>
      </c>
      <c r="H3384" s="201">
        <v>0</v>
      </c>
      <c r="I3384" s="200"/>
      <c r="J3384" s="319">
        <f t="shared" si="53"/>
        <v>14.116499999999998</v>
      </c>
      <c r="K3384" s="198"/>
      <c r="L3384" s="198"/>
      <c r="M3384" s="198" t="s">
        <v>2395</v>
      </c>
      <c r="N3384" s="198"/>
      <c r="O3384" s="198"/>
      <c r="P3384" s="198"/>
      <c r="Q3384" s="169"/>
      <c r="R3384" s="169"/>
      <c r="S3384" s="169"/>
      <c r="T3384" s="169"/>
    </row>
    <row r="3385" spans="1:20" ht="20.100000000000001" customHeight="1">
      <c r="A3385" s="221" t="s">
        <v>8353</v>
      </c>
      <c r="B3385" s="178">
        <v>852669047984</v>
      </c>
      <c r="C3385" s="196" t="s">
        <v>236</v>
      </c>
      <c r="D3385" s="202"/>
      <c r="E3385" s="198"/>
      <c r="F3385" s="319">
        <v>26.99</v>
      </c>
      <c r="G3385" s="198" t="s">
        <v>8444</v>
      </c>
      <c r="H3385" s="201">
        <v>0</v>
      </c>
      <c r="I3385" s="200"/>
      <c r="J3385" s="319">
        <f t="shared" si="53"/>
        <v>17.941499999999998</v>
      </c>
      <c r="K3385" s="198"/>
      <c r="L3385" s="198"/>
      <c r="M3385" s="198" t="s">
        <v>2395</v>
      </c>
      <c r="N3385" s="198"/>
      <c r="O3385" s="198"/>
      <c r="P3385" s="198"/>
      <c r="Q3385" s="169"/>
      <c r="R3385" s="169"/>
      <c r="S3385" s="169"/>
      <c r="T3385" s="169"/>
    </row>
    <row r="3386" spans="1:20" ht="20.100000000000001" customHeight="1">
      <c r="A3386" s="221" t="s">
        <v>8354</v>
      </c>
      <c r="B3386" s="178">
        <v>799872128539</v>
      </c>
      <c r="C3386" s="196" t="s">
        <v>233</v>
      </c>
      <c r="D3386" s="202"/>
      <c r="E3386" s="198"/>
      <c r="F3386" s="319">
        <v>26.99</v>
      </c>
      <c r="G3386" s="198" t="s">
        <v>8444</v>
      </c>
      <c r="H3386" s="201">
        <v>0</v>
      </c>
      <c r="I3386" s="200"/>
      <c r="J3386" s="319">
        <f t="shared" si="53"/>
        <v>17.941499999999998</v>
      </c>
      <c r="K3386" s="198"/>
      <c r="L3386" s="198"/>
      <c r="M3386" s="198" t="s">
        <v>2395</v>
      </c>
      <c r="N3386" s="198"/>
      <c r="O3386" s="198"/>
      <c r="P3386" s="198"/>
      <c r="Q3386" s="169"/>
      <c r="R3386" s="169"/>
      <c r="S3386" s="169"/>
      <c r="T3386" s="169"/>
    </row>
    <row r="3387" spans="1:20" ht="20.100000000000001" customHeight="1">
      <c r="A3387" s="221" t="s">
        <v>8355</v>
      </c>
      <c r="B3387" s="178">
        <v>799872128515</v>
      </c>
      <c r="C3387" s="196" t="s">
        <v>230</v>
      </c>
      <c r="D3387" s="202"/>
      <c r="E3387" s="321">
        <v>3.5</v>
      </c>
      <c r="F3387" s="319">
        <v>14.352941176470589</v>
      </c>
      <c r="G3387" s="198" t="s">
        <v>8444</v>
      </c>
      <c r="H3387" s="201">
        <v>5</v>
      </c>
      <c r="I3387" s="200"/>
      <c r="J3387" s="319">
        <f t="shared" si="53"/>
        <v>3.6999999999999993</v>
      </c>
      <c r="K3387" s="198">
        <v>9.99</v>
      </c>
      <c r="L3387" s="198"/>
      <c r="M3387" s="198" t="s">
        <v>2395</v>
      </c>
      <c r="N3387" s="198"/>
      <c r="O3387" s="198"/>
      <c r="P3387" s="198"/>
      <c r="Q3387" s="169"/>
      <c r="R3387" s="169"/>
      <c r="S3387" s="169"/>
      <c r="T3387" s="169"/>
    </row>
    <row r="3388" spans="1:20" ht="20.100000000000001" customHeight="1">
      <c r="A3388" s="221" t="s">
        <v>8356</v>
      </c>
      <c r="B3388" s="178">
        <v>852669052698</v>
      </c>
      <c r="C3388" s="196" t="s">
        <v>2712</v>
      </c>
      <c r="D3388" s="202"/>
      <c r="E3388" s="321">
        <v>2</v>
      </c>
      <c r="F3388" s="319">
        <v>12.99</v>
      </c>
      <c r="G3388" s="198" t="s">
        <v>8444</v>
      </c>
      <c r="H3388" s="198">
        <v>11</v>
      </c>
      <c r="I3388" s="200"/>
      <c r="J3388" s="319">
        <f t="shared" si="53"/>
        <v>4.0414999999999992</v>
      </c>
      <c r="K3388" s="198" t="s">
        <v>731</v>
      </c>
      <c r="L3388" s="198" t="s">
        <v>731</v>
      </c>
      <c r="M3388" s="198" t="s">
        <v>2395</v>
      </c>
      <c r="N3388" s="198"/>
      <c r="O3388" s="198"/>
      <c r="P3388" s="198"/>
      <c r="Q3388" s="169"/>
      <c r="R3388" s="169"/>
      <c r="S3388" s="169"/>
      <c r="T3388" s="169"/>
    </row>
    <row r="3389" spans="1:20" ht="20.100000000000001" customHeight="1">
      <c r="A3389" s="221" t="s">
        <v>8357</v>
      </c>
      <c r="B3389" s="178">
        <v>852669052704</v>
      </c>
      <c r="C3389" s="196" t="s">
        <v>2713</v>
      </c>
      <c r="D3389" s="202"/>
      <c r="E3389" s="321">
        <v>2</v>
      </c>
      <c r="F3389" s="319">
        <v>12.99</v>
      </c>
      <c r="G3389" s="198" t="s">
        <v>8444</v>
      </c>
      <c r="H3389" s="198">
        <v>9</v>
      </c>
      <c r="I3389" s="200"/>
      <c r="J3389" s="319">
        <f t="shared" si="53"/>
        <v>4.0414999999999992</v>
      </c>
      <c r="K3389" s="198"/>
      <c r="L3389" s="198" t="s">
        <v>731</v>
      </c>
      <c r="M3389" s="198" t="s">
        <v>2395</v>
      </c>
      <c r="N3389" s="198"/>
      <c r="O3389" s="198"/>
      <c r="P3389" s="198"/>
      <c r="Q3389" s="169"/>
      <c r="R3389" s="169"/>
      <c r="S3389" s="169"/>
      <c r="T3389" s="169"/>
    </row>
    <row r="3390" spans="1:20" ht="20.100000000000001" customHeight="1">
      <c r="A3390" s="221" t="s">
        <v>8358</v>
      </c>
      <c r="B3390" s="178">
        <v>852669052711</v>
      </c>
      <c r="C3390" s="196" t="s">
        <v>2714</v>
      </c>
      <c r="D3390" s="202"/>
      <c r="E3390" s="198"/>
      <c r="F3390" s="319">
        <v>12.99</v>
      </c>
      <c r="G3390" s="198" t="s">
        <v>8444</v>
      </c>
      <c r="H3390" s="198">
        <v>0</v>
      </c>
      <c r="I3390" s="200"/>
      <c r="J3390" s="319">
        <f t="shared" si="53"/>
        <v>6.0414999999999992</v>
      </c>
      <c r="K3390" s="198"/>
      <c r="L3390" s="198" t="s">
        <v>731</v>
      </c>
      <c r="M3390" s="198" t="s">
        <v>2395</v>
      </c>
      <c r="N3390" s="198"/>
      <c r="O3390" s="198"/>
      <c r="P3390" s="198"/>
      <c r="Q3390" s="169"/>
      <c r="R3390" s="169"/>
      <c r="S3390" s="169"/>
      <c r="T3390" s="169"/>
    </row>
    <row r="3391" spans="1:20" ht="20.100000000000001" customHeight="1">
      <c r="A3391" s="221" t="s">
        <v>8359</v>
      </c>
      <c r="B3391" s="178">
        <v>852669052728</v>
      </c>
      <c r="C3391" s="196" t="s">
        <v>2715</v>
      </c>
      <c r="D3391" s="202"/>
      <c r="E3391" s="321">
        <v>2</v>
      </c>
      <c r="F3391" s="319">
        <v>12.99</v>
      </c>
      <c r="G3391" s="198" t="s">
        <v>8444</v>
      </c>
      <c r="H3391" s="198">
        <v>0</v>
      </c>
      <c r="I3391" s="200"/>
      <c r="J3391" s="319">
        <f t="shared" si="53"/>
        <v>4.0414999999999992</v>
      </c>
      <c r="K3391" s="198"/>
      <c r="L3391" s="198" t="s">
        <v>731</v>
      </c>
      <c r="M3391" s="198" t="s">
        <v>2395</v>
      </c>
      <c r="N3391" s="198"/>
      <c r="O3391" s="198"/>
      <c r="P3391" s="198"/>
      <c r="Q3391" s="169"/>
      <c r="R3391" s="169"/>
      <c r="S3391" s="169"/>
      <c r="T3391" s="169"/>
    </row>
    <row r="3392" spans="1:20" ht="20.100000000000001" customHeight="1">
      <c r="A3392" s="221" t="s">
        <v>8360</v>
      </c>
      <c r="B3392" s="178">
        <v>852669052735</v>
      </c>
      <c r="C3392" s="196" t="s">
        <v>2716</v>
      </c>
      <c r="D3392" s="202"/>
      <c r="E3392" s="321">
        <v>2</v>
      </c>
      <c r="F3392" s="319">
        <v>12.99</v>
      </c>
      <c r="G3392" s="198" t="s">
        <v>8444</v>
      </c>
      <c r="H3392" s="198">
        <v>6</v>
      </c>
      <c r="I3392" s="200"/>
      <c r="J3392" s="319">
        <f t="shared" si="53"/>
        <v>4.0414999999999992</v>
      </c>
      <c r="K3392" s="198"/>
      <c r="L3392" s="198" t="s">
        <v>731</v>
      </c>
      <c r="M3392" s="198" t="s">
        <v>2395</v>
      </c>
      <c r="N3392" s="198"/>
      <c r="O3392" s="198"/>
      <c r="P3392" s="198"/>
      <c r="Q3392" s="169"/>
      <c r="R3392" s="169"/>
      <c r="S3392" s="169"/>
      <c r="T3392" s="169"/>
    </row>
    <row r="3393" spans="1:39" ht="20.100000000000001" customHeight="1">
      <c r="A3393" s="221" t="s">
        <v>8361</v>
      </c>
      <c r="B3393" s="178">
        <v>852669053183</v>
      </c>
      <c r="C3393" s="196" t="s">
        <v>13365</v>
      </c>
      <c r="D3393" s="202"/>
      <c r="E3393" s="198"/>
      <c r="F3393" s="319">
        <v>16.990000000000002</v>
      </c>
      <c r="G3393" s="198" t="s">
        <v>8444</v>
      </c>
      <c r="H3393" s="201">
        <v>25</v>
      </c>
      <c r="I3393" s="200"/>
      <c r="J3393" s="319">
        <f t="shared" si="53"/>
        <v>9.4415000000000013</v>
      </c>
      <c r="K3393" s="198"/>
      <c r="L3393" s="198"/>
      <c r="M3393" s="198" t="s">
        <v>2395</v>
      </c>
      <c r="N3393" s="198"/>
      <c r="O3393" s="198"/>
      <c r="P3393" s="198"/>
      <c r="Q3393" s="169"/>
      <c r="R3393" s="169"/>
      <c r="S3393" s="169"/>
      <c r="T3393" s="169"/>
    </row>
    <row r="3394" spans="1:39" ht="20.100000000000001" customHeight="1">
      <c r="A3394" s="221" t="s">
        <v>8362</v>
      </c>
      <c r="B3394" s="178">
        <v>852669053190</v>
      </c>
      <c r="C3394" s="196" t="s">
        <v>13366</v>
      </c>
      <c r="D3394" s="202"/>
      <c r="E3394" s="198"/>
      <c r="F3394" s="319">
        <v>16.990000000000002</v>
      </c>
      <c r="G3394" s="198" t="s">
        <v>8444</v>
      </c>
      <c r="H3394" s="201">
        <v>26</v>
      </c>
      <c r="I3394" s="200"/>
      <c r="J3394" s="319">
        <f t="shared" si="53"/>
        <v>9.4415000000000013</v>
      </c>
      <c r="K3394" s="198"/>
      <c r="L3394" s="198"/>
      <c r="M3394" s="198" t="s">
        <v>2395</v>
      </c>
      <c r="N3394" s="198"/>
      <c r="O3394" s="198"/>
      <c r="P3394" s="198"/>
      <c r="Q3394" s="169"/>
      <c r="R3394" s="169"/>
      <c r="S3394" s="169"/>
      <c r="T3394" s="169"/>
    </row>
    <row r="3395" spans="1:39" ht="20.100000000000001" customHeight="1">
      <c r="A3395" s="328" t="s">
        <v>8363</v>
      </c>
      <c r="B3395" s="178">
        <v>852669053251</v>
      </c>
      <c r="C3395" s="196" t="s">
        <v>2892</v>
      </c>
      <c r="D3395" s="202" t="s">
        <v>16463</v>
      </c>
      <c r="E3395" s="324">
        <v>0.5</v>
      </c>
      <c r="F3395" s="319">
        <v>11.99</v>
      </c>
      <c r="G3395" s="198" t="s">
        <v>8444</v>
      </c>
      <c r="H3395" s="366">
        <v>74</v>
      </c>
      <c r="I3395" s="200"/>
      <c r="J3395" s="319">
        <f t="shared" si="53"/>
        <v>4.6914999999999996</v>
      </c>
      <c r="K3395" s="198"/>
      <c r="L3395" s="198"/>
      <c r="M3395" s="198" t="s">
        <v>2395</v>
      </c>
      <c r="N3395" s="198"/>
      <c r="O3395" s="198"/>
      <c r="P3395" s="198"/>
      <c r="Q3395" s="169">
        <v>0.5</v>
      </c>
      <c r="R3395" s="169" t="s">
        <v>14946</v>
      </c>
      <c r="S3395" s="169"/>
      <c r="T3395" s="169" t="s">
        <v>16455</v>
      </c>
      <c r="U3395" s="171">
        <v>40034</v>
      </c>
      <c r="V3395" s="5" t="s">
        <v>16456</v>
      </c>
      <c r="W3395" s="5" t="s">
        <v>16457</v>
      </c>
      <c r="X3395" s="5" t="s">
        <v>15183</v>
      </c>
      <c r="Y3395" s="5" t="s">
        <v>15184</v>
      </c>
      <c r="Z3395" s="5" t="s">
        <v>15185</v>
      </c>
      <c r="AA3395" s="5" t="s">
        <v>15160</v>
      </c>
      <c r="AB3395" s="5" t="s">
        <v>15161</v>
      </c>
      <c r="AC3395" s="5" t="s">
        <v>15162</v>
      </c>
      <c r="AD3395" s="5" t="s">
        <v>15163</v>
      </c>
      <c r="AE3395" s="5" t="s">
        <v>15164</v>
      </c>
      <c r="AF3395" s="5" t="s">
        <v>16458</v>
      </c>
      <c r="AK3395" s="5" t="s">
        <v>16663</v>
      </c>
    </row>
    <row r="3396" spans="1:39" ht="20.100000000000001" customHeight="1">
      <c r="A3396" s="328" t="s">
        <v>8364</v>
      </c>
      <c r="B3396" s="178">
        <v>852669053268</v>
      </c>
      <c r="C3396" s="196" t="s">
        <v>2893</v>
      </c>
      <c r="D3396" s="202" t="s">
        <v>16463</v>
      </c>
      <c r="E3396" s="324">
        <v>0.5</v>
      </c>
      <c r="F3396" s="319">
        <v>11.99</v>
      </c>
      <c r="G3396" s="198" t="s">
        <v>8444</v>
      </c>
      <c r="H3396" s="366">
        <v>117</v>
      </c>
      <c r="I3396" s="200"/>
      <c r="J3396" s="319">
        <f t="shared" si="53"/>
        <v>4.6914999999999996</v>
      </c>
      <c r="K3396" s="198"/>
      <c r="L3396" s="198"/>
      <c r="M3396" s="198" t="s">
        <v>2395</v>
      </c>
      <c r="N3396" s="198"/>
      <c r="O3396" s="198"/>
      <c r="P3396" s="198"/>
      <c r="Q3396" s="169">
        <v>0.5</v>
      </c>
      <c r="R3396" s="169" t="s">
        <v>14946</v>
      </c>
      <c r="S3396" s="169"/>
      <c r="T3396" s="169" t="s">
        <v>16455</v>
      </c>
      <c r="U3396" s="171">
        <v>40034</v>
      </c>
      <c r="V3396" s="5" t="s">
        <v>16456</v>
      </c>
      <c r="W3396" s="5" t="s">
        <v>16457</v>
      </c>
      <c r="X3396" s="5" t="s">
        <v>15183</v>
      </c>
      <c r="Y3396" s="5" t="s">
        <v>15184</v>
      </c>
      <c r="Z3396" s="5" t="s">
        <v>15185</v>
      </c>
      <c r="AA3396" s="5" t="s">
        <v>15160</v>
      </c>
      <c r="AB3396" s="5" t="s">
        <v>15161</v>
      </c>
      <c r="AC3396" s="5" t="s">
        <v>15162</v>
      </c>
      <c r="AD3396" s="5" t="s">
        <v>15163</v>
      </c>
      <c r="AE3396" s="5" t="s">
        <v>15164</v>
      </c>
      <c r="AF3396" s="5" t="s">
        <v>16458</v>
      </c>
      <c r="AK3396" s="5" t="s">
        <v>16664</v>
      </c>
    </row>
    <row r="3397" spans="1:39" ht="20.100000000000001" customHeight="1">
      <c r="A3397" s="221" t="s">
        <v>8365</v>
      </c>
      <c r="B3397" s="178">
        <v>852669053275</v>
      </c>
      <c r="C3397" s="196" t="s">
        <v>2894</v>
      </c>
      <c r="D3397" s="202"/>
      <c r="E3397" s="324">
        <v>0.5</v>
      </c>
      <c r="F3397" s="319">
        <v>11.99</v>
      </c>
      <c r="G3397" s="198" t="s">
        <v>8444</v>
      </c>
      <c r="H3397" s="199">
        <v>0</v>
      </c>
      <c r="I3397" s="200"/>
      <c r="J3397" s="319">
        <f t="shared" si="53"/>
        <v>4.6914999999999996</v>
      </c>
      <c r="K3397" s="198"/>
      <c r="L3397" s="198"/>
      <c r="M3397" s="198" t="s">
        <v>2395</v>
      </c>
      <c r="N3397" s="198"/>
      <c r="O3397" s="198"/>
      <c r="P3397" s="198"/>
      <c r="Q3397" s="169"/>
      <c r="R3397" s="169"/>
      <c r="S3397" s="169"/>
      <c r="T3397" s="169"/>
    </row>
    <row r="3398" spans="1:39" ht="20.100000000000001" customHeight="1">
      <c r="A3398" s="221" t="s">
        <v>8366</v>
      </c>
      <c r="B3398" s="178">
        <v>852669053725</v>
      </c>
      <c r="C3398" s="196" t="s">
        <v>10982</v>
      </c>
      <c r="D3398" s="202"/>
      <c r="E3398" s="321">
        <v>2</v>
      </c>
      <c r="F3398" s="319">
        <v>11.89</v>
      </c>
      <c r="G3398" s="198" t="s">
        <v>8444</v>
      </c>
      <c r="H3398" s="201">
        <v>0</v>
      </c>
      <c r="I3398" s="200"/>
      <c r="J3398" s="319">
        <f t="shared" si="53"/>
        <v>3.1065000000000005</v>
      </c>
      <c r="K3398" s="198">
        <v>8.2352941176470598</v>
      </c>
      <c r="L3398" s="198"/>
      <c r="M3398" s="198" t="s">
        <v>2395</v>
      </c>
      <c r="N3398" s="198"/>
      <c r="O3398" s="198"/>
      <c r="P3398" s="198"/>
      <c r="Q3398" s="169" t="s">
        <v>10981</v>
      </c>
      <c r="R3398" s="169"/>
      <c r="S3398" s="169"/>
      <c r="T3398" s="169"/>
    </row>
    <row r="3399" spans="1:39" ht="20.100000000000001" customHeight="1">
      <c r="A3399" s="221" t="s">
        <v>8367</v>
      </c>
      <c r="B3399" s="178">
        <v>852669054005</v>
      </c>
      <c r="C3399" s="196" t="s">
        <v>2980</v>
      </c>
      <c r="D3399" s="202"/>
      <c r="E3399" s="321">
        <v>1</v>
      </c>
      <c r="F3399" s="319">
        <v>12.99</v>
      </c>
      <c r="G3399" s="198" t="s">
        <v>8444</v>
      </c>
      <c r="H3399" s="201">
        <v>38</v>
      </c>
      <c r="I3399" s="200"/>
      <c r="J3399" s="319">
        <f t="shared" si="53"/>
        <v>5.0414999999999992</v>
      </c>
      <c r="K3399" s="198"/>
      <c r="L3399" s="198"/>
      <c r="M3399" s="198" t="s">
        <v>2395</v>
      </c>
      <c r="N3399" s="198"/>
      <c r="O3399" s="198"/>
      <c r="P3399" s="198"/>
      <c r="Q3399" s="169"/>
      <c r="R3399" s="169"/>
      <c r="S3399" s="169"/>
      <c r="T3399" s="169"/>
    </row>
    <row r="3400" spans="1:39" ht="20.100000000000001" customHeight="1">
      <c r="A3400" s="221" t="s">
        <v>8368</v>
      </c>
      <c r="B3400" s="178">
        <v>852669054029</v>
      </c>
      <c r="C3400" s="196" t="s">
        <v>6078</v>
      </c>
      <c r="D3400" s="202"/>
      <c r="E3400" s="198"/>
      <c r="F3400" s="319">
        <v>11.99</v>
      </c>
      <c r="G3400" s="198" t="s">
        <v>8444</v>
      </c>
      <c r="H3400" s="198">
        <v>0</v>
      </c>
      <c r="I3400" s="200"/>
      <c r="J3400" s="319">
        <f t="shared" si="53"/>
        <v>5.1914999999999996</v>
      </c>
      <c r="K3400" s="198" t="s">
        <v>731</v>
      </c>
      <c r="L3400" s="198" t="s">
        <v>731</v>
      </c>
      <c r="M3400" s="198" t="s">
        <v>2395</v>
      </c>
      <c r="N3400" s="198"/>
      <c r="O3400" s="198"/>
      <c r="P3400" s="198"/>
      <c r="Q3400" s="169"/>
      <c r="R3400" s="169"/>
      <c r="S3400" s="169"/>
      <c r="T3400" s="169"/>
    </row>
    <row r="3401" spans="1:39" ht="20.100000000000001" customHeight="1">
      <c r="A3401" s="221" t="s">
        <v>8369</v>
      </c>
      <c r="B3401" s="178">
        <v>700600583957</v>
      </c>
      <c r="C3401" s="196" t="s">
        <v>6121</v>
      </c>
      <c r="D3401" s="202"/>
      <c r="E3401" s="198"/>
      <c r="F3401" s="319">
        <v>10.99</v>
      </c>
      <c r="G3401" s="198" t="s">
        <v>8444</v>
      </c>
      <c r="H3401" s="201">
        <v>0</v>
      </c>
      <c r="I3401" s="200"/>
      <c r="J3401" s="319">
        <f t="shared" si="53"/>
        <v>4.3414999999999999</v>
      </c>
      <c r="K3401" s="198"/>
      <c r="L3401" s="198"/>
      <c r="M3401" s="198" t="s">
        <v>2395</v>
      </c>
      <c r="N3401" s="198"/>
      <c r="O3401" s="198"/>
      <c r="P3401" s="198"/>
      <c r="Q3401" s="169"/>
      <c r="R3401" s="169"/>
      <c r="S3401" s="169"/>
      <c r="T3401" s="169"/>
    </row>
    <row r="3402" spans="1:39" ht="20.100000000000001" customHeight="1">
      <c r="A3402" s="221" t="s">
        <v>8370</v>
      </c>
      <c r="B3402" s="178">
        <v>700600583971</v>
      </c>
      <c r="C3402" s="196" t="s">
        <v>6108</v>
      </c>
      <c r="D3402" s="202"/>
      <c r="E3402" s="321">
        <v>0.25</v>
      </c>
      <c r="F3402" s="319">
        <v>12.99</v>
      </c>
      <c r="G3402" s="198" t="s">
        <v>8444</v>
      </c>
      <c r="H3402" s="201">
        <v>15</v>
      </c>
      <c r="I3402" s="200"/>
      <c r="J3402" s="319">
        <f t="shared" si="53"/>
        <v>5.7914999999999992</v>
      </c>
      <c r="K3402" s="198"/>
      <c r="L3402" s="198" t="s">
        <v>10735</v>
      </c>
      <c r="M3402" s="198" t="s">
        <v>2395</v>
      </c>
      <c r="N3402" s="198"/>
      <c r="O3402" s="198"/>
      <c r="P3402" s="198"/>
      <c r="Q3402" s="169"/>
      <c r="R3402" s="169"/>
      <c r="S3402" s="169"/>
      <c r="T3402" s="169"/>
    </row>
    <row r="3403" spans="1:39" ht="20.100000000000001" customHeight="1">
      <c r="A3403" s="221" t="s">
        <v>8371</v>
      </c>
      <c r="B3403" s="178">
        <v>700600584015</v>
      </c>
      <c r="C3403" s="196" t="s">
        <v>6104</v>
      </c>
      <c r="D3403" s="202"/>
      <c r="E3403" s="324">
        <v>1</v>
      </c>
      <c r="F3403" s="319">
        <v>12.99</v>
      </c>
      <c r="G3403" s="198" t="s">
        <v>8444</v>
      </c>
      <c r="H3403" s="199">
        <v>28</v>
      </c>
      <c r="I3403" s="200"/>
      <c r="J3403" s="319">
        <f t="shared" si="53"/>
        <v>5.0414999999999992</v>
      </c>
      <c r="K3403" s="198"/>
      <c r="L3403" s="198"/>
      <c r="M3403" s="198" t="s">
        <v>2395</v>
      </c>
      <c r="N3403" s="198"/>
      <c r="O3403" s="198"/>
      <c r="P3403" s="198"/>
      <c r="Q3403" s="169"/>
      <c r="R3403" s="169"/>
      <c r="S3403" s="169"/>
      <c r="T3403" s="169"/>
    </row>
    <row r="3404" spans="1:39" ht="20.100000000000001" customHeight="1">
      <c r="A3404" s="221" t="s">
        <v>8372</v>
      </c>
      <c r="B3404" s="178">
        <v>700600584022</v>
      </c>
      <c r="C3404" s="196" t="s">
        <v>6103</v>
      </c>
      <c r="D3404" s="202"/>
      <c r="E3404" s="321">
        <v>0.75</v>
      </c>
      <c r="F3404" s="319">
        <v>12.99</v>
      </c>
      <c r="G3404" s="198" t="s">
        <v>8444</v>
      </c>
      <c r="H3404" s="201">
        <v>19</v>
      </c>
      <c r="I3404" s="200"/>
      <c r="J3404" s="319">
        <f t="shared" ref="J3404:J3467" si="54">F3404*0.85-5-E3404</f>
        <v>5.2914999999999992</v>
      </c>
      <c r="K3404" s="198"/>
      <c r="L3404" s="198"/>
      <c r="M3404" s="198" t="s">
        <v>2395</v>
      </c>
      <c r="N3404" s="198"/>
      <c r="O3404" s="198"/>
      <c r="P3404" s="198"/>
      <c r="Q3404" s="169"/>
      <c r="R3404" s="169"/>
      <c r="S3404" s="169"/>
      <c r="T3404" s="169"/>
    </row>
    <row r="3405" spans="1:39" ht="20.100000000000001" customHeight="1">
      <c r="A3405" s="221" t="s">
        <v>8373</v>
      </c>
      <c r="B3405" s="178">
        <v>700600584039</v>
      </c>
      <c r="C3405" s="196" t="s">
        <v>6102</v>
      </c>
      <c r="D3405" s="202"/>
      <c r="E3405" s="198"/>
      <c r="F3405" s="319">
        <v>12.99</v>
      </c>
      <c r="G3405" s="198" t="s">
        <v>8444</v>
      </c>
      <c r="H3405" s="201">
        <v>0</v>
      </c>
      <c r="I3405" s="200"/>
      <c r="J3405" s="319">
        <f t="shared" si="54"/>
        <v>6.0414999999999992</v>
      </c>
      <c r="K3405" s="198"/>
      <c r="L3405" s="198"/>
      <c r="M3405" s="198" t="s">
        <v>2395</v>
      </c>
      <c r="N3405" s="198"/>
      <c r="O3405" s="198"/>
      <c r="P3405" s="198"/>
      <c r="Q3405" s="169"/>
      <c r="R3405" s="169"/>
      <c r="S3405" s="169"/>
      <c r="T3405" s="169"/>
    </row>
    <row r="3406" spans="1:39" ht="20.100000000000001" customHeight="1">
      <c r="A3406" s="221" t="s">
        <v>8374</v>
      </c>
      <c r="B3406" s="178">
        <v>700600584053</v>
      </c>
      <c r="C3406" s="196" t="s">
        <v>6096</v>
      </c>
      <c r="D3406" s="202"/>
      <c r="E3406" s="198"/>
      <c r="F3406" s="319">
        <v>12.99</v>
      </c>
      <c r="G3406" s="198" t="s">
        <v>8444</v>
      </c>
      <c r="H3406" s="201">
        <v>0</v>
      </c>
      <c r="I3406" s="200"/>
      <c r="J3406" s="319">
        <f t="shared" si="54"/>
        <v>6.0414999999999992</v>
      </c>
      <c r="K3406" s="198"/>
      <c r="L3406" s="198"/>
      <c r="M3406" s="198" t="s">
        <v>2395</v>
      </c>
      <c r="N3406" s="198"/>
      <c r="O3406" s="198"/>
      <c r="P3406" s="198"/>
      <c r="Q3406" s="169"/>
      <c r="R3406" s="169"/>
      <c r="S3406" s="169"/>
      <c r="T3406" s="169"/>
    </row>
    <row r="3407" spans="1:39" ht="20.100000000000001" customHeight="1">
      <c r="A3407" s="221" t="s">
        <v>8375</v>
      </c>
      <c r="B3407" s="178">
        <v>700600584084</v>
      </c>
      <c r="C3407" s="196" t="s">
        <v>6099</v>
      </c>
      <c r="D3407" s="202"/>
      <c r="E3407" s="324">
        <v>0.5</v>
      </c>
      <c r="F3407" s="319">
        <v>12.99</v>
      </c>
      <c r="G3407" s="198" t="s">
        <v>8444</v>
      </c>
      <c r="H3407" s="199">
        <v>27</v>
      </c>
      <c r="I3407" s="200"/>
      <c r="J3407" s="319">
        <f t="shared" si="54"/>
        <v>5.5414999999999992</v>
      </c>
      <c r="K3407" s="198"/>
      <c r="L3407" s="198"/>
      <c r="M3407" s="198" t="s">
        <v>2395</v>
      </c>
      <c r="N3407" s="198"/>
      <c r="O3407" s="198"/>
      <c r="P3407" s="198"/>
      <c r="Q3407" s="169"/>
      <c r="R3407" s="169"/>
      <c r="S3407" s="169"/>
      <c r="T3407" s="169"/>
    </row>
    <row r="3408" spans="1:39" ht="20.100000000000001" customHeight="1">
      <c r="A3408" s="328" t="s">
        <v>8376</v>
      </c>
      <c r="B3408" s="178">
        <v>700600584091</v>
      </c>
      <c r="C3408" s="196" t="s">
        <v>6100</v>
      </c>
      <c r="D3408" s="202" t="s">
        <v>7318</v>
      </c>
      <c r="E3408" s="324">
        <v>0.75</v>
      </c>
      <c r="F3408" s="319">
        <v>12.99</v>
      </c>
      <c r="G3408" s="198" t="s">
        <v>8444</v>
      </c>
      <c r="H3408" s="366">
        <v>531</v>
      </c>
      <c r="I3408" s="200"/>
      <c r="J3408" s="319">
        <f t="shared" si="54"/>
        <v>5.2914999999999992</v>
      </c>
      <c r="K3408" s="198"/>
      <c r="L3408" s="198"/>
      <c r="M3408" s="198" t="s">
        <v>2395</v>
      </c>
      <c r="N3408" s="198"/>
      <c r="O3408" s="198"/>
      <c r="P3408" s="198"/>
      <c r="Q3408" s="169">
        <v>0.5</v>
      </c>
      <c r="R3408" s="169" t="s">
        <v>14946</v>
      </c>
      <c r="S3408" s="169"/>
      <c r="T3408" s="169" t="s">
        <v>16455</v>
      </c>
      <c r="U3408" s="171">
        <v>40162</v>
      </c>
      <c r="V3408" s="5" t="s">
        <v>16456</v>
      </c>
      <c r="W3408" s="5" t="s">
        <v>16457</v>
      </c>
      <c r="X3408" s="5" t="s">
        <v>15183</v>
      </c>
      <c r="Y3408" s="5" t="s">
        <v>15184</v>
      </c>
      <c r="AA3408" s="5" t="s">
        <v>15160</v>
      </c>
      <c r="AB3408" s="5" t="s">
        <v>15161</v>
      </c>
      <c r="AC3408" s="5" t="s">
        <v>15162</v>
      </c>
      <c r="AD3408" s="5" t="s">
        <v>15163</v>
      </c>
      <c r="AE3408" s="5" t="s">
        <v>15164</v>
      </c>
      <c r="AF3408" s="5" t="s">
        <v>16458</v>
      </c>
      <c r="AG3408" s="5" t="s">
        <v>16482</v>
      </c>
      <c r="AK3408" s="5" t="s">
        <v>16705</v>
      </c>
      <c r="AL3408" s="5" t="s">
        <v>16706</v>
      </c>
      <c r="AM3408" s="5" t="s">
        <v>16707</v>
      </c>
    </row>
    <row r="3409" spans="1:41" ht="20.100000000000001" customHeight="1">
      <c r="A3409" s="328" t="s">
        <v>8377</v>
      </c>
      <c r="B3409" s="178">
        <v>700600584121</v>
      </c>
      <c r="C3409" s="196" t="s">
        <v>6083</v>
      </c>
      <c r="D3409" s="202" t="s">
        <v>16483</v>
      </c>
      <c r="E3409" s="324">
        <v>1</v>
      </c>
      <c r="F3409" s="319">
        <v>12.99</v>
      </c>
      <c r="G3409" s="198" t="s">
        <v>8444</v>
      </c>
      <c r="H3409" s="366">
        <v>223</v>
      </c>
      <c r="I3409" s="200"/>
      <c r="J3409" s="319">
        <f t="shared" si="54"/>
        <v>5.0414999999999992</v>
      </c>
      <c r="K3409" s="198"/>
      <c r="L3409" s="198"/>
      <c r="M3409" s="198" t="s">
        <v>2395</v>
      </c>
      <c r="N3409" s="198"/>
      <c r="O3409" s="198"/>
      <c r="P3409" s="198"/>
      <c r="Q3409" s="169">
        <v>0.5</v>
      </c>
      <c r="R3409" s="169" t="s">
        <v>14946</v>
      </c>
      <c r="S3409" s="169"/>
      <c r="T3409" s="169" t="s">
        <v>16455</v>
      </c>
      <c r="U3409" s="171">
        <v>40165</v>
      </c>
      <c r="V3409" s="5" t="s">
        <v>16456</v>
      </c>
      <c r="W3409" s="5" t="s">
        <v>16457</v>
      </c>
      <c r="X3409" s="5" t="s">
        <v>15183</v>
      </c>
      <c r="Y3409" s="5" t="s">
        <v>15184</v>
      </c>
      <c r="AA3409" s="5" t="s">
        <v>15160</v>
      </c>
      <c r="AB3409" s="5" t="s">
        <v>15161</v>
      </c>
      <c r="AC3409" s="5" t="s">
        <v>15162</v>
      </c>
      <c r="AD3409" s="5" t="s">
        <v>15163</v>
      </c>
      <c r="AE3409" s="5" t="s">
        <v>15164</v>
      </c>
      <c r="AF3409" s="5" t="s">
        <v>16458</v>
      </c>
      <c r="AG3409" s="5" t="s">
        <v>16482</v>
      </c>
      <c r="AK3409" s="5" t="s">
        <v>16708</v>
      </c>
      <c r="AL3409" s="5" t="s">
        <v>16709</v>
      </c>
      <c r="AM3409" s="5" t="s">
        <v>16710</v>
      </c>
      <c r="AN3409" s="5" t="s">
        <v>16711</v>
      </c>
      <c r="AO3409" s="5" t="s">
        <v>16712</v>
      </c>
    </row>
    <row r="3410" spans="1:41" ht="20.100000000000001" customHeight="1">
      <c r="A3410" s="221" t="s">
        <v>8378</v>
      </c>
      <c r="B3410" s="178">
        <v>700600584145</v>
      </c>
      <c r="C3410" s="196" t="s">
        <v>6081</v>
      </c>
      <c r="D3410" s="202"/>
      <c r="E3410" s="321">
        <v>1</v>
      </c>
      <c r="F3410" s="319">
        <v>12.99</v>
      </c>
      <c r="G3410" s="198" t="s">
        <v>8444</v>
      </c>
      <c r="H3410" s="201">
        <v>10</v>
      </c>
      <c r="I3410" s="200"/>
      <c r="J3410" s="319">
        <f t="shared" si="54"/>
        <v>5.0414999999999992</v>
      </c>
      <c r="K3410" s="198"/>
      <c r="L3410" s="198"/>
      <c r="M3410" s="198" t="s">
        <v>2395</v>
      </c>
      <c r="N3410" s="198"/>
      <c r="O3410" s="198"/>
      <c r="P3410" s="198"/>
      <c r="Q3410" s="169"/>
      <c r="R3410" s="169"/>
      <c r="S3410" s="169"/>
      <c r="T3410" s="169"/>
    </row>
    <row r="3411" spans="1:41" ht="20.100000000000001" customHeight="1">
      <c r="A3411" s="221" t="s">
        <v>8379</v>
      </c>
      <c r="B3411" s="178">
        <v>700600584152</v>
      </c>
      <c r="C3411" s="196" t="s">
        <v>6080</v>
      </c>
      <c r="D3411" s="202"/>
      <c r="E3411" s="324">
        <v>1</v>
      </c>
      <c r="F3411" s="319">
        <v>12.99</v>
      </c>
      <c r="G3411" s="198" t="s">
        <v>8444</v>
      </c>
      <c r="H3411" s="199">
        <v>23</v>
      </c>
      <c r="I3411" s="200"/>
      <c r="J3411" s="319">
        <f t="shared" si="54"/>
        <v>5.0414999999999992</v>
      </c>
      <c r="K3411" s="198" t="s">
        <v>731</v>
      </c>
      <c r="L3411" s="198"/>
      <c r="M3411" s="198" t="s">
        <v>2395</v>
      </c>
      <c r="N3411" s="198"/>
      <c r="O3411" s="198"/>
      <c r="P3411" s="198"/>
      <c r="Q3411" s="169"/>
      <c r="R3411" s="169"/>
      <c r="S3411" s="169"/>
      <c r="T3411" s="169"/>
    </row>
    <row r="3412" spans="1:41" ht="20.100000000000001" customHeight="1">
      <c r="A3412" s="221" t="s">
        <v>8380</v>
      </c>
      <c r="B3412" s="178">
        <v>700600584169</v>
      </c>
      <c r="C3412" s="196" t="s">
        <v>6079</v>
      </c>
      <c r="D3412" s="202"/>
      <c r="E3412" s="321">
        <v>1</v>
      </c>
      <c r="F3412" s="319">
        <v>12.99</v>
      </c>
      <c r="G3412" s="198" t="s">
        <v>8444</v>
      </c>
      <c r="H3412" s="201">
        <v>4</v>
      </c>
      <c r="I3412" s="200"/>
      <c r="J3412" s="319">
        <f t="shared" si="54"/>
        <v>5.0414999999999992</v>
      </c>
      <c r="K3412" s="198"/>
      <c r="L3412" s="198"/>
      <c r="M3412" s="198" t="s">
        <v>2395</v>
      </c>
      <c r="N3412" s="198"/>
      <c r="O3412" s="198"/>
      <c r="P3412" s="198"/>
      <c r="Q3412" s="169"/>
      <c r="R3412" s="169"/>
      <c r="S3412" s="169"/>
      <c r="T3412" s="169"/>
    </row>
    <row r="3413" spans="1:41" ht="20.100000000000001" customHeight="1">
      <c r="A3413" s="221" t="s">
        <v>8381</v>
      </c>
      <c r="B3413" s="178">
        <v>700600584305</v>
      </c>
      <c r="C3413" s="196" t="s">
        <v>6068</v>
      </c>
      <c r="D3413" s="202"/>
      <c r="E3413" s="198"/>
      <c r="F3413" s="319">
        <v>12.99</v>
      </c>
      <c r="G3413" s="198" t="s">
        <v>8444</v>
      </c>
      <c r="H3413" s="201">
        <v>0</v>
      </c>
      <c r="I3413" s="200"/>
      <c r="J3413" s="319">
        <f t="shared" si="54"/>
        <v>6.0414999999999992</v>
      </c>
      <c r="K3413" s="198" t="s">
        <v>731</v>
      </c>
      <c r="L3413" s="198"/>
      <c r="M3413" s="198" t="s">
        <v>2395</v>
      </c>
      <c r="N3413" s="198"/>
      <c r="O3413" s="198"/>
      <c r="P3413" s="198"/>
      <c r="Q3413" s="169"/>
      <c r="R3413" s="169"/>
      <c r="S3413" s="169"/>
      <c r="T3413" s="169"/>
    </row>
    <row r="3414" spans="1:41" ht="20.100000000000001" customHeight="1">
      <c r="A3414" s="221" t="s">
        <v>8382</v>
      </c>
      <c r="B3414" s="178">
        <v>700600584732</v>
      </c>
      <c r="C3414" s="196" t="s">
        <v>6127</v>
      </c>
      <c r="D3414" s="202"/>
      <c r="E3414" s="324">
        <v>0.5</v>
      </c>
      <c r="F3414" s="319">
        <v>9.89</v>
      </c>
      <c r="G3414" s="198" t="s">
        <v>8444</v>
      </c>
      <c r="H3414" s="199">
        <v>13</v>
      </c>
      <c r="I3414" s="200"/>
      <c r="J3414" s="319">
        <f t="shared" si="54"/>
        <v>2.9064999999999994</v>
      </c>
      <c r="K3414" s="198">
        <v>6.4705882352941178</v>
      </c>
      <c r="L3414" s="198"/>
      <c r="M3414" s="198" t="s">
        <v>2395</v>
      </c>
      <c r="N3414" s="198"/>
      <c r="O3414" s="198"/>
      <c r="P3414" s="198"/>
      <c r="Q3414" s="169"/>
      <c r="R3414" s="169"/>
      <c r="S3414" s="169"/>
      <c r="T3414" s="169"/>
    </row>
    <row r="3415" spans="1:41" ht="20.100000000000001" customHeight="1">
      <c r="A3415" s="221" t="s">
        <v>8383</v>
      </c>
      <c r="B3415" s="178">
        <v>700600584749</v>
      </c>
      <c r="C3415" s="196" t="s">
        <v>6128</v>
      </c>
      <c r="D3415" s="202"/>
      <c r="E3415" s="198"/>
      <c r="F3415" s="319">
        <v>9.89</v>
      </c>
      <c r="G3415" s="198" t="s">
        <v>8444</v>
      </c>
      <c r="H3415" s="201">
        <v>0</v>
      </c>
      <c r="I3415" s="200"/>
      <c r="J3415" s="319">
        <f t="shared" si="54"/>
        <v>3.4064999999999994</v>
      </c>
      <c r="K3415" s="198"/>
      <c r="L3415" s="198"/>
      <c r="M3415" s="198" t="s">
        <v>2395</v>
      </c>
      <c r="N3415" s="198"/>
      <c r="O3415" s="198"/>
      <c r="P3415" s="198"/>
      <c r="Q3415" s="169"/>
      <c r="R3415" s="169"/>
      <c r="S3415" s="169"/>
      <c r="T3415" s="169"/>
    </row>
    <row r="3416" spans="1:41" ht="20.100000000000001" customHeight="1">
      <c r="A3416" s="221" t="s">
        <v>8384</v>
      </c>
      <c r="B3416" s="178">
        <v>700600584725</v>
      </c>
      <c r="C3416" s="196" t="s">
        <v>6129</v>
      </c>
      <c r="D3416" s="202"/>
      <c r="E3416" s="321">
        <v>0.5</v>
      </c>
      <c r="F3416" s="319">
        <v>9.89</v>
      </c>
      <c r="G3416" s="198" t="s">
        <v>8444</v>
      </c>
      <c r="H3416" s="201">
        <v>7</v>
      </c>
      <c r="I3416" s="200"/>
      <c r="J3416" s="319">
        <f t="shared" si="54"/>
        <v>2.9064999999999994</v>
      </c>
      <c r="K3416" s="198">
        <v>6.4705882352941178</v>
      </c>
      <c r="L3416" s="198"/>
      <c r="M3416" s="198" t="s">
        <v>2395</v>
      </c>
      <c r="N3416" s="198"/>
      <c r="O3416" s="198"/>
      <c r="P3416" s="198"/>
      <c r="Q3416" s="169"/>
      <c r="R3416" s="169"/>
      <c r="S3416" s="169"/>
      <c r="T3416" s="169"/>
    </row>
    <row r="3417" spans="1:41" ht="20.100000000000001" customHeight="1">
      <c r="A3417" s="221" t="s">
        <v>8385</v>
      </c>
      <c r="B3417" s="178">
        <v>700600584763</v>
      </c>
      <c r="C3417" s="196" t="s">
        <v>6130</v>
      </c>
      <c r="D3417" s="202"/>
      <c r="E3417" s="198"/>
      <c r="F3417" s="319">
        <v>9.89</v>
      </c>
      <c r="G3417" s="198" t="s">
        <v>8444</v>
      </c>
      <c r="H3417" s="201">
        <v>0</v>
      </c>
      <c r="I3417" s="200"/>
      <c r="J3417" s="319">
        <f t="shared" si="54"/>
        <v>3.4064999999999994</v>
      </c>
      <c r="K3417" s="198"/>
      <c r="L3417" s="198"/>
      <c r="M3417" s="198" t="s">
        <v>2395</v>
      </c>
      <c r="N3417" s="198"/>
      <c r="O3417" s="198"/>
      <c r="P3417" s="198"/>
      <c r="Q3417" s="169"/>
      <c r="R3417" s="169"/>
      <c r="S3417" s="169"/>
      <c r="T3417" s="169"/>
    </row>
    <row r="3418" spans="1:41" ht="20.100000000000001" customHeight="1">
      <c r="A3418" s="221" t="s">
        <v>8386</v>
      </c>
      <c r="B3418" s="178">
        <v>700600584756</v>
      </c>
      <c r="C3418" s="196" t="s">
        <v>6131</v>
      </c>
      <c r="D3418" s="202"/>
      <c r="E3418" s="198"/>
      <c r="F3418" s="319">
        <v>9.89</v>
      </c>
      <c r="G3418" s="198" t="s">
        <v>8444</v>
      </c>
      <c r="H3418" s="201">
        <v>0</v>
      </c>
      <c r="I3418" s="200"/>
      <c r="J3418" s="319">
        <f t="shared" si="54"/>
        <v>3.4064999999999994</v>
      </c>
      <c r="K3418" s="198"/>
      <c r="L3418" s="198"/>
      <c r="M3418" s="198" t="s">
        <v>2395</v>
      </c>
      <c r="N3418" s="198"/>
      <c r="O3418" s="198"/>
      <c r="P3418" s="198"/>
      <c r="Q3418" s="169"/>
      <c r="R3418" s="169"/>
      <c r="S3418" s="169"/>
      <c r="T3418" s="169"/>
    </row>
    <row r="3419" spans="1:41" ht="20.100000000000001" customHeight="1">
      <c r="A3419" s="201" t="s">
        <v>8387</v>
      </c>
      <c r="B3419" s="178">
        <v>799872128140</v>
      </c>
      <c r="C3419" s="196" t="s">
        <v>19114</v>
      </c>
      <c r="D3419" s="202"/>
      <c r="E3419" s="198"/>
      <c r="F3419" s="319">
        <v>10.99</v>
      </c>
      <c r="G3419" s="198" t="s">
        <v>8444</v>
      </c>
      <c r="H3419" s="201">
        <v>0</v>
      </c>
      <c r="I3419" s="200"/>
      <c r="J3419" s="319">
        <f t="shared" si="54"/>
        <v>4.3414999999999999</v>
      </c>
      <c r="K3419" s="198"/>
      <c r="L3419" s="198"/>
      <c r="M3419" s="198" t="s">
        <v>2395</v>
      </c>
      <c r="N3419" s="198"/>
      <c r="O3419" s="198"/>
      <c r="P3419" s="198"/>
      <c r="Q3419" s="169"/>
      <c r="R3419" s="169"/>
      <c r="S3419" s="169"/>
      <c r="T3419" s="169"/>
    </row>
    <row r="3420" spans="1:41" ht="20.100000000000001" customHeight="1">
      <c r="A3420" s="202" t="s">
        <v>8397</v>
      </c>
      <c r="B3420" s="183">
        <v>700600591914</v>
      </c>
      <c r="C3420" s="179" t="s">
        <v>6534</v>
      </c>
      <c r="D3420" s="215" t="s">
        <v>8396</v>
      </c>
      <c r="E3420" s="324">
        <v>0.5</v>
      </c>
      <c r="F3420" s="319">
        <v>9.89</v>
      </c>
      <c r="G3420" s="198" t="s">
        <v>8444</v>
      </c>
      <c r="H3420" s="199">
        <v>72</v>
      </c>
      <c r="I3420" s="200">
        <v>41993</v>
      </c>
      <c r="J3420" s="319">
        <f t="shared" si="54"/>
        <v>2.9064999999999994</v>
      </c>
      <c r="K3420" s="198">
        <v>6.4705882352941178</v>
      </c>
      <c r="L3420" s="198"/>
      <c r="M3420" s="198" t="s">
        <v>2395</v>
      </c>
      <c r="N3420" s="198"/>
      <c r="O3420" s="198"/>
      <c r="P3420" s="198"/>
      <c r="Q3420" s="169"/>
      <c r="R3420" s="169"/>
      <c r="S3420" s="169"/>
      <c r="T3420" s="169"/>
    </row>
    <row r="3421" spans="1:41" ht="20.100000000000001" customHeight="1">
      <c r="A3421" s="202" t="s">
        <v>8397</v>
      </c>
      <c r="B3421" s="183">
        <v>700600591914</v>
      </c>
      <c r="C3421" s="179" t="s">
        <v>6534</v>
      </c>
      <c r="D3421" s="215" t="s">
        <v>16500</v>
      </c>
      <c r="E3421" s="324">
        <v>0.5</v>
      </c>
      <c r="F3421" s="319">
        <v>9.89</v>
      </c>
      <c r="G3421" s="198" t="s">
        <v>8444</v>
      </c>
      <c r="H3421" s="199">
        <v>72</v>
      </c>
      <c r="I3421" s="200">
        <v>41993</v>
      </c>
      <c r="J3421" s="319">
        <f t="shared" si="54"/>
        <v>2.9064999999999994</v>
      </c>
      <c r="K3421" s="198">
        <v>6.4705882352941178</v>
      </c>
      <c r="L3421" s="198"/>
      <c r="M3421" s="198" t="s">
        <v>2395</v>
      </c>
      <c r="N3421" s="198"/>
      <c r="O3421" s="198"/>
      <c r="P3421" s="198"/>
      <c r="Q3421" s="169">
        <v>0.25</v>
      </c>
      <c r="R3421" s="169" t="s">
        <v>14946</v>
      </c>
      <c r="S3421" s="169"/>
      <c r="T3421" s="169" t="s">
        <v>16501</v>
      </c>
      <c r="U3421" s="171">
        <v>40500</v>
      </c>
      <c r="V3421" s="5" t="s">
        <v>15528</v>
      </c>
      <c r="W3421" s="5" t="s">
        <v>16502</v>
      </c>
      <c r="AA3421" s="5" t="s">
        <v>16503</v>
      </c>
      <c r="AB3421" s="5" t="s">
        <v>16504</v>
      </c>
      <c r="AC3421" s="5" t="s">
        <v>16505</v>
      </c>
      <c r="AD3421" s="5" t="s">
        <v>16506</v>
      </c>
      <c r="AE3421" s="5" t="s">
        <v>16503</v>
      </c>
      <c r="AK3421" s="5" t="s">
        <v>16763</v>
      </c>
      <c r="AL3421" s="5" t="s">
        <v>16764</v>
      </c>
      <c r="AM3421" s="5" t="s">
        <v>16765</v>
      </c>
    </row>
    <row r="3422" spans="1:41" ht="20.100000000000001" customHeight="1">
      <c r="A3422" s="201">
        <v>40501</v>
      </c>
      <c r="B3422" s="183"/>
      <c r="C3422" s="179" t="s">
        <v>8388</v>
      </c>
      <c r="D3422" s="215" t="s">
        <v>8398</v>
      </c>
      <c r="E3422" s="198"/>
      <c r="F3422" s="319" t="s">
        <v>17578</v>
      </c>
      <c r="G3422" s="198" t="s">
        <v>8444</v>
      </c>
      <c r="H3422" s="201">
        <v>0</v>
      </c>
      <c r="I3422" s="200">
        <v>41993</v>
      </c>
      <c r="J3422" s="319" t="e">
        <f t="shared" si="54"/>
        <v>#VALUE!</v>
      </c>
      <c r="K3422" s="198"/>
      <c r="L3422" s="198"/>
      <c r="M3422" s="198" t="s">
        <v>2395</v>
      </c>
      <c r="N3422" s="198"/>
      <c r="O3422" s="198"/>
      <c r="P3422" s="198"/>
      <c r="Q3422" s="169"/>
      <c r="R3422" s="169"/>
      <c r="S3422" s="169"/>
      <c r="T3422" s="169"/>
    </row>
    <row r="3423" spans="1:41" ht="20.100000000000001" customHeight="1">
      <c r="A3423" s="201" t="s">
        <v>8399</v>
      </c>
      <c r="B3423" s="183">
        <v>700600591921</v>
      </c>
      <c r="C3423" s="179" t="s">
        <v>7226</v>
      </c>
      <c r="D3423" s="215" t="s">
        <v>8398</v>
      </c>
      <c r="E3423" s="321">
        <v>0.75</v>
      </c>
      <c r="F3423" s="319">
        <v>9.89</v>
      </c>
      <c r="G3423" s="198" t="s">
        <v>8444</v>
      </c>
      <c r="H3423" s="198">
        <v>223</v>
      </c>
      <c r="I3423" s="200">
        <v>41993</v>
      </c>
      <c r="J3423" s="319">
        <f t="shared" si="54"/>
        <v>2.6564999999999994</v>
      </c>
      <c r="K3423" s="198">
        <v>6.7647058823529411</v>
      </c>
      <c r="L3423" s="198" t="s">
        <v>731</v>
      </c>
      <c r="M3423" s="198" t="s">
        <v>2395</v>
      </c>
      <c r="N3423" s="198"/>
      <c r="O3423" s="198"/>
      <c r="P3423" s="198"/>
      <c r="Q3423" s="169"/>
      <c r="R3423" s="169"/>
      <c r="S3423" s="169"/>
      <c r="T3423" s="169"/>
    </row>
    <row r="3424" spans="1:41" ht="20.100000000000001" customHeight="1">
      <c r="A3424" s="201" t="s">
        <v>8400</v>
      </c>
      <c r="B3424" s="183">
        <v>700600591938</v>
      </c>
      <c r="C3424" s="179" t="s">
        <v>7227</v>
      </c>
      <c r="D3424" s="215" t="s">
        <v>8398</v>
      </c>
      <c r="E3424" s="321">
        <v>0.75</v>
      </c>
      <c r="F3424" s="319">
        <v>9.89</v>
      </c>
      <c r="G3424" s="198" t="s">
        <v>8444</v>
      </c>
      <c r="H3424" s="198">
        <v>229</v>
      </c>
      <c r="I3424" s="200">
        <v>41993</v>
      </c>
      <c r="J3424" s="319">
        <f t="shared" si="54"/>
        <v>2.6564999999999994</v>
      </c>
      <c r="K3424" s="198">
        <v>6.7647058823529411</v>
      </c>
      <c r="L3424" s="198" t="s">
        <v>731</v>
      </c>
      <c r="M3424" s="198" t="s">
        <v>2395</v>
      </c>
      <c r="N3424" s="198"/>
      <c r="O3424" s="198"/>
      <c r="P3424" s="198"/>
      <c r="Q3424" s="169"/>
      <c r="R3424" s="169"/>
      <c r="S3424" s="169"/>
      <c r="T3424" s="169"/>
    </row>
    <row r="3425" spans="1:38" ht="20.100000000000001" customHeight="1">
      <c r="A3425" s="201">
        <v>40502</v>
      </c>
      <c r="B3425" s="183"/>
      <c r="C3425" s="179" t="s">
        <v>8389</v>
      </c>
      <c r="D3425" s="215" t="s">
        <v>8401</v>
      </c>
      <c r="E3425" s="198"/>
      <c r="F3425" s="319" t="s">
        <v>17578</v>
      </c>
      <c r="G3425" s="198" t="s">
        <v>8444</v>
      </c>
      <c r="H3425" s="201">
        <v>0</v>
      </c>
      <c r="I3425" s="200">
        <v>41993</v>
      </c>
      <c r="J3425" s="319" t="e">
        <f t="shared" si="54"/>
        <v>#VALUE!</v>
      </c>
      <c r="K3425" s="198"/>
      <c r="L3425" s="198"/>
      <c r="M3425" s="198" t="s">
        <v>2395</v>
      </c>
      <c r="N3425" s="198"/>
      <c r="O3425" s="198"/>
      <c r="P3425" s="198"/>
      <c r="Q3425" s="169"/>
      <c r="R3425" s="169"/>
      <c r="S3425" s="169"/>
      <c r="T3425" s="169"/>
    </row>
    <row r="3426" spans="1:38" ht="20.100000000000001" customHeight="1">
      <c r="A3426" s="201" t="s">
        <v>8402</v>
      </c>
      <c r="B3426" s="183">
        <v>700600591945</v>
      </c>
      <c r="C3426" s="179" t="s">
        <v>7228</v>
      </c>
      <c r="D3426" s="215" t="s">
        <v>8401</v>
      </c>
      <c r="E3426" s="321">
        <v>0.5</v>
      </c>
      <c r="F3426" s="319">
        <v>10.99</v>
      </c>
      <c r="G3426" s="198" t="s">
        <v>8444</v>
      </c>
      <c r="H3426" s="201">
        <v>0</v>
      </c>
      <c r="I3426" s="200">
        <v>41993</v>
      </c>
      <c r="J3426" s="319">
        <f t="shared" si="54"/>
        <v>3.8414999999999999</v>
      </c>
      <c r="K3426" s="198"/>
      <c r="L3426" s="198"/>
      <c r="M3426" s="198" t="s">
        <v>2395</v>
      </c>
      <c r="N3426" s="198"/>
      <c r="O3426" s="198"/>
      <c r="P3426" s="198"/>
      <c r="Q3426" s="169"/>
      <c r="R3426" s="169"/>
      <c r="S3426" s="169"/>
      <c r="T3426" s="169"/>
    </row>
    <row r="3427" spans="1:38" ht="20.100000000000001" customHeight="1">
      <c r="A3427" s="202" t="s">
        <v>8403</v>
      </c>
      <c r="B3427" s="183">
        <v>700600591952</v>
      </c>
      <c r="C3427" s="179" t="s">
        <v>7229</v>
      </c>
      <c r="D3427" s="215" t="s">
        <v>8401</v>
      </c>
      <c r="E3427" s="324">
        <v>0.5</v>
      </c>
      <c r="F3427" s="319">
        <v>10.99</v>
      </c>
      <c r="G3427" s="198" t="s">
        <v>8444</v>
      </c>
      <c r="H3427" s="199">
        <v>33</v>
      </c>
      <c r="I3427" s="200">
        <v>41993</v>
      </c>
      <c r="J3427" s="319">
        <f t="shared" si="54"/>
        <v>3.8414999999999999</v>
      </c>
      <c r="K3427" s="198"/>
      <c r="L3427" s="198"/>
      <c r="M3427" s="198" t="s">
        <v>2395</v>
      </c>
      <c r="N3427" s="198"/>
      <c r="O3427" s="198"/>
      <c r="P3427" s="198"/>
      <c r="Q3427" s="169">
        <v>0.25</v>
      </c>
      <c r="R3427" s="169" t="s">
        <v>14946</v>
      </c>
      <c r="S3427" s="169"/>
      <c r="T3427" s="169" t="s">
        <v>15210</v>
      </c>
      <c r="U3427" s="171">
        <v>40502</v>
      </c>
      <c r="V3427" s="5" t="s">
        <v>15528</v>
      </c>
      <c r="W3427" s="5" t="s">
        <v>16507</v>
      </c>
      <c r="AA3427" s="5" t="s">
        <v>15160</v>
      </c>
      <c r="AB3427" s="5" t="s">
        <v>15164</v>
      </c>
      <c r="AC3427" s="5" t="s">
        <v>16505</v>
      </c>
      <c r="AD3427" s="5" t="s">
        <v>16506</v>
      </c>
      <c r="AE3427" s="5" t="s">
        <v>16503</v>
      </c>
      <c r="AK3427" s="5" t="s">
        <v>16770</v>
      </c>
      <c r="AL3427" s="5" t="s">
        <v>16771</v>
      </c>
    </row>
    <row r="3428" spans="1:38" ht="20.100000000000001" customHeight="1">
      <c r="A3428" s="201" t="s">
        <v>8404</v>
      </c>
      <c r="B3428" s="183">
        <v>700600591969</v>
      </c>
      <c r="C3428" s="179" t="s">
        <v>7230</v>
      </c>
      <c r="D3428" s="215" t="s">
        <v>8401</v>
      </c>
      <c r="E3428" s="321">
        <v>0.5</v>
      </c>
      <c r="F3428" s="319">
        <v>10.99</v>
      </c>
      <c r="G3428" s="198" t="s">
        <v>8444</v>
      </c>
      <c r="H3428" s="201">
        <v>0</v>
      </c>
      <c r="I3428" s="200">
        <v>41993</v>
      </c>
      <c r="J3428" s="319">
        <f t="shared" si="54"/>
        <v>3.8414999999999999</v>
      </c>
      <c r="K3428" s="198"/>
      <c r="L3428" s="198"/>
      <c r="M3428" s="198" t="s">
        <v>2395</v>
      </c>
      <c r="N3428" s="198"/>
      <c r="O3428" s="198"/>
      <c r="P3428" s="198"/>
      <c r="Q3428" s="169"/>
      <c r="R3428" s="169"/>
      <c r="S3428" s="169"/>
      <c r="T3428" s="169"/>
    </row>
    <row r="3429" spans="1:38" ht="20.100000000000001" customHeight="1">
      <c r="A3429" s="202" t="s">
        <v>8405</v>
      </c>
      <c r="B3429" s="183">
        <v>700600591976</v>
      </c>
      <c r="C3429" s="179" t="s">
        <v>7231</v>
      </c>
      <c r="D3429" s="215" t="s">
        <v>8401</v>
      </c>
      <c r="E3429" s="324">
        <v>0.5</v>
      </c>
      <c r="F3429" s="319">
        <v>10.99</v>
      </c>
      <c r="G3429" s="198" t="s">
        <v>8444</v>
      </c>
      <c r="H3429" s="199">
        <v>21</v>
      </c>
      <c r="I3429" s="200">
        <v>41993</v>
      </c>
      <c r="J3429" s="319">
        <f t="shared" si="54"/>
        <v>3.8414999999999999</v>
      </c>
      <c r="K3429" s="198"/>
      <c r="L3429" s="198"/>
      <c r="M3429" s="198" t="s">
        <v>2395</v>
      </c>
      <c r="N3429" s="198"/>
      <c r="O3429" s="198"/>
      <c r="P3429" s="198"/>
      <c r="Q3429" s="169">
        <v>0.25</v>
      </c>
      <c r="R3429" s="169" t="s">
        <v>14946</v>
      </c>
      <c r="S3429" s="169"/>
      <c r="T3429" s="169" t="s">
        <v>15210</v>
      </c>
      <c r="U3429" s="171">
        <v>40502</v>
      </c>
      <c r="V3429" s="5" t="s">
        <v>15528</v>
      </c>
      <c r="W3429" s="5" t="s">
        <v>16507</v>
      </c>
      <c r="AA3429" s="5" t="s">
        <v>15160</v>
      </c>
      <c r="AB3429" s="5" t="s">
        <v>15164</v>
      </c>
      <c r="AC3429" s="5" t="s">
        <v>16505</v>
      </c>
      <c r="AD3429" s="5" t="s">
        <v>16506</v>
      </c>
      <c r="AE3429" s="5" t="s">
        <v>16503</v>
      </c>
      <c r="AK3429" s="5" t="s">
        <v>16772</v>
      </c>
      <c r="AL3429" s="5" t="s">
        <v>16773</v>
      </c>
    </row>
    <row r="3430" spans="1:38" ht="20.100000000000001" customHeight="1">
      <c r="A3430" s="201">
        <v>40503</v>
      </c>
      <c r="B3430" s="183"/>
      <c r="C3430" s="179" t="s">
        <v>8390</v>
      </c>
      <c r="D3430" s="215" t="s">
        <v>8401</v>
      </c>
      <c r="E3430" s="198"/>
      <c r="F3430" s="319" t="s">
        <v>17578</v>
      </c>
      <c r="G3430" s="198" t="s">
        <v>8444</v>
      </c>
      <c r="H3430" s="201">
        <v>0</v>
      </c>
      <c r="I3430" s="200">
        <v>41993</v>
      </c>
      <c r="J3430" s="319" t="e">
        <f t="shared" si="54"/>
        <v>#VALUE!</v>
      </c>
      <c r="K3430" s="198"/>
      <c r="L3430" s="198"/>
      <c r="M3430" s="198" t="s">
        <v>2395</v>
      </c>
      <c r="N3430" s="198"/>
      <c r="O3430" s="198"/>
      <c r="P3430" s="198"/>
      <c r="Q3430" s="169"/>
      <c r="R3430" s="169"/>
      <c r="S3430" s="169"/>
      <c r="T3430" s="169"/>
    </row>
    <row r="3431" spans="1:38" ht="20.100000000000001" customHeight="1">
      <c r="A3431" s="201" t="s">
        <v>8406</v>
      </c>
      <c r="B3431" s="183">
        <v>700600591983</v>
      </c>
      <c r="C3431" s="179" t="s">
        <v>7232</v>
      </c>
      <c r="D3431" s="215" t="s">
        <v>8401</v>
      </c>
      <c r="E3431" s="324">
        <v>0.5</v>
      </c>
      <c r="F3431" s="319">
        <v>10.99</v>
      </c>
      <c r="G3431" s="198" t="s">
        <v>8444</v>
      </c>
      <c r="H3431" s="199">
        <v>68</v>
      </c>
      <c r="I3431" s="200">
        <v>41993</v>
      </c>
      <c r="J3431" s="319">
        <f t="shared" si="54"/>
        <v>3.8414999999999999</v>
      </c>
      <c r="K3431" s="198"/>
      <c r="L3431" s="198"/>
      <c r="M3431" s="198" t="s">
        <v>2395</v>
      </c>
      <c r="N3431" s="198"/>
      <c r="O3431" s="198"/>
      <c r="P3431" s="198"/>
      <c r="Q3431" s="169"/>
      <c r="R3431" s="169"/>
      <c r="S3431" s="169"/>
      <c r="T3431" s="169"/>
    </row>
    <row r="3432" spans="1:38" ht="20.100000000000001" customHeight="1">
      <c r="A3432" s="201" t="s">
        <v>8407</v>
      </c>
      <c r="B3432" s="183">
        <v>700600591990</v>
      </c>
      <c r="C3432" s="179" t="s">
        <v>7233</v>
      </c>
      <c r="D3432" s="215" t="s">
        <v>8401</v>
      </c>
      <c r="E3432" s="324">
        <v>0.5</v>
      </c>
      <c r="F3432" s="319">
        <v>10.99</v>
      </c>
      <c r="G3432" s="198" t="s">
        <v>8444</v>
      </c>
      <c r="H3432" s="199">
        <v>22</v>
      </c>
      <c r="I3432" s="200">
        <v>41993</v>
      </c>
      <c r="J3432" s="319">
        <f t="shared" si="54"/>
        <v>3.8414999999999999</v>
      </c>
      <c r="K3432" s="198"/>
      <c r="L3432" s="198"/>
      <c r="M3432" s="198" t="s">
        <v>2395</v>
      </c>
      <c r="N3432" s="198"/>
      <c r="O3432" s="198"/>
      <c r="P3432" s="198"/>
      <c r="Q3432" s="169"/>
      <c r="R3432" s="169"/>
      <c r="S3432" s="169"/>
      <c r="T3432" s="169"/>
    </row>
    <row r="3433" spans="1:38" ht="20.100000000000001" customHeight="1">
      <c r="A3433" s="201" t="s">
        <v>8408</v>
      </c>
      <c r="B3433" s="183">
        <v>700600592003</v>
      </c>
      <c r="C3433" s="179" t="s">
        <v>7235</v>
      </c>
      <c r="D3433" s="215" t="s">
        <v>8401</v>
      </c>
      <c r="E3433" s="324">
        <v>0.5</v>
      </c>
      <c r="F3433" s="319">
        <v>10.99</v>
      </c>
      <c r="G3433" s="198" t="s">
        <v>8444</v>
      </c>
      <c r="H3433" s="199">
        <v>139</v>
      </c>
      <c r="I3433" s="200">
        <v>41993</v>
      </c>
      <c r="J3433" s="319">
        <f t="shared" si="54"/>
        <v>3.8414999999999999</v>
      </c>
      <c r="K3433" s="198"/>
      <c r="L3433" s="198"/>
      <c r="M3433" s="198" t="s">
        <v>2395</v>
      </c>
      <c r="N3433" s="198"/>
      <c r="O3433" s="198"/>
      <c r="P3433" s="198"/>
      <c r="Q3433" s="169"/>
      <c r="R3433" s="169"/>
      <c r="S3433" s="169"/>
      <c r="T3433" s="169"/>
    </row>
    <row r="3434" spans="1:38" ht="20.100000000000001" customHeight="1">
      <c r="A3434" s="201" t="s">
        <v>8409</v>
      </c>
      <c r="B3434" s="183">
        <v>700600592010</v>
      </c>
      <c r="C3434" s="179" t="s">
        <v>7234</v>
      </c>
      <c r="D3434" s="215" t="s">
        <v>8401</v>
      </c>
      <c r="E3434" s="324">
        <v>0.5</v>
      </c>
      <c r="F3434" s="319">
        <v>10.99</v>
      </c>
      <c r="G3434" s="198" t="s">
        <v>8444</v>
      </c>
      <c r="H3434" s="199">
        <v>55</v>
      </c>
      <c r="I3434" s="200">
        <v>41993</v>
      </c>
      <c r="J3434" s="319">
        <f t="shared" si="54"/>
        <v>3.8414999999999999</v>
      </c>
      <c r="K3434" s="198"/>
      <c r="L3434" s="198"/>
      <c r="M3434" s="198" t="s">
        <v>2395</v>
      </c>
      <c r="N3434" s="198"/>
      <c r="O3434" s="198"/>
      <c r="P3434" s="198"/>
      <c r="Q3434" s="169"/>
      <c r="R3434" s="169"/>
      <c r="S3434" s="169"/>
      <c r="T3434" s="169"/>
    </row>
    <row r="3435" spans="1:38" ht="20.100000000000001" customHeight="1">
      <c r="A3435" s="201">
        <v>40504</v>
      </c>
      <c r="B3435" s="183"/>
      <c r="C3435" s="179" t="s">
        <v>8391</v>
      </c>
      <c r="D3435" s="215" t="s">
        <v>8401</v>
      </c>
      <c r="E3435" s="198"/>
      <c r="F3435" s="319" t="s">
        <v>17578</v>
      </c>
      <c r="G3435" s="198" t="s">
        <v>8444</v>
      </c>
      <c r="H3435" s="201">
        <v>0</v>
      </c>
      <c r="I3435" s="200">
        <v>41993</v>
      </c>
      <c r="J3435" s="319" t="e">
        <f t="shared" si="54"/>
        <v>#VALUE!</v>
      </c>
      <c r="K3435" s="198"/>
      <c r="L3435" s="198"/>
      <c r="M3435" s="198" t="s">
        <v>2395</v>
      </c>
      <c r="N3435" s="198"/>
      <c r="O3435" s="198"/>
      <c r="P3435" s="198"/>
      <c r="Q3435" s="169"/>
      <c r="R3435" s="169"/>
      <c r="S3435" s="169"/>
      <c r="T3435" s="169"/>
    </row>
    <row r="3436" spans="1:38" ht="20.100000000000001" customHeight="1">
      <c r="A3436" s="201" t="s">
        <v>8410</v>
      </c>
      <c r="B3436" s="183">
        <v>700600592027</v>
      </c>
      <c r="C3436" s="179" t="s">
        <v>7236</v>
      </c>
      <c r="D3436" s="215" t="s">
        <v>8401</v>
      </c>
      <c r="E3436" s="321">
        <v>0.5</v>
      </c>
      <c r="F3436" s="319">
        <v>10.99</v>
      </c>
      <c r="G3436" s="198" t="s">
        <v>8444</v>
      </c>
      <c r="H3436" s="201">
        <v>0</v>
      </c>
      <c r="I3436" s="200">
        <v>41993</v>
      </c>
      <c r="J3436" s="319">
        <f t="shared" si="54"/>
        <v>3.8414999999999999</v>
      </c>
      <c r="K3436" s="198"/>
      <c r="L3436" s="198"/>
      <c r="M3436" s="198" t="s">
        <v>2395</v>
      </c>
      <c r="N3436" s="198"/>
      <c r="O3436" s="198"/>
      <c r="P3436" s="198"/>
      <c r="Q3436" s="169"/>
      <c r="R3436" s="169"/>
      <c r="S3436" s="169"/>
      <c r="T3436" s="169"/>
    </row>
    <row r="3437" spans="1:38" ht="20.100000000000001" customHeight="1">
      <c r="A3437" s="201" t="s">
        <v>8411</v>
      </c>
      <c r="B3437" s="183">
        <v>700600592034</v>
      </c>
      <c r="C3437" s="179" t="s">
        <v>7237</v>
      </c>
      <c r="D3437" s="215" t="s">
        <v>8401</v>
      </c>
      <c r="E3437" s="324">
        <v>0.5</v>
      </c>
      <c r="F3437" s="319">
        <v>10.99</v>
      </c>
      <c r="G3437" s="198" t="s">
        <v>8444</v>
      </c>
      <c r="H3437" s="199">
        <v>45</v>
      </c>
      <c r="I3437" s="200">
        <v>41993</v>
      </c>
      <c r="J3437" s="319">
        <f t="shared" si="54"/>
        <v>3.8414999999999999</v>
      </c>
      <c r="K3437" s="198"/>
      <c r="L3437" s="198"/>
      <c r="M3437" s="198" t="s">
        <v>2395</v>
      </c>
      <c r="N3437" s="198"/>
      <c r="O3437" s="198"/>
      <c r="P3437" s="198"/>
      <c r="Q3437" s="169"/>
      <c r="R3437" s="169"/>
      <c r="S3437" s="169"/>
      <c r="T3437" s="169"/>
    </row>
    <row r="3438" spans="1:38" ht="20.100000000000001" customHeight="1">
      <c r="A3438" s="201" t="s">
        <v>8412</v>
      </c>
      <c r="B3438" s="183">
        <v>700600592041</v>
      </c>
      <c r="C3438" s="179" t="s">
        <v>7238</v>
      </c>
      <c r="D3438" s="215" t="s">
        <v>8401</v>
      </c>
      <c r="E3438" s="324">
        <v>0.5</v>
      </c>
      <c r="F3438" s="319">
        <v>10.99</v>
      </c>
      <c r="G3438" s="198" t="s">
        <v>8444</v>
      </c>
      <c r="H3438" s="199">
        <v>51</v>
      </c>
      <c r="I3438" s="200">
        <v>41993</v>
      </c>
      <c r="J3438" s="319">
        <f t="shared" si="54"/>
        <v>3.8414999999999999</v>
      </c>
      <c r="K3438" s="198"/>
      <c r="L3438" s="198"/>
      <c r="M3438" s="198" t="s">
        <v>2395</v>
      </c>
      <c r="N3438" s="198"/>
      <c r="O3438" s="198"/>
      <c r="P3438" s="198"/>
      <c r="Q3438" s="169"/>
      <c r="R3438" s="169"/>
      <c r="S3438" s="169"/>
      <c r="T3438" s="169"/>
    </row>
    <row r="3439" spans="1:38" ht="20.100000000000001" customHeight="1">
      <c r="A3439" s="201" t="s">
        <v>8413</v>
      </c>
      <c r="B3439" s="183">
        <v>700600592058</v>
      </c>
      <c r="C3439" s="179" t="s">
        <v>7239</v>
      </c>
      <c r="D3439" s="215" t="s">
        <v>8401</v>
      </c>
      <c r="E3439" s="324">
        <v>0.5</v>
      </c>
      <c r="F3439" s="319">
        <v>9.89</v>
      </c>
      <c r="G3439" s="198" t="s">
        <v>8444</v>
      </c>
      <c r="H3439" s="199">
        <v>15</v>
      </c>
      <c r="I3439" s="200">
        <v>41993</v>
      </c>
      <c r="J3439" s="319">
        <f t="shared" si="54"/>
        <v>2.9064999999999994</v>
      </c>
      <c r="K3439" s="198">
        <v>7.0588235294117645</v>
      </c>
      <c r="L3439" s="198"/>
      <c r="M3439" s="198" t="s">
        <v>2395</v>
      </c>
      <c r="N3439" s="198"/>
      <c r="O3439" s="198"/>
      <c r="P3439" s="198"/>
      <c r="Q3439" s="169"/>
      <c r="R3439" s="169"/>
      <c r="S3439" s="169"/>
      <c r="T3439" s="169"/>
    </row>
    <row r="3440" spans="1:38" ht="20.100000000000001" customHeight="1">
      <c r="A3440" s="201" t="s">
        <v>8413</v>
      </c>
      <c r="B3440" s="183">
        <v>700600592058</v>
      </c>
      <c r="C3440" s="179" t="s">
        <v>7239</v>
      </c>
      <c r="D3440" s="215" t="s">
        <v>8401</v>
      </c>
      <c r="E3440" s="324">
        <v>0.5</v>
      </c>
      <c r="F3440" s="319">
        <v>9.89</v>
      </c>
      <c r="G3440" s="198" t="s">
        <v>8444</v>
      </c>
      <c r="H3440" s="199">
        <v>15</v>
      </c>
      <c r="I3440" s="200">
        <v>41993</v>
      </c>
      <c r="J3440" s="319">
        <f t="shared" si="54"/>
        <v>2.9064999999999994</v>
      </c>
      <c r="K3440" s="198">
        <v>7.0588235294117645</v>
      </c>
      <c r="L3440" s="198"/>
      <c r="M3440" s="198" t="s">
        <v>2395</v>
      </c>
      <c r="N3440" s="198"/>
      <c r="O3440" s="198"/>
      <c r="P3440" s="198"/>
      <c r="Q3440" s="169"/>
      <c r="R3440" s="169"/>
      <c r="S3440" s="169"/>
      <c r="T3440" s="169"/>
    </row>
    <row r="3441" spans="1:38" ht="20.100000000000001" customHeight="1">
      <c r="A3441" s="201" t="s">
        <v>8414</v>
      </c>
      <c r="B3441" s="183">
        <v>700600592065</v>
      </c>
      <c r="C3441" s="179" t="s">
        <v>7240</v>
      </c>
      <c r="D3441" s="215" t="s">
        <v>8401</v>
      </c>
      <c r="E3441" s="324">
        <v>0.5</v>
      </c>
      <c r="F3441" s="319">
        <v>10.99</v>
      </c>
      <c r="G3441" s="198" t="s">
        <v>8444</v>
      </c>
      <c r="H3441" s="199">
        <v>45</v>
      </c>
      <c r="I3441" s="200">
        <v>41993</v>
      </c>
      <c r="J3441" s="319">
        <f t="shared" si="54"/>
        <v>3.8414999999999999</v>
      </c>
      <c r="K3441" s="198"/>
      <c r="L3441" s="198"/>
      <c r="M3441" s="198" t="s">
        <v>2395</v>
      </c>
      <c r="N3441" s="198"/>
      <c r="O3441" s="198"/>
      <c r="P3441" s="198"/>
      <c r="Q3441" s="169"/>
      <c r="R3441" s="169"/>
      <c r="S3441" s="169"/>
      <c r="T3441" s="169"/>
    </row>
    <row r="3442" spans="1:38" ht="20.100000000000001" customHeight="1">
      <c r="A3442" s="201" t="s">
        <v>8414</v>
      </c>
      <c r="B3442" s="183">
        <v>700600592065</v>
      </c>
      <c r="C3442" s="179" t="s">
        <v>7240</v>
      </c>
      <c r="D3442" s="215" t="s">
        <v>8401</v>
      </c>
      <c r="E3442" s="324">
        <v>0.5</v>
      </c>
      <c r="F3442" s="319">
        <v>10.99</v>
      </c>
      <c r="G3442" s="198" t="s">
        <v>8444</v>
      </c>
      <c r="H3442" s="199">
        <v>45</v>
      </c>
      <c r="I3442" s="200">
        <v>41993</v>
      </c>
      <c r="J3442" s="319">
        <f t="shared" si="54"/>
        <v>3.8414999999999999</v>
      </c>
      <c r="K3442" s="198"/>
      <c r="L3442" s="198"/>
      <c r="M3442" s="198" t="s">
        <v>2395</v>
      </c>
      <c r="N3442" s="198"/>
      <c r="O3442" s="198"/>
      <c r="P3442" s="198"/>
      <c r="Q3442" s="169"/>
      <c r="R3442" s="169"/>
      <c r="S3442" s="169"/>
      <c r="T3442" s="169"/>
    </row>
    <row r="3443" spans="1:38" ht="20.100000000000001" customHeight="1">
      <c r="A3443" s="201">
        <v>40507</v>
      </c>
      <c r="B3443" s="183"/>
      <c r="C3443" s="238" t="s">
        <v>8392</v>
      </c>
      <c r="D3443" s="215" t="s">
        <v>8415</v>
      </c>
      <c r="E3443" s="198"/>
      <c r="F3443" s="319" t="s">
        <v>17578</v>
      </c>
      <c r="G3443" s="198" t="s">
        <v>8444</v>
      </c>
      <c r="H3443" s="201">
        <v>0</v>
      </c>
      <c r="I3443" s="200">
        <v>41993</v>
      </c>
      <c r="J3443" s="319" t="e">
        <f t="shared" si="54"/>
        <v>#VALUE!</v>
      </c>
      <c r="K3443" s="198"/>
      <c r="L3443" s="198"/>
      <c r="M3443" s="198" t="s">
        <v>2395</v>
      </c>
      <c r="N3443" s="198"/>
      <c r="O3443" s="198"/>
      <c r="P3443" s="198"/>
      <c r="Q3443" s="169"/>
      <c r="R3443" s="169"/>
      <c r="S3443" s="169"/>
      <c r="T3443" s="169"/>
    </row>
    <row r="3444" spans="1:38" ht="20.100000000000001" customHeight="1">
      <c r="A3444" s="201" t="s">
        <v>8416</v>
      </c>
      <c r="B3444" s="183">
        <v>700600592072</v>
      </c>
      <c r="C3444" s="238" t="s">
        <v>7241</v>
      </c>
      <c r="D3444" s="215" t="s">
        <v>8415</v>
      </c>
      <c r="E3444" s="321">
        <v>0.5</v>
      </c>
      <c r="F3444" s="319">
        <v>10.99</v>
      </c>
      <c r="G3444" s="198" t="s">
        <v>8444</v>
      </c>
      <c r="H3444" s="198">
        <v>0</v>
      </c>
      <c r="I3444" s="200">
        <v>41993</v>
      </c>
      <c r="J3444" s="319">
        <f t="shared" si="54"/>
        <v>3.8414999999999999</v>
      </c>
      <c r="K3444" s="198"/>
      <c r="L3444" s="198" t="s">
        <v>731</v>
      </c>
      <c r="M3444" s="198" t="s">
        <v>2395</v>
      </c>
      <c r="N3444" s="198"/>
      <c r="O3444" s="198"/>
      <c r="P3444" s="198"/>
      <c r="Q3444" s="169"/>
      <c r="R3444" s="169"/>
      <c r="S3444" s="169"/>
      <c r="T3444" s="169"/>
    </row>
    <row r="3445" spans="1:38" ht="20.100000000000001" customHeight="1">
      <c r="A3445" s="201" t="s">
        <v>8417</v>
      </c>
      <c r="B3445" s="183">
        <v>700600592089</v>
      </c>
      <c r="C3445" s="238" t="s">
        <v>7242</v>
      </c>
      <c r="D3445" s="215" t="s">
        <v>8415</v>
      </c>
      <c r="E3445" s="198"/>
      <c r="F3445" s="319">
        <v>10.99</v>
      </c>
      <c r="G3445" s="198" t="s">
        <v>8444</v>
      </c>
      <c r="H3445" s="201">
        <v>0</v>
      </c>
      <c r="I3445" s="200">
        <v>41993</v>
      </c>
      <c r="J3445" s="319">
        <f t="shared" si="54"/>
        <v>4.3414999999999999</v>
      </c>
      <c r="K3445" s="198"/>
      <c r="L3445" s="198"/>
      <c r="M3445" s="198" t="s">
        <v>2395</v>
      </c>
      <c r="N3445" s="198"/>
      <c r="O3445" s="198"/>
      <c r="P3445" s="198"/>
      <c r="Q3445" s="169"/>
      <c r="R3445" s="169"/>
      <c r="S3445" s="169"/>
      <c r="T3445" s="169"/>
    </row>
    <row r="3446" spans="1:38" ht="20.100000000000001" customHeight="1">
      <c r="A3446" s="201" t="s">
        <v>8418</v>
      </c>
      <c r="B3446" s="183">
        <v>700600592096</v>
      </c>
      <c r="C3446" s="238" t="s">
        <v>7243</v>
      </c>
      <c r="D3446" s="215" t="s">
        <v>8415</v>
      </c>
      <c r="E3446" s="321">
        <v>1</v>
      </c>
      <c r="F3446" s="319">
        <v>9.89</v>
      </c>
      <c r="G3446" s="198" t="s">
        <v>8444</v>
      </c>
      <c r="H3446" s="198">
        <v>0</v>
      </c>
      <c r="I3446" s="200">
        <v>41993</v>
      </c>
      <c r="J3446" s="319">
        <f t="shared" si="54"/>
        <v>2.4064999999999994</v>
      </c>
      <c r="K3446" s="198">
        <v>7.0588235294117645</v>
      </c>
      <c r="L3446" s="198" t="s">
        <v>731</v>
      </c>
      <c r="M3446" s="198" t="s">
        <v>2395</v>
      </c>
      <c r="N3446" s="198"/>
      <c r="O3446" s="198"/>
      <c r="P3446" s="198"/>
      <c r="Q3446" s="169"/>
      <c r="R3446" s="169"/>
      <c r="S3446" s="169"/>
      <c r="T3446" s="169"/>
    </row>
    <row r="3447" spans="1:38" ht="20.100000000000001" customHeight="1">
      <c r="A3447" s="201" t="s">
        <v>8419</v>
      </c>
      <c r="B3447" s="183">
        <v>700600592102</v>
      </c>
      <c r="C3447" s="238" t="s">
        <v>7244</v>
      </c>
      <c r="D3447" s="215" t="s">
        <v>8415</v>
      </c>
      <c r="E3447" s="321">
        <v>0.5</v>
      </c>
      <c r="F3447" s="319">
        <v>10.99</v>
      </c>
      <c r="G3447" s="198" t="s">
        <v>8444</v>
      </c>
      <c r="H3447" s="198">
        <v>35</v>
      </c>
      <c r="I3447" s="200">
        <v>41993</v>
      </c>
      <c r="J3447" s="319">
        <f t="shared" si="54"/>
        <v>3.8414999999999999</v>
      </c>
      <c r="K3447" s="198"/>
      <c r="L3447" s="198" t="s">
        <v>731</v>
      </c>
      <c r="M3447" s="198" t="s">
        <v>2395</v>
      </c>
      <c r="N3447" s="198"/>
      <c r="O3447" s="198"/>
      <c r="P3447" s="198"/>
      <c r="Q3447" s="169"/>
      <c r="R3447" s="169"/>
      <c r="S3447" s="169"/>
      <c r="T3447" s="169"/>
    </row>
    <row r="3448" spans="1:38" ht="20.100000000000001" customHeight="1">
      <c r="A3448" s="201" t="s">
        <v>8420</v>
      </c>
      <c r="B3448" s="183">
        <v>700600592119</v>
      </c>
      <c r="C3448" s="238" t="s">
        <v>7245</v>
      </c>
      <c r="D3448" s="215" t="s">
        <v>8415</v>
      </c>
      <c r="E3448" s="198"/>
      <c r="F3448" s="319">
        <v>10.99</v>
      </c>
      <c r="G3448" s="198" t="s">
        <v>8444</v>
      </c>
      <c r="H3448" s="201">
        <v>0</v>
      </c>
      <c r="I3448" s="200">
        <v>41993</v>
      </c>
      <c r="J3448" s="319">
        <f t="shared" si="54"/>
        <v>4.3414999999999999</v>
      </c>
      <c r="K3448" s="198"/>
      <c r="L3448" s="198"/>
      <c r="M3448" s="198" t="s">
        <v>2395</v>
      </c>
      <c r="N3448" s="198"/>
      <c r="O3448" s="198"/>
      <c r="P3448" s="198"/>
      <c r="Q3448" s="169"/>
      <c r="R3448" s="169"/>
      <c r="S3448" s="169"/>
      <c r="T3448" s="169"/>
    </row>
    <row r="3449" spans="1:38" ht="20.100000000000001" customHeight="1">
      <c r="A3449" s="201">
        <v>40508</v>
      </c>
      <c r="B3449" s="183"/>
      <c r="C3449" s="238" t="s">
        <v>8393</v>
      </c>
      <c r="D3449" s="215" t="s">
        <v>8421</v>
      </c>
      <c r="E3449" s="198"/>
      <c r="F3449" s="319" t="s">
        <v>17578</v>
      </c>
      <c r="G3449" s="198" t="s">
        <v>8444</v>
      </c>
      <c r="H3449" s="201">
        <v>0</v>
      </c>
      <c r="I3449" s="200">
        <v>41993</v>
      </c>
      <c r="J3449" s="319" t="e">
        <f t="shared" si="54"/>
        <v>#VALUE!</v>
      </c>
      <c r="K3449" s="198"/>
      <c r="L3449" s="198"/>
      <c r="M3449" s="198" t="s">
        <v>2395</v>
      </c>
      <c r="N3449" s="198"/>
      <c r="O3449" s="198"/>
      <c r="P3449" s="198"/>
      <c r="Q3449" s="169"/>
      <c r="R3449" s="169"/>
      <c r="S3449" s="169"/>
      <c r="T3449" s="169"/>
    </row>
    <row r="3450" spans="1:38" ht="20.100000000000001" customHeight="1">
      <c r="A3450" s="201" t="s">
        <v>8422</v>
      </c>
      <c r="B3450" s="183">
        <v>700600592126</v>
      </c>
      <c r="C3450" s="238" t="s">
        <v>7247</v>
      </c>
      <c r="D3450" s="215" t="s">
        <v>8421</v>
      </c>
      <c r="E3450" s="321">
        <v>1</v>
      </c>
      <c r="F3450" s="319">
        <v>9.89</v>
      </c>
      <c r="G3450" s="198" t="s">
        <v>8444</v>
      </c>
      <c r="H3450" s="201">
        <v>0</v>
      </c>
      <c r="I3450" s="200">
        <v>41993</v>
      </c>
      <c r="J3450" s="319">
        <f t="shared" si="54"/>
        <v>2.4064999999999994</v>
      </c>
      <c r="K3450" s="198">
        <v>7.0588235294117645</v>
      </c>
      <c r="L3450" s="198"/>
      <c r="M3450" s="198" t="s">
        <v>2395</v>
      </c>
      <c r="N3450" s="198"/>
      <c r="O3450" s="198"/>
      <c r="P3450" s="198"/>
      <c r="Q3450" s="169"/>
      <c r="R3450" s="169"/>
      <c r="S3450" s="169"/>
      <c r="T3450" s="169"/>
    </row>
    <row r="3451" spans="1:38" ht="20.100000000000001" customHeight="1">
      <c r="A3451" s="202" t="s">
        <v>8423</v>
      </c>
      <c r="B3451" s="183">
        <v>700600592133</v>
      </c>
      <c r="C3451" s="238" t="s">
        <v>7246</v>
      </c>
      <c r="D3451" s="215" t="s">
        <v>8421</v>
      </c>
      <c r="E3451" s="324">
        <v>0.5</v>
      </c>
      <c r="F3451" s="319">
        <v>9.89</v>
      </c>
      <c r="G3451" s="198" t="s">
        <v>8444</v>
      </c>
      <c r="H3451" s="199">
        <v>21</v>
      </c>
      <c r="I3451" s="200">
        <v>41993</v>
      </c>
      <c r="J3451" s="319">
        <f t="shared" si="54"/>
        <v>2.9064999999999994</v>
      </c>
      <c r="K3451" s="198">
        <v>7.0588235294117645</v>
      </c>
      <c r="L3451" s="198"/>
      <c r="M3451" s="198" t="s">
        <v>2395</v>
      </c>
      <c r="N3451" s="198"/>
      <c r="O3451" s="198"/>
      <c r="P3451" s="198"/>
      <c r="Q3451" s="169">
        <v>0.25</v>
      </c>
      <c r="R3451" s="169" t="s">
        <v>14946</v>
      </c>
      <c r="S3451" s="169"/>
      <c r="T3451" s="169" t="s">
        <v>15210</v>
      </c>
      <c r="U3451" s="171">
        <v>40508</v>
      </c>
      <c r="V3451" s="5" t="s">
        <v>15528</v>
      </c>
      <c r="W3451" s="5" t="s">
        <v>16507</v>
      </c>
      <c r="AA3451" s="5" t="s">
        <v>15160</v>
      </c>
      <c r="AB3451" s="5" t="s">
        <v>15164</v>
      </c>
      <c r="AC3451" s="5" t="s">
        <v>16505</v>
      </c>
      <c r="AD3451" s="5" t="s">
        <v>16506</v>
      </c>
      <c r="AE3451" s="5" t="s">
        <v>16503</v>
      </c>
      <c r="AK3451" s="5" t="s">
        <v>16774</v>
      </c>
      <c r="AL3451" s="5" t="s">
        <v>16775</v>
      </c>
    </row>
    <row r="3452" spans="1:38" ht="20.100000000000001" customHeight="1">
      <c r="A3452" s="201" t="s">
        <v>8424</v>
      </c>
      <c r="B3452" s="183">
        <v>700600592140</v>
      </c>
      <c r="C3452" s="238" t="s">
        <v>7248</v>
      </c>
      <c r="D3452" s="215" t="s">
        <v>8421</v>
      </c>
      <c r="E3452" s="324">
        <v>0.5</v>
      </c>
      <c r="F3452" s="319">
        <v>9.89</v>
      </c>
      <c r="G3452" s="198" t="s">
        <v>8444</v>
      </c>
      <c r="H3452" s="199">
        <v>32</v>
      </c>
      <c r="I3452" s="200">
        <v>41993</v>
      </c>
      <c r="J3452" s="319">
        <f t="shared" si="54"/>
        <v>2.9064999999999994</v>
      </c>
      <c r="K3452" s="198">
        <v>7.0588235294117645</v>
      </c>
      <c r="L3452" s="198"/>
      <c r="M3452" s="198" t="s">
        <v>2395</v>
      </c>
      <c r="N3452" s="198"/>
      <c r="O3452" s="198"/>
      <c r="P3452" s="198"/>
      <c r="Q3452" s="169"/>
      <c r="R3452" s="169"/>
      <c r="S3452" s="169"/>
      <c r="T3452" s="169"/>
    </row>
    <row r="3453" spans="1:38" ht="20.100000000000001" customHeight="1">
      <c r="A3453" s="201" t="s">
        <v>8425</v>
      </c>
      <c r="B3453" s="183">
        <v>700600592157</v>
      </c>
      <c r="C3453" s="238" t="s">
        <v>7249</v>
      </c>
      <c r="D3453" s="215" t="s">
        <v>8421</v>
      </c>
      <c r="E3453" s="321">
        <v>1</v>
      </c>
      <c r="F3453" s="319">
        <v>9.89</v>
      </c>
      <c r="G3453" s="198" t="s">
        <v>8444</v>
      </c>
      <c r="H3453" s="201">
        <v>0</v>
      </c>
      <c r="I3453" s="200">
        <v>41993</v>
      </c>
      <c r="J3453" s="319">
        <f t="shared" si="54"/>
        <v>2.4064999999999994</v>
      </c>
      <c r="K3453" s="198">
        <v>7.0588235294117645</v>
      </c>
      <c r="L3453" s="198"/>
      <c r="M3453" s="198" t="s">
        <v>2395</v>
      </c>
      <c r="N3453" s="198"/>
      <c r="O3453" s="198"/>
      <c r="P3453" s="198"/>
      <c r="Q3453" s="169"/>
      <c r="R3453" s="169"/>
      <c r="S3453" s="169"/>
      <c r="T3453" s="169"/>
    </row>
    <row r="3454" spans="1:38" ht="20.100000000000001" customHeight="1">
      <c r="A3454" s="201" t="s">
        <v>8426</v>
      </c>
      <c r="B3454" s="183">
        <v>700600592164</v>
      </c>
      <c r="C3454" s="238" t="s">
        <v>7250</v>
      </c>
      <c r="D3454" s="215" t="s">
        <v>8421</v>
      </c>
      <c r="E3454" s="324">
        <v>0.5</v>
      </c>
      <c r="F3454" s="319">
        <v>9.89</v>
      </c>
      <c r="G3454" s="198" t="s">
        <v>8444</v>
      </c>
      <c r="H3454" s="199">
        <v>34</v>
      </c>
      <c r="I3454" s="200">
        <v>41993</v>
      </c>
      <c r="J3454" s="319">
        <f t="shared" si="54"/>
        <v>2.9064999999999994</v>
      </c>
      <c r="K3454" s="198">
        <v>7.0588235294117645</v>
      </c>
      <c r="L3454" s="198"/>
      <c r="M3454" s="198" t="s">
        <v>2395</v>
      </c>
      <c r="N3454" s="198"/>
      <c r="O3454" s="198"/>
      <c r="P3454" s="198"/>
      <c r="Q3454" s="169"/>
      <c r="R3454" s="169"/>
      <c r="S3454" s="169"/>
      <c r="T3454" s="169"/>
    </row>
    <row r="3455" spans="1:38" ht="20.100000000000001" customHeight="1">
      <c r="A3455" s="201" t="s">
        <v>8427</v>
      </c>
      <c r="B3455" s="183">
        <v>700600592171</v>
      </c>
      <c r="C3455" s="218" t="s">
        <v>7251</v>
      </c>
      <c r="D3455" s="215" t="s">
        <v>8421</v>
      </c>
      <c r="E3455" s="321">
        <v>1</v>
      </c>
      <c r="F3455" s="319">
        <v>9.89</v>
      </c>
      <c r="G3455" s="198" t="s">
        <v>8444</v>
      </c>
      <c r="H3455" s="201">
        <v>0</v>
      </c>
      <c r="I3455" s="200">
        <v>41993</v>
      </c>
      <c r="J3455" s="319">
        <f t="shared" si="54"/>
        <v>2.4064999999999994</v>
      </c>
      <c r="K3455" s="198">
        <v>7.0588235294117645</v>
      </c>
      <c r="L3455" s="198"/>
      <c r="M3455" s="198" t="s">
        <v>2395</v>
      </c>
      <c r="N3455" s="198"/>
      <c r="O3455" s="198"/>
      <c r="P3455" s="198"/>
      <c r="Q3455" s="169"/>
      <c r="R3455" s="169"/>
      <c r="S3455" s="169"/>
      <c r="T3455" s="169"/>
    </row>
    <row r="3456" spans="1:38" ht="20.100000000000001" customHeight="1">
      <c r="A3456" s="201" t="s">
        <v>8428</v>
      </c>
      <c r="B3456" s="183">
        <v>700600592188</v>
      </c>
      <c r="C3456" s="238" t="s">
        <v>7252</v>
      </c>
      <c r="D3456" s="215" t="s">
        <v>8421</v>
      </c>
      <c r="E3456" s="324">
        <v>0.5</v>
      </c>
      <c r="F3456" s="319">
        <v>9.89</v>
      </c>
      <c r="G3456" s="198" t="s">
        <v>8444</v>
      </c>
      <c r="H3456" s="199">
        <v>37</v>
      </c>
      <c r="I3456" s="200">
        <v>41993</v>
      </c>
      <c r="J3456" s="319">
        <f t="shared" si="54"/>
        <v>2.9064999999999994</v>
      </c>
      <c r="K3456" s="198">
        <v>7.0588235294117645</v>
      </c>
      <c r="L3456" s="198"/>
      <c r="M3456" s="198" t="s">
        <v>2395</v>
      </c>
      <c r="N3456" s="198"/>
      <c r="O3456" s="198"/>
      <c r="P3456" s="198"/>
      <c r="Q3456" s="169"/>
      <c r="R3456" s="169"/>
      <c r="S3456" s="169"/>
      <c r="T3456" s="169"/>
    </row>
    <row r="3457" spans="1:20" ht="20.100000000000001" customHeight="1">
      <c r="A3457" s="201" t="s">
        <v>8429</v>
      </c>
      <c r="B3457" s="183">
        <v>700600592195</v>
      </c>
      <c r="C3457" s="218" t="s">
        <v>7253</v>
      </c>
      <c r="D3457" s="215" t="s">
        <v>8421</v>
      </c>
      <c r="E3457" s="324">
        <v>0.5</v>
      </c>
      <c r="F3457" s="319">
        <v>9.89</v>
      </c>
      <c r="G3457" s="198" t="s">
        <v>8444</v>
      </c>
      <c r="H3457" s="199">
        <v>44</v>
      </c>
      <c r="I3457" s="200">
        <v>41993</v>
      </c>
      <c r="J3457" s="319">
        <f t="shared" si="54"/>
        <v>2.9064999999999994</v>
      </c>
      <c r="K3457" s="198">
        <v>7.0588235294117645</v>
      </c>
      <c r="L3457" s="198"/>
      <c r="M3457" s="198" t="s">
        <v>2395</v>
      </c>
      <c r="N3457" s="198"/>
      <c r="O3457" s="198"/>
      <c r="P3457" s="198"/>
      <c r="Q3457" s="169"/>
      <c r="R3457" s="169"/>
      <c r="S3457" s="169"/>
      <c r="T3457" s="169"/>
    </row>
    <row r="3458" spans="1:20" ht="20.100000000000001" customHeight="1">
      <c r="A3458" s="201">
        <v>40509</v>
      </c>
      <c r="B3458" s="183"/>
      <c r="C3458" s="238" t="s">
        <v>8394</v>
      </c>
      <c r="D3458" s="215" t="s">
        <v>8430</v>
      </c>
      <c r="E3458" s="198"/>
      <c r="F3458" s="319" t="s">
        <v>17578</v>
      </c>
      <c r="G3458" s="198" t="s">
        <v>8444</v>
      </c>
      <c r="H3458" s="201">
        <v>0</v>
      </c>
      <c r="I3458" s="200">
        <v>41993</v>
      </c>
      <c r="J3458" s="319" t="e">
        <f t="shared" si="54"/>
        <v>#VALUE!</v>
      </c>
      <c r="K3458" s="198"/>
      <c r="L3458" s="198"/>
      <c r="M3458" s="198" t="s">
        <v>2395</v>
      </c>
      <c r="N3458" s="198"/>
      <c r="O3458" s="198"/>
      <c r="P3458" s="198"/>
      <c r="Q3458" s="169"/>
      <c r="R3458" s="169"/>
      <c r="S3458" s="169"/>
      <c r="T3458" s="169"/>
    </row>
    <row r="3459" spans="1:20" ht="20.100000000000001" customHeight="1">
      <c r="A3459" s="201" t="s">
        <v>8431</v>
      </c>
      <c r="B3459" s="183">
        <v>700600592201</v>
      </c>
      <c r="C3459" s="238" t="s">
        <v>7254</v>
      </c>
      <c r="D3459" s="215" t="s">
        <v>8430</v>
      </c>
      <c r="E3459" s="321">
        <v>0.5</v>
      </c>
      <c r="F3459" s="319">
        <v>10.99</v>
      </c>
      <c r="G3459" s="198" t="s">
        <v>8444</v>
      </c>
      <c r="H3459" s="198">
        <v>65</v>
      </c>
      <c r="I3459" s="200">
        <v>41993</v>
      </c>
      <c r="J3459" s="319">
        <f t="shared" si="54"/>
        <v>3.8414999999999999</v>
      </c>
      <c r="K3459" s="198"/>
      <c r="L3459" s="198" t="s">
        <v>731</v>
      </c>
      <c r="M3459" s="198" t="s">
        <v>2395</v>
      </c>
      <c r="N3459" s="198"/>
      <c r="O3459" s="198"/>
      <c r="P3459" s="198"/>
      <c r="Q3459" s="169"/>
      <c r="R3459" s="169"/>
      <c r="S3459" s="169"/>
      <c r="T3459" s="169"/>
    </row>
    <row r="3460" spans="1:20" ht="20.100000000000001" customHeight="1">
      <c r="A3460" s="201" t="s">
        <v>8432</v>
      </c>
      <c r="B3460" s="183">
        <v>700600592218</v>
      </c>
      <c r="C3460" s="238" t="s">
        <v>7255</v>
      </c>
      <c r="D3460" s="215" t="s">
        <v>8430</v>
      </c>
      <c r="E3460" s="321">
        <v>0.5</v>
      </c>
      <c r="F3460" s="319">
        <v>10.99</v>
      </c>
      <c r="G3460" s="198" t="s">
        <v>8444</v>
      </c>
      <c r="H3460" s="198">
        <v>10</v>
      </c>
      <c r="I3460" s="200">
        <v>41993</v>
      </c>
      <c r="J3460" s="319">
        <f t="shared" si="54"/>
        <v>3.8414999999999999</v>
      </c>
      <c r="K3460" s="198"/>
      <c r="L3460" s="198" t="s">
        <v>731</v>
      </c>
      <c r="M3460" s="198" t="s">
        <v>2395</v>
      </c>
      <c r="N3460" s="198"/>
      <c r="O3460" s="198"/>
      <c r="P3460" s="198"/>
      <c r="Q3460" s="169"/>
      <c r="R3460" s="169"/>
      <c r="S3460" s="169"/>
      <c r="T3460" s="169"/>
    </row>
    <row r="3461" spans="1:20" ht="20.100000000000001" customHeight="1">
      <c r="A3461" s="201" t="s">
        <v>8433</v>
      </c>
      <c r="B3461" s="183">
        <v>700600592225</v>
      </c>
      <c r="C3461" s="238" t="s">
        <v>7256</v>
      </c>
      <c r="D3461" s="215" t="s">
        <v>8430</v>
      </c>
      <c r="E3461" s="321">
        <v>0.5</v>
      </c>
      <c r="F3461" s="319">
        <v>10.99</v>
      </c>
      <c r="G3461" s="198" t="s">
        <v>8444</v>
      </c>
      <c r="H3461" s="198">
        <v>43</v>
      </c>
      <c r="I3461" s="200">
        <v>41993</v>
      </c>
      <c r="J3461" s="319">
        <f t="shared" si="54"/>
        <v>3.8414999999999999</v>
      </c>
      <c r="K3461" s="198"/>
      <c r="L3461" s="198" t="s">
        <v>731</v>
      </c>
      <c r="M3461" s="198" t="s">
        <v>2395</v>
      </c>
      <c r="N3461" s="198"/>
      <c r="O3461" s="198"/>
      <c r="P3461" s="198"/>
      <c r="Q3461" s="169"/>
      <c r="R3461" s="169"/>
      <c r="S3461" s="169"/>
      <c r="T3461" s="169"/>
    </row>
    <row r="3462" spans="1:20" ht="20.100000000000001" customHeight="1">
      <c r="A3462" s="201">
        <v>40510</v>
      </c>
      <c r="B3462" s="183"/>
      <c r="C3462" s="238" t="s">
        <v>8395</v>
      </c>
      <c r="D3462" s="215" t="s">
        <v>8434</v>
      </c>
      <c r="E3462" s="198"/>
      <c r="F3462" s="319" t="s">
        <v>17578</v>
      </c>
      <c r="G3462" s="198" t="s">
        <v>8444</v>
      </c>
      <c r="H3462" s="201">
        <v>0</v>
      </c>
      <c r="I3462" s="200">
        <v>41993</v>
      </c>
      <c r="J3462" s="319" t="e">
        <f t="shared" si="54"/>
        <v>#VALUE!</v>
      </c>
      <c r="K3462" s="198"/>
      <c r="L3462" s="198"/>
      <c r="M3462" s="198" t="s">
        <v>2395</v>
      </c>
      <c r="N3462" s="198"/>
      <c r="O3462" s="198"/>
      <c r="P3462" s="198"/>
      <c r="Q3462" s="169"/>
      <c r="R3462" s="169"/>
      <c r="S3462" s="169"/>
      <c r="T3462" s="169"/>
    </row>
    <row r="3463" spans="1:20" ht="20.100000000000001" customHeight="1">
      <c r="A3463" s="201" t="s">
        <v>8435</v>
      </c>
      <c r="B3463" s="183">
        <v>700600592232</v>
      </c>
      <c r="C3463" s="238" t="s">
        <v>7281</v>
      </c>
      <c r="D3463" s="215" t="s">
        <v>8434</v>
      </c>
      <c r="E3463" s="321">
        <v>1.25</v>
      </c>
      <c r="F3463" s="319">
        <v>11.89</v>
      </c>
      <c r="G3463" s="198" t="s">
        <v>8444</v>
      </c>
      <c r="H3463" s="201">
        <v>0</v>
      </c>
      <c r="I3463" s="200">
        <v>41993</v>
      </c>
      <c r="J3463" s="319">
        <f t="shared" si="54"/>
        <v>3.8565000000000005</v>
      </c>
      <c r="K3463" s="198">
        <v>7.3529411764705888</v>
      </c>
      <c r="L3463" s="198"/>
      <c r="M3463" s="198" t="s">
        <v>2395</v>
      </c>
      <c r="N3463" s="198"/>
      <c r="O3463" s="198"/>
      <c r="P3463" s="198"/>
      <c r="Q3463" s="169"/>
      <c r="R3463" s="169"/>
      <c r="S3463" s="169"/>
      <c r="T3463" s="169"/>
    </row>
    <row r="3464" spans="1:20" ht="20.100000000000001" customHeight="1">
      <c r="A3464" s="201" t="s">
        <v>8436</v>
      </c>
      <c r="B3464" s="178">
        <v>700600596414</v>
      </c>
      <c r="C3464" s="179" t="s">
        <v>2734</v>
      </c>
      <c r="D3464" s="202"/>
      <c r="E3464" s="198"/>
      <c r="F3464" s="319">
        <v>14.99</v>
      </c>
      <c r="G3464" s="198" t="s">
        <v>8444</v>
      </c>
      <c r="H3464" s="201">
        <v>0</v>
      </c>
      <c r="I3464" s="200"/>
      <c r="J3464" s="319">
        <f t="shared" si="54"/>
        <v>7.7415000000000003</v>
      </c>
      <c r="K3464" s="198"/>
      <c r="L3464" s="198"/>
      <c r="M3464" s="198" t="s">
        <v>2395</v>
      </c>
      <c r="N3464" s="198"/>
      <c r="O3464" s="198"/>
      <c r="P3464" s="198"/>
      <c r="Q3464" s="169"/>
      <c r="R3464" s="169"/>
      <c r="S3464" s="169"/>
      <c r="T3464" s="169"/>
    </row>
    <row r="3465" spans="1:20" ht="20.100000000000001" customHeight="1">
      <c r="A3465" s="201" t="s">
        <v>8437</v>
      </c>
      <c r="B3465" s="178">
        <v>799491862487</v>
      </c>
      <c r="C3465" s="196" t="s">
        <v>1005</v>
      </c>
      <c r="D3465" s="202"/>
      <c r="E3465" s="198"/>
      <c r="F3465" s="319">
        <v>13.99</v>
      </c>
      <c r="G3465" s="198" t="s">
        <v>8444</v>
      </c>
      <c r="H3465" s="201">
        <v>0</v>
      </c>
      <c r="I3465" s="200"/>
      <c r="J3465" s="319">
        <f t="shared" si="54"/>
        <v>6.8915000000000006</v>
      </c>
      <c r="K3465" s="198"/>
      <c r="L3465" s="198"/>
      <c r="M3465" s="198" t="s">
        <v>2395</v>
      </c>
      <c r="N3465" s="198"/>
      <c r="O3465" s="198"/>
      <c r="P3465" s="198"/>
      <c r="Q3465" s="169"/>
      <c r="R3465" s="169"/>
      <c r="S3465" s="169"/>
      <c r="T3465" s="169"/>
    </row>
    <row r="3466" spans="1:20" ht="20.100000000000001" customHeight="1">
      <c r="A3466" s="201" t="s">
        <v>8438</v>
      </c>
      <c r="B3466" s="178">
        <v>799491862449</v>
      </c>
      <c r="C3466" s="196" t="s">
        <v>842</v>
      </c>
      <c r="D3466" s="202"/>
      <c r="E3466" s="321">
        <v>1</v>
      </c>
      <c r="F3466" s="319">
        <v>13.99</v>
      </c>
      <c r="G3466" s="198" t="s">
        <v>8444</v>
      </c>
      <c r="H3466" s="201">
        <v>28</v>
      </c>
      <c r="I3466" s="200"/>
      <c r="J3466" s="319">
        <f t="shared" si="54"/>
        <v>5.8915000000000006</v>
      </c>
      <c r="K3466" s="198"/>
      <c r="L3466" s="198"/>
      <c r="M3466" s="198" t="s">
        <v>2395</v>
      </c>
      <c r="N3466" s="198"/>
      <c r="O3466" s="198"/>
      <c r="P3466" s="198"/>
      <c r="Q3466" s="169"/>
      <c r="R3466" s="169"/>
      <c r="S3466" s="169"/>
      <c r="T3466" s="169"/>
    </row>
    <row r="3467" spans="1:20" ht="20.100000000000001" customHeight="1">
      <c r="A3467" s="201" t="s">
        <v>8439</v>
      </c>
      <c r="B3467" s="178">
        <v>799491862470</v>
      </c>
      <c r="C3467" s="196" t="s">
        <v>1006</v>
      </c>
      <c r="D3467" s="202"/>
      <c r="E3467" s="321">
        <v>3.5</v>
      </c>
      <c r="F3467" s="319">
        <v>14.352941176470589</v>
      </c>
      <c r="G3467" s="198" t="s">
        <v>8444</v>
      </c>
      <c r="H3467" s="201">
        <v>6</v>
      </c>
      <c r="I3467" s="200"/>
      <c r="J3467" s="319">
        <f t="shared" si="54"/>
        <v>3.6999999999999993</v>
      </c>
      <c r="K3467" s="198">
        <v>10.89</v>
      </c>
      <c r="L3467" s="198"/>
      <c r="M3467" s="198" t="s">
        <v>2395</v>
      </c>
      <c r="N3467" s="198"/>
      <c r="O3467" s="198"/>
      <c r="P3467" s="198"/>
      <c r="Q3467" s="169"/>
      <c r="R3467" s="169"/>
      <c r="S3467" s="169"/>
      <c r="T3467" s="169"/>
    </row>
    <row r="3468" spans="1:20" ht="20.100000000000001" customHeight="1">
      <c r="A3468" s="201" t="s">
        <v>8440</v>
      </c>
      <c r="B3468" s="178">
        <v>700600586231</v>
      </c>
      <c r="C3468" s="196" t="s">
        <v>7263</v>
      </c>
      <c r="D3468" s="202"/>
      <c r="E3468" s="321">
        <v>2</v>
      </c>
      <c r="F3468" s="319">
        <v>14.99</v>
      </c>
      <c r="G3468" s="198" t="s">
        <v>8444</v>
      </c>
      <c r="H3468" s="198">
        <v>24</v>
      </c>
      <c r="I3468" s="200"/>
      <c r="J3468" s="319">
        <f t="shared" ref="J3468:J3531" si="55">F3468*0.85-5-E3468</f>
        <v>5.7415000000000003</v>
      </c>
      <c r="K3468" s="198" t="s">
        <v>731</v>
      </c>
      <c r="L3468" s="198" t="s">
        <v>731</v>
      </c>
      <c r="M3468" s="198" t="s">
        <v>2395</v>
      </c>
      <c r="N3468" s="198"/>
      <c r="O3468" s="198"/>
      <c r="P3468" s="198"/>
      <c r="Q3468" s="169"/>
      <c r="R3468" s="169"/>
      <c r="S3468" s="169"/>
      <c r="T3468" s="169"/>
    </row>
    <row r="3469" spans="1:20" ht="20.100000000000001" customHeight="1">
      <c r="A3469" s="201" t="s">
        <v>8441</v>
      </c>
      <c r="B3469" s="178">
        <v>700600586248</v>
      </c>
      <c r="C3469" s="196" t="s">
        <v>7264</v>
      </c>
      <c r="D3469" s="202"/>
      <c r="E3469" s="198"/>
      <c r="F3469" s="319">
        <v>14.99</v>
      </c>
      <c r="G3469" s="198" t="s">
        <v>8444</v>
      </c>
      <c r="H3469" s="198">
        <v>0</v>
      </c>
      <c r="I3469" s="200"/>
      <c r="J3469" s="319">
        <f t="shared" si="55"/>
        <v>7.7415000000000003</v>
      </c>
      <c r="K3469" s="198" t="s">
        <v>731</v>
      </c>
      <c r="L3469" s="198" t="s">
        <v>731</v>
      </c>
      <c r="M3469" s="198" t="s">
        <v>2395</v>
      </c>
      <c r="N3469" s="198"/>
      <c r="O3469" s="198"/>
      <c r="P3469" s="198"/>
      <c r="Q3469" s="169"/>
      <c r="R3469" s="169"/>
      <c r="S3469" s="169"/>
      <c r="T3469" s="169"/>
    </row>
    <row r="3470" spans="1:20" ht="20.100000000000001" customHeight="1">
      <c r="A3470" s="201" t="s">
        <v>8442</v>
      </c>
      <c r="B3470" s="178">
        <v>700600586255</v>
      </c>
      <c r="C3470" s="196" t="s">
        <v>7265</v>
      </c>
      <c r="D3470" s="202"/>
      <c r="E3470" s="198"/>
      <c r="F3470" s="319">
        <v>14.99</v>
      </c>
      <c r="G3470" s="198" t="s">
        <v>8444</v>
      </c>
      <c r="H3470" s="198">
        <v>0</v>
      </c>
      <c r="I3470" s="200"/>
      <c r="J3470" s="319">
        <f t="shared" si="55"/>
        <v>7.7415000000000003</v>
      </c>
      <c r="K3470" s="198"/>
      <c r="L3470" s="198" t="s">
        <v>731</v>
      </c>
      <c r="M3470" s="198" t="s">
        <v>2395</v>
      </c>
      <c r="N3470" s="198"/>
      <c r="O3470" s="198"/>
      <c r="P3470" s="198"/>
      <c r="Q3470" s="169"/>
      <c r="R3470" s="169"/>
      <c r="S3470" s="169"/>
      <c r="T3470" s="169"/>
    </row>
    <row r="3471" spans="1:20" ht="20.100000000000001" customHeight="1">
      <c r="A3471" s="201" t="s">
        <v>8557</v>
      </c>
      <c r="B3471" s="183"/>
      <c r="C3471" s="196" t="s">
        <v>8446</v>
      </c>
      <c r="D3471" s="215" t="s">
        <v>8558</v>
      </c>
      <c r="E3471" s="198"/>
      <c r="F3471" s="319" t="s">
        <v>17578</v>
      </c>
      <c r="G3471" s="198" t="s">
        <v>8559</v>
      </c>
      <c r="H3471" s="198"/>
      <c r="I3471" s="200">
        <v>42018</v>
      </c>
      <c r="J3471" s="319" t="e">
        <f t="shared" si="55"/>
        <v>#VALUE!</v>
      </c>
      <c r="K3471" s="198"/>
      <c r="L3471" s="198" t="s">
        <v>731</v>
      </c>
      <c r="M3471" s="198"/>
      <c r="N3471" s="198"/>
      <c r="O3471" s="198"/>
      <c r="P3471" s="198"/>
      <c r="Q3471" s="169"/>
      <c r="R3471" s="169"/>
      <c r="S3471" s="169"/>
      <c r="T3471" s="169"/>
    </row>
    <row r="3472" spans="1:20" ht="20.100000000000001" customHeight="1">
      <c r="A3472" s="201" t="s">
        <v>8560</v>
      </c>
      <c r="B3472" s="183">
        <v>700600592249</v>
      </c>
      <c r="C3472" s="196" t="s">
        <v>8447</v>
      </c>
      <c r="D3472" s="215" t="s">
        <v>8558</v>
      </c>
      <c r="E3472" s="198"/>
      <c r="F3472" s="319">
        <v>13.99</v>
      </c>
      <c r="G3472" s="198" t="s">
        <v>8559</v>
      </c>
      <c r="H3472" s="198">
        <v>0</v>
      </c>
      <c r="I3472" s="200">
        <v>42018</v>
      </c>
      <c r="J3472" s="319">
        <f t="shared" si="55"/>
        <v>6.8915000000000006</v>
      </c>
      <c r="K3472" s="198"/>
      <c r="L3472" s="198" t="s">
        <v>731</v>
      </c>
      <c r="M3472" s="198"/>
      <c r="N3472" s="198"/>
      <c r="O3472" s="198"/>
      <c r="P3472" s="198"/>
      <c r="Q3472" s="169"/>
      <c r="R3472" s="169"/>
      <c r="S3472" s="169"/>
      <c r="T3472" s="169"/>
    </row>
    <row r="3473" spans="1:20" ht="20.100000000000001" customHeight="1">
      <c r="A3473" s="201" t="s">
        <v>8561</v>
      </c>
      <c r="B3473" s="183">
        <v>700600592256</v>
      </c>
      <c r="C3473" s="196" t="s">
        <v>8448</v>
      </c>
      <c r="D3473" s="215" t="s">
        <v>8558</v>
      </c>
      <c r="E3473" s="198"/>
      <c r="F3473" s="319">
        <v>13.99</v>
      </c>
      <c r="G3473" s="198" t="s">
        <v>8559</v>
      </c>
      <c r="H3473" s="198">
        <v>0</v>
      </c>
      <c r="I3473" s="200">
        <v>42018</v>
      </c>
      <c r="J3473" s="319">
        <f t="shared" si="55"/>
        <v>6.8915000000000006</v>
      </c>
      <c r="K3473" s="198"/>
      <c r="L3473" s="198" t="s">
        <v>731</v>
      </c>
      <c r="M3473" s="198"/>
      <c r="N3473" s="198"/>
      <c r="O3473" s="198"/>
      <c r="P3473" s="198"/>
      <c r="Q3473" s="169"/>
      <c r="R3473" s="169"/>
      <c r="S3473" s="169"/>
      <c r="T3473" s="169"/>
    </row>
    <row r="3474" spans="1:20" ht="20.100000000000001" customHeight="1">
      <c r="A3474" s="201" t="s">
        <v>8562</v>
      </c>
      <c r="B3474" s="183"/>
      <c r="C3474" s="196" t="s">
        <v>8449</v>
      </c>
      <c r="D3474" s="215" t="s">
        <v>8558</v>
      </c>
      <c r="E3474" s="198"/>
      <c r="F3474" s="319" t="s">
        <v>17578</v>
      </c>
      <c r="G3474" s="198" t="s">
        <v>8559</v>
      </c>
      <c r="H3474" s="198">
        <v>0</v>
      </c>
      <c r="I3474" s="200">
        <v>42018</v>
      </c>
      <c r="J3474" s="319" t="e">
        <f t="shared" si="55"/>
        <v>#VALUE!</v>
      </c>
      <c r="K3474" s="198"/>
      <c r="L3474" s="198" t="s">
        <v>731</v>
      </c>
      <c r="M3474" s="198"/>
      <c r="N3474" s="198"/>
      <c r="O3474" s="198"/>
      <c r="P3474" s="198"/>
      <c r="Q3474" s="169"/>
      <c r="R3474" s="169"/>
      <c r="S3474" s="169"/>
      <c r="T3474" s="169"/>
    </row>
    <row r="3475" spans="1:20" ht="20.100000000000001" customHeight="1">
      <c r="A3475" s="201" t="s">
        <v>8563</v>
      </c>
      <c r="B3475" s="183">
        <v>700600592263</v>
      </c>
      <c r="C3475" s="196" t="s">
        <v>8450</v>
      </c>
      <c r="D3475" s="215" t="s">
        <v>8558</v>
      </c>
      <c r="E3475" s="198"/>
      <c r="F3475" s="319">
        <v>13.99</v>
      </c>
      <c r="G3475" s="198" t="s">
        <v>8559</v>
      </c>
      <c r="H3475" s="198">
        <v>0</v>
      </c>
      <c r="I3475" s="200">
        <v>42018</v>
      </c>
      <c r="J3475" s="319">
        <f t="shared" si="55"/>
        <v>6.8915000000000006</v>
      </c>
      <c r="K3475" s="198"/>
      <c r="L3475" s="198" t="s">
        <v>731</v>
      </c>
      <c r="M3475" s="198"/>
      <c r="N3475" s="198"/>
      <c r="O3475" s="198"/>
      <c r="P3475" s="198"/>
      <c r="Q3475" s="169"/>
      <c r="R3475" s="169"/>
      <c r="S3475" s="169"/>
      <c r="T3475" s="169"/>
    </row>
    <row r="3476" spans="1:20" ht="20.100000000000001" customHeight="1">
      <c r="A3476" s="201" t="s">
        <v>8564</v>
      </c>
      <c r="B3476" s="183"/>
      <c r="C3476" s="196" t="s">
        <v>8451</v>
      </c>
      <c r="D3476" s="215" t="s">
        <v>8565</v>
      </c>
      <c r="E3476" s="198"/>
      <c r="F3476" s="319" t="s">
        <v>17578</v>
      </c>
      <c r="G3476" s="198" t="s">
        <v>8559</v>
      </c>
      <c r="H3476" s="198">
        <v>0</v>
      </c>
      <c r="I3476" s="200">
        <v>42018</v>
      </c>
      <c r="J3476" s="319" t="e">
        <f t="shared" si="55"/>
        <v>#VALUE!</v>
      </c>
      <c r="K3476" s="198"/>
      <c r="L3476" s="198" t="s">
        <v>731</v>
      </c>
      <c r="M3476" s="198"/>
      <c r="N3476" s="198"/>
      <c r="O3476" s="198"/>
      <c r="P3476" s="198"/>
      <c r="Q3476" s="169"/>
      <c r="R3476" s="169"/>
      <c r="S3476" s="169"/>
      <c r="T3476" s="169"/>
    </row>
    <row r="3477" spans="1:20" ht="20.100000000000001" customHeight="1">
      <c r="A3477" s="201" t="s">
        <v>8566</v>
      </c>
      <c r="B3477" s="183">
        <v>700600592270</v>
      </c>
      <c r="C3477" s="196" t="s">
        <v>8452</v>
      </c>
      <c r="D3477" s="215" t="s">
        <v>8565</v>
      </c>
      <c r="E3477" s="198"/>
      <c r="F3477" s="319">
        <v>13.99</v>
      </c>
      <c r="G3477" s="198" t="s">
        <v>8559</v>
      </c>
      <c r="H3477" s="198">
        <v>0</v>
      </c>
      <c r="I3477" s="200">
        <v>42018</v>
      </c>
      <c r="J3477" s="319">
        <f t="shared" si="55"/>
        <v>6.8915000000000006</v>
      </c>
      <c r="K3477" s="198"/>
      <c r="L3477" s="198" t="s">
        <v>731</v>
      </c>
      <c r="M3477" s="198"/>
      <c r="N3477" s="198"/>
      <c r="O3477" s="198"/>
      <c r="P3477" s="198"/>
      <c r="Q3477" s="169"/>
      <c r="R3477" s="169"/>
      <c r="S3477" s="169"/>
      <c r="T3477" s="169"/>
    </row>
    <row r="3478" spans="1:20" ht="20.100000000000001" customHeight="1">
      <c r="A3478" s="201" t="s">
        <v>8567</v>
      </c>
      <c r="B3478" s="183">
        <v>700600592287</v>
      </c>
      <c r="C3478" s="196" t="s">
        <v>8453</v>
      </c>
      <c r="D3478" s="215" t="s">
        <v>8565</v>
      </c>
      <c r="E3478" s="198"/>
      <c r="F3478" s="319">
        <v>13.99</v>
      </c>
      <c r="G3478" s="198" t="s">
        <v>8559</v>
      </c>
      <c r="H3478" s="198">
        <v>0</v>
      </c>
      <c r="I3478" s="200">
        <v>42018</v>
      </c>
      <c r="J3478" s="319">
        <f t="shared" si="55"/>
        <v>6.8915000000000006</v>
      </c>
      <c r="K3478" s="198"/>
      <c r="L3478" s="198" t="s">
        <v>731</v>
      </c>
      <c r="M3478" s="198"/>
      <c r="N3478" s="198"/>
      <c r="O3478" s="198"/>
      <c r="P3478" s="198"/>
      <c r="Q3478" s="169"/>
      <c r="R3478" s="169"/>
      <c r="S3478" s="169"/>
      <c r="T3478" s="169"/>
    </row>
    <row r="3479" spans="1:20" ht="20.100000000000001" customHeight="1">
      <c r="A3479" s="201" t="s">
        <v>8568</v>
      </c>
      <c r="B3479" s="183"/>
      <c r="C3479" s="196" t="s">
        <v>8454</v>
      </c>
      <c r="D3479" s="215" t="s">
        <v>8565</v>
      </c>
      <c r="E3479" s="198"/>
      <c r="F3479" s="319" t="s">
        <v>17578</v>
      </c>
      <c r="G3479" s="198" t="s">
        <v>8559</v>
      </c>
      <c r="H3479" s="198">
        <v>0</v>
      </c>
      <c r="I3479" s="200">
        <v>42018</v>
      </c>
      <c r="J3479" s="319" t="e">
        <f t="shared" si="55"/>
        <v>#VALUE!</v>
      </c>
      <c r="K3479" s="198"/>
      <c r="L3479" s="198" t="s">
        <v>731</v>
      </c>
      <c r="M3479" s="198"/>
      <c r="N3479" s="198"/>
      <c r="O3479" s="198"/>
      <c r="P3479" s="198"/>
      <c r="Q3479" s="169"/>
      <c r="R3479" s="169"/>
      <c r="S3479" s="169"/>
      <c r="T3479" s="169"/>
    </row>
    <row r="3480" spans="1:20" ht="20.100000000000001" customHeight="1">
      <c r="A3480" s="201" t="s">
        <v>8569</v>
      </c>
      <c r="B3480" s="183">
        <v>700600592294</v>
      </c>
      <c r="C3480" s="196" t="s">
        <v>8455</v>
      </c>
      <c r="D3480" s="215" t="s">
        <v>8565</v>
      </c>
      <c r="E3480" s="198"/>
      <c r="F3480" s="319">
        <v>13.99</v>
      </c>
      <c r="G3480" s="198" t="s">
        <v>8559</v>
      </c>
      <c r="H3480" s="198">
        <v>0</v>
      </c>
      <c r="I3480" s="200">
        <v>42018</v>
      </c>
      <c r="J3480" s="319">
        <f t="shared" si="55"/>
        <v>6.8915000000000006</v>
      </c>
      <c r="K3480" s="198"/>
      <c r="L3480" s="198" t="s">
        <v>731</v>
      </c>
      <c r="M3480" s="198"/>
      <c r="N3480" s="198"/>
      <c r="O3480" s="198"/>
      <c r="P3480" s="198"/>
      <c r="Q3480" s="169"/>
      <c r="R3480" s="169"/>
      <c r="S3480" s="169"/>
      <c r="T3480" s="169"/>
    </row>
    <row r="3481" spans="1:20" ht="20.100000000000001" customHeight="1">
      <c r="A3481" s="201" t="s">
        <v>8570</v>
      </c>
      <c r="B3481" s="183">
        <v>700600592300</v>
      </c>
      <c r="C3481" s="196" t="s">
        <v>8456</v>
      </c>
      <c r="D3481" s="215" t="s">
        <v>8565</v>
      </c>
      <c r="E3481" s="198"/>
      <c r="F3481" s="319">
        <v>13.99</v>
      </c>
      <c r="G3481" s="198" t="s">
        <v>8559</v>
      </c>
      <c r="H3481" s="198">
        <v>0</v>
      </c>
      <c r="I3481" s="200">
        <v>42018</v>
      </c>
      <c r="J3481" s="319">
        <f t="shared" si="55"/>
        <v>6.8915000000000006</v>
      </c>
      <c r="K3481" s="198"/>
      <c r="L3481" s="198" t="s">
        <v>731</v>
      </c>
      <c r="M3481" s="198"/>
      <c r="N3481" s="198"/>
      <c r="O3481" s="198"/>
      <c r="P3481" s="198"/>
      <c r="Q3481" s="169"/>
      <c r="R3481" s="169"/>
      <c r="S3481" s="169"/>
      <c r="T3481" s="169"/>
    </row>
    <row r="3482" spans="1:20" ht="20.100000000000001" customHeight="1">
      <c r="A3482" s="201" t="s">
        <v>8571</v>
      </c>
      <c r="B3482" s="183"/>
      <c r="C3482" s="196" t="s">
        <v>8457</v>
      </c>
      <c r="D3482" s="215" t="s">
        <v>8565</v>
      </c>
      <c r="E3482" s="198"/>
      <c r="F3482" s="319" t="s">
        <v>17578</v>
      </c>
      <c r="G3482" s="198" t="s">
        <v>8559</v>
      </c>
      <c r="H3482" s="198">
        <v>0</v>
      </c>
      <c r="I3482" s="200">
        <v>42018</v>
      </c>
      <c r="J3482" s="319" t="e">
        <f t="shared" si="55"/>
        <v>#VALUE!</v>
      </c>
      <c r="K3482" s="198"/>
      <c r="L3482" s="198" t="s">
        <v>731</v>
      </c>
      <c r="M3482" s="198"/>
      <c r="N3482" s="198"/>
      <c r="O3482" s="198"/>
      <c r="P3482" s="198"/>
      <c r="Q3482" s="169"/>
      <c r="R3482" s="169"/>
      <c r="S3482" s="169"/>
      <c r="T3482" s="169"/>
    </row>
    <row r="3483" spans="1:20" ht="20.100000000000001" customHeight="1">
      <c r="A3483" s="201" t="s">
        <v>8572</v>
      </c>
      <c r="B3483" s="183">
        <v>700600592317</v>
      </c>
      <c r="C3483" s="196" t="s">
        <v>8458</v>
      </c>
      <c r="D3483" s="215" t="s">
        <v>8565</v>
      </c>
      <c r="E3483" s="198"/>
      <c r="F3483" s="319">
        <v>13.99</v>
      </c>
      <c r="G3483" s="198" t="s">
        <v>8559</v>
      </c>
      <c r="H3483" s="198">
        <v>0</v>
      </c>
      <c r="I3483" s="200">
        <v>42018</v>
      </c>
      <c r="J3483" s="319">
        <f t="shared" si="55"/>
        <v>6.8915000000000006</v>
      </c>
      <c r="K3483" s="198"/>
      <c r="L3483" s="198" t="s">
        <v>731</v>
      </c>
      <c r="M3483" s="198"/>
      <c r="N3483" s="198"/>
      <c r="O3483" s="198"/>
      <c r="P3483" s="198"/>
      <c r="Q3483" s="169"/>
      <c r="R3483" s="169"/>
      <c r="S3483" s="169"/>
      <c r="T3483" s="169"/>
    </row>
    <row r="3484" spans="1:20" ht="20.100000000000001" customHeight="1">
      <c r="A3484" s="201" t="s">
        <v>8573</v>
      </c>
      <c r="B3484" s="183"/>
      <c r="C3484" s="196" t="s">
        <v>8459</v>
      </c>
      <c r="D3484" s="215" t="s">
        <v>8574</v>
      </c>
      <c r="E3484" s="198"/>
      <c r="F3484" s="319" t="s">
        <v>17578</v>
      </c>
      <c r="G3484" s="198" t="s">
        <v>8559</v>
      </c>
      <c r="H3484" s="198">
        <v>0</v>
      </c>
      <c r="I3484" s="200">
        <v>42018</v>
      </c>
      <c r="J3484" s="319" t="e">
        <f t="shared" si="55"/>
        <v>#VALUE!</v>
      </c>
      <c r="K3484" s="198"/>
      <c r="L3484" s="198" t="s">
        <v>731</v>
      </c>
      <c r="M3484" s="198"/>
      <c r="N3484" s="198"/>
      <c r="O3484" s="198"/>
      <c r="P3484" s="198"/>
      <c r="Q3484" s="169"/>
      <c r="R3484" s="169"/>
      <c r="S3484" s="169"/>
      <c r="T3484" s="169"/>
    </row>
    <row r="3485" spans="1:20" ht="20.100000000000001" customHeight="1">
      <c r="A3485" s="201" t="s">
        <v>8575</v>
      </c>
      <c r="B3485" s="183">
        <v>700600592324</v>
      </c>
      <c r="C3485" s="196" t="s">
        <v>8460</v>
      </c>
      <c r="D3485" s="215" t="s">
        <v>8574</v>
      </c>
      <c r="E3485" s="198"/>
      <c r="F3485" s="319">
        <v>15.99</v>
      </c>
      <c r="G3485" s="198" t="s">
        <v>8559</v>
      </c>
      <c r="H3485" s="198">
        <v>0</v>
      </c>
      <c r="I3485" s="200">
        <v>42018</v>
      </c>
      <c r="J3485" s="319">
        <f t="shared" si="55"/>
        <v>8.5914999999999999</v>
      </c>
      <c r="K3485" s="198"/>
      <c r="L3485" s="198" t="s">
        <v>731</v>
      </c>
      <c r="M3485" s="198"/>
      <c r="N3485" s="198"/>
      <c r="O3485" s="198"/>
      <c r="P3485" s="198"/>
      <c r="Q3485" s="169"/>
      <c r="R3485" s="169"/>
      <c r="S3485" s="169"/>
      <c r="T3485" s="169"/>
    </row>
    <row r="3486" spans="1:20" ht="20.100000000000001" customHeight="1">
      <c r="A3486" s="201" t="s">
        <v>8576</v>
      </c>
      <c r="B3486" s="183"/>
      <c r="C3486" s="196" t="s">
        <v>8461</v>
      </c>
      <c r="D3486" s="215" t="s">
        <v>8574</v>
      </c>
      <c r="E3486" s="198"/>
      <c r="F3486" s="319" t="s">
        <v>17578</v>
      </c>
      <c r="G3486" s="198" t="s">
        <v>8559</v>
      </c>
      <c r="H3486" s="198">
        <v>0</v>
      </c>
      <c r="I3486" s="200">
        <v>42018</v>
      </c>
      <c r="J3486" s="319" t="e">
        <f t="shared" si="55"/>
        <v>#VALUE!</v>
      </c>
      <c r="K3486" s="198"/>
      <c r="L3486" s="198" t="s">
        <v>731</v>
      </c>
      <c r="M3486" s="198"/>
      <c r="N3486" s="198"/>
      <c r="O3486" s="198"/>
      <c r="P3486" s="198"/>
      <c r="Q3486" s="169"/>
      <c r="R3486" s="169"/>
      <c r="S3486" s="169"/>
      <c r="T3486" s="169"/>
    </row>
    <row r="3487" spans="1:20" ht="20.100000000000001" customHeight="1">
      <c r="A3487" s="201" t="s">
        <v>8577</v>
      </c>
      <c r="B3487" s="183">
        <v>700600592331</v>
      </c>
      <c r="C3487" s="196" t="s">
        <v>8462</v>
      </c>
      <c r="D3487" s="215" t="s">
        <v>8574</v>
      </c>
      <c r="E3487" s="198"/>
      <c r="F3487" s="319">
        <v>13.99</v>
      </c>
      <c r="G3487" s="198" t="s">
        <v>8559</v>
      </c>
      <c r="H3487" s="198">
        <v>0</v>
      </c>
      <c r="I3487" s="200">
        <v>42018</v>
      </c>
      <c r="J3487" s="319">
        <f t="shared" si="55"/>
        <v>6.8915000000000006</v>
      </c>
      <c r="K3487" s="198"/>
      <c r="L3487" s="198" t="s">
        <v>731</v>
      </c>
      <c r="M3487" s="198"/>
      <c r="N3487" s="198"/>
      <c r="O3487" s="198"/>
      <c r="P3487" s="198"/>
      <c r="Q3487" s="169"/>
      <c r="R3487" s="169"/>
      <c r="S3487" s="169"/>
      <c r="T3487" s="169"/>
    </row>
    <row r="3488" spans="1:20" ht="20.100000000000001" customHeight="1">
      <c r="A3488" s="201" t="s">
        <v>8578</v>
      </c>
      <c r="B3488" s="183"/>
      <c r="C3488" s="196" t="s">
        <v>8463</v>
      </c>
      <c r="D3488" s="215" t="s">
        <v>8574</v>
      </c>
      <c r="E3488" s="198"/>
      <c r="F3488" s="319" t="s">
        <v>17578</v>
      </c>
      <c r="G3488" s="198" t="s">
        <v>8559</v>
      </c>
      <c r="H3488" s="198">
        <v>0</v>
      </c>
      <c r="I3488" s="200">
        <v>42018</v>
      </c>
      <c r="J3488" s="319" t="e">
        <f t="shared" si="55"/>
        <v>#VALUE!</v>
      </c>
      <c r="K3488" s="198"/>
      <c r="L3488" s="198" t="s">
        <v>731</v>
      </c>
      <c r="M3488" s="198"/>
      <c r="N3488" s="198"/>
      <c r="O3488" s="198"/>
      <c r="P3488" s="198"/>
      <c r="Q3488" s="169"/>
      <c r="R3488" s="169"/>
      <c r="S3488" s="169"/>
      <c r="T3488" s="169"/>
    </row>
    <row r="3489" spans="1:20" ht="20.100000000000001" customHeight="1">
      <c r="A3489" s="201" t="s">
        <v>8579</v>
      </c>
      <c r="B3489" s="183">
        <v>700600592348</v>
      </c>
      <c r="C3489" s="196" t="s">
        <v>8464</v>
      </c>
      <c r="D3489" s="215" t="s">
        <v>8574</v>
      </c>
      <c r="E3489" s="198"/>
      <c r="F3489" s="319">
        <v>13.99</v>
      </c>
      <c r="G3489" s="198" t="s">
        <v>8559</v>
      </c>
      <c r="H3489" s="198">
        <v>0</v>
      </c>
      <c r="I3489" s="200">
        <v>42018</v>
      </c>
      <c r="J3489" s="319">
        <f t="shared" si="55"/>
        <v>6.8915000000000006</v>
      </c>
      <c r="K3489" s="198"/>
      <c r="L3489" s="198" t="s">
        <v>731</v>
      </c>
      <c r="M3489" s="198"/>
      <c r="N3489" s="198"/>
      <c r="O3489" s="198"/>
      <c r="P3489" s="198"/>
      <c r="Q3489" s="169"/>
      <c r="R3489" s="169"/>
      <c r="S3489" s="169"/>
      <c r="T3489" s="169"/>
    </row>
    <row r="3490" spans="1:20" ht="20.100000000000001" customHeight="1">
      <c r="A3490" s="201" t="s">
        <v>8580</v>
      </c>
      <c r="B3490" s="183"/>
      <c r="C3490" s="196" t="s">
        <v>8465</v>
      </c>
      <c r="D3490" s="215" t="s">
        <v>8558</v>
      </c>
      <c r="E3490" s="198"/>
      <c r="F3490" s="319" t="s">
        <v>17578</v>
      </c>
      <c r="G3490" s="198" t="s">
        <v>8559</v>
      </c>
      <c r="H3490" s="198">
        <v>0</v>
      </c>
      <c r="I3490" s="200">
        <v>42018</v>
      </c>
      <c r="J3490" s="319" t="e">
        <f t="shared" si="55"/>
        <v>#VALUE!</v>
      </c>
      <c r="K3490" s="198"/>
      <c r="L3490" s="198" t="s">
        <v>731</v>
      </c>
      <c r="M3490" s="198"/>
      <c r="N3490" s="198"/>
      <c r="O3490" s="198"/>
      <c r="P3490" s="198"/>
      <c r="Q3490" s="169"/>
      <c r="R3490" s="169"/>
      <c r="S3490" s="169"/>
      <c r="T3490" s="169"/>
    </row>
    <row r="3491" spans="1:20" ht="20.100000000000001" customHeight="1">
      <c r="A3491" s="201" t="s">
        <v>8581</v>
      </c>
      <c r="B3491" s="183">
        <v>700600592355</v>
      </c>
      <c r="C3491" s="196" t="s">
        <v>8466</v>
      </c>
      <c r="D3491" s="215" t="s">
        <v>8558</v>
      </c>
      <c r="E3491" s="198"/>
      <c r="F3491" s="319">
        <v>15.99</v>
      </c>
      <c r="G3491" s="198" t="s">
        <v>8559</v>
      </c>
      <c r="H3491" s="198">
        <v>0</v>
      </c>
      <c r="I3491" s="200">
        <v>42018</v>
      </c>
      <c r="J3491" s="319">
        <f t="shared" si="55"/>
        <v>8.5914999999999999</v>
      </c>
      <c r="K3491" s="198"/>
      <c r="L3491" s="198" t="s">
        <v>731</v>
      </c>
      <c r="M3491" s="198"/>
      <c r="N3491" s="198"/>
      <c r="O3491" s="198"/>
      <c r="P3491" s="198"/>
      <c r="Q3491" s="169"/>
      <c r="R3491" s="169"/>
      <c r="S3491" s="169"/>
      <c r="T3491" s="169"/>
    </row>
    <row r="3492" spans="1:20" ht="20.100000000000001" customHeight="1">
      <c r="A3492" s="201" t="s">
        <v>8582</v>
      </c>
      <c r="B3492" s="183">
        <v>700600592362</v>
      </c>
      <c r="C3492" s="196" t="s">
        <v>8467</v>
      </c>
      <c r="D3492" s="215" t="s">
        <v>8415</v>
      </c>
      <c r="E3492" s="198"/>
      <c r="F3492" s="319">
        <v>10.99</v>
      </c>
      <c r="G3492" s="198" t="s">
        <v>8559</v>
      </c>
      <c r="H3492" s="198">
        <v>0</v>
      </c>
      <c r="I3492" s="200">
        <v>42018</v>
      </c>
      <c r="J3492" s="319">
        <f t="shared" si="55"/>
        <v>4.3414999999999999</v>
      </c>
      <c r="K3492" s="198"/>
      <c r="L3492" s="198" t="s">
        <v>731</v>
      </c>
      <c r="M3492" s="198"/>
      <c r="N3492" s="198"/>
      <c r="O3492" s="198"/>
      <c r="P3492" s="198"/>
      <c r="Q3492" s="169"/>
      <c r="R3492" s="169"/>
      <c r="S3492" s="169"/>
      <c r="T3492" s="169"/>
    </row>
    <row r="3493" spans="1:20" ht="20.100000000000001" customHeight="1">
      <c r="A3493" s="201" t="s">
        <v>8582</v>
      </c>
      <c r="B3493" s="183">
        <v>700600592362</v>
      </c>
      <c r="C3493" s="196" t="s">
        <v>8467</v>
      </c>
      <c r="D3493" s="215" t="s">
        <v>8415</v>
      </c>
      <c r="E3493" s="198"/>
      <c r="F3493" s="319">
        <v>10.99</v>
      </c>
      <c r="G3493" s="198" t="s">
        <v>8559</v>
      </c>
      <c r="H3493" s="198">
        <v>0</v>
      </c>
      <c r="I3493" s="200">
        <v>42018</v>
      </c>
      <c r="J3493" s="319">
        <f t="shared" si="55"/>
        <v>4.3414999999999999</v>
      </c>
      <c r="K3493" s="198"/>
      <c r="L3493" s="198" t="s">
        <v>731</v>
      </c>
      <c r="M3493" s="198"/>
      <c r="N3493" s="198"/>
      <c r="O3493" s="198"/>
      <c r="P3493" s="198"/>
      <c r="Q3493" s="169"/>
      <c r="R3493" s="169"/>
      <c r="S3493" s="169"/>
      <c r="T3493" s="169"/>
    </row>
    <row r="3494" spans="1:20" ht="20.100000000000001" customHeight="1">
      <c r="A3494" s="201" t="s">
        <v>8583</v>
      </c>
      <c r="B3494" s="183"/>
      <c r="C3494" s="196" t="s">
        <v>8468</v>
      </c>
      <c r="D3494" s="215" t="s">
        <v>8574</v>
      </c>
      <c r="E3494" s="198"/>
      <c r="F3494" s="319" t="s">
        <v>17578</v>
      </c>
      <c r="G3494" s="198" t="s">
        <v>8559</v>
      </c>
      <c r="H3494" s="198">
        <v>0</v>
      </c>
      <c r="I3494" s="200">
        <v>42018</v>
      </c>
      <c r="J3494" s="319" t="e">
        <f t="shared" si="55"/>
        <v>#VALUE!</v>
      </c>
      <c r="K3494" s="198"/>
      <c r="L3494" s="198" t="s">
        <v>731</v>
      </c>
      <c r="M3494" s="198"/>
      <c r="N3494" s="198"/>
      <c r="O3494" s="198"/>
      <c r="P3494" s="198"/>
      <c r="Q3494" s="169"/>
      <c r="R3494" s="169"/>
      <c r="S3494" s="169"/>
      <c r="T3494" s="169"/>
    </row>
    <row r="3495" spans="1:20" ht="20.100000000000001" customHeight="1">
      <c r="A3495" s="201" t="s">
        <v>8584</v>
      </c>
      <c r="B3495" s="183">
        <v>700600592379</v>
      </c>
      <c r="C3495" s="196" t="s">
        <v>8469</v>
      </c>
      <c r="D3495" s="215" t="s">
        <v>8574</v>
      </c>
      <c r="E3495" s="198"/>
      <c r="F3495" s="319">
        <v>15.99</v>
      </c>
      <c r="G3495" s="198" t="s">
        <v>8559</v>
      </c>
      <c r="H3495" s="198">
        <v>0</v>
      </c>
      <c r="I3495" s="200">
        <v>42018</v>
      </c>
      <c r="J3495" s="319">
        <f t="shared" si="55"/>
        <v>8.5914999999999999</v>
      </c>
      <c r="K3495" s="198"/>
      <c r="L3495" s="198" t="s">
        <v>731</v>
      </c>
      <c r="M3495" s="198"/>
      <c r="N3495" s="198"/>
      <c r="O3495" s="198"/>
      <c r="P3495" s="198"/>
      <c r="Q3495" s="169"/>
      <c r="R3495" s="169"/>
      <c r="S3495" s="169"/>
      <c r="T3495" s="169"/>
    </row>
    <row r="3496" spans="1:20" ht="20.100000000000001" customHeight="1">
      <c r="A3496" s="201" t="s">
        <v>8585</v>
      </c>
      <c r="B3496" s="183"/>
      <c r="C3496" s="196" t="s">
        <v>8470</v>
      </c>
      <c r="D3496" s="215" t="s">
        <v>8586</v>
      </c>
      <c r="E3496" s="198"/>
      <c r="F3496" s="319" t="s">
        <v>17578</v>
      </c>
      <c r="G3496" s="198" t="s">
        <v>8559</v>
      </c>
      <c r="H3496" s="198">
        <v>0</v>
      </c>
      <c r="I3496" s="200">
        <v>42018</v>
      </c>
      <c r="J3496" s="319" t="e">
        <f t="shared" si="55"/>
        <v>#VALUE!</v>
      </c>
      <c r="K3496" s="198"/>
      <c r="L3496" s="198" t="s">
        <v>731</v>
      </c>
      <c r="M3496" s="198"/>
      <c r="N3496" s="198"/>
      <c r="O3496" s="198"/>
      <c r="P3496" s="198"/>
      <c r="Q3496" s="169"/>
      <c r="R3496" s="169"/>
      <c r="S3496" s="169"/>
      <c r="T3496" s="169"/>
    </row>
    <row r="3497" spans="1:20" ht="20.100000000000001" customHeight="1">
      <c r="A3497" s="201" t="s">
        <v>8587</v>
      </c>
      <c r="B3497" s="183">
        <v>700600592386</v>
      </c>
      <c r="C3497" s="196" t="s">
        <v>8471</v>
      </c>
      <c r="D3497" s="215" t="s">
        <v>8586</v>
      </c>
      <c r="E3497" s="198"/>
      <c r="F3497" s="319">
        <v>11.99</v>
      </c>
      <c r="G3497" s="198" t="s">
        <v>8559</v>
      </c>
      <c r="H3497" s="198">
        <v>0</v>
      </c>
      <c r="I3497" s="200">
        <v>42018</v>
      </c>
      <c r="J3497" s="319">
        <f t="shared" si="55"/>
        <v>5.1914999999999996</v>
      </c>
      <c r="K3497" s="198"/>
      <c r="L3497" s="198" t="s">
        <v>731</v>
      </c>
      <c r="M3497" s="198"/>
      <c r="N3497" s="198"/>
      <c r="O3497" s="198"/>
      <c r="P3497" s="198"/>
      <c r="Q3497" s="169"/>
      <c r="R3497" s="169"/>
      <c r="S3497" s="169"/>
      <c r="T3497" s="169"/>
    </row>
    <row r="3498" spans="1:20" ht="20.100000000000001" customHeight="1">
      <c r="A3498" s="201" t="s">
        <v>8588</v>
      </c>
      <c r="B3498" s="183"/>
      <c r="C3498" s="196">
        <v>41402002</v>
      </c>
      <c r="D3498" s="215" t="s">
        <v>8586</v>
      </c>
      <c r="E3498" s="198"/>
      <c r="F3498" s="319" t="s">
        <v>17578</v>
      </c>
      <c r="G3498" s="198" t="s">
        <v>8559</v>
      </c>
      <c r="H3498" s="198">
        <v>0</v>
      </c>
      <c r="I3498" s="200">
        <v>42018</v>
      </c>
      <c r="J3498" s="319" t="e">
        <f t="shared" si="55"/>
        <v>#VALUE!</v>
      </c>
      <c r="K3498" s="198"/>
      <c r="L3498" s="198" t="s">
        <v>731</v>
      </c>
      <c r="M3498" s="198"/>
      <c r="N3498" s="198"/>
      <c r="O3498" s="198"/>
      <c r="P3498" s="198"/>
      <c r="Q3498" s="169"/>
      <c r="R3498" s="169"/>
      <c r="S3498" s="169"/>
      <c r="T3498" s="169"/>
    </row>
    <row r="3499" spans="1:20" ht="20.100000000000001" customHeight="1">
      <c r="A3499" s="201" t="s">
        <v>8589</v>
      </c>
      <c r="B3499" s="183">
        <v>700600592393</v>
      </c>
      <c r="C3499" s="196" t="s">
        <v>8472</v>
      </c>
      <c r="D3499" s="215" t="s">
        <v>8586</v>
      </c>
      <c r="E3499" s="198"/>
      <c r="F3499" s="319">
        <v>11.99</v>
      </c>
      <c r="G3499" s="198" t="s">
        <v>8559</v>
      </c>
      <c r="H3499" s="198">
        <v>0</v>
      </c>
      <c r="I3499" s="200">
        <v>42018</v>
      </c>
      <c r="J3499" s="319">
        <f t="shared" si="55"/>
        <v>5.1914999999999996</v>
      </c>
      <c r="K3499" s="198"/>
      <c r="L3499" s="198" t="s">
        <v>731</v>
      </c>
      <c r="M3499" s="198"/>
      <c r="N3499" s="198"/>
      <c r="O3499" s="198"/>
      <c r="P3499" s="198"/>
      <c r="Q3499" s="169"/>
      <c r="R3499" s="169"/>
      <c r="S3499" s="169"/>
      <c r="T3499" s="169"/>
    </row>
    <row r="3500" spans="1:20" ht="20.100000000000001" customHeight="1">
      <c r="A3500" s="201" t="s">
        <v>8590</v>
      </c>
      <c r="B3500" s="183"/>
      <c r="C3500" s="196">
        <v>41401002</v>
      </c>
      <c r="D3500" s="215" t="s">
        <v>8586</v>
      </c>
      <c r="E3500" s="198"/>
      <c r="F3500" s="319" t="s">
        <v>17578</v>
      </c>
      <c r="G3500" s="198" t="s">
        <v>8559</v>
      </c>
      <c r="H3500" s="198">
        <v>0</v>
      </c>
      <c r="I3500" s="200">
        <v>42018</v>
      </c>
      <c r="J3500" s="319" t="e">
        <f t="shared" si="55"/>
        <v>#VALUE!</v>
      </c>
      <c r="K3500" s="198"/>
      <c r="L3500" s="198" t="s">
        <v>731</v>
      </c>
      <c r="M3500" s="198"/>
      <c r="N3500" s="198"/>
      <c r="O3500" s="198"/>
      <c r="P3500" s="198"/>
      <c r="Q3500" s="169"/>
      <c r="R3500" s="169"/>
      <c r="S3500" s="169"/>
      <c r="T3500" s="169"/>
    </row>
    <row r="3501" spans="1:20" ht="20.100000000000001" customHeight="1">
      <c r="A3501" s="201" t="s">
        <v>8591</v>
      </c>
      <c r="B3501" s="183">
        <v>700600592409</v>
      </c>
      <c r="C3501" s="196" t="s">
        <v>8473</v>
      </c>
      <c r="D3501" s="215" t="s">
        <v>8586</v>
      </c>
      <c r="E3501" s="198"/>
      <c r="F3501" s="319">
        <v>11.99</v>
      </c>
      <c r="G3501" s="198" t="s">
        <v>8559</v>
      </c>
      <c r="H3501" s="198">
        <v>0</v>
      </c>
      <c r="I3501" s="200">
        <v>42018</v>
      </c>
      <c r="J3501" s="319">
        <f t="shared" si="55"/>
        <v>5.1914999999999996</v>
      </c>
      <c r="K3501" s="198" t="s">
        <v>731</v>
      </c>
      <c r="L3501" s="198" t="s">
        <v>731</v>
      </c>
      <c r="M3501" s="198"/>
      <c r="N3501" s="198"/>
      <c r="O3501" s="198"/>
      <c r="P3501" s="198"/>
      <c r="Q3501" s="169"/>
      <c r="R3501" s="169"/>
      <c r="S3501" s="169"/>
      <c r="T3501" s="169"/>
    </row>
    <row r="3502" spans="1:20" ht="20.100000000000001" customHeight="1">
      <c r="A3502" s="201" t="s">
        <v>8592</v>
      </c>
      <c r="B3502" s="183"/>
      <c r="C3502" s="196" t="s">
        <v>8474</v>
      </c>
      <c r="D3502" s="215" t="s">
        <v>8586</v>
      </c>
      <c r="E3502" s="198"/>
      <c r="F3502" s="319" t="s">
        <v>17578</v>
      </c>
      <c r="G3502" s="198" t="s">
        <v>8559</v>
      </c>
      <c r="H3502" s="198">
        <v>0</v>
      </c>
      <c r="I3502" s="200">
        <v>42018</v>
      </c>
      <c r="J3502" s="319" t="e">
        <f t="shared" si="55"/>
        <v>#VALUE!</v>
      </c>
      <c r="K3502" s="198"/>
      <c r="L3502" s="198" t="s">
        <v>731</v>
      </c>
      <c r="M3502" s="198"/>
      <c r="N3502" s="198"/>
      <c r="O3502" s="198"/>
      <c r="P3502" s="198"/>
      <c r="Q3502" s="169"/>
      <c r="R3502" s="169"/>
      <c r="S3502" s="169"/>
      <c r="T3502" s="169"/>
    </row>
    <row r="3503" spans="1:20" ht="20.100000000000001" customHeight="1">
      <c r="A3503" s="201" t="s">
        <v>8593</v>
      </c>
      <c r="B3503" s="183">
        <v>700600592416</v>
      </c>
      <c r="C3503" s="196" t="s">
        <v>8475</v>
      </c>
      <c r="D3503" s="215" t="s">
        <v>8586</v>
      </c>
      <c r="E3503" s="198"/>
      <c r="F3503" s="319">
        <v>9.89</v>
      </c>
      <c r="G3503" s="198" t="s">
        <v>8559</v>
      </c>
      <c r="H3503" s="198">
        <v>0</v>
      </c>
      <c r="I3503" s="200">
        <v>42018</v>
      </c>
      <c r="J3503" s="319">
        <f t="shared" si="55"/>
        <v>3.4064999999999994</v>
      </c>
      <c r="K3503" s="198" t="s">
        <v>731</v>
      </c>
      <c r="L3503" s="198" t="s">
        <v>731</v>
      </c>
      <c r="M3503" s="198"/>
      <c r="N3503" s="198"/>
      <c r="O3503" s="198"/>
      <c r="P3503" s="198"/>
      <c r="Q3503" s="169"/>
      <c r="R3503" s="169"/>
      <c r="S3503" s="169"/>
      <c r="T3503" s="169"/>
    </row>
    <row r="3504" spans="1:20" ht="20.100000000000001" customHeight="1">
      <c r="A3504" s="201" t="s">
        <v>8594</v>
      </c>
      <c r="B3504" s="183"/>
      <c r="C3504" s="196" t="s">
        <v>8476</v>
      </c>
      <c r="D3504" s="215" t="s">
        <v>8595</v>
      </c>
      <c r="E3504" s="198"/>
      <c r="F3504" s="319" t="s">
        <v>17578</v>
      </c>
      <c r="G3504" s="198" t="s">
        <v>8559</v>
      </c>
      <c r="H3504" s="198">
        <v>0</v>
      </c>
      <c r="I3504" s="200">
        <v>42018</v>
      </c>
      <c r="J3504" s="319" t="e">
        <f t="shared" si="55"/>
        <v>#VALUE!</v>
      </c>
      <c r="K3504" s="198"/>
      <c r="L3504" s="198" t="s">
        <v>731</v>
      </c>
      <c r="M3504" s="198"/>
      <c r="N3504" s="198"/>
      <c r="O3504" s="198"/>
      <c r="P3504" s="198"/>
      <c r="Q3504" s="169"/>
      <c r="R3504" s="169"/>
      <c r="S3504" s="169"/>
      <c r="T3504" s="169"/>
    </row>
    <row r="3505" spans="1:20" ht="20.100000000000001" customHeight="1">
      <c r="A3505" s="201" t="s">
        <v>8596</v>
      </c>
      <c r="B3505" s="183">
        <v>700600592423</v>
      </c>
      <c r="C3505" s="196" t="s">
        <v>8477</v>
      </c>
      <c r="D3505" s="215" t="s">
        <v>8595</v>
      </c>
      <c r="E3505" s="198"/>
      <c r="F3505" s="319">
        <v>9.89</v>
      </c>
      <c r="G3505" s="198" t="s">
        <v>8559</v>
      </c>
      <c r="H3505" s="198">
        <v>0</v>
      </c>
      <c r="I3505" s="200">
        <v>42018</v>
      </c>
      <c r="J3505" s="319">
        <f t="shared" si="55"/>
        <v>3.4064999999999994</v>
      </c>
      <c r="K3505" s="198"/>
      <c r="L3505" s="198" t="s">
        <v>731</v>
      </c>
      <c r="M3505" s="198"/>
      <c r="N3505" s="198"/>
      <c r="O3505" s="198"/>
      <c r="P3505" s="198"/>
      <c r="Q3505" s="169"/>
      <c r="R3505" s="169"/>
      <c r="S3505" s="169"/>
      <c r="T3505" s="169"/>
    </row>
    <row r="3506" spans="1:20" ht="20.100000000000001" customHeight="1">
      <c r="A3506" s="201" t="s">
        <v>8597</v>
      </c>
      <c r="B3506" s="183">
        <v>700600592430</v>
      </c>
      <c r="C3506" s="196" t="s">
        <v>8478</v>
      </c>
      <c r="D3506" s="215" t="s">
        <v>8595</v>
      </c>
      <c r="E3506" s="198"/>
      <c r="F3506" s="319">
        <v>9.89</v>
      </c>
      <c r="G3506" s="198" t="s">
        <v>8559</v>
      </c>
      <c r="H3506" s="198">
        <v>0</v>
      </c>
      <c r="I3506" s="200">
        <v>42018</v>
      </c>
      <c r="J3506" s="319">
        <f t="shared" si="55"/>
        <v>3.4064999999999994</v>
      </c>
      <c r="K3506" s="198"/>
      <c r="L3506" s="198" t="s">
        <v>731</v>
      </c>
      <c r="M3506" s="198"/>
      <c r="N3506" s="198"/>
      <c r="O3506" s="198"/>
      <c r="P3506" s="198"/>
      <c r="Q3506" s="169"/>
      <c r="R3506" s="169"/>
      <c r="S3506" s="169"/>
      <c r="T3506" s="169"/>
    </row>
    <row r="3507" spans="1:20" ht="20.100000000000001" customHeight="1">
      <c r="A3507" s="201" t="s">
        <v>8598</v>
      </c>
      <c r="B3507" s="183"/>
      <c r="C3507" s="196">
        <v>41438005</v>
      </c>
      <c r="D3507" s="215" t="s">
        <v>8595</v>
      </c>
      <c r="E3507" s="198"/>
      <c r="F3507" s="319" t="s">
        <v>17578</v>
      </c>
      <c r="G3507" s="198" t="s">
        <v>8559</v>
      </c>
      <c r="H3507" s="198">
        <v>0</v>
      </c>
      <c r="I3507" s="200">
        <v>42018</v>
      </c>
      <c r="J3507" s="319" t="e">
        <f t="shared" si="55"/>
        <v>#VALUE!</v>
      </c>
      <c r="K3507" s="198"/>
      <c r="L3507" s="198" t="s">
        <v>731</v>
      </c>
      <c r="M3507" s="198"/>
      <c r="N3507" s="198"/>
      <c r="O3507" s="198"/>
      <c r="P3507" s="198"/>
      <c r="Q3507" s="169"/>
      <c r="R3507" s="169"/>
      <c r="S3507" s="169"/>
      <c r="T3507" s="169"/>
    </row>
    <row r="3508" spans="1:20" ht="20.100000000000001" customHeight="1">
      <c r="A3508" s="201" t="s">
        <v>8599</v>
      </c>
      <c r="B3508" s="183">
        <v>700600592447</v>
      </c>
      <c r="C3508" s="196" t="s">
        <v>8479</v>
      </c>
      <c r="D3508" s="215" t="s">
        <v>8595</v>
      </c>
      <c r="E3508" s="198"/>
      <c r="F3508" s="319">
        <v>9.89</v>
      </c>
      <c r="G3508" s="198" t="s">
        <v>8559</v>
      </c>
      <c r="H3508" s="198">
        <v>0</v>
      </c>
      <c r="I3508" s="200">
        <v>42018</v>
      </c>
      <c r="J3508" s="319">
        <f t="shared" si="55"/>
        <v>3.4064999999999994</v>
      </c>
      <c r="K3508" s="198"/>
      <c r="L3508" s="198" t="s">
        <v>731</v>
      </c>
      <c r="M3508" s="198"/>
      <c r="N3508" s="198"/>
      <c r="O3508" s="198"/>
      <c r="P3508" s="198"/>
      <c r="Q3508" s="169"/>
      <c r="R3508" s="169"/>
      <c r="S3508" s="169"/>
      <c r="T3508" s="169"/>
    </row>
    <row r="3509" spans="1:20" ht="20.100000000000001" customHeight="1">
      <c r="A3509" s="201" t="s">
        <v>8600</v>
      </c>
      <c r="B3509" s="183"/>
      <c r="C3509" s="196" t="s">
        <v>8480</v>
      </c>
      <c r="D3509" s="215" t="s">
        <v>8601</v>
      </c>
      <c r="E3509" s="198"/>
      <c r="F3509" s="319" t="s">
        <v>17578</v>
      </c>
      <c r="G3509" s="198" t="s">
        <v>8559</v>
      </c>
      <c r="H3509" s="198">
        <v>0</v>
      </c>
      <c r="I3509" s="200">
        <v>42018</v>
      </c>
      <c r="J3509" s="319" t="e">
        <f t="shared" si="55"/>
        <v>#VALUE!</v>
      </c>
      <c r="K3509" s="198"/>
      <c r="L3509" s="198" t="s">
        <v>731</v>
      </c>
      <c r="M3509" s="198"/>
      <c r="N3509" s="198"/>
      <c r="O3509" s="198"/>
      <c r="P3509" s="198"/>
      <c r="Q3509" s="169"/>
      <c r="R3509" s="169"/>
      <c r="S3509" s="169"/>
      <c r="T3509" s="169"/>
    </row>
    <row r="3510" spans="1:20" ht="20.100000000000001" customHeight="1">
      <c r="A3510" s="201" t="s">
        <v>8602</v>
      </c>
      <c r="B3510" s="183">
        <v>700600592454</v>
      </c>
      <c r="C3510" s="196" t="s">
        <v>8481</v>
      </c>
      <c r="D3510" s="215" t="s">
        <v>8601</v>
      </c>
      <c r="E3510" s="198"/>
      <c r="F3510" s="319">
        <v>11.99</v>
      </c>
      <c r="G3510" s="198" t="s">
        <v>8559</v>
      </c>
      <c r="H3510" s="198">
        <v>0</v>
      </c>
      <c r="I3510" s="200">
        <v>42018</v>
      </c>
      <c r="J3510" s="319">
        <f t="shared" si="55"/>
        <v>5.1914999999999996</v>
      </c>
      <c r="K3510" s="198"/>
      <c r="L3510" s="198" t="s">
        <v>731</v>
      </c>
      <c r="M3510" s="198"/>
      <c r="N3510" s="198"/>
      <c r="O3510" s="198"/>
      <c r="P3510" s="198"/>
      <c r="Q3510" s="169"/>
      <c r="R3510" s="169"/>
      <c r="S3510" s="169"/>
      <c r="T3510" s="169"/>
    </row>
    <row r="3511" spans="1:20" ht="20.100000000000001" customHeight="1">
      <c r="A3511" s="201" t="s">
        <v>8603</v>
      </c>
      <c r="B3511" s="183"/>
      <c r="C3511" s="196" t="s">
        <v>8482</v>
      </c>
      <c r="D3511" s="215" t="s">
        <v>8604</v>
      </c>
      <c r="E3511" s="198"/>
      <c r="F3511" s="319" t="s">
        <v>17578</v>
      </c>
      <c r="G3511" s="198" t="s">
        <v>8559</v>
      </c>
      <c r="H3511" s="198">
        <v>0</v>
      </c>
      <c r="I3511" s="200">
        <v>42018</v>
      </c>
      <c r="J3511" s="319" t="e">
        <f t="shared" si="55"/>
        <v>#VALUE!</v>
      </c>
      <c r="K3511" s="198"/>
      <c r="L3511" s="198" t="s">
        <v>731</v>
      </c>
      <c r="M3511" s="198"/>
      <c r="N3511" s="198"/>
      <c r="O3511" s="198"/>
      <c r="P3511" s="198"/>
      <c r="Q3511" s="169"/>
      <c r="R3511" s="169"/>
      <c r="S3511" s="169"/>
      <c r="T3511" s="169"/>
    </row>
    <row r="3512" spans="1:20" ht="20.100000000000001" customHeight="1">
      <c r="A3512" s="201" t="s">
        <v>8605</v>
      </c>
      <c r="B3512" s="183">
        <v>700600592461</v>
      </c>
      <c r="C3512" s="196" t="s">
        <v>8483</v>
      </c>
      <c r="D3512" s="215" t="s">
        <v>8604</v>
      </c>
      <c r="E3512" s="198"/>
      <c r="F3512" s="319">
        <v>11.99</v>
      </c>
      <c r="G3512" s="198" t="s">
        <v>8559</v>
      </c>
      <c r="H3512" s="198">
        <v>0</v>
      </c>
      <c r="I3512" s="200">
        <v>42018</v>
      </c>
      <c r="J3512" s="319">
        <f t="shared" si="55"/>
        <v>5.1914999999999996</v>
      </c>
      <c r="K3512" s="198"/>
      <c r="L3512" s="198" t="s">
        <v>731</v>
      </c>
      <c r="M3512" s="198"/>
      <c r="N3512" s="198"/>
      <c r="O3512" s="198"/>
      <c r="P3512" s="198"/>
      <c r="Q3512" s="169"/>
      <c r="R3512" s="169"/>
      <c r="S3512" s="169"/>
      <c r="T3512" s="169"/>
    </row>
    <row r="3513" spans="1:20" ht="20.100000000000001" customHeight="1">
      <c r="A3513" s="201" t="s">
        <v>8606</v>
      </c>
      <c r="B3513" s="183"/>
      <c r="C3513" s="196">
        <v>71304</v>
      </c>
      <c r="D3513" s="215" t="s">
        <v>8565</v>
      </c>
      <c r="E3513" s="198"/>
      <c r="F3513" s="319" t="s">
        <v>17578</v>
      </c>
      <c r="G3513" s="198" t="s">
        <v>8559</v>
      </c>
      <c r="H3513" s="198">
        <v>0</v>
      </c>
      <c r="I3513" s="200">
        <v>42018</v>
      </c>
      <c r="J3513" s="319" t="e">
        <f t="shared" si="55"/>
        <v>#VALUE!</v>
      </c>
      <c r="K3513" s="198"/>
      <c r="L3513" s="198" t="s">
        <v>731</v>
      </c>
      <c r="M3513" s="198"/>
      <c r="N3513" s="198"/>
      <c r="O3513" s="198"/>
      <c r="P3513" s="198"/>
      <c r="Q3513" s="169"/>
      <c r="R3513" s="169"/>
      <c r="S3513" s="169"/>
      <c r="T3513" s="169"/>
    </row>
    <row r="3514" spans="1:20" ht="20.100000000000001" customHeight="1">
      <c r="A3514" s="201" t="s">
        <v>8607</v>
      </c>
      <c r="B3514" s="183">
        <v>700600592478</v>
      </c>
      <c r="C3514" s="196" t="s">
        <v>8484</v>
      </c>
      <c r="D3514" s="215" t="s">
        <v>8565</v>
      </c>
      <c r="E3514" s="198"/>
      <c r="F3514" s="319">
        <v>9.89</v>
      </c>
      <c r="G3514" s="198" t="s">
        <v>8559</v>
      </c>
      <c r="H3514" s="198">
        <v>0</v>
      </c>
      <c r="I3514" s="200">
        <v>42018</v>
      </c>
      <c r="J3514" s="319">
        <f t="shared" si="55"/>
        <v>3.4064999999999994</v>
      </c>
      <c r="K3514" s="198"/>
      <c r="L3514" s="198" t="s">
        <v>731</v>
      </c>
      <c r="M3514" s="198"/>
      <c r="N3514" s="198"/>
      <c r="O3514" s="198"/>
      <c r="P3514" s="198"/>
      <c r="Q3514" s="169"/>
      <c r="R3514" s="169"/>
      <c r="S3514" s="169"/>
      <c r="T3514" s="169"/>
    </row>
    <row r="3515" spans="1:20" ht="20.100000000000001" customHeight="1">
      <c r="A3515" s="201" t="s">
        <v>8608</v>
      </c>
      <c r="B3515" s="183"/>
      <c r="C3515" s="196" t="s">
        <v>8485</v>
      </c>
      <c r="D3515" s="215" t="s">
        <v>8595</v>
      </c>
      <c r="E3515" s="198"/>
      <c r="F3515" s="319" t="s">
        <v>17578</v>
      </c>
      <c r="G3515" s="198" t="s">
        <v>8559</v>
      </c>
      <c r="H3515" s="198">
        <v>0</v>
      </c>
      <c r="I3515" s="200">
        <v>42018</v>
      </c>
      <c r="J3515" s="319" t="e">
        <f t="shared" si="55"/>
        <v>#VALUE!</v>
      </c>
      <c r="K3515" s="198"/>
      <c r="L3515" s="198" t="s">
        <v>731</v>
      </c>
      <c r="M3515" s="198"/>
      <c r="N3515" s="198"/>
      <c r="O3515" s="198"/>
      <c r="P3515" s="198"/>
      <c r="Q3515" s="169"/>
      <c r="R3515" s="169"/>
      <c r="S3515" s="169"/>
      <c r="T3515" s="169"/>
    </row>
    <row r="3516" spans="1:20" ht="20.100000000000001" customHeight="1">
      <c r="A3516" s="201" t="s">
        <v>8609</v>
      </c>
      <c r="B3516" s="183">
        <v>700600592485</v>
      </c>
      <c r="C3516" s="196" t="s">
        <v>8486</v>
      </c>
      <c r="D3516" s="215" t="s">
        <v>8595</v>
      </c>
      <c r="E3516" s="198"/>
      <c r="F3516" s="319">
        <v>10.99</v>
      </c>
      <c r="G3516" s="198" t="s">
        <v>8559</v>
      </c>
      <c r="H3516" s="198">
        <v>0</v>
      </c>
      <c r="I3516" s="200">
        <v>42018</v>
      </c>
      <c r="J3516" s="319">
        <f t="shared" si="55"/>
        <v>4.3414999999999999</v>
      </c>
      <c r="K3516" s="198"/>
      <c r="L3516" s="198" t="s">
        <v>731</v>
      </c>
      <c r="M3516" s="198"/>
      <c r="N3516" s="198"/>
      <c r="O3516" s="198"/>
      <c r="P3516" s="198"/>
      <c r="Q3516" s="169"/>
      <c r="R3516" s="169"/>
      <c r="S3516" s="169"/>
      <c r="T3516" s="169"/>
    </row>
    <row r="3517" spans="1:20" ht="20.100000000000001" customHeight="1">
      <c r="A3517" s="201" t="s">
        <v>8610</v>
      </c>
      <c r="B3517" s="183"/>
      <c r="C3517" s="196" t="s">
        <v>8487</v>
      </c>
      <c r="D3517" s="215" t="s">
        <v>8611</v>
      </c>
      <c r="E3517" s="198"/>
      <c r="F3517" s="319" t="s">
        <v>17578</v>
      </c>
      <c r="G3517" s="198" t="s">
        <v>8559</v>
      </c>
      <c r="H3517" s="198">
        <v>0</v>
      </c>
      <c r="I3517" s="200">
        <v>42018</v>
      </c>
      <c r="J3517" s="319" t="e">
        <f t="shared" si="55"/>
        <v>#VALUE!</v>
      </c>
      <c r="K3517" s="198"/>
      <c r="L3517" s="198" t="s">
        <v>731</v>
      </c>
      <c r="M3517" s="198"/>
      <c r="N3517" s="198"/>
      <c r="O3517" s="198"/>
      <c r="P3517" s="198"/>
      <c r="Q3517" s="169"/>
      <c r="R3517" s="169"/>
      <c r="S3517" s="169"/>
      <c r="T3517" s="169"/>
    </row>
    <row r="3518" spans="1:20" ht="20.100000000000001" customHeight="1">
      <c r="A3518" s="201" t="s">
        <v>8612</v>
      </c>
      <c r="B3518" s="183">
        <v>700600592492</v>
      </c>
      <c r="C3518" s="196" t="s">
        <v>8488</v>
      </c>
      <c r="D3518" s="215" t="s">
        <v>8611</v>
      </c>
      <c r="E3518" s="198"/>
      <c r="F3518" s="319">
        <v>11.99</v>
      </c>
      <c r="G3518" s="198" t="s">
        <v>8559</v>
      </c>
      <c r="H3518" s="198">
        <v>0</v>
      </c>
      <c r="I3518" s="200">
        <v>42018</v>
      </c>
      <c r="J3518" s="319">
        <f t="shared" si="55"/>
        <v>5.1914999999999996</v>
      </c>
      <c r="K3518" s="198" t="s">
        <v>731</v>
      </c>
      <c r="L3518" s="198" t="s">
        <v>731</v>
      </c>
      <c r="M3518" s="198"/>
      <c r="N3518" s="198"/>
      <c r="O3518" s="198"/>
      <c r="P3518" s="198"/>
      <c r="Q3518" s="169"/>
      <c r="R3518" s="169"/>
      <c r="S3518" s="169"/>
      <c r="T3518" s="169"/>
    </row>
    <row r="3519" spans="1:20" ht="20.100000000000001" customHeight="1">
      <c r="A3519" s="201" t="s">
        <v>8613</v>
      </c>
      <c r="B3519" s="183">
        <v>700600592508</v>
      </c>
      <c r="C3519" s="196" t="s">
        <v>8489</v>
      </c>
      <c r="D3519" s="215" t="s">
        <v>8611</v>
      </c>
      <c r="E3519" s="198"/>
      <c r="F3519" s="319">
        <v>11.99</v>
      </c>
      <c r="G3519" s="198" t="s">
        <v>8559</v>
      </c>
      <c r="H3519" s="198">
        <v>0</v>
      </c>
      <c r="I3519" s="200">
        <v>42018</v>
      </c>
      <c r="J3519" s="319">
        <f t="shared" si="55"/>
        <v>5.1914999999999996</v>
      </c>
      <c r="K3519" s="198"/>
      <c r="L3519" s="198" t="s">
        <v>731</v>
      </c>
      <c r="M3519" s="198"/>
      <c r="N3519" s="198"/>
      <c r="O3519" s="198"/>
      <c r="P3519" s="198"/>
      <c r="Q3519" s="169"/>
      <c r="R3519" s="169"/>
      <c r="S3519" s="169"/>
      <c r="T3519" s="169"/>
    </row>
    <row r="3520" spans="1:20" ht="20.100000000000001" customHeight="1">
      <c r="A3520" s="201" t="s">
        <v>8614</v>
      </c>
      <c r="B3520" s="183">
        <v>700600592515</v>
      </c>
      <c r="C3520" s="196" t="s">
        <v>8490</v>
      </c>
      <c r="D3520" s="215" t="s">
        <v>8611</v>
      </c>
      <c r="E3520" s="198"/>
      <c r="F3520" s="319">
        <v>11.99</v>
      </c>
      <c r="G3520" s="198" t="s">
        <v>8559</v>
      </c>
      <c r="H3520" s="198">
        <v>0</v>
      </c>
      <c r="I3520" s="200">
        <v>42018</v>
      </c>
      <c r="J3520" s="319">
        <f t="shared" si="55"/>
        <v>5.1914999999999996</v>
      </c>
      <c r="K3520" s="198"/>
      <c r="L3520" s="198" t="s">
        <v>731</v>
      </c>
      <c r="M3520" s="198"/>
      <c r="N3520" s="198"/>
      <c r="O3520" s="198"/>
      <c r="P3520" s="198"/>
      <c r="Q3520" s="169"/>
      <c r="R3520" s="169"/>
      <c r="S3520" s="169"/>
      <c r="T3520" s="169"/>
    </row>
    <row r="3521" spans="1:20" ht="20.100000000000001" customHeight="1">
      <c r="A3521" s="201" t="s">
        <v>8615</v>
      </c>
      <c r="B3521" s="183"/>
      <c r="C3521" s="196" t="s">
        <v>8491</v>
      </c>
      <c r="D3521" s="215" t="s">
        <v>7291</v>
      </c>
      <c r="E3521" s="198"/>
      <c r="F3521" s="319" t="s">
        <v>17578</v>
      </c>
      <c r="G3521" s="198" t="s">
        <v>8559</v>
      </c>
      <c r="H3521" s="198">
        <v>0</v>
      </c>
      <c r="I3521" s="200">
        <v>42018</v>
      </c>
      <c r="J3521" s="319" t="e">
        <f t="shared" si="55"/>
        <v>#VALUE!</v>
      </c>
      <c r="K3521" s="198"/>
      <c r="L3521" s="198" t="s">
        <v>731</v>
      </c>
      <c r="M3521" s="198"/>
      <c r="N3521" s="198"/>
      <c r="O3521" s="198"/>
      <c r="P3521" s="198"/>
      <c r="Q3521" s="169"/>
      <c r="R3521" s="169"/>
      <c r="S3521" s="169"/>
      <c r="T3521" s="169"/>
    </row>
    <row r="3522" spans="1:20" ht="20.100000000000001" customHeight="1">
      <c r="A3522" s="201" t="s">
        <v>8616</v>
      </c>
      <c r="B3522" s="183">
        <v>700600592522</v>
      </c>
      <c r="C3522" s="196" t="s">
        <v>8492</v>
      </c>
      <c r="D3522" s="215" t="s">
        <v>7291</v>
      </c>
      <c r="E3522" s="198"/>
      <c r="F3522" s="319">
        <v>11.99</v>
      </c>
      <c r="G3522" s="198" t="s">
        <v>8559</v>
      </c>
      <c r="H3522" s="198">
        <v>0</v>
      </c>
      <c r="I3522" s="200">
        <v>42018</v>
      </c>
      <c r="J3522" s="319">
        <f t="shared" si="55"/>
        <v>5.1914999999999996</v>
      </c>
      <c r="K3522" s="198" t="s">
        <v>731</v>
      </c>
      <c r="L3522" s="198" t="s">
        <v>731</v>
      </c>
      <c r="M3522" s="198"/>
      <c r="N3522" s="198"/>
      <c r="O3522" s="198"/>
      <c r="P3522" s="198"/>
      <c r="Q3522" s="169"/>
      <c r="R3522" s="169"/>
      <c r="S3522" s="169"/>
      <c r="T3522" s="169"/>
    </row>
    <row r="3523" spans="1:20" ht="20.100000000000001" customHeight="1">
      <c r="A3523" s="201" t="s">
        <v>8617</v>
      </c>
      <c r="B3523" s="183"/>
      <c r="C3523" s="196" t="s">
        <v>8493</v>
      </c>
      <c r="D3523" s="215" t="s">
        <v>7291</v>
      </c>
      <c r="E3523" s="198"/>
      <c r="F3523" s="319" t="s">
        <v>17578</v>
      </c>
      <c r="G3523" s="198" t="s">
        <v>8559</v>
      </c>
      <c r="H3523" s="198">
        <v>0</v>
      </c>
      <c r="I3523" s="200">
        <v>42018</v>
      </c>
      <c r="J3523" s="319" t="e">
        <f t="shared" si="55"/>
        <v>#VALUE!</v>
      </c>
      <c r="K3523" s="198"/>
      <c r="L3523" s="198" t="s">
        <v>731</v>
      </c>
      <c r="M3523" s="198"/>
      <c r="N3523" s="198"/>
      <c r="O3523" s="198"/>
      <c r="P3523" s="198"/>
      <c r="Q3523" s="169"/>
      <c r="R3523" s="169"/>
      <c r="S3523" s="169"/>
      <c r="T3523" s="169"/>
    </row>
    <row r="3524" spans="1:20" ht="20.100000000000001" customHeight="1">
      <c r="A3524" s="201" t="s">
        <v>8618</v>
      </c>
      <c r="B3524" s="183">
        <v>700600592539</v>
      </c>
      <c r="C3524" s="196" t="s">
        <v>8494</v>
      </c>
      <c r="D3524" s="215" t="s">
        <v>7291</v>
      </c>
      <c r="E3524" s="198"/>
      <c r="F3524" s="319">
        <v>9.99</v>
      </c>
      <c r="G3524" s="198" t="s">
        <v>8559</v>
      </c>
      <c r="H3524" s="198">
        <v>0</v>
      </c>
      <c r="I3524" s="200">
        <v>42018</v>
      </c>
      <c r="J3524" s="319">
        <f t="shared" si="55"/>
        <v>3.4915000000000003</v>
      </c>
      <c r="K3524" s="198"/>
      <c r="L3524" s="198" t="s">
        <v>731</v>
      </c>
      <c r="M3524" s="198"/>
      <c r="N3524" s="198"/>
      <c r="O3524" s="198"/>
      <c r="P3524" s="198"/>
      <c r="Q3524" s="169"/>
      <c r="R3524" s="169"/>
      <c r="S3524" s="169"/>
      <c r="T3524" s="169"/>
    </row>
    <row r="3525" spans="1:20" ht="20.100000000000001" customHeight="1">
      <c r="A3525" s="201" t="s">
        <v>8619</v>
      </c>
      <c r="B3525" s="183">
        <v>700600592546</v>
      </c>
      <c r="C3525" s="196" t="s">
        <v>8495</v>
      </c>
      <c r="D3525" s="215" t="s">
        <v>7291</v>
      </c>
      <c r="E3525" s="198"/>
      <c r="F3525" s="319">
        <v>9.99</v>
      </c>
      <c r="G3525" s="198" t="s">
        <v>8559</v>
      </c>
      <c r="H3525" s="198">
        <v>0</v>
      </c>
      <c r="I3525" s="200">
        <v>42018</v>
      </c>
      <c r="J3525" s="319">
        <f t="shared" si="55"/>
        <v>3.4915000000000003</v>
      </c>
      <c r="K3525" s="198"/>
      <c r="L3525" s="198" t="s">
        <v>731</v>
      </c>
      <c r="M3525" s="198"/>
      <c r="N3525" s="198"/>
      <c r="O3525" s="198"/>
      <c r="P3525" s="198"/>
      <c r="Q3525" s="169"/>
      <c r="R3525" s="169"/>
      <c r="S3525" s="169"/>
      <c r="T3525" s="169"/>
    </row>
    <row r="3526" spans="1:20" ht="20.100000000000001" customHeight="1">
      <c r="A3526" s="201" t="s">
        <v>8620</v>
      </c>
      <c r="B3526" s="183"/>
      <c r="C3526" s="196" t="s">
        <v>8496</v>
      </c>
      <c r="D3526" s="215" t="s">
        <v>8621</v>
      </c>
      <c r="E3526" s="198"/>
      <c r="F3526" s="319" t="s">
        <v>17578</v>
      </c>
      <c r="G3526" s="198" t="s">
        <v>8559</v>
      </c>
      <c r="H3526" s="198">
        <v>0</v>
      </c>
      <c r="I3526" s="200">
        <v>42018</v>
      </c>
      <c r="J3526" s="319" t="e">
        <f t="shared" si="55"/>
        <v>#VALUE!</v>
      </c>
      <c r="K3526" s="198"/>
      <c r="L3526" s="198" t="s">
        <v>731</v>
      </c>
      <c r="M3526" s="198"/>
      <c r="N3526" s="198"/>
      <c r="O3526" s="198"/>
      <c r="P3526" s="198"/>
      <c r="Q3526" s="169"/>
      <c r="R3526" s="169"/>
      <c r="S3526" s="169"/>
      <c r="T3526" s="169"/>
    </row>
    <row r="3527" spans="1:20" ht="20.100000000000001" customHeight="1">
      <c r="A3527" s="201" t="s">
        <v>8622</v>
      </c>
      <c r="B3527" s="183">
        <v>700600592553</v>
      </c>
      <c r="C3527" s="196" t="s">
        <v>8497</v>
      </c>
      <c r="D3527" s="215" t="s">
        <v>8621</v>
      </c>
      <c r="E3527" s="198"/>
      <c r="F3527" s="319">
        <v>9.99</v>
      </c>
      <c r="G3527" s="198" t="s">
        <v>8559</v>
      </c>
      <c r="H3527" s="198">
        <v>0</v>
      </c>
      <c r="I3527" s="200">
        <v>42018</v>
      </c>
      <c r="J3527" s="319">
        <f t="shared" si="55"/>
        <v>3.4915000000000003</v>
      </c>
      <c r="K3527" s="198"/>
      <c r="L3527" s="198" t="s">
        <v>731</v>
      </c>
      <c r="M3527" s="198"/>
      <c r="N3527" s="198"/>
      <c r="O3527" s="198"/>
      <c r="P3527" s="198"/>
      <c r="Q3527" s="169"/>
      <c r="R3527" s="169"/>
      <c r="S3527" s="169"/>
      <c r="T3527" s="169"/>
    </row>
    <row r="3528" spans="1:20" ht="20.100000000000001" customHeight="1">
      <c r="A3528" s="201" t="s">
        <v>8623</v>
      </c>
      <c r="B3528" s="183">
        <v>700600592560</v>
      </c>
      <c r="C3528" s="196" t="s">
        <v>8498</v>
      </c>
      <c r="D3528" s="215" t="s">
        <v>8621</v>
      </c>
      <c r="E3528" s="198"/>
      <c r="F3528" s="319">
        <v>9.99</v>
      </c>
      <c r="G3528" s="198" t="s">
        <v>8559</v>
      </c>
      <c r="H3528" s="198">
        <v>0</v>
      </c>
      <c r="I3528" s="200">
        <v>42018</v>
      </c>
      <c r="J3528" s="319">
        <f t="shared" si="55"/>
        <v>3.4915000000000003</v>
      </c>
      <c r="K3528" s="198"/>
      <c r="L3528" s="198" t="s">
        <v>731</v>
      </c>
      <c r="M3528" s="198"/>
      <c r="N3528" s="198"/>
      <c r="O3528" s="198"/>
      <c r="P3528" s="198"/>
      <c r="Q3528" s="169"/>
      <c r="R3528" s="169"/>
      <c r="S3528" s="169"/>
      <c r="T3528" s="169"/>
    </row>
    <row r="3529" spans="1:20" ht="20.100000000000001" customHeight="1">
      <c r="A3529" s="201" t="s">
        <v>8624</v>
      </c>
      <c r="B3529" s="183"/>
      <c r="C3529" s="196" t="s">
        <v>8499</v>
      </c>
      <c r="D3529" s="215" t="s">
        <v>8625</v>
      </c>
      <c r="E3529" s="198"/>
      <c r="F3529" s="319" t="s">
        <v>17578</v>
      </c>
      <c r="G3529" s="198" t="s">
        <v>8559</v>
      </c>
      <c r="H3529" s="198">
        <v>0</v>
      </c>
      <c r="I3529" s="200">
        <v>42018</v>
      </c>
      <c r="J3529" s="319" t="e">
        <f t="shared" si="55"/>
        <v>#VALUE!</v>
      </c>
      <c r="K3529" s="198"/>
      <c r="L3529" s="198" t="s">
        <v>731</v>
      </c>
      <c r="M3529" s="198"/>
      <c r="N3529" s="198"/>
      <c r="O3529" s="198"/>
      <c r="P3529" s="198"/>
      <c r="Q3529" s="169"/>
      <c r="R3529" s="169"/>
      <c r="S3529" s="169"/>
      <c r="T3529" s="169"/>
    </row>
    <row r="3530" spans="1:20" ht="20.100000000000001" customHeight="1">
      <c r="A3530" s="201" t="s">
        <v>8626</v>
      </c>
      <c r="B3530" s="183">
        <v>700600592577</v>
      </c>
      <c r="C3530" s="196" t="s">
        <v>8500</v>
      </c>
      <c r="D3530" s="215" t="s">
        <v>8625</v>
      </c>
      <c r="E3530" s="198"/>
      <c r="F3530" s="319">
        <v>9.99</v>
      </c>
      <c r="G3530" s="198" t="s">
        <v>8559</v>
      </c>
      <c r="H3530" s="198">
        <v>0</v>
      </c>
      <c r="I3530" s="200">
        <v>42018</v>
      </c>
      <c r="J3530" s="319">
        <f t="shared" si="55"/>
        <v>3.4915000000000003</v>
      </c>
      <c r="K3530" s="198" t="s">
        <v>731</v>
      </c>
      <c r="L3530" s="198" t="s">
        <v>731</v>
      </c>
      <c r="M3530" s="198"/>
      <c r="N3530" s="198"/>
      <c r="O3530" s="198"/>
      <c r="P3530" s="198"/>
      <c r="Q3530" s="169"/>
      <c r="R3530" s="169"/>
      <c r="S3530" s="169"/>
      <c r="T3530" s="169"/>
    </row>
    <row r="3531" spans="1:20" ht="20.100000000000001" customHeight="1">
      <c r="A3531" s="201" t="s">
        <v>8627</v>
      </c>
      <c r="B3531" s="183">
        <v>700600592584</v>
      </c>
      <c r="C3531" s="196" t="s">
        <v>8501</v>
      </c>
      <c r="D3531" s="215" t="s">
        <v>8625</v>
      </c>
      <c r="E3531" s="198"/>
      <c r="F3531" s="319">
        <v>9.99</v>
      </c>
      <c r="G3531" s="198" t="s">
        <v>8559</v>
      </c>
      <c r="H3531" s="198">
        <v>0</v>
      </c>
      <c r="I3531" s="200">
        <v>42018</v>
      </c>
      <c r="J3531" s="319">
        <f t="shared" si="55"/>
        <v>3.4915000000000003</v>
      </c>
      <c r="K3531" s="198"/>
      <c r="L3531" s="198" t="s">
        <v>731</v>
      </c>
      <c r="M3531" s="198"/>
      <c r="N3531" s="198"/>
      <c r="O3531" s="198"/>
      <c r="P3531" s="198"/>
      <c r="Q3531" s="169"/>
      <c r="R3531" s="169"/>
      <c r="S3531" s="169"/>
      <c r="T3531" s="169"/>
    </row>
    <row r="3532" spans="1:20" ht="20.100000000000001" customHeight="1">
      <c r="A3532" s="201" t="s">
        <v>8628</v>
      </c>
      <c r="B3532" s="183">
        <v>700600592591</v>
      </c>
      <c r="C3532" s="196" t="s">
        <v>8502</v>
      </c>
      <c r="D3532" s="215" t="s">
        <v>8625</v>
      </c>
      <c r="E3532" s="198"/>
      <c r="F3532" s="319">
        <v>9.99</v>
      </c>
      <c r="G3532" s="198" t="s">
        <v>8559</v>
      </c>
      <c r="H3532" s="198">
        <v>0</v>
      </c>
      <c r="I3532" s="200">
        <v>42018</v>
      </c>
      <c r="J3532" s="319">
        <f t="shared" ref="J3532:J3595" si="56">F3532*0.85-5-E3532</f>
        <v>3.4915000000000003</v>
      </c>
      <c r="K3532" s="198"/>
      <c r="L3532" s="198" t="s">
        <v>731</v>
      </c>
      <c r="M3532" s="198"/>
      <c r="N3532" s="198"/>
      <c r="O3532" s="198"/>
      <c r="P3532" s="198"/>
      <c r="Q3532" s="169"/>
      <c r="R3532" s="169"/>
      <c r="S3532" s="169"/>
      <c r="T3532" s="169"/>
    </row>
    <row r="3533" spans="1:20" ht="20.100000000000001" customHeight="1">
      <c r="A3533" s="201" t="s">
        <v>8629</v>
      </c>
      <c r="B3533" s="183">
        <v>700600592607</v>
      </c>
      <c r="C3533" s="196" t="s">
        <v>8503</v>
      </c>
      <c r="D3533" s="215" t="s">
        <v>8625</v>
      </c>
      <c r="E3533" s="198"/>
      <c r="F3533" s="319">
        <v>9.99</v>
      </c>
      <c r="G3533" s="198" t="s">
        <v>8559</v>
      </c>
      <c r="H3533" s="198">
        <v>0</v>
      </c>
      <c r="I3533" s="200">
        <v>42018</v>
      </c>
      <c r="J3533" s="319">
        <f t="shared" si="56"/>
        <v>3.4915000000000003</v>
      </c>
      <c r="K3533" s="198"/>
      <c r="L3533" s="198" t="s">
        <v>731</v>
      </c>
      <c r="M3533" s="198"/>
      <c r="N3533" s="198"/>
      <c r="O3533" s="198"/>
      <c r="P3533" s="198"/>
      <c r="Q3533" s="169"/>
      <c r="R3533" s="169"/>
      <c r="S3533" s="169"/>
      <c r="T3533" s="169"/>
    </row>
    <row r="3534" spans="1:20" ht="20.100000000000001" customHeight="1">
      <c r="A3534" s="201" t="s">
        <v>8631</v>
      </c>
      <c r="B3534" s="183">
        <v>700600592614</v>
      </c>
      <c r="C3534" s="196" t="s">
        <v>14775</v>
      </c>
      <c r="D3534" s="215" t="s">
        <v>8630</v>
      </c>
      <c r="E3534" s="198"/>
      <c r="F3534" s="319">
        <v>9.89</v>
      </c>
      <c r="G3534" s="198" t="s">
        <v>8559</v>
      </c>
      <c r="H3534" s="198">
        <v>0</v>
      </c>
      <c r="I3534" s="200">
        <v>42018</v>
      </c>
      <c r="J3534" s="319">
        <f t="shared" si="56"/>
        <v>3.4064999999999994</v>
      </c>
      <c r="K3534" s="198"/>
      <c r="L3534" s="198" t="s">
        <v>731</v>
      </c>
      <c r="M3534" s="198"/>
      <c r="N3534" s="198"/>
      <c r="O3534" s="198"/>
      <c r="P3534" s="198"/>
      <c r="Q3534" s="169"/>
      <c r="R3534" s="169"/>
      <c r="S3534" s="169"/>
      <c r="T3534" s="169"/>
    </row>
    <row r="3535" spans="1:20" ht="20.100000000000001" customHeight="1">
      <c r="A3535" s="201" t="s">
        <v>8631</v>
      </c>
      <c r="B3535" s="183">
        <v>700600592614</v>
      </c>
      <c r="C3535" s="196" t="s">
        <v>14775</v>
      </c>
      <c r="D3535" s="215" t="s">
        <v>8630</v>
      </c>
      <c r="E3535" s="198"/>
      <c r="F3535" s="319">
        <v>9.89</v>
      </c>
      <c r="G3535" s="198" t="s">
        <v>8559</v>
      </c>
      <c r="H3535" s="198">
        <v>0</v>
      </c>
      <c r="I3535" s="200">
        <v>42018</v>
      </c>
      <c r="J3535" s="319">
        <f t="shared" si="56"/>
        <v>3.4064999999999994</v>
      </c>
      <c r="K3535" s="198" t="s">
        <v>731</v>
      </c>
      <c r="L3535" s="198" t="s">
        <v>731</v>
      </c>
      <c r="M3535" s="198"/>
      <c r="N3535" s="218" t="s">
        <v>8504</v>
      </c>
      <c r="O3535" s="198"/>
      <c r="P3535" s="198"/>
      <c r="Q3535" s="169"/>
      <c r="R3535" s="169"/>
      <c r="S3535" s="169"/>
      <c r="T3535" s="169"/>
    </row>
    <row r="3536" spans="1:20" ht="20.100000000000001" customHeight="1">
      <c r="A3536" s="201" t="s">
        <v>8632</v>
      </c>
      <c r="B3536" s="183"/>
      <c r="C3536" s="196" t="s">
        <v>8505</v>
      </c>
      <c r="D3536" s="215" t="s">
        <v>8633</v>
      </c>
      <c r="E3536" s="198"/>
      <c r="F3536" s="319" t="s">
        <v>17578</v>
      </c>
      <c r="G3536" s="198" t="s">
        <v>8559</v>
      </c>
      <c r="H3536" s="198">
        <v>0</v>
      </c>
      <c r="I3536" s="200">
        <v>42018</v>
      </c>
      <c r="J3536" s="319" t="e">
        <f t="shared" si="56"/>
        <v>#VALUE!</v>
      </c>
      <c r="K3536" s="198"/>
      <c r="L3536" s="198" t="s">
        <v>731</v>
      </c>
      <c r="M3536" s="198"/>
      <c r="N3536" s="198"/>
      <c r="O3536" s="198"/>
      <c r="P3536" s="198"/>
      <c r="Q3536" s="169"/>
      <c r="R3536" s="169"/>
      <c r="S3536" s="169"/>
      <c r="T3536" s="169"/>
    </row>
    <row r="3537" spans="1:20" ht="20.100000000000001" customHeight="1">
      <c r="A3537" s="201" t="s">
        <v>8634</v>
      </c>
      <c r="B3537" s="183">
        <v>700600592621</v>
      </c>
      <c r="C3537" s="196" t="s">
        <v>8506</v>
      </c>
      <c r="D3537" s="215" t="s">
        <v>8633</v>
      </c>
      <c r="E3537" s="198"/>
      <c r="F3537" s="319">
        <v>9.89</v>
      </c>
      <c r="G3537" s="198" t="s">
        <v>8559</v>
      </c>
      <c r="H3537" s="198">
        <v>0</v>
      </c>
      <c r="I3537" s="200">
        <v>42018</v>
      </c>
      <c r="J3537" s="319">
        <f t="shared" si="56"/>
        <v>3.4064999999999994</v>
      </c>
      <c r="K3537" s="198"/>
      <c r="L3537" s="198" t="s">
        <v>731</v>
      </c>
      <c r="M3537" s="198"/>
      <c r="N3537" s="198"/>
      <c r="O3537" s="198"/>
      <c r="P3537" s="198"/>
      <c r="Q3537" s="169"/>
      <c r="R3537" s="169"/>
      <c r="S3537" s="169"/>
      <c r="T3537" s="169"/>
    </row>
    <row r="3538" spans="1:20" ht="20.100000000000001" customHeight="1">
      <c r="A3538" s="201" t="s">
        <v>8635</v>
      </c>
      <c r="B3538" s="183">
        <v>700600592638</v>
      </c>
      <c r="C3538" s="196" t="s">
        <v>8507</v>
      </c>
      <c r="D3538" s="215" t="s">
        <v>8633</v>
      </c>
      <c r="E3538" s="198"/>
      <c r="F3538" s="319">
        <v>9.89</v>
      </c>
      <c r="G3538" s="198" t="s">
        <v>8559</v>
      </c>
      <c r="H3538" s="198">
        <v>0</v>
      </c>
      <c r="I3538" s="200">
        <v>42018</v>
      </c>
      <c r="J3538" s="319">
        <f t="shared" si="56"/>
        <v>3.4064999999999994</v>
      </c>
      <c r="K3538" s="198" t="s">
        <v>731</v>
      </c>
      <c r="L3538" s="198" t="s">
        <v>731</v>
      </c>
      <c r="M3538" s="198"/>
      <c r="N3538" s="198"/>
      <c r="O3538" s="198"/>
      <c r="P3538" s="198"/>
      <c r="Q3538" s="169"/>
      <c r="R3538" s="169"/>
      <c r="S3538" s="169"/>
      <c r="T3538" s="169"/>
    </row>
    <row r="3539" spans="1:20" ht="20.100000000000001" customHeight="1">
      <c r="A3539" s="201" t="s">
        <v>8636</v>
      </c>
      <c r="B3539" s="183">
        <v>700600592645</v>
      </c>
      <c r="C3539" s="196" t="s">
        <v>8508</v>
      </c>
      <c r="D3539" s="215" t="s">
        <v>8633</v>
      </c>
      <c r="E3539" s="198"/>
      <c r="F3539" s="319">
        <v>9.89</v>
      </c>
      <c r="G3539" s="198" t="s">
        <v>8559</v>
      </c>
      <c r="H3539" s="198">
        <v>0</v>
      </c>
      <c r="I3539" s="200">
        <v>42018</v>
      </c>
      <c r="J3539" s="319">
        <f t="shared" si="56"/>
        <v>3.4064999999999994</v>
      </c>
      <c r="K3539" s="198"/>
      <c r="L3539" s="198" t="s">
        <v>731</v>
      </c>
      <c r="M3539" s="198"/>
      <c r="N3539" s="198"/>
      <c r="O3539" s="198"/>
      <c r="P3539" s="198"/>
      <c r="Q3539" s="169"/>
      <c r="R3539" s="169"/>
      <c r="S3539" s="169"/>
      <c r="T3539" s="169"/>
    </row>
    <row r="3540" spans="1:20" ht="20.100000000000001" customHeight="1">
      <c r="A3540" s="201" t="s">
        <v>8637</v>
      </c>
      <c r="B3540" s="183">
        <v>700600592652</v>
      </c>
      <c r="C3540" s="196" t="s">
        <v>8509</v>
      </c>
      <c r="D3540" s="215" t="s">
        <v>8633</v>
      </c>
      <c r="E3540" s="198"/>
      <c r="F3540" s="319">
        <v>9.89</v>
      </c>
      <c r="G3540" s="198" t="s">
        <v>8559</v>
      </c>
      <c r="H3540" s="198">
        <v>0</v>
      </c>
      <c r="I3540" s="200">
        <v>42018</v>
      </c>
      <c r="J3540" s="319">
        <f t="shared" si="56"/>
        <v>3.4064999999999994</v>
      </c>
      <c r="K3540" s="198"/>
      <c r="L3540" s="198" t="s">
        <v>731</v>
      </c>
      <c r="M3540" s="198"/>
      <c r="N3540" s="198"/>
      <c r="O3540" s="198"/>
      <c r="P3540" s="198"/>
      <c r="Q3540" s="169"/>
      <c r="R3540" s="169"/>
      <c r="S3540" s="169"/>
      <c r="T3540" s="169"/>
    </row>
    <row r="3541" spans="1:20" ht="20.100000000000001" customHeight="1">
      <c r="A3541" s="201" t="s">
        <v>8638</v>
      </c>
      <c r="B3541" s="183"/>
      <c r="C3541" s="196" t="s">
        <v>8510</v>
      </c>
      <c r="D3541" s="215" t="s">
        <v>8639</v>
      </c>
      <c r="E3541" s="198"/>
      <c r="F3541" s="319" t="s">
        <v>17578</v>
      </c>
      <c r="G3541" s="198" t="s">
        <v>8559</v>
      </c>
      <c r="H3541" s="198">
        <v>0</v>
      </c>
      <c r="I3541" s="200">
        <v>42018</v>
      </c>
      <c r="J3541" s="319" t="e">
        <f t="shared" si="56"/>
        <v>#VALUE!</v>
      </c>
      <c r="K3541" s="198"/>
      <c r="L3541" s="198" t="s">
        <v>731</v>
      </c>
      <c r="M3541" s="198"/>
      <c r="N3541" s="198"/>
      <c r="O3541" s="198"/>
      <c r="P3541" s="198"/>
      <c r="Q3541" s="169"/>
      <c r="R3541" s="169"/>
      <c r="S3541" s="169"/>
      <c r="T3541" s="169"/>
    </row>
    <row r="3542" spans="1:20" ht="20.100000000000001" customHeight="1">
      <c r="A3542" s="201" t="s">
        <v>8640</v>
      </c>
      <c r="B3542" s="183">
        <v>700600592669</v>
      </c>
      <c r="C3542" s="196" t="s">
        <v>8511</v>
      </c>
      <c r="D3542" s="215" t="s">
        <v>8639</v>
      </c>
      <c r="E3542" s="198"/>
      <c r="F3542" s="319">
        <v>9.89</v>
      </c>
      <c r="G3542" s="198" t="s">
        <v>8559</v>
      </c>
      <c r="H3542" s="198">
        <v>0</v>
      </c>
      <c r="I3542" s="200">
        <v>42018</v>
      </c>
      <c r="J3542" s="319">
        <f t="shared" si="56"/>
        <v>3.4064999999999994</v>
      </c>
      <c r="K3542" s="198"/>
      <c r="L3542" s="198" t="s">
        <v>731</v>
      </c>
      <c r="M3542" s="198"/>
      <c r="N3542" s="198"/>
      <c r="O3542" s="198"/>
      <c r="P3542" s="198"/>
      <c r="Q3542" s="169"/>
      <c r="R3542" s="169"/>
      <c r="S3542" s="169"/>
      <c r="T3542" s="169"/>
    </row>
    <row r="3543" spans="1:20" ht="20.100000000000001" customHeight="1">
      <c r="A3543" s="201" t="s">
        <v>8641</v>
      </c>
      <c r="B3543" s="183">
        <v>700600592676</v>
      </c>
      <c r="C3543" s="196" t="s">
        <v>8512</v>
      </c>
      <c r="D3543" s="215" t="s">
        <v>8639</v>
      </c>
      <c r="E3543" s="198"/>
      <c r="F3543" s="319">
        <v>9.89</v>
      </c>
      <c r="G3543" s="198" t="s">
        <v>8559</v>
      </c>
      <c r="H3543" s="198">
        <v>0</v>
      </c>
      <c r="I3543" s="200">
        <v>42018</v>
      </c>
      <c r="J3543" s="319">
        <f t="shared" si="56"/>
        <v>3.4064999999999994</v>
      </c>
      <c r="K3543" s="198"/>
      <c r="L3543" s="198" t="s">
        <v>731</v>
      </c>
      <c r="M3543" s="198"/>
      <c r="N3543" s="198"/>
      <c r="O3543" s="198"/>
      <c r="P3543" s="198"/>
      <c r="Q3543" s="169"/>
      <c r="R3543" s="169"/>
      <c r="S3543" s="169"/>
      <c r="T3543" s="169"/>
    </row>
    <row r="3544" spans="1:20" ht="20.100000000000001" customHeight="1">
      <c r="A3544" s="201" t="s">
        <v>8642</v>
      </c>
      <c r="B3544" s="183">
        <v>700600592683</v>
      </c>
      <c r="C3544" s="196" t="s">
        <v>8513</v>
      </c>
      <c r="D3544" s="215" t="s">
        <v>8639</v>
      </c>
      <c r="E3544" s="198"/>
      <c r="F3544" s="319">
        <v>9.89</v>
      </c>
      <c r="G3544" s="198" t="s">
        <v>8559</v>
      </c>
      <c r="H3544" s="198">
        <v>0</v>
      </c>
      <c r="I3544" s="200">
        <v>42018</v>
      </c>
      <c r="J3544" s="319">
        <f t="shared" si="56"/>
        <v>3.4064999999999994</v>
      </c>
      <c r="K3544" s="198"/>
      <c r="L3544" s="198" t="s">
        <v>731</v>
      </c>
      <c r="M3544" s="198"/>
      <c r="N3544" s="198"/>
      <c r="O3544" s="198"/>
      <c r="P3544" s="198"/>
      <c r="Q3544" s="169"/>
      <c r="R3544" s="169"/>
      <c r="S3544" s="169"/>
      <c r="T3544" s="169"/>
    </row>
    <row r="3545" spans="1:20" ht="20.100000000000001" customHeight="1">
      <c r="A3545" s="201" t="s">
        <v>8643</v>
      </c>
      <c r="B3545" s="183">
        <v>700600592690</v>
      </c>
      <c r="C3545" s="196" t="s">
        <v>8514</v>
      </c>
      <c r="D3545" s="215" t="s">
        <v>8639</v>
      </c>
      <c r="E3545" s="198"/>
      <c r="F3545" s="319">
        <v>9.89</v>
      </c>
      <c r="G3545" s="198" t="s">
        <v>8559</v>
      </c>
      <c r="H3545" s="198">
        <v>0</v>
      </c>
      <c r="I3545" s="200">
        <v>42018</v>
      </c>
      <c r="J3545" s="319">
        <f t="shared" si="56"/>
        <v>3.4064999999999994</v>
      </c>
      <c r="K3545" s="198"/>
      <c r="L3545" s="198" t="s">
        <v>731</v>
      </c>
      <c r="M3545" s="198"/>
      <c r="N3545" s="198"/>
      <c r="O3545" s="198"/>
      <c r="P3545" s="198"/>
      <c r="Q3545" s="169"/>
      <c r="R3545" s="169"/>
      <c r="S3545" s="169"/>
      <c r="T3545" s="169"/>
    </row>
    <row r="3546" spans="1:20" ht="20.100000000000001" customHeight="1">
      <c r="A3546" s="201" t="s">
        <v>8644</v>
      </c>
      <c r="B3546" s="183"/>
      <c r="C3546" s="196" t="s">
        <v>8515</v>
      </c>
      <c r="D3546" s="215" t="s">
        <v>8415</v>
      </c>
      <c r="E3546" s="198"/>
      <c r="F3546" s="319" t="s">
        <v>17578</v>
      </c>
      <c r="G3546" s="198" t="s">
        <v>8559</v>
      </c>
      <c r="H3546" s="198">
        <v>0</v>
      </c>
      <c r="I3546" s="200">
        <v>42018</v>
      </c>
      <c r="J3546" s="319" t="e">
        <f t="shared" si="56"/>
        <v>#VALUE!</v>
      </c>
      <c r="K3546" s="198"/>
      <c r="L3546" s="198" t="s">
        <v>731</v>
      </c>
      <c r="M3546" s="198"/>
      <c r="N3546" s="198"/>
      <c r="O3546" s="198"/>
      <c r="P3546" s="198"/>
      <c r="Q3546" s="169"/>
      <c r="R3546" s="169"/>
      <c r="S3546" s="169"/>
      <c r="T3546" s="169"/>
    </row>
    <row r="3547" spans="1:20" ht="20.100000000000001" customHeight="1">
      <c r="A3547" s="201" t="s">
        <v>8645</v>
      </c>
      <c r="B3547" s="183">
        <v>700600592706</v>
      </c>
      <c r="C3547" s="196" t="s">
        <v>8516</v>
      </c>
      <c r="D3547" s="215" t="s">
        <v>8415</v>
      </c>
      <c r="E3547" s="198"/>
      <c r="F3547" s="319">
        <v>9.89</v>
      </c>
      <c r="G3547" s="198" t="s">
        <v>8559</v>
      </c>
      <c r="H3547" s="198">
        <v>0</v>
      </c>
      <c r="I3547" s="200">
        <v>42018</v>
      </c>
      <c r="J3547" s="319">
        <f t="shared" si="56"/>
        <v>3.4064999999999994</v>
      </c>
      <c r="K3547" s="198"/>
      <c r="L3547" s="198" t="s">
        <v>731</v>
      </c>
      <c r="M3547" s="198"/>
      <c r="N3547" s="198"/>
      <c r="O3547" s="198"/>
      <c r="P3547" s="198"/>
      <c r="Q3547" s="169"/>
      <c r="R3547" s="169"/>
      <c r="S3547" s="169"/>
      <c r="T3547" s="169"/>
    </row>
    <row r="3548" spans="1:20" ht="20.100000000000001" customHeight="1">
      <c r="A3548" s="201" t="s">
        <v>8646</v>
      </c>
      <c r="B3548" s="183">
        <v>700600592713</v>
      </c>
      <c r="C3548" s="196" t="s">
        <v>8517</v>
      </c>
      <c r="D3548" s="215" t="s">
        <v>8415</v>
      </c>
      <c r="E3548" s="198"/>
      <c r="F3548" s="319">
        <v>9.89</v>
      </c>
      <c r="G3548" s="198" t="s">
        <v>8559</v>
      </c>
      <c r="H3548" s="198">
        <v>0</v>
      </c>
      <c r="I3548" s="200">
        <v>42018</v>
      </c>
      <c r="J3548" s="319">
        <f t="shared" si="56"/>
        <v>3.4064999999999994</v>
      </c>
      <c r="K3548" s="198"/>
      <c r="L3548" s="198" t="s">
        <v>731</v>
      </c>
      <c r="M3548" s="198"/>
      <c r="N3548" s="198"/>
      <c r="O3548" s="198"/>
      <c r="P3548" s="198"/>
      <c r="Q3548" s="169"/>
      <c r="R3548" s="169"/>
      <c r="S3548" s="169"/>
      <c r="T3548" s="169"/>
    </row>
    <row r="3549" spans="1:20" ht="20.100000000000001" customHeight="1">
      <c r="A3549" s="201" t="s">
        <v>8647</v>
      </c>
      <c r="B3549" s="183">
        <v>700600592720</v>
      </c>
      <c r="C3549" s="196" t="s">
        <v>8518</v>
      </c>
      <c r="D3549" s="215" t="s">
        <v>8415</v>
      </c>
      <c r="E3549" s="198"/>
      <c r="F3549" s="319">
        <v>9.89</v>
      </c>
      <c r="G3549" s="198" t="s">
        <v>8559</v>
      </c>
      <c r="H3549" s="198">
        <v>0</v>
      </c>
      <c r="I3549" s="200">
        <v>42018</v>
      </c>
      <c r="J3549" s="319">
        <f t="shared" si="56"/>
        <v>3.4064999999999994</v>
      </c>
      <c r="K3549" s="198"/>
      <c r="L3549" s="198" t="s">
        <v>731</v>
      </c>
      <c r="M3549" s="198"/>
      <c r="N3549" s="198"/>
      <c r="O3549" s="198"/>
      <c r="P3549" s="198"/>
      <c r="Q3549" s="169"/>
      <c r="R3549" s="169"/>
      <c r="S3549" s="169"/>
      <c r="T3549" s="169"/>
    </row>
    <row r="3550" spans="1:20" ht="20.100000000000001" customHeight="1">
      <c r="A3550" s="201" t="s">
        <v>8648</v>
      </c>
      <c r="B3550" s="183">
        <v>700600592737</v>
      </c>
      <c r="C3550" s="196" t="s">
        <v>8519</v>
      </c>
      <c r="D3550" s="215" t="s">
        <v>8415</v>
      </c>
      <c r="E3550" s="198"/>
      <c r="F3550" s="319">
        <v>9.89</v>
      </c>
      <c r="G3550" s="198" t="s">
        <v>8559</v>
      </c>
      <c r="H3550" s="198">
        <v>0</v>
      </c>
      <c r="I3550" s="200">
        <v>42018</v>
      </c>
      <c r="J3550" s="319">
        <f t="shared" si="56"/>
        <v>3.4064999999999994</v>
      </c>
      <c r="K3550" s="198"/>
      <c r="L3550" s="198" t="s">
        <v>731</v>
      </c>
      <c r="M3550" s="198"/>
      <c r="N3550" s="198"/>
      <c r="O3550" s="198"/>
      <c r="P3550" s="198"/>
      <c r="Q3550" s="169"/>
      <c r="R3550" s="169"/>
      <c r="S3550" s="169"/>
      <c r="T3550" s="169"/>
    </row>
    <row r="3551" spans="1:20" ht="20.100000000000001" customHeight="1">
      <c r="A3551" s="201" t="s">
        <v>8649</v>
      </c>
      <c r="B3551" s="183"/>
      <c r="C3551" s="196" t="s">
        <v>8520</v>
      </c>
      <c r="D3551" s="215" t="s">
        <v>8639</v>
      </c>
      <c r="E3551" s="198"/>
      <c r="F3551" s="319" t="s">
        <v>17578</v>
      </c>
      <c r="G3551" s="198" t="s">
        <v>8559</v>
      </c>
      <c r="H3551" s="198">
        <v>0</v>
      </c>
      <c r="I3551" s="200">
        <v>42018</v>
      </c>
      <c r="J3551" s="319" t="e">
        <f t="shared" si="56"/>
        <v>#VALUE!</v>
      </c>
      <c r="K3551" s="198"/>
      <c r="L3551" s="198" t="s">
        <v>731</v>
      </c>
      <c r="M3551" s="198"/>
      <c r="N3551" s="198"/>
      <c r="O3551" s="198"/>
      <c r="P3551" s="198"/>
      <c r="Q3551" s="169"/>
      <c r="R3551" s="169"/>
      <c r="S3551" s="169"/>
      <c r="T3551" s="169"/>
    </row>
    <row r="3552" spans="1:20" ht="20.100000000000001" customHeight="1">
      <c r="A3552" s="201" t="s">
        <v>8650</v>
      </c>
      <c r="B3552" s="183">
        <v>700600592744</v>
      </c>
      <c r="C3552" s="196" t="s">
        <v>8521</v>
      </c>
      <c r="D3552" s="215" t="s">
        <v>8639</v>
      </c>
      <c r="E3552" s="198"/>
      <c r="F3552" s="319">
        <v>9.89</v>
      </c>
      <c r="G3552" s="198" t="s">
        <v>8559</v>
      </c>
      <c r="H3552" s="198">
        <v>0</v>
      </c>
      <c r="I3552" s="200">
        <v>42018</v>
      </c>
      <c r="J3552" s="319">
        <f t="shared" si="56"/>
        <v>3.4064999999999994</v>
      </c>
      <c r="K3552" s="198"/>
      <c r="L3552" s="198" t="s">
        <v>731</v>
      </c>
      <c r="M3552" s="198"/>
      <c r="N3552" s="198"/>
      <c r="O3552" s="198"/>
      <c r="P3552" s="198"/>
      <c r="Q3552" s="169"/>
      <c r="R3552" s="169"/>
      <c r="S3552" s="169"/>
      <c r="T3552" s="169"/>
    </row>
    <row r="3553" spans="1:20" ht="20.100000000000001" customHeight="1">
      <c r="A3553" s="201" t="s">
        <v>8651</v>
      </c>
      <c r="B3553" s="183">
        <v>700600592751</v>
      </c>
      <c r="C3553" s="196" t="s">
        <v>8522</v>
      </c>
      <c r="D3553" s="215" t="s">
        <v>8639</v>
      </c>
      <c r="E3553" s="198"/>
      <c r="F3553" s="319">
        <v>9.89</v>
      </c>
      <c r="G3553" s="198" t="s">
        <v>8559</v>
      </c>
      <c r="H3553" s="198">
        <v>0</v>
      </c>
      <c r="I3553" s="200">
        <v>42018</v>
      </c>
      <c r="J3553" s="319">
        <f t="shared" si="56"/>
        <v>3.4064999999999994</v>
      </c>
      <c r="K3553" s="198"/>
      <c r="L3553" s="198" t="s">
        <v>731</v>
      </c>
      <c r="M3553" s="198"/>
      <c r="N3553" s="198"/>
      <c r="O3553" s="198"/>
      <c r="P3553" s="198"/>
      <c r="Q3553" s="169"/>
      <c r="R3553" s="169"/>
      <c r="S3553" s="169"/>
      <c r="T3553" s="169"/>
    </row>
    <row r="3554" spans="1:20" ht="20.100000000000001" customHeight="1">
      <c r="A3554" s="201" t="s">
        <v>8652</v>
      </c>
      <c r="B3554" s="183">
        <v>700600592768</v>
      </c>
      <c r="C3554" s="196" t="s">
        <v>8523</v>
      </c>
      <c r="D3554" s="215" t="s">
        <v>8639</v>
      </c>
      <c r="E3554" s="198"/>
      <c r="F3554" s="319">
        <v>9.89</v>
      </c>
      <c r="G3554" s="198" t="s">
        <v>8559</v>
      </c>
      <c r="H3554" s="198">
        <v>0</v>
      </c>
      <c r="I3554" s="200">
        <v>42018</v>
      </c>
      <c r="J3554" s="319">
        <f t="shared" si="56"/>
        <v>3.4064999999999994</v>
      </c>
      <c r="K3554" s="198"/>
      <c r="L3554" s="198" t="s">
        <v>731</v>
      </c>
      <c r="M3554" s="198"/>
      <c r="N3554" s="198"/>
      <c r="O3554" s="198"/>
      <c r="P3554" s="198"/>
      <c r="Q3554" s="169"/>
      <c r="R3554" s="169"/>
      <c r="S3554" s="169"/>
      <c r="T3554" s="169"/>
    </row>
    <row r="3555" spans="1:20" ht="20.100000000000001" customHeight="1">
      <c r="A3555" s="201" t="s">
        <v>8653</v>
      </c>
      <c r="B3555" s="183">
        <v>700600592775</v>
      </c>
      <c r="C3555" s="196" t="s">
        <v>8524</v>
      </c>
      <c r="D3555" s="215" t="s">
        <v>8639</v>
      </c>
      <c r="E3555" s="198"/>
      <c r="F3555" s="319">
        <v>9.89</v>
      </c>
      <c r="G3555" s="198" t="s">
        <v>8559</v>
      </c>
      <c r="H3555" s="198">
        <v>0</v>
      </c>
      <c r="I3555" s="200">
        <v>42018</v>
      </c>
      <c r="J3555" s="319">
        <f t="shared" si="56"/>
        <v>3.4064999999999994</v>
      </c>
      <c r="K3555" s="198"/>
      <c r="L3555" s="198" t="s">
        <v>731</v>
      </c>
      <c r="M3555" s="198"/>
      <c r="N3555" s="198"/>
      <c r="O3555" s="198"/>
      <c r="P3555" s="198"/>
      <c r="Q3555" s="169"/>
      <c r="R3555" s="169"/>
      <c r="S3555" s="169"/>
      <c r="T3555" s="169"/>
    </row>
    <row r="3556" spans="1:20" ht="20.100000000000001" customHeight="1">
      <c r="A3556" s="201" t="s">
        <v>8654</v>
      </c>
      <c r="B3556" s="183">
        <v>700600592782</v>
      </c>
      <c r="C3556" s="196" t="s">
        <v>8525</v>
      </c>
      <c r="D3556" s="215" t="s">
        <v>8639</v>
      </c>
      <c r="E3556" s="198"/>
      <c r="F3556" s="319">
        <v>9.89</v>
      </c>
      <c r="G3556" s="198" t="s">
        <v>8559</v>
      </c>
      <c r="H3556" s="198">
        <v>0</v>
      </c>
      <c r="I3556" s="200">
        <v>42018</v>
      </c>
      <c r="J3556" s="319">
        <f t="shared" si="56"/>
        <v>3.4064999999999994</v>
      </c>
      <c r="K3556" s="198"/>
      <c r="L3556" s="198" t="s">
        <v>731</v>
      </c>
      <c r="M3556" s="198"/>
      <c r="N3556" s="198"/>
      <c r="O3556" s="198"/>
      <c r="P3556" s="198"/>
      <c r="Q3556" s="169"/>
      <c r="R3556" s="169"/>
      <c r="S3556" s="169"/>
      <c r="T3556" s="169"/>
    </row>
    <row r="3557" spans="1:20" ht="20.100000000000001" customHeight="1">
      <c r="A3557" s="201" t="s">
        <v>8655</v>
      </c>
      <c r="B3557" s="183">
        <v>700600592799</v>
      </c>
      <c r="C3557" s="196" t="s">
        <v>8526</v>
      </c>
      <c r="D3557" s="215" t="s">
        <v>8639</v>
      </c>
      <c r="E3557" s="198"/>
      <c r="F3557" s="319">
        <v>9.89</v>
      </c>
      <c r="G3557" s="198" t="s">
        <v>8559</v>
      </c>
      <c r="H3557" s="198">
        <v>0</v>
      </c>
      <c r="I3557" s="200">
        <v>42018</v>
      </c>
      <c r="J3557" s="319">
        <f t="shared" si="56"/>
        <v>3.4064999999999994</v>
      </c>
      <c r="K3557" s="198"/>
      <c r="L3557" s="198" t="s">
        <v>731</v>
      </c>
      <c r="M3557" s="198"/>
      <c r="N3557" s="198"/>
      <c r="O3557" s="198"/>
      <c r="P3557" s="198"/>
      <c r="Q3557" s="169"/>
      <c r="R3557" s="169"/>
      <c r="S3557" s="169"/>
      <c r="T3557" s="169"/>
    </row>
    <row r="3558" spans="1:20" ht="20.100000000000001" customHeight="1">
      <c r="A3558" s="201" t="s">
        <v>8656</v>
      </c>
      <c r="B3558" s="183"/>
      <c r="C3558" s="196" t="s">
        <v>8527</v>
      </c>
      <c r="D3558" s="215" t="s">
        <v>8595</v>
      </c>
      <c r="E3558" s="198"/>
      <c r="F3558" s="319" t="s">
        <v>17578</v>
      </c>
      <c r="G3558" s="198" t="s">
        <v>8559</v>
      </c>
      <c r="H3558" s="198">
        <v>0</v>
      </c>
      <c r="I3558" s="200">
        <v>42018</v>
      </c>
      <c r="J3558" s="319" t="e">
        <f t="shared" si="56"/>
        <v>#VALUE!</v>
      </c>
      <c r="K3558" s="198"/>
      <c r="L3558" s="198" t="s">
        <v>731</v>
      </c>
      <c r="M3558" s="198"/>
      <c r="N3558" s="198"/>
      <c r="O3558" s="198"/>
      <c r="P3558" s="198"/>
      <c r="Q3558" s="169"/>
      <c r="R3558" s="169"/>
      <c r="S3558" s="169"/>
      <c r="T3558" s="169"/>
    </row>
    <row r="3559" spans="1:20" ht="20.100000000000001" customHeight="1">
      <c r="A3559" s="201" t="s">
        <v>8657</v>
      </c>
      <c r="B3559" s="183">
        <v>700600592805</v>
      </c>
      <c r="C3559" s="196" t="s">
        <v>8528</v>
      </c>
      <c r="D3559" s="215" t="s">
        <v>8595</v>
      </c>
      <c r="E3559" s="198"/>
      <c r="F3559" s="319">
        <v>9.89</v>
      </c>
      <c r="G3559" s="198" t="s">
        <v>8559</v>
      </c>
      <c r="H3559" s="198">
        <v>0</v>
      </c>
      <c r="I3559" s="200">
        <v>42018</v>
      </c>
      <c r="J3559" s="319">
        <f t="shared" si="56"/>
        <v>3.4064999999999994</v>
      </c>
      <c r="K3559" s="198"/>
      <c r="L3559" s="198" t="s">
        <v>731</v>
      </c>
      <c r="M3559" s="198"/>
      <c r="N3559" s="198"/>
      <c r="O3559" s="198"/>
      <c r="P3559" s="198"/>
      <c r="Q3559" s="169"/>
      <c r="R3559" s="169"/>
      <c r="S3559" s="169"/>
      <c r="T3559" s="169"/>
    </row>
    <row r="3560" spans="1:20" ht="20.100000000000001" customHeight="1">
      <c r="A3560" s="201" t="s">
        <v>8658</v>
      </c>
      <c r="B3560" s="183">
        <v>700600592812</v>
      </c>
      <c r="C3560" s="196" t="s">
        <v>8529</v>
      </c>
      <c r="D3560" s="215" t="s">
        <v>8595</v>
      </c>
      <c r="E3560" s="198"/>
      <c r="F3560" s="319">
        <v>9.89</v>
      </c>
      <c r="G3560" s="198" t="s">
        <v>8559</v>
      </c>
      <c r="H3560" s="198">
        <v>0</v>
      </c>
      <c r="I3560" s="200">
        <v>42018</v>
      </c>
      <c r="J3560" s="319">
        <f t="shared" si="56"/>
        <v>3.4064999999999994</v>
      </c>
      <c r="K3560" s="198"/>
      <c r="L3560" s="198" t="s">
        <v>731</v>
      </c>
      <c r="M3560" s="198"/>
      <c r="N3560" s="198"/>
      <c r="O3560" s="198"/>
      <c r="P3560" s="198"/>
      <c r="Q3560" s="169"/>
      <c r="R3560" s="169"/>
      <c r="S3560" s="169"/>
      <c r="T3560" s="169"/>
    </row>
    <row r="3561" spans="1:20" ht="20.100000000000001" customHeight="1">
      <c r="A3561" s="201" t="s">
        <v>8659</v>
      </c>
      <c r="B3561" s="183">
        <v>700600592829</v>
      </c>
      <c r="C3561" s="196" t="s">
        <v>8530</v>
      </c>
      <c r="D3561" s="215" t="s">
        <v>8595</v>
      </c>
      <c r="E3561" s="198"/>
      <c r="F3561" s="319">
        <v>9.89</v>
      </c>
      <c r="G3561" s="198" t="s">
        <v>8559</v>
      </c>
      <c r="H3561" s="198">
        <v>0</v>
      </c>
      <c r="I3561" s="200">
        <v>42018</v>
      </c>
      <c r="J3561" s="319">
        <f t="shared" si="56"/>
        <v>3.4064999999999994</v>
      </c>
      <c r="K3561" s="198"/>
      <c r="L3561" s="198" t="s">
        <v>731</v>
      </c>
      <c r="M3561" s="198"/>
      <c r="N3561" s="198"/>
      <c r="O3561" s="198"/>
      <c r="P3561" s="198"/>
      <c r="Q3561" s="169"/>
      <c r="R3561" s="169"/>
      <c r="S3561" s="169"/>
      <c r="T3561" s="169"/>
    </row>
    <row r="3562" spans="1:20" ht="20.100000000000001" customHeight="1">
      <c r="A3562" s="201" t="s">
        <v>8660</v>
      </c>
      <c r="B3562" s="183">
        <v>700600592836</v>
      </c>
      <c r="C3562" s="196" t="s">
        <v>8531</v>
      </c>
      <c r="D3562" s="215" t="s">
        <v>8595</v>
      </c>
      <c r="E3562" s="198"/>
      <c r="F3562" s="319">
        <v>9.89</v>
      </c>
      <c r="G3562" s="198" t="s">
        <v>8559</v>
      </c>
      <c r="H3562" s="198">
        <v>0</v>
      </c>
      <c r="I3562" s="200">
        <v>42018</v>
      </c>
      <c r="J3562" s="319">
        <f t="shared" si="56"/>
        <v>3.4064999999999994</v>
      </c>
      <c r="K3562" s="198"/>
      <c r="L3562" s="198" t="s">
        <v>731</v>
      </c>
      <c r="M3562" s="198"/>
      <c r="N3562" s="198"/>
      <c r="O3562" s="198"/>
      <c r="P3562" s="198"/>
      <c r="Q3562" s="169"/>
      <c r="R3562" s="169"/>
      <c r="S3562" s="169"/>
      <c r="T3562" s="169"/>
    </row>
    <row r="3563" spans="1:20" ht="20.100000000000001" customHeight="1">
      <c r="A3563" s="201" t="s">
        <v>8661</v>
      </c>
      <c r="B3563" s="183">
        <v>700600592843</v>
      </c>
      <c r="C3563" s="196" t="s">
        <v>8532</v>
      </c>
      <c r="D3563" s="215" t="s">
        <v>8595</v>
      </c>
      <c r="E3563" s="198"/>
      <c r="F3563" s="319">
        <v>9.89</v>
      </c>
      <c r="G3563" s="198" t="s">
        <v>8559</v>
      </c>
      <c r="H3563" s="198">
        <v>0</v>
      </c>
      <c r="I3563" s="200">
        <v>42018</v>
      </c>
      <c r="J3563" s="319">
        <f t="shared" si="56"/>
        <v>3.4064999999999994</v>
      </c>
      <c r="K3563" s="198"/>
      <c r="L3563" s="198" t="s">
        <v>731</v>
      </c>
      <c r="M3563" s="198"/>
      <c r="N3563" s="198"/>
      <c r="O3563" s="198"/>
      <c r="P3563" s="198"/>
      <c r="Q3563" s="169"/>
      <c r="R3563" s="169"/>
      <c r="S3563" s="169"/>
      <c r="T3563" s="169"/>
    </row>
    <row r="3564" spans="1:20" ht="20.100000000000001" customHeight="1">
      <c r="A3564" s="201" t="s">
        <v>8662</v>
      </c>
      <c r="B3564" s="183">
        <v>700600592850</v>
      </c>
      <c r="C3564" s="196" t="s">
        <v>8533</v>
      </c>
      <c r="D3564" s="215" t="s">
        <v>8595</v>
      </c>
      <c r="E3564" s="198"/>
      <c r="F3564" s="319">
        <v>9.89</v>
      </c>
      <c r="G3564" s="198" t="s">
        <v>8559</v>
      </c>
      <c r="H3564" s="198">
        <v>0</v>
      </c>
      <c r="I3564" s="200">
        <v>42018</v>
      </c>
      <c r="J3564" s="319">
        <f t="shared" si="56"/>
        <v>3.4064999999999994</v>
      </c>
      <c r="K3564" s="198"/>
      <c r="L3564" s="198" t="s">
        <v>731</v>
      </c>
      <c r="M3564" s="198"/>
      <c r="N3564" s="198"/>
      <c r="O3564" s="198"/>
      <c r="P3564" s="198"/>
      <c r="Q3564" s="169"/>
      <c r="R3564" s="169"/>
      <c r="S3564" s="169"/>
      <c r="T3564" s="169"/>
    </row>
    <row r="3565" spans="1:20" ht="20.100000000000001" customHeight="1">
      <c r="A3565" s="201" t="s">
        <v>8663</v>
      </c>
      <c r="B3565" s="183"/>
      <c r="C3565" s="196" t="s">
        <v>8534</v>
      </c>
      <c r="D3565" s="215" t="s">
        <v>8595</v>
      </c>
      <c r="E3565" s="198"/>
      <c r="F3565" s="319" t="s">
        <v>17578</v>
      </c>
      <c r="G3565" s="198" t="s">
        <v>8559</v>
      </c>
      <c r="H3565" s="198">
        <v>0</v>
      </c>
      <c r="I3565" s="200">
        <v>42018</v>
      </c>
      <c r="J3565" s="319" t="e">
        <f t="shared" si="56"/>
        <v>#VALUE!</v>
      </c>
      <c r="K3565" s="198"/>
      <c r="L3565" s="198" t="s">
        <v>731</v>
      </c>
      <c r="M3565" s="198"/>
      <c r="N3565" s="198"/>
      <c r="O3565" s="198"/>
      <c r="P3565" s="198"/>
      <c r="Q3565" s="169"/>
      <c r="R3565" s="169"/>
      <c r="S3565" s="169"/>
      <c r="T3565" s="169"/>
    </row>
    <row r="3566" spans="1:20" ht="20.100000000000001" customHeight="1">
      <c r="A3566" s="201" t="s">
        <v>8664</v>
      </c>
      <c r="B3566" s="183">
        <v>700600592867</v>
      </c>
      <c r="C3566" s="196" t="s">
        <v>8535</v>
      </c>
      <c r="D3566" s="215" t="s">
        <v>8595</v>
      </c>
      <c r="E3566" s="198"/>
      <c r="F3566" s="319">
        <v>9.89</v>
      </c>
      <c r="G3566" s="198" t="s">
        <v>8559</v>
      </c>
      <c r="H3566" s="198">
        <v>0</v>
      </c>
      <c r="I3566" s="200">
        <v>42018</v>
      </c>
      <c r="J3566" s="319">
        <f t="shared" si="56"/>
        <v>3.4064999999999994</v>
      </c>
      <c r="K3566" s="198" t="s">
        <v>731</v>
      </c>
      <c r="L3566" s="198" t="s">
        <v>731</v>
      </c>
      <c r="M3566" s="198"/>
      <c r="N3566" s="198"/>
      <c r="O3566" s="198"/>
      <c r="P3566" s="198"/>
      <c r="Q3566" s="169"/>
      <c r="R3566" s="169"/>
      <c r="S3566" s="169"/>
      <c r="T3566" s="169"/>
    </row>
    <row r="3567" spans="1:20" ht="20.100000000000001" customHeight="1">
      <c r="A3567" s="201" t="s">
        <v>8665</v>
      </c>
      <c r="B3567" s="183">
        <v>700600592874</v>
      </c>
      <c r="C3567" s="196" t="s">
        <v>8536</v>
      </c>
      <c r="D3567" s="215" t="s">
        <v>8595</v>
      </c>
      <c r="E3567" s="198"/>
      <c r="F3567" s="319">
        <v>9.89</v>
      </c>
      <c r="G3567" s="198" t="s">
        <v>8559</v>
      </c>
      <c r="H3567" s="198">
        <v>0</v>
      </c>
      <c r="I3567" s="200">
        <v>42018</v>
      </c>
      <c r="J3567" s="319">
        <f t="shared" si="56"/>
        <v>3.4064999999999994</v>
      </c>
      <c r="K3567" s="198"/>
      <c r="L3567" s="198" t="s">
        <v>731</v>
      </c>
      <c r="M3567" s="198"/>
      <c r="N3567" s="198"/>
      <c r="O3567" s="198"/>
      <c r="P3567" s="198"/>
      <c r="Q3567" s="169"/>
      <c r="R3567" s="169"/>
      <c r="S3567" s="169"/>
      <c r="T3567" s="169"/>
    </row>
    <row r="3568" spans="1:20" ht="20.100000000000001" customHeight="1">
      <c r="A3568" s="201" t="s">
        <v>8666</v>
      </c>
      <c r="B3568" s="183">
        <v>700600592881</v>
      </c>
      <c r="C3568" s="196" t="s">
        <v>8537</v>
      </c>
      <c r="D3568" s="215" t="s">
        <v>8595</v>
      </c>
      <c r="E3568" s="198"/>
      <c r="F3568" s="319">
        <v>9.89</v>
      </c>
      <c r="G3568" s="198" t="s">
        <v>8559</v>
      </c>
      <c r="H3568" s="198">
        <v>0</v>
      </c>
      <c r="I3568" s="200">
        <v>42018</v>
      </c>
      <c r="J3568" s="319">
        <f t="shared" si="56"/>
        <v>3.4064999999999994</v>
      </c>
      <c r="K3568" s="198"/>
      <c r="L3568" s="198" t="s">
        <v>731</v>
      </c>
      <c r="M3568" s="198"/>
      <c r="N3568" s="198"/>
      <c r="O3568" s="198"/>
      <c r="P3568" s="198"/>
      <c r="Q3568" s="169"/>
      <c r="R3568" s="169"/>
      <c r="S3568" s="169"/>
      <c r="T3568" s="169"/>
    </row>
    <row r="3569" spans="1:20" ht="20.100000000000001" customHeight="1">
      <c r="A3569" s="201" t="s">
        <v>8667</v>
      </c>
      <c r="B3569" s="183">
        <v>700600592898</v>
      </c>
      <c r="C3569" s="196" t="s">
        <v>8538</v>
      </c>
      <c r="D3569" s="215" t="s">
        <v>8595</v>
      </c>
      <c r="E3569" s="198"/>
      <c r="F3569" s="319">
        <v>9.89</v>
      </c>
      <c r="G3569" s="198" t="s">
        <v>8559</v>
      </c>
      <c r="H3569" s="198">
        <v>0</v>
      </c>
      <c r="I3569" s="200">
        <v>42018</v>
      </c>
      <c r="J3569" s="319">
        <f t="shared" si="56"/>
        <v>3.4064999999999994</v>
      </c>
      <c r="K3569" s="198"/>
      <c r="L3569" s="198" t="s">
        <v>731</v>
      </c>
      <c r="M3569" s="198"/>
      <c r="N3569" s="198"/>
      <c r="O3569" s="198"/>
      <c r="P3569" s="198"/>
      <c r="Q3569" s="169"/>
      <c r="R3569" s="169"/>
      <c r="S3569" s="169"/>
      <c r="T3569" s="169"/>
    </row>
    <row r="3570" spans="1:20" ht="20.100000000000001" customHeight="1">
      <c r="A3570" s="201" t="s">
        <v>8668</v>
      </c>
      <c r="B3570" s="183">
        <v>700600592904</v>
      </c>
      <c r="C3570" s="196" t="s">
        <v>8539</v>
      </c>
      <c r="D3570" s="215" t="s">
        <v>8595</v>
      </c>
      <c r="E3570" s="198"/>
      <c r="F3570" s="319">
        <v>9.89</v>
      </c>
      <c r="G3570" s="198" t="s">
        <v>8559</v>
      </c>
      <c r="H3570" s="198">
        <v>0</v>
      </c>
      <c r="I3570" s="200">
        <v>42018</v>
      </c>
      <c r="J3570" s="319">
        <f t="shared" si="56"/>
        <v>3.4064999999999994</v>
      </c>
      <c r="K3570" s="198" t="s">
        <v>731</v>
      </c>
      <c r="L3570" s="198" t="s">
        <v>731</v>
      </c>
      <c r="M3570" s="198"/>
      <c r="N3570" s="198"/>
      <c r="O3570" s="198"/>
      <c r="P3570" s="198"/>
      <c r="Q3570" s="169"/>
      <c r="R3570" s="169"/>
      <c r="S3570" s="169"/>
      <c r="T3570" s="169"/>
    </row>
    <row r="3571" spans="1:20" ht="20.100000000000001" customHeight="1">
      <c r="A3571" s="201" t="s">
        <v>8669</v>
      </c>
      <c r="B3571" s="183">
        <v>700600592911</v>
      </c>
      <c r="C3571" s="196" t="s">
        <v>8540</v>
      </c>
      <c r="D3571" s="215" t="s">
        <v>8595</v>
      </c>
      <c r="E3571" s="198"/>
      <c r="F3571" s="319">
        <v>9.89</v>
      </c>
      <c r="G3571" s="198" t="s">
        <v>8559</v>
      </c>
      <c r="H3571" s="198">
        <v>0</v>
      </c>
      <c r="I3571" s="200">
        <v>42018</v>
      </c>
      <c r="J3571" s="319">
        <f t="shared" si="56"/>
        <v>3.4064999999999994</v>
      </c>
      <c r="K3571" s="198"/>
      <c r="L3571" s="198" t="s">
        <v>731</v>
      </c>
      <c r="M3571" s="198"/>
      <c r="N3571" s="198"/>
      <c r="O3571" s="198"/>
      <c r="P3571" s="198"/>
      <c r="Q3571" s="169"/>
      <c r="R3571" s="169"/>
      <c r="S3571" s="169"/>
      <c r="T3571" s="169"/>
    </row>
    <row r="3572" spans="1:20" ht="20.100000000000001" customHeight="1">
      <c r="A3572" s="201" t="s">
        <v>8670</v>
      </c>
      <c r="B3572" s="183"/>
      <c r="C3572" s="196" t="s">
        <v>8541</v>
      </c>
      <c r="D3572" s="215" t="s">
        <v>8671</v>
      </c>
      <c r="E3572" s="198"/>
      <c r="F3572" s="319" t="s">
        <v>17578</v>
      </c>
      <c r="G3572" s="198" t="s">
        <v>8559</v>
      </c>
      <c r="H3572" s="198">
        <v>0</v>
      </c>
      <c r="I3572" s="200">
        <v>42018</v>
      </c>
      <c r="J3572" s="319" t="e">
        <f t="shared" si="56"/>
        <v>#VALUE!</v>
      </c>
      <c r="K3572" s="198"/>
      <c r="L3572" s="198" t="s">
        <v>731</v>
      </c>
      <c r="M3572" s="198"/>
      <c r="N3572" s="198"/>
      <c r="O3572" s="198"/>
      <c r="P3572" s="198"/>
      <c r="Q3572" s="169"/>
      <c r="R3572" s="169"/>
      <c r="S3572" s="169"/>
      <c r="T3572" s="169"/>
    </row>
    <row r="3573" spans="1:20" ht="20.100000000000001" customHeight="1">
      <c r="A3573" s="201" t="s">
        <v>8672</v>
      </c>
      <c r="B3573" s="183">
        <v>700600592928</v>
      </c>
      <c r="C3573" s="196" t="s">
        <v>8542</v>
      </c>
      <c r="D3573" s="215" t="s">
        <v>8671</v>
      </c>
      <c r="E3573" s="198"/>
      <c r="F3573" s="319">
        <v>11.99</v>
      </c>
      <c r="G3573" s="198" t="s">
        <v>8559</v>
      </c>
      <c r="H3573" s="198">
        <v>0</v>
      </c>
      <c r="I3573" s="200">
        <v>42018</v>
      </c>
      <c r="J3573" s="319">
        <f t="shared" si="56"/>
        <v>5.1914999999999996</v>
      </c>
      <c r="K3573" s="198"/>
      <c r="L3573" s="198" t="s">
        <v>731</v>
      </c>
      <c r="M3573" s="198"/>
      <c r="N3573" s="198"/>
      <c r="O3573" s="198"/>
      <c r="P3573" s="198"/>
      <c r="Q3573" s="169"/>
      <c r="R3573" s="169"/>
      <c r="S3573" s="169"/>
      <c r="T3573" s="169"/>
    </row>
    <row r="3574" spans="1:20" ht="20.100000000000001" customHeight="1">
      <c r="A3574" s="201" t="s">
        <v>8673</v>
      </c>
      <c r="B3574" s="183">
        <v>700600592935</v>
      </c>
      <c r="C3574" s="196" t="s">
        <v>8543</v>
      </c>
      <c r="D3574" s="215" t="s">
        <v>8671</v>
      </c>
      <c r="E3574" s="198"/>
      <c r="F3574" s="319">
        <v>11.99</v>
      </c>
      <c r="G3574" s="198" t="s">
        <v>8559</v>
      </c>
      <c r="H3574" s="198">
        <v>0</v>
      </c>
      <c r="I3574" s="200">
        <v>42018</v>
      </c>
      <c r="J3574" s="319">
        <f t="shared" si="56"/>
        <v>5.1914999999999996</v>
      </c>
      <c r="K3574" s="198"/>
      <c r="L3574" s="198" t="s">
        <v>731</v>
      </c>
      <c r="M3574" s="198"/>
      <c r="N3574" s="198"/>
      <c r="O3574" s="198"/>
      <c r="P3574" s="198"/>
      <c r="Q3574" s="169"/>
      <c r="R3574" s="169"/>
      <c r="S3574" s="169"/>
      <c r="T3574" s="169"/>
    </row>
    <row r="3575" spans="1:20" ht="20.100000000000001" customHeight="1">
      <c r="A3575" s="201" t="s">
        <v>8674</v>
      </c>
      <c r="B3575" s="183">
        <v>700600592942</v>
      </c>
      <c r="C3575" s="196" t="s">
        <v>8544</v>
      </c>
      <c r="D3575" s="215" t="s">
        <v>8671</v>
      </c>
      <c r="E3575" s="198"/>
      <c r="F3575" s="319">
        <v>11.99</v>
      </c>
      <c r="G3575" s="198" t="s">
        <v>8559</v>
      </c>
      <c r="H3575" s="198">
        <v>0</v>
      </c>
      <c r="I3575" s="200">
        <v>42018</v>
      </c>
      <c r="J3575" s="319">
        <f t="shared" si="56"/>
        <v>5.1914999999999996</v>
      </c>
      <c r="K3575" s="198"/>
      <c r="L3575" s="198" t="s">
        <v>731</v>
      </c>
      <c r="M3575" s="198"/>
      <c r="N3575" s="198"/>
      <c r="O3575" s="198"/>
      <c r="P3575" s="198"/>
      <c r="Q3575" s="169"/>
      <c r="R3575" s="169"/>
      <c r="S3575" s="169"/>
      <c r="T3575" s="169"/>
    </row>
    <row r="3576" spans="1:20" ht="20.100000000000001" customHeight="1">
      <c r="A3576" s="201" t="s">
        <v>8675</v>
      </c>
      <c r="B3576" s="183">
        <v>700600592959</v>
      </c>
      <c r="C3576" s="196" t="s">
        <v>8545</v>
      </c>
      <c r="D3576" s="215" t="s">
        <v>8671</v>
      </c>
      <c r="E3576" s="198"/>
      <c r="F3576" s="319">
        <v>11.99</v>
      </c>
      <c r="G3576" s="198" t="s">
        <v>8559</v>
      </c>
      <c r="H3576" s="198">
        <v>0</v>
      </c>
      <c r="I3576" s="200">
        <v>42018</v>
      </c>
      <c r="J3576" s="319">
        <f t="shared" si="56"/>
        <v>5.1914999999999996</v>
      </c>
      <c r="K3576" s="198"/>
      <c r="L3576" s="198" t="s">
        <v>731</v>
      </c>
      <c r="M3576" s="198"/>
      <c r="N3576" s="198"/>
      <c r="O3576" s="198"/>
      <c r="P3576" s="198"/>
      <c r="Q3576" s="169"/>
      <c r="R3576" s="169"/>
      <c r="S3576" s="169"/>
      <c r="T3576" s="169"/>
    </row>
    <row r="3577" spans="1:20" ht="20.100000000000001" customHeight="1">
      <c r="A3577" s="201" t="s">
        <v>8676</v>
      </c>
      <c r="B3577" s="183"/>
      <c r="C3577" s="196" t="s">
        <v>8546</v>
      </c>
      <c r="D3577" s="215" t="s">
        <v>8677</v>
      </c>
      <c r="E3577" s="198"/>
      <c r="F3577" s="319" t="s">
        <v>17578</v>
      </c>
      <c r="G3577" s="198" t="s">
        <v>8559</v>
      </c>
      <c r="H3577" s="198">
        <v>0</v>
      </c>
      <c r="I3577" s="200">
        <v>42018</v>
      </c>
      <c r="J3577" s="319" t="e">
        <f t="shared" si="56"/>
        <v>#VALUE!</v>
      </c>
      <c r="K3577" s="198"/>
      <c r="L3577" s="198" t="s">
        <v>731</v>
      </c>
      <c r="M3577" s="198"/>
      <c r="N3577" s="198"/>
      <c r="O3577" s="198"/>
      <c r="P3577" s="198"/>
      <c r="Q3577" s="169"/>
      <c r="R3577" s="169"/>
      <c r="S3577" s="169"/>
      <c r="T3577" s="169"/>
    </row>
    <row r="3578" spans="1:20" ht="20.100000000000001" customHeight="1">
      <c r="A3578" s="201" t="s">
        <v>8678</v>
      </c>
      <c r="B3578" s="183">
        <v>700600592966</v>
      </c>
      <c r="C3578" s="196" t="s">
        <v>8547</v>
      </c>
      <c r="D3578" s="215" t="s">
        <v>8677</v>
      </c>
      <c r="E3578" s="198"/>
      <c r="F3578" s="319">
        <v>9.89</v>
      </c>
      <c r="G3578" s="198" t="s">
        <v>8559</v>
      </c>
      <c r="H3578" s="198">
        <v>0</v>
      </c>
      <c r="I3578" s="200">
        <v>42018</v>
      </c>
      <c r="J3578" s="319">
        <f t="shared" si="56"/>
        <v>3.4064999999999994</v>
      </c>
      <c r="K3578" s="198"/>
      <c r="L3578" s="198" t="s">
        <v>731</v>
      </c>
      <c r="M3578" s="198"/>
      <c r="N3578" s="198"/>
      <c r="O3578" s="198"/>
      <c r="P3578" s="198"/>
      <c r="Q3578" s="169"/>
      <c r="R3578" s="169"/>
      <c r="S3578" s="169"/>
      <c r="T3578" s="169"/>
    </row>
    <row r="3579" spans="1:20" ht="20.100000000000001" customHeight="1">
      <c r="A3579" s="201" t="s">
        <v>8679</v>
      </c>
      <c r="B3579" s="183">
        <v>700600592973</v>
      </c>
      <c r="C3579" s="196" t="s">
        <v>8548</v>
      </c>
      <c r="D3579" s="215" t="s">
        <v>8677</v>
      </c>
      <c r="E3579" s="198"/>
      <c r="F3579" s="319">
        <v>9.89</v>
      </c>
      <c r="G3579" s="198" t="s">
        <v>8559</v>
      </c>
      <c r="H3579" s="198">
        <v>0</v>
      </c>
      <c r="I3579" s="200">
        <v>42018</v>
      </c>
      <c r="J3579" s="319">
        <f t="shared" si="56"/>
        <v>3.4064999999999994</v>
      </c>
      <c r="K3579" s="198"/>
      <c r="L3579" s="198" t="s">
        <v>731</v>
      </c>
      <c r="M3579" s="198"/>
      <c r="N3579" s="198"/>
      <c r="O3579" s="198"/>
      <c r="P3579" s="198"/>
      <c r="Q3579" s="169"/>
      <c r="R3579" s="169"/>
      <c r="S3579" s="169"/>
      <c r="T3579" s="169"/>
    </row>
    <row r="3580" spans="1:20" ht="20.100000000000001" customHeight="1">
      <c r="A3580" s="201" t="s">
        <v>8680</v>
      </c>
      <c r="B3580" s="183">
        <v>700600592980</v>
      </c>
      <c r="C3580" s="196" t="s">
        <v>8549</v>
      </c>
      <c r="D3580" s="215" t="s">
        <v>8677</v>
      </c>
      <c r="E3580" s="198"/>
      <c r="F3580" s="319">
        <v>9.89</v>
      </c>
      <c r="G3580" s="198" t="s">
        <v>8559</v>
      </c>
      <c r="H3580" s="198">
        <v>0</v>
      </c>
      <c r="I3580" s="200">
        <v>42018</v>
      </c>
      <c r="J3580" s="319">
        <f t="shared" si="56"/>
        <v>3.4064999999999994</v>
      </c>
      <c r="K3580" s="198"/>
      <c r="L3580" s="198" t="s">
        <v>731</v>
      </c>
      <c r="M3580" s="198"/>
      <c r="N3580" s="198"/>
      <c r="O3580" s="198"/>
      <c r="P3580" s="198"/>
      <c r="Q3580" s="169"/>
      <c r="R3580" s="169"/>
      <c r="S3580" s="169"/>
      <c r="T3580" s="169"/>
    </row>
    <row r="3581" spans="1:20" ht="20.100000000000001" customHeight="1">
      <c r="A3581" s="201" t="s">
        <v>8681</v>
      </c>
      <c r="B3581" s="183">
        <v>700600592997</v>
      </c>
      <c r="C3581" s="196" t="s">
        <v>8550</v>
      </c>
      <c r="D3581" s="215" t="s">
        <v>8677</v>
      </c>
      <c r="E3581" s="198"/>
      <c r="F3581" s="319">
        <v>9.89</v>
      </c>
      <c r="G3581" s="198" t="s">
        <v>8559</v>
      </c>
      <c r="H3581" s="198">
        <v>0</v>
      </c>
      <c r="I3581" s="200">
        <v>42018</v>
      </c>
      <c r="J3581" s="319">
        <f t="shared" si="56"/>
        <v>3.4064999999999994</v>
      </c>
      <c r="K3581" s="198"/>
      <c r="L3581" s="198" t="s">
        <v>731</v>
      </c>
      <c r="M3581" s="198"/>
      <c r="N3581" s="198"/>
      <c r="O3581" s="198"/>
      <c r="P3581" s="198"/>
      <c r="Q3581" s="169"/>
      <c r="R3581" s="169"/>
      <c r="S3581" s="169"/>
      <c r="T3581" s="169"/>
    </row>
    <row r="3582" spans="1:20" ht="20.100000000000001" customHeight="1">
      <c r="A3582" s="201" t="s">
        <v>8682</v>
      </c>
      <c r="B3582" s="183">
        <v>700600593000</v>
      </c>
      <c r="C3582" s="196" t="s">
        <v>8551</v>
      </c>
      <c r="D3582" s="215" t="s">
        <v>8677</v>
      </c>
      <c r="E3582" s="198"/>
      <c r="F3582" s="319">
        <v>9.89</v>
      </c>
      <c r="G3582" s="198" t="s">
        <v>8559</v>
      </c>
      <c r="H3582" s="198">
        <v>0</v>
      </c>
      <c r="I3582" s="200">
        <v>42018</v>
      </c>
      <c r="J3582" s="319">
        <f t="shared" si="56"/>
        <v>3.4064999999999994</v>
      </c>
      <c r="K3582" s="198"/>
      <c r="L3582" s="198" t="s">
        <v>731</v>
      </c>
      <c r="M3582" s="198"/>
      <c r="N3582" s="198"/>
      <c r="O3582" s="198"/>
      <c r="P3582" s="198"/>
      <c r="Q3582" s="169"/>
      <c r="R3582" s="169"/>
      <c r="S3582" s="169"/>
      <c r="T3582" s="169"/>
    </row>
    <row r="3583" spans="1:20" ht="20.100000000000001" customHeight="1">
      <c r="A3583" s="201" t="s">
        <v>8683</v>
      </c>
      <c r="B3583" s="183">
        <v>700600593017</v>
      </c>
      <c r="C3583" s="196" t="s">
        <v>8552</v>
      </c>
      <c r="D3583" s="215" t="s">
        <v>8677</v>
      </c>
      <c r="E3583" s="198"/>
      <c r="F3583" s="319">
        <v>9.89</v>
      </c>
      <c r="G3583" s="198" t="s">
        <v>8559</v>
      </c>
      <c r="H3583" s="198">
        <v>0</v>
      </c>
      <c r="I3583" s="200">
        <v>42018</v>
      </c>
      <c r="J3583" s="319">
        <f t="shared" si="56"/>
        <v>3.4064999999999994</v>
      </c>
      <c r="K3583" s="198"/>
      <c r="L3583" s="198" t="s">
        <v>731</v>
      </c>
      <c r="M3583" s="198"/>
      <c r="N3583" s="198"/>
      <c r="O3583" s="198"/>
      <c r="P3583" s="198"/>
      <c r="Q3583" s="169"/>
      <c r="R3583" s="169"/>
      <c r="S3583" s="169"/>
      <c r="T3583" s="169"/>
    </row>
    <row r="3584" spans="1:20" ht="20.100000000000001" customHeight="1">
      <c r="A3584" s="201" t="s">
        <v>8684</v>
      </c>
      <c r="B3584" s="183"/>
      <c r="C3584" s="196" t="s">
        <v>8553</v>
      </c>
      <c r="D3584" s="215" t="s">
        <v>8685</v>
      </c>
      <c r="E3584" s="198"/>
      <c r="F3584" s="319" t="s">
        <v>17578</v>
      </c>
      <c r="G3584" s="198" t="s">
        <v>8559</v>
      </c>
      <c r="H3584" s="198">
        <v>0</v>
      </c>
      <c r="I3584" s="200">
        <v>42018</v>
      </c>
      <c r="J3584" s="319" t="e">
        <f t="shared" si="56"/>
        <v>#VALUE!</v>
      </c>
      <c r="K3584" s="198"/>
      <c r="L3584" s="198" t="s">
        <v>731</v>
      </c>
      <c r="M3584" s="198"/>
      <c r="N3584" s="198"/>
      <c r="O3584" s="198"/>
      <c r="P3584" s="198"/>
      <c r="Q3584" s="169"/>
      <c r="R3584" s="169"/>
      <c r="S3584" s="169"/>
      <c r="T3584" s="169"/>
    </row>
    <row r="3585" spans="1:20" ht="20.100000000000001" customHeight="1">
      <c r="A3585" s="201" t="s">
        <v>8686</v>
      </c>
      <c r="B3585" s="183">
        <v>700600593024</v>
      </c>
      <c r="C3585" s="196" t="s">
        <v>8554</v>
      </c>
      <c r="D3585" s="215" t="s">
        <v>8685</v>
      </c>
      <c r="E3585" s="198"/>
      <c r="F3585" s="319">
        <v>9.89</v>
      </c>
      <c r="G3585" s="198" t="s">
        <v>8559</v>
      </c>
      <c r="H3585" s="198">
        <v>0</v>
      </c>
      <c r="I3585" s="200">
        <v>42018</v>
      </c>
      <c r="J3585" s="319">
        <f t="shared" si="56"/>
        <v>3.4064999999999994</v>
      </c>
      <c r="K3585" s="198"/>
      <c r="L3585" s="198" t="s">
        <v>731</v>
      </c>
      <c r="M3585" s="198"/>
      <c r="N3585" s="198"/>
      <c r="O3585" s="198"/>
      <c r="P3585" s="198"/>
      <c r="Q3585" s="169"/>
      <c r="R3585" s="169"/>
      <c r="S3585" s="169"/>
      <c r="T3585" s="169"/>
    </row>
    <row r="3586" spans="1:20" ht="20.100000000000001" customHeight="1">
      <c r="A3586" s="201" t="s">
        <v>8687</v>
      </c>
      <c r="B3586" s="183">
        <v>700600593031</v>
      </c>
      <c r="C3586" s="196" t="s">
        <v>8555</v>
      </c>
      <c r="D3586" s="215" t="s">
        <v>8685</v>
      </c>
      <c r="E3586" s="198"/>
      <c r="F3586" s="319">
        <v>9.89</v>
      </c>
      <c r="G3586" s="198" t="s">
        <v>8559</v>
      </c>
      <c r="H3586" s="198">
        <v>0</v>
      </c>
      <c r="I3586" s="200">
        <v>42018</v>
      </c>
      <c r="J3586" s="319">
        <f t="shared" si="56"/>
        <v>3.4064999999999994</v>
      </c>
      <c r="K3586" s="198"/>
      <c r="L3586" s="198" t="s">
        <v>731</v>
      </c>
      <c r="M3586" s="198"/>
      <c r="N3586" s="198"/>
      <c r="O3586" s="198"/>
      <c r="P3586" s="198"/>
      <c r="Q3586" s="169"/>
      <c r="R3586" s="169"/>
      <c r="S3586" s="169"/>
      <c r="T3586" s="169"/>
    </row>
    <row r="3587" spans="1:20" ht="20.100000000000001" customHeight="1">
      <c r="A3587" s="201" t="s">
        <v>8688</v>
      </c>
      <c r="B3587" s="183">
        <v>700600593048</v>
      </c>
      <c r="C3587" s="196" t="s">
        <v>8556</v>
      </c>
      <c r="D3587" s="215" t="s">
        <v>8685</v>
      </c>
      <c r="E3587" s="198"/>
      <c r="F3587" s="319">
        <v>9.89</v>
      </c>
      <c r="G3587" s="198" t="s">
        <v>8559</v>
      </c>
      <c r="H3587" s="198">
        <v>0</v>
      </c>
      <c r="I3587" s="200">
        <v>42018</v>
      </c>
      <c r="J3587" s="319">
        <f t="shared" si="56"/>
        <v>3.4064999999999994</v>
      </c>
      <c r="K3587" s="198"/>
      <c r="L3587" s="198" t="s">
        <v>731</v>
      </c>
      <c r="M3587" s="198"/>
      <c r="N3587" s="198"/>
      <c r="O3587" s="198"/>
      <c r="P3587" s="198"/>
      <c r="Q3587" s="169"/>
      <c r="R3587" s="169"/>
      <c r="S3587" s="169"/>
      <c r="T3587" s="169"/>
    </row>
    <row r="3588" spans="1:20" ht="20.100000000000001" customHeight="1">
      <c r="A3588" s="201" t="s">
        <v>8689</v>
      </c>
      <c r="B3588" s="183"/>
      <c r="C3588" s="196"/>
      <c r="D3588" s="215" t="s">
        <v>8690</v>
      </c>
      <c r="E3588" s="198"/>
      <c r="F3588" s="319" t="s">
        <v>17578</v>
      </c>
      <c r="G3588" s="198" t="s">
        <v>8559</v>
      </c>
      <c r="H3588" s="198">
        <v>0</v>
      </c>
      <c r="I3588" s="200">
        <v>42018</v>
      </c>
      <c r="J3588" s="319" t="e">
        <f t="shared" si="56"/>
        <v>#VALUE!</v>
      </c>
      <c r="K3588" s="198"/>
      <c r="L3588" s="198" t="s">
        <v>731</v>
      </c>
      <c r="M3588" s="198"/>
      <c r="N3588" s="198"/>
      <c r="O3588" s="198"/>
      <c r="P3588" s="198"/>
      <c r="Q3588" s="169"/>
      <c r="R3588" s="169"/>
      <c r="S3588" s="169"/>
      <c r="T3588" s="169"/>
    </row>
    <row r="3589" spans="1:20" ht="20.100000000000001" customHeight="1">
      <c r="A3589" s="333" t="s">
        <v>17372</v>
      </c>
      <c r="B3589" s="183"/>
      <c r="C3589" s="361"/>
      <c r="D3589" s="215"/>
      <c r="E3589" s="198"/>
      <c r="F3589" s="319" t="s">
        <v>17578</v>
      </c>
      <c r="G3589" s="198" t="s">
        <v>14455</v>
      </c>
      <c r="H3589" s="198">
        <v>0</v>
      </c>
      <c r="I3589" s="200"/>
      <c r="J3589" s="319" t="e">
        <f t="shared" si="56"/>
        <v>#VALUE!</v>
      </c>
      <c r="K3589" s="198"/>
      <c r="L3589" s="198" t="s">
        <v>731</v>
      </c>
      <c r="M3589" s="198"/>
      <c r="N3589" s="198"/>
      <c r="O3589" s="198"/>
      <c r="P3589" s="198"/>
      <c r="Q3589" s="169"/>
      <c r="R3589" s="169"/>
      <c r="S3589" s="169"/>
      <c r="T3589" s="169"/>
    </row>
    <row r="3590" spans="1:20" ht="20.100000000000001" customHeight="1">
      <c r="A3590" s="333" t="s">
        <v>17373</v>
      </c>
      <c r="B3590" s="183"/>
      <c r="C3590" s="361"/>
      <c r="D3590" s="215"/>
      <c r="E3590" s="198"/>
      <c r="F3590" s="319" t="s">
        <v>17578</v>
      </c>
      <c r="G3590" s="198" t="s">
        <v>14455</v>
      </c>
      <c r="H3590" s="198">
        <v>0</v>
      </c>
      <c r="I3590" s="200"/>
      <c r="J3590" s="319" t="e">
        <f t="shared" si="56"/>
        <v>#VALUE!</v>
      </c>
      <c r="K3590" s="198"/>
      <c r="L3590" s="198" t="s">
        <v>731</v>
      </c>
      <c r="M3590" s="198"/>
      <c r="N3590" s="198"/>
      <c r="O3590" s="198"/>
      <c r="P3590" s="198"/>
      <c r="Q3590" s="169"/>
      <c r="R3590" s="169"/>
      <c r="S3590" s="169"/>
      <c r="T3590" s="169"/>
    </row>
    <row r="3591" spans="1:20" ht="20.100000000000001" customHeight="1">
      <c r="A3591" s="333" t="s">
        <v>17374</v>
      </c>
      <c r="B3591" s="183"/>
      <c r="C3591" s="361"/>
      <c r="D3591" s="215"/>
      <c r="E3591" s="198"/>
      <c r="F3591" s="319" t="s">
        <v>17578</v>
      </c>
      <c r="G3591" s="198" t="s">
        <v>14455</v>
      </c>
      <c r="H3591" s="198">
        <v>0</v>
      </c>
      <c r="I3591" s="200"/>
      <c r="J3591" s="319" t="e">
        <f t="shared" si="56"/>
        <v>#VALUE!</v>
      </c>
      <c r="K3591" s="198"/>
      <c r="L3591" s="198" t="s">
        <v>731</v>
      </c>
      <c r="M3591" s="198"/>
      <c r="N3591" s="198"/>
      <c r="O3591" s="198"/>
      <c r="P3591" s="198"/>
      <c r="Q3591" s="169"/>
      <c r="R3591" s="169"/>
      <c r="S3591" s="169"/>
      <c r="T3591" s="169"/>
    </row>
    <row r="3592" spans="1:20" ht="20.100000000000001" customHeight="1">
      <c r="A3592" s="333" t="s">
        <v>17375</v>
      </c>
      <c r="B3592" s="183"/>
      <c r="C3592" s="361"/>
      <c r="D3592" s="215"/>
      <c r="E3592" s="198"/>
      <c r="F3592" s="319" t="s">
        <v>17578</v>
      </c>
      <c r="G3592" s="198" t="s">
        <v>14455</v>
      </c>
      <c r="H3592" s="198">
        <v>0</v>
      </c>
      <c r="I3592" s="200"/>
      <c r="J3592" s="319" t="e">
        <f t="shared" si="56"/>
        <v>#VALUE!</v>
      </c>
      <c r="K3592" s="198"/>
      <c r="L3592" s="198" t="s">
        <v>731</v>
      </c>
      <c r="M3592" s="198"/>
      <c r="N3592" s="198"/>
      <c r="O3592" s="198"/>
      <c r="P3592" s="198"/>
      <c r="Q3592" s="169"/>
      <c r="R3592" s="169"/>
      <c r="S3592" s="169"/>
      <c r="T3592" s="169"/>
    </row>
    <row r="3593" spans="1:20" ht="20.100000000000001" customHeight="1">
      <c r="A3593" s="333" t="s">
        <v>17376</v>
      </c>
      <c r="B3593" s="183"/>
      <c r="C3593" s="361"/>
      <c r="D3593" s="215"/>
      <c r="E3593" s="198"/>
      <c r="F3593" s="319" t="s">
        <v>17578</v>
      </c>
      <c r="G3593" s="198" t="s">
        <v>14455</v>
      </c>
      <c r="H3593" s="198">
        <v>0</v>
      </c>
      <c r="I3593" s="200"/>
      <c r="J3593" s="319" t="e">
        <f t="shared" si="56"/>
        <v>#VALUE!</v>
      </c>
      <c r="K3593" s="198"/>
      <c r="L3593" s="198" t="s">
        <v>731</v>
      </c>
      <c r="M3593" s="198"/>
      <c r="N3593" s="198"/>
      <c r="O3593" s="198"/>
      <c r="P3593" s="198"/>
      <c r="Q3593" s="169"/>
      <c r="R3593" s="169"/>
      <c r="S3593" s="169"/>
      <c r="T3593" s="169"/>
    </row>
    <row r="3594" spans="1:20" ht="20.100000000000001" customHeight="1">
      <c r="A3594" s="333" t="s">
        <v>17377</v>
      </c>
      <c r="B3594" s="183"/>
      <c r="C3594" s="361"/>
      <c r="D3594" s="215"/>
      <c r="E3594" s="198"/>
      <c r="F3594" s="319" t="s">
        <v>17578</v>
      </c>
      <c r="G3594" s="198" t="s">
        <v>14455</v>
      </c>
      <c r="H3594" s="198">
        <v>0</v>
      </c>
      <c r="I3594" s="200"/>
      <c r="J3594" s="319" t="e">
        <f t="shared" si="56"/>
        <v>#VALUE!</v>
      </c>
      <c r="K3594" s="198"/>
      <c r="L3594" s="198" t="s">
        <v>731</v>
      </c>
      <c r="M3594" s="198"/>
      <c r="N3594" s="198"/>
      <c r="O3594" s="198"/>
      <c r="P3594" s="198"/>
      <c r="Q3594" s="169"/>
      <c r="R3594" s="169"/>
      <c r="S3594" s="169"/>
      <c r="T3594" s="169"/>
    </row>
    <row r="3595" spans="1:20" ht="20.100000000000001" customHeight="1">
      <c r="A3595" s="333" t="s">
        <v>8691</v>
      </c>
      <c r="B3595" s="183"/>
      <c r="C3595" s="361" t="s">
        <v>14776</v>
      </c>
      <c r="D3595" s="215"/>
      <c r="E3595" s="198"/>
      <c r="F3595" s="319" t="s">
        <v>17578</v>
      </c>
      <c r="G3595" s="198" t="s">
        <v>14455</v>
      </c>
      <c r="H3595" s="198">
        <v>0</v>
      </c>
      <c r="I3595" s="200"/>
      <c r="J3595" s="319" t="e">
        <f t="shared" si="56"/>
        <v>#VALUE!</v>
      </c>
      <c r="K3595" s="198"/>
      <c r="L3595" s="198" t="s">
        <v>731</v>
      </c>
      <c r="M3595" s="198"/>
      <c r="N3595" s="198"/>
      <c r="O3595" s="198"/>
      <c r="P3595" s="198"/>
      <c r="Q3595" s="169"/>
      <c r="R3595" s="169"/>
      <c r="S3595" s="169"/>
      <c r="T3595" s="169"/>
    </row>
    <row r="3596" spans="1:20" ht="20.100000000000001" customHeight="1">
      <c r="A3596" s="201" t="s">
        <v>17372</v>
      </c>
      <c r="B3596" s="183">
        <v>700600593055</v>
      </c>
      <c r="C3596" s="196" t="s">
        <v>17390</v>
      </c>
      <c r="D3596" s="215" t="s">
        <v>8690</v>
      </c>
      <c r="E3596" s="198"/>
      <c r="F3596" s="319">
        <v>11.99</v>
      </c>
      <c r="G3596" s="198" t="s">
        <v>14455</v>
      </c>
      <c r="H3596" s="198">
        <v>0</v>
      </c>
      <c r="I3596" s="200">
        <v>42018</v>
      </c>
      <c r="J3596" s="319">
        <f t="shared" ref="J3596:J3659" si="57">F3596*0.85-5-E3596</f>
        <v>5.1914999999999996</v>
      </c>
      <c r="K3596" s="198" t="s">
        <v>731</v>
      </c>
      <c r="L3596" s="198" t="s">
        <v>731</v>
      </c>
      <c r="M3596" s="198"/>
      <c r="N3596" s="198"/>
      <c r="O3596" s="198"/>
      <c r="P3596" s="198"/>
      <c r="Q3596" s="169"/>
      <c r="R3596" s="169"/>
      <c r="S3596" s="169"/>
      <c r="T3596" s="169"/>
    </row>
    <row r="3597" spans="1:20" ht="20.100000000000001" customHeight="1">
      <c r="A3597" s="201" t="s">
        <v>17373</v>
      </c>
      <c r="B3597" s="183">
        <v>700600593055</v>
      </c>
      <c r="C3597" s="196" t="s">
        <v>17390</v>
      </c>
      <c r="D3597" s="215" t="s">
        <v>8690</v>
      </c>
      <c r="E3597" s="198"/>
      <c r="F3597" s="319">
        <v>11.99</v>
      </c>
      <c r="G3597" s="198" t="s">
        <v>14455</v>
      </c>
      <c r="H3597" s="198">
        <v>0</v>
      </c>
      <c r="I3597" s="200">
        <v>42018</v>
      </c>
      <c r="J3597" s="319">
        <f t="shared" si="57"/>
        <v>5.1914999999999996</v>
      </c>
      <c r="K3597" s="198" t="s">
        <v>731</v>
      </c>
      <c r="L3597" s="198" t="s">
        <v>731</v>
      </c>
      <c r="M3597" s="198"/>
      <c r="N3597" s="198"/>
      <c r="O3597" s="198"/>
      <c r="P3597" s="198"/>
      <c r="Q3597" s="169"/>
      <c r="R3597" s="169"/>
      <c r="S3597" s="169"/>
      <c r="T3597" s="169"/>
    </row>
    <row r="3598" spans="1:20" ht="20.100000000000001" customHeight="1">
      <c r="A3598" s="201" t="s">
        <v>17374</v>
      </c>
      <c r="B3598" s="183">
        <v>700600593055</v>
      </c>
      <c r="C3598" s="196" t="s">
        <v>17390</v>
      </c>
      <c r="D3598" s="215" t="s">
        <v>8690</v>
      </c>
      <c r="E3598" s="198"/>
      <c r="F3598" s="319">
        <v>11.99</v>
      </c>
      <c r="G3598" s="198" t="s">
        <v>14455</v>
      </c>
      <c r="H3598" s="198">
        <v>0</v>
      </c>
      <c r="I3598" s="200">
        <v>42018</v>
      </c>
      <c r="J3598" s="319">
        <f t="shared" si="57"/>
        <v>5.1914999999999996</v>
      </c>
      <c r="K3598" s="198" t="s">
        <v>731</v>
      </c>
      <c r="L3598" s="198" t="s">
        <v>731</v>
      </c>
      <c r="M3598" s="198"/>
      <c r="N3598" s="198"/>
      <c r="O3598" s="198"/>
      <c r="P3598" s="198"/>
      <c r="Q3598" s="169"/>
      <c r="R3598" s="169"/>
      <c r="S3598" s="169"/>
      <c r="T3598" s="169"/>
    </row>
    <row r="3599" spans="1:20" ht="20.100000000000001" customHeight="1">
      <c r="A3599" s="201" t="s">
        <v>17375</v>
      </c>
      <c r="B3599" s="183">
        <v>700600593055</v>
      </c>
      <c r="C3599" s="196" t="s">
        <v>17390</v>
      </c>
      <c r="D3599" s="215" t="s">
        <v>8690</v>
      </c>
      <c r="E3599" s="198"/>
      <c r="F3599" s="319">
        <v>11.99</v>
      </c>
      <c r="G3599" s="198" t="s">
        <v>14455</v>
      </c>
      <c r="H3599" s="198">
        <v>0</v>
      </c>
      <c r="I3599" s="200">
        <v>42018</v>
      </c>
      <c r="J3599" s="319">
        <f t="shared" si="57"/>
        <v>5.1914999999999996</v>
      </c>
      <c r="K3599" s="198" t="s">
        <v>731</v>
      </c>
      <c r="L3599" s="198" t="s">
        <v>731</v>
      </c>
      <c r="M3599" s="198"/>
      <c r="N3599" s="198"/>
      <c r="O3599" s="198"/>
      <c r="P3599" s="198"/>
      <c r="Q3599" s="169"/>
      <c r="R3599" s="169"/>
      <c r="S3599" s="169"/>
      <c r="T3599" s="169"/>
    </row>
    <row r="3600" spans="1:20" ht="20.100000000000001" customHeight="1">
      <c r="A3600" s="201" t="s">
        <v>17376</v>
      </c>
      <c r="B3600" s="183">
        <v>700600593055</v>
      </c>
      <c r="C3600" s="196" t="s">
        <v>17390</v>
      </c>
      <c r="D3600" s="215" t="s">
        <v>8690</v>
      </c>
      <c r="E3600" s="198"/>
      <c r="F3600" s="319">
        <v>11.99</v>
      </c>
      <c r="G3600" s="198" t="s">
        <v>14455</v>
      </c>
      <c r="H3600" s="198">
        <v>0</v>
      </c>
      <c r="I3600" s="200">
        <v>42018</v>
      </c>
      <c r="J3600" s="319">
        <f t="shared" si="57"/>
        <v>5.1914999999999996</v>
      </c>
      <c r="K3600" s="198" t="s">
        <v>731</v>
      </c>
      <c r="L3600" s="198" t="s">
        <v>731</v>
      </c>
      <c r="M3600" s="198"/>
      <c r="N3600" s="198"/>
      <c r="O3600" s="198"/>
      <c r="P3600" s="198"/>
      <c r="Q3600" s="169"/>
      <c r="R3600" s="169"/>
      <c r="S3600" s="169"/>
      <c r="T3600" s="169"/>
    </row>
    <row r="3601" spans="1:20" ht="20.100000000000001" customHeight="1">
      <c r="A3601" s="201" t="s">
        <v>17377</v>
      </c>
      <c r="B3601" s="183">
        <v>700600593055</v>
      </c>
      <c r="C3601" s="196" t="s">
        <v>17390</v>
      </c>
      <c r="D3601" s="215" t="s">
        <v>8690</v>
      </c>
      <c r="E3601" s="198"/>
      <c r="F3601" s="319">
        <v>11.99</v>
      </c>
      <c r="G3601" s="198" t="s">
        <v>14455</v>
      </c>
      <c r="H3601" s="198">
        <v>0</v>
      </c>
      <c r="I3601" s="200">
        <v>42018</v>
      </c>
      <c r="J3601" s="319">
        <f t="shared" si="57"/>
        <v>5.1914999999999996</v>
      </c>
      <c r="K3601" s="198" t="s">
        <v>731</v>
      </c>
      <c r="L3601" s="198" t="s">
        <v>731</v>
      </c>
      <c r="M3601" s="198"/>
      <c r="N3601" s="198"/>
      <c r="O3601" s="198"/>
      <c r="P3601" s="198"/>
      <c r="Q3601" s="169"/>
      <c r="R3601" s="169"/>
      <c r="S3601" s="169"/>
      <c r="T3601" s="169"/>
    </row>
    <row r="3602" spans="1:20" ht="20.100000000000001" customHeight="1">
      <c r="A3602" s="201" t="s">
        <v>8691</v>
      </c>
      <c r="B3602" s="183">
        <v>700600593055</v>
      </c>
      <c r="C3602" s="196" t="s">
        <v>14776</v>
      </c>
      <c r="D3602" s="215" t="s">
        <v>8690</v>
      </c>
      <c r="E3602" s="198"/>
      <c r="F3602" s="319">
        <v>11.99</v>
      </c>
      <c r="G3602" s="198" t="s">
        <v>14455</v>
      </c>
      <c r="H3602" s="198">
        <v>0</v>
      </c>
      <c r="I3602" s="200">
        <v>42018</v>
      </c>
      <c r="J3602" s="319">
        <f t="shared" si="57"/>
        <v>5.1914999999999996</v>
      </c>
      <c r="K3602" s="198" t="s">
        <v>731</v>
      </c>
      <c r="L3602" s="198" t="s">
        <v>731</v>
      </c>
      <c r="M3602" s="198"/>
      <c r="N3602" s="198"/>
      <c r="O3602" s="198"/>
      <c r="P3602" s="198"/>
      <c r="Q3602" s="169"/>
      <c r="R3602" s="169"/>
      <c r="S3602" s="169"/>
      <c r="T3602" s="169"/>
    </row>
    <row r="3603" spans="1:20" ht="20.100000000000001" customHeight="1">
      <c r="A3603" s="334" t="s">
        <v>9400</v>
      </c>
      <c r="B3603" s="183"/>
      <c r="C3603" s="239" t="s">
        <v>9400</v>
      </c>
      <c r="D3603" s="215"/>
      <c r="E3603" s="198"/>
      <c r="F3603" s="319" t="s">
        <v>17578</v>
      </c>
      <c r="G3603" s="198" t="s">
        <v>8729</v>
      </c>
      <c r="H3603" s="198">
        <v>5</v>
      </c>
      <c r="I3603" s="200"/>
      <c r="J3603" s="319" t="e">
        <f t="shared" si="57"/>
        <v>#VALUE!</v>
      </c>
      <c r="K3603" s="198"/>
      <c r="L3603" s="198" t="s">
        <v>731</v>
      </c>
      <c r="M3603" s="198"/>
      <c r="N3603" s="198"/>
      <c r="O3603" s="198"/>
      <c r="P3603" s="198"/>
      <c r="Q3603" s="169"/>
      <c r="R3603" s="169"/>
      <c r="S3603" s="169"/>
      <c r="T3603" s="169"/>
    </row>
    <row r="3604" spans="1:20" ht="20.100000000000001" customHeight="1">
      <c r="A3604" s="334" t="s">
        <v>9401</v>
      </c>
      <c r="B3604" s="183"/>
      <c r="C3604" s="239" t="s">
        <v>9401</v>
      </c>
      <c r="D3604" s="215"/>
      <c r="E3604" s="198"/>
      <c r="F3604" s="319" t="s">
        <v>17578</v>
      </c>
      <c r="G3604" s="198" t="s">
        <v>8729</v>
      </c>
      <c r="H3604" s="198">
        <v>-1</v>
      </c>
      <c r="I3604" s="200"/>
      <c r="J3604" s="319" t="e">
        <f t="shared" si="57"/>
        <v>#VALUE!</v>
      </c>
      <c r="K3604" s="198" t="s">
        <v>731</v>
      </c>
      <c r="L3604" s="198" t="s">
        <v>731</v>
      </c>
      <c r="M3604" s="198"/>
      <c r="N3604" s="198"/>
      <c r="O3604" s="198"/>
      <c r="P3604" s="198"/>
      <c r="Q3604" s="169"/>
      <c r="R3604" s="169"/>
      <c r="S3604" s="169"/>
      <c r="T3604" s="169"/>
    </row>
    <row r="3605" spans="1:20" ht="20.100000000000001" customHeight="1">
      <c r="A3605" s="201" t="s">
        <v>8727</v>
      </c>
      <c r="B3605" s="183"/>
      <c r="C3605" s="218" t="s">
        <v>8692</v>
      </c>
      <c r="D3605" s="215" t="s">
        <v>8728</v>
      </c>
      <c r="E3605" s="198"/>
      <c r="F3605" s="319" t="s">
        <v>17578</v>
      </c>
      <c r="G3605" s="198" t="s">
        <v>8729</v>
      </c>
      <c r="H3605" s="220"/>
      <c r="I3605" s="200">
        <v>42090</v>
      </c>
      <c r="J3605" s="319" t="e">
        <f t="shared" si="57"/>
        <v>#VALUE!</v>
      </c>
      <c r="K3605" s="198"/>
      <c r="L3605" s="198" t="s">
        <v>731</v>
      </c>
      <c r="M3605" s="198"/>
      <c r="N3605" s="198"/>
      <c r="O3605" s="198"/>
      <c r="P3605" s="198"/>
      <c r="Q3605" s="169"/>
      <c r="R3605" s="169"/>
      <c r="S3605" s="169"/>
      <c r="T3605" s="169"/>
    </row>
    <row r="3606" spans="1:20" ht="20.100000000000001" customHeight="1">
      <c r="A3606" s="201" t="s">
        <v>8730</v>
      </c>
      <c r="B3606" s="183"/>
      <c r="C3606" s="218" t="s">
        <v>8693</v>
      </c>
      <c r="D3606" s="215" t="s">
        <v>8728</v>
      </c>
      <c r="E3606" s="198"/>
      <c r="F3606" s="319">
        <v>9.89</v>
      </c>
      <c r="G3606" s="198" t="s">
        <v>8729</v>
      </c>
      <c r="H3606" s="220">
        <v>20</v>
      </c>
      <c r="I3606" s="200">
        <v>42090</v>
      </c>
      <c r="J3606" s="319">
        <f t="shared" si="57"/>
        <v>3.4064999999999994</v>
      </c>
      <c r="K3606" s="198"/>
      <c r="L3606" s="198" t="s">
        <v>731</v>
      </c>
      <c r="M3606" s="198"/>
      <c r="N3606" s="198"/>
      <c r="O3606" s="198"/>
      <c r="P3606" s="198"/>
      <c r="Q3606" s="169"/>
      <c r="R3606" s="169"/>
      <c r="S3606" s="169"/>
      <c r="T3606" s="169"/>
    </row>
    <row r="3607" spans="1:20" ht="20.100000000000001" customHeight="1">
      <c r="A3607" s="201" t="s">
        <v>8731</v>
      </c>
      <c r="B3607" s="183"/>
      <c r="C3607" s="240" t="s">
        <v>8694</v>
      </c>
      <c r="D3607" s="215" t="s">
        <v>8732</v>
      </c>
      <c r="E3607" s="198"/>
      <c r="F3607" s="319" t="s">
        <v>17578</v>
      </c>
      <c r="G3607" s="198" t="s">
        <v>8729</v>
      </c>
      <c r="H3607" s="220"/>
      <c r="I3607" s="200">
        <v>42090</v>
      </c>
      <c r="J3607" s="319" t="e">
        <f t="shared" si="57"/>
        <v>#VALUE!</v>
      </c>
      <c r="K3607" s="198"/>
      <c r="L3607" s="198" t="s">
        <v>731</v>
      </c>
      <c r="M3607" s="198"/>
      <c r="N3607" s="198"/>
      <c r="O3607" s="198"/>
      <c r="P3607" s="198"/>
      <c r="Q3607" s="169"/>
      <c r="R3607" s="169"/>
      <c r="S3607" s="169"/>
      <c r="T3607" s="169"/>
    </row>
    <row r="3608" spans="1:20" ht="20.100000000000001" customHeight="1">
      <c r="A3608" s="201" t="s">
        <v>8733</v>
      </c>
      <c r="B3608" s="183"/>
      <c r="C3608" s="240" t="s">
        <v>8695</v>
      </c>
      <c r="D3608" s="215" t="s">
        <v>8732</v>
      </c>
      <c r="E3608" s="198"/>
      <c r="F3608" s="319">
        <v>9.89</v>
      </c>
      <c r="G3608" s="198" t="s">
        <v>8729</v>
      </c>
      <c r="H3608" s="220">
        <v>4</v>
      </c>
      <c r="I3608" s="200">
        <v>42090</v>
      </c>
      <c r="J3608" s="319">
        <f t="shared" si="57"/>
        <v>3.4064999999999994</v>
      </c>
      <c r="K3608" s="198"/>
      <c r="L3608" s="198" t="s">
        <v>731</v>
      </c>
      <c r="M3608" s="198"/>
      <c r="N3608" s="198"/>
      <c r="O3608" s="198"/>
      <c r="P3608" s="198"/>
      <c r="Q3608" s="169"/>
      <c r="R3608" s="169"/>
      <c r="S3608" s="169"/>
      <c r="T3608" s="169"/>
    </row>
    <row r="3609" spans="1:20" ht="20.100000000000001" customHeight="1">
      <c r="A3609" s="201" t="s">
        <v>8734</v>
      </c>
      <c r="B3609" s="183"/>
      <c r="C3609" s="218" t="s">
        <v>8696</v>
      </c>
      <c r="D3609" s="215" t="s">
        <v>8735</v>
      </c>
      <c r="E3609" s="198"/>
      <c r="F3609" s="319" t="s">
        <v>17578</v>
      </c>
      <c r="G3609" s="198" t="s">
        <v>8729</v>
      </c>
      <c r="H3609" s="220"/>
      <c r="I3609" s="200">
        <v>42090</v>
      </c>
      <c r="J3609" s="319" t="e">
        <f t="shared" si="57"/>
        <v>#VALUE!</v>
      </c>
      <c r="K3609" s="198"/>
      <c r="L3609" s="198" t="s">
        <v>731</v>
      </c>
      <c r="M3609" s="198"/>
      <c r="N3609" s="198"/>
      <c r="O3609" s="198"/>
      <c r="P3609" s="198"/>
      <c r="Q3609" s="169"/>
      <c r="R3609" s="169"/>
      <c r="S3609" s="169"/>
      <c r="T3609" s="169"/>
    </row>
    <row r="3610" spans="1:20" ht="20.100000000000001" customHeight="1">
      <c r="A3610" s="201" t="s">
        <v>8736</v>
      </c>
      <c r="B3610" s="183"/>
      <c r="C3610" s="241" t="s">
        <v>8697</v>
      </c>
      <c r="D3610" s="215" t="s">
        <v>8735</v>
      </c>
      <c r="E3610" s="198"/>
      <c r="F3610" s="319">
        <v>9.89</v>
      </c>
      <c r="G3610" s="198" t="s">
        <v>8729</v>
      </c>
      <c r="H3610" s="220">
        <v>0</v>
      </c>
      <c r="I3610" s="200">
        <v>42090</v>
      </c>
      <c r="J3610" s="319">
        <f t="shared" si="57"/>
        <v>3.4064999999999994</v>
      </c>
      <c r="K3610" s="198" t="s">
        <v>731</v>
      </c>
      <c r="L3610" s="198" t="s">
        <v>731</v>
      </c>
      <c r="M3610" s="198"/>
      <c r="N3610" s="198"/>
      <c r="O3610" s="198"/>
      <c r="P3610" s="198"/>
      <c r="Q3610" s="169"/>
      <c r="R3610" s="169"/>
      <c r="S3610" s="169"/>
      <c r="T3610" s="169"/>
    </row>
    <row r="3611" spans="1:20" ht="20.100000000000001" customHeight="1">
      <c r="A3611" s="201" t="s">
        <v>8737</v>
      </c>
      <c r="B3611" s="183"/>
      <c r="C3611" s="218" t="s">
        <v>8698</v>
      </c>
      <c r="D3611" s="215" t="s">
        <v>8738</v>
      </c>
      <c r="E3611" s="198"/>
      <c r="F3611" s="319" t="s">
        <v>17578</v>
      </c>
      <c r="G3611" s="198" t="s">
        <v>8729</v>
      </c>
      <c r="H3611" s="220"/>
      <c r="I3611" s="200">
        <v>42090</v>
      </c>
      <c r="J3611" s="319" t="e">
        <f t="shared" si="57"/>
        <v>#VALUE!</v>
      </c>
      <c r="K3611" s="198"/>
      <c r="L3611" s="198" t="s">
        <v>731</v>
      </c>
      <c r="M3611" s="198"/>
      <c r="N3611" s="198"/>
      <c r="O3611" s="198"/>
      <c r="P3611" s="198"/>
      <c r="Q3611" s="169"/>
      <c r="R3611" s="169"/>
      <c r="S3611" s="169"/>
      <c r="T3611" s="169"/>
    </row>
    <row r="3612" spans="1:20" ht="20.100000000000001" customHeight="1">
      <c r="A3612" s="201" t="s">
        <v>8739</v>
      </c>
      <c r="B3612" s="183"/>
      <c r="C3612" s="218" t="s">
        <v>8699</v>
      </c>
      <c r="D3612" s="215" t="s">
        <v>8738</v>
      </c>
      <c r="E3612" s="198"/>
      <c r="F3612" s="319">
        <v>9.89</v>
      </c>
      <c r="G3612" s="198" t="s">
        <v>8729</v>
      </c>
      <c r="H3612" s="220">
        <v>1</v>
      </c>
      <c r="I3612" s="200">
        <v>42090</v>
      </c>
      <c r="J3612" s="319">
        <f t="shared" si="57"/>
        <v>3.4064999999999994</v>
      </c>
      <c r="K3612" s="198"/>
      <c r="L3612" s="198" t="s">
        <v>731</v>
      </c>
      <c r="M3612" s="198"/>
      <c r="N3612" s="198"/>
      <c r="O3612" s="198"/>
      <c r="P3612" s="198"/>
      <c r="Q3612" s="169"/>
      <c r="R3612" s="169"/>
      <c r="S3612" s="169"/>
      <c r="T3612" s="169"/>
    </row>
    <row r="3613" spans="1:20" ht="20.100000000000001" customHeight="1">
      <c r="A3613" s="201" t="s">
        <v>8740</v>
      </c>
      <c r="B3613" s="183"/>
      <c r="C3613" s="218" t="s">
        <v>8700</v>
      </c>
      <c r="D3613" s="215" t="s">
        <v>8741</v>
      </c>
      <c r="E3613" s="198"/>
      <c r="F3613" s="319" t="s">
        <v>17578</v>
      </c>
      <c r="G3613" s="198" t="s">
        <v>8729</v>
      </c>
      <c r="H3613" s="220"/>
      <c r="I3613" s="200">
        <v>42090</v>
      </c>
      <c r="J3613" s="319" t="e">
        <f t="shared" si="57"/>
        <v>#VALUE!</v>
      </c>
      <c r="K3613" s="198"/>
      <c r="L3613" s="198" t="s">
        <v>731</v>
      </c>
      <c r="M3613" s="198"/>
      <c r="N3613" s="198"/>
      <c r="O3613" s="198"/>
      <c r="P3613" s="198"/>
      <c r="Q3613" s="169"/>
      <c r="R3613" s="169"/>
      <c r="S3613" s="169"/>
      <c r="T3613" s="169"/>
    </row>
    <row r="3614" spans="1:20" ht="20.100000000000001" customHeight="1">
      <c r="A3614" s="201" t="s">
        <v>8742</v>
      </c>
      <c r="B3614" s="183"/>
      <c r="C3614" s="218" t="s">
        <v>8701</v>
      </c>
      <c r="D3614" s="215" t="s">
        <v>8741</v>
      </c>
      <c r="E3614" s="198"/>
      <c r="F3614" s="319">
        <v>9.89</v>
      </c>
      <c r="G3614" s="198" t="s">
        <v>8729</v>
      </c>
      <c r="H3614" s="220">
        <v>0</v>
      </c>
      <c r="I3614" s="200">
        <v>42090</v>
      </c>
      <c r="J3614" s="319">
        <f t="shared" si="57"/>
        <v>3.4064999999999994</v>
      </c>
      <c r="K3614" s="198" t="s">
        <v>731</v>
      </c>
      <c r="L3614" s="198" t="s">
        <v>731</v>
      </c>
      <c r="M3614" s="198"/>
      <c r="N3614" s="198"/>
      <c r="O3614" s="198"/>
      <c r="P3614" s="198"/>
      <c r="Q3614" s="169"/>
      <c r="R3614" s="169"/>
      <c r="S3614" s="169"/>
      <c r="T3614" s="169"/>
    </row>
    <row r="3615" spans="1:20" ht="20.100000000000001" customHeight="1">
      <c r="A3615" s="201" t="s">
        <v>8743</v>
      </c>
      <c r="B3615" s="183"/>
      <c r="C3615" s="218" t="s">
        <v>8702</v>
      </c>
      <c r="D3615" s="215" t="s">
        <v>8744</v>
      </c>
      <c r="E3615" s="198"/>
      <c r="F3615" s="319" t="s">
        <v>17578</v>
      </c>
      <c r="G3615" s="198" t="s">
        <v>8729</v>
      </c>
      <c r="H3615" s="220"/>
      <c r="I3615" s="200">
        <v>42090</v>
      </c>
      <c r="J3615" s="319" t="e">
        <f t="shared" si="57"/>
        <v>#VALUE!</v>
      </c>
      <c r="K3615" s="198"/>
      <c r="L3615" s="198" t="s">
        <v>731</v>
      </c>
      <c r="M3615" s="198"/>
      <c r="N3615" s="198"/>
      <c r="O3615" s="198"/>
      <c r="P3615" s="198"/>
      <c r="Q3615" s="169"/>
      <c r="R3615" s="169"/>
      <c r="S3615" s="169"/>
      <c r="T3615" s="169"/>
    </row>
    <row r="3616" spans="1:20" ht="20.100000000000001" customHeight="1">
      <c r="A3616" s="201" t="s">
        <v>8745</v>
      </c>
      <c r="B3616" s="183"/>
      <c r="C3616" s="218" t="s">
        <v>8703</v>
      </c>
      <c r="D3616" s="215" t="s">
        <v>8744</v>
      </c>
      <c r="E3616" s="198"/>
      <c r="F3616" s="319">
        <v>9.89</v>
      </c>
      <c r="G3616" s="198" t="s">
        <v>8729</v>
      </c>
      <c r="H3616" s="220">
        <v>4</v>
      </c>
      <c r="I3616" s="200">
        <v>42090</v>
      </c>
      <c r="J3616" s="319">
        <f t="shared" si="57"/>
        <v>3.4064999999999994</v>
      </c>
      <c r="K3616" s="198"/>
      <c r="L3616" s="198" t="s">
        <v>731</v>
      </c>
      <c r="M3616" s="198"/>
      <c r="N3616" s="198"/>
      <c r="O3616" s="198"/>
      <c r="P3616" s="198"/>
      <c r="Q3616" s="169"/>
      <c r="R3616" s="169"/>
      <c r="S3616" s="169"/>
      <c r="T3616" s="169"/>
    </row>
    <row r="3617" spans="1:20" ht="20.100000000000001" customHeight="1">
      <c r="A3617" s="201" t="s">
        <v>8746</v>
      </c>
      <c r="B3617" s="183"/>
      <c r="C3617" s="218" t="s">
        <v>8704</v>
      </c>
      <c r="D3617" s="215" t="s">
        <v>8744</v>
      </c>
      <c r="E3617" s="198"/>
      <c r="F3617" s="319">
        <v>9.89</v>
      </c>
      <c r="G3617" s="198" t="s">
        <v>8729</v>
      </c>
      <c r="H3617" s="220">
        <v>4</v>
      </c>
      <c r="I3617" s="200">
        <v>42090</v>
      </c>
      <c r="J3617" s="319">
        <f t="shared" si="57"/>
        <v>3.4064999999999994</v>
      </c>
      <c r="K3617" s="198"/>
      <c r="L3617" s="198" t="s">
        <v>731</v>
      </c>
      <c r="M3617" s="198"/>
      <c r="N3617" s="198"/>
      <c r="O3617" s="198"/>
      <c r="P3617" s="198"/>
      <c r="Q3617" s="169"/>
      <c r="R3617" s="169"/>
      <c r="S3617" s="169"/>
      <c r="T3617" s="169"/>
    </row>
    <row r="3618" spans="1:20" ht="20.100000000000001" customHeight="1">
      <c r="A3618" s="201" t="s">
        <v>8747</v>
      </c>
      <c r="B3618" s="183"/>
      <c r="C3618" s="218" t="s">
        <v>8705</v>
      </c>
      <c r="D3618" s="215" t="s">
        <v>8744</v>
      </c>
      <c r="E3618" s="198"/>
      <c r="F3618" s="319">
        <v>9.89</v>
      </c>
      <c r="G3618" s="198" t="s">
        <v>8729</v>
      </c>
      <c r="H3618" s="220">
        <v>4</v>
      </c>
      <c r="I3618" s="200">
        <v>42090</v>
      </c>
      <c r="J3618" s="319">
        <f t="shared" si="57"/>
        <v>3.4064999999999994</v>
      </c>
      <c r="K3618" s="198"/>
      <c r="L3618" s="198" t="s">
        <v>731</v>
      </c>
      <c r="M3618" s="198"/>
      <c r="N3618" s="198"/>
      <c r="O3618" s="198"/>
      <c r="P3618" s="198"/>
      <c r="Q3618" s="169"/>
      <c r="R3618" s="169"/>
      <c r="S3618" s="169"/>
      <c r="T3618" s="169"/>
    </row>
    <row r="3619" spans="1:20" ht="20.100000000000001" customHeight="1">
      <c r="A3619" s="201" t="s">
        <v>8748</v>
      </c>
      <c r="B3619" s="183"/>
      <c r="C3619" s="218" t="s">
        <v>8706</v>
      </c>
      <c r="D3619" s="215" t="s">
        <v>8749</v>
      </c>
      <c r="E3619" s="198"/>
      <c r="F3619" s="319" t="s">
        <v>17578</v>
      </c>
      <c r="G3619" s="198" t="s">
        <v>8729</v>
      </c>
      <c r="H3619" s="220"/>
      <c r="I3619" s="200">
        <v>42090</v>
      </c>
      <c r="J3619" s="319" t="e">
        <f t="shared" si="57"/>
        <v>#VALUE!</v>
      </c>
      <c r="K3619" s="198"/>
      <c r="L3619" s="198" t="s">
        <v>731</v>
      </c>
      <c r="M3619" s="198"/>
      <c r="N3619" s="198"/>
      <c r="O3619" s="198"/>
      <c r="P3619" s="198"/>
      <c r="Q3619" s="169"/>
      <c r="R3619" s="169"/>
      <c r="S3619" s="169"/>
      <c r="T3619" s="169"/>
    </row>
    <row r="3620" spans="1:20" ht="20.100000000000001" customHeight="1">
      <c r="A3620" s="201" t="s">
        <v>8750</v>
      </c>
      <c r="B3620" s="183"/>
      <c r="C3620" s="218" t="s">
        <v>8707</v>
      </c>
      <c r="D3620" s="215" t="s">
        <v>8749</v>
      </c>
      <c r="E3620" s="198"/>
      <c r="F3620" s="319">
        <v>9.89</v>
      </c>
      <c r="G3620" s="198" t="s">
        <v>8729</v>
      </c>
      <c r="H3620" s="220">
        <v>7</v>
      </c>
      <c r="I3620" s="200">
        <v>42090</v>
      </c>
      <c r="J3620" s="319">
        <f t="shared" si="57"/>
        <v>3.4064999999999994</v>
      </c>
      <c r="K3620" s="198"/>
      <c r="L3620" s="198" t="s">
        <v>731</v>
      </c>
      <c r="M3620" s="198"/>
      <c r="N3620" s="198"/>
      <c r="O3620" s="198"/>
      <c r="P3620" s="198"/>
      <c r="Q3620" s="169"/>
      <c r="R3620" s="169"/>
      <c r="S3620" s="169"/>
      <c r="T3620" s="169"/>
    </row>
    <row r="3621" spans="1:20" ht="20.100000000000001" customHeight="1">
      <c r="A3621" s="201" t="s">
        <v>8751</v>
      </c>
      <c r="B3621" s="183"/>
      <c r="C3621" s="218" t="s">
        <v>8708</v>
      </c>
      <c r="D3621" s="215" t="s">
        <v>8749</v>
      </c>
      <c r="E3621" s="198"/>
      <c r="F3621" s="319">
        <v>9.89</v>
      </c>
      <c r="G3621" s="198" t="s">
        <v>8729</v>
      </c>
      <c r="H3621" s="220">
        <v>7</v>
      </c>
      <c r="I3621" s="200">
        <v>42090</v>
      </c>
      <c r="J3621" s="319">
        <f t="shared" si="57"/>
        <v>3.4064999999999994</v>
      </c>
      <c r="K3621" s="198"/>
      <c r="L3621" s="198" t="s">
        <v>731</v>
      </c>
      <c r="M3621" s="198"/>
      <c r="N3621" s="198"/>
      <c r="O3621" s="198"/>
      <c r="P3621" s="198"/>
      <c r="Q3621" s="169"/>
      <c r="R3621" s="169"/>
      <c r="S3621" s="169"/>
      <c r="T3621" s="169"/>
    </row>
    <row r="3622" spans="1:20" ht="20.100000000000001" customHeight="1">
      <c r="A3622" s="201" t="s">
        <v>8752</v>
      </c>
      <c r="B3622" s="183"/>
      <c r="C3622" s="218" t="s">
        <v>8709</v>
      </c>
      <c r="D3622" s="215" t="s">
        <v>8749</v>
      </c>
      <c r="E3622" s="198"/>
      <c r="F3622" s="319">
        <v>9.89</v>
      </c>
      <c r="G3622" s="198" t="s">
        <v>8729</v>
      </c>
      <c r="H3622" s="220">
        <v>6</v>
      </c>
      <c r="I3622" s="200">
        <v>42090</v>
      </c>
      <c r="J3622" s="319">
        <f t="shared" si="57"/>
        <v>3.4064999999999994</v>
      </c>
      <c r="K3622" s="198"/>
      <c r="L3622" s="198" t="s">
        <v>731</v>
      </c>
      <c r="M3622" s="198"/>
      <c r="N3622" s="198"/>
      <c r="O3622" s="198"/>
      <c r="P3622" s="198"/>
      <c r="Q3622" s="169"/>
      <c r="R3622" s="169"/>
      <c r="S3622" s="169"/>
      <c r="T3622" s="169"/>
    </row>
    <row r="3623" spans="1:20" ht="20.100000000000001" customHeight="1">
      <c r="A3623" s="201" t="s">
        <v>8753</v>
      </c>
      <c r="B3623" s="183"/>
      <c r="C3623" s="240" t="s">
        <v>8710</v>
      </c>
      <c r="D3623" s="215" t="s">
        <v>8754</v>
      </c>
      <c r="E3623" s="198"/>
      <c r="F3623" s="319" t="s">
        <v>17578</v>
      </c>
      <c r="G3623" s="198" t="s">
        <v>8729</v>
      </c>
      <c r="H3623" s="220"/>
      <c r="I3623" s="200">
        <v>42090</v>
      </c>
      <c r="J3623" s="319" t="e">
        <f t="shared" si="57"/>
        <v>#VALUE!</v>
      </c>
      <c r="K3623" s="198"/>
      <c r="L3623" s="198" t="s">
        <v>731</v>
      </c>
      <c r="M3623" s="198"/>
      <c r="N3623" s="198"/>
      <c r="O3623" s="198"/>
      <c r="P3623" s="198"/>
      <c r="Q3623" s="169"/>
      <c r="R3623" s="169"/>
      <c r="S3623" s="169"/>
      <c r="T3623" s="169"/>
    </row>
    <row r="3624" spans="1:20" ht="20.100000000000001" customHeight="1">
      <c r="A3624" s="201" t="s">
        <v>8755</v>
      </c>
      <c r="B3624" s="183"/>
      <c r="C3624" s="240" t="s">
        <v>8711</v>
      </c>
      <c r="D3624" s="215" t="s">
        <v>8754</v>
      </c>
      <c r="E3624" s="198"/>
      <c r="F3624" s="319">
        <v>9.89</v>
      </c>
      <c r="G3624" s="198" t="s">
        <v>8729</v>
      </c>
      <c r="H3624" s="220">
        <v>85</v>
      </c>
      <c r="I3624" s="200">
        <v>42090</v>
      </c>
      <c r="J3624" s="319">
        <f t="shared" si="57"/>
        <v>3.4064999999999994</v>
      </c>
      <c r="K3624" s="198"/>
      <c r="L3624" s="198" t="s">
        <v>731</v>
      </c>
      <c r="M3624" s="198"/>
      <c r="N3624" s="198"/>
      <c r="O3624" s="198"/>
      <c r="P3624" s="198"/>
      <c r="Q3624" s="169"/>
      <c r="R3624" s="169"/>
      <c r="S3624" s="169"/>
      <c r="T3624" s="169"/>
    </row>
    <row r="3625" spans="1:20" ht="20.100000000000001" customHeight="1">
      <c r="A3625" s="201" t="s">
        <v>8756</v>
      </c>
      <c r="B3625" s="183"/>
      <c r="C3625" s="240" t="s">
        <v>8712</v>
      </c>
      <c r="D3625" s="215" t="s">
        <v>8757</v>
      </c>
      <c r="E3625" s="198"/>
      <c r="F3625" s="319" t="s">
        <v>17578</v>
      </c>
      <c r="G3625" s="198" t="s">
        <v>8729</v>
      </c>
      <c r="H3625" s="220"/>
      <c r="I3625" s="200">
        <v>42090</v>
      </c>
      <c r="J3625" s="319" t="e">
        <f t="shared" si="57"/>
        <v>#VALUE!</v>
      </c>
      <c r="K3625" s="198"/>
      <c r="L3625" s="198" t="s">
        <v>731</v>
      </c>
      <c r="M3625" s="198"/>
      <c r="N3625" s="198"/>
      <c r="O3625" s="198"/>
      <c r="P3625" s="198"/>
      <c r="Q3625" s="169"/>
      <c r="R3625" s="169"/>
      <c r="S3625" s="169"/>
      <c r="T3625" s="169"/>
    </row>
    <row r="3626" spans="1:20" ht="20.100000000000001" customHeight="1">
      <c r="A3626" s="201" t="s">
        <v>8758</v>
      </c>
      <c r="B3626" s="183"/>
      <c r="C3626" s="240" t="s">
        <v>8713</v>
      </c>
      <c r="D3626" s="215" t="s">
        <v>8757</v>
      </c>
      <c r="E3626" s="198"/>
      <c r="F3626" s="319">
        <v>9.89</v>
      </c>
      <c r="G3626" s="198" t="s">
        <v>8729</v>
      </c>
      <c r="H3626" s="220">
        <v>10</v>
      </c>
      <c r="I3626" s="200">
        <v>42090</v>
      </c>
      <c r="J3626" s="319">
        <f t="shared" si="57"/>
        <v>3.4064999999999994</v>
      </c>
      <c r="K3626" s="198"/>
      <c r="L3626" s="198" t="s">
        <v>731</v>
      </c>
      <c r="M3626" s="198"/>
      <c r="N3626" s="198"/>
      <c r="O3626" s="198"/>
      <c r="P3626" s="198"/>
      <c r="Q3626" s="169"/>
      <c r="R3626" s="169"/>
      <c r="S3626" s="169"/>
      <c r="T3626" s="169"/>
    </row>
    <row r="3627" spans="1:20" ht="20.100000000000001" customHeight="1">
      <c r="A3627" s="201" t="s">
        <v>8759</v>
      </c>
      <c r="B3627" s="183"/>
      <c r="C3627" s="240" t="s">
        <v>8714</v>
      </c>
      <c r="D3627" s="215" t="s">
        <v>8760</v>
      </c>
      <c r="E3627" s="198"/>
      <c r="F3627" s="319" t="s">
        <v>17578</v>
      </c>
      <c r="G3627" s="198" t="s">
        <v>8729</v>
      </c>
      <c r="H3627" s="220"/>
      <c r="I3627" s="200">
        <v>42090</v>
      </c>
      <c r="J3627" s="319" t="e">
        <f t="shared" si="57"/>
        <v>#VALUE!</v>
      </c>
      <c r="K3627" s="198"/>
      <c r="L3627" s="198" t="s">
        <v>731</v>
      </c>
      <c r="M3627" s="198"/>
      <c r="N3627" s="198"/>
      <c r="O3627" s="198"/>
      <c r="P3627" s="198"/>
      <c r="Q3627" s="169"/>
      <c r="R3627" s="169"/>
      <c r="S3627" s="169"/>
      <c r="T3627" s="169"/>
    </row>
    <row r="3628" spans="1:20" ht="20.100000000000001" customHeight="1">
      <c r="A3628" s="201" t="s">
        <v>8761</v>
      </c>
      <c r="B3628" s="183"/>
      <c r="C3628" s="240" t="s">
        <v>8715</v>
      </c>
      <c r="D3628" s="215" t="s">
        <v>8760</v>
      </c>
      <c r="E3628" s="198"/>
      <c r="F3628" s="319">
        <v>9.89</v>
      </c>
      <c r="G3628" s="198" t="s">
        <v>8729</v>
      </c>
      <c r="H3628" s="220">
        <v>20</v>
      </c>
      <c r="I3628" s="200">
        <v>42090</v>
      </c>
      <c r="J3628" s="319">
        <f t="shared" si="57"/>
        <v>3.4064999999999994</v>
      </c>
      <c r="K3628" s="198"/>
      <c r="L3628" s="198" t="s">
        <v>731</v>
      </c>
      <c r="M3628" s="198"/>
      <c r="N3628" s="198"/>
      <c r="O3628" s="198"/>
      <c r="P3628" s="198"/>
      <c r="Q3628" s="169"/>
      <c r="R3628" s="169"/>
      <c r="S3628" s="169"/>
      <c r="T3628" s="169"/>
    </row>
    <row r="3629" spans="1:20" ht="20.100000000000001" customHeight="1">
      <c r="A3629" s="201" t="s">
        <v>8762</v>
      </c>
      <c r="B3629" s="183"/>
      <c r="C3629" s="240" t="s">
        <v>8716</v>
      </c>
      <c r="D3629" s="215" t="s">
        <v>8763</v>
      </c>
      <c r="E3629" s="198"/>
      <c r="F3629" s="319" t="s">
        <v>17578</v>
      </c>
      <c r="G3629" s="198" t="s">
        <v>8729</v>
      </c>
      <c r="H3629" s="220"/>
      <c r="I3629" s="200">
        <v>42090</v>
      </c>
      <c r="J3629" s="319" t="e">
        <f t="shared" si="57"/>
        <v>#VALUE!</v>
      </c>
      <c r="K3629" s="198"/>
      <c r="L3629" s="198" t="s">
        <v>731</v>
      </c>
      <c r="M3629" s="198"/>
      <c r="N3629" s="198"/>
      <c r="O3629" s="198"/>
      <c r="P3629" s="198"/>
      <c r="Q3629" s="169"/>
      <c r="R3629" s="169"/>
      <c r="S3629" s="169"/>
      <c r="T3629" s="169"/>
    </row>
    <row r="3630" spans="1:20" ht="20.100000000000001" customHeight="1">
      <c r="A3630" s="201" t="s">
        <v>8764</v>
      </c>
      <c r="B3630" s="183"/>
      <c r="C3630" s="240" t="s">
        <v>8717</v>
      </c>
      <c r="D3630" s="215" t="s">
        <v>8763</v>
      </c>
      <c r="E3630" s="198"/>
      <c r="F3630" s="319">
        <v>9.89</v>
      </c>
      <c r="G3630" s="198" t="s">
        <v>8729</v>
      </c>
      <c r="H3630" s="220">
        <v>4</v>
      </c>
      <c r="I3630" s="200">
        <v>42090</v>
      </c>
      <c r="J3630" s="319">
        <f t="shared" si="57"/>
        <v>3.4064999999999994</v>
      </c>
      <c r="K3630" s="198"/>
      <c r="L3630" s="198" t="s">
        <v>731</v>
      </c>
      <c r="M3630" s="198"/>
      <c r="N3630" s="198"/>
      <c r="O3630" s="198"/>
      <c r="P3630" s="198"/>
      <c r="Q3630" s="169"/>
      <c r="R3630" s="169"/>
      <c r="S3630" s="169"/>
      <c r="T3630" s="169"/>
    </row>
    <row r="3631" spans="1:20" ht="20.100000000000001" customHeight="1">
      <c r="A3631" s="201" t="s">
        <v>8765</v>
      </c>
      <c r="B3631" s="183"/>
      <c r="C3631" s="240" t="s">
        <v>8718</v>
      </c>
      <c r="D3631" s="215" t="s">
        <v>8763</v>
      </c>
      <c r="E3631" s="198"/>
      <c r="F3631" s="319">
        <v>9.89</v>
      </c>
      <c r="G3631" s="198" t="s">
        <v>8729</v>
      </c>
      <c r="H3631" s="220">
        <v>4</v>
      </c>
      <c r="I3631" s="200">
        <v>42090</v>
      </c>
      <c r="J3631" s="319">
        <f t="shared" si="57"/>
        <v>3.4064999999999994</v>
      </c>
      <c r="K3631" s="198"/>
      <c r="L3631" s="198" t="s">
        <v>731</v>
      </c>
      <c r="M3631" s="198"/>
      <c r="N3631" s="198"/>
      <c r="O3631" s="198"/>
      <c r="P3631" s="198"/>
      <c r="Q3631" s="169"/>
      <c r="R3631" s="169"/>
      <c r="S3631" s="169"/>
      <c r="T3631" s="169"/>
    </row>
    <row r="3632" spans="1:20" ht="20.100000000000001" customHeight="1">
      <c r="A3632" s="201" t="s">
        <v>8766</v>
      </c>
      <c r="B3632" s="183"/>
      <c r="C3632" s="240" t="s">
        <v>8719</v>
      </c>
      <c r="D3632" s="215" t="s">
        <v>8763</v>
      </c>
      <c r="E3632" s="198"/>
      <c r="F3632" s="319">
        <v>9.89</v>
      </c>
      <c r="G3632" s="198" t="s">
        <v>8729</v>
      </c>
      <c r="H3632" s="220">
        <v>4</v>
      </c>
      <c r="I3632" s="200">
        <v>42090</v>
      </c>
      <c r="J3632" s="319">
        <f t="shared" si="57"/>
        <v>3.4064999999999994</v>
      </c>
      <c r="K3632" s="198"/>
      <c r="L3632" s="198" t="s">
        <v>731</v>
      </c>
      <c r="M3632" s="198"/>
      <c r="N3632" s="198"/>
      <c r="O3632" s="198"/>
      <c r="P3632" s="198"/>
      <c r="Q3632" s="169"/>
      <c r="R3632" s="169"/>
      <c r="S3632" s="169"/>
      <c r="T3632" s="169"/>
    </row>
    <row r="3633" spans="1:20" ht="20.100000000000001" customHeight="1">
      <c r="A3633" s="201" t="s">
        <v>8767</v>
      </c>
      <c r="B3633" s="183"/>
      <c r="C3633" s="240" t="s">
        <v>8720</v>
      </c>
      <c r="D3633" s="215" t="s">
        <v>8768</v>
      </c>
      <c r="E3633" s="198"/>
      <c r="F3633" s="319" t="s">
        <v>17578</v>
      </c>
      <c r="G3633" s="198" t="s">
        <v>8729</v>
      </c>
      <c r="H3633" s="220"/>
      <c r="I3633" s="200">
        <v>42090</v>
      </c>
      <c r="J3633" s="319" t="e">
        <f t="shared" si="57"/>
        <v>#VALUE!</v>
      </c>
      <c r="K3633" s="198"/>
      <c r="L3633" s="198" t="s">
        <v>731</v>
      </c>
      <c r="M3633" s="198"/>
      <c r="N3633" s="198"/>
      <c r="O3633" s="198"/>
      <c r="P3633" s="198"/>
      <c r="Q3633" s="169"/>
      <c r="R3633" s="169"/>
      <c r="S3633" s="169"/>
      <c r="T3633" s="169"/>
    </row>
    <row r="3634" spans="1:20" ht="20.100000000000001" customHeight="1">
      <c r="A3634" s="201" t="s">
        <v>8769</v>
      </c>
      <c r="B3634" s="183"/>
      <c r="C3634" s="240" t="s">
        <v>8721</v>
      </c>
      <c r="D3634" s="215" t="s">
        <v>8768</v>
      </c>
      <c r="E3634" s="198"/>
      <c r="F3634" s="319">
        <v>9.89</v>
      </c>
      <c r="G3634" s="198" t="s">
        <v>8729</v>
      </c>
      <c r="H3634" s="220">
        <v>8</v>
      </c>
      <c r="I3634" s="200">
        <v>42090</v>
      </c>
      <c r="J3634" s="319">
        <f t="shared" si="57"/>
        <v>3.4064999999999994</v>
      </c>
      <c r="K3634" s="198"/>
      <c r="L3634" s="198" t="s">
        <v>731</v>
      </c>
      <c r="M3634" s="198"/>
      <c r="N3634" s="198"/>
      <c r="O3634" s="198"/>
      <c r="P3634" s="198"/>
      <c r="Q3634" s="169"/>
      <c r="R3634" s="169"/>
      <c r="S3634" s="169"/>
      <c r="T3634" s="169"/>
    </row>
    <row r="3635" spans="1:20" ht="20.100000000000001" customHeight="1">
      <c r="A3635" s="201" t="s">
        <v>8770</v>
      </c>
      <c r="B3635" s="183"/>
      <c r="C3635" s="240" t="s">
        <v>8722</v>
      </c>
      <c r="D3635" s="215" t="s">
        <v>8768</v>
      </c>
      <c r="E3635" s="198"/>
      <c r="F3635" s="319">
        <v>9.89</v>
      </c>
      <c r="G3635" s="198" t="s">
        <v>8729</v>
      </c>
      <c r="H3635" s="220">
        <v>8</v>
      </c>
      <c r="I3635" s="200">
        <v>42090</v>
      </c>
      <c r="J3635" s="319">
        <f t="shared" si="57"/>
        <v>3.4064999999999994</v>
      </c>
      <c r="K3635" s="198"/>
      <c r="L3635" s="198" t="s">
        <v>731</v>
      </c>
      <c r="M3635" s="198"/>
      <c r="N3635" s="198"/>
      <c r="O3635" s="198"/>
      <c r="P3635" s="198"/>
      <c r="Q3635" s="169"/>
      <c r="R3635" s="169"/>
      <c r="S3635" s="169"/>
      <c r="T3635" s="169"/>
    </row>
    <row r="3636" spans="1:20" ht="20.100000000000001" customHeight="1">
      <c r="A3636" s="201" t="s">
        <v>8771</v>
      </c>
      <c r="B3636" s="183"/>
      <c r="C3636" s="240" t="s">
        <v>8723</v>
      </c>
      <c r="D3636" s="215" t="s">
        <v>8768</v>
      </c>
      <c r="E3636" s="198"/>
      <c r="F3636" s="319">
        <v>9.89</v>
      </c>
      <c r="G3636" s="198" t="s">
        <v>8729</v>
      </c>
      <c r="H3636" s="220">
        <v>10</v>
      </c>
      <c r="I3636" s="200">
        <v>42090</v>
      </c>
      <c r="J3636" s="319">
        <f t="shared" si="57"/>
        <v>3.4064999999999994</v>
      </c>
      <c r="K3636" s="198"/>
      <c r="L3636" s="198" t="s">
        <v>731</v>
      </c>
      <c r="M3636" s="198"/>
      <c r="N3636" s="198"/>
      <c r="O3636" s="198"/>
      <c r="P3636" s="198"/>
      <c r="Q3636" s="169"/>
      <c r="R3636" s="169"/>
      <c r="S3636" s="169"/>
      <c r="T3636" s="169"/>
    </row>
    <row r="3637" spans="1:20" ht="20.100000000000001" customHeight="1">
      <c r="A3637" s="201" t="s">
        <v>8772</v>
      </c>
      <c r="B3637" s="183"/>
      <c r="C3637" s="240" t="s">
        <v>8724</v>
      </c>
      <c r="D3637" s="215" t="s">
        <v>8768</v>
      </c>
      <c r="E3637" s="198"/>
      <c r="F3637" s="319">
        <v>9.89</v>
      </c>
      <c r="G3637" s="198" t="s">
        <v>8729</v>
      </c>
      <c r="H3637" s="220">
        <v>8</v>
      </c>
      <c r="I3637" s="200">
        <v>42090</v>
      </c>
      <c r="J3637" s="319">
        <f t="shared" si="57"/>
        <v>3.4064999999999994</v>
      </c>
      <c r="K3637" s="198"/>
      <c r="L3637" s="198" t="s">
        <v>731</v>
      </c>
      <c r="M3637" s="198"/>
      <c r="N3637" s="198"/>
      <c r="O3637" s="198"/>
      <c r="P3637" s="198"/>
      <c r="Q3637" s="169"/>
      <c r="R3637" s="169"/>
      <c r="S3637" s="169"/>
      <c r="T3637" s="169"/>
    </row>
    <row r="3638" spans="1:20" ht="20.100000000000001" customHeight="1">
      <c r="A3638" s="201" t="s">
        <v>8773</v>
      </c>
      <c r="B3638" s="183"/>
      <c r="C3638" s="240" t="s">
        <v>8725</v>
      </c>
      <c r="D3638" s="215" t="s">
        <v>8768</v>
      </c>
      <c r="E3638" s="198"/>
      <c r="F3638" s="319">
        <v>9.89</v>
      </c>
      <c r="G3638" s="198" t="s">
        <v>8729</v>
      </c>
      <c r="H3638" s="220">
        <v>5</v>
      </c>
      <c r="I3638" s="200">
        <v>42090</v>
      </c>
      <c r="J3638" s="319">
        <f t="shared" si="57"/>
        <v>3.4064999999999994</v>
      </c>
      <c r="K3638" s="198"/>
      <c r="L3638" s="198" t="s">
        <v>731</v>
      </c>
      <c r="M3638" s="198"/>
      <c r="N3638" s="198"/>
      <c r="O3638" s="198"/>
      <c r="P3638" s="198"/>
      <c r="Q3638" s="169"/>
      <c r="R3638" s="169"/>
      <c r="S3638" s="169"/>
      <c r="T3638" s="169"/>
    </row>
    <row r="3639" spans="1:20" ht="20.100000000000001" customHeight="1">
      <c r="A3639" s="201" t="s">
        <v>8774</v>
      </c>
      <c r="B3639" s="183"/>
      <c r="C3639" s="240" t="s">
        <v>8726</v>
      </c>
      <c r="D3639" s="215" t="s">
        <v>8768</v>
      </c>
      <c r="E3639" s="198"/>
      <c r="F3639" s="319">
        <v>9.89</v>
      </c>
      <c r="G3639" s="198" t="s">
        <v>8729</v>
      </c>
      <c r="H3639" s="220">
        <v>7</v>
      </c>
      <c r="I3639" s="200">
        <v>42090</v>
      </c>
      <c r="J3639" s="319">
        <f t="shared" si="57"/>
        <v>3.4064999999999994</v>
      </c>
      <c r="K3639" s="198"/>
      <c r="L3639" s="198" t="s">
        <v>731</v>
      </c>
      <c r="M3639" s="198"/>
      <c r="N3639" s="198"/>
      <c r="O3639" s="198"/>
      <c r="P3639" s="198"/>
      <c r="Q3639" s="169"/>
      <c r="R3639" s="169"/>
      <c r="S3639" s="169"/>
      <c r="T3639" s="169"/>
    </row>
    <row r="3640" spans="1:20" ht="20.100000000000001" customHeight="1">
      <c r="A3640" s="201" t="s">
        <v>8775</v>
      </c>
      <c r="B3640" s="178">
        <v>700600591822</v>
      </c>
      <c r="C3640" s="196" t="s">
        <v>6817</v>
      </c>
      <c r="D3640" s="202"/>
      <c r="E3640" s="321">
        <v>4</v>
      </c>
      <c r="F3640" s="319">
        <v>14.99</v>
      </c>
      <c r="G3640" s="198" t="s">
        <v>8444</v>
      </c>
      <c r="H3640" s="201">
        <v>0</v>
      </c>
      <c r="I3640" s="200"/>
      <c r="J3640" s="319">
        <f t="shared" si="57"/>
        <v>3.7415000000000003</v>
      </c>
      <c r="K3640" s="198"/>
      <c r="L3640" s="198"/>
      <c r="M3640" s="198" t="s">
        <v>2395</v>
      </c>
      <c r="N3640" s="291">
        <v>42337</v>
      </c>
      <c r="O3640" s="198"/>
      <c r="P3640" s="198"/>
      <c r="Q3640" s="169"/>
      <c r="R3640" s="169"/>
      <c r="S3640" s="169"/>
      <c r="T3640" s="169"/>
    </row>
    <row r="3641" spans="1:20" ht="20.100000000000001" customHeight="1">
      <c r="A3641" s="201" t="s">
        <v>8776</v>
      </c>
      <c r="B3641" s="178">
        <v>700600591846</v>
      </c>
      <c r="C3641" s="196" t="s">
        <v>6815</v>
      </c>
      <c r="D3641" s="202"/>
      <c r="E3641" s="321">
        <v>4</v>
      </c>
      <c r="F3641" s="319">
        <v>14.99</v>
      </c>
      <c r="G3641" s="198" t="s">
        <v>8444</v>
      </c>
      <c r="H3641" s="201">
        <v>0</v>
      </c>
      <c r="I3641" s="200"/>
      <c r="J3641" s="319">
        <f t="shared" si="57"/>
        <v>3.7415000000000003</v>
      </c>
      <c r="K3641" s="198"/>
      <c r="L3641" s="198"/>
      <c r="M3641" s="198" t="s">
        <v>2395</v>
      </c>
      <c r="N3641" s="291">
        <v>42337</v>
      </c>
      <c r="O3641" s="198"/>
      <c r="P3641" s="198"/>
      <c r="Q3641" s="169"/>
      <c r="R3641" s="169"/>
      <c r="S3641" s="169"/>
      <c r="T3641" s="169"/>
    </row>
    <row r="3642" spans="1:20" ht="20.100000000000001" customHeight="1">
      <c r="A3642" s="202" t="s">
        <v>8777</v>
      </c>
      <c r="B3642" s="178">
        <v>700600591853</v>
      </c>
      <c r="C3642" s="196" t="s">
        <v>6814</v>
      </c>
      <c r="D3642" s="202"/>
      <c r="E3642" s="324">
        <v>4</v>
      </c>
      <c r="F3642" s="319">
        <v>14.99</v>
      </c>
      <c r="G3642" s="198" t="s">
        <v>8444</v>
      </c>
      <c r="H3642" s="199">
        <v>0</v>
      </c>
      <c r="I3642" s="200"/>
      <c r="J3642" s="319">
        <f t="shared" si="57"/>
        <v>3.7415000000000003</v>
      </c>
      <c r="K3642" s="198"/>
      <c r="L3642" s="198"/>
      <c r="M3642" s="198" t="s">
        <v>2395</v>
      </c>
      <c r="N3642" s="291">
        <v>42337</v>
      </c>
      <c r="O3642" s="198"/>
      <c r="P3642" s="198"/>
      <c r="Q3642" s="169"/>
      <c r="R3642" s="169"/>
      <c r="S3642" s="169"/>
      <c r="T3642" s="169"/>
    </row>
    <row r="3643" spans="1:20" ht="20.100000000000001" customHeight="1">
      <c r="A3643" s="201" t="s">
        <v>8778</v>
      </c>
      <c r="B3643" s="178">
        <v>700600591860</v>
      </c>
      <c r="C3643" s="196" t="s">
        <v>6813</v>
      </c>
      <c r="D3643" s="202"/>
      <c r="E3643" s="321">
        <v>4</v>
      </c>
      <c r="F3643" s="319">
        <v>14.99</v>
      </c>
      <c r="G3643" s="198" t="s">
        <v>8444</v>
      </c>
      <c r="H3643" s="201">
        <v>3</v>
      </c>
      <c r="I3643" s="200"/>
      <c r="J3643" s="319">
        <f t="shared" si="57"/>
        <v>3.7415000000000003</v>
      </c>
      <c r="K3643" s="198"/>
      <c r="L3643" s="198"/>
      <c r="M3643" s="198" t="s">
        <v>2395</v>
      </c>
      <c r="N3643" s="291">
        <v>42337</v>
      </c>
      <c r="O3643" s="198"/>
      <c r="P3643" s="198"/>
      <c r="Q3643" s="169"/>
      <c r="R3643" s="169"/>
      <c r="S3643" s="169"/>
      <c r="T3643" s="169"/>
    </row>
    <row r="3644" spans="1:20" ht="20.100000000000001" customHeight="1">
      <c r="A3644" s="201" t="s">
        <v>8779</v>
      </c>
      <c r="B3644" s="178">
        <v>700600591877</v>
      </c>
      <c r="C3644" s="196" t="s">
        <v>6812</v>
      </c>
      <c r="D3644" s="202"/>
      <c r="E3644" s="321">
        <v>4</v>
      </c>
      <c r="F3644" s="319">
        <v>14.99</v>
      </c>
      <c r="G3644" s="198" t="s">
        <v>8444</v>
      </c>
      <c r="H3644" s="201">
        <v>0</v>
      </c>
      <c r="I3644" s="200"/>
      <c r="J3644" s="319">
        <f t="shared" si="57"/>
        <v>3.7415000000000003</v>
      </c>
      <c r="K3644" s="198"/>
      <c r="L3644" s="198"/>
      <c r="M3644" s="198" t="s">
        <v>2395</v>
      </c>
      <c r="N3644" s="291">
        <v>42337</v>
      </c>
      <c r="O3644" s="198"/>
      <c r="P3644" s="198"/>
      <c r="Q3644" s="169"/>
      <c r="R3644" s="169"/>
      <c r="S3644" s="169"/>
      <c r="T3644" s="169"/>
    </row>
    <row r="3645" spans="1:20" ht="20.100000000000001" customHeight="1">
      <c r="A3645" s="201" t="s">
        <v>8780</v>
      </c>
      <c r="B3645" s="178">
        <v>700600591884</v>
      </c>
      <c r="C3645" s="196" t="s">
        <v>6811</v>
      </c>
      <c r="D3645" s="202"/>
      <c r="E3645" s="321">
        <v>4</v>
      </c>
      <c r="F3645" s="319">
        <v>14.99</v>
      </c>
      <c r="G3645" s="198" t="s">
        <v>8444</v>
      </c>
      <c r="H3645" s="201">
        <v>0</v>
      </c>
      <c r="I3645" s="200"/>
      <c r="J3645" s="319">
        <f t="shared" si="57"/>
        <v>3.7415000000000003</v>
      </c>
      <c r="K3645" s="198"/>
      <c r="L3645" s="198"/>
      <c r="M3645" s="198" t="s">
        <v>2395</v>
      </c>
      <c r="N3645" s="291">
        <v>42337</v>
      </c>
      <c r="O3645" s="198"/>
      <c r="P3645" s="198"/>
      <c r="Q3645" s="169"/>
      <c r="R3645" s="169"/>
      <c r="S3645" s="169"/>
      <c r="T3645" s="169"/>
    </row>
    <row r="3646" spans="1:20" ht="20.100000000000001" customHeight="1">
      <c r="A3646" s="201" t="s">
        <v>8781</v>
      </c>
      <c r="B3646" s="178">
        <v>700600591891</v>
      </c>
      <c r="C3646" s="196" t="s">
        <v>6810</v>
      </c>
      <c r="D3646" s="202"/>
      <c r="E3646" s="321">
        <v>4</v>
      </c>
      <c r="F3646" s="319">
        <v>14.99</v>
      </c>
      <c r="G3646" s="198" t="s">
        <v>8444</v>
      </c>
      <c r="H3646" s="201">
        <v>0</v>
      </c>
      <c r="I3646" s="200"/>
      <c r="J3646" s="319">
        <f t="shared" si="57"/>
        <v>3.7415000000000003</v>
      </c>
      <c r="K3646" s="198"/>
      <c r="L3646" s="198"/>
      <c r="M3646" s="198" t="s">
        <v>2395</v>
      </c>
      <c r="N3646" s="291">
        <v>42337</v>
      </c>
      <c r="O3646" s="198"/>
      <c r="P3646" s="198"/>
      <c r="Q3646" s="169"/>
      <c r="R3646" s="169"/>
      <c r="S3646" s="169"/>
      <c r="T3646" s="169"/>
    </row>
    <row r="3647" spans="1:20" ht="20.100000000000001" customHeight="1">
      <c r="A3647" s="201" t="s">
        <v>8782</v>
      </c>
      <c r="B3647" s="178">
        <v>700600591907</v>
      </c>
      <c r="C3647" s="196" t="s">
        <v>6809</v>
      </c>
      <c r="D3647" s="202"/>
      <c r="E3647" s="321">
        <v>4</v>
      </c>
      <c r="F3647" s="319">
        <v>14.99</v>
      </c>
      <c r="G3647" s="198" t="s">
        <v>8444</v>
      </c>
      <c r="H3647" s="201">
        <v>0</v>
      </c>
      <c r="I3647" s="200"/>
      <c r="J3647" s="319">
        <f t="shared" si="57"/>
        <v>3.7415000000000003</v>
      </c>
      <c r="K3647" s="198"/>
      <c r="L3647" s="198"/>
      <c r="M3647" s="198" t="s">
        <v>2395</v>
      </c>
      <c r="N3647" s="291">
        <v>42337</v>
      </c>
      <c r="O3647" s="198"/>
      <c r="P3647" s="198"/>
      <c r="Q3647" s="169"/>
      <c r="R3647" s="169"/>
      <c r="S3647" s="169"/>
      <c r="T3647" s="169"/>
    </row>
    <row r="3648" spans="1:20" ht="20.100000000000001" customHeight="1">
      <c r="A3648" s="202" t="s">
        <v>8783</v>
      </c>
      <c r="B3648" s="178">
        <v>700600588839</v>
      </c>
      <c r="C3648" s="196" t="s">
        <v>6567</v>
      </c>
      <c r="D3648" s="202"/>
      <c r="E3648" s="321">
        <v>1</v>
      </c>
      <c r="F3648" s="319">
        <v>15</v>
      </c>
      <c r="G3648" s="198" t="s">
        <v>8444</v>
      </c>
      <c r="H3648" s="201">
        <v>35</v>
      </c>
      <c r="I3648" s="200"/>
      <c r="J3648" s="319">
        <f t="shared" si="57"/>
        <v>6.75</v>
      </c>
      <c r="K3648" s="198"/>
      <c r="L3648" s="198"/>
      <c r="M3648" s="198" t="s">
        <v>2395</v>
      </c>
      <c r="N3648" s="198"/>
      <c r="O3648" s="198"/>
      <c r="P3648" s="198"/>
      <c r="Q3648" s="169"/>
      <c r="R3648" s="169"/>
      <c r="S3648" s="169"/>
      <c r="T3648" s="169"/>
    </row>
    <row r="3649" spans="1:39" ht="20.100000000000001" customHeight="1">
      <c r="A3649" s="201" t="s">
        <v>8784</v>
      </c>
      <c r="B3649" s="178">
        <v>852669050823</v>
      </c>
      <c r="C3649" s="196" t="s">
        <v>2248</v>
      </c>
      <c r="D3649" s="202" t="s">
        <v>2314</v>
      </c>
      <c r="E3649" s="324">
        <v>1</v>
      </c>
      <c r="F3649" s="319">
        <v>9.89</v>
      </c>
      <c r="G3649" s="198" t="s">
        <v>8444</v>
      </c>
      <c r="H3649" s="199">
        <v>164</v>
      </c>
      <c r="I3649" s="200"/>
      <c r="J3649" s="319">
        <f t="shared" si="57"/>
        <v>2.4064999999999994</v>
      </c>
      <c r="K3649" s="198">
        <v>7.0588235294117645</v>
      </c>
      <c r="L3649" s="198"/>
      <c r="M3649" s="198" t="s">
        <v>2395</v>
      </c>
      <c r="N3649" s="198"/>
      <c r="O3649" s="198"/>
      <c r="P3649" s="198"/>
      <c r="Q3649" s="169">
        <v>4</v>
      </c>
      <c r="R3649" s="169" t="s">
        <v>15111</v>
      </c>
      <c r="S3649" s="169"/>
      <c r="T3649" s="169" t="s">
        <v>15132</v>
      </c>
      <c r="V3649" s="5" t="s">
        <v>15133</v>
      </c>
      <c r="W3649" s="5" t="s">
        <v>15134</v>
      </c>
      <c r="X3649" s="5" t="s">
        <v>15135</v>
      </c>
      <c r="Y3649" s="5" t="s">
        <v>15113</v>
      </c>
      <c r="Z3649" s="5" t="s">
        <v>15136</v>
      </c>
      <c r="AA3649" s="5" t="s">
        <v>15115</v>
      </c>
      <c r="AB3649" s="5" t="s">
        <v>15116</v>
      </c>
      <c r="AC3649" s="5" t="s">
        <v>15117</v>
      </c>
      <c r="AD3649" s="5" t="s">
        <v>15118</v>
      </c>
      <c r="AE3649" s="5" t="s">
        <v>15119</v>
      </c>
      <c r="AF3649" s="5" t="s">
        <v>15120</v>
      </c>
      <c r="AG3649" s="5" t="s">
        <v>15121</v>
      </c>
      <c r="AH3649" s="5" t="s">
        <v>15122</v>
      </c>
      <c r="AI3649" s="5" t="s">
        <v>15123</v>
      </c>
      <c r="AJ3649" s="5" t="s">
        <v>15124</v>
      </c>
    </row>
    <row r="3650" spans="1:39" ht="20.100000000000001" customHeight="1">
      <c r="A3650" s="201" t="s">
        <v>8785</v>
      </c>
      <c r="B3650" s="178">
        <v>852669050816</v>
      </c>
      <c r="C3650" s="196" t="s">
        <v>2247</v>
      </c>
      <c r="D3650" s="202" t="s">
        <v>2314</v>
      </c>
      <c r="E3650" s="324">
        <v>1</v>
      </c>
      <c r="F3650" s="319">
        <v>9.89</v>
      </c>
      <c r="G3650" s="198" t="s">
        <v>8444</v>
      </c>
      <c r="H3650" s="199">
        <v>937</v>
      </c>
      <c r="I3650" s="200"/>
      <c r="J3650" s="319">
        <f t="shared" si="57"/>
        <v>2.4064999999999994</v>
      </c>
      <c r="K3650" s="198">
        <v>7.0588235294117645</v>
      </c>
      <c r="L3650" s="198"/>
      <c r="M3650" s="198" t="s">
        <v>2395</v>
      </c>
      <c r="N3650" s="198"/>
      <c r="O3650" s="198"/>
      <c r="P3650" s="198"/>
      <c r="Q3650" s="169">
        <v>4</v>
      </c>
      <c r="R3650" s="169" t="s">
        <v>15111</v>
      </c>
      <c r="S3650" s="169"/>
      <c r="T3650" s="169" t="s">
        <v>15132</v>
      </c>
      <c r="V3650" s="5" t="s">
        <v>15133</v>
      </c>
      <c r="W3650" s="5" t="s">
        <v>15134</v>
      </c>
      <c r="X3650" s="5" t="s">
        <v>15135</v>
      </c>
      <c r="Y3650" s="5" t="s">
        <v>15113</v>
      </c>
      <c r="Z3650" s="5" t="s">
        <v>15136</v>
      </c>
      <c r="AA3650" s="5" t="s">
        <v>15115</v>
      </c>
      <c r="AB3650" s="5" t="s">
        <v>15116</v>
      </c>
      <c r="AC3650" s="5" t="s">
        <v>15117</v>
      </c>
      <c r="AD3650" s="5" t="s">
        <v>15118</v>
      </c>
      <c r="AE3650" s="5" t="s">
        <v>15119</v>
      </c>
      <c r="AF3650" s="5" t="s">
        <v>15120</v>
      </c>
      <c r="AG3650" s="5" t="s">
        <v>15121</v>
      </c>
      <c r="AH3650" s="5" t="s">
        <v>15122</v>
      </c>
      <c r="AI3650" s="5" t="s">
        <v>15123</v>
      </c>
      <c r="AJ3650" s="5" t="s">
        <v>15124</v>
      </c>
    </row>
    <row r="3651" spans="1:39" ht="20.100000000000001" customHeight="1">
      <c r="A3651" s="201" t="s">
        <v>8786</v>
      </c>
      <c r="B3651" s="178">
        <v>852669051301</v>
      </c>
      <c r="C3651" s="196" t="s">
        <v>2291</v>
      </c>
      <c r="D3651" s="202" t="s">
        <v>2364</v>
      </c>
      <c r="E3651" s="324">
        <v>1</v>
      </c>
      <c r="F3651" s="319">
        <v>9.89</v>
      </c>
      <c r="G3651" s="198" t="s">
        <v>8444</v>
      </c>
      <c r="H3651" s="366">
        <v>790</v>
      </c>
      <c r="I3651" s="200"/>
      <c r="J3651" s="319">
        <f t="shared" si="57"/>
        <v>2.4064999999999994</v>
      </c>
      <c r="K3651" s="198">
        <v>7.0588235294117645</v>
      </c>
      <c r="L3651" s="198"/>
      <c r="M3651" s="198" t="s">
        <v>2395</v>
      </c>
      <c r="N3651" s="198"/>
      <c r="O3651" s="198"/>
      <c r="P3651" s="198"/>
      <c r="Q3651" s="169">
        <v>4</v>
      </c>
      <c r="R3651" s="169" t="s">
        <v>15111</v>
      </c>
      <c r="S3651" s="169"/>
      <c r="T3651" s="169" t="s">
        <v>15147</v>
      </c>
      <c r="V3651" s="5" t="s">
        <v>15148</v>
      </c>
      <c r="W3651" s="5" t="s">
        <v>15145</v>
      </c>
      <c r="X3651" s="5" t="s">
        <v>15146</v>
      </c>
      <c r="Y3651" s="5" t="s">
        <v>15149</v>
      </c>
      <c r="Z3651" s="5" t="s">
        <v>15144</v>
      </c>
      <c r="AA3651" s="5" t="s">
        <v>15115</v>
      </c>
      <c r="AB3651" s="5" t="s">
        <v>15116</v>
      </c>
      <c r="AC3651" s="5" t="s">
        <v>15117</v>
      </c>
      <c r="AD3651" s="5" t="s">
        <v>15118</v>
      </c>
      <c r="AE3651" s="5" t="s">
        <v>15119</v>
      </c>
      <c r="AF3651" s="5" t="s">
        <v>15120</v>
      </c>
      <c r="AG3651" s="5" t="s">
        <v>15121</v>
      </c>
      <c r="AH3651" s="5" t="s">
        <v>15122</v>
      </c>
      <c r="AI3651" s="5" t="s">
        <v>15123</v>
      </c>
      <c r="AJ3651" s="5" t="s">
        <v>15124</v>
      </c>
      <c r="AK3651" s="5" t="s">
        <v>15703</v>
      </c>
      <c r="AL3651" s="5" t="s">
        <v>15704</v>
      </c>
      <c r="AM3651" s="5" t="s">
        <v>15705</v>
      </c>
    </row>
    <row r="3652" spans="1:39" ht="20.100000000000001" customHeight="1">
      <c r="A3652" s="201" t="s">
        <v>8787</v>
      </c>
      <c r="B3652" s="178">
        <v>852669051561</v>
      </c>
      <c r="C3652" s="196" t="s">
        <v>2307</v>
      </c>
      <c r="D3652" s="202" t="s">
        <v>15157</v>
      </c>
      <c r="E3652" s="324">
        <v>1</v>
      </c>
      <c r="F3652" s="319">
        <v>9.89</v>
      </c>
      <c r="G3652" s="198" t="s">
        <v>8444</v>
      </c>
      <c r="H3652" s="199">
        <v>338</v>
      </c>
      <c r="I3652" s="200"/>
      <c r="J3652" s="319">
        <f t="shared" si="57"/>
        <v>2.4064999999999994</v>
      </c>
      <c r="K3652" s="198">
        <v>7.0588235294117645</v>
      </c>
      <c r="L3652" s="198"/>
      <c r="M3652" s="198" t="s">
        <v>2395</v>
      </c>
      <c r="N3652" s="198"/>
      <c r="O3652" s="198"/>
      <c r="P3652" s="198"/>
      <c r="Q3652" s="169">
        <v>4</v>
      </c>
      <c r="R3652" s="169" t="s">
        <v>15111</v>
      </c>
      <c r="S3652" s="169"/>
      <c r="T3652" s="169" t="s">
        <v>15158</v>
      </c>
      <c r="V3652" s="5" t="s">
        <v>15159</v>
      </c>
      <c r="W3652" s="5" t="s">
        <v>15134</v>
      </c>
      <c r="X3652" s="5" t="s">
        <v>15146</v>
      </c>
      <c r="Y3652" s="5" t="s">
        <v>15113</v>
      </c>
      <c r="Z3652" s="5" t="s">
        <v>15152</v>
      </c>
      <c r="AA3652" s="5" t="s">
        <v>15115</v>
      </c>
      <c r="AB3652" s="5" t="s">
        <v>15116</v>
      </c>
      <c r="AC3652" s="5" t="s">
        <v>15117</v>
      </c>
      <c r="AD3652" s="5" t="s">
        <v>15118</v>
      </c>
      <c r="AE3652" s="5" t="s">
        <v>15119</v>
      </c>
      <c r="AF3652" s="5" t="s">
        <v>15120</v>
      </c>
      <c r="AG3652" s="5" t="s">
        <v>15121</v>
      </c>
      <c r="AH3652" s="5" t="s">
        <v>15122</v>
      </c>
      <c r="AI3652" s="5" t="s">
        <v>15123</v>
      </c>
      <c r="AJ3652" s="5" t="s">
        <v>15124</v>
      </c>
    </row>
    <row r="3653" spans="1:39" ht="20.100000000000001" customHeight="1">
      <c r="A3653" s="201" t="s">
        <v>8788</v>
      </c>
      <c r="B3653" s="178">
        <v>852669054982</v>
      </c>
      <c r="C3653" s="196" t="s">
        <v>3421</v>
      </c>
      <c r="D3653" s="202"/>
      <c r="E3653" s="321">
        <v>4</v>
      </c>
      <c r="F3653" s="319">
        <v>14.941176470588236</v>
      </c>
      <c r="G3653" s="198" t="s">
        <v>8444</v>
      </c>
      <c r="H3653" s="201">
        <v>0</v>
      </c>
      <c r="I3653" s="200"/>
      <c r="J3653" s="319">
        <f t="shared" si="57"/>
        <v>3.6999999999999993</v>
      </c>
      <c r="K3653" s="198">
        <v>9.99</v>
      </c>
      <c r="L3653" s="198"/>
      <c r="M3653" s="198" t="s">
        <v>2395</v>
      </c>
      <c r="N3653" s="198"/>
      <c r="O3653" s="198"/>
      <c r="P3653" s="198"/>
      <c r="Q3653" s="169"/>
      <c r="R3653" s="169"/>
      <c r="S3653" s="169"/>
      <c r="T3653" s="169"/>
    </row>
    <row r="3654" spans="1:39" ht="20.100000000000001" customHeight="1">
      <c r="A3654" s="201" t="s">
        <v>8789</v>
      </c>
      <c r="B3654" s="178">
        <v>700600584008</v>
      </c>
      <c r="C3654" s="196" t="s">
        <v>6105</v>
      </c>
      <c r="D3654" s="202"/>
      <c r="E3654" s="324">
        <v>1</v>
      </c>
      <c r="F3654" s="319">
        <v>11.89</v>
      </c>
      <c r="G3654" s="198" t="s">
        <v>8444</v>
      </c>
      <c r="H3654" s="199">
        <v>17</v>
      </c>
      <c r="I3654" s="200"/>
      <c r="J3654" s="319">
        <f t="shared" si="57"/>
        <v>4.1065000000000005</v>
      </c>
      <c r="K3654" s="198">
        <v>8.2352941176470598</v>
      </c>
      <c r="L3654" s="198"/>
      <c r="M3654" s="198" t="s">
        <v>2395</v>
      </c>
      <c r="N3654" s="198"/>
      <c r="O3654" s="198"/>
      <c r="P3654" s="198"/>
      <c r="Q3654" s="169"/>
      <c r="R3654" s="169"/>
      <c r="S3654" s="169"/>
      <c r="T3654" s="169"/>
    </row>
    <row r="3655" spans="1:39" ht="20.100000000000001" customHeight="1">
      <c r="A3655" s="202" t="s">
        <v>8790</v>
      </c>
      <c r="B3655" s="178">
        <v>700600584183</v>
      </c>
      <c r="C3655" s="196" t="s">
        <v>6087</v>
      </c>
      <c r="D3655" s="202" t="s">
        <v>16484</v>
      </c>
      <c r="E3655" s="324">
        <v>1</v>
      </c>
      <c r="F3655" s="319">
        <v>9.89</v>
      </c>
      <c r="G3655" s="198" t="s">
        <v>8444</v>
      </c>
      <c r="H3655" s="366">
        <v>342</v>
      </c>
      <c r="I3655" s="200"/>
      <c r="J3655" s="319">
        <f t="shared" si="57"/>
        <v>2.4064999999999994</v>
      </c>
      <c r="K3655" s="198">
        <v>7.0588235294117645</v>
      </c>
      <c r="L3655" s="198"/>
      <c r="M3655" s="198" t="s">
        <v>2395</v>
      </c>
      <c r="N3655" s="198"/>
      <c r="O3655" s="198"/>
      <c r="P3655" s="198"/>
      <c r="Q3655" s="169">
        <v>0.5</v>
      </c>
      <c r="R3655" s="169" t="s">
        <v>14946</v>
      </c>
      <c r="S3655" s="169"/>
      <c r="T3655" s="169" t="s">
        <v>16455</v>
      </c>
      <c r="V3655" s="5" t="s">
        <v>16456</v>
      </c>
      <c r="W3655" s="5" t="s">
        <v>16457</v>
      </c>
      <c r="X3655" s="5" t="s">
        <v>15183</v>
      </c>
      <c r="Y3655" s="5" t="s">
        <v>15184</v>
      </c>
      <c r="AA3655" s="5" t="s">
        <v>15160</v>
      </c>
      <c r="AB3655" s="5" t="s">
        <v>15161</v>
      </c>
      <c r="AC3655" s="5" t="s">
        <v>15162</v>
      </c>
      <c r="AD3655" s="5" t="s">
        <v>15163</v>
      </c>
      <c r="AE3655" s="5" t="s">
        <v>15164</v>
      </c>
      <c r="AF3655" s="5" t="s">
        <v>16458</v>
      </c>
      <c r="AK3655" s="5" t="s">
        <v>16713</v>
      </c>
    </row>
    <row r="3656" spans="1:39" ht="20.100000000000001" customHeight="1">
      <c r="A3656" s="201" t="s">
        <v>8791</v>
      </c>
      <c r="B3656" s="178">
        <v>700600584367</v>
      </c>
      <c r="C3656" s="196" t="s">
        <v>6059</v>
      </c>
      <c r="D3656" s="202"/>
      <c r="E3656" s="321">
        <v>1</v>
      </c>
      <c r="F3656" s="319">
        <v>11.99</v>
      </c>
      <c r="G3656" s="198" t="s">
        <v>8444</v>
      </c>
      <c r="H3656" s="198">
        <v>10</v>
      </c>
      <c r="I3656" s="200"/>
      <c r="J3656" s="319">
        <f t="shared" si="57"/>
        <v>4.1914999999999996</v>
      </c>
      <c r="K3656" s="198"/>
      <c r="L3656" s="198" t="s">
        <v>731</v>
      </c>
      <c r="M3656" s="198" t="s">
        <v>2395</v>
      </c>
      <c r="N3656" s="198"/>
      <c r="O3656" s="198"/>
      <c r="P3656" s="198"/>
      <c r="Q3656" s="169"/>
      <c r="R3656" s="169"/>
      <c r="S3656" s="169"/>
      <c r="T3656" s="169"/>
    </row>
    <row r="3657" spans="1:39" ht="20.100000000000001" customHeight="1">
      <c r="A3657" s="201" t="s">
        <v>8792</v>
      </c>
      <c r="B3657" s="178">
        <v>700600585807</v>
      </c>
      <c r="C3657" s="196" t="s">
        <v>6521</v>
      </c>
      <c r="D3657" s="202"/>
      <c r="E3657" s="324">
        <v>1</v>
      </c>
      <c r="F3657" s="319">
        <v>10.99</v>
      </c>
      <c r="G3657" s="198" t="s">
        <v>8444</v>
      </c>
      <c r="H3657" s="199">
        <v>1021</v>
      </c>
      <c r="I3657" s="200"/>
      <c r="J3657" s="319">
        <f t="shared" si="57"/>
        <v>3.3414999999999999</v>
      </c>
      <c r="K3657" s="198"/>
      <c r="L3657" s="198"/>
      <c r="M3657" s="198" t="s">
        <v>2395</v>
      </c>
      <c r="N3657" s="198"/>
      <c r="O3657" s="198"/>
      <c r="P3657" s="198"/>
      <c r="Q3657" s="169"/>
      <c r="R3657" s="169"/>
      <c r="S3657" s="169"/>
      <c r="T3657" s="169"/>
    </row>
    <row r="3658" spans="1:39" ht="20.100000000000001" customHeight="1">
      <c r="A3658" s="201" t="s">
        <v>8793</v>
      </c>
      <c r="B3658" s="178">
        <v>700600585814</v>
      </c>
      <c r="C3658" s="196" t="s">
        <v>6520</v>
      </c>
      <c r="D3658" s="202" t="s">
        <v>7291</v>
      </c>
      <c r="E3658" s="324">
        <v>1</v>
      </c>
      <c r="F3658" s="319">
        <v>9.89</v>
      </c>
      <c r="G3658" s="198" t="s">
        <v>8444</v>
      </c>
      <c r="H3658" s="199">
        <v>274</v>
      </c>
      <c r="I3658" s="200"/>
      <c r="J3658" s="319">
        <f t="shared" si="57"/>
        <v>2.4064999999999994</v>
      </c>
      <c r="K3658" s="198">
        <v>7.0588235294117645</v>
      </c>
      <c r="L3658" s="198"/>
      <c r="M3658" s="198" t="s">
        <v>2395</v>
      </c>
      <c r="N3658" s="198"/>
      <c r="O3658" s="198"/>
      <c r="P3658" s="198"/>
      <c r="Q3658" s="169">
        <v>0.25</v>
      </c>
      <c r="R3658" s="169" t="s">
        <v>14946</v>
      </c>
      <c r="S3658" s="169"/>
      <c r="T3658" s="169" t="s">
        <v>16490</v>
      </c>
      <c r="V3658" s="5" t="s">
        <v>16456</v>
      </c>
      <c r="W3658" s="5" t="s">
        <v>16496</v>
      </c>
      <c r="X3658" s="5" t="s">
        <v>16497</v>
      </c>
      <c r="Y3658" s="5" t="s">
        <v>16491</v>
      </c>
      <c r="Z3658" s="5" t="s">
        <v>16493</v>
      </c>
      <c r="AA3658" s="5" t="s">
        <v>15160</v>
      </c>
      <c r="AB3658" s="5" t="s">
        <v>15161</v>
      </c>
      <c r="AC3658" s="5" t="s">
        <v>15162</v>
      </c>
      <c r="AD3658" s="5" t="s">
        <v>15163</v>
      </c>
      <c r="AE3658" s="5" t="s">
        <v>15164</v>
      </c>
      <c r="AF3658" s="5" t="s">
        <v>16458</v>
      </c>
      <c r="AK3658" s="5" t="s">
        <v>16741</v>
      </c>
      <c r="AL3658" s="5" t="s">
        <v>16742</v>
      </c>
      <c r="AM3658" s="5" t="s">
        <v>16743</v>
      </c>
    </row>
    <row r="3659" spans="1:39" ht="20.100000000000001" customHeight="1">
      <c r="A3659" s="201" t="s">
        <v>8794</v>
      </c>
      <c r="B3659" s="178">
        <v>700600586224</v>
      </c>
      <c r="C3659" s="196" t="s">
        <v>7262</v>
      </c>
      <c r="D3659" s="202"/>
      <c r="E3659" s="324">
        <v>1</v>
      </c>
      <c r="F3659" s="319">
        <v>13.89</v>
      </c>
      <c r="G3659" s="198" t="s">
        <v>8444</v>
      </c>
      <c r="H3659" s="199">
        <v>32</v>
      </c>
      <c r="I3659" s="200"/>
      <c r="J3659" s="319">
        <f t="shared" si="57"/>
        <v>5.8064999999999998</v>
      </c>
      <c r="K3659" s="198">
        <v>9.4117647058823533</v>
      </c>
      <c r="L3659" s="198"/>
      <c r="M3659" s="198" t="s">
        <v>2395</v>
      </c>
      <c r="N3659" s="198"/>
      <c r="O3659" s="198"/>
      <c r="P3659" s="198"/>
      <c r="Q3659" s="169"/>
      <c r="R3659" s="169"/>
      <c r="S3659" s="169"/>
      <c r="T3659" s="169"/>
    </row>
    <row r="3660" spans="1:39" ht="20.100000000000001" customHeight="1">
      <c r="A3660" s="201" t="s">
        <v>8795</v>
      </c>
      <c r="B3660" s="178">
        <v>700600586279</v>
      </c>
      <c r="C3660" s="196" t="s">
        <v>7267</v>
      </c>
      <c r="D3660" s="202"/>
      <c r="E3660" s="321">
        <v>1.5</v>
      </c>
      <c r="F3660" s="319">
        <v>13.99</v>
      </c>
      <c r="G3660" s="198" t="s">
        <v>8444</v>
      </c>
      <c r="H3660" s="201">
        <v>8</v>
      </c>
      <c r="I3660" s="200"/>
      <c r="J3660" s="319">
        <f t="shared" ref="J3660:J3723" si="58">F3660*0.85-5-E3660</f>
        <v>5.3915000000000006</v>
      </c>
      <c r="K3660" s="198"/>
      <c r="L3660" s="198"/>
      <c r="M3660" s="198" t="s">
        <v>2395</v>
      </c>
      <c r="N3660" s="198"/>
      <c r="O3660" s="198"/>
      <c r="P3660" s="198"/>
      <c r="Q3660" s="169"/>
      <c r="R3660" s="169"/>
      <c r="S3660" s="169"/>
      <c r="T3660" s="169"/>
    </row>
    <row r="3661" spans="1:39" ht="20.100000000000001" customHeight="1">
      <c r="A3661" s="202" t="s">
        <v>8796</v>
      </c>
      <c r="B3661" s="178">
        <v>700600586286</v>
      </c>
      <c r="C3661" s="196" t="s">
        <v>7268</v>
      </c>
      <c r="D3661" s="202" t="s">
        <v>7372</v>
      </c>
      <c r="E3661" s="324">
        <v>1.5</v>
      </c>
      <c r="F3661" s="319">
        <v>13.99</v>
      </c>
      <c r="G3661" s="198" t="s">
        <v>8444</v>
      </c>
      <c r="H3661" s="199">
        <v>153</v>
      </c>
      <c r="I3661" s="200"/>
      <c r="J3661" s="319">
        <f t="shared" si="58"/>
        <v>5.3915000000000006</v>
      </c>
      <c r="K3661" s="198"/>
      <c r="L3661" s="198"/>
      <c r="M3661" s="198" t="s">
        <v>2395</v>
      </c>
      <c r="N3661" s="198"/>
      <c r="O3661" s="198"/>
      <c r="P3661" s="198"/>
      <c r="Q3661" s="169">
        <v>0.25</v>
      </c>
      <c r="R3661" s="169" t="s">
        <v>14946</v>
      </c>
      <c r="S3661" s="169"/>
      <c r="T3661" s="169" t="s">
        <v>16490</v>
      </c>
      <c r="V3661" s="5" t="s">
        <v>16456</v>
      </c>
      <c r="W3661" s="5" t="s">
        <v>16498</v>
      </c>
      <c r="X3661" s="5" t="s">
        <v>16497</v>
      </c>
      <c r="Y3661" s="5" t="s">
        <v>16491</v>
      </c>
      <c r="Z3661" s="5" t="s">
        <v>16493</v>
      </c>
      <c r="AA3661" s="5" t="s">
        <v>15160</v>
      </c>
      <c r="AB3661" s="5" t="s">
        <v>15161</v>
      </c>
      <c r="AC3661" s="5" t="s">
        <v>15162</v>
      </c>
      <c r="AD3661" s="5" t="s">
        <v>15163</v>
      </c>
      <c r="AE3661" s="5" t="s">
        <v>15164</v>
      </c>
      <c r="AF3661" s="5" t="s">
        <v>16458</v>
      </c>
      <c r="AK3661" s="5" t="s">
        <v>16752</v>
      </c>
      <c r="AL3661" s="5" t="s">
        <v>16753</v>
      </c>
    </row>
    <row r="3662" spans="1:39" ht="20.100000000000001" customHeight="1">
      <c r="A3662" s="202" t="s">
        <v>8797</v>
      </c>
      <c r="B3662" s="178">
        <v>700600591921</v>
      </c>
      <c r="C3662" s="196" t="s">
        <v>7226</v>
      </c>
      <c r="D3662" s="202" t="s">
        <v>8398</v>
      </c>
      <c r="E3662" s="324">
        <v>0.75</v>
      </c>
      <c r="F3662" s="319">
        <v>9.89</v>
      </c>
      <c r="G3662" s="198" t="s">
        <v>8444</v>
      </c>
      <c r="H3662" s="366">
        <v>222</v>
      </c>
      <c r="I3662" s="200"/>
      <c r="J3662" s="319">
        <f t="shared" si="58"/>
        <v>2.6564999999999994</v>
      </c>
      <c r="K3662" s="198">
        <v>6.7647058823529411</v>
      </c>
      <c r="L3662" s="198"/>
      <c r="M3662" s="198" t="s">
        <v>2395</v>
      </c>
      <c r="N3662" s="198"/>
      <c r="O3662" s="198"/>
      <c r="P3662" s="198"/>
      <c r="Q3662" s="169">
        <v>0.25</v>
      </c>
      <c r="R3662" s="169" t="s">
        <v>14946</v>
      </c>
      <c r="S3662" s="169"/>
      <c r="T3662" s="169" t="s">
        <v>15210</v>
      </c>
      <c r="V3662" s="5" t="s">
        <v>15528</v>
      </c>
      <c r="W3662" s="5" t="s">
        <v>16507</v>
      </c>
      <c r="AA3662" s="5" t="s">
        <v>15160</v>
      </c>
      <c r="AB3662" s="5" t="s">
        <v>15164</v>
      </c>
      <c r="AC3662" s="5" t="s">
        <v>16505</v>
      </c>
      <c r="AD3662" s="5" t="s">
        <v>16506</v>
      </c>
      <c r="AE3662" s="5" t="s">
        <v>16503</v>
      </c>
      <c r="AK3662" s="5" t="s">
        <v>16766</v>
      </c>
      <c r="AL3662" s="5" t="s">
        <v>16767</v>
      </c>
    </row>
    <row r="3663" spans="1:39" ht="20.100000000000001" customHeight="1">
      <c r="A3663" s="202" t="s">
        <v>8798</v>
      </c>
      <c r="B3663" s="178">
        <v>700600591938</v>
      </c>
      <c r="C3663" s="196" t="s">
        <v>7227</v>
      </c>
      <c r="D3663" s="202" t="s">
        <v>8398</v>
      </c>
      <c r="E3663" s="324">
        <v>0.75</v>
      </c>
      <c r="F3663" s="319">
        <v>9.89</v>
      </c>
      <c r="G3663" s="198" t="s">
        <v>8444</v>
      </c>
      <c r="H3663" s="199">
        <v>229</v>
      </c>
      <c r="I3663" s="200"/>
      <c r="J3663" s="319">
        <f t="shared" si="58"/>
        <v>2.6564999999999994</v>
      </c>
      <c r="K3663" s="198">
        <v>6.7647058823529411</v>
      </c>
      <c r="L3663" s="198"/>
      <c r="M3663" s="198" t="s">
        <v>2395</v>
      </c>
      <c r="N3663" s="198"/>
      <c r="O3663" s="198"/>
      <c r="P3663" s="198"/>
      <c r="Q3663" s="169">
        <v>0.25</v>
      </c>
      <c r="R3663" s="169" t="s">
        <v>14946</v>
      </c>
      <c r="S3663" s="169"/>
      <c r="T3663" s="169" t="s">
        <v>15210</v>
      </c>
      <c r="V3663" s="5" t="s">
        <v>15528</v>
      </c>
      <c r="W3663" s="5" t="s">
        <v>16507</v>
      </c>
      <c r="AA3663" s="5" t="s">
        <v>15160</v>
      </c>
      <c r="AB3663" s="5" t="s">
        <v>15164</v>
      </c>
      <c r="AC3663" s="5" t="s">
        <v>16505</v>
      </c>
      <c r="AD3663" s="5" t="s">
        <v>16506</v>
      </c>
      <c r="AE3663" s="5" t="s">
        <v>16503</v>
      </c>
      <c r="AK3663" s="5" t="s">
        <v>16768</v>
      </c>
      <c r="AL3663" s="5" t="s">
        <v>16769</v>
      </c>
    </row>
    <row r="3664" spans="1:39" ht="20.100000000000001" customHeight="1">
      <c r="A3664" s="201" t="s">
        <v>8799</v>
      </c>
      <c r="B3664" s="178">
        <v>700600592072</v>
      </c>
      <c r="C3664" s="196" t="s">
        <v>7241</v>
      </c>
      <c r="D3664" s="202"/>
      <c r="E3664" s="321">
        <v>0.5</v>
      </c>
      <c r="F3664" s="319">
        <v>10.99</v>
      </c>
      <c r="G3664" s="198" t="s">
        <v>8444</v>
      </c>
      <c r="H3664" s="201">
        <v>0</v>
      </c>
      <c r="I3664" s="200"/>
      <c r="J3664" s="319">
        <f t="shared" si="58"/>
        <v>3.8414999999999999</v>
      </c>
      <c r="K3664" s="198"/>
      <c r="L3664" s="198"/>
      <c r="M3664" s="198" t="s">
        <v>2395</v>
      </c>
      <c r="N3664" s="198"/>
      <c r="O3664" s="198"/>
      <c r="P3664" s="198"/>
      <c r="Q3664" s="169"/>
      <c r="R3664" s="169"/>
      <c r="S3664" s="169"/>
      <c r="T3664" s="169"/>
    </row>
    <row r="3665" spans="1:38" ht="20.100000000000001" customHeight="1">
      <c r="A3665" s="201" t="s">
        <v>8800</v>
      </c>
      <c r="B3665" s="178">
        <v>700600592096</v>
      </c>
      <c r="C3665" s="196" t="s">
        <v>7243</v>
      </c>
      <c r="D3665" s="202"/>
      <c r="E3665" s="321">
        <v>1</v>
      </c>
      <c r="F3665" s="319">
        <v>9.89</v>
      </c>
      <c r="G3665" s="198" t="s">
        <v>8444</v>
      </c>
      <c r="H3665" s="201">
        <v>0</v>
      </c>
      <c r="I3665" s="200"/>
      <c r="J3665" s="319">
        <f t="shared" si="58"/>
        <v>2.4064999999999994</v>
      </c>
      <c r="K3665" s="198">
        <v>7.0588235294117645</v>
      </c>
      <c r="L3665" s="198"/>
      <c r="M3665" s="198" t="s">
        <v>2395</v>
      </c>
      <c r="N3665" s="198"/>
      <c r="O3665" s="198"/>
      <c r="P3665" s="198"/>
      <c r="Q3665" s="169"/>
      <c r="R3665" s="169"/>
      <c r="S3665" s="169"/>
      <c r="T3665" s="169"/>
    </row>
    <row r="3666" spans="1:38" ht="20.100000000000001" customHeight="1">
      <c r="A3666" s="201" t="s">
        <v>8801</v>
      </c>
      <c r="B3666" s="178">
        <v>700600592102</v>
      </c>
      <c r="C3666" s="196" t="s">
        <v>7244</v>
      </c>
      <c r="D3666" s="202"/>
      <c r="E3666" s="324">
        <v>0.5</v>
      </c>
      <c r="F3666" s="319">
        <v>10.99</v>
      </c>
      <c r="G3666" s="198" t="s">
        <v>8444</v>
      </c>
      <c r="H3666" s="199">
        <v>35</v>
      </c>
      <c r="I3666" s="200"/>
      <c r="J3666" s="319">
        <f t="shared" si="58"/>
        <v>3.8414999999999999</v>
      </c>
      <c r="K3666" s="198"/>
      <c r="L3666" s="198"/>
      <c r="M3666" s="198" t="s">
        <v>2395</v>
      </c>
      <c r="N3666" s="198"/>
      <c r="O3666" s="198"/>
      <c r="P3666" s="198"/>
      <c r="Q3666" s="169"/>
      <c r="R3666" s="169"/>
      <c r="S3666" s="169"/>
      <c r="T3666" s="169"/>
    </row>
    <row r="3667" spans="1:38" ht="20.100000000000001" customHeight="1">
      <c r="A3667" s="202" t="s">
        <v>8802</v>
      </c>
      <c r="B3667" s="178">
        <v>700600592201</v>
      </c>
      <c r="C3667" s="196" t="s">
        <v>7254</v>
      </c>
      <c r="D3667" s="202" t="s">
        <v>8430</v>
      </c>
      <c r="E3667" s="324">
        <v>0.5</v>
      </c>
      <c r="F3667" s="319">
        <v>10.99</v>
      </c>
      <c r="G3667" s="198" t="s">
        <v>8444</v>
      </c>
      <c r="H3667" s="366">
        <v>60</v>
      </c>
      <c r="I3667" s="200"/>
      <c r="J3667" s="319">
        <f t="shared" si="58"/>
        <v>3.8414999999999999</v>
      </c>
      <c r="K3667" s="198"/>
      <c r="L3667" s="198"/>
      <c r="M3667" s="198" t="s">
        <v>2395</v>
      </c>
      <c r="N3667" s="198"/>
      <c r="O3667" s="198"/>
      <c r="P3667" s="198"/>
      <c r="Q3667" s="169">
        <v>0.25</v>
      </c>
      <c r="R3667" s="169" t="s">
        <v>14946</v>
      </c>
      <c r="S3667" s="169"/>
      <c r="T3667" s="169" t="s">
        <v>15210</v>
      </c>
      <c r="V3667" s="5" t="s">
        <v>16456</v>
      </c>
      <c r="W3667" s="5" t="s">
        <v>16508</v>
      </c>
      <c r="X3667" s="5" t="s">
        <v>16509</v>
      </c>
      <c r="Y3667" s="5" t="s">
        <v>16491</v>
      </c>
      <c r="Z3667" s="5" t="s">
        <v>16510</v>
      </c>
      <c r="AA3667" s="5" t="s">
        <v>15160</v>
      </c>
      <c r="AB3667" s="5" t="s">
        <v>15164</v>
      </c>
      <c r="AC3667" s="5" t="s">
        <v>16505</v>
      </c>
      <c r="AD3667" s="5" t="s">
        <v>16511</v>
      </c>
      <c r="AE3667" s="5" t="s">
        <v>16503</v>
      </c>
      <c r="AF3667" s="5" t="s">
        <v>16512</v>
      </c>
      <c r="AG3667" s="5" t="s">
        <v>16513</v>
      </c>
      <c r="AH3667" s="5" t="s">
        <v>16514</v>
      </c>
      <c r="AI3667" s="5" t="s">
        <v>16515</v>
      </c>
      <c r="AJ3667" s="5" t="s">
        <v>16516</v>
      </c>
      <c r="AK3667" s="5" t="s">
        <v>16776</v>
      </c>
      <c r="AL3667" s="5" t="s">
        <v>16777</v>
      </c>
    </row>
    <row r="3668" spans="1:38" ht="20.100000000000001" customHeight="1">
      <c r="A3668" s="202" t="s">
        <v>8803</v>
      </c>
      <c r="B3668" s="178">
        <v>700600592218</v>
      </c>
      <c r="C3668" s="196" t="s">
        <v>7255</v>
      </c>
      <c r="D3668" s="202" t="s">
        <v>8430</v>
      </c>
      <c r="E3668" s="324">
        <v>0.5</v>
      </c>
      <c r="F3668" s="319">
        <v>10.99</v>
      </c>
      <c r="G3668" s="198" t="s">
        <v>8444</v>
      </c>
      <c r="H3668" s="199">
        <v>10</v>
      </c>
      <c r="I3668" s="200"/>
      <c r="J3668" s="319">
        <f t="shared" si="58"/>
        <v>3.8414999999999999</v>
      </c>
      <c r="K3668" s="198"/>
      <c r="L3668" s="198"/>
      <c r="M3668" s="198" t="s">
        <v>2395</v>
      </c>
      <c r="N3668" s="198"/>
      <c r="O3668" s="198"/>
      <c r="P3668" s="198"/>
      <c r="Q3668" s="169">
        <v>0.25</v>
      </c>
      <c r="R3668" s="169" t="s">
        <v>14946</v>
      </c>
      <c r="S3668" s="169"/>
      <c r="T3668" s="169" t="s">
        <v>15210</v>
      </c>
      <c r="V3668" s="5" t="s">
        <v>16456</v>
      </c>
      <c r="W3668" s="5" t="s">
        <v>16508</v>
      </c>
      <c r="X3668" s="5" t="s">
        <v>16509</v>
      </c>
      <c r="Y3668" s="5" t="s">
        <v>16491</v>
      </c>
      <c r="Z3668" s="5" t="s">
        <v>16510</v>
      </c>
      <c r="AA3668" s="5" t="s">
        <v>15160</v>
      </c>
      <c r="AB3668" s="5" t="s">
        <v>15164</v>
      </c>
      <c r="AC3668" s="5" t="s">
        <v>16505</v>
      </c>
      <c r="AD3668" s="5" t="s">
        <v>16511</v>
      </c>
      <c r="AE3668" s="5" t="s">
        <v>16503</v>
      </c>
      <c r="AF3668" s="5" t="s">
        <v>16512</v>
      </c>
      <c r="AG3668" s="5" t="s">
        <v>16513</v>
      </c>
      <c r="AH3668" s="5" t="s">
        <v>16514</v>
      </c>
      <c r="AI3668" s="5" t="s">
        <v>16515</v>
      </c>
      <c r="AJ3668" s="5" t="s">
        <v>16516</v>
      </c>
      <c r="AK3668" s="5" t="s">
        <v>16778</v>
      </c>
      <c r="AL3668" s="5" t="s">
        <v>16779</v>
      </c>
    </row>
    <row r="3669" spans="1:38" ht="20.100000000000001" customHeight="1">
      <c r="A3669" s="201" t="s">
        <v>8804</v>
      </c>
      <c r="B3669" s="178">
        <v>700600592225</v>
      </c>
      <c r="C3669" s="196" t="s">
        <v>7256</v>
      </c>
      <c r="D3669" s="202"/>
      <c r="E3669" s="324">
        <v>0.5</v>
      </c>
      <c r="F3669" s="319">
        <v>10.99</v>
      </c>
      <c r="G3669" s="198" t="s">
        <v>8444</v>
      </c>
      <c r="H3669" s="199">
        <v>43</v>
      </c>
      <c r="I3669" s="200"/>
      <c r="J3669" s="319">
        <f t="shared" si="58"/>
        <v>3.8414999999999999</v>
      </c>
      <c r="K3669" s="198"/>
      <c r="L3669" s="198"/>
      <c r="M3669" s="198" t="s">
        <v>2395</v>
      </c>
      <c r="N3669" s="198"/>
      <c r="O3669" s="198"/>
      <c r="P3669" s="198"/>
      <c r="Q3669" s="169"/>
      <c r="R3669" s="169"/>
      <c r="S3669" s="169"/>
      <c r="T3669" s="169"/>
    </row>
    <row r="3670" spans="1:38" ht="20.100000000000001" customHeight="1">
      <c r="A3670" s="201" t="s">
        <v>8805</v>
      </c>
      <c r="B3670" s="178">
        <v>799872128652</v>
      </c>
      <c r="C3670" s="196" t="s">
        <v>183</v>
      </c>
      <c r="D3670" s="202" t="s">
        <v>15241</v>
      </c>
      <c r="E3670" s="324">
        <v>3</v>
      </c>
      <c r="F3670" s="319">
        <v>13.89</v>
      </c>
      <c r="G3670" s="198" t="s">
        <v>8444</v>
      </c>
      <c r="H3670" s="366">
        <v>586</v>
      </c>
      <c r="I3670" s="200"/>
      <c r="J3670" s="319">
        <f t="shared" si="58"/>
        <v>3.8064999999999998</v>
      </c>
      <c r="K3670" s="198">
        <v>9.4117647058823533</v>
      </c>
      <c r="L3670" s="198"/>
      <c r="M3670" s="198" t="s">
        <v>2395</v>
      </c>
      <c r="N3670" s="198"/>
      <c r="O3670" s="198"/>
      <c r="P3670" s="198"/>
      <c r="Q3670" s="169">
        <v>15</v>
      </c>
      <c r="R3670" s="169" t="s">
        <v>15111</v>
      </c>
      <c r="S3670" s="169"/>
      <c r="T3670" s="169" t="s">
        <v>15242</v>
      </c>
      <c r="V3670" s="5" t="s">
        <v>15243</v>
      </c>
      <c r="W3670" s="5" t="s">
        <v>15244</v>
      </c>
      <c r="X3670" s="5" t="s">
        <v>15245</v>
      </c>
      <c r="Y3670" s="5" t="s">
        <v>15246</v>
      </c>
      <c r="Z3670" s="5" t="s">
        <v>15247</v>
      </c>
      <c r="AA3670" s="5" t="s">
        <v>15248</v>
      </c>
      <c r="AB3670" s="5" t="s">
        <v>15249</v>
      </c>
      <c r="AC3670" s="5" t="s">
        <v>15250</v>
      </c>
      <c r="AD3670" s="5" t="s">
        <v>15251</v>
      </c>
      <c r="AE3670" s="5" t="s">
        <v>15252</v>
      </c>
      <c r="AF3670" s="5" t="s">
        <v>15120</v>
      </c>
      <c r="AG3670" s="5" t="s">
        <v>15121</v>
      </c>
      <c r="AH3670" s="5" t="s">
        <v>15122</v>
      </c>
      <c r="AI3670" s="5" t="s">
        <v>15123</v>
      </c>
      <c r="AJ3670" s="5" t="s">
        <v>15124</v>
      </c>
      <c r="AK3670" s="5" t="s">
        <v>15809</v>
      </c>
    </row>
    <row r="3671" spans="1:38" ht="20.100000000000001" customHeight="1">
      <c r="A3671" s="201" t="s">
        <v>8806</v>
      </c>
      <c r="B3671" s="178">
        <v>799872128669</v>
      </c>
      <c r="C3671" s="196" t="s">
        <v>180</v>
      </c>
      <c r="D3671" s="202" t="s">
        <v>15253</v>
      </c>
      <c r="E3671" s="324">
        <v>3</v>
      </c>
      <c r="F3671" s="319">
        <v>13.89</v>
      </c>
      <c r="G3671" s="198" t="s">
        <v>8444</v>
      </c>
      <c r="H3671" s="366">
        <v>514</v>
      </c>
      <c r="I3671" s="200"/>
      <c r="J3671" s="319">
        <f t="shared" si="58"/>
        <v>3.8064999999999998</v>
      </c>
      <c r="K3671" s="198">
        <v>9.4117647058823533</v>
      </c>
      <c r="L3671" s="198"/>
      <c r="M3671" s="198" t="s">
        <v>2395</v>
      </c>
      <c r="N3671" s="198"/>
      <c r="O3671" s="198"/>
      <c r="P3671" s="198"/>
      <c r="Q3671" s="169">
        <v>15</v>
      </c>
      <c r="R3671" s="169" t="s">
        <v>15111</v>
      </c>
      <c r="S3671" s="169"/>
      <c r="T3671" s="169" t="s">
        <v>15242</v>
      </c>
      <c r="V3671" s="5" t="s">
        <v>15243</v>
      </c>
      <c r="W3671" s="5" t="s">
        <v>15244</v>
      </c>
      <c r="X3671" s="5" t="s">
        <v>15245</v>
      </c>
      <c r="Y3671" s="5" t="s">
        <v>15246</v>
      </c>
      <c r="Z3671" s="5" t="s">
        <v>15247</v>
      </c>
      <c r="AA3671" s="5" t="s">
        <v>15248</v>
      </c>
      <c r="AB3671" s="5" t="s">
        <v>15249</v>
      </c>
      <c r="AC3671" s="5" t="s">
        <v>15250</v>
      </c>
      <c r="AD3671" s="5" t="s">
        <v>15251</v>
      </c>
      <c r="AE3671" s="5" t="s">
        <v>15252</v>
      </c>
      <c r="AF3671" s="5" t="s">
        <v>15120</v>
      </c>
      <c r="AG3671" s="5" t="s">
        <v>15121</v>
      </c>
      <c r="AH3671" s="5" t="s">
        <v>15122</v>
      </c>
      <c r="AI3671" s="5" t="s">
        <v>15123</v>
      </c>
      <c r="AJ3671" s="5" t="s">
        <v>15124</v>
      </c>
    </row>
    <row r="3672" spans="1:38" ht="20.100000000000001" customHeight="1">
      <c r="A3672" s="221" t="s">
        <v>8438</v>
      </c>
      <c r="B3672" s="178">
        <v>799491862449</v>
      </c>
      <c r="C3672" s="196" t="s">
        <v>842</v>
      </c>
      <c r="D3672" s="202"/>
      <c r="E3672" s="321">
        <v>1</v>
      </c>
      <c r="F3672" s="319">
        <v>13.99</v>
      </c>
      <c r="G3672" s="198" t="s">
        <v>8444</v>
      </c>
      <c r="H3672" s="201">
        <v>28</v>
      </c>
      <c r="I3672" s="200"/>
      <c r="J3672" s="319">
        <f t="shared" si="58"/>
        <v>5.8915000000000006</v>
      </c>
      <c r="K3672" s="198"/>
      <c r="L3672" s="198"/>
      <c r="M3672" s="198" t="s">
        <v>2395</v>
      </c>
      <c r="N3672" s="198"/>
      <c r="O3672" s="198"/>
      <c r="P3672" s="198"/>
      <c r="Q3672" s="169"/>
      <c r="R3672" s="169"/>
      <c r="S3672" s="169"/>
      <c r="T3672" s="169"/>
    </row>
    <row r="3673" spans="1:38" ht="20.100000000000001" customHeight="1">
      <c r="A3673" s="221" t="s">
        <v>8807</v>
      </c>
      <c r="B3673" s="178">
        <v>799491862456</v>
      </c>
      <c r="C3673" s="196" t="s">
        <v>1004</v>
      </c>
      <c r="D3673" s="202"/>
      <c r="E3673" s="324">
        <v>1</v>
      </c>
      <c r="F3673" s="319" t="s">
        <v>17578</v>
      </c>
      <c r="G3673" s="198" t="s">
        <v>8444</v>
      </c>
      <c r="H3673" s="199">
        <v>21</v>
      </c>
      <c r="I3673" s="200"/>
      <c r="J3673" s="319" t="e">
        <f t="shared" si="58"/>
        <v>#VALUE!</v>
      </c>
      <c r="K3673" s="198"/>
      <c r="L3673" s="198"/>
      <c r="M3673" s="198" t="s">
        <v>2395</v>
      </c>
      <c r="N3673" s="198"/>
      <c r="O3673" s="198"/>
      <c r="P3673" s="198"/>
      <c r="Q3673" s="169"/>
      <c r="R3673" s="169"/>
      <c r="S3673" s="169"/>
      <c r="T3673" s="169"/>
    </row>
    <row r="3674" spans="1:38" ht="20.100000000000001" customHeight="1">
      <c r="A3674" s="221" t="s">
        <v>8439</v>
      </c>
      <c r="B3674" s="68">
        <v>799491862470</v>
      </c>
      <c r="C3674" s="196" t="s">
        <v>1006</v>
      </c>
      <c r="D3674" s="202"/>
      <c r="E3674" s="321">
        <v>3.5</v>
      </c>
      <c r="F3674" s="319">
        <v>14.352941176470589</v>
      </c>
      <c r="G3674" s="198" t="s">
        <v>8444</v>
      </c>
      <c r="H3674" s="201">
        <v>6</v>
      </c>
      <c r="I3674" s="200"/>
      <c r="J3674" s="319">
        <f t="shared" si="58"/>
        <v>3.6999999999999993</v>
      </c>
      <c r="K3674" s="198">
        <v>10.89</v>
      </c>
      <c r="L3674" s="198"/>
      <c r="M3674" s="198" t="s">
        <v>2395</v>
      </c>
      <c r="N3674" s="198"/>
      <c r="O3674" s="198"/>
      <c r="P3674" s="198"/>
      <c r="Q3674" s="169"/>
      <c r="R3674" s="169"/>
      <c r="S3674" s="169"/>
      <c r="T3674" s="169"/>
    </row>
    <row r="3675" spans="1:38" ht="20.100000000000001" customHeight="1">
      <c r="A3675" s="221" t="s">
        <v>8387</v>
      </c>
      <c r="B3675" s="178">
        <v>799872128140</v>
      </c>
      <c r="C3675" s="196" t="s">
        <v>19114</v>
      </c>
      <c r="D3675" s="202"/>
      <c r="E3675" s="198"/>
      <c r="F3675" s="319">
        <v>10.99</v>
      </c>
      <c r="G3675" s="198" t="s">
        <v>8444</v>
      </c>
      <c r="H3675" s="201">
        <v>0</v>
      </c>
      <c r="I3675" s="200"/>
      <c r="J3675" s="319">
        <f t="shared" si="58"/>
        <v>4.3414999999999999</v>
      </c>
      <c r="K3675" s="198"/>
      <c r="L3675" s="198"/>
      <c r="M3675" s="198" t="s">
        <v>2395</v>
      </c>
      <c r="N3675" s="198"/>
      <c r="O3675" s="198"/>
      <c r="P3675" s="198"/>
      <c r="Q3675" s="169"/>
      <c r="R3675" s="169"/>
      <c r="S3675" s="169"/>
      <c r="T3675" s="169"/>
    </row>
    <row r="3676" spans="1:38" ht="20.100000000000001" customHeight="1">
      <c r="A3676" s="201" t="s">
        <v>8838</v>
      </c>
      <c r="B3676" s="183"/>
      <c r="C3676" s="190" t="s">
        <v>8808</v>
      </c>
      <c r="D3676" s="215" t="s">
        <v>8839</v>
      </c>
      <c r="E3676" s="198"/>
      <c r="F3676" s="319">
        <v>9.89</v>
      </c>
      <c r="G3676" s="198" t="s">
        <v>8840</v>
      </c>
      <c r="H3676" s="198"/>
      <c r="I3676" s="200">
        <v>42107</v>
      </c>
      <c r="J3676" s="319">
        <f t="shared" si="58"/>
        <v>3.4064999999999994</v>
      </c>
      <c r="K3676" s="198"/>
      <c r="L3676" s="198"/>
      <c r="M3676" s="198"/>
      <c r="N3676" s="198"/>
      <c r="O3676" s="198"/>
      <c r="P3676" s="198"/>
      <c r="Q3676" s="169"/>
      <c r="R3676" s="169"/>
      <c r="S3676" s="169"/>
      <c r="T3676" s="169"/>
    </row>
    <row r="3677" spans="1:38" ht="20.100000000000001" customHeight="1">
      <c r="A3677" s="201" t="s">
        <v>8841</v>
      </c>
      <c r="B3677" s="183">
        <v>700600593062</v>
      </c>
      <c r="C3677" s="190" t="s">
        <v>8809</v>
      </c>
      <c r="D3677" s="215" t="s">
        <v>8839</v>
      </c>
      <c r="E3677" s="198"/>
      <c r="F3677" s="319">
        <v>9.89</v>
      </c>
      <c r="G3677" s="198" t="s">
        <v>8840</v>
      </c>
      <c r="H3677" s="198">
        <v>3</v>
      </c>
      <c r="I3677" s="200">
        <v>42107</v>
      </c>
      <c r="J3677" s="319">
        <f t="shared" si="58"/>
        <v>3.4064999999999994</v>
      </c>
      <c r="K3677" s="198"/>
      <c r="L3677" s="198"/>
      <c r="M3677" s="198"/>
      <c r="N3677" s="198"/>
      <c r="O3677" s="198"/>
      <c r="P3677" s="198"/>
      <c r="Q3677" s="169"/>
      <c r="R3677" s="169"/>
      <c r="S3677" s="169"/>
      <c r="T3677" s="169"/>
    </row>
    <row r="3678" spans="1:38" ht="20.100000000000001" customHeight="1">
      <c r="A3678" s="201" t="s">
        <v>8842</v>
      </c>
      <c r="B3678" s="183">
        <v>700600593079</v>
      </c>
      <c r="C3678" s="190" t="s">
        <v>8810</v>
      </c>
      <c r="D3678" s="215" t="s">
        <v>8839</v>
      </c>
      <c r="E3678" s="198"/>
      <c r="F3678" s="319">
        <v>9.89</v>
      </c>
      <c r="G3678" s="198" t="s">
        <v>8840</v>
      </c>
      <c r="H3678" s="198">
        <v>3</v>
      </c>
      <c r="I3678" s="200">
        <v>42107</v>
      </c>
      <c r="J3678" s="319">
        <f t="shared" si="58"/>
        <v>3.4064999999999994</v>
      </c>
      <c r="K3678" s="198"/>
      <c r="L3678" s="198"/>
      <c r="M3678" s="198"/>
      <c r="N3678" s="198"/>
      <c r="O3678" s="198"/>
      <c r="P3678" s="198"/>
      <c r="Q3678" s="169"/>
      <c r="R3678" s="169"/>
      <c r="S3678" s="169"/>
      <c r="T3678" s="169"/>
    </row>
    <row r="3679" spans="1:38" ht="20.100000000000001" customHeight="1">
      <c r="A3679" s="201" t="s">
        <v>8843</v>
      </c>
      <c r="B3679" s="183"/>
      <c r="C3679" s="190" t="s">
        <v>8811</v>
      </c>
      <c r="D3679" s="215" t="s">
        <v>8844</v>
      </c>
      <c r="E3679" s="198"/>
      <c r="F3679" s="319">
        <v>9.89</v>
      </c>
      <c r="G3679" s="198" t="s">
        <v>8840</v>
      </c>
      <c r="H3679" s="198"/>
      <c r="I3679" s="200">
        <v>42107</v>
      </c>
      <c r="J3679" s="319">
        <f t="shared" si="58"/>
        <v>3.4064999999999994</v>
      </c>
      <c r="K3679" s="198"/>
      <c r="L3679" s="198"/>
      <c r="M3679" s="198"/>
      <c r="N3679" s="198"/>
      <c r="O3679" s="198"/>
      <c r="P3679" s="198"/>
      <c r="Q3679" s="169"/>
      <c r="R3679" s="169"/>
      <c r="S3679" s="169"/>
      <c r="T3679" s="169"/>
    </row>
    <row r="3680" spans="1:38" ht="20.100000000000001" customHeight="1">
      <c r="A3680" s="201" t="s">
        <v>8845</v>
      </c>
      <c r="B3680" s="183">
        <v>700600593086</v>
      </c>
      <c r="C3680" s="190" t="s">
        <v>8812</v>
      </c>
      <c r="D3680" s="215" t="s">
        <v>8844</v>
      </c>
      <c r="E3680" s="198"/>
      <c r="F3680" s="319">
        <v>9.89</v>
      </c>
      <c r="G3680" s="198" t="s">
        <v>8840</v>
      </c>
      <c r="H3680" s="198">
        <v>3</v>
      </c>
      <c r="I3680" s="200">
        <v>42107</v>
      </c>
      <c r="J3680" s="319">
        <f t="shared" si="58"/>
        <v>3.4064999999999994</v>
      </c>
      <c r="K3680" s="198"/>
      <c r="L3680" s="198"/>
      <c r="M3680" s="198"/>
      <c r="N3680" s="198"/>
      <c r="O3680" s="198"/>
      <c r="P3680" s="198"/>
      <c r="Q3680" s="169"/>
      <c r="R3680" s="169"/>
      <c r="S3680" s="169"/>
      <c r="T3680" s="169"/>
    </row>
    <row r="3681" spans="1:20" ht="20.100000000000001" customHeight="1">
      <c r="A3681" s="201" t="s">
        <v>8846</v>
      </c>
      <c r="B3681" s="183">
        <v>700600593093</v>
      </c>
      <c r="C3681" s="190" t="s">
        <v>8813</v>
      </c>
      <c r="D3681" s="215" t="s">
        <v>8844</v>
      </c>
      <c r="E3681" s="198"/>
      <c r="F3681" s="319">
        <v>9.89</v>
      </c>
      <c r="G3681" s="198" t="s">
        <v>8840</v>
      </c>
      <c r="H3681" s="198">
        <v>3</v>
      </c>
      <c r="I3681" s="200">
        <v>42107</v>
      </c>
      <c r="J3681" s="319">
        <f t="shared" si="58"/>
        <v>3.4064999999999994</v>
      </c>
      <c r="K3681" s="198"/>
      <c r="L3681" s="198"/>
      <c r="M3681" s="198"/>
      <c r="N3681" s="198"/>
      <c r="O3681" s="198"/>
      <c r="P3681" s="198"/>
      <c r="Q3681" s="169"/>
      <c r="R3681" s="169"/>
      <c r="S3681" s="169"/>
      <c r="T3681" s="169"/>
    </row>
    <row r="3682" spans="1:20" ht="20.100000000000001" customHeight="1">
      <c r="A3682" s="201" t="s">
        <v>8847</v>
      </c>
      <c r="B3682" s="183"/>
      <c r="C3682" s="190" t="s">
        <v>8814</v>
      </c>
      <c r="D3682" s="215" t="s">
        <v>8839</v>
      </c>
      <c r="E3682" s="198"/>
      <c r="F3682" s="319">
        <v>9.89</v>
      </c>
      <c r="G3682" s="198" t="s">
        <v>8840</v>
      </c>
      <c r="H3682" s="198"/>
      <c r="I3682" s="200">
        <v>42107</v>
      </c>
      <c r="J3682" s="319">
        <f t="shared" si="58"/>
        <v>3.4064999999999994</v>
      </c>
      <c r="K3682" s="198"/>
      <c r="L3682" s="198"/>
      <c r="M3682" s="198"/>
      <c r="N3682" s="198"/>
      <c r="O3682" s="198"/>
      <c r="P3682" s="198"/>
      <c r="Q3682" s="169"/>
      <c r="R3682" s="169"/>
      <c r="S3682" s="169"/>
      <c r="T3682" s="169"/>
    </row>
    <row r="3683" spans="1:20" ht="20.100000000000001" customHeight="1">
      <c r="A3683" s="201" t="s">
        <v>8848</v>
      </c>
      <c r="B3683" s="183">
        <v>700600593109</v>
      </c>
      <c r="C3683" s="190" t="s">
        <v>8815</v>
      </c>
      <c r="D3683" s="215" t="s">
        <v>8839</v>
      </c>
      <c r="E3683" s="198"/>
      <c r="F3683" s="319">
        <v>9.89</v>
      </c>
      <c r="G3683" s="198" t="s">
        <v>8840</v>
      </c>
      <c r="H3683" s="198">
        <v>3</v>
      </c>
      <c r="I3683" s="200">
        <v>42107</v>
      </c>
      <c r="J3683" s="319">
        <f t="shared" si="58"/>
        <v>3.4064999999999994</v>
      </c>
      <c r="K3683" s="198"/>
      <c r="L3683" s="198"/>
      <c r="M3683" s="198"/>
      <c r="N3683" s="198"/>
      <c r="O3683" s="198"/>
      <c r="P3683" s="198"/>
      <c r="Q3683" s="169"/>
      <c r="R3683" s="169"/>
      <c r="S3683" s="169"/>
      <c r="T3683" s="169"/>
    </row>
    <row r="3684" spans="1:20" ht="20.100000000000001" customHeight="1">
      <c r="A3684" s="201" t="s">
        <v>8849</v>
      </c>
      <c r="B3684" s="183">
        <v>700600593116</v>
      </c>
      <c r="C3684" s="190" t="s">
        <v>8816</v>
      </c>
      <c r="D3684" s="215" t="s">
        <v>8839</v>
      </c>
      <c r="E3684" s="198"/>
      <c r="F3684" s="319">
        <v>9.89</v>
      </c>
      <c r="G3684" s="198" t="s">
        <v>8840</v>
      </c>
      <c r="H3684" s="198">
        <v>3</v>
      </c>
      <c r="I3684" s="200">
        <v>42107</v>
      </c>
      <c r="J3684" s="319">
        <f t="shared" si="58"/>
        <v>3.4064999999999994</v>
      </c>
      <c r="K3684" s="198"/>
      <c r="L3684" s="198"/>
      <c r="M3684" s="198"/>
      <c r="N3684" s="198"/>
      <c r="O3684" s="198"/>
      <c r="P3684" s="198"/>
      <c r="Q3684" s="169"/>
      <c r="R3684" s="169"/>
      <c r="S3684" s="169"/>
      <c r="T3684" s="169"/>
    </row>
    <row r="3685" spans="1:20" ht="20.100000000000001" customHeight="1">
      <c r="A3685" s="201" t="s">
        <v>8850</v>
      </c>
      <c r="B3685" s="183"/>
      <c r="C3685" s="190" t="s">
        <v>8817</v>
      </c>
      <c r="D3685" s="215" t="s">
        <v>8851</v>
      </c>
      <c r="E3685" s="198"/>
      <c r="F3685" s="319">
        <v>9.89</v>
      </c>
      <c r="G3685" s="198" t="s">
        <v>8840</v>
      </c>
      <c r="H3685" s="198"/>
      <c r="I3685" s="200">
        <v>42107</v>
      </c>
      <c r="J3685" s="319">
        <f t="shared" si="58"/>
        <v>3.4064999999999994</v>
      </c>
      <c r="K3685" s="198"/>
      <c r="L3685" s="198"/>
      <c r="M3685" s="198"/>
      <c r="N3685" s="198"/>
      <c r="O3685" s="198"/>
      <c r="P3685" s="198"/>
      <c r="Q3685" s="169"/>
      <c r="R3685" s="169"/>
      <c r="S3685" s="169"/>
      <c r="T3685" s="169"/>
    </row>
    <row r="3686" spans="1:20" ht="20.100000000000001" customHeight="1">
      <c r="A3686" s="201" t="s">
        <v>8852</v>
      </c>
      <c r="B3686" s="183">
        <v>700600593123</v>
      </c>
      <c r="C3686" s="190" t="s">
        <v>8818</v>
      </c>
      <c r="D3686" s="215" t="s">
        <v>8851</v>
      </c>
      <c r="E3686" s="198"/>
      <c r="F3686" s="319">
        <v>9.89</v>
      </c>
      <c r="G3686" s="198" t="s">
        <v>8840</v>
      </c>
      <c r="H3686" s="198">
        <v>3</v>
      </c>
      <c r="I3686" s="200">
        <v>42107</v>
      </c>
      <c r="J3686" s="319">
        <f t="shared" si="58"/>
        <v>3.4064999999999994</v>
      </c>
      <c r="K3686" s="198"/>
      <c r="L3686" s="198"/>
      <c r="M3686" s="198"/>
      <c r="N3686" s="198"/>
      <c r="O3686" s="198"/>
      <c r="P3686" s="198"/>
      <c r="Q3686" s="169"/>
      <c r="R3686" s="169"/>
      <c r="S3686" s="169"/>
      <c r="T3686" s="169"/>
    </row>
    <row r="3687" spans="1:20" ht="20.100000000000001" customHeight="1">
      <c r="A3687" s="201" t="s">
        <v>8853</v>
      </c>
      <c r="B3687" s="183">
        <v>700600593130</v>
      </c>
      <c r="C3687" s="190" t="s">
        <v>8819</v>
      </c>
      <c r="D3687" s="215" t="s">
        <v>8851</v>
      </c>
      <c r="E3687" s="198"/>
      <c r="F3687" s="319">
        <v>9.89</v>
      </c>
      <c r="G3687" s="198" t="s">
        <v>8840</v>
      </c>
      <c r="H3687" s="198">
        <v>3</v>
      </c>
      <c r="I3687" s="200">
        <v>42107</v>
      </c>
      <c r="J3687" s="319">
        <f t="shared" si="58"/>
        <v>3.4064999999999994</v>
      </c>
      <c r="K3687" s="198"/>
      <c r="L3687" s="198"/>
      <c r="M3687" s="198"/>
      <c r="N3687" s="198"/>
      <c r="O3687" s="198"/>
      <c r="P3687" s="198"/>
      <c r="Q3687" s="169"/>
      <c r="R3687" s="169"/>
      <c r="S3687" s="169"/>
      <c r="T3687" s="169"/>
    </row>
    <row r="3688" spans="1:20" ht="20.100000000000001" customHeight="1">
      <c r="A3688" s="201" t="s">
        <v>8854</v>
      </c>
      <c r="B3688" s="183"/>
      <c r="C3688" s="190" t="s">
        <v>8820</v>
      </c>
      <c r="D3688" s="215" t="s">
        <v>8851</v>
      </c>
      <c r="E3688" s="198"/>
      <c r="F3688" s="319">
        <v>9.89</v>
      </c>
      <c r="G3688" s="198" t="s">
        <v>8840</v>
      </c>
      <c r="H3688" s="198"/>
      <c r="I3688" s="200">
        <v>42107</v>
      </c>
      <c r="J3688" s="319">
        <f t="shared" si="58"/>
        <v>3.4064999999999994</v>
      </c>
      <c r="K3688" s="198"/>
      <c r="L3688" s="198"/>
      <c r="M3688" s="198"/>
      <c r="N3688" s="198"/>
      <c r="O3688" s="198"/>
      <c r="P3688" s="198"/>
      <c r="Q3688" s="169"/>
      <c r="R3688" s="169"/>
      <c r="S3688" s="169"/>
      <c r="T3688" s="169"/>
    </row>
    <row r="3689" spans="1:20" ht="20.100000000000001" customHeight="1">
      <c r="A3689" s="201" t="s">
        <v>8855</v>
      </c>
      <c r="B3689" s="183">
        <v>700600593147</v>
      </c>
      <c r="C3689" s="190" t="s">
        <v>8821</v>
      </c>
      <c r="D3689" s="215" t="s">
        <v>8851</v>
      </c>
      <c r="E3689" s="198"/>
      <c r="F3689" s="319">
        <v>9.89</v>
      </c>
      <c r="G3689" s="198" t="s">
        <v>8840</v>
      </c>
      <c r="H3689" s="198">
        <v>3</v>
      </c>
      <c r="I3689" s="200">
        <v>42107</v>
      </c>
      <c r="J3689" s="319">
        <f t="shared" si="58"/>
        <v>3.4064999999999994</v>
      </c>
      <c r="K3689" s="198"/>
      <c r="L3689" s="198"/>
      <c r="M3689" s="198"/>
      <c r="N3689" s="198"/>
      <c r="O3689" s="198"/>
      <c r="P3689" s="198"/>
      <c r="Q3689" s="169"/>
      <c r="R3689" s="169"/>
      <c r="S3689" s="169"/>
      <c r="T3689" s="169"/>
    </row>
    <row r="3690" spans="1:20" ht="20.100000000000001" customHeight="1">
      <c r="A3690" s="201" t="s">
        <v>8856</v>
      </c>
      <c r="B3690" s="183"/>
      <c r="C3690" s="190">
        <v>3436</v>
      </c>
      <c r="D3690" s="215" t="s">
        <v>8851</v>
      </c>
      <c r="E3690" s="198"/>
      <c r="F3690" s="319">
        <v>9.89</v>
      </c>
      <c r="G3690" s="198" t="s">
        <v>8840</v>
      </c>
      <c r="H3690" s="198"/>
      <c r="I3690" s="200">
        <v>42107</v>
      </c>
      <c r="J3690" s="319">
        <f t="shared" si="58"/>
        <v>3.4064999999999994</v>
      </c>
      <c r="K3690" s="198"/>
      <c r="L3690" s="198"/>
      <c r="M3690" s="198"/>
      <c r="N3690" s="198"/>
      <c r="O3690" s="198"/>
      <c r="P3690" s="198"/>
      <c r="Q3690" s="169"/>
      <c r="R3690" s="169"/>
      <c r="S3690" s="169"/>
      <c r="T3690" s="169"/>
    </row>
    <row r="3691" spans="1:20" ht="20.100000000000001" customHeight="1">
      <c r="A3691" s="201" t="s">
        <v>8857</v>
      </c>
      <c r="B3691" s="183">
        <v>700600593154</v>
      </c>
      <c r="C3691" s="190" t="s">
        <v>8822</v>
      </c>
      <c r="D3691" s="215" t="s">
        <v>8851</v>
      </c>
      <c r="E3691" s="198"/>
      <c r="F3691" s="319">
        <v>9.89</v>
      </c>
      <c r="G3691" s="198" t="s">
        <v>8840</v>
      </c>
      <c r="H3691" s="198">
        <v>3</v>
      </c>
      <c r="I3691" s="200">
        <v>42107</v>
      </c>
      <c r="J3691" s="319">
        <f t="shared" si="58"/>
        <v>3.4064999999999994</v>
      </c>
      <c r="K3691" s="198"/>
      <c r="L3691" s="198"/>
      <c r="M3691" s="198"/>
      <c r="N3691" s="198"/>
      <c r="O3691" s="198"/>
      <c r="P3691" s="198"/>
      <c r="Q3691" s="169"/>
      <c r="R3691" s="169"/>
      <c r="S3691" s="169"/>
      <c r="T3691" s="169"/>
    </row>
    <row r="3692" spans="1:20" ht="20.100000000000001" customHeight="1">
      <c r="A3692" s="201" t="s">
        <v>8858</v>
      </c>
      <c r="B3692" s="183"/>
      <c r="C3692" s="190" t="s">
        <v>8823</v>
      </c>
      <c r="D3692" s="215" t="s">
        <v>8859</v>
      </c>
      <c r="E3692" s="198"/>
      <c r="F3692" s="319">
        <v>9.89</v>
      </c>
      <c r="G3692" s="198" t="s">
        <v>8840</v>
      </c>
      <c r="H3692" s="198"/>
      <c r="I3692" s="200">
        <v>42107</v>
      </c>
      <c r="J3692" s="319">
        <f t="shared" si="58"/>
        <v>3.4064999999999994</v>
      </c>
      <c r="K3692" s="198"/>
      <c r="L3692" s="198"/>
      <c r="M3692" s="198"/>
      <c r="N3692" s="198"/>
      <c r="O3692" s="198"/>
      <c r="P3692" s="198"/>
      <c r="Q3692" s="169"/>
      <c r="R3692" s="169"/>
      <c r="S3692" s="169"/>
      <c r="T3692" s="169"/>
    </row>
    <row r="3693" spans="1:20" ht="20.100000000000001" customHeight="1">
      <c r="A3693" s="201" t="s">
        <v>8860</v>
      </c>
      <c r="B3693" s="183">
        <v>700600593161</v>
      </c>
      <c r="C3693" s="190" t="s">
        <v>8824</v>
      </c>
      <c r="D3693" s="215" t="s">
        <v>8859</v>
      </c>
      <c r="E3693" s="198"/>
      <c r="F3693" s="319">
        <v>9.89</v>
      </c>
      <c r="G3693" s="198" t="s">
        <v>8840</v>
      </c>
      <c r="H3693" s="198">
        <v>3</v>
      </c>
      <c r="I3693" s="200">
        <v>42107</v>
      </c>
      <c r="J3693" s="319">
        <f t="shared" si="58"/>
        <v>3.4064999999999994</v>
      </c>
      <c r="K3693" s="198"/>
      <c r="L3693" s="198"/>
      <c r="M3693" s="198"/>
      <c r="N3693" s="198"/>
      <c r="O3693" s="198"/>
      <c r="P3693" s="198"/>
      <c r="Q3693" s="169"/>
      <c r="R3693" s="169"/>
      <c r="S3693" s="169"/>
      <c r="T3693" s="169"/>
    </row>
    <row r="3694" spans="1:20" ht="20.100000000000001" customHeight="1">
      <c r="A3694" s="201" t="s">
        <v>8861</v>
      </c>
      <c r="B3694" s="183"/>
      <c r="C3694" s="190" t="s">
        <v>8825</v>
      </c>
      <c r="D3694" s="215" t="s">
        <v>8851</v>
      </c>
      <c r="E3694" s="198"/>
      <c r="F3694" s="319">
        <v>9.89</v>
      </c>
      <c r="G3694" s="198" t="s">
        <v>8840</v>
      </c>
      <c r="H3694" s="198"/>
      <c r="I3694" s="200">
        <v>42107</v>
      </c>
      <c r="J3694" s="319">
        <f t="shared" si="58"/>
        <v>3.4064999999999994</v>
      </c>
      <c r="K3694" s="198"/>
      <c r="L3694" s="198"/>
      <c r="M3694" s="198"/>
      <c r="N3694" s="198"/>
      <c r="O3694" s="198"/>
      <c r="P3694" s="198"/>
      <c r="Q3694" s="169"/>
      <c r="R3694" s="169"/>
      <c r="S3694" s="169"/>
      <c r="T3694" s="169"/>
    </row>
    <row r="3695" spans="1:20" ht="20.100000000000001" customHeight="1">
      <c r="A3695" s="201" t="s">
        <v>8862</v>
      </c>
      <c r="B3695" s="183">
        <v>700600593178</v>
      </c>
      <c r="C3695" s="190" t="s">
        <v>8826</v>
      </c>
      <c r="D3695" s="215" t="s">
        <v>8851</v>
      </c>
      <c r="E3695" s="198"/>
      <c r="F3695" s="319">
        <v>9.89</v>
      </c>
      <c r="G3695" s="198" t="s">
        <v>8840</v>
      </c>
      <c r="H3695" s="198">
        <v>3</v>
      </c>
      <c r="I3695" s="200">
        <v>42107</v>
      </c>
      <c r="J3695" s="319">
        <f t="shared" si="58"/>
        <v>3.4064999999999994</v>
      </c>
      <c r="K3695" s="198"/>
      <c r="L3695" s="198"/>
      <c r="M3695" s="198"/>
      <c r="N3695" s="198"/>
      <c r="O3695" s="198"/>
      <c r="P3695" s="198"/>
      <c r="Q3695" s="169"/>
      <c r="R3695" s="169"/>
      <c r="S3695" s="169"/>
      <c r="T3695" s="169"/>
    </row>
    <row r="3696" spans="1:20" ht="20.100000000000001" customHeight="1">
      <c r="A3696" s="201" t="s">
        <v>8863</v>
      </c>
      <c r="B3696" s="183"/>
      <c r="C3696" s="190" t="s">
        <v>8827</v>
      </c>
      <c r="D3696" s="215" t="s">
        <v>8851</v>
      </c>
      <c r="E3696" s="198"/>
      <c r="F3696" s="319">
        <v>9.89</v>
      </c>
      <c r="G3696" s="198" t="s">
        <v>8840</v>
      </c>
      <c r="H3696" s="198"/>
      <c r="I3696" s="200">
        <v>42107</v>
      </c>
      <c r="J3696" s="319">
        <f t="shared" si="58"/>
        <v>3.4064999999999994</v>
      </c>
      <c r="K3696" s="198"/>
      <c r="L3696" s="198"/>
      <c r="M3696" s="198"/>
      <c r="N3696" s="198"/>
      <c r="O3696" s="198"/>
      <c r="P3696" s="198"/>
      <c r="Q3696" s="169"/>
      <c r="R3696" s="169"/>
      <c r="S3696" s="169"/>
      <c r="T3696" s="169"/>
    </row>
    <row r="3697" spans="1:20" ht="20.100000000000001" customHeight="1">
      <c r="A3697" s="201" t="s">
        <v>8864</v>
      </c>
      <c r="B3697" s="183">
        <v>700600593185</v>
      </c>
      <c r="C3697" s="190" t="s">
        <v>8828</v>
      </c>
      <c r="D3697" s="215" t="s">
        <v>8851</v>
      </c>
      <c r="E3697" s="198"/>
      <c r="F3697" s="319">
        <v>9.89</v>
      </c>
      <c r="G3697" s="198" t="s">
        <v>8840</v>
      </c>
      <c r="H3697" s="198">
        <v>3</v>
      </c>
      <c r="I3697" s="200">
        <v>42107</v>
      </c>
      <c r="J3697" s="319">
        <f t="shared" si="58"/>
        <v>3.4064999999999994</v>
      </c>
      <c r="K3697" s="198"/>
      <c r="L3697" s="198"/>
      <c r="M3697" s="198"/>
      <c r="N3697" s="198"/>
      <c r="O3697" s="198"/>
      <c r="P3697" s="198"/>
      <c r="Q3697" s="169"/>
      <c r="R3697" s="169"/>
      <c r="S3697" s="169"/>
      <c r="T3697" s="169"/>
    </row>
    <row r="3698" spans="1:20" ht="20.100000000000001" customHeight="1">
      <c r="A3698" s="201" t="s">
        <v>8865</v>
      </c>
      <c r="B3698" s="183">
        <v>700600593192</v>
      </c>
      <c r="C3698" s="190" t="s">
        <v>8829</v>
      </c>
      <c r="D3698" s="215" t="s">
        <v>8851</v>
      </c>
      <c r="E3698" s="198"/>
      <c r="F3698" s="319">
        <v>9.89</v>
      </c>
      <c r="G3698" s="198" t="s">
        <v>8840</v>
      </c>
      <c r="H3698" s="198">
        <v>3</v>
      </c>
      <c r="I3698" s="200">
        <v>42107</v>
      </c>
      <c r="J3698" s="319">
        <f t="shared" si="58"/>
        <v>3.4064999999999994</v>
      </c>
      <c r="K3698" s="198"/>
      <c r="L3698" s="198"/>
      <c r="M3698" s="198"/>
      <c r="N3698" s="198"/>
      <c r="O3698" s="198"/>
      <c r="P3698" s="198"/>
      <c r="Q3698" s="169"/>
      <c r="R3698" s="169"/>
      <c r="S3698" s="169"/>
      <c r="T3698" s="169"/>
    </row>
    <row r="3699" spans="1:20" ht="20.100000000000001" customHeight="1">
      <c r="A3699" s="201" t="s">
        <v>8866</v>
      </c>
      <c r="B3699" s="183">
        <v>700600593208</v>
      </c>
      <c r="C3699" s="190" t="s">
        <v>8830</v>
      </c>
      <c r="D3699" s="215" t="s">
        <v>8851</v>
      </c>
      <c r="E3699" s="198"/>
      <c r="F3699" s="319">
        <v>9.89</v>
      </c>
      <c r="G3699" s="198" t="s">
        <v>8840</v>
      </c>
      <c r="H3699" s="198">
        <v>3</v>
      </c>
      <c r="I3699" s="200">
        <v>42107</v>
      </c>
      <c r="J3699" s="319">
        <f t="shared" si="58"/>
        <v>3.4064999999999994</v>
      </c>
      <c r="K3699" s="198"/>
      <c r="L3699" s="198"/>
      <c r="M3699" s="198"/>
      <c r="N3699" s="198"/>
      <c r="O3699" s="198"/>
      <c r="P3699" s="198"/>
      <c r="Q3699" s="169"/>
      <c r="R3699" s="169"/>
      <c r="S3699" s="169"/>
      <c r="T3699" s="169"/>
    </row>
    <row r="3700" spans="1:20" ht="20.100000000000001" customHeight="1">
      <c r="A3700" s="201" t="s">
        <v>8867</v>
      </c>
      <c r="B3700" s="183"/>
      <c r="C3700" s="190" t="s">
        <v>8831</v>
      </c>
      <c r="D3700" s="215" t="s">
        <v>8868</v>
      </c>
      <c r="E3700" s="198"/>
      <c r="F3700" s="319">
        <v>9.89</v>
      </c>
      <c r="G3700" s="198" t="s">
        <v>8840</v>
      </c>
      <c r="H3700" s="198"/>
      <c r="I3700" s="200">
        <v>42107</v>
      </c>
      <c r="J3700" s="319">
        <f t="shared" si="58"/>
        <v>3.4064999999999994</v>
      </c>
      <c r="K3700" s="198"/>
      <c r="L3700" s="198"/>
      <c r="M3700" s="198"/>
      <c r="N3700" s="198"/>
      <c r="O3700" s="198"/>
      <c r="P3700" s="198"/>
      <c r="Q3700" s="169"/>
      <c r="R3700" s="169"/>
      <c r="S3700" s="169"/>
      <c r="T3700" s="169"/>
    </row>
    <row r="3701" spans="1:20" ht="20.100000000000001" customHeight="1">
      <c r="A3701" s="201" t="s">
        <v>8869</v>
      </c>
      <c r="B3701" s="183">
        <v>700600593215</v>
      </c>
      <c r="C3701" s="242" t="s">
        <v>8832</v>
      </c>
      <c r="D3701" s="215" t="s">
        <v>8868</v>
      </c>
      <c r="E3701" s="198"/>
      <c r="F3701" s="319">
        <v>9.89</v>
      </c>
      <c r="G3701" s="198" t="s">
        <v>8840</v>
      </c>
      <c r="H3701" s="198">
        <v>3</v>
      </c>
      <c r="I3701" s="200">
        <v>42107</v>
      </c>
      <c r="J3701" s="319">
        <f t="shared" si="58"/>
        <v>3.4064999999999994</v>
      </c>
      <c r="K3701" s="198"/>
      <c r="L3701" s="198"/>
      <c r="M3701" s="198"/>
      <c r="N3701" s="198"/>
      <c r="O3701" s="198"/>
      <c r="P3701" s="198"/>
      <c r="Q3701" s="169"/>
      <c r="R3701" s="169"/>
      <c r="S3701" s="169"/>
      <c r="T3701" s="169"/>
    </row>
    <row r="3702" spans="1:20" ht="20.100000000000001" customHeight="1">
      <c r="A3702" s="201" t="s">
        <v>8870</v>
      </c>
      <c r="B3702" s="183">
        <v>700600593222</v>
      </c>
      <c r="C3702" s="242" t="s">
        <v>8833</v>
      </c>
      <c r="D3702" s="215" t="s">
        <v>8868</v>
      </c>
      <c r="E3702" s="198"/>
      <c r="F3702" s="319">
        <v>9.89</v>
      </c>
      <c r="G3702" s="198" t="s">
        <v>8840</v>
      </c>
      <c r="H3702" s="198">
        <v>3</v>
      </c>
      <c r="I3702" s="200">
        <v>42107</v>
      </c>
      <c r="J3702" s="319">
        <f t="shared" si="58"/>
        <v>3.4064999999999994</v>
      </c>
      <c r="K3702" s="198"/>
      <c r="L3702" s="198"/>
      <c r="M3702" s="198"/>
      <c r="N3702" s="198"/>
      <c r="O3702" s="198"/>
      <c r="P3702" s="198"/>
      <c r="Q3702" s="169"/>
      <c r="R3702" s="169"/>
      <c r="S3702" s="169"/>
      <c r="T3702" s="169"/>
    </row>
    <row r="3703" spans="1:20" ht="20.100000000000001" customHeight="1">
      <c r="A3703" s="201" t="s">
        <v>8871</v>
      </c>
      <c r="B3703" s="183"/>
      <c r="C3703" s="190" t="s">
        <v>8834</v>
      </c>
      <c r="D3703" s="215" t="s">
        <v>8868</v>
      </c>
      <c r="E3703" s="198"/>
      <c r="F3703" s="319">
        <v>9.89</v>
      </c>
      <c r="G3703" s="198" t="s">
        <v>8840</v>
      </c>
      <c r="H3703" s="198"/>
      <c r="I3703" s="200">
        <v>42107</v>
      </c>
      <c r="J3703" s="319">
        <f t="shared" si="58"/>
        <v>3.4064999999999994</v>
      </c>
      <c r="K3703" s="198"/>
      <c r="L3703" s="198"/>
      <c r="M3703" s="198"/>
      <c r="N3703" s="198"/>
      <c r="O3703" s="198"/>
      <c r="P3703" s="198"/>
      <c r="Q3703" s="169"/>
      <c r="R3703" s="169"/>
      <c r="S3703" s="169"/>
      <c r="T3703" s="169"/>
    </row>
    <row r="3704" spans="1:20" ht="20.100000000000001" customHeight="1">
      <c r="A3704" s="201" t="s">
        <v>8872</v>
      </c>
      <c r="B3704" s="183">
        <v>700600593239</v>
      </c>
      <c r="C3704" s="242" t="s">
        <v>8835</v>
      </c>
      <c r="D3704" s="215" t="s">
        <v>8868</v>
      </c>
      <c r="E3704" s="198"/>
      <c r="F3704" s="319">
        <v>9.89</v>
      </c>
      <c r="G3704" s="198" t="s">
        <v>8840</v>
      </c>
      <c r="H3704" s="198">
        <v>3</v>
      </c>
      <c r="I3704" s="200">
        <v>42107</v>
      </c>
      <c r="J3704" s="319">
        <f t="shared" si="58"/>
        <v>3.4064999999999994</v>
      </c>
      <c r="K3704" s="198"/>
      <c r="L3704" s="198"/>
      <c r="M3704" s="198"/>
      <c r="N3704" s="198"/>
      <c r="O3704" s="198"/>
      <c r="P3704" s="198"/>
      <c r="Q3704" s="169"/>
      <c r="R3704" s="169"/>
      <c r="S3704" s="169"/>
      <c r="T3704" s="169"/>
    </row>
    <row r="3705" spans="1:20" ht="20.100000000000001" customHeight="1">
      <c r="A3705" s="201" t="s">
        <v>8873</v>
      </c>
      <c r="B3705" s="183"/>
      <c r="C3705" s="190" t="s">
        <v>8836</v>
      </c>
      <c r="D3705" s="215" t="s">
        <v>8874</v>
      </c>
      <c r="E3705" s="198"/>
      <c r="F3705" s="319">
        <v>9.89</v>
      </c>
      <c r="G3705" s="198" t="s">
        <v>8840</v>
      </c>
      <c r="H3705" s="198"/>
      <c r="I3705" s="200">
        <v>42107</v>
      </c>
      <c r="J3705" s="319">
        <f t="shared" si="58"/>
        <v>3.4064999999999994</v>
      </c>
      <c r="K3705" s="198"/>
      <c r="L3705" s="198"/>
      <c r="M3705" s="198"/>
      <c r="N3705" s="198"/>
      <c r="O3705" s="198"/>
      <c r="P3705" s="198"/>
      <c r="Q3705" s="169"/>
      <c r="R3705" s="169"/>
      <c r="S3705" s="169"/>
      <c r="T3705" s="169"/>
    </row>
    <row r="3706" spans="1:20" ht="20.100000000000001" customHeight="1">
      <c r="A3706" s="201" t="s">
        <v>8875</v>
      </c>
      <c r="B3706" s="183">
        <v>700600593246</v>
      </c>
      <c r="C3706" s="190" t="s">
        <v>8837</v>
      </c>
      <c r="D3706" s="215" t="s">
        <v>8874</v>
      </c>
      <c r="E3706" s="198"/>
      <c r="F3706" s="319">
        <v>9.89</v>
      </c>
      <c r="G3706" s="198" t="s">
        <v>8840</v>
      </c>
      <c r="H3706" s="198">
        <v>0</v>
      </c>
      <c r="I3706" s="200">
        <v>42107</v>
      </c>
      <c r="J3706" s="319">
        <f t="shared" si="58"/>
        <v>3.4064999999999994</v>
      </c>
      <c r="K3706" s="198"/>
      <c r="L3706" s="198"/>
      <c r="M3706" s="198"/>
      <c r="N3706" s="198"/>
      <c r="O3706" s="198"/>
      <c r="P3706" s="198"/>
      <c r="Q3706" s="169"/>
      <c r="R3706" s="169"/>
      <c r="S3706" s="169"/>
      <c r="T3706" s="169"/>
    </row>
    <row r="3707" spans="1:20" ht="20.100000000000001" customHeight="1">
      <c r="A3707" s="201">
        <v>20580</v>
      </c>
      <c r="B3707" s="183"/>
      <c r="C3707" s="190" t="s">
        <v>8876</v>
      </c>
      <c r="D3707" s="215" t="s">
        <v>8974</v>
      </c>
      <c r="E3707" s="198"/>
      <c r="F3707" s="319" t="s">
        <v>17578</v>
      </c>
      <c r="G3707" s="198" t="s">
        <v>8444</v>
      </c>
      <c r="H3707" s="201">
        <v>0</v>
      </c>
      <c r="I3707" s="200">
        <v>42113</v>
      </c>
      <c r="J3707" s="319" t="e">
        <f t="shared" si="58"/>
        <v>#VALUE!</v>
      </c>
      <c r="K3707" s="198"/>
      <c r="L3707" s="198"/>
      <c r="M3707" s="198" t="s">
        <v>2395</v>
      </c>
      <c r="N3707" s="198"/>
      <c r="O3707" s="198"/>
      <c r="P3707" s="198"/>
      <c r="Q3707" s="169"/>
      <c r="R3707" s="169"/>
      <c r="S3707" s="169"/>
      <c r="T3707" s="169"/>
    </row>
    <row r="3708" spans="1:20" ht="20.100000000000001" customHeight="1">
      <c r="A3708" s="201" t="s">
        <v>8975</v>
      </c>
      <c r="B3708" s="183">
        <v>700600593529</v>
      </c>
      <c r="C3708" s="190" t="s">
        <v>8877</v>
      </c>
      <c r="D3708" s="215" t="s">
        <v>8974</v>
      </c>
      <c r="E3708" s="321">
        <v>20</v>
      </c>
      <c r="F3708" s="319">
        <v>39.647058823529413</v>
      </c>
      <c r="G3708" s="198" t="s">
        <v>8444</v>
      </c>
      <c r="H3708" s="201">
        <v>0</v>
      </c>
      <c r="I3708" s="200">
        <v>42113</v>
      </c>
      <c r="J3708" s="319">
        <f t="shared" si="58"/>
        <v>8.7000000000000028</v>
      </c>
      <c r="K3708" s="198">
        <v>29.389999999999997</v>
      </c>
      <c r="L3708" s="198"/>
      <c r="M3708" s="198" t="s">
        <v>2395</v>
      </c>
      <c r="N3708" s="198"/>
      <c r="O3708" s="198"/>
      <c r="P3708" s="198"/>
      <c r="Q3708" s="169"/>
      <c r="R3708" s="169"/>
      <c r="S3708" s="169"/>
      <c r="T3708" s="169"/>
    </row>
    <row r="3709" spans="1:20" ht="20.100000000000001" customHeight="1">
      <c r="A3709" s="201" t="s">
        <v>8976</v>
      </c>
      <c r="B3709" s="183">
        <v>700600593536</v>
      </c>
      <c r="C3709" s="190" t="s">
        <v>8878</v>
      </c>
      <c r="D3709" s="215" t="s">
        <v>8974</v>
      </c>
      <c r="E3709" s="321">
        <v>23</v>
      </c>
      <c r="F3709" s="319">
        <v>43.176470588235297</v>
      </c>
      <c r="G3709" s="198" t="s">
        <v>8444</v>
      </c>
      <c r="H3709" s="201">
        <v>0</v>
      </c>
      <c r="I3709" s="200">
        <v>42113</v>
      </c>
      <c r="J3709" s="319">
        <f t="shared" si="58"/>
        <v>8.7000000000000028</v>
      </c>
      <c r="K3709" s="198">
        <v>32.89</v>
      </c>
      <c r="L3709" s="198"/>
      <c r="M3709" s="198" t="s">
        <v>2395</v>
      </c>
      <c r="N3709" s="198"/>
      <c r="O3709" s="198"/>
      <c r="P3709" s="198"/>
      <c r="Q3709" s="169"/>
      <c r="R3709" s="169"/>
      <c r="S3709" s="169"/>
      <c r="T3709" s="169"/>
    </row>
    <row r="3710" spans="1:20" ht="20.100000000000001" customHeight="1">
      <c r="A3710" s="201" t="s">
        <v>8977</v>
      </c>
      <c r="B3710" s="183">
        <v>700600593543</v>
      </c>
      <c r="C3710" s="190" t="s">
        <v>8879</v>
      </c>
      <c r="D3710" s="215" t="s">
        <v>8974</v>
      </c>
      <c r="E3710" s="321">
        <v>10</v>
      </c>
      <c r="F3710" s="319">
        <v>33.764705882352942</v>
      </c>
      <c r="G3710" s="198" t="s">
        <v>8444</v>
      </c>
      <c r="H3710" s="201">
        <v>0</v>
      </c>
      <c r="I3710" s="200">
        <v>42113</v>
      </c>
      <c r="J3710" s="319">
        <f t="shared" si="58"/>
        <v>13.7</v>
      </c>
      <c r="K3710" s="198">
        <v>23.49</v>
      </c>
      <c r="L3710" s="198"/>
      <c r="M3710" s="198" t="s">
        <v>2395</v>
      </c>
      <c r="N3710" s="198"/>
      <c r="O3710" s="198"/>
      <c r="P3710" s="198"/>
      <c r="Q3710" s="169"/>
      <c r="R3710" s="169"/>
      <c r="S3710" s="169"/>
      <c r="T3710" s="169"/>
    </row>
    <row r="3711" spans="1:20" ht="20.100000000000001" customHeight="1">
      <c r="A3711" s="201" t="s">
        <v>8978</v>
      </c>
      <c r="B3711" s="183">
        <v>700600593550</v>
      </c>
      <c r="C3711" s="190" t="s">
        <v>8880</v>
      </c>
      <c r="D3711" s="215" t="s">
        <v>8974</v>
      </c>
      <c r="E3711" s="321">
        <v>10</v>
      </c>
      <c r="F3711" s="319">
        <v>25.49</v>
      </c>
      <c r="G3711" s="198" t="s">
        <v>8444</v>
      </c>
      <c r="H3711" s="201">
        <v>0</v>
      </c>
      <c r="I3711" s="200">
        <v>42113</v>
      </c>
      <c r="J3711" s="319">
        <f t="shared" si="58"/>
        <v>6.6664999999999992</v>
      </c>
      <c r="K3711" s="198"/>
      <c r="L3711" s="198"/>
      <c r="M3711" s="198" t="s">
        <v>2395</v>
      </c>
      <c r="N3711" s="198"/>
      <c r="O3711" s="198"/>
      <c r="P3711" s="198"/>
      <c r="Q3711" s="169"/>
      <c r="R3711" s="169"/>
      <c r="S3711" s="169"/>
      <c r="T3711" s="169"/>
    </row>
    <row r="3712" spans="1:20" ht="20.100000000000001" customHeight="1">
      <c r="A3712" s="201" t="s">
        <v>8979</v>
      </c>
      <c r="B3712" s="183">
        <v>700600593567</v>
      </c>
      <c r="C3712" s="190" t="s">
        <v>8881</v>
      </c>
      <c r="D3712" s="215" t="s">
        <v>8974</v>
      </c>
      <c r="E3712" s="321">
        <v>23</v>
      </c>
      <c r="F3712" s="319">
        <v>43.176470588235297</v>
      </c>
      <c r="G3712" s="198" t="s">
        <v>8444</v>
      </c>
      <c r="H3712" s="201">
        <v>0</v>
      </c>
      <c r="I3712" s="200">
        <v>42113</v>
      </c>
      <c r="J3712" s="319">
        <f t="shared" si="58"/>
        <v>8.7000000000000028</v>
      </c>
      <c r="K3712" s="198">
        <v>32.89</v>
      </c>
      <c r="L3712" s="198"/>
      <c r="M3712" s="198" t="s">
        <v>2395</v>
      </c>
      <c r="N3712" s="198"/>
      <c r="O3712" s="198"/>
      <c r="P3712" s="198"/>
      <c r="Q3712" s="169"/>
      <c r="R3712" s="169"/>
      <c r="S3712" s="169"/>
      <c r="T3712" s="169"/>
    </row>
    <row r="3713" spans="1:20" ht="20.100000000000001" customHeight="1">
      <c r="A3713" s="201" t="s">
        <v>8980</v>
      </c>
      <c r="B3713" s="183">
        <v>700600593574</v>
      </c>
      <c r="C3713" s="190" t="s">
        <v>8882</v>
      </c>
      <c r="D3713" s="215" t="s">
        <v>8974</v>
      </c>
      <c r="E3713" s="321">
        <v>10</v>
      </c>
      <c r="F3713" s="319">
        <v>25.49</v>
      </c>
      <c r="G3713" s="198" t="s">
        <v>8444</v>
      </c>
      <c r="H3713" s="201">
        <v>0</v>
      </c>
      <c r="I3713" s="200">
        <v>42113</v>
      </c>
      <c r="J3713" s="319">
        <f t="shared" si="58"/>
        <v>6.6664999999999992</v>
      </c>
      <c r="K3713" s="198"/>
      <c r="L3713" s="198"/>
      <c r="M3713" s="198" t="s">
        <v>2395</v>
      </c>
      <c r="N3713" s="198"/>
      <c r="O3713" s="198"/>
      <c r="P3713" s="198"/>
      <c r="Q3713" s="169"/>
      <c r="R3713" s="169"/>
      <c r="S3713" s="169"/>
      <c r="T3713" s="169"/>
    </row>
    <row r="3714" spans="1:20" ht="20.100000000000001" customHeight="1">
      <c r="A3714" s="201" t="s">
        <v>8982</v>
      </c>
      <c r="B3714" s="183">
        <v>700600593581</v>
      </c>
      <c r="C3714" s="190" t="s">
        <v>8883</v>
      </c>
      <c r="D3714" s="215" t="s">
        <v>8981</v>
      </c>
      <c r="E3714" s="321">
        <v>6.5</v>
      </c>
      <c r="F3714" s="319">
        <v>17.95</v>
      </c>
      <c r="G3714" s="198" t="s">
        <v>8444</v>
      </c>
      <c r="H3714" s="201">
        <v>0</v>
      </c>
      <c r="I3714" s="200">
        <v>42113</v>
      </c>
      <c r="J3714" s="319">
        <f t="shared" si="58"/>
        <v>3.7574999999999985</v>
      </c>
      <c r="K3714" s="198"/>
      <c r="L3714" s="198"/>
      <c r="M3714" s="198" t="s">
        <v>2395</v>
      </c>
      <c r="N3714" s="198"/>
      <c r="O3714" s="198"/>
      <c r="P3714" s="198"/>
      <c r="Q3714" s="169"/>
      <c r="R3714" s="169"/>
      <c r="S3714" s="169"/>
      <c r="T3714" s="169"/>
    </row>
    <row r="3715" spans="1:20" ht="20.100000000000001" customHeight="1">
      <c r="A3715" s="201" t="s">
        <v>8982</v>
      </c>
      <c r="B3715" s="183">
        <v>700600593581</v>
      </c>
      <c r="C3715" s="190" t="s">
        <v>8883</v>
      </c>
      <c r="D3715" s="215" t="s">
        <v>8981</v>
      </c>
      <c r="E3715" s="321">
        <v>6.5</v>
      </c>
      <c r="F3715" s="319">
        <v>17.95</v>
      </c>
      <c r="G3715" s="198" t="s">
        <v>8444</v>
      </c>
      <c r="H3715" s="201">
        <v>0</v>
      </c>
      <c r="I3715" s="200">
        <v>42113</v>
      </c>
      <c r="J3715" s="319">
        <f t="shared" si="58"/>
        <v>3.7574999999999985</v>
      </c>
      <c r="K3715" s="198"/>
      <c r="L3715" s="198"/>
      <c r="M3715" s="198" t="s">
        <v>2395</v>
      </c>
      <c r="N3715" s="198"/>
      <c r="O3715" s="198"/>
      <c r="P3715" s="198"/>
      <c r="Q3715" s="169"/>
      <c r="R3715" s="169"/>
      <c r="S3715" s="169"/>
      <c r="T3715" s="169"/>
    </row>
    <row r="3716" spans="1:20" ht="20.100000000000001" customHeight="1">
      <c r="A3716" s="201">
        <v>20582</v>
      </c>
      <c r="B3716" s="183"/>
      <c r="C3716" s="190" t="s">
        <v>8884</v>
      </c>
      <c r="D3716" s="215" t="s">
        <v>8983</v>
      </c>
      <c r="E3716" s="198"/>
      <c r="F3716" s="319" t="s">
        <v>17578</v>
      </c>
      <c r="G3716" s="198" t="s">
        <v>8444</v>
      </c>
      <c r="H3716" s="201">
        <v>0</v>
      </c>
      <c r="I3716" s="200">
        <v>42113</v>
      </c>
      <c r="J3716" s="319" t="e">
        <f t="shared" si="58"/>
        <v>#VALUE!</v>
      </c>
      <c r="K3716" s="198"/>
      <c r="L3716" s="198"/>
      <c r="M3716" s="198" t="s">
        <v>2395</v>
      </c>
      <c r="N3716" s="198"/>
      <c r="O3716" s="198"/>
      <c r="P3716" s="198"/>
      <c r="Q3716" s="169"/>
      <c r="R3716" s="169"/>
      <c r="S3716" s="169"/>
      <c r="T3716" s="169"/>
    </row>
    <row r="3717" spans="1:20" ht="20.100000000000001" customHeight="1">
      <c r="A3717" s="201" t="s">
        <v>8984</v>
      </c>
      <c r="B3717" s="183">
        <v>700600593598</v>
      </c>
      <c r="C3717" s="190" t="s">
        <v>8885</v>
      </c>
      <c r="D3717" s="215" t="s">
        <v>8983</v>
      </c>
      <c r="E3717" s="321">
        <v>3.5</v>
      </c>
      <c r="F3717" s="319">
        <v>17.95</v>
      </c>
      <c r="G3717" s="198" t="s">
        <v>8444</v>
      </c>
      <c r="H3717" s="201">
        <v>0</v>
      </c>
      <c r="I3717" s="200">
        <v>42113</v>
      </c>
      <c r="J3717" s="319">
        <f t="shared" si="58"/>
        <v>6.7574999999999985</v>
      </c>
      <c r="K3717" s="198"/>
      <c r="L3717" s="198"/>
      <c r="M3717" s="198" t="s">
        <v>2395</v>
      </c>
      <c r="N3717" s="198"/>
      <c r="O3717" s="198"/>
      <c r="P3717" s="198"/>
      <c r="Q3717" s="169"/>
      <c r="R3717" s="169"/>
      <c r="S3717" s="169"/>
      <c r="T3717" s="169"/>
    </row>
    <row r="3718" spans="1:20" ht="20.100000000000001" customHeight="1">
      <c r="A3718" s="201" t="s">
        <v>8985</v>
      </c>
      <c r="B3718" s="183">
        <v>700600593604</v>
      </c>
      <c r="C3718" s="190" t="s">
        <v>8886</v>
      </c>
      <c r="D3718" s="215" t="s">
        <v>8983</v>
      </c>
      <c r="E3718" s="321">
        <v>5</v>
      </c>
      <c r="F3718" s="319">
        <v>17.95</v>
      </c>
      <c r="G3718" s="198" t="s">
        <v>8444</v>
      </c>
      <c r="H3718" s="201">
        <v>0</v>
      </c>
      <c r="I3718" s="200">
        <v>42113</v>
      </c>
      <c r="J3718" s="319">
        <f t="shared" si="58"/>
        <v>5.2574999999999985</v>
      </c>
      <c r="K3718" s="198"/>
      <c r="L3718" s="198"/>
      <c r="M3718" s="198" t="s">
        <v>2395</v>
      </c>
      <c r="N3718" s="198"/>
      <c r="O3718" s="198"/>
      <c r="P3718" s="198"/>
      <c r="Q3718" s="169"/>
      <c r="R3718" s="169"/>
      <c r="S3718" s="169"/>
      <c r="T3718" s="169"/>
    </row>
    <row r="3719" spans="1:20" ht="20.100000000000001" customHeight="1">
      <c r="A3719" s="201" t="s">
        <v>8986</v>
      </c>
      <c r="B3719" s="183">
        <v>700600593611</v>
      </c>
      <c r="C3719" s="190" t="s">
        <v>8887</v>
      </c>
      <c r="D3719" s="215" t="s">
        <v>8983</v>
      </c>
      <c r="E3719" s="321">
        <v>3.5</v>
      </c>
      <c r="F3719" s="319">
        <v>17.95</v>
      </c>
      <c r="G3719" s="198" t="s">
        <v>8444</v>
      </c>
      <c r="H3719" s="201">
        <v>0</v>
      </c>
      <c r="I3719" s="200">
        <v>42113</v>
      </c>
      <c r="J3719" s="319">
        <f t="shared" si="58"/>
        <v>6.7574999999999985</v>
      </c>
      <c r="K3719" s="198"/>
      <c r="L3719" s="198"/>
      <c r="M3719" s="198" t="s">
        <v>2395</v>
      </c>
      <c r="N3719" s="198"/>
      <c r="O3719" s="198"/>
      <c r="P3719" s="198"/>
      <c r="Q3719" s="169"/>
      <c r="R3719" s="169"/>
      <c r="S3719" s="169"/>
      <c r="T3719" s="169"/>
    </row>
    <row r="3720" spans="1:20" ht="20.100000000000001" customHeight="1">
      <c r="A3720" s="201" t="s">
        <v>8987</v>
      </c>
      <c r="B3720" s="183">
        <v>700600593628</v>
      </c>
      <c r="C3720" s="190" t="s">
        <v>8888</v>
      </c>
      <c r="D3720" s="215" t="s">
        <v>8983</v>
      </c>
      <c r="E3720" s="321">
        <v>3.5</v>
      </c>
      <c r="F3720" s="319">
        <v>17.95</v>
      </c>
      <c r="G3720" s="198" t="s">
        <v>8444</v>
      </c>
      <c r="H3720" s="201">
        <v>0</v>
      </c>
      <c r="I3720" s="200">
        <v>42113</v>
      </c>
      <c r="J3720" s="319">
        <f t="shared" si="58"/>
        <v>6.7574999999999985</v>
      </c>
      <c r="K3720" s="198"/>
      <c r="L3720" s="198"/>
      <c r="M3720" s="198" t="s">
        <v>2395</v>
      </c>
      <c r="N3720" s="198"/>
      <c r="O3720" s="198"/>
      <c r="P3720" s="198"/>
      <c r="Q3720" s="169"/>
      <c r="R3720" s="169"/>
      <c r="S3720" s="169"/>
      <c r="T3720" s="169"/>
    </row>
    <row r="3721" spans="1:20" ht="20.100000000000001" customHeight="1">
      <c r="A3721" s="201" t="s">
        <v>8988</v>
      </c>
      <c r="B3721" s="183">
        <v>700600593635</v>
      </c>
      <c r="C3721" s="190" t="s">
        <v>8889</v>
      </c>
      <c r="D3721" s="215" t="s">
        <v>8983</v>
      </c>
      <c r="E3721" s="321">
        <v>14</v>
      </c>
      <c r="F3721" s="319">
        <v>32.588235294117652</v>
      </c>
      <c r="G3721" s="198" t="s">
        <v>8444</v>
      </c>
      <c r="H3721" s="201">
        <v>0</v>
      </c>
      <c r="I3721" s="200">
        <v>42113</v>
      </c>
      <c r="J3721" s="319">
        <f t="shared" si="58"/>
        <v>8.7000000000000028</v>
      </c>
      <c r="K3721" s="198">
        <v>15.95</v>
      </c>
      <c r="L3721" s="198"/>
      <c r="M3721" s="198" t="s">
        <v>2395</v>
      </c>
      <c r="N3721" s="198"/>
      <c r="O3721" s="198"/>
      <c r="P3721" s="198"/>
      <c r="Q3721" s="169"/>
      <c r="R3721" s="169"/>
      <c r="S3721" s="169"/>
      <c r="T3721" s="169"/>
    </row>
    <row r="3722" spans="1:20" ht="20.100000000000001" customHeight="1">
      <c r="A3722" s="201" t="s">
        <v>8989</v>
      </c>
      <c r="B3722" s="183">
        <v>700600593642</v>
      </c>
      <c r="C3722" s="190" t="s">
        <v>8890</v>
      </c>
      <c r="D3722" s="215" t="s">
        <v>8983</v>
      </c>
      <c r="E3722" s="321">
        <v>5</v>
      </c>
      <c r="F3722" s="319">
        <v>17.95</v>
      </c>
      <c r="G3722" s="198" t="s">
        <v>8444</v>
      </c>
      <c r="H3722" s="201">
        <v>0</v>
      </c>
      <c r="I3722" s="200">
        <v>42113</v>
      </c>
      <c r="J3722" s="319">
        <f t="shared" si="58"/>
        <v>5.2574999999999985</v>
      </c>
      <c r="K3722" s="198"/>
      <c r="L3722" s="198"/>
      <c r="M3722" s="198" t="s">
        <v>2395</v>
      </c>
      <c r="N3722" s="198"/>
      <c r="O3722" s="198"/>
      <c r="P3722" s="198"/>
      <c r="Q3722" s="169"/>
      <c r="R3722" s="169"/>
      <c r="S3722" s="169"/>
      <c r="T3722" s="169"/>
    </row>
    <row r="3723" spans="1:20" ht="20.100000000000001" customHeight="1">
      <c r="A3723" s="201">
        <v>20583</v>
      </c>
      <c r="B3723" s="183"/>
      <c r="C3723" s="190" t="s">
        <v>8891</v>
      </c>
      <c r="D3723" s="215" t="s">
        <v>8990</v>
      </c>
      <c r="E3723" s="198"/>
      <c r="F3723" s="319" t="s">
        <v>17578</v>
      </c>
      <c r="G3723" s="198" t="s">
        <v>8444</v>
      </c>
      <c r="H3723" s="201">
        <v>0</v>
      </c>
      <c r="I3723" s="200">
        <v>42113</v>
      </c>
      <c r="J3723" s="319" t="e">
        <f t="shared" si="58"/>
        <v>#VALUE!</v>
      </c>
      <c r="K3723" s="198"/>
      <c r="L3723" s="198"/>
      <c r="M3723" s="198" t="s">
        <v>2395</v>
      </c>
      <c r="N3723" s="198"/>
      <c r="O3723" s="198"/>
      <c r="P3723" s="198"/>
      <c r="Q3723" s="169"/>
      <c r="R3723" s="169"/>
      <c r="S3723" s="169"/>
      <c r="T3723" s="169"/>
    </row>
    <row r="3724" spans="1:20" ht="20.100000000000001" customHeight="1">
      <c r="A3724" s="201" t="s">
        <v>8991</v>
      </c>
      <c r="B3724" s="183">
        <v>700600593666</v>
      </c>
      <c r="C3724" s="190" t="s">
        <v>8892</v>
      </c>
      <c r="D3724" s="215" t="s">
        <v>8990</v>
      </c>
      <c r="E3724" s="321">
        <v>17</v>
      </c>
      <c r="F3724" s="319">
        <v>36.117647058823529</v>
      </c>
      <c r="G3724" s="198" t="s">
        <v>8444</v>
      </c>
      <c r="H3724" s="201">
        <v>0</v>
      </c>
      <c r="I3724" s="200">
        <v>42113</v>
      </c>
      <c r="J3724" s="319">
        <f t="shared" ref="J3724:J3787" si="59">F3724*0.85-5-E3724</f>
        <v>8.6999999999999993</v>
      </c>
      <c r="K3724" s="198">
        <v>15.95</v>
      </c>
      <c r="L3724" s="198"/>
      <c r="M3724" s="198" t="s">
        <v>2395</v>
      </c>
      <c r="N3724" s="198"/>
      <c r="O3724" s="198"/>
      <c r="P3724" s="198"/>
      <c r="Q3724" s="169"/>
      <c r="R3724" s="169"/>
      <c r="S3724" s="169"/>
      <c r="T3724" s="169"/>
    </row>
    <row r="3725" spans="1:20" ht="20.100000000000001" customHeight="1">
      <c r="A3725" s="201" t="s">
        <v>8992</v>
      </c>
      <c r="B3725" s="183">
        <v>700600593673</v>
      </c>
      <c r="C3725" s="190" t="s">
        <v>8893</v>
      </c>
      <c r="D3725" s="215" t="s">
        <v>8990</v>
      </c>
      <c r="E3725" s="321">
        <v>12</v>
      </c>
      <c r="F3725" s="319">
        <v>36.117647058823529</v>
      </c>
      <c r="G3725" s="198" t="s">
        <v>8444</v>
      </c>
      <c r="H3725" s="201">
        <v>0</v>
      </c>
      <c r="I3725" s="200">
        <v>42113</v>
      </c>
      <c r="J3725" s="319">
        <f t="shared" si="59"/>
        <v>13.7</v>
      </c>
      <c r="K3725" s="198">
        <v>15.95</v>
      </c>
      <c r="L3725" s="198"/>
      <c r="M3725" s="198" t="s">
        <v>2395</v>
      </c>
      <c r="N3725" s="198"/>
      <c r="O3725" s="198"/>
      <c r="P3725" s="198"/>
      <c r="Q3725" s="169"/>
      <c r="R3725" s="169"/>
      <c r="S3725" s="169"/>
      <c r="T3725" s="169"/>
    </row>
    <row r="3726" spans="1:20" ht="20.100000000000001" customHeight="1">
      <c r="A3726" s="201" t="s">
        <v>8993</v>
      </c>
      <c r="B3726" s="183">
        <v>700600593680</v>
      </c>
      <c r="C3726" s="190" t="s">
        <v>8894</v>
      </c>
      <c r="D3726" s="215" t="s">
        <v>8990</v>
      </c>
      <c r="E3726" s="321">
        <v>12</v>
      </c>
      <c r="F3726" s="319">
        <v>36.117647058823529</v>
      </c>
      <c r="G3726" s="198" t="s">
        <v>8444</v>
      </c>
      <c r="H3726" s="201">
        <v>0</v>
      </c>
      <c r="I3726" s="200">
        <v>42113</v>
      </c>
      <c r="J3726" s="319">
        <f t="shared" si="59"/>
        <v>13.7</v>
      </c>
      <c r="K3726" s="198">
        <v>15.95</v>
      </c>
      <c r="L3726" s="198"/>
      <c r="M3726" s="198" t="s">
        <v>2395</v>
      </c>
      <c r="N3726" s="198"/>
      <c r="O3726" s="198"/>
      <c r="P3726" s="198"/>
      <c r="Q3726" s="169"/>
      <c r="R3726" s="169"/>
      <c r="S3726" s="169"/>
      <c r="T3726" s="169"/>
    </row>
    <row r="3727" spans="1:20" ht="20.100000000000001" customHeight="1">
      <c r="A3727" s="202" t="s">
        <v>8995</v>
      </c>
      <c r="B3727" s="183">
        <v>700600593697</v>
      </c>
      <c r="C3727" s="190" t="s">
        <v>8895</v>
      </c>
      <c r="D3727" s="215" t="s">
        <v>8994</v>
      </c>
      <c r="E3727" s="321">
        <v>5</v>
      </c>
      <c r="F3727" s="319">
        <v>30.235294117647058</v>
      </c>
      <c r="G3727" s="198" t="s">
        <v>8444</v>
      </c>
      <c r="H3727" s="201">
        <v>0</v>
      </c>
      <c r="I3727" s="200">
        <v>42113</v>
      </c>
      <c r="J3727" s="319">
        <f t="shared" si="59"/>
        <v>15.7</v>
      </c>
      <c r="K3727" s="198">
        <v>15.95</v>
      </c>
      <c r="L3727" s="198"/>
      <c r="M3727" s="198" t="s">
        <v>2395</v>
      </c>
      <c r="N3727" s="198"/>
      <c r="O3727" s="198"/>
      <c r="P3727" s="198"/>
      <c r="Q3727" s="169"/>
      <c r="R3727" s="169"/>
      <c r="S3727" s="169"/>
      <c r="T3727" s="169"/>
    </row>
    <row r="3728" spans="1:20" ht="20.100000000000001" customHeight="1">
      <c r="A3728" s="202" t="s">
        <v>8995</v>
      </c>
      <c r="B3728" s="183">
        <v>700600593697</v>
      </c>
      <c r="C3728" s="190" t="s">
        <v>8895</v>
      </c>
      <c r="D3728" s="215" t="s">
        <v>8994</v>
      </c>
      <c r="E3728" s="321">
        <v>5</v>
      </c>
      <c r="F3728" s="319">
        <v>30.235294117647058</v>
      </c>
      <c r="G3728" s="198" t="s">
        <v>8444</v>
      </c>
      <c r="H3728" s="201">
        <v>0</v>
      </c>
      <c r="I3728" s="200">
        <v>42113</v>
      </c>
      <c r="J3728" s="319">
        <f t="shared" si="59"/>
        <v>15.7</v>
      </c>
      <c r="K3728" s="198">
        <v>15.95</v>
      </c>
      <c r="L3728" s="198"/>
      <c r="M3728" s="198" t="s">
        <v>2395</v>
      </c>
      <c r="N3728" s="198"/>
      <c r="O3728" s="198"/>
      <c r="P3728" s="198"/>
      <c r="Q3728" s="169"/>
      <c r="R3728" s="169"/>
      <c r="S3728" s="169"/>
      <c r="T3728" s="169"/>
    </row>
    <row r="3729" spans="1:20" ht="20.100000000000001" customHeight="1">
      <c r="A3729" s="201">
        <v>20585</v>
      </c>
      <c r="B3729" s="183"/>
      <c r="C3729" s="190" t="s">
        <v>8896</v>
      </c>
      <c r="D3729" s="215" t="s">
        <v>8996</v>
      </c>
      <c r="E3729" s="198"/>
      <c r="F3729" s="319" t="s">
        <v>17578</v>
      </c>
      <c r="G3729" s="198" t="s">
        <v>8444</v>
      </c>
      <c r="H3729" s="201">
        <v>0</v>
      </c>
      <c r="I3729" s="200">
        <v>42113</v>
      </c>
      <c r="J3729" s="319" t="e">
        <f t="shared" si="59"/>
        <v>#VALUE!</v>
      </c>
      <c r="K3729" s="198"/>
      <c r="L3729" s="198"/>
      <c r="M3729" s="198" t="s">
        <v>2395</v>
      </c>
      <c r="N3729" s="198"/>
      <c r="O3729" s="198"/>
      <c r="P3729" s="198"/>
      <c r="Q3729" s="169"/>
      <c r="R3729" s="169"/>
      <c r="S3729" s="169"/>
      <c r="T3729" s="169"/>
    </row>
    <row r="3730" spans="1:20" ht="20.100000000000001" customHeight="1">
      <c r="A3730" s="201" t="s">
        <v>8997</v>
      </c>
      <c r="B3730" s="183">
        <v>700600593703</v>
      </c>
      <c r="C3730" s="190" t="s">
        <v>8897</v>
      </c>
      <c r="D3730" s="215" t="s">
        <v>8996</v>
      </c>
      <c r="E3730" s="321">
        <v>8.5</v>
      </c>
      <c r="F3730" s="319">
        <v>20.99</v>
      </c>
      <c r="G3730" s="198" t="s">
        <v>8444</v>
      </c>
      <c r="H3730" s="201">
        <v>0</v>
      </c>
      <c r="I3730" s="200">
        <v>42113</v>
      </c>
      <c r="J3730" s="319">
        <f t="shared" si="59"/>
        <v>4.3414999999999999</v>
      </c>
      <c r="K3730" s="198"/>
      <c r="L3730" s="198"/>
      <c r="M3730" s="198" t="s">
        <v>2395</v>
      </c>
      <c r="N3730" s="198"/>
      <c r="O3730" s="198"/>
      <c r="P3730" s="198"/>
      <c r="Q3730" s="169"/>
      <c r="R3730" s="169"/>
      <c r="S3730" s="169"/>
      <c r="T3730" s="169"/>
    </row>
    <row r="3731" spans="1:20" ht="20.100000000000001" customHeight="1">
      <c r="A3731" s="201" t="s">
        <v>8998</v>
      </c>
      <c r="B3731" s="183">
        <v>700600593710</v>
      </c>
      <c r="C3731" s="190" t="s">
        <v>8898</v>
      </c>
      <c r="D3731" s="215" t="s">
        <v>8996</v>
      </c>
      <c r="E3731" s="321">
        <v>3</v>
      </c>
      <c r="F3731" s="319">
        <v>20.99</v>
      </c>
      <c r="G3731" s="198" t="s">
        <v>8444</v>
      </c>
      <c r="H3731" s="201">
        <v>0</v>
      </c>
      <c r="I3731" s="200">
        <v>42113</v>
      </c>
      <c r="J3731" s="319">
        <f t="shared" si="59"/>
        <v>9.8414999999999999</v>
      </c>
      <c r="K3731" s="198"/>
      <c r="L3731" s="198"/>
      <c r="M3731" s="198" t="s">
        <v>2395</v>
      </c>
      <c r="N3731" s="198"/>
      <c r="O3731" s="198"/>
      <c r="P3731" s="198"/>
      <c r="Q3731" s="169"/>
      <c r="R3731" s="169"/>
      <c r="S3731" s="169"/>
      <c r="T3731" s="169"/>
    </row>
    <row r="3732" spans="1:20" ht="20.100000000000001" customHeight="1">
      <c r="A3732" s="201" t="s">
        <v>8999</v>
      </c>
      <c r="B3732" s="183">
        <v>700600593727</v>
      </c>
      <c r="C3732" s="190" t="s">
        <v>8899</v>
      </c>
      <c r="D3732" s="215" t="s">
        <v>8996</v>
      </c>
      <c r="E3732" s="321">
        <v>8.5</v>
      </c>
      <c r="F3732" s="319">
        <v>20.99</v>
      </c>
      <c r="G3732" s="198" t="s">
        <v>8444</v>
      </c>
      <c r="H3732" s="201">
        <v>0</v>
      </c>
      <c r="I3732" s="200">
        <v>42113</v>
      </c>
      <c r="J3732" s="319">
        <f t="shared" si="59"/>
        <v>4.3414999999999999</v>
      </c>
      <c r="K3732" s="198"/>
      <c r="L3732" s="198"/>
      <c r="M3732" s="198" t="s">
        <v>2395</v>
      </c>
      <c r="N3732" s="198"/>
      <c r="O3732" s="198"/>
      <c r="P3732" s="198"/>
      <c r="Q3732" s="169"/>
      <c r="R3732" s="169"/>
      <c r="S3732" s="169"/>
      <c r="T3732" s="169"/>
    </row>
    <row r="3733" spans="1:20" ht="20.100000000000001" customHeight="1">
      <c r="A3733" s="201">
        <v>20586</v>
      </c>
      <c r="B3733" s="183"/>
      <c r="C3733" s="190" t="s">
        <v>8900</v>
      </c>
      <c r="D3733" s="215" t="s">
        <v>9000</v>
      </c>
      <c r="E3733" s="198"/>
      <c r="F3733" s="319" t="s">
        <v>17578</v>
      </c>
      <c r="G3733" s="198" t="s">
        <v>8444</v>
      </c>
      <c r="H3733" s="201">
        <v>0</v>
      </c>
      <c r="I3733" s="200">
        <v>42113</v>
      </c>
      <c r="J3733" s="319" t="e">
        <f t="shared" si="59"/>
        <v>#VALUE!</v>
      </c>
      <c r="K3733" s="198"/>
      <c r="L3733" s="198"/>
      <c r="M3733" s="198" t="s">
        <v>2395</v>
      </c>
      <c r="N3733" s="198"/>
      <c r="O3733" s="198"/>
      <c r="P3733" s="198"/>
      <c r="Q3733" s="169"/>
      <c r="R3733" s="169"/>
      <c r="S3733" s="169"/>
      <c r="T3733" s="169"/>
    </row>
    <row r="3734" spans="1:20" ht="20.100000000000001" customHeight="1">
      <c r="A3734" s="201" t="s">
        <v>9001</v>
      </c>
      <c r="B3734" s="183">
        <v>700600593734</v>
      </c>
      <c r="C3734" s="190" t="s">
        <v>8901</v>
      </c>
      <c r="D3734" s="215" t="s">
        <v>9000</v>
      </c>
      <c r="E3734" s="321">
        <v>7</v>
      </c>
      <c r="F3734" s="319">
        <v>19.647058823529413</v>
      </c>
      <c r="G3734" s="198" t="s">
        <v>8444</v>
      </c>
      <c r="H3734" s="201">
        <v>0</v>
      </c>
      <c r="I3734" s="200">
        <v>42113</v>
      </c>
      <c r="J3734" s="319">
        <f t="shared" si="59"/>
        <v>4.6999999999999993</v>
      </c>
      <c r="K3734" s="198">
        <v>14.09</v>
      </c>
      <c r="L3734" s="198"/>
      <c r="M3734" s="198" t="s">
        <v>2395</v>
      </c>
      <c r="N3734" s="198"/>
      <c r="O3734" s="198"/>
      <c r="P3734" s="198"/>
      <c r="Q3734" s="169"/>
      <c r="R3734" s="169"/>
      <c r="S3734" s="169"/>
      <c r="T3734" s="169"/>
    </row>
    <row r="3735" spans="1:20" ht="20.100000000000001" customHeight="1">
      <c r="A3735" s="201" t="s">
        <v>9003</v>
      </c>
      <c r="B3735" s="183">
        <v>700600593741</v>
      </c>
      <c r="C3735" s="190" t="s">
        <v>8902</v>
      </c>
      <c r="D3735" s="215" t="s">
        <v>9002</v>
      </c>
      <c r="E3735" s="321">
        <v>9</v>
      </c>
      <c r="F3735" s="319">
        <v>22</v>
      </c>
      <c r="G3735" s="198" t="s">
        <v>8444</v>
      </c>
      <c r="H3735" s="201">
        <v>0</v>
      </c>
      <c r="I3735" s="200">
        <v>42113</v>
      </c>
      <c r="J3735" s="319">
        <f t="shared" si="59"/>
        <v>4.6999999999999993</v>
      </c>
      <c r="K3735" s="198">
        <v>15.95</v>
      </c>
      <c r="L3735" s="198"/>
      <c r="M3735" s="198" t="s">
        <v>2395</v>
      </c>
      <c r="N3735" s="198"/>
      <c r="O3735" s="198"/>
      <c r="P3735" s="198"/>
      <c r="Q3735" s="169"/>
      <c r="R3735" s="169"/>
      <c r="S3735" s="169"/>
      <c r="T3735" s="169"/>
    </row>
    <row r="3736" spans="1:20" ht="20.100000000000001" customHeight="1">
      <c r="A3736" s="201" t="s">
        <v>9003</v>
      </c>
      <c r="B3736" s="183">
        <v>700600593741</v>
      </c>
      <c r="C3736" s="190" t="s">
        <v>8902</v>
      </c>
      <c r="D3736" s="215" t="s">
        <v>9002</v>
      </c>
      <c r="E3736" s="321">
        <v>9</v>
      </c>
      <c r="F3736" s="319">
        <v>22</v>
      </c>
      <c r="G3736" s="198" t="s">
        <v>8444</v>
      </c>
      <c r="H3736" s="201">
        <v>0</v>
      </c>
      <c r="I3736" s="200">
        <v>42113</v>
      </c>
      <c r="J3736" s="319">
        <f t="shared" si="59"/>
        <v>4.6999999999999993</v>
      </c>
      <c r="K3736" s="198">
        <v>15.95</v>
      </c>
      <c r="L3736" s="198"/>
      <c r="M3736" s="198" t="s">
        <v>2395</v>
      </c>
      <c r="N3736" s="198"/>
      <c r="O3736" s="198"/>
      <c r="P3736" s="198"/>
      <c r="Q3736" s="169"/>
      <c r="R3736" s="169"/>
      <c r="S3736" s="169"/>
      <c r="T3736" s="169"/>
    </row>
    <row r="3737" spans="1:20" ht="20.100000000000001" customHeight="1">
      <c r="A3737" s="202" t="s">
        <v>9005</v>
      </c>
      <c r="B3737" s="183">
        <v>700600593758</v>
      </c>
      <c r="C3737" s="190" t="s">
        <v>8903</v>
      </c>
      <c r="D3737" s="215" t="s">
        <v>9004</v>
      </c>
      <c r="E3737" s="321">
        <v>3</v>
      </c>
      <c r="F3737" s="319">
        <v>17.95</v>
      </c>
      <c r="G3737" s="198" t="s">
        <v>8444</v>
      </c>
      <c r="H3737" s="201">
        <v>0</v>
      </c>
      <c r="I3737" s="200">
        <v>42113</v>
      </c>
      <c r="J3737" s="319">
        <f t="shared" si="59"/>
        <v>7.2574999999999985</v>
      </c>
      <c r="K3737" s="198"/>
      <c r="L3737" s="198"/>
      <c r="M3737" s="198" t="s">
        <v>2395</v>
      </c>
      <c r="N3737" s="198"/>
      <c r="O3737" s="198"/>
      <c r="P3737" s="198"/>
      <c r="Q3737" s="169"/>
      <c r="R3737" s="169"/>
      <c r="S3737" s="169"/>
      <c r="T3737" s="169"/>
    </row>
    <row r="3738" spans="1:20" ht="20.100000000000001" customHeight="1">
      <c r="A3738" s="202" t="s">
        <v>9005</v>
      </c>
      <c r="B3738" s="183">
        <v>700600593758</v>
      </c>
      <c r="C3738" s="190" t="s">
        <v>8903</v>
      </c>
      <c r="D3738" s="215" t="s">
        <v>9004</v>
      </c>
      <c r="E3738" s="321">
        <v>3</v>
      </c>
      <c r="F3738" s="319">
        <v>17.95</v>
      </c>
      <c r="G3738" s="198" t="s">
        <v>8444</v>
      </c>
      <c r="H3738" s="201">
        <v>0</v>
      </c>
      <c r="I3738" s="200">
        <v>42113</v>
      </c>
      <c r="J3738" s="319">
        <f t="shared" si="59"/>
        <v>7.2574999999999985</v>
      </c>
      <c r="K3738" s="198"/>
      <c r="L3738" s="198"/>
      <c r="M3738" s="198" t="s">
        <v>2395</v>
      </c>
      <c r="N3738" s="198"/>
      <c r="O3738" s="198"/>
      <c r="P3738" s="198"/>
      <c r="Q3738" s="169"/>
      <c r="R3738" s="169"/>
      <c r="S3738" s="169"/>
      <c r="T3738" s="169"/>
    </row>
    <row r="3739" spans="1:20" ht="20.100000000000001" customHeight="1">
      <c r="A3739" s="201" t="s">
        <v>9007</v>
      </c>
      <c r="B3739" s="183">
        <v>700600593765</v>
      </c>
      <c r="C3739" s="190" t="s">
        <v>8904</v>
      </c>
      <c r="D3739" s="215" t="s">
        <v>9006</v>
      </c>
      <c r="E3739" s="321">
        <v>3</v>
      </c>
      <c r="F3739" s="319">
        <v>17.95</v>
      </c>
      <c r="G3739" s="198" t="s">
        <v>8444</v>
      </c>
      <c r="H3739" s="201">
        <v>0</v>
      </c>
      <c r="I3739" s="200">
        <v>42113</v>
      </c>
      <c r="J3739" s="319">
        <f t="shared" si="59"/>
        <v>7.2574999999999985</v>
      </c>
      <c r="K3739" s="198"/>
      <c r="L3739" s="198"/>
      <c r="M3739" s="198" t="s">
        <v>2395</v>
      </c>
      <c r="N3739" s="198"/>
      <c r="O3739" s="198"/>
      <c r="P3739" s="198"/>
      <c r="Q3739" s="169"/>
      <c r="R3739" s="169"/>
      <c r="S3739" s="169"/>
      <c r="T3739" s="169"/>
    </row>
    <row r="3740" spans="1:20" ht="20.100000000000001" customHeight="1">
      <c r="A3740" s="201" t="s">
        <v>9007</v>
      </c>
      <c r="B3740" s="183">
        <v>700600593765</v>
      </c>
      <c r="C3740" s="190" t="s">
        <v>8904</v>
      </c>
      <c r="D3740" s="215" t="s">
        <v>9006</v>
      </c>
      <c r="E3740" s="321">
        <v>3</v>
      </c>
      <c r="F3740" s="319">
        <v>17.95</v>
      </c>
      <c r="G3740" s="198" t="s">
        <v>8444</v>
      </c>
      <c r="H3740" s="201">
        <v>0</v>
      </c>
      <c r="I3740" s="200">
        <v>42113</v>
      </c>
      <c r="J3740" s="319">
        <f t="shared" si="59"/>
        <v>7.2574999999999985</v>
      </c>
      <c r="K3740" s="198"/>
      <c r="L3740" s="198"/>
      <c r="M3740" s="198" t="s">
        <v>2395</v>
      </c>
      <c r="N3740" s="198"/>
      <c r="O3740" s="198"/>
      <c r="P3740" s="198"/>
      <c r="Q3740" s="169"/>
      <c r="R3740" s="169"/>
      <c r="S3740" s="169"/>
      <c r="T3740" s="169"/>
    </row>
    <row r="3741" spans="1:20" ht="20.100000000000001" customHeight="1">
      <c r="A3741" s="201" t="s">
        <v>9009</v>
      </c>
      <c r="B3741" s="183">
        <v>700600593772</v>
      </c>
      <c r="C3741" s="190" t="s">
        <v>8905</v>
      </c>
      <c r="D3741" s="215" t="s">
        <v>9008</v>
      </c>
      <c r="E3741" s="321">
        <v>1.5</v>
      </c>
      <c r="F3741" s="319">
        <v>11.89</v>
      </c>
      <c r="G3741" s="198" t="s">
        <v>8444</v>
      </c>
      <c r="H3741" s="201">
        <v>0</v>
      </c>
      <c r="I3741" s="200">
        <v>42113</v>
      </c>
      <c r="J3741" s="319">
        <f t="shared" si="59"/>
        <v>3.6065000000000005</v>
      </c>
      <c r="K3741" s="198">
        <v>7.6470588235294121</v>
      </c>
      <c r="L3741" s="198"/>
      <c r="M3741" s="198" t="s">
        <v>2395</v>
      </c>
      <c r="N3741" s="198"/>
      <c r="O3741" s="198"/>
      <c r="P3741" s="198"/>
      <c r="Q3741" s="169"/>
      <c r="R3741" s="169"/>
      <c r="S3741" s="169"/>
      <c r="T3741" s="169"/>
    </row>
    <row r="3742" spans="1:20" ht="20.100000000000001" customHeight="1">
      <c r="A3742" s="201" t="s">
        <v>9009</v>
      </c>
      <c r="B3742" s="183">
        <v>700600593772</v>
      </c>
      <c r="C3742" s="190" t="s">
        <v>8905</v>
      </c>
      <c r="D3742" s="215" t="s">
        <v>9008</v>
      </c>
      <c r="E3742" s="321">
        <v>1.5</v>
      </c>
      <c r="F3742" s="319">
        <v>11.89</v>
      </c>
      <c r="G3742" s="198" t="s">
        <v>8444</v>
      </c>
      <c r="H3742" s="201">
        <v>0</v>
      </c>
      <c r="I3742" s="200">
        <v>42113</v>
      </c>
      <c r="J3742" s="319">
        <f t="shared" si="59"/>
        <v>3.6065000000000005</v>
      </c>
      <c r="K3742" s="198">
        <v>7.6470588235294121</v>
      </c>
      <c r="L3742" s="198"/>
      <c r="M3742" s="198" t="s">
        <v>2395</v>
      </c>
      <c r="N3742" s="198"/>
      <c r="O3742" s="198"/>
      <c r="P3742" s="198"/>
      <c r="Q3742" s="169"/>
      <c r="R3742" s="169"/>
      <c r="S3742" s="169"/>
      <c r="T3742" s="169"/>
    </row>
    <row r="3743" spans="1:20" ht="20.100000000000001" customHeight="1">
      <c r="A3743" s="202" t="s">
        <v>9011</v>
      </c>
      <c r="B3743" s="183">
        <v>700600593789</v>
      </c>
      <c r="C3743" s="190" t="s">
        <v>8906</v>
      </c>
      <c r="D3743" s="215" t="s">
        <v>9010</v>
      </c>
      <c r="E3743" s="321">
        <v>1</v>
      </c>
      <c r="F3743" s="319">
        <v>11.89</v>
      </c>
      <c r="G3743" s="198" t="s">
        <v>8444</v>
      </c>
      <c r="H3743" s="201">
        <v>0</v>
      </c>
      <c r="I3743" s="200">
        <v>42113</v>
      </c>
      <c r="J3743" s="319">
        <f t="shared" si="59"/>
        <v>4.1065000000000005</v>
      </c>
      <c r="K3743" s="198">
        <v>7.6470588235294121</v>
      </c>
      <c r="L3743" s="198"/>
      <c r="M3743" s="198" t="s">
        <v>2395</v>
      </c>
      <c r="N3743" s="198"/>
      <c r="O3743" s="198"/>
      <c r="P3743" s="198"/>
      <c r="Q3743" s="169"/>
      <c r="R3743" s="169"/>
      <c r="S3743" s="169"/>
      <c r="T3743" s="169"/>
    </row>
    <row r="3744" spans="1:20" ht="20.100000000000001" customHeight="1">
      <c r="A3744" s="202" t="s">
        <v>9011</v>
      </c>
      <c r="B3744" s="183">
        <v>700600593789</v>
      </c>
      <c r="C3744" s="190" t="s">
        <v>8906</v>
      </c>
      <c r="D3744" s="215" t="s">
        <v>9010</v>
      </c>
      <c r="E3744" s="321">
        <v>1</v>
      </c>
      <c r="F3744" s="319">
        <v>11.89</v>
      </c>
      <c r="G3744" s="198" t="s">
        <v>8444</v>
      </c>
      <c r="H3744" s="201">
        <v>0</v>
      </c>
      <c r="I3744" s="200">
        <v>42113</v>
      </c>
      <c r="J3744" s="319">
        <f t="shared" si="59"/>
        <v>4.1065000000000005</v>
      </c>
      <c r="K3744" s="198">
        <v>7.6470588235294121</v>
      </c>
      <c r="L3744" s="198"/>
      <c r="M3744" s="198" t="s">
        <v>2395</v>
      </c>
      <c r="N3744" s="198"/>
      <c r="O3744" s="198"/>
      <c r="P3744" s="198"/>
      <c r="Q3744" s="169"/>
      <c r="R3744" s="169"/>
      <c r="S3744" s="169"/>
      <c r="T3744" s="169"/>
    </row>
    <row r="3745" spans="1:20" ht="20.100000000000001" customHeight="1">
      <c r="A3745" s="201">
        <v>20592</v>
      </c>
      <c r="B3745" s="183"/>
      <c r="C3745" s="243" t="s">
        <v>8907</v>
      </c>
      <c r="D3745" s="215" t="s">
        <v>9012</v>
      </c>
      <c r="E3745" s="198"/>
      <c r="F3745" s="319" t="s">
        <v>17578</v>
      </c>
      <c r="G3745" s="198" t="s">
        <v>8444</v>
      </c>
      <c r="H3745" s="201">
        <v>0</v>
      </c>
      <c r="I3745" s="200">
        <v>42113</v>
      </c>
      <c r="J3745" s="319" t="e">
        <f t="shared" si="59"/>
        <v>#VALUE!</v>
      </c>
      <c r="K3745" s="198"/>
      <c r="L3745" s="198"/>
      <c r="M3745" s="198" t="s">
        <v>2395</v>
      </c>
      <c r="N3745" s="198"/>
      <c r="O3745" s="198"/>
      <c r="P3745" s="198"/>
      <c r="Q3745" s="169"/>
      <c r="R3745" s="169"/>
      <c r="S3745" s="169"/>
      <c r="T3745" s="169"/>
    </row>
    <row r="3746" spans="1:20" ht="20.100000000000001" customHeight="1">
      <c r="A3746" s="201" t="s">
        <v>9013</v>
      </c>
      <c r="B3746" s="183">
        <v>700600593796</v>
      </c>
      <c r="C3746" s="190" t="s">
        <v>8908</v>
      </c>
      <c r="D3746" s="215" t="s">
        <v>9012</v>
      </c>
      <c r="E3746" s="321">
        <v>4</v>
      </c>
      <c r="F3746" s="319">
        <v>14.941176470588236</v>
      </c>
      <c r="G3746" s="198" t="s">
        <v>8444</v>
      </c>
      <c r="H3746" s="201">
        <v>0</v>
      </c>
      <c r="I3746" s="200">
        <v>42113</v>
      </c>
      <c r="J3746" s="319">
        <f t="shared" si="59"/>
        <v>3.6999999999999993</v>
      </c>
      <c r="K3746" s="198">
        <v>10.89</v>
      </c>
      <c r="L3746" s="198"/>
      <c r="M3746" s="198" t="s">
        <v>2395</v>
      </c>
      <c r="N3746" s="198"/>
      <c r="O3746" s="198"/>
      <c r="P3746" s="198"/>
      <c r="Q3746" s="169"/>
      <c r="R3746" s="169"/>
      <c r="S3746" s="169"/>
      <c r="T3746" s="169"/>
    </row>
    <row r="3747" spans="1:20" ht="20.100000000000001" customHeight="1">
      <c r="A3747" s="201" t="s">
        <v>9014</v>
      </c>
      <c r="B3747" s="183">
        <v>700600593802</v>
      </c>
      <c r="C3747" s="243" t="s">
        <v>8909</v>
      </c>
      <c r="D3747" s="215" t="s">
        <v>9012</v>
      </c>
      <c r="E3747" s="321">
        <v>2</v>
      </c>
      <c r="F3747" s="319">
        <v>11.89</v>
      </c>
      <c r="G3747" s="198" t="s">
        <v>8444</v>
      </c>
      <c r="H3747" s="201">
        <v>0</v>
      </c>
      <c r="I3747" s="200">
        <v>42113</v>
      </c>
      <c r="J3747" s="319">
        <f t="shared" si="59"/>
        <v>3.1065000000000005</v>
      </c>
      <c r="K3747" s="198">
        <v>8.2352941176470598</v>
      </c>
      <c r="L3747" s="198"/>
      <c r="M3747" s="198" t="s">
        <v>2395</v>
      </c>
      <c r="N3747" s="198"/>
      <c r="O3747" s="198"/>
      <c r="P3747" s="198"/>
      <c r="Q3747" s="169"/>
      <c r="R3747" s="169"/>
      <c r="S3747" s="169"/>
      <c r="T3747" s="169"/>
    </row>
    <row r="3748" spans="1:20" ht="20.100000000000001" customHeight="1">
      <c r="A3748" s="201">
        <v>20593</v>
      </c>
      <c r="B3748" s="183"/>
      <c r="C3748" s="190" t="s">
        <v>8910</v>
      </c>
      <c r="D3748" s="215" t="s">
        <v>9015</v>
      </c>
      <c r="E3748" s="198"/>
      <c r="F3748" s="319" t="s">
        <v>17578</v>
      </c>
      <c r="G3748" s="198" t="s">
        <v>8444</v>
      </c>
      <c r="H3748" s="201">
        <v>0</v>
      </c>
      <c r="I3748" s="200">
        <v>42113</v>
      </c>
      <c r="J3748" s="319" t="e">
        <f t="shared" si="59"/>
        <v>#VALUE!</v>
      </c>
      <c r="K3748" s="198"/>
      <c r="L3748" s="198"/>
      <c r="M3748" s="198" t="s">
        <v>2395</v>
      </c>
      <c r="N3748" s="198"/>
      <c r="O3748" s="198"/>
      <c r="P3748" s="198"/>
      <c r="Q3748" s="169"/>
      <c r="R3748" s="169"/>
      <c r="S3748" s="169"/>
      <c r="T3748" s="169"/>
    </row>
    <row r="3749" spans="1:20" ht="20.100000000000001" customHeight="1">
      <c r="A3749" s="202" t="s">
        <v>9016</v>
      </c>
      <c r="B3749" s="183">
        <v>700600593819</v>
      </c>
      <c r="C3749" s="190" t="s">
        <v>8911</v>
      </c>
      <c r="D3749" s="215" t="s">
        <v>9015</v>
      </c>
      <c r="E3749" s="321">
        <v>1.5</v>
      </c>
      <c r="F3749" s="319">
        <v>11.89</v>
      </c>
      <c r="G3749" s="198" t="s">
        <v>8444</v>
      </c>
      <c r="H3749" s="201">
        <v>0</v>
      </c>
      <c r="I3749" s="200">
        <v>42113</v>
      </c>
      <c r="J3749" s="319">
        <f t="shared" si="59"/>
        <v>3.6065000000000005</v>
      </c>
      <c r="K3749" s="198">
        <v>7.6470588235294121</v>
      </c>
      <c r="L3749" s="198"/>
      <c r="M3749" s="198" t="s">
        <v>2395</v>
      </c>
      <c r="N3749" s="198"/>
      <c r="O3749" s="198"/>
      <c r="P3749" s="198"/>
      <c r="Q3749" s="169"/>
      <c r="R3749" s="169"/>
      <c r="S3749" s="169"/>
      <c r="T3749" s="169"/>
    </row>
    <row r="3750" spans="1:20" ht="20.100000000000001" customHeight="1">
      <c r="A3750" s="201" t="s">
        <v>9018</v>
      </c>
      <c r="B3750" s="183">
        <v>700600593826</v>
      </c>
      <c r="C3750" s="190" t="s">
        <v>8912</v>
      </c>
      <c r="D3750" s="215" t="s">
        <v>9017</v>
      </c>
      <c r="E3750" s="321">
        <v>2</v>
      </c>
      <c r="F3750" s="319">
        <v>11.89</v>
      </c>
      <c r="G3750" s="198" t="s">
        <v>8444</v>
      </c>
      <c r="H3750" s="201">
        <v>0</v>
      </c>
      <c r="I3750" s="200">
        <v>42113</v>
      </c>
      <c r="J3750" s="319">
        <f t="shared" si="59"/>
        <v>3.1065000000000005</v>
      </c>
      <c r="K3750" s="198">
        <v>8.2352941176470598</v>
      </c>
      <c r="L3750" s="198"/>
      <c r="M3750" s="198" t="s">
        <v>2395</v>
      </c>
      <c r="N3750" s="198"/>
      <c r="O3750" s="198"/>
      <c r="P3750" s="198"/>
      <c r="Q3750" s="169"/>
      <c r="R3750" s="169"/>
      <c r="S3750" s="169"/>
      <c r="T3750" s="169"/>
    </row>
    <row r="3751" spans="1:20" ht="20.100000000000001" customHeight="1">
      <c r="A3751" s="201" t="s">
        <v>9018</v>
      </c>
      <c r="B3751" s="183">
        <v>700600593826</v>
      </c>
      <c r="C3751" s="190" t="s">
        <v>8912</v>
      </c>
      <c r="D3751" s="215" t="s">
        <v>9017</v>
      </c>
      <c r="E3751" s="321">
        <v>2</v>
      </c>
      <c r="F3751" s="319">
        <v>11.89</v>
      </c>
      <c r="G3751" s="198" t="s">
        <v>8444</v>
      </c>
      <c r="H3751" s="201">
        <v>0</v>
      </c>
      <c r="I3751" s="200">
        <v>42113</v>
      </c>
      <c r="J3751" s="319">
        <f t="shared" si="59"/>
        <v>3.1065000000000005</v>
      </c>
      <c r="K3751" s="198">
        <v>8.2352941176470598</v>
      </c>
      <c r="L3751" s="198"/>
      <c r="M3751" s="198" t="s">
        <v>2395</v>
      </c>
      <c r="N3751" s="198"/>
      <c r="O3751" s="198"/>
      <c r="P3751" s="198"/>
      <c r="Q3751" s="169"/>
      <c r="R3751" s="169"/>
      <c r="S3751" s="169"/>
      <c r="T3751" s="169"/>
    </row>
    <row r="3752" spans="1:20" ht="20.100000000000001" customHeight="1">
      <c r="A3752" s="201" t="s">
        <v>9020</v>
      </c>
      <c r="B3752" s="183">
        <v>700600593833</v>
      </c>
      <c r="C3752" s="190" t="s">
        <v>8913</v>
      </c>
      <c r="D3752" s="215" t="s">
        <v>9019</v>
      </c>
      <c r="E3752" s="321">
        <v>4.5</v>
      </c>
      <c r="F3752" s="319">
        <v>15.529411764705882</v>
      </c>
      <c r="G3752" s="198" t="s">
        <v>8444</v>
      </c>
      <c r="H3752" s="201">
        <v>0</v>
      </c>
      <c r="I3752" s="200">
        <v>42113</v>
      </c>
      <c r="J3752" s="319">
        <f t="shared" si="59"/>
        <v>3.6999999999999993</v>
      </c>
      <c r="K3752" s="198">
        <v>10.89</v>
      </c>
      <c r="L3752" s="198"/>
      <c r="M3752" s="198" t="s">
        <v>2395</v>
      </c>
      <c r="N3752" s="198"/>
      <c r="O3752" s="198"/>
      <c r="P3752" s="198"/>
      <c r="Q3752" s="169"/>
      <c r="R3752" s="169"/>
      <c r="S3752" s="169"/>
      <c r="T3752" s="169"/>
    </row>
    <row r="3753" spans="1:20" ht="20.100000000000001" customHeight="1">
      <c r="A3753" s="201" t="s">
        <v>9020</v>
      </c>
      <c r="B3753" s="183">
        <v>700600593833</v>
      </c>
      <c r="C3753" s="190" t="s">
        <v>8913</v>
      </c>
      <c r="D3753" s="215" t="s">
        <v>9019</v>
      </c>
      <c r="E3753" s="321">
        <v>4.5</v>
      </c>
      <c r="F3753" s="319">
        <v>15.529411764705882</v>
      </c>
      <c r="G3753" s="198" t="s">
        <v>8444</v>
      </c>
      <c r="H3753" s="201">
        <v>0</v>
      </c>
      <c r="I3753" s="200">
        <v>42113</v>
      </c>
      <c r="J3753" s="319">
        <f t="shared" si="59"/>
        <v>3.6999999999999993</v>
      </c>
      <c r="K3753" s="198">
        <v>10.89</v>
      </c>
      <c r="L3753" s="198"/>
      <c r="M3753" s="198" t="s">
        <v>2395</v>
      </c>
      <c r="N3753" s="198"/>
      <c r="O3753" s="198"/>
      <c r="P3753" s="198"/>
      <c r="Q3753" s="169"/>
      <c r="R3753" s="169"/>
      <c r="S3753" s="169"/>
      <c r="T3753" s="169"/>
    </row>
    <row r="3754" spans="1:20" ht="20.100000000000001" customHeight="1">
      <c r="A3754" s="201">
        <v>20596</v>
      </c>
      <c r="B3754" s="183"/>
      <c r="C3754" s="190" t="s">
        <v>8914</v>
      </c>
      <c r="D3754" s="215" t="s">
        <v>9021</v>
      </c>
      <c r="E3754" s="198"/>
      <c r="F3754" s="319" t="s">
        <v>17578</v>
      </c>
      <c r="G3754" s="198" t="s">
        <v>8444</v>
      </c>
      <c r="H3754" s="201">
        <v>0</v>
      </c>
      <c r="I3754" s="200">
        <v>42113</v>
      </c>
      <c r="J3754" s="319" t="e">
        <f t="shared" si="59"/>
        <v>#VALUE!</v>
      </c>
      <c r="K3754" s="198"/>
      <c r="L3754" s="198"/>
      <c r="M3754" s="198" t="s">
        <v>2395</v>
      </c>
      <c r="N3754" s="198"/>
      <c r="O3754" s="198"/>
      <c r="P3754" s="198"/>
      <c r="Q3754" s="169"/>
      <c r="R3754" s="169"/>
      <c r="S3754" s="169"/>
      <c r="T3754" s="169"/>
    </row>
    <row r="3755" spans="1:20" ht="20.100000000000001" customHeight="1">
      <c r="A3755" s="201" t="s">
        <v>9022</v>
      </c>
      <c r="B3755" s="183">
        <v>700600593840</v>
      </c>
      <c r="C3755" s="190" t="s">
        <v>8915</v>
      </c>
      <c r="D3755" s="215" t="s">
        <v>9021</v>
      </c>
      <c r="E3755" s="321">
        <v>4</v>
      </c>
      <c r="F3755" s="319">
        <v>14.941176470588236</v>
      </c>
      <c r="G3755" s="198" t="s">
        <v>8444</v>
      </c>
      <c r="H3755" s="201">
        <v>0</v>
      </c>
      <c r="I3755" s="200">
        <v>42113</v>
      </c>
      <c r="J3755" s="319">
        <f t="shared" si="59"/>
        <v>3.6999999999999993</v>
      </c>
      <c r="K3755" s="198">
        <v>10.89</v>
      </c>
      <c r="L3755" s="198"/>
      <c r="M3755" s="198" t="s">
        <v>2395</v>
      </c>
      <c r="N3755" s="198"/>
      <c r="O3755" s="198"/>
      <c r="P3755" s="198"/>
      <c r="Q3755" s="169"/>
      <c r="R3755" s="169"/>
      <c r="S3755" s="169"/>
      <c r="T3755" s="169"/>
    </row>
    <row r="3756" spans="1:20" ht="20.100000000000001" customHeight="1">
      <c r="A3756" s="201" t="s">
        <v>9023</v>
      </c>
      <c r="B3756" s="183">
        <v>700600593857</v>
      </c>
      <c r="C3756" s="190" t="s">
        <v>8916</v>
      </c>
      <c r="D3756" s="215" t="s">
        <v>9021</v>
      </c>
      <c r="E3756" s="321">
        <v>2</v>
      </c>
      <c r="F3756" s="319">
        <v>11.89</v>
      </c>
      <c r="G3756" s="198" t="s">
        <v>8444</v>
      </c>
      <c r="H3756" s="201">
        <v>0</v>
      </c>
      <c r="I3756" s="200">
        <v>42113</v>
      </c>
      <c r="J3756" s="319">
        <f t="shared" si="59"/>
        <v>3.1065000000000005</v>
      </c>
      <c r="K3756" s="198">
        <v>8.2352941176470598</v>
      </c>
      <c r="L3756" s="198"/>
      <c r="M3756" s="198" t="s">
        <v>2395</v>
      </c>
      <c r="N3756" s="198"/>
      <c r="O3756" s="198"/>
      <c r="P3756" s="198"/>
      <c r="Q3756" s="169"/>
      <c r="R3756" s="169"/>
      <c r="S3756" s="169"/>
      <c r="T3756" s="169"/>
    </row>
    <row r="3757" spans="1:20" ht="20.100000000000001" customHeight="1">
      <c r="A3757" s="201" t="s">
        <v>9023</v>
      </c>
      <c r="B3757" s="183">
        <v>700600593857</v>
      </c>
      <c r="C3757" s="190" t="s">
        <v>8916</v>
      </c>
      <c r="D3757" s="215" t="s">
        <v>9021</v>
      </c>
      <c r="E3757" s="321">
        <v>2</v>
      </c>
      <c r="F3757" s="319">
        <v>11.89</v>
      </c>
      <c r="G3757" s="198" t="s">
        <v>8444</v>
      </c>
      <c r="H3757" s="201">
        <v>0</v>
      </c>
      <c r="I3757" s="200">
        <v>42113</v>
      </c>
      <c r="J3757" s="319">
        <f t="shared" si="59"/>
        <v>3.1065000000000005</v>
      </c>
      <c r="K3757" s="198">
        <v>8.2352941176470598</v>
      </c>
      <c r="L3757" s="198"/>
      <c r="M3757" s="198" t="s">
        <v>2395</v>
      </c>
      <c r="N3757" s="198"/>
      <c r="O3757" s="198"/>
      <c r="P3757" s="198"/>
      <c r="Q3757" s="169"/>
      <c r="R3757" s="169"/>
      <c r="S3757" s="169"/>
      <c r="T3757" s="169"/>
    </row>
    <row r="3758" spans="1:20" ht="20.100000000000001" customHeight="1">
      <c r="A3758" s="201">
        <v>20598</v>
      </c>
      <c r="B3758" s="183"/>
      <c r="C3758" s="190" t="s">
        <v>8917</v>
      </c>
      <c r="D3758" s="215" t="s">
        <v>9024</v>
      </c>
      <c r="E3758" s="198"/>
      <c r="F3758" s="319" t="s">
        <v>17578</v>
      </c>
      <c r="G3758" s="198" t="s">
        <v>8444</v>
      </c>
      <c r="H3758" s="201">
        <v>0</v>
      </c>
      <c r="I3758" s="200">
        <v>42113</v>
      </c>
      <c r="J3758" s="319" t="e">
        <f t="shared" si="59"/>
        <v>#VALUE!</v>
      </c>
      <c r="K3758" s="198"/>
      <c r="L3758" s="198"/>
      <c r="M3758" s="198" t="s">
        <v>2395</v>
      </c>
      <c r="N3758" s="198"/>
      <c r="O3758" s="198"/>
      <c r="P3758" s="198"/>
      <c r="Q3758" s="169"/>
      <c r="R3758" s="169"/>
      <c r="S3758" s="169"/>
      <c r="T3758" s="169"/>
    </row>
    <row r="3759" spans="1:20" ht="20.100000000000001" customHeight="1">
      <c r="A3759" s="201" t="s">
        <v>9025</v>
      </c>
      <c r="B3759" s="183">
        <v>700600593864</v>
      </c>
      <c r="C3759" s="190" t="s">
        <v>8918</v>
      </c>
      <c r="D3759" s="215" t="s">
        <v>9024</v>
      </c>
      <c r="E3759" s="321">
        <v>15</v>
      </c>
      <c r="F3759" s="319">
        <v>33.764705882352942</v>
      </c>
      <c r="G3759" s="198" t="s">
        <v>8444</v>
      </c>
      <c r="H3759" s="201">
        <v>0</v>
      </c>
      <c r="I3759" s="200">
        <v>42113</v>
      </c>
      <c r="J3759" s="319">
        <f t="shared" si="59"/>
        <v>8.6999999999999993</v>
      </c>
      <c r="K3759" s="198">
        <v>24.89</v>
      </c>
      <c r="L3759" s="198"/>
      <c r="M3759" s="198" t="s">
        <v>2395</v>
      </c>
      <c r="N3759" s="198"/>
      <c r="O3759" s="198"/>
      <c r="P3759" s="198"/>
      <c r="Q3759" s="169"/>
      <c r="R3759" s="169"/>
      <c r="S3759" s="169"/>
      <c r="T3759" s="169"/>
    </row>
    <row r="3760" spans="1:20" ht="20.100000000000001" customHeight="1">
      <c r="A3760" s="201" t="s">
        <v>9026</v>
      </c>
      <c r="B3760" s="183">
        <v>700600593871</v>
      </c>
      <c r="C3760" s="190" t="s">
        <v>8919</v>
      </c>
      <c r="D3760" s="215" t="s">
        <v>9024</v>
      </c>
      <c r="E3760" s="321">
        <v>5</v>
      </c>
      <c r="F3760" s="319">
        <v>26.89</v>
      </c>
      <c r="G3760" s="198" t="s">
        <v>8444</v>
      </c>
      <c r="H3760" s="201">
        <v>0</v>
      </c>
      <c r="I3760" s="200">
        <v>42113</v>
      </c>
      <c r="J3760" s="319">
        <f t="shared" si="59"/>
        <v>12.8565</v>
      </c>
      <c r="K3760" s="198"/>
      <c r="L3760" s="198"/>
      <c r="M3760" s="198" t="s">
        <v>2395</v>
      </c>
      <c r="N3760" s="198"/>
      <c r="O3760" s="198"/>
      <c r="P3760" s="198"/>
      <c r="Q3760" s="169"/>
      <c r="R3760" s="169"/>
      <c r="S3760" s="169"/>
      <c r="T3760" s="169"/>
    </row>
    <row r="3761" spans="1:20" ht="20.100000000000001" customHeight="1">
      <c r="A3761" s="201" t="s">
        <v>9027</v>
      </c>
      <c r="B3761" s="183">
        <v>700600593888</v>
      </c>
      <c r="C3761" s="190" t="s">
        <v>8920</v>
      </c>
      <c r="D3761" s="215" t="s">
        <v>9024</v>
      </c>
      <c r="E3761" s="321">
        <v>5</v>
      </c>
      <c r="F3761" s="319">
        <v>26.89</v>
      </c>
      <c r="G3761" s="198" t="s">
        <v>8444</v>
      </c>
      <c r="H3761" s="201">
        <v>0</v>
      </c>
      <c r="I3761" s="200">
        <v>42113</v>
      </c>
      <c r="J3761" s="319">
        <f t="shared" si="59"/>
        <v>12.8565</v>
      </c>
      <c r="K3761" s="198"/>
      <c r="L3761" s="198"/>
      <c r="M3761" s="198" t="s">
        <v>2395</v>
      </c>
      <c r="N3761" s="198"/>
      <c r="O3761" s="198"/>
      <c r="P3761" s="198"/>
      <c r="Q3761" s="169"/>
      <c r="R3761" s="169"/>
      <c r="S3761" s="169"/>
      <c r="T3761" s="169"/>
    </row>
    <row r="3762" spans="1:20" ht="20.100000000000001" customHeight="1">
      <c r="A3762" s="201" t="s">
        <v>9028</v>
      </c>
      <c r="B3762" s="183">
        <v>700600593895</v>
      </c>
      <c r="C3762" s="190" t="s">
        <v>8921</v>
      </c>
      <c r="D3762" s="215" t="s">
        <v>9024</v>
      </c>
      <c r="E3762" s="321">
        <v>5</v>
      </c>
      <c r="F3762" s="319">
        <v>26.89</v>
      </c>
      <c r="G3762" s="198" t="s">
        <v>8444</v>
      </c>
      <c r="H3762" s="201">
        <v>0</v>
      </c>
      <c r="I3762" s="200">
        <v>42113</v>
      </c>
      <c r="J3762" s="319">
        <f t="shared" si="59"/>
        <v>12.8565</v>
      </c>
      <c r="K3762" s="198"/>
      <c r="L3762" s="198"/>
      <c r="M3762" s="198" t="s">
        <v>2395</v>
      </c>
      <c r="N3762" s="198"/>
      <c r="O3762" s="198"/>
      <c r="P3762" s="198"/>
      <c r="Q3762" s="169"/>
      <c r="R3762" s="169"/>
      <c r="S3762" s="169"/>
      <c r="T3762" s="169"/>
    </row>
    <row r="3763" spans="1:20" ht="20.100000000000001" customHeight="1">
      <c r="A3763" s="201">
        <v>20599</v>
      </c>
      <c r="B3763" s="183"/>
      <c r="C3763" s="190" t="s">
        <v>8922</v>
      </c>
      <c r="D3763" s="215" t="s">
        <v>9029</v>
      </c>
      <c r="E3763" s="198"/>
      <c r="F3763" s="319" t="s">
        <v>17578</v>
      </c>
      <c r="G3763" s="198" t="s">
        <v>8444</v>
      </c>
      <c r="H3763" s="201">
        <v>0</v>
      </c>
      <c r="I3763" s="200">
        <v>42113</v>
      </c>
      <c r="J3763" s="319" t="e">
        <f t="shared" si="59"/>
        <v>#VALUE!</v>
      </c>
      <c r="K3763" s="198"/>
      <c r="L3763" s="198"/>
      <c r="M3763" s="198" t="s">
        <v>2395</v>
      </c>
      <c r="N3763" s="198"/>
      <c r="O3763" s="198"/>
      <c r="P3763" s="198"/>
      <c r="Q3763" s="169"/>
      <c r="R3763" s="169"/>
      <c r="S3763" s="169"/>
      <c r="T3763" s="169"/>
    </row>
    <row r="3764" spans="1:20" ht="20.100000000000001" customHeight="1">
      <c r="A3764" s="202" t="s">
        <v>9030</v>
      </c>
      <c r="B3764" s="183">
        <v>700600593901</v>
      </c>
      <c r="C3764" s="190" t="s">
        <v>8923</v>
      </c>
      <c r="D3764" s="215" t="s">
        <v>9029</v>
      </c>
      <c r="E3764" s="321">
        <v>5</v>
      </c>
      <c r="F3764" s="319">
        <v>26.89</v>
      </c>
      <c r="G3764" s="198" t="s">
        <v>8444</v>
      </c>
      <c r="H3764" s="201">
        <v>0</v>
      </c>
      <c r="I3764" s="200">
        <v>42113</v>
      </c>
      <c r="J3764" s="319">
        <f t="shared" si="59"/>
        <v>12.8565</v>
      </c>
      <c r="K3764" s="198"/>
      <c r="L3764" s="198"/>
      <c r="M3764" s="198" t="s">
        <v>2395</v>
      </c>
      <c r="N3764" s="198"/>
      <c r="O3764" s="198"/>
      <c r="P3764" s="198"/>
      <c r="Q3764" s="169"/>
      <c r="R3764" s="169"/>
      <c r="S3764" s="169"/>
      <c r="T3764" s="169"/>
    </row>
    <row r="3765" spans="1:20" ht="20.100000000000001" customHeight="1">
      <c r="A3765" s="202" t="s">
        <v>9031</v>
      </c>
      <c r="B3765" s="183">
        <v>700600593918</v>
      </c>
      <c r="C3765" s="190" t="s">
        <v>8924</v>
      </c>
      <c r="D3765" s="215" t="s">
        <v>9029</v>
      </c>
      <c r="E3765" s="321">
        <v>5</v>
      </c>
      <c r="F3765" s="319">
        <v>26.89</v>
      </c>
      <c r="G3765" s="198" t="s">
        <v>8444</v>
      </c>
      <c r="H3765" s="201">
        <v>0</v>
      </c>
      <c r="I3765" s="200">
        <v>42113</v>
      </c>
      <c r="J3765" s="319">
        <f t="shared" si="59"/>
        <v>12.8565</v>
      </c>
      <c r="K3765" s="198"/>
      <c r="L3765" s="198"/>
      <c r="M3765" s="198" t="s">
        <v>2395</v>
      </c>
      <c r="N3765" s="198"/>
      <c r="O3765" s="198"/>
      <c r="P3765" s="198"/>
      <c r="Q3765" s="169"/>
      <c r="R3765" s="169"/>
      <c r="S3765" s="169"/>
      <c r="T3765" s="169"/>
    </row>
    <row r="3766" spans="1:20" ht="20.100000000000001" customHeight="1">
      <c r="A3766" s="201">
        <v>20600</v>
      </c>
      <c r="B3766" s="183"/>
      <c r="C3766" s="190" t="s">
        <v>8925</v>
      </c>
      <c r="D3766" s="215" t="s">
        <v>9032</v>
      </c>
      <c r="E3766" s="198"/>
      <c r="F3766" s="319" t="s">
        <v>17578</v>
      </c>
      <c r="G3766" s="198" t="s">
        <v>8444</v>
      </c>
      <c r="H3766" s="201">
        <v>0</v>
      </c>
      <c r="I3766" s="200">
        <v>42113</v>
      </c>
      <c r="J3766" s="319" t="e">
        <f t="shared" si="59"/>
        <v>#VALUE!</v>
      </c>
      <c r="K3766" s="198"/>
      <c r="L3766" s="198"/>
      <c r="M3766" s="198" t="s">
        <v>2395</v>
      </c>
      <c r="N3766" s="198"/>
      <c r="O3766" s="198"/>
      <c r="P3766" s="198"/>
      <c r="Q3766" s="169"/>
      <c r="R3766" s="169"/>
      <c r="S3766" s="169"/>
      <c r="T3766" s="169"/>
    </row>
    <row r="3767" spans="1:20" ht="20.100000000000001" customHeight="1">
      <c r="A3767" s="201" t="s">
        <v>9033</v>
      </c>
      <c r="B3767" s="183">
        <v>700600593925</v>
      </c>
      <c r="C3767" s="190" t="s">
        <v>8926</v>
      </c>
      <c r="D3767" s="215" t="s">
        <v>9032</v>
      </c>
      <c r="E3767" s="321">
        <v>14</v>
      </c>
      <c r="F3767" s="319">
        <v>26.89</v>
      </c>
      <c r="G3767" s="198" t="s">
        <v>8444</v>
      </c>
      <c r="H3767" s="201">
        <v>0</v>
      </c>
      <c r="I3767" s="200">
        <v>42113</v>
      </c>
      <c r="J3767" s="319">
        <f t="shared" si="59"/>
        <v>3.8565000000000005</v>
      </c>
      <c r="K3767" s="198"/>
      <c r="L3767" s="198"/>
      <c r="M3767" s="198" t="s">
        <v>2395</v>
      </c>
      <c r="N3767" s="198"/>
      <c r="O3767" s="198"/>
      <c r="P3767" s="198"/>
      <c r="Q3767" s="169"/>
      <c r="R3767" s="169"/>
      <c r="S3767" s="169"/>
      <c r="T3767" s="169"/>
    </row>
    <row r="3768" spans="1:20" ht="20.100000000000001" customHeight="1">
      <c r="A3768" s="201" t="s">
        <v>9034</v>
      </c>
      <c r="B3768" s="183">
        <v>700600593932</v>
      </c>
      <c r="C3768" s="190" t="s">
        <v>8927</v>
      </c>
      <c r="D3768" s="215" t="s">
        <v>9032</v>
      </c>
      <c r="E3768" s="321">
        <v>5</v>
      </c>
      <c r="F3768" s="319">
        <v>26.89</v>
      </c>
      <c r="G3768" s="198" t="s">
        <v>8444</v>
      </c>
      <c r="H3768" s="201">
        <v>0</v>
      </c>
      <c r="I3768" s="200">
        <v>42113</v>
      </c>
      <c r="J3768" s="319">
        <f t="shared" si="59"/>
        <v>12.8565</v>
      </c>
      <c r="K3768" s="198"/>
      <c r="L3768" s="198"/>
      <c r="M3768" s="198" t="s">
        <v>2395</v>
      </c>
      <c r="N3768" s="198"/>
      <c r="O3768" s="198"/>
      <c r="P3768" s="198"/>
      <c r="Q3768" s="169"/>
      <c r="R3768" s="169"/>
      <c r="S3768" s="169"/>
      <c r="T3768" s="169"/>
    </row>
    <row r="3769" spans="1:20" ht="20.100000000000001" customHeight="1">
      <c r="A3769" s="201" t="s">
        <v>9035</v>
      </c>
      <c r="B3769" s="183">
        <v>700600593949</v>
      </c>
      <c r="C3769" s="190" t="s">
        <v>8928</v>
      </c>
      <c r="D3769" s="215" t="s">
        <v>9032</v>
      </c>
      <c r="E3769" s="324">
        <v>5</v>
      </c>
      <c r="F3769" s="319">
        <v>26.89</v>
      </c>
      <c r="G3769" s="198" t="s">
        <v>8444</v>
      </c>
      <c r="H3769" s="199">
        <v>16</v>
      </c>
      <c r="I3769" s="200">
        <v>42113</v>
      </c>
      <c r="J3769" s="319">
        <f t="shared" si="59"/>
        <v>12.8565</v>
      </c>
      <c r="K3769" s="198"/>
      <c r="L3769" s="198"/>
      <c r="M3769" s="198" t="s">
        <v>2395</v>
      </c>
      <c r="N3769" s="198"/>
      <c r="O3769" s="198"/>
      <c r="P3769" s="198"/>
      <c r="Q3769" s="169"/>
      <c r="R3769" s="169"/>
      <c r="S3769" s="169"/>
      <c r="T3769" s="169"/>
    </row>
    <row r="3770" spans="1:20" ht="20.100000000000001" customHeight="1">
      <c r="A3770" s="201">
        <v>20601</v>
      </c>
      <c r="B3770" s="183"/>
      <c r="C3770" s="190" t="s">
        <v>8929</v>
      </c>
      <c r="D3770" s="215" t="s">
        <v>9032</v>
      </c>
      <c r="E3770" s="198"/>
      <c r="F3770" s="319" t="s">
        <v>17578</v>
      </c>
      <c r="G3770" s="198" t="s">
        <v>8444</v>
      </c>
      <c r="H3770" s="201">
        <v>0</v>
      </c>
      <c r="I3770" s="200">
        <v>42113</v>
      </c>
      <c r="J3770" s="319" t="e">
        <f t="shared" si="59"/>
        <v>#VALUE!</v>
      </c>
      <c r="K3770" s="198"/>
      <c r="L3770" s="198"/>
      <c r="M3770" s="198" t="s">
        <v>2395</v>
      </c>
      <c r="N3770" s="198"/>
      <c r="O3770" s="198"/>
      <c r="P3770" s="198"/>
      <c r="Q3770" s="169"/>
      <c r="R3770" s="169"/>
      <c r="S3770" s="169"/>
      <c r="T3770" s="169"/>
    </row>
    <row r="3771" spans="1:20" ht="20.100000000000001" customHeight="1">
      <c r="A3771" s="201" t="s">
        <v>9036</v>
      </c>
      <c r="B3771" s="183">
        <v>700600593956</v>
      </c>
      <c r="C3771" s="190" t="s">
        <v>8930</v>
      </c>
      <c r="D3771" s="215" t="s">
        <v>9032</v>
      </c>
      <c r="E3771" s="321">
        <v>5</v>
      </c>
      <c r="F3771" s="319">
        <v>26.89</v>
      </c>
      <c r="G3771" s="198" t="s">
        <v>8444</v>
      </c>
      <c r="H3771" s="201">
        <v>0</v>
      </c>
      <c r="I3771" s="200">
        <v>42113</v>
      </c>
      <c r="J3771" s="319">
        <f t="shared" si="59"/>
        <v>12.8565</v>
      </c>
      <c r="K3771" s="198"/>
      <c r="L3771" s="198"/>
      <c r="M3771" s="198" t="s">
        <v>2395</v>
      </c>
      <c r="N3771" s="198"/>
      <c r="O3771" s="198"/>
      <c r="P3771" s="198"/>
      <c r="Q3771" s="169"/>
      <c r="R3771" s="169"/>
      <c r="S3771" s="169"/>
      <c r="T3771" s="169"/>
    </row>
    <row r="3772" spans="1:20" ht="20.100000000000001" customHeight="1">
      <c r="A3772" s="201" t="s">
        <v>9037</v>
      </c>
      <c r="B3772" s="183">
        <v>700600593963</v>
      </c>
      <c r="C3772" s="190" t="s">
        <v>8931</v>
      </c>
      <c r="D3772" s="215" t="s">
        <v>9032</v>
      </c>
      <c r="E3772" s="321">
        <v>5</v>
      </c>
      <c r="F3772" s="319">
        <v>26.89</v>
      </c>
      <c r="G3772" s="198" t="s">
        <v>8444</v>
      </c>
      <c r="H3772" s="201">
        <v>0</v>
      </c>
      <c r="I3772" s="200">
        <v>42113</v>
      </c>
      <c r="J3772" s="319">
        <f t="shared" si="59"/>
        <v>12.8565</v>
      </c>
      <c r="K3772" s="198"/>
      <c r="L3772" s="198"/>
      <c r="M3772" s="198" t="s">
        <v>2395</v>
      </c>
      <c r="N3772" s="198"/>
      <c r="O3772" s="198"/>
      <c r="P3772" s="198"/>
      <c r="Q3772" s="169"/>
      <c r="R3772" s="169"/>
      <c r="S3772" s="169"/>
      <c r="T3772" s="169"/>
    </row>
    <row r="3773" spans="1:20" ht="20.100000000000001" customHeight="1">
      <c r="A3773" s="201">
        <v>20602</v>
      </c>
      <c r="B3773" s="183"/>
      <c r="C3773" s="243" t="s">
        <v>8932</v>
      </c>
      <c r="D3773" s="215" t="s">
        <v>9038</v>
      </c>
      <c r="E3773" s="198"/>
      <c r="F3773" s="319" t="s">
        <v>17578</v>
      </c>
      <c r="G3773" s="198" t="s">
        <v>8444</v>
      </c>
      <c r="H3773" s="201">
        <v>0</v>
      </c>
      <c r="I3773" s="200">
        <v>42113</v>
      </c>
      <c r="J3773" s="319" t="e">
        <f t="shared" si="59"/>
        <v>#VALUE!</v>
      </c>
      <c r="K3773" s="198"/>
      <c r="L3773" s="198"/>
      <c r="M3773" s="198" t="s">
        <v>2395</v>
      </c>
      <c r="N3773" s="198"/>
      <c r="O3773" s="198"/>
      <c r="P3773" s="198"/>
      <c r="Q3773" s="169"/>
      <c r="R3773" s="169"/>
      <c r="S3773" s="169"/>
      <c r="T3773" s="169"/>
    </row>
    <row r="3774" spans="1:20" ht="20.100000000000001" customHeight="1">
      <c r="A3774" s="201" t="s">
        <v>9039</v>
      </c>
      <c r="B3774" s="183">
        <v>700600593970</v>
      </c>
      <c r="C3774" s="190" t="s">
        <v>8933</v>
      </c>
      <c r="D3774" s="215" t="s">
        <v>9038</v>
      </c>
      <c r="E3774" s="321">
        <v>4.5</v>
      </c>
      <c r="F3774" s="319">
        <v>15.529411764705882</v>
      </c>
      <c r="G3774" s="198" t="s">
        <v>8444</v>
      </c>
      <c r="H3774" s="201">
        <v>0</v>
      </c>
      <c r="I3774" s="200">
        <v>42113</v>
      </c>
      <c r="J3774" s="319">
        <f t="shared" si="59"/>
        <v>3.6999999999999993</v>
      </c>
      <c r="K3774" s="198">
        <v>10.89</v>
      </c>
      <c r="L3774" s="198"/>
      <c r="M3774" s="198" t="s">
        <v>2395</v>
      </c>
      <c r="N3774" s="198"/>
      <c r="O3774" s="198"/>
      <c r="P3774" s="198"/>
      <c r="Q3774" s="169"/>
      <c r="R3774" s="169"/>
      <c r="S3774" s="169"/>
      <c r="T3774" s="169"/>
    </row>
    <row r="3775" spans="1:20" ht="20.100000000000001" customHeight="1">
      <c r="A3775" s="201" t="s">
        <v>9040</v>
      </c>
      <c r="B3775" s="183">
        <v>700600593987</v>
      </c>
      <c r="C3775" s="190" t="s">
        <v>8934</v>
      </c>
      <c r="D3775" s="215" t="s">
        <v>9038</v>
      </c>
      <c r="E3775" s="321">
        <v>4.5</v>
      </c>
      <c r="F3775" s="319">
        <v>15.529411764705882</v>
      </c>
      <c r="G3775" s="198" t="s">
        <v>8444</v>
      </c>
      <c r="H3775" s="201">
        <v>0</v>
      </c>
      <c r="I3775" s="200">
        <v>42113</v>
      </c>
      <c r="J3775" s="319">
        <f t="shared" si="59"/>
        <v>3.6999999999999993</v>
      </c>
      <c r="K3775" s="198">
        <v>10.89</v>
      </c>
      <c r="L3775" s="198"/>
      <c r="M3775" s="198" t="s">
        <v>2395</v>
      </c>
      <c r="N3775" s="198"/>
      <c r="O3775" s="198"/>
      <c r="P3775" s="198"/>
      <c r="Q3775" s="169"/>
      <c r="R3775" s="169"/>
      <c r="S3775" s="169"/>
      <c r="T3775" s="169"/>
    </row>
    <row r="3776" spans="1:20" ht="20.100000000000001" customHeight="1">
      <c r="A3776" s="201">
        <v>20603</v>
      </c>
      <c r="B3776" s="183"/>
      <c r="C3776" s="190" t="s">
        <v>8935</v>
      </c>
      <c r="D3776" s="215" t="s">
        <v>9041</v>
      </c>
      <c r="E3776" s="198"/>
      <c r="F3776" s="319" t="s">
        <v>17578</v>
      </c>
      <c r="G3776" s="198" t="s">
        <v>8444</v>
      </c>
      <c r="H3776" s="201">
        <v>0</v>
      </c>
      <c r="I3776" s="200">
        <v>42113</v>
      </c>
      <c r="J3776" s="319" t="e">
        <f t="shared" si="59"/>
        <v>#VALUE!</v>
      </c>
      <c r="K3776" s="198"/>
      <c r="L3776" s="198"/>
      <c r="M3776" s="198" t="s">
        <v>2395</v>
      </c>
      <c r="N3776" s="198"/>
      <c r="O3776" s="198"/>
      <c r="P3776" s="198"/>
      <c r="Q3776" s="169"/>
      <c r="R3776" s="169"/>
      <c r="S3776" s="169"/>
      <c r="T3776" s="169"/>
    </row>
    <row r="3777" spans="1:20" ht="20.100000000000001" customHeight="1">
      <c r="A3777" s="201" t="s">
        <v>9042</v>
      </c>
      <c r="B3777" s="183">
        <v>700600593994</v>
      </c>
      <c r="C3777" s="243" t="s">
        <v>8936</v>
      </c>
      <c r="D3777" s="215" t="s">
        <v>9041</v>
      </c>
      <c r="E3777" s="321">
        <v>10</v>
      </c>
      <c r="F3777" s="319">
        <v>26.89</v>
      </c>
      <c r="G3777" s="198" t="s">
        <v>8444</v>
      </c>
      <c r="H3777" s="201">
        <v>0</v>
      </c>
      <c r="I3777" s="200">
        <v>42113</v>
      </c>
      <c r="J3777" s="319">
        <f t="shared" si="59"/>
        <v>7.8565000000000005</v>
      </c>
      <c r="K3777" s="198"/>
      <c r="L3777" s="198"/>
      <c r="M3777" s="198" t="s">
        <v>2395</v>
      </c>
      <c r="N3777" s="198"/>
      <c r="O3777" s="198"/>
      <c r="P3777" s="198"/>
      <c r="Q3777" s="169"/>
      <c r="R3777" s="169"/>
      <c r="S3777" s="169"/>
      <c r="T3777" s="169"/>
    </row>
    <row r="3778" spans="1:20" ht="20.100000000000001" customHeight="1">
      <c r="A3778" s="202" t="s">
        <v>9043</v>
      </c>
      <c r="B3778" s="183">
        <v>700600594007</v>
      </c>
      <c r="C3778" s="190" t="s">
        <v>8937</v>
      </c>
      <c r="D3778" s="215" t="s">
        <v>9041</v>
      </c>
      <c r="E3778" s="321">
        <v>5</v>
      </c>
      <c r="F3778" s="319">
        <v>26.89</v>
      </c>
      <c r="G3778" s="198" t="s">
        <v>8444</v>
      </c>
      <c r="H3778" s="201">
        <v>0</v>
      </c>
      <c r="I3778" s="200">
        <v>42113</v>
      </c>
      <c r="J3778" s="319">
        <f t="shared" si="59"/>
        <v>12.8565</v>
      </c>
      <c r="K3778" s="198"/>
      <c r="L3778" s="198"/>
      <c r="M3778" s="198" t="s">
        <v>2395</v>
      </c>
      <c r="N3778" s="198"/>
      <c r="O3778" s="198"/>
      <c r="P3778" s="198"/>
      <c r="Q3778" s="169"/>
      <c r="R3778" s="169"/>
      <c r="S3778" s="169"/>
      <c r="T3778" s="169"/>
    </row>
    <row r="3779" spans="1:20" ht="20.100000000000001" customHeight="1">
      <c r="A3779" s="201" t="s">
        <v>9044</v>
      </c>
      <c r="B3779" s="183">
        <v>700600594014</v>
      </c>
      <c r="C3779" s="190" t="s">
        <v>8938</v>
      </c>
      <c r="D3779" s="215" t="s">
        <v>9041</v>
      </c>
      <c r="E3779" s="321">
        <v>5</v>
      </c>
      <c r="F3779" s="319">
        <v>26.89</v>
      </c>
      <c r="G3779" s="198" t="s">
        <v>8444</v>
      </c>
      <c r="H3779" s="201">
        <v>0</v>
      </c>
      <c r="I3779" s="200">
        <v>42113</v>
      </c>
      <c r="J3779" s="319">
        <f t="shared" si="59"/>
        <v>12.8565</v>
      </c>
      <c r="K3779" s="198"/>
      <c r="L3779" s="198"/>
      <c r="M3779" s="198" t="s">
        <v>2395</v>
      </c>
      <c r="N3779" s="198"/>
      <c r="O3779" s="198"/>
      <c r="P3779" s="198"/>
      <c r="Q3779" s="169"/>
      <c r="R3779" s="169"/>
      <c r="S3779" s="169"/>
      <c r="T3779" s="169"/>
    </row>
    <row r="3780" spans="1:20" ht="20.100000000000001" customHeight="1">
      <c r="A3780" s="201">
        <v>20604</v>
      </c>
      <c r="B3780" s="183"/>
      <c r="C3780" s="190" t="s">
        <v>8939</v>
      </c>
      <c r="D3780" s="215" t="s">
        <v>9045</v>
      </c>
      <c r="E3780" s="198"/>
      <c r="F3780" s="319" t="s">
        <v>17578</v>
      </c>
      <c r="G3780" s="198" t="s">
        <v>8444</v>
      </c>
      <c r="H3780" s="201">
        <v>0</v>
      </c>
      <c r="I3780" s="200">
        <v>42113</v>
      </c>
      <c r="J3780" s="319" t="e">
        <f t="shared" si="59"/>
        <v>#VALUE!</v>
      </c>
      <c r="K3780" s="198"/>
      <c r="L3780" s="198"/>
      <c r="M3780" s="198" t="s">
        <v>2395</v>
      </c>
      <c r="N3780" s="198"/>
      <c r="O3780" s="198"/>
      <c r="P3780" s="198"/>
      <c r="Q3780" s="169"/>
      <c r="R3780" s="169"/>
      <c r="S3780" s="169"/>
      <c r="T3780" s="169"/>
    </row>
    <row r="3781" spans="1:20" ht="20.100000000000001" customHeight="1">
      <c r="A3781" s="202" t="s">
        <v>9046</v>
      </c>
      <c r="B3781" s="183">
        <v>700600594021</v>
      </c>
      <c r="C3781" s="190" t="s">
        <v>8940</v>
      </c>
      <c r="D3781" s="215" t="s">
        <v>9045</v>
      </c>
      <c r="E3781" s="321">
        <v>10</v>
      </c>
      <c r="F3781" s="319">
        <v>26.89</v>
      </c>
      <c r="G3781" s="198" t="s">
        <v>8444</v>
      </c>
      <c r="H3781" s="201">
        <v>0</v>
      </c>
      <c r="I3781" s="200">
        <v>42113</v>
      </c>
      <c r="J3781" s="319">
        <f t="shared" si="59"/>
        <v>7.8565000000000005</v>
      </c>
      <c r="K3781" s="198"/>
      <c r="L3781" s="198"/>
      <c r="M3781" s="198" t="s">
        <v>2395</v>
      </c>
      <c r="N3781" s="198"/>
      <c r="O3781" s="198"/>
      <c r="P3781" s="198"/>
      <c r="Q3781" s="169"/>
      <c r="R3781" s="169"/>
      <c r="S3781" s="169"/>
      <c r="T3781" s="169"/>
    </row>
    <row r="3782" spans="1:20" ht="20.100000000000001" customHeight="1">
      <c r="A3782" s="202" t="s">
        <v>9047</v>
      </c>
      <c r="B3782" s="183">
        <v>700600594038</v>
      </c>
      <c r="C3782" s="190" t="s">
        <v>8941</v>
      </c>
      <c r="D3782" s="215" t="s">
        <v>9045</v>
      </c>
      <c r="E3782" s="321">
        <v>5</v>
      </c>
      <c r="F3782" s="319">
        <v>26.89</v>
      </c>
      <c r="G3782" s="198" t="s">
        <v>8444</v>
      </c>
      <c r="H3782" s="201">
        <v>0</v>
      </c>
      <c r="I3782" s="200">
        <v>42113</v>
      </c>
      <c r="J3782" s="319">
        <f t="shared" si="59"/>
        <v>12.8565</v>
      </c>
      <c r="K3782" s="198"/>
      <c r="L3782" s="198"/>
      <c r="M3782" s="198" t="s">
        <v>2395</v>
      </c>
      <c r="N3782" s="198"/>
      <c r="O3782" s="198"/>
      <c r="P3782" s="198"/>
      <c r="Q3782" s="169"/>
      <c r="R3782" s="169"/>
      <c r="S3782" s="169"/>
      <c r="T3782" s="169"/>
    </row>
    <row r="3783" spans="1:20" ht="20.100000000000001" customHeight="1">
      <c r="A3783" s="202" t="s">
        <v>9048</v>
      </c>
      <c r="B3783" s="183">
        <v>700600594045</v>
      </c>
      <c r="C3783" s="190" t="s">
        <v>8942</v>
      </c>
      <c r="D3783" s="215" t="s">
        <v>9045</v>
      </c>
      <c r="E3783" s="321">
        <v>5</v>
      </c>
      <c r="F3783" s="319">
        <v>26.89</v>
      </c>
      <c r="G3783" s="198" t="s">
        <v>8444</v>
      </c>
      <c r="H3783" s="201">
        <v>0</v>
      </c>
      <c r="I3783" s="200">
        <v>42113</v>
      </c>
      <c r="J3783" s="319">
        <f t="shared" si="59"/>
        <v>12.8565</v>
      </c>
      <c r="K3783" s="198"/>
      <c r="L3783" s="198"/>
      <c r="M3783" s="198" t="s">
        <v>2395</v>
      </c>
      <c r="N3783" s="198"/>
      <c r="O3783" s="198"/>
      <c r="P3783" s="198"/>
      <c r="Q3783" s="169"/>
      <c r="R3783" s="169"/>
      <c r="S3783" s="169"/>
      <c r="T3783" s="169"/>
    </row>
    <row r="3784" spans="1:20" ht="20.100000000000001" customHeight="1">
      <c r="A3784" s="201">
        <v>20605</v>
      </c>
      <c r="B3784" s="183"/>
      <c r="C3784" s="190" t="s">
        <v>8943</v>
      </c>
      <c r="D3784" s="215" t="s">
        <v>9049</v>
      </c>
      <c r="E3784" s="198"/>
      <c r="F3784" s="319" t="s">
        <v>17578</v>
      </c>
      <c r="G3784" s="198" t="s">
        <v>8444</v>
      </c>
      <c r="H3784" s="201">
        <v>0</v>
      </c>
      <c r="I3784" s="200">
        <v>42113</v>
      </c>
      <c r="J3784" s="319" t="e">
        <f t="shared" si="59"/>
        <v>#VALUE!</v>
      </c>
      <c r="K3784" s="198"/>
      <c r="L3784" s="198"/>
      <c r="M3784" s="198" t="s">
        <v>2395</v>
      </c>
      <c r="N3784" s="198"/>
      <c r="O3784" s="198"/>
      <c r="P3784" s="198"/>
      <c r="Q3784" s="169"/>
      <c r="R3784" s="169"/>
      <c r="S3784" s="169"/>
      <c r="T3784" s="169"/>
    </row>
    <row r="3785" spans="1:20" ht="20.100000000000001" customHeight="1">
      <c r="A3785" s="201" t="s">
        <v>9050</v>
      </c>
      <c r="B3785" s="183">
        <v>700600594052</v>
      </c>
      <c r="C3785" s="243" t="s">
        <v>8944</v>
      </c>
      <c r="D3785" s="215" t="s">
        <v>9049</v>
      </c>
      <c r="E3785" s="321">
        <v>10</v>
      </c>
      <c r="F3785" s="319">
        <v>26.89</v>
      </c>
      <c r="G3785" s="198" t="s">
        <v>8444</v>
      </c>
      <c r="H3785" s="201">
        <v>0</v>
      </c>
      <c r="I3785" s="200">
        <v>42113</v>
      </c>
      <c r="J3785" s="319">
        <f t="shared" si="59"/>
        <v>7.8565000000000005</v>
      </c>
      <c r="K3785" s="198"/>
      <c r="L3785" s="198"/>
      <c r="M3785" s="198" t="s">
        <v>2395</v>
      </c>
      <c r="N3785" s="198"/>
      <c r="O3785" s="198"/>
      <c r="P3785" s="198"/>
      <c r="Q3785" s="169"/>
      <c r="R3785" s="169"/>
      <c r="S3785" s="169"/>
      <c r="T3785" s="169"/>
    </row>
    <row r="3786" spans="1:20" ht="20.100000000000001" customHeight="1">
      <c r="A3786" s="201" t="s">
        <v>9051</v>
      </c>
      <c r="B3786" s="183">
        <v>700600594069</v>
      </c>
      <c r="C3786" s="243" t="s">
        <v>8945</v>
      </c>
      <c r="D3786" s="215" t="s">
        <v>9049</v>
      </c>
      <c r="E3786" s="321">
        <v>10</v>
      </c>
      <c r="F3786" s="319">
        <v>26.89</v>
      </c>
      <c r="G3786" s="198" t="s">
        <v>8444</v>
      </c>
      <c r="H3786" s="201">
        <v>0</v>
      </c>
      <c r="I3786" s="200">
        <v>42113</v>
      </c>
      <c r="J3786" s="319">
        <f t="shared" si="59"/>
        <v>7.8565000000000005</v>
      </c>
      <c r="K3786" s="198"/>
      <c r="L3786" s="198"/>
      <c r="M3786" s="198" t="s">
        <v>2395</v>
      </c>
      <c r="N3786" s="198"/>
      <c r="O3786" s="198"/>
      <c r="P3786" s="198"/>
      <c r="Q3786" s="169"/>
      <c r="R3786" s="169"/>
      <c r="S3786" s="169"/>
      <c r="T3786" s="169"/>
    </row>
    <row r="3787" spans="1:20" ht="20.100000000000001" customHeight="1">
      <c r="A3787" s="201">
        <v>20606</v>
      </c>
      <c r="B3787" s="183"/>
      <c r="C3787" s="190" t="s">
        <v>8946</v>
      </c>
      <c r="D3787" s="215" t="s">
        <v>9052</v>
      </c>
      <c r="E3787" s="198"/>
      <c r="F3787" s="319" t="s">
        <v>17578</v>
      </c>
      <c r="G3787" s="198" t="s">
        <v>8444</v>
      </c>
      <c r="H3787" s="201">
        <v>0</v>
      </c>
      <c r="I3787" s="200">
        <v>42113</v>
      </c>
      <c r="J3787" s="319" t="e">
        <f t="shared" si="59"/>
        <v>#VALUE!</v>
      </c>
      <c r="K3787" s="198"/>
      <c r="L3787" s="198"/>
      <c r="M3787" s="198" t="s">
        <v>2395</v>
      </c>
      <c r="N3787" s="198"/>
      <c r="O3787" s="198"/>
      <c r="P3787" s="198"/>
      <c r="Q3787" s="169"/>
      <c r="R3787" s="169"/>
      <c r="S3787" s="169"/>
      <c r="T3787" s="169"/>
    </row>
    <row r="3788" spans="1:20" ht="20.100000000000001" customHeight="1">
      <c r="A3788" s="202" t="s">
        <v>9053</v>
      </c>
      <c r="B3788" s="183">
        <v>700600594076</v>
      </c>
      <c r="C3788" s="190" t="s">
        <v>8947</v>
      </c>
      <c r="D3788" s="215" t="s">
        <v>9052</v>
      </c>
      <c r="E3788" s="321">
        <v>4</v>
      </c>
      <c r="F3788" s="319">
        <v>26.89</v>
      </c>
      <c r="G3788" s="198" t="s">
        <v>8444</v>
      </c>
      <c r="H3788" s="201">
        <v>0</v>
      </c>
      <c r="I3788" s="200">
        <v>42113</v>
      </c>
      <c r="J3788" s="319">
        <f t="shared" ref="J3788:J3851" si="60">F3788*0.85-5-E3788</f>
        <v>13.8565</v>
      </c>
      <c r="K3788" s="198"/>
      <c r="L3788" s="198"/>
      <c r="M3788" s="198" t="s">
        <v>2395</v>
      </c>
      <c r="N3788" s="198"/>
      <c r="O3788" s="198"/>
      <c r="P3788" s="198"/>
      <c r="Q3788" s="169"/>
      <c r="R3788" s="169"/>
      <c r="S3788" s="169"/>
      <c r="T3788" s="169"/>
    </row>
    <row r="3789" spans="1:20" ht="20.100000000000001" customHeight="1">
      <c r="A3789" s="201" t="s">
        <v>9054</v>
      </c>
      <c r="B3789" s="183">
        <v>700600594083</v>
      </c>
      <c r="C3789" s="190" t="s">
        <v>8948</v>
      </c>
      <c r="D3789" s="215" t="s">
        <v>9052</v>
      </c>
      <c r="E3789" s="321">
        <v>4</v>
      </c>
      <c r="F3789" s="319">
        <v>26.89</v>
      </c>
      <c r="G3789" s="198" t="s">
        <v>8444</v>
      </c>
      <c r="H3789" s="201">
        <v>0</v>
      </c>
      <c r="I3789" s="200">
        <v>42113</v>
      </c>
      <c r="J3789" s="319">
        <f t="shared" si="60"/>
        <v>13.8565</v>
      </c>
      <c r="K3789" s="198"/>
      <c r="L3789" s="198"/>
      <c r="M3789" s="198" t="s">
        <v>2395</v>
      </c>
      <c r="N3789" s="198"/>
      <c r="O3789" s="198"/>
      <c r="P3789" s="198"/>
      <c r="Q3789" s="169"/>
      <c r="R3789" s="169"/>
      <c r="S3789" s="169"/>
      <c r="T3789" s="169"/>
    </row>
    <row r="3790" spans="1:20" ht="20.100000000000001" customHeight="1">
      <c r="A3790" s="201">
        <v>20607</v>
      </c>
      <c r="B3790" s="183"/>
      <c r="C3790" s="190" t="s">
        <v>8949</v>
      </c>
      <c r="D3790" s="215" t="s">
        <v>9055</v>
      </c>
      <c r="E3790" s="198"/>
      <c r="F3790" s="319" t="s">
        <v>17578</v>
      </c>
      <c r="G3790" s="198" t="s">
        <v>8444</v>
      </c>
      <c r="H3790" s="201">
        <v>0</v>
      </c>
      <c r="I3790" s="200">
        <v>42113</v>
      </c>
      <c r="J3790" s="319" t="e">
        <f t="shared" si="60"/>
        <v>#VALUE!</v>
      </c>
      <c r="K3790" s="198"/>
      <c r="L3790" s="198"/>
      <c r="M3790" s="198" t="s">
        <v>2395</v>
      </c>
      <c r="N3790" s="198"/>
      <c r="O3790" s="198"/>
      <c r="P3790" s="198"/>
      <c r="Q3790" s="169"/>
      <c r="R3790" s="169"/>
      <c r="S3790" s="169"/>
      <c r="T3790" s="169"/>
    </row>
    <row r="3791" spans="1:20" ht="20.100000000000001" customHeight="1">
      <c r="A3791" s="201" t="s">
        <v>9056</v>
      </c>
      <c r="B3791" s="183">
        <v>700600594090</v>
      </c>
      <c r="C3791" s="190" t="s">
        <v>8950</v>
      </c>
      <c r="D3791" s="215" t="s">
        <v>9055</v>
      </c>
      <c r="E3791" s="321">
        <v>12</v>
      </c>
      <c r="F3791" s="319">
        <v>46.89</v>
      </c>
      <c r="G3791" s="198" t="s">
        <v>8444</v>
      </c>
      <c r="H3791" s="201">
        <v>0</v>
      </c>
      <c r="I3791" s="200">
        <v>42113</v>
      </c>
      <c r="J3791" s="319">
        <f t="shared" si="60"/>
        <v>22.856499999999997</v>
      </c>
      <c r="K3791" s="198"/>
      <c r="L3791" s="198"/>
      <c r="M3791" s="198" t="s">
        <v>2395</v>
      </c>
      <c r="N3791" s="198"/>
      <c r="O3791" s="198"/>
      <c r="P3791" s="198"/>
      <c r="Q3791" s="169"/>
      <c r="R3791" s="169"/>
      <c r="S3791" s="169"/>
      <c r="T3791" s="169"/>
    </row>
    <row r="3792" spans="1:20" ht="20.100000000000001" customHeight="1">
      <c r="A3792" s="201" t="s">
        <v>9057</v>
      </c>
      <c r="B3792" s="183">
        <v>700600594106</v>
      </c>
      <c r="C3792" s="190" t="s">
        <v>8951</v>
      </c>
      <c r="D3792" s="215" t="s">
        <v>9055</v>
      </c>
      <c r="E3792" s="321">
        <v>12</v>
      </c>
      <c r="F3792" s="319">
        <v>46.89</v>
      </c>
      <c r="G3792" s="198" t="s">
        <v>8444</v>
      </c>
      <c r="H3792" s="201">
        <v>0</v>
      </c>
      <c r="I3792" s="200">
        <v>42113</v>
      </c>
      <c r="J3792" s="319">
        <f t="shared" si="60"/>
        <v>22.856499999999997</v>
      </c>
      <c r="K3792" s="198"/>
      <c r="L3792" s="198"/>
      <c r="M3792" s="198" t="s">
        <v>2395</v>
      </c>
      <c r="N3792" s="198"/>
      <c r="O3792" s="198"/>
      <c r="P3792" s="198"/>
      <c r="Q3792" s="169"/>
      <c r="R3792" s="169"/>
      <c r="S3792" s="169"/>
      <c r="T3792" s="169"/>
    </row>
    <row r="3793" spans="1:20" ht="20.100000000000001" customHeight="1">
      <c r="A3793" s="201">
        <v>20608</v>
      </c>
      <c r="B3793" s="183"/>
      <c r="C3793" s="190" t="s">
        <v>8952</v>
      </c>
      <c r="D3793" s="215" t="s">
        <v>9058</v>
      </c>
      <c r="E3793" s="198"/>
      <c r="F3793" s="319" t="s">
        <v>17578</v>
      </c>
      <c r="G3793" s="198" t="s">
        <v>8444</v>
      </c>
      <c r="H3793" s="201">
        <v>0</v>
      </c>
      <c r="I3793" s="200">
        <v>42113</v>
      </c>
      <c r="J3793" s="319" t="e">
        <f t="shared" si="60"/>
        <v>#VALUE!</v>
      </c>
      <c r="K3793" s="198"/>
      <c r="L3793" s="198"/>
      <c r="M3793" s="198" t="s">
        <v>2395</v>
      </c>
      <c r="N3793" s="198"/>
      <c r="O3793" s="198"/>
      <c r="P3793" s="198"/>
      <c r="Q3793" s="169"/>
      <c r="R3793" s="169"/>
      <c r="S3793" s="169"/>
      <c r="T3793" s="169"/>
    </row>
    <row r="3794" spans="1:20" ht="20.100000000000001" customHeight="1">
      <c r="A3794" s="201" t="s">
        <v>9059</v>
      </c>
      <c r="B3794" s="183">
        <v>700600594113</v>
      </c>
      <c r="C3794" s="190" t="s">
        <v>8953</v>
      </c>
      <c r="D3794" s="215" t="s">
        <v>9058</v>
      </c>
      <c r="E3794" s="321">
        <v>9</v>
      </c>
      <c r="F3794" s="319">
        <v>21.99</v>
      </c>
      <c r="G3794" s="198" t="s">
        <v>8444</v>
      </c>
      <c r="H3794" s="201">
        <v>0</v>
      </c>
      <c r="I3794" s="200">
        <v>42113</v>
      </c>
      <c r="J3794" s="319">
        <f t="shared" si="60"/>
        <v>4.6914999999999978</v>
      </c>
      <c r="K3794" s="198"/>
      <c r="L3794" s="198"/>
      <c r="M3794" s="198" t="s">
        <v>2395</v>
      </c>
      <c r="N3794" s="198"/>
      <c r="O3794" s="198"/>
      <c r="P3794" s="198"/>
      <c r="Q3794" s="169"/>
      <c r="R3794" s="169"/>
      <c r="S3794" s="169"/>
      <c r="T3794" s="169"/>
    </row>
    <row r="3795" spans="1:20" ht="20.100000000000001" customHeight="1">
      <c r="A3795" s="202" t="s">
        <v>9061</v>
      </c>
      <c r="B3795" s="183">
        <v>700600594120</v>
      </c>
      <c r="C3795" s="190" t="s">
        <v>8954</v>
      </c>
      <c r="D3795" s="215" t="s">
        <v>9060</v>
      </c>
      <c r="E3795" s="321">
        <v>4</v>
      </c>
      <c r="F3795" s="319">
        <v>17.95</v>
      </c>
      <c r="G3795" s="198" t="s">
        <v>8444</v>
      </c>
      <c r="H3795" s="201">
        <v>0</v>
      </c>
      <c r="I3795" s="200">
        <v>42113</v>
      </c>
      <c r="J3795" s="319">
        <f t="shared" si="60"/>
        <v>6.2574999999999985</v>
      </c>
      <c r="K3795" s="198"/>
      <c r="L3795" s="198"/>
      <c r="M3795" s="198" t="s">
        <v>2395</v>
      </c>
      <c r="N3795" s="198"/>
      <c r="O3795" s="198"/>
      <c r="P3795" s="198"/>
      <c r="Q3795" s="169"/>
      <c r="R3795" s="169"/>
      <c r="S3795" s="169"/>
      <c r="T3795" s="169"/>
    </row>
    <row r="3796" spans="1:20" ht="20.100000000000001" customHeight="1">
      <c r="A3796" s="202" t="s">
        <v>9061</v>
      </c>
      <c r="B3796" s="183">
        <v>700600594120</v>
      </c>
      <c r="C3796" s="190" t="s">
        <v>8954</v>
      </c>
      <c r="D3796" s="215" t="s">
        <v>9060</v>
      </c>
      <c r="E3796" s="321">
        <v>4</v>
      </c>
      <c r="F3796" s="319">
        <v>17.95</v>
      </c>
      <c r="G3796" s="198" t="s">
        <v>8444</v>
      </c>
      <c r="H3796" s="201">
        <v>0</v>
      </c>
      <c r="I3796" s="200">
        <v>42113</v>
      </c>
      <c r="J3796" s="319">
        <f t="shared" si="60"/>
        <v>6.2574999999999985</v>
      </c>
      <c r="K3796" s="198"/>
      <c r="L3796" s="198"/>
      <c r="M3796" s="198" t="s">
        <v>2395</v>
      </c>
      <c r="N3796" s="198"/>
      <c r="O3796" s="198"/>
      <c r="P3796" s="198"/>
      <c r="Q3796" s="169"/>
      <c r="R3796" s="169"/>
      <c r="S3796" s="169"/>
      <c r="T3796" s="169"/>
    </row>
    <row r="3797" spans="1:20" ht="20.100000000000001" customHeight="1">
      <c r="A3797" s="201" t="s">
        <v>9063</v>
      </c>
      <c r="B3797" s="183">
        <v>700600594137</v>
      </c>
      <c r="C3797" s="243" t="s">
        <v>8955</v>
      </c>
      <c r="D3797" s="215" t="s">
        <v>9062</v>
      </c>
      <c r="E3797" s="321">
        <v>5.5</v>
      </c>
      <c r="F3797" s="319">
        <v>17.95</v>
      </c>
      <c r="G3797" s="198" t="s">
        <v>8444</v>
      </c>
      <c r="H3797" s="201">
        <v>0</v>
      </c>
      <c r="I3797" s="200">
        <v>42113</v>
      </c>
      <c r="J3797" s="319">
        <f t="shared" si="60"/>
        <v>4.7574999999999985</v>
      </c>
      <c r="K3797" s="198"/>
      <c r="L3797" s="198"/>
      <c r="M3797" s="198" t="s">
        <v>2395</v>
      </c>
      <c r="N3797" s="198"/>
      <c r="O3797" s="198"/>
      <c r="P3797" s="198"/>
      <c r="Q3797" s="169"/>
      <c r="R3797" s="169"/>
      <c r="S3797" s="169"/>
      <c r="T3797" s="169"/>
    </row>
    <row r="3798" spans="1:20" ht="20.100000000000001" customHeight="1">
      <c r="A3798" s="201" t="s">
        <v>9063</v>
      </c>
      <c r="B3798" s="183">
        <v>700600594137</v>
      </c>
      <c r="C3798" s="243" t="s">
        <v>8955</v>
      </c>
      <c r="D3798" s="215" t="s">
        <v>9062</v>
      </c>
      <c r="E3798" s="321">
        <v>5.5</v>
      </c>
      <c r="F3798" s="319">
        <v>17.95</v>
      </c>
      <c r="G3798" s="198" t="s">
        <v>8444</v>
      </c>
      <c r="H3798" s="201">
        <v>0</v>
      </c>
      <c r="I3798" s="200">
        <v>42113</v>
      </c>
      <c r="J3798" s="319">
        <f t="shared" si="60"/>
        <v>4.7574999999999985</v>
      </c>
      <c r="K3798" s="198"/>
      <c r="L3798" s="198"/>
      <c r="M3798" s="198" t="s">
        <v>2395</v>
      </c>
      <c r="N3798" s="198"/>
      <c r="O3798" s="198"/>
      <c r="P3798" s="198"/>
      <c r="Q3798" s="169"/>
      <c r="R3798" s="169"/>
      <c r="S3798" s="169"/>
      <c r="T3798" s="169"/>
    </row>
    <row r="3799" spans="1:20" ht="20.100000000000001" customHeight="1">
      <c r="A3799" s="202" t="s">
        <v>9065</v>
      </c>
      <c r="B3799" s="183">
        <v>700600594144</v>
      </c>
      <c r="C3799" s="190" t="s">
        <v>8956</v>
      </c>
      <c r="D3799" s="215" t="s">
        <v>9064</v>
      </c>
      <c r="E3799" s="321">
        <v>4</v>
      </c>
      <c r="F3799" s="319">
        <v>17.95</v>
      </c>
      <c r="G3799" s="198" t="s">
        <v>8444</v>
      </c>
      <c r="H3799" s="201">
        <v>0</v>
      </c>
      <c r="I3799" s="200">
        <v>42113</v>
      </c>
      <c r="J3799" s="319">
        <f t="shared" si="60"/>
        <v>6.2574999999999985</v>
      </c>
      <c r="K3799" s="198"/>
      <c r="L3799" s="198"/>
      <c r="M3799" s="198" t="s">
        <v>2395</v>
      </c>
      <c r="N3799" s="198"/>
      <c r="O3799" s="198"/>
      <c r="P3799" s="198"/>
      <c r="Q3799" s="169"/>
      <c r="R3799" s="169"/>
      <c r="S3799" s="169"/>
      <c r="T3799" s="169"/>
    </row>
    <row r="3800" spans="1:20" ht="20.100000000000001" customHeight="1">
      <c r="A3800" s="202" t="s">
        <v>9065</v>
      </c>
      <c r="B3800" s="183">
        <v>700600594144</v>
      </c>
      <c r="C3800" s="190" t="s">
        <v>8956</v>
      </c>
      <c r="D3800" s="215" t="s">
        <v>9064</v>
      </c>
      <c r="E3800" s="321">
        <v>4</v>
      </c>
      <c r="F3800" s="319">
        <v>17.95</v>
      </c>
      <c r="G3800" s="198" t="s">
        <v>8444</v>
      </c>
      <c r="H3800" s="201">
        <v>0</v>
      </c>
      <c r="I3800" s="200">
        <v>42113</v>
      </c>
      <c r="J3800" s="319">
        <f t="shared" si="60"/>
        <v>6.2574999999999985</v>
      </c>
      <c r="K3800" s="198"/>
      <c r="L3800" s="198"/>
      <c r="M3800" s="198" t="s">
        <v>2395</v>
      </c>
      <c r="N3800" s="198"/>
      <c r="O3800" s="198"/>
      <c r="P3800" s="198"/>
      <c r="Q3800" s="169"/>
      <c r="R3800" s="169"/>
      <c r="S3800" s="169"/>
      <c r="T3800" s="169"/>
    </row>
    <row r="3801" spans="1:20" ht="20.100000000000001" customHeight="1">
      <c r="A3801" s="202" t="s">
        <v>9067</v>
      </c>
      <c r="B3801" s="183">
        <v>700600594151</v>
      </c>
      <c r="C3801" s="190" t="s">
        <v>8957</v>
      </c>
      <c r="D3801" s="215" t="s">
        <v>9066</v>
      </c>
      <c r="E3801" s="321">
        <v>4</v>
      </c>
      <c r="F3801" s="319">
        <v>17.95</v>
      </c>
      <c r="G3801" s="198" t="s">
        <v>8444</v>
      </c>
      <c r="H3801" s="201">
        <v>0</v>
      </c>
      <c r="I3801" s="200">
        <v>42113</v>
      </c>
      <c r="J3801" s="319">
        <f t="shared" si="60"/>
        <v>6.2574999999999985</v>
      </c>
      <c r="K3801" s="198"/>
      <c r="L3801" s="198"/>
      <c r="M3801" s="198" t="s">
        <v>2395</v>
      </c>
      <c r="N3801" s="198"/>
      <c r="O3801" s="198"/>
      <c r="P3801" s="198"/>
      <c r="Q3801" s="169"/>
      <c r="R3801" s="169"/>
      <c r="S3801" s="169"/>
      <c r="T3801" s="169"/>
    </row>
    <row r="3802" spans="1:20" ht="20.100000000000001" customHeight="1">
      <c r="A3802" s="202" t="s">
        <v>9067</v>
      </c>
      <c r="B3802" s="183">
        <v>700600594151</v>
      </c>
      <c r="C3802" s="190" t="s">
        <v>8957</v>
      </c>
      <c r="D3802" s="215" t="s">
        <v>9066</v>
      </c>
      <c r="E3802" s="321">
        <v>4</v>
      </c>
      <c r="F3802" s="319">
        <v>17.95</v>
      </c>
      <c r="G3802" s="198" t="s">
        <v>8444</v>
      </c>
      <c r="H3802" s="201">
        <v>0</v>
      </c>
      <c r="I3802" s="200">
        <v>42113</v>
      </c>
      <c r="J3802" s="319">
        <f t="shared" si="60"/>
        <v>6.2574999999999985</v>
      </c>
      <c r="K3802" s="198"/>
      <c r="L3802" s="198"/>
      <c r="M3802" s="198" t="s">
        <v>2395</v>
      </c>
      <c r="N3802" s="198"/>
      <c r="O3802" s="198"/>
      <c r="P3802" s="198"/>
      <c r="Q3802" s="169"/>
      <c r="R3802" s="169"/>
      <c r="S3802" s="169"/>
      <c r="T3802" s="169"/>
    </row>
    <row r="3803" spans="1:20" ht="20.100000000000001" customHeight="1">
      <c r="A3803" s="201" t="s">
        <v>9069</v>
      </c>
      <c r="B3803" s="183">
        <v>700600594168</v>
      </c>
      <c r="C3803" s="190" t="s">
        <v>8958</v>
      </c>
      <c r="D3803" s="215" t="s">
        <v>9068</v>
      </c>
      <c r="E3803" s="321">
        <v>10</v>
      </c>
      <c r="F3803" s="319">
        <v>23.176470588235293</v>
      </c>
      <c r="G3803" s="198" t="s">
        <v>8444</v>
      </c>
      <c r="H3803" s="201">
        <v>0</v>
      </c>
      <c r="I3803" s="200">
        <v>42113</v>
      </c>
      <c r="J3803" s="319">
        <f t="shared" si="60"/>
        <v>4.6999999999999993</v>
      </c>
      <c r="K3803" s="198">
        <v>15.95</v>
      </c>
      <c r="L3803" s="198"/>
      <c r="M3803" s="198" t="s">
        <v>2395</v>
      </c>
      <c r="N3803" s="198"/>
      <c r="O3803" s="198"/>
      <c r="P3803" s="198"/>
      <c r="Q3803" s="169"/>
      <c r="R3803" s="169"/>
      <c r="S3803" s="169"/>
      <c r="T3803" s="169"/>
    </row>
    <row r="3804" spans="1:20" ht="20.100000000000001" customHeight="1">
      <c r="A3804" s="201" t="s">
        <v>9069</v>
      </c>
      <c r="B3804" s="183">
        <v>700600594168</v>
      </c>
      <c r="C3804" s="190" t="s">
        <v>8958</v>
      </c>
      <c r="D3804" s="215" t="s">
        <v>9068</v>
      </c>
      <c r="E3804" s="321">
        <v>10</v>
      </c>
      <c r="F3804" s="319">
        <v>23.176470588235293</v>
      </c>
      <c r="G3804" s="198" t="s">
        <v>8444</v>
      </c>
      <c r="H3804" s="201">
        <v>0</v>
      </c>
      <c r="I3804" s="200">
        <v>42113</v>
      </c>
      <c r="J3804" s="319">
        <f t="shared" si="60"/>
        <v>4.6999999999999993</v>
      </c>
      <c r="K3804" s="198">
        <v>15.95</v>
      </c>
      <c r="L3804" s="198"/>
      <c r="M3804" s="198" t="s">
        <v>2395</v>
      </c>
      <c r="N3804" s="198"/>
      <c r="O3804" s="198"/>
      <c r="P3804" s="198"/>
      <c r="Q3804" s="169"/>
      <c r="R3804" s="169"/>
      <c r="S3804" s="169"/>
      <c r="T3804" s="169"/>
    </row>
    <row r="3805" spans="1:20" ht="20.100000000000001" customHeight="1">
      <c r="A3805" s="202" t="s">
        <v>9071</v>
      </c>
      <c r="B3805" s="183">
        <v>700600594175</v>
      </c>
      <c r="C3805" s="190" t="s">
        <v>8959</v>
      </c>
      <c r="D3805" s="215" t="s">
        <v>9070</v>
      </c>
      <c r="E3805" s="324">
        <v>3</v>
      </c>
      <c r="F3805" s="319">
        <v>17.95</v>
      </c>
      <c r="G3805" s="198" t="s">
        <v>8444</v>
      </c>
      <c r="H3805" s="199">
        <v>17</v>
      </c>
      <c r="I3805" s="200">
        <v>42113</v>
      </c>
      <c r="J3805" s="319">
        <f t="shared" si="60"/>
        <v>7.2574999999999985</v>
      </c>
      <c r="K3805" s="198"/>
      <c r="L3805" s="198"/>
      <c r="M3805" s="198" t="s">
        <v>2395</v>
      </c>
      <c r="N3805" s="198"/>
      <c r="O3805" s="198"/>
      <c r="P3805" s="198"/>
      <c r="Q3805" s="169"/>
      <c r="R3805" s="169"/>
      <c r="S3805" s="169"/>
      <c r="T3805" s="169"/>
    </row>
    <row r="3806" spans="1:20" ht="20.100000000000001" customHeight="1">
      <c r="A3806" s="202" t="s">
        <v>9071</v>
      </c>
      <c r="B3806" s="183">
        <v>700600594175</v>
      </c>
      <c r="C3806" s="190" t="s">
        <v>8959</v>
      </c>
      <c r="D3806" s="215" t="s">
        <v>9070</v>
      </c>
      <c r="E3806" s="324">
        <v>3</v>
      </c>
      <c r="F3806" s="319">
        <v>17.95</v>
      </c>
      <c r="G3806" s="198" t="s">
        <v>8444</v>
      </c>
      <c r="H3806" s="199">
        <v>17</v>
      </c>
      <c r="I3806" s="200">
        <v>42113</v>
      </c>
      <c r="J3806" s="319">
        <f t="shared" si="60"/>
        <v>7.2574999999999985</v>
      </c>
      <c r="K3806" s="198"/>
      <c r="L3806" s="198"/>
      <c r="M3806" s="198" t="s">
        <v>2395</v>
      </c>
      <c r="N3806" s="198"/>
      <c r="O3806" s="198"/>
      <c r="P3806" s="198"/>
      <c r="Q3806" s="169"/>
      <c r="R3806" s="169"/>
      <c r="S3806" s="169"/>
      <c r="T3806" s="169"/>
    </row>
    <row r="3807" spans="1:20" ht="20.100000000000001" customHeight="1">
      <c r="A3807" s="201" t="s">
        <v>9073</v>
      </c>
      <c r="B3807" s="183">
        <v>700600594182</v>
      </c>
      <c r="C3807" s="190" t="s">
        <v>8960</v>
      </c>
      <c r="D3807" s="215" t="s">
        <v>9072</v>
      </c>
      <c r="E3807" s="321">
        <v>9</v>
      </c>
      <c r="F3807" s="319">
        <v>22</v>
      </c>
      <c r="G3807" s="198" t="s">
        <v>8444</v>
      </c>
      <c r="H3807" s="201">
        <v>0</v>
      </c>
      <c r="I3807" s="200">
        <v>42113</v>
      </c>
      <c r="J3807" s="319">
        <f t="shared" si="60"/>
        <v>4.6999999999999993</v>
      </c>
      <c r="K3807" s="198">
        <v>15.95</v>
      </c>
      <c r="L3807" s="198"/>
      <c r="M3807" s="198" t="s">
        <v>2395</v>
      </c>
      <c r="N3807" s="198"/>
      <c r="O3807" s="198"/>
      <c r="P3807" s="198"/>
      <c r="Q3807" s="169"/>
      <c r="R3807" s="169"/>
      <c r="S3807" s="169"/>
      <c r="T3807" s="169"/>
    </row>
    <row r="3808" spans="1:20" ht="20.100000000000001" customHeight="1">
      <c r="A3808" s="201" t="s">
        <v>9073</v>
      </c>
      <c r="B3808" s="183">
        <v>700600594182</v>
      </c>
      <c r="C3808" s="190" t="s">
        <v>8960</v>
      </c>
      <c r="D3808" s="215" t="s">
        <v>9072</v>
      </c>
      <c r="E3808" s="321">
        <v>9</v>
      </c>
      <c r="F3808" s="319">
        <v>22</v>
      </c>
      <c r="G3808" s="198" t="s">
        <v>8444</v>
      </c>
      <c r="H3808" s="201">
        <v>0</v>
      </c>
      <c r="I3808" s="200">
        <v>42113</v>
      </c>
      <c r="J3808" s="319">
        <f t="shared" si="60"/>
        <v>4.6999999999999993</v>
      </c>
      <c r="K3808" s="198">
        <v>15.95</v>
      </c>
      <c r="L3808" s="198"/>
      <c r="M3808" s="198" t="s">
        <v>2395</v>
      </c>
      <c r="N3808" s="198"/>
      <c r="O3808" s="198"/>
      <c r="P3808" s="198"/>
      <c r="Q3808" s="169"/>
      <c r="R3808" s="169"/>
      <c r="S3808" s="169"/>
      <c r="T3808" s="169"/>
    </row>
    <row r="3809" spans="1:20" ht="20.100000000000001" customHeight="1">
      <c r="A3809" s="201" t="s">
        <v>9075</v>
      </c>
      <c r="B3809" s="183">
        <v>700600594199</v>
      </c>
      <c r="C3809" s="190" t="s">
        <v>8961</v>
      </c>
      <c r="D3809" s="215" t="s">
        <v>9074</v>
      </c>
      <c r="E3809" s="321">
        <v>12</v>
      </c>
      <c r="F3809" s="319">
        <v>30.235294117647058</v>
      </c>
      <c r="G3809" s="198" t="s">
        <v>8444</v>
      </c>
      <c r="H3809" s="201">
        <v>0</v>
      </c>
      <c r="I3809" s="200">
        <v>42113</v>
      </c>
      <c r="J3809" s="319">
        <f t="shared" si="60"/>
        <v>8.6999999999999993</v>
      </c>
      <c r="K3809" s="198">
        <v>15.95</v>
      </c>
      <c r="L3809" s="198"/>
      <c r="M3809" s="198" t="s">
        <v>2395</v>
      </c>
      <c r="N3809" s="198"/>
      <c r="O3809" s="198"/>
      <c r="P3809" s="198"/>
      <c r="Q3809" s="169"/>
      <c r="R3809" s="169"/>
      <c r="S3809" s="169"/>
      <c r="T3809" s="169"/>
    </row>
    <row r="3810" spans="1:20" ht="20.100000000000001" customHeight="1">
      <c r="A3810" s="201" t="s">
        <v>9075</v>
      </c>
      <c r="B3810" s="183">
        <v>700600594199</v>
      </c>
      <c r="C3810" s="190" t="s">
        <v>8961</v>
      </c>
      <c r="D3810" s="215" t="s">
        <v>9074</v>
      </c>
      <c r="E3810" s="321">
        <v>12</v>
      </c>
      <c r="F3810" s="319">
        <v>30.235294117647058</v>
      </c>
      <c r="G3810" s="198" t="s">
        <v>8444</v>
      </c>
      <c r="H3810" s="201">
        <v>0</v>
      </c>
      <c r="I3810" s="200">
        <v>42113</v>
      </c>
      <c r="J3810" s="319">
        <f t="shared" si="60"/>
        <v>8.6999999999999993</v>
      </c>
      <c r="K3810" s="198">
        <v>15.95</v>
      </c>
      <c r="L3810" s="198"/>
      <c r="M3810" s="198" t="s">
        <v>2395</v>
      </c>
      <c r="N3810" s="198"/>
      <c r="O3810" s="198"/>
      <c r="P3810" s="198"/>
      <c r="Q3810" s="169"/>
      <c r="R3810" s="169"/>
      <c r="S3810" s="169"/>
      <c r="T3810" s="169"/>
    </row>
    <row r="3811" spans="1:20" ht="20.100000000000001" customHeight="1">
      <c r="A3811" s="201" t="s">
        <v>9077</v>
      </c>
      <c r="B3811" s="183">
        <v>700600594205</v>
      </c>
      <c r="C3811" s="190" t="s">
        <v>8962</v>
      </c>
      <c r="D3811" s="215" t="s">
        <v>9076</v>
      </c>
      <c r="E3811" s="321">
        <v>2</v>
      </c>
      <c r="F3811" s="319">
        <v>17.95</v>
      </c>
      <c r="G3811" s="198" t="s">
        <v>8444</v>
      </c>
      <c r="H3811" s="201">
        <v>0</v>
      </c>
      <c r="I3811" s="200">
        <v>42113</v>
      </c>
      <c r="J3811" s="319">
        <f t="shared" si="60"/>
        <v>8.2574999999999985</v>
      </c>
      <c r="K3811" s="198"/>
      <c r="L3811" s="198"/>
      <c r="M3811" s="198" t="s">
        <v>2395</v>
      </c>
      <c r="N3811" s="198"/>
      <c r="O3811" s="198"/>
      <c r="P3811" s="198"/>
      <c r="Q3811" s="169"/>
      <c r="R3811" s="169"/>
      <c r="S3811" s="169"/>
      <c r="T3811" s="169"/>
    </row>
    <row r="3812" spans="1:20" ht="20.100000000000001" customHeight="1">
      <c r="A3812" s="201" t="s">
        <v>9077</v>
      </c>
      <c r="B3812" s="183">
        <v>700600594205</v>
      </c>
      <c r="C3812" s="190" t="s">
        <v>8962</v>
      </c>
      <c r="D3812" s="215" t="s">
        <v>9076</v>
      </c>
      <c r="E3812" s="321">
        <v>2</v>
      </c>
      <c r="F3812" s="319">
        <v>17.95</v>
      </c>
      <c r="G3812" s="198" t="s">
        <v>8444</v>
      </c>
      <c r="H3812" s="201">
        <v>0</v>
      </c>
      <c r="I3812" s="200">
        <v>42113</v>
      </c>
      <c r="J3812" s="319">
        <f t="shared" si="60"/>
        <v>8.2574999999999985</v>
      </c>
      <c r="K3812" s="198"/>
      <c r="L3812" s="198"/>
      <c r="M3812" s="198" t="s">
        <v>2395</v>
      </c>
      <c r="N3812" s="198"/>
      <c r="O3812" s="198"/>
      <c r="P3812" s="198"/>
      <c r="Q3812" s="169"/>
      <c r="R3812" s="169"/>
      <c r="S3812" s="169"/>
      <c r="T3812" s="169"/>
    </row>
    <row r="3813" spans="1:20" ht="20.100000000000001" customHeight="1">
      <c r="A3813" s="201" t="s">
        <v>9078</v>
      </c>
      <c r="B3813" s="183">
        <v>700600594212</v>
      </c>
      <c r="C3813" s="190" t="s">
        <v>8963</v>
      </c>
      <c r="D3813" s="215" t="s">
        <v>9074</v>
      </c>
      <c r="E3813" s="321">
        <v>12</v>
      </c>
      <c r="F3813" s="319">
        <v>30.235294117647058</v>
      </c>
      <c r="G3813" s="198" t="s">
        <v>8444</v>
      </c>
      <c r="H3813" s="201">
        <v>0</v>
      </c>
      <c r="I3813" s="200">
        <v>42113</v>
      </c>
      <c r="J3813" s="319">
        <f t="shared" si="60"/>
        <v>8.6999999999999993</v>
      </c>
      <c r="K3813" s="198">
        <v>15.95</v>
      </c>
      <c r="L3813" s="198"/>
      <c r="M3813" s="198" t="s">
        <v>2395</v>
      </c>
      <c r="N3813" s="198"/>
      <c r="O3813" s="198"/>
      <c r="P3813" s="198"/>
      <c r="Q3813" s="169"/>
      <c r="R3813" s="169"/>
      <c r="S3813" s="169"/>
      <c r="T3813" s="169"/>
    </row>
    <row r="3814" spans="1:20" ht="20.100000000000001" customHeight="1">
      <c r="A3814" s="201" t="s">
        <v>9078</v>
      </c>
      <c r="B3814" s="183">
        <v>700600594212</v>
      </c>
      <c r="C3814" s="190" t="s">
        <v>8963</v>
      </c>
      <c r="D3814" s="215" t="s">
        <v>9074</v>
      </c>
      <c r="E3814" s="321">
        <v>12</v>
      </c>
      <c r="F3814" s="319">
        <v>30.235294117647058</v>
      </c>
      <c r="G3814" s="198" t="s">
        <v>8444</v>
      </c>
      <c r="H3814" s="201">
        <v>0</v>
      </c>
      <c r="I3814" s="200">
        <v>42113</v>
      </c>
      <c r="J3814" s="319">
        <f t="shared" si="60"/>
        <v>8.6999999999999993</v>
      </c>
      <c r="K3814" s="198">
        <v>15.95</v>
      </c>
      <c r="L3814" s="198"/>
      <c r="M3814" s="198" t="s">
        <v>2395</v>
      </c>
      <c r="N3814" s="198"/>
      <c r="O3814" s="198"/>
      <c r="P3814" s="198"/>
      <c r="Q3814" s="169"/>
      <c r="R3814" s="169"/>
      <c r="S3814" s="169"/>
      <c r="T3814" s="169"/>
    </row>
    <row r="3815" spans="1:20" ht="20.100000000000001" customHeight="1">
      <c r="A3815" s="201" t="s">
        <v>9080</v>
      </c>
      <c r="B3815" s="183">
        <v>700600594229</v>
      </c>
      <c r="C3815" s="190" t="s">
        <v>8964</v>
      </c>
      <c r="D3815" s="215" t="s">
        <v>9079</v>
      </c>
      <c r="E3815" s="321">
        <v>12</v>
      </c>
      <c r="F3815" s="319">
        <v>30.235294117647058</v>
      </c>
      <c r="G3815" s="198" t="s">
        <v>8444</v>
      </c>
      <c r="H3815" s="201">
        <v>0</v>
      </c>
      <c r="I3815" s="200">
        <v>42113</v>
      </c>
      <c r="J3815" s="319">
        <f t="shared" si="60"/>
        <v>8.6999999999999993</v>
      </c>
      <c r="K3815" s="198">
        <v>15.95</v>
      </c>
      <c r="L3815" s="198"/>
      <c r="M3815" s="198" t="s">
        <v>2395</v>
      </c>
      <c r="N3815" s="198"/>
      <c r="O3815" s="198"/>
      <c r="P3815" s="198"/>
      <c r="Q3815" s="169"/>
      <c r="R3815" s="169"/>
      <c r="S3815" s="169"/>
      <c r="T3815" s="169"/>
    </row>
    <row r="3816" spans="1:20" ht="20.100000000000001" customHeight="1">
      <c r="A3816" s="201" t="s">
        <v>9080</v>
      </c>
      <c r="B3816" s="183">
        <v>700600594229</v>
      </c>
      <c r="C3816" s="190" t="s">
        <v>8964</v>
      </c>
      <c r="D3816" s="215" t="s">
        <v>9079</v>
      </c>
      <c r="E3816" s="321">
        <v>12</v>
      </c>
      <c r="F3816" s="319">
        <v>30.235294117647058</v>
      </c>
      <c r="G3816" s="198" t="s">
        <v>8444</v>
      </c>
      <c r="H3816" s="201">
        <v>0</v>
      </c>
      <c r="I3816" s="200">
        <v>42113</v>
      </c>
      <c r="J3816" s="319">
        <f t="shared" si="60"/>
        <v>8.6999999999999993</v>
      </c>
      <c r="K3816" s="198">
        <v>15.95</v>
      </c>
      <c r="L3816" s="198"/>
      <c r="M3816" s="198" t="s">
        <v>2395</v>
      </c>
      <c r="N3816" s="198"/>
      <c r="O3816" s="198"/>
      <c r="P3816" s="198"/>
      <c r="Q3816" s="169"/>
      <c r="R3816" s="169"/>
      <c r="S3816" s="169"/>
      <c r="T3816" s="169"/>
    </row>
    <row r="3817" spans="1:20" ht="20.100000000000001" customHeight="1">
      <c r="A3817" s="201" t="s">
        <v>9082</v>
      </c>
      <c r="B3817" s="183">
        <v>700600594236</v>
      </c>
      <c r="C3817" s="190" t="s">
        <v>8965</v>
      </c>
      <c r="D3817" s="215" t="s">
        <v>9081</v>
      </c>
      <c r="E3817" s="321">
        <v>12</v>
      </c>
      <c r="F3817" s="319">
        <v>30.235294117647058</v>
      </c>
      <c r="G3817" s="198" t="s">
        <v>8444</v>
      </c>
      <c r="H3817" s="201">
        <v>0</v>
      </c>
      <c r="I3817" s="200">
        <v>42113</v>
      </c>
      <c r="J3817" s="319">
        <f t="shared" si="60"/>
        <v>8.6999999999999993</v>
      </c>
      <c r="K3817" s="198">
        <v>15.95</v>
      </c>
      <c r="L3817" s="198"/>
      <c r="M3817" s="198" t="s">
        <v>2395</v>
      </c>
      <c r="N3817" s="198"/>
      <c r="O3817" s="198"/>
      <c r="P3817" s="198"/>
      <c r="Q3817" s="169"/>
      <c r="R3817" s="169"/>
      <c r="S3817" s="169"/>
      <c r="T3817" s="169"/>
    </row>
    <row r="3818" spans="1:20" ht="20.100000000000001" customHeight="1">
      <c r="A3818" s="201" t="s">
        <v>9082</v>
      </c>
      <c r="B3818" s="183">
        <v>700600594236</v>
      </c>
      <c r="C3818" s="190" t="s">
        <v>8965</v>
      </c>
      <c r="D3818" s="215" t="s">
        <v>9081</v>
      </c>
      <c r="E3818" s="321">
        <v>12</v>
      </c>
      <c r="F3818" s="319">
        <v>30.235294117647058</v>
      </c>
      <c r="G3818" s="198" t="s">
        <v>8444</v>
      </c>
      <c r="H3818" s="201">
        <v>0</v>
      </c>
      <c r="I3818" s="200">
        <v>42113</v>
      </c>
      <c r="J3818" s="319">
        <f t="shared" si="60"/>
        <v>8.6999999999999993</v>
      </c>
      <c r="K3818" s="198">
        <v>15.95</v>
      </c>
      <c r="L3818" s="198"/>
      <c r="M3818" s="198" t="s">
        <v>2395</v>
      </c>
      <c r="N3818" s="198"/>
      <c r="O3818" s="198"/>
      <c r="P3818" s="198"/>
      <c r="Q3818" s="169"/>
      <c r="R3818" s="169"/>
      <c r="S3818" s="169"/>
      <c r="T3818" s="169"/>
    </row>
    <row r="3819" spans="1:20" ht="20.100000000000001" customHeight="1">
      <c r="A3819" s="202" t="s">
        <v>9084</v>
      </c>
      <c r="B3819" s="183">
        <v>700600594243</v>
      </c>
      <c r="C3819" s="190" t="s">
        <v>8966</v>
      </c>
      <c r="D3819" s="215" t="s">
        <v>9083</v>
      </c>
      <c r="E3819" s="324">
        <v>3</v>
      </c>
      <c r="F3819" s="319">
        <v>17.95</v>
      </c>
      <c r="G3819" s="198" t="s">
        <v>8444</v>
      </c>
      <c r="H3819" s="199">
        <v>12</v>
      </c>
      <c r="I3819" s="200">
        <v>42113</v>
      </c>
      <c r="J3819" s="319">
        <f t="shared" si="60"/>
        <v>7.2574999999999985</v>
      </c>
      <c r="K3819" s="198"/>
      <c r="L3819" s="198"/>
      <c r="M3819" s="198" t="s">
        <v>2395</v>
      </c>
      <c r="N3819" s="198"/>
      <c r="O3819" s="198"/>
      <c r="P3819" s="198"/>
      <c r="Q3819" s="169"/>
      <c r="R3819" s="169"/>
      <c r="S3819" s="169"/>
      <c r="T3819" s="169"/>
    </row>
    <row r="3820" spans="1:20" ht="20.100000000000001" customHeight="1">
      <c r="A3820" s="202" t="s">
        <v>9084</v>
      </c>
      <c r="B3820" s="183">
        <v>700600594243</v>
      </c>
      <c r="C3820" s="190" t="s">
        <v>8966</v>
      </c>
      <c r="D3820" s="215" t="s">
        <v>9083</v>
      </c>
      <c r="E3820" s="324">
        <v>3</v>
      </c>
      <c r="F3820" s="319">
        <v>17.95</v>
      </c>
      <c r="G3820" s="198" t="s">
        <v>8444</v>
      </c>
      <c r="H3820" s="199">
        <v>12</v>
      </c>
      <c r="I3820" s="200">
        <v>42113</v>
      </c>
      <c r="J3820" s="319">
        <f t="shared" si="60"/>
        <v>7.2574999999999985</v>
      </c>
      <c r="K3820" s="198"/>
      <c r="L3820" s="198"/>
      <c r="M3820" s="198" t="s">
        <v>2395</v>
      </c>
      <c r="N3820" s="198"/>
      <c r="O3820" s="198"/>
      <c r="P3820" s="198"/>
      <c r="Q3820" s="169"/>
      <c r="R3820" s="169"/>
      <c r="S3820" s="169"/>
      <c r="T3820" s="169"/>
    </row>
    <row r="3821" spans="1:20" ht="20.100000000000001" customHeight="1">
      <c r="A3821" s="201">
        <v>20622</v>
      </c>
      <c r="B3821" s="183"/>
      <c r="C3821" s="190" t="s">
        <v>8967</v>
      </c>
      <c r="D3821" s="215" t="s">
        <v>9085</v>
      </c>
      <c r="E3821" s="198"/>
      <c r="F3821" s="319" t="s">
        <v>17578</v>
      </c>
      <c r="G3821" s="198" t="s">
        <v>8444</v>
      </c>
      <c r="H3821" s="201">
        <v>0</v>
      </c>
      <c r="I3821" s="200">
        <v>42113</v>
      </c>
      <c r="J3821" s="319" t="e">
        <f t="shared" si="60"/>
        <v>#VALUE!</v>
      </c>
      <c r="K3821" s="198"/>
      <c r="L3821" s="198"/>
      <c r="M3821" s="198" t="s">
        <v>2395</v>
      </c>
      <c r="N3821" s="198"/>
      <c r="O3821" s="198"/>
      <c r="P3821" s="198"/>
      <c r="Q3821" s="169"/>
      <c r="R3821" s="169"/>
      <c r="S3821" s="169"/>
      <c r="T3821" s="169"/>
    </row>
    <row r="3822" spans="1:20" ht="20.100000000000001" customHeight="1">
      <c r="A3822" s="201" t="s">
        <v>9086</v>
      </c>
      <c r="B3822" s="183">
        <v>700600594250</v>
      </c>
      <c r="C3822" s="190" t="s">
        <v>8968</v>
      </c>
      <c r="D3822" s="215" t="s">
        <v>9085</v>
      </c>
      <c r="E3822" s="321">
        <v>11</v>
      </c>
      <c r="F3822" s="319">
        <v>29.058823529411764</v>
      </c>
      <c r="G3822" s="198" t="s">
        <v>8444</v>
      </c>
      <c r="H3822" s="201">
        <v>0</v>
      </c>
      <c r="I3822" s="200">
        <v>42113</v>
      </c>
      <c r="J3822" s="319">
        <f t="shared" si="60"/>
        <v>8.6999999999999993</v>
      </c>
      <c r="K3822" s="198">
        <v>15.95</v>
      </c>
      <c r="L3822" s="198"/>
      <c r="M3822" s="198" t="s">
        <v>2395</v>
      </c>
      <c r="N3822" s="198"/>
      <c r="O3822" s="198"/>
      <c r="P3822" s="198"/>
      <c r="Q3822" s="169"/>
      <c r="R3822" s="169"/>
      <c r="S3822" s="169"/>
      <c r="T3822" s="169"/>
    </row>
    <row r="3823" spans="1:20" ht="20.100000000000001" customHeight="1">
      <c r="A3823" s="201" t="s">
        <v>9087</v>
      </c>
      <c r="B3823" s="183">
        <v>700600594267</v>
      </c>
      <c r="C3823" s="190" t="s">
        <v>8969</v>
      </c>
      <c r="D3823" s="215" t="s">
        <v>9085</v>
      </c>
      <c r="E3823" s="321">
        <v>12.5</v>
      </c>
      <c r="F3823" s="319">
        <v>30.823529411764707</v>
      </c>
      <c r="G3823" s="198" t="s">
        <v>8444</v>
      </c>
      <c r="H3823" s="201">
        <v>0</v>
      </c>
      <c r="I3823" s="200">
        <v>42113</v>
      </c>
      <c r="J3823" s="319">
        <f t="shared" si="60"/>
        <v>8.6999999999999993</v>
      </c>
      <c r="K3823" s="198">
        <v>15.95</v>
      </c>
      <c r="L3823" s="198"/>
      <c r="M3823" s="198" t="s">
        <v>2395</v>
      </c>
      <c r="N3823" s="198"/>
      <c r="O3823" s="198"/>
      <c r="P3823" s="198"/>
      <c r="Q3823" s="169"/>
      <c r="R3823" s="169"/>
      <c r="S3823" s="169"/>
      <c r="T3823" s="169"/>
    </row>
    <row r="3824" spans="1:20" ht="20.100000000000001" customHeight="1">
      <c r="A3824" s="201" t="s">
        <v>9088</v>
      </c>
      <c r="B3824" s="183">
        <v>700600594274</v>
      </c>
      <c r="C3824" s="190" t="s">
        <v>8970</v>
      </c>
      <c r="D3824" s="215" t="s">
        <v>9085</v>
      </c>
      <c r="E3824" s="321">
        <v>9</v>
      </c>
      <c r="F3824" s="319">
        <v>22</v>
      </c>
      <c r="G3824" s="198" t="s">
        <v>8444</v>
      </c>
      <c r="H3824" s="201">
        <v>0</v>
      </c>
      <c r="I3824" s="200">
        <v>42113</v>
      </c>
      <c r="J3824" s="319">
        <f t="shared" si="60"/>
        <v>4.6999999999999993</v>
      </c>
      <c r="K3824" s="198">
        <v>15.95</v>
      </c>
      <c r="L3824" s="198"/>
      <c r="M3824" s="198" t="s">
        <v>2395</v>
      </c>
      <c r="N3824" s="198"/>
      <c r="O3824" s="198"/>
      <c r="P3824" s="198"/>
      <c r="Q3824" s="169"/>
      <c r="R3824" s="169"/>
      <c r="S3824" s="169"/>
      <c r="T3824" s="169"/>
    </row>
    <row r="3825" spans="1:37" ht="20.100000000000001" customHeight="1">
      <c r="A3825" s="201" t="s">
        <v>9089</v>
      </c>
      <c r="B3825" s="183">
        <v>700600594281</v>
      </c>
      <c r="C3825" s="190" t="s">
        <v>8971</v>
      </c>
      <c r="D3825" s="215" t="s">
        <v>9085</v>
      </c>
      <c r="E3825" s="321">
        <v>12.5</v>
      </c>
      <c r="F3825" s="319">
        <v>30.823529411764707</v>
      </c>
      <c r="G3825" s="198" t="s">
        <v>8444</v>
      </c>
      <c r="H3825" s="201">
        <v>0</v>
      </c>
      <c r="I3825" s="200">
        <v>42113</v>
      </c>
      <c r="J3825" s="319">
        <f t="shared" si="60"/>
        <v>8.6999999999999993</v>
      </c>
      <c r="K3825" s="198">
        <v>15.95</v>
      </c>
      <c r="L3825" s="198"/>
      <c r="M3825" s="198" t="s">
        <v>2395</v>
      </c>
      <c r="N3825" s="198"/>
      <c r="O3825" s="198"/>
      <c r="P3825" s="198"/>
      <c r="Q3825" s="169"/>
      <c r="R3825" s="169"/>
      <c r="S3825" s="169"/>
      <c r="T3825" s="169"/>
    </row>
    <row r="3826" spans="1:37" ht="20.100000000000001" customHeight="1">
      <c r="A3826" s="201" t="s">
        <v>9090</v>
      </c>
      <c r="B3826" s="183">
        <v>700600594298</v>
      </c>
      <c r="C3826" s="190" t="s">
        <v>8972</v>
      </c>
      <c r="D3826" s="215" t="s">
        <v>9085</v>
      </c>
      <c r="E3826" s="321">
        <v>11</v>
      </c>
      <c r="F3826" s="319">
        <v>29.058823529411764</v>
      </c>
      <c r="G3826" s="198" t="s">
        <v>8444</v>
      </c>
      <c r="H3826" s="201">
        <v>0</v>
      </c>
      <c r="I3826" s="200">
        <v>42113</v>
      </c>
      <c r="J3826" s="319">
        <f t="shared" si="60"/>
        <v>8.6999999999999993</v>
      </c>
      <c r="K3826" s="198">
        <v>15.95</v>
      </c>
      <c r="L3826" s="198"/>
      <c r="M3826" s="198" t="s">
        <v>2395</v>
      </c>
      <c r="N3826" s="198"/>
      <c r="O3826" s="198"/>
      <c r="P3826" s="198"/>
      <c r="Q3826" s="169"/>
      <c r="R3826" s="169"/>
      <c r="S3826" s="169"/>
      <c r="T3826" s="169"/>
    </row>
    <row r="3827" spans="1:37" ht="20.100000000000001" customHeight="1">
      <c r="A3827" s="201" t="s">
        <v>9091</v>
      </c>
      <c r="B3827" s="183">
        <v>700600594304</v>
      </c>
      <c r="C3827" s="190" t="s">
        <v>8973</v>
      </c>
      <c r="D3827" s="215" t="s">
        <v>9085</v>
      </c>
      <c r="E3827" s="321">
        <v>12.5</v>
      </c>
      <c r="F3827" s="319">
        <v>30.823529411764707</v>
      </c>
      <c r="G3827" s="198" t="s">
        <v>8444</v>
      </c>
      <c r="H3827" s="201">
        <v>0</v>
      </c>
      <c r="I3827" s="200">
        <v>42113</v>
      </c>
      <c r="J3827" s="319">
        <f t="shared" si="60"/>
        <v>8.6999999999999993</v>
      </c>
      <c r="K3827" s="198">
        <v>15.95</v>
      </c>
      <c r="L3827" s="198"/>
      <c r="M3827" s="198" t="s">
        <v>2395</v>
      </c>
      <c r="N3827" s="198"/>
      <c r="O3827" s="198"/>
      <c r="P3827" s="198"/>
      <c r="Q3827" s="169"/>
      <c r="R3827" s="169"/>
      <c r="S3827" s="169"/>
      <c r="T3827" s="169"/>
    </row>
    <row r="3828" spans="1:37" ht="20.100000000000001" customHeight="1">
      <c r="A3828" s="221">
        <v>45010</v>
      </c>
      <c r="B3828" s="190"/>
      <c r="C3828" s="243" t="s">
        <v>9127</v>
      </c>
      <c r="D3828" s="189" t="s">
        <v>9116</v>
      </c>
      <c r="E3828" s="198"/>
      <c r="F3828" s="356">
        <v>14.99</v>
      </c>
      <c r="G3828" s="198" t="s">
        <v>8444</v>
      </c>
      <c r="H3828" s="201">
        <v>0</v>
      </c>
      <c r="I3828" s="200">
        <v>42113</v>
      </c>
      <c r="J3828" s="319">
        <f t="shared" si="60"/>
        <v>7.7415000000000003</v>
      </c>
      <c r="K3828" s="198"/>
      <c r="L3828" s="198"/>
      <c r="M3828" s="198" t="s">
        <v>2395</v>
      </c>
      <c r="N3828" s="198"/>
      <c r="O3828" s="198"/>
      <c r="P3828" s="198"/>
      <c r="Q3828" s="169"/>
      <c r="R3828" s="169"/>
      <c r="S3828" s="169"/>
      <c r="T3828" s="169"/>
    </row>
    <row r="3829" spans="1:37" ht="20.100000000000001" customHeight="1">
      <c r="A3829" s="221" t="s">
        <v>9092</v>
      </c>
      <c r="B3829" s="190">
        <v>700600593253</v>
      </c>
      <c r="C3829" s="243" t="s">
        <v>9127</v>
      </c>
      <c r="D3829" s="189" t="s">
        <v>9116</v>
      </c>
      <c r="E3829" s="198"/>
      <c r="F3829" s="356" t="s">
        <v>17578</v>
      </c>
      <c r="G3829" s="198" t="s">
        <v>8444</v>
      </c>
      <c r="H3829" s="201">
        <v>0</v>
      </c>
      <c r="I3829" s="200">
        <v>42113</v>
      </c>
      <c r="J3829" s="319" t="e">
        <f t="shared" si="60"/>
        <v>#VALUE!</v>
      </c>
      <c r="K3829" s="198"/>
      <c r="L3829" s="198"/>
      <c r="M3829" s="198" t="s">
        <v>2395</v>
      </c>
      <c r="N3829" s="198"/>
      <c r="O3829" s="198"/>
      <c r="P3829" s="198"/>
      <c r="Q3829" s="169"/>
      <c r="R3829" s="169"/>
      <c r="S3829" s="169"/>
      <c r="T3829" s="169"/>
    </row>
    <row r="3830" spans="1:37" ht="20.100000000000001" customHeight="1">
      <c r="A3830" s="221">
        <v>45011</v>
      </c>
      <c r="B3830" s="190"/>
      <c r="C3830" s="190" t="s">
        <v>9128</v>
      </c>
      <c r="D3830" s="189" t="s">
        <v>9117</v>
      </c>
      <c r="E3830" s="198"/>
      <c r="F3830" s="356">
        <v>15.99</v>
      </c>
      <c r="G3830" s="198" t="s">
        <v>8444</v>
      </c>
      <c r="H3830" s="201">
        <v>0</v>
      </c>
      <c r="I3830" s="200">
        <v>42113</v>
      </c>
      <c r="J3830" s="319">
        <f t="shared" si="60"/>
        <v>8.5914999999999999</v>
      </c>
      <c r="K3830" s="198"/>
      <c r="L3830" s="198"/>
      <c r="M3830" s="198" t="s">
        <v>2395</v>
      </c>
      <c r="N3830" s="198"/>
      <c r="O3830" s="198"/>
      <c r="P3830" s="198"/>
      <c r="Q3830" s="169"/>
      <c r="R3830" s="169"/>
      <c r="S3830" s="169"/>
      <c r="T3830" s="169"/>
    </row>
    <row r="3831" spans="1:37" ht="20.100000000000001" customHeight="1">
      <c r="A3831" s="328" t="s">
        <v>9093</v>
      </c>
      <c r="B3831" s="190">
        <v>700600593260</v>
      </c>
      <c r="C3831" s="243" t="s">
        <v>9129</v>
      </c>
      <c r="D3831" s="189" t="s">
        <v>9117</v>
      </c>
      <c r="E3831" s="321">
        <v>2</v>
      </c>
      <c r="F3831" s="356">
        <v>15.99</v>
      </c>
      <c r="G3831" s="198" t="s">
        <v>8444</v>
      </c>
      <c r="H3831" s="201">
        <v>0</v>
      </c>
      <c r="I3831" s="200">
        <v>42113</v>
      </c>
      <c r="J3831" s="319">
        <f t="shared" si="60"/>
        <v>6.5914999999999999</v>
      </c>
      <c r="K3831" s="198"/>
      <c r="L3831" s="198"/>
      <c r="M3831" s="198" t="s">
        <v>2395</v>
      </c>
      <c r="N3831" s="198"/>
      <c r="O3831" s="198"/>
      <c r="P3831" s="198"/>
      <c r="Q3831" s="169">
        <v>0.1</v>
      </c>
      <c r="R3831" s="169" t="s">
        <v>14946</v>
      </c>
      <c r="S3831" s="169"/>
      <c r="T3831" s="169" t="s">
        <v>15220</v>
      </c>
      <c r="U3831" s="171">
        <v>45011</v>
      </c>
      <c r="V3831" s="5" t="s">
        <v>15221</v>
      </c>
      <c r="W3831" s="5" t="s">
        <v>15222</v>
      </c>
      <c r="X3831" s="5" t="s">
        <v>15223</v>
      </c>
      <c r="Y3831" s="5" t="s">
        <v>15224</v>
      </c>
      <c r="Z3831" s="5" t="s">
        <v>15225</v>
      </c>
      <c r="AA3831" s="5" t="s">
        <v>15226</v>
      </c>
      <c r="AB3831" s="5" t="s">
        <v>15227</v>
      </c>
      <c r="AC3831" s="5" t="s">
        <v>15228</v>
      </c>
      <c r="AD3831" s="5" t="s">
        <v>15229</v>
      </c>
      <c r="AE3831" s="5" t="s">
        <v>15230</v>
      </c>
      <c r="AF3831" s="5" t="s">
        <v>15165</v>
      </c>
      <c r="AG3831" s="5" t="s">
        <v>15166</v>
      </c>
      <c r="AH3831" s="5" t="s">
        <v>15167</v>
      </c>
      <c r="AI3831" s="5" t="s">
        <v>15168</v>
      </c>
      <c r="AJ3831" s="5" t="s">
        <v>15169</v>
      </c>
      <c r="AK3831" s="5" t="s">
        <v>15802</v>
      </c>
    </row>
    <row r="3832" spans="1:37" ht="20.100000000000001" customHeight="1">
      <c r="A3832" s="221">
        <v>45012</v>
      </c>
      <c r="B3832" s="190"/>
      <c r="C3832" s="190" t="s">
        <v>9130</v>
      </c>
      <c r="D3832" s="189" t="s">
        <v>9118</v>
      </c>
      <c r="E3832" s="198"/>
      <c r="F3832" s="356">
        <v>14.99</v>
      </c>
      <c r="G3832" s="198" t="s">
        <v>8444</v>
      </c>
      <c r="H3832" s="201">
        <v>0</v>
      </c>
      <c r="I3832" s="200">
        <v>42113</v>
      </c>
      <c r="J3832" s="319">
        <f t="shared" si="60"/>
        <v>7.7415000000000003</v>
      </c>
      <c r="K3832" s="198"/>
      <c r="L3832" s="198"/>
      <c r="M3832" s="198" t="s">
        <v>2395</v>
      </c>
      <c r="N3832" s="198"/>
      <c r="O3832" s="198"/>
      <c r="P3832" s="198"/>
      <c r="Q3832" s="169"/>
      <c r="R3832" s="169"/>
      <c r="S3832" s="169"/>
      <c r="T3832" s="169"/>
    </row>
    <row r="3833" spans="1:37" ht="20.100000000000001" customHeight="1">
      <c r="A3833" s="221" t="s">
        <v>9094</v>
      </c>
      <c r="B3833" s="190">
        <v>700600593277</v>
      </c>
      <c r="C3833" s="190" t="s">
        <v>9131</v>
      </c>
      <c r="D3833" s="189" t="s">
        <v>9118</v>
      </c>
      <c r="E3833" s="321">
        <v>4.5</v>
      </c>
      <c r="F3833" s="356">
        <v>15.529411764705882</v>
      </c>
      <c r="G3833" s="198" t="s">
        <v>8444</v>
      </c>
      <c r="H3833" s="201">
        <v>0</v>
      </c>
      <c r="I3833" s="200">
        <v>42113</v>
      </c>
      <c r="J3833" s="319">
        <f t="shared" si="60"/>
        <v>3.6999999999999993</v>
      </c>
      <c r="K3833" s="198">
        <v>12.99</v>
      </c>
      <c r="L3833" s="198"/>
      <c r="M3833" s="198" t="s">
        <v>2395</v>
      </c>
      <c r="N3833" s="198"/>
      <c r="O3833" s="198"/>
      <c r="P3833" s="198"/>
      <c r="Q3833" s="169"/>
      <c r="R3833" s="169"/>
      <c r="S3833" s="169"/>
      <c r="T3833" s="169"/>
    </row>
    <row r="3834" spans="1:37" ht="20.100000000000001" customHeight="1">
      <c r="A3834" s="221" t="s">
        <v>9095</v>
      </c>
      <c r="B3834" s="190">
        <v>700600593284</v>
      </c>
      <c r="C3834" s="190" t="s">
        <v>9132</v>
      </c>
      <c r="D3834" s="189" t="s">
        <v>9118</v>
      </c>
      <c r="E3834" s="321">
        <v>4.5</v>
      </c>
      <c r="F3834" s="356">
        <v>15.529411764705882</v>
      </c>
      <c r="G3834" s="198" t="s">
        <v>8444</v>
      </c>
      <c r="H3834" s="201">
        <v>0</v>
      </c>
      <c r="I3834" s="200">
        <v>42113</v>
      </c>
      <c r="J3834" s="319">
        <f t="shared" si="60"/>
        <v>3.6999999999999993</v>
      </c>
      <c r="K3834" s="198">
        <v>12.99</v>
      </c>
      <c r="L3834" s="198"/>
      <c r="M3834" s="198" t="s">
        <v>2395</v>
      </c>
      <c r="N3834" s="198"/>
      <c r="O3834" s="198"/>
      <c r="P3834" s="198"/>
      <c r="Q3834" s="169"/>
      <c r="R3834" s="169"/>
      <c r="S3834" s="169"/>
      <c r="T3834" s="169"/>
    </row>
    <row r="3835" spans="1:37" ht="20.100000000000001" customHeight="1">
      <c r="A3835" s="221" t="s">
        <v>9096</v>
      </c>
      <c r="B3835" s="190">
        <v>700600593291</v>
      </c>
      <c r="C3835" s="190" t="s">
        <v>9133</v>
      </c>
      <c r="D3835" s="189" t="s">
        <v>9118</v>
      </c>
      <c r="E3835" s="321">
        <v>4.5</v>
      </c>
      <c r="F3835" s="356">
        <v>15.529411764705882</v>
      </c>
      <c r="G3835" s="198" t="s">
        <v>8444</v>
      </c>
      <c r="H3835" s="201">
        <v>0</v>
      </c>
      <c r="I3835" s="200">
        <v>42113</v>
      </c>
      <c r="J3835" s="319">
        <f t="shared" si="60"/>
        <v>3.6999999999999993</v>
      </c>
      <c r="K3835" s="198">
        <v>12.99</v>
      </c>
      <c r="L3835" s="198"/>
      <c r="M3835" s="198" t="s">
        <v>2395</v>
      </c>
      <c r="N3835" s="198"/>
      <c r="O3835" s="198"/>
      <c r="P3835" s="198"/>
      <c r="Q3835" s="169"/>
      <c r="R3835" s="169"/>
      <c r="S3835" s="169"/>
      <c r="T3835" s="169"/>
    </row>
    <row r="3836" spans="1:37" ht="20.100000000000001" customHeight="1">
      <c r="A3836" s="221" t="s">
        <v>9097</v>
      </c>
      <c r="B3836" s="190">
        <v>700600593307</v>
      </c>
      <c r="C3836" s="190" t="s">
        <v>9134</v>
      </c>
      <c r="D3836" s="189" t="s">
        <v>9118</v>
      </c>
      <c r="E3836" s="321">
        <v>4.5</v>
      </c>
      <c r="F3836" s="356">
        <v>15.529411764705882</v>
      </c>
      <c r="G3836" s="198" t="s">
        <v>8444</v>
      </c>
      <c r="H3836" s="201">
        <v>0</v>
      </c>
      <c r="I3836" s="200">
        <v>42113</v>
      </c>
      <c r="J3836" s="319">
        <f t="shared" si="60"/>
        <v>3.6999999999999993</v>
      </c>
      <c r="K3836" s="198">
        <v>12.99</v>
      </c>
      <c r="L3836" s="198"/>
      <c r="M3836" s="198" t="s">
        <v>2395</v>
      </c>
      <c r="N3836" s="198"/>
      <c r="O3836" s="198"/>
      <c r="P3836" s="198"/>
      <c r="Q3836" s="169"/>
      <c r="R3836" s="169"/>
      <c r="S3836" s="169"/>
      <c r="T3836" s="169"/>
    </row>
    <row r="3837" spans="1:37" ht="20.100000000000001" customHeight="1">
      <c r="A3837" s="221" t="s">
        <v>9098</v>
      </c>
      <c r="B3837" s="190">
        <v>700600593314</v>
      </c>
      <c r="C3837" s="190" t="s">
        <v>9135</v>
      </c>
      <c r="D3837" s="189" t="s">
        <v>9118</v>
      </c>
      <c r="E3837" s="321">
        <v>4.5</v>
      </c>
      <c r="F3837" s="356">
        <v>15.529411764705882</v>
      </c>
      <c r="G3837" s="198" t="s">
        <v>8444</v>
      </c>
      <c r="H3837" s="201">
        <v>0</v>
      </c>
      <c r="I3837" s="200">
        <v>42113</v>
      </c>
      <c r="J3837" s="319">
        <f t="shared" si="60"/>
        <v>3.6999999999999993</v>
      </c>
      <c r="K3837" s="198">
        <v>12.99</v>
      </c>
      <c r="L3837" s="198"/>
      <c r="M3837" s="198" t="s">
        <v>2395</v>
      </c>
      <c r="N3837" s="198"/>
      <c r="O3837" s="198"/>
      <c r="P3837" s="198"/>
      <c r="Q3837" s="169"/>
      <c r="R3837" s="169"/>
      <c r="S3837" s="169"/>
      <c r="T3837" s="169"/>
    </row>
    <row r="3838" spans="1:37" ht="20.100000000000001" customHeight="1">
      <c r="A3838" s="221" t="s">
        <v>9099</v>
      </c>
      <c r="B3838" s="190">
        <v>700600593321</v>
      </c>
      <c r="C3838" s="190" t="s">
        <v>9136</v>
      </c>
      <c r="D3838" s="189" t="s">
        <v>9118</v>
      </c>
      <c r="E3838" s="321">
        <v>4.5</v>
      </c>
      <c r="F3838" s="356" t="s">
        <v>17578</v>
      </c>
      <c r="G3838" s="198" t="s">
        <v>8444</v>
      </c>
      <c r="H3838" s="201">
        <v>0</v>
      </c>
      <c r="I3838" s="200">
        <v>42113</v>
      </c>
      <c r="J3838" s="319" t="e">
        <f t="shared" si="60"/>
        <v>#VALUE!</v>
      </c>
      <c r="K3838" s="198"/>
      <c r="L3838" s="198"/>
      <c r="M3838" s="198" t="s">
        <v>2395</v>
      </c>
      <c r="N3838" s="198"/>
      <c r="O3838" s="198"/>
      <c r="P3838" s="198"/>
      <c r="Q3838" s="169"/>
      <c r="R3838" s="169"/>
      <c r="S3838" s="169"/>
      <c r="T3838" s="169"/>
    </row>
    <row r="3839" spans="1:37" ht="20.100000000000001" customHeight="1">
      <c r="A3839" s="221">
        <v>45013</v>
      </c>
      <c r="B3839" s="190"/>
      <c r="C3839" s="190" t="s">
        <v>9137</v>
      </c>
      <c r="D3839" s="189" t="s">
        <v>9119</v>
      </c>
      <c r="E3839" s="198"/>
      <c r="F3839" s="356">
        <v>15.99</v>
      </c>
      <c r="G3839" s="198" t="s">
        <v>8444</v>
      </c>
      <c r="H3839" s="201">
        <v>0</v>
      </c>
      <c r="I3839" s="200">
        <v>42113</v>
      </c>
      <c r="J3839" s="319">
        <f t="shared" si="60"/>
        <v>8.5914999999999999</v>
      </c>
      <c r="K3839" s="198"/>
      <c r="L3839" s="198"/>
      <c r="M3839" s="198" t="s">
        <v>2395</v>
      </c>
      <c r="N3839" s="198"/>
      <c r="O3839" s="198"/>
      <c r="P3839" s="198"/>
      <c r="Q3839" s="169"/>
      <c r="R3839" s="169"/>
      <c r="S3839" s="169"/>
      <c r="T3839" s="169"/>
    </row>
    <row r="3840" spans="1:37" ht="20.100000000000001" customHeight="1">
      <c r="A3840" s="328" t="s">
        <v>9100</v>
      </c>
      <c r="B3840" s="190">
        <v>700600593338</v>
      </c>
      <c r="C3840" s="243" t="s">
        <v>9138</v>
      </c>
      <c r="D3840" s="189" t="s">
        <v>9119</v>
      </c>
      <c r="E3840" s="321">
        <v>5</v>
      </c>
      <c r="F3840" s="356">
        <v>16.117647058823529</v>
      </c>
      <c r="G3840" s="198" t="s">
        <v>8444</v>
      </c>
      <c r="H3840" s="201">
        <v>0</v>
      </c>
      <c r="I3840" s="200">
        <v>42113</v>
      </c>
      <c r="J3840" s="319">
        <f t="shared" si="60"/>
        <v>3.6999999999999993</v>
      </c>
      <c r="K3840" s="198">
        <v>13.99</v>
      </c>
      <c r="L3840" s="198"/>
      <c r="M3840" s="198" t="s">
        <v>2395</v>
      </c>
      <c r="N3840" s="198"/>
      <c r="O3840" s="198"/>
      <c r="P3840" s="198"/>
      <c r="Q3840" s="169">
        <v>0.1</v>
      </c>
      <c r="R3840" s="169" t="s">
        <v>14946</v>
      </c>
      <c r="S3840" s="169"/>
      <c r="T3840" s="169" t="s">
        <v>15231</v>
      </c>
      <c r="U3840" s="171">
        <v>45013</v>
      </c>
      <c r="V3840" s="5" t="s">
        <v>15221</v>
      </c>
      <c r="W3840" s="5" t="s">
        <v>15232</v>
      </c>
      <c r="X3840" s="5" t="s">
        <v>15223</v>
      </c>
      <c r="Y3840" s="5" t="s">
        <v>15233</v>
      </c>
      <c r="Z3840" s="5" t="s">
        <v>15225</v>
      </c>
      <c r="AA3840" s="5" t="s">
        <v>15226</v>
      </c>
      <c r="AB3840" s="5" t="s">
        <v>15227</v>
      </c>
      <c r="AC3840" s="5" t="s">
        <v>15228</v>
      </c>
      <c r="AD3840" s="5" t="s">
        <v>15229</v>
      </c>
      <c r="AE3840" s="5" t="s">
        <v>15230</v>
      </c>
      <c r="AF3840" s="5" t="s">
        <v>15165</v>
      </c>
      <c r="AG3840" s="5" t="s">
        <v>15166</v>
      </c>
      <c r="AH3840" s="5" t="s">
        <v>15167</v>
      </c>
      <c r="AI3840" s="5" t="s">
        <v>15168</v>
      </c>
      <c r="AJ3840" s="5" t="s">
        <v>15169</v>
      </c>
      <c r="AK3840" s="5" t="s">
        <v>15803</v>
      </c>
    </row>
    <row r="3841" spans="1:38" ht="20.100000000000001" customHeight="1">
      <c r="A3841" s="221" t="s">
        <v>9101</v>
      </c>
      <c r="B3841" s="190">
        <v>700600593345</v>
      </c>
      <c r="C3841" s="243" t="s">
        <v>9139</v>
      </c>
      <c r="D3841" s="189" t="s">
        <v>9119</v>
      </c>
      <c r="E3841" s="321">
        <v>5</v>
      </c>
      <c r="F3841" s="356" t="s">
        <v>17578</v>
      </c>
      <c r="G3841" s="198" t="s">
        <v>8444</v>
      </c>
      <c r="H3841" s="201">
        <v>0</v>
      </c>
      <c r="I3841" s="200">
        <v>42113</v>
      </c>
      <c r="J3841" s="319" t="e">
        <f t="shared" si="60"/>
        <v>#VALUE!</v>
      </c>
      <c r="K3841" s="198"/>
      <c r="L3841" s="198"/>
      <c r="M3841" s="198" t="s">
        <v>2395</v>
      </c>
      <c r="N3841" s="198"/>
      <c r="O3841" s="198"/>
      <c r="P3841" s="198"/>
      <c r="Q3841" s="169"/>
      <c r="R3841" s="169"/>
      <c r="S3841" s="169"/>
      <c r="T3841" s="169"/>
    </row>
    <row r="3842" spans="1:38" ht="20.100000000000001" customHeight="1">
      <c r="A3842" s="221">
        <v>45014</v>
      </c>
      <c r="B3842" s="190"/>
      <c r="C3842" s="190" t="s">
        <v>9140</v>
      </c>
      <c r="D3842" s="189" t="s">
        <v>9120</v>
      </c>
      <c r="E3842" s="198"/>
      <c r="F3842" s="356">
        <v>14.99</v>
      </c>
      <c r="G3842" s="198" t="s">
        <v>8444</v>
      </c>
      <c r="H3842" s="201">
        <v>0</v>
      </c>
      <c r="I3842" s="200">
        <v>42113</v>
      </c>
      <c r="J3842" s="319">
        <f t="shared" si="60"/>
        <v>7.7415000000000003</v>
      </c>
      <c r="K3842" s="198"/>
      <c r="L3842" s="198"/>
      <c r="M3842" s="198" t="s">
        <v>2395</v>
      </c>
      <c r="N3842" s="198"/>
      <c r="O3842" s="198"/>
      <c r="P3842" s="198"/>
      <c r="Q3842" s="169"/>
      <c r="R3842" s="169"/>
      <c r="S3842" s="169"/>
      <c r="T3842" s="169"/>
    </row>
    <row r="3843" spans="1:38" ht="20.100000000000001" customHeight="1">
      <c r="A3843" s="328" t="s">
        <v>9102</v>
      </c>
      <c r="B3843" s="190">
        <v>700600593352</v>
      </c>
      <c r="C3843" s="190" t="s">
        <v>9141</v>
      </c>
      <c r="D3843" s="189" t="s">
        <v>9120</v>
      </c>
      <c r="E3843" s="321">
        <v>2</v>
      </c>
      <c r="F3843" s="356">
        <v>14.99</v>
      </c>
      <c r="G3843" s="198" t="s">
        <v>8444</v>
      </c>
      <c r="H3843" s="201">
        <v>0</v>
      </c>
      <c r="I3843" s="200">
        <v>42113</v>
      </c>
      <c r="J3843" s="319">
        <f t="shared" si="60"/>
        <v>5.7415000000000003</v>
      </c>
      <c r="K3843" s="198"/>
      <c r="L3843" s="198"/>
      <c r="M3843" s="198" t="s">
        <v>2395</v>
      </c>
      <c r="N3843" s="198"/>
      <c r="O3843" s="198"/>
      <c r="P3843" s="198"/>
      <c r="Q3843" s="169">
        <v>0.1</v>
      </c>
      <c r="R3843" s="169" t="s">
        <v>14946</v>
      </c>
      <c r="S3843" s="169"/>
      <c r="T3843" s="169" t="s">
        <v>15234</v>
      </c>
      <c r="U3843" s="171">
        <v>45014</v>
      </c>
      <c r="V3843" s="5" t="s">
        <v>15221</v>
      </c>
      <c r="W3843" s="5" t="s">
        <v>15235</v>
      </c>
      <c r="X3843" s="5" t="s">
        <v>15223</v>
      </c>
      <c r="Y3843" s="5" t="s">
        <v>15224</v>
      </c>
      <c r="Z3843" s="5" t="s">
        <v>15225</v>
      </c>
      <c r="AA3843" s="5" t="s">
        <v>15226</v>
      </c>
      <c r="AB3843" s="5" t="s">
        <v>15227</v>
      </c>
      <c r="AC3843" s="5" t="s">
        <v>15228</v>
      </c>
      <c r="AD3843" s="5" t="s">
        <v>15229</v>
      </c>
      <c r="AE3843" s="5" t="s">
        <v>15230</v>
      </c>
      <c r="AF3843" s="5" t="s">
        <v>15165</v>
      </c>
      <c r="AG3843" s="5" t="s">
        <v>15166</v>
      </c>
      <c r="AH3843" s="5" t="s">
        <v>15167</v>
      </c>
      <c r="AI3843" s="5" t="s">
        <v>15168</v>
      </c>
      <c r="AJ3843" s="5" t="s">
        <v>15169</v>
      </c>
      <c r="AK3843" s="5" t="s">
        <v>15804</v>
      </c>
    </row>
    <row r="3844" spans="1:38" ht="20.100000000000001" customHeight="1">
      <c r="A3844" s="221" t="s">
        <v>9103</v>
      </c>
      <c r="B3844" s="190">
        <v>700600593369</v>
      </c>
      <c r="C3844" s="190" t="s">
        <v>9142</v>
      </c>
      <c r="D3844" s="189" t="s">
        <v>9120</v>
      </c>
      <c r="E3844" s="321">
        <v>2.5</v>
      </c>
      <c r="F3844" s="356" t="s">
        <v>17578</v>
      </c>
      <c r="G3844" s="198" t="s">
        <v>8444</v>
      </c>
      <c r="H3844" s="201">
        <v>0</v>
      </c>
      <c r="I3844" s="200">
        <v>42113</v>
      </c>
      <c r="J3844" s="319" t="e">
        <f t="shared" si="60"/>
        <v>#VALUE!</v>
      </c>
      <c r="K3844" s="198"/>
      <c r="L3844" s="198"/>
      <c r="M3844" s="198" t="s">
        <v>2395</v>
      </c>
      <c r="N3844" s="198"/>
      <c r="O3844" s="198"/>
      <c r="P3844" s="198"/>
      <c r="Q3844" s="169"/>
      <c r="R3844" s="169"/>
      <c r="S3844" s="169"/>
      <c r="T3844" s="169"/>
    </row>
    <row r="3845" spans="1:38" ht="20.100000000000001" customHeight="1">
      <c r="A3845" s="221">
        <v>45015</v>
      </c>
      <c r="B3845" s="190"/>
      <c r="C3845" s="190" t="s">
        <v>9143</v>
      </c>
      <c r="D3845" s="189" t="s">
        <v>9121</v>
      </c>
      <c r="E3845" s="321">
        <v>1.5</v>
      </c>
      <c r="F3845" s="356">
        <v>15.99</v>
      </c>
      <c r="G3845" s="198" t="s">
        <v>8444</v>
      </c>
      <c r="H3845" s="201">
        <v>0</v>
      </c>
      <c r="I3845" s="200">
        <v>42113</v>
      </c>
      <c r="J3845" s="319">
        <f t="shared" si="60"/>
        <v>7.0914999999999999</v>
      </c>
      <c r="K3845" s="198"/>
      <c r="L3845" s="198"/>
      <c r="M3845" s="198" t="s">
        <v>2395</v>
      </c>
      <c r="N3845" s="198"/>
      <c r="O3845" s="198"/>
      <c r="P3845" s="198"/>
      <c r="Q3845" s="169"/>
      <c r="R3845" s="169"/>
      <c r="S3845" s="169"/>
      <c r="T3845" s="169"/>
    </row>
    <row r="3846" spans="1:38" ht="20.100000000000001" customHeight="1">
      <c r="A3846" s="221" t="s">
        <v>9104</v>
      </c>
      <c r="B3846" s="190">
        <v>700600593376</v>
      </c>
      <c r="C3846" s="190" t="s">
        <v>12780</v>
      </c>
      <c r="D3846" s="189" t="s">
        <v>9121</v>
      </c>
      <c r="E3846" s="321">
        <v>5.5</v>
      </c>
      <c r="F3846" s="356" t="s">
        <v>17578</v>
      </c>
      <c r="G3846" s="198" t="s">
        <v>8444</v>
      </c>
      <c r="H3846" s="201">
        <v>0</v>
      </c>
      <c r="I3846" s="200">
        <v>42113</v>
      </c>
      <c r="J3846" s="319" t="e">
        <f t="shared" si="60"/>
        <v>#VALUE!</v>
      </c>
      <c r="K3846" s="198"/>
      <c r="L3846" s="198"/>
      <c r="M3846" s="198" t="s">
        <v>2395</v>
      </c>
      <c r="N3846" s="198"/>
      <c r="O3846" s="198"/>
      <c r="P3846" s="198"/>
      <c r="Q3846" s="169"/>
      <c r="R3846" s="169"/>
      <c r="S3846" s="169"/>
      <c r="T3846" s="169"/>
    </row>
    <row r="3847" spans="1:38" ht="20.100000000000001" customHeight="1">
      <c r="A3847" s="221">
        <v>45016</v>
      </c>
      <c r="B3847" s="190"/>
      <c r="C3847" s="190" t="s">
        <v>9144</v>
      </c>
      <c r="D3847" s="189" t="s">
        <v>9121</v>
      </c>
      <c r="E3847" s="198"/>
      <c r="F3847" s="356">
        <v>15.99</v>
      </c>
      <c r="G3847" s="198" t="s">
        <v>8444</v>
      </c>
      <c r="H3847" s="201">
        <v>0</v>
      </c>
      <c r="I3847" s="200">
        <v>42113</v>
      </c>
      <c r="J3847" s="319">
        <f t="shared" si="60"/>
        <v>8.5914999999999999</v>
      </c>
      <c r="K3847" s="198"/>
      <c r="L3847" s="198"/>
      <c r="M3847" s="198" t="s">
        <v>2395</v>
      </c>
      <c r="N3847" s="198"/>
      <c r="O3847" s="198"/>
      <c r="P3847" s="198"/>
      <c r="Q3847" s="169"/>
      <c r="R3847" s="169"/>
      <c r="S3847" s="169"/>
      <c r="T3847" s="169"/>
    </row>
    <row r="3848" spans="1:38" ht="20.100000000000001" customHeight="1">
      <c r="A3848" s="221" t="s">
        <v>9105</v>
      </c>
      <c r="B3848" s="190">
        <v>700600593383</v>
      </c>
      <c r="C3848" s="190" t="s">
        <v>9145</v>
      </c>
      <c r="D3848" s="189" t="s">
        <v>9121</v>
      </c>
      <c r="E3848" s="321">
        <v>2</v>
      </c>
      <c r="F3848" s="356">
        <v>15.99</v>
      </c>
      <c r="G3848" s="198" t="s">
        <v>8444</v>
      </c>
      <c r="H3848" s="201">
        <v>0</v>
      </c>
      <c r="I3848" s="200">
        <v>42113</v>
      </c>
      <c r="J3848" s="319">
        <f t="shared" si="60"/>
        <v>6.5914999999999999</v>
      </c>
      <c r="K3848" s="198"/>
      <c r="L3848" s="198"/>
      <c r="M3848" s="198" t="s">
        <v>2395</v>
      </c>
      <c r="N3848" s="198"/>
      <c r="O3848" s="198"/>
      <c r="P3848" s="198"/>
      <c r="Q3848" s="169"/>
      <c r="R3848" s="169"/>
      <c r="S3848" s="169"/>
      <c r="T3848" s="169"/>
    </row>
    <row r="3849" spans="1:38" ht="20.100000000000001" customHeight="1">
      <c r="A3849" s="221" t="s">
        <v>9106</v>
      </c>
      <c r="B3849" s="190">
        <v>700600593390</v>
      </c>
      <c r="C3849" s="190" t="s">
        <v>9146</v>
      </c>
      <c r="D3849" s="189" t="s">
        <v>9121</v>
      </c>
      <c r="E3849" s="321">
        <v>2</v>
      </c>
      <c r="F3849" s="356">
        <v>15.99</v>
      </c>
      <c r="G3849" s="198" t="s">
        <v>8444</v>
      </c>
      <c r="H3849" s="201">
        <v>0</v>
      </c>
      <c r="I3849" s="200">
        <v>42113</v>
      </c>
      <c r="J3849" s="319">
        <f t="shared" si="60"/>
        <v>6.5914999999999999</v>
      </c>
      <c r="K3849" s="198"/>
      <c r="L3849" s="198"/>
      <c r="M3849" s="198" t="s">
        <v>2395</v>
      </c>
      <c r="N3849" s="198"/>
      <c r="O3849" s="198"/>
      <c r="P3849" s="198"/>
      <c r="Q3849" s="169"/>
      <c r="R3849" s="169"/>
      <c r="S3849" s="169"/>
      <c r="T3849" s="169"/>
    </row>
    <row r="3850" spans="1:38" ht="20.100000000000001" customHeight="1">
      <c r="A3850" s="221" t="s">
        <v>9107</v>
      </c>
      <c r="B3850" s="190">
        <v>700600593406</v>
      </c>
      <c r="C3850" s="190" t="s">
        <v>9147</v>
      </c>
      <c r="D3850" s="189" t="s">
        <v>9121</v>
      </c>
      <c r="E3850" s="321">
        <v>2</v>
      </c>
      <c r="F3850" s="356">
        <v>15.99</v>
      </c>
      <c r="G3850" s="198" t="s">
        <v>8444</v>
      </c>
      <c r="H3850" s="201">
        <v>0</v>
      </c>
      <c r="I3850" s="200">
        <v>42113</v>
      </c>
      <c r="J3850" s="319">
        <f t="shared" si="60"/>
        <v>6.5914999999999999</v>
      </c>
      <c r="K3850" s="198"/>
      <c r="L3850" s="198"/>
      <c r="M3850" s="198" t="s">
        <v>2395</v>
      </c>
      <c r="N3850" s="198"/>
      <c r="O3850" s="198"/>
      <c r="P3850" s="198"/>
      <c r="Q3850" s="169"/>
      <c r="R3850" s="169"/>
      <c r="S3850" s="169"/>
      <c r="T3850" s="169"/>
    </row>
    <row r="3851" spans="1:38" ht="20.100000000000001" customHeight="1">
      <c r="A3851" s="328" t="s">
        <v>9108</v>
      </c>
      <c r="B3851" s="190">
        <v>700600593413</v>
      </c>
      <c r="C3851" s="190" t="s">
        <v>9148</v>
      </c>
      <c r="D3851" s="189" t="s">
        <v>9121</v>
      </c>
      <c r="E3851" s="321">
        <v>2</v>
      </c>
      <c r="F3851" s="356" t="s">
        <v>17578</v>
      </c>
      <c r="G3851" s="198" t="s">
        <v>8444</v>
      </c>
      <c r="H3851" s="201">
        <v>0</v>
      </c>
      <c r="I3851" s="200">
        <v>42113</v>
      </c>
      <c r="J3851" s="319" t="e">
        <f t="shared" si="60"/>
        <v>#VALUE!</v>
      </c>
      <c r="K3851" s="198"/>
      <c r="L3851" s="198"/>
      <c r="M3851" s="198" t="s">
        <v>2395</v>
      </c>
      <c r="N3851" s="198"/>
      <c r="O3851" s="198"/>
      <c r="P3851" s="198"/>
      <c r="Q3851" s="169">
        <v>0.1</v>
      </c>
      <c r="R3851" s="169" t="s">
        <v>14946</v>
      </c>
      <c r="S3851" s="169"/>
      <c r="T3851" s="169" t="s">
        <v>15234</v>
      </c>
      <c r="U3851" s="171">
        <v>45016</v>
      </c>
      <c r="V3851" s="5" t="s">
        <v>15221</v>
      </c>
      <c r="W3851" s="5" t="s">
        <v>15236</v>
      </c>
      <c r="X3851" s="5" t="s">
        <v>15223</v>
      </c>
      <c r="Y3851" s="5" t="s">
        <v>15224</v>
      </c>
      <c r="Z3851" s="5" t="s">
        <v>15225</v>
      </c>
      <c r="AA3851" s="5" t="s">
        <v>15226</v>
      </c>
      <c r="AB3851" s="5" t="s">
        <v>15227</v>
      </c>
      <c r="AC3851" s="5" t="s">
        <v>15228</v>
      </c>
      <c r="AD3851" s="5" t="s">
        <v>15229</v>
      </c>
      <c r="AE3851" s="5" t="s">
        <v>15230</v>
      </c>
      <c r="AF3851" s="5" t="s">
        <v>15165</v>
      </c>
      <c r="AG3851" s="5" t="s">
        <v>15166</v>
      </c>
      <c r="AH3851" s="5" t="s">
        <v>15167</v>
      </c>
      <c r="AI3851" s="5" t="s">
        <v>15168</v>
      </c>
      <c r="AJ3851" s="5" t="s">
        <v>15169</v>
      </c>
      <c r="AK3851" s="5" t="s">
        <v>15805</v>
      </c>
      <c r="AL3851" s="5" t="s">
        <v>15806</v>
      </c>
    </row>
    <row r="3852" spans="1:38" ht="20.100000000000001" customHeight="1">
      <c r="A3852" s="221">
        <v>45017</v>
      </c>
      <c r="B3852" s="190"/>
      <c r="C3852" s="190" t="s">
        <v>9149</v>
      </c>
      <c r="D3852" s="189" t="s">
        <v>9122</v>
      </c>
      <c r="E3852" s="321">
        <v>6</v>
      </c>
      <c r="F3852" s="356">
        <v>17.294117647058826</v>
      </c>
      <c r="G3852" s="198" t="s">
        <v>8444</v>
      </c>
      <c r="H3852" s="201">
        <v>0</v>
      </c>
      <c r="I3852" s="200">
        <v>42113</v>
      </c>
      <c r="J3852" s="319">
        <f t="shared" ref="J3852:J3915" si="61">F3852*0.85-5-E3852</f>
        <v>3.7000000000000011</v>
      </c>
      <c r="K3852" s="198">
        <v>13.99</v>
      </c>
      <c r="L3852" s="198"/>
      <c r="M3852" s="198" t="s">
        <v>2395</v>
      </c>
      <c r="N3852" s="198"/>
      <c r="O3852" s="198"/>
      <c r="P3852" s="198"/>
      <c r="Q3852" s="169"/>
      <c r="R3852" s="169"/>
      <c r="S3852" s="169"/>
      <c r="T3852" s="169"/>
    </row>
    <row r="3853" spans="1:38" ht="20.100000000000001" customHeight="1">
      <c r="A3853" s="221" t="s">
        <v>9109</v>
      </c>
      <c r="B3853" s="190">
        <v>700600593420</v>
      </c>
      <c r="C3853" s="190" t="s">
        <v>9149</v>
      </c>
      <c r="D3853" s="189" t="s">
        <v>9122</v>
      </c>
      <c r="E3853" s="321">
        <v>6</v>
      </c>
      <c r="F3853" s="356" t="s">
        <v>17578</v>
      </c>
      <c r="G3853" s="198" t="s">
        <v>8444</v>
      </c>
      <c r="H3853" s="201">
        <v>0</v>
      </c>
      <c r="I3853" s="200">
        <v>42113</v>
      </c>
      <c r="J3853" s="319" t="e">
        <f t="shared" si="61"/>
        <v>#VALUE!</v>
      </c>
      <c r="K3853" s="198"/>
      <c r="L3853" s="198"/>
      <c r="M3853" s="198" t="s">
        <v>2395</v>
      </c>
      <c r="N3853" s="198"/>
      <c r="O3853" s="198"/>
      <c r="P3853" s="198"/>
      <c r="Q3853" s="169"/>
      <c r="R3853" s="169"/>
      <c r="S3853" s="169"/>
      <c r="T3853" s="169"/>
    </row>
    <row r="3854" spans="1:38" ht="20.100000000000001" customHeight="1">
      <c r="A3854" s="221">
        <v>45018</v>
      </c>
      <c r="B3854" s="190"/>
      <c r="C3854" s="190" t="s">
        <v>9150</v>
      </c>
      <c r="D3854" s="189" t="s">
        <v>9123</v>
      </c>
      <c r="E3854" s="321">
        <v>2.5</v>
      </c>
      <c r="F3854" s="356">
        <v>15.99</v>
      </c>
      <c r="G3854" s="198" t="s">
        <v>8444</v>
      </c>
      <c r="H3854" s="201">
        <v>0</v>
      </c>
      <c r="I3854" s="200">
        <v>42113</v>
      </c>
      <c r="J3854" s="319">
        <f t="shared" si="61"/>
        <v>6.0914999999999999</v>
      </c>
      <c r="K3854" s="198"/>
      <c r="L3854" s="198"/>
      <c r="M3854" s="198" t="s">
        <v>2395</v>
      </c>
      <c r="N3854" s="198"/>
      <c r="O3854" s="198"/>
      <c r="P3854" s="198"/>
      <c r="Q3854" s="169"/>
      <c r="R3854" s="169"/>
      <c r="S3854" s="169"/>
      <c r="T3854" s="169"/>
    </row>
    <row r="3855" spans="1:38" ht="20.100000000000001" customHeight="1">
      <c r="A3855" s="221" t="s">
        <v>9110</v>
      </c>
      <c r="B3855" s="190">
        <v>700600593437</v>
      </c>
      <c r="C3855" s="190" t="s">
        <v>9150</v>
      </c>
      <c r="D3855" s="189" t="s">
        <v>9123</v>
      </c>
      <c r="E3855" s="321">
        <v>2.5</v>
      </c>
      <c r="F3855" s="356" t="s">
        <v>17578</v>
      </c>
      <c r="G3855" s="198" t="s">
        <v>8444</v>
      </c>
      <c r="H3855" s="201">
        <v>0</v>
      </c>
      <c r="I3855" s="200">
        <v>42113</v>
      </c>
      <c r="J3855" s="319" t="e">
        <f t="shared" si="61"/>
        <v>#VALUE!</v>
      </c>
      <c r="K3855" s="198"/>
      <c r="L3855" s="198"/>
      <c r="M3855" s="198" t="s">
        <v>2395</v>
      </c>
      <c r="N3855" s="198"/>
      <c r="O3855" s="198"/>
      <c r="P3855" s="198"/>
      <c r="Q3855" s="169"/>
      <c r="R3855" s="169"/>
      <c r="S3855" s="169"/>
      <c r="T3855" s="169"/>
    </row>
    <row r="3856" spans="1:38" ht="20.100000000000001" customHeight="1">
      <c r="A3856" s="221">
        <v>45019</v>
      </c>
      <c r="B3856" s="190"/>
      <c r="C3856" s="190" t="s">
        <v>9151</v>
      </c>
      <c r="D3856" s="189" t="s">
        <v>9124</v>
      </c>
      <c r="E3856" s="198"/>
      <c r="F3856" s="356">
        <v>18.989999999999998</v>
      </c>
      <c r="G3856" s="198" t="s">
        <v>8444</v>
      </c>
      <c r="H3856" s="201">
        <v>0</v>
      </c>
      <c r="I3856" s="200">
        <v>42113</v>
      </c>
      <c r="J3856" s="319">
        <f t="shared" si="61"/>
        <v>11.141499999999997</v>
      </c>
      <c r="K3856" s="198"/>
      <c r="L3856" s="198"/>
      <c r="M3856" s="198" t="s">
        <v>2395</v>
      </c>
      <c r="N3856" s="198"/>
      <c r="O3856" s="198"/>
      <c r="P3856" s="198"/>
      <c r="Q3856" s="169"/>
      <c r="R3856" s="169"/>
      <c r="S3856" s="169"/>
      <c r="T3856" s="169"/>
    </row>
    <row r="3857" spans="1:37" ht="20.100000000000001" customHeight="1">
      <c r="A3857" s="221" t="s">
        <v>9111</v>
      </c>
      <c r="B3857" s="190">
        <v>700600593444</v>
      </c>
      <c r="C3857" s="190" t="s">
        <v>9152</v>
      </c>
      <c r="D3857" s="189" t="s">
        <v>9124</v>
      </c>
      <c r="E3857" s="321">
        <v>7</v>
      </c>
      <c r="F3857" s="356">
        <v>18.989999999999998</v>
      </c>
      <c r="G3857" s="198" t="s">
        <v>8444</v>
      </c>
      <c r="H3857" s="201">
        <v>0</v>
      </c>
      <c r="I3857" s="200">
        <v>42113</v>
      </c>
      <c r="J3857" s="319">
        <f t="shared" si="61"/>
        <v>4.1414999999999971</v>
      </c>
      <c r="K3857" s="198"/>
      <c r="L3857" s="198"/>
      <c r="M3857" s="198" t="s">
        <v>2395</v>
      </c>
      <c r="N3857" s="198"/>
      <c r="O3857" s="198"/>
      <c r="P3857" s="198"/>
      <c r="Q3857" s="169"/>
      <c r="R3857" s="169"/>
      <c r="S3857" s="169"/>
      <c r="T3857" s="169"/>
    </row>
    <row r="3858" spans="1:37" ht="20.100000000000001" customHeight="1">
      <c r="A3858" s="221" t="s">
        <v>9112</v>
      </c>
      <c r="B3858" s="190">
        <v>700600593451</v>
      </c>
      <c r="C3858" s="190" t="s">
        <v>9153</v>
      </c>
      <c r="D3858" s="189" t="s">
        <v>9124</v>
      </c>
      <c r="E3858" s="321">
        <v>7</v>
      </c>
      <c r="F3858" s="356" t="s">
        <v>17578</v>
      </c>
      <c r="G3858" s="198" t="s">
        <v>8444</v>
      </c>
      <c r="H3858" s="201">
        <v>0</v>
      </c>
      <c r="I3858" s="200">
        <v>42113</v>
      </c>
      <c r="J3858" s="319" t="e">
        <f t="shared" si="61"/>
        <v>#VALUE!</v>
      </c>
      <c r="K3858" s="198"/>
      <c r="L3858" s="198"/>
      <c r="M3858" s="198" t="s">
        <v>2395</v>
      </c>
      <c r="N3858" s="198"/>
      <c r="O3858" s="198"/>
      <c r="P3858" s="198"/>
      <c r="Q3858" s="169"/>
      <c r="R3858" s="169"/>
      <c r="S3858" s="169"/>
      <c r="T3858" s="169"/>
    </row>
    <row r="3859" spans="1:37" ht="20.100000000000001" customHeight="1">
      <c r="A3859" s="221">
        <v>45020</v>
      </c>
      <c r="B3859" s="190"/>
      <c r="C3859" s="190" t="s">
        <v>9154</v>
      </c>
      <c r="D3859" s="189" t="s">
        <v>9125</v>
      </c>
      <c r="E3859" s="321">
        <v>2.5</v>
      </c>
      <c r="F3859" s="356">
        <v>18.989999999999998</v>
      </c>
      <c r="G3859" s="198" t="s">
        <v>8444</v>
      </c>
      <c r="H3859" s="201">
        <v>0</v>
      </c>
      <c r="I3859" s="200">
        <v>42113</v>
      </c>
      <c r="J3859" s="319">
        <f t="shared" si="61"/>
        <v>8.6414999999999971</v>
      </c>
      <c r="K3859" s="198"/>
      <c r="L3859" s="198"/>
      <c r="M3859" s="198" t="s">
        <v>2395</v>
      </c>
      <c r="N3859" s="198"/>
      <c r="O3859" s="198"/>
      <c r="P3859" s="198"/>
      <c r="Q3859" s="169">
        <v>0.1</v>
      </c>
      <c r="R3859" s="169" t="s">
        <v>14946</v>
      </c>
      <c r="S3859" s="169"/>
      <c r="T3859" s="169" t="s">
        <v>15237</v>
      </c>
      <c r="V3859" s="5" t="s">
        <v>15221</v>
      </c>
      <c r="W3859" s="5" t="s">
        <v>15238</v>
      </c>
      <c r="X3859" s="5" t="s">
        <v>15223</v>
      </c>
      <c r="Y3859" s="5" t="s">
        <v>15239</v>
      </c>
      <c r="Z3859" s="5" t="s">
        <v>15225</v>
      </c>
      <c r="AA3859" s="5" t="s">
        <v>15240</v>
      </c>
      <c r="AB3859" s="5" t="s">
        <v>15227</v>
      </c>
      <c r="AC3859" s="5" t="s">
        <v>15228</v>
      </c>
      <c r="AD3859" s="5" t="s">
        <v>15229</v>
      </c>
      <c r="AE3859" s="5" t="s">
        <v>15230</v>
      </c>
      <c r="AF3859" s="5" t="s">
        <v>15165</v>
      </c>
      <c r="AG3859" s="5" t="s">
        <v>15166</v>
      </c>
      <c r="AH3859" s="5" t="s">
        <v>15167</v>
      </c>
      <c r="AI3859" s="5" t="s">
        <v>15168</v>
      </c>
      <c r="AJ3859" s="5" t="s">
        <v>15169</v>
      </c>
      <c r="AK3859" s="5" t="s">
        <v>15807</v>
      </c>
    </row>
    <row r="3860" spans="1:37" ht="20.100000000000001" customHeight="1">
      <c r="A3860" s="328" t="s">
        <v>9113</v>
      </c>
      <c r="B3860" s="190">
        <v>700600593468</v>
      </c>
      <c r="C3860" s="190" t="s">
        <v>9154</v>
      </c>
      <c r="D3860" s="189" t="s">
        <v>9125</v>
      </c>
      <c r="E3860" s="321">
        <v>2.5</v>
      </c>
      <c r="F3860" s="356">
        <v>14.99</v>
      </c>
      <c r="G3860" s="198" t="s">
        <v>8444</v>
      </c>
      <c r="H3860" s="201">
        <v>0</v>
      </c>
      <c r="I3860" s="200">
        <v>42113</v>
      </c>
      <c r="J3860" s="319">
        <f t="shared" si="61"/>
        <v>5.2415000000000003</v>
      </c>
      <c r="K3860" s="198"/>
      <c r="L3860" s="198"/>
      <c r="M3860" s="198" t="s">
        <v>2395</v>
      </c>
      <c r="N3860" s="198"/>
      <c r="O3860" s="198"/>
      <c r="P3860" s="198"/>
      <c r="Q3860" s="169">
        <v>0.1</v>
      </c>
      <c r="R3860" s="169" t="s">
        <v>14946</v>
      </c>
      <c r="S3860" s="169"/>
      <c r="T3860" s="169" t="s">
        <v>15237</v>
      </c>
      <c r="U3860" s="171">
        <v>45020</v>
      </c>
      <c r="V3860" s="5" t="s">
        <v>15221</v>
      </c>
      <c r="W3860" s="5" t="s">
        <v>15238</v>
      </c>
      <c r="X3860" s="5" t="s">
        <v>15223</v>
      </c>
      <c r="Y3860" s="5" t="s">
        <v>15239</v>
      </c>
      <c r="Z3860" s="5" t="s">
        <v>15225</v>
      </c>
      <c r="AA3860" s="5" t="s">
        <v>15240</v>
      </c>
      <c r="AB3860" s="5" t="s">
        <v>15227</v>
      </c>
      <c r="AC3860" s="5" t="s">
        <v>15228</v>
      </c>
      <c r="AD3860" s="5" t="s">
        <v>15229</v>
      </c>
      <c r="AE3860" s="5" t="s">
        <v>15230</v>
      </c>
      <c r="AF3860" s="5" t="s">
        <v>15165</v>
      </c>
      <c r="AG3860" s="5" t="s">
        <v>15166</v>
      </c>
      <c r="AH3860" s="5" t="s">
        <v>15167</v>
      </c>
      <c r="AI3860" s="5" t="s">
        <v>15168</v>
      </c>
      <c r="AJ3860" s="5" t="s">
        <v>15169</v>
      </c>
      <c r="AK3860" s="5" t="s">
        <v>15807</v>
      </c>
    </row>
    <row r="3861" spans="1:37" ht="20.100000000000001" customHeight="1">
      <c r="A3861" s="221">
        <v>45021</v>
      </c>
      <c r="B3861" s="190"/>
      <c r="C3861" s="190" t="s">
        <v>9155</v>
      </c>
      <c r="D3861" s="189" t="s">
        <v>9125</v>
      </c>
      <c r="E3861" s="321">
        <v>1.5</v>
      </c>
      <c r="F3861" s="356">
        <v>14.99</v>
      </c>
      <c r="G3861" s="198" t="s">
        <v>8444</v>
      </c>
      <c r="H3861" s="201">
        <v>0</v>
      </c>
      <c r="I3861" s="200">
        <v>42113</v>
      </c>
      <c r="J3861" s="319">
        <f t="shared" si="61"/>
        <v>6.2415000000000003</v>
      </c>
      <c r="K3861" s="198"/>
      <c r="L3861" s="198"/>
      <c r="M3861" s="198" t="s">
        <v>2395</v>
      </c>
      <c r="N3861" s="198"/>
      <c r="O3861" s="198"/>
      <c r="P3861" s="198"/>
      <c r="Q3861" s="169">
        <v>0.1</v>
      </c>
      <c r="R3861" s="169" t="s">
        <v>14946</v>
      </c>
      <c r="S3861" s="169"/>
      <c r="T3861" s="169" t="s">
        <v>15237</v>
      </c>
      <c r="V3861" s="5" t="s">
        <v>15221</v>
      </c>
      <c r="W3861" s="5" t="s">
        <v>15238</v>
      </c>
      <c r="X3861" s="5" t="s">
        <v>15223</v>
      </c>
      <c r="Y3861" s="5" t="s">
        <v>15239</v>
      </c>
      <c r="Z3861" s="5" t="s">
        <v>15225</v>
      </c>
      <c r="AA3861" s="5" t="s">
        <v>15240</v>
      </c>
      <c r="AB3861" s="5" t="s">
        <v>15227</v>
      </c>
      <c r="AC3861" s="5" t="s">
        <v>15228</v>
      </c>
      <c r="AD3861" s="5" t="s">
        <v>15229</v>
      </c>
      <c r="AE3861" s="5" t="s">
        <v>15230</v>
      </c>
      <c r="AF3861" s="5" t="s">
        <v>15165</v>
      </c>
      <c r="AG3861" s="5" t="s">
        <v>15166</v>
      </c>
      <c r="AH3861" s="5" t="s">
        <v>15167</v>
      </c>
      <c r="AI3861" s="5" t="s">
        <v>15168</v>
      </c>
      <c r="AJ3861" s="5" t="s">
        <v>15169</v>
      </c>
      <c r="AK3861" s="5" t="s">
        <v>15808</v>
      </c>
    </row>
    <row r="3862" spans="1:37" ht="20.100000000000001" customHeight="1">
      <c r="A3862" s="201" t="s">
        <v>1301</v>
      </c>
      <c r="B3862" s="183">
        <v>799491861312</v>
      </c>
      <c r="C3862" s="179" t="s">
        <v>1076</v>
      </c>
      <c r="D3862" s="215" t="s">
        <v>1296</v>
      </c>
      <c r="E3862" s="198"/>
      <c r="F3862" s="319">
        <v>11.99</v>
      </c>
      <c r="G3862" s="198" t="s">
        <v>8444</v>
      </c>
      <c r="H3862" s="201">
        <v>0</v>
      </c>
      <c r="I3862" s="200">
        <v>41559</v>
      </c>
      <c r="J3862" s="319">
        <f t="shared" si="61"/>
        <v>5.1914999999999996</v>
      </c>
      <c r="K3862" s="198"/>
      <c r="L3862" s="198"/>
      <c r="M3862" s="198" t="s">
        <v>2395</v>
      </c>
      <c r="N3862" s="198"/>
      <c r="O3862" s="198"/>
      <c r="P3862" s="198"/>
      <c r="Q3862" s="169"/>
      <c r="R3862" s="169"/>
      <c r="S3862" s="169"/>
      <c r="T3862" s="169"/>
      <c r="U3862" s="170"/>
    </row>
    <row r="3863" spans="1:37" ht="20.100000000000001" customHeight="1">
      <c r="A3863" s="221">
        <v>45022</v>
      </c>
      <c r="B3863" s="190"/>
      <c r="C3863" s="190" t="s">
        <v>9156</v>
      </c>
      <c r="D3863" s="189" t="s">
        <v>9126</v>
      </c>
      <c r="E3863" s="321">
        <v>4.5</v>
      </c>
      <c r="F3863" s="356">
        <v>15.529411764705882</v>
      </c>
      <c r="G3863" s="198" t="s">
        <v>8444</v>
      </c>
      <c r="H3863" s="201">
        <v>0</v>
      </c>
      <c r="I3863" s="200">
        <v>42113</v>
      </c>
      <c r="J3863" s="319">
        <f t="shared" si="61"/>
        <v>3.6999999999999993</v>
      </c>
      <c r="K3863" s="198">
        <v>12.99</v>
      </c>
      <c r="L3863" s="198"/>
      <c r="M3863" s="198" t="s">
        <v>2395</v>
      </c>
      <c r="N3863" s="198"/>
      <c r="O3863" s="198"/>
      <c r="P3863" s="198"/>
      <c r="Q3863" s="169"/>
      <c r="R3863" s="169"/>
      <c r="S3863" s="169"/>
      <c r="T3863" s="169"/>
    </row>
    <row r="3864" spans="1:37" ht="20.100000000000001" customHeight="1">
      <c r="A3864" s="221" t="s">
        <v>9115</v>
      </c>
      <c r="B3864" s="190">
        <v>700600593482</v>
      </c>
      <c r="C3864" s="190" t="s">
        <v>9156</v>
      </c>
      <c r="D3864" s="189" t="s">
        <v>9126</v>
      </c>
      <c r="E3864" s="321">
        <v>4.5</v>
      </c>
      <c r="F3864" s="319" t="s">
        <v>17578</v>
      </c>
      <c r="G3864" s="198" t="s">
        <v>8444</v>
      </c>
      <c r="H3864" s="201">
        <v>0</v>
      </c>
      <c r="I3864" s="200">
        <v>42113</v>
      </c>
      <c r="J3864" s="319" t="e">
        <f t="shared" si="61"/>
        <v>#VALUE!</v>
      </c>
      <c r="K3864" s="198"/>
      <c r="L3864" s="198"/>
      <c r="M3864" s="198" t="s">
        <v>2395</v>
      </c>
      <c r="N3864" s="198"/>
      <c r="O3864" s="198"/>
      <c r="P3864" s="198"/>
      <c r="Q3864" s="169"/>
      <c r="R3864" s="169"/>
      <c r="S3864" s="169"/>
      <c r="T3864" s="169"/>
    </row>
    <row r="3865" spans="1:37" ht="20.100000000000001" customHeight="1">
      <c r="A3865" s="206">
        <v>20623</v>
      </c>
      <c r="B3865" s="244"/>
      <c r="C3865" s="190" t="s">
        <v>9157</v>
      </c>
      <c r="D3865" s="215" t="s">
        <v>9205</v>
      </c>
      <c r="E3865" s="198"/>
      <c r="F3865" s="319" t="s">
        <v>17578</v>
      </c>
      <c r="G3865" s="198" t="s">
        <v>8444</v>
      </c>
      <c r="H3865" s="201">
        <v>0</v>
      </c>
      <c r="I3865" s="200">
        <v>42117</v>
      </c>
      <c r="J3865" s="319" t="e">
        <f t="shared" si="61"/>
        <v>#VALUE!</v>
      </c>
      <c r="K3865" s="198"/>
      <c r="L3865" s="198"/>
      <c r="M3865" s="198" t="s">
        <v>2395</v>
      </c>
      <c r="N3865" s="198"/>
      <c r="O3865" s="198"/>
      <c r="P3865" s="198"/>
      <c r="Q3865" s="169"/>
      <c r="R3865" s="169"/>
      <c r="S3865" s="169"/>
      <c r="T3865" s="170"/>
      <c r="U3865" s="5"/>
      <c r="Z3865" s="171"/>
    </row>
    <row r="3866" spans="1:37" ht="20.100000000000001" customHeight="1">
      <c r="A3866" s="206" t="s">
        <v>9206</v>
      </c>
      <c r="B3866" s="244">
        <v>700600595097</v>
      </c>
      <c r="C3866" s="190" t="s">
        <v>9158</v>
      </c>
      <c r="D3866" s="215" t="s">
        <v>9205</v>
      </c>
      <c r="E3866" s="324">
        <v>1</v>
      </c>
      <c r="F3866" s="319">
        <v>11.89</v>
      </c>
      <c r="G3866" s="198" t="s">
        <v>8444</v>
      </c>
      <c r="H3866" s="199">
        <v>11</v>
      </c>
      <c r="I3866" s="200">
        <v>42117</v>
      </c>
      <c r="J3866" s="319">
        <f t="shared" si="61"/>
        <v>4.1065000000000005</v>
      </c>
      <c r="K3866" s="198">
        <v>8.2352941176470598</v>
      </c>
      <c r="L3866" s="198"/>
      <c r="M3866" s="198" t="s">
        <v>2395</v>
      </c>
      <c r="N3866" s="198"/>
      <c r="O3866" s="198"/>
      <c r="P3866" s="198"/>
      <c r="Q3866" s="169"/>
      <c r="R3866" s="169"/>
      <c r="S3866" s="169"/>
      <c r="T3866" s="170"/>
      <c r="U3866" s="5"/>
      <c r="Z3866" s="171"/>
    </row>
    <row r="3867" spans="1:37" ht="20.100000000000001" customHeight="1">
      <c r="A3867" s="206" t="s">
        <v>9207</v>
      </c>
      <c r="B3867" s="244">
        <v>700600595103</v>
      </c>
      <c r="C3867" s="190" t="s">
        <v>9159</v>
      </c>
      <c r="D3867" s="215" t="s">
        <v>9205</v>
      </c>
      <c r="E3867" s="321">
        <v>2</v>
      </c>
      <c r="F3867" s="319">
        <v>11.89</v>
      </c>
      <c r="G3867" s="198" t="s">
        <v>8444</v>
      </c>
      <c r="H3867" s="201">
        <v>0</v>
      </c>
      <c r="I3867" s="200">
        <v>42117</v>
      </c>
      <c r="J3867" s="319">
        <f t="shared" si="61"/>
        <v>3.1065000000000005</v>
      </c>
      <c r="K3867" s="198">
        <v>8.2352941176470598</v>
      </c>
      <c r="L3867" s="198"/>
      <c r="M3867" s="198" t="s">
        <v>2395</v>
      </c>
      <c r="N3867" s="198"/>
      <c r="O3867" s="198"/>
      <c r="P3867" s="198"/>
      <c r="Q3867" s="169"/>
      <c r="R3867" s="169"/>
      <c r="S3867" s="169"/>
      <c r="T3867" s="170"/>
      <c r="U3867" s="5"/>
      <c r="Z3867" s="171"/>
    </row>
    <row r="3868" spans="1:37" ht="20.100000000000001" customHeight="1">
      <c r="A3868" s="206" t="s">
        <v>9208</v>
      </c>
      <c r="B3868" s="244">
        <v>700600595110</v>
      </c>
      <c r="C3868" s="190" t="s">
        <v>9160</v>
      </c>
      <c r="D3868" s="215" t="s">
        <v>9205</v>
      </c>
      <c r="E3868" s="321">
        <v>2</v>
      </c>
      <c r="F3868" s="319">
        <v>11.89</v>
      </c>
      <c r="G3868" s="198" t="s">
        <v>8444</v>
      </c>
      <c r="H3868" s="201">
        <v>0</v>
      </c>
      <c r="I3868" s="200">
        <v>42117</v>
      </c>
      <c r="J3868" s="319">
        <f t="shared" si="61"/>
        <v>3.1065000000000005</v>
      </c>
      <c r="K3868" s="198">
        <v>8.2352941176470598</v>
      </c>
      <c r="L3868" s="198"/>
      <c r="M3868" s="198" t="s">
        <v>2395</v>
      </c>
      <c r="N3868" s="198"/>
      <c r="O3868" s="198"/>
      <c r="P3868" s="198"/>
      <c r="Q3868" s="169"/>
      <c r="R3868" s="169"/>
      <c r="S3868" s="169"/>
      <c r="T3868" s="170"/>
      <c r="U3868" s="5"/>
      <c r="Z3868" s="171"/>
    </row>
    <row r="3869" spans="1:37" ht="20.100000000000001" customHeight="1">
      <c r="A3869" s="206" t="s">
        <v>9209</v>
      </c>
      <c r="B3869" s="244">
        <v>700600595127</v>
      </c>
      <c r="C3869" s="190" t="s">
        <v>9161</v>
      </c>
      <c r="D3869" s="215" t="s">
        <v>9205</v>
      </c>
      <c r="E3869" s="321">
        <v>2</v>
      </c>
      <c r="F3869" s="319">
        <v>11.89</v>
      </c>
      <c r="G3869" s="198" t="s">
        <v>8444</v>
      </c>
      <c r="H3869" s="201">
        <v>0</v>
      </c>
      <c r="I3869" s="200">
        <v>42117</v>
      </c>
      <c r="J3869" s="319">
        <f t="shared" si="61"/>
        <v>3.1065000000000005</v>
      </c>
      <c r="K3869" s="198">
        <v>8.2352941176470598</v>
      </c>
      <c r="L3869" s="198"/>
      <c r="M3869" s="198" t="s">
        <v>2395</v>
      </c>
      <c r="N3869" s="198"/>
      <c r="O3869" s="198"/>
      <c r="P3869" s="198"/>
      <c r="Q3869" s="169"/>
      <c r="R3869" s="169"/>
      <c r="S3869" s="169"/>
      <c r="T3869" s="170"/>
      <c r="U3869" s="5"/>
      <c r="Z3869" s="171"/>
    </row>
    <row r="3870" spans="1:37" ht="20.100000000000001" customHeight="1">
      <c r="A3870" s="206" t="s">
        <v>9210</v>
      </c>
      <c r="B3870" s="244">
        <v>700600595134</v>
      </c>
      <c r="C3870" s="190" t="s">
        <v>9162</v>
      </c>
      <c r="D3870" s="215" t="s">
        <v>9205</v>
      </c>
      <c r="E3870" s="321">
        <v>2</v>
      </c>
      <c r="F3870" s="319">
        <v>11.89</v>
      </c>
      <c r="G3870" s="198" t="s">
        <v>8444</v>
      </c>
      <c r="H3870" s="201">
        <v>0</v>
      </c>
      <c r="I3870" s="200">
        <v>42117</v>
      </c>
      <c r="J3870" s="319">
        <f t="shared" si="61"/>
        <v>3.1065000000000005</v>
      </c>
      <c r="K3870" s="198">
        <v>8.2352941176470598</v>
      </c>
      <c r="L3870" s="198"/>
      <c r="M3870" s="198" t="s">
        <v>2395</v>
      </c>
      <c r="N3870" s="198"/>
      <c r="O3870" s="198"/>
      <c r="P3870" s="198"/>
      <c r="Q3870" s="169"/>
      <c r="R3870" s="169"/>
      <c r="S3870" s="169"/>
      <c r="T3870" s="170"/>
      <c r="U3870" s="5"/>
      <c r="Z3870" s="171"/>
    </row>
    <row r="3871" spans="1:37" ht="20.100000000000001" customHeight="1">
      <c r="A3871" s="206" t="s">
        <v>9211</v>
      </c>
      <c r="B3871" s="244">
        <v>700600595141</v>
      </c>
      <c r="C3871" s="190" t="s">
        <v>9163</v>
      </c>
      <c r="D3871" s="215" t="s">
        <v>9205</v>
      </c>
      <c r="E3871" s="321">
        <v>2</v>
      </c>
      <c r="F3871" s="319">
        <v>11.89</v>
      </c>
      <c r="G3871" s="198" t="s">
        <v>8444</v>
      </c>
      <c r="H3871" s="201">
        <v>0</v>
      </c>
      <c r="I3871" s="200">
        <v>42117</v>
      </c>
      <c r="J3871" s="319">
        <f t="shared" si="61"/>
        <v>3.1065000000000005</v>
      </c>
      <c r="K3871" s="198">
        <v>8.2352941176470598</v>
      </c>
      <c r="L3871" s="198"/>
      <c r="M3871" s="198" t="s">
        <v>2395</v>
      </c>
      <c r="N3871" s="198"/>
      <c r="O3871" s="198"/>
      <c r="P3871" s="198"/>
      <c r="Q3871" s="169"/>
      <c r="R3871" s="169"/>
      <c r="S3871" s="169"/>
      <c r="T3871" s="170"/>
      <c r="U3871" s="5"/>
      <c r="Z3871" s="171"/>
    </row>
    <row r="3872" spans="1:37" ht="20.100000000000001" customHeight="1">
      <c r="A3872" s="206" t="s">
        <v>9212</v>
      </c>
      <c r="B3872" s="244">
        <v>700600595158</v>
      </c>
      <c r="C3872" s="190" t="s">
        <v>9164</v>
      </c>
      <c r="D3872" s="215" t="s">
        <v>9205</v>
      </c>
      <c r="E3872" s="321">
        <v>2</v>
      </c>
      <c r="F3872" s="319">
        <v>11.89</v>
      </c>
      <c r="G3872" s="198" t="s">
        <v>8444</v>
      </c>
      <c r="H3872" s="201">
        <v>0</v>
      </c>
      <c r="I3872" s="200">
        <v>42117</v>
      </c>
      <c r="J3872" s="319">
        <f t="shared" si="61"/>
        <v>3.1065000000000005</v>
      </c>
      <c r="K3872" s="198">
        <v>8.2352941176470598</v>
      </c>
      <c r="L3872" s="198"/>
      <c r="M3872" s="198" t="s">
        <v>2395</v>
      </c>
      <c r="N3872" s="198"/>
      <c r="O3872" s="198"/>
      <c r="P3872" s="198"/>
      <c r="Q3872" s="169"/>
      <c r="R3872" s="169"/>
      <c r="S3872" s="169"/>
      <c r="T3872" s="170"/>
      <c r="U3872" s="5"/>
      <c r="Z3872" s="171"/>
    </row>
    <row r="3873" spans="1:26" ht="20.100000000000001" customHeight="1">
      <c r="A3873" s="206">
        <v>20624</v>
      </c>
      <c r="B3873" s="244"/>
      <c r="C3873" s="190" t="s">
        <v>9165</v>
      </c>
      <c r="D3873" s="215" t="s">
        <v>9213</v>
      </c>
      <c r="E3873" s="198"/>
      <c r="F3873" s="319" t="s">
        <v>17578</v>
      </c>
      <c r="G3873" s="198" t="s">
        <v>8444</v>
      </c>
      <c r="H3873" s="201">
        <v>0</v>
      </c>
      <c r="I3873" s="200">
        <v>42117</v>
      </c>
      <c r="J3873" s="319" t="e">
        <f t="shared" si="61"/>
        <v>#VALUE!</v>
      </c>
      <c r="K3873" s="198"/>
      <c r="L3873" s="198"/>
      <c r="M3873" s="198" t="s">
        <v>2395</v>
      </c>
      <c r="N3873" s="198"/>
      <c r="O3873" s="198"/>
      <c r="P3873" s="198"/>
      <c r="Q3873" s="169"/>
      <c r="R3873" s="169"/>
      <c r="S3873" s="169"/>
      <c r="T3873" s="170"/>
      <c r="U3873" s="5"/>
      <c r="Z3873" s="171"/>
    </row>
    <row r="3874" spans="1:26" ht="20.100000000000001" customHeight="1">
      <c r="A3874" s="206" t="s">
        <v>9214</v>
      </c>
      <c r="B3874" s="244">
        <v>700600595165</v>
      </c>
      <c r="C3874" s="190" t="s">
        <v>9166</v>
      </c>
      <c r="D3874" s="215" t="s">
        <v>9213</v>
      </c>
      <c r="E3874" s="321">
        <v>3</v>
      </c>
      <c r="F3874" s="319">
        <v>13.89</v>
      </c>
      <c r="G3874" s="198" t="s">
        <v>8444</v>
      </c>
      <c r="H3874" s="201">
        <v>0</v>
      </c>
      <c r="I3874" s="200">
        <v>42117</v>
      </c>
      <c r="J3874" s="319">
        <f t="shared" si="61"/>
        <v>3.8064999999999998</v>
      </c>
      <c r="K3874" s="198">
        <v>9.4117647058823533</v>
      </c>
      <c r="L3874" s="198"/>
      <c r="M3874" s="198" t="s">
        <v>2395</v>
      </c>
      <c r="N3874" s="198"/>
      <c r="O3874" s="198"/>
      <c r="P3874" s="198"/>
      <c r="Q3874" s="169"/>
      <c r="R3874" s="169"/>
      <c r="S3874" s="169"/>
      <c r="T3874" s="170"/>
      <c r="U3874" s="5"/>
      <c r="Z3874" s="171"/>
    </row>
    <row r="3875" spans="1:26" ht="20.100000000000001" customHeight="1">
      <c r="A3875" s="206" t="s">
        <v>9215</v>
      </c>
      <c r="B3875" s="244">
        <v>700600595172</v>
      </c>
      <c r="C3875" s="190" t="s">
        <v>9167</v>
      </c>
      <c r="D3875" s="215" t="s">
        <v>9213</v>
      </c>
      <c r="E3875" s="321">
        <v>1.5</v>
      </c>
      <c r="F3875" s="319">
        <v>11.89</v>
      </c>
      <c r="G3875" s="198" t="s">
        <v>8444</v>
      </c>
      <c r="H3875" s="201">
        <v>0</v>
      </c>
      <c r="I3875" s="200">
        <v>42117</v>
      </c>
      <c r="J3875" s="319">
        <f t="shared" si="61"/>
        <v>3.6065000000000005</v>
      </c>
      <c r="K3875" s="198">
        <v>7.6470588235294121</v>
      </c>
      <c r="L3875" s="198"/>
      <c r="M3875" s="198" t="s">
        <v>2395</v>
      </c>
      <c r="N3875" s="198"/>
      <c r="O3875" s="198"/>
      <c r="P3875" s="198"/>
      <c r="Q3875" s="169"/>
      <c r="R3875" s="169"/>
      <c r="S3875" s="169"/>
      <c r="T3875" s="170"/>
      <c r="U3875" s="5"/>
      <c r="Z3875" s="171"/>
    </row>
    <row r="3876" spans="1:26" ht="20.100000000000001" customHeight="1">
      <c r="A3876" s="206" t="s">
        <v>9216</v>
      </c>
      <c r="B3876" s="244">
        <v>700600595189</v>
      </c>
      <c r="C3876" s="190" t="s">
        <v>9168</v>
      </c>
      <c r="D3876" s="215" t="s">
        <v>9213</v>
      </c>
      <c r="E3876" s="321">
        <v>3</v>
      </c>
      <c r="F3876" s="319">
        <v>13.89</v>
      </c>
      <c r="G3876" s="198" t="s">
        <v>8444</v>
      </c>
      <c r="H3876" s="201">
        <v>0</v>
      </c>
      <c r="I3876" s="200">
        <v>42117</v>
      </c>
      <c r="J3876" s="319">
        <f t="shared" si="61"/>
        <v>3.8064999999999998</v>
      </c>
      <c r="K3876" s="198">
        <v>9.4117647058823533</v>
      </c>
      <c r="L3876" s="198"/>
      <c r="M3876" s="198" t="s">
        <v>2395</v>
      </c>
      <c r="N3876" s="198"/>
      <c r="O3876" s="198"/>
      <c r="P3876" s="198"/>
      <c r="Q3876" s="169"/>
      <c r="R3876" s="169"/>
      <c r="S3876" s="169"/>
      <c r="T3876" s="170"/>
      <c r="U3876" s="5"/>
      <c r="Z3876" s="171"/>
    </row>
    <row r="3877" spans="1:26" ht="20.100000000000001" customHeight="1">
      <c r="A3877" s="206" t="s">
        <v>9217</v>
      </c>
      <c r="B3877" s="244">
        <v>700600595196</v>
      </c>
      <c r="C3877" s="190" t="s">
        <v>9169</v>
      </c>
      <c r="D3877" s="215" t="s">
        <v>9213</v>
      </c>
      <c r="E3877" s="321">
        <v>3</v>
      </c>
      <c r="F3877" s="319">
        <v>13.89</v>
      </c>
      <c r="G3877" s="198" t="s">
        <v>8444</v>
      </c>
      <c r="H3877" s="201">
        <v>0</v>
      </c>
      <c r="I3877" s="200">
        <v>42117</v>
      </c>
      <c r="J3877" s="319">
        <f t="shared" si="61"/>
        <v>3.8064999999999998</v>
      </c>
      <c r="K3877" s="198">
        <v>9.4117647058823533</v>
      </c>
      <c r="L3877" s="198"/>
      <c r="M3877" s="198" t="s">
        <v>2395</v>
      </c>
      <c r="N3877" s="198"/>
      <c r="O3877" s="198"/>
      <c r="P3877" s="198"/>
      <c r="Q3877" s="169"/>
      <c r="R3877" s="169"/>
      <c r="S3877" s="169"/>
      <c r="T3877" s="170"/>
      <c r="U3877" s="5"/>
      <c r="Z3877" s="171"/>
    </row>
    <row r="3878" spans="1:26" ht="20.100000000000001" customHeight="1">
      <c r="A3878" s="206">
        <v>20625</v>
      </c>
      <c r="B3878" s="244"/>
      <c r="C3878" s="190" t="s">
        <v>9170</v>
      </c>
      <c r="D3878" s="215" t="s">
        <v>9218</v>
      </c>
      <c r="E3878" s="198"/>
      <c r="F3878" s="319" t="s">
        <v>17578</v>
      </c>
      <c r="G3878" s="198" t="s">
        <v>8444</v>
      </c>
      <c r="H3878" s="201">
        <v>0</v>
      </c>
      <c r="I3878" s="200">
        <v>42117</v>
      </c>
      <c r="J3878" s="319" t="e">
        <f t="shared" si="61"/>
        <v>#VALUE!</v>
      </c>
      <c r="K3878" s="198"/>
      <c r="L3878" s="198"/>
      <c r="M3878" s="198" t="s">
        <v>2395</v>
      </c>
      <c r="N3878" s="198"/>
      <c r="O3878" s="198"/>
      <c r="P3878" s="198"/>
      <c r="Q3878" s="169"/>
      <c r="R3878" s="169"/>
      <c r="S3878" s="169"/>
      <c r="T3878" s="170"/>
      <c r="U3878" s="5"/>
      <c r="Z3878" s="171"/>
    </row>
    <row r="3879" spans="1:26" ht="20.100000000000001" customHeight="1">
      <c r="A3879" s="206" t="s">
        <v>9219</v>
      </c>
      <c r="B3879" s="244">
        <v>700600595202</v>
      </c>
      <c r="C3879" s="190" t="s">
        <v>9171</v>
      </c>
      <c r="D3879" s="215" t="s">
        <v>9218</v>
      </c>
      <c r="E3879" s="321">
        <v>5.5</v>
      </c>
      <c r="F3879" s="319">
        <v>16.705882352941178</v>
      </c>
      <c r="G3879" s="198" t="s">
        <v>8444</v>
      </c>
      <c r="H3879" s="201">
        <v>0</v>
      </c>
      <c r="I3879" s="200">
        <v>42117</v>
      </c>
      <c r="J3879" s="319">
        <f t="shared" si="61"/>
        <v>3.7000000000000011</v>
      </c>
      <c r="K3879" s="198">
        <v>9.99</v>
      </c>
      <c r="L3879" s="198"/>
      <c r="M3879" s="198" t="s">
        <v>2395</v>
      </c>
      <c r="N3879" s="198"/>
      <c r="O3879" s="198"/>
      <c r="P3879" s="198"/>
      <c r="Q3879" s="169"/>
      <c r="R3879" s="169"/>
      <c r="S3879" s="169"/>
      <c r="T3879" s="170"/>
      <c r="U3879" s="5"/>
      <c r="Z3879" s="171"/>
    </row>
    <row r="3880" spans="1:26" ht="20.100000000000001" customHeight="1">
      <c r="A3880" s="206" t="s">
        <v>9220</v>
      </c>
      <c r="B3880" s="244">
        <v>700600595219</v>
      </c>
      <c r="C3880" s="190" t="s">
        <v>9172</v>
      </c>
      <c r="D3880" s="215" t="s">
        <v>9218</v>
      </c>
      <c r="E3880" s="321">
        <v>2.5</v>
      </c>
      <c r="F3880" s="319">
        <v>13.89</v>
      </c>
      <c r="G3880" s="198" t="s">
        <v>8444</v>
      </c>
      <c r="H3880" s="201">
        <v>0</v>
      </c>
      <c r="I3880" s="200">
        <v>42117</v>
      </c>
      <c r="J3880" s="319">
        <f t="shared" si="61"/>
        <v>4.3064999999999998</v>
      </c>
      <c r="K3880" s="198">
        <v>8.8235294117647065</v>
      </c>
      <c r="L3880" s="198"/>
      <c r="M3880" s="198" t="s">
        <v>2395</v>
      </c>
      <c r="N3880" s="198"/>
      <c r="O3880" s="198"/>
      <c r="P3880" s="198"/>
      <c r="Q3880" s="169"/>
      <c r="R3880" s="169"/>
      <c r="S3880" s="169"/>
      <c r="T3880" s="170"/>
      <c r="U3880" s="5"/>
      <c r="Z3880" s="171"/>
    </row>
    <row r="3881" spans="1:26" ht="20.100000000000001" customHeight="1">
      <c r="A3881" s="206" t="s">
        <v>9221</v>
      </c>
      <c r="B3881" s="244">
        <v>700600595226</v>
      </c>
      <c r="C3881" s="190" t="s">
        <v>9173</v>
      </c>
      <c r="D3881" s="215" t="s">
        <v>9218</v>
      </c>
      <c r="E3881" s="321">
        <v>2.5</v>
      </c>
      <c r="F3881" s="319">
        <v>13.89</v>
      </c>
      <c r="G3881" s="198" t="s">
        <v>8444</v>
      </c>
      <c r="H3881" s="201">
        <v>0</v>
      </c>
      <c r="I3881" s="200">
        <v>42117</v>
      </c>
      <c r="J3881" s="319">
        <f t="shared" si="61"/>
        <v>4.3064999999999998</v>
      </c>
      <c r="K3881" s="198">
        <v>8.8235294117647065</v>
      </c>
      <c r="L3881" s="198"/>
      <c r="M3881" s="198" t="s">
        <v>2395</v>
      </c>
      <c r="N3881" s="198"/>
      <c r="O3881" s="198"/>
      <c r="P3881" s="198"/>
      <c r="Q3881" s="169"/>
      <c r="R3881" s="169"/>
      <c r="S3881" s="169"/>
      <c r="T3881" s="170"/>
      <c r="U3881" s="5"/>
      <c r="Z3881" s="171"/>
    </row>
    <row r="3882" spans="1:26" ht="20.100000000000001" customHeight="1">
      <c r="A3882" s="206" t="s">
        <v>9222</v>
      </c>
      <c r="B3882" s="244">
        <v>700600595233</v>
      </c>
      <c r="C3882" s="190" t="s">
        <v>9174</v>
      </c>
      <c r="D3882" s="215" t="s">
        <v>9218</v>
      </c>
      <c r="E3882" s="321">
        <v>2.5</v>
      </c>
      <c r="F3882" s="319">
        <v>13.89</v>
      </c>
      <c r="G3882" s="198" t="s">
        <v>8444</v>
      </c>
      <c r="H3882" s="201">
        <v>0</v>
      </c>
      <c r="I3882" s="200">
        <v>42117</v>
      </c>
      <c r="J3882" s="319">
        <f t="shared" si="61"/>
        <v>4.3064999999999998</v>
      </c>
      <c r="K3882" s="198">
        <v>8.8235294117647065</v>
      </c>
      <c r="L3882" s="198"/>
      <c r="M3882" s="198" t="s">
        <v>2395</v>
      </c>
      <c r="N3882" s="198"/>
      <c r="O3882" s="198"/>
      <c r="P3882" s="198"/>
      <c r="Q3882" s="169"/>
      <c r="R3882" s="169"/>
      <c r="S3882" s="169"/>
      <c r="T3882" s="170"/>
      <c r="U3882" s="5"/>
      <c r="Z3882" s="171"/>
    </row>
    <row r="3883" spans="1:26" ht="20.100000000000001" customHeight="1">
      <c r="A3883" s="206" t="s">
        <v>9223</v>
      </c>
      <c r="B3883" s="244">
        <v>700600595240</v>
      </c>
      <c r="C3883" s="190" t="s">
        <v>9175</v>
      </c>
      <c r="D3883" s="215" t="s">
        <v>9218</v>
      </c>
      <c r="E3883" s="198"/>
      <c r="F3883" s="319">
        <v>11.99</v>
      </c>
      <c r="G3883" s="198" t="s">
        <v>8444</v>
      </c>
      <c r="H3883" s="201">
        <v>0</v>
      </c>
      <c r="I3883" s="200">
        <v>42117</v>
      </c>
      <c r="J3883" s="319">
        <f t="shared" si="61"/>
        <v>5.1914999999999996</v>
      </c>
      <c r="K3883" s="198"/>
      <c r="L3883" s="198"/>
      <c r="M3883" s="198" t="s">
        <v>2395</v>
      </c>
      <c r="N3883" s="198"/>
      <c r="O3883" s="198"/>
      <c r="P3883" s="198"/>
      <c r="Q3883" s="169"/>
      <c r="R3883" s="169"/>
      <c r="S3883" s="169"/>
      <c r="T3883" s="170"/>
      <c r="U3883" s="5"/>
      <c r="Z3883" s="171"/>
    </row>
    <row r="3884" spans="1:26" ht="20.100000000000001" customHeight="1">
      <c r="A3884" s="206" t="s">
        <v>9224</v>
      </c>
      <c r="B3884" s="244">
        <v>700600595257</v>
      </c>
      <c r="C3884" s="190" t="s">
        <v>9176</v>
      </c>
      <c r="D3884" s="215" t="s">
        <v>9218</v>
      </c>
      <c r="E3884" s="321">
        <v>2.5</v>
      </c>
      <c r="F3884" s="319">
        <v>13.89</v>
      </c>
      <c r="G3884" s="198" t="s">
        <v>8444</v>
      </c>
      <c r="H3884" s="201">
        <v>0</v>
      </c>
      <c r="I3884" s="200">
        <v>42117</v>
      </c>
      <c r="J3884" s="319">
        <f t="shared" si="61"/>
        <v>4.3064999999999998</v>
      </c>
      <c r="K3884" s="198">
        <v>8.8235294117647065</v>
      </c>
      <c r="L3884" s="198"/>
      <c r="M3884" s="198" t="s">
        <v>2395</v>
      </c>
      <c r="N3884" s="198"/>
      <c r="O3884" s="198"/>
      <c r="P3884" s="198"/>
      <c r="Q3884" s="169"/>
      <c r="R3884" s="169"/>
      <c r="S3884" s="169"/>
      <c r="T3884" s="170"/>
      <c r="U3884" s="5"/>
      <c r="Z3884" s="171"/>
    </row>
    <row r="3885" spans="1:26" ht="20.100000000000001" customHeight="1">
      <c r="A3885" s="206">
        <v>20626</v>
      </c>
      <c r="B3885" s="244"/>
      <c r="C3885" s="190" t="s">
        <v>9177</v>
      </c>
      <c r="D3885" s="215" t="s">
        <v>9225</v>
      </c>
      <c r="E3885" s="198"/>
      <c r="F3885" s="319" t="s">
        <v>17578</v>
      </c>
      <c r="G3885" s="198" t="s">
        <v>8444</v>
      </c>
      <c r="H3885" s="201">
        <v>0</v>
      </c>
      <c r="I3885" s="200">
        <v>42117</v>
      </c>
      <c r="J3885" s="319" t="e">
        <f t="shared" si="61"/>
        <v>#VALUE!</v>
      </c>
      <c r="K3885" s="198"/>
      <c r="L3885" s="198"/>
      <c r="M3885" s="198" t="s">
        <v>2395</v>
      </c>
      <c r="N3885" s="198"/>
      <c r="O3885" s="198"/>
      <c r="P3885" s="198"/>
      <c r="Q3885" s="169"/>
      <c r="R3885" s="169"/>
      <c r="S3885" s="169"/>
      <c r="T3885" s="170"/>
      <c r="U3885" s="5"/>
      <c r="Z3885" s="171"/>
    </row>
    <row r="3886" spans="1:26" ht="20.100000000000001" customHeight="1">
      <c r="A3886" s="206" t="s">
        <v>9226</v>
      </c>
      <c r="B3886" s="244">
        <v>700600595264</v>
      </c>
      <c r="C3886" s="190" t="s">
        <v>9178</v>
      </c>
      <c r="D3886" s="215" t="s">
        <v>9225</v>
      </c>
      <c r="E3886" s="321">
        <v>4</v>
      </c>
      <c r="F3886" s="319">
        <v>14.941176470588236</v>
      </c>
      <c r="G3886" s="198" t="s">
        <v>8444</v>
      </c>
      <c r="H3886" s="201">
        <v>0</v>
      </c>
      <c r="I3886" s="200">
        <v>42117</v>
      </c>
      <c r="J3886" s="319">
        <f t="shared" si="61"/>
        <v>3.6999999999999993</v>
      </c>
      <c r="K3886" s="198">
        <v>10.89</v>
      </c>
      <c r="L3886" s="198"/>
      <c r="M3886" s="198" t="s">
        <v>2395</v>
      </c>
      <c r="N3886" s="198"/>
      <c r="O3886" s="198"/>
      <c r="P3886" s="198"/>
      <c r="Q3886" s="169"/>
      <c r="R3886" s="169"/>
      <c r="S3886" s="169"/>
      <c r="T3886" s="170"/>
      <c r="U3886" s="5"/>
      <c r="Z3886" s="171"/>
    </row>
    <row r="3887" spans="1:26" ht="20.100000000000001" customHeight="1">
      <c r="A3887" s="206" t="s">
        <v>9227</v>
      </c>
      <c r="B3887" s="244">
        <v>700600595271</v>
      </c>
      <c r="C3887" s="190" t="s">
        <v>9179</v>
      </c>
      <c r="D3887" s="215" t="s">
        <v>9225</v>
      </c>
      <c r="E3887" s="321">
        <v>4</v>
      </c>
      <c r="F3887" s="319">
        <v>14.941176470588236</v>
      </c>
      <c r="G3887" s="198" t="s">
        <v>8444</v>
      </c>
      <c r="H3887" s="201">
        <v>0</v>
      </c>
      <c r="I3887" s="200">
        <v>42117</v>
      </c>
      <c r="J3887" s="319">
        <f t="shared" si="61"/>
        <v>3.6999999999999993</v>
      </c>
      <c r="K3887" s="198">
        <v>10.89</v>
      </c>
      <c r="L3887" s="198"/>
      <c r="M3887" s="198" t="s">
        <v>2395</v>
      </c>
      <c r="N3887" s="198"/>
      <c r="O3887" s="198"/>
      <c r="P3887" s="198"/>
      <c r="Q3887" s="169"/>
      <c r="R3887" s="169"/>
      <c r="S3887" s="169"/>
      <c r="T3887" s="170"/>
      <c r="U3887" s="5"/>
      <c r="Z3887" s="171"/>
    </row>
    <row r="3888" spans="1:26" ht="20.100000000000001" customHeight="1">
      <c r="A3888" s="206" t="s">
        <v>9228</v>
      </c>
      <c r="B3888" s="244">
        <v>700600595288</v>
      </c>
      <c r="C3888" s="190" t="s">
        <v>9180</v>
      </c>
      <c r="D3888" s="215" t="s">
        <v>9225</v>
      </c>
      <c r="E3888" s="321">
        <v>4</v>
      </c>
      <c r="F3888" s="319">
        <v>14.941176470588236</v>
      </c>
      <c r="G3888" s="198" t="s">
        <v>8444</v>
      </c>
      <c r="H3888" s="201">
        <v>0</v>
      </c>
      <c r="I3888" s="200">
        <v>42117</v>
      </c>
      <c r="J3888" s="319">
        <f t="shared" si="61"/>
        <v>3.6999999999999993</v>
      </c>
      <c r="K3888" s="198">
        <v>10.89</v>
      </c>
      <c r="L3888" s="198"/>
      <c r="M3888" s="198" t="s">
        <v>2395</v>
      </c>
      <c r="N3888" s="198"/>
      <c r="O3888" s="198"/>
      <c r="P3888" s="198"/>
      <c r="Q3888" s="169"/>
      <c r="R3888" s="169"/>
      <c r="S3888" s="169"/>
      <c r="T3888" s="170"/>
      <c r="U3888" s="5"/>
      <c r="Z3888" s="171"/>
    </row>
    <row r="3889" spans="1:37" ht="20.100000000000001" customHeight="1">
      <c r="A3889" s="206">
        <v>20627</v>
      </c>
      <c r="B3889" s="244"/>
      <c r="C3889" s="190" t="s">
        <v>9181</v>
      </c>
      <c r="D3889" s="215" t="s">
        <v>9229</v>
      </c>
      <c r="E3889" s="198"/>
      <c r="F3889" s="319" t="s">
        <v>17578</v>
      </c>
      <c r="G3889" s="198" t="s">
        <v>8444</v>
      </c>
      <c r="H3889" s="201">
        <v>0</v>
      </c>
      <c r="I3889" s="200">
        <v>42117</v>
      </c>
      <c r="J3889" s="319" t="e">
        <f t="shared" si="61"/>
        <v>#VALUE!</v>
      </c>
      <c r="K3889" s="198"/>
      <c r="L3889" s="198"/>
      <c r="M3889" s="198" t="s">
        <v>2395</v>
      </c>
      <c r="N3889" s="198"/>
      <c r="O3889" s="198"/>
      <c r="P3889" s="198"/>
      <c r="Q3889" s="169"/>
      <c r="R3889" s="169"/>
      <c r="S3889" s="169"/>
      <c r="T3889" s="170"/>
      <c r="U3889" s="5"/>
      <c r="Z3889" s="171"/>
    </row>
    <row r="3890" spans="1:37" ht="20.100000000000001" customHeight="1">
      <c r="A3890" s="206" t="s">
        <v>9230</v>
      </c>
      <c r="B3890" s="244">
        <v>700600595295</v>
      </c>
      <c r="C3890" s="190" t="s">
        <v>9182</v>
      </c>
      <c r="D3890" s="215" t="s">
        <v>9229</v>
      </c>
      <c r="E3890" s="324">
        <v>1</v>
      </c>
      <c r="F3890" s="319">
        <v>11.89</v>
      </c>
      <c r="G3890" s="198" t="s">
        <v>8444</v>
      </c>
      <c r="H3890" s="199">
        <v>16</v>
      </c>
      <c r="I3890" s="200">
        <v>42117</v>
      </c>
      <c r="J3890" s="319">
        <f t="shared" si="61"/>
        <v>4.1065000000000005</v>
      </c>
      <c r="K3890" s="198">
        <v>7.6470588235294121</v>
      </c>
      <c r="L3890" s="198"/>
      <c r="M3890" s="198" t="s">
        <v>2395</v>
      </c>
      <c r="N3890" s="198"/>
      <c r="O3890" s="198"/>
      <c r="P3890" s="198"/>
      <c r="Q3890" s="169"/>
      <c r="R3890" s="169"/>
      <c r="S3890" s="169"/>
      <c r="T3890" s="170"/>
      <c r="U3890" s="5"/>
      <c r="Z3890" s="171"/>
    </row>
    <row r="3891" spans="1:37" ht="20.100000000000001" customHeight="1">
      <c r="A3891" s="206" t="s">
        <v>9231</v>
      </c>
      <c r="B3891" s="244">
        <v>700600595301</v>
      </c>
      <c r="C3891" s="190" t="s">
        <v>9183</v>
      </c>
      <c r="D3891" s="215" t="s">
        <v>9229</v>
      </c>
      <c r="E3891" s="321">
        <v>3</v>
      </c>
      <c r="F3891" s="319">
        <v>13.89</v>
      </c>
      <c r="G3891" s="198" t="s">
        <v>8444</v>
      </c>
      <c r="H3891" s="201">
        <v>0</v>
      </c>
      <c r="I3891" s="200">
        <v>42117</v>
      </c>
      <c r="J3891" s="319">
        <f t="shared" si="61"/>
        <v>3.8064999999999998</v>
      </c>
      <c r="K3891" s="198">
        <v>9.4117647058823533</v>
      </c>
      <c r="L3891" s="198"/>
      <c r="M3891" s="198" t="s">
        <v>2395</v>
      </c>
      <c r="N3891" s="198"/>
      <c r="O3891" s="198"/>
      <c r="P3891" s="198"/>
      <c r="Q3891" s="169"/>
      <c r="R3891" s="169"/>
      <c r="S3891" s="169"/>
      <c r="T3891" s="170"/>
      <c r="U3891" s="5"/>
      <c r="Z3891" s="171"/>
    </row>
    <row r="3892" spans="1:37" ht="20.100000000000001" customHeight="1">
      <c r="A3892" s="206" t="s">
        <v>9232</v>
      </c>
      <c r="B3892" s="244">
        <v>700600595318</v>
      </c>
      <c r="C3892" s="190" t="s">
        <v>9184</v>
      </c>
      <c r="D3892" s="215" t="s">
        <v>9229</v>
      </c>
      <c r="E3892" s="324">
        <v>1</v>
      </c>
      <c r="F3892" s="319">
        <v>11.89</v>
      </c>
      <c r="G3892" s="198" t="s">
        <v>8444</v>
      </c>
      <c r="H3892" s="199">
        <v>11</v>
      </c>
      <c r="I3892" s="200">
        <v>42117</v>
      </c>
      <c r="J3892" s="319">
        <f t="shared" si="61"/>
        <v>4.1065000000000005</v>
      </c>
      <c r="K3892" s="198">
        <v>7.6470588235294121</v>
      </c>
      <c r="L3892" s="198"/>
      <c r="M3892" s="198" t="s">
        <v>2395</v>
      </c>
      <c r="N3892" s="198"/>
      <c r="O3892" s="198"/>
      <c r="P3892" s="198"/>
      <c r="Q3892" s="169"/>
      <c r="R3892" s="169"/>
      <c r="S3892" s="169"/>
      <c r="T3892" s="170"/>
      <c r="U3892" s="5"/>
      <c r="Z3892" s="171"/>
    </row>
    <row r="3893" spans="1:37" ht="20.100000000000001" customHeight="1">
      <c r="A3893" s="206" t="s">
        <v>9233</v>
      </c>
      <c r="B3893" s="244">
        <v>700600595325</v>
      </c>
      <c r="C3893" s="190" t="s">
        <v>9185</v>
      </c>
      <c r="D3893" s="215" t="s">
        <v>9229</v>
      </c>
      <c r="E3893" s="321">
        <v>3</v>
      </c>
      <c r="F3893" s="319">
        <v>13.89</v>
      </c>
      <c r="G3893" s="198" t="s">
        <v>8444</v>
      </c>
      <c r="H3893" s="201">
        <v>0</v>
      </c>
      <c r="I3893" s="200">
        <v>42117</v>
      </c>
      <c r="J3893" s="319">
        <f t="shared" si="61"/>
        <v>3.8064999999999998</v>
      </c>
      <c r="K3893" s="198">
        <v>9.4117647058823533</v>
      </c>
      <c r="L3893" s="198"/>
      <c r="M3893" s="198" t="s">
        <v>2395</v>
      </c>
      <c r="N3893" s="198"/>
      <c r="O3893" s="198"/>
      <c r="P3893" s="198"/>
      <c r="Q3893" s="169"/>
      <c r="R3893" s="169"/>
      <c r="S3893" s="169"/>
      <c r="T3893" s="170"/>
      <c r="U3893" s="5"/>
      <c r="Z3893" s="171"/>
    </row>
    <row r="3894" spans="1:37" ht="20.100000000000001" customHeight="1">
      <c r="A3894" s="178" t="s">
        <v>9234</v>
      </c>
      <c r="B3894" s="244">
        <v>700600595332</v>
      </c>
      <c r="C3894" s="190" t="s">
        <v>9186</v>
      </c>
      <c r="D3894" s="215" t="s">
        <v>9229</v>
      </c>
      <c r="E3894" s="324">
        <v>1</v>
      </c>
      <c r="F3894" s="319">
        <v>11.89</v>
      </c>
      <c r="G3894" s="198" t="s">
        <v>8444</v>
      </c>
      <c r="H3894" s="199">
        <v>28</v>
      </c>
      <c r="I3894" s="200">
        <v>42117</v>
      </c>
      <c r="J3894" s="319">
        <f t="shared" si="61"/>
        <v>4.1065000000000005</v>
      </c>
      <c r="K3894" s="198">
        <v>7.6470588235294121</v>
      </c>
      <c r="L3894" s="198"/>
      <c r="M3894" s="198" t="s">
        <v>2395</v>
      </c>
      <c r="N3894" s="198"/>
      <c r="O3894" s="198"/>
      <c r="P3894" s="198"/>
      <c r="Q3894" s="169">
        <v>0.1</v>
      </c>
      <c r="R3894" s="169" t="s">
        <v>14946</v>
      </c>
      <c r="S3894" s="169"/>
      <c r="T3894" s="170" t="s">
        <v>15052</v>
      </c>
      <c r="U3894" s="5">
        <v>20627</v>
      </c>
      <c r="V3894" s="5" t="s">
        <v>15053</v>
      </c>
      <c r="W3894" s="5" t="s">
        <v>15054</v>
      </c>
      <c r="X3894" s="5" t="s">
        <v>15055</v>
      </c>
      <c r="Y3894" s="5" t="s">
        <v>15056</v>
      </c>
      <c r="Z3894" s="171" t="s">
        <v>15057</v>
      </c>
      <c r="AA3894" s="5" t="s">
        <v>15058</v>
      </c>
      <c r="AB3894" s="5" t="s">
        <v>15059</v>
      </c>
      <c r="AC3894" s="5" t="s">
        <v>15060</v>
      </c>
      <c r="AD3894" s="5" t="s">
        <v>15061</v>
      </c>
      <c r="AE3894" s="5" t="s">
        <v>15062</v>
      </c>
      <c r="AK3894" s="5" t="s">
        <v>15664</v>
      </c>
    </row>
    <row r="3895" spans="1:37" ht="20.100000000000001" customHeight="1">
      <c r="A3895" s="206">
        <v>20628</v>
      </c>
      <c r="B3895" s="244"/>
      <c r="C3895" s="190" t="s">
        <v>9187</v>
      </c>
      <c r="D3895" s="215" t="s">
        <v>9235</v>
      </c>
      <c r="E3895" s="198"/>
      <c r="F3895" s="319" t="s">
        <v>17578</v>
      </c>
      <c r="G3895" s="198" t="s">
        <v>8444</v>
      </c>
      <c r="H3895" s="201">
        <v>0</v>
      </c>
      <c r="I3895" s="200">
        <v>42117</v>
      </c>
      <c r="J3895" s="319" t="e">
        <f t="shared" si="61"/>
        <v>#VALUE!</v>
      </c>
      <c r="K3895" s="198"/>
      <c r="L3895" s="198"/>
      <c r="M3895" s="198" t="s">
        <v>2395</v>
      </c>
      <c r="N3895" s="198"/>
      <c r="O3895" s="198"/>
      <c r="P3895" s="198"/>
      <c r="Q3895" s="169"/>
      <c r="R3895" s="169"/>
      <c r="S3895" s="169"/>
      <c r="T3895" s="170"/>
      <c r="U3895" s="5"/>
      <c r="Z3895" s="171"/>
    </row>
    <row r="3896" spans="1:37" ht="20.100000000000001" customHeight="1">
      <c r="A3896" s="206" t="s">
        <v>9236</v>
      </c>
      <c r="B3896" s="244">
        <v>700600595349</v>
      </c>
      <c r="C3896" s="190" t="s">
        <v>9188</v>
      </c>
      <c r="D3896" s="215" t="s">
        <v>9235</v>
      </c>
      <c r="E3896" s="321">
        <v>1.5</v>
      </c>
      <c r="F3896" s="319">
        <v>11.89</v>
      </c>
      <c r="G3896" s="198" t="s">
        <v>8444</v>
      </c>
      <c r="H3896" s="201">
        <v>0</v>
      </c>
      <c r="I3896" s="200">
        <v>42117</v>
      </c>
      <c r="J3896" s="319">
        <f t="shared" si="61"/>
        <v>3.6065000000000005</v>
      </c>
      <c r="K3896" s="198">
        <v>7.6470588235294121</v>
      </c>
      <c r="L3896" s="198"/>
      <c r="M3896" s="198" t="s">
        <v>2395</v>
      </c>
      <c r="N3896" s="198"/>
      <c r="O3896" s="198"/>
      <c r="P3896" s="198"/>
      <c r="Q3896" s="169"/>
      <c r="R3896" s="169"/>
      <c r="S3896" s="169"/>
      <c r="T3896" s="170"/>
      <c r="U3896" s="5"/>
      <c r="Z3896" s="171"/>
    </row>
    <row r="3897" spans="1:37" ht="20.100000000000001" customHeight="1">
      <c r="A3897" s="206" t="s">
        <v>9237</v>
      </c>
      <c r="B3897" s="244">
        <v>700600595356</v>
      </c>
      <c r="C3897" s="190" t="s">
        <v>9189</v>
      </c>
      <c r="D3897" s="215" t="s">
        <v>9235</v>
      </c>
      <c r="E3897" s="321">
        <v>3</v>
      </c>
      <c r="F3897" s="319">
        <v>13.89</v>
      </c>
      <c r="G3897" s="198" t="s">
        <v>8444</v>
      </c>
      <c r="H3897" s="201">
        <v>0</v>
      </c>
      <c r="I3897" s="200">
        <v>42117</v>
      </c>
      <c r="J3897" s="319">
        <f t="shared" si="61"/>
        <v>3.8064999999999998</v>
      </c>
      <c r="K3897" s="198">
        <v>9.4117647058823533</v>
      </c>
      <c r="L3897" s="198"/>
      <c r="M3897" s="198" t="s">
        <v>2395</v>
      </c>
      <c r="N3897" s="198"/>
      <c r="O3897" s="198"/>
      <c r="P3897" s="198"/>
      <c r="Q3897" s="169"/>
      <c r="R3897" s="169"/>
      <c r="S3897" s="169"/>
      <c r="T3897" s="170"/>
      <c r="U3897" s="5"/>
      <c r="Z3897" s="171"/>
    </row>
    <row r="3898" spans="1:37" ht="20.100000000000001" customHeight="1">
      <c r="A3898" s="206" t="s">
        <v>9238</v>
      </c>
      <c r="B3898" s="244">
        <v>700600595363</v>
      </c>
      <c r="C3898" s="190" t="s">
        <v>9190</v>
      </c>
      <c r="D3898" s="215" t="s">
        <v>9235</v>
      </c>
      <c r="E3898" s="321">
        <v>1.5</v>
      </c>
      <c r="F3898" s="319">
        <v>11.89</v>
      </c>
      <c r="G3898" s="198" t="s">
        <v>8444</v>
      </c>
      <c r="H3898" s="201">
        <v>0</v>
      </c>
      <c r="I3898" s="200">
        <v>42117</v>
      </c>
      <c r="J3898" s="319">
        <f t="shared" si="61"/>
        <v>3.6065000000000005</v>
      </c>
      <c r="K3898" s="198">
        <v>7.6470588235294121</v>
      </c>
      <c r="L3898" s="198"/>
      <c r="M3898" s="198" t="s">
        <v>2395</v>
      </c>
      <c r="N3898" s="198"/>
      <c r="O3898" s="198"/>
      <c r="P3898" s="198"/>
      <c r="Q3898" s="169"/>
      <c r="R3898" s="169"/>
      <c r="S3898" s="169"/>
      <c r="T3898" s="170"/>
      <c r="U3898" s="5"/>
      <c r="Z3898" s="171"/>
    </row>
    <row r="3899" spans="1:37" ht="20.100000000000001" customHeight="1">
      <c r="A3899" s="206">
        <v>20629</v>
      </c>
      <c r="B3899" s="244">
        <v>700600595370</v>
      </c>
      <c r="C3899" s="190" t="s">
        <v>9191</v>
      </c>
      <c r="D3899" s="215" t="s">
        <v>9239</v>
      </c>
      <c r="E3899" s="321">
        <v>2.5</v>
      </c>
      <c r="F3899" s="319">
        <v>13.89</v>
      </c>
      <c r="G3899" s="198" t="s">
        <v>8444</v>
      </c>
      <c r="H3899" s="201">
        <v>0</v>
      </c>
      <c r="I3899" s="200">
        <v>42117</v>
      </c>
      <c r="J3899" s="319">
        <f t="shared" si="61"/>
        <v>4.3064999999999998</v>
      </c>
      <c r="K3899" s="198">
        <v>8.8235294117647065</v>
      </c>
      <c r="L3899" s="198"/>
      <c r="M3899" s="198" t="s">
        <v>2395</v>
      </c>
      <c r="N3899" s="198"/>
      <c r="O3899" s="198"/>
      <c r="P3899" s="198"/>
      <c r="Q3899" s="169"/>
      <c r="R3899" s="169"/>
      <c r="S3899" s="169"/>
      <c r="T3899" s="170"/>
      <c r="U3899" s="5"/>
      <c r="Z3899" s="171"/>
    </row>
    <row r="3900" spans="1:37" ht="20.100000000000001" customHeight="1">
      <c r="A3900" s="206" t="s">
        <v>9240</v>
      </c>
      <c r="B3900" s="244">
        <v>700600595370</v>
      </c>
      <c r="C3900" s="190" t="s">
        <v>9191</v>
      </c>
      <c r="D3900" s="215" t="s">
        <v>9239</v>
      </c>
      <c r="E3900" s="321">
        <v>2.5</v>
      </c>
      <c r="F3900" s="319">
        <v>13.89</v>
      </c>
      <c r="G3900" s="198" t="s">
        <v>8444</v>
      </c>
      <c r="H3900" s="201">
        <v>0</v>
      </c>
      <c r="I3900" s="200">
        <v>42117</v>
      </c>
      <c r="J3900" s="319">
        <f t="shared" si="61"/>
        <v>4.3064999999999998</v>
      </c>
      <c r="K3900" s="198">
        <v>8.8235294117647065</v>
      </c>
      <c r="L3900" s="198"/>
      <c r="M3900" s="198" t="s">
        <v>2395</v>
      </c>
      <c r="N3900" s="198"/>
      <c r="O3900" s="198"/>
      <c r="P3900" s="198"/>
      <c r="Q3900" s="169"/>
      <c r="R3900" s="169"/>
      <c r="S3900" s="169"/>
      <c r="T3900" s="170"/>
      <c r="U3900" s="5"/>
      <c r="Z3900" s="171"/>
    </row>
    <row r="3901" spans="1:37" ht="20.100000000000001" customHeight="1">
      <c r="A3901" s="206">
        <v>20630</v>
      </c>
      <c r="B3901" s="244">
        <v>700600595387</v>
      </c>
      <c r="C3901" s="190" t="s">
        <v>9192</v>
      </c>
      <c r="D3901" s="215" t="s">
        <v>9241</v>
      </c>
      <c r="E3901" s="324">
        <v>1</v>
      </c>
      <c r="F3901" s="319">
        <v>13.89</v>
      </c>
      <c r="G3901" s="198" t="s">
        <v>8444</v>
      </c>
      <c r="H3901" s="199">
        <v>12</v>
      </c>
      <c r="I3901" s="200">
        <v>42117</v>
      </c>
      <c r="J3901" s="319">
        <f t="shared" si="61"/>
        <v>5.8064999999999998</v>
      </c>
      <c r="K3901" s="198">
        <v>9.4117647058823533</v>
      </c>
      <c r="L3901" s="198"/>
      <c r="M3901" s="198" t="s">
        <v>2395</v>
      </c>
      <c r="N3901" s="198"/>
      <c r="O3901" s="198"/>
      <c r="P3901" s="198"/>
      <c r="Q3901" s="169"/>
      <c r="R3901" s="169"/>
      <c r="S3901" s="169"/>
      <c r="T3901" s="170"/>
      <c r="U3901" s="5"/>
      <c r="Z3901" s="171"/>
    </row>
    <row r="3902" spans="1:37" ht="20.100000000000001" customHeight="1">
      <c r="A3902" s="206" t="s">
        <v>9242</v>
      </c>
      <c r="B3902" s="244">
        <v>700600595387</v>
      </c>
      <c r="C3902" s="190" t="s">
        <v>9192</v>
      </c>
      <c r="D3902" s="215" t="s">
        <v>9241</v>
      </c>
      <c r="E3902" s="324">
        <v>1</v>
      </c>
      <c r="F3902" s="319">
        <v>13.89</v>
      </c>
      <c r="G3902" s="198" t="s">
        <v>8444</v>
      </c>
      <c r="H3902" s="199">
        <v>12</v>
      </c>
      <c r="I3902" s="200">
        <v>42117</v>
      </c>
      <c r="J3902" s="319">
        <f t="shared" si="61"/>
        <v>5.8064999999999998</v>
      </c>
      <c r="K3902" s="198">
        <v>9.4117647058823533</v>
      </c>
      <c r="L3902" s="198"/>
      <c r="M3902" s="198" t="s">
        <v>2395</v>
      </c>
      <c r="N3902" s="198"/>
      <c r="O3902" s="198"/>
      <c r="P3902" s="198"/>
      <c r="Q3902" s="169"/>
      <c r="R3902" s="169"/>
      <c r="S3902" s="169"/>
      <c r="T3902" s="170"/>
      <c r="U3902" s="5"/>
      <c r="Z3902" s="171"/>
    </row>
    <row r="3903" spans="1:37" ht="20.100000000000001" customHeight="1">
      <c r="A3903" s="206">
        <v>20631</v>
      </c>
      <c r="B3903" s="244">
        <v>700600595394</v>
      </c>
      <c r="C3903" s="190" t="s">
        <v>9193</v>
      </c>
      <c r="D3903" s="215" t="s">
        <v>9243</v>
      </c>
      <c r="E3903" s="324">
        <v>1</v>
      </c>
      <c r="F3903" s="319">
        <v>14.352941176470589</v>
      </c>
      <c r="G3903" s="198" t="s">
        <v>8444</v>
      </c>
      <c r="H3903" s="199">
        <v>10</v>
      </c>
      <c r="I3903" s="200">
        <v>42117</v>
      </c>
      <c r="J3903" s="319">
        <f t="shared" si="61"/>
        <v>6.1999999999999993</v>
      </c>
      <c r="K3903" s="198">
        <v>10.89</v>
      </c>
      <c r="L3903" s="198"/>
      <c r="M3903" s="198" t="s">
        <v>2395</v>
      </c>
      <c r="N3903" s="198"/>
      <c r="O3903" s="198"/>
      <c r="P3903" s="198"/>
      <c r="Q3903" s="169"/>
      <c r="R3903" s="169"/>
      <c r="S3903" s="169"/>
      <c r="T3903" s="170"/>
      <c r="U3903" s="5"/>
      <c r="Z3903" s="171"/>
    </row>
    <row r="3904" spans="1:37" ht="20.100000000000001" customHeight="1">
      <c r="A3904" s="206" t="s">
        <v>9244</v>
      </c>
      <c r="B3904" s="244">
        <v>700600595394</v>
      </c>
      <c r="C3904" s="190" t="s">
        <v>9193</v>
      </c>
      <c r="D3904" s="215" t="s">
        <v>9243</v>
      </c>
      <c r="E3904" s="321">
        <v>3.5</v>
      </c>
      <c r="F3904" s="319">
        <v>14.352941176470589</v>
      </c>
      <c r="G3904" s="198" t="s">
        <v>8444</v>
      </c>
      <c r="H3904" s="198">
        <v>-14</v>
      </c>
      <c r="I3904" s="200">
        <v>42117</v>
      </c>
      <c r="J3904" s="319">
        <f t="shared" si="61"/>
        <v>3.6999999999999993</v>
      </c>
      <c r="K3904" s="198" t="s">
        <v>731</v>
      </c>
      <c r="L3904" s="198" t="s">
        <v>731</v>
      </c>
      <c r="M3904" s="198" t="s">
        <v>731</v>
      </c>
      <c r="N3904" s="198"/>
      <c r="O3904" s="198"/>
      <c r="P3904" s="198"/>
      <c r="Q3904" s="169"/>
      <c r="R3904" s="169"/>
      <c r="S3904" s="169"/>
      <c r="T3904" s="170"/>
      <c r="U3904" s="5"/>
      <c r="Z3904" s="171"/>
    </row>
    <row r="3905" spans="1:26" ht="20.100000000000001" customHeight="1">
      <c r="A3905" s="206">
        <v>20632</v>
      </c>
      <c r="B3905" s="244"/>
      <c r="C3905" s="190" t="s">
        <v>9194</v>
      </c>
      <c r="D3905" s="215" t="s">
        <v>9245</v>
      </c>
      <c r="E3905" s="198"/>
      <c r="F3905" s="319" t="s">
        <v>17578</v>
      </c>
      <c r="G3905" s="198" t="s">
        <v>8444</v>
      </c>
      <c r="H3905" s="201">
        <v>0</v>
      </c>
      <c r="I3905" s="200">
        <v>42117</v>
      </c>
      <c r="J3905" s="319" t="e">
        <f t="shared" si="61"/>
        <v>#VALUE!</v>
      </c>
      <c r="K3905" s="198"/>
      <c r="L3905" s="198"/>
      <c r="M3905" s="198" t="s">
        <v>2395</v>
      </c>
      <c r="N3905" s="198"/>
      <c r="O3905" s="198"/>
      <c r="P3905" s="198"/>
      <c r="Q3905" s="169"/>
      <c r="R3905" s="169"/>
      <c r="S3905" s="169"/>
      <c r="T3905" s="170"/>
      <c r="U3905" s="5"/>
      <c r="Z3905" s="171"/>
    </row>
    <row r="3906" spans="1:26" ht="20.100000000000001" customHeight="1">
      <c r="A3906" s="206" t="s">
        <v>9246</v>
      </c>
      <c r="B3906" s="244">
        <v>700600595400</v>
      </c>
      <c r="C3906" s="243" t="s">
        <v>9195</v>
      </c>
      <c r="D3906" s="215" t="s">
        <v>9245</v>
      </c>
      <c r="E3906" s="321">
        <v>3.5</v>
      </c>
      <c r="F3906" s="319">
        <v>14.352941176470589</v>
      </c>
      <c r="G3906" s="198" t="s">
        <v>8444</v>
      </c>
      <c r="H3906" s="201">
        <v>0</v>
      </c>
      <c r="I3906" s="200">
        <v>42117</v>
      </c>
      <c r="J3906" s="319">
        <f t="shared" si="61"/>
        <v>3.6999999999999993</v>
      </c>
      <c r="K3906" s="198">
        <v>10.89</v>
      </c>
      <c r="L3906" s="198"/>
      <c r="M3906" s="198" t="s">
        <v>2395</v>
      </c>
      <c r="N3906" s="198"/>
      <c r="O3906" s="198"/>
      <c r="P3906" s="198"/>
      <c r="Q3906" s="169"/>
      <c r="R3906" s="169"/>
      <c r="S3906" s="169"/>
      <c r="T3906" s="170"/>
      <c r="U3906" s="5"/>
      <c r="Z3906" s="171"/>
    </row>
    <row r="3907" spans="1:26" ht="20.100000000000001" customHeight="1">
      <c r="A3907" s="206">
        <v>20633</v>
      </c>
      <c r="B3907" s="244"/>
      <c r="C3907" s="190" t="s">
        <v>9196</v>
      </c>
      <c r="D3907" s="215" t="s">
        <v>9247</v>
      </c>
      <c r="E3907" s="198"/>
      <c r="F3907" s="319" t="s">
        <v>17578</v>
      </c>
      <c r="G3907" s="198" t="s">
        <v>8444</v>
      </c>
      <c r="H3907" s="201">
        <v>0</v>
      </c>
      <c r="I3907" s="200">
        <v>42117</v>
      </c>
      <c r="J3907" s="319" t="e">
        <f t="shared" si="61"/>
        <v>#VALUE!</v>
      </c>
      <c r="K3907" s="198"/>
      <c r="L3907" s="198"/>
      <c r="M3907" s="198" t="s">
        <v>2395</v>
      </c>
      <c r="N3907" s="198"/>
      <c r="O3907" s="198"/>
      <c r="P3907" s="198"/>
      <c r="Q3907" s="169"/>
      <c r="R3907" s="169"/>
      <c r="S3907" s="169"/>
      <c r="T3907" s="170"/>
      <c r="U3907" s="5"/>
      <c r="Z3907" s="171"/>
    </row>
    <row r="3908" spans="1:26" ht="20.100000000000001" customHeight="1">
      <c r="A3908" s="206" t="s">
        <v>9248</v>
      </c>
      <c r="B3908" s="244">
        <v>700600595417</v>
      </c>
      <c r="C3908" s="243" t="s">
        <v>9197</v>
      </c>
      <c r="D3908" s="215" t="s">
        <v>9247</v>
      </c>
      <c r="E3908" s="321">
        <v>3.5</v>
      </c>
      <c r="F3908" s="319">
        <v>14.352941176470589</v>
      </c>
      <c r="G3908" s="198" t="s">
        <v>8444</v>
      </c>
      <c r="H3908" s="201">
        <v>0</v>
      </c>
      <c r="I3908" s="200">
        <v>42117</v>
      </c>
      <c r="J3908" s="319">
        <f t="shared" si="61"/>
        <v>3.6999999999999993</v>
      </c>
      <c r="K3908" s="198">
        <v>10.89</v>
      </c>
      <c r="L3908" s="198"/>
      <c r="M3908" s="198" t="s">
        <v>2395</v>
      </c>
      <c r="N3908" s="198"/>
      <c r="O3908" s="198"/>
      <c r="P3908" s="198"/>
      <c r="Q3908" s="169"/>
      <c r="R3908" s="169"/>
      <c r="S3908" s="169"/>
      <c r="T3908" s="170"/>
      <c r="U3908" s="5"/>
      <c r="Z3908" s="171"/>
    </row>
    <row r="3909" spans="1:26" ht="20.100000000000001" customHeight="1">
      <c r="A3909" s="206">
        <v>20634</v>
      </c>
      <c r="B3909" s="244">
        <v>700600595424</v>
      </c>
      <c r="C3909" s="190" t="s">
        <v>9198</v>
      </c>
      <c r="D3909" s="215" t="s">
        <v>9249</v>
      </c>
      <c r="E3909" s="321">
        <v>3.5</v>
      </c>
      <c r="F3909" s="319">
        <v>14.352941176470589</v>
      </c>
      <c r="G3909" s="198" t="s">
        <v>8444</v>
      </c>
      <c r="H3909" s="201">
        <v>0</v>
      </c>
      <c r="I3909" s="200">
        <v>42117</v>
      </c>
      <c r="J3909" s="319">
        <f t="shared" si="61"/>
        <v>3.6999999999999993</v>
      </c>
      <c r="K3909" s="198">
        <v>10.89</v>
      </c>
      <c r="L3909" s="198"/>
      <c r="M3909" s="198" t="s">
        <v>2395</v>
      </c>
      <c r="N3909" s="198"/>
      <c r="O3909" s="198"/>
      <c r="P3909" s="198"/>
      <c r="Q3909" s="169"/>
      <c r="R3909" s="169"/>
      <c r="S3909" s="169"/>
      <c r="T3909" s="170"/>
      <c r="U3909" s="5"/>
      <c r="Z3909" s="171"/>
    </row>
    <row r="3910" spans="1:26" ht="20.100000000000001" customHeight="1">
      <c r="A3910" s="206" t="s">
        <v>9250</v>
      </c>
      <c r="B3910" s="244">
        <v>700600595424</v>
      </c>
      <c r="C3910" s="190" t="s">
        <v>9198</v>
      </c>
      <c r="D3910" s="215" t="s">
        <v>9249</v>
      </c>
      <c r="E3910" s="321">
        <v>3.5</v>
      </c>
      <c r="F3910" s="319">
        <v>14.352941176470589</v>
      </c>
      <c r="G3910" s="198" t="s">
        <v>8444</v>
      </c>
      <c r="H3910" s="201">
        <v>0</v>
      </c>
      <c r="I3910" s="200">
        <v>42117</v>
      </c>
      <c r="J3910" s="319">
        <f t="shared" si="61"/>
        <v>3.6999999999999993</v>
      </c>
      <c r="K3910" s="198">
        <v>10.89</v>
      </c>
      <c r="L3910" s="198"/>
      <c r="M3910" s="198" t="s">
        <v>2395</v>
      </c>
      <c r="N3910" s="198"/>
      <c r="O3910" s="198"/>
      <c r="P3910" s="198"/>
      <c r="Q3910" s="169"/>
      <c r="R3910" s="169"/>
      <c r="S3910" s="169"/>
      <c r="T3910" s="170"/>
      <c r="U3910" s="5"/>
      <c r="Z3910" s="171"/>
    </row>
    <row r="3911" spans="1:26" ht="20.100000000000001" customHeight="1">
      <c r="A3911" s="206">
        <v>20635</v>
      </c>
      <c r="B3911" s="244">
        <v>700600595431</v>
      </c>
      <c r="C3911" s="190" t="s">
        <v>9199</v>
      </c>
      <c r="D3911" s="215" t="s">
        <v>9251</v>
      </c>
      <c r="E3911" s="321">
        <v>1.5</v>
      </c>
      <c r="F3911" s="319">
        <v>11.89</v>
      </c>
      <c r="G3911" s="198" t="s">
        <v>8444</v>
      </c>
      <c r="H3911" s="201">
        <v>0</v>
      </c>
      <c r="I3911" s="200">
        <v>42117</v>
      </c>
      <c r="J3911" s="319">
        <f t="shared" si="61"/>
        <v>3.6065000000000005</v>
      </c>
      <c r="K3911" s="198">
        <v>7.6470588235294121</v>
      </c>
      <c r="L3911" s="198"/>
      <c r="M3911" s="198" t="s">
        <v>2395</v>
      </c>
      <c r="N3911" s="198"/>
      <c r="O3911" s="198"/>
      <c r="P3911" s="198"/>
      <c r="Q3911" s="169"/>
      <c r="R3911" s="169"/>
      <c r="S3911" s="169"/>
      <c r="T3911" s="170"/>
      <c r="U3911" s="5"/>
      <c r="Z3911" s="171"/>
    </row>
    <row r="3912" spans="1:26" ht="20.100000000000001" customHeight="1">
      <c r="A3912" s="206" t="s">
        <v>9252</v>
      </c>
      <c r="B3912" s="244">
        <v>700600595431</v>
      </c>
      <c r="C3912" s="190" t="s">
        <v>9199</v>
      </c>
      <c r="D3912" s="215" t="s">
        <v>9251</v>
      </c>
      <c r="E3912" s="321">
        <v>1.5</v>
      </c>
      <c r="F3912" s="319">
        <v>11.89</v>
      </c>
      <c r="G3912" s="198" t="s">
        <v>8444</v>
      </c>
      <c r="H3912" s="201">
        <v>0</v>
      </c>
      <c r="I3912" s="200">
        <v>42117</v>
      </c>
      <c r="J3912" s="319">
        <f t="shared" si="61"/>
        <v>3.6065000000000005</v>
      </c>
      <c r="K3912" s="198">
        <v>7.6470588235294121</v>
      </c>
      <c r="L3912" s="198"/>
      <c r="M3912" s="198" t="s">
        <v>2395</v>
      </c>
      <c r="N3912" s="198"/>
      <c r="O3912" s="198"/>
      <c r="P3912" s="198"/>
      <c r="Q3912" s="169"/>
      <c r="R3912" s="169"/>
      <c r="S3912" s="169"/>
      <c r="T3912" s="170"/>
      <c r="U3912" s="5"/>
      <c r="Z3912" s="171"/>
    </row>
    <row r="3913" spans="1:26" ht="20.100000000000001" customHeight="1">
      <c r="A3913" s="206">
        <v>20636</v>
      </c>
      <c r="B3913" s="244">
        <v>700600595448</v>
      </c>
      <c r="C3913" s="190" t="s">
        <v>9200</v>
      </c>
      <c r="D3913" s="215" t="s">
        <v>9251</v>
      </c>
      <c r="E3913" s="321">
        <v>1</v>
      </c>
      <c r="F3913" s="319">
        <v>14.352941176470589</v>
      </c>
      <c r="G3913" s="198" t="s">
        <v>8444</v>
      </c>
      <c r="H3913" s="201">
        <v>0</v>
      </c>
      <c r="I3913" s="200">
        <v>42117</v>
      </c>
      <c r="J3913" s="319">
        <f t="shared" si="61"/>
        <v>6.1999999999999993</v>
      </c>
      <c r="K3913" s="198">
        <v>10.89</v>
      </c>
      <c r="L3913" s="198"/>
      <c r="M3913" s="198" t="s">
        <v>2395</v>
      </c>
      <c r="N3913" s="198"/>
      <c r="O3913" s="198"/>
      <c r="P3913" s="198"/>
      <c r="Q3913" s="169"/>
      <c r="R3913" s="169"/>
      <c r="S3913" s="169"/>
      <c r="T3913" s="170"/>
      <c r="U3913" s="5"/>
      <c r="Z3913" s="171"/>
    </row>
    <row r="3914" spans="1:26" ht="20.100000000000001" customHeight="1">
      <c r="A3914" s="206" t="s">
        <v>9253</v>
      </c>
      <c r="B3914" s="244">
        <v>700600595448</v>
      </c>
      <c r="C3914" s="190" t="s">
        <v>9200</v>
      </c>
      <c r="D3914" s="215" t="s">
        <v>9251</v>
      </c>
      <c r="E3914" s="321">
        <v>1</v>
      </c>
      <c r="F3914" s="319">
        <v>14.352941176470589</v>
      </c>
      <c r="G3914" s="198" t="s">
        <v>8444</v>
      </c>
      <c r="H3914" s="201">
        <v>0</v>
      </c>
      <c r="I3914" s="200">
        <v>42117</v>
      </c>
      <c r="J3914" s="319">
        <f t="shared" si="61"/>
        <v>6.1999999999999993</v>
      </c>
      <c r="K3914" s="198">
        <v>10.89</v>
      </c>
      <c r="L3914" s="198"/>
      <c r="M3914" s="198" t="s">
        <v>2395</v>
      </c>
      <c r="N3914" s="198"/>
      <c r="O3914" s="198"/>
      <c r="P3914" s="198"/>
      <c r="Q3914" s="169"/>
      <c r="R3914" s="169"/>
      <c r="S3914" s="169"/>
      <c r="T3914" s="170"/>
      <c r="U3914" s="5"/>
      <c r="Z3914" s="171"/>
    </row>
    <row r="3915" spans="1:26" ht="20.100000000000001" customHeight="1">
      <c r="A3915" s="206">
        <v>20637</v>
      </c>
      <c r="B3915" s="244">
        <v>700600595455</v>
      </c>
      <c r="C3915" s="190" t="s">
        <v>9201</v>
      </c>
      <c r="D3915" s="215" t="s">
        <v>9254</v>
      </c>
      <c r="E3915" s="324">
        <v>1</v>
      </c>
      <c r="F3915" s="319">
        <v>14.352941176470589</v>
      </c>
      <c r="G3915" s="198" t="s">
        <v>8444</v>
      </c>
      <c r="H3915" s="199">
        <v>11</v>
      </c>
      <c r="I3915" s="200">
        <v>42117</v>
      </c>
      <c r="J3915" s="319">
        <f t="shared" si="61"/>
        <v>6.1999999999999993</v>
      </c>
      <c r="K3915" s="198">
        <v>10.89</v>
      </c>
      <c r="L3915" s="198"/>
      <c r="M3915" s="198" t="s">
        <v>2395</v>
      </c>
      <c r="N3915" s="198"/>
      <c r="O3915" s="198"/>
      <c r="P3915" s="198"/>
      <c r="Q3915" s="169"/>
      <c r="R3915" s="169"/>
      <c r="S3915" s="169"/>
      <c r="T3915" s="170"/>
      <c r="U3915" s="5"/>
      <c r="Z3915" s="171"/>
    </row>
    <row r="3916" spans="1:26" ht="20.100000000000001" customHeight="1">
      <c r="A3916" s="206" t="s">
        <v>9255</v>
      </c>
      <c r="B3916" s="244">
        <v>700600595455</v>
      </c>
      <c r="C3916" s="190" t="s">
        <v>9201</v>
      </c>
      <c r="D3916" s="215" t="s">
        <v>9254</v>
      </c>
      <c r="E3916" s="324">
        <v>1</v>
      </c>
      <c r="F3916" s="319">
        <v>14.352941176470589</v>
      </c>
      <c r="G3916" s="198" t="s">
        <v>8444</v>
      </c>
      <c r="H3916" s="199">
        <v>11</v>
      </c>
      <c r="I3916" s="200">
        <v>42117</v>
      </c>
      <c r="J3916" s="319">
        <f t="shared" ref="J3916:J3979" si="62">F3916*0.85-5-E3916</f>
        <v>6.1999999999999993</v>
      </c>
      <c r="K3916" s="198">
        <v>10.89</v>
      </c>
      <c r="L3916" s="198"/>
      <c r="M3916" s="198" t="s">
        <v>2395</v>
      </c>
      <c r="N3916" s="198"/>
      <c r="O3916" s="198"/>
      <c r="P3916" s="198"/>
      <c r="Q3916" s="169"/>
      <c r="R3916" s="169"/>
      <c r="S3916" s="169"/>
      <c r="T3916" s="170"/>
      <c r="U3916" s="5"/>
      <c r="Z3916" s="171"/>
    </row>
    <row r="3917" spans="1:26" ht="20.100000000000001" customHeight="1">
      <c r="A3917" s="206">
        <v>20638</v>
      </c>
      <c r="B3917" s="244"/>
      <c r="C3917" s="190" t="s">
        <v>9202</v>
      </c>
      <c r="D3917" s="215" t="s">
        <v>9256</v>
      </c>
      <c r="E3917" s="198"/>
      <c r="F3917" s="319" t="s">
        <v>17578</v>
      </c>
      <c r="G3917" s="198" t="s">
        <v>8444</v>
      </c>
      <c r="H3917" s="201">
        <v>0</v>
      </c>
      <c r="I3917" s="200">
        <v>42117</v>
      </c>
      <c r="J3917" s="319" t="e">
        <f t="shared" si="62"/>
        <v>#VALUE!</v>
      </c>
      <c r="K3917" s="198"/>
      <c r="L3917" s="198"/>
      <c r="M3917" s="198" t="s">
        <v>2395</v>
      </c>
      <c r="N3917" s="198"/>
      <c r="O3917" s="198"/>
      <c r="P3917" s="198"/>
      <c r="Q3917" s="169"/>
      <c r="R3917" s="169"/>
      <c r="S3917" s="169"/>
      <c r="T3917" s="170"/>
      <c r="U3917" s="5"/>
      <c r="Z3917" s="171"/>
    </row>
    <row r="3918" spans="1:26" ht="20.100000000000001" customHeight="1">
      <c r="A3918" s="206" t="s">
        <v>9257</v>
      </c>
      <c r="B3918" s="244">
        <v>700600595462</v>
      </c>
      <c r="C3918" s="190" t="s">
        <v>9203</v>
      </c>
      <c r="D3918" s="215" t="s">
        <v>9256</v>
      </c>
      <c r="E3918" s="321">
        <v>4</v>
      </c>
      <c r="F3918" s="319">
        <v>14.941176470588236</v>
      </c>
      <c r="G3918" s="198" t="s">
        <v>8444</v>
      </c>
      <c r="H3918" s="201">
        <v>0</v>
      </c>
      <c r="I3918" s="200">
        <v>42117</v>
      </c>
      <c r="J3918" s="319">
        <f t="shared" si="62"/>
        <v>3.6999999999999993</v>
      </c>
      <c r="K3918" s="198">
        <v>10.89</v>
      </c>
      <c r="L3918" s="198"/>
      <c r="M3918" s="198" t="s">
        <v>2395</v>
      </c>
      <c r="N3918" s="198"/>
      <c r="O3918" s="198"/>
      <c r="P3918" s="198"/>
      <c r="Q3918" s="169"/>
      <c r="R3918" s="169"/>
      <c r="S3918" s="169"/>
      <c r="T3918" s="170"/>
      <c r="U3918" s="5"/>
      <c r="Z3918" s="171"/>
    </row>
    <row r="3919" spans="1:26" ht="20.100000000000001" customHeight="1">
      <c r="A3919" s="206" t="s">
        <v>9258</v>
      </c>
      <c r="B3919" s="244">
        <v>700600595479</v>
      </c>
      <c r="C3919" s="190" t="s">
        <v>9204</v>
      </c>
      <c r="D3919" s="215" t="s">
        <v>9256</v>
      </c>
      <c r="E3919" s="321">
        <v>4</v>
      </c>
      <c r="F3919" s="319">
        <v>14.941176470588236</v>
      </c>
      <c r="G3919" s="198" t="s">
        <v>8444</v>
      </c>
      <c r="H3919" s="201">
        <v>0</v>
      </c>
      <c r="I3919" s="200">
        <v>42117</v>
      </c>
      <c r="J3919" s="319">
        <f t="shared" si="62"/>
        <v>3.6999999999999993</v>
      </c>
      <c r="K3919" s="198">
        <v>10.89</v>
      </c>
      <c r="L3919" s="198"/>
      <c r="M3919" s="198" t="s">
        <v>2395</v>
      </c>
      <c r="N3919" s="198"/>
      <c r="O3919" s="198"/>
      <c r="P3919" s="198"/>
      <c r="Q3919" s="169"/>
      <c r="R3919" s="169"/>
      <c r="S3919" s="169"/>
      <c r="T3919" s="170"/>
      <c r="U3919" s="5"/>
      <c r="Z3919" s="171"/>
    </row>
    <row r="3920" spans="1:26" ht="20.100000000000001" customHeight="1">
      <c r="A3920" s="206" t="s">
        <v>9282</v>
      </c>
      <c r="B3920" s="244"/>
      <c r="C3920" s="243" t="s">
        <v>9259</v>
      </c>
      <c r="D3920" s="215" t="s">
        <v>9283</v>
      </c>
      <c r="E3920" s="198"/>
      <c r="F3920" s="319" t="s">
        <v>17578</v>
      </c>
      <c r="G3920" s="198" t="s">
        <v>8559</v>
      </c>
      <c r="H3920" s="198"/>
      <c r="I3920" s="200">
        <v>42126</v>
      </c>
      <c r="J3920" s="319" t="e">
        <f t="shared" si="62"/>
        <v>#VALUE!</v>
      </c>
      <c r="K3920" s="198"/>
      <c r="L3920" s="198"/>
      <c r="M3920" s="198"/>
      <c r="N3920" s="198"/>
      <c r="O3920" s="198"/>
      <c r="P3920" s="198"/>
      <c r="Q3920" s="169"/>
      <c r="R3920" s="169"/>
      <c r="S3920" s="169"/>
      <c r="T3920" s="170"/>
      <c r="U3920" s="5"/>
      <c r="Z3920" s="171"/>
    </row>
    <row r="3921" spans="1:20" ht="20.100000000000001" customHeight="1">
      <c r="A3921" s="201" t="s">
        <v>9284</v>
      </c>
      <c r="B3921" s="183">
        <v>700600595486</v>
      </c>
      <c r="C3921" s="243" t="s">
        <v>9260</v>
      </c>
      <c r="D3921" s="215" t="s">
        <v>9283</v>
      </c>
      <c r="E3921" s="198"/>
      <c r="F3921" s="319">
        <v>11.99</v>
      </c>
      <c r="G3921" s="198" t="s">
        <v>8559</v>
      </c>
      <c r="H3921" s="198">
        <v>0</v>
      </c>
      <c r="I3921" s="200">
        <v>42126</v>
      </c>
      <c r="J3921" s="319">
        <f t="shared" si="62"/>
        <v>5.1914999999999996</v>
      </c>
      <c r="K3921" s="198"/>
      <c r="L3921" s="198" t="s">
        <v>731</v>
      </c>
      <c r="M3921" s="198"/>
      <c r="N3921" s="198"/>
      <c r="O3921" s="198"/>
      <c r="P3921" s="198"/>
      <c r="Q3921" s="169"/>
      <c r="R3921" s="169"/>
      <c r="S3921" s="169"/>
      <c r="T3921" s="169"/>
    </row>
    <row r="3922" spans="1:20" ht="20.100000000000001" customHeight="1">
      <c r="A3922" s="201" t="s">
        <v>9285</v>
      </c>
      <c r="B3922" s="183"/>
      <c r="C3922" s="190" t="s">
        <v>9261</v>
      </c>
      <c r="D3922" s="215" t="s">
        <v>9286</v>
      </c>
      <c r="E3922" s="198"/>
      <c r="F3922" s="319" t="s">
        <v>17578</v>
      </c>
      <c r="G3922" s="198" t="s">
        <v>8559</v>
      </c>
      <c r="H3922" s="198"/>
      <c r="I3922" s="200">
        <v>42126</v>
      </c>
      <c r="J3922" s="319" t="e">
        <f t="shared" si="62"/>
        <v>#VALUE!</v>
      </c>
      <c r="K3922" s="198"/>
      <c r="L3922" s="198"/>
      <c r="M3922" s="198"/>
      <c r="N3922" s="198"/>
      <c r="O3922" s="198"/>
      <c r="P3922" s="198"/>
      <c r="Q3922" s="169"/>
      <c r="R3922" s="169"/>
      <c r="S3922" s="169"/>
      <c r="T3922" s="169"/>
    </row>
    <row r="3923" spans="1:20" ht="20.100000000000001" customHeight="1">
      <c r="A3923" s="201" t="s">
        <v>9287</v>
      </c>
      <c r="B3923" s="183">
        <v>700600595493</v>
      </c>
      <c r="C3923" s="245" t="s">
        <v>9262</v>
      </c>
      <c r="D3923" s="215" t="s">
        <v>9286</v>
      </c>
      <c r="E3923" s="198"/>
      <c r="F3923" s="319">
        <v>11.99</v>
      </c>
      <c r="G3923" s="198" t="s">
        <v>8559</v>
      </c>
      <c r="H3923" s="198">
        <v>0</v>
      </c>
      <c r="I3923" s="200">
        <v>42126</v>
      </c>
      <c r="J3923" s="319">
        <f t="shared" si="62"/>
        <v>5.1914999999999996</v>
      </c>
      <c r="K3923" s="198"/>
      <c r="L3923" s="198" t="s">
        <v>731</v>
      </c>
      <c r="M3923" s="198"/>
      <c r="N3923" s="198"/>
      <c r="O3923" s="198"/>
      <c r="P3923" s="198"/>
      <c r="Q3923" s="169"/>
      <c r="R3923" s="169"/>
      <c r="S3923" s="169"/>
      <c r="T3923" s="169"/>
    </row>
    <row r="3924" spans="1:20" ht="20.100000000000001" customHeight="1">
      <c r="A3924" s="201" t="s">
        <v>9288</v>
      </c>
      <c r="B3924" s="183"/>
      <c r="C3924" s="190" t="s">
        <v>9263</v>
      </c>
      <c r="D3924" s="215" t="s">
        <v>9289</v>
      </c>
      <c r="E3924" s="198"/>
      <c r="F3924" s="319" t="s">
        <v>17578</v>
      </c>
      <c r="G3924" s="198" t="s">
        <v>8559</v>
      </c>
      <c r="H3924" s="198"/>
      <c r="I3924" s="200">
        <v>42126</v>
      </c>
      <c r="J3924" s="319" t="e">
        <f t="shared" si="62"/>
        <v>#VALUE!</v>
      </c>
      <c r="K3924" s="198"/>
      <c r="L3924" s="198"/>
      <c r="M3924" s="198"/>
      <c r="N3924" s="198"/>
      <c r="O3924" s="198"/>
      <c r="P3924" s="198"/>
      <c r="Q3924" s="169"/>
      <c r="R3924" s="169"/>
      <c r="S3924" s="169"/>
      <c r="T3924" s="169"/>
    </row>
    <row r="3925" spans="1:20" ht="20.100000000000001" customHeight="1">
      <c r="A3925" s="201" t="s">
        <v>9290</v>
      </c>
      <c r="B3925" s="183">
        <v>700600595509</v>
      </c>
      <c r="C3925" s="243" t="s">
        <v>9264</v>
      </c>
      <c r="D3925" s="215" t="s">
        <v>9289</v>
      </c>
      <c r="E3925" s="198"/>
      <c r="F3925" s="319">
        <v>11.99</v>
      </c>
      <c r="G3925" s="198" t="s">
        <v>8559</v>
      </c>
      <c r="H3925" s="198">
        <v>0</v>
      </c>
      <c r="I3925" s="200">
        <v>42126</v>
      </c>
      <c r="J3925" s="319">
        <f t="shared" si="62"/>
        <v>5.1914999999999996</v>
      </c>
      <c r="K3925" s="198"/>
      <c r="L3925" s="198" t="s">
        <v>731</v>
      </c>
      <c r="M3925" s="198"/>
      <c r="N3925" s="198"/>
      <c r="O3925" s="198"/>
      <c r="P3925" s="198"/>
      <c r="Q3925" s="169"/>
      <c r="R3925" s="169"/>
      <c r="S3925" s="169"/>
      <c r="T3925" s="169"/>
    </row>
    <row r="3926" spans="1:20" ht="20.100000000000001" customHeight="1">
      <c r="A3926" s="201" t="s">
        <v>9291</v>
      </c>
      <c r="B3926" s="183"/>
      <c r="C3926" s="190" t="s">
        <v>9265</v>
      </c>
      <c r="D3926" s="215" t="s">
        <v>9292</v>
      </c>
      <c r="E3926" s="198"/>
      <c r="F3926" s="319" t="s">
        <v>17578</v>
      </c>
      <c r="G3926" s="198" t="s">
        <v>8559</v>
      </c>
      <c r="H3926" s="198"/>
      <c r="I3926" s="200">
        <v>42126</v>
      </c>
      <c r="J3926" s="319" t="e">
        <f t="shared" si="62"/>
        <v>#VALUE!</v>
      </c>
      <c r="K3926" s="198"/>
      <c r="L3926" s="198"/>
      <c r="M3926" s="198"/>
      <c r="N3926" s="198"/>
      <c r="O3926" s="198"/>
      <c r="P3926" s="198"/>
      <c r="Q3926" s="169"/>
      <c r="R3926" s="169"/>
      <c r="S3926" s="169"/>
      <c r="T3926" s="169"/>
    </row>
    <row r="3927" spans="1:20" ht="20.100000000000001" customHeight="1">
      <c r="A3927" s="201" t="s">
        <v>9293</v>
      </c>
      <c r="B3927" s="183">
        <v>700600595516</v>
      </c>
      <c r="C3927" s="245" t="s">
        <v>9266</v>
      </c>
      <c r="D3927" s="215" t="s">
        <v>9292</v>
      </c>
      <c r="E3927" s="198"/>
      <c r="F3927" s="319">
        <v>9.89</v>
      </c>
      <c r="G3927" s="198" t="s">
        <v>8559</v>
      </c>
      <c r="H3927" s="198">
        <v>0</v>
      </c>
      <c r="I3927" s="200">
        <v>42126</v>
      </c>
      <c r="J3927" s="319">
        <f t="shared" si="62"/>
        <v>3.4064999999999994</v>
      </c>
      <c r="K3927" s="198"/>
      <c r="L3927" s="198" t="s">
        <v>731</v>
      </c>
      <c r="M3927" s="198"/>
      <c r="N3927" s="198"/>
      <c r="O3927" s="198"/>
      <c r="P3927" s="198"/>
      <c r="Q3927" s="169"/>
      <c r="R3927" s="169"/>
      <c r="S3927" s="169"/>
      <c r="T3927" s="169"/>
    </row>
    <row r="3928" spans="1:20" ht="20.100000000000001" customHeight="1">
      <c r="A3928" s="201" t="s">
        <v>9294</v>
      </c>
      <c r="B3928" s="183">
        <v>700600595523</v>
      </c>
      <c r="C3928" s="245" t="s">
        <v>9267</v>
      </c>
      <c r="D3928" s="215" t="s">
        <v>9292</v>
      </c>
      <c r="E3928" s="198"/>
      <c r="F3928" s="319">
        <v>9.89</v>
      </c>
      <c r="G3928" s="198" t="s">
        <v>8559</v>
      </c>
      <c r="H3928" s="198">
        <v>0</v>
      </c>
      <c r="I3928" s="200">
        <v>42126</v>
      </c>
      <c r="J3928" s="319">
        <f t="shared" si="62"/>
        <v>3.4064999999999994</v>
      </c>
      <c r="K3928" s="198"/>
      <c r="L3928" s="198" t="s">
        <v>731</v>
      </c>
      <c r="M3928" s="198"/>
      <c r="N3928" s="198"/>
      <c r="O3928" s="198"/>
      <c r="P3928" s="198"/>
      <c r="Q3928" s="169"/>
      <c r="R3928" s="169"/>
      <c r="S3928" s="169"/>
      <c r="T3928" s="169"/>
    </row>
    <row r="3929" spans="1:20" ht="20.100000000000001" customHeight="1">
      <c r="A3929" s="201" t="s">
        <v>9295</v>
      </c>
      <c r="B3929" s="183">
        <v>700600595530</v>
      </c>
      <c r="C3929" s="245" t="s">
        <v>9268</v>
      </c>
      <c r="D3929" s="215" t="s">
        <v>9292</v>
      </c>
      <c r="E3929" s="198"/>
      <c r="F3929" s="319">
        <v>9.89</v>
      </c>
      <c r="G3929" s="198" t="s">
        <v>8559</v>
      </c>
      <c r="H3929" s="198">
        <v>0</v>
      </c>
      <c r="I3929" s="200">
        <v>42126</v>
      </c>
      <c r="J3929" s="319">
        <f t="shared" si="62"/>
        <v>3.4064999999999994</v>
      </c>
      <c r="K3929" s="198"/>
      <c r="L3929" s="198" t="s">
        <v>731</v>
      </c>
      <c r="M3929" s="198"/>
      <c r="N3929" s="198"/>
      <c r="O3929" s="198"/>
      <c r="P3929" s="198"/>
      <c r="Q3929" s="169"/>
      <c r="R3929" s="169"/>
      <c r="S3929" s="169"/>
      <c r="T3929" s="169"/>
    </row>
    <row r="3930" spans="1:20" ht="20.100000000000001" customHeight="1">
      <c r="A3930" s="201" t="s">
        <v>9296</v>
      </c>
      <c r="B3930" s="183">
        <v>700600595547</v>
      </c>
      <c r="C3930" s="245" t="s">
        <v>9269</v>
      </c>
      <c r="D3930" s="215" t="s">
        <v>9292</v>
      </c>
      <c r="E3930" s="198"/>
      <c r="F3930" s="319">
        <v>9.89</v>
      </c>
      <c r="G3930" s="198" t="s">
        <v>8559</v>
      </c>
      <c r="H3930" s="198">
        <v>0</v>
      </c>
      <c r="I3930" s="200">
        <v>42126</v>
      </c>
      <c r="J3930" s="319">
        <f t="shared" si="62"/>
        <v>3.4064999999999994</v>
      </c>
      <c r="K3930" s="198"/>
      <c r="L3930" s="198" t="s">
        <v>731</v>
      </c>
      <c r="M3930" s="198"/>
      <c r="N3930" s="198"/>
      <c r="O3930" s="198"/>
      <c r="P3930" s="198"/>
      <c r="Q3930" s="169"/>
      <c r="R3930" s="169"/>
      <c r="S3930" s="169"/>
      <c r="T3930" s="169"/>
    </row>
    <row r="3931" spans="1:20" ht="20.100000000000001" customHeight="1">
      <c r="A3931" s="201" t="s">
        <v>9297</v>
      </c>
      <c r="B3931" s="183">
        <v>700600595554</v>
      </c>
      <c r="C3931" s="245" t="s">
        <v>9270</v>
      </c>
      <c r="D3931" s="215" t="s">
        <v>9292</v>
      </c>
      <c r="E3931" s="198"/>
      <c r="F3931" s="319">
        <v>9.89</v>
      </c>
      <c r="G3931" s="198" t="s">
        <v>8559</v>
      </c>
      <c r="H3931" s="198">
        <v>0</v>
      </c>
      <c r="I3931" s="200">
        <v>42126</v>
      </c>
      <c r="J3931" s="319">
        <f t="shared" si="62"/>
        <v>3.4064999999999994</v>
      </c>
      <c r="K3931" s="198"/>
      <c r="L3931" s="198" t="s">
        <v>731</v>
      </c>
      <c r="M3931" s="198"/>
      <c r="N3931" s="198"/>
      <c r="O3931" s="198"/>
      <c r="P3931" s="198"/>
      <c r="Q3931" s="169"/>
      <c r="R3931" s="169"/>
      <c r="S3931" s="169"/>
      <c r="T3931" s="169"/>
    </row>
    <row r="3932" spans="1:20" ht="20.100000000000001" customHeight="1">
      <c r="A3932" s="201" t="s">
        <v>9298</v>
      </c>
      <c r="B3932" s="183">
        <v>700600595561</v>
      </c>
      <c r="C3932" s="245" t="s">
        <v>9271</v>
      </c>
      <c r="D3932" s="215" t="s">
        <v>9292</v>
      </c>
      <c r="E3932" s="198"/>
      <c r="F3932" s="319">
        <v>9.89</v>
      </c>
      <c r="G3932" s="198" t="s">
        <v>8559</v>
      </c>
      <c r="H3932" s="198">
        <v>0</v>
      </c>
      <c r="I3932" s="200">
        <v>42126</v>
      </c>
      <c r="J3932" s="319">
        <f t="shared" si="62"/>
        <v>3.4064999999999994</v>
      </c>
      <c r="K3932" s="198"/>
      <c r="L3932" s="198" t="s">
        <v>731</v>
      </c>
      <c r="M3932" s="198"/>
      <c r="N3932" s="198"/>
      <c r="O3932" s="198"/>
      <c r="P3932" s="198"/>
      <c r="Q3932" s="169"/>
      <c r="R3932" s="169"/>
      <c r="S3932" s="169"/>
      <c r="T3932" s="169"/>
    </row>
    <row r="3933" spans="1:20" ht="20.100000000000001" customHeight="1">
      <c r="A3933" s="201" t="s">
        <v>9299</v>
      </c>
      <c r="B3933" s="183"/>
      <c r="C3933" s="190" t="s">
        <v>9272</v>
      </c>
      <c r="D3933" s="215" t="s">
        <v>9300</v>
      </c>
      <c r="E3933" s="198"/>
      <c r="F3933" s="319" t="s">
        <v>17578</v>
      </c>
      <c r="G3933" s="198" t="s">
        <v>8559</v>
      </c>
      <c r="H3933" s="198"/>
      <c r="I3933" s="200">
        <v>42126</v>
      </c>
      <c r="J3933" s="319" t="e">
        <f t="shared" si="62"/>
        <v>#VALUE!</v>
      </c>
      <c r="K3933" s="198"/>
      <c r="L3933" s="198"/>
      <c r="M3933" s="198"/>
      <c r="N3933" s="198"/>
      <c r="O3933" s="198"/>
      <c r="P3933" s="198"/>
      <c r="Q3933" s="169"/>
      <c r="R3933" s="169"/>
      <c r="S3933" s="169"/>
      <c r="T3933" s="169"/>
    </row>
    <row r="3934" spans="1:20" ht="20.100000000000001" customHeight="1">
      <c r="A3934" s="201" t="s">
        <v>9301</v>
      </c>
      <c r="B3934" s="183">
        <v>700600595578</v>
      </c>
      <c r="C3934" s="245" t="s">
        <v>9273</v>
      </c>
      <c r="D3934" s="215" t="s">
        <v>9300</v>
      </c>
      <c r="E3934" s="198"/>
      <c r="F3934" s="319">
        <v>11.99</v>
      </c>
      <c r="G3934" s="198" t="s">
        <v>8559</v>
      </c>
      <c r="H3934" s="198">
        <v>0</v>
      </c>
      <c r="I3934" s="200">
        <v>42126</v>
      </c>
      <c r="J3934" s="319">
        <f t="shared" si="62"/>
        <v>5.1914999999999996</v>
      </c>
      <c r="K3934" s="198"/>
      <c r="L3934" s="198" t="s">
        <v>731</v>
      </c>
      <c r="M3934" s="198"/>
      <c r="N3934" s="198"/>
      <c r="O3934" s="198"/>
      <c r="P3934" s="198"/>
      <c r="Q3934" s="169"/>
      <c r="R3934" s="169"/>
      <c r="S3934" s="169"/>
      <c r="T3934" s="169"/>
    </row>
    <row r="3935" spans="1:20" ht="20.100000000000001" customHeight="1">
      <c r="A3935" s="201" t="s">
        <v>9302</v>
      </c>
      <c r="B3935" s="183">
        <v>700600595585</v>
      </c>
      <c r="C3935" s="245" t="s">
        <v>9274</v>
      </c>
      <c r="D3935" s="215" t="s">
        <v>9300</v>
      </c>
      <c r="E3935" s="198"/>
      <c r="F3935" s="319">
        <v>11.99</v>
      </c>
      <c r="G3935" s="198" t="s">
        <v>8559</v>
      </c>
      <c r="H3935" s="198">
        <v>0</v>
      </c>
      <c r="I3935" s="200">
        <v>42126</v>
      </c>
      <c r="J3935" s="319">
        <f t="shared" si="62"/>
        <v>5.1914999999999996</v>
      </c>
      <c r="K3935" s="198"/>
      <c r="L3935" s="198" t="s">
        <v>731</v>
      </c>
      <c r="M3935" s="198"/>
      <c r="N3935" s="198"/>
      <c r="O3935" s="198"/>
      <c r="P3935" s="198"/>
      <c r="Q3935" s="169"/>
      <c r="R3935" s="169"/>
      <c r="S3935" s="169"/>
      <c r="T3935" s="169"/>
    </row>
    <row r="3936" spans="1:20" ht="20.100000000000001" customHeight="1">
      <c r="A3936" s="201" t="s">
        <v>9303</v>
      </c>
      <c r="B3936" s="183"/>
      <c r="C3936" s="190" t="s">
        <v>9275</v>
      </c>
      <c r="D3936" s="215" t="s">
        <v>9304</v>
      </c>
      <c r="E3936" s="198"/>
      <c r="F3936" s="319" t="s">
        <v>17578</v>
      </c>
      <c r="G3936" s="198" t="s">
        <v>8559</v>
      </c>
      <c r="H3936" s="198"/>
      <c r="I3936" s="200">
        <v>42126</v>
      </c>
      <c r="J3936" s="319" t="e">
        <f t="shared" si="62"/>
        <v>#VALUE!</v>
      </c>
      <c r="K3936" s="198"/>
      <c r="L3936" s="198"/>
      <c r="M3936" s="198"/>
      <c r="N3936" s="198"/>
      <c r="O3936" s="198"/>
      <c r="P3936" s="198"/>
      <c r="Q3936" s="169"/>
      <c r="R3936" s="169"/>
      <c r="S3936" s="169"/>
      <c r="T3936" s="169"/>
    </row>
    <row r="3937" spans="1:20" ht="20.100000000000001" customHeight="1">
      <c r="A3937" s="201" t="s">
        <v>9305</v>
      </c>
      <c r="B3937" s="183">
        <v>700600595592</v>
      </c>
      <c r="C3937" s="243" t="s">
        <v>9276</v>
      </c>
      <c r="D3937" s="215" t="s">
        <v>9304</v>
      </c>
      <c r="E3937" s="198"/>
      <c r="F3937" s="319">
        <v>11.99</v>
      </c>
      <c r="G3937" s="198" t="s">
        <v>8559</v>
      </c>
      <c r="H3937" s="198">
        <v>0</v>
      </c>
      <c r="I3937" s="200">
        <v>42126</v>
      </c>
      <c r="J3937" s="319">
        <f t="shared" si="62"/>
        <v>5.1914999999999996</v>
      </c>
      <c r="K3937" s="198"/>
      <c r="L3937" s="198" t="s">
        <v>731</v>
      </c>
      <c r="M3937" s="198"/>
      <c r="N3937" s="198"/>
      <c r="O3937" s="198"/>
      <c r="P3937" s="198"/>
      <c r="Q3937" s="169"/>
      <c r="R3937" s="169"/>
      <c r="S3937" s="169"/>
      <c r="T3937" s="169"/>
    </row>
    <row r="3938" spans="1:20" ht="20.100000000000001" customHeight="1">
      <c r="A3938" s="201" t="s">
        <v>9306</v>
      </c>
      <c r="B3938" s="183"/>
      <c r="C3938" s="190" t="s">
        <v>9277</v>
      </c>
      <c r="D3938" s="215" t="s">
        <v>9307</v>
      </c>
      <c r="E3938" s="198"/>
      <c r="F3938" s="319" t="s">
        <v>17578</v>
      </c>
      <c r="G3938" s="198" t="s">
        <v>8559</v>
      </c>
      <c r="H3938" s="198"/>
      <c r="I3938" s="200">
        <v>42126</v>
      </c>
      <c r="J3938" s="319" t="e">
        <f t="shared" si="62"/>
        <v>#VALUE!</v>
      </c>
      <c r="K3938" s="198"/>
      <c r="L3938" s="198"/>
      <c r="M3938" s="198"/>
      <c r="N3938" s="198"/>
      <c r="O3938" s="198"/>
      <c r="P3938" s="198"/>
      <c r="Q3938" s="169"/>
      <c r="R3938" s="169"/>
      <c r="S3938" s="169"/>
      <c r="T3938" s="169"/>
    </row>
    <row r="3939" spans="1:20" ht="20.100000000000001" customHeight="1">
      <c r="A3939" s="201" t="s">
        <v>9308</v>
      </c>
      <c r="B3939" s="183">
        <v>700600595608</v>
      </c>
      <c r="C3939" s="245" t="s">
        <v>9278</v>
      </c>
      <c r="D3939" s="215" t="s">
        <v>9307</v>
      </c>
      <c r="E3939" s="198"/>
      <c r="F3939" s="319">
        <v>9.89</v>
      </c>
      <c r="G3939" s="198" t="s">
        <v>8559</v>
      </c>
      <c r="H3939" s="198">
        <v>0</v>
      </c>
      <c r="I3939" s="200">
        <v>42126</v>
      </c>
      <c r="J3939" s="319">
        <f t="shared" si="62"/>
        <v>3.4064999999999994</v>
      </c>
      <c r="K3939" s="198"/>
      <c r="L3939" s="198" t="s">
        <v>731</v>
      </c>
      <c r="M3939" s="198"/>
      <c r="N3939" s="198"/>
      <c r="O3939" s="198"/>
      <c r="P3939" s="198"/>
      <c r="Q3939" s="169"/>
      <c r="R3939" s="169"/>
      <c r="S3939" s="169"/>
      <c r="T3939" s="169"/>
    </row>
    <row r="3940" spans="1:20" ht="20.100000000000001" customHeight="1">
      <c r="A3940" s="201" t="s">
        <v>9309</v>
      </c>
      <c r="B3940" s="183">
        <v>700600595615</v>
      </c>
      <c r="C3940" s="245" t="s">
        <v>9279</v>
      </c>
      <c r="D3940" s="215" t="s">
        <v>9307</v>
      </c>
      <c r="E3940" s="198"/>
      <c r="F3940" s="319">
        <v>9.89</v>
      </c>
      <c r="G3940" s="198" t="s">
        <v>8559</v>
      </c>
      <c r="H3940" s="198">
        <v>0</v>
      </c>
      <c r="I3940" s="200">
        <v>42126</v>
      </c>
      <c r="J3940" s="319">
        <f t="shared" si="62"/>
        <v>3.4064999999999994</v>
      </c>
      <c r="K3940" s="198" t="s">
        <v>731</v>
      </c>
      <c r="L3940" s="198" t="s">
        <v>731</v>
      </c>
      <c r="M3940" s="198"/>
      <c r="N3940" s="198"/>
      <c r="O3940" s="198"/>
      <c r="P3940" s="198"/>
      <c r="Q3940" s="169"/>
      <c r="R3940" s="169"/>
      <c r="S3940" s="169"/>
      <c r="T3940" s="169"/>
    </row>
    <row r="3941" spans="1:20" ht="20.100000000000001" customHeight="1">
      <c r="A3941" s="201" t="s">
        <v>9310</v>
      </c>
      <c r="B3941" s="183">
        <v>700600595622</v>
      </c>
      <c r="C3941" s="245" t="s">
        <v>9280</v>
      </c>
      <c r="D3941" s="215" t="s">
        <v>9307</v>
      </c>
      <c r="E3941" s="198"/>
      <c r="F3941" s="319">
        <v>9.89</v>
      </c>
      <c r="G3941" s="198" t="s">
        <v>8559</v>
      </c>
      <c r="H3941" s="198">
        <v>0</v>
      </c>
      <c r="I3941" s="200">
        <v>42126</v>
      </c>
      <c r="J3941" s="319">
        <f t="shared" si="62"/>
        <v>3.4064999999999994</v>
      </c>
      <c r="K3941" s="198"/>
      <c r="L3941" s="198" t="s">
        <v>731</v>
      </c>
      <c r="M3941" s="198"/>
      <c r="N3941" s="198"/>
      <c r="O3941" s="198"/>
      <c r="P3941" s="198"/>
      <c r="Q3941" s="169"/>
      <c r="R3941" s="169"/>
      <c r="S3941" s="169"/>
      <c r="T3941" s="169"/>
    </row>
    <row r="3942" spans="1:20" ht="20.100000000000001" customHeight="1">
      <c r="A3942" s="201" t="s">
        <v>9311</v>
      </c>
      <c r="B3942" s="183">
        <v>700600595639</v>
      </c>
      <c r="C3942" s="245" t="s">
        <v>9281</v>
      </c>
      <c r="D3942" s="215" t="s">
        <v>9307</v>
      </c>
      <c r="E3942" s="198"/>
      <c r="F3942" s="319">
        <v>9.89</v>
      </c>
      <c r="G3942" s="198" t="s">
        <v>8559</v>
      </c>
      <c r="H3942" s="198">
        <v>0</v>
      </c>
      <c r="I3942" s="200">
        <v>42126</v>
      </c>
      <c r="J3942" s="319">
        <f t="shared" si="62"/>
        <v>3.4064999999999994</v>
      </c>
      <c r="K3942" s="198" t="s">
        <v>731</v>
      </c>
      <c r="L3942" s="198" t="s">
        <v>731</v>
      </c>
      <c r="M3942" s="198"/>
      <c r="N3942" s="198"/>
      <c r="O3942" s="198"/>
      <c r="P3942" s="198"/>
      <c r="Q3942" s="169"/>
      <c r="R3942" s="169"/>
      <c r="S3942" s="169"/>
      <c r="T3942" s="169"/>
    </row>
    <row r="3943" spans="1:20" ht="20.100000000000001" customHeight="1">
      <c r="A3943" s="201">
        <v>40511</v>
      </c>
      <c r="B3943" s="183"/>
      <c r="C3943" s="243" t="s">
        <v>9312</v>
      </c>
      <c r="D3943" s="215" t="s">
        <v>9353</v>
      </c>
      <c r="E3943" s="198"/>
      <c r="F3943" s="319" t="s">
        <v>17578</v>
      </c>
      <c r="G3943" s="198" t="s">
        <v>8444</v>
      </c>
      <c r="H3943" s="201">
        <v>0</v>
      </c>
      <c r="I3943" s="200">
        <v>42133</v>
      </c>
      <c r="J3943" s="319" t="e">
        <f t="shared" si="62"/>
        <v>#VALUE!</v>
      </c>
      <c r="K3943" s="198"/>
      <c r="L3943" s="198"/>
      <c r="M3943" s="198" t="s">
        <v>2395</v>
      </c>
      <c r="N3943" s="198"/>
      <c r="O3943" s="198"/>
      <c r="P3943" s="198"/>
      <c r="Q3943" s="169"/>
      <c r="R3943" s="169"/>
      <c r="S3943" s="169"/>
      <c r="T3943" s="169"/>
    </row>
    <row r="3944" spans="1:20" ht="20.100000000000001" customHeight="1">
      <c r="A3944" s="201" t="s">
        <v>9354</v>
      </c>
      <c r="B3944" s="183">
        <v>700600596193</v>
      </c>
      <c r="C3944" s="243" t="s">
        <v>9313</v>
      </c>
      <c r="D3944" s="215" t="s">
        <v>9353</v>
      </c>
      <c r="E3944" s="321">
        <v>2.25</v>
      </c>
      <c r="F3944" s="319">
        <v>13.89</v>
      </c>
      <c r="G3944" s="198" t="s">
        <v>8444</v>
      </c>
      <c r="H3944" s="201">
        <v>0</v>
      </c>
      <c r="I3944" s="200">
        <v>42133</v>
      </c>
      <c r="J3944" s="319">
        <f t="shared" si="62"/>
        <v>4.5564999999999998</v>
      </c>
      <c r="K3944" s="198">
        <v>8.5294117647058822</v>
      </c>
      <c r="L3944" s="198"/>
      <c r="M3944" s="198" t="s">
        <v>2395</v>
      </c>
      <c r="N3944" s="198"/>
      <c r="O3944" s="198"/>
      <c r="P3944" s="198"/>
      <c r="Q3944" s="169"/>
      <c r="R3944" s="169"/>
      <c r="S3944" s="169"/>
      <c r="T3944" s="169"/>
    </row>
    <row r="3945" spans="1:20" ht="20.100000000000001" customHeight="1">
      <c r="A3945" s="201" t="s">
        <v>9355</v>
      </c>
      <c r="B3945" s="183">
        <v>700600596209</v>
      </c>
      <c r="C3945" s="243" t="s">
        <v>9314</v>
      </c>
      <c r="D3945" s="215" t="s">
        <v>9353</v>
      </c>
      <c r="E3945" s="321">
        <v>2.25</v>
      </c>
      <c r="F3945" s="319">
        <v>13.89</v>
      </c>
      <c r="G3945" s="198" t="s">
        <v>8444</v>
      </c>
      <c r="H3945" s="201">
        <v>0</v>
      </c>
      <c r="I3945" s="200">
        <v>42133</v>
      </c>
      <c r="J3945" s="319">
        <f t="shared" si="62"/>
        <v>4.5564999999999998</v>
      </c>
      <c r="K3945" s="198">
        <v>8.5294117647058822</v>
      </c>
      <c r="L3945" s="198"/>
      <c r="M3945" s="198" t="s">
        <v>2395</v>
      </c>
      <c r="N3945" s="198"/>
      <c r="O3945" s="198"/>
      <c r="P3945" s="198"/>
      <c r="Q3945" s="169"/>
      <c r="R3945" s="169"/>
      <c r="S3945" s="169"/>
      <c r="T3945" s="169"/>
    </row>
    <row r="3946" spans="1:20" ht="20.100000000000001" customHeight="1">
      <c r="A3946" s="201"/>
      <c r="B3946" s="178"/>
      <c r="C3946" s="190" t="s">
        <v>9315</v>
      </c>
      <c r="D3946" s="202"/>
      <c r="E3946" s="321">
        <v>3.5</v>
      </c>
      <c r="F3946" s="319">
        <v>14.352941176470589</v>
      </c>
      <c r="G3946" s="198" t="s">
        <v>8444</v>
      </c>
      <c r="H3946" s="201">
        <v>0</v>
      </c>
      <c r="I3946" s="200"/>
      <c r="J3946" s="319">
        <f t="shared" si="62"/>
        <v>3.6999999999999993</v>
      </c>
      <c r="K3946" s="198" t="s">
        <v>731</v>
      </c>
      <c r="L3946" s="198"/>
      <c r="M3946" s="198" t="s">
        <v>2395</v>
      </c>
      <c r="N3946" s="198"/>
      <c r="O3946" s="198"/>
      <c r="P3946" s="198"/>
      <c r="Q3946" s="169"/>
      <c r="R3946" s="169"/>
      <c r="S3946" s="169"/>
      <c r="T3946" s="169"/>
    </row>
    <row r="3947" spans="1:20" ht="20.100000000000001" customHeight="1">
      <c r="A3947" s="201" t="s">
        <v>9357</v>
      </c>
      <c r="B3947" s="183">
        <v>700600596216</v>
      </c>
      <c r="C3947" s="190" t="s">
        <v>9315</v>
      </c>
      <c r="D3947" s="215" t="s">
        <v>9356</v>
      </c>
      <c r="E3947" s="321">
        <v>3.5</v>
      </c>
      <c r="F3947" s="319">
        <v>14.352941176470589</v>
      </c>
      <c r="G3947" s="198" t="s">
        <v>8444</v>
      </c>
      <c r="H3947" s="201">
        <v>0</v>
      </c>
      <c r="I3947" s="200">
        <v>42133</v>
      </c>
      <c r="J3947" s="319">
        <f t="shared" si="62"/>
        <v>3.6999999999999993</v>
      </c>
      <c r="K3947" s="198">
        <v>10.89</v>
      </c>
      <c r="L3947" s="198"/>
      <c r="M3947" s="198" t="s">
        <v>2395</v>
      </c>
      <c r="N3947" s="198"/>
      <c r="O3947" s="198"/>
      <c r="P3947" s="198"/>
      <c r="Q3947" s="169"/>
      <c r="R3947" s="169"/>
      <c r="S3947" s="169"/>
      <c r="T3947" s="169"/>
    </row>
    <row r="3948" spans="1:20" ht="20.100000000000001" customHeight="1">
      <c r="A3948" s="201"/>
      <c r="B3948" s="178"/>
      <c r="C3948" s="190" t="s">
        <v>9316</v>
      </c>
      <c r="D3948" s="202"/>
      <c r="E3948" s="321">
        <v>1</v>
      </c>
      <c r="F3948" s="319">
        <v>9.89</v>
      </c>
      <c r="G3948" s="198" t="s">
        <v>8444</v>
      </c>
      <c r="H3948" s="201">
        <v>0</v>
      </c>
      <c r="I3948" s="200"/>
      <c r="J3948" s="319">
        <f t="shared" si="62"/>
        <v>2.4064999999999994</v>
      </c>
      <c r="K3948" s="198">
        <v>7.0588235294117645</v>
      </c>
      <c r="L3948" s="198"/>
      <c r="M3948" s="198" t="s">
        <v>2395</v>
      </c>
      <c r="N3948" s="198"/>
      <c r="O3948" s="198"/>
      <c r="P3948" s="198"/>
      <c r="Q3948" s="169"/>
      <c r="R3948" s="169"/>
      <c r="S3948" s="169"/>
      <c r="T3948" s="169"/>
    </row>
    <row r="3949" spans="1:20" ht="20.100000000000001" customHeight="1">
      <c r="A3949" s="201" t="s">
        <v>9359</v>
      </c>
      <c r="B3949" s="183">
        <v>700600596223</v>
      </c>
      <c r="C3949" s="190" t="s">
        <v>9316</v>
      </c>
      <c r="D3949" s="215" t="s">
        <v>9358</v>
      </c>
      <c r="E3949" s="321">
        <v>1</v>
      </c>
      <c r="F3949" s="319">
        <v>9.89</v>
      </c>
      <c r="G3949" s="198" t="s">
        <v>8444</v>
      </c>
      <c r="H3949" s="201">
        <v>0</v>
      </c>
      <c r="I3949" s="200">
        <v>42133</v>
      </c>
      <c r="J3949" s="319">
        <f t="shared" si="62"/>
        <v>2.4064999999999994</v>
      </c>
      <c r="K3949" s="198">
        <v>7.0588235294117645</v>
      </c>
      <c r="L3949" s="198"/>
      <c r="M3949" s="198" t="s">
        <v>2395</v>
      </c>
      <c r="N3949" s="198"/>
      <c r="O3949" s="198"/>
      <c r="P3949" s="198"/>
      <c r="Q3949" s="169"/>
      <c r="R3949" s="169"/>
      <c r="S3949" s="169"/>
      <c r="T3949" s="169"/>
    </row>
    <row r="3950" spans="1:20" ht="20.100000000000001" customHeight="1">
      <c r="A3950" s="201"/>
      <c r="B3950" s="178"/>
      <c r="C3950" s="190" t="s">
        <v>9317</v>
      </c>
      <c r="D3950" s="202"/>
      <c r="E3950" s="321">
        <v>3</v>
      </c>
      <c r="F3950" s="319">
        <v>13.89</v>
      </c>
      <c r="G3950" s="198" t="s">
        <v>8444</v>
      </c>
      <c r="H3950" s="201">
        <v>0</v>
      </c>
      <c r="I3950" s="200"/>
      <c r="J3950" s="319">
        <f t="shared" si="62"/>
        <v>3.8064999999999998</v>
      </c>
      <c r="K3950" s="198" t="s">
        <v>731</v>
      </c>
      <c r="L3950" s="198"/>
      <c r="M3950" s="198" t="s">
        <v>2395</v>
      </c>
      <c r="N3950" s="198"/>
      <c r="O3950" s="198"/>
      <c r="P3950" s="198"/>
      <c r="Q3950" s="169"/>
      <c r="R3950" s="169"/>
      <c r="S3950" s="169"/>
      <c r="T3950" s="169"/>
    </row>
    <row r="3951" spans="1:20" ht="20.100000000000001" customHeight="1">
      <c r="A3951" s="201" t="s">
        <v>9361</v>
      </c>
      <c r="B3951" s="183">
        <v>700600596230</v>
      </c>
      <c r="C3951" s="190" t="s">
        <v>9317</v>
      </c>
      <c r="D3951" s="215" t="s">
        <v>9360</v>
      </c>
      <c r="E3951" s="321">
        <v>3</v>
      </c>
      <c r="F3951" s="319">
        <v>13.89</v>
      </c>
      <c r="G3951" s="198" t="s">
        <v>8444</v>
      </c>
      <c r="H3951" s="198">
        <v>0</v>
      </c>
      <c r="I3951" s="200">
        <v>42133</v>
      </c>
      <c r="J3951" s="319">
        <f t="shared" si="62"/>
        <v>3.8064999999999998</v>
      </c>
      <c r="K3951" s="198">
        <v>9.4117647058823533</v>
      </c>
      <c r="L3951" s="198" t="s">
        <v>731</v>
      </c>
      <c r="M3951" s="198" t="s">
        <v>2395</v>
      </c>
      <c r="N3951" s="198"/>
      <c r="O3951" s="198"/>
      <c r="P3951" s="198"/>
      <c r="Q3951" s="169"/>
      <c r="R3951" s="169"/>
      <c r="S3951" s="169"/>
      <c r="T3951" s="169"/>
    </row>
    <row r="3952" spans="1:20" ht="20.100000000000001" customHeight="1">
      <c r="A3952" s="201"/>
      <c r="B3952" s="178"/>
      <c r="C3952" s="190" t="s">
        <v>9318</v>
      </c>
      <c r="D3952" s="202"/>
      <c r="E3952" s="321">
        <v>3</v>
      </c>
      <c r="F3952" s="319">
        <v>13.89</v>
      </c>
      <c r="G3952" s="198" t="s">
        <v>8444</v>
      </c>
      <c r="H3952" s="198">
        <v>0</v>
      </c>
      <c r="I3952" s="200"/>
      <c r="J3952" s="319">
        <f t="shared" si="62"/>
        <v>3.8064999999999998</v>
      </c>
      <c r="K3952" s="198" t="s">
        <v>731</v>
      </c>
      <c r="L3952" s="198" t="s">
        <v>731</v>
      </c>
      <c r="M3952" s="198" t="s">
        <v>2395</v>
      </c>
      <c r="N3952" s="198"/>
      <c r="O3952" s="198"/>
      <c r="P3952" s="198"/>
      <c r="Q3952" s="169"/>
      <c r="R3952" s="169"/>
      <c r="S3952" s="169"/>
      <c r="T3952" s="169"/>
    </row>
    <row r="3953" spans="1:38" ht="20.100000000000001" customHeight="1">
      <c r="A3953" s="201" t="s">
        <v>9362</v>
      </c>
      <c r="B3953" s="183">
        <v>700600596247</v>
      </c>
      <c r="C3953" s="190" t="s">
        <v>9318</v>
      </c>
      <c r="D3953" s="215" t="s">
        <v>9360</v>
      </c>
      <c r="E3953" s="321">
        <v>3</v>
      </c>
      <c r="F3953" s="319">
        <v>13.89</v>
      </c>
      <c r="G3953" s="198" t="s">
        <v>8444</v>
      </c>
      <c r="H3953" s="201">
        <v>0</v>
      </c>
      <c r="I3953" s="200">
        <v>42133</v>
      </c>
      <c r="J3953" s="319">
        <f t="shared" si="62"/>
        <v>3.8064999999999998</v>
      </c>
      <c r="K3953" s="198">
        <v>9.4117647058823533</v>
      </c>
      <c r="L3953" s="198"/>
      <c r="M3953" s="198" t="s">
        <v>2395</v>
      </c>
      <c r="N3953" s="198"/>
      <c r="O3953" s="198"/>
      <c r="P3953" s="198"/>
      <c r="Q3953" s="169"/>
      <c r="R3953" s="169"/>
      <c r="S3953" s="169"/>
      <c r="T3953" s="169"/>
    </row>
    <row r="3954" spans="1:38" ht="20.100000000000001" customHeight="1">
      <c r="A3954" s="201"/>
      <c r="B3954" s="178"/>
      <c r="C3954" s="190" t="s">
        <v>9319</v>
      </c>
      <c r="D3954" s="202"/>
      <c r="E3954" s="321">
        <v>3</v>
      </c>
      <c r="F3954" s="319">
        <v>13.89</v>
      </c>
      <c r="G3954" s="198" t="s">
        <v>8444</v>
      </c>
      <c r="H3954" s="201">
        <v>0</v>
      </c>
      <c r="I3954" s="200"/>
      <c r="J3954" s="319">
        <f t="shared" si="62"/>
        <v>3.8064999999999998</v>
      </c>
      <c r="K3954" s="198" t="s">
        <v>731</v>
      </c>
      <c r="L3954" s="198"/>
      <c r="M3954" s="198" t="s">
        <v>2395</v>
      </c>
      <c r="N3954" s="198"/>
      <c r="O3954" s="198"/>
      <c r="P3954" s="198"/>
      <c r="Q3954" s="169"/>
      <c r="R3954" s="169"/>
      <c r="S3954" s="169"/>
      <c r="T3954" s="169"/>
    </row>
    <row r="3955" spans="1:38" ht="20.100000000000001" customHeight="1">
      <c r="A3955" s="201" t="s">
        <v>9363</v>
      </c>
      <c r="B3955" s="183">
        <v>700600596254</v>
      </c>
      <c r="C3955" s="190" t="s">
        <v>9319</v>
      </c>
      <c r="D3955" s="215" t="s">
        <v>9360</v>
      </c>
      <c r="E3955" s="321">
        <v>3</v>
      </c>
      <c r="F3955" s="319">
        <v>13.89</v>
      </c>
      <c r="G3955" s="198" t="s">
        <v>8444</v>
      </c>
      <c r="H3955" s="201">
        <v>0</v>
      </c>
      <c r="I3955" s="200">
        <v>42133</v>
      </c>
      <c r="J3955" s="319">
        <f t="shared" si="62"/>
        <v>3.8064999999999998</v>
      </c>
      <c r="K3955" s="198">
        <v>9.4117647058823533</v>
      </c>
      <c r="L3955" s="198"/>
      <c r="M3955" s="198" t="s">
        <v>2395</v>
      </c>
      <c r="N3955" s="198"/>
      <c r="O3955" s="198"/>
      <c r="P3955" s="198"/>
      <c r="Q3955" s="169"/>
      <c r="R3955" s="169"/>
      <c r="S3955" s="169"/>
      <c r="T3955" s="169"/>
    </row>
    <row r="3956" spans="1:38" ht="20.100000000000001" customHeight="1">
      <c r="A3956" s="201"/>
      <c r="B3956" s="178"/>
      <c r="C3956" s="190" t="s">
        <v>9320</v>
      </c>
      <c r="D3956" s="202"/>
      <c r="E3956" s="321">
        <v>3</v>
      </c>
      <c r="F3956" s="319">
        <v>13.89</v>
      </c>
      <c r="G3956" s="198" t="s">
        <v>8444</v>
      </c>
      <c r="H3956" s="201">
        <v>0</v>
      </c>
      <c r="I3956" s="200"/>
      <c r="J3956" s="319">
        <f t="shared" si="62"/>
        <v>3.8064999999999998</v>
      </c>
      <c r="K3956" s="198">
        <v>9.4117647058823533</v>
      </c>
      <c r="L3956" s="198"/>
      <c r="M3956" s="198" t="s">
        <v>2395</v>
      </c>
      <c r="N3956" s="198"/>
      <c r="O3956" s="198"/>
      <c r="P3956" s="198"/>
      <c r="Q3956" s="169"/>
      <c r="R3956" s="169"/>
      <c r="S3956" s="169"/>
      <c r="T3956" s="169"/>
    </row>
    <row r="3957" spans="1:38" ht="20.100000000000001" customHeight="1">
      <c r="A3957" s="201" t="s">
        <v>9364</v>
      </c>
      <c r="B3957" s="183">
        <v>700600596261</v>
      </c>
      <c r="C3957" s="190" t="s">
        <v>9320</v>
      </c>
      <c r="D3957" s="215" t="s">
        <v>9360</v>
      </c>
      <c r="E3957" s="321">
        <v>3</v>
      </c>
      <c r="F3957" s="319">
        <v>13.89</v>
      </c>
      <c r="G3957" s="198" t="s">
        <v>8444</v>
      </c>
      <c r="H3957" s="201">
        <v>0</v>
      </c>
      <c r="I3957" s="200">
        <v>42133</v>
      </c>
      <c r="J3957" s="319">
        <f t="shared" si="62"/>
        <v>3.8064999999999998</v>
      </c>
      <c r="K3957" s="198">
        <v>9.4117647058823533</v>
      </c>
      <c r="L3957" s="198"/>
      <c r="M3957" s="198" t="s">
        <v>2395</v>
      </c>
      <c r="N3957" s="198"/>
      <c r="O3957" s="198"/>
      <c r="P3957" s="198"/>
      <c r="Q3957" s="169"/>
      <c r="R3957" s="169"/>
      <c r="S3957" s="169"/>
      <c r="T3957" s="169"/>
    </row>
    <row r="3958" spans="1:38" ht="20.100000000000001" customHeight="1">
      <c r="A3958" s="201"/>
      <c r="B3958" s="178"/>
      <c r="C3958" s="190" t="s">
        <v>9321</v>
      </c>
      <c r="D3958" s="202"/>
      <c r="E3958" s="321">
        <v>3</v>
      </c>
      <c r="F3958" s="319">
        <v>13.89</v>
      </c>
      <c r="G3958" s="198" t="s">
        <v>8444</v>
      </c>
      <c r="H3958" s="201">
        <v>0</v>
      </c>
      <c r="I3958" s="200"/>
      <c r="J3958" s="319">
        <f t="shared" si="62"/>
        <v>3.8064999999999998</v>
      </c>
      <c r="K3958" s="198" t="s">
        <v>731</v>
      </c>
      <c r="L3958" s="198"/>
      <c r="M3958" s="198" t="s">
        <v>2395</v>
      </c>
      <c r="N3958" s="198"/>
      <c r="O3958" s="198"/>
      <c r="P3958" s="198"/>
      <c r="Q3958" s="169"/>
      <c r="R3958" s="169"/>
      <c r="S3958" s="169"/>
      <c r="T3958" s="169"/>
    </row>
    <row r="3959" spans="1:38" ht="20.100000000000001" customHeight="1">
      <c r="A3959" s="201" t="s">
        <v>9365</v>
      </c>
      <c r="B3959" s="183">
        <v>700600596278</v>
      </c>
      <c r="C3959" s="190" t="s">
        <v>9321</v>
      </c>
      <c r="D3959" s="215" t="s">
        <v>9360</v>
      </c>
      <c r="E3959" s="321">
        <v>3</v>
      </c>
      <c r="F3959" s="319">
        <v>13.89</v>
      </c>
      <c r="G3959" s="198" t="s">
        <v>8444</v>
      </c>
      <c r="H3959" s="198">
        <v>0</v>
      </c>
      <c r="I3959" s="200">
        <v>42133</v>
      </c>
      <c r="J3959" s="319">
        <f t="shared" si="62"/>
        <v>3.8064999999999998</v>
      </c>
      <c r="K3959" s="198">
        <v>9.4117647058823533</v>
      </c>
      <c r="L3959" s="198" t="s">
        <v>731</v>
      </c>
      <c r="M3959" s="198" t="s">
        <v>2395</v>
      </c>
      <c r="N3959" s="198"/>
      <c r="O3959" s="198"/>
      <c r="P3959" s="198"/>
      <c r="Q3959" s="169"/>
      <c r="R3959" s="169"/>
      <c r="S3959" s="169"/>
      <c r="T3959" s="169"/>
    </row>
    <row r="3960" spans="1:38" ht="20.100000000000001" customHeight="1">
      <c r="A3960" s="201"/>
      <c r="B3960" s="178"/>
      <c r="C3960" s="190" t="s">
        <v>9322</v>
      </c>
      <c r="D3960" s="202"/>
      <c r="E3960" s="321">
        <v>3</v>
      </c>
      <c r="F3960" s="319">
        <v>13.89</v>
      </c>
      <c r="G3960" s="198" t="s">
        <v>8444</v>
      </c>
      <c r="H3960" s="201">
        <v>0</v>
      </c>
      <c r="I3960" s="200"/>
      <c r="J3960" s="319">
        <f t="shared" si="62"/>
        <v>3.8064999999999998</v>
      </c>
      <c r="K3960" s="198">
        <v>9.4117647058823533</v>
      </c>
      <c r="L3960" s="198"/>
      <c r="M3960" s="198" t="s">
        <v>2395</v>
      </c>
      <c r="N3960" s="198"/>
      <c r="O3960" s="198"/>
      <c r="P3960" s="198"/>
      <c r="Q3960" s="169"/>
      <c r="R3960" s="169"/>
      <c r="S3960" s="169"/>
      <c r="T3960" s="169"/>
    </row>
    <row r="3961" spans="1:38" ht="20.100000000000001" customHeight="1">
      <c r="A3961" s="201" t="s">
        <v>9367</v>
      </c>
      <c r="B3961" s="183">
        <v>700600596285</v>
      </c>
      <c r="C3961" s="190" t="s">
        <v>9322</v>
      </c>
      <c r="D3961" s="215" t="s">
        <v>9366</v>
      </c>
      <c r="E3961" s="321">
        <v>3</v>
      </c>
      <c r="F3961" s="319">
        <v>13.89</v>
      </c>
      <c r="G3961" s="198" t="s">
        <v>8444</v>
      </c>
      <c r="H3961" s="201">
        <v>0</v>
      </c>
      <c r="I3961" s="200">
        <v>42133</v>
      </c>
      <c r="J3961" s="319">
        <f t="shared" si="62"/>
        <v>3.8064999999999998</v>
      </c>
      <c r="K3961" s="198">
        <v>9.4117647058823533</v>
      </c>
      <c r="L3961" s="198"/>
      <c r="M3961" s="198" t="s">
        <v>731</v>
      </c>
      <c r="N3961" s="198"/>
      <c r="O3961" s="198"/>
      <c r="P3961" s="198"/>
      <c r="Q3961" s="169"/>
      <c r="R3961" s="169"/>
      <c r="S3961" s="169"/>
      <c r="T3961" s="169"/>
    </row>
    <row r="3962" spans="1:38" ht="20.100000000000001" customHeight="1">
      <c r="A3962" s="201"/>
      <c r="B3962" s="178"/>
      <c r="C3962" s="190" t="s">
        <v>9323</v>
      </c>
      <c r="D3962" s="202"/>
      <c r="E3962" s="324">
        <v>1</v>
      </c>
      <c r="F3962" s="319">
        <v>13.89</v>
      </c>
      <c r="G3962" s="198" t="s">
        <v>8444</v>
      </c>
      <c r="H3962" s="199">
        <v>18</v>
      </c>
      <c r="I3962" s="200"/>
      <c r="J3962" s="319">
        <f t="shared" si="62"/>
        <v>5.8064999999999998</v>
      </c>
      <c r="K3962" s="198">
        <v>9.4117647058823533</v>
      </c>
      <c r="L3962" s="198"/>
      <c r="M3962" s="198" t="s">
        <v>2395</v>
      </c>
      <c r="N3962" s="198"/>
      <c r="O3962" s="198"/>
      <c r="P3962" s="198"/>
      <c r="Q3962" s="169"/>
      <c r="R3962" s="169"/>
      <c r="S3962" s="169"/>
      <c r="T3962" s="169"/>
    </row>
    <row r="3963" spans="1:38" ht="20.100000000000001" customHeight="1">
      <c r="A3963" s="201" t="s">
        <v>9368</v>
      </c>
      <c r="B3963" s="183">
        <v>700600596292</v>
      </c>
      <c r="C3963" s="190" t="s">
        <v>9323</v>
      </c>
      <c r="D3963" s="215" t="s">
        <v>9366</v>
      </c>
      <c r="E3963" s="324">
        <v>1</v>
      </c>
      <c r="F3963" s="319">
        <v>13.89</v>
      </c>
      <c r="G3963" s="198" t="s">
        <v>8444</v>
      </c>
      <c r="H3963" s="199">
        <v>18</v>
      </c>
      <c r="I3963" s="200">
        <v>42133</v>
      </c>
      <c r="J3963" s="319">
        <f t="shared" si="62"/>
        <v>5.8064999999999998</v>
      </c>
      <c r="K3963" s="198">
        <v>9.4117647058823533</v>
      </c>
      <c r="L3963" s="198"/>
      <c r="M3963" s="198" t="s">
        <v>2395</v>
      </c>
      <c r="N3963" s="198"/>
      <c r="O3963" s="198"/>
      <c r="P3963" s="198"/>
      <c r="Q3963" s="169"/>
      <c r="R3963" s="169"/>
      <c r="S3963" s="169"/>
      <c r="T3963" s="169"/>
    </row>
    <row r="3964" spans="1:38" ht="20.100000000000001" customHeight="1">
      <c r="A3964" s="201"/>
      <c r="B3964" s="178"/>
      <c r="C3964" s="190" t="s">
        <v>9324</v>
      </c>
      <c r="D3964" s="202"/>
      <c r="E3964" s="321">
        <v>3</v>
      </c>
      <c r="F3964" s="319">
        <v>13.89</v>
      </c>
      <c r="G3964" s="198" t="s">
        <v>8444</v>
      </c>
      <c r="H3964" s="201">
        <v>0</v>
      </c>
      <c r="I3964" s="200"/>
      <c r="J3964" s="319">
        <f t="shared" si="62"/>
        <v>3.8064999999999998</v>
      </c>
      <c r="K3964" s="198">
        <v>9.4117647058823533</v>
      </c>
      <c r="L3964" s="198"/>
      <c r="M3964" s="198" t="s">
        <v>2395</v>
      </c>
      <c r="N3964" s="198"/>
      <c r="O3964" s="198"/>
      <c r="P3964" s="198"/>
      <c r="Q3964" s="169"/>
      <c r="R3964" s="169"/>
      <c r="S3964" s="169"/>
      <c r="T3964" s="169"/>
    </row>
    <row r="3965" spans="1:38" ht="20.100000000000001" customHeight="1">
      <c r="A3965" s="201" t="s">
        <v>9370</v>
      </c>
      <c r="B3965" s="183">
        <v>700600596308</v>
      </c>
      <c r="C3965" s="190" t="s">
        <v>9324</v>
      </c>
      <c r="D3965" s="215" t="s">
        <v>9369</v>
      </c>
      <c r="E3965" s="321">
        <v>3</v>
      </c>
      <c r="F3965" s="319">
        <v>13.89</v>
      </c>
      <c r="G3965" s="198" t="s">
        <v>8444</v>
      </c>
      <c r="H3965" s="201">
        <v>0</v>
      </c>
      <c r="I3965" s="200">
        <v>42133</v>
      </c>
      <c r="J3965" s="319">
        <f t="shared" si="62"/>
        <v>3.8064999999999998</v>
      </c>
      <c r="K3965" s="198">
        <v>9.4117647058823533</v>
      </c>
      <c r="L3965" s="198"/>
      <c r="M3965" s="198" t="s">
        <v>2395</v>
      </c>
      <c r="N3965" s="198"/>
      <c r="O3965" s="198"/>
      <c r="P3965" s="198"/>
      <c r="Q3965" s="169"/>
      <c r="R3965" s="169"/>
      <c r="S3965" s="169"/>
      <c r="T3965" s="169"/>
    </row>
    <row r="3966" spans="1:38" ht="20.100000000000001" customHeight="1">
      <c r="A3966" s="201"/>
      <c r="B3966" s="178"/>
      <c r="C3966" s="190" t="s">
        <v>9325</v>
      </c>
      <c r="D3966" s="202"/>
      <c r="E3966" s="321">
        <v>1</v>
      </c>
      <c r="F3966" s="319">
        <v>9.89</v>
      </c>
      <c r="G3966" s="198" t="s">
        <v>8444</v>
      </c>
      <c r="H3966" s="201">
        <v>0</v>
      </c>
      <c r="I3966" s="200"/>
      <c r="J3966" s="319">
        <f t="shared" si="62"/>
        <v>2.4064999999999994</v>
      </c>
      <c r="K3966" s="198">
        <v>7.0588235294117645</v>
      </c>
      <c r="L3966" s="198"/>
      <c r="M3966" s="198" t="s">
        <v>2395</v>
      </c>
      <c r="N3966" s="198"/>
      <c r="O3966" s="198"/>
      <c r="P3966" s="198"/>
      <c r="Q3966" s="169"/>
      <c r="R3966" s="169"/>
      <c r="S3966" s="169"/>
      <c r="T3966" s="169"/>
    </row>
    <row r="3967" spans="1:38" ht="20.100000000000001" customHeight="1">
      <c r="A3967" s="202" t="s">
        <v>9372</v>
      </c>
      <c r="B3967" s="183">
        <v>700600596315</v>
      </c>
      <c r="C3967" s="190" t="s">
        <v>9325</v>
      </c>
      <c r="D3967" s="215" t="s">
        <v>9371</v>
      </c>
      <c r="E3967" s="321">
        <v>1</v>
      </c>
      <c r="F3967" s="319">
        <v>9.89</v>
      </c>
      <c r="G3967" s="198" t="s">
        <v>8444</v>
      </c>
      <c r="H3967" s="201">
        <v>0</v>
      </c>
      <c r="I3967" s="200">
        <v>42133</v>
      </c>
      <c r="J3967" s="319">
        <f t="shared" si="62"/>
        <v>2.4064999999999994</v>
      </c>
      <c r="K3967" s="198">
        <v>7.0588235294117645</v>
      </c>
      <c r="L3967" s="198"/>
      <c r="M3967" s="198" t="s">
        <v>2395</v>
      </c>
      <c r="N3967" s="198"/>
      <c r="O3967" s="198"/>
      <c r="P3967" s="198"/>
      <c r="Q3967" s="169">
        <v>0.1</v>
      </c>
      <c r="R3967" s="169" t="s">
        <v>14946</v>
      </c>
      <c r="S3967" s="169"/>
      <c r="T3967" s="169" t="s">
        <v>15203</v>
      </c>
      <c r="U3967" s="171">
        <v>40522</v>
      </c>
      <c r="V3967" s="5" t="s">
        <v>15204</v>
      </c>
      <c r="W3967" s="5" t="s">
        <v>15205</v>
      </c>
      <c r="X3967" s="5" t="s">
        <v>15206</v>
      </c>
      <c r="Y3967" s="5" t="s">
        <v>15184</v>
      </c>
      <c r="Z3967" s="5" t="s">
        <v>15207</v>
      </c>
      <c r="AA3967" s="5" t="s">
        <v>15208</v>
      </c>
      <c r="AB3967" s="5" t="s">
        <v>15161</v>
      </c>
      <c r="AC3967" s="5" t="s">
        <v>15162</v>
      </c>
      <c r="AD3967" s="5" t="s">
        <v>15209</v>
      </c>
      <c r="AE3967" s="5" t="s">
        <v>15164</v>
      </c>
      <c r="AF3967" s="5" t="s">
        <v>15186</v>
      </c>
      <c r="AG3967" s="5" t="s">
        <v>15187</v>
      </c>
      <c r="AH3967" s="5" t="s">
        <v>15188</v>
      </c>
      <c r="AK3967" s="5" t="s">
        <v>15780</v>
      </c>
      <c r="AL3967" s="5" t="s">
        <v>15781</v>
      </c>
    </row>
    <row r="3968" spans="1:38" ht="20.100000000000001" customHeight="1">
      <c r="A3968" s="201">
        <v>40523</v>
      </c>
      <c r="B3968" s="183"/>
      <c r="C3968" s="190" t="s">
        <v>9326</v>
      </c>
      <c r="D3968" s="215" t="s">
        <v>8415</v>
      </c>
      <c r="E3968" s="198"/>
      <c r="F3968" s="319" t="s">
        <v>17578</v>
      </c>
      <c r="G3968" s="198" t="s">
        <v>8444</v>
      </c>
      <c r="H3968" s="201">
        <v>0</v>
      </c>
      <c r="I3968" s="200">
        <v>42133</v>
      </c>
      <c r="J3968" s="319" t="e">
        <f t="shared" si="62"/>
        <v>#VALUE!</v>
      </c>
      <c r="K3968" s="198"/>
      <c r="L3968" s="198"/>
      <c r="M3968" s="198" t="s">
        <v>2395</v>
      </c>
      <c r="N3968" s="198"/>
      <c r="O3968" s="198"/>
      <c r="P3968" s="198"/>
      <c r="Q3968" s="169"/>
      <c r="R3968" s="169"/>
      <c r="S3968" s="169"/>
      <c r="T3968" s="169"/>
    </row>
    <row r="3969" spans="1:39" ht="20.100000000000001" customHeight="1">
      <c r="A3969" s="201" t="s">
        <v>9373</v>
      </c>
      <c r="B3969" s="183">
        <v>700600596322</v>
      </c>
      <c r="C3969" s="190" t="s">
        <v>9327</v>
      </c>
      <c r="D3969" s="215" t="s">
        <v>8415</v>
      </c>
      <c r="E3969" s="321">
        <v>1</v>
      </c>
      <c r="F3969" s="319">
        <v>9.89</v>
      </c>
      <c r="G3969" s="198" t="s">
        <v>8444</v>
      </c>
      <c r="H3969" s="198">
        <v>0</v>
      </c>
      <c r="I3969" s="200">
        <v>42133</v>
      </c>
      <c r="J3969" s="319">
        <f t="shared" si="62"/>
        <v>2.4064999999999994</v>
      </c>
      <c r="K3969" s="198">
        <v>7.0588235294117645</v>
      </c>
      <c r="L3969" s="198" t="s">
        <v>731</v>
      </c>
      <c r="M3969" s="198" t="s">
        <v>2395</v>
      </c>
      <c r="N3969" s="198"/>
      <c r="O3969" s="198"/>
      <c r="P3969" s="198"/>
      <c r="Q3969" s="169"/>
      <c r="R3969" s="169"/>
      <c r="S3969" s="169"/>
      <c r="T3969" s="169"/>
    </row>
    <row r="3970" spans="1:39" ht="20.100000000000001" customHeight="1">
      <c r="A3970" s="201" t="s">
        <v>9374</v>
      </c>
      <c r="B3970" s="183">
        <v>700600596339</v>
      </c>
      <c r="C3970" s="190" t="s">
        <v>9328</v>
      </c>
      <c r="D3970" s="215" t="s">
        <v>8415</v>
      </c>
      <c r="E3970" s="321">
        <v>0.5</v>
      </c>
      <c r="F3970" s="319">
        <v>9.89</v>
      </c>
      <c r="G3970" s="198" t="s">
        <v>8444</v>
      </c>
      <c r="H3970" s="198">
        <v>0</v>
      </c>
      <c r="I3970" s="200">
        <v>42133</v>
      </c>
      <c r="J3970" s="319">
        <f t="shared" si="62"/>
        <v>2.9064999999999994</v>
      </c>
      <c r="K3970" s="198">
        <v>6.4705882352941178</v>
      </c>
      <c r="L3970" s="198" t="s">
        <v>731</v>
      </c>
      <c r="M3970" s="198" t="s">
        <v>2395</v>
      </c>
      <c r="N3970" s="198"/>
      <c r="O3970" s="198"/>
      <c r="P3970" s="198"/>
      <c r="Q3970" s="169"/>
      <c r="R3970" s="169"/>
      <c r="S3970" s="169"/>
      <c r="T3970" s="169"/>
    </row>
    <row r="3971" spans="1:39" ht="20.100000000000001" customHeight="1">
      <c r="A3971" s="201" t="s">
        <v>9375</v>
      </c>
      <c r="B3971" s="183">
        <v>700600596346</v>
      </c>
      <c r="C3971" s="190" t="s">
        <v>9329</v>
      </c>
      <c r="D3971" s="215" t="s">
        <v>8415</v>
      </c>
      <c r="E3971" s="321">
        <v>0.5</v>
      </c>
      <c r="F3971" s="319">
        <v>9.89</v>
      </c>
      <c r="G3971" s="198" t="s">
        <v>8444</v>
      </c>
      <c r="H3971" s="198">
        <v>0</v>
      </c>
      <c r="I3971" s="200">
        <v>42133</v>
      </c>
      <c r="J3971" s="319">
        <f t="shared" si="62"/>
        <v>2.9064999999999994</v>
      </c>
      <c r="K3971" s="198">
        <v>6.4705882352941178</v>
      </c>
      <c r="L3971" s="198" t="s">
        <v>731</v>
      </c>
      <c r="M3971" s="198" t="s">
        <v>2395</v>
      </c>
      <c r="N3971" s="198"/>
      <c r="O3971" s="198"/>
      <c r="P3971" s="198"/>
      <c r="Q3971" s="169"/>
      <c r="R3971" s="169"/>
      <c r="S3971" s="169"/>
      <c r="T3971" s="169"/>
    </row>
    <row r="3972" spans="1:39" ht="20.100000000000001" customHeight="1">
      <c r="A3972" s="201">
        <v>40524</v>
      </c>
      <c r="B3972" s="183"/>
      <c r="C3972" s="190" t="s">
        <v>9330</v>
      </c>
      <c r="D3972" s="215" t="s">
        <v>8415</v>
      </c>
      <c r="E3972" s="198"/>
      <c r="F3972" s="319" t="s">
        <v>17578</v>
      </c>
      <c r="G3972" s="198" t="s">
        <v>8444</v>
      </c>
      <c r="H3972" s="201">
        <v>0</v>
      </c>
      <c r="I3972" s="200">
        <v>42133</v>
      </c>
      <c r="J3972" s="319" t="e">
        <f t="shared" si="62"/>
        <v>#VALUE!</v>
      </c>
      <c r="K3972" s="198"/>
      <c r="L3972" s="198"/>
      <c r="M3972" s="198" t="s">
        <v>2395</v>
      </c>
      <c r="N3972" s="198"/>
      <c r="O3972" s="198"/>
      <c r="P3972" s="198"/>
      <c r="Q3972" s="169"/>
      <c r="R3972" s="169"/>
      <c r="S3972" s="169"/>
      <c r="T3972" s="169"/>
    </row>
    <row r="3973" spans="1:39" ht="20.100000000000001" customHeight="1">
      <c r="A3973" s="201" t="s">
        <v>9376</v>
      </c>
      <c r="B3973" s="183">
        <v>700600596353</v>
      </c>
      <c r="C3973" s="190" t="s">
        <v>9331</v>
      </c>
      <c r="D3973" s="215" t="s">
        <v>8415</v>
      </c>
      <c r="E3973" s="321">
        <v>1</v>
      </c>
      <c r="F3973" s="319">
        <v>9.89</v>
      </c>
      <c r="G3973" s="198" t="s">
        <v>8444</v>
      </c>
      <c r="H3973" s="201">
        <v>0</v>
      </c>
      <c r="I3973" s="200">
        <v>42133</v>
      </c>
      <c r="J3973" s="319">
        <f t="shared" si="62"/>
        <v>2.4064999999999994</v>
      </c>
      <c r="K3973" s="198">
        <v>7.0588235294117645</v>
      </c>
      <c r="L3973" s="198"/>
      <c r="M3973" s="198" t="s">
        <v>2395</v>
      </c>
      <c r="N3973" s="198"/>
      <c r="O3973" s="198"/>
      <c r="P3973" s="198"/>
      <c r="Q3973" s="169"/>
      <c r="R3973" s="169"/>
      <c r="S3973" s="169"/>
      <c r="T3973" s="169"/>
    </row>
    <row r="3974" spans="1:39" ht="20.100000000000001" customHeight="1">
      <c r="A3974" s="201" t="s">
        <v>9377</v>
      </c>
      <c r="B3974" s="183">
        <v>700600596360</v>
      </c>
      <c r="C3974" s="190" t="s">
        <v>9332</v>
      </c>
      <c r="D3974" s="215" t="s">
        <v>8415</v>
      </c>
      <c r="E3974" s="321">
        <v>1</v>
      </c>
      <c r="F3974" s="319">
        <v>9.89</v>
      </c>
      <c r="G3974" s="198" t="s">
        <v>8444</v>
      </c>
      <c r="H3974" s="201">
        <v>0</v>
      </c>
      <c r="I3974" s="200">
        <v>42133</v>
      </c>
      <c r="J3974" s="319">
        <f t="shared" si="62"/>
        <v>2.4064999999999994</v>
      </c>
      <c r="K3974" s="198">
        <v>7.0588235294117645</v>
      </c>
      <c r="L3974" s="198"/>
      <c r="M3974" s="198" t="s">
        <v>2395</v>
      </c>
      <c r="N3974" s="198"/>
      <c r="O3974" s="198"/>
      <c r="P3974" s="198"/>
      <c r="Q3974" s="169"/>
      <c r="R3974" s="169"/>
      <c r="S3974" s="169"/>
      <c r="T3974" s="169"/>
    </row>
    <row r="3975" spans="1:39" ht="20.100000000000001" customHeight="1">
      <c r="A3975" s="201">
        <v>40525</v>
      </c>
      <c r="B3975" s="183"/>
      <c r="C3975" s="190" t="s">
        <v>9333</v>
      </c>
      <c r="D3975" s="215" t="s">
        <v>9378</v>
      </c>
      <c r="E3975" s="198"/>
      <c r="F3975" s="319" t="s">
        <v>17578</v>
      </c>
      <c r="G3975" s="198" t="s">
        <v>8444</v>
      </c>
      <c r="H3975" s="201">
        <v>0</v>
      </c>
      <c r="I3975" s="200">
        <v>42133</v>
      </c>
      <c r="J3975" s="319" t="e">
        <f t="shared" si="62"/>
        <v>#VALUE!</v>
      </c>
      <c r="K3975" s="198"/>
      <c r="L3975" s="198"/>
      <c r="M3975" s="198" t="s">
        <v>2395</v>
      </c>
      <c r="N3975" s="198"/>
      <c r="O3975" s="198"/>
      <c r="P3975" s="198"/>
      <c r="Q3975" s="169"/>
      <c r="R3975" s="169"/>
      <c r="S3975" s="169"/>
      <c r="T3975" s="169"/>
    </row>
    <row r="3976" spans="1:39" ht="20.100000000000001" customHeight="1">
      <c r="A3976" s="202" t="s">
        <v>9379</v>
      </c>
      <c r="B3976" s="183">
        <v>700600596377</v>
      </c>
      <c r="C3976" s="190" t="s">
        <v>9334</v>
      </c>
      <c r="D3976" s="215" t="s">
        <v>9378</v>
      </c>
      <c r="E3976" s="321">
        <v>0.5</v>
      </c>
      <c r="F3976" s="319">
        <v>9.89</v>
      </c>
      <c r="G3976" s="198" t="s">
        <v>8444</v>
      </c>
      <c r="H3976" s="201">
        <v>0</v>
      </c>
      <c r="I3976" s="200">
        <v>42133</v>
      </c>
      <c r="J3976" s="319">
        <f t="shared" si="62"/>
        <v>2.9064999999999994</v>
      </c>
      <c r="K3976" s="198">
        <v>6.4705882352941178</v>
      </c>
      <c r="L3976" s="198"/>
      <c r="M3976" s="198" t="s">
        <v>2395</v>
      </c>
      <c r="N3976" s="198"/>
      <c r="O3976" s="198"/>
      <c r="P3976" s="198"/>
      <c r="Q3976" s="169">
        <v>0.1</v>
      </c>
      <c r="R3976" s="169" t="s">
        <v>14946</v>
      </c>
      <c r="S3976" s="169"/>
      <c r="T3976" s="169" t="s">
        <v>15210</v>
      </c>
      <c r="U3976" s="171">
        <v>40525</v>
      </c>
      <c r="V3976" s="5" t="s">
        <v>15211</v>
      </c>
      <c r="W3976" s="5" t="s">
        <v>15212</v>
      </c>
      <c r="X3976" s="5" t="s">
        <v>15213</v>
      </c>
      <c r="Y3976" s="5" t="s">
        <v>15214</v>
      </c>
      <c r="Z3976" s="5" t="s">
        <v>15183</v>
      </c>
      <c r="AA3976" s="5" t="s">
        <v>15215</v>
      </c>
      <c r="AB3976" s="5" t="s">
        <v>15164</v>
      </c>
      <c r="AC3976" s="5" t="s">
        <v>15216</v>
      </c>
      <c r="AD3976" s="5" t="s">
        <v>15217</v>
      </c>
      <c r="AE3976" s="5" t="s">
        <v>15218</v>
      </c>
      <c r="AF3976" s="5" t="s">
        <v>15186</v>
      </c>
      <c r="AG3976" s="5" t="s">
        <v>15187</v>
      </c>
      <c r="AH3976" s="5" t="s">
        <v>15188</v>
      </c>
      <c r="AK3976" s="5" t="s">
        <v>15782</v>
      </c>
    </row>
    <row r="3977" spans="1:39" ht="20.100000000000001" customHeight="1">
      <c r="A3977" s="202" t="s">
        <v>9380</v>
      </c>
      <c r="B3977" s="183">
        <v>700600596384</v>
      </c>
      <c r="C3977" s="190" t="s">
        <v>9335</v>
      </c>
      <c r="D3977" s="215" t="s">
        <v>9378</v>
      </c>
      <c r="E3977" s="324">
        <v>0.5</v>
      </c>
      <c r="F3977" s="319">
        <v>9.89</v>
      </c>
      <c r="G3977" s="198" t="s">
        <v>8444</v>
      </c>
      <c r="H3977" s="199">
        <v>30</v>
      </c>
      <c r="I3977" s="200">
        <v>42133</v>
      </c>
      <c r="J3977" s="319">
        <f t="shared" si="62"/>
        <v>2.9064999999999994</v>
      </c>
      <c r="K3977" s="198">
        <v>6.4705882352941178</v>
      </c>
      <c r="L3977" s="198"/>
      <c r="M3977" s="198" t="s">
        <v>2395</v>
      </c>
      <c r="N3977" s="198"/>
      <c r="O3977" s="198"/>
      <c r="P3977" s="198"/>
      <c r="Q3977" s="169">
        <v>0.1</v>
      </c>
      <c r="R3977" s="169" t="s">
        <v>14946</v>
      </c>
      <c r="S3977" s="169"/>
      <c r="T3977" s="169" t="s">
        <v>15210</v>
      </c>
      <c r="U3977" s="171">
        <v>40525</v>
      </c>
      <c r="V3977" s="5" t="s">
        <v>15211</v>
      </c>
      <c r="W3977" s="5" t="s">
        <v>15212</v>
      </c>
      <c r="X3977" s="5" t="s">
        <v>15213</v>
      </c>
      <c r="Y3977" s="5" t="s">
        <v>15214</v>
      </c>
      <c r="Z3977" s="5" t="s">
        <v>15183</v>
      </c>
      <c r="AA3977" s="5" t="s">
        <v>15215</v>
      </c>
      <c r="AB3977" s="5" t="s">
        <v>15164</v>
      </c>
      <c r="AC3977" s="5" t="s">
        <v>15216</v>
      </c>
      <c r="AD3977" s="5" t="s">
        <v>15217</v>
      </c>
      <c r="AE3977" s="5" t="s">
        <v>15218</v>
      </c>
      <c r="AF3977" s="5" t="s">
        <v>15186</v>
      </c>
      <c r="AG3977" s="5" t="s">
        <v>15187</v>
      </c>
      <c r="AH3977" s="5" t="s">
        <v>15188</v>
      </c>
      <c r="AK3977" s="5" t="s">
        <v>15783</v>
      </c>
    </row>
    <row r="3978" spans="1:39" ht="20.100000000000001" customHeight="1">
      <c r="A3978" s="201" t="s">
        <v>9381</v>
      </c>
      <c r="B3978" s="183">
        <v>700600593499</v>
      </c>
      <c r="C3978" s="190" t="s">
        <v>9336</v>
      </c>
      <c r="D3978" s="215" t="s">
        <v>9378</v>
      </c>
      <c r="E3978" s="321">
        <v>0.5</v>
      </c>
      <c r="F3978" s="319">
        <v>9.89</v>
      </c>
      <c r="G3978" s="198" t="s">
        <v>8444</v>
      </c>
      <c r="H3978" s="201">
        <v>0</v>
      </c>
      <c r="I3978" s="200">
        <v>42133</v>
      </c>
      <c r="J3978" s="319">
        <f t="shared" si="62"/>
        <v>2.9064999999999994</v>
      </c>
      <c r="K3978" s="198">
        <v>6.4705882352941178</v>
      </c>
      <c r="L3978" s="198"/>
      <c r="M3978" s="198" t="s">
        <v>2395</v>
      </c>
      <c r="N3978" s="198"/>
      <c r="O3978" s="198"/>
      <c r="P3978" s="198"/>
      <c r="Q3978" s="169"/>
      <c r="R3978" s="169"/>
      <c r="S3978" s="169"/>
      <c r="T3978" s="169"/>
    </row>
    <row r="3979" spans="1:39" ht="20.100000000000001" customHeight="1">
      <c r="A3979" s="202" t="s">
        <v>9382</v>
      </c>
      <c r="B3979" s="183">
        <v>700600593505</v>
      </c>
      <c r="C3979" s="190" t="s">
        <v>9337</v>
      </c>
      <c r="D3979" s="215" t="s">
        <v>9378</v>
      </c>
      <c r="E3979" s="324">
        <v>0.5</v>
      </c>
      <c r="F3979" s="319">
        <v>9.89</v>
      </c>
      <c r="G3979" s="198" t="s">
        <v>8444</v>
      </c>
      <c r="H3979" s="199">
        <v>34</v>
      </c>
      <c r="I3979" s="200">
        <v>42133</v>
      </c>
      <c r="J3979" s="319">
        <f t="shared" si="62"/>
        <v>2.9064999999999994</v>
      </c>
      <c r="K3979" s="198">
        <v>6.4705882352941178</v>
      </c>
      <c r="L3979" s="198"/>
      <c r="M3979" s="198" t="s">
        <v>2395</v>
      </c>
      <c r="N3979" s="198"/>
      <c r="O3979" s="198"/>
      <c r="P3979" s="198"/>
      <c r="Q3979" s="169">
        <v>0.1</v>
      </c>
      <c r="R3979" s="169" t="s">
        <v>14946</v>
      </c>
      <c r="S3979" s="169"/>
      <c r="T3979" s="169" t="s">
        <v>15210</v>
      </c>
      <c r="U3979" s="171">
        <v>40525</v>
      </c>
      <c r="V3979" s="5" t="s">
        <v>15211</v>
      </c>
      <c r="W3979" s="5" t="s">
        <v>15212</v>
      </c>
      <c r="X3979" s="5" t="s">
        <v>15213</v>
      </c>
      <c r="Y3979" s="5" t="s">
        <v>15214</v>
      </c>
      <c r="Z3979" s="5" t="s">
        <v>15183</v>
      </c>
      <c r="AA3979" s="5" t="s">
        <v>15215</v>
      </c>
      <c r="AB3979" s="5" t="s">
        <v>15164</v>
      </c>
      <c r="AC3979" s="5" t="s">
        <v>15216</v>
      </c>
      <c r="AD3979" s="5" t="s">
        <v>15217</v>
      </c>
      <c r="AE3979" s="5" t="s">
        <v>15218</v>
      </c>
      <c r="AF3979" s="5" t="s">
        <v>15186</v>
      </c>
      <c r="AG3979" s="5" t="s">
        <v>15187</v>
      </c>
      <c r="AH3979" s="5" t="s">
        <v>15188</v>
      </c>
      <c r="AK3979" s="5" t="s">
        <v>15784</v>
      </c>
      <c r="AL3979" s="5" t="s">
        <v>15785</v>
      </c>
      <c r="AM3979" s="5" t="s">
        <v>15786</v>
      </c>
    </row>
    <row r="3980" spans="1:39" ht="20.100000000000001" customHeight="1">
      <c r="A3980" s="201" t="s">
        <v>9383</v>
      </c>
      <c r="B3980" s="183">
        <v>700600593512</v>
      </c>
      <c r="C3980" s="190" t="s">
        <v>9338</v>
      </c>
      <c r="D3980" s="215" t="s">
        <v>9378</v>
      </c>
      <c r="E3980" s="321">
        <v>0.5</v>
      </c>
      <c r="F3980" s="319">
        <v>9.89</v>
      </c>
      <c r="G3980" s="198" t="s">
        <v>8444</v>
      </c>
      <c r="H3980" s="201">
        <v>0</v>
      </c>
      <c r="I3980" s="200">
        <v>42133</v>
      </c>
      <c r="J3980" s="319">
        <f t="shared" ref="J3980:J4043" si="63">F3980*0.85-5-E3980</f>
        <v>2.9064999999999994</v>
      </c>
      <c r="K3980" s="198">
        <v>6.4705882352941178</v>
      </c>
      <c r="L3980" s="198"/>
      <c r="M3980" s="198" t="s">
        <v>2395</v>
      </c>
      <c r="N3980" s="198"/>
      <c r="O3980" s="198"/>
      <c r="P3980" s="198"/>
      <c r="Q3980" s="169"/>
      <c r="R3980" s="169"/>
      <c r="S3980" s="169"/>
      <c r="T3980" s="169"/>
    </row>
    <row r="3981" spans="1:39" ht="20.100000000000001" customHeight="1">
      <c r="A3981" s="202" t="s">
        <v>9384</v>
      </c>
      <c r="B3981" s="183">
        <v>700600593659</v>
      </c>
      <c r="C3981" s="190" t="s">
        <v>9339</v>
      </c>
      <c r="D3981" s="215" t="s">
        <v>9378</v>
      </c>
      <c r="E3981" s="321">
        <v>0.5</v>
      </c>
      <c r="F3981" s="319">
        <v>9.89</v>
      </c>
      <c r="G3981" s="198" t="s">
        <v>8444</v>
      </c>
      <c r="H3981" s="201">
        <v>0</v>
      </c>
      <c r="I3981" s="200">
        <v>42133</v>
      </c>
      <c r="J3981" s="319">
        <f t="shared" si="63"/>
        <v>2.9064999999999994</v>
      </c>
      <c r="K3981" s="198">
        <v>6.4705882352941178</v>
      </c>
      <c r="L3981" s="198"/>
      <c r="M3981" s="198" t="s">
        <v>2395</v>
      </c>
      <c r="N3981" s="198"/>
      <c r="O3981" s="198"/>
      <c r="P3981" s="198"/>
      <c r="Q3981" s="169">
        <v>0.1</v>
      </c>
      <c r="R3981" s="169" t="s">
        <v>14946</v>
      </c>
      <c r="S3981" s="169"/>
      <c r="T3981" s="169" t="s">
        <v>15210</v>
      </c>
      <c r="U3981" s="171">
        <v>40525</v>
      </c>
      <c r="V3981" s="5" t="s">
        <v>15211</v>
      </c>
      <c r="W3981" s="5" t="s">
        <v>15212</v>
      </c>
      <c r="X3981" s="5" t="s">
        <v>15213</v>
      </c>
      <c r="Y3981" s="5" t="s">
        <v>15214</v>
      </c>
      <c r="Z3981" s="5" t="s">
        <v>15183</v>
      </c>
      <c r="AA3981" s="5" t="s">
        <v>15215</v>
      </c>
      <c r="AB3981" s="5" t="s">
        <v>15164</v>
      </c>
      <c r="AC3981" s="5" t="s">
        <v>15216</v>
      </c>
      <c r="AD3981" s="5" t="s">
        <v>15217</v>
      </c>
      <c r="AE3981" s="5" t="s">
        <v>15218</v>
      </c>
      <c r="AF3981" s="5" t="s">
        <v>15186</v>
      </c>
      <c r="AG3981" s="5" t="s">
        <v>15187</v>
      </c>
      <c r="AH3981" s="5" t="s">
        <v>15188</v>
      </c>
      <c r="AK3981" s="5" t="s">
        <v>15787</v>
      </c>
      <c r="AL3981" s="5" t="s">
        <v>15788</v>
      </c>
    </row>
    <row r="3982" spans="1:39" ht="20.100000000000001" customHeight="1">
      <c r="A3982" s="201" t="s">
        <v>9385</v>
      </c>
      <c r="B3982" s="183">
        <v>700600594311</v>
      </c>
      <c r="C3982" s="190" t="s">
        <v>9340</v>
      </c>
      <c r="D3982" s="215" t="s">
        <v>9378</v>
      </c>
      <c r="E3982" s="321">
        <v>0.5</v>
      </c>
      <c r="F3982" s="319">
        <v>9.89</v>
      </c>
      <c r="G3982" s="198" t="s">
        <v>8444</v>
      </c>
      <c r="H3982" s="201">
        <v>0</v>
      </c>
      <c r="I3982" s="200">
        <v>42133</v>
      </c>
      <c r="J3982" s="319">
        <f t="shared" si="63"/>
        <v>2.9064999999999994</v>
      </c>
      <c r="K3982" s="198">
        <v>6.4705882352941178</v>
      </c>
      <c r="L3982" s="198"/>
      <c r="M3982" s="198" t="s">
        <v>2395</v>
      </c>
      <c r="N3982" s="198"/>
      <c r="O3982" s="198"/>
      <c r="P3982" s="198"/>
      <c r="Q3982" s="169"/>
      <c r="R3982" s="169"/>
      <c r="S3982" s="169"/>
      <c r="T3982" s="169"/>
    </row>
    <row r="3983" spans="1:39" ht="20.100000000000001" customHeight="1">
      <c r="A3983" s="202" t="s">
        <v>9386</v>
      </c>
      <c r="B3983" s="183">
        <v>700600594328</v>
      </c>
      <c r="C3983" s="190" t="s">
        <v>9341</v>
      </c>
      <c r="D3983" s="215" t="s">
        <v>9378</v>
      </c>
      <c r="E3983" s="324">
        <v>0.5</v>
      </c>
      <c r="F3983" s="319">
        <v>9.89</v>
      </c>
      <c r="G3983" s="198" t="s">
        <v>8444</v>
      </c>
      <c r="H3983" s="199">
        <v>39</v>
      </c>
      <c r="I3983" s="200">
        <v>42133</v>
      </c>
      <c r="J3983" s="319">
        <f t="shared" si="63"/>
        <v>2.9064999999999994</v>
      </c>
      <c r="K3983" s="198">
        <v>6.4705882352941178</v>
      </c>
      <c r="L3983" s="198"/>
      <c r="M3983" s="198" t="s">
        <v>2395</v>
      </c>
      <c r="N3983" s="198"/>
      <c r="O3983" s="198"/>
      <c r="P3983" s="198"/>
      <c r="Q3983" s="169">
        <v>0.1</v>
      </c>
      <c r="R3983" s="169" t="s">
        <v>14946</v>
      </c>
      <c r="S3983" s="169"/>
      <c r="T3983" s="169" t="s">
        <v>15210</v>
      </c>
      <c r="U3983" s="171">
        <v>40525</v>
      </c>
      <c r="V3983" s="5" t="s">
        <v>15211</v>
      </c>
      <c r="W3983" s="5" t="s">
        <v>15212</v>
      </c>
      <c r="X3983" s="5" t="s">
        <v>15213</v>
      </c>
      <c r="Y3983" s="5" t="s">
        <v>15214</v>
      </c>
      <c r="Z3983" s="5" t="s">
        <v>15183</v>
      </c>
      <c r="AA3983" s="5" t="s">
        <v>15215</v>
      </c>
      <c r="AB3983" s="5" t="s">
        <v>15164</v>
      </c>
      <c r="AC3983" s="5" t="s">
        <v>15216</v>
      </c>
      <c r="AD3983" s="5" t="s">
        <v>15217</v>
      </c>
      <c r="AE3983" s="5" t="s">
        <v>15218</v>
      </c>
      <c r="AF3983" s="5" t="s">
        <v>15186</v>
      </c>
      <c r="AG3983" s="5" t="s">
        <v>15187</v>
      </c>
      <c r="AH3983" s="5" t="s">
        <v>15188</v>
      </c>
      <c r="AK3983" s="5" t="s">
        <v>15789</v>
      </c>
    </row>
    <row r="3984" spans="1:39" ht="20.100000000000001" customHeight="1">
      <c r="A3984" s="201">
        <v>40526</v>
      </c>
      <c r="B3984" s="183"/>
      <c r="C3984" s="190" t="s">
        <v>9342</v>
      </c>
      <c r="D3984" s="215" t="s">
        <v>9387</v>
      </c>
      <c r="E3984" s="198"/>
      <c r="F3984" s="319" t="s">
        <v>17578</v>
      </c>
      <c r="G3984" s="198" t="s">
        <v>8444</v>
      </c>
      <c r="H3984" s="201">
        <v>0</v>
      </c>
      <c r="I3984" s="200">
        <v>42133</v>
      </c>
      <c r="J3984" s="319" t="e">
        <f t="shared" si="63"/>
        <v>#VALUE!</v>
      </c>
      <c r="K3984" s="198"/>
      <c r="L3984" s="198"/>
      <c r="M3984" s="198" t="s">
        <v>2395</v>
      </c>
      <c r="N3984" s="198"/>
      <c r="O3984" s="198"/>
      <c r="P3984" s="198"/>
      <c r="Q3984" s="169"/>
      <c r="R3984" s="169"/>
      <c r="S3984" s="169"/>
      <c r="T3984" s="169"/>
    </row>
    <row r="3985" spans="1:40" ht="20.100000000000001" customHeight="1">
      <c r="A3985" s="202" t="s">
        <v>9388</v>
      </c>
      <c r="B3985" s="183">
        <v>700600594335</v>
      </c>
      <c r="C3985" s="190" t="s">
        <v>9343</v>
      </c>
      <c r="D3985" s="215" t="s">
        <v>9387</v>
      </c>
      <c r="E3985" s="321">
        <v>0.5</v>
      </c>
      <c r="F3985" s="319">
        <v>9.89</v>
      </c>
      <c r="G3985" s="198" t="s">
        <v>8444</v>
      </c>
      <c r="H3985" s="201">
        <v>0</v>
      </c>
      <c r="I3985" s="200">
        <v>42133</v>
      </c>
      <c r="J3985" s="319">
        <f t="shared" si="63"/>
        <v>2.9064999999999994</v>
      </c>
      <c r="K3985" s="198">
        <v>6.4705882352941178</v>
      </c>
      <c r="L3985" s="198"/>
      <c r="M3985" s="198" t="s">
        <v>2395</v>
      </c>
      <c r="N3985" s="198"/>
      <c r="O3985" s="198"/>
      <c r="P3985" s="198"/>
      <c r="Q3985" s="169">
        <v>0.1</v>
      </c>
      <c r="R3985" s="169" t="s">
        <v>14946</v>
      </c>
      <c r="S3985" s="169"/>
      <c r="T3985" s="169" t="s">
        <v>15210</v>
      </c>
      <c r="U3985" s="171">
        <v>40526</v>
      </c>
      <c r="V3985" s="5" t="s">
        <v>15211</v>
      </c>
      <c r="W3985" s="5" t="s">
        <v>15212</v>
      </c>
      <c r="X3985" s="5" t="s">
        <v>15219</v>
      </c>
      <c r="Y3985" s="5" t="s">
        <v>15214</v>
      </c>
      <c r="Z3985" s="5" t="s">
        <v>15183</v>
      </c>
      <c r="AA3985" s="5" t="s">
        <v>15215</v>
      </c>
      <c r="AB3985" s="5" t="s">
        <v>15164</v>
      </c>
      <c r="AC3985" s="5" t="s">
        <v>15216</v>
      </c>
      <c r="AD3985" s="5" t="s">
        <v>15217</v>
      </c>
      <c r="AE3985" s="5" t="s">
        <v>15218</v>
      </c>
      <c r="AF3985" s="5" t="s">
        <v>15186</v>
      </c>
      <c r="AG3985" s="5" t="s">
        <v>15187</v>
      </c>
      <c r="AH3985" s="5" t="s">
        <v>15188</v>
      </c>
      <c r="AK3985" s="5" t="s">
        <v>15790</v>
      </c>
      <c r="AL3985" s="5" t="s">
        <v>15791</v>
      </c>
      <c r="AM3985" s="5" t="s">
        <v>15792</v>
      </c>
    </row>
    <row r="3986" spans="1:40" ht="20.100000000000001" customHeight="1">
      <c r="A3986" s="201" t="s">
        <v>9389</v>
      </c>
      <c r="B3986" s="183">
        <v>700600594342</v>
      </c>
      <c r="C3986" s="190" t="s">
        <v>9344</v>
      </c>
      <c r="D3986" s="215" t="s">
        <v>9387</v>
      </c>
      <c r="E3986" s="321">
        <v>0.5</v>
      </c>
      <c r="F3986" s="319">
        <v>9.89</v>
      </c>
      <c r="G3986" s="198" t="s">
        <v>8444</v>
      </c>
      <c r="H3986" s="201">
        <v>0</v>
      </c>
      <c r="I3986" s="200">
        <v>42133</v>
      </c>
      <c r="J3986" s="319">
        <f t="shared" si="63"/>
        <v>2.9064999999999994</v>
      </c>
      <c r="K3986" s="198">
        <v>6.4705882352941178</v>
      </c>
      <c r="L3986" s="198"/>
      <c r="M3986" s="198" t="s">
        <v>2395</v>
      </c>
      <c r="N3986" s="198"/>
      <c r="O3986" s="198"/>
      <c r="P3986" s="198"/>
      <c r="Q3986" s="169"/>
      <c r="R3986" s="169"/>
      <c r="S3986" s="169"/>
      <c r="T3986" s="169"/>
    </row>
    <row r="3987" spans="1:40" ht="20.100000000000001" customHeight="1">
      <c r="A3987" s="201" t="s">
        <v>9390</v>
      </c>
      <c r="B3987" s="183">
        <v>700600594359</v>
      </c>
      <c r="C3987" s="190" t="s">
        <v>9345</v>
      </c>
      <c r="D3987" s="215" t="s">
        <v>9387</v>
      </c>
      <c r="E3987" s="324">
        <v>0.5</v>
      </c>
      <c r="F3987" s="319">
        <v>9.89</v>
      </c>
      <c r="G3987" s="198" t="s">
        <v>8444</v>
      </c>
      <c r="H3987" s="199">
        <v>35</v>
      </c>
      <c r="I3987" s="200">
        <v>42133</v>
      </c>
      <c r="J3987" s="319">
        <f t="shared" si="63"/>
        <v>2.9064999999999994</v>
      </c>
      <c r="K3987" s="198">
        <v>6.4705882352941178</v>
      </c>
      <c r="L3987" s="198"/>
      <c r="M3987" s="198" t="s">
        <v>2395</v>
      </c>
      <c r="N3987" s="198"/>
      <c r="O3987" s="198"/>
      <c r="P3987" s="198"/>
      <c r="Q3987" s="169"/>
      <c r="R3987" s="169"/>
      <c r="S3987" s="169"/>
      <c r="T3987" s="169"/>
    </row>
    <row r="3988" spans="1:40" ht="20.100000000000001" customHeight="1">
      <c r="A3988" s="202" t="s">
        <v>9391</v>
      </c>
      <c r="B3988" s="183">
        <v>700600594366</v>
      </c>
      <c r="C3988" s="190" t="s">
        <v>9346</v>
      </c>
      <c r="D3988" s="215" t="s">
        <v>9387</v>
      </c>
      <c r="E3988" s="324">
        <v>0.5</v>
      </c>
      <c r="F3988" s="319">
        <v>9.89</v>
      </c>
      <c r="G3988" s="198" t="s">
        <v>8444</v>
      </c>
      <c r="H3988" s="199">
        <v>64</v>
      </c>
      <c r="I3988" s="200">
        <v>42133</v>
      </c>
      <c r="J3988" s="319">
        <f t="shared" si="63"/>
        <v>2.9064999999999994</v>
      </c>
      <c r="K3988" s="198">
        <v>6.4705882352941178</v>
      </c>
      <c r="L3988" s="198"/>
      <c r="M3988" s="198" t="s">
        <v>2395</v>
      </c>
      <c r="N3988" s="198"/>
      <c r="O3988" s="198"/>
      <c r="P3988" s="198"/>
      <c r="Q3988" s="169">
        <v>0.1</v>
      </c>
      <c r="R3988" s="169" t="s">
        <v>14946</v>
      </c>
      <c r="S3988" s="169"/>
      <c r="T3988" s="169" t="s">
        <v>15210</v>
      </c>
      <c r="U3988" s="171">
        <v>40526</v>
      </c>
      <c r="V3988" s="5" t="s">
        <v>15211</v>
      </c>
      <c r="W3988" s="5" t="s">
        <v>15212</v>
      </c>
      <c r="X3988" s="5" t="s">
        <v>15219</v>
      </c>
      <c r="Y3988" s="5" t="s">
        <v>15214</v>
      </c>
      <c r="Z3988" s="5" t="s">
        <v>15183</v>
      </c>
      <c r="AA3988" s="5" t="s">
        <v>15215</v>
      </c>
      <c r="AB3988" s="5" t="s">
        <v>15164</v>
      </c>
      <c r="AC3988" s="5" t="s">
        <v>15216</v>
      </c>
      <c r="AD3988" s="5" t="s">
        <v>15217</v>
      </c>
      <c r="AE3988" s="5" t="s">
        <v>15218</v>
      </c>
      <c r="AF3988" s="5" t="s">
        <v>15186</v>
      </c>
      <c r="AG3988" s="5" t="s">
        <v>15187</v>
      </c>
      <c r="AH3988" s="5" t="s">
        <v>15188</v>
      </c>
      <c r="AK3988" s="5" t="s">
        <v>15793</v>
      </c>
      <c r="AL3988" s="5" t="s">
        <v>15794</v>
      </c>
      <c r="AM3988" s="5" t="s">
        <v>15795</v>
      </c>
      <c r="AN3988" s="5" t="s">
        <v>15796</v>
      </c>
    </row>
    <row r="3989" spans="1:40" ht="20.100000000000001" customHeight="1">
      <c r="A3989" s="202" t="s">
        <v>9392</v>
      </c>
      <c r="B3989" s="183">
        <v>700600594373</v>
      </c>
      <c r="C3989" s="190" t="s">
        <v>9347</v>
      </c>
      <c r="D3989" s="215" t="s">
        <v>9387</v>
      </c>
      <c r="E3989" s="321">
        <v>0.5</v>
      </c>
      <c r="F3989" s="319">
        <v>9.89</v>
      </c>
      <c r="G3989" s="198" t="s">
        <v>8444</v>
      </c>
      <c r="H3989" s="201">
        <v>0</v>
      </c>
      <c r="I3989" s="200">
        <v>42133</v>
      </c>
      <c r="J3989" s="319">
        <f t="shared" si="63"/>
        <v>2.9064999999999994</v>
      </c>
      <c r="K3989" s="198">
        <v>6.4705882352941178</v>
      </c>
      <c r="L3989" s="198"/>
      <c r="M3989" s="198" t="s">
        <v>2395</v>
      </c>
      <c r="N3989" s="198"/>
      <c r="O3989" s="198"/>
      <c r="P3989" s="198"/>
      <c r="Q3989" s="169">
        <v>0.1</v>
      </c>
      <c r="R3989" s="169" t="s">
        <v>14946</v>
      </c>
      <c r="S3989" s="169"/>
      <c r="T3989" s="169" t="s">
        <v>15210</v>
      </c>
      <c r="U3989" s="171">
        <v>40526</v>
      </c>
      <c r="V3989" s="5" t="s">
        <v>15211</v>
      </c>
      <c r="W3989" s="5" t="s">
        <v>15212</v>
      </c>
      <c r="X3989" s="5" t="s">
        <v>15219</v>
      </c>
      <c r="Y3989" s="5" t="s">
        <v>15214</v>
      </c>
      <c r="Z3989" s="5" t="s">
        <v>15183</v>
      </c>
      <c r="AA3989" s="5" t="s">
        <v>15215</v>
      </c>
      <c r="AB3989" s="5" t="s">
        <v>15164</v>
      </c>
      <c r="AC3989" s="5" t="s">
        <v>15216</v>
      </c>
      <c r="AD3989" s="5" t="s">
        <v>15217</v>
      </c>
      <c r="AE3989" s="5" t="s">
        <v>15218</v>
      </c>
      <c r="AF3989" s="5" t="s">
        <v>15186</v>
      </c>
      <c r="AG3989" s="5" t="s">
        <v>15187</v>
      </c>
      <c r="AH3989" s="5" t="s">
        <v>15188</v>
      </c>
      <c r="AK3989" s="5" t="s">
        <v>15797</v>
      </c>
      <c r="AL3989" s="5" t="s">
        <v>15798</v>
      </c>
    </row>
    <row r="3990" spans="1:40" ht="20.100000000000001" customHeight="1">
      <c r="A3990" s="202" t="s">
        <v>9393</v>
      </c>
      <c r="B3990" s="183">
        <v>700600594380</v>
      </c>
      <c r="C3990" s="190" t="s">
        <v>9348</v>
      </c>
      <c r="D3990" s="215" t="s">
        <v>9387</v>
      </c>
      <c r="E3990" s="321">
        <v>0.5</v>
      </c>
      <c r="F3990" s="319">
        <v>9.89</v>
      </c>
      <c r="G3990" s="198" t="s">
        <v>8444</v>
      </c>
      <c r="H3990" s="201">
        <v>0</v>
      </c>
      <c r="I3990" s="200">
        <v>42133</v>
      </c>
      <c r="J3990" s="319">
        <f t="shared" si="63"/>
        <v>2.9064999999999994</v>
      </c>
      <c r="K3990" s="198">
        <v>6.4705882352941178</v>
      </c>
      <c r="L3990" s="198"/>
      <c r="M3990" s="198" t="s">
        <v>2395</v>
      </c>
      <c r="N3990" s="198"/>
      <c r="O3990" s="198"/>
      <c r="P3990" s="198"/>
      <c r="Q3990" s="169">
        <v>0.1</v>
      </c>
      <c r="R3990" s="169" t="s">
        <v>14946</v>
      </c>
      <c r="S3990" s="169"/>
      <c r="T3990" s="169" t="s">
        <v>15210</v>
      </c>
      <c r="U3990" s="171">
        <v>40526</v>
      </c>
      <c r="V3990" s="5" t="s">
        <v>15211</v>
      </c>
      <c r="W3990" s="5" t="s">
        <v>15212</v>
      </c>
      <c r="X3990" s="5" t="s">
        <v>15219</v>
      </c>
      <c r="Y3990" s="5" t="s">
        <v>15214</v>
      </c>
      <c r="Z3990" s="5" t="s">
        <v>15183</v>
      </c>
      <c r="AA3990" s="5" t="s">
        <v>15215</v>
      </c>
      <c r="AB3990" s="5" t="s">
        <v>15164</v>
      </c>
      <c r="AC3990" s="5" t="s">
        <v>15216</v>
      </c>
      <c r="AD3990" s="5" t="s">
        <v>15217</v>
      </c>
      <c r="AE3990" s="5" t="s">
        <v>15218</v>
      </c>
      <c r="AF3990" s="5" t="s">
        <v>15186</v>
      </c>
      <c r="AG3990" s="5" t="s">
        <v>15187</v>
      </c>
      <c r="AH3990" s="5" t="s">
        <v>15188</v>
      </c>
      <c r="AK3990" s="5" t="s">
        <v>15799</v>
      </c>
    </row>
    <row r="3991" spans="1:40" ht="20.100000000000001" customHeight="1">
      <c r="A3991" s="201" t="s">
        <v>9394</v>
      </c>
      <c r="B3991" s="183">
        <v>700600594397</v>
      </c>
      <c r="C3991" s="190" t="s">
        <v>9349</v>
      </c>
      <c r="D3991" s="215" t="s">
        <v>9387</v>
      </c>
      <c r="E3991" s="324">
        <v>0.5</v>
      </c>
      <c r="F3991" s="319">
        <v>9.89</v>
      </c>
      <c r="G3991" s="198" t="s">
        <v>8444</v>
      </c>
      <c r="H3991" s="199">
        <v>30</v>
      </c>
      <c r="I3991" s="200">
        <v>42133</v>
      </c>
      <c r="J3991" s="319">
        <f t="shared" si="63"/>
        <v>2.9064999999999994</v>
      </c>
      <c r="K3991" s="198">
        <v>6.4705882352941178</v>
      </c>
      <c r="L3991" s="198"/>
      <c r="M3991" s="198" t="s">
        <v>2395</v>
      </c>
      <c r="N3991" s="198"/>
      <c r="O3991" s="198"/>
      <c r="P3991" s="198"/>
      <c r="Q3991" s="169"/>
      <c r="R3991" s="169"/>
      <c r="S3991" s="169"/>
      <c r="T3991" s="169"/>
    </row>
    <row r="3992" spans="1:40" ht="20.100000000000001" customHeight="1">
      <c r="A3992" s="201" t="s">
        <v>9395</v>
      </c>
      <c r="B3992" s="183">
        <v>700600594403</v>
      </c>
      <c r="C3992" s="190" t="s">
        <v>9350</v>
      </c>
      <c r="D3992" s="215" t="s">
        <v>9387</v>
      </c>
      <c r="E3992" s="321">
        <v>0.5</v>
      </c>
      <c r="F3992" s="319">
        <v>9.89</v>
      </c>
      <c r="G3992" s="198" t="s">
        <v>8444</v>
      </c>
      <c r="H3992" s="201">
        <v>0</v>
      </c>
      <c r="I3992" s="200">
        <v>42133</v>
      </c>
      <c r="J3992" s="319">
        <f t="shared" si="63"/>
        <v>2.9064999999999994</v>
      </c>
      <c r="K3992" s="198">
        <v>6.4705882352941178</v>
      </c>
      <c r="L3992" s="198"/>
      <c r="M3992" s="198" t="s">
        <v>2395</v>
      </c>
      <c r="N3992" s="198"/>
      <c r="O3992" s="198"/>
      <c r="P3992" s="198"/>
      <c r="Q3992" s="169"/>
      <c r="R3992" s="169"/>
      <c r="S3992" s="169"/>
      <c r="T3992" s="169"/>
    </row>
    <row r="3993" spans="1:40" ht="20.100000000000001" customHeight="1">
      <c r="A3993" s="202" t="s">
        <v>9396</v>
      </c>
      <c r="B3993" s="183">
        <v>700600594410</v>
      </c>
      <c r="C3993" s="190" t="s">
        <v>9351</v>
      </c>
      <c r="D3993" s="215" t="s">
        <v>9387</v>
      </c>
      <c r="E3993" s="321">
        <v>0.5</v>
      </c>
      <c r="F3993" s="319">
        <v>9.89</v>
      </c>
      <c r="G3993" s="198" t="s">
        <v>8444</v>
      </c>
      <c r="H3993" s="201">
        <v>0</v>
      </c>
      <c r="I3993" s="200">
        <v>42133</v>
      </c>
      <c r="J3993" s="319">
        <f t="shared" si="63"/>
        <v>2.9064999999999994</v>
      </c>
      <c r="K3993" s="198">
        <v>6.4705882352941178</v>
      </c>
      <c r="L3993" s="198"/>
      <c r="M3993" s="198" t="s">
        <v>2395</v>
      </c>
      <c r="N3993" s="198"/>
      <c r="O3993" s="198"/>
      <c r="P3993" s="198"/>
      <c r="Q3993" s="169">
        <v>0.1</v>
      </c>
      <c r="R3993" s="169" t="s">
        <v>14946</v>
      </c>
      <c r="S3993" s="169"/>
      <c r="T3993" s="169" t="s">
        <v>15210</v>
      </c>
      <c r="U3993" s="171">
        <v>40526</v>
      </c>
      <c r="V3993" s="5" t="s">
        <v>15211</v>
      </c>
      <c r="W3993" s="5" t="s">
        <v>15212</v>
      </c>
      <c r="X3993" s="5" t="s">
        <v>15219</v>
      </c>
      <c r="Y3993" s="5" t="s">
        <v>15214</v>
      </c>
      <c r="Z3993" s="5" t="s">
        <v>15183</v>
      </c>
      <c r="AA3993" s="5" t="s">
        <v>15215</v>
      </c>
      <c r="AB3993" s="5" t="s">
        <v>15164</v>
      </c>
      <c r="AC3993" s="5" t="s">
        <v>15216</v>
      </c>
      <c r="AD3993" s="5" t="s">
        <v>15217</v>
      </c>
      <c r="AE3993" s="5" t="s">
        <v>15218</v>
      </c>
      <c r="AF3993" s="5" t="s">
        <v>15186</v>
      </c>
      <c r="AG3993" s="5" t="s">
        <v>15187</v>
      </c>
      <c r="AH3993" s="5" t="s">
        <v>15188</v>
      </c>
      <c r="AK3993" s="5" t="s">
        <v>15800</v>
      </c>
      <c r="AL3993" s="5" t="s">
        <v>15801</v>
      </c>
    </row>
    <row r="3994" spans="1:40" ht="20.100000000000001" customHeight="1">
      <c r="A3994" s="201"/>
      <c r="B3994" s="178"/>
      <c r="C3994" s="190" t="s">
        <v>9352</v>
      </c>
      <c r="D3994" s="202"/>
      <c r="E3994" s="198"/>
      <c r="F3994" s="319">
        <v>9.89</v>
      </c>
      <c r="G3994" s="198"/>
      <c r="H3994" s="198">
        <v>0</v>
      </c>
      <c r="I3994" s="200"/>
      <c r="J3994" s="319">
        <f t="shared" si="63"/>
        <v>3.4064999999999994</v>
      </c>
      <c r="K3994" s="198" t="s">
        <v>731</v>
      </c>
      <c r="L3994" s="198"/>
      <c r="M3994" s="198"/>
      <c r="N3994" s="198"/>
      <c r="O3994" s="198"/>
      <c r="P3994" s="198"/>
      <c r="Q3994" s="169"/>
      <c r="R3994" s="169"/>
      <c r="S3994" s="169"/>
      <c r="T3994" s="169"/>
    </row>
    <row r="3995" spans="1:40" ht="20.100000000000001" customHeight="1">
      <c r="A3995" s="201" t="s">
        <v>9398</v>
      </c>
      <c r="B3995" s="183">
        <v>700600594427</v>
      </c>
      <c r="C3995" s="190" t="s">
        <v>9352</v>
      </c>
      <c r="D3995" s="215" t="s">
        <v>9397</v>
      </c>
      <c r="E3995" s="321">
        <v>1</v>
      </c>
      <c r="F3995" s="319">
        <v>9.89</v>
      </c>
      <c r="G3995" s="198" t="s">
        <v>8444</v>
      </c>
      <c r="H3995" s="198">
        <v>78</v>
      </c>
      <c r="I3995" s="200">
        <v>42133</v>
      </c>
      <c r="J3995" s="319">
        <f t="shared" si="63"/>
        <v>2.4064999999999994</v>
      </c>
      <c r="K3995" s="198">
        <v>7.0588235294117645</v>
      </c>
      <c r="L3995" s="198" t="s">
        <v>731</v>
      </c>
      <c r="M3995" s="198" t="s">
        <v>2395</v>
      </c>
      <c r="N3995" s="198"/>
      <c r="O3995" s="198"/>
      <c r="P3995" s="198"/>
      <c r="Q3995" s="169"/>
      <c r="R3995" s="169"/>
      <c r="S3995" s="169"/>
      <c r="T3995" s="169"/>
    </row>
    <row r="3996" spans="1:40" ht="20.100000000000001" customHeight="1">
      <c r="A3996" s="201" t="s">
        <v>9404</v>
      </c>
      <c r="B3996" s="190" t="s">
        <v>5547</v>
      </c>
      <c r="C3996" s="196" t="s">
        <v>9402</v>
      </c>
      <c r="D3996" s="202"/>
      <c r="E3996" s="324">
        <v>1.5</v>
      </c>
      <c r="F3996" s="319">
        <v>11.89</v>
      </c>
      <c r="G3996" s="198" t="s">
        <v>8444</v>
      </c>
      <c r="H3996" s="199">
        <v>96</v>
      </c>
      <c r="I3996" s="200">
        <v>42162</v>
      </c>
      <c r="J3996" s="319">
        <f t="shared" si="63"/>
        <v>3.6065000000000005</v>
      </c>
      <c r="K3996" s="198">
        <v>7.6470588235294121</v>
      </c>
      <c r="L3996" s="198"/>
      <c r="M3996" s="198" t="s">
        <v>2395</v>
      </c>
      <c r="N3996" s="198"/>
      <c r="O3996" s="198"/>
      <c r="P3996" s="198"/>
      <c r="Q3996" s="169"/>
      <c r="R3996" s="169"/>
      <c r="S3996" s="169"/>
      <c r="T3996" s="169"/>
    </row>
    <row r="3997" spans="1:40" ht="20.100000000000001" customHeight="1">
      <c r="A3997" s="201" t="s">
        <v>9405</v>
      </c>
      <c r="B3997" s="190" t="s">
        <v>5548</v>
      </c>
      <c r="C3997" s="196" t="s">
        <v>9403</v>
      </c>
      <c r="D3997" s="202"/>
      <c r="E3997" s="321">
        <v>6</v>
      </c>
      <c r="F3997" s="319">
        <v>17.294117647058826</v>
      </c>
      <c r="G3997" s="198" t="s">
        <v>8444</v>
      </c>
      <c r="H3997" s="201">
        <v>0</v>
      </c>
      <c r="I3997" s="200">
        <v>42162</v>
      </c>
      <c r="J3997" s="319">
        <f t="shared" si="63"/>
        <v>3.7000000000000011</v>
      </c>
      <c r="K3997" s="198">
        <v>9.99</v>
      </c>
      <c r="L3997" s="198"/>
      <c r="M3997" s="198" t="s">
        <v>2395</v>
      </c>
      <c r="N3997" s="198"/>
      <c r="O3997" s="198"/>
      <c r="P3997" s="198"/>
      <c r="Q3997" s="169"/>
      <c r="R3997" s="169"/>
      <c r="S3997" s="169"/>
      <c r="T3997" s="169"/>
    </row>
    <row r="3998" spans="1:40" ht="20.100000000000001" customHeight="1">
      <c r="A3998" s="202" t="s">
        <v>9406</v>
      </c>
      <c r="B3998" s="190" t="s">
        <v>5542</v>
      </c>
      <c r="C3998" s="196" t="s">
        <v>9411</v>
      </c>
      <c r="D3998" s="202" t="s">
        <v>15078</v>
      </c>
      <c r="E3998" s="324">
        <v>2.5</v>
      </c>
      <c r="F3998" s="319">
        <v>13.89</v>
      </c>
      <c r="G3998" s="198" t="s">
        <v>8444</v>
      </c>
      <c r="H3998" s="366">
        <v>286</v>
      </c>
      <c r="I3998" s="200">
        <v>42162</v>
      </c>
      <c r="J3998" s="319">
        <f t="shared" si="63"/>
        <v>4.3064999999999998</v>
      </c>
      <c r="K3998" s="198">
        <v>8.8235294117647065</v>
      </c>
      <c r="L3998" s="198"/>
      <c r="M3998" s="198" t="s">
        <v>2395</v>
      </c>
      <c r="N3998" s="198"/>
      <c r="O3998" s="198"/>
      <c r="P3998" s="198"/>
      <c r="Q3998" s="169">
        <v>1</v>
      </c>
      <c r="R3998" s="169" t="s">
        <v>14946</v>
      </c>
      <c r="S3998" s="169"/>
      <c r="T3998" s="169" t="s">
        <v>15079</v>
      </c>
      <c r="U3998" s="171" t="s">
        <v>15080</v>
      </c>
      <c r="V3998" s="5" t="s">
        <v>15081</v>
      </c>
      <c r="W3998" s="5" t="s">
        <v>15082</v>
      </c>
      <c r="X3998" s="5" t="s">
        <v>15083</v>
      </c>
      <c r="Y3998" s="5" t="s">
        <v>15084</v>
      </c>
      <c r="Z3998" s="5" t="s">
        <v>15085</v>
      </c>
      <c r="AA3998" s="5" t="s">
        <v>15086</v>
      </c>
      <c r="AB3998" s="5" t="s">
        <v>15087</v>
      </c>
      <c r="AC3998" s="5" t="s">
        <v>15088</v>
      </c>
      <c r="AD3998" s="5" t="s">
        <v>15089</v>
      </c>
      <c r="AE3998" s="5" t="s">
        <v>15090</v>
      </c>
      <c r="AF3998" s="5" t="s">
        <v>15091</v>
      </c>
      <c r="AG3998" s="5" t="s">
        <v>15092</v>
      </c>
      <c r="AH3998" s="5" t="s">
        <v>15093</v>
      </c>
      <c r="AI3998" s="5" t="s">
        <v>15094</v>
      </c>
      <c r="AJ3998" s="5" t="s">
        <v>15095</v>
      </c>
      <c r="AK3998" s="5" t="s">
        <v>15665</v>
      </c>
      <c r="AL3998" s="5" t="s">
        <v>15666</v>
      </c>
      <c r="AM3998" s="5" t="s">
        <v>15667</v>
      </c>
    </row>
    <row r="3999" spans="1:40" ht="20.100000000000001" customHeight="1">
      <c r="A3999" s="202" t="s">
        <v>9407</v>
      </c>
      <c r="B3999" s="190" t="s">
        <v>5543</v>
      </c>
      <c r="C3999" s="196" t="s">
        <v>9412</v>
      </c>
      <c r="D3999" s="202" t="s">
        <v>15096</v>
      </c>
      <c r="E3999" s="324">
        <v>2.5</v>
      </c>
      <c r="F3999" s="319">
        <v>13.89</v>
      </c>
      <c r="G3999" s="198" t="s">
        <v>8444</v>
      </c>
      <c r="H3999" s="199">
        <v>309</v>
      </c>
      <c r="I3999" s="200">
        <v>42162</v>
      </c>
      <c r="J3999" s="319">
        <f t="shared" si="63"/>
        <v>4.3064999999999998</v>
      </c>
      <c r="K3999" s="198">
        <v>8.8235294117647065</v>
      </c>
      <c r="L3999" s="198"/>
      <c r="M3999" s="198" t="s">
        <v>2395</v>
      </c>
      <c r="N3999" s="198"/>
      <c r="O3999" s="198"/>
      <c r="P3999" s="198"/>
      <c r="Q3999" s="169">
        <v>1</v>
      </c>
      <c r="R3999" s="169" t="s">
        <v>14946</v>
      </c>
      <c r="S3999" s="169"/>
      <c r="T3999" s="169" t="s">
        <v>15079</v>
      </c>
      <c r="U3999" s="171" t="s">
        <v>15080</v>
      </c>
      <c r="V3999" s="5" t="s">
        <v>15081</v>
      </c>
      <c r="W3999" s="5" t="s">
        <v>15082</v>
      </c>
      <c r="X3999" s="5" t="s">
        <v>15083</v>
      </c>
      <c r="Y3999" s="5" t="s">
        <v>15084</v>
      </c>
      <c r="Z3999" s="5" t="s">
        <v>15085</v>
      </c>
      <c r="AA3999" s="5" t="s">
        <v>15086</v>
      </c>
      <c r="AB3999" s="5" t="s">
        <v>15087</v>
      </c>
      <c r="AC3999" s="5" t="s">
        <v>15088</v>
      </c>
      <c r="AD3999" s="5" t="s">
        <v>15097</v>
      </c>
      <c r="AE3999" s="5" t="s">
        <v>15090</v>
      </c>
      <c r="AK3999" s="5" t="s">
        <v>15668</v>
      </c>
      <c r="AL3999" s="5" t="s">
        <v>15669</v>
      </c>
      <c r="AM3999" s="5" t="s">
        <v>15670</v>
      </c>
    </row>
    <row r="4000" spans="1:40" ht="20.100000000000001" customHeight="1">
      <c r="A4000" s="202" t="s">
        <v>9408</v>
      </c>
      <c r="B4000" s="190" t="s">
        <v>5544</v>
      </c>
      <c r="C4000" s="196" t="s">
        <v>9413</v>
      </c>
      <c r="D4000" s="202" t="s">
        <v>15098</v>
      </c>
      <c r="E4000" s="324">
        <v>2.5</v>
      </c>
      <c r="F4000" s="319">
        <v>13.89</v>
      </c>
      <c r="G4000" s="198" t="s">
        <v>8444</v>
      </c>
      <c r="H4000" s="366">
        <v>119</v>
      </c>
      <c r="I4000" s="200">
        <v>42162</v>
      </c>
      <c r="J4000" s="319">
        <f t="shared" si="63"/>
        <v>4.3064999999999998</v>
      </c>
      <c r="K4000" s="198">
        <v>8.8235294117647065</v>
      </c>
      <c r="L4000" s="198"/>
      <c r="M4000" s="198" t="s">
        <v>2395</v>
      </c>
      <c r="N4000" s="198"/>
      <c r="O4000" s="198"/>
      <c r="P4000" s="198"/>
      <c r="Q4000" s="169">
        <v>1</v>
      </c>
      <c r="R4000" s="169" t="s">
        <v>14946</v>
      </c>
      <c r="S4000" s="169"/>
      <c r="T4000" s="169" t="s">
        <v>15079</v>
      </c>
      <c r="U4000" s="171" t="s">
        <v>15080</v>
      </c>
      <c r="V4000" s="5" t="s">
        <v>15081</v>
      </c>
      <c r="W4000" s="5" t="s">
        <v>15082</v>
      </c>
      <c r="X4000" s="5" t="s">
        <v>15083</v>
      </c>
      <c r="Y4000" s="5" t="s">
        <v>15084</v>
      </c>
      <c r="Z4000" s="5" t="s">
        <v>15085</v>
      </c>
      <c r="AA4000" s="5" t="s">
        <v>15086</v>
      </c>
      <c r="AB4000" s="5" t="s">
        <v>15087</v>
      </c>
      <c r="AC4000" s="5" t="s">
        <v>15088</v>
      </c>
      <c r="AD4000" s="5" t="s">
        <v>15097</v>
      </c>
      <c r="AE4000" s="5" t="s">
        <v>15090</v>
      </c>
      <c r="AK4000" s="5" t="s">
        <v>15671</v>
      </c>
      <c r="AL4000" s="5" t="s">
        <v>15672</v>
      </c>
      <c r="AM4000" s="5" t="s">
        <v>15673</v>
      </c>
    </row>
    <row r="4001" spans="1:39" ht="20.100000000000001" customHeight="1">
      <c r="A4001" s="201" t="s">
        <v>9409</v>
      </c>
      <c r="B4001" s="190" t="s">
        <v>5545</v>
      </c>
      <c r="C4001" s="196" t="s">
        <v>9414</v>
      </c>
      <c r="D4001" s="202"/>
      <c r="E4001" s="321">
        <v>2.5</v>
      </c>
      <c r="F4001" s="319">
        <v>13.89</v>
      </c>
      <c r="G4001" s="198" t="s">
        <v>8444</v>
      </c>
      <c r="H4001" s="201">
        <v>0</v>
      </c>
      <c r="I4001" s="200">
        <v>42162</v>
      </c>
      <c r="J4001" s="319">
        <f t="shared" si="63"/>
        <v>4.3064999999999998</v>
      </c>
      <c r="K4001" s="198">
        <v>8.8235294117647065</v>
      </c>
      <c r="L4001" s="198"/>
      <c r="M4001" s="198" t="s">
        <v>2395</v>
      </c>
      <c r="N4001" s="198"/>
      <c r="O4001" s="198"/>
      <c r="P4001" s="198"/>
      <c r="Q4001" s="169"/>
      <c r="R4001" s="169"/>
      <c r="S4001" s="169"/>
      <c r="T4001" s="169"/>
    </row>
    <row r="4002" spans="1:39" ht="20.100000000000001" customHeight="1">
      <c r="A4002" s="202" t="s">
        <v>9410</v>
      </c>
      <c r="B4002" s="190" t="s">
        <v>5546</v>
      </c>
      <c r="C4002" s="196" t="s">
        <v>9415</v>
      </c>
      <c r="D4002" s="202" t="s">
        <v>15099</v>
      </c>
      <c r="E4002" s="324">
        <v>2.5</v>
      </c>
      <c r="F4002" s="319">
        <v>13.89</v>
      </c>
      <c r="G4002" s="198" t="s">
        <v>8444</v>
      </c>
      <c r="H4002" s="199">
        <v>19</v>
      </c>
      <c r="I4002" s="200">
        <v>42162</v>
      </c>
      <c r="J4002" s="319">
        <f t="shared" si="63"/>
        <v>4.3064999999999998</v>
      </c>
      <c r="K4002" s="198">
        <v>8.8235294117647065</v>
      </c>
      <c r="L4002" s="198"/>
      <c r="M4002" s="198" t="s">
        <v>2395</v>
      </c>
      <c r="N4002" s="198"/>
      <c r="O4002" s="198"/>
      <c r="P4002" s="198"/>
      <c r="Q4002" s="169">
        <v>1</v>
      </c>
      <c r="R4002" s="169" t="s">
        <v>14946</v>
      </c>
      <c r="S4002" s="169"/>
      <c r="T4002" s="169" t="s">
        <v>15079</v>
      </c>
      <c r="U4002" s="171" t="s">
        <v>15080</v>
      </c>
      <c r="V4002" s="5" t="s">
        <v>15081</v>
      </c>
      <c r="W4002" s="5" t="s">
        <v>15082</v>
      </c>
      <c r="X4002" s="5" t="s">
        <v>15083</v>
      </c>
      <c r="Y4002" s="5" t="s">
        <v>15084</v>
      </c>
      <c r="Z4002" s="5" t="s">
        <v>15085</v>
      </c>
      <c r="AA4002" s="5" t="s">
        <v>15086</v>
      </c>
      <c r="AB4002" s="5" t="s">
        <v>15087</v>
      </c>
      <c r="AC4002" s="5" t="s">
        <v>15088</v>
      </c>
      <c r="AD4002" s="5" t="s">
        <v>15097</v>
      </c>
      <c r="AE4002" s="5" t="s">
        <v>15090</v>
      </c>
      <c r="AK4002" s="5" t="s">
        <v>15674</v>
      </c>
      <c r="AL4002" s="5" t="s">
        <v>15675</v>
      </c>
      <c r="AM4002" s="5" t="s">
        <v>15676</v>
      </c>
    </row>
    <row r="4003" spans="1:39" ht="20.100000000000001" customHeight="1">
      <c r="A4003" s="201" t="s">
        <v>9461</v>
      </c>
      <c r="B4003" s="183"/>
      <c r="C4003" s="190" t="s">
        <v>9416</v>
      </c>
      <c r="D4003" s="215" t="s">
        <v>9462</v>
      </c>
      <c r="E4003" s="198"/>
      <c r="F4003" s="319" t="s">
        <v>17578</v>
      </c>
      <c r="G4003" s="198" t="s">
        <v>8444</v>
      </c>
      <c r="H4003" s="201">
        <v>0</v>
      </c>
      <c r="I4003" s="200">
        <v>42169</v>
      </c>
      <c r="J4003" s="319" t="e">
        <f t="shared" si="63"/>
        <v>#VALUE!</v>
      </c>
      <c r="K4003" s="198"/>
      <c r="L4003" s="198"/>
      <c r="M4003" s="198" t="s">
        <v>2395</v>
      </c>
      <c r="N4003" s="198"/>
      <c r="O4003" s="198"/>
      <c r="P4003" s="198"/>
      <c r="Q4003" s="169"/>
      <c r="R4003" s="169"/>
      <c r="S4003" s="169"/>
      <c r="T4003" s="169"/>
    </row>
    <row r="4004" spans="1:39" ht="20.100000000000001" customHeight="1">
      <c r="A4004" s="201" t="s">
        <v>9463</v>
      </c>
      <c r="B4004" s="183">
        <v>700600594526</v>
      </c>
      <c r="C4004" s="190" t="s">
        <v>9417</v>
      </c>
      <c r="D4004" s="215" t="s">
        <v>9462</v>
      </c>
      <c r="E4004" s="324">
        <v>0.5</v>
      </c>
      <c r="F4004" s="319">
        <v>9.99</v>
      </c>
      <c r="G4004" s="198" t="s">
        <v>8444</v>
      </c>
      <c r="H4004" s="199">
        <v>25</v>
      </c>
      <c r="I4004" s="200">
        <v>42169</v>
      </c>
      <c r="J4004" s="319">
        <f t="shared" si="63"/>
        <v>2.9915000000000003</v>
      </c>
      <c r="K4004" s="198"/>
      <c r="L4004" s="198"/>
      <c r="M4004" s="198" t="s">
        <v>2395</v>
      </c>
      <c r="N4004" s="198"/>
      <c r="O4004" s="198"/>
      <c r="P4004" s="198"/>
      <c r="Q4004" s="169"/>
      <c r="R4004" s="169"/>
      <c r="S4004" s="169"/>
      <c r="T4004" s="169"/>
    </row>
    <row r="4005" spans="1:39" ht="20.100000000000001" customHeight="1">
      <c r="A4005" s="201" t="s">
        <v>9464</v>
      </c>
      <c r="B4005" s="183"/>
      <c r="C4005" s="190" t="s">
        <v>9418</v>
      </c>
      <c r="D4005" s="215" t="s">
        <v>9465</v>
      </c>
      <c r="E4005" s="198"/>
      <c r="F4005" s="319" t="s">
        <v>17578</v>
      </c>
      <c r="G4005" s="198" t="s">
        <v>8444</v>
      </c>
      <c r="H4005" s="201">
        <v>0</v>
      </c>
      <c r="I4005" s="200">
        <v>42169</v>
      </c>
      <c r="J4005" s="319" t="e">
        <f t="shared" si="63"/>
        <v>#VALUE!</v>
      </c>
      <c r="K4005" s="198"/>
      <c r="L4005" s="198"/>
      <c r="M4005" s="198" t="s">
        <v>2395</v>
      </c>
      <c r="N4005" s="198"/>
      <c r="O4005" s="198"/>
      <c r="P4005" s="198"/>
      <c r="Q4005" s="169"/>
      <c r="R4005" s="169"/>
      <c r="S4005" s="169"/>
      <c r="T4005" s="169"/>
    </row>
    <row r="4006" spans="1:39" ht="20.100000000000001" customHeight="1">
      <c r="A4006" s="201" t="s">
        <v>9466</v>
      </c>
      <c r="B4006" s="183">
        <v>700600594786</v>
      </c>
      <c r="C4006" s="190" t="s">
        <v>9419</v>
      </c>
      <c r="D4006" s="215" t="s">
        <v>9465</v>
      </c>
      <c r="E4006" s="321">
        <v>1</v>
      </c>
      <c r="F4006" s="319">
        <v>9.89</v>
      </c>
      <c r="G4006" s="198" t="s">
        <v>8444</v>
      </c>
      <c r="H4006" s="201">
        <v>0</v>
      </c>
      <c r="I4006" s="200">
        <v>42169</v>
      </c>
      <c r="J4006" s="319">
        <f t="shared" si="63"/>
        <v>2.4064999999999994</v>
      </c>
      <c r="K4006" s="198">
        <v>7.0588235294117645</v>
      </c>
      <c r="L4006" s="198"/>
      <c r="M4006" s="198" t="s">
        <v>2395</v>
      </c>
      <c r="N4006" s="198"/>
      <c r="O4006" s="198"/>
      <c r="P4006" s="198"/>
      <c r="Q4006" s="169"/>
      <c r="R4006" s="169"/>
      <c r="S4006" s="169"/>
      <c r="T4006" s="169"/>
    </row>
    <row r="4007" spans="1:39" ht="20.100000000000001" customHeight="1">
      <c r="A4007" s="201" t="s">
        <v>9467</v>
      </c>
      <c r="B4007" s="183">
        <v>700600594793</v>
      </c>
      <c r="C4007" s="190" t="s">
        <v>9420</v>
      </c>
      <c r="D4007" s="215" t="s">
        <v>9465</v>
      </c>
      <c r="E4007" s="324">
        <v>0.5</v>
      </c>
      <c r="F4007" s="319">
        <v>9.89</v>
      </c>
      <c r="G4007" s="198" t="s">
        <v>8444</v>
      </c>
      <c r="H4007" s="199">
        <v>8</v>
      </c>
      <c r="I4007" s="200">
        <v>42169</v>
      </c>
      <c r="J4007" s="319">
        <f t="shared" si="63"/>
        <v>2.9064999999999994</v>
      </c>
      <c r="K4007" s="198">
        <v>7.0588235294117645</v>
      </c>
      <c r="L4007" s="198"/>
      <c r="M4007" s="198" t="s">
        <v>2395</v>
      </c>
      <c r="N4007" s="198"/>
      <c r="O4007" s="198"/>
      <c r="P4007" s="198"/>
      <c r="Q4007" s="169"/>
      <c r="R4007" s="169"/>
      <c r="S4007" s="169"/>
      <c r="T4007" s="169"/>
    </row>
    <row r="4008" spans="1:39" ht="20.100000000000001" customHeight="1">
      <c r="A4008" s="201" t="s">
        <v>9468</v>
      </c>
      <c r="B4008" s="183"/>
      <c r="C4008" s="246" t="s">
        <v>9421</v>
      </c>
      <c r="D4008" s="215" t="s">
        <v>9469</v>
      </c>
      <c r="E4008" s="198"/>
      <c r="F4008" s="319" t="s">
        <v>17578</v>
      </c>
      <c r="G4008" s="198" t="s">
        <v>8444</v>
      </c>
      <c r="H4008" s="201">
        <v>0</v>
      </c>
      <c r="I4008" s="200">
        <v>42169</v>
      </c>
      <c r="J4008" s="319" t="e">
        <f t="shared" si="63"/>
        <v>#VALUE!</v>
      </c>
      <c r="K4008" s="198"/>
      <c r="L4008" s="198"/>
      <c r="M4008" s="198" t="s">
        <v>2395</v>
      </c>
      <c r="N4008" s="198"/>
      <c r="O4008" s="198"/>
      <c r="P4008" s="198"/>
      <c r="Q4008" s="169"/>
      <c r="R4008" s="169"/>
      <c r="S4008" s="169"/>
      <c r="T4008" s="169"/>
    </row>
    <row r="4009" spans="1:39" ht="20.100000000000001" customHeight="1">
      <c r="A4009" s="201" t="s">
        <v>9470</v>
      </c>
      <c r="B4009" s="183">
        <v>700600594809</v>
      </c>
      <c r="C4009" s="247" t="s">
        <v>9422</v>
      </c>
      <c r="D4009" s="215" t="s">
        <v>9469</v>
      </c>
      <c r="E4009" s="321">
        <v>0</v>
      </c>
      <c r="F4009" s="319">
        <v>9.99</v>
      </c>
      <c r="G4009" s="198" t="s">
        <v>8444</v>
      </c>
      <c r="H4009" s="201">
        <v>0</v>
      </c>
      <c r="I4009" s="200">
        <v>42169</v>
      </c>
      <c r="J4009" s="319">
        <f t="shared" si="63"/>
        <v>3.4915000000000003</v>
      </c>
      <c r="K4009" s="198"/>
      <c r="L4009" s="198"/>
      <c r="M4009" s="198" t="s">
        <v>2395</v>
      </c>
      <c r="N4009" s="198"/>
      <c r="O4009" s="198"/>
      <c r="P4009" s="198"/>
      <c r="Q4009" s="169"/>
      <c r="R4009" s="169"/>
      <c r="S4009" s="169"/>
      <c r="T4009" s="169"/>
    </row>
    <row r="4010" spans="1:39" ht="20.100000000000001" customHeight="1">
      <c r="A4010" s="201" t="s">
        <v>9471</v>
      </c>
      <c r="B4010" s="183"/>
      <c r="C4010" s="248" t="s">
        <v>9423</v>
      </c>
      <c r="D4010" s="215" t="s">
        <v>9472</v>
      </c>
      <c r="E4010" s="198"/>
      <c r="F4010" s="319" t="s">
        <v>17578</v>
      </c>
      <c r="G4010" s="198" t="s">
        <v>8444</v>
      </c>
      <c r="H4010" s="201">
        <v>0</v>
      </c>
      <c r="I4010" s="200">
        <v>42169</v>
      </c>
      <c r="J4010" s="319" t="e">
        <f t="shared" si="63"/>
        <v>#VALUE!</v>
      </c>
      <c r="K4010" s="198"/>
      <c r="L4010" s="198"/>
      <c r="M4010" s="198" t="s">
        <v>2395</v>
      </c>
      <c r="N4010" s="198"/>
      <c r="O4010" s="198"/>
      <c r="P4010" s="198"/>
      <c r="Q4010" s="169"/>
      <c r="R4010" s="169"/>
      <c r="S4010" s="169"/>
      <c r="T4010" s="169"/>
    </row>
    <row r="4011" spans="1:39" ht="20.100000000000001" customHeight="1">
      <c r="A4011" s="201" t="s">
        <v>9473</v>
      </c>
      <c r="B4011" s="183">
        <v>700600594816</v>
      </c>
      <c r="C4011" s="249" t="s">
        <v>9424</v>
      </c>
      <c r="D4011" s="215" t="s">
        <v>9472</v>
      </c>
      <c r="E4011" s="321">
        <v>1</v>
      </c>
      <c r="F4011" s="319">
        <v>9.89</v>
      </c>
      <c r="G4011" s="198" t="s">
        <v>8444</v>
      </c>
      <c r="H4011" s="201">
        <v>0</v>
      </c>
      <c r="I4011" s="200">
        <v>42169</v>
      </c>
      <c r="J4011" s="319">
        <f t="shared" si="63"/>
        <v>2.4064999999999994</v>
      </c>
      <c r="K4011" s="198">
        <v>7.0588235294117645</v>
      </c>
      <c r="L4011" s="198"/>
      <c r="M4011" s="198" t="s">
        <v>2395</v>
      </c>
      <c r="N4011" s="198"/>
      <c r="O4011" s="198"/>
      <c r="P4011" s="198"/>
      <c r="Q4011" s="169"/>
      <c r="R4011" s="169"/>
      <c r="S4011" s="169"/>
      <c r="T4011" s="169"/>
    </row>
    <row r="4012" spans="1:39" ht="20.100000000000001" customHeight="1">
      <c r="A4012" s="201" t="s">
        <v>9474</v>
      </c>
      <c r="B4012" s="183">
        <v>700600594823</v>
      </c>
      <c r="C4012" s="250" t="s">
        <v>9425</v>
      </c>
      <c r="D4012" s="215" t="s">
        <v>9472</v>
      </c>
      <c r="E4012" s="321">
        <v>1</v>
      </c>
      <c r="F4012" s="319">
        <v>9.89</v>
      </c>
      <c r="G4012" s="198" t="s">
        <v>8444</v>
      </c>
      <c r="H4012" s="201">
        <v>0</v>
      </c>
      <c r="I4012" s="200">
        <v>42169</v>
      </c>
      <c r="J4012" s="319">
        <f t="shared" si="63"/>
        <v>2.4064999999999994</v>
      </c>
      <c r="K4012" s="198">
        <v>7.0588235294117645</v>
      </c>
      <c r="L4012" s="198"/>
      <c r="M4012" s="198" t="s">
        <v>2395</v>
      </c>
      <c r="N4012" s="198"/>
      <c r="O4012" s="198"/>
      <c r="P4012" s="198"/>
      <c r="Q4012" s="169"/>
      <c r="R4012" s="169"/>
      <c r="S4012" s="169"/>
      <c r="T4012" s="169"/>
    </row>
    <row r="4013" spans="1:39" ht="20.100000000000001" customHeight="1">
      <c r="A4013" s="201" t="s">
        <v>9475</v>
      </c>
      <c r="B4013" s="183"/>
      <c r="C4013" s="251" t="s">
        <v>9426</v>
      </c>
      <c r="D4013" s="215" t="s">
        <v>9462</v>
      </c>
      <c r="E4013" s="198"/>
      <c r="F4013" s="319" t="s">
        <v>17578</v>
      </c>
      <c r="G4013" s="198" t="s">
        <v>8444</v>
      </c>
      <c r="H4013" s="201">
        <v>0</v>
      </c>
      <c r="I4013" s="200">
        <v>42169</v>
      </c>
      <c r="J4013" s="319" t="e">
        <f t="shared" si="63"/>
        <v>#VALUE!</v>
      </c>
      <c r="K4013" s="198"/>
      <c r="L4013" s="198"/>
      <c r="M4013" s="198" t="s">
        <v>2395</v>
      </c>
      <c r="N4013" s="198"/>
      <c r="O4013" s="198"/>
      <c r="P4013" s="198"/>
      <c r="Q4013" s="169"/>
      <c r="R4013" s="169"/>
      <c r="S4013" s="169"/>
      <c r="T4013" s="169"/>
    </row>
    <row r="4014" spans="1:39" ht="20.100000000000001" customHeight="1">
      <c r="A4014" s="201" t="s">
        <v>9476</v>
      </c>
      <c r="B4014" s="183">
        <v>700600594830</v>
      </c>
      <c r="C4014" s="252" t="s">
        <v>9427</v>
      </c>
      <c r="D4014" s="215" t="s">
        <v>9462</v>
      </c>
      <c r="E4014" s="321">
        <v>0</v>
      </c>
      <c r="F4014" s="319">
        <v>9.99</v>
      </c>
      <c r="G4014" s="198" t="s">
        <v>8444</v>
      </c>
      <c r="H4014" s="201">
        <v>0</v>
      </c>
      <c r="I4014" s="200">
        <v>42169</v>
      </c>
      <c r="J4014" s="319">
        <f t="shared" si="63"/>
        <v>3.4915000000000003</v>
      </c>
      <c r="K4014" s="198"/>
      <c r="L4014" s="198"/>
      <c r="M4014" s="198" t="s">
        <v>2395</v>
      </c>
      <c r="N4014" s="198"/>
      <c r="O4014" s="198"/>
      <c r="P4014" s="198"/>
      <c r="Q4014" s="169"/>
      <c r="R4014" s="169"/>
      <c r="S4014" s="169"/>
      <c r="T4014" s="169"/>
    </row>
    <row r="4015" spans="1:39" ht="20.100000000000001" customHeight="1">
      <c r="A4015" s="201" t="s">
        <v>9477</v>
      </c>
      <c r="B4015" s="183"/>
      <c r="C4015" s="253" t="s">
        <v>9428</v>
      </c>
      <c r="D4015" s="215" t="s">
        <v>9478</v>
      </c>
      <c r="E4015" s="198"/>
      <c r="F4015" s="319" t="s">
        <v>17578</v>
      </c>
      <c r="G4015" s="198" t="s">
        <v>8444</v>
      </c>
      <c r="H4015" s="201">
        <v>0</v>
      </c>
      <c r="I4015" s="200">
        <v>42169</v>
      </c>
      <c r="J4015" s="319" t="e">
        <f t="shared" si="63"/>
        <v>#VALUE!</v>
      </c>
      <c r="K4015" s="198"/>
      <c r="L4015" s="198"/>
      <c r="M4015" s="198" t="s">
        <v>2395</v>
      </c>
      <c r="N4015" s="198"/>
      <c r="O4015" s="198"/>
      <c r="P4015" s="198"/>
      <c r="Q4015" s="169"/>
      <c r="R4015" s="169"/>
      <c r="S4015" s="169"/>
      <c r="T4015" s="169"/>
    </row>
    <row r="4016" spans="1:39" ht="20.100000000000001" customHeight="1">
      <c r="A4016" s="201" t="s">
        <v>9479</v>
      </c>
      <c r="B4016" s="183">
        <v>700600594847</v>
      </c>
      <c r="C4016" s="254" t="s">
        <v>9429</v>
      </c>
      <c r="D4016" s="215" t="s">
        <v>9478</v>
      </c>
      <c r="E4016" s="324">
        <v>1.5</v>
      </c>
      <c r="F4016" s="319">
        <v>11.89</v>
      </c>
      <c r="G4016" s="198" t="s">
        <v>8444</v>
      </c>
      <c r="H4016" s="199">
        <v>36</v>
      </c>
      <c r="I4016" s="200">
        <v>42169</v>
      </c>
      <c r="J4016" s="319">
        <f t="shared" si="63"/>
        <v>3.6065000000000005</v>
      </c>
      <c r="K4016" s="198">
        <v>7.6470588235294121</v>
      </c>
      <c r="L4016" s="198"/>
      <c r="M4016" s="198" t="s">
        <v>2395</v>
      </c>
      <c r="N4016" s="198"/>
      <c r="O4016" s="198"/>
      <c r="P4016" s="198"/>
      <c r="Q4016" s="169"/>
      <c r="R4016" s="169"/>
      <c r="S4016" s="169"/>
      <c r="T4016" s="169"/>
    </row>
    <row r="4017" spans="1:20" ht="20.100000000000001" customHeight="1">
      <c r="A4017" s="201" t="s">
        <v>9480</v>
      </c>
      <c r="B4017" s="183">
        <v>700600594854</v>
      </c>
      <c r="C4017" s="254" t="s">
        <v>9430</v>
      </c>
      <c r="D4017" s="215" t="s">
        <v>9478</v>
      </c>
      <c r="E4017" s="321">
        <v>1.5</v>
      </c>
      <c r="F4017" s="319">
        <v>11.89</v>
      </c>
      <c r="G4017" s="198" t="s">
        <v>8444</v>
      </c>
      <c r="H4017" s="201">
        <v>0</v>
      </c>
      <c r="I4017" s="200">
        <v>42169</v>
      </c>
      <c r="J4017" s="319">
        <f t="shared" si="63"/>
        <v>3.6065000000000005</v>
      </c>
      <c r="K4017" s="198">
        <v>7.6470588235294121</v>
      </c>
      <c r="L4017" s="198"/>
      <c r="M4017" s="198" t="s">
        <v>2395</v>
      </c>
      <c r="N4017" s="198"/>
      <c r="O4017" s="198"/>
      <c r="P4017" s="198"/>
      <c r="Q4017" s="169"/>
      <c r="R4017" s="169"/>
      <c r="S4017" s="169"/>
      <c r="T4017" s="169"/>
    </row>
    <row r="4018" spans="1:20" ht="20.100000000000001" customHeight="1">
      <c r="A4018" s="201" t="s">
        <v>9481</v>
      </c>
      <c r="B4018" s="183"/>
      <c r="C4018" s="255" t="s">
        <v>9431</v>
      </c>
      <c r="D4018" s="215" t="s">
        <v>9478</v>
      </c>
      <c r="E4018" s="198"/>
      <c r="F4018" s="319" t="s">
        <v>17578</v>
      </c>
      <c r="G4018" s="198" t="s">
        <v>8444</v>
      </c>
      <c r="H4018" s="201">
        <v>0</v>
      </c>
      <c r="I4018" s="200">
        <v>42169</v>
      </c>
      <c r="J4018" s="319" t="e">
        <f t="shared" si="63"/>
        <v>#VALUE!</v>
      </c>
      <c r="K4018" s="198"/>
      <c r="L4018" s="198"/>
      <c r="M4018" s="198" t="s">
        <v>2395</v>
      </c>
      <c r="N4018" s="198"/>
      <c r="O4018" s="198"/>
      <c r="P4018" s="198"/>
      <c r="Q4018" s="169"/>
      <c r="R4018" s="169"/>
      <c r="S4018" s="169"/>
      <c r="T4018" s="169"/>
    </row>
    <row r="4019" spans="1:20" ht="20.100000000000001" customHeight="1">
      <c r="A4019" s="201" t="s">
        <v>9482</v>
      </c>
      <c r="B4019" s="183">
        <v>700600594861</v>
      </c>
      <c r="C4019" s="256" t="s">
        <v>9432</v>
      </c>
      <c r="D4019" s="215" t="s">
        <v>9478</v>
      </c>
      <c r="E4019" s="321">
        <v>1.5</v>
      </c>
      <c r="F4019" s="319">
        <v>11.89</v>
      </c>
      <c r="G4019" s="198" t="s">
        <v>8444</v>
      </c>
      <c r="H4019" s="201">
        <v>0</v>
      </c>
      <c r="I4019" s="200">
        <v>42169</v>
      </c>
      <c r="J4019" s="319">
        <f t="shared" si="63"/>
        <v>3.6065000000000005</v>
      </c>
      <c r="K4019" s="198">
        <v>7.6470588235294121</v>
      </c>
      <c r="L4019" s="198"/>
      <c r="M4019" s="198" t="s">
        <v>2395</v>
      </c>
      <c r="N4019" s="198"/>
      <c r="O4019" s="198"/>
      <c r="P4019" s="198"/>
      <c r="Q4019" s="169"/>
      <c r="R4019" s="169"/>
      <c r="S4019" s="169"/>
      <c r="T4019" s="169"/>
    </row>
    <row r="4020" spans="1:20" ht="20.100000000000001" customHeight="1">
      <c r="A4020" s="201" t="s">
        <v>9483</v>
      </c>
      <c r="B4020" s="183">
        <v>700600594878</v>
      </c>
      <c r="C4020" s="256" t="s">
        <v>9433</v>
      </c>
      <c r="D4020" s="215" t="s">
        <v>9478</v>
      </c>
      <c r="E4020" s="321">
        <v>1.5</v>
      </c>
      <c r="F4020" s="319">
        <v>11.89</v>
      </c>
      <c r="G4020" s="198" t="s">
        <v>8444</v>
      </c>
      <c r="H4020" s="201">
        <v>0</v>
      </c>
      <c r="I4020" s="200">
        <v>42169</v>
      </c>
      <c r="J4020" s="319">
        <f t="shared" si="63"/>
        <v>3.6065000000000005</v>
      </c>
      <c r="K4020" s="198">
        <v>7.6470588235294121</v>
      </c>
      <c r="L4020" s="198"/>
      <c r="M4020" s="198" t="s">
        <v>2395</v>
      </c>
      <c r="N4020" s="198"/>
      <c r="O4020" s="198"/>
      <c r="P4020" s="198"/>
      <c r="Q4020" s="169"/>
      <c r="R4020" s="169"/>
      <c r="S4020" s="169"/>
      <c r="T4020" s="169"/>
    </row>
    <row r="4021" spans="1:20" ht="20.100000000000001" customHeight="1">
      <c r="A4021" s="201" t="s">
        <v>9484</v>
      </c>
      <c r="B4021" s="183"/>
      <c r="C4021" s="190" t="s">
        <v>9434</v>
      </c>
      <c r="D4021" s="215" t="s">
        <v>9478</v>
      </c>
      <c r="E4021" s="198"/>
      <c r="F4021" s="319" t="s">
        <v>17578</v>
      </c>
      <c r="G4021" s="198" t="s">
        <v>8444</v>
      </c>
      <c r="H4021" s="201">
        <v>0</v>
      </c>
      <c r="I4021" s="200">
        <v>42169</v>
      </c>
      <c r="J4021" s="319" t="e">
        <f t="shared" si="63"/>
        <v>#VALUE!</v>
      </c>
      <c r="K4021" s="198"/>
      <c r="L4021" s="198"/>
      <c r="M4021" s="198" t="s">
        <v>2395</v>
      </c>
      <c r="N4021" s="198"/>
      <c r="O4021" s="198"/>
      <c r="P4021" s="198"/>
      <c r="Q4021" s="169"/>
      <c r="R4021" s="169"/>
      <c r="S4021" s="169"/>
      <c r="T4021" s="169"/>
    </row>
    <row r="4022" spans="1:20" ht="20.100000000000001" customHeight="1">
      <c r="A4022" s="201" t="s">
        <v>9485</v>
      </c>
      <c r="B4022" s="183">
        <v>700600594885</v>
      </c>
      <c r="C4022" s="190" t="s">
        <v>9435</v>
      </c>
      <c r="D4022" s="215" t="s">
        <v>9478</v>
      </c>
      <c r="E4022" s="321">
        <v>1.75</v>
      </c>
      <c r="F4022" s="319">
        <v>11.89</v>
      </c>
      <c r="G4022" s="198" t="s">
        <v>8444</v>
      </c>
      <c r="H4022" s="201">
        <v>0</v>
      </c>
      <c r="I4022" s="200">
        <v>42169</v>
      </c>
      <c r="J4022" s="319">
        <f t="shared" si="63"/>
        <v>3.3565000000000005</v>
      </c>
      <c r="K4022" s="198">
        <v>7.9411764705882355</v>
      </c>
      <c r="L4022" s="198"/>
      <c r="M4022" s="198" t="s">
        <v>2395</v>
      </c>
      <c r="N4022" s="198"/>
      <c r="O4022" s="198"/>
      <c r="P4022" s="198"/>
      <c r="Q4022" s="169"/>
      <c r="R4022" s="169"/>
      <c r="S4022" s="169"/>
      <c r="T4022" s="169"/>
    </row>
    <row r="4023" spans="1:20" ht="20.100000000000001" customHeight="1">
      <c r="A4023" s="201" t="s">
        <v>9486</v>
      </c>
      <c r="B4023" s="183">
        <v>700600594892</v>
      </c>
      <c r="C4023" s="190" t="s">
        <v>9436</v>
      </c>
      <c r="D4023" s="215" t="s">
        <v>9478</v>
      </c>
      <c r="E4023" s="324">
        <v>0.75</v>
      </c>
      <c r="F4023" s="319">
        <v>11.89</v>
      </c>
      <c r="G4023" s="198" t="s">
        <v>8444</v>
      </c>
      <c r="H4023" s="199">
        <v>5</v>
      </c>
      <c r="I4023" s="200">
        <v>42169</v>
      </c>
      <c r="J4023" s="319">
        <f t="shared" si="63"/>
        <v>4.3565000000000005</v>
      </c>
      <c r="K4023" s="198">
        <v>7.9411764705882355</v>
      </c>
      <c r="L4023" s="198"/>
      <c r="M4023" s="198" t="s">
        <v>2395</v>
      </c>
      <c r="N4023" s="198"/>
      <c r="O4023" s="198"/>
      <c r="P4023" s="198"/>
      <c r="Q4023" s="169"/>
      <c r="R4023" s="169"/>
      <c r="S4023" s="169"/>
      <c r="T4023" s="169"/>
    </row>
    <row r="4024" spans="1:20" ht="20.100000000000001" customHeight="1">
      <c r="A4024" s="201" t="s">
        <v>9487</v>
      </c>
      <c r="B4024" s="183"/>
      <c r="C4024" s="257" t="s">
        <v>9437</v>
      </c>
      <c r="D4024" s="215" t="s">
        <v>9478</v>
      </c>
      <c r="E4024" s="198"/>
      <c r="F4024" s="319" t="s">
        <v>17578</v>
      </c>
      <c r="G4024" s="198" t="s">
        <v>8444</v>
      </c>
      <c r="H4024" s="201">
        <v>0</v>
      </c>
      <c r="I4024" s="200">
        <v>42169</v>
      </c>
      <c r="J4024" s="319" t="e">
        <f t="shared" si="63"/>
        <v>#VALUE!</v>
      </c>
      <c r="K4024" s="198"/>
      <c r="L4024" s="198"/>
      <c r="M4024" s="198" t="s">
        <v>2395</v>
      </c>
      <c r="N4024" s="198"/>
      <c r="O4024" s="198"/>
      <c r="P4024" s="198"/>
      <c r="Q4024" s="169"/>
      <c r="R4024" s="169"/>
      <c r="S4024" s="169"/>
      <c r="T4024" s="169"/>
    </row>
    <row r="4025" spans="1:20" ht="20.100000000000001" customHeight="1">
      <c r="A4025" s="201" t="s">
        <v>9488</v>
      </c>
      <c r="B4025" s="183">
        <v>700600594908</v>
      </c>
      <c r="C4025" s="258" t="s">
        <v>9438</v>
      </c>
      <c r="D4025" s="215" t="s">
        <v>9478</v>
      </c>
      <c r="E4025" s="321">
        <v>1.75</v>
      </c>
      <c r="F4025" s="319">
        <v>11.89</v>
      </c>
      <c r="G4025" s="198" t="s">
        <v>8444</v>
      </c>
      <c r="H4025" s="201">
        <v>0</v>
      </c>
      <c r="I4025" s="200">
        <v>42169</v>
      </c>
      <c r="J4025" s="319">
        <f t="shared" si="63"/>
        <v>3.3565000000000005</v>
      </c>
      <c r="K4025" s="198">
        <v>7.9411764705882355</v>
      </c>
      <c r="L4025" s="198"/>
      <c r="M4025" s="198" t="s">
        <v>2395</v>
      </c>
      <c r="N4025" s="198"/>
      <c r="O4025" s="198"/>
      <c r="P4025" s="198"/>
      <c r="Q4025" s="169"/>
      <c r="R4025" s="169"/>
      <c r="S4025" s="169"/>
      <c r="T4025" s="169"/>
    </row>
    <row r="4026" spans="1:20" ht="20.100000000000001" customHeight="1">
      <c r="A4026" s="201" t="s">
        <v>9489</v>
      </c>
      <c r="B4026" s="183">
        <v>700600594915</v>
      </c>
      <c r="C4026" s="258" t="s">
        <v>9439</v>
      </c>
      <c r="D4026" s="215" t="s">
        <v>9478</v>
      </c>
      <c r="E4026" s="321">
        <v>1.75</v>
      </c>
      <c r="F4026" s="319">
        <v>11.89</v>
      </c>
      <c r="G4026" s="198" t="s">
        <v>8444</v>
      </c>
      <c r="H4026" s="201">
        <v>0</v>
      </c>
      <c r="I4026" s="200">
        <v>42169</v>
      </c>
      <c r="J4026" s="319">
        <f t="shared" si="63"/>
        <v>3.3565000000000005</v>
      </c>
      <c r="K4026" s="198">
        <v>7.9411764705882355</v>
      </c>
      <c r="L4026" s="198"/>
      <c r="M4026" s="198" t="s">
        <v>2395</v>
      </c>
      <c r="N4026" s="198"/>
      <c r="O4026" s="198"/>
      <c r="P4026" s="198"/>
      <c r="Q4026" s="169"/>
      <c r="R4026" s="169"/>
      <c r="S4026" s="169"/>
      <c r="T4026" s="169"/>
    </row>
    <row r="4027" spans="1:20" ht="20.100000000000001" customHeight="1">
      <c r="A4027" s="201" t="s">
        <v>9490</v>
      </c>
      <c r="B4027" s="183"/>
      <c r="C4027" s="259" t="s">
        <v>9440</v>
      </c>
      <c r="D4027" s="215" t="s">
        <v>9478</v>
      </c>
      <c r="E4027" s="198"/>
      <c r="F4027" s="319" t="s">
        <v>17578</v>
      </c>
      <c r="G4027" s="198" t="s">
        <v>8444</v>
      </c>
      <c r="H4027" s="201">
        <v>0</v>
      </c>
      <c r="I4027" s="200">
        <v>42169</v>
      </c>
      <c r="J4027" s="319" t="e">
        <f t="shared" si="63"/>
        <v>#VALUE!</v>
      </c>
      <c r="K4027" s="198"/>
      <c r="L4027" s="198"/>
      <c r="M4027" s="198" t="s">
        <v>2395</v>
      </c>
      <c r="N4027" s="198"/>
      <c r="O4027" s="198"/>
      <c r="P4027" s="198"/>
      <c r="Q4027" s="169"/>
      <c r="R4027" s="169"/>
      <c r="S4027" s="169"/>
      <c r="T4027" s="169"/>
    </row>
    <row r="4028" spans="1:20" ht="20.100000000000001" customHeight="1">
      <c r="A4028" s="201" t="s">
        <v>9491</v>
      </c>
      <c r="B4028" s="183">
        <v>700600594922</v>
      </c>
      <c r="C4028" s="260" t="s">
        <v>9441</v>
      </c>
      <c r="D4028" s="215" t="s">
        <v>9478</v>
      </c>
      <c r="E4028" s="321">
        <v>1.75</v>
      </c>
      <c r="F4028" s="319">
        <v>11.89</v>
      </c>
      <c r="G4028" s="198" t="s">
        <v>8444</v>
      </c>
      <c r="H4028" s="201">
        <v>0</v>
      </c>
      <c r="I4028" s="200">
        <v>42169</v>
      </c>
      <c r="J4028" s="319">
        <f t="shared" si="63"/>
        <v>3.3565000000000005</v>
      </c>
      <c r="K4028" s="198">
        <v>7.9411764705882355</v>
      </c>
      <c r="L4028" s="198"/>
      <c r="M4028" s="198" t="s">
        <v>2395</v>
      </c>
      <c r="N4028" s="198"/>
      <c r="O4028" s="198"/>
      <c r="P4028" s="198"/>
      <c r="Q4028" s="169"/>
      <c r="R4028" s="169"/>
      <c r="S4028" s="169"/>
      <c r="T4028" s="169"/>
    </row>
    <row r="4029" spans="1:20" ht="20.100000000000001" customHeight="1">
      <c r="A4029" s="201" t="s">
        <v>9492</v>
      </c>
      <c r="B4029" s="183">
        <v>700600594939</v>
      </c>
      <c r="C4029" s="260" t="s">
        <v>9442</v>
      </c>
      <c r="D4029" s="215" t="s">
        <v>9478</v>
      </c>
      <c r="E4029" s="321">
        <v>1.75</v>
      </c>
      <c r="F4029" s="319">
        <v>11.89</v>
      </c>
      <c r="G4029" s="198" t="s">
        <v>8444</v>
      </c>
      <c r="H4029" s="201">
        <v>0</v>
      </c>
      <c r="I4029" s="200">
        <v>42169</v>
      </c>
      <c r="J4029" s="319">
        <f t="shared" si="63"/>
        <v>3.3565000000000005</v>
      </c>
      <c r="K4029" s="198">
        <v>7.9411764705882355</v>
      </c>
      <c r="L4029" s="198"/>
      <c r="M4029" s="198" t="s">
        <v>2395</v>
      </c>
      <c r="N4029" s="198"/>
      <c r="O4029" s="198"/>
      <c r="P4029" s="198"/>
      <c r="Q4029" s="169"/>
      <c r="R4029" s="169"/>
      <c r="S4029" s="169"/>
      <c r="T4029" s="169"/>
    </row>
    <row r="4030" spans="1:20" ht="20.100000000000001" customHeight="1">
      <c r="A4030" s="201" t="s">
        <v>9493</v>
      </c>
      <c r="B4030" s="183"/>
      <c r="C4030" s="261" t="s">
        <v>9443</v>
      </c>
      <c r="D4030" s="215" t="s">
        <v>9494</v>
      </c>
      <c r="E4030" s="198"/>
      <c r="F4030" s="319" t="s">
        <v>17578</v>
      </c>
      <c r="G4030" s="198" t="s">
        <v>8444</v>
      </c>
      <c r="H4030" s="201">
        <v>0</v>
      </c>
      <c r="I4030" s="200">
        <v>42169</v>
      </c>
      <c r="J4030" s="319" t="e">
        <f t="shared" si="63"/>
        <v>#VALUE!</v>
      </c>
      <c r="K4030" s="198"/>
      <c r="L4030" s="198"/>
      <c r="M4030" s="198" t="s">
        <v>2395</v>
      </c>
      <c r="N4030" s="198"/>
      <c r="O4030" s="198"/>
      <c r="P4030" s="198"/>
      <c r="Q4030" s="169"/>
      <c r="R4030" s="169"/>
      <c r="S4030" s="169"/>
      <c r="T4030" s="169"/>
    </row>
    <row r="4031" spans="1:20" ht="20.100000000000001" customHeight="1">
      <c r="A4031" s="201" t="s">
        <v>9495</v>
      </c>
      <c r="B4031" s="183">
        <v>700600594946</v>
      </c>
      <c r="C4031" s="262" t="s">
        <v>9444</v>
      </c>
      <c r="D4031" s="215" t="s">
        <v>9494</v>
      </c>
      <c r="E4031" s="321">
        <v>1.75</v>
      </c>
      <c r="F4031" s="319">
        <v>11.89</v>
      </c>
      <c r="G4031" s="198" t="s">
        <v>8444</v>
      </c>
      <c r="H4031" s="201">
        <v>0</v>
      </c>
      <c r="I4031" s="200">
        <v>42169</v>
      </c>
      <c r="J4031" s="319">
        <f t="shared" si="63"/>
        <v>3.3565000000000005</v>
      </c>
      <c r="K4031" s="198">
        <v>7.9411764705882355</v>
      </c>
      <c r="L4031" s="198"/>
      <c r="M4031" s="198" t="s">
        <v>2395</v>
      </c>
      <c r="N4031" s="198"/>
      <c r="O4031" s="198"/>
      <c r="P4031" s="198"/>
      <c r="Q4031" s="169"/>
      <c r="R4031" s="169"/>
      <c r="S4031" s="169"/>
      <c r="T4031" s="169"/>
    </row>
    <row r="4032" spans="1:20" ht="20.100000000000001" customHeight="1">
      <c r="A4032" s="201" t="s">
        <v>9496</v>
      </c>
      <c r="B4032" s="183">
        <v>700600594953</v>
      </c>
      <c r="C4032" s="262" t="s">
        <v>9445</v>
      </c>
      <c r="D4032" s="215" t="s">
        <v>9494</v>
      </c>
      <c r="E4032" s="321">
        <v>1.75</v>
      </c>
      <c r="F4032" s="319">
        <v>11.89</v>
      </c>
      <c r="G4032" s="198" t="s">
        <v>8444</v>
      </c>
      <c r="H4032" s="201">
        <v>0</v>
      </c>
      <c r="I4032" s="200">
        <v>42169</v>
      </c>
      <c r="J4032" s="319">
        <f t="shared" si="63"/>
        <v>3.3565000000000005</v>
      </c>
      <c r="K4032" s="198">
        <v>7.9411764705882355</v>
      </c>
      <c r="L4032" s="198"/>
      <c r="M4032" s="198" t="s">
        <v>2395</v>
      </c>
      <c r="N4032" s="198"/>
      <c r="O4032" s="198"/>
      <c r="P4032" s="198"/>
      <c r="Q4032" s="169"/>
      <c r="R4032" s="169"/>
      <c r="S4032" s="169"/>
      <c r="T4032" s="169"/>
    </row>
    <row r="4033" spans="1:20" ht="20.100000000000001" customHeight="1">
      <c r="A4033" s="201" t="s">
        <v>9497</v>
      </c>
      <c r="B4033" s="183"/>
      <c r="C4033" s="263" t="s">
        <v>9446</v>
      </c>
      <c r="D4033" s="215" t="s">
        <v>9494</v>
      </c>
      <c r="E4033" s="198"/>
      <c r="F4033" s="319" t="s">
        <v>17578</v>
      </c>
      <c r="G4033" s="198" t="s">
        <v>8444</v>
      </c>
      <c r="H4033" s="201">
        <v>0</v>
      </c>
      <c r="I4033" s="200">
        <v>42169</v>
      </c>
      <c r="J4033" s="319" t="e">
        <f t="shared" si="63"/>
        <v>#VALUE!</v>
      </c>
      <c r="K4033" s="198"/>
      <c r="L4033" s="198"/>
      <c r="M4033" s="198" t="s">
        <v>2395</v>
      </c>
      <c r="N4033" s="198"/>
      <c r="O4033" s="198"/>
      <c r="P4033" s="198"/>
      <c r="Q4033" s="169"/>
      <c r="R4033" s="169"/>
      <c r="S4033" s="169"/>
      <c r="T4033" s="169"/>
    </row>
    <row r="4034" spans="1:20" ht="20.100000000000001" customHeight="1">
      <c r="A4034" s="201" t="s">
        <v>9498</v>
      </c>
      <c r="B4034" s="183">
        <v>700600594960</v>
      </c>
      <c r="C4034" s="264" t="s">
        <v>9447</v>
      </c>
      <c r="D4034" s="215" t="s">
        <v>9494</v>
      </c>
      <c r="E4034" s="321">
        <v>1.75</v>
      </c>
      <c r="F4034" s="319">
        <v>11.89</v>
      </c>
      <c r="G4034" s="198" t="s">
        <v>8444</v>
      </c>
      <c r="H4034" s="201">
        <v>0</v>
      </c>
      <c r="I4034" s="200">
        <v>42169</v>
      </c>
      <c r="J4034" s="319">
        <f t="shared" si="63"/>
        <v>3.3565000000000005</v>
      </c>
      <c r="K4034" s="198">
        <v>7.9411764705882355</v>
      </c>
      <c r="L4034" s="198"/>
      <c r="M4034" s="198" t="s">
        <v>2395</v>
      </c>
      <c r="N4034" s="198"/>
      <c r="O4034" s="198"/>
      <c r="P4034" s="198"/>
      <c r="Q4034" s="169"/>
      <c r="R4034" s="169"/>
      <c r="S4034" s="169"/>
      <c r="T4034" s="169"/>
    </row>
    <row r="4035" spans="1:20" ht="20.100000000000001" customHeight="1">
      <c r="A4035" s="201" t="s">
        <v>9499</v>
      </c>
      <c r="B4035" s="183">
        <v>700600594977</v>
      </c>
      <c r="C4035" s="264" t="s">
        <v>9448</v>
      </c>
      <c r="D4035" s="215" t="s">
        <v>9494</v>
      </c>
      <c r="E4035" s="321">
        <v>1.75</v>
      </c>
      <c r="F4035" s="319">
        <v>11.89</v>
      </c>
      <c r="G4035" s="198" t="s">
        <v>8444</v>
      </c>
      <c r="H4035" s="201">
        <v>0</v>
      </c>
      <c r="I4035" s="200">
        <v>42169</v>
      </c>
      <c r="J4035" s="319">
        <f t="shared" si="63"/>
        <v>3.3565000000000005</v>
      </c>
      <c r="K4035" s="198">
        <v>7.9411764705882355</v>
      </c>
      <c r="L4035" s="198"/>
      <c r="M4035" s="198" t="s">
        <v>2395</v>
      </c>
      <c r="N4035" s="198"/>
      <c r="O4035" s="198"/>
      <c r="P4035" s="198"/>
      <c r="Q4035" s="169"/>
      <c r="R4035" s="169"/>
      <c r="S4035" s="169"/>
      <c r="T4035" s="169"/>
    </row>
    <row r="4036" spans="1:20" ht="20.100000000000001" customHeight="1">
      <c r="A4036" s="201" t="s">
        <v>9500</v>
      </c>
      <c r="B4036" s="183"/>
      <c r="C4036" s="265" t="s">
        <v>9449</v>
      </c>
      <c r="D4036" s="215" t="s">
        <v>9494</v>
      </c>
      <c r="E4036" s="198"/>
      <c r="F4036" s="319" t="s">
        <v>17578</v>
      </c>
      <c r="G4036" s="198" t="s">
        <v>8444</v>
      </c>
      <c r="H4036" s="201">
        <v>0</v>
      </c>
      <c r="I4036" s="200">
        <v>42169</v>
      </c>
      <c r="J4036" s="319" t="e">
        <f t="shared" si="63"/>
        <v>#VALUE!</v>
      </c>
      <c r="K4036" s="198"/>
      <c r="L4036" s="198"/>
      <c r="M4036" s="198" t="s">
        <v>2395</v>
      </c>
      <c r="N4036" s="198"/>
      <c r="O4036" s="198"/>
      <c r="P4036" s="198"/>
      <c r="Q4036" s="169"/>
      <c r="R4036" s="169"/>
      <c r="S4036" s="169"/>
      <c r="T4036" s="169"/>
    </row>
    <row r="4037" spans="1:20" ht="20.100000000000001" customHeight="1">
      <c r="A4037" s="201" t="s">
        <v>9501</v>
      </c>
      <c r="B4037" s="183">
        <v>700600594984</v>
      </c>
      <c r="C4037" s="266" t="s">
        <v>9450</v>
      </c>
      <c r="D4037" s="215" t="s">
        <v>9494</v>
      </c>
      <c r="E4037" s="321">
        <v>1.75</v>
      </c>
      <c r="F4037" s="319">
        <v>11.89</v>
      </c>
      <c r="G4037" s="198" t="s">
        <v>8444</v>
      </c>
      <c r="H4037" s="201">
        <v>0</v>
      </c>
      <c r="I4037" s="200">
        <v>42169</v>
      </c>
      <c r="J4037" s="319">
        <f t="shared" si="63"/>
        <v>3.3565000000000005</v>
      </c>
      <c r="K4037" s="198">
        <v>7.9411764705882355</v>
      </c>
      <c r="L4037" s="198"/>
      <c r="M4037" s="198" t="s">
        <v>2395</v>
      </c>
      <c r="N4037" s="198"/>
      <c r="O4037" s="198"/>
      <c r="P4037" s="198"/>
      <c r="Q4037" s="169"/>
      <c r="R4037" s="169"/>
      <c r="S4037" s="169"/>
      <c r="T4037" s="169"/>
    </row>
    <row r="4038" spans="1:20" ht="20.100000000000001" customHeight="1">
      <c r="A4038" s="201" t="s">
        <v>9502</v>
      </c>
      <c r="B4038" s="183">
        <v>700600594991</v>
      </c>
      <c r="C4038" s="266" t="s">
        <v>9451</v>
      </c>
      <c r="D4038" s="215" t="s">
        <v>9494</v>
      </c>
      <c r="E4038" s="321">
        <v>1.75</v>
      </c>
      <c r="F4038" s="319">
        <v>11.89</v>
      </c>
      <c r="G4038" s="198" t="s">
        <v>8444</v>
      </c>
      <c r="H4038" s="201">
        <v>0</v>
      </c>
      <c r="I4038" s="200">
        <v>42169</v>
      </c>
      <c r="J4038" s="319">
        <f t="shared" si="63"/>
        <v>3.3565000000000005</v>
      </c>
      <c r="K4038" s="198">
        <v>7.9411764705882355</v>
      </c>
      <c r="L4038" s="198"/>
      <c r="M4038" s="198" t="s">
        <v>2395</v>
      </c>
      <c r="N4038" s="198"/>
      <c r="O4038" s="198"/>
      <c r="P4038" s="198"/>
      <c r="Q4038" s="169"/>
      <c r="R4038" s="169"/>
      <c r="S4038" s="169"/>
      <c r="T4038" s="169"/>
    </row>
    <row r="4039" spans="1:20" ht="20.100000000000001" customHeight="1">
      <c r="A4039" s="201" t="s">
        <v>9503</v>
      </c>
      <c r="B4039" s="183"/>
      <c r="C4039" s="267" t="s">
        <v>9452</v>
      </c>
      <c r="D4039" s="215" t="s">
        <v>9494</v>
      </c>
      <c r="E4039" s="198"/>
      <c r="F4039" s="319" t="s">
        <v>17578</v>
      </c>
      <c r="G4039" s="198" t="s">
        <v>8444</v>
      </c>
      <c r="H4039" s="201">
        <v>0</v>
      </c>
      <c r="I4039" s="200">
        <v>42169</v>
      </c>
      <c r="J4039" s="319" t="e">
        <f t="shared" si="63"/>
        <v>#VALUE!</v>
      </c>
      <c r="K4039" s="198"/>
      <c r="L4039" s="198"/>
      <c r="M4039" s="198" t="s">
        <v>2395</v>
      </c>
      <c r="N4039" s="198"/>
      <c r="O4039" s="198"/>
      <c r="P4039" s="198"/>
      <c r="Q4039" s="169"/>
      <c r="R4039" s="169"/>
      <c r="S4039" s="169"/>
      <c r="T4039" s="169"/>
    </row>
    <row r="4040" spans="1:20" ht="20.100000000000001" customHeight="1">
      <c r="A4040" s="201" t="s">
        <v>9504</v>
      </c>
      <c r="B4040" s="183">
        <v>700600595004</v>
      </c>
      <c r="C4040" s="268" t="s">
        <v>9453</v>
      </c>
      <c r="D4040" s="215" t="s">
        <v>9494</v>
      </c>
      <c r="E4040" s="321">
        <v>1.75</v>
      </c>
      <c r="F4040" s="319">
        <v>11.89</v>
      </c>
      <c r="G4040" s="198" t="s">
        <v>8444</v>
      </c>
      <c r="H4040" s="201">
        <v>0</v>
      </c>
      <c r="I4040" s="200">
        <v>42169</v>
      </c>
      <c r="J4040" s="319">
        <f t="shared" si="63"/>
        <v>3.3565000000000005</v>
      </c>
      <c r="K4040" s="198">
        <v>7.9411764705882355</v>
      </c>
      <c r="L4040" s="198"/>
      <c r="M4040" s="198" t="s">
        <v>2395</v>
      </c>
      <c r="N4040" s="198"/>
      <c r="O4040" s="198"/>
      <c r="P4040" s="198"/>
      <c r="Q4040" s="169"/>
      <c r="R4040" s="169"/>
      <c r="S4040" s="169"/>
      <c r="T4040" s="169"/>
    </row>
    <row r="4041" spans="1:20" ht="20.100000000000001" customHeight="1">
      <c r="A4041" s="201" t="s">
        <v>9505</v>
      </c>
      <c r="B4041" s="183">
        <v>700600595011</v>
      </c>
      <c r="C4041" s="268" t="s">
        <v>9454</v>
      </c>
      <c r="D4041" s="215" t="s">
        <v>9494</v>
      </c>
      <c r="E4041" s="321">
        <v>1.75</v>
      </c>
      <c r="F4041" s="319">
        <v>11.89</v>
      </c>
      <c r="G4041" s="198" t="s">
        <v>8444</v>
      </c>
      <c r="H4041" s="201">
        <v>0</v>
      </c>
      <c r="I4041" s="200">
        <v>42169</v>
      </c>
      <c r="J4041" s="319">
        <f t="shared" si="63"/>
        <v>3.3565000000000005</v>
      </c>
      <c r="K4041" s="198">
        <v>7.9411764705882355</v>
      </c>
      <c r="L4041" s="198"/>
      <c r="M4041" s="198" t="s">
        <v>2395</v>
      </c>
      <c r="N4041" s="198"/>
      <c r="O4041" s="198"/>
      <c r="P4041" s="198"/>
      <c r="Q4041" s="169"/>
      <c r="R4041" s="169"/>
      <c r="S4041" s="169"/>
      <c r="T4041" s="169"/>
    </row>
    <row r="4042" spans="1:20" ht="20.100000000000001" customHeight="1">
      <c r="A4042" s="201" t="s">
        <v>9506</v>
      </c>
      <c r="B4042" s="183"/>
      <c r="C4042" s="269" t="s">
        <v>9455</v>
      </c>
      <c r="D4042" s="215" t="s">
        <v>9494</v>
      </c>
      <c r="E4042" s="198"/>
      <c r="F4042" s="319" t="s">
        <v>17578</v>
      </c>
      <c r="G4042" s="198" t="s">
        <v>8444</v>
      </c>
      <c r="H4042" s="201">
        <v>0</v>
      </c>
      <c r="I4042" s="200">
        <v>42169</v>
      </c>
      <c r="J4042" s="319" t="e">
        <f t="shared" si="63"/>
        <v>#VALUE!</v>
      </c>
      <c r="K4042" s="198"/>
      <c r="L4042" s="198"/>
      <c r="M4042" s="198" t="s">
        <v>2395</v>
      </c>
      <c r="N4042" s="198"/>
      <c r="O4042" s="198"/>
      <c r="P4042" s="198"/>
      <c r="Q4042" s="169"/>
      <c r="R4042" s="169"/>
      <c r="S4042" s="169"/>
      <c r="T4042" s="169"/>
    </row>
    <row r="4043" spans="1:20" ht="20.100000000000001" customHeight="1">
      <c r="A4043" s="201" t="s">
        <v>9507</v>
      </c>
      <c r="B4043" s="183">
        <v>700600595028</v>
      </c>
      <c r="C4043" s="270" t="s">
        <v>9456</v>
      </c>
      <c r="D4043" s="215" t="s">
        <v>9494</v>
      </c>
      <c r="E4043" s="321">
        <v>2</v>
      </c>
      <c r="F4043" s="319">
        <v>11.89</v>
      </c>
      <c r="G4043" s="198" t="s">
        <v>8444</v>
      </c>
      <c r="H4043" s="201">
        <v>0</v>
      </c>
      <c r="I4043" s="200">
        <v>42169</v>
      </c>
      <c r="J4043" s="319">
        <f t="shared" si="63"/>
        <v>3.1065000000000005</v>
      </c>
      <c r="K4043" s="198">
        <v>8.2352941176470598</v>
      </c>
      <c r="L4043" s="198"/>
      <c r="M4043" s="198" t="s">
        <v>2395</v>
      </c>
      <c r="N4043" s="198"/>
      <c r="O4043" s="198"/>
      <c r="P4043" s="198"/>
      <c r="Q4043" s="169"/>
      <c r="R4043" s="169"/>
      <c r="S4043" s="169"/>
      <c r="T4043" s="169"/>
    </row>
    <row r="4044" spans="1:20" ht="20.100000000000001" customHeight="1">
      <c r="A4044" s="201" t="s">
        <v>9508</v>
      </c>
      <c r="B4044" s="183">
        <v>700600595035</v>
      </c>
      <c r="C4044" s="271" t="s">
        <v>9457</v>
      </c>
      <c r="D4044" s="215" t="s">
        <v>9494</v>
      </c>
      <c r="E4044" s="321">
        <v>0.75</v>
      </c>
      <c r="F4044" s="319">
        <v>11.89</v>
      </c>
      <c r="G4044" s="198" t="s">
        <v>8444</v>
      </c>
      <c r="H4044" s="201">
        <v>0</v>
      </c>
      <c r="I4044" s="200">
        <v>42169</v>
      </c>
      <c r="J4044" s="319">
        <f t="shared" ref="J4044:J4107" si="64">F4044*0.85-5-E4044</f>
        <v>4.3565000000000005</v>
      </c>
      <c r="K4044" s="198">
        <v>8.2352941176470598</v>
      </c>
      <c r="L4044" s="198"/>
      <c r="M4044" s="198" t="s">
        <v>2395</v>
      </c>
      <c r="N4044" s="198"/>
      <c r="O4044" s="198"/>
      <c r="P4044" s="198"/>
      <c r="Q4044" s="169"/>
      <c r="R4044" s="169"/>
      <c r="S4044" s="169"/>
      <c r="T4044" s="169"/>
    </row>
    <row r="4045" spans="1:20" ht="20.100000000000001" customHeight="1">
      <c r="A4045" s="201" t="s">
        <v>9509</v>
      </c>
      <c r="B4045" s="183"/>
      <c r="C4045" s="272" t="s">
        <v>9458</v>
      </c>
      <c r="D4045" s="215" t="s">
        <v>9494</v>
      </c>
      <c r="E4045" s="198"/>
      <c r="F4045" s="319" t="s">
        <v>17578</v>
      </c>
      <c r="G4045" s="198" t="s">
        <v>8444</v>
      </c>
      <c r="H4045" s="201">
        <v>0</v>
      </c>
      <c r="I4045" s="200">
        <v>42169</v>
      </c>
      <c r="J4045" s="319" t="e">
        <f t="shared" si="64"/>
        <v>#VALUE!</v>
      </c>
      <c r="K4045" s="198"/>
      <c r="L4045" s="198"/>
      <c r="M4045" s="198" t="s">
        <v>2395</v>
      </c>
      <c r="N4045" s="198"/>
      <c r="O4045" s="198"/>
      <c r="P4045" s="198"/>
      <c r="Q4045" s="169"/>
      <c r="R4045" s="169"/>
      <c r="S4045" s="169"/>
      <c r="T4045" s="169"/>
    </row>
    <row r="4046" spans="1:20" ht="20.100000000000001" customHeight="1">
      <c r="A4046" s="201" t="s">
        <v>9510</v>
      </c>
      <c r="B4046" s="183">
        <v>700600595042</v>
      </c>
      <c r="C4046" s="273" t="s">
        <v>9459</v>
      </c>
      <c r="D4046" s="215" t="s">
        <v>9494</v>
      </c>
      <c r="E4046" s="324">
        <v>0.75</v>
      </c>
      <c r="F4046" s="319">
        <v>11.89</v>
      </c>
      <c r="G4046" s="198" t="s">
        <v>8444</v>
      </c>
      <c r="H4046" s="199">
        <v>12</v>
      </c>
      <c r="I4046" s="200">
        <v>42169</v>
      </c>
      <c r="J4046" s="319">
        <f t="shared" si="64"/>
        <v>4.3565000000000005</v>
      </c>
      <c r="K4046" s="198">
        <v>8.2352941176470598</v>
      </c>
      <c r="L4046" s="198"/>
      <c r="M4046" s="198" t="s">
        <v>2395</v>
      </c>
      <c r="N4046" s="198"/>
      <c r="O4046" s="198"/>
      <c r="P4046" s="198"/>
      <c r="Q4046" s="169"/>
      <c r="R4046" s="169"/>
      <c r="S4046" s="169"/>
      <c r="T4046" s="169"/>
    </row>
    <row r="4047" spans="1:20" ht="20.100000000000001" customHeight="1">
      <c r="A4047" s="201" t="s">
        <v>9511</v>
      </c>
      <c r="B4047" s="183">
        <v>700600595059</v>
      </c>
      <c r="C4047" s="274" t="s">
        <v>9460</v>
      </c>
      <c r="D4047" s="215" t="s">
        <v>9494</v>
      </c>
      <c r="E4047" s="324">
        <v>0.75</v>
      </c>
      <c r="F4047" s="319">
        <v>11.89</v>
      </c>
      <c r="G4047" s="198" t="s">
        <v>8444</v>
      </c>
      <c r="H4047" s="199">
        <v>2</v>
      </c>
      <c r="I4047" s="200">
        <v>42169</v>
      </c>
      <c r="J4047" s="319">
        <f t="shared" si="64"/>
        <v>4.3565000000000005</v>
      </c>
      <c r="K4047" s="198">
        <v>8.2352941176470598</v>
      </c>
      <c r="L4047" s="198"/>
      <c r="M4047" s="198" t="s">
        <v>2395</v>
      </c>
      <c r="N4047" s="198"/>
      <c r="O4047" s="198"/>
      <c r="P4047" s="198"/>
      <c r="Q4047" s="169"/>
      <c r="R4047" s="169"/>
      <c r="S4047" s="169"/>
      <c r="T4047" s="169"/>
    </row>
    <row r="4048" spans="1:20" ht="20.100000000000001" customHeight="1">
      <c r="A4048" s="201" t="s">
        <v>9701</v>
      </c>
      <c r="B4048" s="183"/>
      <c r="C4048" s="275" t="s">
        <v>9512</v>
      </c>
      <c r="D4048" s="215" t="s">
        <v>9702</v>
      </c>
      <c r="E4048" s="198"/>
      <c r="F4048" s="319" t="s">
        <v>17578</v>
      </c>
      <c r="G4048" s="198" t="s">
        <v>8444</v>
      </c>
      <c r="H4048" s="201">
        <v>0</v>
      </c>
      <c r="I4048" s="200">
        <v>42191</v>
      </c>
      <c r="J4048" s="319" t="e">
        <f t="shared" si="64"/>
        <v>#VALUE!</v>
      </c>
      <c r="K4048" s="198"/>
      <c r="L4048" s="198"/>
      <c r="M4048" s="198" t="s">
        <v>2395</v>
      </c>
      <c r="N4048" s="198"/>
      <c r="O4048" s="198"/>
      <c r="P4048" s="198"/>
      <c r="Q4048" s="169"/>
      <c r="R4048" s="169"/>
      <c r="S4048" s="169"/>
      <c r="T4048" s="169"/>
    </row>
    <row r="4049" spans="1:20" ht="20.100000000000001" customHeight="1">
      <c r="A4049" s="201" t="s">
        <v>9703</v>
      </c>
      <c r="B4049" s="183">
        <v>700600595066</v>
      </c>
      <c r="C4049" s="276" t="s">
        <v>9513</v>
      </c>
      <c r="D4049" s="215" t="s">
        <v>9702</v>
      </c>
      <c r="E4049" s="321">
        <v>18</v>
      </c>
      <c r="F4049" s="319">
        <v>37.294117647058826</v>
      </c>
      <c r="G4049" s="198" t="s">
        <v>8444</v>
      </c>
      <c r="H4049" s="201">
        <v>0</v>
      </c>
      <c r="I4049" s="200">
        <v>42191</v>
      </c>
      <c r="J4049" s="319">
        <f t="shared" si="64"/>
        <v>8.7000000000000028</v>
      </c>
      <c r="K4049" s="198">
        <v>29.389999999999997</v>
      </c>
      <c r="L4049" s="198"/>
      <c r="M4049" s="198" t="s">
        <v>2395</v>
      </c>
      <c r="N4049" s="198"/>
      <c r="O4049" s="198"/>
      <c r="P4049" s="198"/>
      <c r="Q4049" s="169"/>
      <c r="R4049" s="169"/>
      <c r="S4049" s="169"/>
      <c r="T4049" s="169"/>
    </row>
    <row r="4050" spans="1:20" ht="20.100000000000001" customHeight="1">
      <c r="A4050" s="201" t="s">
        <v>9704</v>
      </c>
      <c r="B4050" s="183">
        <v>700600595073</v>
      </c>
      <c r="C4050" s="275" t="s">
        <v>9514</v>
      </c>
      <c r="D4050" s="215" t="s">
        <v>9702</v>
      </c>
      <c r="E4050" s="321">
        <v>18</v>
      </c>
      <c r="F4050" s="319">
        <v>37.294117647058826</v>
      </c>
      <c r="G4050" s="198" t="s">
        <v>8444</v>
      </c>
      <c r="H4050" s="201">
        <v>0</v>
      </c>
      <c r="I4050" s="200">
        <v>42191</v>
      </c>
      <c r="J4050" s="319">
        <f t="shared" si="64"/>
        <v>8.7000000000000028</v>
      </c>
      <c r="K4050" s="198">
        <v>27.09</v>
      </c>
      <c r="L4050" s="198"/>
      <c r="M4050" s="198" t="s">
        <v>2395</v>
      </c>
      <c r="N4050" s="198"/>
      <c r="O4050" s="198"/>
      <c r="P4050" s="198"/>
      <c r="Q4050" s="169"/>
      <c r="R4050" s="169"/>
      <c r="S4050" s="169"/>
      <c r="T4050" s="169"/>
    </row>
    <row r="4051" spans="1:20" ht="20.100000000000001" customHeight="1">
      <c r="A4051" s="201" t="s">
        <v>9705</v>
      </c>
      <c r="B4051" s="183">
        <v>700600595080</v>
      </c>
      <c r="C4051" s="275" t="s">
        <v>9515</v>
      </c>
      <c r="D4051" s="215" t="s">
        <v>9702</v>
      </c>
      <c r="E4051" s="321">
        <v>18</v>
      </c>
      <c r="F4051" s="319">
        <v>37.294117647058826</v>
      </c>
      <c r="G4051" s="198" t="s">
        <v>8444</v>
      </c>
      <c r="H4051" s="201">
        <v>0</v>
      </c>
      <c r="I4051" s="200">
        <v>42191</v>
      </c>
      <c r="J4051" s="319">
        <f t="shared" si="64"/>
        <v>8.7000000000000028</v>
      </c>
      <c r="K4051" s="198">
        <v>27.09</v>
      </c>
      <c r="L4051" s="198"/>
      <c r="M4051" s="198" t="s">
        <v>2395</v>
      </c>
      <c r="N4051" s="198"/>
      <c r="O4051" s="198"/>
      <c r="P4051" s="198"/>
      <c r="Q4051" s="169"/>
      <c r="R4051" s="169"/>
      <c r="S4051" s="169"/>
      <c r="T4051" s="169"/>
    </row>
    <row r="4052" spans="1:20" ht="20.100000000000001" customHeight="1">
      <c r="A4052" s="201" t="s">
        <v>9706</v>
      </c>
      <c r="B4052" s="183"/>
      <c r="C4052" s="276" t="s">
        <v>9516</v>
      </c>
      <c r="D4052" s="215" t="s">
        <v>9702</v>
      </c>
      <c r="E4052" s="198"/>
      <c r="F4052" s="319" t="s">
        <v>17578</v>
      </c>
      <c r="G4052" s="198" t="s">
        <v>8444</v>
      </c>
      <c r="H4052" s="201">
        <v>0</v>
      </c>
      <c r="I4052" s="200">
        <v>42191</v>
      </c>
      <c r="J4052" s="319" t="e">
        <f t="shared" si="64"/>
        <v>#VALUE!</v>
      </c>
      <c r="K4052" s="198"/>
      <c r="L4052" s="198"/>
      <c r="M4052" s="198" t="s">
        <v>2395</v>
      </c>
      <c r="N4052" s="198"/>
      <c r="O4052" s="198"/>
      <c r="P4052" s="198"/>
      <c r="Q4052" s="169"/>
      <c r="R4052" s="169"/>
      <c r="S4052" s="169"/>
      <c r="T4052" s="169"/>
    </row>
    <row r="4053" spans="1:20" ht="20.100000000000001" customHeight="1">
      <c r="A4053" s="202" t="s">
        <v>9707</v>
      </c>
      <c r="B4053" s="183">
        <v>700600595646</v>
      </c>
      <c r="C4053" s="275" t="s">
        <v>9517</v>
      </c>
      <c r="D4053" s="215" t="s">
        <v>9702</v>
      </c>
      <c r="E4053" s="321">
        <v>32</v>
      </c>
      <c r="F4053" s="319">
        <v>53.764705882352942</v>
      </c>
      <c r="G4053" s="198" t="s">
        <v>8444</v>
      </c>
      <c r="H4053" s="201">
        <v>0</v>
      </c>
      <c r="I4053" s="200">
        <v>42191</v>
      </c>
      <c r="J4053" s="319">
        <f t="shared" si="64"/>
        <v>8.7000000000000028</v>
      </c>
      <c r="K4053" s="198">
        <v>39.99</v>
      </c>
      <c r="L4053" s="198"/>
      <c r="M4053" s="198" t="s">
        <v>2395</v>
      </c>
      <c r="N4053" s="198"/>
      <c r="O4053" s="198"/>
      <c r="P4053" s="198"/>
      <c r="Q4053" s="169"/>
      <c r="R4053" s="169"/>
      <c r="S4053" s="169"/>
      <c r="T4053" s="169"/>
    </row>
    <row r="4054" spans="1:20" ht="20.100000000000001" customHeight="1">
      <c r="A4054" s="201" t="s">
        <v>9708</v>
      </c>
      <c r="B4054" s="183">
        <v>700600595653</v>
      </c>
      <c r="C4054" s="275" t="s">
        <v>9518</v>
      </c>
      <c r="D4054" s="215" t="s">
        <v>9702</v>
      </c>
      <c r="E4054" s="321">
        <v>32</v>
      </c>
      <c r="F4054" s="319">
        <v>53.764705882352942</v>
      </c>
      <c r="G4054" s="198" t="s">
        <v>8444</v>
      </c>
      <c r="H4054" s="201">
        <v>0</v>
      </c>
      <c r="I4054" s="200">
        <v>42191</v>
      </c>
      <c r="J4054" s="319">
        <f t="shared" si="64"/>
        <v>8.7000000000000028</v>
      </c>
      <c r="K4054" s="198">
        <v>39.99</v>
      </c>
      <c r="L4054" s="198"/>
      <c r="M4054" s="198" t="s">
        <v>2395</v>
      </c>
      <c r="N4054" s="198"/>
      <c r="O4054" s="198"/>
      <c r="P4054" s="198"/>
      <c r="Q4054" s="169"/>
      <c r="R4054" s="169"/>
      <c r="S4054" s="169"/>
      <c r="T4054" s="169"/>
    </row>
    <row r="4055" spans="1:20" ht="20.100000000000001" customHeight="1">
      <c r="A4055" s="202" t="s">
        <v>9709</v>
      </c>
      <c r="B4055" s="183">
        <v>700600595660</v>
      </c>
      <c r="C4055" s="275" t="s">
        <v>9519</v>
      </c>
      <c r="D4055" s="215" t="s">
        <v>9702</v>
      </c>
      <c r="E4055" s="321">
        <v>32</v>
      </c>
      <c r="F4055" s="319">
        <v>53.764705882352942</v>
      </c>
      <c r="G4055" s="198" t="s">
        <v>8444</v>
      </c>
      <c r="H4055" s="201">
        <v>0</v>
      </c>
      <c r="I4055" s="200">
        <v>42191</v>
      </c>
      <c r="J4055" s="319">
        <f t="shared" si="64"/>
        <v>8.7000000000000028</v>
      </c>
      <c r="K4055" s="198">
        <v>39.99</v>
      </c>
      <c r="L4055" s="198"/>
      <c r="M4055" s="198" t="s">
        <v>2395</v>
      </c>
      <c r="N4055" s="198"/>
      <c r="O4055" s="198"/>
      <c r="P4055" s="198"/>
      <c r="Q4055" s="169"/>
      <c r="R4055" s="169"/>
      <c r="S4055" s="169"/>
      <c r="T4055" s="169"/>
    </row>
    <row r="4056" spans="1:20" ht="20.100000000000001" customHeight="1">
      <c r="A4056" s="201"/>
      <c r="B4056" s="178"/>
      <c r="C4056" s="275" t="s">
        <v>9520</v>
      </c>
      <c r="D4056" s="202"/>
      <c r="E4056" s="198"/>
      <c r="F4056" s="319">
        <v>11.99</v>
      </c>
      <c r="G4056" s="198"/>
      <c r="H4056" s="198">
        <v>0</v>
      </c>
      <c r="I4056" s="200"/>
      <c r="J4056" s="319">
        <f t="shared" si="64"/>
        <v>5.1914999999999996</v>
      </c>
      <c r="K4056" s="198" t="s">
        <v>731</v>
      </c>
      <c r="L4056" s="198"/>
      <c r="M4056" s="198"/>
      <c r="N4056" s="198"/>
      <c r="O4056" s="198"/>
      <c r="P4056" s="198"/>
      <c r="Q4056" s="169"/>
      <c r="R4056" s="169"/>
      <c r="S4056" s="169"/>
      <c r="T4056" s="169"/>
    </row>
    <row r="4057" spans="1:20" ht="20.100000000000001" customHeight="1">
      <c r="A4057" s="201" t="s">
        <v>9711</v>
      </c>
      <c r="B4057" s="183">
        <v>700600595677</v>
      </c>
      <c r="C4057" s="275" t="s">
        <v>9520</v>
      </c>
      <c r="D4057" s="215" t="s">
        <v>9710</v>
      </c>
      <c r="E4057" s="321">
        <v>4</v>
      </c>
      <c r="F4057" s="319">
        <v>14.941176470588236</v>
      </c>
      <c r="G4057" s="198" t="s">
        <v>8444</v>
      </c>
      <c r="H4057" s="201">
        <v>0</v>
      </c>
      <c r="I4057" s="200">
        <v>42191</v>
      </c>
      <c r="J4057" s="319">
        <f t="shared" si="64"/>
        <v>3.6999999999999993</v>
      </c>
      <c r="K4057" s="198">
        <v>9.99</v>
      </c>
      <c r="L4057" s="198"/>
      <c r="M4057" s="198" t="s">
        <v>2395</v>
      </c>
      <c r="N4057" s="198"/>
      <c r="O4057" s="198"/>
      <c r="P4057" s="198"/>
      <c r="Q4057" s="169"/>
      <c r="R4057" s="169"/>
      <c r="S4057" s="169"/>
      <c r="T4057" s="169"/>
    </row>
    <row r="4058" spans="1:20" ht="20.100000000000001" customHeight="1">
      <c r="A4058" s="201"/>
      <c r="B4058" s="178"/>
      <c r="C4058" s="275" t="s">
        <v>9521</v>
      </c>
      <c r="D4058" s="202"/>
      <c r="E4058" s="198"/>
      <c r="F4058" s="319">
        <v>11.99</v>
      </c>
      <c r="G4058" s="198"/>
      <c r="H4058" s="198">
        <v>0</v>
      </c>
      <c r="I4058" s="200"/>
      <c r="J4058" s="319">
        <f t="shared" si="64"/>
        <v>5.1914999999999996</v>
      </c>
      <c r="K4058" s="198" t="s">
        <v>731</v>
      </c>
      <c r="L4058" s="198"/>
      <c r="M4058" s="198"/>
      <c r="N4058" s="198"/>
      <c r="O4058" s="198"/>
      <c r="P4058" s="198"/>
      <c r="Q4058" s="169"/>
      <c r="R4058" s="169"/>
      <c r="S4058" s="169"/>
      <c r="T4058" s="169"/>
    </row>
    <row r="4059" spans="1:20" ht="20.100000000000001" customHeight="1">
      <c r="A4059" s="201" t="s">
        <v>9713</v>
      </c>
      <c r="B4059" s="183">
        <v>700600595684</v>
      </c>
      <c r="C4059" s="275" t="s">
        <v>9521</v>
      </c>
      <c r="D4059" s="215" t="s">
        <v>9712</v>
      </c>
      <c r="E4059" s="321">
        <v>4</v>
      </c>
      <c r="F4059" s="319">
        <v>14.941176470588236</v>
      </c>
      <c r="G4059" s="198" t="s">
        <v>8444</v>
      </c>
      <c r="H4059" s="201">
        <v>0</v>
      </c>
      <c r="I4059" s="200">
        <v>42191</v>
      </c>
      <c r="J4059" s="319">
        <f t="shared" si="64"/>
        <v>3.6999999999999993</v>
      </c>
      <c r="K4059" s="198">
        <v>9.99</v>
      </c>
      <c r="L4059" s="198"/>
      <c r="M4059" s="198" t="s">
        <v>2395</v>
      </c>
      <c r="N4059" s="198"/>
      <c r="O4059" s="198"/>
      <c r="P4059" s="198"/>
      <c r="Q4059" s="169"/>
      <c r="R4059" s="169"/>
      <c r="S4059" s="169"/>
      <c r="T4059" s="169"/>
    </row>
    <row r="4060" spans="1:20" ht="20.100000000000001" customHeight="1">
      <c r="A4060" s="201" t="s">
        <v>9714</v>
      </c>
      <c r="B4060" s="183"/>
      <c r="C4060" s="275" t="s">
        <v>9522</v>
      </c>
      <c r="D4060" s="215" t="s">
        <v>9715</v>
      </c>
      <c r="E4060" s="198"/>
      <c r="F4060" s="319" t="s">
        <v>17578</v>
      </c>
      <c r="G4060" s="198" t="s">
        <v>8444</v>
      </c>
      <c r="H4060" s="201">
        <v>0</v>
      </c>
      <c r="I4060" s="200">
        <v>42191</v>
      </c>
      <c r="J4060" s="319" t="e">
        <f t="shared" si="64"/>
        <v>#VALUE!</v>
      </c>
      <c r="K4060" s="198"/>
      <c r="L4060" s="198"/>
      <c r="M4060" s="198" t="s">
        <v>2395</v>
      </c>
      <c r="N4060" s="198"/>
      <c r="O4060" s="198"/>
      <c r="P4060" s="198"/>
      <c r="Q4060" s="169"/>
      <c r="R4060" s="169"/>
      <c r="S4060" s="169"/>
      <c r="T4060" s="169"/>
    </row>
    <row r="4061" spans="1:20" ht="20.100000000000001" customHeight="1">
      <c r="A4061" s="201" t="s">
        <v>9716</v>
      </c>
      <c r="B4061" s="183">
        <v>700600595691</v>
      </c>
      <c r="C4061" s="275" t="s">
        <v>9523</v>
      </c>
      <c r="D4061" s="215" t="s">
        <v>9715</v>
      </c>
      <c r="E4061" s="321">
        <v>5</v>
      </c>
      <c r="F4061" s="319">
        <v>16.117647058823529</v>
      </c>
      <c r="G4061" s="198" t="s">
        <v>8444</v>
      </c>
      <c r="H4061" s="198">
        <v>12</v>
      </c>
      <c r="I4061" s="200">
        <v>42191</v>
      </c>
      <c r="J4061" s="319">
        <f t="shared" si="64"/>
        <v>3.6999999999999993</v>
      </c>
      <c r="K4061" s="198">
        <v>12.99</v>
      </c>
      <c r="L4061" s="198" t="s">
        <v>731</v>
      </c>
      <c r="M4061" s="198" t="s">
        <v>2395</v>
      </c>
      <c r="N4061" s="198"/>
      <c r="O4061" s="198"/>
      <c r="P4061" s="198"/>
      <c r="Q4061" s="169"/>
      <c r="R4061" s="169"/>
      <c r="S4061" s="169"/>
      <c r="T4061" s="169"/>
    </row>
    <row r="4062" spans="1:20" ht="20.100000000000001" customHeight="1">
      <c r="A4062" s="201" t="s">
        <v>9717</v>
      </c>
      <c r="B4062" s="183">
        <v>700600595707</v>
      </c>
      <c r="C4062" s="275" t="s">
        <v>9524</v>
      </c>
      <c r="D4062" s="215" t="s">
        <v>9715</v>
      </c>
      <c r="E4062" s="321">
        <v>5</v>
      </c>
      <c r="F4062" s="319">
        <v>16.117647058823529</v>
      </c>
      <c r="G4062" s="198" t="s">
        <v>8444</v>
      </c>
      <c r="H4062" s="201">
        <v>0</v>
      </c>
      <c r="I4062" s="200">
        <v>42191</v>
      </c>
      <c r="J4062" s="319">
        <f t="shared" si="64"/>
        <v>3.6999999999999993</v>
      </c>
      <c r="K4062" s="198">
        <v>12.99</v>
      </c>
      <c r="L4062" s="198"/>
      <c r="M4062" s="198" t="s">
        <v>2395</v>
      </c>
      <c r="N4062" s="198"/>
      <c r="O4062" s="198"/>
      <c r="P4062" s="198"/>
      <c r="Q4062" s="169"/>
      <c r="R4062" s="169"/>
      <c r="S4062" s="169"/>
      <c r="T4062" s="169"/>
    </row>
    <row r="4063" spans="1:20" ht="20.100000000000001" customHeight="1">
      <c r="A4063" s="201" t="s">
        <v>9718</v>
      </c>
      <c r="B4063" s="183">
        <v>700600595714</v>
      </c>
      <c r="C4063" s="275" t="s">
        <v>9525</v>
      </c>
      <c r="D4063" s="215" t="s">
        <v>9715</v>
      </c>
      <c r="E4063" s="321">
        <v>5</v>
      </c>
      <c r="F4063" s="319">
        <v>16.117647058823529</v>
      </c>
      <c r="G4063" s="198" t="s">
        <v>8444</v>
      </c>
      <c r="H4063" s="201">
        <v>0</v>
      </c>
      <c r="I4063" s="200">
        <v>42191</v>
      </c>
      <c r="J4063" s="319">
        <f t="shared" si="64"/>
        <v>3.6999999999999993</v>
      </c>
      <c r="K4063" s="198">
        <v>12.99</v>
      </c>
      <c r="L4063" s="198"/>
      <c r="M4063" s="198" t="s">
        <v>2395</v>
      </c>
      <c r="N4063" s="198"/>
      <c r="O4063" s="198"/>
      <c r="P4063" s="198"/>
      <c r="Q4063" s="169"/>
      <c r="R4063" s="169"/>
      <c r="S4063" s="169"/>
      <c r="T4063" s="169"/>
    </row>
    <row r="4064" spans="1:20" ht="20.100000000000001" customHeight="1">
      <c r="A4064" s="201" t="s">
        <v>9719</v>
      </c>
      <c r="B4064" s="183">
        <v>700600595721</v>
      </c>
      <c r="C4064" s="275" t="s">
        <v>9526</v>
      </c>
      <c r="D4064" s="215" t="s">
        <v>9715</v>
      </c>
      <c r="E4064" s="321">
        <v>5</v>
      </c>
      <c r="F4064" s="319">
        <v>16.117647058823529</v>
      </c>
      <c r="G4064" s="198" t="s">
        <v>8444</v>
      </c>
      <c r="H4064" s="201">
        <v>0</v>
      </c>
      <c r="I4064" s="200">
        <v>42191</v>
      </c>
      <c r="J4064" s="319">
        <f t="shared" si="64"/>
        <v>3.6999999999999993</v>
      </c>
      <c r="K4064" s="198">
        <v>12.99</v>
      </c>
      <c r="L4064" s="198"/>
      <c r="M4064" s="198" t="s">
        <v>2395</v>
      </c>
      <c r="N4064" s="198"/>
      <c r="O4064" s="198"/>
      <c r="P4064" s="198"/>
      <c r="Q4064" s="169"/>
      <c r="R4064" s="169"/>
      <c r="S4064" s="169"/>
      <c r="T4064" s="169"/>
    </row>
    <row r="4065" spans="1:20" ht="20.100000000000001" customHeight="1">
      <c r="A4065" s="201" t="s">
        <v>9720</v>
      </c>
      <c r="B4065" s="183">
        <v>700600595738</v>
      </c>
      <c r="C4065" s="275" t="s">
        <v>9527</v>
      </c>
      <c r="D4065" s="215" t="s">
        <v>9715</v>
      </c>
      <c r="E4065" s="321">
        <v>5</v>
      </c>
      <c r="F4065" s="319">
        <v>16.117647058823529</v>
      </c>
      <c r="G4065" s="198" t="s">
        <v>8444</v>
      </c>
      <c r="H4065" s="201">
        <v>0</v>
      </c>
      <c r="I4065" s="200">
        <v>42191</v>
      </c>
      <c r="J4065" s="319">
        <f t="shared" si="64"/>
        <v>3.6999999999999993</v>
      </c>
      <c r="K4065" s="198">
        <v>12.99</v>
      </c>
      <c r="L4065" s="198"/>
      <c r="M4065" s="198" t="s">
        <v>2395</v>
      </c>
      <c r="N4065" s="198"/>
      <c r="O4065" s="198"/>
      <c r="P4065" s="198"/>
      <c r="Q4065" s="169"/>
      <c r="R4065" s="169"/>
      <c r="S4065" s="169"/>
      <c r="T4065" s="169"/>
    </row>
    <row r="4066" spans="1:20" ht="20.100000000000001" customHeight="1">
      <c r="A4066" s="201" t="s">
        <v>9721</v>
      </c>
      <c r="B4066" s="183">
        <v>700600595745</v>
      </c>
      <c r="C4066" s="275" t="s">
        <v>9528</v>
      </c>
      <c r="D4066" s="215" t="s">
        <v>9715</v>
      </c>
      <c r="E4066" s="321">
        <v>5</v>
      </c>
      <c r="F4066" s="319">
        <v>16.117647058823529</v>
      </c>
      <c r="G4066" s="198" t="s">
        <v>8444</v>
      </c>
      <c r="H4066" s="201">
        <v>0</v>
      </c>
      <c r="I4066" s="200">
        <v>42191</v>
      </c>
      <c r="J4066" s="319">
        <f t="shared" si="64"/>
        <v>3.6999999999999993</v>
      </c>
      <c r="K4066" s="198">
        <v>12.99</v>
      </c>
      <c r="L4066" s="198"/>
      <c r="M4066" s="198" t="s">
        <v>2395</v>
      </c>
      <c r="N4066" s="198"/>
      <c r="O4066" s="198"/>
      <c r="P4066" s="198"/>
      <c r="Q4066" s="169"/>
      <c r="R4066" s="169"/>
      <c r="S4066" s="169"/>
      <c r="T4066" s="169"/>
    </row>
    <row r="4067" spans="1:20" ht="20.100000000000001" customHeight="1">
      <c r="A4067" s="201" t="s">
        <v>9722</v>
      </c>
      <c r="B4067" s="183">
        <v>700600595752</v>
      </c>
      <c r="C4067" s="275" t="s">
        <v>9529</v>
      </c>
      <c r="D4067" s="215" t="s">
        <v>9715</v>
      </c>
      <c r="E4067" s="321">
        <v>5</v>
      </c>
      <c r="F4067" s="319">
        <v>16.117647058823529</v>
      </c>
      <c r="G4067" s="198" t="s">
        <v>8444</v>
      </c>
      <c r="H4067" s="201">
        <v>0</v>
      </c>
      <c r="I4067" s="200">
        <v>42191</v>
      </c>
      <c r="J4067" s="319">
        <f t="shared" si="64"/>
        <v>3.6999999999999993</v>
      </c>
      <c r="K4067" s="198">
        <v>12.99</v>
      </c>
      <c r="L4067" s="198"/>
      <c r="M4067" s="198" t="s">
        <v>2395</v>
      </c>
      <c r="N4067" s="198"/>
      <c r="O4067" s="198"/>
      <c r="P4067" s="198"/>
      <c r="Q4067" s="169"/>
      <c r="R4067" s="169"/>
      <c r="S4067" s="169"/>
      <c r="T4067" s="169"/>
    </row>
    <row r="4068" spans="1:20" ht="20.100000000000001" customHeight="1">
      <c r="A4068" s="201" t="s">
        <v>9723</v>
      </c>
      <c r="B4068" s="183">
        <v>700600595769</v>
      </c>
      <c r="C4068" s="275" t="s">
        <v>9530</v>
      </c>
      <c r="D4068" s="215" t="s">
        <v>9715</v>
      </c>
      <c r="E4068" s="321">
        <v>5</v>
      </c>
      <c r="F4068" s="319">
        <v>16.117647058823529</v>
      </c>
      <c r="G4068" s="198" t="s">
        <v>8444</v>
      </c>
      <c r="H4068" s="201">
        <v>0</v>
      </c>
      <c r="I4068" s="200">
        <v>42191</v>
      </c>
      <c r="J4068" s="319">
        <f t="shared" si="64"/>
        <v>3.6999999999999993</v>
      </c>
      <c r="K4068" s="198">
        <v>12.99</v>
      </c>
      <c r="L4068" s="198"/>
      <c r="M4068" s="198" t="s">
        <v>2395</v>
      </c>
      <c r="N4068" s="198"/>
      <c r="O4068" s="198"/>
      <c r="P4068" s="198"/>
      <c r="Q4068" s="169"/>
      <c r="R4068" s="169"/>
      <c r="S4068" s="169"/>
      <c r="T4068" s="169"/>
    </row>
    <row r="4069" spans="1:20" ht="20.100000000000001" customHeight="1">
      <c r="A4069" s="201" t="s">
        <v>9724</v>
      </c>
      <c r="B4069" s="183"/>
      <c r="C4069" s="275" t="s">
        <v>8900</v>
      </c>
      <c r="D4069" s="215" t="s">
        <v>9725</v>
      </c>
      <c r="E4069" s="198"/>
      <c r="F4069" s="319" t="s">
        <v>17578</v>
      </c>
      <c r="G4069" s="198" t="s">
        <v>8444</v>
      </c>
      <c r="H4069" s="201">
        <v>0</v>
      </c>
      <c r="I4069" s="200">
        <v>42191</v>
      </c>
      <c r="J4069" s="319" t="e">
        <f t="shared" si="64"/>
        <v>#VALUE!</v>
      </c>
      <c r="K4069" s="198"/>
      <c r="L4069" s="198"/>
      <c r="M4069" s="198" t="s">
        <v>2395</v>
      </c>
      <c r="N4069" s="198"/>
      <c r="O4069" s="198"/>
      <c r="P4069" s="198"/>
      <c r="Q4069" s="169"/>
      <c r="R4069" s="169"/>
      <c r="S4069" s="169"/>
      <c r="T4069" s="169"/>
    </row>
    <row r="4070" spans="1:20" ht="20.100000000000001" customHeight="1">
      <c r="A4070" s="201" t="s">
        <v>9726</v>
      </c>
      <c r="B4070" s="183">
        <v>700600595776</v>
      </c>
      <c r="C4070" s="275" t="s">
        <v>9531</v>
      </c>
      <c r="D4070" s="215" t="s">
        <v>9725</v>
      </c>
      <c r="E4070" s="321">
        <v>7</v>
      </c>
      <c r="F4070" s="319">
        <v>19.647058823529413</v>
      </c>
      <c r="G4070" s="198" t="s">
        <v>8444</v>
      </c>
      <c r="H4070" s="201">
        <v>0</v>
      </c>
      <c r="I4070" s="200">
        <v>42191</v>
      </c>
      <c r="J4070" s="319">
        <f t="shared" si="64"/>
        <v>4.6999999999999993</v>
      </c>
      <c r="K4070" s="198">
        <v>14.09</v>
      </c>
      <c r="L4070" s="198"/>
      <c r="M4070" s="198" t="s">
        <v>2395</v>
      </c>
      <c r="N4070" s="198"/>
      <c r="O4070" s="198"/>
      <c r="P4070" s="198"/>
      <c r="Q4070" s="169"/>
      <c r="R4070" s="169"/>
      <c r="S4070" s="169"/>
      <c r="T4070" s="169"/>
    </row>
    <row r="4071" spans="1:20" ht="20.100000000000001" customHeight="1">
      <c r="A4071" s="201" t="s">
        <v>9727</v>
      </c>
      <c r="B4071" s="183">
        <v>700600595783</v>
      </c>
      <c r="C4071" s="275" t="s">
        <v>9532</v>
      </c>
      <c r="D4071" s="215" t="s">
        <v>9725</v>
      </c>
      <c r="E4071" s="321">
        <v>7</v>
      </c>
      <c r="F4071" s="319">
        <v>19.647058823529413</v>
      </c>
      <c r="G4071" s="198" t="s">
        <v>8444</v>
      </c>
      <c r="H4071" s="201">
        <v>0</v>
      </c>
      <c r="I4071" s="200">
        <v>42191</v>
      </c>
      <c r="J4071" s="319">
        <f t="shared" si="64"/>
        <v>4.6999999999999993</v>
      </c>
      <c r="K4071" s="198">
        <v>14.09</v>
      </c>
      <c r="L4071" s="198"/>
      <c r="M4071" s="198" t="s">
        <v>2395</v>
      </c>
      <c r="N4071" s="198"/>
      <c r="O4071" s="198"/>
      <c r="P4071" s="198"/>
      <c r="Q4071" s="169"/>
      <c r="R4071" s="169"/>
      <c r="S4071" s="169"/>
      <c r="T4071" s="169"/>
    </row>
    <row r="4072" spans="1:20" ht="20.100000000000001" customHeight="1">
      <c r="A4072" s="201" t="s">
        <v>9728</v>
      </c>
      <c r="B4072" s="183"/>
      <c r="C4072" s="275" t="s">
        <v>9533</v>
      </c>
      <c r="D4072" s="215" t="s">
        <v>9729</v>
      </c>
      <c r="E4072" s="198"/>
      <c r="F4072" s="319" t="s">
        <v>17578</v>
      </c>
      <c r="G4072" s="198" t="s">
        <v>8444</v>
      </c>
      <c r="H4072" s="201">
        <v>0</v>
      </c>
      <c r="I4072" s="200">
        <v>42191</v>
      </c>
      <c r="J4072" s="319" t="e">
        <f t="shared" si="64"/>
        <v>#VALUE!</v>
      </c>
      <c r="K4072" s="198"/>
      <c r="L4072" s="198"/>
      <c r="M4072" s="198" t="s">
        <v>2395</v>
      </c>
      <c r="N4072" s="198"/>
      <c r="O4072" s="198"/>
      <c r="P4072" s="198"/>
      <c r="Q4072" s="169"/>
      <c r="R4072" s="169"/>
      <c r="S4072" s="169"/>
      <c r="T4072" s="169"/>
    </row>
    <row r="4073" spans="1:20" ht="20.100000000000001" customHeight="1">
      <c r="A4073" s="201" t="s">
        <v>9730</v>
      </c>
      <c r="B4073" s="183">
        <v>700600595790</v>
      </c>
      <c r="C4073" s="275" t="s">
        <v>9534</v>
      </c>
      <c r="D4073" s="215" t="s">
        <v>9729</v>
      </c>
      <c r="E4073" s="321">
        <v>2.5</v>
      </c>
      <c r="F4073" s="319">
        <v>13.89</v>
      </c>
      <c r="G4073" s="198" t="s">
        <v>8444</v>
      </c>
      <c r="H4073" s="201">
        <v>0</v>
      </c>
      <c r="I4073" s="200">
        <v>42191</v>
      </c>
      <c r="J4073" s="319">
        <f t="shared" si="64"/>
        <v>4.3064999999999998</v>
      </c>
      <c r="K4073" s="198">
        <v>8.8235294117647065</v>
      </c>
      <c r="L4073" s="198"/>
      <c r="M4073" s="198" t="s">
        <v>2395</v>
      </c>
      <c r="N4073" s="198"/>
      <c r="O4073" s="198"/>
      <c r="P4073" s="198"/>
      <c r="Q4073" s="169"/>
      <c r="R4073" s="169"/>
      <c r="S4073" s="169"/>
      <c r="T4073" s="169"/>
    </row>
    <row r="4074" spans="1:20" ht="20.100000000000001" customHeight="1">
      <c r="A4074" s="201" t="s">
        <v>9731</v>
      </c>
      <c r="B4074" s="183">
        <v>700600595806</v>
      </c>
      <c r="C4074" s="275" t="s">
        <v>9535</v>
      </c>
      <c r="D4074" s="215" t="s">
        <v>9729</v>
      </c>
      <c r="E4074" s="321">
        <v>2.5</v>
      </c>
      <c r="F4074" s="319">
        <v>13.89</v>
      </c>
      <c r="G4074" s="198" t="s">
        <v>8444</v>
      </c>
      <c r="H4074" s="201">
        <v>0</v>
      </c>
      <c r="I4074" s="200">
        <v>42191</v>
      </c>
      <c r="J4074" s="319">
        <f t="shared" si="64"/>
        <v>4.3064999999999998</v>
      </c>
      <c r="K4074" s="198">
        <v>8.8235294117647065</v>
      </c>
      <c r="L4074" s="198"/>
      <c r="M4074" s="198" t="s">
        <v>2395</v>
      </c>
      <c r="N4074" s="198"/>
      <c r="O4074" s="198"/>
      <c r="P4074" s="198"/>
      <c r="Q4074" s="169"/>
      <c r="R4074" s="169"/>
      <c r="S4074" s="169"/>
      <c r="T4074" s="169"/>
    </row>
    <row r="4075" spans="1:20" ht="20.100000000000001" customHeight="1">
      <c r="A4075" s="201" t="s">
        <v>9732</v>
      </c>
      <c r="B4075" s="183">
        <v>700600595813</v>
      </c>
      <c r="C4075" s="275" t="s">
        <v>9536</v>
      </c>
      <c r="D4075" s="215" t="s">
        <v>9729</v>
      </c>
      <c r="E4075" s="321">
        <v>2.5</v>
      </c>
      <c r="F4075" s="319">
        <v>13.89</v>
      </c>
      <c r="G4075" s="198" t="s">
        <v>8444</v>
      </c>
      <c r="H4075" s="201">
        <v>0</v>
      </c>
      <c r="I4075" s="200">
        <v>42191</v>
      </c>
      <c r="J4075" s="319">
        <f t="shared" si="64"/>
        <v>4.3064999999999998</v>
      </c>
      <c r="K4075" s="198">
        <v>8.8235294117647065</v>
      </c>
      <c r="L4075" s="198"/>
      <c r="M4075" s="198" t="s">
        <v>2395</v>
      </c>
      <c r="N4075" s="198"/>
      <c r="O4075" s="198"/>
      <c r="P4075" s="198"/>
      <c r="Q4075" s="169"/>
      <c r="R4075" s="169"/>
      <c r="S4075" s="169"/>
      <c r="T4075" s="169"/>
    </row>
    <row r="4076" spans="1:20" ht="20.100000000000001" customHeight="1">
      <c r="A4076" s="201" t="s">
        <v>9733</v>
      </c>
      <c r="B4076" s="183">
        <v>700600595820</v>
      </c>
      <c r="C4076" s="275" t="s">
        <v>9537</v>
      </c>
      <c r="D4076" s="215" t="s">
        <v>9729</v>
      </c>
      <c r="E4076" s="321">
        <v>2.5</v>
      </c>
      <c r="F4076" s="319">
        <v>13.89</v>
      </c>
      <c r="G4076" s="198" t="s">
        <v>8444</v>
      </c>
      <c r="H4076" s="201">
        <v>0</v>
      </c>
      <c r="I4076" s="200">
        <v>42191</v>
      </c>
      <c r="J4076" s="319">
        <f t="shared" si="64"/>
        <v>4.3064999999999998</v>
      </c>
      <c r="K4076" s="198">
        <v>8.8235294117647065</v>
      </c>
      <c r="L4076" s="198"/>
      <c r="M4076" s="198" t="s">
        <v>2395</v>
      </c>
      <c r="N4076" s="198"/>
      <c r="O4076" s="198"/>
      <c r="P4076" s="198"/>
      <c r="Q4076" s="169"/>
      <c r="R4076" s="169"/>
      <c r="S4076" s="169"/>
      <c r="T4076" s="169"/>
    </row>
    <row r="4077" spans="1:20" ht="20.100000000000001" customHeight="1">
      <c r="A4077" s="201"/>
      <c r="B4077" s="178"/>
      <c r="C4077" s="275" t="s">
        <v>9538</v>
      </c>
      <c r="D4077" s="202"/>
      <c r="E4077" s="198"/>
      <c r="F4077" s="319">
        <v>17.95</v>
      </c>
      <c r="G4077" s="198"/>
      <c r="H4077" s="198">
        <v>0</v>
      </c>
      <c r="I4077" s="200"/>
      <c r="J4077" s="319">
        <f t="shared" si="64"/>
        <v>10.257499999999999</v>
      </c>
      <c r="K4077" s="198" t="s">
        <v>731</v>
      </c>
      <c r="L4077" s="198"/>
      <c r="M4077" s="198"/>
      <c r="N4077" s="198"/>
      <c r="O4077" s="198"/>
      <c r="P4077" s="198"/>
      <c r="Q4077" s="169"/>
      <c r="R4077" s="169"/>
      <c r="S4077" s="169"/>
      <c r="T4077" s="169"/>
    </row>
    <row r="4078" spans="1:20" ht="20.100000000000001" customHeight="1">
      <c r="A4078" s="201" t="s">
        <v>9735</v>
      </c>
      <c r="B4078" s="183">
        <v>700600595837</v>
      </c>
      <c r="C4078" s="275" t="s">
        <v>9538</v>
      </c>
      <c r="D4078" s="215" t="s">
        <v>9734</v>
      </c>
      <c r="E4078" s="321">
        <v>8</v>
      </c>
      <c r="F4078" s="319">
        <v>23.176470588235293</v>
      </c>
      <c r="G4078" s="198" t="s">
        <v>8444</v>
      </c>
      <c r="H4078" s="201">
        <v>0</v>
      </c>
      <c r="I4078" s="200">
        <v>42191</v>
      </c>
      <c r="J4078" s="319">
        <f t="shared" si="64"/>
        <v>6.6999999999999993</v>
      </c>
      <c r="K4078" s="198">
        <v>15.95</v>
      </c>
      <c r="L4078" s="198"/>
      <c r="M4078" s="198" t="s">
        <v>2395</v>
      </c>
      <c r="N4078" s="198"/>
      <c r="O4078" s="198"/>
      <c r="P4078" s="198"/>
      <c r="Q4078" s="169"/>
      <c r="R4078" s="169"/>
      <c r="S4078" s="169"/>
      <c r="T4078" s="169"/>
    </row>
    <row r="4079" spans="1:20" ht="20.100000000000001" customHeight="1">
      <c r="A4079" s="201"/>
      <c r="B4079" s="178"/>
      <c r="C4079" s="275" t="s">
        <v>9539</v>
      </c>
      <c r="D4079" s="202"/>
      <c r="E4079" s="198"/>
      <c r="F4079" s="319">
        <v>17.95</v>
      </c>
      <c r="G4079" s="198"/>
      <c r="H4079" s="198">
        <v>0</v>
      </c>
      <c r="I4079" s="200"/>
      <c r="J4079" s="319">
        <f t="shared" si="64"/>
        <v>10.257499999999999</v>
      </c>
      <c r="K4079" s="198" t="s">
        <v>731</v>
      </c>
      <c r="L4079" s="198"/>
      <c r="M4079" s="198"/>
      <c r="N4079" s="198"/>
      <c r="O4079" s="198"/>
      <c r="P4079" s="198"/>
      <c r="Q4079" s="169"/>
      <c r="R4079" s="169"/>
      <c r="S4079" s="169"/>
      <c r="T4079" s="169"/>
    </row>
    <row r="4080" spans="1:20" ht="20.100000000000001" customHeight="1">
      <c r="A4080" s="201" t="s">
        <v>9737</v>
      </c>
      <c r="B4080" s="183">
        <v>700600595844</v>
      </c>
      <c r="C4080" s="275" t="s">
        <v>9539</v>
      </c>
      <c r="D4080" s="215" t="s">
        <v>9736</v>
      </c>
      <c r="E4080" s="321">
        <v>8</v>
      </c>
      <c r="F4080" s="319">
        <v>23.176470588235293</v>
      </c>
      <c r="G4080" s="198" t="s">
        <v>8444</v>
      </c>
      <c r="H4080" s="201">
        <v>0</v>
      </c>
      <c r="I4080" s="200">
        <v>42191</v>
      </c>
      <c r="J4080" s="319">
        <f t="shared" si="64"/>
        <v>6.6999999999999993</v>
      </c>
      <c r="K4080" s="198">
        <v>15.95</v>
      </c>
      <c r="L4080" s="198"/>
      <c r="M4080" s="198" t="s">
        <v>2395</v>
      </c>
      <c r="N4080" s="198"/>
      <c r="O4080" s="198"/>
      <c r="P4080" s="198"/>
      <c r="Q4080" s="169"/>
      <c r="R4080" s="169"/>
      <c r="S4080" s="169"/>
      <c r="T4080" s="169"/>
    </row>
    <row r="4081" spans="1:20" ht="20.100000000000001" customHeight="1">
      <c r="A4081" s="201" t="s">
        <v>9738</v>
      </c>
      <c r="B4081" s="183"/>
      <c r="C4081" s="275" t="s">
        <v>9540</v>
      </c>
      <c r="D4081" s="215" t="s">
        <v>8296</v>
      </c>
      <c r="E4081" s="198"/>
      <c r="F4081" s="319" t="s">
        <v>17578</v>
      </c>
      <c r="G4081" s="198" t="s">
        <v>8444</v>
      </c>
      <c r="H4081" s="201">
        <v>0</v>
      </c>
      <c r="I4081" s="200">
        <v>42191</v>
      </c>
      <c r="J4081" s="319" t="e">
        <f t="shared" si="64"/>
        <v>#VALUE!</v>
      </c>
      <c r="K4081" s="198"/>
      <c r="L4081" s="198"/>
      <c r="M4081" s="198" t="s">
        <v>2395</v>
      </c>
      <c r="N4081" s="198"/>
      <c r="O4081" s="198"/>
      <c r="P4081" s="198"/>
      <c r="Q4081" s="169"/>
      <c r="R4081" s="169"/>
      <c r="S4081" s="169"/>
      <c r="T4081" s="169"/>
    </row>
    <row r="4082" spans="1:20" ht="20.100000000000001" customHeight="1">
      <c r="A4082" s="201" t="s">
        <v>9739</v>
      </c>
      <c r="B4082" s="183">
        <v>700600595851</v>
      </c>
      <c r="C4082" s="275" t="s">
        <v>9541</v>
      </c>
      <c r="D4082" s="215" t="s">
        <v>8296</v>
      </c>
      <c r="E4082" s="321">
        <v>7</v>
      </c>
      <c r="F4082" s="319">
        <v>19.647058823529413</v>
      </c>
      <c r="G4082" s="198" t="s">
        <v>8444</v>
      </c>
      <c r="H4082" s="201">
        <v>0</v>
      </c>
      <c r="I4082" s="200">
        <v>42191</v>
      </c>
      <c r="J4082" s="319">
        <f t="shared" si="64"/>
        <v>4.6999999999999993</v>
      </c>
      <c r="K4082" s="198">
        <v>13.99</v>
      </c>
      <c r="L4082" s="198"/>
      <c r="M4082" s="198" t="s">
        <v>2395</v>
      </c>
      <c r="N4082" s="198"/>
      <c r="O4082" s="198"/>
      <c r="P4082" s="198"/>
      <c r="Q4082" s="169"/>
      <c r="R4082" s="169"/>
      <c r="S4082" s="169"/>
      <c r="T4082" s="169"/>
    </row>
    <row r="4083" spans="1:20" ht="20.100000000000001" customHeight="1">
      <c r="A4083" s="201" t="s">
        <v>9740</v>
      </c>
      <c r="B4083" s="183">
        <v>700600595868</v>
      </c>
      <c r="C4083" s="275" t="s">
        <v>9542</v>
      </c>
      <c r="D4083" s="215" t="s">
        <v>8296</v>
      </c>
      <c r="E4083" s="321">
        <v>7</v>
      </c>
      <c r="F4083" s="319">
        <v>19.647058823529413</v>
      </c>
      <c r="G4083" s="198" t="s">
        <v>8444</v>
      </c>
      <c r="H4083" s="201">
        <v>0</v>
      </c>
      <c r="I4083" s="200">
        <v>42191</v>
      </c>
      <c r="J4083" s="319">
        <f t="shared" si="64"/>
        <v>4.6999999999999993</v>
      </c>
      <c r="K4083" s="198">
        <v>13.99</v>
      </c>
      <c r="L4083" s="198"/>
      <c r="M4083" s="198" t="s">
        <v>2395</v>
      </c>
      <c r="N4083" s="198"/>
      <c r="O4083" s="198"/>
      <c r="P4083" s="198"/>
      <c r="Q4083" s="169"/>
      <c r="R4083" s="169"/>
      <c r="S4083" s="169"/>
      <c r="T4083" s="169"/>
    </row>
    <row r="4084" spans="1:20" ht="20.100000000000001" customHeight="1">
      <c r="A4084" s="201" t="s">
        <v>9741</v>
      </c>
      <c r="B4084" s="183">
        <v>700600595875</v>
      </c>
      <c r="C4084" s="275" t="s">
        <v>9543</v>
      </c>
      <c r="D4084" s="215" t="s">
        <v>8296</v>
      </c>
      <c r="E4084" s="321">
        <v>7</v>
      </c>
      <c r="F4084" s="319">
        <v>19.647058823529413</v>
      </c>
      <c r="G4084" s="198" t="s">
        <v>8444</v>
      </c>
      <c r="H4084" s="201">
        <v>0</v>
      </c>
      <c r="I4084" s="200">
        <v>42191</v>
      </c>
      <c r="J4084" s="319">
        <f t="shared" si="64"/>
        <v>4.6999999999999993</v>
      </c>
      <c r="K4084" s="198">
        <v>13.99</v>
      </c>
      <c r="L4084" s="198"/>
      <c r="M4084" s="198" t="s">
        <v>2395</v>
      </c>
      <c r="N4084" s="198"/>
      <c r="O4084" s="198"/>
      <c r="P4084" s="198"/>
      <c r="Q4084" s="169"/>
      <c r="R4084" s="169"/>
      <c r="S4084" s="169"/>
      <c r="T4084" s="169"/>
    </row>
    <row r="4085" spans="1:20" ht="20.100000000000001" customHeight="1">
      <c r="A4085" s="201" t="s">
        <v>9742</v>
      </c>
      <c r="B4085" s="183">
        <v>700600595882</v>
      </c>
      <c r="C4085" s="275" t="s">
        <v>9544</v>
      </c>
      <c r="D4085" s="215" t="s">
        <v>8296</v>
      </c>
      <c r="E4085" s="321">
        <v>7</v>
      </c>
      <c r="F4085" s="319">
        <v>19.647058823529413</v>
      </c>
      <c r="G4085" s="198" t="s">
        <v>8444</v>
      </c>
      <c r="H4085" s="201">
        <v>0</v>
      </c>
      <c r="I4085" s="200">
        <v>42191</v>
      </c>
      <c r="J4085" s="319">
        <f t="shared" si="64"/>
        <v>4.6999999999999993</v>
      </c>
      <c r="K4085" s="198">
        <v>13.99</v>
      </c>
      <c r="L4085" s="198"/>
      <c r="M4085" s="198" t="s">
        <v>2395</v>
      </c>
      <c r="N4085" s="198"/>
      <c r="O4085" s="198"/>
      <c r="P4085" s="198"/>
      <c r="Q4085" s="169"/>
      <c r="R4085" s="169"/>
      <c r="S4085" s="169"/>
      <c r="T4085" s="169"/>
    </row>
    <row r="4086" spans="1:20" ht="20.100000000000001" customHeight="1">
      <c r="A4086" s="201" t="s">
        <v>9743</v>
      </c>
      <c r="B4086" s="183">
        <v>700600595899</v>
      </c>
      <c r="C4086" s="275" t="s">
        <v>9545</v>
      </c>
      <c r="D4086" s="215" t="s">
        <v>8296</v>
      </c>
      <c r="E4086" s="321">
        <v>7</v>
      </c>
      <c r="F4086" s="319">
        <v>19.647058823529413</v>
      </c>
      <c r="G4086" s="198" t="s">
        <v>8444</v>
      </c>
      <c r="H4086" s="201">
        <v>0</v>
      </c>
      <c r="I4086" s="200">
        <v>42191</v>
      </c>
      <c r="J4086" s="319">
        <f t="shared" si="64"/>
        <v>4.6999999999999993</v>
      </c>
      <c r="K4086" s="198">
        <v>13.99</v>
      </c>
      <c r="L4086" s="198"/>
      <c r="M4086" s="198" t="s">
        <v>2395</v>
      </c>
      <c r="N4086" s="198"/>
      <c r="O4086" s="198"/>
      <c r="P4086" s="198"/>
      <c r="Q4086" s="169"/>
      <c r="R4086" s="169"/>
      <c r="S4086" s="169"/>
      <c r="T4086" s="169"/>
    </row>
    <row r="4087" spans="1:20" ht="20.100000000000001" customHeight="1">
      <c r="A4087" s="201" t="s">
        <v>9744</v>
      </c>
      <c r="B4087" s="183"/>
      <c r="C4087" s="275" t="s">
        <v>9546</v>
      </c>
      <c r="D4087" s="215" t="s">
        <v>9745</v>
      </c>
      <c r="E4087" s="198"/>
      <c r="F4087" s="319" t="s">
        <v>17578</v>
      </c>
      <c r="G4087" s="198" t="s">
        <v>8444</v>
      </c>
      <c r="H4087" s="201">
        <v>0</v>
      </c>
      <c r="I4087" s="200">
        <v>42191</v>
      </c>
      <c r="J4087" s="319" t="e">
        <f t="shared" si="64"/>
        <v>#VALUE!</v>
      </c>
      <c r="K4087" s="198"/>
      <c r="L4087" s="198"/>
      <c r="M4087" s="198" t="s">
        <v>2395</v>
      </c>
      <c r="N4087" s="198"/>
      <c r="O4087" s="198"/>
      <c r="P4087" s="198"/>
      <c r="Q4087" s="169"/>
      <c r="R4087" s="169"/>
      <c r="S4087" s="169"/>
      <c r="T4087" s="169"/>
    </row>
    <row r="4088" spans="1:20" ht="20.100000000000001" customHeight="1">
      <c r="A4088" s="201" t="s">
        <v>9746</v>
      </c>
      <c r="B4088" s="183">
        <v>700600595905</v>
      </c>
      <c r="C4088" s="190" t="s">
        <v>9547</v>
      </c>
      <c r="D4088" s="215" t="s">
        <v>9745</v>
      </c>
      <c r="E4088" s="321">
        <v>23</v>
      </c>
      <c r="F4088" s="319">
        <v>43.176470588235297</v>
      </c>
      <c r="G4088" s="198" t="s">
        <v>8444</v>
      </c>
      <c r="H4088" s="201">
        <v>0</v>
      </c>
      <c r="I4088" s="200">
        <v>42191</v>
      </c>
      <c r="J4088" s="319">
        <f t="shared" si="64"/>
        <v>8.7000000000000028</v>
      </c>
      <c r="K4088" s="198">
        <v>32.89</v>
      </c>
      <c r="L4088" s="198"/>
      <c r="M4088" s="198" t="s">
        <v>2395</v>
      </c>
      <c r="N4088" s="198"/>
      <c r="O4088" s="198"/>
      <c r="P4088" s="198"/>
      <c r="Q4088" s="169"/>
      <c r="R4088" s="169"/>
      <c r="S4088" s="169"/>
      <c r="T4088" s="169"/>
    </row>
    <row r="4089" spans="1:20" ht="20.100000000000001" customHeight="1">
      <c r="A4089" s="201" t="s">
        <v>9747</v>
      </c>
      <c r="B4089" s="183">
        <v>700600595912</v>
      </c>
      <c r="C4089" s="190" t="s">
        <v>9548</v>
      </c>
      <c r="D4089" s="215" t="s">
        <v>9745</v>
      </c>
      <c r="E4089" s="321">
        <v>20</v>
      </c>
      <c r="F4089" s="319">
        <v>39.647058823529413</v>
      </c>
      <c r="G4089" s="198" t="s">
        <v>8444</v>
      </c>
      <c r="H4089" s="201">
        <v>0</v>
      </c>
      <c r="I4089" s="200">
        <v>42191</v>
      </c>
      <c r="J4089" s="319">
        <f t="shared" si="64"/>
        <v>8.7000000000000028</v>
      </c>
      <c r="K4089" s="198">
        <v>29.389999999999997</v>
      </c>
      <c r="L4089" s="198"/>
      <c r="M4089" s="198" t="s">
        <v>2395</v>
      </c>
      <c r="N4089" s="198"/>
      <c r="O4089" s="198"/>
      <c r="P4089" s="198"/>
      <c r="Q4089" s="169"/>
      <c r="R4089" s="169"/>
      <c r="S4089" s="169"/>
      <c r="T4089" s="169"/>
    </row>
    <row r="4090" spans="1:20" ht="20.100000000000001" customHeight="1">
      <c r="A4090" s="201" t="s">
        <v>9748</v>
      </c>
      <c r="B4090" s="183">
        <v>700600595929</v>
      </c>
      <c r="C4090" s="190" t="s">
        <v>9549</v>
      </c>
      <c r="D4090" s="215" t="s">
        <v>9745</v>
      </c>
      <c r="E4090" s="321">
        <v>20</v>
      </c>
      <c r="F4090" s="319">
        <v>39.647058823529413</v>
      </c>
      <c r="G4090" s="198" t="s">
        <v>8444</v>
      </c>
      <c r="H4090" s="201">
        <v>0</v>
      </c>
      <c r="I4090" s="200">
        <v>42191</v>
      </c>
      <c r="J4090" s="319">
        <f t="shared" si="64"/>
        <v>8.7000000000000028</v>
      </c>
      <c r="K4090" s="198">
        <v>29.389999999999997</v>
      </c>
      <c r="L4090" s="198"/>
      <c r="M4090" s="198" t="s">
        <v>2395</v>
      </c>
      <c r="N4090" s="198"/>
      <c r="O4090" s="198"/>
      <c r="P4090" s="198"/>
      <c r="Q4090" s="169"/>
      <c r="R4090" s="169"/>
      <c r="S4090" s="169"/>
      <c r="T4090" s="169"/>
    </row>
    <row r="4091" spans="1:20" ht="20.100000000000001" customHeight="1">
      <c r="A4091" s="201" t="s">
        <v>9749</v>
      </c>
      <c r="B4091" s="183"/>
      <c r="C4091" s="190" t="s">
        <v>9550</v>
      </c>
      <c r="D4091" s="215" t="s">
        <v>9750</v>
      </c>
      <c r="E4091" s="198"/>
      <c r="F4091" s="319" t="s">
        <v>17578</v>
      </c>
      <c r="G4091" s="198" t="s">
        <v>8444</v>
      </c>
      <c r="H4091" s="201">
        <v>0</v>
      </c>
      <c r="I4091" s="200">
        <v>42191</v>
      </c>
      <c r="J4091" s="319" t="e">
        <f t="shared" si="64"/>
        <v>#VALUE!</v>
      </c>
      <c r="K4091" s="198"/>
      <c r="L4091" s="198"/>
      <c r="M4091" s="198" t="s">
        <v>2395</v>
      </c>
      <c r="N4091" s="198"/>
      <c r="O4091" s="198"/>
      <c r="P4091" s="198"/>
      <c r="Q4091" s="169"/>
      <c r="R4091" s="169"/>
      <c r="S4091" s="169"/>
      <c r="T4091" s="169"/>
    </row>
    <row r="4092" spans="1:20" ht="20.100000000000001" customHeight="1">
      <c r="A4092" s="201" t="s">
        <v>9751</v>
      </c>
      <c r="B4092" s="183">
        <v>700600595936</v>
      </c>
      <c r="C4092" s="190" t="s">
        <v>9551</v>
      </c>
      <c r="D4092" s="215" t="s">
        <v>9750</v>
      </c>
      <c r="E4092" s="321">
        <v>5</v>
      </c>
      <c r="F4092" s="319">
        <v>33.79</v>
      </c>
      <c r="G4092" s="198" t="s">
        <v>8444</v>
      </c>
      <c r="H4092" s="201">
        <v>0</v>
      </c>
      <c r="I4092" s="200">
        <v>42191</v>
      </c>
      <c r="J4092" s="319">
        <f t="shared" si="64"/>
        <v>18.721499999999999</v>
      </c>
      <c r="K4092" s="198"/>
      <c r="L4092" s="198"/>
      <c r="M4092" s="198" t="s">
        <v>2395</v>
      </c>
      <c r="N4092" s="198"/>
      <c r="O4092" s="198"/>
      <c r="P4092" s="198"/>
      <c r="Q4092" s="169"/>
      <c r="R4092" s="169"/>
      <c r="S4092" s="169"/>
      <c r="T4092" s="169"/>
    </row>
    <row r="4093" spans="1:20" ht="20.100000000000001" customHeight="1">
      <c r="A4093" s="201" t="s">
        <v>9752</v>
      </c>
      <c r="B4093" s="183">
        <v>700600595943</v>
      </c>
      <c r="C4093" s="190" t="s">
        <v>9552</v>
      </c>
      <c r="D4093" s="215" t="s">
        <v>9750</v>
      </c>
      <c r="E4093" s="324">
        <v>3</v>
      </c>
      <c r="F4093" s="319">
        <v>30.189999999999998</v>
      </c>
      <c r="G4093" s="198" t="s">
        <v>8444</v>
      </c>
      <c r="H4093" s="199">
        <v>19</v>
      </c>
      <c r="I4093" s="200">
        <v>42191</v>
      </c>
      <c r="J4093" s="319">
        <f t="shared" si="64"/>
        <v>17.661499999999997</v>
      </c>
      <c r="K4093" s="198"/>
      <c r="L4093" s="198"/>
      <c r="M4093" s="198" t="s">
        <v>2395</v>
      </c>
      <c r="N4093" s="198"/>
      <c r="O4093" s="198"/>
      <c r="P4093" s="198"/>
      <c r="Q4093" s="169"/>
      <c r="R4093" s="169"/>
      <c r="S4093" s="169"/>
      <c r="T4093" s="169"/>
    </row>
    <row r="4094" spans="1:20" ht="20.100000000000001" customHeight="1">
      <c r="A4094" s="201" t="s">
        <v>9753</v>
      </c>
      <c r="B4094" s="183">
        <v>700600595950</v>
      </c>
      <c r="C4094" s="190" t="s">
        <v>9553</v>
      </c>
      <c r="D4094" s="215" t="s">
        <v>9750</v>
      </c>
      <c r="E4094" s="321">
        <v>5</v>
      </c>
      <c r="F4094" s="319">
        <v>33.79</v>
      </c>
      <c r="G4094" s="198" t="s">
        <v>8444</v>
      </c>
      <c r="H4094" s="201">
        <v>0</v>
      </c>
      <c r="I4094" s="200">
        <v>42191</v>
      </c>
      <c r="J4094" s="319">
        <f t="shared" si="64"/>
        <v>18.721499999999999</v>
      </c>
      <c r="K4094" s="198"/>
      <c r="L4094" s="198"/>
      <c r="M4094" s="198" t="s">
        <v>2395</v>
      </c>
      <c r="N4094" s="198"/>
      <c r="O4094" s="198"/>
      <c r="P4094" s="198"/>
      <c r="Q4094" s="169"/>
      <c r="R4094" s="169"/>
      <c r="S4094" s="169"/>
      <c r="T4094" s="169"/>
    </row>
    <row r="4095" spans="1:20" ht="20.100000000000001" customHeight="1">
      <c r="A4095" s="201" t="s">
        <v>9754</v>
      </c>
      <c r="B4095" s="183">
        <v>700600595967</v>
      </c>
      <c r="C4095" s="190" t="s">
        <v>9554</v>
      </c>
      <c r="D4095" s="215" t="s">
        <v>9750</v>
      </c>
      <c r="E4095" s="321">
        <v>22</v>
      </c>
      <c r="F4095" s="319">
        <v>42</v>
      </c>
      <c r="G4095" s="198" t="s">
        <v>8444</v>
      </c>
      <c r="H4095" s="201">
        <v>0</v>
      </c>
      <c r="I4095" s="200">
        <v>42191</v>
      </c>
      <c r="J4095" s="319">
        <f t="shared" si="64"/>
        <v>8.6999999999999957</v>
      </c>
      <c r="K4095" s="198">
        <v>31.79</v>
      </c>
      <c r="L4095" s="198"/>
      <c r="M4095" s="198" t="s">
        <v>2395</v>
      </c>
      <c r="N4095" s="198"/>
      <c r="O4095" s="198"/>
      <c r="P4095" s="198"/>
      <c r="Q4095" s="169"/>
      <c r="R4095" s="169"/>
      <c r="S4095" s="169"/>
      <c r="T4095" s="169"/>
    </row>
    <row r="4096" spans="1:20" ht="20.100000000000001" customHeight="1">
      <c r="A4096" s="201" t="s">
        <v>9755</v>
      </c>
      <c r="B4096" s="183"/>
      <c r="C4096" s="190" t="s">
        <v>9555</v>
      </c>
      <c r="D4096" s="215" t="s">
        <v>9756</v>
      </c>
      <c r="E4096" s="198"/>
      <c r="F4096" s="319" t="s">
        <v>17578</v>
      </c>
      <c r="G4096" s="198" t="s">
        <v>8444</v>
      </c>
      <c r="H4096" s="201">
        <v>0</v>
      </c>
      <c r="I4096" s="200">
        <v>42191</v>
      </c>
      <c r="J4096" s="319" t="e">
        <f t="shared" si="64"/>
        <v>#VALUE!</v>
      </c>
      <c r="K4096" s="198"/>
      <c r="L4096" s="198"/>
      <c r="M4096" s="198" t="s">
        <v>2395</v>
      </c>
      <c r="N4096" s="198"/>
      <c r="O4096" s="198"/>
      <c r="P4096" s="198"/>
      <c r="Q4096" s="169"/>
      <c r="R4096" s="169"/>
      <c r="S4096" s="169"/>
      <c r="T4096" s="169"/>
    </row>
    <row r="4097" spans="1:20" ht="20.100000000000001" customHeight="1">
      <c r="A4097" s="202" t="s">
        <v>9757</v>
      </c>
      <c r="B4097" s="183">
        <v>700600595974</v>
      </c>
      <c r="C4097" s="190" t="s">
        <v>9556</v>
      </c>
      <c r="D4097" s="215" t="s">
        <v>9756</v>
      </c>
      <c r="E4097" s="321">
        <v>3</v>
      </c>
      <c r="F4097" s="319">
        <v>13.89</v>
      </c>
      <c r="G4097" s="198" t="s">
        <v>8444</v>
      </c>
      <c r="H4097" s="201">
        <v>0</v>
      </c>
      <c r="I4097" s="200">
        <v>42191</v>
      </c>
      <c r="J4097" s="319">
        <f t="shared" si="64"/>
        <v>3.8064999999999998</v>
      </c>
      <c r="K4097" s="198">
        <v>9.4117647058823533</v>
      </c>
      <c r="L4097" s="198"/>
      <c r="M4097" s="198" t="s">
        <v>2395</v>
      </c>
      <c r="N4097" s="198"/>
      <c r="O4097" s="198"/>
      <c r="P4097" s="198"/>
      <c r="Q4097" s="169"/>
      <c r="R4097" s="169"/>
      <c r="S4097" s="169"/>
      <c r="T4097" s="169"/>
    </row>
    <row r="4098" spans="1:20" ht="20.100000000000001" customHeight="1">
      <c r="A4098" s="201" t="s">
        <v>9758</v>
      </c>
      <c r="B4098" s="183">
        <v>700600595981</v>
      </c>
      <c r="C4098" s="190" t="s">
        <v>9557</v>
      </c>
      <c r="D4098" s="215" t="s">
        <v>9756</v>
      </c>
      <c r="E4098" s="198">
        <v>7.5</v>
      </c>
      <c r="F4098" s="319">
        <v>20.99</v>
      </c>
      <c r="G4098" s="198" t="s">
        <v>8444</v>
      </c>
      <c r="H4098" s="201">
        <v>0</v>
      </c>
      <c r="I4098" s="200">
        <v>42191</v>
      </c>
      <c r="J4098" s="319">
        <f t="shared" si="64"/>
        <v>5.3414999999999999</v>
      </c>
      <c r="K4098" s="198"/>
      <c r="L4098" s="198"/>
      <c r="M4098" s="198" t="s">
        <v>2395</v>
      </c>
      <c r="N4098" s="198"/>
      <c r="O4098" s="198"/>
      <c r="P4098" s="198"/>
      <c r="Q4098" s="169"/>
      <c r="R4098" s="169"/>
      <c r="S4098" s="169"/>
      <c r="T4098" s="169"/>
    </row>
    <row r="4099" spans="1:20" ht="20.100000000000001" customHeight="1">
      <c r="A4099" s="201" t="s">
        <v>9759</v>
      </c>
      <c r="B4099" s="183"/>
      <c r="C4099" s="190" t="s">
        <v>9558</v>
      </c>
      <c r="D4099" s="215" t="s">
        <v>9756</v>
      </c>
      <c r="E4099" s="198"/>
      <c r="F4099" s="319" t="s">
        <v>17578</v>
      </c>
      <c r="G4099" s="198" t="s">
        <v>8444</v>
      </c>
      <c r="H4099" s="201">
        <v>0</v>
      </c>
      <c r="I4099" s="200">
        <v>42191</v>
      </c>
      <c r="J4099" s="319" t="e">
        <f t="shared" si="64"/>
        <v>#VALUE!</v>
      </c>
      <c r="K4099" s="198"/>
      <c r="L4099" s="198"/>
      <c r="M4099" s="198" t="s">
        <v>2395</v>
      </c>
      <c r="N4099" s="198"/>
      <c r="O4099" s="198"/>
      <c r="P4099" s="198"/>
      <c r="Q4099" s="169"/>
      <c r="R4099" s="169"/>
      <c r="S4099" s="169"/>
      <c r="T4099" s="169"/>
    </row>
    <row r="4100" spans="1:20" ht="20.100000000000001" customHeight="1">
      <c r="A4100" s="201" t="s">
        <v>9760</v>
      </c>
      <c r="B4100" s="183">
        <v>700600595998</v>
      </c>
      <c r="C4100" s="190" t="s">
        <v>9559</v>
      </c>
      <c r="D4100" s="215" t="s">
        <v>9756</v>
      </c>
      <c r="E4100" s="321">
        <v>4</v>
      </c>
      <c r="F4100" s="319">
        <v>14.941176470588236</v>
      </c>
      <c r="G4100" s="198" t="s">
        <v>8444</v>
      </c>
      <c r="H4100" s="201">
        <v>0</v>
      </c>
      <c r="I4100" s="200">
        <v>42191</v>
      </c>
      <c r="J4100" s="319">
        <f t="shared" si="64"/>
        <v>3.6999999999999993</v>
      </c>
      <c r="K4100" s="198">
        <v>10.59</v>
      </c>
      <c r="L4100" s="198"/>
      <c r="M4100" s="198" t="s">
        <v>2395</v>
      </c>
      <c r="N4100" s="198"/>
      <c r="O4100" s="198"/>
      <c r="P4100" s="198"/>
      <c r="Q4100" s="169"/>
      <c r="R4100" s="169"/>
      <c r="S4100" s="169"/>
      <c r="T4100" s="169"/>
    </row>
    <row r="4101" spans="1:20" ht="20.100000000000001" customHeight="1">
      <c r="A4101" s="201" t="s">
        <v>9761</v>
      </c>
      <c r="B4101" s="183">
        <v>700600596001</v>
      </c>
      <c r="C4101" s="190" t="s">
        <v>9560</v>
      </c>
      <c r="D4101" s="215" t="s">
        <v>9756</v>
      </c>
      <c r="E4101" s="321">
        <v>7.5</v>
      </c>
      <c r="F4101" s="319">
        <v>20.99</v>
      </c>
      <c r="G4101" s="198" t="s">
        <v>8444</v>
      </c>
      <c r="H4101" s="201">
        <v>0</v>
      </c>
      <c r="I4101" s="200">
        <v>42191</v>
      </c>
      <c r="J4101" s="319">
        <f t="shared" si="64"/>
        <v>5.3414999999999999</v>
      </c>
      <c r="K4101" s="198"/>
      <c r="L4101" s="198"/>
      <c r="M4101" s="198" t="s">
        <v>2395</v>
      </c>
      <c r="N4101" s="198"/>
      <c r="O4101" s="198"/>
      <c r="P4101" s="198"/>
      <c r="Q4101" s="169"/>
      <c r="R4101" s="169"/>
      <c r="S4101" s="169"/>
      <c r="T4101" s="169"/>
    </row>
    <row r="4102" spans="1:20" ht="20.100000000000001" customHeight="1">
      <c r="A4102" s="202" t="s">
        <v>9762</v>
      </c>
      <c r="B4102" s="183">
        <v>700600596018</v>
      </c>
      <c r="C4102" s="190" t="s">
        <v>9561</v>
      </c>
      <c r="D4102" s="215" t="s">
        <v>9756</v>
      </c>
      <c r="E4102" s="324">
        <v>2</v>
      </c>
      <c r="F4102" s="319">
        <v>13.89</v>
      </c>
      <c r="G4102" s="198" t="s">
        <v>8444</v>
      </c>
      <c r="H4102" s="366">
        <v>40</v>
      </c>
      <c r="I4102" s="200">
        <v>42191</v>
      </c>
      <c r="J4102" s="319">
        <f t="shared" si="64"/>
        <v>4.8064999999999998</v>
      </c>
      <c r="K4102" s="198">
        <v>9.4117647058823533</v>
      </c>
      <c r="L4102" s="198"/>
      <c r="M4102" s="198" t="s">
        <v>2395</v>
      </c>
      <c r="N4102" s="198"/>
      <c r="O4102" s="198"/>
      <c r="P4102" s="198"/>
      <c r="Q4102" s="169"/>
      <c r="R4102" s="169"/>
      <c r="S4102" s="169"/>
      <c r="T4102" s="169"/>
    </row>
    <row r="4103" spans="1:20" ht="20.100000000000001" customHeight="1">
      <c r="A4103" s="202" t="s">
        <v>9763</v>
      </c>
      <c r="B4103" s="183">
        <v>700600596025</v>
      </c>
      <c r="C4103" s="190" t="s">
        <v>9562</v>
      </c>
      <c r="D4103" s="215" t="s">
        <v>9756</v>
      </c>
      <c r="E4103" s="324">
        <v>2</v>
      </c>
      <c r="F4103" s="319">
        <v>13.89</v>
      </c>
      <c r="G4103" s="198" t="s">
        <v>8444</v>
      </c>
      <c r="H4103" s="366">
        <v>185</v>
      </c>
      <c r="I4103" s="200">
        <v>42191</v>
      </c>
      <c r="J4103" s="319">
        <f t="shared" si="64"/>
        <v>4.8064999999999998</v>
      </c>
      <c r="K4103" s="198">
        <v>9.4117647058823533</v>
      </c>
      <c r="L4103" s="198"/>
      <c r="M4103" s="198" t="s">
        <v>2395</v>
      </c>
      <c r="N4103" s="198"/>
      <c r="O4103" s="198"/>
      <c r="P4103" s="198"/>
      <c r="Q4103" s="169"/>
      <c r="R4103" s="169"/>
      <c r="S4103" s="169"/>
      <c r="T4103" s="169"/>
    </row>
    <row r="4104" spans="1:20" ht="20.100000000000001" customHeight="1">
      <c r="A4104" s="201" t="s">
        <v>9764</v>
      </c>
      <c r="B4104" s="183">
        <v>700600596032</v>
      </c>
      <c r="C4104" s="190" t="s">
        <v>9563</v>
      </c>
      <c r="D4104" s="215" t="s">
        <v>9756</v>
      </c>
      <c r="E4104" s="324">
        <v>2</v>
      </c>
      <c r="F4104" s="319">
        <v>13.89</v>
      </c>
      <c r="G4104" s="198" t="s">
        <v>8444</v>
      </c>
      <c r="H4104" s="199">
        <v>131</v>
      </c>
      <c r="I4104" s="200">
        <v>42191</v>
      </c>
      <c r="J4104" s="319">
        <f t="shared" si="64"/>
        <v>4.8064999999999998</v>
      </c>
      <c r="K4104" s="198">
        <v>9.4117647058823533</v>
      </c>
      <c r="L4104" s="198"/>
      <c r="M4104" s="198" t="s">
        <v>2395</v>
      </c>
      <c r="N4104" s="198"/>
      <c r="O4104" s="198"/>
      <c r="P4104" s="198"/>
      <c r="Q4104" s="169"/>
      <c r="R4104" s="169"/>
      <c r="S4104" s="169"/>
      <c r="T4104" s="169"/>
    </row>
    <row r="4105" spans="1:20" ht="20.100000000000001" customHeight="1">
      <c r="A4105" s="201" t="s">
        <v>9765</v>
      </c>
      <c r="B4105" s="183">
        <v>700600596049</v>
      </c>
      <c r="C4105" s="190" t="s">
        <v>9564</v>
      </c>
      <c r="D4105" s="215" t="s">
        <v>9756</v>
      </c>
      <c r="E4105" s="321">
        <v>8.5</v>
      </c>
      <c r="F4105" s="319">
        <v>20.99</v>
      </c>
      <c r="G4105" s="198" t="s">
        <v>8444</v>
      </c>
      <c r="H4105" s="201">
        <v>0</v>
      </c>
      <c r="I4105" s="200">
        <v>42191</v>
      </c>
      <c r="J4105" s="319">
        <f t="shared" si="64"/>
        <v>4.3414999999999999</v>
      </c>
      <c r="K4105" s="198"/>
      <c r="L4105" s="198"/>
      <c r="M4105" s="198" t="s">
        <v>2395</v>
      </c>
      <c r="N4105" s="198"/>
      <c r="O4105" s="198"/>
      <c r="P4105" s="198"/>
      <c r="Q4105" s="169"/>
      <c r="R4105" s="169"/>
      <c r="S4105" s="169"/>
      <c r="T4105" s="169"/>
    </row>
    <row r="4106" spans="1:20" ht="20.100000000000001" customHeight="1">
      <c r="A4106" s="202" t="s">
        <v>9766</v>
      </c>
      <c r="B4106" s="183">
        <v>700600596056</v>
      </c>
      <c r="C4106" s="190" t="s">
        <v>9565</v>
      </c>
      <c r="D4106" s="215" t="s">
        <v>9756</v>
      </c>
      <c r="E4106" s="324">
        <v>2</v>
      </c>
      <c r="F4106" s="319">
        <v>13.89</v>
      </c>
      <c r="G4106" s="198" t="s">
        <v>8444</v>
      </c>
      <c r="H4106" s="366">
        <v>148</v>
      </c>
      <c r="I4106" s="200">
        <v>42191</v>
      </c>
      <c r="J4106" s="319">
        <f t="shared" si="64"/>
        <v>4.8064999999999998</v>
      </c>
      <c r="K4106" s="198">
        <v>9.4117647058823533</v>
      </c>
      <c r="L4106" s="198"/>
      <c r="M4106" s="198" t="s">
        <v>2395</v>
      </c>
      <c r="N4106" s="198"/>
      <c r="O4106" s="198"/>
      <c r="P4106" s="198"/>
      <c r="Q4106" s="169"/>
      <c r="R4106" s="169"/>
      <c r="S4106" s="169"/>
      <c r="T4106" s="169"/>
    </row>
    <row r="4107" spans="1:20" ht="20.100000000000001" customHeight="1">
      <c r="A4107" s="201" t="s">
        <v>9767</v>
      </c>
      <c r="B4107" s="183">
        <v>700600596063</v>
      </c>
      <c r="C4107" s="190" t="s">
        <v>9566</v>
      </c>
      <c r="D4107" s="215" t="s">
        <v>9756</v>
      </c>
      <c r="E4107" s="321">
        <v>3</v>
      </c>
      <c r="F4107" s="319">
        <v>13.89</v>
      </c>
      <c r="G4107" s="198" t="s">
        <v>8444</v>
      </c>
      <c r="H4107" s="201">
        <v>0</v>
      </c>
      <c r="I4107" s="200">
        <v>42191</v>
      </c>
      <c r="J4107" s="319">
        <f t="shared" si="64"/>
        <v>3.8064999999999998</v>
      </c>
      <c r="K4107" s="198">
        <v>9.4117647058823533</v>
      </c>
      <c r="L4107" s="198"/>
      <c r="M4107" s="198" t="s">
        <v>2395</v>
      </c>
      <c r="N4107" s="198"/>
      <c r="O4107" s="198"/>
      <c r="P4107" s="198"/>
      <c r="Q4107" s="169"/>
      <c r="R4107" s="169"/>
      <c r="S4107" s="169"/>
      <c r="T4107" s="169"/>
    </row>
    <row r="4108" spans="1:20" ht="20.100000000000001" customHeight="1">
      <c r="A4108" s="202" t="s">
        <v>9768</v>
      </c>
      <c r="B4108" s="183">
        <v>700600596070</v>
      </c>
      <c r="C4108" s="190" t="s">
        <v>9567</v>
      </c>
      <c r="D4108" s="215" t="s">
        <v>9756</v>
      </c>
      <c r="E4108" s="324">
        <v>2</v>
      </c>
      <c r="F4108" s="319">
        <v>13.89</v>
      </c>
      <c r="G4108" s="198" t="s">
        <v>8444</v>
      </c>
      <c r="H4108" s="199">
        <v>137</v>
      </c>
      <c r="I4108" s="200">
        <v>42191</v>
      </c>
      <c r="J4108" s="319">
        <f t="shared" ref="J4108:J4171" si="65">F4108*0.85-5-E4108</f>
        <v>4.8064999999999998</v>
      </c>
      <c r="K4108" s="198">
        <v>9.4117647058823533</v>
      </c>
      <c r="L4108" s="198"/>
      <c r="M4108" s="198" t="s">
        <v>2395</v>
      </c>
      <c r="N4108" s="198"/>
      <c r="O4108" s="198"/>
      <c r="P4108" s="198"/>
      <c r="Q4108" s="169"/>
      <c r="R4108" s="169"/>
      <c r="S4108" s="169"/>
      <c r="T4108" s="169"/>
    </row>
    <row r="4109" spans="1:20" ht="20.100000000000001" customHeight="1">
      <c r="A4109" s="202" t="s">
        <v>9769</v>
      </c>
      <c r="B4109" s="183">
        <v>700600596087</v>
      </c>
      <c r="C4109" s="190" t="s">
        <v>9568</v>
      </c>
      <c r="D4109" s="215" t="s">
        <v>9756</v>
      </c>
      <c r="E4109" s="324">
        <v>2</v>
      </c>
      <c r="F4109" s="319">
        <v>13.89</v>
      </c>
      <c r="G4109" s="198" t="s">
        <v>8444</v>
      </c>
      <c r="H4109" s="366">
        <v>124</v>
      </c>
      <c r="I4109" s="200">
        <v>42191</v>
      </c>
      <c r="J4109" s="319">
        <f t="shared" si="65"/>
        <v>4.8064999999999998</v>
      </c>
      <c r="K4109" s="198">
        <v>9.4117647058823533</v>
      </c>
      <c r="L4109" s="198"/>
      <c r="M4109" s="198" t="s">
        <v>2395</v>
      </c>
      <c r="N4109" s="198"/>
      <c r="O4109" s="198"/>
      <c r="P4109" s="198"/>
      <c r="Q4109" s="169"/>
      <c r="R4109" s="169"/>
      <c r="S4109" s="169"/>
      <c r="T4109" s="169"/>
    </row>
    <row r="4110" spans="1:20" ht="20.100000000000001" customHeight="1">
      <c r="A4110" s="202" t="s">
        <v>9770</v>
      </c>
      <c r="B4110" s="183">
        <v>700600596094</v>
      </c>
      <c r="C4110" s="190" t="s">
        <v>9569</v>
      </c>
      <c r="D4110" s="215" t="s">
        <v>9756</v>
      </c>
      <c r="E4110" s="321">
        <v>2</v>
      </c>
      <c r="F4110" s="319">
        <v>13.89</v>
      </c>
      <c r="G4110" s="198" t="s">
        <v>8444</v>
      </c>
      <c r="H4110" s="201">
        <v>0</v>
      </c>
      <c r="I4110" s="200">
        <v>42191</v>
      </c>
      <c r="J4110" s="319">
        <f t="shared" si="65"/>
        <v>4.8064999999999998</v>
      </c>
      <c r="K4110" s="198">
        <v>9.4117647058823533</v>
      </c>
      <c r="L4110" s="198"/>
      <c r="M4110" s="198" t="s">
        <v>2395</v>
      </c>
      <c r="N4110" s="198"/>
      <c r="O4110" s="198"/>
      <c r="P4110" s="198"/>
      <c r="Q4110" s="169"/>
      <c r="R4110" s="169"/>
      <c r="S4110" s="169"/>
      <c r="T4110" s="169"/>
    </row>
    <row r="4111" spans="1:20" ht="20.100000000000001" customHeight="1">
      <c r="A4111" s="201" t="s">
        <v>9771</v>
      </c>
      <c r="B4111" s="183">
        <v>700600596100</v>
      </c>
      <c r="C4111" s="190" t="s">
        <v>9570</v>
      </c>
      <c r="D4111" s="215" t="s">
        <v>9756</v>
      </c>
      <c r="E4111" s="321">
        <v>7.5</v>
      </c>
      <c r="F4111" s="319">
        <v>20.99</v>
      </c>
      <c r="G4111" s="198" t="s">
        <v>8444</v>
      </c>
      <c r="H4111" s="201">
        <v>0</v>
      </c>
      <c r="I4111" s="200">
        <v>42191</v>
      </c>
      <c r="J4111" s="319">
        <f t="shared" si="65"/>
        <v>5.3414999999999999</v>
      </c>
      <c r="K4111" s="198"/>
      <c r="L4111" s="198"/>
      <c r="M4111" s="198" t="s">
        <v>2395</v>
      </c>
      <c r="N4111" s="198"/>
      <c r="O4111" s="198"/>
      <c r="P4111" s="198"/>
      <c r="Q4111" s="169"/>
      <c r="R4111" s="169"/>
      <c r="S4111" s="169"/>
      <c r="T4111" s="169"/>
    </row>
    <row r="4112" spans="1:20" ht="20.100000000000001" customHeight="1">
      <c r="A4112" s="202" t="s">
        <v>9772</v>
      </c>
      <c r="B4112" s="183">
        <v>700600596117</v>
      </c>
      <c r="C4112" s="190" t="s">
        <v>9571</v>
      </c>
      <c r="D4112" s="215" t="s">
        <v>9756</v>
      </c>
      <c r="E4112" s="324">
        <v>2</v>
      </c>
      <c r="F4112" s="319">
        <v>13.89</v>
      </c>
      <c r="G4112" s="198" t="s">
        <v>8444</v>
      </c>
      <c r="H4112" s="366">
        <v>195</v>
      </c>
      <c r="I4112" s="200">
        <v>42191</v>
      </c>
      <c r="J4112" s="319">
        <f t="shared" si="65"/>
        <v>4.8064999999999998</v>
      </c>
      <c r="K4112" s="198">
        <v>9.4117647058823533</v>
      </c>
      <c r="L4112" s="198"/>
      <c r="M4112" s="198" t="s">
        <v>2395</v>
      </c>
      <c r="N4112" s="198"/>
      <c r="O4112" s="198"/>
      <c r="P4112" s="198"/>
      <c r="Q4112" s="169"/>
      <c r="R4112" s="169"/>
      <c r="S4112" s="169"/>
      <c r="T4112" s="169"/>
    </row>
    <row r="4113" spans="1:20" ht="20.100000000000001" customHeight="1">
      <c r="A4113" s="201" t="s">
        <v>9773</v>
      </c>
      <c r="B4113" s="183">
        <v>700600596124</v>
      </c>
      <c r="C4113" s="190" t="s">
        <v>9572</v>
      </c>
      <c r="D4113" s="215" t="s">
        <v>9756</v>
      </c>
      <c r="E4113" s="324">
        <v>2</v>
      </c>
      <c r="F4113" s="319">
        <v>13.89</v>
      </c>
      <c r="G4113" s="198" t="s">
        <v>8444</v>
      </c>
      <c r="H4113" s="199">
        <v>21</v>
      </c>
      <c r="I4113" s="200">
        <v>42191</v>
      </c>
      <c r="J4113" s="319">
        <f t="shared" si="65"/>
        <v>4.8064999999999998</v>
      </c>
      <c r="K4113" s="198">
        <v>9.4117647058823533</v>
      </c>
      <c r="L4113" s="198"/>
      <c r="M4113" s="198" t="s">
        <v>2395</v>
      </c>
      <c r="N4113" s="198"/>
      <c r="O4113" s="198"/>
      <c r="P4113" s="198"/>
      <c r="Q4113" s="169"/>
      <c r="R4113" s="169"/>
      <c r="S4113" s="169"/>
      <c r="T4113" s="169"/>
    </row>
    <row r="4114" spans="1:20" ht="20.100000000000001" customHeight="1">
      <c r="A4114" s="201" t="s">
        <v>9774</v>
      </c>
      <c r="B4114" s="183">
        <v>700600596131</v>
      </c>
      <c r="C4114" s="190" t="s">
        <v>9573</v>
      </c>
      <c r="D4114" s="215" t="s">
        <v>9756</v>
      </c>
      <c r="E4114" s="324">
        <v>2</v>
      </c>
      <c r="F4114" s="319">
        <v>13.89</v>
      </c>
      <c r="G4114" s="198" t="s">
        <v>8444</v>
      </c>
      <c r="H4114" s="199">
        <v>130</v>
      </c>
      <c r="I4114" s="200">
        <v>42191</v>
      </c>
      <c r="J4114" s="319">
        <f t="shared" si="65"/>
        <v>4.8064999999999998</v>
      </c>
      <c r="K4114" s="198">
        <v>9.4117647058823533</v>
      </c>
      <c r="L4114" s="198"/>
      <c r="M4114" s="198" t="s">
        <v>2395</v>
      </c>
      <c r="N4114" s="198"/>
      <c r="O4114" s="198"/>
      <c r="P4114" s="198"/>
      <c r="Q4114" s="169"/>
      <c r="R4114" s="169"/>
      <c r="S4114" s="169"/>
      <c r="T4114" s="169"/>
    </row>
    <row r="4115" spans="1:20" ht="20.100000000000001" customHeight="1">
      <c r="A4115" s="221" t="s">
        <v>10261</v>
      </c>
      <c r="B4115" s="183"/>
      <c r="C4115" s="190" t="s">
        <v>9574</v>
      </c>
      <c r="D4115" s="215" t="s">
        <v>9756</v>
      </c>
      <c r="E4115" s="198"/>
      <c r="F4115" s="319" t="s">
        <v>17578</v>
      </c>
      <c r="G4115" s="198" t="s">
        <v>8444</v>
      </c>
      <c r="H4115" s="201">
        <v>0</v>
      </c>
      <c r="I4115" s="200">
        <v>42191</v>
      </c>
      <c r="J4115" s="319" t="e">
        <f t="shared" si="65"/>
        <v>#VALUE!</v>
      </c>
      <c r="K4115" s="198"/>
      <c r="L4115" s="198"/>
      <c r="M4115" s="198" t="s">
        <v>2395</v>
      </c>
      <c r="N4115" s="198"/>
      <c r="O4115" s="198"/>
      <c r="P4115" s="198"/>
      <c r="Q4115" s="169"/>
      <c r="R4115" s="169"/>
      <c r="S4115" s="169"/>
      <c r="T4115" s="169"/>
    </row>
    <row r="4116" spans="1:20" ht="20.100000000000001" customHeight="1">
      <c r="A4116" s="221" t="s">
        <v>10262</v>
      </c>
      <c r="B4116" s="190">
        <v>683615837423</v>
      </c>
      <c r="C4116" s="190" t="s">
        <v>9575</v>
      </c>
      <c r="D4116" s="215" t="s">
        <v>9756</v>
      </c>
      <c r="E4116" s="321">
        <v>3</v>
      </c>
      <c r="F4116" s="319">
        <v>13.89</v>
      </c>
      <c r="G4116" s="198" t="s">
        <v>8444</v>
      </c>
      <c r="H4116" s="201">
        <v>0</v>
      </c>
      <c r="I4116" s="200">
        <v>42191</v>
      </c>
      <c r="J4116" s="319">
        <f t="shared" si="65"/>
        <v>3.8064999999999998</v>
      </c>
      <c r="K4116" s="198">
        <v>9.4117647058823533</v>
      </c>
      <c r="L4116" s="198"/>
      <c r="M4116" s="198" t="s">
        <v>2395</v>
      </c>
      <c r="N4116" s="198"/>
      <c r="O4116" s="198"/>
      <c r="P4116" s="198"/>
      <c r="Q4116" s="169"/>
      <c r="R4116" s="169"/>
      <c r="S4116" s="169"/>
      <c r="T4116" s="169"/>
    </row>
    <row r="4117" spans="1:20" ht="20.100000000000001" customHeight="1">
      <c r="A4117" s="221" t="s">
        <v>10263</v>
      </c>
      <c r="B4117" s="190">
        <v>683615837430</v>
      </c>
      <c r="C4117" s="190" t="s">
        <v>9576</v>
      </c>
      <c r="D4117" s="215" t="s">
        <v>9756</v>
      </c>
      <c r="E4117" s="321">
        <v>7.5</v>
      </c>
      <c r="F4117" s="319">
        <v>20.99</v>
      </c>
      <c r="G4117" s="198" t="s">
        <v>8444</v>
      </c>
      <c r="H4117" s="201">
        <v>0</v>
      </c>
      <c r="I4117" s="200">
        <v>42191</v>
      </c>
      <c r="J4117" s="319">
        <f t="shared" si="65"/>
        <v>5.3414999999999999</v>
      </c>
      <c r="K4117" s="198"/>
      <c r="L4117" s="198"/>
      <c r="M4117" s="198" t="s">
        <v>2395</v>
      </c>
      <c r="N4117" s="198"/>
      <c r="O4117" s="198"/>
      <c r="P4117" s="198"/>
      <c r="Q4117" s="169"/>
      <c r="R4117" s="169"/>
      <c r="S4117" s="169"/>
      <c r="T4117" s="169"/>
    </row>
    <row r="4118" spans="1:20" ht="20.100000000000001" customHeight="1">
      <c r="A4118" s="328" t="s">
        <v>10264</v>
      </c>
      <c r="B4118" s="190">
        <v>683615837447</v>
      </c>
      <c r="C4118" s="190" t="s">
        <v>9577</v>
      </c>
      <c r="D4118" s="215" t="s">
        <v>9756</v>
      </c>
      <c r="E4118" s="321">
        <v>3</v>
      </c>
      <c r="F4118" s="319">
        <v>13.89</v>
      </c>
      <c r="G4118" s="198" t="s">
        <v>8444</v>
      </c>
      <c r="H4118" s="201">
        <v>0</v>
      </c>
      <c r="I4118" s="200">
        <v>42191</v>
      </c>
      <c r="J4118" s="319">
        <f t="shared" si="65"/>
        <v>3.8064999999999998</v>
      </c>
      <c r="K4118" s="198">
        <v>9.4117647058823533</v>
      </c>
      <c r="L4118" s="198"/>
      <c r="M4118" s="198" t="s">
        <v>2395</v>
      </c>
      <c r="N4118" s="198"/>
      <c r="O4118" s="198"/>
      <c r="P4118" s="198"/>
      <c r="Q4118" s="169"/>
      <c r="R4118" s="169"/>
      <c r="S4118" s="169"/>
      <c r="T4118" s="169"/>
    </row>
    <row r="4119" spans="1:20" ht="20.100000000000001" customHeight="1">
      <c r="A4119" s="328" t="s">
        <v>10265</v>
      </c>
      <c r="B4119" s="190">
        <v>683615837454</v>
      </c>
      <c r="C4119" s="190" t="s">
        <v>9578</v>
      </c>
      <c r="D4119" s="215" t="s">
        <v>9756</v>
      </c>
      <c r="E4119" s="324">
        <v>2</v>
      </c>
      <c r="F4119" s="319">
        <v>13.89</v>
      </c>
      <c r="G4119" s="198" t="s">
        <v>8444</v>
      </c>
      <c r="H4119" s="199">
        <v>119</v>
      </c>
      <c r="I4119" s="200">
        <v>42191</v>
      </c>
      <c r="J4119" s="319">
        <f t="shared" si="65"/>
        <v>4.8064999999999998</v>
      </c>
      <c r="K4119" s="198">
        <v>9.4117647058823533</v>
      </c>
      <c r="L4119" s="198"/>
      <c r="M4119" s="198" t="s">
        <v>2395</v>
      </c>
      <c r="N4119" s="198"/>
      <c r="O4119" s="198"/>
      <c r="P4119" s="198"/>
      <c r="Q4119" s="169"/>
      <c r="R4119" s="169"/>
      <c r="S4119" s="169"/>
      <c r="T4119" s="169"/>
    </row>
    <row r="4120" spans="1:20" ht="20.100000000000001" customHeight="1">
      <c r="A4120" s="328" t="s">
        <v>10266</v>
      </c>
      <c r="B4120" s="190">
        <v>683615837461</v>
      </c>
      <c r="C4120" s="190" t="s">
        <v>9579</v>
      </c>
      <c r="D4120" s="215" t="s">
        <v>9756</v>
      </c>
      <c r="E4120" s="324">
        <v>2</v>
      </c>
      <c r="F4120" s="319">
        <v>13.89</v>
      </c>
      <c r="G4120" s="198" t="s">
        <v>8444</v>
      </c>
      <c r="H4120" s="199">
        <v>227</v>
      </c>
      <c r="I4120" s="200">
        <v>42191</v>
      </c>
      <c r="J4120" s="319">
        <f t="shared" si="65"/>
        <v>4.8064999999999998</v>
      </c>
      <c r="K4120" s="198">
        <v>9.4117647058823533</v>
      </c>
      <c r="L4120" s="198"/>
      <c r="M4120" s="198" t="s">
        <v>2395</v>
      </c>
      <c r="N4120" s="198"/>
      <c r="O4120" s="198"/>
      <c r="P4120" s="198"/>
      <c r="Q4120" s="169"/>
      <c r="R4120" s="169"/>
      <c r="S4120" s="169"/>
      <c r="T4120" s="169"/>
    </row>
    <row r="4121" spans="1:20" ht="20.100000000000001" customHeight="1">
      <c r="A4121" s="328" t="s">
        <v>10267</v>
      </c>
      <c r="B4121" s="190">
        <v>683615837478</v>
      </c>
      <c r="C4121" s="190" t="s">
        <v>9580</v>
      </c>
      <c r="D4121" s="215" t="s">
        <v>9756</v>
      </c>
      <c r="E4121" s="321">
        <v>3</v>
      </c>
      <c r="F4121" s="319">
        <v>20.99</v>
      </c>
      <c r="G4121" s="198" t="s">
        <v>8444</v>
      </c>
      <c r="H4121" s="201">
        <v>0</v>
      </c>
      <c r="I4121" s="200">
        <v>42191</v>
      </c>
      <c r="J4121" s="319">
        <f t="shared" si="65"/>
        <v>9.8414999999999999</v>
      </c>
      <c r="K4121" s="198"/>
      <c r="L4121" s="198"/>
      <c r="M4121" s="198" t="s">
        <v>2395</v>
      </c>
      <c r="N4121" s="198"/>
      <c r="O4121" s="198"/>
      <c r="P4121" s="198"/>
      <c r="Q4121" s="169"/>
      <c r="R4121" s="169"/>
      <c r="S4121" s="169"/>
      <c r="T4121" s="169"/>
    </row>
    <row r="4122" spans="1:20" ht="20.100000000000001" customHeight="1">
      <c r="A4122" s="328" t="s">
        <v>10268</v>
      </c>
      <c r="B4122" s="190">
        <v>683615837485</v>
      </c>
      <c r="C4122" s="190" t="s">
        <v>9581</v>
      </c>
      <c r="D4122" s="215" t="s">
        <v>9756</v>
      </c>
      <c r="E4122" s="324">
        <v>2</v>
      </c>
      <c r="F4122" s="319">
        <v>13.89</v>
      </c>
      <c r="G4122" s="198" t="s">
        <v>8444</v>
      </c>
      <c r="H4122" s="366">
        <v>120</v>
      </c>
      <c r="I4122" s="200">
        <v>42191</v>
      </c>
      <c r="J4122" s="319">
        <f t="shared" si="65"/>
        <v>4.8064999999999998</v>
      </c>
      <c r="K4122" s="198">
        <v>9.4117647058823533</v>
      </c>
      <c r="L4122" s="198"/>
      <c r="M4122" s="198" t="s">
        <v>2395</v>
      </c>
      <c r="N4122" s="198"/>
      <c r="O4122" s="198"/>
      <c r="P4122" s="198"/>
      <c r="Q4122" s="169"/>
      <c r="R4122" s="169"/>
      <c r="S4122" s="169"/>
      <c r="T4122" s="169"/>
    </row>
    <row r="4123" spans="1:20" ht="20.100000000000001" customHeight="1">
      <c r="A4123" s="221" t="s">
        <v>10269</v>
      </c>
      <c r="B4123" s="190">
        <v>683615837492</v>
      </c>
      <c r="C4123" s="190" t="s">
        <v>9582</v>
      </c>
      <c r="D4123" s="215" t="s">
        <v>9756</v>
      </c>
      <c r="E4123" s="321">
        <v>7.5</v>
      </c>
      <c r="F4123" s="319">
        <v>20.99</v>
      </c>
      <c r="G4123" s="198" t="s">
        <v>8444</v>
      </c>
      <c r="H4123" s="201">
        <v>0</v>
      </c>
      <c r="I4123" s="200">
        <v>42191</v>
      </c>
      <c r="J4123" s="319">
        <f t="shared" si="65"/>
        <v>5.3414999999999999</v>
      </c>
      <c r="K4123" s="198"/>
      <c r="L4123" s="198"/>
      <c r="M4123" s="198" t="s">
        <v>2395</v>
      </c>
      <c r="N4123" s="198"/>
      <c r="O4123" s="198"/>
      <c r="P4123" s="198"/>
      <c r="Q4123" s="169"/>
      <c r="R4123" s="169"/>
      <c r="S4123" s="169"/>
      <c r="T4123" s="169"/>
    </row>
    <row r="4124" spans="1:20" ht="20.100000000000001" customHeight="1">
      <c r="A4124" s="328" t="s">
        <v>10270</v>
      </c>
      <c r="B4124" s="190">
        <v>683615837508</v>
      </c>
      <c r="C4124" s="190" t="s">
        <v>9583</v>
      </c>
      <c r="D4124" s="215" t="s">
        <v>9756</v>
      </c>
      <c r="E4124" s="324">
        <v>2</v>
      </c>
      <c r="F4124" s="319">
        <v>13.89</v>
      </c>
      <c r="G4124" s="198" t="s">
        <v>8444</v>
      </c>
      <c r="H4124" s="199">
        <v>91</v>
      </c>
      <c r="I4124" s="200">
        <v>42191</v>
      </c>
      <c r="J4124" s="319">
        <f t="shared" si="65"/>
        <v>4.8064999999999998</v>
      </c>
      <c r="K4124" s="198">
        <v>9.4117647058823533</v>
      </c>
      <c r="L4124" s="198"/>
      <c r="M4124" s="198" t="s">
        <v>2395</v>
      </c>
      <c r="N4124" s="198"/>
      <c r="O4124" s="198"/>
      <c r="P4124" s="198"/>
      <c r="Q4124" s="169"/>
      <c r="R4124" s="169"/>
      <c r="S4124" s="169"/>
      <c r="T4124" s="169"/>
    </row>
    <row r="4125" spans="1:20" ht="20.100000000000001" customHeight="1">
      <c r="A4125" s="328" t="s">
        <v>10271</v>
      </c>
      <c r="B4125" s="190">
        <v>683615837515</v>
      </c>
      <c r="C4125" s="190" t="s">
        <v>9584</v>
      </c>
      <c r="D4125" s="215" t="s">
        <v>9756</v>
      </c>
      <c r="E4125" s="324">
        <v>2</v>
      </c>
      <c r="F4125" s="319">
        <v>13.89</v>
      </c>
      <c r="G4125" s="198" t="s">
        <v>8444</v>
      </c>
      <c r="H4125" s="199">
        <v>96</v>
      </c>
      <c r="I4125" s="200">
        <v>42191</v>
      </c>
      <c r="J4125" s="319">
        <f t="shared" si="65"/>
        <v>4.8064999999999998</v>
      </c>
      <c r="K4125" s="198">
        <v>9.4117647058823533</v>
      </c>
      <c r="L4125" s="198"/>
      <c r="M4125" s="198" t="s">
        <v>2395</v>
      </c>
      <c r="N4125" s="198"/>
      <c r="O4125" s="198"/>
      <c r="P4125" s="198"/>
      <c r="Q4125" s="169"/>
      <c r="R4125" s="169"/>
      <c r="S4125" s="169"/>
      <c r="T4125" s="169"/>
    </row>
    <row r="4126" spans="1:20" ht="20.100000000000001" customHeight="1">
      <c r="A4126" s="221" t="s">
        <v>10272</v>
      </c>
      <c r="B4126" s="190">
        <v>683615837522</v>
      </c>
      <c r="C4126" s="190" t="s">
        <v>9585</v>
      </c>
      <c r="D4126" s="215" t="s">
        <v>9756</v>
      </c>
      <c r="E4126" s="321">
        <v>3</v>
      </c>
      <c r="F4126" s="319">
        <v>13.89</v>
      </c>
      <c r="G4126" s="198" t="s">
        <v>8444</v>
      </c>
      <c r="H4126" s="201">
        <v>0</v>
      </c>
      <c r="I4126" s="200">
        <v>42191</v>
      </c>
      <c r="J4126" s="319">
        <f t="shared" si="65"/>
        <v>3.8064999999999998</v>
      </c>
      <c r="K4126" s="198">
        <v>9.4117647058823533</v>
      </c>
      <c r="L4126" s="198"/>
      <c r="M4126" s="198" t="s">
        <v>2395</v>
      </c>
      <c r="N4126" s="198"/>
      <c r="O4126" s="198"/>
      <c r="P4126" s="198"/>
      <c r="Q4126" s="169"/>
      <c r="R4126" s="169"/>
      <c r="S4126" s="169"/>
      <c r="T4126" s="169"/>
    </row>
    <row r="4127" spans="1:20" ht="20.100000000000001" customHeight="1">
      <c r="A4127" s="221" t="s">
        <v>10273</v>
      </c>
      <c r="B4127" s="190">
        <v>683615837539</v>
      </c>
      <c r="C4127" s="190" t="s">
        <v>9586</v>
      </c>
      <c r="D4127" s="215" t="s">
        <v>9756</v>
      </c>
      <c r="E4127" s="321">
        <v>3</v>
      </c>
      <c r="F4127" s="319">
        <v>13.89</v>
      </c>
      <c r="G4127" s="198" t="s">
        <v>8444</v>
      </c>
      <c r="H4127" s="201">
        <v>0</v>
      </c>
      <c r="I4127" s="200">
        <v>42191</v>
      </c>
      <c r="J4127" s="319">
        <f t="shared" si="65"/>
        <v>3.8064999999999998</v>
      </c>
      <c r="K4127" s="198">
        <v>9.4117647058823533</v>
      </c>
      <c r="L4127" s="198"/>
      <c r="M4127" s="198" t="s">
        <v>2395</v>
      </c>
      <c r="N4127" s="198"/>
      <c r="O4127" s="198"/>
      <c r="P4127" s="198"/>
      <c r="Q4127" s="169"/>
      <c r="R4127" s="169"/>
      <c r="S4127" s="169"/>
      <c r="T4127" s="169"/>
    </row>
    <row r="4128" spans="1:20" ht="20.100000000000001" customHeight="1">
      <c r="A4128" s="328" t="s">
        <v>10274</v>
      </c>
      <c r="B4128" s="190">
        <v>683615837546</v>
      </c>
      <c r="C4128" s="190" t="s">
        <v>9587</v>
      </c>
      <c r="D4128" s="215" t="s">
        <v>9756</v>
      </c>
      <c r="E4128" s="324">
        <v>2</v>
      </c>
      <c r="F4128" s="319">
        <v>13.89</v>
      </c>
      <c r="G4128" s="198" t="s">
        <v>8444</v>
      </c>
      <c r="H4128" s="366">
        <v>183</v>
      </c>
      <c r="I4128" s="200">
        <v>42191</v>
      </c>
      <c r="J4128" s="319">
        <f t="shared" si="65"/>
        <v>4.8064999999999998</v>
      </c>
      <c r="K4128" s="198">
        <v>9.4117647058823533</v>
      </c>
      <c r="L4128" s="198"/>
      <c r="M4128" s="198" t="s">
        <v>2395</v>
      </c>
      <c r="N4128" s="198"/>
      <c r="O4128" s="198"/>
      <c r="P4128" s="198"/>
      <c r="Q4128" s="169"/>
      <c r="R4128" s="169"/>
      <c r="S4128" s="169"/>
      <c r="T4128" s="169"/>
    </row>
    <row r="4129" spans="1:20" ht="20.100000000000001" customHeight="1">
      <c r="A4129" s="328" t="s">
        <v>10275</v>
      </c>
      <c r="B4129" s="190">
        <v>683615837553</v>
      </c>
      <c r="C4129" s="190" t="s">
        <v>9588</v>
      </c>
      <c r="D4129" s="215" t="s">
        <v>9756</v>
      </c>
      <c r="E4129" s="321">
        <v>3</v>
      </c>
      <c r="F4129" s="319">
        <v>13.89</v>
      </c>
      <c r="G4129" s="198" t="s">
        <v>8444</v>
      </c>
      <c r="H4129" s="201">
        <v>0</v>
      </c>
      <c r="I4129" s="200">
        <v>42191</v>
      </c>
      <c r="J4129" s="319">
        <f t="shared" si="65"/>
        <v>3.8064999999999998</v>
      </c>
      <c r="K4129" s="198">
        <v>9.4117647058823533</v>
      </c>
      <c r="L4129" s="198"/>
      <c r="M4129" s="198" t="s">
        <v>2395</v>
      </c>
      <c r="N4129" s="198"/>
      <c r="O4129" s="198"/>
      <c r="P4129" s="198"/>
      <c r="Q4129" s="169"/>
      <c r="R4129" s="169"/>
      <c r="S4129" s="169"/>
      <c r="T4129" s="169"/>
    </row>
    <row r="4130" spans="1:20" ht="20.100000000000001" customHeight="1">
      <c r="A4130" s="328" t="s">
        <v>10276</v>
      </c>
      <c r="B4130" s="190">
        <v>683615837560</v>
      </c>
      <c r="C4130" s="190" t="s">
        <v>9589</v>
      </c>
      <c r="D4130" s="215" t="s">
        <v>9756</v>
      </c>
      <c r="E4130" s="324">
        <v>2</v>
      </c>
      <c r="F4130" s="319">
        <v>13.89</v>
      </c>
      <c r="G4130" s="198" t="s">
        <v>8444</v>
      </c>
      <c r="H4130" s="199">
        <v>139</v>
      </c>
      <c r="I4130" s="200">
        <v>42191</v>
      </c>
      <c r="J4130" s="319">
        <f t="shared" si="65"/>
        <v>4.8064999999999998</v>
      </c>
      <c r="K4130" s="198">
        <v>9.4117647058823533</v>
      </c>
      <c r="L4130" s="198"/>
      <c r="M4130" s="198" t="s">
        <v>2395</v>
      </c>
      <c r="N4130" s="198"/>
      <c r="O4130" s="198"/>
      <c r="P4130" s="198"/>
      <c r="Q4130" s="169"/>
      <c r="R4130" s="169"/>
      <c r="S4130" s="169"/>
      <c r="T4130" s="169"/>
    </row>
    <row r="4131" spans="1:20" ht="20.100000000000001" customHeight="1">
      <c r="A4131" s="201" t="s">
        <v>9775</v>
      </c>
      <c r="B4131" s="183"/>
      <c r="C4131" s="190" t="s">
        <v>9590</v>
      </c>
      <c r="D4131" s="215" t="s">
        <v>9756</v>
      </c>
      <c r="E4131" s="198"/>
      <c r="F4131" s="319" t="s">
        <v>17578</v>
      </c>
      <c r="G4131" s="198" t="s">
        <v>8444</v>
      </c>
      <c r="H4131" s="201">
        <v>0</v>
      </c>
      <c r="I4131" s="200">
        <v>42191</v>
      </c>
      <c r="J4131" s="319" t="e">
        <f t="shared" si="65"/>
        <v>#VALUE!</v>
      </c>
      <c r="K4131" s="198"/>
      <c r="L4131" s="198"/>
      <c r="M4131" s="198" t="s">
        <v>2395</v>
      </c>
      <c r="N4131" s="198"/>
      <c r="O4131" s="198"/>
      <c r="P4131" s="198"/>
      <c r="Q4131" s="169"/>
      <c r="R4131" s="169"/>
      <c r="S4131" s="169"/>
      <c r="T4131" s="169"/>
    </row>
    <row r="4132" spans="1:20" ht="20.100000000000001" customHeight="1">
      <c r="A4132" s="202" t="s">
        <v>9776</v>
      </c>
      <c r="B4132" s="183">
        <v>683615787674</v>
      </c>
      <c r="C4132" s="190" t="s">
        <v>9591</v>
      </c>
      <c r="D4132" s="215" t="s">
        <v>9756</v>
      </c>
      <c r="E4132" s="321">
        <v>3</v>
      </c>
      <c r="F4132" s="319">
        <v>13.89</v>
      </c>
      <c r="G4132" s="198" t="s">
        <v>8444</v>
      </c>
      <c r="H4132" s="201">
        <v>0</v>
      </c>
      <c r="I4132" s="200">
        <v>42191</v>
      </c>
      <c r="J4132" s="319">
        <f t="shared" si="65"/>
        <v>3.8064999999999998</v>
      </c>
      <c r="K4132" s="198">
        <v>9.4117647058823533</v>
      </c>
      <c r="L4132" s="198"/>
      <c r="M4132" s="198" t="s">
        <v>2395</v>
      </c>
      <c r="N4132" s="198"/>
      <c r="O4132" s="198"/>
      <c r="P4132" s="198"/>
      <c r="Q4132" s="169"/>
      <c r="R4132" s="169"/>
      <c r="S4132" s="169"/>
      <c r="T4132" s="169"/>
    </row>
    <row r="4133" spans="1:20" ht="20.100000000000001" customHeight="1">
      <c r="A4133" s="201" t="s">
        <v>9777</v>
      </c>
      <c r="B4133" s="183">
        <v>683615787681</v>
      </c>
      <c r="C4133" s="190" t="s">
        <v>9592</v>
      </c>
      <c r="D4133" s="215" t="s">
        <v>9756</v>
      </c>
      <c r="E4133" s="321">
        <v>4</v>
      </c>
      <c r="F4133" s="319">
        <v>14.941176470588236</v>
      </c>
      <c r="G4133" s="198" t="s">
        <v>8444</v>
      </c>
      <c r="H4133" s="201">
        <v>0</v>
      </c>
      <c r="I4133" s="200">
        <v>42191</v>
      </c>
      <c r="J4133" s="319">
        <f t="shared" si="65"/>
        <v>3.6999999999999993</v>
      </c>
      <c r="K4133" s="198">
        <v>10.59</v>
      </c>
      <c r="L4133" s="198"/>
      <c r="M4133" s="198" t="s">
        <v>2395</v>
      </c>
      <c r="N4133" s="198"/>
      <c r="O4133" s="198"/>
      <c r="P4133" s="198"/>
      <c r="Q4133" s="169"/>
      <c r="R4133" s="169"/>
      <c r="S4133" s="169"/>
      <c r="T4133" s="169"/>
    </row>
    <row r="4134" spans="1:20" ht="20.100000000000001" customHeight="1">
      <c r="A4134" s="202" t="s">
        <v>9778</v>
      </c>
      <c r="B4134" s="183">
        <v>683615787698</v>
      </c>
      <c r="C4134" s="190" t="s">
        <v>9593</v>
      </c>
      <c r="D4134" s="215" t="s">
        <v>9756</v>
      </c>
      <c r="E4134" s="321">
        <v>3</v>
      </c>
      <c r="F4134" s="319">
        <v>13.89</v>
      </c>
      <c r="G4134" s="198" t="s">
        <v>8444</v>
      </c>
      <c r="H4134" s="201">
        <v>0</v>
      </c>
      <c r="I4134" s="200">
        <v>42191</v>
      </c>
      <c r="J4134" s="319">
        <f t="shared" si="65"/>
        <v>3.8064999999999998</v>
      </c>
      <c r="K4134" s="198">
        <v>9.4117647058823533</v>
      </c>
      <c r="L4134" s="198"/>
      <c r="M4134" s="198" t="s">
        <v>2395</v>
      </c>
      <c r="N4134" s="198"/>
      <c r="O4134" s="198"/>
      <c r="P4134" s="198"/>
      <c r="Q4134" s="169"/>
      <c r="R4134" s="169"/>
      <c r="S4134" s="169"/>
      <c r="T4134" s="169"/>
    </row>
    <row r="4135" spans="1:20" ht="20.100000000000001" customHeight="1">
      <c r="A4135" s="202" t="s">
        <v>9779</v>
      </c>
      <c r="B4135" s="183">
        <v>683615787704</v>
      </c>
      <c r="C4135" s="190" t="s">
        <v>9594</v>
      </c>
      <c r="D4135" s="215" t="s">
        <v>9756</v>
      </c>
      <c r="E4135" s="324">
        <v>2</v>
      </c>
      <c r="F4135" s="319">
        <v>13.89</v>
      </c>
      <c r="G4135" s="198" t="s">
        <v>8444</v>
      </c>
      <c r="H4135" s="366">
        <v>188</v>
      </c>
      <c r="I4135" s="200">
        <v>42191</v>
      </c>
      <c r="J4135" s="319">
        <f t="shared" si="65"/>
        <v>4.8064999999999998</v>
      </c>
      <c r="K4135" s="198">
        <v>9.4117647058823533</v>
      </c>
      <c r="L4135" s="198"/>
      <c r="M4135" s="198" t="s">
        <v>2395</v>
      </c>
      <c r="N4135" s="198"/>
      <c r="O4135" s="198"/>
      <c r="P4135" s="198"/>
      <c r="Q4135" s="169"/>
      <c r="R4135" s="169"/>
      <c r="S4135" s="169"/>
      <c r="T4135" s="169"/>
    </row>
    <row r="4136" spans="1:20" ht="20.100000000000001" customHeight="1">
      <c r="A4136" s="202" t="s">
        <v>9780</v>
      </c>
      <c r="B4136" s="183">
        <v>683615787711</v>
      </c>
      <c r="C4136" s="190" t="s">
        <v>9595</v>
      </c>
      <c r="D4136" s="215" t="s">
        <v>9756</v>
      </c>
      <c r="E4136" s="324">
        <v>2</v>
      </c>
      <c r="F4136" s="319">
        <v>13.89</v>
      </c>
      <c r="G4136" s="198" t="s">
        <v>8444</v>
      </c>
      <c r="H4136" s="199">
        <v>176</v>
      </c>
      <c r="I4136" s="200">
        <v>42191</v>
      </c>
      <c r="J4136" s="319">
        <f t="shared" si="65"/>
        <v>4.8064999999999998</v>
      </c>
      <c r="K4136" s="198">
        <v>9.4117647058823533</v>
      </c>
      <c r="L4136" s="198"/>
      <c r="M4136" s="198" t="s">
        <v>2395</v>
      </c>
      <c r="N4136" s="198"/>
      <c r="O4136" s="198"/>
      <c r="P4136" s="198"/>
      <c r="Q4136" s="169"/>
      <c r="R4136" s="169"/>
      <c r="S4136" s="169"/>
      <c r="T4136" s="169"/>
    </row>
    <row r="4137" spans="1:20" ht="20.100000000000001" customHeight="1">
      <c r="A4137" s="201" t="s">
        <v>9781</v>
      </c>
      <c r="B4137" s="183">
        <v>683615787728</v>
      </c>
      <c r="C4137" s="190" t="s">
        <v>9596</v>
      </c>
      <c r="D4137" s="215" t="s">
        <v>9756</v>
      </c>
      <c r="E4137" s="321">
        <v>4</v>
      </c>
      <c r="F4137" s="319">
        <v>14.941176470588236</v>
      </c>
      <c r="G4137" s="198" t="s">
        <v>8444</v>
      </c>
      <c r="H4137" s="201">
        <v>0</v>
      </c>
      <c r="I4137" s="200">
        <v>42191</v>
      </c>
      <c r="J4137" s="319">
        <f t="shared" si="65"/>
        <v>3.6999999999999993</v>
      </c>
      <c r="K4137" s="198">
        <v>10.59</v>
      </c>
      <c r="L4137" s="198"/>
      <c r="M4137" s="198" t="s">
        <v>2395</v>
      </c>
      <c r="N4137" s="198"/>
      <c r="O4137" s="198"/>
      <c r="P4137" s="198"/>
      <c r="Q4137" s="169"/>
      <c r="R4137" s="169"/>
      <c r="S4137" s="169"/>
      <c r="T4137" s="169"/>
    </row>
    <row r="4138" spans="1:20" ht="20.100000000000001" customHeight="1">
      <c r="A4138" s="202" t="s">
        <v>9782</v>
      </c>
      <c r="B4138" s="183">
        <v>683615787735</v>
      </c>
      <c r="C4138" s="190" t="s">
        <v>9597</v>
      </c>
      <c r="D4138" s="215" t="s">
        <v>9756</v>
      </c>
      <c r="E4138" s="324">
        <v>2</v>
      </c>
      <c r="F4138" s="319">
        <v>13.89</v>
      </c>
      <c r="G4138" s="198" t="s">
        <v>8444</v>
      </c>
      <c r="H4138" s="366">
        <v>137</v>
      </c>
      <c r="I4138" s="200">
        <v>42191</v>
      </c>
      <c r="J4138" s="319">
        <f t="shared" si="65"/>
        <v>4.8064999999999998</v>
      </c>
      <c r="K4138" s="198">
        <v>9.4117647058823533</v>
      </c>
      <c r="L4138" s="198"/>
      <c r="M4138" s="198" t="s">
        <v>2395</v>
      </c>
      <c r="N4138" s="198"/>
      <c r="O4138" s="198"/>
      <c r="P4138" s="198"/>
      <c r="Q4138" s="169"/>
      <c r="R4138" s="169"/>
      <c r="S4138" s="169"/>
      <c r="T4138" s="169"/>
    </row>
    <row r="4139" spans="1:20" ht="20.100000000000001" customHeight="1">
      <c r="A4139" s="201" t="s">
        <v>9783</v>
      </c>
      <c r="B4139" s="183">
        <v>683615787742</v>
      </c>
      <c r="C4139" s="190" t="s">
        <v>9598</v>
      </c>
      <c r="D4139" s="215" t="s">
        <v>9756</v>
      </c>
      <c r="E4139" s="321">
        <v>3</v>
      </c>
      <c r="F4139" s="319">
        <v>13.89</v>
      </c>
      <c r="G4139" s="198" t="s">
        <v>8444</v>
      </c>
      <c r="H4139" s="201">
        <v>0</v>
      </c>
      <c r="I4139" s="200">
        <v>42191</v>
      </c>
      <c r="J4139" s="319">
        <f t="shared" si="65"/>
        <v>3.8064999999999998</v>
      </c>
      <c r="K4139" s="198">
        <v>9.4117647058823533</v>
      </c>
      <c r="L4139" s="198"/>
      <c r="M4139" s="198" t="s">
        <v>2395</v>
      </c>
      <c r="N4139" s="198"/>
      <c r="O4139" s="198"/>
      <c r="P4139" s="198"/>
      <c r="Q4139" s="169"/>
      <c r="R4139" s="169"/>
      <c r="S4139" s="169"/>
      <c r="T4139" s="169"/>
    </row>
    <row r="4140" spans="1:20" ht="20.100000000000001" customHeight="1">
      <c r="A4140" s="202" t="s">
        <v>9784</v>
      </c>
      <c r="B4140" s="183">
        <v>683615787759</v>
      </c>
      <c r="C4140" s="190" t="s">
        <v>9599</v>
      </c>
      <c r="D4140" s="215" t="s">
        <v>9756</v>
      </c>
      <c r="E4140" s="324">
        <v>2</v>
      </c>
      <c r="F4140" s="319">
        <v>13.89</v>
      </c>
      <c r="G4140" s="198" t="s">
        <v>8444</v>
      </c>
      <c r="H4140" s="199">
        <v>195</v>
      </c>
      <c r="I4140" s="200">
        <v>42191</v>
      </c>
      <c r="J4140" s="319">
        <f t="shared" si="65"/>
        <v>4.8064999999999998</v>
      </c>
      <c r="K4140" s="198">
        <v>9.4117647058823533</v>
      </c>
      <c r="L4140" s="198"/>
      <c r="M4140" s="198" t="s">
        <v>2395</v>
      </c>
      <c r="N4140" s="198"/>
      <c r="O4140" s="198"/>
      <c r="P4140" s="198"/>
      <c r="Q4140" s="169"/>
      <c r="R4140" s="169"/>
      <c r="S4140" s="169"/>
      <c r="T4140" s="169"/>
    </row>
    <row r="4141" spans="1:20" ht="20.100000000000001" customHeight="1">
      <c r="A4141" s="202" t="s">
        <v>9785</v>
      </c>
      <c r="B4141" s="183">
        <v>683615787766</v>
      </c>
      <c r="C4141" s="190" t="s">
        <v>9600</v>
      </c>
      <c r="D4141" s="215" t="s">
        <v>9756</v>
      </c>
      <c r="E4141" s="324">
        <v>2</v>
      </c>
      <c r="F4141" s="319">
        <v>13.89</v>
      </c>
      <c r="G4141" s="198" t="s">
        <v>8444</v>
      </c>
      <c r="H4141" s="199">
        <v>121</v>
      </c>
      <c r="I4141" s="200">
        <v>42191</v>
      </c>
      <c r="J4141" s="319">
        <f t="shared" si="65"/>
        <v>4.8064999999999998</v>
      </c>
      <c r="K4141" s="198">
        <v>9.4117647058823533</v>
      </c>
      <c r="L4141" s="198"/>
      <c r="M4141" s="198" t="s">
        <v>2395</v>
      </c>
      <c r="N4141" s="198"/>
      <c r="O4141" s="198"/>
      <c r="P4141" s="198"/>
      <c r="Q4141" s="169"/>
      <c r="R4141" s="169"/>
      <c r="S4141" s="169"/>
      <c r="T4141" s="169"/>
    </row>
    <row r="4142" spans="1:20" ht="20.100000000000001" customHeight="1">
      <c r="A4142" s="202" t="s">
        <v>9786</v>
      </c>
      <c r="B4142" s="183">
        <v>683615787773</v>
      </c>
      <c r="C4142" s="190" t="s">
        <v>9601</v>
      </c>
      <c r="D4142" s="215" t="s">
        <v>9756</v>
      </c>
      <c r="E4142" s="324">
        <v>2</v>
      </c>
      <c r="F4142" s="319">
        <v>13.89</v>
      </c>
      <c r="G4142" s="198" t="s">
        <v>8444</v>
      </c>
      <c r="H4142" s="199">
        <v>2</v>
      </c>
      <c r="I4142" s="200">
        <v>42191</v>
      </c>
      <c r="J4142" s="319">
        <f t="shared" si="65"/>
        <v>4.8064999999999998</v>
      </c>
      <c r="K4142" s="198">
        <v>9.4117647058823533</v>
      </c>
      <c r="L4142" s="198"/>
      <c r="M4142" s="198" t="s">
        <v>2395</v>
      </c>
      <c r="N4142" s="198"/>
      <c r="O4142" s="198"/>
      <c r="P4142" s="198"/>
      <c r="Q4142" s="169"/>
      <c r="R4142" s="169"/>
      <c r="S4142" s="169"/>
      <c r="T4142" s="169"/>
    </row>
    <row r="4143" spans="1:20" ht="20.100000000000001" customHeight="1">
      <c r="A4143" s="201" t="s">
        <v>9787</v>
      </c>
      <c r="B4143" s="183">
        <v>683615787780</v>
      </c>
      <c r="C4143" s="190" t="s">
        <v>9602</v>
      </c>
      <c r="D4143" s="215" t="s">
        <v>9756</v>
      </c>
      <c r="E4143" s="321">
        <v>8.5</v>
      </c>
      <c r="F4143" s="319">
        <v>20.99</v>
      </c>
      <c r="G4143" s="198" t="s">
        <v>8444</v>
      </c>
      <c r="H4143" s="201">
        <v>0</v>
      </c>
      <c r="I4143" s="200">
        <v>42191</v>
      </c>
      <c r="J4143" s="319">
        <f t="shared" si="65"/>
        <v>4.3414999999999999</v>
      </c>
      <c r="K4143" s="198"/>
      <c r="L4143" s="198"/>
      <c r="M4143" s="198" t="s">
        <v>2395</v>
      </c>
      <c r="N4143" s="198"/>
      <c r="O4143" s="198"/>
      <c r="P4143" s="198"/>
      <c r="Q4143" s="169"/>
      <c r="R4143" s="169"/>
      <c r="S4143" s="169"/>
      <c r="T4143" s="169"/>
    </row>
    <row r="4144" spans="1:20" ht="20.100000000000001" customHeight="1">
      <c r="A4144" s="202" t="s">
        <v>9788</v>
      </c>
      <c r="B4144" s="183">
        <v>683615787797</v>
      </c>
      <c r="C4144" s="190" t="s">
        <v>9603</v>
      </c>
      <c r="D4144" s="215" t="s">
        <v>9756</v>
      </c>
      <c r="E4144" s="324">
        <v>2</v>
      </c>
      <c r="F4144" s="319">
        <v>13.89</v>
      </c>
      <c r="G4144" s="198" t="s">
        <v>8444</v>
      </c>
      <c r="H4144" s="366">
        <v>193</v>
      </c>
      <c r="I4144" s="200">
        <v>42191</v>
      </c>
      <c r="J4144" s="319">
        <f t="shared" si="65"/>
        <v>4.8064999999999998</v>
      </c>
      <c r="K4144" s="198">
        <v>9.4117647058823533</v>
      </c>
      <c r="L4144" s="198"/>
      <c r="M4144" s="198" t="s">
        <v>2395</v>
      </c>
      <c r="N4144" s="198"/>
      <c r="O4144" s="198"/>
      <c r="P4144" s="198"/>
      <c r="Q4144" s="169"/>
      <c r="R4144" s="169"/>
      <c r="S4144" s="169"/>
      <c r="T4144" s="169"/>
    </row>
    <row r="4145" spans="1:20" ht="20.100000000000001" customHeight="1">
      <c r="A4145" s="202" t="s">
        <v>9789</v>
      </c>
      <c r="B4145" s="183">
        <v>683615787803</v>
      </c>
      <c r="C4145" s="190" t="s">
        <v>9604</v>
      </c>
      <c r="D4145" s="215" t="s">
        <v>9756</v>
      </c>
      <c r="E4145" s="321">
        <v>3</v>
      </c>
      <c r="F4145" s="319">
        <v>13.89</v>
      </c>
      <c r="G4145" s="198" t="s">
        <v>8444</v>
      </c>
      <c r="H4145" s="201">
        <v>0</v>
      </c>
      <c r="I4145" s="200">
        <v>42191</v>
      </c>
      <c r="J4145" s="319">
        <f t="shared" si="65"/>
        <v>3.8064999999999998</v>
      </c>
      <c r="K4145" s="198">
        <v>9.4117647058823533</v>
      </c>
      <c r="L4145" s="198"/>
      <c r="M4145" s="198" t="s">
        <v>2395</v>
      </c>
      <c r="N4145" s="198"/>
      <c r="O4145" s="198"/>
      <c r="P4145" s="198"/>
      <c r="Q4145" s="169"/>
      <c r="R4145" s="169"/>
      <c r="S4145" s="169"/>
      <c r="T4145" s="169"/>
    </row>
    <row r="4146" spans="1:20" ht="20.100000000000001" customHeight="1">
      <c r="A4146" s="202" t="s">
        <v>9790</v>
      </c>
      <c r="B4146" s="183">
        <v>683615787810</v>
      </c>
      <c r="C4146" s="190" t="s">
        <v>9605</v>
      </c>
      <c r="D4146" s="215" t="s">
        <v>9756</v>
      </c>
      <c r="E4146" s="324">
        <v>2</v>
      </c>
      <c r="F4146" s="319">
        <v>13.89</v>
      </c>
      <c r="G4146" s="198" t="s">
        <v>8444</v>
      </c>
      <c r="H4146" s="199">
        <v>167</v>
      </c>
      <c r="I4146" s="200">
        <v>42191</v>
      </c>
      <c r="J4146" s="319">
        <f t="shared" si="65"/>
        <v>4.8064999999999998</v>
      </c>
      <c r="K4146" s="198">
        <v>9.4117647058823533</v>
      </c>
      <c r="L4146" s="198"/>
      <c r="M4146" s="198" t="s">
        <v>2395</v>
      </c>
      <c r="N4146" s="198"/>
      <c r="O4146" s="198"/>
      <c r="P4146" s="198"/>
      <c r="Q4146" s="169"/>
      <c r="R4146" s="169"/>
      <c r="S4146" s="169"/>
      <c r="T4146" s="169"/>
    </row>
    <row r="4147" spans="1:20" ht="20.100000000000001" customHeight="1">
      <c r="A4147" s="201" t="s">
        <v>9791</v>
      </c>
      <c r="B4147" s="183"/>
      <c r="C4147" s="190" t="s">
        <v>9606</v>
      </c>
      <c r="D4147" s="215" t="s">
        <v>9792</v>
      </c>
      <c r="E4147" s="198"/>
      <c r="F4147" s="319" t="s">
        <v>17578</v>
      </c>
      <c r="G4147" s="198" t="s">
        <v>8444</v>
      </c>
      <c r="H4147" s="201">
        <v>0</v>
      </c>
      <c r="I4147" s="200">
        <v>42191</v>
      </c>
      <c r="J4147" s="319" t="e">
        <f t="shared" si="65"/>
        <v>#VALUE!</v>
      </c>
      <c r="K4147" s="198"/>
      <c r="L4147" s="198"/>
      <c r="M4147" s="198" t="s">
        <v>2395</v>
      </c>
      <c r="N4147" s="198"/>
      <c r="O4147" s="198"/>
      <c r="P4147" s="198"/>
      <c r="Q4147" s="169"/>
      <c r="R4147" s="169"/>
      <c r="S4147" s="169"/>
      <c r="T4147" s="169"/>
    </row>
    <row r="4148" spans="1:20" ht="20.100000000000001" customHeight="1">
      <c r="A4148" s="201" t="s">
        <v>9793</v>
      </c>
      <c r="B4148" s="183">
        <v>683615787827</v>
      </c>
      <c r="C4148" s="190" t="s">
        <v>9607</v>
      </c>
      <c r="D4148" s="215" t="s">
        <v>9792</v>
      </c>
      <c r="E4148" s="321">
        <v>3</v>
      </c>
      <c r="F4148" s="319">
        <v>13.89</v>
      </c>
      <c r="G4148" s="198" t="s">
        <v>8444</v>
      </c>
      <c r="H4148" s="201">
        <v>0</v>
      </c>
      <c r="I4148" s="200">
        <v>42191</v>
      </c>
      <c r="J4148" s="319">
        <f t="shared" si="65"/>
        <v>3.8064999999999998</v>
      </c>
      <c r="K4148" s="198">
        <v>9.4117647058823533</v>
      </c>
      <c r="L4148" s="198"/>
      <c r="M4148" s="198" t="s">
        <v>2395</v>
      </c>
      <c r="N4148" s="198"/>
      <c r="O4148" s="198"/>
      <c r="P4148" s="198"/>
      <c r="Q4148" s="169"/>
      <c r="R4148" s="169"/>
      <c r="S4148" s="169"/>
      <c r="T4148" s="169"/>
    </row>
    <row r="4149" spans="1:20" ht="20.100000000000001" customHeight="1">
      <c r="A4149" s="201" t="s">
        <v>9794</v>
      </c>
      <c r="B4149" s="183">
        <v>683615787834</v>
      </c>
      <c r="C4149" s="190" t="s">
        <v>9608</v>
      </c>
      <c r="D4149" s="215" t="s">
        <v>9792</v>
      </c>
      <c r="E4149" s="321">
        <v>7.5</v>
      </c>
      <c r="F4149" s="319">
        <v>20.99</v>
      </c>
      <c r="G4149" s="198" t="s">
        <v>8444</v>
      </c>
      <c r="H4149" s="201">
        <v>0</v>
      </c>
      <c r="I4149" s="200">
        <v>42191</v>
      </c>
      <c r="J4149" s="319">
        <f t="shared" si="65"/>
        <v>5.3414999999999999</v>
      </c>
      <c r="K4149" s="198"/>
      <c r="L4149" s="198"/>
      <c r="M4149" s="198" t="s">
        <v>2395</v>
      </c>
      <c r="N4149" s="198"/>
      <c r="O4149" s="198"/>
      <c r="P4149" s="198"/>
      <c r="Q4149" s="169"/>
      <c r="R4149" s="169"/>
      <c r="S4149" s="169"/>
      <c r="T4149" s="169"/>
    </row>
    <row r="4150" spans="1:20" ht="20.100000000000001" customHeight="1">
      <c r="A4150" s="201" t="s">
        <v>9795</v>
      </c>
      <c r="B4150" s="183"/>
      <c r="C4150" s="190" t="s">
        <v>9609</v>
      </c>
      <c r="D4150" s="215" t="s">
        <v>9796</v>
      </c>
      <c r="E4150" s="198"/>
      <c r="F4150" s="319" t="s">
        <v>17578</v>
      </c>
      <c r="G4150" s="198" t="s">
        <v>8444</v>
      </c>
      <c r="H4150" s="201">
        <v>0</v>
      </c>
      <c r="I4150" s="200">
        <v>42191</v>
      </c>
      <c r="J4150" s="319" t="e">
        <f t="shared" si="65"/>
        <v>#VALUE!</v>
      </c>
      <c r="K4150" s="198"/>
      <c r="L4150" s="198"/>
      <c r="M4150" s="198" t="s">
        <v>2395</v>
      </c>
      <c r="N4150" s="198"/>
      <c r="O4150" s="198"/>
      <c r="P4150" s="198"/>
      <c r="Q4150" s="169"/>
      <c r="R4150" s="169"/>
      <c r="S4150" s="169"/>
      <c r="T4150" s="169"/>
    </row>
    <row r="4151" spans="1:20" ht="20.100000000000001" customHeight="1">
      <c r="A4151" s="201" t="s">
        <v>9797</v>
      </c>
      <c r="B4151" s="183">
        <v>683615787841</v>
      </c>
      <c r="C4151" s="190" t="s">
        <v>9610</v>
      </c>
      <c r="D4151" s="215" t="s">
        <v>9796</v>
      </c>
      <c r="E4151" s="321">
        <v>7</v>
      </c>
      <c r="F4151" s="319">
        <v>19.647058823529413</v>
      </c>
      <c r="G4151" s="198" t="s">
        <v>8444</v>
      </c>
      <c r="H4151" s="201">
        <v>0</v>
      </c>
      <c r="I4151" s="200">
        <v>42191</v>
      </c>
      <c r="J4151" s="319">
        <f t="shared" si="65"/>
        <v>4.6999999999999993</v>
      </c>
      <c r="K4151" s="198">
        <v>14.99</v>
      </c>
      <c r="L4151" s="198"/>
      <c r="M4151" s="198" t="s">
        <v>2395</v>
      </c>
      <c r="N4151" s="198"/>
      <c r="O4151" s="198"/>
      <c r="P4151" s="198"/>
      <c r="Q4151" s="169"/>
      <c r="R4151" s="169"/>
      <c r="S4151" s="169"/>
      <c r="T4151" s="169"/>
    </row>
    <row r="4152" spans="1:20" ht="20.100000000000001" customHeight="1">
      <c r="A4152" s="201" t="s">
        <v>9798</v>
      </c>
      <c r="B4152" s="183">
        <v>683615787858</v>
      </c>
      <c r="C4152" s="190" t="s">
        <v>9611</v>
      </c>
      <c r="D4152" s="215" t="s">
        <v>9796</v>
      </c>
      <c r="E4152" s="321">
        <v>7</v>
      </c>
      <c r="F4152" s="319">
        <v>19.647058823529413</v>
      </c>
      <c r="G4152" s="198" t="s">
        <v>8444</v>
      </c>
      <c r="H4152" s="201">
        <v>0</v>
      </c>
      <c r="I4152" s="200">
        <v>42191</v>
      </c>
      <c r="J4152" s="319">
        <f t="shared" si="65"/>
        <v>4.6999999999999993</v>
      </c>
      <c r="K4152" s="198">
        <v>14.99</v>
      </c>
      <c r="L4152" s="198"/>
      <c r="M4152" s="198" t="s">
        <v>2395</v>
      </c>
      <c r="N4152" s="198"/>
      <c r="O4152" s="198"/>
      <c r="P4152" s="198"/>
      <c r="Q4152" s="169"/>
      <c r="R4152" s="169"/>
      <c r="S4152" s="169"/>
      <c r="T4152" s="169"/>
    </row>
    <row r="4153" spans="1:20" ht="20.100000000000001" customHeight="1">
      <c r="A4153" s="202" t="s">
        <v>9799</v>
      </c>
      <c r="B4153" s="183">
        <v>683615787865</v>
      </c>
      <c r="C4153" s="190" t="s">
        <v>9612</v>
      </c>
      <c r="D4153" s="215" t="s">
        <v>9796</v>
      </c>
      <c r="E4153" s="324">
        <v>1.5</v>
      </c>
      <c r="F4153" s="319">
        <v>13.89</v>
      </c>
      <c r="G4153" s="198" t="s">
        <v>8444</v>
      </c>
      <c r="H4153" s="199">
        <v>31</v>
      </c>
      <c r="I4153" s="200">
        <v>42191</v>
      </c>
      <c r="J4153" s="319">
        <f t="shared" si="65"/>
        <v>5.3064999999999998</v>
      </c>
      <c r="K4153" s="198">
        <v>8.8235294117647065</v>
      </c>
      <c r="L4153" s="198"/>
      <c r="M4153" s="198" t="s">
        <v>2395</v>
      </c>
      <c r="N4153" s="198"/>
      <c r="O4153" s="198"/>
      <c r="P4153" s="198"/>
      <c r="Q4153" s="169"/>
      <c r="R4153" s="169"/>
      <c r="S4153" s="169"/>
      <c r="T4153" s="169"/>
    </row>
    <row r="4154" spans="1:20" ht="20.100000000000001" customHeight="1">
      <c r="A4154" s="202" t="s">
        <v>9800</v>
      </c>
      <c r="B4154" s="183">
        <v>683615787872</v>
      </c>
      <c r="C4154" s="190" t="s">
        <v>9613</v>
      </c>
      <c r="D4154" s="215" t="s">
        <v>9796</v>
      </c>
      <c r="E4154" s="324">
        <v>1.5</v>
      </c>
      <c r="F4154" s="319">
        <v>13.89</v>
      </c>
      <c r="G4154" s="198" t="s">
        <v>8444</v>
      </c>
      <c r="H4154" s="199">
        <v>90</v>
      </c>
      <c r="I4154" s="200">
        <v>42191</v>
      </c>
      <c r="J4154" s="319">
        <f t="shared" si="65"/>
        <v>5.3064999999999998</v>
      </c>
      <c r="K4154" s="198">
        <v>8.8235294117647065</v>
      </c>
      <c r="L4154" s="198"/>
      <c r="M4154" s="198" t="s">
        <v>2395</v>
      </c>
      <c r="N4154" s="198"/>
      <c r="O4154" s="198"/>
      <c r="P4154" s="198"/>
      <c r="Q4154" s="169"/>
      <c r="R4154" s="169"/>
      <c r="S4154" s="169"/>
      <c r="T4154" s="169"/>
    </row>
    <row r="4155" spans="1:20" ht="20.100000000000001" customHeight="1">
      <c r="A4155" s="202" t="s">
        <v>9801</v>
      </c>
      <c r="B4155" s="183">
        <v>683615787889</v>
      </c>
      <c r="C4155" s="190" t="s">
        <v>9614</v>
      </c>
      <c r="D4155" s="215" t="s">
        <v>9796</v>
      </c>
      <c r="E4155" s="324">
        <v>1.5</v>
      </c>
      <c r="F4155" s="319">
        <v>13.89</v>
      </c>
      <c r="G4155" s="198" t="s">
        <v>8444</v>
      </c>
      <c r="H4155" s="199">
        <v>40</v>
      </c>
      <c r="I4155" s="200">
        <v>42191</v>
      </c>
      <c r="J4155" s="319">
        <f t="shared" si="65"/>
        <v>5.3064999999999998</v>
      </c>
      <c r="K4155" s="198">
        <v>8.8235294117647065</v>
      </c>
      <c r="L4155" s="198"/>
      <c r="M4155" s="198" t="s">
        <v>2395</v>
      </c>
      <c r="N4155" s="198"/>
      <c r="O4155" s="198"/>
      <c r="P4155" s="198"/>
      <c r="Q4155" s="169"/>
      <c r="R4155" s="169"/>
      <c r="S4155" s="169"/>
      <c r="T4155" s="169"/>
    </row>
    <row r="4156" spans="1:20" ht="20.100000000000001" customHeight="1">
      <c r="A4156" s="201" t="s">
        <v>9802</v>
      </c>
      <c r="B4156" s="183">
        <v>683615787896</v>
      </c>
      <c r="C4156" s="190" t="s">
        <v>9615</v>
      </c>
      <c r="D4156" s="215" t="s">
        <v>9796</v>
      </c>
      <c r="E4156" s="321">
        <v>7</v>
      </c>
      <c r="F4156" s="319">
        <v>19.647058823529413</v>
      </c>
      <c r="G4156" s="198" t="s">
        <v>8444</v>
      </c>
      <c r="H4156" s="201">
        <v>0</v>
      </c>
      <c r="I4156" s="200">
        <v>42191</v>
      </c>
      <c r="J4156" s="319">
        <f t="shared" si="65"/>
        <v>4.6999999999999993</v>
      </c>
      <c r="K4156" s="198">
        <v>14.99</v>
      </c>
      <c r="L4156" s="198"/>
      <c r="M4156" s="198" t="s">
        <v>2395</v>
      </c>
      <c r="N4156" s="198"/>
      <c r="O4156" s="198"/>
      <c r="P4156" s="198"/>
      <c r="Q4156" s="169"/>
      <c r="R4156" s="169"/>
      <c r="S4156" s="169"/>
      <c r="T4156" s="169"/>
    </row>
    <row r="4157" spans="1:20" ht="20.100000000000001" customHeight="1">
      <c r="A4157" s="202" t="s">
        <v>9803</v>
      </c>
      <c r="B4157" s="183">
        <v>683615787902</v>
      </c>
      <c r="C4157" s="190" t="s">
        <v>9616</v>
      </c>
      <c r="D4157" s="215" t="s">
        <v>9796</v>
      </c>
      <c r="E4157" s="324">
        <v>1.5</v>
      </c>
      <c r="F4157" s="319">
        <v>13.89</v>
      </c>
      <c r="G4157" s="198" t="s">
        <v>8444</v>
      </c>
      <c r="H4157" s="199">
        <v>137</v>
      </c>
      <c r="I4157" s="200">
        <v>42191</v>
      </c>
      <c r="J4157" s="319">
        <f t="shared" si="65"/>
        <v>5.3064999999999998</v>
      </c>
      <c r="K4157" s="198">
        <v>8.8235294117647065</v>
      </c>
      <c r="L4157" s="198"/>
      <c r="M4157" s="198" t="s">
        <v>2395</v>
      </c>
      <c r="N4157" s="198"/>
      <c r="O4157" s="198"/>
      <c r="P4157" s="198"/>
      <c r="Q4157" s="169"/>
      <c r="R4157" s="169"/>
      <c r="S4157" s="169"/>
      <c r="T4157" s="169"/>
    </row>
    <row r="4158" spans="1:20" ht="20.100000000000001" customHeight="1">
      <c r="A4158" s="201" t="s">
        <v>9804</v>
      </c>
      <c r="B4158" s="183">
        <v>683615787919</v>
      </c>
      <c r="C4158" s="190" t="s">
        <v>9617</v>
      </c>
      <c r="D4158" s="215" t="s">
        <v>9796</v>
      </c>
      <c r="E4158" s="321">
        <v>7</v>
      </c>
      <c r="F4158" s="319">
        <v>19.647058823529413</v>
      </c>
      <c r="G4158" s="198" t="s">
        <v>8444</v>
      </c>
      <c r="H4158" s="201">
        <v>0</v>
      </c>
      <c r="I4158" s="200">
        <v>42191</v>
      </c>
      <c r="J4158" s="319">
        <f t="shared" si="65"/>
        <v>4.6999999999999993</v>
      </c>
      <c r="K4158" s="198">
        <v>14.99</v>
      </c>
      <c r="L4158" s="198"/>
      <c r="M4158" s="198" t="s">
        <v>2395</v>
      </c>
      <c r="N4158" s="198"/>
      <c r="O4158" s="198"/>
      <c r="P4158" s="198"/>
      <c r="Q4158" s="169"/>
      <c r="R4158" s="169"/>
      <c r="S4158" s="169"/>
      <c r="T4158" s="169"/>
    </row>
    <row r="4159" spans="1:20" ht="20.100000000000001" customHeight="1">
      <c r="A4159" s="202" t="s">
        <v>9805</v>
      </c>
      <c r="B4159" s="183">
        <v>683615787926</v>
      </c>
      <c r="C4159" s="190" t="s">
        <v>9618</v>
      </c>
      <c r="D4159" s="215" t="s">
        <v>9796</v>
      </c>
      <c r="E4159" s="324">
        <v>1.5</v>
      </c>
      <c r="F4159" s="319">
        <v>13.89</v>
      </c>
      <c r="G4159" s="198" t="s">
        <v>8444</v>
      </c>
      <c r="H4159" s="199">
        <v>81</v>
      </c>
      <c r="I4159" s="200">
        <v>42191</v>
      </c>
      <c r="J4159" s="319">
        <f t="shared" si="65"/>
        <v>5.3064999999999998</v>
      </c>
      <c r="K4159" s="198">
        <v>8.8235294117647065</v>
      </c>
      <c r="L4159" s="198"/>
      <c r="M4159" s="198" t="s">
        <v>2395</v>
      </c>
      <c r="N4159" s="198"/>
      <c r="O4159" s="198"/>
      <c r="P4159" s="198"/>
      <c r="Q4159" s="169"/>
      <c r="R4159" s="169"/>
      <c r="S4159" s="169"/>
      <c r="T4159" s="169"/>
    </row>
    <row r="4160" spans="1:20" ht="20.100000000000001" customHeight="1">
      <c r="A4160" s="202" t="s">
        <v>9806</v>
      </c>
      <c r="B4160" s="183">
        <v>683615787933</v>
      </c>
      <c r="C4160" s="190" t="s">
        <v>9619</v>
      </c>
      <c r="D4160" s="215" t="s">
        <v>9796</v>
      </c>
      <c r="E4160" s="324">
        <v>1.5</v>
      </c>
      <c r="F4160" s="319">
        <v>13.89</v>
      </c>
      <c r="G4160" s="198" t="s">
        <v>8444</v>
      </c>
      <c r="H4160" s="366">
        <v>74</v>
      </c>
      <c r="I4160" s="200">
        <v>42191</v>
      </c>
      <c r="J4160" s="319">
        <f t="shared" si="65"/>
        <v>5.3064999999999998</v>
      </c>
      <c r="K4160" s="198">
        <v>8.8235294117647065</v>
      </c>
      <c r="L4160" s="198"/>
      <c r="M4160" s="198" t="s">
        <v>2395</v>
      </c>
      <c r="N4160" s="198"/>
      <c r="O4160" s="198"/>
      <c r="P4160" s="198"/>
      <c r="Q4160" s="169"/>
      <c r="R4160" s="169"/>
      <c r="S4160" s="169"/>
      <c r="T4160" s="169"/>
    </row>
    <row r="4161" spans="1:20" ht="20.100000000000001" customHeight="1">
      <c r="A4161" s="202" t="s">
        <v>9807</v>
      </c>
      <c r="B4161" s="183">
        <v>683615787940</v>
      </c>
      <c r="C4161" s="190" t="s">
        <v>9620</v>
      </c>
      <c r="D4161" s="215" t="s">
        <v>9796</v>
      </c>
      <c r="E4161" s="321">
        <v>2.5</v>
      </c>
      <c r="F4161" s="319">
        <v>13.89</v>
      </c>
      <c r="G4161" s="198" t="s">
        <v>8444</v>
      </c>
      <c r="H4161" s="201">
        <v>0</v>
      </c>
      <c r="I4161" s="200">
        <v>42191</v>
      </c>
      <c r="J4161" s="319">
        <f t="shared" si="65"/>
        <v>4.3064999999999998</v>
      </c>
      <c r="K4161" s="198">
        <v>8.8235294117647065</v>
      </c>
      <c r="L4161" s="198"/>
      <c r="M4161" s="198" t="s">
        <v>2395</v>
      </c>
      <c r="N4161" s="198"/>
      <c r="O4161" s="198"/>
      <c r="P4161" s="198"/>
      <c r="Q4161" s="169"/>
      <c r="R4161" s="169"/>
      <c r="S4161" s="169"/>
      <c r="T4161" s="169"/>
    </row>
    <row r="4162" spans="1:20" ht="20.100000000000001" customHeight="1">
      <c r="A4162" s="201" t="s">
        <v>9808</v>
      </c>
      <c r="B4162" s="183">
        <v>683615787957</v>
      </c>
      <c r="C4162" s="190" t="s">
        <v>9621</v>
      </c>
      <c r="D4162" s="215" t="s">
        <v>9796</v>
      </c>
      <c r="E4162" s="321">
        <v>2.5</v>
      </c>
      <c r="F4162" s="319">
        <v>13.89</v>
      </c>
      <c r="G4162" s="198" t="s">
        <v>8444</v>
      </c>
      <c r="H4162" s="201">
        <v>0</v>
      </c>
      <c r="I4162" s="200">
        <v>42191</v>
      </c>
      <c r="J4162" s="319">
        <f t="shared" si="65"/>
        <v>4.3064999999999998</v>
      </c>
      <c r="K4162" s="198">
        <v>8.8235294117647065</v>
      </c>
      <c r="L4162" s="198"/>
      <c r="M4162" s="198" t="s">
        <v>2395</v>
      </c>
      <c r="N4162" s="198"/>
      <c r="O4162" s="198"/>
      <c r="P4162" s="198"/>
      <c r="Q4162" s="169"/>
      <c r="R4162" s="169"/>
      <c r="S4162" s="169"/>
      <c r="T4162" s="169"/>
    </row>
    <row r="4163" spans="1:20" ht="20.100000000000001" customHeight="1">
      <c r="A4163" s="202" t="s">
        <v>9809</v>
      </c>
      <c r="B4163" s="183">
        <v>683615787964</v>
      </c>
      <c r="C4163" s="190" t="s">
        <v>9622</v>
      </c>
      <c r="D4163" s="215" t="s">
        <v>9796</v>
      </c>
      <c r="E4163" s="324">
        <v>1.5</v>
      </c>
      <c r="F4163" s="319">
        <v>13.89</v>
      </c>
      <c r="G4163" s="198" t="s">
        <v>8444</v>
      </c>
      <c r="H4163" s="366">
        <v>116</v>
      </c>
      <c r="I4163" s="200">
        <v>42191</v>
      </c>
      <c r="J4163" s="319">
        <f t="shared" si="65"/>
        <v>5.3064999999999998</v>
      </c>
      <c r="K4163" s="198">
        <v>8.8235294117647065</v>
      </c>
      <c r="L4163" s="198"/>
      <c r="M4163" s="198" t="s">
        <v>2395</v>
      </c>
      <c r="N4163" s="198"/>
      <c r="O4163" s="198"/>
      <c r="P4163" s="198"/>
      <c r="Q4163" s="169"/>
      <c r="R4163" s="169"/>
      <c r="S4163" s="169"/>
      <c r="T4163" s="169"/>
    </row>
    <row r="4164" spans="1:20" ht="20.100000000000001" customHeight="1">
      <c r="A4164" s="202" t="s">
        <v>9810</v>
      </c>
      <c r="B4164" s="183">
        <v>683615787971</v>
      </c>
      <c r="C4164" s="190" t="s">
        <v>9623</v>
      </c>
      <c r="D4164" s="215" t="s">
        <v>9796</v>
      </c>
      <c r="E4164" s="324">
        <v>1.5</v>
      </c>
      <c r="F4164" s="319">
        <v>13.89</v>
      </c>
      <c r="G4164" s="198" t="s">
        <v>8444</v>
      </c>
      <c r="H4164" s="199">
        <v>20</v>
      </c>
      <c r="I4164" s="200">
        <v>42191</v>
      </c>
      <c r="J4164" s="319">
        <f t="shared" si="65"/>
        <v>5.3064999999999998</v>
      </c>
      <c r="K4164" s="198">
        <v>8.8235294117647065</v>
      </c>
      <c r="L4164" s="198"/>
      <c r="M4164" s="198" t="s">
        <v>2395</v>
      </c>
      <c r="N4164" s="198"/>
      <c r="O4164" s="198"/>
      <c r="P4164" s="198"/>
      <c r="Q4164" s="169"/>
      <c r="R4164" s="169"/>
      <c r="S4164" s="169"/>
      <c r="T4164" s="169"/>
    </row>
    <row r="4165" spans="1:20" ht="20.100000000000001" customHeight="1">
      <c r="A4165" s="202" t="s">
        <v>9811</v>
      </c>
      <c r="B4165" s="183">
        <v>683615787988</v>
      </c>
      <c r="C4165" s="190" t="s">
        <v>9624</v>
      </c>
      <c r="D4165" s="215" t="s">
        <v>9796</v>
      </c>
      <c r="E4165" s="324">
        <v>1.5</v>
      </c>
      <c r="F4165" s="319">
        <v>13.89</v>
      </c>
      <c r="G4165" s="198" t="s">
        <v>8444</v>
      </c>
      <c r="H4165" s="366">
        <v>101</v>
      </c>
      <c r="I4165" s="200">
        <v>42191</v>
      </c>
      <c r="J4165" s="319">
        <f t="shared" si="65"/>
        <v>5.3064999999999998</v>
      </c>
      <c r="K4165" s="198">
        <v>8.8235294117647065</v>
      </c>
      <c r="L4165" s="198"/>
      <c r="M4165" s="198" t="s">
        <v>2395</v>
      </c>
      <c r="N4165" s="198"/>
      <c r="O4165" s="198"/>
      <c r="P4165" s="198"/>
      <c r="Q4165" s="169"/>
      <c r="R4165" s="169"/>
      <c r="S4165" s="169"/>
      <c r="T4165" s="169"/>
    </row>
    <row r="4166" spans="1:20" ht="20.100000000000001" customHeight="1">
      <c r="A4166" s="201" t="s">
        <v>9812</v>
      </c>
      <c r="B4166" s="183"/>
      <c r="C4166" s="190" t="s">
        <v>9625</v>
      </c>
      <c r="D4166" s="215" t="s">
        <v>9796</v>
      </c>
      <c r="E4166" s="198"/>
      <c r="F4166" s="319" t="s">
        <v>17578</v>
      </c>
      <c r="G4166" s="198" t="s">
        <v>8444</v>
      </c>
      <c r="H4166" s="201">
        <v>0</v>
      </c>
      <c r="I4166" s="200">
        <v>42191</v>
      </c>
      <c r="J4166" s="319" t="e">
        <f t="shared" si="65"/>
        <v>#VALUE!</v>
      </c>
      <c r="K4166" s="198"/>
      <c r="L4166" s="198"/>
      <c r="M4166" s="198" t="s">
        <v>2395</v>
      </c>
      <c r="N4166" s="198"/>
      <c r="O4166" s="198"/>
      <c r="P4166" s="198"/>
      <c r="Q4166" s="169"/>
      <c r="R4166" s="169"/>
      <c r="S4166" s="169"/>
      <c r="T4166" s="169"/>
    </row>
    <row r="4167" spans="1:20" ht="20.100000000000001" customHeight="1">
      <c r="A4167" s="201" t="s">
        <v>9813</v>
      </c>
      <c r="B4167" s="183">
        <v>683615787995</v>
      </c>
      <c r="C4167" s="190" t="s">
        <v>9626</v>
      </c>
      <c r="D4167" s="215" t="s">
        <v>9796</v>
      </c>
      <c r="E4167" s="321">
        <v>7</v>
      </c>
      <c r="F4167" s="319">
        <v>19.647058823529413</v>
      </c>
      <c r="G4167" s="198" t="s">
        <v>8444</v>
      </c>
      <c r="H4167" s="201">
        <v>0</v>
      </c>
      <c r="I4167" s="200">
        <v>42191</v>
      </c>
      <c r="J4167" s="319">
        <f t="shared" si="65"/>
        <v>4.6999999999999993</v>
      </c>
      <c r="K4167" s="198">
        <v>14.99</v>
      </c>
      <c r="L4167" s="198"/>
      <c r="M4167" s="198" t="s">
        <v>2395</v>
      </c>
      <c r="N4167" s="198"/>
      <c r="O4167" s="198"/>
      <c r="P4167" s="198"/>
      <c r="Q4167" s="169"/>
      <c r="R4167" s="169"/>
      <c r="S4167" s="169"/>
      <c r="T4167" s="169"/>
    </row>
    <row r="4168" spans="1:20" ht="20.100000000000001" customHeight="1">
      <c r="A4168" s="201" t="s">
        <v>9814</v>
      </c>
      <c r="B4168" s="183">
        <v>683615788008</v>
      </c>
      <c r="C4168" s="190" t="s">
        <v>9627</v>
      </c>
      <c r="D4168" s="215" t="s">
        <v>9796</v>
      </c>
      <c r="E4168" s="321">
        <v>2.5</v>
      </c>
      <c r="F4168" s="319">
        <v>13.89</v>
      </c>
      <c r="G4168" s="198" t="s">
        <v>8444</v>
      </c>
      <c r="H4168" s="201">
        <v>0</v>
      </c>
      <c r="I4168" s="200">
        <v>42191</v>
      </c>
      <c r="J4168" s="319">
        <f t="shared" si="65"/>
        <v>4.3064999999999998</v>
      </c>
      <c r="K4168" s="198">
        <v>8.8235294117647065</v>
      </c>
      <c r="L4168" s="198"/>
      <c r="M4168" s="198" t="s">
        <v>2395</v>
      </c>
      <c r="N4168" s="198"/>
      <c r="O4168" s="198"/>
      <c r="P4168" s="198"/>
      <c r="Q4168" s="169"/>
      <c r="R4168" s="169"/>
      <c r="S4168" s="169"/>
      <c r="T4168" s="169"/>
    </row>
    <row r="4169" spans="1:20" ht="20.100000000000001" customHeight="1">
      <c r="A4169" s="201" t="s">
        <v>9815</v>
      </c>
      <c r="B4169" s="183">
        <v>683615788015</v>
      </c>
      <c r="C4169" s="190" t="s">
        <v>9628</v>
      </c>
      <c r="D4169" s="215" t="s">
        <v>9796</v>
      </c>
      <c r="E4169" s="324">
        <v>1.5</v>
      </c>
      <c r="F4169" s="319">
        <v>13.89</v>
      </c>
      <c r="G4169" s="198" t="s">
        <v>8444</v>
      </c>
      <c r="H4169" s="199">
        <v>28</v>
      </c>
      <c r="I4169" s="200">
        <v>42191</v>
      </c>
      <c r="J4169" s="319">
        <f t="shared" si="65"/>
        <v>5.3064999999999998</v>
      </c>
      <c r="K4169" s="198">
        <v>8.8235294117647065</v>
      </c>
      <c r="L4169" s="198"/>
      <c r="M4169" s="198" t="s">
        <v>2395</v>
      </c>
      <c r="N4169" s="198"/>
      <c r="O4169" s="198"/>
      <c r="P4169" s="198"/>
      <c r="Q4169" s="169"/>
      <c r="R4169" s="169"/>
      <c r="S4169" s="169"/>
      <c r="T4169" s="169"/>
    </row>
    <row r="4170" spans="1:20" ht="20.100000000000001" customHeight="1">
      <c r="A4170" s="202" t="s">
        <v>9816</v>
      </c>
      <c r="B4170" s="183">
        <v>683615788022</v>
      </c>
      <c r="C4170" s="190" t="s">
        <v>9629</v>
      </c>
      <c r="D4170" s="215" t="s">
        <v>9796</v>
      </c>
      <c r="E4170" s="324">
        <v>1.5</v>
      </c>
      <c r="F4170" s="319">
        <v>13.89</v>
      </c>
      <c r="G4170" s="198" t="s">
        <v>8444</v>
      </c>
      <c r="H4170" s="199">
        <v>111</v>
      </c>
      <c r="I4170" s="200">
        <v>42191</v>
      </c>
      <c r="J4170" s="319">
        <f t="shared" si="65"/>
        <v>5.3064999999999998</v>
      </c>
      <c r="K4170" s="198">
        <v>8.8235294117647065</v>
      </c>
      <c r="L4170" s="198"/>
      <c r="M4170" s="198" t="s">
        <v>2395</v>
      </c>
      <c r="N4170" s="198"/>
      <c r="O4170" s="198"/>
      <c r="P4170" s="198"/>
      <c r="Q4170" s="169"/>
      <c r="R4170" s="169"/>
      <c r="S4170" s="169"/>
      <c r="T4170" s="169"/>
    </row>
    <row r="4171" spans="1:20" ht="20.100000000000001" customHeight="1">
      <c r="A4171" s="202" t="s">
        <v>9817</v>
      </c>
      <c r="B4171" s="183">
        <v>683615788039</v>
      </c>
      <c r="C4171" s="190" t="s">
        <v>9630</v>
      </c>
      <c r="D4171" s="215" t="s">
        <v>9796</v>
      </c>
      <c r="E4171" s="324">
        <v>1.5</v>
      </c>
      <c r="F4171" s="319">
        <v>13.89</v>
      </c>
      <c r="G4171" s="198" t="s">
        <v>8444</v>
      </c>
      <c r="H4171" s="199">
        <v>132</v>
      </c>
      <c r="I4171" s="200">
        <v>42191</v>
      </c>
      <c r="J4171" s="319">
        <f t="shared" si="65"/>
        <v>5.3064999999999998</v>
      </c>
      <c r="K4171" s="198">
        <v>8.8235294117647065</v>
      </c>
      <c r="L4171" s="198"/>
      <c r="M4171" s="198" t="s">
        <v>2395</v>
      </c>
      <c r="N4171" s="198"/>
      <c r="O4171" s="198"/>
      <c r="P4171" s="198"/>
      <c r="Q4171" s="169"/>
      <c r="R4171" s="169"/>
      <c r="S4171" s="169"/>
      <c r="T4171" s="169"/>
    </row>
    <row r="4172" spans="1:20" ht="20.100000000000001" customHeight="1">
      <c r="A4172" s="201" t="s">
        <v>9818</v>
      </c>
      <c r="B4172" s="183">
        <v>683615788046</v>
      </c>
      <c r="C4172" s="190" t="s">
        <v>9631</v>
      </c>
      <c r="D4172" s="215" t="s">
        <v>9796</v>
      </c>
      <c r="E4172" s="321">
        <v>7</v>
      </c>
      <c r="F4172" s="319">
        <v>19.647058823529413</v>
      </c>
      <c r="G4172" s="198" t="s">
        <v>8444</v>
      </c>
      <c r="H4172" s="201">
        <v>0</v>
      </c>
      <c r="I4172" s="200">
        <v>42191</v>
      </c>
      <c r="J4172" s="319">
        <f t="shared" ref="J4172:J4235" si="66">F4172*0.85-5-E4172</f>
        <v>4.6999999999999993</v>
      </c>
      <c r="K4172" s="198">
        <v>14.99</v>
      </c>
      <c r="L4172" s="198"/>
      <c r="M4172" s="198" t="s">
        <v>2395</v>
      </c>
      <c r="N4172" s="198"/>
      <c r="O4172" s="198"/>
      <c r="P4172" s="198"/>
      <c r="Q4172" s="169"/>
      <c r="R4172" s="169"/>
      <c r="S4172" s="169"/>
      <c r="T4172" s="169"/>
    </row>
    <row r="4173" spans="1:20" ht="20.100000000000001" customHeight="1">
      <c r="A4173" s="202" t="s">
        <v>9819</v>
      </c>
      <c r="B4173" s="183">
        <v>683615788053</v>
      </c>
      <c r="C4173" s="190" t="s">
        <v>9632</v>
      </c>
      <c r="D4173" s="215" t="s">
        <v>9796</v>
      </c>
      <c r="E4173" s="324">
        <v>1.5</v>
      </c>
      <c r="F4173" s="319">
        <v>13.89</v>
      </c>
      <c r="G4173" s="198" t="s">
        <v>8444</v>
      </c>
      <c r="H4173" s="366">
        <v>124</v>
      </c>
      <c r="I4173" s="200">
        <v>42191</v>
      </c>
      <c r="J4173" s="319">
        <f t="shared" si="66"/>
        <v>5.3064999999999998</v>
      </c>
      <c r="K4173" s="198">
        <v>8.8235294117647065</v>
      </c>
      <c r="L4173" s="198"/>
      <c r="M4173" s="198" t="s">
        <v>2395</v>
      </c>
      <c r="N4173" s="198"/>
      <c r="O4173" s="198"/>
      <c r="P4173" s="198"/>
      <c r="Q4173" s="169"/>
      <c r="R4173" s="169"/>
      <c r="S4173" s="169"/>
      <c r="T4173" s="169"/>
    </row>
    <row r="4174" spans="1:20" ht="20.100000000000001" customHeight="1">
      <c r="A4174" s="201" t="s">
        <v>9820</v>
      </c>
      <c r="B4174" s="183">
        <v>683615788060</v>
      </c>
      <c r="C4174" s="190" t="s">
        <v>9633</v>
      </c>
      <c r="D4174" s="215" t="s">
        <v>9796</v>
      </c>
      <c r="E4174" s="321">
        <v>7</v>
      </c>
      <c r="F4174" s="319">
        <v>19.647058823529413</v>
      </c>
      <c r="G4174" s="198" t="s">
        <v>8444</v>
      </c>
      <c r="H4174" s="201">
        <v>0</v>
      </c>
      <c r="I4174" s="200">
        <v>42191</v>
      </c>
      <c r="J4174" s="319">
        <f t="shared" si="66"/>
        <v>4.6999999999999993</v>
      </c>
      <c r="K4174" s="198">
        <v>14.99</v>
      </c>
      <c r="L4174" s="198"/>
      <c r="M4174" s="198" t="s">
        <v>2395</v>
      </c>
      <c r="N4174" s="198"/>
      <c r="O4174" s="198"/>
      <c r="P4174" s="198"/>
      <c r="Q4174" s="169"/>
      <c r="R4174" s="169"/>
      <c r="S4174" s="169"/>
      <c r="T4174" s="169"/>
    </row>
    <row r="4175" spans="1:20" ht="20.100000000000001" customHeight="1">
      <c r="A4175" s="202" t="s">
        <v>9821</v>
      </c>
      <c r="B4175" s="183">
        <v>683615788077</v>
      </c>
      <c r="C4175" s="190" t="s">
        <v>9634</v>
      </c>
      <c r="D4175" s="215" t="s">
        <v>9796</v>
      </c>
      <c r="E4175" s="324">
        <v>1.5</v>
      </c>
      <c r="F4175" s="319">
        <v>13.89</v>
      </c>
      <c r="G4175" s="198" t="s">
        <v>8444</v>
      </c>
      <c r="H4175" s="199">
        <v>79</v>
      </c>
      <c r="I4175" s="200">
        <v>42191</v>
      </c>
      <c r="J4175" s="319">
        <f t="shared" si="66"/>
        <v>5.3064999999999998</v>
      </c>
      <c r="K4175" s="198">
        <v>8.8235294117647065</v>
      </c>
      <c r="L4175" s="198"/>
      <c r="M4175" s="198" t="s">
        <v>2395</v>
      </c>
      <c r="N4175" s="198"/>
      <c r="O4175" s="198"/>
      <c r="P4175" s="198"/>
      <c r="Q4175" s="169"/>
      <c r="R4175" s="169"/>
      <c r="S4175" s="169"/>
      <c r="T4175" s="169"/>
    </row>
    <row r="4176" spans="1:20" ht="20.100000000000001" customHeight="1">
      <c r="A4176" s="202" t="s">
        <v>9822</v>
      </c>
      <c r="B4176" s="183">
        <v>683615788084</v>
      </c>
      <c r="C4176" s="190" t="s">
        <v>9635</v>
      </c>
      <c r="D4176" s="215" t="s">
        <v>9796</v>
      </c>
      <c r="E4176" s="324">
        <v>1.5</v>
      </c>
      <c r="F4176" s="319">
        <v>13.89</v>
      </c>
      <c r="G4176" s="198" t="s">
        <v>8444</v>
      </c>
      <c r="H4176" s="199">
        <v>56</v>
      </c>
      <c r="I4176" s="200">
        <v>42191</v>
      </c>
      <c r="J4176" s="319">
        <f t="shared" si="66"/>
        <v>5.3064999999999998</v>
      </c>
      <c r="K4176" s="198">
        <v>8.8235294117647065</v>
      </c>
      <c r="L4176" s="198"/>
      <c r="M4176" s="198" t="s">
        <v>2395</v>
      </c>
      <c r="N4176" s="198"/>
      <c r="O4176" s="198"/>
      <c r="P4176" s="198"/>
      <c r="Q4176" s="169"/>
      <c r="R4176" s="169"/>
      <c r="S4176" s="169"/>
      <c r="T4176" s="169"/>
    </row>
    <row r="4177" spans="1:20" ht="20.100000000000001" customHeight="1">
      <c r="A4177" s="201" t="s">
        <v>9823</v>
      </c>
      <c r="B4177" s="183">
        <v>683615788091</v>
      </c>
      <c r="C4177" s="190" t="s">
        <v>9636</v>
      </c>
      <c r="D4177" s="215" t="s">
        <v>9796</v>
      </c>
      <c r="E4177" s="321">
        <v>2.5</v>
      </c>
      <c r="F4177" s="319">
        <v>13.89</v>
      </c>
      <c r="G4177" s="198" t="s">
        <v>8444</v>
      </c>
      <c r="H4177" s="201">
        <v>0</v>
      </c>
      <c r="I4177" s="200">
        <v>42191</v>
      </c>
      <c r="J4177" s="319">
        <f t="shared" si="66"/>
        <v>4.3064999999999998</v>
      </c>
      <c r="K4177" s="198">
        <v>8.8235294117647065</v>
      </c>
      <c r="L4177" s="198"/>
      <c r="M4177" s="198" t="s">
        <v>2395</v>
      </c>
      <c r="N4177" s="198"/>
      <c r="O4177" s="198"/>
      <c r="P4177" s="198"/>
      <c r="Q4177" s="169"/>
      <c r="R4177" s="169"/>
      <c r="S4177" s="169"/>
      <c r="T4177" s="169"/>
    </row>
    <row r="4178" spans="1:20" ht="20.100000000000001" customHeight="1">
      <c r="A4178" s="201" t="s">
        <v>9824</v>
      </c>
      <c r="B4178" s="183">
        <v>683615788107</v>
      </c>
      <c r="C4178" s="190" t="s">
        <v>9637</v>
      </c>
      <c r="D4178" s="215" t="s">
        <v>9796</v>
      </c>
      <c r="E4178" s="321">
        <v>7</v>
      </c>
      <c r="F4178" s="319">
        <v>19.647058823529413</v>
      </c>
      <c r="G4178" s="198" t="s">
        <v>8444</v>
      </c>
      <c r="H4178" s="201">
        <v>0</v>
      </c>
      <c r="I4178" s="200">
        <v>42191</v>
      </c>
      <c r="J4178" s="319">
        <f t="shared" si="66"/>
        <v>4.6999999999999993</v>
      </c>
      <c r="K4178" s="198">
        <v>14.99</v>
      </c>
      <c r="L4178" s="198"/>
      <c r="M4178" s="198" t="s">
        <v>2395</v>
      </c>
      <c r="N4178" s="198"/>
      <c r="O4178" s="198"/>
      <c r="P4178" s="198"/>
      <c r="Q4178" s="169"/>
      <c r="R4178" s="169"/>
      <c r="S4178" s="169"/>
      <c r="T4178" s="169"/>
    </row>
    <row r="4179" spans="1:20" ht="20.100000000000001" customHeight="1">
      <c r="A4179" s="202" t="s">
        <v>9825</v>
      </c>
      <c r="B4179" s="183">
        <v>683615788114</v>
      </c>
      <c r="C4179" s="190" t="s">
        <v>9638</v>
      </c>
      <c r="D4179" s="215" t="s">
        <v>9796</v>
      </c>
      <c r="E4179" s="324">
        <v>1.5</v>
      </c>
      <c r="F4179" s="319">
        <v>13.89</v>
      </c>
      <c r="G4179" s="198" t="s">
        <v>8444</v>
      </c>
      <c r="H4179" s="366">
        <v>135</v>
      </c>
      <c r="I4179" s="200">
        <v>42191</v>
      </c>
      <c r="J4179" s="319">
        <f t="shared" si="66"/>
        <v>5.3064999999999998</v>
      </c>
      <c r="K4179" s="198">
        <v>8.8235294117647065</v>
      </c>
      <c r="L4179" s="198"/>
      <c r="M4179" s="198" t="s">
        <v>2395</v>
      </c>
      <c r="N4179" s="198"/>
      <c r="O4179" s="198"/>
      <c r="P4179" s="198"/>
      <c r="Q4179" s="169"/>
      <c r="R4179" s="169"/>
      <c r="S4179" s="169"/>
      <c r="T4179" s="169"/>
    </row>
    <row r="4180" spans="1:20" ht="20.100000000000001" customHeight="1">
      <c r="A4180" s="202" t="s">
        <v>9826</v>
      </c>
      <c r="B4180" s="183">
        <v>683615788121</v>
      </c>
      <c r="C4180" s="190" t="s">
        <v>9639</v>
      </c>
      <c r="D4180" s="215" t="s">
        <v>9796</v>
      </c>
      <c r="E4180" s="324">
        <v>1.5</v>
      </c>
      <c r="F4180" s="319">
        <v>13.89</v>
      </c>
      <c r="G4180" s="198" t="s">
        <v>8444</v>
      </c>
      <c r="H4180" s="366">
        <v>56</v>
      </c>
      <c r="I4180" s="200">
        <v>42191</v>
      </c>
      <c r="J4180" s="319">
        <f t="shared" si="66"/>
        <v>5.3064999999999998</v>
      </c>
      <c r="K4180" s="198">
        <v>8.8235294117647065</v>
      </c>
      <c r="L4180" s="198"/>
      <c r="M4180" s="198" t="s">
        <v>2395</v>
      </c>
      <c r="N4180" s="198"/>
      <c r="O4180" s="198"/>
      <c r="P4180" s="198"/>
      <c r="Q4180" s="169"/>
      <c r="R4180" s="169"/>
      <c r="S4180" s="169"/>
      <c r="T4180" s="169"/>
    </row>
    <row r="4181" spans="1:20" ht="20.100000000000001" customHeight="1">
      <c r="A4181" s="202" t="s">
        <v>9827</v>
      </c>
      <c r="B4181" s="183">
        <v>683615788138</v>
      </c>
      <c r="C4181" s="190" t="s">
        <v>9640</v>
      </c>
      <c r="D4181" s="215" t="s">
        <v>9796</v>
      </c>
      <c r="E4181" s="324">
        <v>1.5</v>
      </c>
      <c r="F4181" s="319">
        <v>13.89</v>
      </c>
      <c r="G4181" s="198" t="s">
        <v>8444</v>
      </c>
      <c r="H4181" s="366">
        <v>109</v>
      </c>
      <c r="I4181" s="200">
        <v>42191</v>
      </c>
      <c r="J4181" s="319">
        <f t="shared" si="66"/>
        <v>5.3064999999999998</v>
      </c>
      <c r="K4181" s="198">
        <v>8.8235294117647065</v>
      </c>
      <c r="L4181" s="198"/>
      <c r="M4181" s="198" t="s">
        <v>2395</v>
      </c>
      <c r="N4181" s="198"/>
      <c r="O4181" s="198"/>
      <c r="P4181" s="198"/>
      <c r="Q4181" s="169"/>
      <c r="R4181" s="169"/>
      <c r="S4181" s="169"/>
      <c r="T4181" s="169"/>
    </row>
    <row r="4182" spans="1:20" ht="20.100000000000001" customHeight="1">
      <c r="A4182" s="201" t="s">
        <v>9828</v>
      </c>
      <c r="B4182" s="183"/>
      <c r="C4182" s="190" t="s">
        <v>9641</v>
      </c>
      <c r="D4182" s="215" t="s">
        <v>9829</v>
      </c>
      <c r="E4182" s="198"/>
      <c r="F4182" s="319" t="s">
        <v>17578</v>
      </c>
      <c r="G4182" s="198" t="s">
        <v>8444</v>
      </c>
      <c r="H4182" s="201">
        <v>0</v>
      </c>
      <c r="I4182" s="200">
        <v>42191</v>
      </c>
      <c r="J4182" s="319" t="e">
        <f t="shared" si="66"/>
        <v>#VALUE!</v>
      </c>
      <c r="K4182" s="198"/>
      <c r="L4182" s="198"/>
      <c r="M4182" s="198" t="s">
        <v>2395</v>
      </c>
      <c r="N4182" s="198"/>
      <c r="O4182" s="198"/>
      <c r="P4182" s="198"/>
      <c r="Q4182" s="169"/>
      <c r="R4182" s="169"/>
      <c r="S4182" s="169"/>
      <c r="T4182" s="169"/>
    </row>
    <row r="4183" spans="1:20" ht="20.100000000000001" customHeight="1">
      <c r="A4183" s="201" t="s">
        <v>9830</v>
      </c>
      <c r="B4183" s="183">
        <v>683615788145</v>
      </c>
      <c r="C4183" s="190" t="s">
        <v>9642</v>
      </c>
      <c r="D4183" s="215" t="s">
        <v>9829</v>
      </c>
      <c r="E4183" s="321">
        <v>7</v>
      </c>
      <c r="F4183" s="319">
        <v>19.647058823529413</v>
      </c>
      <c r="G4183" s="198" t="s">
        <v>8444</v>
      </c>
      <c r="H4183" s="201">
        <v>0</v>
      </c>
      <c r="I4183" s="200">
        <v>42191</v>
      </c>
      <c r="J4183" s="319">
        <f t="shared" si="66"/>
        <v>4.6999999999999993</v>
      </c>
      <c r="K4183" s="198">
        <v>14.99</v>
      </c>
      <c r="L4183" s="198"/>
      <c r="M4183" s="198" t="s">
        <v>2395</v>
      </c>
      <c r="N4183" s="198"/>
      <c r="O4183" s="198"/>
      <c r="P4183" s="198"/>
      <c r="Q4183" s="169"/>
      <c r="R4183" s="169"/>
      <c r="S4183" s="169"/>
      <c r="T4183" s="169"/>
    </row>
    <row r="4184" spans="1:20" ht="20.100000000000001" customHeight="1">
      <c r="A4184" s="201" t="s">
        <v>9831</v>
      </c>
      <c r="B4184" s="183">
        <v>683615788152</v>
      </c>
      <c r="C4184" s="190" t="s">
        <v>9643</v>
      </c>
      <c r="D4184" s="215" t="s">
        <v>9829</v>
      </c>
      <c r="E4184" s="321">
        <v>7</v>
      </c>
      <c r="F4184" s="319">
        <v>19.647058823529413</v>
      </c>
      <c r="G4184" s="198" t="s">
        <v>8444</v>
      </c>
      <c r="H4184" s="201">
        <v>0</v>
      </c>
      <c r="I4184" s="200">
        <v>42191</v>
      </c>
      <c r="J4184" s="319">
        <f t="shared" si="66"/>
        <v>4.6999999999999993</v>
      </c>
      <c r="K4184" s="198">
        <v>14.99</v>
      </c>
      <c r="L4184" s="198"/>
      <c r="M4184" s="198" t="s">
        <v>2395</v>
      </c>
      <c r="N4184" s="198"/>
      <c r="O4184" s="198"/>
      <c r="P4184" s="198"/>
      <c r="Q4184" s="169"/>
      <c r="R4184" s="169"/>
      <c r="S4184" s="169"/>
      <c r="T4184" s="169"/>
    </row>
    <row r="4185" spans="1:20" ht="20.100000000000001" customHeight="1">
      <c r="A4185" s="201" t="s">
        <v>9832</v>
      </c>
      <c r="B4185" s="183">
        <v>683615788169</v>
      </c>
      <c r="C4185" s="190" t="s">
        <v>9644</v>
      </c>
      <c r="D4185" s="215" t="s">
        <v>9829</v>
      </c>
      <c r="E4185" s="321">
        <v>2.5</v>
      </c>
      <c r="F4185" s="319">
        <v>13.89</v>
      </c>
      <c r="G4185" s="198" t="s">
        <v>8444</v>
      </c>
      <c r="H4185" s="201">
        <v>0</v>
      </c>
      <c r="I4185" s="200">
        <v>42191</v>
      </c>
      <c r="J4185" s="319">
        <f t="shared" si="66"/>
        <v>4.3064999999999998</v>
      </c>
      <c r="K4185" s="198">
        <v>8.8235294117647065</v>
      </c>
      <c r="L4185" s="198"/>
      <c r="M4185" s="198" t="s">
        <v>2395</v>
      </c>
      <c r="N4185" s="198"/>
      <c r="O4185" s="198"/>
      <c r="P4185" s="198"/>
      <c r="Q4185" s="169"/>
      <c r="R4185" s="169"/>
      <c r="S4185" s="169"/>
      <c r="T4185" s="169"/>
    </row>
    <row r="4186" spans="1:20" ht="20.100000000000001" customHeight="1">
      <c r="A4186" s="202" t="s">
        <v>9833</v>
      </c>
      <c r="B4186" s="183">
        <v>683615788176</v>
      </c>
      <c r="C4186" s="190" t="s">
        <v>9645</v>
      </c>
      <c r="D4186" s="215" t="s">
        <v>9829</v>
      </c>
      <c r="E4186" s="324">
        <v>1.5</v>
      </c>
      <c r="F4186" s="319">
        <v>13.89</v>
      </c>
      <c r="G4186" s="198" t="s">
        <v>8444</v>
      </c>
      <c r="H4186" s="199">
        <v>32</v>
      </c>
      <c r="I4186" s="200">
        <v>42191</v>
      </c>
      <c r="J4186" s="319">
        <f t="shared" si="66"/>
        <v>5.3064999999999998</v>
      </c>
      <c r="K4186" s="198">
        <v>8.8235294117647065</v>
      </c>
      <c r="L4186" s="198"/>
      <c r="M4186" s="198" t="s">
        <v>2395</v>
      </c>
      <c r="N4186" s="198"/>
      <c r="O4186" s="198"/>
      <c r="P4186" s="198"/>
      <c r="Q4186" s="169"/>
      <c r="R4186" s="169"/>
      <c r="S4186" s="169"/>
      <c r="T4186" s="169"/>
    </row>
    <row r="4187" spans="1:20" ht="20.100000000000001" customHeight="1">
      <c r="A4187" s="201" t="s">
        <v>9834</v>
      </c>
      <c r="B4187" s="183">
        <v>683615788183</v>
      </c>
      <c r="C4187" s="190" t="s">
        <v>9646</v>
      </c>
      <c r="D4187" s="215" t="s">
        <v>9829</v>
      </c>
      <c r="E4187" s="321">
        <v>2.5</v>
      </c>
      <c r="F4187" s="319">
        <v>13.89</v>
      </c>
      <c r="G4187" s="198" t="s">
        <v>8444</v>
      </c>
      <c r="H4187" s="201">
        <v>0</v>
      </c>
      <c r="I4187" s="200">
        <v>42191</v>
      </c>
      <c r="J4187" s="319">
        <f t="shared" si="66"/>
        <v>4.3064999999999998</v>
      </c>
      <c r="K4187" s="198">
        <v>8.8235294117647065</v>
      </c>
      <c r="L4187" s="198"/>
      <c r="M4187" s="198" t="s">
        <v>2395</v>
      </c>
      <c r="N4187" s="198"/>
      <c r="O4187" s="198"/>
      <c r="P4187" s="198"/>
      <c r="Q4187" s="169"/>
      <c r="R4187" s="169"/>
      <c r="S4187" s="169"/>
      <c r="T4187" s="169"/>
    </row>
    <row r="4188" spans="1:20" ht="20.100000000000001" customHeight="1">
      <c r="A4188" s="201" t="s">
        <v>9835</v>
      </c>
      <c r="B4188" s="183">
        <v>683615788190</v>
      </c>
      <c r="C4188" s="190" t="s">
        <v>9647</v>
      </c>
      <c r="D4188" s="215" t="s">
        <v>9829</v>
      </c>
      <c r="E4188" s="321">
        <v>7</v>
      </c>
      <c r="F4188" s="319">
        <v>19.647058823529413</v>
      </c>
      <c r="G4188" s="198" t="s">
        <v>8444</v>
      </c>
      <c r="H4188" s="201">
        <v>0</v>
      </c>
      <c r="I4188" s="200">
        <v>42191</v>
      </c>
      <c r="J4188" s="319">
        <f t="shared" si="66"/>
        <v>4.6999999999999993</v>
      </c>
      <c r="K4188" s="198">
        <v>14.99</v>
      </c>
      <c r="L4188" s="198"/>
      <c r="M4188" s="198" t="s">
        <v>2395</v>
      </c>
      <c r="N4188" s="198"/>
      <c r="O4188" s="198"/>
      <c r="P4188" s="198"/>
      <c r="Q4188" s="169"/>
      <c r="R4188" s="169"/>
      <c r="S4188" s="169"/>
      <c r="T4188" s="169"/>
    </row>
    <row r="4189" spans="1:20" ht="20.100000000000001" customHeight="1">
      <c r="A4189" s="202" t="s">
        <v>9836</v>
      </c>
      <c r="B4189" s="183">
        <v>683615788206</v>
      </c>
      <c r="C4189" s="190" t="s">
        <v>9648</v>
      </c>
      <c r="D4189" s="215" t="s">
        <v>9829</v>
      </c>
      <c r="E4189" s="324">
        <v>1.5</v>
      </c>
      <c r="F4189" s="319">
        <v>13.89</v>
      </c>
      <c r="G4189" s="198" t="s">
        <v>8444</v>
      </c>
      <c r="H4189" s="366">
        <v>96</v>
      </c>
      <c r="I4189" s="200">
        <v>42191</v>
      </c>
      <c r="J4189" s="319">
        <f t="shared" si="66"/>
        <v>5.3064999999999998</v>
      </c>
      <c r="K4189" s="198">
        <v>8.8235294117647065</v>
      </c>
      <c r="L4189" s="198"/>
      <c r="M4189" s="198" t="s">
        <v>2395</v>
      </c>
      <c r="N4189" s="198"/>
      <c r="O4189" s="198"/>
      <c r="P4189" s="198"/>
      <c r="Q4189" s="169"/>
      <c r="R4189" s="169"/>
      <c r="S4189" s="169"/>
      <c r="T4189" s="169"/>
    </row>
    <row r="4190" spans="1:20" ht="20.100000000000001" customHeight="1">
      <c r="A4190" s="201" t="s">
        <v>9837</v>
      </c>
      <c r="B4190" s="183">
        <v>683615788213</v>
      </c>
      <c r="C4190" s="190" t="s">
        <v>9649</v>
      </c>
      <c r="D4190" s="215" t="s">
        <v>9829</v>
      </c>
      <c r="E4190" s="321">
        <v>7</v>
      </c>
      <c r="F4190" s="319">
        <v>19.647058823529413</v>
      </c>
      <c r="G4190" s="198" t="s">
        <v>8444</v>
      </c>
      <c r="H4190" s="201">
        <v>0</v>
      </c>
      <c r="I4190" s="200">
        <v>42191</v>
      </c>
      <c r="J4190" s="319">
        <f t="shared" si="66"/>
        <v>4.6999999999999993</v>
      </c>
      <c r="K4190" s="198">
        <v>14.99</v>
      </c>
      <c r="L4190" s="198"/>
      <c r="M4190" s="198" t="s">
        <v>2395</v>
      </c>
      <c r="N4190" s="198"/>
      <c r="O4190" s="198"/>
      <c r="P4190" s="198"/>
      <c r="Q4190" s="169"/>
      <c r="R4190" s="169"/>
      <c r="S4190" s="169"/>
      <c r="T4190" s="169"/>
    </row>
    <row r="4191" spans="1:20" ht="20.100000000000001" customHeight="1">
      <c r="A4191" s="202" t="s">
        <v>9838</v>
      </c>
      <c r="B4191" s="183">
        <v>683615788220</v>
      </c>
      <c r="C4191" s="190" t="s">
        <v>9650</v>
      </c>
      <c r="D4191" s="215" t="s">
        <v>9829</v>
      </c>
      <c r="E4191" s="324">
        <v>1.5</v>
      </c>
      <c r="F4191" s="319">
        <v>13.89</v>
      </c>
      <c r="G4191" s="198" t="s">
        <v>8444</v>
      </c>
      <c r="H4191" s="199">
        <v>33</v>
      </c>
      <c r="I4191" s="200">
        <v>42191</v>
      </c>
      <c r="J4191" s="319">
        <f t="shared" si="66"/>
        <v>5.3064999999999998</v>
      </c>
      <c r="K4191" s="198">
        <v>8.8235294117647065</v>
      </c>
      <c r="L4191" s="198"/>
      <c r="M4191" s="198" t="s">
        <v>2395</v>
      </c>
      <c r="N4191" s="198"/>
      <c r="O4191" s="198"/>
      <c r="P4191" s="198"/>
      <c r="Q4191" s="169"/>
      <c r="R4191" s="169"/>
      <c r="S4191" s="169"/>
      <c r="T4191" s="169"/>
    </row>
    <row r="4192" spans="1:20" ht="20.100000000000001" customHeight="1">
      <c r="A4192" s="201" t="s">
        <v>9839</v>
      </c>
      <c r="B4192" s="183">
        <v>683615788237</v>
      </c>
      <c r="C4192" s="190" t="s">
        <v>9651</v>
      </c>
      <c r="D4192" s="215" t="s">
        <v>9829</v>
      </c>
      <c r="E4192" s="324">
        <v>1.5</v>
      </c>
      <c r="F4192" s="319">
        <v>13.89</v>
      </c>
      <c r="G4192" s="198" t="s">
        <v>8444</v>
      </c>
      <c r="H4192" s="366">
        <v>71</v>
      </c>
      <c r="I4192" s="200">
        <v>42191</v>
      </c>
      <c r="J4192" s="319">
        <f t="shared" si="66"/>
        <v>5.3064999999999998</v>
      </c>
      <c r="K4192" s="198">
        <v>8.8235294117647065</v>
      </c>
      <c r="L4192" s="198"/>
      <c r="M4192" s="198" t="s">
        <v>2395</v>
      </c>
      <c r="N4192" s="198"/>
      <c r="O4192" s="198"/>
      <c r="P4192" s="198"/>
      <c r="Q4192" s="169"/>
      <c r="R4192" s="169"/>
      <c r="S4192" s="169"/>
      <c r="T4192" s="169"/>
    </row>
    <row r="4193" spans="1:20" ht="20.100000000000001" customHeight="1">
      <c r="A4193" s="201" t="s">
        <v>9840</v>
      </c>
      <c r="B4193" s="183">
        <v>683615788244</v>
      </c>
      <c r="C4193" s="190" t="s">
        <v>9652</v>
      </c>
      <c r="D4193" s="215" t="s">
        <v>9829</v>
      </c>
      <c r="E4193" s="321">
        <v>7</v>
      </c>
      <c r="F4193" s="319">
        <v>19.647058823529413</v>
      </c>
      <c r="G4193" s="198" t="s">
        <v>8444</v>
      </c>
      <c r="H4193" s="201">
        <v>0</v>
      </c>
      <c r="I4193" s="200">
        <v>42191</v>
      </c>
      <c r="J4193" s="319">
        <f t="shared" si="66"/>
        <v>4.6999999999999993</v>
      </c>
      <c r="K4193" s="198">
        <v>14.99</v>
      </c>
      <c r="L4193" s="198"/>
      <c r="M4193" s="198" t="s">
        <v>2395</v>
      </c>
      <c r="N4193" s="198"/>
      <c r="O4193" s="198"/>
      <c r="P4193" s="198"/>
      <c r="Q4193" s="169"/>
      <c r="R4193" s="169"/>
      <c r="S4193" s="169"/>
      <c r="T4193" s="169"/>
    </row>
    <row r="4194" spans="1:20" ht="20.100000000000001" customHeight="1">
      <c r="A4194" s="201" t="s">
        <v>9841</v>
      </c>
      <c r="B4194" s="183">
        <v>683615788251</v>
      </c>
      <c r="C4194" s="190" t="s">
        <v>9653</v>
      </c>
      <c r="D4194" s="215" t="s">
        <v>9829</v>
      </c>
      <c r="E4194" s="321">
        <v>7</v>
      </c>
      <c r="F4194" s="319">
        <v>19.647058823529413</v>
      </c>
      <c r="G4194" s="198" t="s">
        <v>8444</v>
      </c>
      <c r="H4194" s="201">
        <v>0</v>
      </c>
      <c r="I4194" s="200">
        <v>42191</v>
      </c>
      <c r="J4194" s="319">
        <f t="shared" si="66"/>
        <v>4.6999999999999993</v>
      </c>
      <c r="K4194" s="198">
        <v>14.99</v>
      </c>
      <c r="L4194" s="198"/>
      <c r="M4194" s="198" t="s">
        <v>2395</v>
      </c>
      <c r="N4194" s="198"/>
      <c r="O4194" s="198"/>
      <c r="P4194" s="198"/>
      <c r="Q4194" s="169"/>
      <c r="R4194" s="169"/>
      <c r="S4194" s="169"/>
      <c r="T4194" s="169"/>
    </row>
    <row r="4195" spans="1:20" ht="20.100000000000001" customHeight="1">
      <c r="A4195" s="201" t="s">
        <v>9842</v>
      </c>
      <c r="B4195" s="183">
        <v>683615788268</v>
      </c>
      <c r="C4195" s="190" t="s">
        <v>9654</v>
      </c>
      <c r="D4195" s="215" t="s">
        <v>9829</v>
      </c>
      <c r="E4195" s="324">
        <v>1.5</v>
      </c>
      <c r="F4195" s="319">
        <v>13.89</v>
      </c>
      <c r="G4195" s="198" t="s">
        <v>8444</v>
      </c>
      <c r="H4195" s="199">
        <v>23</v>
      </c>
      <c r="I4195" s="200">
        <v>42191</v>
      </c>
      <c r="J4195" s="319">
        <f t="shared" si="66"/>
        <v>5.3064999999999998</v>
      </c>
      <c r="K4195" s="198">
        <v>8.8235294117647065</v>
      </c>
      <c r="L4195" s="198"/>
      <c r="M4195" s="198" t="s">
        <v>2395</v>
      </c>
      <c r="N4195" s="198"/>
      <c r="O4195" s="198"/>
      <c r="P4195" s="198"/>
      <c r="Q4195" s="169"/>
      <c r="R4195" s="169"/>
      <c r="S4195" s="169"/>
      <c r="T4195" s="169"/>
    </row>
    <row r="4196" spans="1:20" ht="20.100000000000001" customHeight="1">
      <c r="A4196" s="201" t="s">
        <v>9843</v>
      </c>
      <c r="B4196" s="183">
        <v>683615788275</v>
      </c>
      <c r="C4196" s="190" t="s">
        <v>9655</v>
      </c>
      <c r="D4196" s="215" t="s">
        <v>9829</v>
      </c>
      <c r="E4196" s="321">
        <v>2.5</v>
      </c>
      <c r="F4196" s="319">
        <v>13.89</v>
      </c>
      <c r="G4196" s="198" t="s">
        <v>8444</v>
      </c>
      <c r="H4196" s="201">
        <v>0</v>
      </c>
      <c r="I4196" s="200">
        <v>42191</v>
      </c>
      <c r="J4196" s="319">
        <f t="shared" si="66"/>
        <v>4.3064999999999998</v>
      </c>
      <c r="K4196" s="198">
        <v>8.8235294117647065</v>
      </c>
      <c r="L4196" s="198"/>
      <c r="M4196" s="198" t="s">
        <v>2395</v>
      </c>
      <c r="N4196" s="198"/>
      <c r="O4196" s="198"/>
      <c r="P4196" s="198"/>
      <c r="Q4196" s="169"/>
      <c r="R4196" s="169"/>
      <c r="S4196" s="169"/>
      <c r="T4196" s="169"/>
    </row>
    <row r="4197" spans="1:20" ht="20.100000000000001" customHeight="1">
      <c r="A4197" s="202" t="s">
        <v>9844</v>
      </c>
      <c r="B4197" s="183">
        <v>683615788282</v>
      </c>
      <c r="C4197" s="190" t="s">
        <v>9656</v>
      </c>
      <c r="D4197" s="215" t="s">
        <v>9829</v>
      </c>
      <c r="E4197" s="324">
        <v>1.5</v>
      </c>
      <c r="F4197" s="319">
        <v>13.89</v>
      </c>
      <c r="G4197" s="198" t="s">
        <v>8444</v>
      </c>
      <c r="H4197" s="366">
        <v>101</v>
      </c>
      <c r="I4197" s="200">
        <v>42191</v>
      </c>
      <c r="J4197" s="319">
        <f t="shared" si="66"/>
        <v>5.3064999999999998</v>
      </c>
      <c r="K4197" s="198">
        <v>8.8235294117647065</v>
      </c>
      <c r="L4197" s="198"/>
      <c r="M4197" s="198" t="s">
        <v>2395</v>
      </c>
      <c r="N4197" s="198"/>
      <c r="O4197" s="198"/>
      <c r="P4197" s="198"/>
      <c r="Q4197" s="169"/>
      <c r="R4197" s="169"/>
      <c r="S4197" s="169"/>
      <c r="T4197" s="169"/>
    </row>
    <row r="4198" spans="1:20" ht="20.100000000000001" customHeight="1">
      <c r="A4198" s="201" t="s">
        <v>9845</v>
      </c>
      <c r="B4198" s="183"/>
      <c r="C4198" s="190" t="s">
        <v>9657</v>
      </c>
      <c r="D4198" s="215" t="s">
        <v>9846</v>
      </c>
      <c r="E4198" s="198"/>
      <c r="F4198" s="319" t="s">
        <v>17578</v>
      </c>
      <c r="G4198" s="198" t="s">
        <v>8444</v>
      </c>
      <c r="H4198" s="201">
        <v>0</v>
      </c>
      <c r="I4198" s="200">
        <v>42191</v>
      </c>
      <c r="J4198" s="319" t="e">
        <f t="shared" si="66"/>
        <v>#VALUE!</v>
      </c>
      <c r="K4198" s="198"/>
      <c r="L4198" s="198"/>
      <c r="M4198" s="198" t="s">
        <v>2395</v>
      </c>
      <c r="N4198" s="198"/>
      <c r="O4198" s="198"/>
      <c r="P4198" s="198"/>
      <c r="Q4198" s="169"/>
      <c r="R4198" s="169"/>
      <c r="S4198" s="169"/>
      <c r="T4198" s="169"/>
    </row>
    <row r="4199" spans="1:20" ht="20.100000000000001" customHeight="1">
      <c r="A4199" s="201" t="s">
        <v>9847</v>
      </c>
      <c r="B4199" s="183">
        <v>683615788299</v>
      </c>
      <c r="C4199" s="190" t="s">
        <v>9658</v>
      </c>
      <c r="D4199" s="215" t="s">
        <v>9846</v>
      </c>
      <c r="E4199" s="321">
        <v>7.5</v>
      </c>
      <c r="F4199" s="319">
        <v>20.235294117647058</v>
      </c>
      <c r="G4199" s="198" t="s">
        <v>8444</v>
      </c>
      <c r="H4199" s="201">
        <v>0</v>
      </c>
      <c r="I4199" s="200">
        <v>42191</v>
      </c>
      <c r="J4199" s="319">
        <f t="shared" si="66"/>
        <v>4.6999999999999993</v>
      </c>
      <c r="K4199" s="198">
        <v>15.99</v>
      </c>
      <c r="L4199" s="198"/>
      <c r="M4199" s="198" t="s">
        <v>2395</v>
      </c>
      <c r="N4199" s="198"/>
      <c r="O4199" s="198"/>
      <c r="P4199" s="198"/>
      <c r="Q4199" s="169"/>
      <c r="R4199" s="169"/>
      <c r="S4199" s="169"/>
      <c r="T4199" s="169"/>
    </row>
    <row r="4200" spans="1:20" ht="20.100000000000001" customHeight="1">
      <c r="A4200" s="201" t="s">
        <v>9848</v>
      </c>
      <c r="B4200" s="183">
        <v>683615788305</v>
      </c>
      <c r="C4200" s="190" t="s">
        <v>9659</v>
      </c>
      <c r="D4200" s="215" t="s">
        <v>9846</v>
      </c>
      <c r="E4200" s="321">
        <v>7.5</v>
      </c>
      <c r="F4200" s="319">
        <v>20.235294117647058</v>
      </c>
      <c r="G4200" s="198" t="s">
        <v>8444</v>
      </c>
      <c r="H4200" s="201">
        <v>0</v>
      </c>
      <c r="I4200" s="200">
        <v>42191</v>
      </c>
      <c r="J4200" s="319">
        <f t="shared" si="66"/>
        <v>4.6999999999999993</v>
      </c>
      <c r="K4200" s="198">
        <v>15.99</v>
      </c>
      <c r="L4200" s="198"/>
      <c r="M4200" s="198" t="s">
        <v>2395</v>
      </c>
      <c r="N4200" s="198"/>
      <c r="O4200" s="198"/>
      <c r="P4200" s="198"/>
      <c r="Q4200" s="169"/>
      <c r="R4200" s="169"/>
      <c r="S4200" s="169"/>
      <c r="T4200" s="169"/>
    </row>
    <row r="4201" spans="1:20" ht="20.100000000000001" customHeight="1">
      <c r="A4201" s="201" t="s">
        <v>9849</v>
      </c>
      <c r="B4201" s="183">
        <v>683615788312</v>
      </c>
      <c r="C4201" s="190" t="s">
        <v>9660</v>
      </c>
      <c r="D4201" s="215" t="s">
        <v>9846</v>
      </c>
      <c r="E4201" s="321">
        <v>7.5</v>
      </c>
      <c r="F4201" s="319">
        <v>20.235294117647058</v>
      </c>
      <c r="G4201" s="198" t="s">
        <v>8444</v>
      </c>
      <c r="H4201" s="201">
        <v>0</v>
      </c>
      <c r="I4201" s="200">
        <v>42191</v>
      </c>
      <c r="J4201" s="319">
        <f t="shared" si="66"/>
        <v>4.6999999999999993</v>
      </c>
      <c r="K4201" s="198">
        <v>15.99</v>
      </c>
      <c r="L4201" s="198"/>
      <c r="M4201" s="198" t="s">
        <v>2395</v>
      </c>
      <c r="N4201" s="198"/>
      <c r="O4201" s="198"/>
      <c r="P4201" s="198"/>
      <c r="Q4201" s="169"/>
      <c r="R4201" s="169"/>
      <c r="S4201" s="169"/>
      <c r="T4201" s="169"/>
    </row>
    <row r="4202" spans="1:20" ht="20.100000000000001" customHeight="1">
      <c r="A4202" s="201" t="s">
        <v>9850</v>
      </c>
      <c r="B4202" s="183"/>
      <c r="C4202" s="190" t="s">
        <v>9661</v>
      </c>
      <c r="D4202" s="215" t="s">
        <v>9851</v>
      </c>
      <c r="E4202" s="198"/>
      <c r="F4202" s="319" t="s">
        <v>17578</v>
      </c>
      <c r="G4202" s="198" t="s">
        <v>8444</v>
      </c>
      <c r="H4202" s="201">
        <v>0</v>
      </c>
      <c r="I4202" s="200">
        <v>42191</v>
      </c>
      <c r="J4202" s="319" t="e">
        <f t="shared" si="66"/>
        <v>#VALUE!</v>
      </c>
      <c r="K4202" s="198"/>
      <c r="L4202" s="198"/>
      <c r="M4202" s="198" t="s">
        <v>2395</v>
      </c>
      <c r="N4202" s="198"/>
      <c r="O4202" s="198"/>
      <c r="P4202" s="198"/>
      <c r="Q4202" s="169"/>
      <c r="R4202" s="169"/>
      <c r="S4202" s="169"/>
      <c r="T4202" s="169"/>
    </row>
    <row r="4203" spans="1:20" ht="20.100000000000001" customHeight="1">
      <c r="A4203" s="201" t="s">
        <v>9852</v>
      </c>
      <c r="B4203" s="183">
        <v>683615788329</v>
      </c>
      <c r="C4203" s="190" t="s">
        <v>9662</v>
      </c>
      <c r="D4203" s="215" t="s">
        <v>9851</v>
      </c>
      <c r="E4203" s="321">
        <v>8</v>
      </c>
      <c r="F4203" s="319">
        <v>19.989999999999998</v>
      </c>
      <c r="G4203" s="198" t="s">
        <v>8444</v>
      </c>
      <c r="H4203" s="201">
        <v>0</v>
      </c>
      <c r="I4203" s="200">
        <v>42191</v>
      </c>
      <c r="J4203" s="319">
        <f t="shared" si="66"/>
        <v>3.9914999999999985</v>
      </c>
      <c r="K4203" s="198"/>
      <c r="L4203" s="198"/>
      <c r="M4203" s="198" t="s">
        <v>2395</v>
      </c>
      <c r="N4203" s="198"/>
      <c r="O4203" s="198"/>
      <c r="P4203" s="198"/>
      <c r="Q4203" s="169"/>
      <c r="R4203" s="169"/>
      <c r="S4203" s="169"/>
      <c r="T4203" s="169"/>
    </row>
    <row r="4204" spans="1:20" ht="20.100000000000001" customHeight="1">
      <c r="A4204" s="201" t="s">
        <v>9853</v>
      </c>
      <c r="B4204" s="183">
        <v>683615788336</v>
      </c>
      <c r="C4204" s="190" t="s">
        <v>9663</v>
      </c>
      <c r="D4204" s="215" t="s">
        <v>9851</v>
      </c>
      <c r="E4204" s="321">
        <v>8</v>
      </c>
      <c r="F4204" s="319">
        <v>19.989999999999998</v>
      </c>
      <c r="G4204" s="198" t="s">
        <v>8444</v>
      </c>
      <c r="H4204" s="201">
        <v>0</v>
      </c>
      <c r="I4204" s="200">
        <v>42191</v>
      </c>
      <c r="J4204" s="319">
        <f t="shared" si="66"/>
        <v>3.9914999999999985</v>
      </c>
      <c r="K4204" s="198"/>
      <c r="L4204" s="198"/>
      <c r="M4204" s="198" t="s">
        <v>2395</v>
      </c>
      <c r="N4204" s="198"/>
      <c r="O4204" s="198"/>
      <c r="P4204" s="198"/>
      <c r="Q4204" s="169"/>
      <c r="R4204" s="169"/>
      <c r="S4204" s="169"/>
      <c r="T4204" s="169"/>
    </row>
    <row r="4205" spans="1:20" ht="20.100000000000001" customHeight="1">
      <c r="A4205" s="201" t="s">
        <v>9854</v>
      </c>
      <c r="B4205" s="183">
        <v>683615788343</v>
      </c>
      <c r="C4205" s="190" t="s">
        <v>9664</v>
      </c>
      <c r="D4205" s="215" t="s">
        <v>9851</v>
      </c>
      <c r="E4205" s="321">
        <v>8</v>
      </c>
      <c r="F4205" s="319">
        <v>19.989999999999998</v>
      </c>
      <c r="G4205" s="198" t="s">
        <v>8444</v>
      </c>
      <c r="H4205" s="201">
        <v>0</v>
      </c>
      <c r="I4205" s="200">
        <v>42191</v>
      </c>
      <c r="J4205" s="319">
        <f t="shared" si="66"/>
        <v>3.9914999999999985</v>
      </c>
      <c r="K4205" s="198"/>
      <c r="L4205" s="198"/>
      <c r="M4205" s="198" t="s">
        <v>2395</v>
      </c>
      <c r="N4205" s="198"/>
      <c r="O4205" s="198"/>
      <c r="P4205" s="198"/>
      <c r="Q4205" s="169"/>
      <c r="R4205" s="169"/>
      <c r="S4205" s="169"/>
      <c r="T4205" s="169"/>
    </row>
    <row r="4206" spans="1:20" ht="20.100000000000001" customHeight="1">
      <c r="A4206" s="201" t="s">
        <v>9855</v>
      </c>
      <c r="B4206" s="183"/>
      <c r="C4206" s="190" t="s">
        <v>9665</v>
      </c>
      <c r="D4206" s="215" t="s">
        <v>9856</v>
      </c>
      <c r="E4206" s="198"/>
      <c r="F4206" s="319" t="s">
        <v>17578</v>
      </c>
      <c r="G4206" s="198" t="s">
        <v>8444</v>
      </c>
      <c r="H4206" s="201">
        <v>0</v>
      </c>
      <c r="I4206" s="200">
        <v>42191</v>
      </c>
      <c r="J4206" s="319" t="e">
        <f t="shared" si="66"/>
        <v>#VALUE!</v>
      </c>
      <c r="K4206" s="198"/>
      <c r="L4206" s="198"/>
      <c r="M4206" s="198" t="s">
        <v>2395</v>
      </c>
      <c r="N4206" s="198"/>
      <c r="O4206" s="198"/>
      <c r="P4206" s="198"/>
      <c r="Q4206" s="169"/>
      <c r="R4206" s="169"/>
      <c r="S4206" s="169"/>
      <c r="T4206" s="169"/>
    </row>
    <row r="4207" spans="1:20" ht="20.100000000000001" customHeight="1">
      <c r="A4207" s="202" t="s">
        <v>9857</v>
      </c>
      <c r="B4207" s="183">
        <v>683615788350</v>
      </c>
      <c r="C4207" s="190" t="s">
        <v>9666</v>
      </c>
      <c r="D4207" s="215" t="s">
        <v>9856</v>
      </c>
      <c r="E4207" s="324">
        <v>4</v>
      </c>
      <c r="F4207" s="319">
        <v>20.235294117647058</v>
      </c>
      <c r="G4207" s="198" t="s">
        <v>8444</v>
      </c>
      <c r="H4207" s="199">
        <v>5</v>
      </c>
      <c r="I4207" s="200">
        <v>42191</v>
      </c>
      <c r="J4207" s="319">
        <f t="shared" si="66"/>
        <v>8.1999999999999993</v>
      </c>
      <c r="K4207" s="198">
        <v>15.95</v>
      </c>
      <c r="L4207" s="198"/>
      <c r="M4207" s="198" t="s">
        <v>2395</v>
      </c>
      <c r="N4207" s="198"/>
      <c r="O4207" s="198"/>
      <c r="P4207" s="198"/>
      <c r="Q4207" s="169"/>
      <c r="R4207" s="169"/>
      <c r="S4207" s="169"/>
      <c r="T4207" s="169"/>
    </row>
    <row r="4208" spans="1:20" ht="20.100000000000001" customHeight="1">
      <c r="A4208" s="201" t="s">
        <v>9858</v>
      </c>
      <c r="B4208" s="183">
        <v>683615788367</v>
      </c>
      <c r="C4208" s="190" t="s">
        <v>9667</v>
      </c>
      <c r="D4208" s="215" t="s">
        <v>9856</v>
      </c>
      <c r="E4208" s="321">
        <v>7.5</v>
      </c>
      <c r="F4208" s="319">
        <v>20.235294117647058</v>
      </c>
      <c r="G4208" s="198" t="s">
        <v>8444</v>
      </c>
      <c r="H4208" s="201">
        <v>0</v>
      </c>
      <c r="I4208" s="200">
        <v>42191</v>
      </c>
      <c r="J4208" s="319">
        <f t="shared" si="66"/>
        <v>4.6999999999999993</v>
      </c>
      <c r="K4208" s="198">
        <v>15.95</v>
      </c>
      <c r="L4208" s="198"/>
      <c r="M4208" s="198" t="s">
        <v>2395</v>
      </c>
      <c r="N4208" s="198"/>
      <c r="O4208" s="198"/>
      <c r="P4208" s="198"/>
      <c r="Q4208" s="169"/>
      <c r="R4208" s="169"/>
      <c r="S4208" s="169"/>
      <c r="T4208" s="169"/>
    </row>
    <row r="4209" spans="1:20" ht="20.100000000000001" customHeight="1">
      <c r="A4209" s="201" t="s">
        <v>9859</v>
      </c>
      <c r="B4209" s="183"/>
      <c r="C4209" s="190" t="s">
        <v>9668</v>
      </c>
      <c r="D4209" s="215" t="s">
        <v>9856</v>
      </c>
      <c r="E4209" s="198"/>
      <c r="F4209" s="319" t="s">
        <v>17578</v>
      </c>
      <c r="G4209" s="198" t="s">
        <v>8444</v>
      </c>
      <c r="H4209" s="201">
        <v>0</v>
      </c>
      <c r="I4209" s="200">
        <v>42191</v>
      </c>
      <c r="J4209" s="319" t="e">
        <f t="shared" si="66"/>
        <v>#VALUE!</v>
      </c>
      <c r="K4209" s="198"/>
      <c r="L4209" s="198"/>
      <c r="M4209" s="198" t="s">
        <v>2395</v>
      </c>
      <c r="N4209" s="198"/>
      <c r="O4209" s="198"/>
      <c r="P4209" s="198"/>
      <c r="Q4209" s="169"/>
      <c r="R4209" s="169"/>
      <c r="S4209" s="169"/>
      <c r="T4209" s="169"/>
    </row>
    <row r="4210" spans="1:20" ht="20.100000000000001" customHeight="1">
      <c r="A4210" s="202" t="s">
        <v>9860</v>
      </c>
      <c r="B4210" s="183">
        <v>683615788374</v>
      </c>
      <c r="C4210" s="190" t="s">
        <v>9669</v>
      </c>
      <c r="D4210" s="215" t="s">
        <v>9856</v>
      </c>
      <c r="E4210" s="321">
        <v>4</v>
      </c>
      <c r="F4210" s="319">
        <v>20.235294117647058</v>
      </c>
      <c r="G4210" s="198" t="s">
        <v>8444</v>
      </c>
      <c r="H4210" s="201">
        <v>0</v>
      </c>
      <c r="I4210" s="200">
        <v>42191</v>
      </c>
      <c r="J4210" s="319">
        <f t="shared" si="66"/>
        <v>8.1999999999999993</v>
      </c>
      <c r="K4210" s="198">
        <v>15.95</v>
      </c>
      <c r="L4210" s="198"/>
      <c r="M4210" s="198" t="s">
        <v>2395</v>
      </c>
      <c r="N4210" s="198"/>
      <c r="O4210" s="198"/>
      <c r="P4210" s="198"/>
      <c r="Q4210" s="169"/>
      <c r="R4210" s="169"/>
      <c r="S4210" s="169"/>
      <c r="T4210" s="169"/>
    </row>
    <row r="4211" spans="1:20" ht="20.100000000000001" customHeight="1">
      <c r="A4211" s="201" t="s">
        <v>9861</v>
      </c>
      <c r="B4211" s="183">
        <v>683615788381</v>
      </c>
      <c r="C4211" s="190" t="s">
        <v>9670</v>
      </c>
      <c r="D4211" s="215" t="s">
        <v>9856</v>
      </c>
      <c r="E4211" s="321">
        <v>9</v>
      </c>
      <c r="F4211" s="319">
        <v>22</v>
      </c>
      <c r="G4211" s="198" t="s">
        <v>8444</v>
      </c>
      <c r="H4211" s="201">
        <v>0</v>
      </c>
      <c r="I4211" s="200">
        <v>42191</v>
      </c>
      <c r="J4211" s="319">
        <f t="shared" si="66"/>
        <v>4.6999999999999993</v>
      </c>
      <c r="K4211" s="198">
        <v>15.95</v>
      </c>
      <c r="L4211" s="198"/>
      <c r="M4211" s="198" t="s">
        <v>2395</v>
      </c>
      <c r="N4211" s="198"/>
      <c r="O4211" s="198"/>
      <c r="P4211" s="198"/>
      <c r="Q4211" s="169"/>
      <c r="R4211" s="169"/>
      <c r="S4211" s="169"/>
      <c r="T4211" s="169"/>
    </row>
    <row r="4212" spans="1:20" ht="20.100000000000001" customHeight="1">
      <c r="A4212" s="201" t="s">
        <v>9862</v>
      </c>
      <c r="B4212" s="183"/>
      <c r="C4212" s="190" t="s">
        <v>9671</v>
      </c>
      <c r="D4212" s="215" t="s">
        <v>9863</v>
      </c>
      <c r="E4212" s="198"/>
      <c r="F4212" s="319" t="s">
        <v>17578</v>
      </c>
      <c r="G4212" s="198" t="s">
        <v>8444</v>
      </c>
      <c r="H4212" s="201">
        <v>0</v>
      </c>
      <c r="I4212" s="200">
        <v>42191</v>
      </c>
      <c r="J4212" s="319" t="e">
        <f t="shared" si="66"/>
        <v>#VALUE!</v>
      </c>
      <c r="K4212" s="198"/>
      <c r="L4212" s="198"/>
      <c r="M4212" s="198" t="s">
        <v>2395</v>
      </c>
      <c r="N4212" s="198"/>
      <c r="O4212" s="198"/>
      <c r="P4212" s="198"/>
      <c r="Q4212" s="169"/>
      <c r="R4212" s="169"/>
      <c r="S4212" s="169"/>
      <c r="T4212" s="169"/>
    </row>
    <row r="4213" spans="1:20" ht="20.100000000000001" customHeight="1">
      <c r="A4213" s="201" t="s">
        <v>9864</v>
      </c>
      <c r="B4213" s="183">
        <v>683615788398</v>
      </c>
      <c r="C4213" s="190" t="s">
        <v>9672</v>
      </c>
      <c r="D4213" s="215" t="s">
        <v>9863</v>
      </c>
      <c r="E4213" s="321">
        <v>17</v>
      </c>
      <c r="F4213" s="319">
        <v>36.117647058823529</v>
      </c>
      <c r="G4213" s="198" t="s">
        <v>8444</v>
      </c>
      <c r="H4213" s="201">
        <v>0</v>
      </c>
      <c r="I4213" s="200">
        <v>42191</v>
      </c>
      <c r="J4213" s="319">
        <f t="shared" si="66"/>
        <v>8.6999999999999993</v>
      </c>
      <c r="K4213" s="198">
        <v>15.95</v>
      </c>
      <c r="L4213" s="198"/>
      <c r="M4213" s="198" t="s">
        <v>2395</v>
      </c>
      <c r="N4213" s="198"/>
      <c r="O4213" s="198"/>
      <c r="P4213" s="198"/>
      <c r="Q4213" s="169"/>
      <c r="R4213" s="169"/>
      <c r="S4213" s="169"/>
      <c r="T4213" s="169"/>
    </row>
    <row r="4214" spans="1:20" ht="20.100000000000001" customHeight="1">
      <c r="A4214" s="201" t="s">
        <v>9865</v>
      </c>
      <c r="B4214" s="183">
        <v>683615788404</v>
      </c>
      <c r="C4214" s="190" t="s">
        <v>9673</v>
      </c>
      <c r="D4214" s="215" t="s">
        <v>9863</v>
      </c>
      <c r="E4214" s="321">
        <v>3</v>
      </c>
      <c r="F4214" s="319">
        <v>17.95</v>
      </c>
      <c r="G4214" s="198" t="s">
        <v>8444</v>
      </c>
      <c r="H4214" s="201">
        <v>0</v>
      </c>
      <c r="I4214" s="200">
        <v>42191</v>
      </c>
      <c r="J4214" s="319">
        <f t="shared" si="66"/>
        <v>7.2574999999999985</v>
      </c>
      <c r="K4214" s="198"/>
      <c r="L4214" s="198"/>
      <c r="M4214" s="198" t="s">
        <v>2395</v>
      </c>
      <c r="N4214" s="198"/>
      <c r="O4214" s="198"/>
      <c r="P4214" s="198"/>
      <c r="Q4214" s="169"/>
      <c r="R4214" s="169"/>
      <c r="S4214" s="169"/>
      <c r="T4214" s="169"/>
    </row>
    <row r="4215" spans="1:20" ht="20.100000000000001" customHeight="1">
      <c r="A4215" s="201" t="s">
        <v>9866</v>
      </c>
      <c r="B4215" s="183">
        <v>683615788411</v>
      </c>
      <c r="C4215" s="190" t="s">
        <v>9674</v>
      </c>
      <c r="D4215" s="215" t="s">
        <v>9863</v>
      </c>
      <c r="E4215" s="321">
        <v>19</v>
      </c>
      <c r="F4215" s="319">
        <v>38.470588235294116</v>
      </c>
      <c r="G4215" s="198" t="s">
        <v>8444</v>
      </c>
      <c r="H4215" s="201">
        <v>0</v>
      </c>
      <c r="I4215" s="200">
        <v>42191</v>
      </c>
      <c r="J4215" s="319">
        <f t="shared" si="66"/>
        <v>8.6999999999999957</v>
      </c>
      <c r="K4215" s="198">
        <v>28.189999999999998</v>
      </c>
      <c r="L4215" s="198"/>
      <c r="M4215" s="198" t="s">
        <v>2395</v>
      </c>
      <c r="N4215" s="198"/>
      <c r="O4215" s="198"/>
      <c r="P4215" s="198"/>
      <c r="Q4215" s="169"/>
      <c r="R4215" s="169"/>
      <c r="S4215" s="169"/>
      <c r="T4215" s="169"/>
    </row>
    <row r="4216" spans="1:20" ht="20.100000000000001" customHeight="1">
      <c r="A4216" s="201" t="s">
        <v>9867</v>
      </c>
      <c r="B4216" s="183">
        <v>683615788428</v>
      </c>
      <c r="C4216" s="190" t="s">
        <v>9675</v>
      </c>
      <c r="D4216" s="215" t="s">
        <v>9863</v>
      </c>
      <c r="E4216" s="321">
        <v>4</v>
      </c>
      <c r="F4216" s="319">
        <v>17.95</v>
      </c>
      <c r="G4216" s="198" t="s">
        <v>8444</v>
      </c>
      <c r="H4216" s="201">
        <v>0</v>
      </c>
      <c r="I4216" s="200">
        <v>42191</v>
      </c>
      <c r="J4216" s="319">
        <f t="shared" si="66"/>
        <v>6.2574999999999985</v>
      </c>
      <c r="K4216" s="198"/>
      <c r="L4216" s="198"/>
      <c r="M4216" s="198" t="s">
        <v>2395</v>
      </c>
      <c r="N4216" s="198"/>
      <c r="O4216" s="198"/>
      <c r="P4216" s="198"/>
      <c r="Q4216" s="169"/>
      <c r="R4216" s="169"/>
      <c r="S4216" s="169"/>
      <c r="T4216" s="169"/>
    </row>
    <row r="4217" spans="1:20" ht="20.100000000000001" customHeight="1">
      <c r="A4217" s="202" t="s">
        <v>9868</v>
      </c>
      <c r="B4217" s="183">
        <v>683615788435</v>
      </c>
      <c r="C4217" s="190" t="s">
        <v>9676</v>
      </c>
      <c r="D4217" s="215" t="s">
        <v>9863</v>
      </c>
      <c r="E4217" s="321">
        <v>4</v>
      </c>
      <c r="F4217" s="319">
        <v>17.95</v>
      </c>
      <c r="G4217" s="198" t="s">
        <v>8444</v>
      </c>
      <c r="H4217" s="201">
        <v>0</v>
      </c>
      <c r="I4217" s="200">
        <v>42191</v>
      </c>
      <c r="J4217" s="319">
        <f t="shared" si="66"/>
        <v>6.2574999999999985</v>
      </c>
      <c r="K4217" s="198"/>
      <c r="L4217" s="198"/>
      <c r="M4217" s="198" t="s">
        <v>2395</v>
      </c>
      <c r="N4217" s="198"/>
      <c r="O4217" s="198"/>
      <c r="P4217" s="198"/>
      <c r="Q4217" s="169"/>
      <c r="R4217" s="169"/>
      <c r="S4217" s="169"/>
      <c r="T4217" s="169"/>
    </row>
    <row r="4218" spans="1:20" ht="20.100000000000001" customHeight="1">
      <c r="A4218" s="201" t="s">
        <v>9869</v>
      </c>
      <c r="B4218" s="183">
        <v>683615788442</v>
      </c>
      <c r="C4218" s="190" t="s">
        <v>9677</v>
      </c>
      <c r="D4218" s="215" t="s">
        <v>9863</v>
      </c>
      <c r="E4218" s="324">
        <v>3</v>
      </c>
      <c r="F4218" s="319">
        <v>17.95</v>
      </c>
      <c r="G4218" s="198" t="s">
        <v>8444</v>
      </c>
      <c r="H4218" s="199">
        <v>11</v>
      </c>
      <c r="I4218" s="200">
        <v>42191</v>
      </c>
      <c r="J4218" s="319">
        <f t="shared" si="66"/>
        <v>7.2574999999999985</v>
      </c>
      <c r="K4218" s="198"/>
      <c r="L4218" s="198"/>
      <c r="M4218" s="198" t="s">
        <v>2395</v>
      </c>
      <c r="N4218" s="198"/>
      <c r="O4218" s="198"/>
      <c r="P4218" s="198"/>
      <c r="Q4218" s="169"/>
      <c r="R4218" s="169"/>
      <c r="S4218" s="169"/>
      <c r="T4218" s="169"/>
    </row>
    <row r="4219" spans="1:20" ht="20.100000000000001" customHeight="1">
      <c r="A4219" s="201" t="s">
        <v>9870</v>
      </c>
      <c r="B4219" s="183"/>
      <c r="C4219" s="190" t="s">
        <v>9678</v>
      </c>
      <c r="D4219" s="215" t="s">
        <v>9871</v>
      </c>
      <c r="E4219" s="198"/>
      <c r="F4219" s="319" t="s">
        <v>17578</v>
      </c>
      <c r="G4219" s="198" t="s">
        <v>8444</v>
      </c>
      <c r="H4219" s="201">
        <v>0</v>
      </c>
      <c r="I4219" s="200">
        <v>42191</v>
      </c>
      <c r="J4219" s="319" t="e">
        <f t="shared" si="66"/>
        <v>#VALUE!</v>
      </c>
      <c r="K4219" s="198"/>
      <c r="L4219" s="198"/>
      <c r="M4219" s="198" t="s">
        <v>2395</v>
      </c>
      <c r="N4219" s="198"/>
      <c r="O4219" s="198"/>
      <c r="P4219" s="198"/>
      <c r="Q4219" s="169"/>
      <c r="R4219" s="169"/>
      <c r="S4219" s="169"/>
      <c r="T4219" s="169"/>
    </row>
    <row r="4220" spans="1:20" ht="20.100000000000001" customHeight="1">
      <c r="A4220" s="201" t="s">
        <v>9872</v>
      </c>
      <c r="B4220" s="183">
        <v>683615788459</v>
      </c>
      <c r="C4220" s="190" t="s">
        <v>9679</v>
      </c>
      <c r="D4220" s="215" t="s">
        <v>9871</v>
      </c>
      <c r="E4220" s="321">
        <v>5</v>
      </c>
      <c r="F4220" s="319">
        <v>16.117647058823529</v>
      </c>
      <c r="G4220" s="198" t="s">
        <v>8444</v>
      </c>
      <c r="H4220" s="201">
        <v>0</v>
      </c>
      <c r="I4220" s="200">
        <v>42191</v>
      </c>
      <c r="J4220" s="319">
        <f t="shared" si="66"/>
        <v>3.6999999999999993</v>
      </c>
      <c r="K4220" s="198">
        <v>9.99</v>
      </c>
      <c r="L4220" s="198"/>
      <c r="M4220" s="198" t="s">
        <v>2395</v>
      </c>
      <c r="N4220" s="198"/>
      <c r="O4220" s="198"/>
      <c r="P4220" s="198"/>
      <c r="Q4220" s="169"/>
      <c r="R4220" s="169"/>
      <c r="S4220" s="169"/>
      <c r="T4220" s="169"/>
    </row>
    <row r="4221" spans="1:20" ht="20.100000000000001" customHeight="1">
      <c r="A4221" s="201" t="s">
        <v>9873</v>
      </c>
      <c r="B4221" s="183">
        <v>683615788466</v>
      </c>
      <c r="C4221" s="190" t="s">
        <v>9680</v>
      </c>
      <c r="D4221" s="215" t="s">
        <v>9871</v>
      </c>
      <c r="E4221" s="321">
        <v>5</v>
      </c>
      <c r="F4221" s="319">
        <v>16.117647058823529</v>
      </c>
      <c r="G4221" s="198" t="s">
        <v>8444</v>
      </c>
      <c r="H4221" s="201">
        <v>0</v>
      </c>
      <c r="I4221" s="200">
        <v>42191</v>
      </c>
      <c r="J4221" s="319">
        <f t="shared" si="66"/>
        <v>3.6999999999999993</v>
      </c>
      <c r="K4221" s="198">
        <v>9.99</v>
      </c>
      <c r="L4221" s="198"/>
      <c r="M4221" s="198" t="s">
        <v>2395</v>
      </c>
      <c r="N4221" s="198"/>
      <c r="O4221" s="198"/>
      <c r="P4221" s="198"/>
      <c r="Q4221" s="169"/>
      <c r="R4221" s="169"/>
      <c r="S4221" s="169"/>
      <c r="T4221" s="169"/>
    </row>
    <row r="4222" spans="1:20" ht="20.100000000000001" customHeight="1">
      <c r="A4222" s="201" t="s">
        <v>9874</v>
      </c>
      <c r="B4222" s="183">
        <v>683615788473</v>
      </c>
      <c r="C4222" s="190" t="s">
        <v>9681</v>
      </c>
      <c r="D4222" s="215" t="s">
        <v>9871</v>
      </c>
      <c r="E4222" s="321">
        <v>5</v>
      </c>
      <c r="F4222" s="319">
        <v>16.117647058823529</v>
      </c>
      <c r="G4222" s="198" t="s">
        <v>8444</v>
      </c>
      <c r="H4222" s="201">
        <v>0</v>
      </c>
      <c r="I4222" s="200">
        <v>42191</v>
      </c>
      <c r="J4222" s="319">
        <f t="shared" si="66"/>
        <v>3.6999999999999993</v>
      </c>
      <c r="K4222" s="198">
        <v>9.99</v>
      </c>
      <c r="L4222" s="198"/>
      <c r="M4222" s="198" t="s">
        <v>2395</v>
      </c>
      <c r="N4222" s="198"/>
      <c r="O4222" s="198"/>
      <c r="P4222" s="198"/>
      <c r="Q4222" s="169"/>
      <c r="R4222" s="169"/>
      <c r="S4222" s="169"/>
      <c r="T4222" s="169"/>
    </row>
    <row r="4223" spans="1:20" ht="20.100000000000001" customHeight="1">
      <c r="A4223" s="201"/>
      <c r="B4223" s="178"/>
      <c r="C4223" s="190" t="s">
        <v>9682</v>
      </c>
      <c r="D4223" s="202"/>
      <c r="E4223" s="198"/>
      <c r="F4223" s="319">
        <v>11.99</v>
      </c>
      <c r="G4223" s="198"/>
      <c r="H4223" s="198">
        <v>0</v>
      </c>
      <c r="I4223" s="200"/>
      <c r="J4223" s="319">
        <f t="shared" si="66"/>
        <v>5.1914999999999996</v>
      </c>
      <c r="K4223" s="198" t="s">
        <v>731</v>
      </c>
      <c r="L4223" s="198"/>
      <c r="M4223" s="198"/>
      <c r="N4223" s="198"/>
      <c r="O4223" s="198"/>
      <c r="P4223" s="198"/>
      <c r="Q4223" s="169"/>
      <c r="R4223" s="169"/>
      <c r="S4223" s="169"/>
      <c r="T4223" s="169"/>
    </row>
    <row r="4224" spans="1:20" ht="20.100000000000001" customHeight="1">
      <c r="A4224" s="201" t="s">
        <v>9876</v>
      </c>
      <c r="B4224" s="183">
        <v>683615788480</v>
      </c>
      <c r="C4224" s="190" t="s">
        <v>9682</v>
      </c>
      <c r="D4224" s="215" t="s">
        <v>9875</v>
      </c>
      <c r="E4224" s="321">
        <v>5</v>
      </c>
      <c r="F4224" s="319">
        <v>16.117647058823529</v>
      </c>
      <c r="G4224" s="198" t="s">
        <v>8444</v>
      </c>
      <c r="H4224" s="201">
        <v>0</v>
      </c>
      <c r="I4224" s="200">
        <v>42191</v>
      </c>
      <c r="J4224" s="319">
        <f t="shared" si="66"/>
        <v>3.6999999999999993</v>
      </c>
      <c r="K4224" s="198">
        <v>9.99</v>
      </c>
      <c r="L4224" s="198"/>
      <c r="M4224" s="198" t="s">
        <v>2395</v>
      </c>
      <c r="N4224" s="198"/>
      <c r="O4224" s="198"/>
      <c r="P4224" s="198"/>
      <c r="Q4224" s="169"/>
      <c r="R4224" s="169"/>
      <c r="S4224" s="169"/>
      <c r="T4224" s="169"/>
    </row>
    <row r="4225" spans="1:20" ht="20.100000000000001" customHeight="1">
      <c r="A4225" s="201"/>
      <c r="B4225" s="178"/>
      <c r="C4225" s="190" t="s">
        <v>9683</v>
      </c>
      <c r="D4225" s="202"/>
      <c r="E4225" s="198"/>
      <c r="F4225" s="319">
        <v>11.99</v>
      </c>
      <c r="G4225" s="198"/>
      <c r="H4225" s="198">
        <v>0</v>
      </c>
      <c r="I4225" s="200"/>
      <c r="J4225" s="319">
        <f t="shared" si="66"/>
        <v>5.1914999999999996</v>
      </c>
      <c r="K4225" s="198" t="s">
        <v>731</v>
      </c>
      <c r="L4225" s="198"/>
      <c r="M4225" s="198"/>
      <c r="N4225" s="198"/>
      <c r="O4225" s="198"/>
      <c r="P4225" s="198"/>
      <c r="Q4225" s="169"/>
      <c r="R4225" s="169"/>
      <c r="S4225" s="169"/>
      <c r="T4225" s="169"/>
    </row>
    <row r="4226" spans="1:20" ht="20.100000000000001" customHeight="1">
      <c r="A4226" s="201" t="s">
        <v>9878</v>
      </c>
      <c r="B4226" s="183">
        <v>683615788497</v>
      </c>
      <c r="C4226" s="190" t="s">
        <v>9683</v>
      </c>
      <c r="D4226" s="215" t="s">
        <v>9877</v>
      </c>
      <c r="E4226" s="324">
        <v>5</v>
      </c>
      <c r="F4226" s="319">
        <v>16.117647058823529</v>
      </c>
      <c r="G4226" s="198" t="s">
        <v>8444</v>
      </c>
      <c r="H4226" s="199">
        <v>23</v>
      </c>
      <c r="I4226" s="200">
        <v>42191</v>
      </c>
      <c r="J4226" s="319">
        <f t="shared" si="66"/>
        <v>3.6999999999999993</v>
      </c>
      <c r="K4226" s="198">
        <v>9.99</v>
      </c>
      <c r="L4226" s="198"/>
      <c r="M4226" s="198" t="s">
        <v>2395</v>
      </c>
      <c r="N4226" s="198"/>
      <c r="O4226" s="198"/>
      <c r="P4226" s="198"/>
      <c r="Q4226" s="169"/>
      <c r="R4226" s="169"/>
      <c r="S4226" s="169"/>
      <c r="T4226" s="169"/>
    </row>
    <row r="4227" spans="1:20" ht="20.100000000000001" customHeight="1">
      <c r="A4227" s="201"/>
      <c r="B4227" s="178"/>
      <c r="C4227" s="190" t="s">
        <v>9684</v>
      </c>
      <c r="D4227" s="202"/>
      <c r="E4227" s="198"/>
      <c r="F4227" s="319">
        <v>11.99</v>
      </c>
      <c r="G4227" s="198"/>
      <c r="H4227" s="198">
        <v>0</v>
      </c>
      <c r="I4227" s="200"/>
      <c r="J4227" s="319">
        <f t="shared" si="66"/>
        <v>5.1914999999999996</v>
      </c>
      <c r="K4227" s="198" t="s">
        <v>731</v>
      </c>
      <c r="L4227" s="198"/>
      <c r="M4227" s="198"/>
      <c r="N4227" s="198"/>
      <c r="O4227" s="198"/>
      <c r="P4227" s="198"/>
      <c r="Q4227" s="169"/>
      <c r="R4227" s="169"/>
      <c r="S4227" s="169"/>
      <c r="T4227" s="169"/>
    </row>
    <row r="4228" spans="1:20" ht="20.100000000000001" customHeight="1">
      <c r="A4228" s="201" t="s">
        <v>9880</v>
      </c>
      <c r="B4228" s="183">
        <v>683615788503</v>
      </c>
      <c r="C4228" s="190" t="s">
        <v>9684</v>
      </c>
      <c r="D4228" s="215" t="s">
        <v>9879</v>
      </c>
      <c r="E4228" s="321">
        <v>5</v>
      </c>
      <c r="F4228" s="319">
        <v>16.117647058823529</v>
      </c>
      <c r="G4228" s="198" t="s">
        <v>8444</v>
      </c>
      <c r="H4228" s="201">
        <v>0</v>
      </c>
      <c r="I4228" s="200">
        <v>42191</v>
      </c>
      <c r="J4228" s="319">
        <f t="shared" si="66"/>
        <v>3.6999999999999993</v>
      </c>
      <c r="K4228" s="198">
        <v>9.99</v>
      </c>
      <c r="L4228" s="198"/>
      <c r="M4228" s="198" t="s">
        <v>2395</v>
      </c>
      <c r="N4228" s="198"/>
      <c r="O4228" s="198"/>
      <c r="P4228" s="198"/>
      <c r="Q4228" s="169"/>
      <c r="R4228" s="169"/>
      <c r="S4228" s="169"/>
      <c r="T4228" s="169"/>
    </row>
    <row r="4229" spans="1:20" ht="20.100000000000001" customHeight="1">
      <c r="A4229" s="201"/>
      <c r="B4229" s="178"/>
      <c r="C4229" s="190" t="s">
        <v>9685</v>
      </c>
      <c r="D4229" s="202"/>
      <c r="E4229" s="198"/>
      <c r="F4229" s="319" t="s">
        <v>17578</v>
      </c>
      <c r="G4229" s="198"/>
      <c r="H4229" s="198">
        <v>0</v>
      </c>
      <c r="I4229" s="200"/>
      <c r="J4229" s="319" t="e">
        <f t="shared" si="66"/>
        <v>#VALUE!</v>
      </c>
      <c r="K4229" s="198" t="s">
        <v>731</v>
      </c>
      <c r="L4229" s="198"/>
      <c r="M4229" s="198"/>
      <c r="N4229" s="198"/>
      <c r="O4229" s="198"/>
      <c r="P4229" s="198"/>
      <c r="Q4229" s="169"/>
      <c r="R4229" s="169"/>
      <c r="S4229" s="169"/>
      <c r="T4229" s="169"/>
    </row>
    <row r="4230" spans="1:20" ht="20.100000000000001" customHeight="1">
      <c r="A4230" s="201" t="s">
        <v>9882</v>
      </c>
      <c r="B4230" s="183">
        <v>683615788510</v>
      </c>
      <c r="C4230" s="190" t="s">
        <v>9685</v>
      </c>
      <c r="D4230" s="215" t="s">
        <v>9881</v>
      </c>
      <c r="E4230" s="198"/>
      <c r="F4230" s="319">
        <v>11.99</v>
      </c>
      <c r="G4230" s="198" t="s">
        <v>8444</v>
      </c>
      <c r="H4230" s="201">
        <v>0</v>
      </c>
      <c r="I4230" s="200">
        <v>42191</v>
      </c>
      <c r="J4230" s="319">
        <f t="shared" si="66"/>
        <v>5.1914999999999996</v>
      </c>
      <c r="K4230" s="198"/>
      <c r="L4230" s="198"/>
      <c r="M4230" s="198" t="s">
        <v>2395</v>
      </c>
      <c r="N4230" s="198"/>
      <c r="O4230" s="198"/>
      <c r="P4230" s="198"/>
      <c r="Q4230" s="169"/>
      <c r="R4230" s="169"/>
      <c r="S4230" s="169"/>
      <c r="T4230" s="169"/>
    </row>
    <row r="4231" spans="1:20" ht="20.100000000000001" customHeight="1">
      <c r="A4231" s="201"/>
      <c r="B4231" s="178"/>
      <c r="C4231" s="190" t="s">
        <v>9686</v>
      </c>
      <c r="D4231" s="202"/>
      <c r="E4231" s="198"/>
      <c r="F4231" s="319">
        <v>11.99</v>
      </c>
      <c r="G4231" s="198"/>
      <c r="H4231" s="198">
        <v>0</v>
      </c>
      <c r="I4231" s="200"/>
      <c r="J4231" s="319">
        <f t="shared" si="66"/>
        <v>5.1914999999999996</v>
      </c>
      <c r="K4231" s="198" t="s">
        <v>731</v>
      </c>
      <c r="L4231" s="198"/>
      <c r="M4231" s="198"/>
      <c r="N4231" s="198"/>
      <c r="O4231" s="198"/>
      <c r="P4231" s="198"/>
      <c r="Q4231" s="169"/>
      <c r="R4231" s="169"/>
      <c r="S4231" s="169"/>
      <c r="T4231" s="169"/>
    </row>
    <row r="4232" spans="1:20" ht="20.100000000000001" customHeight="1">
      <c r="A4232" s="201" t="s">
        <v>9884</v>
      </c>
      <c r="B4232" s="183">
        <v>683615788527</v>
      </c>
      <c r="C4232" s="190" t="s">
        <v>9686</v>
      </c>
      <c r="D4232" s="215" t="s">
        <v>9883</v>
      </c>
      <c r="E4232" s="321">
        <v>5</v>
      </c>
      <c r="F4232" s="319">
        <v>16.117647058823529</v>
      </c>
      <c r="G4232" s="198" t="s">
        <v>8444</v>
      </c>
      <c r="H4232" s="201">
        <v>0</v>
      </c>
      <c r="I4232" s="200">
        <v>42191</v>
      </c>
      <c r="J4232" s="319">
        <f t="shared" si="66"/>
        <v>3.6999999999999993</v>
      </c>
      <c r="K4232" s="198">
        <v>9.99</v>
      </c>
      <c r="L4232" s="198"/>
      <c r="M4232" s="198" t="s">
        <v>2395</v>
      </c>
      <c r="N4232" s="198"/>
      <c r="O4232" s="198"/>
      <c r="P4232" s="198"/>
      <c r="Q4232" s="169"/>
      <c r="R4232" s="169"/>
      <c r="S4232" s="169"/>
      <c r="T4232" s="169"/>
    </row>
    <row r="4233" spans="1:20" ht="20.100000000000001" customHeight="1">
      <c r="A4233" s="201"/>
      <c r="B4233" s="178"/>
      <c r="C4233" s="190" t="s">
        <v>9687</v>
      </c>
      <c r="D4233" s="202"/>
      <c r="E4233" s="198"/>
      <c r="F4233" s="319">
        <v>11.99</v>
      </c>
      <c r="G4233" s="198"/>
      <c r="H4233" s="198">
        <v>0</v>
      </c>
      <c r="I4233" s="200"/>
      <c r="J4233" s="319">
        <f t="shared" si="66"/>
        <v>5.1914999999999996</v>
      </c>
      <c r="K4233" s="198" t="s">
        <v>731</v>
      </c>
      <c r="L4233" s="198"/>
      <c r="M4233" s="198"/>
      <c r="N4233" s="198"/>
      <c r="O4233" s="198"/>
      <c r="P4233" s="198"/>
      <c r="Q4233" s="169"/>
      <c r="R4233" s="169"/>
      <c r="S4233" s="169"/>
      <c r="T4233" s="169"/>
    </row>
    <row r="4234" spans="1:20" ht="20.100000000000001" customHeight="1">
      <c r="A4234" s="201" t="s">
        <v>9886</v>
      </c>
      <c r="B4234" s="183">
        <v>683615788534</v>
      </c>
      <c r="C4234" s="190" t="s">
        <v>9687</v>
      </c>
      <c r="D4234" s="215" t="s">
        <v>9885</v>
      </c>
      <c r="E4234" s="321">
        <v>4</v>
      </c>
      <c r="F4234" s="319">
        <v>14.941176470588236</v>
      </c>
      <c r="G4234" s="198" t="s">
        <v>8444</v>
      </c>
      <c r="H4234" s="201">
        <v>0</v>
      </c>
      <c r="I4234" s="200">
        <v>42191</v>
      </c>
      <c r="J4234" s="319">
        <f t="shared" si="66"/>
        <v>3.6999999999999993</v>
      </c>
      <c r="K4234" s="198">
        <v>9.99</v>
      </c>
      <c r="L4234" s="198"/>
      <c r="M4234" s="198" t="s">
        <v>2395</v>
      </c>
      <c r="N4234" s="198"/>
      <c r="O4234" s="198"/>
      <c r="P4234" s="198"/>
      <c r="Q4234" s="169"/>
      <c r="R4234" s="169"/>
      <c r="S4234" s="169"/>
      <c r="T4234" s="169"/>
    </row>
    <row r="4235" spans="1:20" ht="20.100000000000001" customHeight="1">
      <c r="A4235" s="201"/>
      <c r="B4235" s="178"/>
      <c r="C4235" s="190" t="s">
        <v>9688</v>
      </c>
      <c r="D4235" s="202"/>
      <c r="E4235" s="198"/>
      <c r="F4235" s="319">
        <v>11.99</v>
      </c>
      <c r="G4235" s="198"/>
      <c r="H4235" s="198">
        <v>0</v>
      </c>
      <c r="I4235" s="200"/>
      <c r="J4235" s="319">
        <f t="shared" si="66"/>
        <v>5.1914999999999996</v>
      </c>
      <c r="K4235" s="198" t="s">
        <v>731</v>
      </c>
      <c r="L4235" s="198"/>
      <c r="M4235" s="198"/>
      <c r="N4235" s="198"/>
      <c r="O4235" s="198"/>
      <c r="P4235" s="198"/>
      <c r="Q4235" s="169"/>
      <c r="R4235" s="169"/>
      <c r="S4235" s="169"/>
      <c r="T4235" s="169"/>
    </row>
    <row r="4236" spans="1:20" ht="20.100000000000001" customHeight="1">
      <c r="A4236" s="201" t="s">
        <v>9888</v>
      </c>
      <c r="B4236" s="183">
        <v>683615788541</v>
      </c>
      <c r="C4236" s="190" t="s">
        <v>9688</v>
      </c>
      <c r="D4236" s="215" t="s">
        <v>9887</v>
      </c>
      <c r="E4236" s="321">
        <v>5</v>
      </c>
      <c r="F4236" s="319">
        <v>16.117647058823529</v>
      </c>
      <c r="G4236" s="198" t="s">
        <v>8444</v>
      </c>
      <c r="H4236" s="201">
        <v>0</v>
      </c>
      <c r="I4236" s="200">
        <v>42191</v>
      </c>
      <c r="J4236" s="319">
        <f t="shared" ref="J4236:J4299" si="67">F4236*0.85-5-E4236</f>
        <v>3.6999999999999993</v>
      </c>
      <c r="K4236" s="198">
        <v>9.99</v>
      </c>
      <c r="L4236" s="198"/>
      <c r="M4236" s="198" t="s">
        <v>2395</v>
      </c>
      <c r="N4236" s="198"/>
      <c r="O4236" s="198"/>
      <c r="P4236" s="198"/>
      <c r="Q4236" s="169"/>
      <c r="R4236" s="169"/>
      <c r="S4236" s="169"/>
      <c r="T4236" s="169"/>
    </row>
    <row r="4237" spans="1:20" ht="20.100000000000001" customHeight="1">
      <c r="A4237" s="201"/>
      <c r="B4237" s="178"/>
      <c r="C4237" s="190" t="s">
        <v>9689</v>
      </c>
      <c r="D4237" s="202"/>
      <c r="E4237" s="198"/>
      <c r="F4237" s="319">
        <v>11.99</v>
      </c>
      <c r="G4237" s="198"/>
      <c r="H4237" s="198">
        <v>0</v>
      </c>
      <c r="I4237" s="200"/>
      <c r="J4237" s="319">
        <f t="shared" si="67"/>
        <v>5.1914999999999996</v>
      </c>
      <c r="K4237" s="198" t="s">
        <v>731</v>
      </c>
      <c r="L4237" s="198"/>
      <c r="M4237" s="198"/>
      <c r="N4237" s="198"/>
      <c r="O4237" s="198"/>
      <c r="P4237" s="198"/>
      <c r="Q4237" s="169"/>
      <c r="R4237" s="169"/>
      <c r="S4237" s="169"/>
      <c r="T4237" s="169"/>
    </row>
    <row r="4238" spans="1:20" ht="20.100000000000001" customHeight="1">
      <c r="A4238" s="201" t="s">
        <v>9890</v>
      </c>
      <c r="B4238" s="183">
        <v>683615788558</v>
      </c>
      <c r="C4238" s="190" t="s">
        <v>9689</v>
      </c>
      <c r="D4238" s="215" t="s">
        <v>9889</v>
      </c>
      <c r="E4238" s="321">
        <v>5</v>
      </c>
      <c r="F4238" s="319">
        <v>16.117647058823529</v>
      </c>
      <c r="G4238" s="198" t="s">
        <v>8444</v>
      </c>
      <c r="H4238" s="201">
        <v>0</v>
      </c>
      <c r="I4238" s="200">
        <v>42191</v>
      </c>
      <c r="J4238" s="319">
        <f t="shared" si="67"/>
        <v>3.6999999999999993</v>
      </c>
      <c r="K4238" s="198">
        <v>9.99</v>
      </c>
      <c r="L4238" s="198"/>
      <c r="M4238" s="198" t="s">
        <v>2395</v>
      </c>
      <c r="N4238" s="198"/>
      <c r="O4238" s="198"/>
      <c r="P4238" s="198"/>
      <c r="Q4238" s="169"/>
      <c r="R4238" s="169"/>
      <c r="S4238" s="169"/>
      <c r="T4238" s="169"/>
    </row>
    <row r="4239" spans="1:20" ht="20.100000000000001" customHeight="1">
      <c r="A4239" s="201" t="s">
        <v>9891</v>
      </c>
      <c r="B4239" s="183"/>
      <c r="C4239" s="190" t="s">
        <v>9690</v>
      </c>
      <c r="D4239" s="215" t="s">
        <v>9892</v>
      </c>
      <c r="E4239" s="198"/>
      <c r="F4239" s="319" t="s">
        <v>17578</v>
      </c>
      <c r="G4239" s="198" t="s">
        <v>8444</v>
      </c>
      <c r="H4239" s="201">
        <v>0</v>
      </c>
      <c r="I4239" s="200">
        <v>42191</v>
      </c>
      <c r="J4239" s="319" t="e">
        <f t="shared" si="67"/>
        <v>#VALUE!</v>
      </c>
      <c r="K4239" s="198"/>
      <c r="L4239" s="198"/>
      <c r="M4239" s="198" t="s">
        <v>2395</v>
      </c>
      <c r="N4239" s="198"/>
      <c r="O4239" s="198"/>
      <c r="P4239" s="198"/>
      <c r="Q4239" s="169"/>
      <c r="R4239" s="169"/>
      <c r="S4239" s="169"/>
      <c r="T4239" s="169"/>
    </row>
    <row r="4240" spans="1:20" ht="20.100000000000001" customHeight="1">
      <c r="A4240" s="201" t="s">
        <v>9893</v>
      </c>
      <c r="B4240" s="183">
        <v>683615788565</v>
      </c>
      <c r="C4240" s="190" t="s">
        <v>9691</v>
      </c>
      <c r="D4240" s="215" t="s">
        <v>9892</v>
      </c>
      <c r="E4240" s="321">
        <v>18</v>
      </c>
      <c r="F4240" s="319">
        <v>37.294117647058826</v>
      </c>
      <c r="G4240" s="198" t="s">
        <v>8444</v>
      </c>
      <c r="H4240" s="201">
        <v>0</v>
      </c>
      <c r="I4240" s="200">
        <v>42191</v>
      </c>
      <c r="J4240" s="319">
        <f t="shared" si="67"/>
        <v>8.7000000000000028</v>
      </c>
      <c r="K4240" s="198">
        <v>27.09</v>
      </c>
      <c r="L4240" s="198"/>
      <c r="M4240" s="198" t="s">
        <v>2395</v>
      </c>
      <c r="N4240" s="198"/>
      <c r="O4240" s="198"/>
      <c r="P4240" s="198"/>
      <c r="Q4240" s="169"/>
      <c r="R4240" s="169"/>
      <c r="S4240" s="169"/>
      <c r="T4240" s="169"/>
    </row>
    <row r="4241" spans="1:39" ht="20.100000000000001" customHeight="1">
      <c r="A4241" s="201" t="s">
        <v>9894</v>
      </c>
      <c r="B4241" s="183">
        <v>683615788572</v>
      </c>
      <c r="C4241" s="190" t="s">
        <v>9692</v>
      </c>
      <c r="D4241" s="215" t="s">
        <v>9892</v>
      </c>
      <c r="E4241" s="321">
        <v>12</v>
      </c>
      <c r="F4241" s="319">
        <v>37.294117647058826</v>
      </c>
      <c r="G4241" s="198" t="s">
        <v>8444</v>
      </c>
      <c r="H4241" s="201">
        <v>0</v>
      </c>
      <c r="I4241" s="200">
        <v>42191</v>
      </c>
      <c r="J4241" s="319">
        <f t="shared" si="67"/>
        <v>14.700000000000003</v>
      </c>
      <c r="K4241" s="198">
        <v>27.09</v>
      </c>
      <c r="L4241" s="198"/>
      <c r="M4241" s="198" t="s">
        <v>2395</v>
      </c>
      <c r="N4241" s="198"/>
      <c r="O4241" s="198"/>
      <c r="P4241" s="198"/>
      <c r="Q4241" s="169"/>
      <c r="R4241" s="169"/>
      <c r="S4241" s="169"/>
      <c r="T4241" s="169"/>
    </row>
    <row r="4242" spans="1:39" ht="20.100000000000001" customHeight="1">
      <c r="A4242" s="201" t="s">
        <v>9895</v>
      </c>
      <c r="B4242" s="183">
        <v>683615788589</v>
      </c>
      <c r="C4242" s="190" t="s">
        <v>9693</v>
      </c>
      <c r="D4242" s="215" t="s">
        <v>9892</v>
      </c>
      <c r="E4242" s="321">
        <v>18</v>
      </c>
      <c r="F4242" s="319">
        <v>37.294117647058826</v>
      </c>
      <c r="G4242" s="198" t="s">
        <v>8444</v>
      </c>
      <c r="H4242" s="201">
        <v>0</v>
      </c>
      <c r="I4242" s="200">
        <v>42191</v>
      </c>
      <c r="J4242" s="319">
        <f t="shared" si="67"/>
        <v>8.7000000000000028</v>
      </c>
      <c r="K4242" s="198">
        <v>27.09</v>
      </c>
      <c r="L4242" s="198"/>
      <c r="M4242" s="198" t="s">
        <v>2395</v>
      </c>
      <c r="N4242" s="198"/>
      <c r="O4242" s="198"/>
      <c r="P4242" s="198"/>
      <c r="Q4242" s="169"/>
      <c r="R4242" s="169"/>
      <c r="S4242" s="169"/>
      <c r="T4242" s="169"/>
    </row>
    <row r="4243" spans="1:39" ht="20.100000000000001" customHeight="1">
      <c r="A4243" s="201" t="s">
        <v>9896</v>
      </c>
      <c r="B4243" s="183">
        <v>683615788596</v>
      </c>
      <c r="C4243" s="190" t="s">
        <v>9694</v>
      </c>
      <c r="D4243" s="215" t="s">
        <v>9892</v>
      </c>
      <c r="E4243" s="321">
        <v>18</v>
      </c>
      <c r="F4243" s="319">
        <v>37.294117647058826</v>
      </c>
      <c r="G4243" s="198" t="s">
        <v>8444</v>
      </c>
      <c r="H4243" s="201">
        <v>0</v>
      </c>
      <c r="I4243" s="200">
        <v>42191</v>
      </c>
      <c r="J4243" s="319">
        <f t="shared" si="67"/>
        <v>8.7000000000000028</v>
      </c>
      <c r="K4243" s="198">
        <v>27.09</v>
      </c>
      <c r="L4243" s="198"/>
      <c r="M4243" s="198" t="s">
        <v>2395</v>
      </c>
      <c r="N4243" s="198"/>
      <c r="O4243" s="198"/>
      <c r="P4243" s="198"/>
      <c r="Q4243" s="169"/>
      <c r="R4243" s="169"/>
      <c r="S4243" s="169"/>
      <c r="T4243" s="169"/>
    </row>
    <row r="4244" spans="1:39" ht="20.100000000000001" customHeight="1">
      <c r="A4244" s="201" t="s">
        <v>9897</v>
      </c>
      <c r="B4244" s="183">
        <v>683615788602</v>
      </c>
      <c r="C4244" s="190" t="s">
        <v>9695</v>
      </c>
      <c r="D4244" s="215" t="s">
        <v>9892</v>
      </c>
      <c r="E4244" s="321">
        <v>12</v>
      </c>
      <c r="F4244" s="319">
        <v>37.294117647058826</v>
      </c>
      <c r="G4244" s="198" t="s">
        <v>8444</v>
      </c>
      <c r="H4244" s="201">
        <v>0</v>
      </c>
      <c r="I4244" s="200">
        <v>42191</v>
      </c>
      <c r="J4244" s="319">
        <f t="shared" si="67"/>
        <v>14.700000000000003</v>
      </c>
      <c r="K4244" s="198">
        <v>27.09</v>
      </c>
      <c r="L4244" s="198"/>
      <c r="M4244" s="198" t="s">
        <v>2395</v>
      </c>
      <c r="N4244" s="198"/>
      <c r="O4244" s="198"/>
      <c r="P4244" s="198"/>
      <c r="Q4244" s="169"/>
      <c r="R4244" s="169"/>
      <c r="S4244" s="169"/>
      <c r="T4244" s="169"/>
    </row>
    <row r="4245" spans="1:39" ht="20.100000000000001" customHeight="1">
      <c r="A4245" s="201" t="s">
        <v>9898</v>
      </c>
      <c r="B4245" s="183">
        <v>683615788619</v>
      </c>
      <c r="C4245" s="190" t="s">
        <v>9696</v>
      </c>
      <c r="D4245" s="215" t="s">
        <v>9892</v>
      </c>
      <c r="E4245" s="321">
        <v>18</v>
      </c>
      <c r="F4245" s="319">
        <v>37.294117647058826</v>
      </c>
      <c r="G4245" s="198" t="s">
        <v>8444</v>
      </c>
      <c r="H4245" s="201">
        <v>0</v>
      </c>
      <c r="I4245" s="200">
        <v>42191</v>
      </c>
      <c r="J4245" s="319">
        <f t="shared" si="67"/>
        <v>8.7000000000000028</v>
      </c>
      <c r="K4245" s="198">
        <v>27.09</v>
      </c>
      <c r="L4245" s="198"/>
      <c r="M4245" s="198" t="s">
        <v>2395</v>
      </c>
      <c r="N4245" s="198"/>
      <c r="O4245" s="198"/>
      <c r="P4245" s="198"/>
      <c r="Q4245" s="169"/>
      <c r="R4245" s="169"/>
      <c r="S4245" s="169"/>
      <c r="T4245" s="169"/>
    </row>
    <row r="4246" spans="1:39" ht="20.100000000000001" customHeight="1">
      <c r="A4246" s="201" t="s">
        <v>9899</v>
      </c>
      <c r="B4246" s="183">
        <v>683615788626</v>
      </c>
      <c r="C4246" s="190" t="s">
        <v>9697</v>
      </c>
      <c r="D4246" s="215" t="s">
        <v>9892</v>
      </c>
      <c r="E4246" s="321">
        <v>12</v>
      </c>
      <c r="F4246" s="319">
        <v>37.294117647058826</v>
      </c>
      <c r="G4246" s="198" t="s">
        <v>8444</v>
      </c>
      <c r="H4246" s="201">
        <v>0</v>
      </c>
      <c r="I4246" s="200">
        <v>42191</v>
      </c>
      <c r="J4246" s="319">
        <f t="shared" si="67"/>
        <v>14.700000000000003</v>
      </c>
      <c r="K4246" s="198">
        <v>27.09</v>
      </c>
      <c r="L4246" s="198"/>
      <c r="M4246" s="198" t="s">
        <v>2395</v>
      </c>
      <c r="N4246" s="198"/>
      <c r="O4246" s="198"/>
      <c r="P4246" s="198"/>
      <c r="Q4246" s="169"/>
      <c r="R4246" s="169"/>
      <c r="S4246" s="169"/>
      <c r="T4246" s="169"/>
    </row>
    <row r="4247" spans="1:39" ht="20.100000000000001" customHeight="1">
      <c r="A4247" s="201"/>
      <c r="B4247" s="178"/>
      <c r="C4247" s="190" t="s">
        <v>9698</v>
      </c>
      <c r="D4247" s="202"/>
      <c r="E4247" s="198"/>
      <c r="F4247" s="319">
        <v>17.95</v>
      </c>
      <c r="G4247" s="198"/>
      <c r="H4247" s="198">
        <v>0</v>
      </c>
      <c r="I4247" s="200"/>
      <c r="J4247" s="319">
        <f t="shared" si="67"/>
        <v>10.257499999999999</v>
      </c>
      <c r="K4247" s="198" t="s">
        <v>731</v>
      </c>
      <c r="L4247" s="198"/>
      <c r="M4247" s="198"/>
      <c r="N4247" s="198"/>
      <c r="O4247" s="198"/>
      <c r="P4247" s="198"/>
      <c r="Q4247" s="169"/>
      <c r="R4247" s="169"/>
      <c r="S4247" s="169"/>
      <c r="T4247" s="169"/>
    </row>
    <row r="4248" spans="1:39" ht="20.100000000000001" customHeight="1">
      <c r="A4248" s="201" t="s">
        <v>9901</v>
      </c>
      <c r="B4248" s="183">
        <v>683615788633</v>
      </c>
      <c r="C4248" s="190" t="s">
        <v>9698</v>
      </c>
      <c r="D4248" s="215" t="s">
        <v>9900</v>
      </c>
      <c r="E4248" s="321">
        <v>4</v>
      </c>
      <c r="F4248" s="319">
        <v>31.411764705882355</v>
      </c>
      <c r="G4248" s="198" t="s">
        <v>8444</v>
      </c>
      <c r="H4248" s="201">
        <v>0</v>
      </c>
      <c r="I4248" s="200">
        <v>42191</v>
      </c>
      <c r="J4248" s="319">
        <f t="shared" si="67"/>
        <v>17.700000000000003</v>
      </c>
      <c r="K4248" s="198">
        <v>15.95</v>
      </c>
      <c r="L4248" s="198"/>
      <c r="M4248" s="198" t="s">
        <v>2395</v>
      </c>
      <c r="N4248" s="198"/>
      <c r="O4248" s="198"/>
      <c r="P4248" s="198"/>
      <c r="Q4248" s="169"/>
      <c r="R4248" s="169"/>
      <c r="S4248" s="169"/>
      <c r="T4248" s="169"/>
    </row>
    <row r="4249" spans="1:39" ht="20.100000000000001" customHeight="1">
      <c r="A4249" s="201"/>
      <c r="B4249" s="178"/>
      <c r="C4249" s="190" t="s">
        <v>9699</v>
      </c>
      <c r="D4249" s="202"/>
      <c r="E4249" s="198"/>
      <c r="F4249" s="319">
        <v>17.95</v>
      </c>
      <c r="G4249" s="198"/>
      <c r="H4249" s="198">
        <v>0</v>
      </c>
      <c r="I4249" s="200"/>
      <c r="J4249" s="319">
        <f t="shared" si="67"/>
        <v>10.257499999999999</v>
      </c>
      <c r="K4249" s="198" t="s">
        <v>731</v>
      </c>
      <c r="L4249" s="198"/>
      <c r="M4249" s="198"/>
      <c r="N4249" s="198"/>
      <c r="O4249" s="198"/>
      <c r="P4249" s="198"/>
      <c r="Q4249" s="169"/>
      <c r="R4249" s="169"/>
      <c r="S4249" s="169"/>
      <c r="T4249" s="169"/>
    </row>
    <row r="4250" spans="1:39" ht="20.100000000000001" customHeight="1">
      <c r="A4250" s="202" t="s">
        <v>9903</v>
      </c>
      <c r="B4250" s="183">
        <v>683615788640</v>
      </c>
      <c r="C4250" s="190" t="s">
        <v>9699</v>
      </c>
      <c r="D4250" s="215" t="s">
        <v>9902</v>
      </c>
      <c r="E4250" s="321">
        <v>5</v>
      </c>
      <c r="F4250" s="319">
        <v>17.95</v>
      </c>
      <c r="G4250" s="198" t="s">
        <v>8444</v>
      </c>
      <c r="H4250" s="201">
        <v>0</v>
      </c>
      <c r="I4250" s="200">
        <v>42191</v>
      </c>
      <c r="J4250" s="319">
        <f t="shared" si="67"/>
        <v>5.2574999999999985</v>
      </c>
      <c r="K4250" s="198"/>
      <c r="L4250" s="198"/>
      <c r="M4250" s="198" t="s">
        <v>2395</v>
      </c>
      <c r="N4250" s="198"/>
      <c r="O4250" s="198"/>
      <c r="P4250" s="198"/>
      <c r="Q4250" s="169"/>
      <c r="R4250" s="169"/>
      <c r="S4250" s="169"/>
      <c r="T4250" s="169"/>
    </row>
    <row r="4251" spans="1:39" ht="20.100000000000001" customHeight="1">
      <c r="A4251" s="201"/>
      <c r="B4251" s="178"/>
      <c r="C4251" s="190" t="s">
        <v>9700</v>
      </c>
      <c r="D4251" s="202"/>
      <c r="E4251" s="198"/>
      <c r="F4251" s="319">
        <v>11.99</v>
      </c>
      <c r="G4251" s="198"/>
      <c r="H4251" s="198">
        <v>0</v>
      </c>
      <c r="I4251" s="200"/>
      <c r="J4251" s="319">
        <f t="shared" si="67"/>
        <v>5.1914999999999996</v>
      </c>
      <c r="K4251" s="198" t="s">
        <v>731</v>
      </c>
      <c r="L4251" s="198"/>
      <c r="M4251" s="198"/>
      <c r="N4251" s="198"/>
      <c r="O4251" s="198"/>
      <c r="P4251" s="198"/>
      <c r="Q4251" s="169"/>
      <c r="R4251" s="169"/>
      <c r="S4251" s="169"/>
      <c r="T4251" s="169"/>
    </row>
    <row r="4252" spans="1:39" ht="20.100000000000001" customHeight="1">
      <c r="A4252" s="201" t="s">
        <v>9905</v>
      </c>
      <c r="B4252" s="183">
        <v>683615788657</v>
      </c>
      <c r="C4252" s="190" t="s">
        <v>9700</v>
      </c>
      <c r="D4252" s="215" t="s">
        <v>9904</v>
      </c>
      <c r="E4252" s="321">
        <v>5</v>
      </c>
      <c r="F4252" s="319">
        <v>16.117647058823529</v>
      </c>
      <c r="G4252" s="198" t="s">
        <v>8444</v>
      </c>
      <c r="H4252" s="198">
        <v>0</v>
      </c>
      <c r="I4252" s="200">
        <v>42191</v>
      </c>
      <c r="J4252" s="319">
        <f t="shared" si="67"/>
        <v>3.6999999999999993</v>
      </c>
      <c r="K4252" s="198">
        <v>9.99</v>
      </c>
      <c r="L4252" s="198" t="s">
        <v>731</v>
      </c>
      <c r="M4252" s="198" t="s">
        <v>2395</v>
      </c>
      <c r="N4252" s="198"/>
      <c r="O4252" s="198"/>
      <c r="P4252" s="198"/>
      <c r="Q4252" s="169"/>
      <c r="R4252" s="169"/>
      <c r="S4252" s="169"/>
      <c r="T4252" s="169"/>
    </row>
    <row r="4253" spans="1:39" ht="20.100000000000001" customHeight="1">
      <c r="A4253" s="201"/>
      <c r="B4253" s="178"/>
      <c r="C4253" s="190" t="s">
        <v>9906</v>
      </c>
      <c r="D4253" s="202"/>
      <c r="E4253" s="198"/>
      <c r="F4253" s="319">
        <v>9.89</v>
      </c>
      <c r="G4253" s="198"/>
      <c r="H4253" s="198">
        <v>0</v>
      </c>
      <c r="I4253" s="200"/>
      <c r="J4253" s="319">
        <f t="shared" si="67"/>
        <v>3.4064999999999994</v>
      </c>
      <c r="K4253" s="198" t="s">
        <v>731</v>
      </c>
      <c r="L4253" s="198"/>
      <c r="M4253" s="198"/>
      <c r="N4253" s="198"/>
      <c r="O4253" s="198"/>
      <c r="P4253" s="198"/>
      <c r="Q4253" s="169"/>
      <c r="R4253" s="169"/>
      <c r="S4253" s="169"/>
      <c r="T4253" s="169"/>
    </row>
    <row r="4254" spans="1:39" ht="20.100000000000001" customHeight="1">
      <c r="A4254" s="202" t="s">
        <v>10065</v>
      </c>
      <c r="B4254" s="183">
        <v>683615788664</v>
      </c>
      <c r="C4254" s="190" t="s">
        <v>9906</v>
      </c>
      <c r="D4254" s="215" t="s">
        <v>10064</v>
      </c>
      <c r="E4254" s="324">
        <v>0.25</v>
      </c>
      <c r="F4254" s="319">
        <v>9.89</v>
      </c>
      <c r="G4254" s="198" t="s">
        <v>8444</v>
      </c>
      <c r="H4254" s="199">
        <v>186</v>
      </c>
      <c r="I4254" s="200">
        <v>42200</v>
      </c>
      <c r="J4254" s="319">
        <f t="shared" si="67"/>
        <v>3.1564999999999994</v>
      </c>
      <c r="K4254" s="198">
        <v>6.1764705882352944</v>
      </c>
      <c r="L4254" s="198"/>
      <c r="M4254" s="198" t="s">
        <v>2395</v>
      </c>
      <c r="N4254" s="198"/>
      <c r="O4254" s="198"/>
      <c r="P4254" s="198"/>
      <c r="Q4254" s="169">
        <v>0.01</v>
      </c>
      <c r="R4254" s="169" t="s">
        <v>14946</v>
      </c>
      <c r="S4254" s="169"/>
      <c r="T4254" s="169" t="s">
        <v>16816</v>
      </c>
      <c r="U4254" s="171" t="s">
        <v>10065</v>
      </c>
      <c r="V4254" s="5" t="s">
        <v>16817</v>
      </c>
      <c r="W4254" s="5" t="s">
        <v>16818</v>
      </c>
      <c r="X4254" s="5" t="s">
        <v>16819</v>
      </c>
      <c r="Y4254" s="5" t="s">
        <v>14995</v>
      </c>
      <c r="Z4254" s="5" t="s">
        <v>15183</v>
      </c>
      <c r="AA4254" s="5" t="s">
        <v>16820</v>
      </c>
      <c r="AB4254" s="5" t="s">
        <v>16821</v>
      </c>
      <c r="AC4254" s="5" t="s">
        <v>16822</v>
      </c>
      <c r="AD4254" s="5" t="s">
        <v>16823</v>
      </c>
      <c r="AE4254" s="5" t="s">
        <v>16824</v>
      </c>
      <c r="AK4254" s="5" t="s">
        <v>17082</v>
      </c>
      <c r="AL4254" s="5" t="s">
        <v>17083</v>
      </c>
      <c r="AM4254" s="5" t="s">
        <v>17084</v>
      </c>
    </row>
    <row r="4255" spans="1:39" ht="20.100000000000001" customHeight="1">
      <c r="A4255" s="201"/>
      <c r="B4255" s="178"/>
      <c r="C4255" s="190" t="s">
        <v>9907</v>
      </c>
      <c r="D4255" s="202"/>
      <c r="E4255" s="198"/>
      <c r="F4255" s="319">
        <v>9.89</v>
      </c>
      <c r="G4255" s="198"/>
      <c r="H4255" s="198">
        <v>0</v>
      </c>
      <c r="I4255" s="200"/>
      <c r="J4255" s="319">
        <f t="shared" si="67"/>
        <v>3.4064999999999994</v>
      </c>
      <c r="K4255" s="198" t="s">
        <v>731</v>
      </c>
      <c r="L4255" s="198"/>
      <c r="M4255" s="198"/>
      <c r="N4255" s="198"/>
      <c r="O4255" s="198"/>
      <c r="P4255" s="198"/>
      <c r="Q4255" s="169"/>
      <c r="R4255" s="169"/>
      <c r="S4255" s="169"/>
      <c r="T4255" s="169"/>
    </row>
    <row r="4256" spans="1:39" ht="20.100000000000001" customHeight="1">
      <c r="A4256" s="202" t="s">
        <v>10066</v>
      </c>
      <c r="B4256" s="183">
        <v>683615788671</v>
      </c>
      <c r="C4256" s="190" t="s">
        <v>9907</v>
      </c>
      <c r="D4256" s="215" t="s">
        <v>10064</v>
      </c>
      <c r="E4256" s="324">
        <v>0.25</v>
      </c>
      <c r="F4256" s="319">
        <v>9.89</v>
      </c>
      <c r="G4256" s="198" t="s">
        <v>8444</v>
      </c>
      <c r="H4256" s="199">
        <v>52</v>
      </c>
      <c r="I4256" s="200">
        <v>42200</v>
      </c>
      <c r="J4256" s="319">
        <f t="shared" si="67"/>
        <v>3.1564999999999994</v>
      </c>
      <c r="K4256" s="198">
        <v>6.1764705882352944</v>
      </c>
      <c r="L4256" s="198"/>
      <c r="M4256" s="198" t="s">
        <v>2395</v>
      </c>
      <c r="N4256" s="198"/>
      <c r="O4256" s="198"/>
      <c r="P4256" s="198"/>
      <c r="Q4256" s="169">
        <v>0.01</v>
      </c>
      <c r="R4256" s="169" t="s">
        <v>14946</v>
      </c>
      <c r="S4256" s="169"/>
      <c r="T4256" s="169" t="s">
        <v>16816</v>
      </c>
      <c r="U4256" s="171" t="s">
        <v>10066</v>
      </c>
      <c r="V4256" s="5" t="s">
        <v>16825</v>
      </c>
      <c r="W4256" s="5" t="s">
        <v>16818</v>
      </c>
      <c r="X4256" s="5" t="s">
        <v>16819</v>
      </c>
      <c r="Y4256" s="5" t="s">
        <v>14995</v>
      </c>
      <c r="Z4256" s="5" t="s">
        <v>15183</v>
      </c>
      <c r="AA4256" s="5" t="s">
        <v>16820</v>
      </c>
      <c r="AB4256" s="5" t="s">
        <v>16821</v>
      </c>
      <c r="AC4256" s="5" t="s">
        <v>16822</v>
      </c>
      <c r="AD4256" s="5" t="s">
        <v>16823</v>
      </c>
      <c r="AE4256" s="5" t="s">
        <v>16824</v>
      </c>
      <c r="AK4256" s="5" t="s">
        <v>17085</v>
      </c>
      <c r="AL4256" s="5" t="s">
        <v>17086</v>
      </c>
      <c r="AM4256" s="5" t="s">
        <v>17087</v>
      </c>
    </row>
    <row r="4257" spans="1:39" ht="20.100000000000001" customHeight="1">
      <c r="A4257" s="201"/>
      <c r="B4257" s="178"/>
      <c r="C4257" s="190" t="s">
        <v>9908</v>
      </c>
      <c r="D4257" s="202"/>
      <c r="E4257" s="198"/>
      <c r="F4257" s="319">
        <v>9.89</v>
      </c>
      <c r="G4257" s="198"/>
      <c r="H4257" s="198">
        <v>0</v>
      </c>
      <c r="I4257" s="200"/>
      <c r="J4257" s="319">
        <f t="shared" si="67"/>
        <v>3.4064999999999994</v>
      </c>
      <c r="K4257" s="198" t="s">
        <v>731</v>
      </c>
      <c r="L4257" s="198"/>
      <c r="M4257" s="198"/>
      <c r="N4257" s="198"/>
      <c r="O4257" s="198"/>
      <c r="P4257" s="198"/>
      <c r="Q4257" s="169"/>
      <c r="R4257" s="169"/>
      <c r="S4257" s="169"/>
      <c r="T4257" s="169"/>
    </row>
    <row r="4258" spans="1:39" ht="20.100000000000001" customHeight="1">
      <c r="A4258" s="202" t="s">
        <v>10067</v>
      </c>
      <c r="B4258" s="183">
        <v>683615788688</v>
      </c>
      <c r="C4258" s="190" t="s">
        <v>9908</v>
      </c>
      <c r="D4258" s="215" t="s">
        <v>10068</v>
      </c>
      <c r="E4258" s="324">
        <v>0.5</v>
      </c>
      <c r="F4258" s="319">
        <v>9.89</v>
      </c>
      <c r="G4258" s="198" t="s">
        <v>8444</v>
      </c>
      <c r="H4258" s="366">
        <v>76</v>
      </c>
      <c r="I4258" s="200">
        <v>42200</v>
      </c>
      <c r="J4258" s="319">
        <f t="shared" si="67"/>
        <v>2.9064999999999994</v>
      </c>
      <c r="K4258" s="198">
        <v>6.4705882352941178</v>
      </c>
      <c r="L4258" s="198"/>
      <c r="M4258" s="198" t="s">
        <v>2395</v>
      </c>
      <c r="N4258" s="198"/>
      <c r="O4258" s="198"/>
      <c r="P4258" s="198"/>
      <c r="Q4258" s="169">
        <v>0.01</v>
      </c>
      <c r="R4258" s="169" t="s">
        <v>14946</v>
      </c>
      <c r="S4258" s="169"/>
      <c r="T4258" s="169" t="s">
        <v>16816</v>
      </c>
      <c r="U4258" s="171" t="s">
        <v>10067</v>
      </c>
      <c r="V4258" s="5" t="s">
        <v>16826</v>
      </c>
      <c r="W4258" s="5" t="s">
        <v>16818</v>
      </c>
      <c r="X4258" s="5" t="s">
        <v>16819</v>
      </c>
      <c r="Y4258" s="5" t="s">
        <v>14995</v>
      </c>
      <c r="Z4258" s="5" t="s">
        <v>15183</v>
      </c>
      <c r="AA4258" s="5" t="s">
        <v>16820</v>
      </c>
      <c r="AB4258" s="5" t="s">
        <v>16821</v>
      </c>
      <c r="AC4258" s="5" t="s">
        <v>16822</v>
      </c>
      <c r="AD4258" s="5" t="s">
        <v>16823</v>
      </c>
      <c r="AE4258" s="5" t="s">
        <v>16824</v>
      </c>
      <c r="AK4258" s="5" t="s">
        <v>17088</v>
      </c>
      <c r="AL4258" s="5" t="s">
        <v>17089</v>
      </c>
      <c r="AM4258" s="5" t="s">
        <v>17090</v>
      </c>
    </row>
    <row r="4259" spans="1:39" ht="20.100000000000001" customHeight="1">
      <c r="A4259" s="201" t="s">
        <v>10069</v>
      </c>
      <c r="B4259" s="183"/>
      <c r="C4259" s="190" t="s">
        <v>9909</v>
      </c>
      <c r="D4259" s="215" t="s">
        <v>10064</v>
      </c>
      <c r="E4259" s="198"/>
      <c r="F4259" s="319" t="s">
        <v>17578</v>
      </c>
      <c r="G4259" s="198" t="s">
        <v>8444</v>
      </c>
      <c r="H4259" s="201">
        <v>0</v>
      </c>
      <c r="I4259" s="200">
        <v>42200</v>
      </c>
      <c r="J4259" s="319" t="e">
        <f t="shared" si="67"/>
        <v>#VALUE!</v>
      </c>
      <c r="K4259" s="198"/>
      <c r="L4259" s="198"/>
      <c r="M4259" s="198" t="s">
        <v>2395</v>
      </c>
      <c r="N4259" s="198"/>
      <c r="O4259" s="198"/>
      <c r="P4259" s="198"/>
      <c r="Q4259" s="169"/>
      <c r="R4259" s="169"/>
      <c r="S4259" s="169"/>
      <c r="T4259" s="169"/>
    </row>
    <row r="4260" spans="1:39" ht="20.100000000000001" customHeight="1">
      <c r="A4260" s="202" t="s">
        <v>10070</v>
      </c>
      <c r="B4260" s="183">
        <v>683615788695</v>
      </c>
      <c r="C4260" s="190" t="s">
        <v>9910</v>
      </c>
      <c r="D4260" s="215" t="s">
        <v>10064</v>
      </c>
      <c r="E4260" s="324">
        <v>0.25</v>
      </c>
      <c r="F4260" s="319">
        <v>9.89</v>
      </c>
      <c r="G4260" s="198" t="s">
        <v>8444</v>
      </c>
      <c r="H4260" s="199">
        <v>559</v>
      </c>
      <c r="I4260" s="200">
        <v>42200</v>
      </c>
      <c r="J4260" s="319">
        <f t="shared" si="67"/>
        <v>3.1564999999999994</v>
      </c>
      <c r="K4260" s="198">
        <v>6.1764705882352944</v>
      </c>
      <c r="L4260" s="198"/>
      <c r="M4260" s="198" t="s">
        <v>2395</v>
      </c>
      <c r="N4260" s="198"/>
      <c r="O4260" s="198"/>
      <c r="P4260" s="198"/>
      <c r="Q4260" s="169">
        <v>0.01</v>
      </c>
      <c r="R4260" s="169" t="s">
        <v>14946</v>
      </c>
      <c r="S4260" s="169"/>
      <c r="T4260" s="169" t="s">
        <v>16816</v>
      </c>
      <c r="U4260" s="171" t="s">
        <v>10070</v>
      </c>
      <c r="V4260" s="5" t="s">
        <v>16825</v>
      </c>
      <c r="W4260" s="5" t="s">
        <v>16818</v>
      </c>
      <c r="X4260" s="5" t="s">
        <v>16819</v>
      </c>
      <c r="Y4260" s="5" t="s">
        <v>14995</v>
      </c>
      <c r="Z4260" s="5" t="s">
        <v>15183</v>
      </c>
      <c r="AA4260" s="5" t="s">
        <v>16820</v>
      </c>
      <c r="AB4260" s="5" t="s">
        <v>16821</v>
      </c>
      <c r="AC4260" s="5" t="s">
        <v>16822</v>
      </c>
      <c r="AD4260" s="5" t="s">
        <v>16823</v>
      </c>
      <c r="AE4260" s="5" t="s">
        <v>16824</v>
      </c>
      <c r="AK4260" s="5" t="s">
        <v>17091</v>
      </c>
      <c r="AL4260" s="5" t="s">
        <v>17092</v>
      </c>
    </row>
    <row r="4261" spans="1:39" ht="20.100000000000001" customHeight="1">
      <c r="A4261" s="201" t="s">
        <v>10071</v>
      </c>
      <c r="B4261" s="183"/>
      <c r="C4261" s="190" t="s">
        <v>9911</v>
      </c>
      <c r="D4261" s="215" t="s">
        <v>10072</v>
      </c>
      <c r="E4261" s="198"/>
      <c r="F4261" s="319" t="s">
        <v>17578</v>
      </c>
      <c r="G4261" s="198" t="s">
        <v>8444</v>
      </c>
      <c r="H4261" s="201">
        <v>0</v>
      </c>
      <c r="I4261" s="200">
        <v>42200</v>
      </c>
      <c r="J4261" s="319" t="e">
        <f t="shared" si="67"/>
        <v>#VALUE!</v>
      </c>
      <c r="K4261" s="198"/>
      <c r="L4261" s="198"/>
      <c r="M4261" s="198" t="s">
        <v>2395</v>
      </c>
      <c r="N4261" s="198"/>
      <c r="O4261" s="198"/>
      <c r="P4261" s="198"/>
      <c r="Q4261" s="169"/>
      <c r="R4261" s="169"/>
      <c r="S4261" s="169"/>
      <c r="T4261" s="169"/>
    </row>
    <row r="4262" spans="1:39" ht="20.100000000000001" customHeight="1">
      <c r="A4262" s="201" t="s">
        <v>10073</v>
      </c>
      <c r="B4262" s="183">
        <v>683615788701</v>
      </c>
      <c r="C4262" s="190" t="s">
        <v>9912</v>
      </c>
      <c r="D4262" s="215" t="s">
        <v>10072</v>
      </c>
      <c r="E4262" s="321">
        <v>0.25</v>
      </c>
      <c r="F4262" s="319">
        <v>9.89</v>
      </c>
      <c r="G4262" s="198" t="s">
        <v>8444</v>
      </c>
      <c r="H4262" s="201">
        <v>0</v>
      </c>
      <c r="I4262" s="200">
        <v>42200</v>
      </c>
      <c r="J4262" s="319">
        <f t="shared" si="67"/>
        <v>3.1564999999999994</v>
      </c>
      <c r="K4262" s="198">
        <v>6.1764705882352944</v>
      </c>
      <c r="L4262" s="198"/>
      <c r="M4262" s="198" t="s">
        <v>2395</v>
      </c>
      <c r="N4262" s="198"/>
      <c r="O4262" s="198"/>
      <c r="P4262" s="198"/>
      <c r="Q4262" s="169"/>
      <c r="R4262" s="169"/>
      <c r="S4262" s="169"/>
      <c r="T4262" s="169"/>
    </row>
    <row r="4263" spans="1:39" ht="20.100000000000001" customHeight="1">
      <c r="A4263" s="201" t="s">
        <v>10074</v>
      </c>
      <c r="B4263" s="183"/>
      <c r="C4263" s="190" t="s">
        <v>9913</v>
      </c>
      <c r="D4263" s="215" t="s">
        <v>10075</v>
      </c>
      <c r="E4263" s="198"/>
      <c r="F4263" s="319" t="s">
        <v>17578</v>
      </c>
      <c r="G4263" s="198" t="s">
        <v>8444</v>
      </c>
      <c r="H4263" s="201">
        <v>0</v>
      </c>
      <c r="I4263" s="200">
        <v>42200</v>
      </c>
      <c r="J4263" s="319" t="e">
        <f t="shared" si="67"/>
        <v>#VALUE!</v>
      </c>
      <c r="K4263" s="198"/>
      <c r="L4263" s="198"/>
      <c r="M4263" s="198" t="s">
        <v>2395</v>
      </c>
      <c r="N4263" s="198"/>
      <c r="O4263" s="198"/>
      <c r="P4263" s="198"/>
      <c r="Q4263" s="169"/>
      <c r="R4263" s="169"/>
      <c r="S4263" s="169"/>
      <c r="T4263" s="169"/>
    </row>
    <row r="4264" spans="1:39" ht="20.100000000000001" customHeight="1">
      <c r="A4264" s="201" t="s">
        <v>10076</v>
      </c>
      <c r="B4264" s="183">
        <v>683615788718</v>
      </c>
      <c r="C4264" s="243" t="s">
        <v>9914</v>
      </c>
      <c r="D4264" s="215" t="s">
        <v>10075</v>
      </c>
      <c r="E4264" s="321">
        <v>2</v>
      </c>
      <c r="F4264" s="319">
        <v>11.89</v>
      </c>
      <c r="G4264" s="198" t="s">
        <v>8444</v>
      </c>
      <c r="H4264" s="201">
        <v>0</v>
      </c>
      <c r="I4264" s="200">
        <v>42200</v>
      </c>
      <c r="J4264" s="319">
        <f t="shared" si="67"/>
        <v>3.1065000000000005</v>
      </c>
      <c r="K4264" s="198">
        <v>8.2352941176470598</v>
      </c>
      <c r="L4264" s="198"/>
      <c r="M4264" s="198" t="s">
        <v>2395</v>
      </c>
      <c r="N4264" s="198"/>
      <c r="O4264" s="198"/>
      <c r="P4264" s="198"/>
      <c r="Q4264" s="169"/>
      <c r="R4264" s="169"/>
      <c r="S4264" s="169"/>
      <c r="T4264" s="169"/>
    </row>
    <row r="4265" spans="1:39" ht="20.100000000000001" customHeight="1">
      <c r="A4265" s="201" t="s">
        <v>10077</v>
      </c>
      <c r="B4265" s="183"/>
      <c r="C4265" s="190" t="s">
        <v>9915</v>
      </c>
      <c r="D4265" s="215" t="s">
        <v>10078</v>
      </c>
      <c r="E4265" s="198"/>
      <c r="F4265" s="319" t="s">
        <v>17578</v>
      </c>
      <c r="G4265" s="198" t="s">
        <v>8444</v>
      </c>
      <c r="H4265" s="201">
        <v>0</v>
      </c>
      <c r="I4265" s="200">
        <v>42200</v>
      </c>
      <c r="J4265" s="319" t="e">
        <f t="shared" si="67"/>
        <v>#VALUE!</v>
      </c>
      <c r="K4265" s="198"/>
      <c r="L4265" s="198"/>
      <c r="M4265" s="198" t="s">
        <v>2395</v>
      </c>
      <c r="N4265" s="198"/>
      <c r="O4265" s="198"/>
      <c r="P4265" s="198"/>
      <c r="Q4265" s="169"/>
      <c r="R4265" s="169"/>
      <c r="S4265" s="169"/>
      <c r="T4265" s="169"/>
    </row>
    <row r="4266" spans="1:39" ht="20.100000000000001" customHeight="1">
      <c r="A4266" s="201" t="s">
        <v>10079</v>
      </c>
      <c r="B4266" s="183">
        <v>683615788725</v>
      </c>
      <c r="C4266" s="190" t="s">
        <v>9916</v>
      </c>
      <c r="D4266" s="215" t="s">
        <v>10078</v>
      </c>
      <c r="E4266" s="321">
        <v>1</v>
      </c>
      <c r="F4266" s="319">
        <v>9.89</v>
      </c>
      <c r="G4266" s="198" t="s">
        <v>8444</v>
      </c>
      <c r="H4266" s="201">
        <v>0</v>
      </c>
      <c r="I4266" s="200">
        <v>42200</v>
      </c>
      <c r="J4266" s="319">
        <f t="shared" si="67"/>
        <v>2.4064999999999994</v>
      </c>
      <c r="K4266" s="198">
        <v>7.0588235294117645</v>
      </c>
      <c r="L4266" s="198"/>
      <c r="M4266" s="198" t="s">
        <v>2395</v>
      </c>
      <c r="N4266" s="198"/>
      <c r="O4266" s="198"/>
      <c r="P4266" s="198"/>
      <c r="Q4266" s="169"/>
      <c r="R4266" s="169"/>
      <c r="S4266" s="169"/>
      <c r="T4266" s="169"/>
    </row>
    <row r="4267" spans="1:39" ht="20.100000000000001" customHeight="1">
      <c r="A4267" s="201" t="s">
        <v>10080</v>
      </c>
      <c r="B4267" s="183">
        <v>683615788732</v>
      </c>
      <c r="C4267" s="190" t="s">
        <v>9917</v>
      </c>
      <c r="D4267" s="215" t="s">
        <v>10078</v>
      </c>
      <c r="E4267" s="321">
        <v>1</v>
      </c>
      <c r="F4267" s="319">
        <v>9.89</v>
      </c>
      <c r="G4267" s="198" t="s">
        <v>8444</v>
      </c>
      <c r="H4267" s="201">
        <v>0</v>
      </c>
      <c r="I4267" s="200">
        <v>42200</v>
      </c>
      <c r="J4267" s="319">
        <f t="shared" si="67"/>
        <v>2.4064999999999994</v>
      </c>
      <c r="K4267" s="198">
        <v>7.0588235294117645</v>
      </c>
      <c r="L4267" s="198"/>
      <c r="M4267" s="198" t="s">
        <v>2395</v>
      </c>
      <c r="N4267" s="198"/>
      <c r="O4267" s="198"/>
      <c r="P4267" s="198"/>
      <c r="Q4267" s="169"/>
      <c r="R4267" s="169"/>
      <c r="S4267" s="169"/>
      <c r="T4267" s="169"/>
    </row>
    <row r="4268" spans="1:39" ht="20.100000000000001" customHeight="1">
      <c r="A4268" s="201" t="s">
        <v>10081</v>
      </c>
      <c r="B4268" s="183">
        <v>683615788749</v>
      </c>
      <c r="C4268" s="190" t="s">
        <v>9918</v>
      </c>
      <c r="D4268" s="215" t="s">
        <v>10078</v>
      </c>
      <c r="E4268" s="321">
        <v>1</v>
      </c>
      <c r="F4268" s="319">
        <v>9.89</v>
      </c>
      <c r="G4268" s="198" t="s">
        <v>8444</v>
      </c>
      <c r="H4268" s="201">
        <v>0</v>
      </c>
      <c r="I4268" s="200">
        <v>42200</v>
      </c>
      <c r="J4268" s="319">
        <f t="shared" si="67"/>
        <v>2.4064999999999994</v>
      </c>
      <c r="K4268" s="198">
        <v>7.0588235294117645</v>
      </c>
      <c r="L4268" s="198"/>
      <c r="M4268" s="198" t="s">
        <v>2395</v>
      </c>
      <c r="N4268" s="198"/>
      <c r="O4268" s="198"/>
      <c r="P4268" s="198"/>
      <c r="Q4268" s="169"/>
      <c r="R4268" s="169"/>
      <c r="S4268" s="169"/>
      <c r="T4268" s="169"/>
    </row>
    <row r="4269" spans="1:39" ht="20.100000000000001" customHeight="1">
      <c r="A4269" s="201"/>
      <c r="B4269" s="178"/>
      <c r="C4269" s="190" t="s">
        <v>9919</v>
      </c>
      <c r="D4269" s="202"/>
      <c r="E4269" s="198"/>
      <c r="F4269" s="319">
        <v>9.89</v>
      </c>
      <c r="G4269" s="198"/>
      <c r="H4269" s="198">
        <v>0</v>
      </c>
      <c r="I4269" s="200"/>
      <c r="J4269" s="319">
        <f t="shared" si="67"/>
        <v>3.4064999999999994</v>
      </c>
      <c r="K4269" s="198" t="s">
        <v>731</v>
      </c>
      <c r="L4269" s="198"/>
      <c r="M4269" s="198"/>
      <c r="N4269" s="198"/>
      <c r="O4269" s="198"/>
      <c r="P4269" s="198"/>
      <c r="Q4269" s="169"/>
      <c r="R4269" s="169"/>
      <c r="S4269" s="169"/>
      <c r="T4269" s="169"/>
    </row>
    <row r="4270" spans="1:39" ht="20.100000000000001" customHeight="1">
      <c r="A4270" s="201" t="s">
        <v>10083</v>
      </c>
      <c r="B4270" s="183">
        <v>683615788756</v>
      </c>
      <c r="C4270" s="190" t="s">
        <v>9919</v>
      </c>
      <c r="D4270" s="215" t="s">
        <v>10082</v>
      </c>
      <c r="E4270" s="321">
        <v>1.25</v>
      </c>
      <c r="F4270" s="319">
        <v>11.89</v>
      </c>
      <c r="G4270" s="198" t="s">
        <v>8444</v>
      </c>
      <c r="H4270" s="201">
        <v>0</v>
      </c>
      <c r="I4270" s="200">
        <v>42200</v>
      </c>
      <c r="J4270" s="319">
        <f t="shared" si="67"/>
        <v>3.8565000000000005</v>
      </c>
      <c r="K4270" s="198">
        <v>7.3529411764705888</v>
      </c>
      <c r="L4270" s="198"/>
      <c r="M4270" s="198" t="s">
        <v>2395</v>
      </c>
      <c r="N4270" s="198"/>
      <c r="O4270" s="198"/>
      <c r="P4270" s="198"/>
      <c r="Q4270" s="169"/>
      <c r="R4270" s="169"/>
      <c r="S4270" s="169"/>
      <c r="T4270" s="169"/>
    </row>
    <row r="4271" spans="1:39" ht="20.100000000000001" customHeight="1">
      <c r="A4271" s="201"/>
      <c r="B4271" s="178"/>
      <c r="C4271" s="190" t="s">
        <v>9920</v>
      </c>
      <c r="D4271" s="202"/>
      <c r="E4271" s="198"/>
      <c r="F4271" s="319">
        <v>9.89</v>
      </c>
      <c r="G4271" s="198"/>
      <c r="H4271" s="198">
        <v>0</v>
      </c>
      <c r="I4271" s="200"/>
      <c r="J4271" s="319">
        <f t="shared" si="67"/>
        <v>3.4064999999999994</v>
      </c>
      <c r="K4271" s="198" t="s">
        <v>731</v>
      </c>
      <c r="L4271" s="198"/>
      <c r="M4271" s="198"/>
      <c r="N4271" s="198"/>
      <c r="O4271" s="198"/>
      <c r="P4271" s="198"/>
      <c r="Q4271" s="169"/>
      <c r="R4271" s="169"/>
      <c r="S4271" s="169"/>
      <c r="T4271" s="169"/>
    </row>
    <row r="4272" spans="1:39" ht="20.100000000000001" customHeight="1">
      <c r="A4272" s="202" t="s">
        <v>10084</v>
      </c>
      <c r="B4272" s="183">
        <v>683615788763</v>
      </c>
      <c r="C4272" s="190" t="s">
        <v>9920</v>
      </c>
      <c r="D4272" s="215" t="s">
        <v>10082</v>
      </c>
      <c r="E4272" s="321">
        <v>1.25</v>
      </c>
      <c r="F4272" s="319">
        <v>11.89</v>
      </c>
      <c r="G4272" s="198" t="s">
        <v>8444</v>
      </c>
      <c r="H4272" s="201">
        <v>0</v>
      </c>
      <c r="I4272" s="200">
        <v>42200</v>
      </c>
      <c r="J4272" s="319">
        <f t="shared" si="67"/>
        <v>3.8565000000000005</v>
      </c>
      <c r="K4272" s="198">
        <v>7.3529411764705888</v>
      </c>
      <c r="L4272" s="198"/>
      <c r="M4272" s="198" t="s">
        <v>2395</v>
      </c>
      <c r="N4272" s="198"/>
      <c r="O4272" s="198"/>
      <c r="P4272" s="198"/>
      <c r="Q4272" s="169">
        <v>0.01</v>
      </c>
      <c r="R4272" s="169" t="s">
        <v>14946</v>
      </c>
      <c r="S4272" s="169"/>
      <c r="T4272" s="169" t="s">
        <v>16816</v>
      </c>
      <c r="U4272" s="171" t="s">
        <v>10084</v>
      </c>
      <c r="V4272" s="5" t="s">
        <v>16827</v>
      </c>
      <c r="W4272" s="5" t="s">
        <v>16818</v>
      </c>
      <c r="X4272" s="5" t="s">
        <v>16828</v>
      </c>
      <c r="Y4272" s="5" t="s">
        <v>14995</v>
      </c>
      <c r="Z4272" s="5" t="s">
        <v>15183</v>
      </c>
      <c r="AA4272" s="5" t="s">
        <v>16820</v>
      </c>
      <c r="AB4272" s="5" t="s">
        <v>16829</v>
      </c>
      <c r="AC4272" s="5" t="s">
        <v>16830</v>
      </c>
      <c r="AD4272" s="5" t="s">
        <v>16823</v>
      </c>
      <c r="AE4272" s="5" t="s">
        <v>16831</v>
      </c>
      <c r="AK4272" s="5" t="s">
        <v>17093</v>
      </c>
      <c r="AL4272" s="5" t="s">
        <v>17094</v>
      </c>
      <c r="AM4272" s="5" t="s">
        <v>17095</v>
      </c>
    </row>
    <row r="4273" spans="1:39" ht="20.100000000000001" customHeight="1">
      <c r="A4273" s="201"/>
      <c r="B4273" s="178"/>
      <c r="C4273" s="190" t="s">
        <v>9921</v>
      </c>
      <c r="D4273" s="202"/>
      <c r="E4273" s="198"/>
      <c r="F4273" s="319">
        <v>9.89</v>
      </c>
      <c r="G4273" s="198"/>
      <c r="H4273" s="198">
        <v>0</v>
      </c>
      <c r="I4273" s="200"/>
      <c r="J4273" s="319">
        <f t="shared" si="67"/>
        <v>3.4064999999999994</v>
      </c>
      <c r="K4273" s="198" t="s">
        <v>731</v>
      </c>
      <c r="L4273" s="198"/>
      <c r="M4273" s="198"/>
      <c r="N4273" s="198"/>
      <c r="O4273" s="198"/>
      <c r="P4273" s="198"/>
      <c r="Q4273" s="169"/>
      <c r="R4273" s="169"/>
      <c r="S4273" s="169"/>
      <c r="T4273" s="169"/>
    </row>
    <row r="4274" spans="1:39" ht="20.100000000000001" customHeight="1">
      <c r="A4274" s="202" t="s">
        <v>10085</v>
      </c>
      <c r="B4274" s="183">
        <v>683615788770</v>
      </c>
      <c r="C4274" s="190" t="s">
        <v>9921</v>
      </c>
      <c r="D4274" s="215" t="s">
        <v>10082</v>
      </c>
      <c r="E4274" s="321">
        <v>1.25</v>
      </c>
      <c r="F4274" s="319">
        <v>11.89</v>
      </c>
      <c r="G4274" s="198" t="s">
        <v>8444</v>
      </c>
      <c r="H4274" s="201">
        <v>0</v>
      </c>
      <c r="I4274" s="200">
        <v>42200</v>
      </c>
      <c r="J4274" s="319">
        <f t="shared" si="67"/>
        <v>3.8565000000000005</v>
      </c>
      <c r="K4274" s="198">
        <v>7.3529411764705888</v>
      </c>
      <c r="L4274" s="198"/>
      <c r="M4274" s="198" t="s">
        <v>2395</v>
      </c>
      <c r="N4274" s="198"/>
      <c r="O4274" s="198"/>
      <c r="P4274" s="198"/>
      <c r="Q4274" s="169">
        <v>0.01</v>
      </c>
      <c r="R4274" s="169" t="s">
        <v>14946</v>
      </c>
      <c r="S4274" s="169"/>
      <c r="T4274" s="169" t="s">
        <v>16816</v>
      </c>
      <c r="U4274" s="171" t="s">
        <v>10085</v>
      </c>
      <c r="V4274" s="5" t="s">
        <v>16827</v>
      </c>
      <c r="W4274" s="5" t="s">
        <v>16818</v>
      </c>
      <c r="X4274" s="5" t="s">
        <v>16828</v>
      </c>
      <c r="Y4274" s="5" t="s">
        <v>14995</v>
      </c>
      <c r="Z4274" s="5" t="s">
        <v>15183</v>
      </c>
      <c r="AA4274" s="5" t="s">
        <v>16820</v>
      </c>
      <c r="AB4274" s="5" t="s">
        <v>16829</v>
      </c>
      <c r="AC4274" s="5" t="s">
        <v>16830</v>
      </c>
      <c r="AD4274" s="5" t="s">
        <v>16823</v>
      </c>
      <c r="AE4274" s="5" t="s">
        <v>16831</v>
      </c>
      <c r="AK4274" s="5" t="s">
        <v>17096</v>
      </c>
      <c r="AL4274" s="5" t="s">
        <v>17097</v>
      </c>
    </row>
    <row r="4275" spans="1:39" ht="20.100000000000001" customHeight="1">
      <c r="A4275" s="201" t="s">
        <v>10086</v>
      </c>
      <c r="B4275" s="183"/>
      <c r="C4275" s="190" t="s">
        <v>9922</v>
      </c>
      <c r="D4275" s="215" t="s">
        <v>10087</v>
      </c>
      <c r="E4275" s="198"/>
      <c r="F4275" s="319" t="s">
        <v>17578</v>
      </c>
      <c r="G4275" s="198" t="s">
        <v>8444</v>
      </c>
      <c r="H4275" s="201">
        <v>0</v>
      </c>
      <c r="I4275" s="200">
        <v>42200</v>
      </c>
      <c r="J4275" s="319" t="e">
        <f t="shared" si="67"/>
        <v>#VALUE!</v>
      </c>
      <c r="K4275" s="198"/>
      <c r="L4275" s="198"/>
      <c r="M4275" s="198" t="s">
        <v>2395</v>
      </c>
      <c r="N4275" s="198"/>
      <c r="O4275" s="198"/>
      <c r="P4275" s="198"/>
      <c r="Q4275" s="169"/>
      <c r="R4275" s="169"/>
      <c r="S4275" s="169"/>
      <c r="T4275" s="169"/>
    </row>
    <row r="4276" spans="1:39" ht="20.100000000000001" customHeight="1">
      <c r="A4276" s="202" t="s">
        <v>10088</v>
      </c>
      <c r="B4276" s="183">
        <v>683615788787</v>
      </c>
      <c r="C4276" s="190" t="s">
        <v>9923</v>
      </c>
      <c r="D4276" s="215" t="s">
        <v>16832</v>
      </c>
      <c r="E4276" s="324">
        <v>1.5</v>
      </c>
      <c r="F4276" s="319">
        <v>11.89</v>
      </c>
      <c r="G4276" s="198" t="s">
        <v>8444</v>
      </c>
      <c r="H4276" s="366">
        <v>49</v>
      </c>
      <c r="I4276" s="200">
        <v>42200</v>
      </c>
      <c r="J4276" s="319">
        <f t="shared" si="67"/>
        <v>3.6065000000000005</v>
      </c>
      <c r="K4276" s="198">
        <v>7.6470588235294121</v>
      </c>
      <c r="L4276" s="198"/>
      <c r="M4276" s="198" t="s">
        <v>2395</v>
      </c>
      <c r="N4276" s="198"/>
      <c r="O4276" s="198"/>
      <c r="P4276" s="198"/>
      <c r="Q4276" s="169">
        <v>0.01</v>
      </c>
      <c r="R4276" s="169" t="s">
        <v>14946</v>
      </c>
      <c r="S4276" s="169"/>
      <c r="T4276" s="169" t="s">
        <v>16816</v>
      </c>
      <c r="U4276" s="171" t="s">
        <v>10088</v>
      </c>
      <c r="V4276" s="5" t="s">
        <v>16833</v>
      </c>
      <c r="W4276" s="5" t="s">
        <v>16818</v>
      </c>
      <c r="X4276" s="5" t="s">
        <v>16834</v>
      </c>
      <c r="Y4276" s="5" t="s">
        <v>14995</v>
      </c>
      <c r="Z4276" s="5" t="s">
        <v>15183</v>
      </c>
      <c r="AA4276" s="5" t="s">
        <v>16820</v>
      </c>
      <c r="AB4276" s="5" t="s">
        <v>16821</v>
      </c>
      <c r="AC4276" s="5" t="s">
        <v>16822</v>
      </c>
      <c r="AD4276" s="5" t="s">
        <v>16823</v>
      </c>
      <c r="AE4276" s="5" t="s">
        <v>16824</v>
      </c>
      <c r="AK4276" s="5" t="s">
        <v>17098</v>
      </c>
      <c r="AL4276" s="5" t="s">
        <v>17099</v>
      </c>
      <c r="AM4276" s="5" t="s">
        <v>17100</v>
      </c>
    </row>
    <row r="4277" spans="1:39" ht="20.100000000000001" customHeight="1">
      <c r="A4277" s="201" t="s">
        <v>10089</v>
      </c>
      <c r="B4277" s="183"/>
      <c r="C4277" s="190" t="s">
        <v>9924</v>
      </c>
      <c r="D4277" s="215" t="s">
        <v>10090</v>
      </c>
      <c r="E4277" s="198"/>
      <c r="F4277" s="319" t="s">
        <v>17578</v>
      </c>
      <c r="G4277" s="198" t="s">
        <v>8444</v>
      </c>
      <c r="H4277" s="201">
        <v>0</v>
      </c>
      <c r="I4277" s="200">
        <v>42200</v>
      </c>
      <c r="J4277" s="319" t="e">
        <f t="shared" si="67"/>
        <v>#VALUE!</v>
      </c>
      <c r="K4277" s="198"/>
      <c r="L4277" s="198"/>
      <c r="M4277" s="198" t="s">
        <v>2395</v>
      </c>
      <c r="N4277" s="198"/>
      <c r="O4277" s="198"/>
      <c r="P4277" s="198"/>
      <c r="Q4277" s="169"/>
      <c r="R4277" s="169"/>
      <c r="S4277" s="169"/>
      <c r="T4277" s="169"/>
    </row>
    <row r="4278" spans="1:39" ht="20.100000000000001" customHeight="1">
      <c r="A4278" s="201" t="s">
        <v>10091</v>
      </c>
      <c r="B4278" s="183">
        <v>683615788800</v>
      </c>
      <c r="C4278" s="190" t="s">
        <v>9925</v>
      </c>
      <c r="D4278" s="215" t="s">
        <v>10090</v>
      </c>
      <c r="E4278" s="324">
        <v>2</v>
      </c>
      <c r="F4278" s="319">
        <v>11.89</v>
      </c>
      <c r="G4278" s="198" t="s">
        <v>8444</v>
      </c>
      <c r="H4278" s="199">
        <v>14</v>
      </c>
      <c r="I4278" s="200">
        <v>42200</v>
      </c>
      <c r="J4278" s="319">
        <f t="shared" si="67"/>
        <v>3.1065000000000005</v>
      </c>
      <c r="K4278" s="198">
        <v>8.2352941176470598</v>
      </c>
      <c r="L4278" s="198"/>
      <c r="M4278" s="198" t="s">
        <v>2395</v>
      </c>
      <c r="N4278" s="198"/>
      <c r="O4278" s="198"/>
      <c r="P4278" s="198"/>
      <c r="Q4278" s="169"/>
      <c r="R4278" s="169"/>
      <c r="S4278" s="169"/>
      <c r="T4278" s="169"/>
    </row>
    <row r="4279" spans="1:39" ht="20.100000000000001" customHeight="1">
      <c r="A4279" s="201" t="s">
        <v>10092</v>
      </c>
      <c r="B4279" s="183">
        <v>683615788824</v>
      </c>
      <c r="C4279" s="190" t="s">
        <v>9926</v>
      </c>
      <c r="D4279" s="215" t="s">
        <v>10090</v>
      </c>
      <c r="E4279" s="324">
        <v>2</v>
      </c>
      <c r="F4279" s="319">
        <v>11.89</v>
      </c>
      <c r="G4279" s="198" t="s">
        <v>8444</v>
      </c>
      <c r="H4279" s="199">
        <v>47</v>
      </c>
      <c r="I4279" s="200">
        <v>42200</v>
      </c>
      <c r="J4279" s="319">
        <f t="shared" si="67"/>
        <v>3.1065000000000005</v>
      </c>
      <c r="K4279" s="198">
        <v>8.2352941176470598</v>
      </c>
      <c r="L4279" s="198"/>
      <c r="M4279" s="198" t="s">
        <v>2395</v>
      </c>
      <c r="N4279" s="198"/>
      <c r="O4279" s="198"/>
      <c r="P4279" s="198"/>
      <c r="Q4279" s="169"/>
      <c r="R4279" s="169"/>
      <c r="S4279" s="169"/>
      <c r="T4279" s="169"/>
    </row>
    <row r="4280" spans="1:39" ht="20.100000000000001" customHeight="1">
      <c r="A4280" s="201" t="s">
        <v>10093</v>
      </c>
      <c r="B4280" s="183">
        <v>683615788831</v>
      </c>
      <c r="C4280" s="190" t="s">
        <v>9927</v>
      </c>
      <c r="D4280" s="215" t="s">
        <v>10090</v>
      </c>
      <c r="E4280" s="324">
        <v>2</v>
      </c>
      <c r="F4280" s="319">
        <v>11.89</v>
      </c>
      <c r="G4280" s="198" t="s">
        <v>8444</v>
      </c>
      <c r="H4280" s="199">
        <v>15</v>
      </c>
      <c r="I4280" s="200">
        <v>42200</v>
      </c>
      <c r="J4280" s="319">
        <f t="shared" si="67"/>
        <v>3.1065000000000005</v>
      </c>
      <c r="K4280" s="198">
        <v>8.2352941176470598</v>
      </c>
      <c r="L4280" s="198"/>
      <c r="M4280" s="198" t="s">
        <v>2395</v>
      </c>
      <c r="N4280" s="198"/>
      <c r="O4280" s="198"/>
      <c r="P4280" s="198"/>
      <c r="Q4280" s="169"/>
      <c r="R4280" s="169"/>
      <c r="S4280" s="169"/>
      <c r="T4280" s="169"/>
    </row>
    <row r="4281" spans="1:39" ht="20.100000000000001" customHeight="1">
      <c r="A4281" s="201" t="s">
        <v>10094</v>
      </c>
      <c r="B4281" s="183"/>
      <c r="C4281" s="190" t="s">
        <v>9928</v>
      </c>
      <c r="D4281" s="215" t="s">
        <v>10095</v>
      </c>
      <c r="E4281" s="198"/>
      <c r="F4281" s="319" t="s">
        <v>17578</v>
      </c>
      <c r="G4281" s="198" t="s">
        <v>8444</v>
      </c>
      <c r="H4281" s="201">
        <v>0</v>
      </c>
      <c r="I4281" s="200">
        <v>42200</v>
      </c>
      <c r="J4281" s="319" t="e">
        <f t="shared" si="67"/>
        <v>#VALUE!</v>
      </c>
      <c r="K4281" s="198"/>
      <c r="L4281" s="198"/>
      <c r="M4281" s="198" t="s">
        <v>2395</v>
      </c>
      <c r="N4281" s="198"/>
      <c r="O4281" s="198"/>
      <c r="P4281" s="198"/>
      <c r="Q4281" s="169"/>
      <c r="R4281" s="169"/>
      <c r="S4281" s="169"/>
      <c r="T4281" s="169"/>
    </row>
    <row r="4282" spans="1:39" ht="20.100000000000001" customHeight="1">
      <c r="A4282" s="202" t="s">
        <v>10096</v>
      </c>
      <c r="B4282" s="183">
        <v>683615788848</v>
      </c>
      <c r="C4282" s="190" t="s">
        <v>9929</v>
      </c>
      <c r="D4282" s="215" t="s">
        <v>16835</v>
      </c>
      <c r="E4282" s="324">
        <v>1.5</v>
      </c>
      <c r="F4282" s="319">
        <v>11.89</v>
      </c>
      <c r="G4282" s="198" t="s">
        <v>8444</v>
      </c>
      <c r="H4282" s="366">
        <v>73</v>
      </c>
      <c r="I4282" s="200">
        <v>42200</v>
      </c>
      <c r="J4282" s="319">
        <f t="shared" si="67"/>
        <v>3.6065000000000005</v>
      </c>
      <c r="K4282" s="198">
        <v>7.6470588235294121</v>
      </c>
      <c r="L4282" s="198"/>
      <c r="M4282" s="198" t="s">
        <v>2395</v>
      </c>
      <c r="N4282" s="198"/>
      <c r="O4282" s="198"/>
      <c r="P4282" s="198"/>
      <c r="Q4282" s="169">
        <v>0.01</v>
      </c>
      <c r="R4282" s="169" t="s">
        <v>14946</v>
      </c>
      <c r="S4282" s="169"/>
      <c r="T4282" s="169" t="s">
        <v>16816</v>
      </c>
      <c r="U4282" s="171" t="s">
        <v>10096</v>
      </c>
      <c r="V4282" s="5" t="s">
        <v>16833</v>
      </c>
      <c r="W4282" s="5" t="s">
        <v>16818</v>
      </c>
      <c r="X4282" s="5" t="s">
        <v>16836</v>
      </c>
      <c r="Y4282" s="5" t="s">
        <v>14995</v>
      </c>
      <c r="Z4282" s="5" t="s">
        <v>15183</v>
      </c>
      <c r="AA4282" s="5" t="s">
        <v>16820</v>
      </c>
      <c r="AB4282" s="5" t="s">
        <v>16821</v>
      </c>
      <c r="AC4282" s="5" t="s">
        <v>16822</v>
      </c>
      <c r="AD4282" s="5" t="s">
        <v>16823</v>
      </c>
      <c r="AE4282" s="5" t="s">
        <v>16824</v>
      </c>
      <c r="AK4282" s="5" t="s">
        <v>17101</v>
      </c>
      <c r="AL4282" s="5" t="s">
        <v>17102</v>
      </c>
      <c r="AM4282" s="5" t="s">
        <v>17103</v>
      </c>
    </row>
    <row r="4283" spans="1:39" ht="20.100000000000001" customHeight="1">
      <c r="A4283" s="201" t="s">
        <v>10097</v>
      </c>
      <c r="B4283" s="183">
        <v>683615788855</v>
      </c>
      <c r="C4283" s="190" t="s">
        <v>9930</v>
      </c>
      <c r="D4283" s="215" t="s">
        <v>10095</v>
      </c>
      <c r="E4283" s="324">
        <v>1.5</v>
      </c>
      <c r="F4283" s="319">
        <v>11.89</v>
      </c>
      <c r="G4283" s="198" t="s">
        <v>8444</v>
      </c>
      <c r="H4283" s="199">
        <v>15</v>
      </c>
      <c r="I4283" s="200">
        <v>42200</v>
      </c>
      <c r="J4283" s="319">
        <f t="shared" si="67"/>
        <v>3.6065000000000005</v>
      </c>
      <c r="K4283" s="198">
        <v>7.6470588235294121</v>
      </c>
      <c r="L4283" s="198"/>
      <c r="M4283" s="198" t="s">
        <v>2395</v>
      </c>
      <c r="N4283" s="198"/>
      <c r="O4283" s="198"/>
      <c r="P4283" s="198"/>
      <c r="Q4283" s="169"/>
      <c r="R4283" s="169"/>
      <c r="S4283" s="169"/>
      <c r="T4283" s="169"/>
    </row>
    <row r="4284" spans="1:39" ht="20.100000000000001" customHeight="1">
      <c r="A4284" s="201" t="s">
        <v>10098</v>
      </c>
      <c r="B4284" s="183">
        <v>683615788879</v>
      </c>
      <c r="C4284" s="190" t="s">
        <v>9931</v>
      </c>
      <c r="D4284" s="215" t="s">
        <v>10095</v>
      </c>
      <c r="E4284" s="324">
        <v>1.5</v>
      </c>
      <c r="F4284" s="319">
        <v>11.89</v>
      </c>
      <c r="G4284" s="198" t="s">
        <v>8444</v>
      </c>
      <c r="H4284" s="199">
        <v>49</v>
      </c>
      <c r="I4284" s="200">
        <v>42200</v>
      </c>
      <c r="J4284" s="319">
        <f t="shared" si="67"/>
        <v>3.6065000000000005</v>
      </c>
      <c r="K4284" s="198">
        <v>7.6470588235294121</v>
      </c>
      <c r="L4284" s="198"/>
      <c r="M4284" s="198" t="s">
        <v>2395</v>
      </c>
      <c r="N4284" s="198"/>
      <c r="O4284" s="198"/>
      <c r="P4284" s="198"/>
      <c r="Q4284" s="169"/>
      <c r="R4284" s="169"/>
      <c r="S4284" s="169"/>
      <c r="T4284" s="169"/>
    </row>
    <row r="4285" spans="1:39" ht="20.100000000000001" customHeight="1">
      <c r="A4285" s="201" t="s">
        <v>10099</v>
      </c>
      <c r="B4285" s="183">
        <v>683615788886</v>
      </c>
      <c r="C4285" s="190" t="s">
        <v>9932</v>
      </c>
      <c r="D4285" s="215" t="s">
        <v>10095</v>
      </c>
      <c r="E4285" s="324">
        <v>1.5</v>
      </c>
      <c r="F4285" s="319">
        <v>11.89</v>
      </c>
      <c r="G4285" s="198" t="s">
        <v>8444</v>
      </c>
      <c r="H4285" s="199">
        <v>52</v>
      </c>
      <c r="I4285" s="200">
        <v>42200</v>
      </c>
      <c r="J4285" s="319">
        <f t="shared" si="67"/>
        <v>3.6065000000000005</v>
      </c>
      <c r="K4285" s="198">
        <v>7.6470588235294121</v>
      </c>
      <c r="L4285" s="198"/>
      <c r="M4285" s="198" t="s">
        <v>2395</v>
      </c>
      <c r="N4285" s="198"/>
      <c r="O4285" s="198"/>
      <c r="P4285" s="198"/>
      <c r="Q4285" s="169"/>
      <c r="R4285" s="169"/>
      <c r="S4285" s="169"/>
      <c r="T4285" s="169"/>
    </row>
    <row r="4286" spans="1:39" ht="20.100000000000001" customHeight="1">
      <c r="A4286" s="201" t="s">
        <v>10100</v>
      </c>
      <c r="B4286" s="183"/>
      <c r="C4286" s="190" t="s">
        <v>9933</v>
      </c>
      <c r="D4286" s="215" t="s">
        <v>10101</v>
      </c>
      <c r="E4286" s="198"/>
      <c r="F4286" s="319" t="s">
        <v>17578</v>
      </c>
      <c r="G4286" s="198" t="s">
        <v>8444</v>
      </c>
      <c r="H4286" s="201">
        <v>0</v>
      </c>
      <c r="I4286" s="200">
        <v>42200</v>
      </c>
      <c r="J4286" s="319" t="e">
        <f t="shared" si="67"/>
        <v>#VALUE!</v>
      </c>
      <c r="K4286" s="198"/>
      <c r="L4286" s="198"/>
      <c r="M4286" s="198" t="s">
        <v>2395</v>
      </c>
      <c r="N4286" s="198"/>
      <c r="O4286" s="198"/>
      <c r="P4286" s="198"/>
      <c r="Q4286" s="169"/>
      <c r="R4286" s="169"/>
      <c r="S4286" s="169"/>
      <c r="T4286" s="169"/>
    </row>
    <row r="4287" spans="1:39" ht="20.100000000000001" customHeight="1">
      <c r="A4287" s="201" t="s">
        <v>10102</v>
      </c>
      <c r="B4287" s="183">
        <v>683615788893</v>
      </c>
      <c r="C4287" s="242" t="s">
        <v>9934</v>
      </c>
      <c r="D4287" s="215" t="s">
        <v>10101</v>
      </c>
      <c r="E4287" s="321">
        <v>1.5</v>
      </c>
      <c r="F4287" s="319">
        <v>11.89</v>
      </c>
      <c r="G4287" s="198" t="s">
        <v>8444</v>
      </c>
      <c r="H4287" s="201">
        <v>0</v>
      </c>
      <c r="I4287" s="200">
        <v>42200</v>
      </c>
      <c r="J4287" s="319">
        <f t="shared" si="67"/>
        <v>3.6065000000000005</v>
      </c>
      <c r="K4287" s="198">
        <v>7.6470588235294121</v>
      </c>
      <c r="L4287" s="198"/>
      <c r="M4287" s="198" t="s">
        <v>2395</v>
      </c>
      <c r="N4287" s="198"/>
      <c r="O4287" s="198"/>
      <c r="P4287" s="198"/>
      <c r="Q4287" s="169"/>
      <c r="R4287" s="169"/>
      <c r="S4287" s="169"/>
      <c r="T4287" s="169"/>
    </row>
    <row r="4288" spans="1:39" ht="20.100000000000001" customHeight="1">
      <c r="A4288" s="201"/>
      <c r="B4288" s="178"/>
      <c r="C4288" s="190" t="s">
        <v>9935</v>
      </c>
      <c r="D4288" s="202"/>
      <c r="E4288" s="198"/>
      <c r="F4288" s="319">
        <v>9.89</v>
      </c>
      <c r="G4288" s="198"/>
      <c r="H4288" s="198">
        <v>0</v>
      </c>
      <c r="I4288" s="200"/>
      <c r="J4288" s="319">
        <f t="shared" si="67"/>
        <v>3.4064999999999994</v>
      </c>
      <c r="K4288" s="198" t="s">
        <v>731</v>
      </c>
      <c r="L4288" s="198"/>
      <c r="M4288" s="198"/>
      <c r="N4288" s="198"/>
      <c r="O4288" s="198"/>
      <c r="P4288" s="198"/>
      <c r="Q4288" s="169"/>
      <c r="R4288" s="169"/>
      <c r="S4288" s="169"/>
      <c r="T4288" s="169"/>
    </row>
    <row r="4289" spans="1:39" ht="20.100000000000001" customHeight="1">
      <c r="A4289" s="202" t="s">
        <v>10104</v>
      </c>
      <c r="B4289" s="183">
        <v>683615788909</v>
      </c>
      <c r="C4289" s="190" t="s">
        <v>9935</v>
      </c>
      <c r="D4289" s="215" t="s">
        <v>10103</v>
      </c>
      <c r="E4289" s="321">
        <v>0.75</v>
      </c>
      <c r="F4289" s="319">
        <v>13.89</v>
      </c>
      <c r="G4289" s="198" t="s">
        <v>8444</v>
      </c>
      <c r="H4289" s="201">
        <v>0</v>
      </c>
      <c r="I4289" s="200">
        <v>42200</v>
      </c>
      <c r="J4289" s="319">
        <f t="shared" si="67"/>
        <v>6.0564999999999998</v>
      </c>
      <c r="K4289" s="198">
        <v>9.4117647058823533</v>
      </c>
      <c r="L4289" s="198"/>
      <c r="M4289" s="198" t="s">
        <v>2395</v>
      </c>
      <c r="N4289" s="198"/>
      <c r="O4289" s="198"/>
      <c r="P4289" s="198"/>
      <c r="Q4289" s="169">
        <v>0.01</v>
      </c>
      <c r="R4289" s="169" t="s">
        <v>14946</v>
      </c>
      <c r="S4289" s="169"/>
      <c r="T4289" s="169" t="s">
        <v>16816</v>
      </c>
      <c r="U4289" s="171" t="s">
        <v>10104</v>
      </c>
      <c r="V4289" s="5" t="s">
        <v>16837</v>
      </c>
      <c r="W4289" s="5" t="s">
        <v>16818</v>
      </c>
      <c r="X4289" s="5" t="s">
        <v>16838</v>
      </c>
      <c r="Y4289" s="5" t="s">
        <v>14995</v>
      </c>
      <c r="Z4289" s="5" t="s">
        <v>15183</v>
      </c>
      <c r="AA4289" s="5" t="s">
        <v>16820</v>
      </c>
      <c r="AB4289" s="5" t="s">
        <v>16821</v>
      </c>
      <c r="AC4289" s="5" t="s">
        <v>16822</v>
      </c>
      <c r="AD4289" s="5" t="s">
        <v>16823</v>
      </c>
      <c r="AE4289" s="5" t="s">
        <v>16824</v>
      </c>
      <c r="AK4289" s="5" t="s">
        <v>17104</v>
      </c>
      <c r="AL4289" s="5" t="s">
        <v>17105</v>
      </c>
      <c r="AM4289" s="5" t="s">
        <v>17106</v>
      </c>
    </row>
    <row r="4290" spans="1:39" ht="20.100000000000001" customHeight="1">
      <c r="A4290" s="201" t="s">
        <v>10105</v>
      </c>
      <c r="B4290" s="183"/>
      <c r="C4290" s="190" t="s">
        <v>9936</v>
      </c>
      <c r="D4290" s="215" t="s">
        <v>10095</v>
      </c>
      <c r="E4290" s="198"/>
      <c r="F4290" s="319" t="s">
        <v>17578</v>
      </c>
      <c r="G4290" s="198" t="s">
        <v>8444</v>
      </c>
      <c r="H4290" s="201">
        <v>0</v>
      </c>
      <c r="I4290" s="200">
        <v>42200</v>
      </c>
      <c r="J4290" s="319" t="e">
        <f t="shared" si="67"/>
        <v>#VALUE!</v>
      </c>
      <c r="K4290" s="198"/>
      <c r="L4290" s="198"/>
      <c r="M4290" s="198" t="s">
        <v>2395</v>
      </c>
      <c r="N4290" s="198"/>
      <c r="O4290" s="198"/>
      <c r="P4290" s="198"/>
      <c r="Q4290" s="169"/>
      <c r="R4290" s="169"/>
      <c r="S4290" s="169"/>
      <c r="T4290" s="169"/>
    </row>
    <row r="4291" spans="1:39" ht="20.100000000000001" customHeight="1">
      <c r="A4291" s="202" t="s">
        <v>10106</v>
      </c>
      <c r="B4291" s="183">
        <v>683615788916</v>
      </c>
      <c r="C4291" s="190" t="s">
        <v>9937</v>
      </c>
      <c r="D4291" s="215" t="s">
        <v>10095</v>
      </c>
      <c r="E4291" s="324">
        <v>2</v>
      </c>
      <c r="F4291" s="319">
        <v>11.89</v>
      </c>
      <c r="G4291" s="198" t="s">
        <v>8444</v>
      </c>
      <c r="H4291" s="366">
        <v>232</v>
      </c>
      <c r="I4291" s="200">
        <v>42200</v>
      </c>
      <c r="J4291" s="319">
        <f t="shared" si="67"/>
        <v>3.1065000000000005</v>
      </c>
      <c r="K4291" s="198">
        <v>8.2352941176470598</v>
      </c>
      <c r="L4291" s="198"/>
      <c r="M4291" s="198" t="s">
        <v>2395</v>
      </c>
      <c r="N4291" s="198"/>
      <c r="O4291" s="198"/>
      <c r="P4291" s="198"/>
      <c r="Q4291" s="169"/>
      <c r="R4291" s="169"/>
      <c r="S4291" s="169"/>
      <c r="T4291" s="169" t="s">
        <v>16816</v>
      </c>
      <c r="U4291" s="171" t="s">
        <v>10106</v>
      </c>
      <c r="V4291" s="5" t="s">
        <v>16839</v>
      </c>
      <c r="W4291" s="5" t="s">
        <v>16818</v>
      </c>
      <c r="X4291" s="5" t="s">
        <v>16836</v>
      </c>
      <c r="Y4291" s="5" t="s">
        <v>14995</v>
      </c>
      <c r="Z4291" s="5" t="s">
        <v>15183</v>
      </c>
      <c r="AA4291" s="5" t="s">
        <v>16820</v>
      </c>
      <c r="AB4291" s="5" t="s">
        <v>16821</v>
      </c>
      <c r="AC4291" s="5" t="s">
        <v>16822</v>
      </c>
      <c r="AD4291" s="5" t="s">
        <v>16823</v>
      </c>
      <c r="AE4291" s="5" t="s">
        <v>16824</v>
      </c>
      <c r="AK4291" s="5" t="s">
        <v>17107</v>
      </c>
      <c r="AL4291" s="5" t="s">
        <v>17108</v>
      </c>
      <c r="AM4291" s="5" t="s">
        <v>17109</v>
      </c>
    </row>
    <row r="4292" spans="1:39" ht="20.100000000000001" customHeight="1">
      <c r="A4292" s="201" t="s">
        <v>10107</v>
      </c>
      <c r="B4292" s="183">
        <v>683615788923</v>
      </c>
      <c r="C4292" s="190" t="s">
        <v>9938</v>
      </c>
      <c r="D4292" s="215" t="s">
        <v>10095</v>
      </c>
      <c r="E4292" s="321">
        <v>2</v>
      </c>
      <c r="F4292" s="319">
        <v>11.89</v>
      </c>
      <c r="G4292" s="198" t="s">
        <v>8444</v>
      </c>
      <c r="H4292" s="198">
        <v>173</v>
      </c>
      <c r="I4292" s="200">
        <v>42200</v>
      </c>
      <c r="J4292" s="319">
        <f t="shared" si="67"/>
        <v>3.1065000000000005</v>
      </c>
      <c r="K4292" s="198">
        <v>8.2352941176470598</v>
      </c>
      <c r="L4292" s="198" t="s">
        <v>731</v>
      </c>
      <c r="M4292" s="198" t="s">
        <v>2395</v>
      </c>
      <c r="N4292" s="198"/>
      <c r="O4292" s="198"/>
      <c r="P4292" s="198"/>
      <c r="Q4292" s="169"/>
      <c r="R4292" s="169"/>
      <c r="S4292" s="169"/>
      <c r="T4292" s="169"/>
    </row>
    <row r="4293" spans="1:39" ht="20.100000000000001" customHeight="1">
      <c r="A4293" s="201"/>
      <c r="B4293" s="178"/>
      <c r="C4293" s="190" t="s">
        <v>9939</v>
      </c>
      <c r="D4293" s="202"/>
      <c r="E4293" s="198"/>
      <c r="F4293" s="319">
        <v>9.89</v>
      </c>
      <c r="G4293" s="198"/>
      <c r="H4293" s="198">
        <v>0</v>
      </c>
      <c r="I4293" s="200"/>
      <c r="J4293" s="319">
        <f t="shared" si="67"/>
        <v>3.4064999999999994</v>
      </c>
      <c r="K4293" s="198" t="s">
        <v>731</v>
      </c>
      <c r="L4293" s="198"/>
      <c r="M4293" s="198"/>
      <c r="N4293" s="198"/>
      <c r="O4293" s="198"/>
      <c r="P4293" s="198"/>
      <c r="Q4293" s="169"/>
      <c r="R4293" s="169"/>
      <c r="S4293" s="169"/>
      <c r="T4293" s="169"/>
    </row>
    <row r="4294" spans="1:39" ht="20.100000000000001" customHeight="1">
      <c r="A4294" s="202" t="s">
        <v>10109</v>
      </c>
      <c r="B4294" s="183">
        <v>683615788930</v>
      </c>
      <c r="C4294" s="190" t="s">
        <v>9939</v>
      </c>
      <c r="D4294" s="215" t="s">
        <v>10108</v>
      </c>
      <c r="E4294" s="324">
        <v>0.75</v>
      </c>
      <c r="F4294" s="319">
        <v>11.89</v>
      </c>
      <c r="G4294" s="198" t="s">
        <v>8444</v>
      </c>
      <c r="H4294" s="366">
        <v>71</v>
      </c>
      <c r="I4294" s="200">
        <v>42200</v>
      </c>
      <c r="J4294" s="319">
        <f t="shared" si="67"/>
        <v>4.3565000000000005</v>
      </c>
      <c r="K4294" s="198">
        <v>8.2352941176470598</v>
      </c>
      <c r="L4294" s="198"/>
      <c r="M4294" s="198" t="s">
        <v>2395</v>
      </c>
      <c r="N4294" s="198"/>
      <c r="O4294" s="198"/>
      <c r="P4294" s="198"/>
      <c r="Q4294" s="169">
        <v>0.01</v>
      </c>
      <c r="R4294" s="169" t="s">
        <v>14946</v>
      </c>
      <c r="S4294" s="169"/>
      <c r="T4294" s="169" t="s">
        <v>16816</v>
      </c>
      <c r="U4294" s="171" t="s">
        <v>10109</v>
      </c>
      <c r="V4294" s="5" t="s">
        <v>16840</v>
      </c>
      <c r="W4294" s="5" t="s">
        <v>16818</v>
      </c>
      <c r="X4294" s="5" t="s">
        <v>16841</v>
      </c>
      <c r="Y4294" s="5" t="s">
        <v>14995</v>
      </c>
      <c r="Z4294" s="5" t="s">
        <v>15183</v>
      </c>
      <c r="AA4294" s="5" t="s">
        <v>16820</v>
      </c>
      <c r="AB4294" s="5" t="s">
        <v>16821</v>
      </c>
      <c r="AC4294" s="5" t="s">
        <v>16822</v>
      </c>
      <c r="AD4294" s="5" t="s">
        <v>16823</v>
      </c>
      <c r="AE4294" s="5" t="s">
        <v>16824</v>
      </c>
      <c r="AK4294" s="5" t="s">
        <v>17110</v>
      </c>
      <c r="AL4294" s="5" t="s">
        <v>17111</v>
      </c>
      <c r="AM4294" s="5" t="s">
        <v>17112</v>
      </c>
    </row>
    <row r="4295" spans="1:39" ht="20.100000000000001" customHeight="1">
      <c r="A4295" s="201" t="s">
        <v>10110</v>
      </c>
      <c r="B4295" s="183"/>
      <c r="C4295" s="190" t="s">
        <v>9940</v>
      </c>
      <c r="D4295" s="215" t="s">
        <v>10111</v>
      </c>
      <c r="E4295" s="198"/>
      <c r="F4295" s="319" t="s">
        <v>17578</v>
      </c>
      <c r="G4295" s="198" t="s">
        <v>8444</v>
      </c>
      <c r="H4295" s="201">
        <v>0</v>
      </c>
      <c r="I4295" s="200">
        <v>42200</v>
      </c>
      <c r="J4295" s="319" t="e">
        <f t="shared" si="67"/>
        <v>#VALUE!</v>
      </c>
      <c r="K4295" s="198"/>
      <c r="L4295" s="198"/>
      <c r="M4295" s="198" t="s">
        <v>2395</v>
      </c>
      <c r="N4295" s="198"/>
      <c r="O4295" s="198"/>
      <c r="P4295" s="198"/>
      <c r="Q4295" s="169"/>
      <c r="R4295" s="169"/>
      <c r="S4295" s="169"/>
      <c r="T4295" s="169"/>
    </row>
    <row r="4296" spans="1:39" ht="20.100000000000001" customHeight="1">
      <c r="A4296" s="201" t="s">
        <v>10112</v>
      </c>
      <c r="B4296" s="183">
        <v>683615788947</v>
      </c>
      <c r="C4296" s="190" t="s">
        <v>9941</v>
      </c>
      <c r="D4296" s="215" t="s">
        <v>10111</v>
      </c>
      <c r="E4296" s="324">
        <v>2</v>
      </c>
      <c r="F4296" s="319">
        <v>11.89</v>
      </c>
      <c r="G4296" s="198" t="s">
        <v>8444</v>
      </c>
      <c r="H4296" s="199">
        <v>20</v>
      </c>
      <c r="I4296" s="200">
        <v>42200</v>
      </c>
      <c r="J4296" s="319">
        <f t="shared" si="67"/>
        <v>3.1065000000000005</v>
      </c>
      <c r="K4296" s="198">
        <v>8.2352941176470598</v>
      </c>
      <c r="L4296" s="198"/>
      <c r="M4296" s="198" t="s">
        <v>2395</v>
      </c>
      <c r="N4296" s="198"/>
      <c r="O4296" s="198"/>
      <c r="P4296" s="198"/>
      <c r="Q4296" s="169"/>
      <c r="R4296" s="169"/>
      <c r="S4296" s="169"/>
      <c r="T4296" s="169"/>
    </row>
    <row r="4297" spans="1:39" ht="20.100000000000001" customHeight="1">
      <c r="A4297" s="201"/>
      <c r="B4297" s="178"/>
      <c r="C4297" s="190" t="s">
        <v>9942</v>
      </c>
      <c r="D4297" s="202"/>
      <c r="E4297" s="198"/>
      <c r="F4297" s="319">
        <v>9.89</v>
      </c>
      <c r="G4297" s="198"/>
      <c r="H4297" s="198">
        <v>0</v>
      </c>
      <c r="I4297" s="200"/>
      <c r="J4297" s="319">
        <f t="shared" si="67"/>
        <v>3.4064999999999994</v>
      </c>
      <c r="K4297" s="198" t="s">
        <v>731</v>
      </c>
      <c r="L4297" s="198"/>
      <c r="M4297" s="198"/>
      <c r="N4297" s="198"/>
      <c r="O4297" s="198"/>
      <c r="P4297" s="198"/>
      <c r="Q4297" s="169"/>
      <c r="R4297" s="169"/>
      <c r="S4297" s="169"/>
      <c r="T4297" s="169"/>
    </row>
    <row r="4298" spans="1:39" ht="20.100000000000001" customHeight="1">
      <c r="A4298" s="201" t="s">
        <v>10114</v>
      </c>
      <c r="B4298" s="183">
        <v>683615788954</v>
      </c>
      <c r="C4298" s="190" t="s">
        <v>9942</v>
      </c>
      <c r="D4298" s="215" t="s">
        <v>10113</v>
      </c>
      <c r="E4298" s="321">
        <v>2.5</v>
      </c>
      <c r="F4298" s="319">
        <v>13.89</v>
      </c>
      <c r="G4298" s="198" t="s">
        <v>8444</v>
      </c>
      <c r="H4298" s="201">
        <v>0</v>
      </c>
      <c r="I4298" s="200">
        <v>42200</v>
      </c>
      <c r="J4298" s="319">
        <f t="shared" si="67"/>
        <v>4.3064999999999998</v>
      </c>
      <c r="K4298" s="198">
        <v>8.8235294117647065</v>
      </c>
      <c r="L4298" s="198"/>
      <c r="M4298" s="198" t="s">
        <v>2395</v>
      </c>
      <c r="N4298" s="198"/>
      <c r="O4298" s="198"/>
      <c r="P4298" s="198"/>
      <c r="Q4298" s="169"/>
      <c r="R4298" s="169"/>
      <c r="S4298" s="169"/>
      <c r="T4298" s="169"/>
    </row>
    <row r="4299" spans="1:39" ht="20.100000000000001" customHeight="1">
      <c r="A4299" s="201"/>
      <c r="B4299" s="178"/>
      <c r="C4299" s="190" t="s">
        <v>9943</v>
      </c>
      <c r="D4299" s="202"/>
      <c r="E4299" s="198"/>
      <c r="F4299" s="319">
        <v>9.89</v>
      </c>
      <c r="G4299" s="198"/>
      <c r="H4299" s="198">
        <v>0</v>
      </c>
      <c r="I4299" s="200"/>
      <c r="J4299" s="319">
        <f t="shared" si="67"/>
        <v>3.4064999999999994</v>
      </c>
      <c r="K4299" s="198" t="s">
        <v>731</v>
      </c>
      <c r="L4299" s="198"/>
      <c r="M4299" s="198"/>
      <c r="N4299" s="198"/>
      <c r="O4299" s="198"/>
      <c r="P4299" s="198"/>
      <c r="Q4299" s="169"/>
      <c r="R4299" s="169"/>
      <c r="S4299" s="169"/>
      <c r="T4299" s="169"/>
    </row>
    <row r="4300" spans="1:39" ht="20.100000000000001" customHeight="1">
      <c r="A4300" s="202" t="s">
        <v>10116</v>
      </c>
      <c r="B4300" s="183">
        <v>683615788961</v>
      </c>
      <c r="C4300" s="190" t="s">
        <v>9943</v>
      </c>
      <c r="D4300" s="215" t="s">
        <v>10115</v>
      </c>
      <c r="E4300" s="321">
        <v>2.5</v>
      </c>
      <c r="F4300" s="319">
        <v>13.89</v>
      </c>
      <c r="G4300" s="198" t="s">
        <v>8444</v>
      </c>
      <c r="H4300" s="201">
        <v>0</v>
      </c>
      <c r="I4300" s="200">
        <v>42200</v>
      </c>
      <c r="J4300" s="319">
        <f t="shared" ref="J4300:J4363" si="68">F4300*0.85-5-E4300</f>
        <v>4.3064999999999998</v>
      </c>
      <c r="K4300" s="198">
        <v>8.8235294117647065</v>
      </c>
      <c r="L4300" s="198"/>
      <c r="M4300" s="198" t="s">
        <v>2395</v>
      </c>
      <c r="N4300" s="198"/>
      <c r="O4300" s="198"/>
      <c r="P4300" s="198"/>
      <c r="Q4300" s="169">
        <v>0.01</v>
      </c>
      <c r="R4300" s="169" t="s">
        <v>14946</v>
      </c>
      <c r="S4300" s="169"/>
      <c r="T4300" s="169" t="s">
        <v>16816</v>
      </c>
      <c r="U4300" s="171" t="s">
        <v>10116</v>
      </c>
      <c r="V4300" s="5" t="s">
        <v>16842</v>
      </c>
      <c r="W4300" s="5" t="s">
        <v>16818</v>
      </c>
      <c r="X4300" s="5" t="s">
        <v>16843</v>
      </c>
      <c r="Y4300" s="5" t="s">
        <v>14995</v>
      </c>
      <c r="Z4300" s="5" t="s">
        <v>15183</v>
      </c>
      <c r="AA4300" s="5" t="s">
        <v>16820</v>
      </c>
      <c r="AB4300" s="5" t="s">
        <v>16821</v>
      </c>
      <c r="AC4300" s="5" t="s">
        <v>16822</v>
      </c>
      <c r="AD4300" s="5" t="s">
        <v>16823</v>
      </c>
      <c r="AE4300" s="5" t="s">
        <v>16824</v>
      </c>
      <c r="AK4300" s="5" t="s">
        <v>17113</v>
      </c>
      <c r="AL4300" s="5" t="s">
        <v>17114</v>
      </c>
      <c r="AM4300" s="5" t="s">
        <v>17115</v>
      </c>
    </row>
    <row r="4301" spans="1:39" ht="20.100000000000001" customHeight="1">
      <c r="A4301" s="201"/>
      <c r="B4301" s="178"/>
      <c r="C4301" s="190" t="s">
        <v>9944</v>
      </c>
      <c r="D4301" s="202"/>
      <c r="E4301" s="198"/>
      <c r="F4301" s="319">
        <v>9.89</v>
      </c>
      <c r="G4301" s="198"/>
      <c r="H4301" s="198">
        <v>0</v>
      </c>
      <c r="I4301" s="200"/>
      <c r="J4301" s="319">
        <f t="shared" si="68"/>
        <v>3.4064999999999994</v>
      </c>
      <c r="K4301" s="198" t="s">
        <v>731</v>
      </c>
      <c r="L4301" s="198"/>
      <c r="M4301" s="198"/>
      <c r="N4301" s="198"/>
      <c r="O4301" s="198"/>
      <c r="P4301" s="198"/>
      <c r="Q4301" s="169"/>
      <c r="R4301" s="169"/>
      <c r="S4301" s="169"/>
      <c r="T4301" s="169"/>
    </row>
    <row r="4302" spans="1:39" ht="20.100000000000001" customHeight="1">
      <c r="A4302" s="202" t="s">
        <v>10117</v>
      </c>
      <c r="B4302" s="183">
        <v>683615788978</v>
      </c>
      <c r="C4302" s="190" t="s">
        <v>9944</v>
      </c>
      <c r="D4302" s="215" t="s">
        <v>10115</v>
      </c>
      <c r="E4302" s="321">
        <v>2.5</v>
      </c>
      <c r="F4302" s="319">
        <v>13.89</v>
      </c>
      <c r="G4302" s="198" t="s">
        <v>8444</v>
      </c>
      <c r="H4302" s="201">
        <v>0</v>
      </c>
      <c r="I4302" s="200">
        <v>42200</v>
      </c>
      <c r="J4302" s="319">
        <f t="shared" si="68"/>
        <v>4.3064999999999998</v>
      </c>
      <c r="K4302" s="198">
        <v>8.8235294117647065</v>
      </c>
      <c r="L4302" s="198"/>
      <c r="M4302" s="198" t="s">
        <v>2395</v>
      </c>
      <c r="N4302" s="198"/>
      <c r="O4302" s="198"/>
      <c r="P4302" s="198"/>
      <c r="Q4302" s="169">
        <v>0.01</v>
      </c>
      <c r="R4302" s="169" t="s">
        <v>14946</v>
      </c>
      <c r="S4302" s="169"/>
      <c r="T4302" s="169" t="s">
        <v>16816</v>
      </c>
      <c r="U4302" s="171" t="s">
        <v>10117</v>
      </c>
      <c r="V4302" s="5" t="s">
        <v>16842</v>
      </c>
      <c r="W4302" s="5" t="s">
        <v>16818</v>
      </c>
      <c r="X4302" s="5" t="s">
        <v>16843</v>
      </c>
      <c r="Y4302" s="5" t="s">
        <v>14995</v>
      </c>
      <c r="Z4302" s="5" t="s">
        <v>15183</v>
      </c>
      <c r="AA4302" s="5" t="s">
        <v>16820</v>
      </c>
      <c r="AB4302" s="5" t="s">
        <v>16821</v>
      </c>
      <c r="AC4302" s="5" t="s">
        <v>16822</v>
      </c>
      <c r="AD4302" s="5" t="s">
        <v>16823</v>
      </c>
      <c r="AE4302" s="5" t="s">
        <v>16824</v>
      </c>
      <c r="AK4302" s="5" t="s">
        <v>17116</v>
      </c>
      <c r="AL4302" s="5" t="s">
        <v>17117</v>
      </c>
      <c r="AM4302" s="5" t="s">
        <v>17118</v>
      </c>
    </row>
    <row r="4303" spans="1:39" ht="20.100000000000001" customHeight="1">
      <c r="A4303" s="201"/>
      <c r="B4303" s="178"/>
      <c r="C4303" s="190" t="s">
        <v>9945</v>
      </c>
      <c r="D4303" s="202"/>
      <c r="E4303" s="198"/>
      <c r="F4303" s="319">
        <v>9.89</v>
      </c>
      <c r="G4303" s="198"/>
      <c r="H4303" s="198">
        <v>0</v>
      </c>
      <c r="I4303" s="200"/>
      <c r="J4303" s="319">
        <f t="shared" si="68"/>
        <v>3.4064999999999994</v>
      </c>
      <c r="K4303" s="198" t="s">
        <v>731</v>
      </c>
      <c r="L4303" s="198"/>
      <c r="M4303" s="198"/>
      <c r="N4303" s="198"/>
      <c r="O4303" s="198"/>
      <c r="P4303" s="198"/>
      <c r="Q4303" s="169"/>
      <c r="R4303" s="169"/>
      <c r="S4303" s="169"/>
      <c r="T4303" s="169"/>
    </row>
    <row r="4304" spans="1:39" ht="20.100000000000001" customHeight="1">
      <c r="A4304" s="202" t="s">
        <v>10118</v>
      </c>
      <c r="B4304" s="183">
        <v>683615788985</v>
      </c>
      <c r="C4304" s="190" t="s">
        <v>9945</v>
      </c>
      <c r="D4304" s="215" t="s">
        <v>10115</v>
      </c>
      <c r="E4304" s="321">
        <v>3.5</v>
      </c>
      <c r="F4304" s="319">
        <v>14.352941176470589</v>
      </c>
      <c r="G4304" s="198" t="s">
        <v>8444</v>
      </c>
      <c r="H4304" s="201">
        <v>0</v>
      </c>
      <c r="I4304" s="200">
        <v>42200</v>
      </c>
      <c r="J4304" s="319">
        <f t="shared" si="68"/>
        <v>3.6999999999999993</v>
      </c>
      <c r="K4304" s="198">
        <v>10.89</v>
      </c>
      <c r="L4304" s="198"/>
      <c r="M4304" s="198" t="s">
        <v>2395</v>
      </c>
      <c r="N4304" s="198"/>
      <c r="O4304" s="198"/>
      <c r="P4304" s="198"/>
      <c r="Q4304" s="169">
        <v>0.01</v>
      </c>
      <c r="R4304" s="169" t="s">
        <v>14946</v>
      </c>
      <c r="S4304" s="169"/>
      <c r="T4304" s="169" t="s">
        <v>16816</v>
      </c>
      <c r="U4304" s="171" t="s">
        <v>10118</v>
      </c>
      <c r="V4304" s="5" t="s">
        <v>16842</v>
      </c>
      <c r="W4304" s="5" t="s">
        <v>16818</v>
      </c>
      <c r="X4304" s="5" t="s">
        <v>16843</v>
      </c>
      <c r="Y4304" s="5" t="s">
        <v>14995</v>
      </c>
      <c r="Z4304" s="5" t="s">
        <v>15183</v>
      </c>
      <c r="AA4304" s="5" t="s">
        <v>16820</v>
      </c>
      <c r="AB4304" s="5" t="s">
        <v>16821</v>
      </c>
      <c r="AC4304" s="5" t="s">
        <v>16822</v>
      </c>
      <c r="AD4304" s="5" t="s">
        <v>16823</v>
      </c>
      <c r="AE4304" s="5" t="s">
        <v>16824</v>
      </c>
      <c r="AK4304" s="5" t="s">
        <v>17119</v>
      </c>
      <c r="AL4304" s="5" t="s">
        <v>17120</v>
      </c>
      <c r="AM4304" s="5" t="s">
        <v>17121</v>
      </c>
    </row>
    <row r="4305" spans="1:39" ht="20.100000000000001" customHeight="1">
      <c r="A4305" s="201" t="s">
        <v>10119</v>
      </c>
      <c r="B4305" s="183"/>
      <c r="C4305" s="190" t="s">
        <v>9946</v>
      </c>
      <c r="D4305" s="215" t="s">
        <v>10120</v>
      </c>
      <c r="E4305" s="198"/>
      <c r="F4305" s="319" t="s">
        <v>17578</v>
      </c>
      <c r="G4305" s="198" t="s">
        <v>8444</v>
      </c>
      <c r="H4305" s="201">
        <v>0</v>
      </c>
      <c r="I4305" s="200">
        <v>42200</v>
      </c>
      <c r="J4305" s="319" t="e">
        <f t="shared" si="68"/>
        <v>#VALUE!</v>
      </c>
      <c r="K4305" s="198"/>
      <c r="L4305" s="198"/>
      <c r="M4305" s="198" t="s">
        <v>2395</v>
      </c>
      <c r="N4305" s="198"/>
      <c r="O4305" s="198"/>
      <c r="P4305" s="198"/>
      <c r="Q4305" s="169"/>
      <c r="R4305" s="169"/>
      <c r="S4305" s="169"/>
      <c r="T4305" s="169"/>
    </row>
    <row r="4306" spans="1:39" ht="20.100000000000001" customHeight="1">
      <c r="A4306" s="201" t="s">
        <v>10121</v>
      </c>
      <c r="B4306" s="183">
        <v>683615788992</v>
      </c>
      <c r="C4306" s="242" t="s">
        <v>9947</v>
      </c>
      <c r="D4306" s="215" t="s">
        <v>10120</v>
      </c>
      <c r="E4306" s="321">
        <v>0.5</v>
      </c>
      <c r="F4306" s="319">
        <v>9.89</v>
      </c>
      <c r="G4306" s="198" t="s">
        <v>8444</v>
      </c>
      <c r="H4306" s="201">
        <v>0</v>
      </c>
      <c r="I4306" s="200">
        <v>42200</v>
      </c>
      <c r="J4306" s="319">
        <f t="shared" si="68"/>
        <v>2.9064999999999994</v>
      </c>
      <c r="K4306" s="198">
        <v>6.4705882352941178</v>
      </c>
      <c r="L4306" s="198"/>
      <c r="M4306" s="198" t="s">
        <v>2395</v>
      </c>
      <c r="N4306" s="198"/>
      <c r="O4306" s="198"/>
      <c r="P4306" s="198"/>
      <c r="Q4306" s="169"/>
      <c r="R4306" s="169"/>
      <c r="S4306" s="169"/>
      <c r="T4306" s="169"/>
    </row>
    <row r="4307" spans="1:39" ht="20.100000000000001" customHeight="1">
      <c r="A4307" s="201" t="s">
        <v>10122</v>
      </c>
      <c r="B4307" s="183"/>
      <c r="C4307" s="190" t="s">
        <v>9948</v>
      </c>
      <c r="D4307" s="215" t="s">
        <v>10123</v>
      </c>
      <c r="E4307" s="198"/>
      <c r="F4307" s="319" t="s">
        <v>17578</v>
      </c>
      <c r="G4307" s="198" t="s">
        <v>8444</v>
      </c>
      <c r="H4307" s="201">
        <v>0</v>
      </c>
      <c r="I4307" s="200">
        <v>42200</v>
      </c>
      <c r="J4307" s="319" t="e">
        <f t="shared" si="68"/>
        <v>#VALUE!</v>
      </c>
      <c r="K4307" s="198"/>
      <c r="L4307" s="198"/>
      <c r="M4307" s="198" t="s">
        <v>2395</v>
      </c>
      <c r="N4307" s="198"/>
      <c r="O4307" s="198"/>
      <c r="P4307" s="198"/>
      <c r="Q4307" s="169"/>
      <c r="R4307" s="169"/>
      <c r="S4307" s="169"/>
      <c r="T4307" s="169"/>
    </row>
    <row r="4308" spans="1:39" ht="20.100000000000001" customHeight="1">
      <c r="A4308" s="201" t="s">
        <v>10124</v>
      </c>
      <c r="B4308" s="183">
        <v>683615789005</v>
      </c>
      <c r="C4308" s="190" t="s">
        <v>9949</v>
      </c>
      <c r="D4308" s="215" t="s">
        <v>10123</v>
      </c>
      <c r="E4308" s="321">
        <v>1.75</v>
      </c>
      <c r="F4308" s="319">
        <v>11.89</v>
      </c>
      <c r="G4308" s="198" t="s">
        <v>8444</v>
      </c>
      <c r="H4308" s="201">
        <v>0</v>
      </c>
      <c r="I4308" s="200">
        <v>42200</v>
      </c>
      <c r="J4308" s="319">
        <f t="shared" si="68"/>
        <v>3.3565000000000005</v>
      </c>
      <c r="K4308" s="198">
        <v>7.9411764705882355</v>
      </c>
      <c r="L4308" s="198"/>
      <c r="M4308" s="198" t="s">
        <v>2395</v>
      </c>
      <c r="N4308" s="198"/>
      <c r="O4308" s="198"/>
      <c r="P4308" s="198"/>
      <c r="Q4308" s="169"/>
      <c r="R4308" s="169"/>
      <c r="S4308" s="169"/>
      <c r="T4308" s="169"/>
    </row>
    <row r="4309" spans="1:39" ht="20.100000000000001" customHeight="1">
      <c r="A4309" s="201" t="s">
        <v>10125</v>
      </c>
      <c r="B4309" s="183"/>
      <c r="C4309" s="190" t="s">
        <v>9950</v>
      </c>
      <c r="D4309" s="215" t="s">
        <v>10126</v>
      </c>
      <c r="E4309" s="198"/>
      <c r="F4309" s="319" t="s">
        <v>17578</v>
      </c>
      <c r="G4309" s="198" t="s">
        <v>8444</v>
      </c>
      <c r="H4309" s="201">
        <v>0</v>
      </c>
      <c r="I4309" s="200">
        <v>42200</v>
      </c>
      <c r="J4309" s="319" t="e">
        <f t="shared" si="68"/>
        <v>#VALUE!</v>
      </c>
      <c r="K4309" s="198"/>
      <c r="L4309" s="198"/>
      <c r="M4309" s="198" t="s">
        <v>2395</v>
      </c>
      <c r="N4309" s="198"/>
      <c r="O4309" s="198"/>
      <c r="P4309" s="198"/>
      <c r="Q4309" s="169"/>
      <c r="R4309" s="169"/>
      <c r="S4309" s="169"/>
      <c r="T4309" s="169"/>
    </row>
    <row r="4310" spans="1:39" ht="20.100000000000001" customHeight="1">
      <c r="A4310" s="202" t="s">
        <v>10127</v>
      </c>
      <c r="B4310" s="183">
        <v>683615789012</v>
      </c>
      <c r="C4310" s="190" t="s">
        <v>9951</v>
      </c>
      <c r="D4310" s="215" t="s">
        <v>10126</v>
      </c>
      <c r="E4310" s="324">
        <v>1</v>
      </c>
      <c r="F4310" s="319">
        <v>11.89</v>
      </c>
      <c r="G4310" s="198" t="s">
        <v>8444</v>
      </c>
      <c r="H4310" s="366">
        <v>42</v>
      </c>
      <c r="I4310" s="200">
        <v>42200</v>
      </c>
      <c r="J4310" s="319">
        <f t="shared" si="68"/>
        <v>4.1065000000000005</v>
      </c>
      <c r="K4310" s="198">
        <v>7.9411764705882355</v>
      </c>
      <c r="L4310" s="198"/>
      <c r="M4310" s="198" t="s">
        <v>2395</v>
      </c>
      <c r="N4310" s="198"/>
      <c r="O4310" s="198"/>
      <c r="P4310" s="198"/>
      <c r="Q4310" s="169">
        <v>0.01</v>
      </c>
      <c r="R4310" s="169" t="s">
        <v>14946</v>
      </c>
      <c r="S4310" s="169"/>
      <c r="T4310" s="169" t="s">
        <v>16816</v>
      </c>
      <c r="U4310" s="171" t="s">
        <v>10127</v>
      </c>
      <c r="V4310" s="5" t="s">
        <v>16844</v>
      </c>
      <c r="W4310" s="5" t="s">
        <v>16818</v>
      </c>
      <c r="X4310" s="5" t="s">
        <v>16845</v>
      </c>
      <c r="Y4310" s="5" t="s">
        <v>14995</v>
      </c>
      <c r="Z4310" s="5" t="s">
        <v>15183</v>
      </c>
      <c r="AA4310" s="5" t="s">
        <v>16820</v>
      </c>
      <c r="AB4310" s="5" t="s">
        <v>16846</v>
      </c>
      <c r="AC4310" s="5" t="s">
        <v>16847</v>
      </c>
      <c r="AD4310" s="5" t="s">
        <v>16823</v>
      </c>
      <c r="AE4310" s="5" t="s">
        <v>16848</v>
      </c>
      <c r="AK4310" s="5" t="s">
        <v>17122</v>
      </c>
      <c r="AL4310" s="5" t="s">
        <v>17123</v>
      </c>
      <c r="AM4310" s="5" t="s">
        <v>17124</v>
      </c>
    </row>
    <row r="4311" spans="1:39" ht="20.100000000000001" customHeight="1">
      <c r="A4311" s="202" t="s">
        <v>10128</v>
      </c>
      <c r="B4311" s="183">
        <v>683615789029</v>
      </c>
      <c r="C4311" s="190" t="s">
        <v>9952</v>
      </c>
      <c r="D4311" s="215" t="s">
        <v>10126</v>
      </c>
      <c r="E4311" s="324">
        <v>1</v>
      </c>
      <c r="F4311" s="319">
        <v>11.89</v>
      </c>
      <c r="G4311" s="198" t="s">
        <v>8444</v>
      </c>
      <c r="H4311" s="366">
        <v>36</v>
      </c>
      <c r="I4311" s="200">
        <v>42200</v>
      </c>
      <c r="J4311" s="319">
        <f t="shared" si="68"/>
        <v>4.1065000000000005</v>
      </c>
      <c r="K4311" s="198">
        <v>7.9411764705882355</v>
      </c>
      <c r="L4311" s="198"/>
      <c r="M4311" s="198" t="s">
        <v>2395</v>
      </c>
      <c r="N4311" s="198"/>
      <c r="O4311" s="198"/>
      <c r="P4311" s="198"/>
      <c r="Q4311" s="169">
        <v>0.01</v>
      </c>
      <c r="R4311" s="169" t="s">
        <v>14946</v>
      </c>
      <c r="S4311" s="169"/>
      <c r="T4311" s="169" t="s">
        <v>16816</v>
      </c>
      <c r="U4311" s="171" t="s">
        <v>10128</v>
      </c>
      <c r="V4311" s="5" t="s">
        <v>16844</v>
      </c>
      <c r="W4311" s="5" t="s">
        <v>16818</v>
      </c>
      <c r="X4311" s="5" t="s">
        <v>16845</v>
      </c>
      <c r="Y4311" s="5" t="s">
        <v>14995</v>
      </c>
      <c r="Z4311" s="5" t="s">
        <v>15183</v>
      </c>
      <c r="AA4311" s="5" t="s">
        <v>16820</v>
      </c>
      <c r="AB4311" s="5" t="s">
        <v>16846</v>
      </c>
      <c r="AC4311" s="5" t="s">
        <v>16847</v>
      </c>
      <c r="AD4311" s="5" t="s">
        <v>16823</v>
      </c>
      <c r="AE4311" s="5" t="s">
        <v>16848</v>
      </c>
      <c r="AK4311" s="5" t="s">
        <v>17125</v>
      </c>
      <c r="AL4311" s="5" t="s">
        <v>17126</v>
      </c>
      <c r="AM4311" s="5" t="s">
        <v>17127</v>
      </c>
    </row>
    <row r="4312" spans="1:39" ht="20.100000000000001" customHeight="1">
      <c r="A4312" s="201" t="s">
        <v>10129</v>
      </c>
      <c r="B4312" s="183"/>
      <c r="C4312" s="190" t="s">
        <v>9953</v>
      </c>
      <c r="D4312" s="215" t="s">
        <v>10130</v>
      </c>
      <c r="E4312" s="198"/>
      <c r="F4312" s="319" t="s">
        <v>17578</v>
      </c>
      <c r="G4312" s="198" t="s">
        <v>8444</v>
      </c>
      <c r="H4312" s="201">
        <v>0</v>
      </c>
      <c r="I4312" s="200">
        <v>42200</v>
      </c>
      <c r="J4312" s="319" t="e">
        <f t="shared" si="68"/>
        <v>#VALUE!</v>
      </c>
      <c r="K4312" s="198"/>
      <c r="L4312" s="198"/>
      <c r="M4312" s="198" t="s">
        <v>2395</v>
      </c>
      <c r="N4312" s="198"/>
      <c r="O4312" s="198"/>
      <c r="P4312" s="198"/>
      <c r="Q4312" s="169"/>
      <c r="R4312" s="169"/>
      <c r="S4312" s="169"/>
      <c r="T4312" s="169"/>
    </row>
    <row r="4313" spans="1:39" ht="20.100000000000001" customHeight="1">
      <c r="A4313" s="202" t="s">
        <v>10131</v>
      </c>
      <c r="B4313" s="183">
        <v>683615789036</v>
      </c>
      <c r="C4313" s="190" t="s">
        <v>9954</v>
      </c>
      <c r="D4313" s="215" t="s">
        <v>10130</v>
      </c>
      <c r="E4313" s="324">
        <v>0.75</v>
      </c>
      <c r="F4313" s="319">
        <v>11.89</v>
      </c>
      <c r="G4313" s="198" t="s">
        <v>8444</v>
      </c>
      <c r="H4313" s="366">
        <v>40</v>
      </c>
      <c r="I4313" s="200">
        <v>42200</v>
      </c>
      <c r="J4313" s="319">
        <f t="shared" si="68"/>
        <v>4.3565000000000005</v>
      </c>
      <c r="K4313" s="198">
        <v>7.9411764705882355</v>
      </c>
      <c r="L4313" s="198"/>
      <c r="M4313" s="198" t="s">
        <v>2395</v>
      </c>
      <c r="N4313" s="198"/>
      <c r="O4313" s="198"/>
      <c r="P4313" s="198"/>
      <c r="Q4313" s="169">
        <v>0.01</v>
      </c>
      <c r="R4313" s="169" t="s">
        <v>14946</v>
      </c>
      <c r="S4313" s="169"/>
      <c r="T4313" s="169" t="s">
        <v>16816</v>
      </c>
      <c r="U4313" s="171" t="s">
        <v>10131</v>
      </c>
      <c r="V4313" s="5" t="s">
        <v>16844</v>
      </c>
      <c r="W4313" s="5" t="s">
        <v>16818</v>
      </c>
      <c r="X4313" s="5" t="s">
        <v>16849</v>
      </c>
      <c r="Y4313" s="5" t="s">
        <v>14995</v>
      </c>
      <c r="Z4313" s="5" t="s">
        <v>15183</v>
      </c>
      <c r="AA4313" s="5" t="s">
        <v>16820</v>
      </c>
      <c r="AB4313" s="5" t="s">
        <v>16850</v>
      </c>
      <c r="AC4313" s="5" t="s">
        <v>16847</v>
      </c>
      <c r="AD4313" s="5" t="s">
        <v>16823</v>
      </c>
      <c r="AE4313" s="5" t="s">
        <v>16848</v>
      </c>
      <c r="AK4313" s="5" t="s">
        <v>17128</v>
      </c>
      <c r="AL4313" s="5" t="s">
        <v>17129</v>
      </c>
      <c r="AM4313" s="5" t="s">
        <v>17130</v>
      </c>
    </row>
    <row r="4314" spans="1:39" ht="20.100000000000001" customHeight="1">
      <c r="A4314" s="201" t="s">
        <v>10132</v>
      </c>
      <c r="B4314" s="183"/>
      <c r="C4314" s="190" t="s">
        <v>9955</v>
      </c>
      <c r="D4314" s="215" t="s">
        <v>10133</v>
      </c>
      <c r="E4314" s="198"/>
      <c r="F4314" s="319" t="s">
        <v>17578</v>
      </c>
      <c r="G4314" s="198" t="s">
        <v>8444</v>
      </c>
      <c r="H4314" s="201">
        <v>0</v>
      </c>
      <c r="I4314" s="200">
        <v>42200</v>
      </c>
      <c r="J4314" s="319" t="e">
        <f t="shared" si="68"/>
        <v>#VALUE!</v>
      </c>
      <c r="K4314" s="198"/>
      <c r="L4314" s="198"/>
      <c r="M4314" s="198" t="s">
        <v>2395</v>
      </c>
      <c r="N4314" s="198"/>
      <c r="O4314" s="198"/>
      <c r="P4314" s="198"/>
      <c r="Q4314" s="169"/>
      <c r="R4314" s="169"/>
      <c r="S4314" s="169"/>
      <c r="T4314" s="169"/>
    </row>
    <row r="4315" spans="1:39" ht="20.100000000000001" customHeight="1">
      <c r="A4315" s="202" t="s">
        <v>10134</v>
      </c>
      <c r="B4315" s="183">
        <v>683615789043</v>
      </c>
      <c r="C4315" s="190" t="s">
        <v>9956</v>
      </c>
      <c r="D4315" s="215" t="s">
        <v>10133</v>
      </c>
      <c r="E4315" s="324">
        <v>0.5</v>
      </c>
      <c r="F4315" s="319">
        <v>11.89</v>
      </c>
      <c r="G4315" s="198" t="s">
        <v>8444</v>
      </c>
      <c r="H4315" s="199">
        <v>41</v>
      </c>
      <c r="I4315" s="200">
        <v>42200</v>
      </c>
      <c r="J4315" s="319">
        <f t="shared" si="68"/>
        <v>4.6065000000000005</v>
      </c>
      <c r="K4315" s="198">
        <v>7.9411764705882355</v>
      </c>
      <c r="L4315" s="198"/>
      <c r="M4315" s="198" t="s">
        <v>2395</v>
      </c>
      <c r="N4315" s="198"/>
      <c r="O4315" s="198"/>
      <c r="P4315" s="198"/>
      <c r="Q4315" s="169">
        <v>0.01</v>
      </c>
      <c r="R4315" s="169" t="s">
        <v>14946</v>
      </c>
      <c r="S4315" s="169"/>
      <c r="T4315" s="169" t="s">
        <v>16816</v>
      </c>
      <c r="U4315" s="171" t="s">
        <v>10134</v>
      </c>
      <c r="V4315" s="5" t="s">
        <v>16851</v>
      </c>
      <c r="W4315" s="5" t="s">
        <v>16818</v>
      </c>
      <c r="X4315" s="5" t="s">
        <v>16852</v>
      </c>
      <c r="Y4315" s="5" t="s">
        <v>14995</v>
      </c>
      <c r="Z4315" s="5" t="s">
        <v>15183</v>
      </c>
      <c r="AA4315" s="5" t="s">
        <v>16820</v>
      </c>
      <c r="AB4315" s="5" t="s">
        <v>16850</v>
      </c>
      <c r="AC4315" s="5" t="s">
        <v>16853</v>
      </c>
      <c r="AD4315" s="5" t="s">
        <v>16854</v>
      </c>
      <c r="AE4315" s="5" t="s">
        <v>16855</v>
      </c>
      <c r="AK4315" s="5" t="s">
        <v>17131</v>
      </c>
      <c r="AL4315" s="5" t="s">
        <v>17132</v>
      </c>
      <c r="AM4315" s="5" t="s">
        <v>17133</v>
      </c>
    </row>
    <row r="4316" spans="1:39" ht="20.100000000000001" customHeight="1">
      <c r="A4316" s="202" t="s">
        <v>10135</v>
      </c>
      <c r="B4316" s="183">
        <v>683615789050</v>
      </c>
      <c r="C4316" s="190" t="s">
        <v>9957</v>
      </c>
      <c r="D4316" s="215" t="s">
        <v>10133</v>
      </c>
      <c r="E4316" s="324">
        <v>0.5</v>
      </c>
      <c r="F4316" s="319">
        <v>11.89</v>
      </c>
      <c r="G4316" s="198" t="s">
        <v>8444</v>
      </c>
      <c r="H4316" s="199">
        <v>73</v>
      </c>
      <c r="I4316" s="200">
        <v>42200</v>
      </c>
      <c r="J4316" s="319">
        <f t="shared" si="68"/>
        <v>4.6065000000000005</v>
      </c>
      <c r="K4316" s="198">
        <v>7.9411764705882355</v>
      </c>
      <c r="L4316" s="198"/>
      <c r="M4316" s="198" t="s">
        <v>2395</v>
      </c>
      <c r="N4316" s="198"/>
      <c r="O4316" s="198"/>
      <c r="P4316" s="198"/>
      <c r="Q4316" s="169">
        <v>0.01</v>
      </c>
      <c r="R4316" s="169" t="s">
        <v>14946</v>
      </c>
      <c r="S4316" s="169"/>
      <c r="T4316" s="169" t="s">
        <v>16816</v>
      </c>
      <c r="U4316" s="171" t="s">
        <v>10135</v>
      </c>
      <c r="V4316" s="5" t="s">
        <v>16851</v>
      </c>
      <c r="W4316" s="5" t="s">
        <v>16818</v>
      </c>
      <c r="X4316" s="5" t="s">
        <v>16852</v>
      </c>
      <c r="Y4316" s="5" t="s">
        <v>14995</v>
      </c>
      <c r="Z4316" s="5" t="s">
        <v>15183</v>
      </c>
      <c r="AA4316" s="5" t="s">
        <v>16820</v>
      </c>
      <c r="AB4316" s="5" t="s">
        <v>16850</v>
      </c>
      <c r="AC4316" s="5" t="s">
        <v>16853</v>
      </c>
      <c r="AD4316" s="5" t="s">
        <v>16854</v>
      </c>
      <c r="AE4316" s="5" t="s">
        <v>16855</v>
      </c>
      <c r="AK4316" s="5" t="s">
        <v>17134</v>
      </c>
      <c r="AL4316" s="5" t="s">
        <v>17135</v>
      </c>
      <c r="AM4316" s="5" t="s">
        <v>17136</v>
      </c>
    </row>
    <row r="4317" spans="1:39" ht="20.100000000000001" customHeight="1">
      <c r="A4317" s="201" t="s">
        <v>10136</v>
      </c>
      <c r="B4317" s="183"/>
      <c r="C4317" s="190" t="s">
        <v>9958</v>
      </c>
      <c r="D4317" s="215" t="s">
        <v>10137</v>
      </c>
      <c r="E4317" s="198"/>
      <c r="F4317" s="319" t="s">
        <v>17578</v>
      </c>
      <c r="G4317" s="198" t="s">
        <v>8444</v>
      </c>
      <c r="H4317" s="201">
        <v>0</v>
      </c>
      <c r="I4317" s="200">
        <v>42200</v>
      </c>
      <c r="J4317" s="319" t="e">
        <f t="shared" si="68"/>
        <v>#VALUE!</v>
      </c>
      <c r="K4317" s="198"/>
      <c r="L4317" s="198"/>
      <c r="M4317" s="198" t="s">
        <v>2395</v>
      </c>
      <c r="N4317" s="198"/>
      <c r="O4317" s="198"/>
      <c r="P4317" s="198"/>
      <c r="Q4317" s="169"/>
      <c r="R4317" s="169"/>
      <c r="S4317" s="169"/>
      <c r="T4317" s="169"/>
    </row>
    <row r="4318" spans="1:39" ht="20.100000000000001" customHeight="1">
      <c r="A4318" s="201" t="s">
        <v>10138</v>
      </c>
      <c r="B4318" s="183">
        <v>683615789067</v>
      </c>
      <c r="C4318" s="242" t="s">
        <v>9959</v>
      </c>
      <c r="D4318" s="215" t="s">
        <v>10137</v>
      </c>
      <c r="E4318" s="324">
        <v>0.75</v>
      </c>
      <c r="F4318" s="319">
        <v>13.89</v>
      </c>
      <c r="G4318" s="198" t="s">
        <v>8444</v>
      </c>
      <c r="H4318" s="199">
        <v>13</v>
      </c>
      <c r="I4318" s="200">
        <v>42200</v>
      </c>
      <c r="J4318" s="319">
        <f t="shared" si="68"/>
        <v>6.0564999999999998</v>
      </c>
      <c r="K4318" s="198">
        <v>8.8235294117647065</v>
      </c>
      <c r="L4318" s="198"/>
      <c r="M4318" s="198" t="s">
        <v>2395</v>
      </c>
      <c r="N4318" s="198"/>
      <c r="O4318" s="198"/>
      <c r="P4318" s="198"/>
      <c r="Q4318" s="169"/>
      <c r="R4318" s="169"/>
      <c r="S4318" s="169"/>
      <c r="T4318" s="169"/>
    </row>
    <row r="4319" spans="1:39" ht="20.100000000000001" customHeight="1">
      <c r="A4319" s="201" t="s">
        <v>10139</v>
      </c>
      <c r="B4319" s="183"/>
      <c r="C4319" s="190" t="s">
        <v>9960</v>
      </c>
      <c r="D4319" s="215" t="s">
        <v>10140</v>
      </c>
      <c r="E4319" s="198"/>
      <c r="F4319" s="319" t="s">
        <v>17578</v>
      </c>
      <c r="G4319" s="198" t="s">
        <v>8444</v>
      </c>
      <c r="H4319" s="201">
        <v>0</v>
      </c>
      <c r="I4319" s="200">
        <v>42200</v>
      </c>
      <c r="J4319" s="319" t="e">
        <f t="shared" si="68"/>
        <v>#VALUE!</v>
      </c>
      <c r="K4319" s="198"/>
      <c r="L4319" s="198"/>
      <c r="M4319" s="198" t="s">
        <v>2395</v>
      </c>
      <c r="N4319" s="198"/>
      <c r="O4319" s="198"/>
      <c r="P4319" s="198"/>
      <c r="Q4319" s="169"/>
      <c r="R4319" s="169"/>
      <c r="S4319" s="169"/>
      <c r="T4319" s="169"/>
    </row>
    <row r="4320" spans="1:39" ht="20.100000000000001" customHeight="1">
      <c r="A4320" s="201" t="s">
        <v>10141</v>
      </c>
      <c r="B4320" s="183">
        <v>683615789074</v>
      </c>
      <c r="C4320" s="190" t="s">
        <v>9961</v>
      </c>
      <c r="D4320" s="215" t="s">
        <v>10140</v>
      </c>
      <c r="E4320" s="321">
        <v>2.5</v>
      </c>
      <c r="F4320" s="319">
        <v>13.89</v>
      </c>
      <c r="G4320" s="198" t="s">
        <v>8444</v>
      </c>
      <c r="H4320" s="201">
        <v>0</v>
      </c>
      <c r="I4320" s="200">
        <v>42200</v>
      </c>
      <c r="J4320" s="319">
        <f t="shared" si="68"/>
        <v>4.3064999999999998</v>
      </c>
      <c r="K4320" s="198">
        <v>8.8235294117647065</v>
      </c>
      <c r="L4320" s="198"/>
      <c r="M4320" s="198" t="s">
        <v>2395</v>
      </c>
      <c r="N4320" s="198"/>
      <c r="O4320" s="198"/>
      <c r="P4320" s="198"/>
      <c r="Q4320" s="169"/>
      <c r="R4320" s="169"/>
      <c r="S4320" s="169"/>
      <c r="T4320" s="169"/>
    </row>
    <row r="4321" spans="1:40" ht="20.100000000000001" customHeight="1">
      <c r="A4321" s="201" t="s">
        <v>10142</v>
      </c>
      <c r="B4321" s="183">
        <v>683615789081</v>
      </c>
      <c r="C4321" s="190" t="s">
        <v>9962</v>
      </c>
      <c r="D4321" s="215" t="s">
        <v>10140</v>
      </c>
      <c r="E4321" s="321">
        <v>2.5</v>
      </c>
      <c r="F4321" s="319">
        <v>13.89</v>
      </c>
      <c r="G4321" s="198" t="s">
        <v>8444</v>
      </c>
      <c r="H4321" s="201">
        <v>0</v>
      </c>
      <c r="I4321" s="200">
        <v>42200</v>
      </c>
      <c r="J4321" s="319">
        <f t="shared" si="68"/>
        <v>4.3064999999999998</v>
      </c>
      <c r="K4321" s="198">
        <v>8.8235294117647065</v>
      </c>
      <c r="L4321" s="198"/>
      <c r="M4321" s="198" t="s">
        <v>2395</v>
      </c>
      <c r="N4321" s="198"/>
      <c r="O4321" s="198"/>
      <c r="P4321" s="198"/>
      <c r="Q4321" s="169"/>
      <c r="R4321" s="169"/>
      <c r="S4321" s="169"/>
      <c r="T4321" s="169"/>
    </row>
    <row r="4322" spans="1:40" ht="20.100000000000001" customHeight="1">
      <c r="A4322" s="201" t="s">
        <v>10143</v>
      </c>
      <c r="B4322" s="183"/>
      <c r="C4322" s="190" t="s">
        <v>9963</v>
      </c>
      <c r="D4322" s="215" t="s">
        <v>10140</v>
      </c>
      <c r="E4322" s="198"/>
      <c r="F4322" s="319" t="s">
        <v>17578</v>
      </c>
      <c r="G4322" s="198" t="s">
        <v>8444</v>
      </c>
      <c r="H4322" s="201">
        <v>0</v>
      </c>
      <c r="I4322" s="200">
        <v>42200</v>
      </c>
      <c r="J4322" s="319" t="e">
        <f t="shared" si="68"/>
        <v>#VALUE!</v>
      </c>
      <c r="K4322" s="198"/>
      <c r="L4322" s="198"/>
      <c r="M4322" s="198" t="s">
        <v>2395</v>
      </c>
      <c r="N4322" s="198"/>
      <c r="O4322" s="198"/>
      <c r="P4322" s="198"/>
      <c r="Q4322" s="169"/>
      <c r="R4322" s="169"/>
      <c r="S4322" s="169"/>
      <c r="T4322" s="169"/>
    </row>
    <row r="4323" spans="1:40" ht="20.100000000000001" customHeight="1">
      <c r="A4323" s="201" t="s">
        <v>10144</v>
      </c>
      <c r="B4323" s="183">
        <v>683615789098</v>
      </c>
      <c r="C4323" s="242" t="s">
        <v>9964</v>
      </c>
      <c r="D4323" s="215" t="s">
        <v>10140</v>
      </c>
      <c r="E4323" s="321">
        <v>2.5</v>
      </c>
      <c r="F4323" s="319">
        <v>13.89</v>
      </c>
      <c r="G4323" s="198" t="s">
        <v>8444</v>
      </c>
      <c r="H4323" s="201">
        <v>0</v>
      </c>
      <c r="I4323" s="200">
        <v>42200</v>
      </c>
      <c r="J4323" s="319">
        <f t="shared" si="68"/>
        <v>4.3064999999999998</v>
      </c>
      <c r="K4323" s="198">
        <v>8.8235294117647065</v>
      </c>
      <c r="L4323" s="198"/>
      <c r="M4323" s="198" t="s">
        <v>2395</v>
      </c>
      <c r="N4323" s="198"/>
      <c r="O4323" s="198"/>
      <c r="P4323" s="198"/>
      <c r="Q4323" s="169"/>
      <c r="R4323" s="169"/>
      <c r="S4323" s="169"/>
      <c r="T4323" s="169"/>
    </row>
    <row r="4324" spans="1:40" ht="20.100000000000001" customHeight="1">
      <c r="A4324" s="201" t="s">
        <v>10145</v>
      </c>
      <c r="B4324" s="183"/>
      <c r="C4324" s="190" t="s">
        <v>9965</v>
      </c>
      <c r="D4324" s="215" t="s">
        <v>10146</v>
      </c>
      <c r="E4324" s="198"/>
      <c r="F4324" s="319" t="s">
        <v>17578</v>
      </c>
      <c r="G4324" s="198" t="s">
        <v>8444</v>
      </c>
      <c r="H4324" s="201">
        <v>0</v>
      </c>
      <c r="I4324" s="200">
        <v>42200</v>
      </c>
      <c r="J4324" s="319" t="e">
        <f t="shared" si="68"/>
        <v>#VALUE!</v>
      </c>
      <c r="K4324" s="198"/>
      <c r="L4324" s="198"/>
      <c r="M4324" s="198" t="s">
        <v>2395</v>
      </c>
      <c r="N4324" s="198"/>
      <c r="O4324" s="198"/>
      <c r="P4324" s="198"/>
      <c r="Q4324" s="169"/>
      <c r="R4324" s="169"/>
      <c r="S4324" s="169"/>
      <c r="T4324" s="169"/>
    </row>
    <row r="4325" spans="1:40" ht="20.100000000000001" customHeight="1">
      <c r="A4325" s="202" t="s">
        <v>10147</v>
      </c>
      <c r="B4325" s="183">
        <v>683615789104</v>
      </c>
      <c r="C4325" s="190" t="s">
        <v>9966</v>
      </c>
      <c r="D4325" s="215" t="s">
        <v>10146</v>
      </c>
      <c r="E4325" s="324">
        <v>2.5</v>
      </c>
      <c r="F4325" s="319">
        <v>13.89</v>
      </c>
      <c r="G4325" s="198" t="s">
        <v>8444</v>
      </c>
      <c r="H4325" s="199">
        <v>13</v>
      </c>
      <c r="I4325" s="200">
        <v>42200</v>
      </c>
      <c r="J4325" s="319">
        <f t="shared" si="68"/>
        <v>4.3064999999999998</v>
      </c>
      <c r="K4325" s="198">
        <v>8.8235294117647065</v>
      </c>
      <c r="L4325" s="198"/>
      <c r="M4325" s="198" t="s">
        <v>2395</v>
      </c>
      <c r="N4325" s="198"/>
      <c r="O4325" s="198"/>
      <c r="P4325" s="198"/>
      <c r="Q4325" s="169">
        <v>0.01</v>
      </c>
      <c r="R4325" s="169" t="s">
        <v>14946</v>
      </c>
      <c r="S4325" s="169"/>
      <c r="T4325" s="169" t="s">
        <v>16816</v>
      </c>
      <c r="U4325" s="171" t="s">
        <v>10147</v>
      </c>
      <c r="V4325" s="5" t="s">
        <v>16429</v>
      </c>
      <c r="W4325" s="5" t="s">
        <v>16818</v>
      </c>
      <c r="X4325" s="5" t="s">
        <v>16856</v>
      </c>
      <c r="Y4325" s="5" t="s">
        <v>14995</v>
      </c>
      <c r="Z4325" s="5" t="s">
        <v>15183</v>
      </c>
      <c r="AA4325" s="5" t="s">
        <v>16820</v>
      </c>
      <c r="AB4325" s="5" t="s">
        <v>16857</v>
      </c>
      <c r="AC4325" s="5" t="s">
        <v>16822</v>
      </c>
      <c r="AD4325" s="5" t="s">
        <v>16823</v>
      </c>
      <c r="AE4325" s="5" t="s">
        <v>16858</v>
      </c>
      <c r="AK4325" s="5" t="s">
        <v>17137</v>
      </c>
      <c r="AL4325" s="5" t="s">
        <v>17138</v>
      </c>
      <c r="AM4325" s="5" t="s">
        <v>17139</v>
      </c>
      <c r="AN4325" s="5" t="s">
        <v>17140</v>
      </c>
    </row>
    <row r="4326" spans="1:40" ht="20.100000000000001" customHeight="1">
      <c r="A4326" s="202" t="s">
        <v>10148</v>
      </c>
      <c r="B4326" s="183">
        <v>683615789111</v>
      </c>
      <c r="C4326" s="190" t="s">
        <v>9967</v>
      </c>
      <c r="D4326" s="215" t="s">
        <v>10146</v>
      </c>
      <c r="E4326" s="321">
        <v>2.5</v>
      </c>
      <c r="F4326" s="319">
        <v>13.89</v>
      </c>
      <c r="G4326" s="198" t="s">
        <v>8444</v>
      </c>
      <c r="H4326" s="201">
        <v>0</v>
      </c>
      <c r="I4326" s="200">
        <v>42200</v>
      </c>
      <c r="J4326" s="319">
        <f t="shared" si="68"/>
        <v>4.3064999999999998</v>
      </c>
      <c r="K4326" s="198">
        <v>8.8235294117647065</v>
      </c>
      <c r="L4326" s="198"/>
      <c r="M4326" s="198" t="s">
        <v>2395</v>
      </c>
      <c r="N4326" s="198"/>
      <c r="O4326" s="198"/>
      <c r="P4326" s="198"/>
      <c r="Q4326" s="169">
        <v>0.01</v>
      </c>
      <c r="R4326" s="169" t="s">
        <v>14946</v>
      </c>
      <c r="S4326" s="169"/>
      <c r="T4326" s="169" t="s">
        <v>16816</v>
      </c>
      <c r="U4326" s="171" t="s">
        <v>10148</v>
      </c>
      <c r="V4326" s="5" t="s">
        <v>16429</v>
      </c>
      <c r="W4326" s="5" t="s">
        <v>16818</v>
      </c>
      <c r="X4326" s="5" t="s">
        <v>16856</v>
      </c>
      <c r="Y4326" s="5" t="s">
        <v>14995</v>
      </c>
      <c r="Z4326" s="5" t="s">
        <v>15183</v>
      </c>
      <c r="AA4326" s="5" t="s">
        <v>16820</v>
      </c>
      <c r="AB4326" s="5" t="s">
        <v>16857</v>
      </c>
      <c r="AC4326" s="5" t="s">
        <v>16822</v>
      </c>
      <c r="AD4326" s="5" t="s">
        <v>16823</v>
      </c>
      <c r="AE4326" s="5" t="s">
        <v>16858</v>
      </c>
      <c r="AK4326" s="5" t="s">
        <v>17141</v>
      </c>
      <c r="AL4326" s="5" t="s">
        <v>17142</v>
      </c>
      <c r="AM4326" s="5" t="s">
        <v>17143</v>
      </c>
      <c r="AN4326" s="5" t="s">
        <v>17144</v>
      </c>
    </row>
    <row r="4327" spans="1:40" ht="20.100000000000001" customHeight="1">
      <c r="A4327" s="201" t="s">
        <v>10149</v>
      </c>
      <c r="B4327" s="183"/>
      <c r="C4327" s="190" t="s">
        <v>9968</v>
      </c>
      <c r="D4327" s="215" t="s">
        <v>10140</v>
      </c>
      <c r="E4327" s="198"/>
      <c r="F4327" s="319" t="s">
        <v>17578</v>
      </c>
      <c r="G4327" s="198" t="s">
        <v>8444</v>
      </c>
      <c r="H4327" s="201">
        <v>0</v>
      </c>
      <c r="I4327" s="200">
        <v>42200</v>
      </c>
      <c r="J4327" s="319" t="e">
        <f t="shared" si="68"/>
        <v>#VALUE!</v>
      </c>
      <c r="K4327" s="198"/>
      <c r="L4327" s="198"/>
      <c r="M4327" s="198" t="s">
        <v>2395</v>
      </c>
      <c r="N4327" s="198"/>
      <c r="O4327" s="198"/>
      <c r="P4327" s="198"/>
      <c r="Q4327" s="169"/>
      <c r="R4327" s="169"/>
      <c r="S4327" s="169"/>
      <c r="T4327" s="169"/>
    </row>
    <row r="4328" spans="1:40" ht="20.100000000000001" customHeight="1">
      <c r="A4328" s="201" t="s">
        <v>10150</v>
      </c>
      <c r="B4328" s="183">
        <v>683615789128</v>
      </c>
      <c r="C4328" s="190" t="s">
        <v>9969</v>
      </c>
      <c r="D4328" s="215" t="s">
        <v>10140</v>
      </c>
      <c r="E4328" s="321">
        <v>2.5</v>
      </c>
      <c r="F4328" s="319">
        <v>13.89</v>
      </c>
      <c r="G4328" s="198" t="s">
        <v>8444</v>
      </c>
      <c r="H4328" s="201">
        <v>0</v>
      </c>
      <c r="I4328" s="200">
        <v>42200</v>
      </c>
      <c r="J4328" s="319">
        <f t="shared" si="68"/>
        <v>4.3064999999999998</v>
      </c>
      <c r="K4328" s="198">
        <v>8.8235294117647065</v>
      </c>
      <c r="L4328" s="198"/>
      <c r="M4328" s="198" t="s">
        <v>2395</v>
      </c>
      <c r="N4328" s="198"/>
      <c r="O4328" s="198"/>
      <c r="P4328" s="198"/>
      <c r="Q4328" s="169"/>
      <c r="R4328" s="169"/>
      <c r="S4328" s="169"/>
      <c r="T4328" s="169"/>
    </row>
    <row r="4329" spans="1:40" ht="20.100000000000001" customHeight="1">
      <c r="A4329" s="201" t="s">
        <v>10151</v>
      </c>
      <c r="B4329" s="183"/>
      <c r="C4329" s="190" t="s">
        <v>9970</v>
      </c>
      <c r="D4329" s="215" t="s">
        <v>10140</v>
      </c>
      <c r="E4329" s="198"/>
      <c r="F4329" s="319" t="s">
        <v>17578</v>
      </c>
      <c r="G4329" s="198" t="s">
        <v>8444</v>
      </c>
      <c r="H4329" s="201">
        <v>0</v>
      </c>
      <c r="I4329" s="200">
        <v>42200</v>
      </c>
      <c r="J4329" s="319" t="e">
        <f t="shared" si="68"/>
        <v>#VALUE!</v>
      </c>
      <c r="K4329" s="198"/>
      <c r="L4329" s="198"/>
      <c r="M4329" s="198" t="s">
        <v>2395</v>
      </c>
      <c r="N4329" s="198"/>
      <c r="O4329" s="198"/>
      <c r="P4329" s="198"/>
      <c r="Q4329" s="169"/>
      <c r="R4329" s="169"/>
      <c r="S4329" s="169"/>
      <c r="T4329" s="169"/>
    </row>
    <row r="4330" spans="1:40" ht="20.100000000000001" customHeight="1">
      <c r="A4330" s="201" t="s">
        <v>10152</v>
      </c>
      <c r="B4330" s="183">
        <v>683615789135</v>
      </c>
      <c r="C4330" s="242" t="s">
        <v>9971</v>
      </c>
      <c r="D4330" s="215" t="s">
        <v>10140</v>
      </c>
      <c r="E4330" s="321">
        <v>2.75</v>
      </c>
      <c r="F4330" s="319">
        <v>13.89</v>
      </c>
      <c r="G4330" s="198" t="s">
        <v>8444</v>
      </c>
      <c r="H4330" s="201">
        <v>0</v>
      </c>
      <c r="I4330" s="200">
        <v>42200</v>
      </c>
      <c r="J4330" s="319">
        <f t="shared" si="68"/>
        <v>4.0564999999999998</v>
      </c>
      <c r="K4330" s="198">
        <v>9.117647058823529</v>
      </c>
      <c r="L4330" s="198"/>
      <c r="M4330" s="198" t="s">
        <v>2395</v>
      </c>
      <c r="N4330" s="198"/>
      <c r="O4330" s="198"/>
      <c r="P4330" s="198"/>
      <c r="Q4330" s="169"/>
      <c r="R4330" s="169"/>
      <c r="S4330" s="169"/>
      <c r="T4330" s="169"/>
    </row>
    <row r="4331" spans="1:40" ht="20.100000000000001" customHeight="1">
      <c r="A4331" s="201" t="s">
        <v>10153</v>
      </c>
      <c r="B4331" s="183"/>
      <c r="C4331" s="190" t="s">
        <v>9972</v>
      </c>
      <c r="D4331" s="215" t="s">
        <v>10137</v>
      </c>
      <c r="E4331" s="198"/>
      <c r="F4331" s="319" t="s">
        <v>17578</v>
      </c>
      <c r="G4331" s="198" t="s">
        <v>8444</v>
      </c>
      <c r="H4331" s="201">
        <v>0</v>
      </c>
      <c r="I4331" s="200">
        <v>42200</v>
      </c>
      <c r="J4331" s="319" t="e">
        <f t="shared" si="68"/>
        <v>#VALUE!</v>
      </c>
      <c r="K4331" s="198"/>
      <c r="L4331" s="198"/>
      <c r="M4331" s="198" t="s">
        <v>2395</v>
      </c>
      <c r="N4331" s="198"/>
      <c r="O4331" s="198"/>
      <c r="P4331" s="198"/>
      <c r="Q4331" s="169"/>
      <c r="R4331" s="169"/>
      <c r="S4331" s="169"/>
      <c r="T4331" s="169"/>
    </row>
    <row r="4332" spans="1:40" ht="20.100000000000001" customHeight="1">
      <c r="A4332" s="201" t="s">
        <v>10154</v>
      </c>
      <c r="B4332" s="183">
        <v>683615789159</v>
      </c>
      <c r="C4332" s="190" t="s">
        <v>9973</v>
      </c>
      <c r="D4332" s="215" t="s">
        <v>10137</v>
      </c>
      <c r="E4332" s="321">
        <v>2.75</v>
      </c>
      <c r="F4332" s="319">
        <v>13.89</v>
      </c>
      <c r="G4332" s="198" t="s">
        <v>8444</v>
      </c>
      <c r="H4332" s="201">
        <v>0</v>
      </c>
      <c r="I4332" s="200">
        <v>42200</v>
      </c>
      <c r="J4332" s="319">
        <f t="shared" si="68"/>
        <v>4.0564999999999998</v>
      </c>
      <c r="K4332" s="198">
        <v>9.117647058823529</v>
      </c>
      <c r="L4332" s="198"/>
      <c r="M4332" s="198" t="s">
        <v>2395</v>
      </c>
      <c r="N4332" s="198"/>
      <c r="O4332" s="198"/>
      <c r="P4332" s="198"/>
      <c r="Q4332" s="169"/>
      <c r="R4332" s="169"/>
      <c r="S4332" s="169"/>
      <c r="T4332" s="169"/>
    </row>
    <row r="4333" spans="1:40" ht="20.100000000000001" customHeight="1">
      <c r="A4333" s="201" t="s">
        <v>10155</v>
      </c>
      <c r="B4333" s="183"/>
      <c r="C4333" s="190" t="s">
        <v>9974</v>
      </c>
      <c r="D4333" s="215" t="s">
        <v>10137</v>
      </c>
      <c r="E4333" s="198"/>
      <c r="F4333" s="319" t="s">
        <v>17578</v>
      </c>
      <c r="G4333" s="198" t="s">
        <v>8444</v>
      </c>
      <c r="H4333" s="201">
        <v>0</v>
      </c>
      <c r="I4333" s="200">
        <v>42200</v>
      </c>
      <c r="J4333" s="319" t="e">
        <f t="shared" si="68"/>
        <v>#VALUE!</v>
      </c>
      <c r="K4333" s="198"/>
      <c r="L4333" s="198"/>
      <c r="M4333" s="198" t="s">
        <v>2395</v>
      </c>
      <c r="N4333" s="198"/>
      <c r="O4333" s="198"/>
      <c r="P4333" s="198"/>
      <c r="Q4333" s="169"/>
      <c r="R4333" s="169"/>
      <c r="S4333" s="169"/>
      <c r="T4333" s="169"/>
    </row>
    <row r="4334" spans="1:40" ht="20.100000000000001" customHeight="1">
      <c r="A4334" s="201" t="s">
        <v>10156</v>
      </c>
      <c r="B4334" s="183">
        <v>683615789166</v>
      </c>
      <c r="C4334" s="242" t="s">
        <v>9975</v>
      </c>
      <c r="D4334" s="215" t="s">
        <v>10137</v>
      </c>
      <c r="E4334" s="321">
        <v>2.5</v>
      </c>
      <c r="F4334" s="319">
        <v>13.89</v>
      </c>
      <c r="G4334" s="198" t="s">
        <v>8444</v>
      </c>
      <c r="H4334" s="201">
        <v>0</v>
      </c>
      <c r="I4334" s="200">
        <v>42200</v>
      </c>
      <c r="J4334" s="319">
        <f t="shared" si="68"/>
        <v>4.3064999999999998</v>
      </c>
      <c r="K4334" s="198">
        <v>8.8235294117647065</v>
      </c>
      <c r="L4334" s="198"/>
      <c r="M4334" s="198" t="s">
        <v>2395</v>
      </c>
      <c r="N4334" s="198"/>
      <c r="O4334" s="198"/>
      <c r="P4334" s="198"/>
      <c r="Q4334" s="169"/>
      <c r="R4334" s="169"/>
      <c r="S4334" s="169"/>
      <c r="T4334" s="169"/>
    </row>
    <row r="4335" spans="1:40" ht="20.100000000000001" customHeight="1">
      <c r="A4335" s="201" t="s">
        <v>10157</v>
      </c>
      <c r="B4335" s="183"/>
      <c r="C4335" s="190" t="s">
        <v>9976</v>
      </c>
      <c r="D4335" s="215" t="s">
        <v>10158</v>
      </c>
      <c r="E4335" s="198"/>
      <c r="F4335" s="319" t="s">
        <v>17578</v>
      </c>
      <c r="G4335" s="198" t="s">
        <v>8444</v>
      </c>
      <c r="H4335" s="201">
        <v>0</v>
      </c>
      <c r="I4335" s="200">
        <v>42200</v>
      </c>
      <c r="J4335" s="319" t="e">
        <f t="shared" si="68"/>
        <v>#VALUE!</v>
      </c>
      <c r="K4335" s="198"/>
      <c r="L4335" s="198"/>
      <c r="M4335" s="198" t="s">
        <v>2395</v>
      </c>
      <c r="N4335" s="198"/>
      <c r="O4335" s="198"/>
      <c r="P4335" s="198"/>
      <c r="Q4335" s="169"/>
      <c r="R4335" s="169"/>
      <c r="S4335" s="169"/>
      <c r="T4335" s="169"/>
    </row>
    <row r="4336" spans="1:40" ht="20.100000000000001" customHeight="1">
      <c r="A4336" s="201" t="s">
        <v>10159</v>
      </c>
      <c r="B4336" s="183">
        <v>683615789173</v>
      </c>
      <c r="C4336" s="190" t="s">
        <v>9977</v>
      </c>
      <c r="D4336" s="215" t="s">
        <v>10158</v>
      </c>
      <c r="E4336" s="321">
        <v>2.5</v>
      </c>
      <c r="F4336" s="319">
        <v>13.89</v>
      </c>
      <c r="G4336" s="198" t="s">
        <v>8444</v>
      </c>
      <c r="H4336" s="201">
        <v>0</v>
      </c>
      <c r="I4336" s="200">
        <v>42200</v>
      </c>
      <c r="J4336" s="319">
        <f t="shared" si="68"/>
        <v>4.3064999999999998</v>
      </c>
      <c r="K4336" s="198">
        <v>8.8235294117647065</v>
      </c>
      <c r="L4336" s="198"/>
      <c r="M4336" s="198" t="s">
        <v>2395</v>
      </c>
      <c r="N4336" s="198"/>
      <c r="O4336" s="198"/>
      <c r="P4336" s="198"/>
      <c r="Q4336" s="169"/>
      <c r="R4336" s="169"/>
      <c r="S4336" s="169"/>
      <c r="T4336" s="169"/>
    </row>
    <row r="4337" spans="1:40" ht="20.100000000000001" customHeight="1">
      <c r="A4337" s="202" t="s">
        <v>10160</v>
      </c>
      <c r="B4337" s="183">
        <v>683615789180</v>
      </c>
      <c r="C4337" s="190" t="s">
        <v>9978</v>
      </c>
      <c r="D4337" s="215" t="s">
        <v>10158</v>
      </c>
      <c r="E4337" s="324">
        <v>0.75</v>
      </c>
      <c r="F4337" s="319">
        <v>13.89</v>
      </c>
      <c r="G4337" s="198" t="s">
        <v>8444</v>
      </c>
      <c r="H4337" s="199">
        <v>7</v>
      </c>
      <c r="I4337" s="200">
        <v>42200</v>
      </c>
      <c r="J4337" s="319">
        <f t="shared" si="68"/>
        <v>6.0564999999999998</v>
      </c>
      <c r="K4337" s="198">
        <v>8.8235294117647065</v>
      </c>
      <c r="L4337" s="198"/>
      <c r="M4337" s="198" t="s">
        <v>2395</v>
      </c>
      <c r="N4337" s="198"/>
      <c r="O4337" s="198"/>
      <c r="P4337" s="198"/>
      <c r="Q4337" s="169">
        <v>0.01</v>
      </c>
      <c r="R4337" s="169" t="s">
        <v>14946</v>
      </c>
      <c r="S4337" s="169"/>
      <c r="T4337" s="169" t="s">
        <v>16816</v>
      </c>
      <c r="U4337" s="171" t="s">
        <v>10160</v>
      </c>
      <c r="V4337" s="5" t="s">
        <v>16859</v>
      </c>
      <c r="W4337" s="5" t="s">
        <v>16818</v>
      </c>
      <c r="X4337" s="5" t="s">
        <v>16860</v>
      </c>
      <c r="Y4337" s="5" t="s">
        <v>14995</v>
      </c>
      <c r="Z4337" s="5" t="s">
        <v>15183</v>
      </c>
      <c r="AA4337" s="5" t="s">
        <v>16820</v>
      </c>
      <c r="AB4337" s="5" t="s">
        <v>16850</v>
      </c>
      <c r="AC4337" s="5" t="s">
        <v>16861</v>
      </c>
      <c r="AD4337" s="5" t="s">
        <v>16862</v>
      </c>
      <c r="AE4337" s="5" t="s">
        <v>16863</v>
      </c>
      <c r="AK4337" s="5" t="s">
        <v>17145</v>
      </c>
      <c r="AL4337" s="5" t="s">
        <v>17146</v>
      </c>
      <c r="AM4337" s="5" t="s">
        <v>17147</v>
      </c>
    </row>
    <row r="4338" spans="1:40" ht="20.100000000000001" customHeight="1">
      <c r="A4338" s="201" t="s">
        <v>10161</v>
      </c>
      <c r="B4338" s="183"/>
      <c r="C4338" s="190" t="s">
        <v>9979</v>
      </c>
      <c r="D4338" s="215" t="s">
        <v>10162</v>
      </c>
      <c r="E4338" s="198"/>
      <c r="F4338" s="319" t="s">
        <v>17578</v>
      </c>
      <c r="G4338" s="198" t="s">
        <v>8444</v>
      </c>
      <c r="H4338" s="201">
        <v>0</v>
      </c>
      <c r="I4338" s="200">
        <v>42200</v>
      </c>
      <c r="J4338" s="319" t="e">
        <f t="shared" si="68"/>
        <v>#VALUE!</v>
      </c>
      <c r="K4338" s="198"/>
      <c r="L4338" s="198"/>
      <c r="M4338" s="198" t="s">
        <v>2395</v>
      </c>
      <c r="N4338" s="198"/>
      <c r="O4338" s="198"/>
      <c r="P4338" s="198"/>
      <c r="Q4338" s="169"/>
      <c r="R4338" s="169"/>
      <c r="S4338" s="169"/>
      <c r="T4338" s="169"/>
    </row>
    <row r="4339" spans="1:40" ht="20.100000000000001" customHeight="1">
      <c r="A4339" s="201" t="s">
        <v>10163</v>
      </c>
      <c r="B4339" s="183">
        <v>683615789203</v>
      </c>
      <c r="C4339" s="190" t="s">
        <v>9980</v>
      </c>
      <c r="D4339" s="215" t="s">
        <v>10162</v>
      </c>
      <c r="E4339" s="321">
        <v>3</v>
      </c>
      <c r="F4339" s="319">
        <v>13.89</v>
      </c>
      <c r="G4339" s="198" t="s">
        <v>8444</v>
      </c>
      <c r="H4339" s="201">
        <v>0</v>
      </c>
      <c r="I4339" s="200">
        <v>42200</v>
      </c>
      <c r="J4339" s="319">
        <f t="shared" si="68"/>
        <v>3.8064999999999998</v>
      </c>
      <c r="K4339" s="198">
        <v>9.4117647058823533</v>
      </c>
      <c r="L4339" s="198"/>
      <c r="M4339" s="198" t="s">
        <v>2395</v>
      </c>
      <c r="N4339" s="198"/>
      <c r="O4339" s="198"/>
      <c r="P4339" s="198"/>
      <c r="Q4339" s="169"/>
      <c r="R4339" s="169"/>
      <c r="S4339" s="169"/>
      <c r="T4339" s="169"/>
    </row>
    <row r="4340" spans="1:40" ht="20.100000000000001" customHeight="1">
      <c r="A4340" s="201" t="s">
        <v>10164</v>
      </c>
      <c r="B4340" s="183">
        <v>683615789210</v>
      </c>
      <c r="C4340" s="190" t="s">
        <v>9981</v>
      </c>
      <c r="D4340" s="215" t="s">
        <v>10162</v>
      </c>
      <c r="E4340" s="321">
        <v>3</v>
      </c>
      <c r="F4340" s="319">
        <v>13.89</v>
      </c>
      <c r="G4340" s="198" t="s">
        <v>8444</v>
      </c>
      <c r="H4340" s="201">
        <v>0</v>
      </c>
      <c r="I4340" s="200">
        <v>42200</v>
      </c>
      <c r="J4340" s="319">
        <f t="shared" si="68"/>
        <v>3.8064999999999998</v>
      </c>
      <c r="K4340" s="198">
        <v>9.4117647058823533</v>
      </c>
      <c r="L4340" s="198"/>
      <c r="M4340" s="198" t="s">
        <v>2395</v>
      </c>
      <c r="N4340" s="198"/>
      <c r="O4340" s="198"/>
      <c r="P4340" s="198"/>
      <c r="Q4340" s="169"/>
      <c r="R4340" s="169"/>
      <c r="S4340" s="169"/>
      <c r="T4340" s="169"/>
    </row>
    <row r="4341" spans="1:40" ht="20.100000000000001" customHeight="1">
      <c r="A4341" s="201" t="s">
        <v>10165</v>
      </c>
      <c r="B4341" s="183"/>
      <c r="C4341" s="190" t="s">
        <v>9982</v>
      </c>
      <c r="D4341" s="215" t="s">
        <v>10162</v>
      </c>
      <c r="E4341" s="198"/>
      <c r="F4341" s="319" t="s">
        <v>17578</v>
      </c>
      <c r="G4341" s="198" t="s">
        <v>8444</v>
      </c>
      <c r="H4341" s="201">
        <v>0</v>
      </c>
      <c r="I4341" s="200">
        <v>42200</v>
      </c>
      <c r="J4341" s="319" t="e">
        <f t="shared" si="68"/>
        <v>#VALUE!</v>
      </c>
      <c r="K4341" s="198"/>
      <c r="L4341" s="198"/>
      <c r="M4341" s="198" t="s">
        <v>2395</v>
      </c>
      <c r="N4341" s="198"/>
      <c r="O4341" s="198"/>
      <c r="P4341" s="198"/>
      <c r="Q4341" s="169"/>
      <c r="R4341" s="169"/>
      <c r="S4341" s="169"/>
      <c r="T4341" s="169"/>
    </row>
    <row r="4342" spans="1:40" ht="20.100000000000001" customHeight="1">
      <c r="A4342" s="201" t="s">
        <v>10166</v>
      </c>
      <c r="B4342" s="183">
        <v>683615789227</v>
      </c>
      <c r="C4342" s="190" t="s">
        <v>9983</v>
      </c>
      <c r="D4342" s="215" t="s">
        <v>10162</v>
      </c>
      <c r="E4342" s="321">
        <v>1</v>
      </c>
      <c r="F4342" s="319">
        <v>14.941176470588236</v>
      </c>
      <c r="G4342" s="198" t="s">
        <v>8444</v>
      </c>
      <c r="H4342" s="201">
        <v>0</v>
      </c>
      <c r="I4342" s="200">
        <v>42200</v>
      </c>
      <c r="J4342" s="319">
        <f t="shared" si="68"/>
        <v>6.6999999999999993</v>
      </c>
      <c r="K4342" s="198">
        <v>10.89</v>
      </c>
      <c r="L4342" s="198"/>
      <c r="M4342" s="198" t="s">
        <v>2395</v>
      </c>
      <c r="N4342" s="198"/>
      <c r="O4342" s="198"/>
      <c r="P4342" s="198"/>
      <c r="Q4342" s="169"/>
      <c r="R4342" s="169"/>
      <c r="S4342" s="169"/>
      <c r="T4342" s="169"/>
    </row>
    <row r="4343" spans="1:40" ht="20.100000000000001" customHeight="1">
      <c r="A4343" s="201" t="s">
        <v>10167</v>
      </c>
      <c r="B4343" s="183">
        <v>683615789234</v>
      </c>
      <c r="C4343" s="190" t="s">
        <v>9984</v>
      </c>
      <c r="D4343" s="215" t="s">
        <v>10162</v>
      </c>
      <c r="E4343" s="321">
        <v>4</v>
      </c>
      <c r="F4343" s="319">
        <v>14.941176470588236</v>
      </c>
      <c r="G4343" s="198" t="s">
        <v>8444</v>
      </c>
      <c r="H4343" s="201">
        <v>0</v>
      </c>
      <c r="I4343" s="200">
        <v>42200</v>
      </c>
      <c r="J4343" s="319">
        <f t="shared" si="68"/>
        <v>3.6999999999999993</v>
      </c>
      <c r="K4343" s="198">
        <v>10.89</v>
      </c>
      <c r="L4343" s="198"/>
      <c r="M4343" s="198" t="s">
        <v>2395</v>
      </c>
      <c r="N4343" s="198"/>
      <c r="O4343" s="198"/>
      <c r="P4343" s="198"/>
      <c r="Q4343" s="169"/>
      <c r="R4343" s="169"/>
      <c r="S4343" s="169"/>
      <c r="T4343" s="169"/>
    </row>
    <row r="4344" spans="1:40" ht="20.100000000000001" customHeight="1">
      <c r="A4344" s="201" t="s">
        <v>10168</v>
      </c>
      <c r="B4344" s="183"/>
      <c r="C4344" s="190" t="s">
        <v>9985</v>
      </c>
      <c r="D4344" s="215" t="s">
        <v>10162</v>
      </c>
      <c r="E4344" s="198"/>
      <c r="F4344" s="319" t="s">
        <v>17578</v>
      </c>
      <c r="G4344" s="198" t="s">
        <v>8444</v>
      </c>
      <c r="H4344" s="201">
        <v>0</v>
      </c>
      <c r="I4344" s="200">
        <v>42200</v>
      </c>
      <c r="J4344" s="319" t="e">
        <f t="shared" si="68"/>
        <v>#VALUE!</v>
      </c>
      <c r="K4344" s="198"/>
      <c r="L4344" s="198"/>
      <c r="M4344" s="198" t="s">
        <v>2395</v>
      </c>
      <c r="N4344" s="198"/>
      <c r="O4344" s="198"/>
      <c r="P4344" s="198"/>
      <c r="Q4344" s="169"/>
      <c r="R4344" s="169"/>
      <c r="S4344" s="169"/>
      <c r="T4344" s="169"/>
    </row>
    <row r="4345" spans="1:40" ht="20.100000000000001" customHeight="1">
      <c r="A4345" s="202" t="s">
        <v>10169</v>
      </c>
      <c r="B4345" s="183">
        <v>683615789241</v>
      </c>
      <c r="C4345" s="190" t="s">
        <v>9986</v>
      </c>
      <c r="D4345" s="215" t="s">
        <v>10162</v>
      </c>
      <c r="E4345" s="321">
        <v>2</v>
      </c>
      <c r="F4345" s="319">
        <v>11.89</v>
      </c>
      <c r="G4345" s="198" t="s">
        <v>8444</v>
      </c>
      <c r="H4345" s="201">
        <v>0</v>
      </c>
      <c r="I4345" s="200">
        <v>42200</v>
      </c>
      <c r="J4345" s="319">
        <f t="shared" si="68"/>
        <v>3.1065000000000005</v>
      </c>
      <c r="K4345" s="198">
        <v>8.2352941176470598</v>
      </c>
      <c r="L4345" s="198"/>
      <c r="M4345" s="198" t="s">
        <v>2395</v>
      </c>
      <c r="N4345" s="198"/>
      <c r="O4345" s="198"/>
      <c r="P4345" s="198"/>
      <c r="Q4345" s="169">
        <v>0.01</v>
      </c>
      <c r="R4345" s="169" t="s">
        <v>14946</v>
      </c>
      <c r="S4345" s="169"/>
      <c r="T4345" s="169" t="s">
        <v>16816</v>
      </c>
      <c r="U4345" s="171" t="s">
        <v>10169</v>
      </c>
      <c r="V4345" s="5" t="s">
        <v>16429</v>
      </c>
      <c r="W4345" s="5" t="s">
        <v>16818</v>
      </c>
      <c r="X4345" s="5" t="s">
        <v>16864</v>
      </c>
      <c r="Y4345" s="5" t="s">
        <v>14995</v>
      </c>
      <c r="Z4345" s="5" t="s">
        <v>15183</v>
      </c>
      <c r="AA4345" s="5" t="s">
        <v>16820</v>
      </c>
      <c r="AB4345" s="5" t="s">
        <v>16829</v>
      </c>
      <c r="AC4345" s="5" t="s">
        <v>16830</v>
      </c>
      <c r="AD4345" s="5" t="s">
        <v>16823</v>
      </c>
      <c r="AE4345" s="5" t="s">
        <v>16865</v>
      </c>
      <c r="AK4345" s="5" t="s">
        <v>17148</v>
      </c>
      <c r="AL4345" s="5" t="s">
        <v>17149</v>
      </c>
      <c r="AM4345" s="5" t="s">
        <v>17150</v>
      </c>
      <c r="AN4345" s="5" t="s">
        <v>17151</v>
      </c>
    </row>
    <row r="4346" spans="1:40" ht="20.100000000000001" customHeight="1">
      <c r="A4346" s="201" t="s">
        <v>10170</v>
      </c>
      <c r="B4346" s="183">
        <v>683615789258</v>
      </c>
      <c r="C4346" s="190" t="s">
        <v>9987</v>
      </c>
      <c r="D4346" s="215" t="s">
        <v>10162</v>
      </c>
      <c r="E4346" s="321">
        <v>2</v>
      </c>
      <c r="F4346" s="319">
        <v>11.89</v>
      </c>
      <c r="G4346" s="198" t="s">
        <v>8444</v>
      </c>
      <c r="H4346" s="201">
        <v>0</v>
      </c>
      <c r="I4346" s="200">
        <v>42200</v>
      </c>
      <c r="J4346" s="319">
        <f t="shared" si="68"/>
        <v>3.1065000000000005</v>
      </c>
      <c r="K4346" s="198">
        <v>8.2352941176470598</v>
      </c>
      <c r="L4346" s="198"/>
      <c r="M4346" s="198" t="s">
        <v>2395</v>
      </c>
      <c r="N4346" s="198"/>
      <c r="O4346" s="198"/>
      <c r="P4346" s="198"/>
      <c r="Q4346" s="169"/>
      <c r="R4346" s="169"/>
      <c r="S4346" s="169"/>
      <c r="T4346" s="169"/>
    </row>
    <row r="4347" spans="1:40" ht="20.100000000000001" customHeight="1">
      <c r="A4347" s="201" t="s">
        <v>10171</v>
      </c>
      <c r="B4347" s="183"/>
      <c r="C4347" s="190" t="s">
        <v>9988</v>
      </c>
      <c r="D4347" s="215" t="s">
        <v>10162</v>
      </c>
      <c r="E4347" s="198"/>
      <c r="F4347" s="319" t="s">
        <v>17578</v>
      </c>
      <c r="G4347" s="198" t="s">
        <v>8444</v>
      </c>
      <c r="H4347" s="201">
        <v>0</v>
      </c>
      <c r="I4347" s="200">
        <v>42200</v>
      </c>
      <c r="J4347" s="319" t="e">
        <f t="shared" si="68"/>
        <v>#VALUE!</v>
      </c>
      <c r="K4347" s="198"/>
      <c r="L4347" s="198"/>
      <c r="M4347" s="198" t="s">
        <v>2395</v>
      </c>
      <c r="N4347" s="198"/>
      <c r="O4347" s="198"/>
      <c r="P4347" s="198"/>
      <c r="Q4347" s="169"/>
      <c r="R4347" s="169"/>
      <c r="S4347" s="169"/>
      <c r="T4347" s="169"/>
    </row>
    <row r="4348" spans="1:40" ht="20.100000000000001" customHeight="1">
      <c r="A4348" s="202" t="s">
        <v>10172</v>
      </c>
      <c r="B4348" s="183">
        <v>683615789265</v>
      </c>
      <c r="C4348" s="190" t="s">
        <v>9989</v>
      </c>
      <c r="D4348" s="215" t="s">
        <v>10162</v>
      </c>
      <c r="E4348" s="321">
        <v>2.5</v>
      </c>
      <c r="F4348" s="319">
        <v>13.89</v>
      </c>
      <c r="G4348" s="198" t="s">
        <v>8444</v>
      </c>
      <c r="H4348" s="201">
        <v>0</v>
      </c>
      <c r="I4348" s="200">
        <v>42200</v>
      </c>
      <c r="J4348" s="319">
        <f t="shared" si="68"/>
        <v>4.3064999999999998</v>
      </c>
      <c r="K4348" s="198">
        <v>8.8235294117647065</v>
      </c>
      <c r="L4348" s="198"/>
      <c r="M4348" s="198" t="s">
        <v>2395</v>
      </c>
      <c r="N4348" s="198"/>
      <c r="O4348" s="198"/>
      <c r="P4348" s="198"/>
      <c r="Q4348" s="169">
        <v>0.01</v>
      </c>
      <c r="R4348" s="169" t="s">
        <v>14946</v>
      </c>
      <c r="S4348" s="169"/>
      <c r="T4348" s="169" t="s">
        <v>16816</v>
      </c>
      <c r="U4348" s="171" t="s">
        <v>10172</v>
      </c>
      <c r="V4348" s="5" t="s">
        <v>16429</v>
      </c>
      <c r="W4348" s="5" t="s">
        <v>16818</v>
      </c>
      <c r="X4348" s="5" t="s">
        <v>16864</v>
      </c>
      <c r="Y4348" s="5" t="s">
        <v>14995</v>
      </c>
      <c r="Z4348" s="5" t="s">
        <v>15183</v>
      </c>
      <c r="AA4348" s="5" t="s">
        <v>16820</v>
      </c>
      <c r="AB4348" s="5" t="s">
        <v>16829</v>
      </c>
      <c r="AC4348" s="5" t="s">
        <v>16830</v>
      </c>
      <c r="AD4348" s="5" t="s">
        <v>16823</v>
      </c>
      <c r="AE4348" s="5" t="s">
        <v>16865</v>
      </c>
      <c r="AK4348" s="5" t="s">
        <v>17152</v>
      </c>
      <c r="AL4348" s="5" t="s">
        <v>17153</v>
      </c>
      <c r="AM4348" s="5" t="s">
        <v>17154</v>
      </c>
      <c r="AN4348" s="5" t="s">
        <v>17155</v>
      </c>
    </row>
    <row r="4349" spans="1:40" ht="20.100000000000001" customHeight="1">
      <c r="A4349" s="202" t="s">
        <v>10173</v>
      </c>
      <c r="B4349" s="183">
        <v>683615789272</v>
      </c>
      <c r="C4349" s="190" t="s">
        <v>9990</v>
      </c>
      <c r="D4349" s="215" t="s">
        <v>10162</v>
      </c>
      <c r="E4349" s="321">
        <v>2.5</v>
      </c>
      <c r="F4349" s="319">
        <v>13.89</v>
      </c>
      <c r="G4349" s="198" t="s">
        <v>8444</v>
      </c>
      <c r="H4349" s="201">
        <v>0</v>
      </c>
      <c r="I4349" s="200">
        <v>42200</v>
      </c>
      <c r="J4349" s="319">
        <f t="shared" si="68"/>
        <v>4.3064999999999998</v>
      </c>
      <c r="K4349" s="198">
        <v>8.8235294117647065</v>
      </c>
      <c r="L4349" s="198"/>
      <c r="M4349" s="198" t="s">
        <v>2395</v>
      </c>
      <c r="N4349" s="198"/>
      <c r="O4349" s="198"/>
      <c r="P4349" s="198"/>
      <c r="Q4349" s="169">
        <v>0.01</v>
      </c>
      <c r="R4349" s="169" t="s">
        <v>14946</v>
      </c>
      <c r="S4349" s="169"/>
      <c r="T4349" s="169" t="s">
        <v>16816</v>
      </c>
      <c r="U4349" s="171" t="s">
        <v>10173</v>
      </c>
      <c r="V4349" s="5" t="s">
        <v>16429</v>
      </c>
      <c r="W4349" s="5" t="s">
        <v>16818</v>
      </c>
      <c r="X4349" s="5" t="s">
        <v>16864</v>
      </c>
      <c r="Y4349" s="5" t="s">
        <v>14995</v>
      </c>
      <c r="Z4349" s="5" t="s">
        <v>15183</v>
      </c>
      <c r="AA4349" s="5" t="s">
        <v>16820</v>
      </c>
      <c r="AB4349" s="5" t="s">
        <v>16829</v>
      </c>
      <c r="AC4349" s="5" t="s">
        <v>16830</v>
      </c>
      <c r="AD4349" s="5" t="s">
        <v>16823</v>
      </c>
      <c r="AE4349" s="5" t="s">
        <v>16865</v>
      </c>
      <c r="AK4349" s="5" t="s">
        <v>17156</v>
      </c>
      <c r="AL4349" s="5" t="s">
        <v>17157</v>
      </c>
      <c r="AM4349" s="5" t="s">
        <v>17158</v>
      </c>
      <c r="AN4349" s="5" t="s">
        <v>17159</v>
      </c>
    </row>
    <row r="4350" spans="1:40" ht="20.100000000000001" customHeight="1">
      <c r="A4350" s="201"/>
      <c r="B4350" s="178"/>
      <c r="C4350" s="190" t="s">
        <v>9991</v>
      </c>
      <c r="D4350" s="202"/>
      <c r="E4350" s="198"/>
      <c r="F4350" s="319">
        <v>9.89</v>
      </c>
      <c r="G4350" s="198"/>
      <c r="H4350" s="198">
        <v>0</v>
      </c>
      <c r="I4350" s="200"/>
      <c r="J4350" s="319">
        <f t="shared" si="68"/>
        <v>3.4064999999999994</v>
      </c>
      <c r="K4350" s="198" t="s">
        <v>731</v>
      </c>
      <c r="L4350" s="198"/>
      <c r="M4350" s="198"/>
      <c r="N4350" s="198"/>
      <c r="O4350" s="198"/>
      <c r="P4350" s="198"/>
      <c r="Q4350" s="169"/>
      <c r="R4350" s="169"/>
      <c r="S4350" s="169"/>
      <c r="T4350" s="169"/>
    </row>
    <row r="4351" spans="1:40" ht="20.100000000000001" customHeight="1">
      <c r="A4351" s="202" t="s">
        <v>10174</v>
      </c>
      <c r="B4351" s="183">
        <v>683615789289</v>
      </c>
      <c r="C4351" s="190" t="s">
        <v>9991</v>
      </c>
      <c r="D4351" s="215" t="s">
        <v>10162</v>
      </c>
      <c r="E4351" s="324">
        <v>0.5</v>
      </c>
      <c r="F4351" s="319">
        <v>11.89</v>
      </c>
      <c r="G4351" s="198" t="s">
        <v>8444</v>
      </c>
      <c r="H4351" s="199">
        <v>194</v>
      </c>
      <c r="I4351" s="200">
        <v>42200</v>
      </c>
      <c r="J4351" s="319">
        <f t="shared" si="68"/>
        <v>4.6065000000000005</v>
      </c>
      <c r="K4351" s="198">
        <v>7.3529411764705888</v>
      </c>
      <c r="L4351" s="198"/>
      <c r="M4351" s="198" t="s">
        <v>2395</v>
      </c>
      <c r="N4351" s="198"/>
      <c r="O4351" s="198"/>
      <c r="P4351" s="198"/>
      <c r="Q4351" s="169">
        <v>0.01</v>
      </c>
      <c r="R4351" s="169" t="s">
        <v>14946</v>
      </c>
      <c r="S4351" s="169"/>
      <c r="T4351" s="169" t="s">
        <v>16816</v>
      </c>
      <c r="U4351" s="171" t="s">
        <v>10174</v>
      </c>
      <c r="V4351" s="5" t="s">
        <v>16429</v>
      </c>
      <c r="W4351" s="5" t="s">
        <v>16818</v>
      </c>
      <c r="X4351" s="5" t="s">
        <v>16864</v>
      </c>
      <c r="Y4351" s="5" t="s">
        <v>14995</v>
      </c>
      <c r="Z4351" s="5" t="s">
        <v>15183</v>
      </c>
      <c r="AA4351" s="5" t="s">
        <v>16820</v>
      </c>
      <c r="AB4351" s="5" t="s">
        <v>16829</v>
      </c>
      <c r="AC4351" s="5" t="s">
        <v>16830</v>
      </c>
      <c r="AD4351" s="5" t="s">
        <v>16823</v>
      </c>
      <c r="AE4351" s="5" t="s">
        <v>16865</v>
      </c>
      <c r="AK4351" s="5" t="s">
        <v>17160</v>
      </c>
      <c r="AL4351" s="5" t="s">
        <v>17161</v>
      </c>
    </row>
    <row r="4352" spans="1:40" ht="20.100000000000001" customHeight="1">
      <c r="A4352" s="201"/>
      <c r="B4352" s="178"/>
      <c r="C4352" s="190" t="s">
        <v>9992</v>
      </c>
      <c r="D4352" s="202"/>
      <c r="E4352" s="198"/>
      <c r="F4352" s="319">
        <v>9.89</v>
      </c>
      <c r="G4352" s="198"/>
      <c r="H4352" s="198">
        <v>0</v>
      </c>
      <c r="I4352" s="200"/>
      <c r="J4352" s="319">
        <f t="shared" si="68"/>
        <v>3.4064999999999994</v>
      </c>
      <c r="K4352" s="198" t="s">
        <v>731</v>
      </c>
      <c r="L4352" s="198"/>
      <c r="M4352" s="198"/>
      <c r="N4352" s="198"/>
      <c r="O4352" s="198"/>
      <c r="P4352" s="198"/>
      <c r="Q4352" s="169"/>
      <c r="R4352" s="169"/>
      <c r="S4352" s="169"/>
      <c r="T4352" s="169"/>
    </row>
    <row r="4353" spans="1:40" ht="20.100000000000001" customHeight="1">
      <c r="A4353" s="202" t="s">
        <v>10175</v>
      </c>
      <c r="B4353" s="183">
        <v>683615789296</v>
      </c>
      <c r="C4353" s="190" t="s">
        <v>9992</v>
      </c>
      <c r="D4353" s="215" t="s">
        <v>10162</v>
      </c>
      <c r="E4353" s="324">
        <v>0.5</v>
      </c>
      <c r="F4353" s="319">
        <v>11.89</v>
      </c>
      <c r="G4353" s="198" t="s">
        <v>8444</v>
      </c>
      <c r="H4353" s="366">
        <v>211</v>
      </c>
      <c r="I4353" s="200">
        <v>42200</v>
      </c>
      <c r="J4353" s="319">
        <f t="shared" si="68"/>
        <v>4.6065000000000005</v>
      </c>
      <c r="K4353" s="198">
        <v>7.3529411764705888</v>
      </c>
      <c r="L4353" s="198"/>
      <c r="M4353" s="198" t="s">
        <v>2395</v>
      </c>
      <c r="N4353" s="198"/>
      <c r="O4353" s="198"/>
      <c r="P4353" s="198"/>
      <c r="Q4353" s="169">
        <v>0.01</v>
      </c>
      <c r="R4353" s="169" t="s">
        <v>14946</v>
      </c>
      <c r="S4353" s="169"/>
      <c r="T4353" s="169" t="s">
        <v>16816</v>
      </c>
      <c r="U4353" s="171" t="s">
        <v>10175</v>
      </c>
      <c r="V4353" s="5" t="s">
        <v>16429</v>
      </c>
      <c r="W4353" s="5" t="s">
        <v>16818</v>
      </c>
      <c r="X4353" s="5" t="s">
        <v>16864</v>
      </c>
      <c r="Y4353" s="5" t="s">
        <v>14995</v>
      </c>
      <c r="Z4353" s="5" t="s">
        <v>15183</v>
      </c>
      <c r="AA4353" s="5" t="s">
        <v>16820</v>
      </c>
      <c r="AB4353" s="5" t="s">
        <v>16829</v>
      </c>
      <c r="AC4353" s="5" t="s">
        <v>16830</v>
      </c>
      <c r="AD4353" s="5" t="s">
        <v>16823</v>
      </c>
      <c r="AE4353" s="5" t="s">
        <v>16865</v>
      </c>
      <c r="AK4353" s="5" t="s">
        <v>17162</v>
      </c>
      <c r="AL4353" s="5" t="s">
        <v>17163</v>
      </c>
      <c r="AM4353" s="5" t="s">
        <v>17164</v>
      </c>
      <c r="AN4353" s="5" t="s">
        <v>17165</v>
      </c>
    </row>
    <row r="4354" spans="1:40" ht="20.100000000000001" customHeight="1">
      <c r="A4354" s="201" t="s">
        <v>10176</v>
      </c>
      <c r="B4354" s="183"/>
      <c r="C4354" s="190" t="s">
        <v>9993</v>
      </c>
      <c r="D4354" s="215" t="s">
        <v>10177</v>
      </c>
      <c r="E4354" s="198"/>
      <c r="F4354" s="319" t="s">
        <v>17578</v>
      </c>
      <c r="G4354" s="198" t="s">
        <v>8444</v>
      </c>
      <c r="H4354" s="201">
        <v>0</v>
      </c>
      <c r="I4354" s="200">
        <v>42200</v>
      </c>
      <c r="J4354" s="319" t="e">
        <f t="shared" si="68"/>
        <v>#VALUE!</v>
      </c>
      <c r="K4354" s="198"/>
      <c r="L4354" s="198"/>
      <c r="M4354" s="198" t="s">
        <v>2395</v>
      </c>
      <c r="N4354" s="198"/>
      <c r="O4354" s="198"/>
      <c r="P4354" s="198"/>
      <c r="Q4354" s="169"/>
      <c r="R4354" s="169"/>
      <c r="S4354" s="169"/>
      <c r="T4354" s="169"/>
    </row>
    <row r="4355" spans="1:40" ht="20.100000000000001" customHeight="1">
      <c r="A4355" s="201" t="s">
        <v>10178</v>
      </c>
      <c r="B4355" s="183">
        <v>683615789302</v>
      </c>
      <c r="C4355" s="190" t="s">
        <v>9994</v>
      </c>
      <c r="D4355" s="215" t="s">
        <v>10177</v>
      </c>
      <c r="E4355" s="321">
        <v>1.25</v>
      </c>
      <c r="F4355" s="319">
        <v>11.89</v>
      </c>
      <c r="G4355" s="198" t="s">
        <v>8444</v>
      </c>
      <c r="H4355" s="201">
        <v>0</v>
      </c>
      <c r="I4355" s="200">
        <v>42200</v>
      </c>
      <c r="J4355" s="319">
        <f t="shared" si="68"/>
        <v>3.8565000000000005</v>
      </c>
      <c r="K4355" s="198">
        <v>7.3529411764705888</v>
      </c>
      <c r="L4355" s="198"/>
      <c r="M4355" s="198" t="s">
        <v>2395</v>
      </c>
      <c r="N4355" s="198"/>
      <c r="O4355" s="198"/>
      <c r="P4355" s="198"/>
      <c r="Q4355" s="169"/>
      <c r="R4355" s="169"/>
      <c r="S4355" s="169"/>
      <c r="T4355" s="169"/>
    </row>
    <row r="4356" spans="1:40" ht="20.100000000000001" customHeight="1">
      <c r="A4356" s="201" t="s">
        <v>10179</v>
      </c>
      <c r="B4356" s="183"/>
      <c r="C4356" s="190" t="s">
        <v>9995</v>
      </c>
      <c r="D4356" s="215" t="s">
        <v>10180</v>
      </c>
      <c r="E4356" s="198"/>
      <c r="F4356" s="319" t="s">
        <v>17578</v>
      </c>
      <c r="G4356" s="198" t="s">
        <v>8444</v>
      </c>
      <c r="H4356" s="201">
        <v>0</v>
      </c>
      <c r="I4356" s="200">
        <v>42200</v>
      </c>
      <c r="J4356" s="319" t="e">
        <f t="shared" si="68"/>
        <v>#VALUE!</v>
      </c>
      <c r="K4356" s="198"/>
      <c r="L4356" s="198"/>
      <c r="M4356" s="198" t="s">
        <v>2395</v>
      </c>
      <c r="N4356" s="198"/>
      <c r="O4356" s="198"/>
      <c r="P4356" s="198"/>
      <c r="Q4356" s="169"/>
      <c r="R4356" s="169"/>
      <c r="S4356" s="169"/>
      <c r="T4356" s="169"/>
    </row>
    <row r="4357" spans="1:40" ht="20.100000000000001" customHeight="1">
      <c r="A4357" s="201" t="s">
        <v>10181</v>
      </c>
      <c r="B4357" s="183">
        <v>683615789319</v>
      </c>
      <c r="C4357" s="242" t="s">
        <v>9996</v>
      </c>
      <c r="D4357" s="215" t="s">
        <v>10180</v>
      </c>
      <c r="E4357" s="321">
        <v>1.25</v>
      </c>
      <c r="F4357" s="319">
        <v>11.89</v>
      </c>
      <c r="G4357" s="198" t="s">
        <v>8444</v>
      </c>
      <c r="H4357" s="201">
        <v>0</v>
      </c>
      <c r="I4357" s="200">
        <v>42200</v>
      </c>
      <c r="J4357" s="319">
        <f t="shared" si="68"/>
        <v>3.8565000000000005</v>
      </c>
      <c r="K4357" s="198">
        <v>7.3529411764705888</v>
      </c>
      <c r="L4357" s="198"/>
      <c r="M4357" s="198" t="s">
        <v>2395</v>
      </c>
      <c r="N4357" s="198"/>
      <c r="O4357" s="198"/>
      <c r="P4357" s="198"/>
      <c r="Q4357" s="169"/>
      <c r="R4357" s="169"/>
      <c r="S4357" s="169"/>
      <c r="T4357" s="169"/>
    </row>
    <row r="4358" spans="1:40" ht="20.100000000000001" customHeight="1">
      <c r="A4358" s="201"/>
      <c r="B4358" s="178"/>
      <c r="C4358" s="190" t="s">
        <v>9997</v>
      </c>
      <c r="D4358" s="202"/>
      <c r="E4358" s="198"/>
      <c r="F4358" s="319">
        <v>9.89</v>
      </c>
      <c r="G4358" s="198"/>
      <c r="H4358" s="198">
        <v>0</v>
      </c>
      <c r="I4358" s="200"/>
      <c r="J4358" s="319">
        <f t="shared" si="68"/>
        <v>3.4064999999999994</v>
      </c>
      <c r="K4358" s="198" t="s">
        <v>731</v>
      </c>
      <c r="L4358" s="198"/>
      <c r="M4358" s="198"/>
      <c r="N4358" s="198"/>
      <c r="O4358" s="198"/>
      <c r="P4358" s="198"/>
      <c r="Q4358" s="169"/>
      <c r="R4358" s="169"/>
      <c r="S4358" s="169"/>
      <c r="T4358" s="169"/>
    </row>
    <row r="4359" spans="1:40" ht="20.100000000000001" customHeight="1">
      <c r="A4359" s="201" t="s">
        <v>10182</v>
      </c>
      <c r="B4359" s="183">
        <v>683615789326</v>
      </c>
      <c r="C4359" s="190" t="s">
        <v>9997</v>
      </c>
      <c r="D4359" s="215" t="s">
        <v>10137</v>
      </c>
      <c r="E4359" s="321">
        <v>2</v>
      </c>
      <c r="F4359" s="319">
        <v>11.89</v>
      </c>
      <c r="G4359" s="198" t="s">
        <v>8444</v>
      </c>
      <c r="H4359" s="201">
        <v>0</v>
      </c>
      <c r="I4359" s="200">
        <v>42200</v>
      </c>
      <c r="J4359" s="319">
        <f t="shared" si="68"/>
        <v>3.1065000000000005</v>
      </c>
      <c r="K4359" s="198">
        <v>8.2352941176470598</v>
      </c>
      <c r="L4359" s="198"/>
      <c r="M4359" s="198" t="s">
        <v>2395</v>
      </c>
      <c r="N4359" s="198"/>
      <c r="O4359" s="198"/>
      <c r="P4359" s="198"/>
      <c r="Q4359" s="169"/>
      <c r="R4359" s="169"/>
      <c r="S4359" s="169"/>
      <c r="T4359" s="169"/>
    </row>
    <row r="4360" spans="1:40" ht="20.100000000000001" customHeight="1">
      <c r="A4360" s="201" t="s">
        <v>10183</v>
      </c>
      <c r="B4360" s="183"/>
      <c r="C4360" s="190" t="s">
        <v>9998</v>
      </c>
      <c r="D4360" s="215" t="s">
        <v>10184</v>
      </c>
      <c r="E4360" s="198"/>
      <c r="F4360" s="319" t="s">
        <v>17578</v>
      </c>
      <c r="G4360" s="198" t="s">
        <v>8444</v>
      </c>
      <c r="H4360" s="201">
        <v>0</v>
      </c>
      <c r="I4360" s="200">
        <v>42200</v>
      </c>
      <c r="J4360" s="319" t="e">
        <f t="shared" si="68"/>
        <v>#VALUE!</v>
      </c>
      <c r="K4360" s="198"/>
      <c r="L4360" s="198"/>
      <c r="M4360" s="198" t="s">
        <v>2395</v>
      </c>
      <c r="N4360" s="198"/>
      <c r="O4360" s="198"/>
      <c r="P4360" s="198"/>
      <c r="Q4360" s="169"/>
      <c r="R4360" s="169"/>
      <c r="S4360" s="169"/>
      <c r="T4360" s="169"/>
    </row>
    <row r="4361" spans="1:40" ht="20.100000000000001" customHeight="1">
      <c r="A4361" s="201" t="s">
        <v>10185</v>
      </c>
      <c r="B4361" s="183">
        <v>683615789333</v>
      </c>
      <c r="C4361" s="190" t="s">
        <v>9999</v>
      </c>
      <c r="D4361" s="215" t="s">
        <v>10184</v>
      </c>
      <c r="E4361" s="321">
        <v>1.25</v>
      </c>
      <c r="F4361" s="319">
        <v>11.89</v>
      </c>
      <c r="G4361" s="198" t="s">
        <v>8444</v>
      </c>
      <c r="H4361" s="201">
        <v>0</v>
      </c>
      <c r="I4361" s="200">
        <v>42200</v>
      </c>
      <c r="J4361" s="319">
        <f t="shared" si="68"/>
        <v>3.8565000000000005</v>
      </c>
      <c r="K4361" s="198">
        <v>7.3529411764705888</v>
      </c>
      <c r="L4361" s="198"/>
      <c r="M4361" s="198" t="s">
        <v>2395</v>
      </c>
      <c r="N4361" s="198"/>
      <c r="O4361" s="198"/>
      <c r="P4361" s="198"/>
      <c r="Q4361" s="169"/>
      <c r="R4361" s="169"/>
      <c r="S4361" s="169"/>
      <c r="T4361" s="169"/>
    </row>
    <row r="4362" spans="1:40" ht="20.100000000000001" customHeight="1">
      <c r="A4362" s="201" t="s">
        <v>10186</v>
      </c>
      <c r="B4362" s="183"/>
      <c r="C4362" s="190" t="s">
        <v>10000</v>
      </c>
      <c r="D4362" s="215" t="s">
        <v>10187</v>
      </c>
      <c r="E4362" s="198"/>
      <c r="F4362" s="319" t="s">
        <v>17578</v>
      </c>
      <c r="G4362" s="198" t="s">
        <v>8444</v>
      </c>
      <c r="H4362" s="201">
        <v>0</v>
      </c>
      <c r="I4362" s="200">
        <v>42200</v>
      </c>
      <c r="J4362" s="319" t="e">
        <f t="shared" si="68"/>
        <v>#VALUE!</v>
      </c>
      <c r="K4362" s="198"/>
      <c r="L4362" s="198"/>
      <c r="M4362" s="198" t="s">
        <v>2395</v>
      </c>
      <c r="N4362" s="198"/>
      <c r="O4362" s="198"/>
      <c r="P4362" s="198"/>
      <c r="Q4362" s="169"/>
      <c r="R4362" s="169"/>
      <c r="S4362" s="169"/>
      <c r="T4362" s="169"/>
    </row>
    <row r="4363" spans="1:40" ht="20.100000000000001" customHeight="1">
      <c r="A4363" s="201" t="s">
        <v>10188</v>
      </c>
      <c r="B4363" s="183">
        <v>683615789340</v>
      </c>
      <c r="C4363" s="190" t="s">
        <v>10001</v>
      </c>
      <c r="D4363" s="215" t="s">
        <v>10187</v>
      </c>
      <c r="E4363" s="321">
        <v>1.25</v>
      </c>
      <c r="F4363" s="319">
        <v>11.89</v>
      </c>
      <c r="G4363" s="198" t="s">
        <v>8444</v>
      </c>
      <c r="H4363" s="201">
        <v>0</v>
      </c>
      <c r="I4363" s="200">
        <v>42200</v>
      </c>
      <c r="J4363" s="319">
        <f t="shared" si="68"/>
        <v>3.8565000000000005</v>
      </c>
      <c r="K4363" s="198">
        <v>7.3529411764705888</v>
      </c>
      <c r="L4363" s="198"/>
      <c r="M4363" s="198" t="s">
        <v>2395</v>
      </c>
      <c r="N4363" s="198"/>
      <c r="O4363" s="198"/>
      <c r="P4363" s="198"/>
      <c r="Q4363" s="169"/>
      <c r="R4363" s="169"/>
      <c r="S4363" s="169"/>
      <c r="T4363" s="169"/>
    </row>
    <row r="4364" spans="1:40" ht="20.100000000000001" customHeight="1">
      <c r="A4364" s="201" t="s">
        <v>10189</v>
      </c>
      <c r="B4364" s="183"/>
      <c r="C4364" s="190" t="s">
        <v>10002</v>
      </c>
      <c r="D4364" s="215" t="s">
        <v>10187</v>
      </c>
      <c r="E4364" s="198"/>
      <c r="F4364" s="319" t="s">
        <v>17578</v>
      </c>
      <c r="G4364" s="198" t="s">
        <v>8444</v>
      </c>
      <c r="H4364" s="201">
        <v>0</v>
      </c>
      <c r="I4364" s="200">
        <v>42200</v>
      </c>
      <c r="J4364" s="319" t="e">
        <f t="shared" ref="J4364:J4427" si="69">F4364*0.85-5-E4364</f>
        <v>#VALUE!</v>
      </c>
      <c r="K4364" s="198"/>
      <c r="L4364" s="198"/>
      <c r="M4364" s="198" t="s">
        <v>2395</v>
      </c>
      <c r="N4364" s="198"/>
      <c r="O4364" s="198"/>
      <c r="P4364" s="198"/>
      <c r="Q4364" s="169"/>
      <c r="R4364" s="169"/>
      <c r="S4364" s="169"/>
      <c r="T4364" s="169"/>
    </row>
    <row r="4365" spans="1:40" ht="20.100000000000001" customHeight="1">
      <c r="A4365" s="201" t="s">
        <v>10190</v>
      </c>
      <c r="B4365" s="183">
        <v>683615789357</v>
      </c>
      <c r="C4365" s="242" t="s">
        <v>10003</v>
      </c>
      <c r="D4365" s="215" t="s">
        <v>10187</v>
      </c>
      <c r="E4365" s="321">
        <v>1.25</v>
      </c>
      <c r="F4365" s="319">
        <v>11.89</v>
      </c>
      <c r="G4365" s="198" t="s">
        <v>8444</v>
      </c>
      <c r="H4365" s="201">
        <v>0</v>
      </c>
      <c r="I4365" s="200">
        <v>42200</v>
      </c>
      <c r="J4365" s="319">
        <f t="shared" si="69"/>
        <v>3.8565000000000005</v>
      </c>
      <c r="K4365" s="198">
        <v>7.3529411764705888</v>
      </c>
      <c r="L4365" s="198"/>
      <c r="M4365" s="198" t="s">
        <v>2395</v>
      </c>
      <c r="N4365" s="198"/>
      <c r="O4365" s="198"/>
      <c r="P4365" s="198"/>
      <c r="Q4365" s="169"/>
      <c r="R4365" s="169"/>
      <c r="S4365" s="169"/>
      <c r="T4365" s="169"/>
    </row>
    <row r="4366" spans="1:40" ht="20.100000000000001" customHeight="1">
      <c r="A4366" s="201" t="s">
        <v>10191</v>
      </c>
      <c r="B4366" s="183"/>
      <c r="C4366" s="190" t="s">
        <v>10004</v>
      </c>
      <c r="D4366" s="215" t="s">
        <v>10192</v>
      </c>
      <c r="E4366" s="198"/>
      <c r="F4366" s="319" t="s">
        <v>17578</v>
      </c>
      <c r="G4366" s="198" t="s">
        <v>8444</v>
      </c>
      <c r="H4366" s="201">
        <v>0</v>
      </c>
      <c r="I4366" s="200">
        <v>42200</v>
      </c>
      <c r="J4366" s="319" t="e">
        <f t="shared" si="69"/>
        <v>#VALUE!</v>
      </c>
      <c r="K4366" s="198"/>
      <c r="L4366" s="198"/>
      <c r="M4366" s="198" t="s">
        <v>2395</v>
      </c>
      <c r="N4366" s="198"/>
      <c r="O4366" s="198"/>
      <c r="P4366" s="198"/>
      <c r="Q4366" s="169"/>
      <c r="R4366" s="169"/>
      <c r="S4366" s="169"/>
      <c r="T4366" s="169"/>
    </row>
    <row r="4367" spans="1:40" ht="20.100000000000001" customHeight="1">
      <c r="A4367" s="201" t="s">
        <v>10193</v>
      </c>
      <c r="B4367" s="183">
        <v>683615789364</v>
      </c>
      <c r="C4367" s="190" t="s">
        <v>10005</v>
      </c>
      <c r="D4367" s="215" t="s">
        <v>10192</v>
      </c>
      <c r="E4367" s="321">
        <v>1.25</v>
      </c>
      <c r="F4367" s="319">
        <v>11.89</v>
      </c>
      <c r="G4367" s="198" t="s">
        <v>8444</v>
      </c>
      <c r="H4367" s="201">
        <v>0</v>
      </c>
      <c r="I4367" s="200">
        <v>42200</v>
      </c>
      <c r="J4367" s="319">
        <f t="shared" si="69"/>
        <v>3.8565000000000005</v>
      </c>
      <c r="K4367" s="198">
        <v>7.3529411764705888</v>
      </c>
      <c r="L4367" s="198"/>
      <c r="M4367" s="198" t="s">
        <v>2395</v>
      </c>
      <c r="N4367" s="198"/>
      <c r="O4367" s="198"/>
      <c r="P4367" s="198"/>
      <c r="Q4367" s="169"/>
      <c r="R4367" s="169"/>
      <c r="S4367" s="169"/>
      <c r="T4367" s="169"/>
    </row>
    <row r="4368" spans="1:40" ht="20.100000000000001" customHeight="1">
      <c r="A4368" s="201" t="s">
        <v>10194</v>
      </c>
      <c r="B4368" s="183">
        <v>683615789371</v>
      </c>
      <c r="C4368" s="190" t="s">
        <v>10006</v>
      </c>
      <c r="D4368" s="215" t="s">
        <v>10192</v>
      </c>
      <c r="E4368" s="321">
        <v>1.25</v>
      </c>
      <c r="F4368" s="319">
        <v>11.89</v>
      </c>
      <c r="G4368" s="198" t="s">
        <v>8444</v>
      </c>
      <c r="H4368" s="201">
        <v>0</v>
      </c>
      <c r="I4368" s="200">
        <v>42200</v>
      </c>
      <c r="J4368" s="319">
        <f t="shared" si="69"/>
        <v>3.8565000000000005</v>
      </c>
      <c r="K4368" s="198">
        <v>7.3529411764705888</v>
      </c>
      <c r="L4368" s="198"/>
      <c r="M4368" s="198" t="s">
        <v>2395</v>
      </c>
      <c r="N4368" s="198"/>
      <c r="O4368" s="198"/>
      <c r="P4368" s="198"/>
      <c r="Q4368" s="169"/>
      <c r="R4368" s="169"/>
      <c r="S4368" s="169"/>
      <c r="T4368" s="169"/>
    </row>
    <row r="4369" spans="1:40" ht="20.100000000000001" customHeight="1">
      <c r="A4369" s="201" t="s">
        <v>10195</v>
      </c>
      <c r="B4369" s="183"/>
      <c r="C4369" s="190" t="s">
        <v>10007</v>
      </c>
      <c r="D4369" s="215" t="s">
        <v>10196</v>
      </c>
      <c r="E4369" s="198"/>
      <c r="F4369" s="319" t="s">
        <v>17578</v>
      </c>
      <c r="G4369" s="198" t="s">
        <v>8444</v>
      </c>
      <c r="H4369" s="201">
        <v>0</v>
      </c>
      <c r="I4369" s="200">
        <v>42200</v>
      </c>
      <c r="J4369" s="319" t="e">
        <f t="shared" si="69"/>
        <v>#VALUE!</v>
      </c>
      <c r="K4369" s="198"/>
      <c r="L4369" s="198"/>
      <c r="M4369" s="198" t="s">
        <v>2395</v>
      </c>
      <c r="N4369" s="198"/>
      <c r="O4369" s="198"/>
      <c r="P4369" s="198"/>
      <c r="Q4369" s="169"/>
      <c r="R4369" s="169"/>
      <c r="S4369" s="169"/>
      <c r="T4369" s="169"/>
    </row>
    <row r="4370" spans="1:40" ht="20.100000000000001" customHeight="1">
      <c r="A4370" s="201" t="s">
        <v>10197</v>
      </c>
      <c r="B4370" s="183">
        <v>683615789388</v>
      </c>
      <c r="C4370" s="190" t="s">
        <v>10008</v>
      </c>
      <c r="D4370" s="215" t="s">
        <v>10196</v>
      </c>
      <c r="E4370" s="321">
        <v>1.25</v>
      </c>
      <c r="F4370" s="319">
        <v>11.89</v>
      </c>
      <c r="G4370" s="198" t="s">
        <v>8444</v>
      </c>
      <c r="H4370" s="201">
        <v>0</v>
      </c>
      <c r="I4370" s="200">
        <v>42200</v>
      </c>
      <c r="J4370" s="319">
        <f t="shared" si="69"/>
        <v>3.8565000000000005</v>
      </c>
      <c r="K4370" s="198">
        <v>7.3529411764705888</v>
      </c>
      <c r="L4370" s="198"/>
      <c r="M4370" s="198" t="s">
        <v>2395</v>
      </c>
      <c r="N4370" s="198"/>
      <c r="O4370" s="198"/>
      <c r="P4370" s="198"/>
      <c r="Q4370" s="169"/>
      <c r="R4370" s="169"/>
      <c r="S4370" s="169"/>
      <c r="T4370" s="169"/>
    </row>
    <row r="4371" spans="1:40" ht="20.100000000000001" customHeight="1">
      <c r="A4371" s="201" t="s">
        <v>10198</v>
      </c>
      <c r="B4371" s="183">
        <v>683615789395</v>
      </c>
      <c r="C4371" s="190" t="s">
        <v>10009</v>
      </c>
      <c r="D4371" s="215" t="s">
        <v>10196</v>
      </c>
      <c r="E4371" s="321">
        <v>1.25</v>
      </c>
      <c r="F4371" s="319">
        <v>11.89</v>
      </c>
      <c r="G4371" s="198" t="s">
        <v>8444</v>
      </c>
      <c r="H4371" s="201">
        <v>0</v>
      </c>
      <c r="I4371" s="200">
        <v>42200</v>
      </c>
      <c r="J4371" s="319">
        <f t="shared" si="69"/>
        <v>3.8565000000000005</v>
      </c>
      <c r="K4371" s="198">
        <v>7.3529411764705888</v>
      </c>
      <c r="L4371" s="198"/>
      <c r="M4371" s="198" t="s">
        <v>2395</v>
      </c>
      <c r="N4371" s="198"/>
      <c r="O4371" s="198"/>
      <c r="P4371" s="198"/>
      <c r="Q4371" s="169"/>
      <c r="R4371" s="169"/>
      <c r="S4371" s="169"/>
      <c r="T4371" s="169"/>
    </row>
    <row r="4372" spans="1:40" ht="20.100000000000001" customHeight="1">
      <c r="A4372" s="201" t="s">
        <v>10199</v>
      </c>
      <c r="B4372" s="183"/>
      <c r="C4372" s="190" t="s">
        <v>10010</v>
      </c>
      <c r="D4372" s="215" t="s">
        <v>10192</v>
      </c>
      <c r="E4372" s="198"/>
      <c r="F4372" s="319" t="s">
        <v>17578</v>
      </c>
      <c r="G4372" s="198" t="s">
        <v>8444</v>
      </c>
      <c r="H4372" s="201">
        <v>0</v>
      </c>
      <c r="I4372" s="200">
        <v>42200</v>
      </c>
      <c r="J4372" s="319" t="e">
        <f t="shared" si="69"/>
        <v>#VALUE!</v>
      </c>
      <c r="K4372" s="198"/>
      <c r="L4372" s="198"/>
      <c r="M4372" s="198" t="s">
        <v>2395</v>
      </c>
      <c r="N4372" s="198"/>
      <c r="O4372" s="198"/>
      <c r="P4372" s="198"/>
      <c r="Q4372" s="169"/>
      <c r="R4372" s="169"/>
      <c r="S4372" s="169"/>
      <c r="T4372" s="169"/>
    </row>
    <row r="4373" spans="1:40" ht="20.100000000000001" customHeight="1">
      <c r="A4373" s="201" t="s">
        <v>10200</v>
      </c>
      <c r="B4373" s="183">
        <v>683615789401</v>
      </c>
      <c r="C4373" s="190" t="s">
        <v>10011</v>
      </c>
      <c r="D4373" s="215" t="s">
        <v>10192</v>
      </c>
      <c r="E4373" s="321">
        <v>1.25</v>
      </c>
      <c r="F4373" s="319">
        <v>11.89</v>
      </c>
      <c r="G4373" s="198" t="s">
        <v>8444</v>
      </c>
      <c r="H4373" s="201">
        <v>0</v>
      </c>
      <c r="I4373" s="200">
        <v>42200</v>
      </c>
      <c r="J4373" s="319">
        <f t="shared" si="69"/>
        <v>3.8565000000000005</v>
      </c>
      <c r="K4373" s="198">
        <v>7.3529411764705888</v>
      </c>
      <c r="L4373" s="198"/>
      <c r="M4373" s="198" t="s">
        <v>2395</v>
      </c>
      <c r="N4373" s="198"/>
      <c r="O4373" s="198"/>
      <c r="P4373" s="198"/>
      <c r="Q4373" s="169"/>
      <c r="R4373" s="169"/>
      <c r="S4373" s="169"/>
      <c r="T4373" s="169"/>
    </row>
    <row r="4374" spans="1:40" ht="20.100000000000001" customHeight="1">
      <c r="A4374" s="201" t="s">
        <v>10201</v>
      </c>
      <c r="B4374" s="183">
        <v>683615789418</v>
      </c>
      <c r="C4374" s="190" t="s">
        <v>10012</v>
      </c>
      <c r="D4374" s="215" t="s">
        <v>10192</v>
      </c>
      <c r="E4374" s="321">
        <v>1.25</v>
      </c>
      <c r="F4374" s="319">
        <v>11.89</v>
      </c>
      <c r="G4374" s="198" t="s">
        <v>8444</v>
      </c>
      <c r="H4374" s="201">
        <v>0</v>
      </c>
      <c r="I4374" s="200">
        <v>42200</v>
      </c>
      <c r="J4374" s="319">
        <f t="shared" si="69"/>
        <v>3.8565000000000005</v>
      </c>
      <c r="K4374" s="198">
        <v>7.3529411764705888</v>
      </c>
      <c r="L4374" s="198"/>
      <c r="M4374" s="198" t="s">
        <v>2395</v>
      </c>
      <c r="N4374" s="198"/>
      <c r="O4374" s="198"/>
      <c r="P4374" s="198"/>
      <c r="Q4374" s="169"/>
      <c r="R4374" s="169"/>
      <c r="S4374" s="169"/>
      <c r="T4374" s="169"/>
    </row>
    <row r="4375" spans="1:40" ht="20.100000000000001" customHeight="1">
      <c r="A4375" s="201" t="s">
        <v>10202</v>
      </c>
      <c r="B4375" s="183"/>
      <c r="C4375" s="190" t="s">
        <v>10013</v>
      </c>
      <c r="D4375" s="215" t="s">
        <v>10203</v>
      </c>
      <c r="E4375" s="198"/>
      <c r="F4375" s="319" t="s">
        <v>17578</v>
      </c>
      <c r="G4375" s="198" t="s">
        <v>8444</v>
      </c>
      <c r="H4375" s="201">
        <v>0</v>
      </c>
      <c r="I4375" s="200">
        <v>42200</v>
      </c>
      <c r="J4375" s="319" t="e">
        <f t="shared" si="69"/>
        <v>#VALUE!</v>
      </c>
      <c r="K4375" s="198"/>
      <c r="L4375" s="198"/>
      <c r="M4375" s="198" t="s">
        <v>2395</v>
      </c>
      <c r="N4375" s="198"/>
      <c r="O4375" s="198"/>
      <c r="P4375" s="198"/>
      <c r="Q4375" s="169"/>
      <c r="R4375" s="169"/>
      <c r="S4375" s="169"/>
      <c r="T4375" s="169"/>
    </row>
    <row r="4376" spans="1:40" ht="20.100000000000001" customHeight="1">
      <c r="A4376" s="201" t="s">
        <v>10204</v>
      </c>
      <c r="B4376" s="183">
        <v>683615789425</v>
      </c>
      <c r="C4376" s="242" t="s">
        <v>10014</v>
      </c>
      <c r="D4376" s="215" t="s">
        <v>10203</v>
      </c>
      <c r="E4376" s="321">
        <v>1.5</v>
      </c>
      <c r="F4376" s="319">
        <v>11.89</v>
      </c>
      <c r="G4376" s="198" t="s">
        <v>8444</v>
      </c>
      <c r="H4376" s="201">
        <v>0</v>
      </c>
      <c r="I4376" s="200">
        <v>42200</v>
      </c>
      <c r="J4376" s="319">
        <f t="shared" si="69"/>
        <v>3.6065000000000005</v>
      </c>
      <c r="K4376" s="198">
        <v>7.6470588235294121</v>
      </c>
      <c r="L4376" s="198"/>
      <c r="M4376" s="198" t="s">
        <v>2395</v>
      </c>
      <c r="N4376" s="198"/>
      <c r="O4376" s="198"/>
      <c r="P4376" s="198"/>
      <c r="Q4376" s="169"/>
      <c r="R4376" s="169"/>
      <c r="S4376" s="169"/>
      <c r="T4376" s="169"/>
    </row>
    <row r="4377" spans="1:40" ht="20.100000000000001" customHeight="1">
      <c r="A4377" s="201" t="s">
        <v>10205</v>
      </c>
      <c r="B4377" s="183"/>
      <c r="C4377" s="190" t="s">
        <v>10015</v>
      </c>
      <c r="D4377" s="215" t="s">
        <v>10203</v>
      </c>
      <c r="E4377" s="198"/>
      <c r="F4377" s="319" t="s">
        <v>17578</v>
      </c>
      <c r="G4377" s="198" t="s">
        <v>8444</v>
      </c>
      <c r="H4377" s="201">
        <v>0</v>
      </c>
      <c r="I4377" s="200">
        <v>42200</v>
      </c>
      <c r="J4377" s="319" t="e">
        <f t="shared" si="69"/>
        <v>#VALUE!</v>
      </c>
      <c r="K4377" s="198"/>
      <c r="L4377" s="198"/>
      <c r="M4377" s="198" t="s">
        <v>2395</v>
      </c>
      <c r="N4377" s="198"/>
      <c r="O4377" s="198"/>
      <c r="P4377" s="198"/>
      <c r="Q4377" s="169"/>
      <c r="R4377" s="169"/>
      <c r="S4377" s="169"/>
      <c r="T4377" s="169"/>
    </row>
    <row r="4378" spans="1:40" ht="20.100000000000001" customHeight="1">
      <c r="A4378" s="201" t="s">
        <v>10206</v>
      </c>
      <c r="B4378" s="183">
        <v>683615789432</v>
      </c>
      <c r="C4378" s="190" t="s">
        <v>10016</v>
      </c>
      <c r="D4378" s="215" t="s">
        <v>10203</v>
      </c>
      <c r="E4378" s="321">
        <v>1.5</v>
      </c>
      <c r="F4378" s="319">
        <v>11.89</v>
      </c>
      <c r="G4378" s="198" t="s">
        <v>8444</v>
      </c>
      <c r="H4378" s="201">
        <v>0</v>
      </c>
      <c r="I4378" s="200">
        <v>42200</v>
      </c>
      <c r="J4378" s="319">
        <f t="shared" si="69"/>
        <v>3.6065000000000005</v>
      </c>
      <c r="K4378" s="198">
        <v>7.6470588235294121</v>
      </c>
      <c r="L4378" s="198"/>
      <c r="M4378" s="198" t="s">
        <v>2395</v>
      </c>
      <c r="N4378" s="198"/>
      <c r="O4378" s="198"/>
      <c r="P4378" s="198"/>
      <c r="Q4378" s="169"/>
      <c r="R4378" s="169"/>
      <c r="S4378" s="169"/>
      <c r="T4378" s="169"/>
    </row>
    <row r="4379" spans="1:40" ht="20.100000000000001" customHeight="1">
      <c r="A4379" s="202" t="s">
        <v>10207</v>
      </c>
      <c r="B4379" s="183">
        <v>683615789449</v>
      </c>
      <c r="C4379" s="190" t="s">
        <v>10017</v>
      </c>
      <c r="D4379" s="215" t="s">
        <v>10203</v>
      </c>
      <c r="E4379" s="321">
        <v>1.5</v>
      </c>
      <c r="F4379" s="319">
        <v>11.89</v>
      </c>
      <c r="G4379" s="198" t="s">
        <v>8444</v>
      </c>
      <c r="H4379" s="201">
        <v>0</v>
      </c>
      <c r="I4379" s="200">
        <v>42200</v>
      </c>
      <c r="J4379" s="319">
        <f t="shared" si="69"/>
        <v>3.6065000000000005</v>
      </c>
      <c r="K4379" s="198">
        <v>7.6470588235294121</v>
      </c>
      <c r="L4379" s="198"/>
      <c r="M4379" s="198" t="s">
        <v>2395</v>
      </c>
      <c r="N4379" s="198"/>
      <c r="O4379" s="198"/>
      <c r="P4379" s="198"/>
      <c r="Q4379" s="169">
        <v>0.01</v>
      </c>
      <c r="R4379" s="169" t="s">
        <v>14946</v>
      </c>
      <c r="S4379" s="169"/>
      <c r="T4379" s="169" t="s">
        <v>16816</v>
      </c>
      <c r="U4379" s="171" t="s">
        <v>10207</v>
      </c>
      <c r="V4379" s="5" t="s">
        <v>16429</v>
      </c>
      <c r="W4379" s="5" t="s">
        <v>16818</v>
      </c>
      <c r="X4379" s="5" t="s">
        <v>16828</v>
      </c>
      <c r="Y4379" s="5" t="s">
        <v>14995</v>
      </c>
      <c r="Z4379" s="5" t="s">
        <v>15183</v>
      </c>
      <c r="AA4379" s="5" t="s">
        <v>16820</v>
      </c>
      <c r="AB4379" s="5" t="s">
        <v>16829</v>
      </c>
      <c r="AC4379" s="5" t="s">
        <v>16830</v>
      </c>
      <c r="AD4379" s="5" t="s">
        <v>16823</v>
      </c>
      <c r="AE4379" s="5" t="s">
        <v>16865</v>
      </c>
      <c r="AK4379" s="5" t="s">
        <v>17166</v>
      </c>
      <c r="AL4379" s="5" t="s">
        <v>17167</v>
      </c>
      <c r="AM4379" s="5" t="s">
        <v>17168</v>
      </c>
    </row>
    <row r="4380" spans="1:40" ht="20.100000000000001" customHeight="1">
      <c r="A4380" s="201" t="s">
        <v>10208</v>
      </c>
      <c r="B4380" s="183"/>
      <c r="C4380" s="190" t="s">
        <v>10018</v>
      </c>
      <c r="D4380" s="215" t="s">
        <v>10203</v>
      </c>
      <c r="E4380" s="198"/>
      <c r="F4380" s="319" t="s">
        <v>17578</v>
      </c>
      <c r="G4380" s="198" t="s">
        <v>8444</v>
      </c>
      <c r="H4380" s="201">
        <v>0</v>
      </c>
      <c r="I4380" s="200">
        <v>42200</v>
      </c>
      <c r="J4380" s="319" t="e">
        <f t="shared" si="69"/>
        <v>#VALUE!</v>
      </c>
      <c r="K4380" s="198"/>
      <c r="L4380" s="198"/>
      <c r="M4380" s="198" t="s">
        <v>2395</v>
      </c>
      <c r="N4380" s="198"/>
      <c r="O4380" s="198"/>
      <c r="P4380" s="198"/>
      <c r="Q4380" s="169"/>
      <c r="R4380" s="169"/>
      <c r="S4380" s="169"/>
      <c r="T4380" s="169"/>
    </row>
    <row r="4381" spans="1:40" ht="20.100000000000001" customHeight="1">
      <c r="A4381" s="201" t="s">
        <v>10209</v>
      </c>
      <c r="B4381" s="183">
        <v>683615789456</v>
      </c>
      <c r="C4381" s="190" t="s">
        <v>10019</v>
      </c>
      <c r="D4381" s="215" t="s">
        <v>10203</v>
      </c>
      <c r="E4381" s="321">
        <v>1.5</v>
      </c>
      <c r="F4381" s="319">
        <v>11.89</v>
      </c>
      <c r="G4381" s="198" t="s">
        <v>8444</v>
      </c>
      <c r="H4381" s="201">
        <v>0</v>
      </c>
      <c r="I4381" s="200">
        <v>42200</v>
      </c>
      <c r="J4381" s="319">
        <f t="shared" si="69"/>
        <v>3.6065000000000005</v>
      </c>
      <c r="K4381" s="198">
        <v>7.6470588235294121</v>
      </c>
      <c r="L4381" s="198"/>
      <c r="M4381" s="198" t="s">
        <v>2395</v>
      </c>
      <c r="N4381" s="198"/>
      <c r="O4381" s="198"/>
      <c r="P4381" s="198"/>
      <c r="Q4381" s="169"/>
      <c r="R4381" s="169"/>
      <c r="S4381" s="169"/>
      <c r="T4381" s="169"/>
    </row>
    <row r="4382" spans="1:40" ht="20.100000000000001" customHeight="1">
      <c r="A4382" s="202" t="s">
        <v>10210</v>
      </c>
      <c r="B4382" s="183">
        <v>683615789463</v>
      </c>
      <c r="C4382" s="190" t="s">
        <v>10020</v>
      </c>
      <c r="D4382" s="215" t="s">
        <v>10203</v>
      </c>
      <c r="E4382" s="321">
        <v>1.5</v>
      </c>
      <c r="F4382" s="319">
        <v>11.89</v>
      </c>
      <c r="G4382" s="198" t="s">
        <v>8444</v>
      </c>
      <c r="H4382" s="201">
        <v>0</v>
      </c>
      <c r="I4382" s="200">
        <v>42200</v>
      </c>
      <c r="J4382" s="319">
        <f t="shared" si="69"/>
        <v>3.6065000000000005</v>
      </c>
      <c r="K4382" s="198">
        <v>7.6470588235294121</v>
      </c>
      <c r="L4382" s="198"/>
      <c r="M4382" s="198" t="s">
        <v>2395</v>
      </c>
      <c r="N4382" s="198"/>
      <c r="O4382" s="198"/>
      <c r="P4382" s="198"/>
      <c r="Q4382" s="169">
        <v>0.01</v>
      </c>
      <c r="R4382" s="169" t="s">
        <v>14946</v>
      </c>
      <c r="S4382" s="169"/>
      <c r="T4382" s="169" t="s">
        <v>16816</v>
      </c>
      <c r="U4382" s="171" t="s">
        <v>10210</v>
      </c>
      <c r="V4382" s="5" t="s">
        <v>16429</v>
      </c>
      <c r="W4382" s="5" t="s">
        <v>16818</v>
      </c>
      <c r="X4382" s="5" t="s">
        <v>16828</v>
      </c>
      <c r="Y4382" s="5" t="s">
        <v>14995</v>
      </c>
      <c r="Z4382" s="5" t="s">
        <v>15183</v>
      </c>
      <c r="AA4382" s="5" t="s">
        <v>16820</v>
      </c>
      <c r="AB4382" s="5" t="s">
        <v>16829</v>
      </c>
      <c r="AC4382" s="5" t="s">
        <v>16830</v>
      </c>
      <c r="AD4382" s="5" t="s">
        <v>16823</v>
      </c>
      <c r="AE4382" s="5" t="s">
        <v>16865</v>
      </c>
      <c r="AK4382" s="5" t="s">
        <v>17169</v>
      </c>
      <c r="AL4382" s="5" t="s">
        <v>17170</v>
      </c>
      <c r="AM4382" s="5" t="s">
        <v>17171</v>
      </c>
      <c r="AN4382" s="5" t="s">
        <v>17172</v>
      </c>
    </row>
    <row r="4383" spans="1:40" ht="20.100000000000001" customHeight="1">
      <c r="A4383" s="201" t="s">
        <v>10211</v>
      </c>
      <c r="B4383" s="183"/>
      <c r="C4383" s="190" t="s">
        <v>10021</v>
      </c>
      <c r="D4383" s="215" t="s">
        <v>10203</v>
      </c>
      <c r="E4383" s="198"/>
      <c r="F4383" s="319" t="s">
        <v>17578</v>
      </c>
      <c r="G4383" s="198" t="s">
        <v>8444</v>
      </c>
      <c r="H4383" s="201">
        <v>0</v>
      </c>
      <c r="I4383" s="200">
        <v>42200</v>
      </c>
      <c r="J4383" s="319" t="e">
        <f t="shared" si="69"/>
        <v>#VALUE!</v>
      </c>
      <c r="K4383" s="198"/>
      <c r="L4383" s="198"/>
      <c r="M4383" s="198" t="s">
        <v>2395</v>
      </c>
      <c r="N4383" s="198"/>
      <c r="O4383" s="198"/>
      <c r="P4383" s="198"/>
      <c r="Q4383" s="169"/>
      <c r="R4383" s="169"/>
      <c r="S4383" s="169"/>
      <c r="T4383" s="169"/>
    </row>
    <row r="4384" spans="1:40" ht="20.100000000000001" customHeight="1">
      <c r="A4384" s="201" t="s">
        <v>10212</v>
      </c>
      <c r="B4384" s="183">
        <v>683615789470</v>
      </c>
      <c r="C4384" s="190" t="s">
        <v>10022</v>
      </c>
      <c r="D4384" s="215" t="s">
        <v>10203</v>
      </c>
      <c r="E4384" s="321">
        <v>1.5</v>
      </c>
      <c r="F4384" s="319">
        <v>11.89</v>
      </c>
      <c r="G4384" s="198" t="s">
        <v>8444</v>
      </c>
      <c r="H4384" s="201">
        <v>0</v>
      </c>
      <c r="I4384" s="200">
        <v>42200</v>
      </c>
      <c r="J4384" s="319">
        <f t="shared" si="69"/>
        <v>3.6065000000000005</v>
      </c>
      <c r="K4384" s="198">
        <v>7.6470588235294121</v>
      </c>
      <c r="L4384" s="198"/>
      <c r="M4384" s="198" t="s">
        <v>2395</v>
      </c>
      <c r="N4384" s="198"/>
      <c r="O4384" s="198"/>
      <c r="P4384" s="198"/>
      <c r="Q4384" s="169"/>
      <c r="R4384" s="169"/>
      <c r="S4384" s="169"/>
      <c r="T4384" s="169"/>
    </row>
    <row r="4385" spans="1:40" ht="20.100000000000001" customHeight="1">
      <c r="A4385" s="202" t="s">
        <v>10213</v>
      </c>
      <c r="B4385" s="183">
        <v>683615789487</v>
      </c>
      <c r="C4385" s="190" t="s">
        <v>10023</v>
      </c>
      <c r="D4385" s="215" t="s">
        <v>10203</v>
      </c>
      <c r="E4385" s="321">
        <v>1.5</v>
      </c>
      <c r="F4385" s="319">
        <v>11.89</v>
      </c>
      <c r="G4385" s="198" t="s">
        <v>8444</v>
      </c>
      <c r="H4385" s="201">
        <v>0</v>
      </c>
      <c r="I4385" s="200">
        <v>42200</v>
      </c>
      <c r="J4385" s="319">
        <f t="shared" si="69"/>
        <v>3.6065000000000005</v>
      </c>
      <c r="K4385" s="198">
        <v>7.6470588235294121</v>
      </c>
      <c r="L4385" s="198"/>
      <c r="M4385" s="198" t="s">
        <v>2395</v>
      </c>
      <c r="N4385" s="198"/>
      <c r="O4385" s="198"/>
      <c r="P4385" s="198"/>
      <c r="Q4385" s="169">
        <v>0.01</v>
      </c>
      <c r="R4385" s="169" t="s">
        <v>14946</v>
      </c>
      <c r="S4385" s="169"/>
      <c r="T4385" s="169" t="s">
        <v>16816</v>
      </c>
      <c r="U4385" s="171" t="s">
        <v>10213</v>
      </c>
      <c r="V4385" s="5" t="s">
        <v>16429</v>
      </c>
      <c r="W4385" s="5" t="s">
        <v>16818</v>
      </c>
      <c r="X4385" s="5" t="s">
        <v>16828</v>
      </c>
      <c r="Y4385" s="5" t="s">
        <v>14995</v>
      </c>
      <c r="Z4385" s="5" t="s">
        <v>15183</v>
      </c>
      <c r="AA4385" s="5" t="s">
        <v>16820</v>
      </c>
      <c r="AB4385" s="5" t="s">
        <v>16829</v>
      </c>
      <c r="AC4385" s="5" t="s">
        <v>16830</v>
      </c>
      <c r="AD4385" s="5" t="s">
        <v>16823</v>
      </c>
      <c r="AE4385" s="5" t="s">
        <v>16865</v>
      </c>
      <c r="AK4385" s="5" t="s">
        <v>17173</v>
      </c>
      <c r="AL4385" s="5" t="s">
        <v>17174</v>
      </c>
      <c r="AM4385" s="5" t="s">
        <v>17175</v>
      </c>
      <c r="AN4385" s="5" t="s">
        <v>17176</v>
      </c>
    </row>
    <row r="4386" spans="1:40" ht="20.100000000000001" customHeight="1">
      <c r="A4386" s="201" t="s">
        <v>10214</v>
      </c>
      <c r="B4386" s="183"/>
      <c r="C4386" s="190" t="s">
        <v>10024</v>
      </c>
      <c r="D4386" s="215" t="s">
        <v>10203</v>
      </c>
      <c r="E4386" s="198"/>
      <c r="F4386" s="319" t="s">
        <v>17578</v>
      </c>
      <c r="G4386" s="198" t="s">
        <v>8444</v>
      </c>
      <c r="H4386" s="201">
        <v>0</v>
      </c>
      <c r="I4386" s="200">
        <v>42200</v>
      </c>
      <c r="J4386" s="319" t="e">
        <f t="shared" si="69"/>
        <v>#VALUE!</v>
      </c>
      <c r="K4386" s="198"/>
      <c r="L4386" s="198"/>
      <c r="M4386" s="198" t="s">
        <v>2395</v>
      </c>
      <c r="N4386" s="198"/>
      <c r="O4386" s="198"/>
      <c r="P4386" s="198"/>
      <c r="Q4386" s="169"/>
      <c r="R4386" s="169"/>
      <c r="S4386" s="169"/>
      <c r="T4386" s="169"/>
    </row>
    <row r="4387" spans="1:40" ht="20.100000000000001" customHeight="1">
      <c r="A4387" s="201" t="s">
        <v>10215</v>
      </c>
      <c r="B4387" s="183">
        <v>683615789494</v>
      </c>
      <c r="C4387" s="190" t="s">
        <v>10025</v>
      </c>
      <c r="D4387" s="215" t="s">
        <v>10203</v>
      </c>
      <c r="E4387" s="321">
        <v>1.5</v>
      </c>
      <c r="F4387" s="319">
        <v>11.89</v>
      </c>
      <c r="G4387" s="198" t="s">
        <v>8444</v>
      </c>
      <c r="H4387" s="201">
        <v>0</v>
      </c>
      <c r="I4387" s="200">
        <v>42200</v>
      </c>
      <c r="J4387" s="319">
        <f t="shared" si="69"/>
        <v>3.6065000000000005</v>
      </c>
      <c r="K4387" s="198">
        <v>7.6470588235294121</v>
      </c>
      <c r="L4387" s="198"/>
      <c r="M4387" s="198" t="s">
        <v>2395</v>
      </c>
      <c r="N4387" s="198"/>
      <c r="O4387" s="198"/>
      <c r="P4387" s="198"/>
      <c r="Q4387" s="169"/>
      <c r="R4387" s="169"/>
      <c r="S4387" s="169"/>
      <c r="T4387" s="169"/>
    </row>
    <row r="4388" spans="1:40" ht="20.100000000000001" customHeight="1">
      <c r="A4388" s="202" t="s">
        <v>10216</v>
      </c>
      <c r="B4388" s="183">
        <v>683615789500</v>
      </c>
      <c r="C4388" s="190" t="s">
        <v>10026</v>
      </c>
      <c r="D4388" s="215" t="s">
        <v>10203</v>
      </c>
      <c r="E4388" s="324">
        <v>1</v>
      </c>
      <c r="F4388" s="319">
        <v>11.89</v>
      </c>
      <c r="G4388" s="198" t="s">
        <v>8444</v>
      </c>
      <c r="H4388" s="199">
        <v>12</v>
      </c>
      <c r="I4388" s="200">
        <v>42200</v>
      </c>
      <c r="J4388" s="319">
        <f t="shared" si="69"/>
        <v>4.1065000000000005</v>
      </c>
      <c r="K4388" s="198">
        <v>7.6470588235294121</v>
      </c>
      <c r="L4388" s="198"/>
      <c r="M4388" s="198" t="s">
        <v>2395</v>
      </c>
      <c r="N4388" s="198"/>
      <c r="O4388" s="198"/>
      <c r="P4388" s="198"/>
      <c r="Q4388" s="169">
        <v>0.01</v>
      </c>
      <c r="R4388" s="169" t="s">
        <v>14946</v>
      </c>
      <c r="S4388" s="169"/>
      <c r="T4388" s="169" t="s">
        <v>16816</v>
      </c>
      <c r="U4388" s="171" t="s">
        <v>10216</v>
      </c>
      <c r="V4388" s="5" t="s">
        <v>16429</v>
      </c>
      <c r="W4388" s="5" t="s">
        <v>16818</v>
      </c>
      <c r="X4388" s="5" t="s">
        <v>16828</v>
      </c>
      <c r="Y4388" s="5" t="s">
        <v>14995</v>
      </c>
      <c r="Z4388" s="5" t="s">
        <v>15183</v>
      </c>
      <c r="AA4388" s="5" t="s">
        <v>16820</v>
      </c>
      <c r="AB4388" s="5" t="s">
        <v>16829</v>
      </c>
      <c r="AC4388" s="5" t="s">
        <v>16830</v>
      </c>
      <c r="AD4388" s="5" t="s">
        <v>16823</v>
      </c>
      <c r="AE4388" s="5" t="s">
        <v>16865</v>
      </c>
      <c r="AK4388" s="5" t="s">
        <v>17177</v>
      </c>
      <c r="AL4388" s="5" t="s">
        <v>17178</v>
      </c>
      <c r="AM4388" s="5" t="s">
        <v>17179</v>
      </c>
    </row>
    <row r="4389" spans="1:40" ht="20.100000000000001" customHeight="1">
      <c r="A4389" s="201" t="s">
        <v>10217</v>
      </c>
      <c r="B4389" s="183"/>
      <c r="C4389" s="190" t="s">
        <v>10027</v>
      </c>
      <c r="D4389" s="215" t="s">
        <v>10203</v>
      </c>
      <c r="E4389" s="198"/>
      <c r="F4389" s="319" t="s">
        <v>17578</v>
      </c>
      <c r="G4389" s="198" t="s">
        <v>8444</v>
      </c>
      <c r="H4389" s="201">
        <v>0</v>
      </c>
      <c r="I4389" s="200">
        <v>42200</v>
      </c>
      <c r="J4389" s="319" t="e">
        <f t="shared" si="69"/>
        <v>#VALUE!</v>
      </c>
      <c r="K4389" s="198"/>
      <c r="L4389" s="198"/>
      <c r="M4389" s="198" t="s">
        <v>2395</v>
      </c>
      <c r="N4389" s="198"/>
      <c r="O4389" s="198"/>
      <c r="P4389" s="198"/>
      <c r="Q4389" s="169"/>
      <c r="R4389" s="169"/>
      <c r="S4389" s="169"/>
      <c r="T4389" s="169"/>
    </row>
    <row r="4390" spans="1:40" ht="20.100000000000001" customHeight="1">
      <c r="A4390" s="201" t="s">
        <v>10218</v>
      </c>
      <c r="B4390" s="183">
        <v>683615789517</v>
      </c>
      <c r="C4390" s="190" t="s">
        <v>10028</v>
      </c>
      <c r="D4390" s="215" t="s">
        <v>10203</v>
      </c>
      <c r="E4390" s="321">
        <v>1.5</v>
      </c>
      <c r="F4390" s="319">
        <v>11.89</v>
      </c>
      <c r="G4390" s="198" t="s">
        <v>8444</v>
      </c>
      <c r="H4390" s="201">
        <v>0</v>
      </c>
      <c r="I4390" s="200">
        <v>42200</v>
      </c>
      <c r="J4390" s="319">
        <f t="shared" si="69"/>
        <v>3.6065000000000005</v>
      </c>
      <c r="K4390" s="198">
        <v>7.6470588235294121</v>
      </c>
      <c r="L4390" s="198"/>
      <c r="M4390" s="198" t="s">
        <v>2395</v>
      </c>
      <c r="N4390" s="198"/>
      <c r="O4390" s="198"/>
      <c r="P4390" s="198"/>
      <c r="Q4390" s="169"/>
      <c r="R4390" s="169"/>
      <c r="S4390" s="169"/>
      <c r="T4390" s="169"/>
    </row>
    <row r="4391" spans="1:40" ht="20.100000000000001" customHeight="1">
      <c r="A4391" s="201" t="s">
        <v>10219</v>
      </c>
      <c r="B4391" s="183"/>
      <c r="C4391" s="190" t="s">
        <v>10029</v>
      </c>
      <c r="D4391" s="215" t="s">
        <v>10203</v>
      </c>
      <c r="E4391" s="198"/>
      <c r="F4391" s="319" t="s">
        <v>17578</v>
      </c>
      <c r="G4391" s="198" t="s">
        <v>8444</v>
      </c>
      <c r="H4391" s="201">
        <v>0</v>
      </c>
      <c r="I4391" s="200">
        <v>42200</v>
      </c>
      <c r="J4391" s="319" t="e">
        <f t="shared" si="69"/>
        <v>#VALUE!</v>
      </c>
      <c r="K4391" s="198"/>
      <c r="L4391" s="198"/>
      <c r="M4391" s="198" t="s">
        <v>2395</v>
      </c>
      <c r="N4391" s="198"/>
      <c r="O4391" s="198"/>
      <c r="P4391" s="198"/>
      <c r="Q4391" s="169"/>
      <c r="R4391" s="169"/>
      <c r="S4391" s="169"/>
      <c r="T4391" s="169"/>
    </row>
    <row r="4392" spans="1:40" ht="20.100000000000001" customHeight="1">
      <c r="A4392" s="201" t="s">
        <v>10220</v>
      </c>
      <c r="B4392" s="183">
        <v>683615789524</v>
      </c>
      <c r="C4392" s="190" t="s">
        <v>10030</v>
      </c>
      <c r="D4392" s="215" t="s">
        <v>10203</v>
      </c>
      <c r="E4392" s="321">
        <v>1.5</v>
      </c>
      <c r="F4392" s="319">
        <v>11.89</v>
      </c>
      <c r="G4392" s="198" t="s">
        <v>8444</v>
      </c>
      <c r="H4392" s="201">
        <v>0</v>
      </c>
      <c r="I4392" s="200">
        <v>42200</v>
      </c>
      <c r="J4392" s="319">
        <f t="shared" si="69"/>
        <v>3.6065000000000005</v>
      </c>
      <c r="K4392" s="198">
        <v>7.6470588235294121</v>
      </c>
      <c r="L4392" s="198"/>
      <c r="M4392" s="198" t="s">
        <v>2395</v>
      </c>
      <c r="N4392" s="198"/>
      <c r="O4392" s="198"/>
      <c r="P4392" s="198"/>
      <c r="Q4392" s="169"/>
      <c r="R4392" s="169"/>
      <c r="S4392" s="169"/>
      <c r="T4392" s="169"/>
    </row>
    <row r="4393" spans="1:40" ht="20.100000000000001" customHeight="1">
      <c r="A4393" s="201" t="s">
        <v>10221</v>
      </c>
      <c r="B4393" s="183"/>
      <c r="C4393" s="190" t="s">
        <v>10031</v>
      </c>
      <c r="D4393" s="215" t="s">
        <v>10203</v>
      </c>
      <c r="E4393" s="198"/>
      <c r="F4393" s="319" t="s">
        <v>17578</v>
      </c>
      <c r="G4393" s="198" t="s">
        <v>8444</v>
      </c>
      <c r="H4393" s="201">
        <v>0</v>
      </c>
      <c r="I4393" s="200">
        <v>42200</v>
      </c>
      <c r="J4393" s="319" t="e">
        <f t="shared" si="69"/>
        <v>#VALUE!</v>
      </c>
      <c r="K4393" s="198"/>
      <c r="L4393" s="198"/>
      <c r="M4393" s="198" t="s">
        <v>2395</v>
      </c>
      <c r="N4393" s="198"/>
      <c r="O4393" s="198"/>
      <c r="P4393" s="198"/>
      <c r="Q4393" s="169"/>
      <c r="R4393" s="169"/>
      <c r="S4393" s="169"/>
      <c r="T4393" s="169"/>
    </row>
    <row r="4394" spans="1:40" ht="20.100000000000001" customHeight="1">
      <c r="A4394" s="201" t="s">
        <v>10222</v>
      </c>
      <c r="B4394" s="183">
        <v>683615789531</v>
      </c>
      <c r="C4394" s="190" t="s">
        <v>10032</v>
      </c>
      <c r="D4394" s="215" t="s">
        <v>10203</v>
      </c>
      <c r="E4394" s="321">
        <v>1.5</v>
      </c>
      <c r="F4394" s="319">
        <v>11.89</v>
      </c>
      <c r="G4394" s="198" t="s">
        <v>8444</v>
      </c>
      <c r="H4394" s="201">
        <v>0</v>
      </c>
      <c r="I4394" s="200">
        <v>42200</v>
      </c>
      <c r="J4394" s="319">
        <f t="shared" si="69"/>
        <v>3.6065000000000005</v>
      </c>
      <c r="K4394" s="198">
        <v>7.6470588235294121</v>
      </c>
      <c r="L4394" s="198"/>
      <c r="M4394" s="198" t="s">
        <v>2395</v>
      </c>
      <c r="N4394" s="198"/>
      <c r="O4394" s="198"/>
      <c r="P4394" s="198"/>
      <c r="Q4394" s="169"/>
      <c r="R4394" s="169"/>
      <c r="S4394" s="169"/>
      <c r="T4394" s="169"/>
    </row>
    <row r="4395" spans="1:40" ht="20.100000000000001" customHeight="1">
      <c r="A4395" s="201" t="s">
        <v>10223</v>
      </c>
      <c r="B4395" s="183"/>
      <c r="C4395" s="190" t="s">
        <v>10033</v>
      </c>
      <c r="D4395" s="215" t="s">
        <v>10224</v>
      </c>
      <c r="E4395" s="198"/>
      <c r="F4395" s="319" t="s">
        <v>17578</v>
      </c>
      <c r="G4395" s="198" t="s">
        <v>8444</v>
      </c>
      <c r="H4395" s="201">
        <v>0</v>
      </c>
      <c r="I4395" s="200">
        <v>42200</v>
      </c>
      <c r="J4395" s="319" t="e">
        <f t="shared" si="69"/>
        <v>#VALUE!</v>
      </c>
      <c r="K4395" s="198"/>
      <c r="L4395" s="198"/>
      <c r="M4395" s="198" t="s">
        <v>2395</v>
      </c>
      <c r="N4395" s="198"/>
      <c r="O4395" s="198"/>
      <c r="P4395" s="198"/>
      <c r="Q4395" s="169"/>
      <c r="R4395" s="169"/>
      <c r="S4395" s="169"/>
      <c r="T4395" s="169"/>
    </row>
    <row r="4396" spans="1:40" ht="20.100000000000001" customHeight="1">
      <c r="A4396" s="202" t="s">
        <v>10225</v>
      </c>
      <c r="B4396" s="183">
        <v>683615789548</v>
      </c>
      <c r="C4396" s="190" t="s">
        <v>10034</v>
      </c>
      <c r="D4396" s="215" t="s">
        <v>10224</v>
      </c>
      <c r="E4396" s="321">
        <v>1.25</v>
      </c>
      <c r="F4396" s="319">
        <v>11.89</v>
      </c>
      <c r="G4396" s="198" t="s">
        <v>8444</v>
      </c>
      <c r="H4396" s="201">
        <v>0</v>
      </c>
      <c r="I4396" s="200">
        <v>42200</v>
      </c>
      <c r="J4396" s="319">
        <f t="shared" si="69"/>
        <v>3.8565000000000005</v>
      </c>
      <c r="K4396" s="198">
        <v>7.3529411764705888</v>
      </c>
      <c r="L4396" s="198"/>
      <c r="M4396" s="198" t="s">
        <v>2395</v>
      </c>
      <c r="N4396" s="198"/>
      <c r="O4396" s="198"/>
      <c r="P4396" s="198"/>
      <c r="Q4396" s="169">
        <v>0.01</v>
      </c>
      <c r="R4396" s="169" t="s">
        <v>14946</v>
      </c>
      <c r="S4396" s="169"/>
      <c r="T4396" s="169" t="s">
        <v>16816</v>
      </c>
      <c r="U4396" s="171" t="s">
        <v>10225</v>
      </c>
      <c r="V4396" s="5" t="s">
        <v>16429</v>
      </c>
      <c r="W4396" s="5" t="s">
        <v>16818</v>
      </c>
      <c r="X4396" s="5" t="s">
        <v>16828</v>
      </c>
      <c r="Y4396" s="5" t="s">
        <v>14995</v>
      </c>
      <c r="Z4396" s="5" t="s">
        <v>15183</v>
      </c>
      <c r="AA4396" s="5" t="s">
        <v>16820</v>
      </c>
      <c r="AB4396" s="5" t="s">
        <v>16829</v>
      </c>
      <c r="AC4396" s="5" t="s">
        <v>16830</v>
      </c>
      <c r="AD4396" s="5" t="s">
        <v>16823</v>
      </c>
      <c r="AE4396" s="5" t="s">
        <v>16865</v>
      </c>
      <c r="AK4396" s="5" t="s">
        <v>17180</v>
      </c>
      <c r="AL4396" s="5" t="s">
        <v>17181</v>
      </c>
      <c r="AM4396" s="5" t="s">
        <v>17182</v>
      </c>
    </row>
    <row r="4397" spans="1:40" ht="20.100000000000001" customHeight="1">
      <c r="A4397" s="201" t="s">
        <v>10226</v>
      </c>
      <c r="B4397" s="183"/>
      <c r="C4397" s="190" t="s">
        <v>10035</v>
      </c>
      <c r="D4397" s="215" t="s">
        <v>10224</v>
      </c>
      <c r="E4397" s="198"/>
      <c r="F4397" s="319" t="s">
        <v>17578</v>
      </c>
      <c r="G4397" s="198" t="s">
        <v>8444</v>
      </c>
      <c r="H4397" s="201">
        <v>0</v>
      </c>
      <c r="I4397" s="200">
        <v>42200</v>
      </c>
      <c r="J4397" s="319" t="e">
        <f t="shared" si="69"/>
        <v>#VALUE!</v>
      </c>
      <c r="K4397" s="198"/>
      <c r="L4397" s="198"/>
      <c r="M4397" s="198" t="s">
        <v>2395</v>
      </c>
      <c r="N4397" s="198"/>
      <c r="O4397" s="198"/>
      <c r="P4397" s="198"/>
      <c r="Q4397" s="169"/>
      <c r="R4397" s="169"/>
      <c r="S4397" s="169"/>
      <c r="T4397" s="169"/>
    </row>
    <row r="4398" spans="1:40" ht="20.100000000000001" customHeight="1">
      <c r="A4398" s="202" t="s">
        <v>10227</v>
      </c>
      <c r="B4398" s="183">
        <v>683615789555</v>
      </c>
      <c r="C4398" s="190" t="s">
        <v>10036</v>
      </c>
      <c r="D4398" s="215" t="s">
        <v>10224</v>
      </c>
      <c r="E4398" s="321">
        <v>1.25</v>
      </c>
      <c r="F4398" s="319">
        <v>11.89</v>
      </c>
      <c r="G4398" s="198" t="s">
        <v>8444</v>
      </c>
      <c r="H4398" s="201">
        <v>0</v>
      </c>
      <c r="I4398" s="200">
        <v>42200</v>
      </c>
      <c r="J4398" s="319">
        <f t="shared" si="69"/>
        <v>3.8565000000000005</v>
      </c>
      <c r="K4398" s="198">
        <v>7.3529411764705888</v>
      </c>
      <c r="L4398" s="198"/>
      <c r="M4398" s="198" t="s">
        <v>2395</v>
      </c>
      <c r="N4398" s="198"/>
      <c r="O4398" s="198"/>
      <c r="P4398" s="198"/>
      <c r="Q4398" s="169">
        <v>0.01</v>
      </c>
      <c r="R4398" s="169" t="s">
        <v>14946</v>
      </c>
      <c r="S4398" s="169"/>
      <c r="T4398" s="169" t="s">
        <v>16816</v>
      </c>
      <c r="U4398" s="171" t="s">
        <v>10227</v>
      </c>
      <c r="V4398" s="5" t="s">
        <v>16429</v>
      </c>
      <c r="W4398" s="5" t="s">
        <v>16818</v>
      </c>
      <c r="X4398" s="5" t="s">
        <v>16828</v>
      </c>
      <c r="Y4398" s="5" t="s">
        <v>14995</v>
      </c>
      <c r="Z4398" s="5" t="s">
        <v>15183</v>
      </c>
      <c r="AA4398" s="5" t="s">
        <v>16820</v>
      </c>
      <c r="AB4398" s="5" t="s">
        <v>16829</v>
      </c>
      <c r="AC4398" s="5" t="s">
        <v>16830</v>
      </c>
      <c r="AD4398" s="5" t="s">
        <v>16823</v>
      </c>
      <c r="AE4398" s="5" t="s">
        <v>16865</v>
      </c>
      <c r="AK4398" s="5" t="s">
        <v>17183</v>
      </c>
      <c r="AL4398" s="5" t="s">
        <v>17184</v>
      </c>
      <c r="AM4398" s="5" t="s">
        <v>17185</v>
      </c>
    </row>
    <row r="4399" spans="1:40" ht="20.100000000000001" customHeight="1">
      <c r="A4399" s="201" t="s">
        <v>10228</v>
      </c>
      <c r="B4399" s="183"/>
      <c r="C4399" s="190" t="s">
        <v>10037</v>
      </c>
      <c r="D4399" s="215" t="s">
        <v>10224</v>
      </c>
      <c r="E4399" s="198"/>
      <c r="F4399" s="319" t="s">
        <v>17578</v>
      </c>
      <c r="G4399" s="198" t="s">
        <v>8444</v>
      </c>
      <c r="H4399" s="201">
        <v>0</v>
      </c>
      <c r="I4399" s="200">
        <v>42200</v>
      </c>
      <c r="J4399" s="319" t="e">
        <f t="shared" si="69"/>
        <v>#VALUE!</v>
      </c>
      <c r="K4399" s="198"/>
      <c r="L4399" s="198"/>
      <c r="M4399" s="198" t="s">
        <v>2395</v>
      </c>
      <c r="N4399" s="198"/>
      <c r="O4399" s="198"/>
      <c r="P4399" s="198"/>
      <c r="Q4399" s="169"/>
      <c r="R4399" s="169"/>
      <c r="S4399" s="169"/>
      <c r="T4399" s="169"/>
    </row>
    <row r="4400" spans="1:40" ht="20.100000000000001" customHeight="1">
      <c r="A4400" s="201" t="s">
        <v>10229</v>
      </c>
      <c r="B4400" s="183">
        <v>683615789562</v>
      </c>
      <c r="C4400" s="242" t="s">
        <v>10038</v>
      </c>
      <c r="D4400" s="215" t="s">
        <v>10224</v>
      </c>
      <c r="E4400" s="324">
        <v>1</v>
      </c>
      <c r="F4400" s="319">
        <v>11.89</v>
      </c>
      <c r="G4400" s="198" t="s">
        <v>8444</v>
      </c>
      <c r="H4400" s="199">
        <v>16</v>
      </c>
      <c r="I4400" s="200">
        <v>42200</v>
      </c>
      <c r="J4400" s="319">
        <f t="shared" si="69"/>
        <v>4.1065000000000005</v>
      </c>
      <c r="K4400" s="198">
        <v>7.3529411764705888</v>
      </c>
      <c r="L4400" s="198"/>
      <c r="M4400" s="198" t="s">
        <v>2395</v>
      </c>
      <c r="N4400" s="198"/>
      <c r="O4400" s="198"/>
      <c r="P4400" s="198"/>
      <c r="Q4400" s="169"/>
      <c r="R4400" s="169"/>
      <c r="S4400" s="169"/>
      <c r="T4400" s="169"/>
    </row>
    <row r="4401" spans="1:20" ht="20.100000000000001" customHeight="1">
      <c r="A4401" s="201" t="s">
        <v>10230</v>
      </c>
      <c r="B4401" s="183"/>
      <c r="C4401" s="190" t="s">
        <v>10039</v>
      </c>
      <c r="D4401" s="215" t="s">
        <v>10231</v>
      </c>
      <c r="E4401" s="198"/>
      <c r="F4401" s="319" t="s">
        <v>17578</v>
      </c>
      <c r="G4401" s="198" t="s">
        <v>8444</v>
      </c>
      <c r="H4401" s="201">
        <v>0</v>
      </c>
      <c r="I4401" s="200">
        <v>42200</v>
      </c>
      <c r="J4401" s="319" t="e">
        <f t="shared" si="69"/>
        <v>#VALUE!</v>
      </c>
      <c r="K4401" s="198"/>
      <c r="L4401" s="198"/>
      <c r="M4401" s="198" t="s">
        <v>2395</v>
      </c>
      <c r="N4401" s="198"/>
      <c r="O4401" s="198"/>
      <c r="P4401" s="198"/>
      <c r="Q4401" s="169"/>
      <c r="R4401" s="169"/>
      <c r="S4401" s="169"/>
      <c r="T4401" s="169"/>
    </row>
    <row r="4402" spans="1:20" ht="20.100000000000001" customHeight="1">
      <c r="A4402" s="201" t="s">
        <v>10232</v>
      </c>
      <c r="B4402" s="183">
        <v>683615789579</v>
      </c>
      <c r="C4402" s="242" t="s">
        <v>10040</v>
      </c>
      <c r="D4402" s="215" t="s">
        <v>10231</v>
      </c>
      <c r="E4402" s="321">
        <v>1.25</v>
      </c>
      <c r="F4402" s="319">
        <v>11.89</v>
      </c>
      <c r="G4402" s="198" t="s">
        <v>8444</v>
      </c>
      <c r="H4402" s="201">
        <v>0</v>
      </c>
      <c r="I4402" s="200">
        <v>42200</v>
      </c>
      <c r="J4402" s="319">
        <f t="shared" si="69"/>
        <v>3.8565000000000005</v>
      </c>
      <c r="K4402" s="198">
        <v>7.3529411764705888</v>
      </c>
      <c r="L4402" s="198"/>
      <c r="M4402" s="198" t="s">
        <v>2395</v>
      </c>
      <c r="N4402" s="198"/>
      <c r="O4402" s="198"/>
      <c r="P4402" s="198"/>
      <c r="Q4402" s="169"/>
      <c r="R4402" s="169"/>
      <c r="S4402" s="169"/>
      <c r="T4402" s="169"/>
    </row>
    <row r="4403" spans="1:20" ht="20.100000000000001" customHeight="1">
      <c r="A4403" s="201" t="s">
        <v>10233</v>
      </c>
      <c r="B4403" s="183"/>
      <c r="C4403" s="190" t="s">
        <v>10041</v>
      </c>
      <c r="D4403" s="215" t="s">
        <v>10234</v>
      </c>
      <c r="E4403" s="198"/>
      <c r="F4403" s="319" t="s">
        <v>17578</v>
      </c>
      <c r="G4403" s="198" t="s">
        <v>8444</v>
      </c>
      <c r="H4403" s="201">
        <v>0</v>
      </c>
      <c r="I4403" s="200">
        <v>42200</v>
      </c>
      <c r="J4403" s="319" t="e">
        <f t="shared" si="69"/>
        <v>#VALUE!</v>
      </c>
      <c r="K4403" s="198"/>
      <c r="L4403" s="198"/>
      <c r="M4403" s="198" t="s">
        <v>2395</v>
      </c>
      <c r="N4403" s="198"/>
      <c r="O4403" s="198"/>
      <c r="P4403" s="198"/>
      <c r="Q4403" s="169"/>
      <c r="R4403" s="169"/>
      <c r="S4403" s="169"/>
      <c r="T4403" s="169"/>
    </row>
    <row r="4404" spans="1:20" ht="20.100000000000001" customHeight="1">
      <c r="A4404" s="201" t="s">
        <v>10235</v>
      </c>
      <c r="B4404" s="183">
        <v>683615789586</v>
      </c>
      <c r="C4404" s="242" t="s">
        <v>10042</v>
      </c>
      <c r="D4404" s="215" t="s">
        <v>10234</v>
      </c>
      <c r="E4404" s="321">
        <v>1</v>
      </c>
      <c r="F4404" s="319">
        <v>9.89</v>
      </c>
      <c r="G4404" s="198" t="s">
        <v>8444</v>
      </c>
      <c r="H4404" s="201">
        <v>0</v>
      </c>
      <c r="I4404" s="200">
        <v>42200</v>
      </c>
      <c r="J4404" s="319">
        <f t="shared" si="69"/>
        <v>2.4064999999999994</v>
      </c>
      <c r="K4404" s="198">
        <v>7.0588235294117645</v>
      </c>
      <c r="L4404" s="198"/>
      <c r="M4404" s="198" t="s">
        <v>2395</v>
      </c>
      <c r="N4404" s="198"/>
      <c r="O4404" s="198"/>
      <c r="P4404" s="198"/>
      <c r="Q4404" s="169"/>
      <c r="R4404" s="169"/>
      <c r="S4404" s="169"/>
      <c r="T4404" s="169"/>
    </row>
    <row r="4405" spans="1:20" ht="20.100000000000001" customHeight="1">
      <c r="A4405" s="201" t="s">
        <v>10236</v>
      </c>
      <c r="B4405" s="183"/>
      <c r="C4405" s="190" t="s">
        <v>9416</v>
      </c>
      <c r="D4405" s="215" t="s">
        <v>10237</v>
      </c>
      <c r="E4405" s="198"/>
      <c r="F4405" s="319" t="s">
        <v>17578</v>
      </c>
      <c r="G4405" s="198" t="s">
        <v>8444</v>
      </c>
      <c r="H4405" s="201">
        <v>0</v>
      </c>
      <c r="I4405" s="200">
        <v>42200</v>
      </c>
      <c r="J4405" s="319" t="e">
        <f t="shared" si="69"/>
        <v>#VALUE!</v>
      </c>
      <c r="K4405" s="198"/>
      <c r="L4405" s="198"/>
      <c r="M4405" s="198" t="s">
        <v>2395</v>
      </c>
      <c r="N4405" s="198"/>
      <c r="O4405" s="198"/>
      <c r="P4405" s="198"/>
      <c r="Q4405" s="169"/>
      <c r="R4405" s="169"/>
      <c r="S4405" s="169"/>
      <c r="T4405" s="169"/>
    </row>
    <row r="4406" spans="1:20" ht="20.100000000000001" customHeight="1">
      <c r="A4406" s="201" t="s">
        <v>10238</v>
      </c>
      <c r="B4406" s="183">
        <v>683615789593</v>
      </c>
      <c r="C4406" s="242" t="s">
        <v>10043</v>
      </c>
      <c r="D4406" s="215" t="s">
        <v>10237</v>
      </c>
      <c r="E4406" s="324">
        <v>0.5</v>
      </c>
      <c r="F4406" s="319">
        <v>9.89</v>
      </c>
      <c r="G4406" s="198" t="s">
        <v>8444</v>
      </c>
      <c r="H4406" s="199">
        <v>3</v>
      </c>
      <c r="I4406" s="200">
        <v>42200</v>
      </c>
      <c r="J4406" s="319">
        <f t="shared" si="69"/>
        <v>2.9064999999999994</v>
      </c>
      <c r="K4406" s="198">
        <v>7.0588235294117645</v>
      </c>
      <c r="L4406" s="198"/>
      <c r="M4406" s="198" t="s">
        <v>2395</v>
      </c>
      <c r="N4406" s="198"/>
      <c r="O4406" s="198"/>
      <c r="P4406" s="198"/>
      <c r="Q4406" s="169"/>
      <c r="R4406" s="169"/>
      <c r="S4406" s="169"/>
      <c r="T4406" s="169"/>
    </row>
    <row r="4407" spans="1:20" ht="20.100000000000001" customHeight="1">
      <c r="A4407" s="201" t="s">
        <v>10239</v>
      </c>
      <c r="B4407" s="183"/>
      <c r="C4407" s="190" t="s">
        <v>10044</v>
      </c>
      <c r="D4407" s="215" t="s">
        <v>10240</v>
      </c>
      <c r="E4407" s="198"/>
      <c r="F4407" s="319" t="s">
        <v>17578</v>
      </c>
      <c r="G4407" s="198" t="s">
        <v>8444</v>
      </c>
      <c r="H4407" s="201">
        <v>0</v>
      </c>
      <c r="I4407" s="200">
        <v>42200</v>
      </c>
      <c r="J4407" s="319" t="e">
        <f t="shared" si="69"/>
        <v>#VALUE!</v>
      </c>
      <c r="K4407" s="198"/>
      <c r="L4407" s="198"/>
      <c r="M4407" s="198" t="s">
        <v>2395</v>
      </c>
      <c r="N4407" s="198"/>
      <c r="O4407" s="198"/>
      <c r="P4407" s="198"/>
      <c r="Q4407" s="169"/>
      <c r="R4407" s="169"/>
      <c r="S4407" s="169"/>
      <c r="T4407" s="169"/>
    </row>
    <row r="4408" spans="1:20" ht="20.100000000000001" customHeight="1">
      <c r="A4408" s="201" t="s">
        <v>10241</v>
      </c>
      <c r="B4408" s="183">
        <v>683615789609</v>
      </c>
      <c r="C4408" s="190" t="s">
        <v>10045</v>
      </c>
      <c r="D4408" s="215" t="s">
        <v>10240</v>
      </c>
      <c r="E4408" s="321">
        <v>1</v>
      </c>
      <c r="F4408" s="319">
        <v>9.89</v>
      </c>
      <c r="G4408" s="198" t="s">
        <v>8444</v>
      </c>
      <c r="H4408" s="201">
        <v>0</v>
      </c>
      <c r="I4408" s="200">
        <v>42200</v>
      </c>
      <c r="J4408" s="319">
        <f t="shared" si="69"/>
        <v>2.4064999999999994</v>
      </c>
      <c r="K4408" s="198">
        <v>7.0588235294117645</v>
      </c>
      <c r="L4408" s="198"/>
      <c r="M4408" s="198" t="s">
        <v>2395</v>
      </c>
      <c r="N4408" s="198"/>
      <c r="O4408" s="198"/>
      <c r="P4408" s="198"/>
      <c r="Q4408" s="169"/>
      <c r="R4408" s="169"/>
      <c r="S4408" s="169"/>
      <c r="T4408" s="169"/>
    </row>
    <row r="4409" spans="1:20" ht="20.100000000000001" customHeight="1">
      <c r="A4409" s="201" t="s">
        <v>10242</v>
      </c>
      <c r="B4409" s="183"/>
      <c r="C4409" s="190" t="s">
        <v>10046</v>
      </c>
      <c r="D4409" s="215" t="s">
        <v>10162</v>
      </c>
      <c r="E4409" s="198"/>
      <c r="F4409" s="319" t="s">
        <v>17578</v>
      </c>
      <c r="G4409" s="198" t="s">
        <v>8444</v>
      </c>
      <c r="H4409" s="201">
        <v>0</v>
      </c>
      <c r="I4409" s="200">
        <v>42200</v>
      </c>
      <c r="J4409" s="319" t="e">
        <f t="shared" si="69"/>
        <v>#VALUE!</v>
      </c>
      <c r="K4409" s="198"/>
      <c r="L4409" s="198"/>
      <c r="M4409" s="198" t="s">
        <v>2395</v>
      </c>
      <c r="N4409" s="198"/>
      <c r="O4409" s="198"/>
      <c r="P4409" s="198"/>
      <c r="Q4409" s="169"/>
      <c r="R4409" s="169"/>
      <c r="S4409" s="169"/>
      <c r="T4409" s="169"/>
    </row>
    <row r="4410" spans="1:20" ht="20.100000000000001" customHeight="1">
      <c r="A4410" s="201" t="s">
        <v>10243</v>
      </c>
      <c r="B4410" s="183">
        <v>683615789616</v>
      </c>
      <c r="C4410" s="190" t="s">
        <v>10047</v>
      </c>
      <c r="D4410" s="215" t="s">
        <v>10162</v>
      </c>
      <c r="E4410" s="321">
        <v>1.25</v>
      </c>
      <c r="F4410" s="319">
        <v>11.89</v>
      </c>
      <c r="G4410" s="198" t="s">
        <v>8444</v>
      </c>
      <c r="H4410" s="201">
        <v>0</v>
      </c>
      <c r="I4410" s="200">
        <v>42200</v>
      </c>
      <c r="J4410" s="319">
        <f t="shared" si="69"/>
        <v>3.8565000000000005</v>
      </c>
      <c r="K4410" s="198">
        <v>7.3529411764705888</v>
      </c>
      <c r="L4410" s="198"/>
      <c r="M4410" s="198" t="s">
        <v>2395</v>
      </c>
      <c r="N4410" s="198"/>
      <c r="O4410" s="198"/>
      <c r="P4410" s="198"/>
      <c r="Q4410" s="169"/>
      <c r="R4410" s="169"/>
      <c r="S4410" s="169"/>
      <c r="T4410" s="169"/>
    </row>
    <row r="4411" spans="1:20" ht="20.100000000000001" customHeight="1">
      <c r="A4411" s="201" t="s">
        <v>10244</v>
      </c>
      <c r="B4411" s="183">
        <v>683615789623</v>
      </c>
      <c r="C4411" s="190" t="s">
        <v>10048</v>
      </c>
      <c r="D4411" s="215" t="s">
        <v>10162</v>
      </c>
      <c r="E4411" s="321">
        <v>1.25</v>
      </c>
      <c r="F4411" s="319">
        <v>11.89</v>
      </c>
      <c r="G4411" s="198" t="s">
        <v>8444</v>
      </c>
      <c r="H4411" s="201">
        <v>0</v>
      </c>
      <c r="I4411" s="200">
        <v>42200</v>
      </c>
      <c r="J4411" s="319">
        <f t="shared" si="69"/>
        <v>3.8565000000000005</v>
      </c>
      <c r="K4411" s="198">
        <v>7.3529411764705888</v>
      </c>
      <c r="L4411" s="198"/>
      <c r="M4411" s="198" t="s">
        <v>2395</v>
      </c>
      <c r="N4411" s="198"/>
      <c r="O4411" s="198"/>
      <c r="P4411" s="198"/>
      <c r="Q4411" s="169"/>
      <c r="R4411" s="169"/>
      <c r="S4411" s="169"/>
      <c r="T4411" s="169"/>
    </row>
    <row r="4412" spans="1:20" ht="20.100000000000001" customHeight="1">
      <c r="A4412" s="201" t="s">
        <v>10245</v>
      </c>
      <c r="B4412" s="183"/>
      <c r="C4412" s="190" t="s">
        <v>10049</v>
      </c>
      <c r="D4412" s="215" t="s">
        <v>10246</v>
      </c>
      <c r="E4412" s="198"/>
      <c r="F4412" s="319" t="s">
        <v>17578</v>
      </c>
      <c r="G4412" s="198" t="s">
        <v>8444</v>
      </c>
      <c r="H4412" s="201">
        <v>0</v>
      </c>
      <c r="I4412" s="200">
        <v>42200</v>
      </c>
      <c r="J4412" s="319" t="e">
        <f t="shared" si="69"/>
        <v>#VALUE!</v>
      </c>
      <c r="K4412" s="198"/>
      <c r="L4412" s="198"/>
      <c r="M4412" s="198" t="s">
        <v>2395</v>
      </c>
      <c r="N4412" s="198"/>
      <c r="O4412" s="198"/>
      <c r="P4412" s="198"/>
      <c r="Q4412" s="169"/>
      <c r="R4412" s="169"/>
      <c r="S4412" s="169"/>
      <c r="T4412" s="169"/>
    </row>
    <row r="4413" spans="1:20" ht="20.100000000000001" customHeight="1">
      <c r="A4413" s="201" t="s">
        <v>10247</v>
      </c>
      <c r="B4413" s="183">
        <v>683615789630</v>
      </c>
      <c r="C4413" s="190" t="s">
        <v>10050</v>
      </c>
      <c r="D4413" s="215" t="s">
        <v>10246</v>
      </c>
      <c r="E4413" s="321">
        <v>1.25</v>
      </c>
      <c r="F4413" s="319">
        <v>11.89</v>
      </c>
      <c r="G4413" s="198" t="s">
        <v>8444</v>
      </c>
      <c r="H4413" s="201">
        <v>0</v>
      </c>
      <c r="I4413" s="200">
        <v>42200</v>
      </c>
      <c r="J4413" s="319">
        <f t="shared" si="69"/>
        <v>3.8565000000000005</v>
      </c>
      <c r="K4413" s="198">
        <v>7.3529411764705888</v>
      </c>
      <c r="L4413" s="198"/>
      <c r="M4413" s="198" t="s">
        <v>2395</v>
      </c>
      <c r="N4413" s="198"/>
      <c r="O4413" s="198"/>
      <c r="P4413" s="198"/>
      <c r="Q4413" s="169"/>
      <c r="R4413" s="169"/>
      <c r="S4413" s="169"/>
      <c r="T4413" s="169"/>
    </row>
    <row r="4414" spans="1:20" ht="20.100000000000001" customHeight="1">
      <c r="A4414" s="201" t="s">
        <v>10248</v>
      </c>
      <c r="B4414" s="183">
        <v>683615789647</v>
      </c>
      <c r="C4414" s="190" t="s">
        <v>10051</v>
      </c>
      <c r="D4414" s="215" t="s">
        <v>10246</v>
      </c>
      <c r="E4414" s="321">
        <v>1.25</v>
      </c>
      <c r="F4414" s="319">
        <v>11.89</v>
      </c>
      <c r="G4414" s="198" t="s">
        <v>8444</v>
      </c>
      <c r="H4414" s="201">
        <v>0</v>
      </c>
      <c r="I4414" s="200">
        <v>42200</v>
      </c>
      <c r="J4414" s="319">
        <f t="shared" si="69"/>
        <v>3.8565000000000005</v>
      </c>
      <c r="K4414" s="198">
        <v>7.3529411764705888</v>
      </c>
      <c r="L4414" s="198"/>
      <c r="M4414" s="198" t="s">
        <v>2395</v>
      </c>
      <c r="N4414" s="198"/>
      <c r="O4414" s="198"/>
      <c r="P4414" s="198"/>
      <c r="Q4414" s="169"/>
      <c r="R4414" s="169"/>
      <c r="S4414" s="169"/>
      <c r="T4414" s="169"/>
    </row>
    <row r="4415" spans="1:20" ht="20.100000000000001" customHeight="1">
      <c r="A4415" s="201" t="s">
        <v>10249</v>
      </c>
      <c r="B4415" s="183"/>
      <c r="C4415" s="190" t="s">
        <v>10052</v>
      </c>
      <c r="D4415" s="215" t="s">
        <v>10162</v>
      </c>
      <c r="E4415" s="198"/>
      <c r="F4415" s="319" t="s">
        <v>17578</v>
      </c>
      <c r="G4415" s="198" t="s">
        <v>8444</v>
      </c>
      <c r="H4415" s="201">
        <v>0</v>
      </c>
      <c r="I4415" s="200">
        <v>42200</v>
      </c>
      <c r="J4415" s="319" t="e">
        <f t="shared" si="69"/>
        <v>#VALUE!</v>
      </c>
      <c r="K4415" s="198"/>
      <c r="L4415" s="198"/>
      <c r="M4415" s="198" t="s">
        <v>2395</v>
      </c>
      <c r="N4415" s="198"/>
      <c r="O4415" s="198"/>
      <c r="P4415" s="198"/>
      <c r="Q4415" s="169"/>
      <c r="R4415" s="169"/>
      <c r="S4415" s="169"/>
      <c r="T4415" s="169"/>
    </row>
    <row r="4416" spans="1:20" ht="20.100000000000001" customHeight="1">
      <c r="A4416" s="201" t="s">
        <v>10250</v>
      </c>
      <c r="B4416" s="183">
        <v>683615789654</v>
      </c>
      <c r="C4416" s="190" t="s">
        <v>10053</v>
      </c>
      <c r="D4416" s="215" t="s">
        <v>10162</v>
      </c>
      <c r="E4416" s="321">
        <v>1.75</v>
      </c>
      <c r="F4416" s="319">
        <v>11.89</v>
      </c>
      <c r="G4416" s="198" t="s">
        <v>8444</v>
      </c>
      <c r="H4416" s="201">
        <v>0</v>
      </c>
      <c r="I4416" s="200">
        <v>42200</v>
      </c>
      <c r="J4416" s="319">
        <f t="shared" si="69"/>
        <v>3.3565000000000005</v>
      </c>
      <c r="K4416" s="198">
        <v>7.9411764705882355</v>
      </c>
      <c r="L4416" s="198"/>
      <c r="M4416" s="198" t="s">
        <v>2395</v>
      </c>
      <c r="N4416" s="198"/>
      <c r="O4416" s="198"/>
      <c r="P4416" s="198"/>
      <c r="Q4416" s="169"/>
      <c r="R4416" s="169"/>
      <c r="S4416" s="169"/>
      <c r="T4416" s="169"/>
    </row>
    <row r="4417" spans="1:20" ht="20.100000000000001" customHeight="1">
      <c r="A4417" s="201" t="s">
        <v>10251</v>
      </c>
      <c r="B4417" s="183">
        <v>683615789661</v>
      </c>
      <c r="C4417" s="190" t="s">
        <v>10054</v>
      </c>
      <c r="D4417" s="215" t="s">
        <v>10162</v>
      </c>
      <c r="E4417" s="321">
        <v>1.75</v>
      </c>
      <c r="F4417" s="319">
        <v>11.89</v>
      </c>
      <c r="G4417" s="198" t="s">
        <v>8444</v>
      </c>
      <c r="H4417" s="201">
        <v>0</v>
      </c>
      <c r="I4417" s="200">
        <v>42200</v>
      </c>
      <c r="J4417" s="319">
        <f t="shared" si="69"/>
        <v>3.3565000000000005</v>
      </c>
      <c r="K4417" s="198">
        <v>7.9411764705882355</v>
      </c>
      <c r="L4417" s="198"/>
      <c r="M4417" s="198" t="s">
        <v>2395</v>
      </c>
      <c r="N4417" s="198"/>
      <c r="O4417" s="198"/>
      <c r="P4417" s="198"/>
      <c r="Q4417" s="169"/>
      <c r="R4417" s="169"/>
      <c r="S4417" s="169"/>
      <c r="T4417" s="169"/>
    </row>
    <row r="4418" spans="1:20" ht="20.100000000000001" customHeight="1">
      <c r="A4418" s="201" t="s">
        <v>10252</v>
      </c>
      <c r="B4418" s="183"/>
      <c r="C4418" s="190" t="s">
        <v>10055</v>
      </c>
      <c r="D4418" s="215" t="s">
        <v>10140</v>
      </c>
      <c r="E4418" s="198"/>
      <c r="F4418" s="319" t="s">
        <v>17578</v>
      </c>
      <c r="G4418" s="198" t="s">
        <v>8444</v>
      </c>
      <c r="H4418" s="201">
        <v>0</v>
      </c>
      <c r="I4418" s="200">
        <v>42200</v>
      </c>
      <c r="J4418" s="319" t="e">
        <f t="shared" si="69"/>
        <v>#VALUE!</v>
      </c>
      <c r="K4418" s="198"/>
      <c r="L4418" s="198"/>
      <c r="M4418" s="198" t="s">
        <v>2395</v>
      </c>
      <c r="N4418" s="198"/>
      <c r="O4418" s="198"/>
      <c r="P4418" s="198"/>
      <c r="Q4418" s="169"/>
      <c r="R4418" s="169"/>
      <c r="S4418" s="169"/>
      <c r="T4418" s="169"/>
    </row>
    <row r="4419" spans="1:20" ht="20.100000000000001" customHeight="1">
      <c r="A4419" s="201" t="s">
        <v>10253</v>
      </c>
      <c r="B4419" s="183">
        <v>683615789678</v>
      </c>
      <c r="C4419" s="190" t="s">
        <v>10056</v>
      </c>
      <c r="D4419" s="215" t="s">
        <v>10140</v>
      </c>
      <c r="E4419" s="321">
        <v>1.75</v>
      </c>
      <c r="F4419" s="319">
        <v>11.89</v>
      </c>
      <c r="G4419" s="198" t="s">
        <v>8444</v>
      </c>
      <c r="H4419" s="201">
        <v>0</v>
      </c>
      <c r="I4419" s="200">
        <v>42200</v>
      </c>
      <c r="J4419" s="319">
        <f t="shared" si="69"/>
        <v>3.3565000000000005</v>
      </c>
      <c r="K4419" s="198">
        <v>7.9411764705882355</v>
      </c>
      <c r="L4419" s="198"/>
      <c r="M4419" s="198" t="s">
        <v>2395</v>
      </c>
      <c r="N4419" s="198"/>
      <c r="O4419" s="198"/>
      <c r="P4419" s="198"/>
      <c r="Q4419" s="169"/>
      <c r="R4419" s="169"/>
      <c r="S4419" s="169"/>
      <c r="T4419" s="169"/>
    </row>
    <row r="4420" spans="1:20" ht="20.100000000000001" customHeight="1">
      <c r="A4420" s="201" t="s">
        <v>10254</v>
      </c>
      <c r="B4420" s="183">
        <v>683615789685</v>
      </c>
      <c r="C4420" s="190" t="s">
        <v>10057</v>
      </c>
      <c r="D4420" s="215" t="s">
        <v>10140</v>
      </c>
      <c r="E4420" s="321">
        <v>1.75</v>
      </c>
      <c r="F4420" s="319">
        <v>11.89</v>
      </c>
      <c r="G4420" s="198" t="s">
        <v>8444</v>
      </c>
      <c r="H4420" s="201">
        <v>0</v>
      </c>
      <c r="I4420" s="200">
        <v>42200</v>
      </c>
      <c r="J4420" s="319">
        <f t="shared" si="69"/>
        <v>3.3565000000000005</v>
      </c>
      <c r="K4420" s="198">
        <v>7.9411764705882355</v>
      </c>
      <c r="L4420" s="198"/>
      <c r="M4420" s="198" t="s">
        <v>2395</v>
      </c>
      <c r="N4420" s="198"/>
      <c r="O4420" s="198"/>
      <c r="P4420" s="198"/>
      <c r="Q4420" s="169"/>
      <c r="R4420" s="169"/>
      <c r="S4420" s="169"/>
      <c r="T4420" s="169"/>
    </row>
    <row r="4421" spans="1:20" ht="20.100000000000001" customHeight="1">
      <c r="A4421" s="201" t="s">
        <v>10255</v>
      </c>
      <c r="B4421" s="183"/>
      <c r="C4421" s="190" t="s">
        <v>10058</v>
      </c>
      <c r="D4421" s="215" t="s">
        <v>10162</v>
      </c>
      <c r="E4421" s="198"/>
      <c r="F4421" s="319" t="s">
        <v>17578</v>
      </c>
      <c r="G4421" s="198" t="s">
        <v>8444</v>
      </c>
      <c r="H4421" s="201">
        <v>0</v>
      </c>
      <c r="I4421" s="200">
        <v>42200</v>
      </c>
      <c r="J4421" s="319" t="e">
        <f t="shared" si="69"/>
        <v>#VALUE!</v>
      </c>
      <c r="K4421" s="198"/>
      <c r="L4421" s="198"/>
      <c r="M4421" s="198" t="s">
        <v>2395</v>
      </c>
      <c r="N4421" s="198"/>
      <c r="O4421" s="198"/>
      <c r="P4421" s="198"/>
      <c r="Q4421" s="169"/>
      <c r="R4421" s="169"/>
      <c r="S4421" s="169"/>
      <c r="T4421" s="169"/>
    </row>
    <row r="4422" spans="1:20" ht="20.100000000000001" customHeight="1">
      <c r="A4422" s="201" t="s">
        <v>10256</v>
      </c>
      <c r="B4422" s="183">
        <v>683615789692</v>
      </c>
      <c r="C4422" s="190" t="s">
        <v>10059</v>
      </c>
      <c r="D4422" s="215" t="s">
        <v>10162</v>
      </c>
      <c r="E4422" s="321">
        <v>2</v>
      </c>
      <c r="F4422" s="319">
        <v>11.89</v>
      </c>
      <c r="G4422" s="198" t="s">
        <v>8444</v>
      </c>
      <c r="H4422" s="201">
        <v>0</v>
      </c>
      <c r="I4422" s="200">
        <v>42200</v>
      </c>
      <c r="J4422" s="319">
        <f t="shared" si="69"/>
        <v>3.1065000000000005</v>
      </c>
      <c r="K4422" s="198">
        <v>8.2352941176470598</v>
      </c>
      <c r="L4422" s="198"/>
      <c r="M4422" s="198" t="s">
        <v>2395</v>
      </c>
      <c r="N4422" s="198"/>
      <c r="O4422" s="198"/>
      <c r="P4422" s="198"/>
      <c r="Q4422" s="169"/>
      <c r="R4422" s="169"/>
      <c r="S4422" s="169"/>
      <c r="T4422" s="169"/>
    </row>
    <row r="4423" spans="1:20" ht="20.100000000000001" customHeight="1">
      <c r="A4423" s="201" t="s">
        <v>10257</v>
      </c>
      <c r="B4423" s="183">
        <v>683615789708</v>
      </c>
      <c r="C4423" s="190" t="s">
        <v>10060</v>
      </c>
      <c r="D4423" s="215" t="s">
        <v>10162</v>
      </c>
      <c r="E4423" s="321">
        <v>2</v>
      </c>
      <c r="F4423" s="319">
        <v>11.89</v>
      </c>
      <c r="G4423" s="198" t="s">
        <v>8444</v>
      </c>
      <c r="H4423" s="201">
        <v>0</v>
      </c>
      <c r="I4423" s="200">
        <v>42200</v>
      </c>
      <c r="J4423" s="319">
        <f t="shared" si="69"/>
        <v>3.1065000000000005</v>
      </c>
      <c r="K4423" s="198">
        <v>8.2352941176470598</v>
      </c>
      <c r="L4423" s="198"/>
      <c r="M4423" s="198" t="s">
        <v>2395</v>
      </c>
      <c r="N4423" s="198"/>
      <c r="O4423" s="198"/>
      <c r="P4423" s="198"/>
      <c r="Q4423" s="169"/>
      <c r="R4423" s="169"/>
      <c r="S4423" s="169"/>
      <c r="T4423" s="169"/>
    </row>
    <row r="4424" spans="1:20" ht="20.100000000000001" customHeight="1">
      <c r="A4424" s="201" t="s">
        <v>10258</v>
      </c>
      <c r="B4424" s="183"/>
      <c r="C4424" s="190" t="s">
        <v>10061</v>
      </c>
      <c r="D4424" s="215" t="s">
        <v>10162</v>
      </c>
      <c r="E4424" s="198"/>
      <c r="F4424" s="319" t="s">
        <v>17578</v>
      </c>
      <c r="G4424" s="198" t="s">
        <v>8444</v>
      </c>
      <c r="H4424" s="201">
        <v>0</v>
      </c>
      <c r="I4424" s="200">
        <v>42200</v>
      </c>
      <c r="J4424" s="319" t="e">
        <f t="shared" si="69"/>
        <v>#VALUE!</v>
      </c>
      <c r="K4424" s="198"/>
      <c r="L4424" s="198"/>
      <c r="M4424" s="198" t="s">
        <v>2395</v>
      </c>
      <c r="N4424" s="198"/>
      <c r="O4424" s="198"/>
      <c r="P4424" s="198"/>
      <c r="Q4424" s="169"/>
      <c r="R4424" s="169"/>
      <c r="S4424" s="169"/>
      <c r="T4424" s="169"/>
    </row>
    <row r="4425" spans="1:20" ht="20.100000000000001" customHeight="1">
      <c r="A4425" s="201" t="s">
        <v>10259</v>
      </c>
      <c r="B4425" s="183">
        <v>683615789715</v>
      </c>
      <c r="C4425" s="190" t="s">
        <v>10062</v>
      </c>
      <c r="D4425" s="215" t="s">
        <v>10162</v>
      </c>
      <c r="E4425" s="321">
        <v>2</v>
      </c>
      <c r="F4425" s="319">
        <v>11.89</v>
      </c>
      <c r="G4425" s="198" t="s">
        <v>8444</v>
      </c>
      <c r="H4425" s="201">
        <v>0</v>
      </c>
      <c r="I4425" s="200">
        <v>42200</v>
      </c>
      <c r="J4425" s="319">
        <f t="shared" si="69"/>
        <v>3.1065000000000005</v>
      </c>
      <c r="K4425" s="198">
        <v>8.2352941176470598</v>
      </c>
      <c r="L4425" s="198"/>
      <c r="M4425" s="198" t="s">
        <v>2395</v>
      </c>
      <c r="N4425" s="198"/>
      <c r="O4425" s="198"/>
      <c r="P4425" s="198"/>
      <c r="Q4425" s="169"/>
      <c r="R4425" s="169"/>
      <c r="S4425" s="169"/>
      <c r="T4425" s="169"/>
    </row>
    <row r="4426" spans="1:20" ht="20.100000000000001" customHeight="1">
      <c r="A4426" s="201" t="s">
        <v>10260</v>
      </c>
      <c r="B4426" s="183">
        <v>683615789722</v>
      </c>
      <c r="C4426" s="190" t="s">
        <v>10063</v>
      </c>
      <c r="D4426" s="215" t="s">
        <v>10162</v>
      </c>
      <c r="E4426" s="321">
        <v>2</v>
      </c>
      <c r="F4426" s="319">
        <v>11.89</v>
      </c>
      <c r="G4426" s="198" t="s">
        <v>8444</v>
      </c>
      <c r="H4426" s="201">
        <v>0</v>
      </c>
      <c r="I4426" s="200">
        <v>42200</v>
      </c>
      <c r="J4426" s="319">
        <f t="shared" si="69"/>
        <v>3.1065000000000005</v>
      </c>
      <c r="K4426" s="198">
        <v>8.2352941176470598</v>
      </c>
      <c r="L4426" s="198"/>
      <c r="M4426" s="198" t="s">
        <v>2395</v>
      </c>
      <c r="N4426" s="198"/>
      <c r="O4426" s="198"/>
      <c r="P4426" s="198"/>
      <c r="Q4426" s="169"/>
      <c r="R4426" s="169"/>
      <c r="S4426" s="169"/>
      <c r="T4426" s="169"/>
    </row>
    <row r="4427" spans="1:20" ht="20.100000000000001" customHeight="1">
      <c r="A4427" s="282" t="s">
        <v>10324</v>
      </c>
      <c r="B4427" s="277"/>
      <c r="C4427" s="15" t="s">
        <v>10316</v>
      </c>
      <c r="D4427" s="278" t="s">
        <v>10325</v>
      </c>
      <c r="E4427" s="169"/>
      <c r="F4427" s="281" t="s">
        <v>17578</v>
      </c>
      <c r="G4427" s="279" t="s">
        <v>8444</v>
      </c>
      <c r="H4427" s="282">
        <v>0</v>
      </c>
      <c r="I4427" s="280">
        <v>42239</v>
      </c>
      <c r="J4427" s="319" t="e">
        <f t="shared" si="69"/>
        <v>#VALUE!</v>
      </c>
      <c r="K4427" s="169"/>
      <c r="L4427" s="169"/>
      <c r="M4427" s="169" t="s">
        <v>2395</v>
      </c>
      <c r="N4427" s="169"/>
      <c r="O4427" s="169"/>
      <c r="P4427" s="169"/>
      <c r="Q4427" s="169"/>
      <c r="R4427" s="169"/>
      <c r="S4427" s="169"/>
    </row>
    <row r="4428" spans="1:20" ht="20.100000000000001" customHeight="1">
      <c r="A4428" s="282" t="s">
        <v>10326</v>
      </c>
      <c r="B4428" s="277">
        <v>683615788794</v>
      </c>
      <c r="C4428" s="15" t="s">
        <v>10317</v>
      </c>
      <c r="D4428" s="278" t="s">
        <v>10325</v>
      </c>
      <c r="E4428" s="323">
        <v>4</v>
      </c>
      <c r="F4428" s="281">
        <v>14.941176470588236</v>
      </c>
      <c r="G4428" s="279" t="s">
        <v>8444</v>
      </c>
      <c r="H4428" s="282">
        <v>0</v>
      </c>
      <c r="I4428" s="280">
        <v>42239</v>
      </c>
      <c r="J4428" s="319">
        <f t="shared" ref="J4428:J4491" si="70">F4428*0.85-5-E4428</f>
        <v>3.6999999999999993</v>
      </c>
      <c r="K4428" s="169">
        <v>11.99</v>
      </c>
      <c r="L4428" s="169"/>
      <c r="M4428" s="169" t="s">
        <v>2395</v>
      </c>
      <c r="N4428" s="169"/>
      <c r="O4428" s="169"/>
      <c r="P4428" s="169"/>
      <c r="Q4428" s="169"/>
      <c r="R4428" s="169"/>
      <c r="S4428" s="169"/>
    </row>
    <row r="4429" spans="1:20" ht="20.100000000000001" customHeight="1">
      <c r="A4429" s="282" t="s">
        <v>10327</v>
      </c>
      <c r="B4429" s="277"/>
      <c r="C4429" s="15" t="s">
        <v>10318</v>
      </c>
      <c r="D4429" s="278" t="s">
        <v>10328</v>
      </c>
      <c r="E4429" s="169"/>
      <c r="F4429" s="281" t="s">
        <v>17578</v>
      </c>
      <c r="G4429" s="279" t="s">
        <v>8444</v>
      </c>
      <c r="H4429" s="282">
        <v>0</v>
      </c>
      <c r="I4429" s="280">
        <v>42239</v>
      </c>
      <c r="J4429" s="319" t="e">
        <f t="shared" si="70"/>
        <v>#VALUE!</v>
      </c>
      <c r="K4429" s="169"/>
      <c r="L4429" s="169"/>
      <c r="M4429" s="169" t="s">
        <v>2395</v>
      </c>
      <c r="N4429" s="169"/>
      <c r="O4429" s="169"/>
      <c r="P4429" s="169"/>
      <c r="Q4429" s="169"/>
      <c r="R4429" s="169"/>
      <c r="S4429" s="169"/>
    </row>
    <row r="4430" spans="1:20" ht="20.100000000000001" customHeight="1">
      <c r="A4430" s="282" t="s">
        <v>10329</v>
      </c>
      <c r="B4430" s="277">
        <v>683615788817</v>
      </c>
      <c r="C4430" s="15" t="s">
        <v>10319</v>
      </c>
      <c r="D4430" s="278" t="s">
        <v>10328</v>
      </c>
      <c r="E4430" s="323">
        <v>3</v>
      </c>
      <c r="F4430" s="281">
        <v>13.99</v>
      </c>
      <c r="G4430" s="279" t="s">
        <v>8444</v>
      </c>
      <c r="H4430" s="282">
        <v>0</v>
      </c>
      <c r="I4430" s="280">
        <v>42239</v>
      </c>
      <c r="J4430" s="319">
        <f t="shared" si="70"/>
        <v>3.8915000000000006</v>
      </c>
      <c r="K4430" s="169"/>
      <c r="L4430" s="169"/>
      <c r="M4430" s="169" t="s">
        <v>2395</v>
      </c>
      <c r="N4430" s="169"/>
      <c r="O4430" s="169"/>
      <c r="P4430" s="169"/>
      <c r="Q4430" s="169"/>
      <c r="R4430" s="169"/>
      <c r="S4430" s="169"/>
    </row>
    <row r="4431" spans="1:20" ht="20.100000000000001" customHeight="1">
      <c r="A4431" s="282" t="s">
        <v>10330</v>
      </c>
      <c r="B4431" s="277">
        <v>683615788862</v>
      </c>
      <c r="C4431" s="15" t="s">
        <v>10320</v>
      </c>
      <c r="D4431" s="278" t="s">
        <v>10328</v>
      </c>
      <c r="E4431" s="323">
        <v>3</v>
      </c>
      <c r="F4431" s="281">
        <v>13.99</v>
      </c>
      <c r="G4431" s="279" t="s">
        <v>8444</v>
      </c>
      <c r="H4431" s="282">
        <v>0</v>
      </c>
      <c r="I4431" s="280">
        <v>42239</v>
      </c>
      <c r="J4431" s="319">
        <f t="shared" si="70"/>
        <v>3.8915000000000006</v>
      </c>
      <c r="K4431" s="169"/>
      <c r="L4431" s="169"/>
      <c r="M4431" s="169" t="s">
        <v>2395</v>
      </c>
      <c r="N4431" s="169"/>
      <c r="O4431" s="169"/>
      <c r="P4431" s="169"/>
      <c r="Q4431" s="169"/>
      <c r="R4431" s="169"/>
      <c r="S4431" s="169"/>
    </row>
    <row r="4432" spans="1:20" ht="20.100000000000001" customHeight="1">
      <c r="A4432" s="282" t="s">
        <v>10331</v>
      </c>
      <c r="B4432" s="277"/>
      <c r="C4432" s="15" t="s">
        <v>10321</v>
      </c>
      <c r="D4432" s="278" t="s">
        <v>10328</v>
      </c>
      <c r="E4432" s="169"/>
      <c r="F4432" s="281" t="s">
        <v>17578</v>
      </c>
      <c r="G4432" s="279" t="s">
        <v>8444</v>
      </c>
      <c r="H4432" s="282">
        <v>0</v>
      </c>
      <c r="I4432" s="280">
        <v>42239</v>
      </c>
      <c r="J4432" s="319" t="e">
        <f t="shared" si="70"/>
        <v>#VALUE!</v>
      </c>
      <c r="K4432" s="169"/>
      <c r="L4432" s="169"/>
      <c r="M4432" s="169" t="s">
        <v>2395</v>
      </c>
      <c r="N4432" s="169"/>
      <c r="O4432" s="169"/>
      <c r="P4432" s="169"/>
      <c r="Q4432" s="169"/>
      <c r="R4432" s="169"/>
      <c r="S4432" s="169"/>
    </row>
    <row r="4433" spans="1:19" ht="20.100000000000001" customHeight="1">
      <c r="A4433" s="282" t="s">
        <v>10332</v>
      </c>
      <c r="B4433" s="277">
        <v>683615789142</v>
      </c>
      <c r="C4433" s="15" t="s">
        <v>10322</v>
      </c>
      <c r="D4433" s="278" t="s">
        <v>10328</v>
      </c>
      <c r="E4433" s="323">
        <v>4</v>
      </c>
      <c r="F4433" s="281">
        <v>14.941176470588236</v>
      </c>
      <c r="G4433" s="279" t="s">
        <v>8444</v>
      </c>
      <c r="H4433" s="282">
        <v>0</v>
      </c>
      <c r="I4433" s="280">
        <v>42239</v>
      </c>
      <c r="J4433" s="319">
        <f t="shared" si="70"/>
        <v>3.6999999999999993</v>
      </c>
      <c r="K4433" s="169">
        <v>11.99</v>
      </c>
      <c r="L4433" s="169"/>
      <c r="M4433" s="169" t="s">
        <v>2395</v>
      </c>
      <c r="N4433" s="169"/>
      <c r="O4433" s="169"/>
      <c r="P4433" s="169"/>
      <c r="Q4433" s="169"/>
      <c r="R4433" s="169"/>
      <c r="S4433" s="169"/>
    </row>
    <row r="4434" spans="1:19" ht="20.100000000000001" customHeight="1">
      <c r="A4434" s="282" t="s">
        <v>10333</v>
      </c>
      <c r="B4434" s="277">
        <v>683615789197</v>
      </c>
      <c r="C4434" s="15" t="s">
        <v>10323</v>
      </c>
      <c r="D4434" s="278" t="s">
        <v>10328</v>
      </c>
      <c r="E4434" s="323">
        <v>4</v>
      </c>
      <c r="F4434" s="281">
        <v>14.941176470588236</v>
      </c>
      <c r="G4434" s="279" t="s">
        <v>8444</v>
      </c>
      <c r="H4434" s="282">
        <v>0</v>
      </c>
      <c r="I4434" s="280">
        <v>42239</v>
      </c>
      <c r="J4434" s="319">
        <f t="shared" si="70"/>
        <v>3.6999999999999993</v>
      </c>
      <c r="K4434" s="169">
        <v>11.99</v>
      </c>
      <c r="L4434" s="169"/>
      <c r="M4434" s="169" t="s">
        <v>2395</v>
      </c>
      <c r="N4434" s="169"/>
      <c r="O4434" s="169"/>
      <c r="P4434" s="169"/>
      <c r="Q4434" s="169"/>
      <c r="R4434" s="169"/>
      <c r="S4434" s="169"/>
    </row>
    <row r="4435" spans="1:19" ht="20.100000000000001" customHeight="1">
      <c r="A4435" s="335" t="s">
        <v>12338</v>
      </c>
      <c r="B4435" s="284"/>
      <c r="C4435" s="286" t="s">
        <v>10334</v>
      </c>
      <c r="E4435" s="169"/>
      <c r="F4435" s="281" t="s">
        <v>17578</v>
      </c>
      <c r="G4435" s="279" t="s">
        <v>8444</v>
      </c>
      <c r="H4435" s="282">
        <v>0</v>
      </c>
      <c r="I4435" s="280"/>
      <c r="J4435" s="319" t="e">
        <f t="shared" si="70"/>
        <v>#VALUE!</v>
      </c>
      <c r="K4435" s="169"/>
      <c r="L4435" s="169"/>
      <c r="M4435" s="169" t="s">
        <v>2395</v>
      </c>
      <c r="N4435" s="169"/>
      <c r="O4435" s="169"/>
      <c r="P4435" s="169"/>
      <c r="Q4435" s="169"/>
      <c r="R4435" s="169"/>
      <c r="S4435" s="169"/>
    </row>
    <row r="4436" spans="1:19" ht="20.100000000000001" customHeight="1">
      <c r="A4436" s="335" t="s">
        <v>12339</v>
      </c>
      <c r="B4436" s="285">
        <v>683615789739</v>
      </c>
      <c r="C4436" s="286" t="s">
        <v>10335</v>
      </c>
      <c r="E4436" s="323">
        <v>7</v>
      </c>
      <c r="F4436" s="281">
        <v>19.647058823529413</v>
      </c>
      <c r="G4436" s="279" t="s">
        <v>8444</v>
      </c>
      <c r="H4436" s="282">
        <v>0</v>
      </c>
      <c r="I4436" s="280"/>
      <c r="J4436" s="319">
        <f t="shared" si="70"/>
        <v>4.6999999999999993</v>
      </c>
      <c r="K4436" s="169">
        <v>14.09</v>
      </c>
      <c r="L4436" s="169"/>
      <c r="M4436" s="169" t="s">
        <v>2395</v>
      </c>
      <c r="N4436" s="169"/>
      <c r="O4436" s="169"/>
      <c r="P4436" s="169"/>
      <c r="Q4436" s="169"/>
      <c r="R4436" s="169"/>
      <c r="S4436" s="169"/>
    </row>
    <row r="4437" spans="1:19" ht="20.100000000000001" customHeight="1">
      <c r="A4437" s="335" t="s">
        <v>12340</v>
      </c>
      <c r="B4437" s="285">
        <v>683615789746</v>
      </c>
      <c r="C4437" s="286" t="s">
        <v>10336</v>
      </c>
      <c r="E4437" s="323">
        <v>7</v>
      </c>
      <c r="F4437" s="281">
        <v>19.647058823529413</v>
      </c>
      <c r="G4437" s="279" t="s">
        <v>8444</v>
      </c>
      <c r="H4437" s="282">
        <v>0</v>
      </c>
      <c r="I4437" s="280"/>
      <c r="J4437" s="319">
        <f t="shared" si="70"/>
        <v>4.6999999999999993</v>
      </c>
      <c r="K4437" s="169">
        <v>14.09</v>
      </c>
      <c r="L4437" s="169"/>
      <c r="M4437" s="169" t="s">
        <v>2395</v>
      </c>
      <c r="N4437" s="169"/>
      <c r="O4437" s="169"/>
      <c r="P4437" s="169"/>
      <c r="Q4437" s="169"/>
      <c r="R4437" s="169"/>
      <c r="S4437" s="169"/>
    </row>
    <row r="4438" spans="1:19" ht="20.100000000000001" customHeight="1">
      <c r="A4438" s="352" t="s">
        <v>12341</v>
      </c>
      <c r="B4438" s="285">
        <v>683615789753</v>
      </c>
      <c r="C4438" s="286" t="s">
        <v>10337</v>
      </c>
      <c r="E4438" s="323">
        <v>2.5</v>
      </c>
      <c r="F4438" s="319">
        <v>13.89</v>
      </c>
      <c r="G4438" s="279" t="s">
        <v>8444</v>
      </c>
      <c r="H4438" s="282">
        <v>0</v>
      </c>
      <c r="I4438" s="280"/>
      <c r="J4438" s="319">
        <f t="shared" si="70"/>
        <v>4.3064999999999998</v>
      </c>
      <c r="K4438" s="169">
        <v>8.8235294117647065</v>
      </c>
      <c r="L4438" s="169"/>
      <c r="M4438" s="169" t="s">
        <v>2395</v>
      </c>
      <c r="N4438" s="169"/>
      <c r="O4438" s="169"/>
      <c r="P4438" s="169"/>
      <c r="Q4438" s="169"/>
      <c r="R4438" s="169"/>
      <c r="S4438" s="169"/>
    </row>
    <row r="4439" spans="1:19" ht="20.100000000000001" customHeight="1">
      <c r="A4439" s="352" t="s">
        <v>12342</v>
      </c>
      <c r="B4439" s="285">
        <v>683615789760</v>
      </c>
      <c r="C4439" s="286" t="s">
        <v>10338</v>
      </c>
      <c r="E4439" s="326">
        <v>1.5</v>
      </c>
      <c r="F4439" s="319">
        <v>13.89</v>
      </c>
      <c r="G4439" s="279" t="s">
        <v>8444</v>
      </c>
      <c r="H4439" s="365">
        <v>57</v>
      </c>
      <c r="I4439" s="280"/>
      <c r="J4439" s="319">
        <f t="shared" si="70"/>
        <v>5.3064999999999998</v>
      </c>
      <c r="K4439" s="169">
        <v>8.8235294117647065</v>
      </c>
      <c r="L4439" s="169"/>
      <c r="M4439" s="169" t="s">
        <v>2395</v>
      </c>
      <c r="N4439" s="169"/>
      <c r="O4439" s="169"/>
      <c r="P4439" s="169"/>
      <c r="Q4439" s="169"/>
      <c r="R4439" s="169"/>
      <c r="S4439" s="169"/>
    </row>
    <row r="4440" spans="1:19" ht="20.100000000000001" customHeight="1">
      <c r="A4440" s="352" t="s">
        <v>12343</v>
      </c>
      <c r="B4440" s="285">
        <v>683615789777</v>
      </c>
      <c r="C4440" s="286" t="s">
        <v>10339</v>
      </c>
      <c r="E4440" s="326">
        <v>1.5</v>
      </c>
      <c r="F4440" s="319">
        <v>13.89</v>
      </c>
      <c r="G4440" s="279" t="s">
        <v>8444</v>
      </c>
      <c r="H4440" s="283">
        <v>19</v>
      </c>
      <c r="I4440" s="280"/>
      <c r="J4440" s="319">
        <f t="shared" si="70"/>
        <v>5.3064999999999998</v>
      </c>
      <c r="K4440" s="169">
        <v>8.8235294117647065</v>
      </c>
      <c r="L4440" s="169"/>
      <c r="M4440" s="169" t="s">
        <v>2395</v>
      </c>
      <c r="N4440" s="169"/>
      <c r="O4440" s="169"/>
      <c r="P4440" s="169"/>
      <c r="Q4440" s="169"/>
      <c r="R4440" s="169"/>
      <c r="S4440" s="169"/>
    </row>
    <row r="4441" spans="1:19" ht="20.100000000000001" customHeight="1">
      <c r="A4441" s="335" t="s">
        <v>12344</v>
      </c>
      <c r="B4441" s="285">
        <v>683615789784</v>
      </c>
      <c r="C4441" s="286" t="s">
        <v>10340</v>
      </c>
      <c r="E4441" s="323">
        <v>7</v>
      </c>
      <c r="F4441" s="281">
        <v>19.647058823529413</v>
      </c>
      <c r="G4441" s="279" t="s">
        <v>8444</v>
      </c>
      <c r="H4441" s="282">
        <v>0</v>
      </c>
      <c r="I4441" s="280"/>
      <c r="J4441" s="319">
        <f t="shared" si="70"/>
        <v>4.6999999999999993</v>
      </c>
      <c r="K4441" s="169">
        <v>14.09</v>
      </c>
      <c r="L4441" s="169"/>
      <c r="M4441" s="169" t="s">
        <v>2395</v>
      </c>
      <c r="N4441" s="169"/>
      <c r="O4441" s="169"/>
      <c r="P4441" s="169"/>
      <c r="Q4441" s="169"/>
      <c r="R4441" s="169"/>
      <c r="S4441" s="169"/>
    </row>
    <row r="4442" spans="1:19" ht="20.100000000000001" customHeight="1">
      <c r="A4442" s="352" t="s">
        <v>12345</v>
      </c>
      <c r="B4442" s="285">
        <v>683615789791</v>
      </c>
      <c r="C4442" s="286" t="s">
        <v>10341</v>
      </c>
      <c r="E4442" s="326">
        <v>1.5</v>
      </c>
      <c r="F4442" s="319">
        <v>13.89</v>
      </c>
      <c r="G4442" s="279" t="s">
        <v>8444</v>
      </c>
      <c r="H4442" s="365">
        <v>57</v>
      </c>
      <c r="I4442" s="280"/>
      <c r="J4442" s="319">
        <f t="shared" si="70"/>
        <v>5.3064999999999998</v>
      </c>
      <c r="K4442" s="169">
        <v>8.8235294117647065</v>
      </c>
      <c r="L4442" s="169"/>
      <c r="M4442" s="169" t="s">
        <v>2395</v>
      </c>
      <c r="N4442" s="169"/>
      <c r="O4442" s="169"/>
      <c r="P4442" s="169"/>
      <c r="Q4442" s="169"/>
      <c r="R4442" s="169"/>
      <c r="S4442" s="169"/>
    </row>
    <row r="4443" spans="1:19" ht="20.100000000000001" customHeight="1">
      <c r="A4443" s="335" t="s">
        <v>12346</v>
      </c>
      <c r="B4443" s="285">
        <v>683615789807</v>
      </c>
      <c r="C4443" s="286" t="s">
        <v>10342</v>
      </c>
      <c r="E4443" s="323">
        <v>3.5</v>
      </c>
      <c r="F4443" s="281">
        <v>14.352941176470589</v>
      </c>
      <c r="G4443" s="279" t="s">
        <v>8444</v>
      </c>
      <c r="H4443" s="282">
        <v>0</v>
      </c>
      <c r="I4443" s="280"/>
      <c r="J4443" s="319">
        <f t="shared" si="70"/>
        <v>3.6999999999999993</v>
      </c>
      <c r="K4443" s="169">
        <v>9.99</v>
      </c>
      <c r="L4443" s="169"/>
      <c r="M4443" s="169" t="s">
        <v>2395</v>
      </c>
      <c r="N4443" s="169"/>
      <c r="O4443" s="169"/>
      <c r="P4443" s="169"/>
      <c r="Q4443" s="169"/>
      <c r="R4443" s="169"/>
      <c r="S4443" s="169"/>
    </row>
    <row r="4444" spans="1:19" ht="20.100000000000001" customHeight="1">
      <c r="A4444" s="352" t="s">
        <v>12347</v>
      </c>
      <c r="B4444" s="285">
        <v>683615789814</v>
      </c>
      <c r="C4444" s="286" t="s">
        <v>10343</v>
      </c>
      <c r="E4444" s="326">
        <v>1.5</v>
      </c>
      <c r="F4444" s="319">
        <v>13.89</v>
      </c>
      <c r="G4444" s="279" t="s">
        <v>8444</v>
      </c>
      <c r="H4444" s="283">
        <v>69</v>
      </c>
      <c r="I4444" s="280"/>
      <c r="J4444" s="319">
        <f t="shared" si="70"/>
        <v>5.3064999999999998</v>
      </c>
      <c r="K4444" s="169">
        <v>8.8235294117647065</v>
      </c>
      <c r="L4444" s="169"/>
      <c r="M4444" s="169" t="s">
        <v>2395</v>
      </c>
      <c r="N4444" s="169"/>
      <c r="O4444" s="169"/>
      <c r="P4444" s="169"/>
      <c r="Q4444" s="169"/>
      <c r="R4444" s="169"/>
      <c r="S4444" s="169"/>
    </row>
    <row r="4445" spans="1:19" ht="20.100000000000001" customHeight="1">
      <c r="A4445" s="352" t="s">
        <v>12348</v>
      </c>
      <c r="B4445" s="285">
        <v>683615789821</v>
      </c>
      <c r="C4445" s="286" t="s">
        <v>10344</v>
      </c>
      <c r="E4445" s="326">
        <v>1.5</v>
      </c>
      <c r="F4445" s="319">
        <v>13.89</v>
      </c>
      <c r="G4445" s="279" t="s">
        <v>8444</v>
      </c>
      <c r="H4445" s="283">
        <v>11</v>
      </c>
      <c r="I4445" s="280"/>
      <c r="J4445" s="319">
        <f t="shared" si="70"/>
        <v>5.3064999999999998</v>
      </c>
      <c r="K4445" s="169">
        <v>8.8235294117647065</v>
      </c>
      <c r="L4445" s="169"/>
      <c r="M4445" s="169" t="s">
        <v>2395</v>
      </c>
      <c r="N4445" s="169"/>
      <c r="O4445" s="169"/>
      <c r="P4445" s="169"/>
      <c r="Q4445" s="169"/>
      <c r="R4445" s="169"/>
      <c r="S4445" s="169"/>
    </row>
    <row r="4446" spans="1:19" ht="20.100000000000001" customHeight="1">
      <c r="A4446" s="335" t="s">
        <v>12349</v>
      </c>
      <c r="B4446" s="285">
        <v>683615789838</v>
      </c>
      <c r="C4446" s="286" t="s">
        <v>10345</v>
      </c>
      <c r="E4446" s="323">
        <v>2.5</v>
      </c>
      <c r="F4446" s="319">
        <v>13.89</v>
      </c>
      <c r="G4446" s="279" t="s">
        <v>8444</v>
      </c>
      <c r="H4446" s="282">
        <v>0</v>
      </c>
      <c r="I4446" s="280"/>
      <c r="J4446" s="319">
        <f t="shared" si="70"/>
        <v>4.3064999999999998</v>
      </c>
      <c r="K4446" s="169">
        <v>8.8235294117647065</v>
      </c>
      <c r="L4446" s="169"/>
      <c r="M4446" s="169" t="s">
        <v>2395</v>
      </c>
      <c r="N4446" s="169"/>
      <c r="O4446" s="169"/>
      <c r="P4446" s="169"/>
      <c r="Q4446" s="169"/>
      <c r="R4446" s="169"/>
      <c r="S4446" s="169"/>
    </row>
    <row r="4447" spans="1:19" ht="20.100000000000001" customHeight="1">
      <c r="A4447" s="335" t="s">
        <v>12350</v>
      </c>
      <c r="B4447" s="285">
        <v>683615789845</v>
      </c>
      <c r="C4447" s="286" t="s">
        <v>10346</v>
      </c>
      <c r="E4447" s="323">
        <v>7</v>
      </c>
      <c r="F4447" s="281">
        <v>19.647058823529413</v>
      </c>
      <c r="G4447" s="279" t="s">
        <v>8444</v>
      </c>
      <c r="H4447" s="282">
        <v>0</v>
      </c>
      <c r="I4447" s="280"/>
      <c r="J4447" s="319">
        <f t="shared" si="70"/>
        <v>4.6999999999999993</v>
      </c>
      <c r="K4447" s="169">
        <v>14.09</v>
      </c>
      <c r="L4447" s="169"/>
      <c r="M4447" s="169" t="s">
        <v>2395</v>
      </c>
      <c r="N4447" s="169"/>
      <c r="O4447" s="169"/>
      <c r="P4447" s="169"/>
      <c r="Q4447" s="169"/>
      <c r="R4447" s="169"/>
      <c r="S4447" s="169"/>
    </row>
    <row r="4448" spans="1:19" ht="20.100000000000001" customHeight="1">
      <c r="A4448" s="352" t="s">
        <v>12351</v>
      </c>
      <c r="B4448" s="285">
        <v>683615789852</v>
      </c>
      <c r="C4448" s="286" t="s">
        <v>10347</v>
      </c>
      <c r="E4448" s="326">
        <v>1.5</v>
      </c>
      <c r="F4448" s="319">
        <v>13.89</v>
      </c>
      <c r="G4448" s="279" t="s">
        <v>8444</v>
      </c>
      <c r="H4448" s="365">
        <v>69</v>
      </c>
      <c r="I4448" s="280"/>
      <c r="J4448" s="319">
        <f t="shared" si="70"/>
        <v>5.3064999999999998</v>
      </c>
      <c r="K4448" s="169">
        <v>8.8235294117647065</v>
      </c>
      <c r="L4448" s="169"/>
      <c r="M4448" s="169" t="s">
        <v>2395</v>
      </c>
      <c r="N4448" s="169"/>
      <c r="O4448" s="169"/>
      <c r="P4448" s="169"/>
      <c r="Q4448" s="169"/>
      <c r="R4448" s="169"/>
      <c r="S4448" s="169"/>
    </row>
    <row r="4449" spans="1:19" ht="20.100000000000001" customHeight="1">
      <c r="A4449" s="335" t="s">
        <v>12352</v>
      </c>
      <c r="B4449" s="285">
        <v>683615789869</v>
      </c>
      <c r="C4449" s="286" t="s">
        <v>10348</v>
      </c>
      <c r="E4449" s="326">
        <v>1.5</v>
      </c>
      <c r="F4449" s="319">
        <v>13.89</v>
      </c>
      <c r="G4449" s="279" t="s">
        <v>8444</v>
      </c>
      <c r="H4449" s="283">
        <v>24</v>
      </c>
      <c r="I4449" s="280"/>
      <c r="J4449" s="319">
        <f t="shared" si="70"/>
        <v>5.3064999999999998</v>
      </c>
      <c r="K4449" s="169">
        <v>8.8235294117647065</v>
      </c>
      <c r="L4449" s="169"/>
      <c r="M4449" s="169" t="s">
        <v>2395</v>
      </c>
      <c r="N4449" s="169"/>
      <c r="O4449" s="169"/>
      <c r="P4449" s="169"/>
      <c r="Q4449" s="169"/>
      <c r="R4449" s="169"/>
      <c r="S4449" s="169"/>
    </row>
    <row r="4450" spans="1:19" ht="20.100000000000001" customHeight="1">
      <c r="A4450" s="352" t="s">
        <v>12353</v>
      </c>
      <c r="B4450" s="285">
        <v>683615789876</v>
      </c>
      <c r="C4450" s="286" t="s">
        <v>10349</v>
      </c>
      <c r="E4450" s="326">
        <v>1.5</v>
      </c>
      <c r="F4450" s="319">
        <v>13.89</v>
      </c>
      <c r="G4450" s="279" t="s">
        <v>8444</v>
      </c>
      <c r="H4450" s="365">
        <v>84</v>
      </c>
      <c r="I4450" s="280"/>
      <c r="J4450" s="319">
        <f t="shared" si="70"/>
        <v>5.3064999999999998</v>
      </c>
      <c r="K4450" s="169">
        <v>8.8235294117647065</v>
      </c>
      <c r="L4450" s="169"/>
      <c r="M4450" s="169" t="s">
        <v>2395</v>
      </c>
      <c r="N4450" s="169"/>
      <c r="O4450" s="169"/>
      <c r="P4450" s="169"/>
      <c r="Q4450" s="169"/>
      <c r="R4450" s="169"/>
      <c r="S4450" s="169"/>
    </row>
    <row r="4451" spans="1:19" ht="20.100000000000001" customHeight="1">
      <c r="A4451" s="335" t="s">
        <v>12354</v>
      </c>
      <c r="B4451" s="284"/>
      <c r="C4451" s="286" t="s">
        <v>10350</v>
      </c>
      <c r="E4451" s="169"/>
      <c r="F4451" s="281" t="s">
        <v>17578</v>
      </c>
      <c r="G4451" s="279" t="s">
        <v>8444</v>
      </c>
      <c r="H4451" s="282">
        <v>0</v>
      </c>
      <c r="I4451" s="280"/>
      <c r="J4451" s="319" t="e">
        <f t="shared" si="70"/>
        <v>#VALUE!</v>
      </c>
      <c r="K4451" s="169"/>
      <c r="L4451" s="169"/>
      <c r="M4451" s="169" t="s">
        <v>2395</v>
      </c>
      <c r="N4451" s="169"/>
      <c r="O4451" s="169"/>
      <c r="P4451" s="169"/>
      <c r="Q4451" s="169"/>
      <c r="R4451" s="169"/>
      <c r="S4451" s="169"/>
    </row>
    <row r="4452" spans="1:19" ht="20.100000000000001" customHeight="1">
      <c r="A4452" s="335" t="s">
        <v>12355</v>
      </c>
      <c r="B4452" s="285">
        <v>683615789883</v>
      </c>
      <c r="C4452" s="286" t="s">
        <v>10351</v>
      </c>
      <c r="E4452" s="323">
        <v>7.5</v>
      </c>
      <c r="F4452" s="281">
        <v>20.235294117647058</v>
      </c>
      <c r="G4452" s="279" t="s">
        <v>8444</v>
      </c>
      <c r="H4452" s="282">
        <v>0</v>
      </c>
      <c r="I4452" s="280"/>
      <c r="J4452" s="319">
        <f t="shared" si="70"/>
        <v>4.6999999999999993</v>
      </c>
      <c r="K4452" s="169">
        <v>14.69</v>
      </c>
      <c r="L4452" s="169"/>
      <c r="M4452" s="169" t="s">
        <v>2395</v>
      </c>
      <c r="N4452" s="169"/>
      <c r="O4452" s="169"/>
      <c r="P4452" s="169"/>
      <c r="Q4452" s="169"/>
      <c r="R4452" s="169"/>
      <c r="S4452" s="169"/>
    </row>
    <row r="4453" spans="1:19" ht="20.100000000000001" customHeight="1">
      <c r="A4453" s="335" t="s">
        <v>12356</v>
      </c>
      <c r="B4453" s="285">
        <v>683615789890</v>
      </c>
      <c r="C4453" s="286" t="s">
        <v>10352</v>
      </c>
      <c r="E4453" s="323">
        <v>7.5</v>
      </c>
      <c r="F4453" s="281">
        <v>20.235294117647058</v>
      </c>
      <c r="G4453" s="279" t="s">
        <v>8444</v>
      </c>
      <c r="H4453" s="282">
        <v>0</v>
      </c>
      <c r="I4453" s="280"/>
      <c r="J4453" s="319">
        <f t="shared" si="70"/>
        <v>4.6999999999999993</v>
      </c>
      <c r="K4453" s="169">
        <v>14.69</v>
      </c>
      <c r="L4453" s="169"/>
      <c r="M4453" s="169" t="s">
        <v>2395</v>
      </c>
      <c r="N4453" s="169"/>
      <c r="O4453" s="169"/>
      <c r="P4453" s="169"/>
      <c r="Q4453" s="169"/>
      <c r="R4453" s="169"/>
      <c r="S4453" s="169"/>
    </row>
    <row r="4454" spans="1:19" ht="20.100000000000001" customHeight="1">
      <c r="A4454" s="335" t="s">
        <v>12357</v>
      </c>
      <c r="B4454" s="285">
        <v>683615789906</v>
      </c>
      <c r="C4454" s="286" t="s">
        <v>10353</v>
      </c>
      <c r="E4454" s="323">
        <v>7.5</v>
      </c>
      <c r="F4454" s="281">
        <v>20.235294117647058</v>
      </c>
      <c r="G4454" s="279" t="s">
        <v>8444</v>
      </c>
      <c r="H4454" s="282">
        <v>0</v>
      </c>
      <c r="I4454" s="280"/>
      <c r="J4454" s="319">
        <f t="shared" si="70"/>
        <v>4.6999999999999993</v>
      </c>
      <c r="K4454" s="169">
        <v>14.69</v>
      </c>
      <c r="L4454" s="169"/>
      <c r="M4454" s="169" t="s">
        <v>2395</v>
      </c>
      <c r="N4454" s="169"/>
      <c r="O4454" s="169"/>
      <c r="P4454" s="169"/>
      <c r="Q4454" s="169"/>
      <c r="R4454" s="169"/>
      <c r="S4454" s="169"/>
    </row>
    <row r="4455" spans="1:19" ht="20.100000000000001" customHeight="1">
      <c r="A4455" s="335" t="s">
        <v>12358</v>
      </c>
      <c r="B4455" s="284"/>
      <c r="C4455" s="286" t="s">
        <v>10354</v>
      </c>
      <c r="E4455" s="169"/>
      <c r="F4455" s="281" t="s">
        <v>17578</v>
      </c>
      <c r="G4455" s="279" t="s">
        <v>8444</v>
      </c>
      <c r="H4455" s="282">
        <v>0</v>
      </c>
      <c r="I4455" s="280"/>
      <c r="J4455" s="319" t="e">
        <f t="shared" si="70"/>
        <v>#VALUE!</v>
      </c>
      <c r="K4455" s="169"/>
      <c r="L4455" s="169"/>
      <c r="M4455" s="169" t="s">
        <v>2395</v>
      </c>
      <c r="N4455" s="169"/>
      <c r="O4455" s="169"/>
      <c r="P4455" s="169"/>
      <c r="Q4455" s="169"/>
      <c r="R4455" s="169"/>
      <c r="S4455" s="169"/>
    </row>
    <row r="4456" spans="1:19" ht="20.100000000000001" customHeight="1">
      <c r="A4456" s="335" t="s">
        <v>12359</v>
      </c>
      <c r="B4456" s="285">
        <v>683615789913</v>
      </c>
      <c r="C4456" s="286" t="s">
        <v>10355</v>
      </c>
      <c r="E4456" s="323">
        <v>7.5</v>
      </c>
      <c r="F4456" s="281">
        <v>20.235294117647058</v>
      </c>
      <c r="G4456" s="279" t="s">
        <v>8444</v>
      </c>
      <c r="H4456" s="282">
        <v>0</v>
      </c>
      <c r="I4456" s="280"/>
      <c r="J4456" s="319">
        <f t="shared" si="70"/>
        <v>4.6999999999999993</v>
      </c>
      <c r="K4456" s="169">
        <v>14.69</v>
      </c>
      <c r="L4456" s="169"/>
      <c r="M4456" s="169" t="s">
        <v>2395</v>
      </c>
      <c r="N4456" s="169"/>
      <c r="O4456" s="169"/>
      <c r="P4456" s="169"/>
      <c r="Q4456" s="169"/>
      <c r="R4456" s="169"/>
      <c r="S4456" s="169"/>
    </row>
    <row r="4457" spans="1:19" ht="20.100000000000001" customHeight="1">
      <c r="A4457" s="335" t="s">
        <v>12360</v>
      </c>
      <c r="B4457" s="285">
        <v>683615789920</v>
      </c>
      <c r="C4457" s="286" t="s">
        <v>10356</v>
      </c>
      <c r="E4457" s="323">
        <v>7.5</v>
      </c>
      <c r="F4457" s="281">
        <v>20.235294117647058</v>
      </c>
      <c r="G4457" s="279" t="s">
        <v>8444</v>
      </c>
      <c r="H4457" s="282">
        <v>0</v>
      </c>
      <c r="I4457" s="280"/>
      <c r="J4457" s="319">
        <f t="shared" si="70"/>
        <v>4.6999999999999993</v>
      </c>
      <c r="K4457" s="169">
        <v>14.69</v>
      </c>
      <c r="L4457" s="169"/>
      <c r="M4457" s="169" t="s">
        <v>2395</v>
      </c>
      <c r="N4457" s="169"/>
      <c r="O4457" s="169"/>
      <c r="P4457" s="169"/>
      <c r="Q4457" s="169"/>
      <c r="R4457" s="169"/>
      <c r="S4457" s="169"/>
    </row>
    <row r="4458" spans="1:19" ht="20.100000000000001" customHeight="1">
      <c r="A4458" s="335" t="s">
        <v>12361</v>
      </c>
      <c r="B4458" s="285">
        <v>683615789937</v>
      </c>
      <c r="C4458" s="286" t="s">
        <v>10357</v>
      </c>
      <c r="E4458" s="323">
        <v>7.5</v>
      </c>
      <c r="F4458" s="281">
        <v>20.235294117647058</v>
      </c>
      <c r="G4458" s="279" t="s">
        <v>8444</v>
      </c>
      <c r="H4458" s="282">
        <v>0</v>
      </c>
      <c r="I4458" s="280"/>
      <c r="J4458" s="319">
        <f t="shared" si="70"/>
        <v>4.6999999999999993</v>
      </c>
      <c r="K4458" s="169">
        <v>14.69</v>
      </c>
      <c r="L4458" s="169"/>
      <c r="M4458" s="169" t="s">
        <v>2395</v>
      </c>
      <c r="N4458" s="169"/>
      <c r="O4458" s="169"/>
      <c r="P4458" s="169"/>
      <c r="Q4458" s="169"/>
      <c r="R4458" s="169"/>
      <c r="S4458" s="169"/>
    </row>
    <row r="4459" spans="1:19" ht="20.100000000000001" customHeight="1">
      <c r="A4459" s="335" t="s">
        <v>12362</v>
      </c>
      <c r="B4459" s="284"/>
      <c r="C4459" s="286" t="s">
        <v>10358</v>
      </c>
      <c r="E4459" s="169"/>
      <c r="F4459" s="281" t="s">
        <v>17578</v>
      </c>
      <c r="G4459" s="279" t="s">
        <v>8444</v>
      </c>
      <c r="H4459" s="282">
        <v>0</v>
      </c>
      <c r="I4459" s="280"/>
      <c r="J4459" s="319" t="e">
        <f t="shared" si="70"/>
        <v>#VALUE!</v>
      </c>
      <c r="K4459" s="169"/>
      <c r="L4459" s="169"/>
      <c r="M4459" s="169" t="s">
        <v>2395</v>
      </c>
      <c r="N4459" s="169"/>
      <c r="O4459" s="169"/>
      <c r="P4459" s="169"/>
      <c r="Q4459" s="169"/>
      <c r="R4459" s="169"/>
      <c r="S4459" s="169"/>
    </row>
    <row r="4460" spans="1:19" ht="20.100000000000001" customHeight="1">
      <c r="A4460" s="335" t="s">
        <v>12363</v>
      </c>
      <c r="B4460" s="285">
        <v>683615789944</v>
      </c>
      <c r="C4460" s="286" t="s">
        <v>10359</v>
      </c>
      <c r="E4460" s="323">
        <v>7.5</v>
      </c>
      <c r="F4460" s="281">
        <v>20.235294117647058</v>
      </c>
      <c r="G4460" s="279" t="s">
        <v>8444</v>
      </c>
      <c r="H4460" s="282">
        <v>0</v>
      </c>
      <c r="I4460" s="280"/>
      <c r="J4460" s="319">
        <f t="shared" si="70"/>
        <v>4.6999999999999993</v>
      </c>
      <c r="K4460" s="169">
        <v>14.69</v>
      </c>
      <c r="L4460" s="169"/>
      <c r="M4460" s="169" t="s">
        <v>2395</v>
      </c>
      <c r="N4460" s="169"/>
      <c r="O4460" s="169"/>
      <c r="P4460" s="169"/>
      <c r="Q4460" s="169"/>
      <c r="R4460" s="169"/>
      <c r="S4460" s="169"/>
    </row>
    <row r="4461" spans="1:19" ht="20.100000000000001" customHeight="1">
      <c r="A4461" s="335" t="s">
        <v>12364</v>
      </c>
      <c r="B4461" s="285">
        <v>683615789951</v>
      </c>
      <c r="C4461" s="286" t="s">
        <v>10360</v>
      </c>
      <c r="E4461" s="323">
        <v>7.5</v>
      </c>
      <c r="F4461" s="281">
        <v>20.235294117647058</v>
      </c>
      <c r="G4461" s="279" t="s">
        <v>8444</v>
      </c>
      <c r="H4461" s="282">
        <v>0</v>
      </c>
      <c r="I4461" s="280"/>
      <c r="J4461" s="319">
        <f t="shared" si="70"/>
        <v>4.6999999999999993</v>
      </c>
      <c r="K4461" s="169">
        <v>14.69</v>
      </c>
      <c r="L4461" s="169"/>
      <c r="M4461" s="169" t="s">
        <v>2395</v>
      </c>
      <c r="N4461" s="169"/>
      <c r="O4461" s="169"/>
      <c r="P4461" s="169"/>
      <c r="Q4461" s="169"/>
      <c r="R4461" s="169"/>
      <c r="S4461" s="169"/>
    </row>
    <row r="4462" spans="1:19" ht="20.100000000000001" customHeight="1">
      <c r="A4462" s="335" t="s">
        <v>12365</v>
      </c>
      <c r="B4462" s="285">
        <v>683615789968</v>
      </c>
      <c r="C4462" s="286" t="s">
        <v>10361</v>
      </c>
      <c r="E4462" s="323">
        <v>7.5</v>
      </c>
      <c r="F4462" s="281">
        <v>20.235294117647058</v>
      </c>
      <c r="G4462" s="279" t="s">
        <v>8444</v>
      </c>
      <c r="H4462" s="282">
        <v>0</v>
      </c>
      <c r="I4462" s="280"/>
      <c r="J4462" s="319">
        <f t="shared" si="70"/>
        <v>4.6999999999999993</v>
      </c>
      <c r="K4462" s="169">
        <v>14.69</v>
      </c>
      <c r="L4462" s="169"/>
      <c r="M4462" s="169" t="s">
        <v>2395</v>
      </c>
      <c r="N4462" s="169"/>
      <c r="O4462" s="169"/>
      <c r="P4462" s="169"/>
      <c r="Q4462" s="169"/>
      <c r="R4462" s="169"/>
      <c r="S4462" s="169"/>
    </row>
    <row r="4463" spans="1:19" ht="20.100000000000001" customHeight="1">
      <c r="A4463" s="335" t="s">
        <v>12366</v>
      </c>
      <c r="B4463" s="284"/>
      <c r="C4463" s="286" t="s">
        <v>10362</v>
      </c>
      <c r="E4463" s="169"/>
      <c r="F4463" s="281" t="s">
        <v>17578</v>
      </c>
      <c r="G4463" s="279" t="s">
        <v>8444</v>
      </c>
      <c r="H4463" s="282">
        <v>0</v>
      </c>
      <c r="I4463" s="280"/>
      <c r="J4463" s="319" t="e">
        <f t="shared" si="70"/>
        <v>#VALUE!</v>
      </c>
      <c r="K4463" s="169"/>
      <c r="L4463" s="169"/>
      <c r="M4463" s="169" t="s">
        <v>2395</v>
      </c>
      <c r="N4463" s="169"/>
      <c r="O4463" s="169"/>
      <c r="P4463" s="169"/>
      <c r="Q4463" s="169"/>
      <c r="R4463" s="169"/>
      <c r="S4463" s="169"/>
    </row>
    <row r="4464" spans="1:19" ht="20.100000000000001" customHeight="1">
      <c r="A4464" s="335" t="s">
        <v>12367</v>
      </c>
      <c r="B4464" s="285">
        <v>683615789975</v>
      </c>
      <c r="C4464" s="286" t="s">
        <v>10363</v>
      </c>
      <c r="E4464" s="323">
        <v>7.5</v>
      </c>
      <c r="F4464" s="281">
        <v>20.235294117647058</v>
      </c>
      <c r="G4464" s="279" t="s">
        <v>8444</v>
      </c>
      <c r="H4464" s="282">
        <v>0</v>
      </c>
      <c r="I4464" s="280"/>
      <c r="J4464" s="319">
        <f t="shared" si="70"/>
        <v>4.6999999999999993</v>
      </c>
      <c r="K4464" s="169">
        <v>14.69</v>
      </c>
      <c r="L4464" s="169"/>
      <c r="M4464" s="169" t="s">
        <v>2395</v>
      </c>
      <c r="N4464" s="169"/>
      <c r="O4464" s="169"/>
      <c r="P4464" s="169"/>
      <c r="Q4464" s="169"/>
      <c r="R4464" s="169"/>
      <c r="S4464" s="169"/>
    </row>
    <row r="4465" spans="1:19" ht="20.100000000000001" customHeight="1">
      <c r="A4465" s="335" t="s">
        <v>12368</v>
      </c>
      <c r="B4465" s="285">
        <v>683615789982</v>
      </c>
      <c r="C4465" s="286" t="s">
        <v>10364</v>
      </c>
      <c r="E4465" s="323">
        <v>4.5</v>
      </c>
      <c r="F4465" s="281">
        <v>15.529411764705882</v>
      </c>
      <c r="G4465" s="279" t="s">
        <v>8444</v>
      </c>
      <c r="H4465" s="282">
        <v>0</v>
      </c>
      <c r="I4465" s="280"/>
      <c r="J4465" s="319">
        <f t="shared" si="70"/>
        <v>3.6999999999999993</v>
      </c>
      <c r="K4465" s="169">
        <v>11.19</v>
      </c>
      <c r="L4465" s="169"/>
      <c r="M4465" s="169" t="s">
        <v>2395</v>
      </c>
      <c r="N4465" s="169"/>
      <c r="O4465" s="169"/>
      <c r="P4465" s="169"/>
      <c r="Q4465" s="169"/>
      <c r="R4465" s="169"/>
      <c r="S4465" s="169"/>
    </row>
    <row r="4466" spans="1:19" ht="20.100000000000001" customHeight="1">
      <c r="A4466" s="335" t="s">
        <v>12369</v>
      </c>
      <c r="B4466" s="285">
        <v>683615789999</v>
      </c>
      <c r="C4466" s="286" t="s">
        <v>10365</v>
      </c>
      <c r="E4466" s="323">
        <v>4.5</v>
      </c>
      <c r="F4466" s="281">
        <v>15.529411764705882</v>
      </c>
      <c r="G4466" s="279" t="s">
        <v>8444</v>
      </c>
      <c r="H4466" s="282">
        <v>0</v>
      </c>
      <c r="I4466" s="280"/>
      <c r="J4466" s="319">
        <f t="shared" si="70"/>
        <v>3.6999999999999993</v>
      </c>
      <c r="K4466" s="169">
        <v>11.19</v>
      </c>
      <c r="L4466" s="169"/>
      <c r="M4466" s="169" t="s">
        <v>2395</v>
      </c>
      <c r="N4466" s="169"/>
      <c r="O4466" s="169"/>
      <c r="P4466" s="169"/>
      <c r="Q4466" s="169"/>
      <c r="R4466" s="169"/>
      <c r="S4466" s="169"/>
    </row>
    <row r="4467" spans="1:19" ht="20.100000000000001" customHeight="1">
      <c r="A4467" s="352" t="s">
        <v>12370</v>
      </c>
      <c r="B4467" s="285">
        <v>683615790001</v>
      </c>
      <c r="C4467" s="286" t="s">
        <v>10366</v>
      </c>
      <c r="E4467" s="323">
        <v>4.5</v>
      </c>
      <c r="F4467" s="281">
        <v>15.529411764705882</v>
      </c>
      <c r="G4467" s="279" t="s">
        <v>8444</v>
      </c>
      <c r="H4467" s="282">
        <v>0</v>
      </c>
      <c r="I4467" s="280"/>
      <c r="J4467" s="319">
        <f t="shared" si="70"/>
        <v>3.6999999999999993</v>
      </c>
      <c r="K4467" s="169">
        <v>11.19</v>
      </c>
      <c r="L4467" s="169"/>
      <c r="M4467" s="169" t="s">
        <v>2395</v>
      </c>
      <c r="N4467" s="169"/>
      <c r="O4467" s="169"/>
      <c r="P4467" s="169"/>
      <c r="Q4467" s="169"/>
      <c r="R4467" s="169"/>
      <c r="S4467" s="169"/>
    </row>
    <row r="4468" spans="1:19" ht="20.100000000000001" customHeight="1">
      <c r="A4468" s="335" t="s">
        <v>12371</v>
      </c>
      <c r="B4468" s="285">
        <v>683615790018</v>
      </c>
      <c r="C4468" s="286" t="s">
        <v>10367</v>
      </c>
      <c r="E4468" s="323">
        <v>4.5</v>
      </c>
      <c r="F4468" s="281">
        <v>15.529411764705882</v>
      </c>
      <c r="G4468" s="279" t="s">
        <v>8444</v>
      </c>
      <c r="H4468" s="282">
        <v>0</v>
      </c>
      <c r="I4468" s="280"/>
      <c r="J4468" s="319">
        <f t="shared" si="70"/>
        <v>3.6999999999999993</v>
      </c>
      <c r="K4468" s="169">
        <v>11.19</v>
      </c>
      <c r="L4468" s="169"/>
      <c r="M4468" s="169" t="s">
        <v>2395</v>
      </c>
      <c r="N4468" s="169"/>
      <c r="O4468" s="169"/>
      <c r="P4468" s="169"/>
      <c r="Q4468" s="169"/>
      <c r="R4468" s="169"/>
      <c r="S4468" s="169"/>
    </row>
    <row r="4469" spans="1:19" ht="20.100000000000001" customHeight="1">
      <c r="A4469" s="335" t="s">
        <v>12372</v>
      </c>
      <c r="B4469" s="285">
        <v>683615790025</v>
      </c>
      <c r="C4469" s="286" t="s">
        <v>10368</v>
      </c>
      <c r="E4469" s="323">
        <v>7.5</v>
      </c>
      <c r="F4469" s="281">
        <v>20.235294117647058</v>
      </c>
      <c r="G4469" s="279" t="s">
        <v>8444</v>
      </c>
      <c r="H4469" s="282">
        <v>0</v>
      </c>
      <c r="I4469" s="280"/>
      <c r="J4469" s="319">
        <f t="shared" si="70"/>
        <v>4.6999999999999993</v>
      </c>
      <c r="K4469" s="169">
        <v>14.69</v>
      </c>
      <c r="L4469" s="169"/>
      <c r="M4469" s="169" t="s">
        <v>2395</v>
      </c>
      <c r="N4469" s="169"/>
      <c r="O4469" s="169"/>
      <c r="P4469" s="169"/>
      <c r="Q4469" s="169"/>
      <c r="R4469" s="169"/>
      <c r="S4469" s="169"/>
    </row>
    <row r="4470" spans="1:19" ht="20.100000000000001" customHeight="1">
      <c r="A4470" s="352" t="s">
        <v>12373</v>
      </c>
      <c r="B4470" s="285">
        <v>683615790032</v>
      </c>
      <c r="C4470" s="286" t="s">
        <v>10369</v>
      </c>
      <c r="E4470" s="323">
        <v>4.5</v>
      </c>
      <c r="F4470" s="281">
        <v>15.529411764705882</v>
      </c>
      <c r="G4470" s="279" t="s">
        <v>8444</v>
      </c>
      <c r="H4470" s="282">
        <v>0</v>
      </c>
      <c r="I4470" s="280"/>
      <c r="J4470" s="319">
        <f t="shared" si="70"/>
        <v>3.6999999999999993</v>
      </c>
      <c r="K4470" s="169">
        <v>11.19</v>
      </c>
      <c r="L4470" s="169"/>
      <c r="M4470" s="169" t="s">
        <v>2395</v>
      </c>
      <c r="N4470" s="169"/>
      <c r="O4470" s="169"/>
      <c r="P4470" s="169"/>
      <c r="Q4470" s="169"/>
      <c r="R4470" s="169"/>
      <c r="S4470" s="169"/>
    </row>
    <row r="4471" spans="1:19" ht="20.100000000000001" customHeight="1">
      <c r="A4471" s="335" t="s">
        <v>12374</v>
      </c>
      <c r="B4471" s="285">
        <v>683615790049</v>
      </c>
      <c r="C4471" s="286" t="s">
        <v>10370</v>
      </c>
      <c r="E4471" s="323">
        <v>7.5</v>
      </c>
      <c r="F4471" s="281">
        <v>20.235294117647058</v>
      </c>
      <c r="G4471" s="279" t="s">
        <v>8444</v>
      </c>
      <c r="H4471" s="282">
        <v>0</v>
      </c>
      <c r="I4471" s="280"/>
      <c r="J4471" s="319">
        <f t="shared" si="70"/>
        <v>4.6999999999999993</v>
      </c>
      <c r="K4471" s="169">
        <v>14.69</v>
      </c>
      <c r="L4471" s="169"/>
      <c r="M4471" s="169" t="s">
        <v>2395</v>
      </c>
      <c r="N4471" s="169"/>
      <c r="O4471" s="169"/>
      <c r="P4471" s="169"/>
      <c r="Q4471" s="169"/>
      <c r="R4471" s="169"/>
      <c r="S4471" s="169"/>
    </row>
    <row r="4472" spans="1:19" ht="20.100000000000001" customHeight="1">
      <c r="A4472" s="335" t="s">
        <v>12375</v>
      </c>
      <c r="B4472" s="285">
        <v>683615790056</v>
      </c>
      <c r="C4472" s="286" t="s">
        <v>10371</v>
      </c>
      <c r="E4472" s="323">
        <v>4.5</v>
      </c>
      <c r="F4472" s="281">
        <v>15.529411764705882</v>
      </c>
      <c r="G4472" s="279" t="s">
        <v>8444</v>
      </c>
      <c r="H4472" s="282">
        <v>0</v>
      </c>
      <c r="I4472" s="280"/>
      <c r="J4472" s="319">
        <f t="shared" si="70"/>
        <v>3.6999999999999993</v>
      </c>
      <c r="K4472" s="169">
        <v>11.19</v>
      </c>
      <c r="L4472" s="169"/>
      <c r="M4472" s="169" t="s">
        <v>2395</v>
      </c>
      <c r="N4472" s="169"/>
      <c r="O4472" s="169"/>
      <c r="P4472" s="169"/>
      <c r="Q4472" s="169"/>
      <c r="R4472" s="169"/>
      <c r="S4472" s="169"/>
    </row>
    <row r="4473" spans="1:19" ht="20.100000000000001" customHeight="1">
      <c r="A4473" s="335" t="s">
        <v>12376</v>
      </c>
      <c r="B4473" s="285">
        <v>683615790063</v>
      </c>
      <c r="C4473" s="286" t="s">
        <v>10372</v>
      </c>
      <c r="E4473" s="323">
        <v>4.5</v>
      </c>
      <c r="F4473" s="281">
        <v>15.529411764705882</v>
      </c>
      <c r="G4473" s="279" t="s">
        <v>8444</v>
      </c>
      <c r="H4473" s="282">
        <v>0</v>
      </c>
      <c r="I4473" s="280"/>
      <c r="J4473" s="319">
        <f t="shared" si="70"/>
        <v>3.6999999999999993</v>
      </c>
      <c r="K4473" s="169">
        <v>11.19</v>
      </c>
      <c r="L4473" s="169"/>
      <c r="M4473" s="169" t="s">
        <v>2395</v>
      </c>
      <c r="N4473" s="169"/>
      <c r="O4473" s="169"/>
      <c r="P4473" s="169"/>
      <c r="Q4473" s="169"/>
      <c r="R4473" s="169"/>
      <c r="S4473" s="169"/>
    </row>
    <row r="4474" spans="1:19" ht="20.100000000000001" customHeight="1">
      <c r="A4474" s="335" t="s">
        <v>12377</v>
      </c>
      <c r="B4474" s="285">
        <v>683615790070</v>
      </c>
      <c r="C4474" s="286" t="s">
        <v>10373</v>
      </c>
      <c r="E4474" s="323">
        <v>4.5</v>
      </c>
      <c r="F4474" s="281">
        <v>15.529411764705882</v>
      </c>
      <c r="G4474" s="279" t="s">
        <v>8444</v>
      </c>
      <c r="H4474" s="282">
        <v>0</v>
      </c>
      <c r="I4474" s="280"/>
      <c r="J4474" s="319">
        <f t="shared" si="70"/>
        <v>3.6999999999999993</v>
      </c>
      <c r="K4474" s="169">
        <v>11.19</v>
      </c>
      <c r="L4474" s="169"/>
      <c r="M4474" s="169" t="s">
        <v>2395</v>
      </c>
      <c r="N4474" s="169"/>
      <c r="O4474" s="169"/>
      <c r="P4474" s="169"/>
      <c r="Q4474" s="169"/>
      <c r="R4474" s="169"/>
      <c r="S4474" s="169"/>
    </row>
    <row r="4475" spans="1:19" ht="20.100000000000001" customHeight="1">
      <c r="A4475" s="335" t="s">
        <v>12378</v>
      </c>
      <c r="B4475" s="285">
        <v>683615790087</v>
      </c>
      <c r="C4475" s="286" t="s">
        <v>10374</v>
      </c>
      <c r="E4475" s="323">
        <v>4.5</v>
      </c>
      <c r="F4475" s="281">
        <v>15.529411764705882</v>
      </c>
      <c r="G4475" s="279" t="s">
        <v>8444</v>
      </c>
      <c r="H4475" s="282">
        <v>0</v>
      </c>
      <c r="I4475" s="280"/>
      <c r="J4475" s="319">
        <f t="shared" si="70"/>
        <v>3.6999999999999993</v>
      </c>
      <c r="K4475" s="169">
        <v>11.19</v>
      </c>
      <c r="L4475" s="169"/>
      <c r="M4475" s="169" t="s">
        <v>2395</v>
      </c>
      <c r="N4475" s="169"/>
      <c r="O4475" s="169"/>
      <c r="P4475" s="169"/>
      <c r="Q4475" s="169"/>
      <c r="R4475" s="169"/>
      <c r="S4475" s="169"/>
    </row>
    <row r="4476" spans="1:19" ht="20.100000000000001" customHeight="1">
      <c r="A4476" s="335" t="s">
        <v>12379</v>
      </c>
      <c r="B4476" s="285">
        <v>683615790094</v>
      </c>
      <c r="C4476" s="286" t="s">
        <v>10375</v>
      </c>
      <c r="E4476" s="323">
        <v>4.5</v>
      </c>
      <c r="F4476" s="281">
        <v>15.529411764705882</v>
      </c>
      <c r="G4476" s="279" t="s">
        <v>8444</v>
      </c>
      <c r="H4476" s="282">
        <v>0</v>
      </c>
      <c r="I4476" s="280"/>
      <c r="J4476" s="319">
        <f t="shared" si="70"/>
        <v>3.6999999999999993</v>
      </c>
      <c r="K4476" s="169">
        <v>11.19</v>
      </c>
      <c r="L4476" s="169"/>
      <c r="M4476" s="169" t="s">
        <v>2395</v>
      </c>
      <c r="N4476" s="169"/>
      <c r="O4476" s="169"/>
      <c r="P4476" s="169"/>
      <c r="Q4476" s="169"/>
      <c r="R4476" s="169"/>
      <c r="S4476" s="169"/>
    </row>
    <row r="4477" spans="1:19" ht="20.100000000000001" customHeight="1">
      <c r="A4477" s="335" t="s">
        <v>12380</v>
      </c>
      <c r="B4477" s="285">
        <v>683615790100</v>
      </c>
      <c r="C4477" s="286" t="s">
        <v>10376</v>
      </c>
      <c r="E4477" s="323">
        <v>7.5</v>
      </c>
      <c r="F4477" s="281">
        <v>20.235294117647058</v>
      </c>
      <c r="G4477" s="279" t="s">
        <v>8444</v>
      </c>
      <c r="H4477" s="282">
        <v>0</v>
      </c>
      <c r="I4477" s="280"/>
      <c r="J4477" s="319">
        <f t="shared" si="70"/>
        <v>4.6999999999999993</v>
      </c>
      <c r="K4477" s="169">
        <v>14.69</v>
      </c>
      <c r="L4477" s="169"/>
      <c r="M4477" s="169" t="s">
        <v>2395</v>
      </c>
      <c r="N4477" s="169"/>
      <c r="O4477" s="169"/>
      <c r="P4477" s="169"/>
      <c r="Q4477" s="169"/>
      <c r="R4477" s="169"/>
      <c r="S4477" s="169"/>
    </row>
    <row r="4478" spans="1:19" ht="20.100000000000001" customHeight="1">
      <c r="A4478" s="335" t="s">
        <v>12381</v>
      </c>
      <c r="B4478" s="285">
        <v>683615790117</v>
      </c>
      <c r="C4478" s="286" t="s">
        <v>10377</v>
      </c>
      <c r="E4478" s="323">
        <v>4.5</v>
      </c>
      <c r="F4478" s="281">
        <v>15.529411764705882</v>
      </c>
      <c r="G4478" s="279" t="s">
        <v>8444</v>
      </c>
      <c r="H4478" s="282">
        <v>0</v>
      </c>
      <c r="I4478" s="280"/>
      <c r="J4478" s="319">
        <f t="shared" si="70"/>
        <v>3.6999999999999993</v>
      </c>
      <c r="K4478" s="169">
        <v>11.19</v>
      </c>
      <c r="L4478" s="169"/>
      <c r="M4478" s="169" t="s">
        <v>2395</v>
      </c>
      <c r="N4478" s="169"/>
      <c r="O4478" s="169"/>
      <c r="P4478" s="169"/>
      <c r="Q4478" s="169"/>
      <c r="R4478" s="169"/>
      <c r="S4478" s="169"/>
    </row>
    <row r="4479" spans="1:19" ht="20.100000000000001" customHeight="1">
      <c r="A4479" s="335" t="s">
        <v>12382</v>
      </c>
      <c r="B4479" s="284"/>
      <c r="C4479" s="286" t="s">
        <v>10378</v>
      </c>
      <c r="E4479" s="169"/>
      <c r="F4479" s="281" t="s">
        <v>17578</v>
      </c>
      <c r="G4479" s="279" t="s">
        <v>8444</v>
      </c>
      <c r="H4479" s="282">
        <v>0</v>
      </c>
      <c r="I4479" s="280"/>
      <c r="J4479" s="319" t="e">
        <f t="shared" si="70"/>
        <v>#VALUE!</v>
      </c>
      <c r="K4479" s="169"/>
      <c r="L4479" s="169"/>
      <c r="M4479" s="169" t="s">
        <v>2395</v>
      </c>
      <c r="N4479" s="169"/>
      <c r="O4479" s="169"/>
      <c r="P4479" s="169"/>
      <c r="Q4479" s="169"/>
      <c r="R4479" s="169"/>
      <c r="S4479" s="169"/>
    </row>
    <row r="4480" spans="1:19" ht="20.100000000000001" customHeight="1">
      <c r="A4480" s="352" t="s">
        <v>12383</v>
      </c>
      <c r="B4480" s="285">
        <v>683615790124</v>
      </c>
      <c r="C4480" s="286" t="s">
        <v>10379</v>
      </c>
      <c r="E4480" s="323">
        <v>7</v>
      </c>
      <c r="F4480" s="281">
        <v>19.647058823529413</v>
      </c>
      <c r="G4480" s="279" t="s">
        <v>8444</v>
      </c>
      <c r="H4480" s="282">
        <v>0</v>
      </c>
      <c r="I4480" s="280"/>
      <c r="J4480" s="319">
        <f t="shared" si="70"/>
        <v>4.6999999999999993</v>
      </c>
      <c r="K4480" s="169">
        <v>14.09</v>
      </c>
      <c r="L4480" s="169"/>
      <c r="M4480" s="169" t="s">
        <v>2395</v>
      </c>
      <c r="N4480" s="169"/>
      <c r="O4480" s="169"/>
      <c r="P4480" s="169"/>
      <c r="Q4480" s="169"/>
      <c r="R4480" s="169"/>
      <c r="S4480" s="169"/>
    </row>
    <row r="4481" spans="1:19" ht="20.100000000000001" customHeight="1">
      <c r="A4481" s="335" t="s">
        <v>12384</v>
      </c>
      <c r="B4481" s="285">
        <v>683615790131</v>
      </c>
      <c r="C4481" s="286" t="s">
        <v>10380</v>
      </c>
      <c r="E4481" s="323">
        <v>7</v>
      </c>
      <c r="F4481" s="281">
        <v>19.647058823529413</v>
      </c>
      <c r="G4481" s="279" t="s">
        <v>8444</v>
      </c>
      <c r="H4481" s="282">
        <v>0</v>
      </c>
      <c r="I4481" s="280"/>
      <c r="J4481" s="319">
        <f t="shared" si="70"/>
        <v>4.6999999999999993</v>
      </c>
      <c r="K4481" s="169">
        <v>14.09</v>
      </c>
      <c r="L4481" s="169"/>
      <c r="M4481" s="169" t="s">
        <v>2395</v>
      </c>
      <c r="N4481" s="169"/>
      <c r="O4481" s="169"/>
      <c r="P4481" s="169"/>
      <c r="Q4481" s="169"/>
      <c r="R4481" s="169"/>
      <c r="S4481" s="169"/>
    </row>
    <row r="4482" spans="1:19" ht="20.100000000000001" customHeight="1">
      <c r="A4482" s="335" t="s">
        <v>12385</v>
      </c>
      <c r="B4482" s="285">
        <v>683615790148</v>
      </c>
      <c r="C4482" s="286" t="s">
        <v>10381</v>
      </c>
      <c r="E4482" s="323">
        <v>7</v>
      </c>
      <c r="F4482" s="281">
        <v>19.647058823529413</v>
      </c>
      <c r="G4482" s="279" t="s">
        <v>8444</v>
      </c>
      <c r="H4482" s="282">
        <v>0</v>
      </c>
      <c r="I4482" s="280"/>
      <c r="J4482" s="319">
        <f t="shared" si="70"/>
        <v>4.6999999999999993</v>
      </c>
      <c r="K4482" s="169">
        <v>14.09</v>
      </c>
      <c r="L4482" s="169"/>
      <c r="M4482" s="169" t="s">
        <v>2395</v>
      </c>
      <c r="N4482" s="169"/>
      <c r="O4482" s="169"/>
      <c r="P4482" s="169"/>
      <c r="Q4482" s="169"/>
      <c r="R4482" s="169"/>
      <c r="S4482" s="169"/>
    </row>
    <row r="4483" spans="1:19" ht="20.100000000000001" customHeight="1">
      <c r="A4483" s="335" t="s">
        <v>12386</v>
      </c>
      <c r="B4483" s="284"/>
      <c r="C4483" s="286" t="s">
        <v>10382</v>
      </c>
      <c r="E4483" s="169"/>
      <c r="F4483" s="281" t="s">
        <v>17578</v>
      </c>
      <c r="G4483" s="279" t="s">
        <v>8444</v>
      </c>
      <c r="H4483" s="282">
        <v>0</v>
      </c>
      <c r="I4483" s="280"/>
      <c r="J4483" s="319" t="e">
        <f t="shared" si="70"/>
        <v>#VALUE!</v>
      </c>
      <c r="K4483" s="169"/>
      <c r="L4483" s="169"/>
      <c r="M4483" s="169" t="s">
        <v>2395</v>
      </c>
      <c r="N4483" s="169"/>
      <c r="O4483" s="169"/>
      <c r="P4483" s="169"/>
      <c r="Q4483" s="169"/>
      <c r="R4483" s="169"/>
      <c r="S4483" s="169"/>
    </row>
    <row r="4484" spans="1:19" ht="20.100000000000001" customHeight="1">
      <c r="A4484" s="335" t="s">
        <v>12387</v>
      </c>
      <c r="B4484" s="285">
        <v>683615790155</v>
      </c>
      <c r="C4484" s="286" t="s">
        <v>10383</v>
      </c>
      <c r="E4484" s="323">
        <v>8.5</v>
      </c>
      <c r="F4484" s="281">
        <v>21.99</v>
      </c>
      <c r="G4484" s="279" t="s">
        <v>8444</v>
      </c>
      <c r="H4484" s="282">
        <v>0</v>
      </c>
      <c r="I4484" s="280"/>
      <c r="J4484" s="319">
        <f t="shared" si="70"/>
        <v>5.1914999999999978</v>
      </c>
      <c r="K4484" s="169"/>
      <c r="L4484" s="169"/>
      <c r="M4484" s="169" t="s">
        <v>2395</v>
      </c>
      <c r="N4484" s="169"/>
      <c r="O4484" s="169"/>
      <c r="P4484" s="169"/>
      <c r="Q4484" s="169"/>
      <c r="R4484" s="169"/>
      <c r="S4484" s="169"/>
    </row>
    <row r="4485" spans="1:19" ht="20.100000000000001" customHeight="1">
      <c r="A4485" s="335" t="s">
        <v>12388</v>
      </c>
      <c r="B4485" s="285">
        <v>683615790162</v>
      </c>
      <c r="C4485" s="286" t="s">
        <v>10384</v>
      </c>
      <c r="E4485" s="323">
        <v>8.5</v>
      </c>
      <c r="F4485" s="281">
        <v>21.99</v>
      </c>
      <c r="G4485" s="279" t="s">
        <v>8444</v>
      </c>
      <c r="H4485" s="282">
        <v>0</v>
      </c>
      <c r="I4485" s="280"/>
      <c r="J4485" s="319">
        <f t="shared" si="70"/>
        <v>5.1914999999999978</v>
      </c>
      <c r="K4485" s="169"/>
      <c r="L4485" s="169"/>
      <c r="M4485" s="169" t="s">
        <v>2395</v>
      </c>
      <c r="N4485" s="169"/>
      <c r="O4485" s="169"/>
      <c r="P4485" s="169"/>
      <c r="Q4485" s="169"/>
      <c r="R4485" s="169"/>
      <c r="S4485" s="169"/>
    </row>
    <row r="4486" spans="1:19" ht="20.100000000000001" customHeight="1">
      <c r="A4486" s="352" t="s">
        <v>12389</v>
      </c>
      <c r="B4486" s="285">
        <v>683615790179</v>
      </c>
      <c r="C4486" s="286" t="s">
        <v>10385</v>
      </c>
      <c r="E4486" s="323">
        <v>8.5</v>
      </c>
      <c r="F4486" s="281">
        <v>21.99</v>
      </c>
      <c r="G4486" s="279" t="s">
        <v>8444</v>
      </c>
      <c r="H4486" s="282">
        <v>0</v>
      </c>
      <c r="I4486" s="280"/>
      <c r="J4486" s="319">
        <f t="shared" si="70"/>
        <v>5.1914999999999978</v>
      </c>
      <c r="K4486" s="169"/>
      <c r="L4486" s="169"/>
      <c r="M4486" s="169" t="s">
        <v>2395</v>
      </c>
      <c r="N4486" s="169"/>
      <c r="O4486" s="169"/>
      <c r="P4486" s="169"/>
      <c r="Q4486" s="169"/>
      <c r="R4486" s="169"/>
      <c r="S4486" s="169"/>
    </row>
    <row r="4487" spans="1:19" ht="20.100000000000001" customHeight="1">
      <c r="A4487" s="335" t="s">
        <v>12390</v>
      </c>
      <c r="B4487" s="284"/>
      <c r="C4487" s="286" t="s">
        <v>10386</v>
      </c>
      <c r="E4487" s="169"/>
      <c r="F4487" s="281" t="s">
        <v>17578</v>
      </c>
      <c r="G4487" s="279" t="s">
        <v>8444</v>
      </c>
      <c r="H4487" s="282">
        <v>0</v>
      </c>
      <c r="I4487" s="280"/>
      <c r="J4487" s="319" t="e">
        <f t="shared" si="70"/>
        <v>#VALUE!</v>
      </c>
      <c r="K4487" s="169"/>
      <c r="L4487" s="169"/>
      <c r="M4487" s="169" t="s">
        <v>2395</v>
      </c>
      <c r="N4487" s="169"/>
      <c r="O4487" s="169"/>
      <c r="P4487" s="169"/>
      <c r="Q4487" s="169"/>
      <c r="R4487" s="169"/>
      <c r="S4487" s="169"/>
    </row>
    <row r="4488" spans="1:19" ht="20.100000000000001" customHeight="1">
      <c r="A4488" s="335" t="s">
        <v>12391</v>
      </c>
      <c r="B4488" s="285">
        <v>683615790186</v>
      </c>
      <c r="C4488" s="286" t="s">
        <v>10387</v>
      </c>
      <c r="E4488" s="323">
        <v>3.5</v>
      </c>
      <c r="F4488" s="281">
        <v>16.89</v>
      </c>
      <c r="G4488" s="279" t="s">
        <v>8444</v>
      </c>
      <c r="H4488" s="282">
        <v>0</v>
      </c>
      <c r="I4488" s="280"/>
      <c r="J4488" s="319">
        <f t="shared" si="70"/>
        <v>5.8565000000000005</v>
      </c>
      <c r="K4488" s="169"/>
      <c r="L4488" s="169"/>
      <c r="M4488" s="169" t="s">
        <v>2395</v>
      </c>
      <c r="N4488" s="169"/>
      <c r="O4488" s="169"/>
      <c r="P4488" s="169"/>
      <c r="Q4488" s="169"/>
      <c r="R4488" s="169"/>
      <c r="S4488" s="169"/>
    </row>
    <row r="4489" spans="1:19" ht="20.100000000000001" customHeight="1">
      <c r="A4489" s="335" t="s">
        <v>12392</v>
      </c>
      <c r="B4489" s="285">
        <v>683615790193</v>
      </c>
      <c r="C4489" s="286" t="s">
        <v>10388</v>
      </c>
      <c r="E4489" s="323">
        <v>8.5</v>
      </c>
      <c r="F4489" s="281">
        <v>21.411764705882355</v>
      </c>
      <c r="G4489" s="279" t="s">
        <v>8444</v>
      </c>
      <c r="H4489" s="282">
        <v>0</v>
      </c>
      <c r="I4489" s="280"/>
      <c r="J4489" s="319">
        <f t="shared" si="70"/>
        <v>4.7000000000000028</v>
      </c>
      <c r="K4489" s="169">
        <v>14.89</v>
      </c>
      <c r="L4489" s="169"/>
      <c r="M4489" s="169" t="s">
        <v>2395</v>
      </c>
      <c r="N4489" s="169"/>
      <c r="O4489" s="169"/>
      <c r="P4489" s="169"/>
      <c r="Q4489" s="169"/>
      <c r="R4489" s="169"/>
      <c r="S4489" s="169"/>
    </row>
    <row r="4490" spans="1:19" ht="20.100000000000001" customHeight="1">
      <c r="A4490" s="352" t="s">
        <v>12393</v>
      </c>
      <c r="B4490" s="285">
        <v>683615790209</v>
      </c>
      <c r="C4490" s="286" t="s">
        <v>10389</v>
      </c>
      <c r="E4490" s="326">
        <v>2.5</v>
      </c>
      <c r="F4490" s="281">
        <v>16.89</v>
      </c>
      <c r="G4490" s="279" t="s">
        <v>8444</v>
      </c>
      <c r="H4490" s="283">
        <v>64</v>
      </c>
      <c r="I4490" s="280"/>
      <c r="J4490" s="319">
        <f t="shared" si="70"/>
        <v>6.8565000000000005</v>
      </c>
      <c r="K4490" s="169"/>
      <c r="L4490" s="169"/>
      <c r="M4490" s="169" t="s">
        <v>2395</v>
      </c>
      <c r="N4490" s="169"/>
      <c r="O4490" s="169"/>
      <c r="P4490" s="169"/>
      <c r="Q4490" s="169"/>
      <c r="R4490" s="169"/>
      <c r="S4490" s="169"/>
    </row>
    <row r="4491" spans="1:19" ht="20.100000000000001" customHeight="1">
      <c r="A4491" s="352" t="s">
        <v>12394</v>
      </c>
      <c r="B4491" s="285">
        <v>683615790216</v>
      </c>
      <c r="C4491" s="286" t="s">
        <v>10390</v>
      </c>
      <c r="E4491" s="326">
        <v>2.5</v>
      </c>
      <c r="F4491" s="281">
        <v>16.89</v>
      </c>
      <c r="G4491" s="279" t="s">
        <v>8444</v>
      </c>
      <c r="H4491" s="283">
        <v>83</v>
      </c>
      <c r="I4491" s="280"/>
      <c r="J4491" s="319">
        <f t="shared" si="70"/>
        <v>6.8565000000000005</v>
      </c>
      <c r="K4491" s="169"/>
      <c r="L4491" s="169"/>
      <c r="M4491" s="169" t="s">
        <v>2395</v>
      </c>
      <c r="N4491" s="169"/>
      <c r="O4491" s="169"/>
      <c r="P4491" s="169"/>
      <c r="Q4491" s="169"/>
      <c r="R4491" s="169"/>
      <c r="S4491" s="169"/>
    </row>
    <row r="4492" spans="1:19" ht="20.100000000000001" customHeight="1">
      <c r="A4492" s="352" t="s">
        <v>12395</v>
      </c>
      <c r="B4492" s="285">
        <v>683615790223</v>
      </c>
      <c r="C4492" s="286" t="s">
        <v>10391</v>
      </c>
      <c r="E4492" s="326">
        <v>2.5</v>
      </c>
      <c r="F4492" s="281">
        <v>16.89</v>
      </c>
      <c r="G4492" s="279" t="s">
        <v>8444</v>
      </c>
      <c r="H4492" s="283">
        <v>43</v>
      </c>
      <c r="I4492" s="280"/>
      <c r="J4492" s="319">
        <f t="shared" ref="J4492:J4555" si="71">F4492*0.85-5-E4492</f>
        <v>6.8565000000000005</v>
      </c>
      <c r="K4492" s="169"/>
      <c r="L4492" s="169"/>
      <c r="M4492" s="169" t="s">
        <v>2395</v>
      </c>
      <c r="N4492" s="169"/>
      <c r="O4492" s="169"/>
      <c r="P4492" s="169"/>
      <c r="Q4492" s="169"/>
      <c r="R4492" s="169"/>
      <c r="S4492" s="169"/>
    </row>
    <row r="4493" spans="1:19" ht="20.100000000000001" customHeight="1">
      <c r="A4493" s="335" t="s">
        <v>12396</v>
      </c>
      <c r="B4493" s="285">
        <v>683615790230</v>
      </c>
      <c r="C4493" s="286" t="s">
        <v>10392</v>
      </c>
      <c r="E4493" s="323">
        <v>3.5</v>
      </c>
      <c r="F4493" s="281">
        <v>16.89</v>
      </c>
      <c r="G4493" s="279" t="s">
        <v>8444</v>
      </c>
      <c r="H4493" s="282">
        <v>0</v>
      </c>
      <c r="I4493" s="280"/>
      <c r="J4493" s="319">
        <f t="shared" si="71"/>
        <v>5.8565000000000005</v>
      </c>
      <c r="K4493" s="169"/>
      <c r="L4493" s="169"/>
      <c r="M4493" s="169" t="s">
        <v>2395</v>
      </c>
      <c r="N4493" s="169"/>
      <c r="O4493" s="169"/>
      <c r="P4493" s="169"/>
      <c r="Q4493" s="169"/>
      <c r="R4493" s="169"/>
      <c r="S4493" s="169"/>
    </row>
    <row r="4494" spans="1:19" ht="20.100000000000001" customHeight="1">
      <c r="A4494" s="352" t="s">
        <v>12397</v>
      </c>
      <c r="B4494" s="285">
        <v>683615790247</v>
      </c>
      <c r="C4494" s="286" t="s">
        <v>10393</v>
      </c>
      <c r="E4494" s="326">
        <v>2.5</v>
      </c>
      <c r="F4494" s="281">
        <v>16.89</v>
      </c>
      <c r="G4494" s="279" t="s">
        <v>8444</v>
      </c>
      <c r="H4494" s="283">
        <v>148</v>
      </c>
      <c r="I4494" s="280"/>
      <c r="J4494" s="319">
        <f t="shared" si="71"/>
        <v>6.8565000000000005</v>
      </c>
      <c r="K4494" s="169"/>
      <c r="L4494" s="169"/>
      <c r="M4494" s="169" t="s">
        <v>2395</v>
      </c>
      <c r="N4494" s="169"/>
      <c r="O4494" s="169"/>
      <c r="P4494" s="169"/>
      <c r="Q4494" s="169"/>
      <c r="R4494" s="169"/>
      <c r="S4494" s="169"/>
    </row>
    <row r="4495" spans="1:19" ht="20.100000000000001" customHeight="1">
      <c r="A4495" s="335" t="s">
        <v>12398</v>
      </c>
      <c r="B4495" s="285">
        <v>683615790254</v>
      </c>
      <c r="C4495" s="286" t="s">
        <v>10394</v>
      </c>
      <c r="E4495" s="323">
        <v>4.5</v>
      </c>
      <c r="F4495" s="281">
        <v>16.89</v>
      </c>
      <c r="G4495" s="279" t="s">
        <v>8444</v>
      </c>
      <c r="H4495" s="282">
        <v>0</v>
      </c>
      <c r="I4495" s="280"/>
      <c r="J4495" s="319">
        <f t="shared" si="71"/>
        <v>4.8565000000000005</v>
      </c>
      <c r="K4495" s="169"/>
      <c r="L4495" s="169"/>
      <c r="M4495" s="169" t="s">
        <v>2395</v>
      </c>
      <c r="N4495" s="169"/>
      <c r="O4495" s="169"/>
      <c r="P4495" s="169"/>
      <c r="Q4495" s="169"/>
      <c r="R4495" s="169"/>
      <c r="S4495" s="169"/>
    </row>
    <row r="4496" spans="1:19" ht="20.100000000000001" customHeight="1">
      <c r="A4496" s="352" t="s">
        <v>12399</v>
      </c>
      <c r="B4496" s="285">
        <v>683615790261</v>
      </c>
      <c r="C4496" s="286" t="s">
        <v>10395</v>
      </c>
      <c r="E4496" s="326">
        <v>2.5</v>
      </c>
      <c r="F4496" s="281">
        <v>16.89</v>
      </c>
      <c r="G4496" s="279" t="s">
        <v>8444</v>
      </c>
      <c r="H4496" s="283">
        <v>105</v>
      </c>
      <c r="I4496" s="280"/>
      <c r="J4496" s="319">
        <f t="shared" si="71"/>
        <v>6.8565000000000005</v>
      </c>
      <c r="K4496" s="169"/>
      <c r="L4496" s="169"/>
      <c r="M4496" s="169" t="s">
        <v>2395</v>
      </c>
      <c r="N4496" s="169"/>
      <c r="O4496" s="169"/>
      <c r="P4496" s="169"/>
      <c r="Q4496" s="169"/>
      <c r="R4496" s="169"/>
      <c r="S4496" s="169"/>
    </row>
    <row r="4497" spans="1:19" ht="20.100000000000001" customHeight="1">
      <c r="A4497" s="352" t="s">
        <v>12400</v>
      </c>
      <c r="B4497" s="285">
        <v>683615790278</v>
      </c>
      <c r="C4497" s="286" t="s">
        <v>10396</v>
      </c>
      <c r="E4497" s="326">
        <v>2.5</v>
      </c>
      <c r="F4497" s="281">
        <v>16.89</v>
      </c>
      <c r="G4497" s="279" t="s">
        <v>8444</v>
      </c>
      <c r="H4497" s="283">
        <v>90</v>
      </c>
      <c r="I4497" s="280"/>
      <c r="J4497" s="319">
        <f t="shared" si="71"/>
        <v>6.8565000000000005</v>
      </c>
      <c r="K4497" s="169"/>
      <c r="L4497" s="169"/>
      <c r="M4497" s="169" t="s">
        <v>2395</v>
      </c>
      <c r="N4497" s="169"/>
      <c r="O4497" s="169"/>
      <c r="P4497" s="169"/>
      <c r="Q4497" s="169"/>
      <c r="R4497" s="169"/>
      <c r="S4497" s="169"/>
    </row>
    <row r="4498" spans="1:19" ht="20.100000000000001" customHeight="1">
      <c r="A4498" s="335" t="s">
        <v>12401</v>
      </c>
      <c r="B4498" s="285">
        <v>683615790285</v>
      </c>
      <c r="C4498" s="286" t="s">
        <v>10397</v>
      </c>
      <c r="E4498" s="323">
        <v>4.5</v>
      </c>
      <c r="F4498" s="281">
        <v>16.89</v>
      </c>
      <c r="G4498" s="279" t="s">
        <v>8444</v>
      </c>
      <c r="H4498" s="282">
        <v>0</v>
      </c>
      <c r="I4498" s="280"/>
      <c r="J4498" s="319">
        <f t="shared" si="71"/>
        <v>4.8565000000000005</v>
      </c>
      <c r="K4498" s="169"/>
      <c r="L4498" s="169"/>
      <c r="M4498" s="169" t="s">
        <v>2395</v>
      </c>
      <c r="N4498" s="169"/>
      <c r="O4498" s="169"/>
      <c r="P4498" s="169"/>
      <c r="Q4498" s="169"/>
      <c r="R4498" s="169"/>
      <c r="S4498" s="169"/>
    </row>
    <row r="4499" spans="1:19" ht="20.100000000000001" customHeight="1">
      <c r="A4499" s="335" t="s">
        <v>12402</v>
      </c>
      <c r="B4499" s="285">
        <v>683615790292</v>
      </c>
      <c r="C4499" s="286" t="s">
        <v>10398</v>
      </c>
      <c r="E4499" s="323">
        <v>8.5</v>
      </c>
      <c r="F4499" s="281">
        <v>21.411764705882355</v>
      </c>
      <c r="G4499" s="279" t="s">
        <v>8444</v>
      </c>
      <c r="H4499" s="282">
        <v>0</v>
      </c>
      <c r="I4499" s="280"/>
      <c r="J4499" s="319">
        <f t="shared" si="71"/>
        <v>4.7000000000000028</v>
      </c>
      <c r="K4499" s="169">
        <v>14.89</v>
      </c>
      <c r="L4499" s="169"/>
      <c r="M4499" s="169" t="s">
        <v>2395</v>
      </c>
      <c r="N4499" s="169"/>
      <c r="O4499" s="169"/>
      <c r="P4499" s="169"/>
      <c r="Q4499" s="169"/>
      <c r="R4499" s="169"/>
      <c r="S4499" s="169"/>
    </row>
    <row r="4500" spans="1:19" ht="20.100000000000001" customHeight="1">
      <c r="A4500" s="352" t="s">
        <v>12403</v>
      </c>
      <c r="B4500" s="285">
        <v>683615790308</v>
      </c>
      <c r="C4500" s="286" t="s">
        <v>10399</v>
      </c>
      <c r="E4500" s="326">
        <v>2.5</v>
      </c>
      <c r="F4500" s="281">
        <v>16.89</v>
      </c>
      <c r="G4500" s="279" t="s">
        <v>8444</v>
      </c>
      <c r="H4500" s="283">
        <v>118</v>
      </c>
      <c r="I4500" s="280"/>
      <c r="J4500" s="319">
        <f t="shared" si="71"/>
        <v>6.8565000000000005</v>
      </c>
      <c r="K4500" s="169"/>
      <c r="L4500" s="169"/>
      <c r="M4500" s="169" t="s">
        <v>2395</v>
      </c>
      <c r="N4500" s="169"/>
      <c r="O4500" s="169"/>
      <c r="P4500" s="169"/>
      <c r="Q4500" s="169"/>
      <c r="R4500" s="169"/>
      <c r="S4500" s="169"/>
    </row>
    <row r="4501" spans="1:19" ht="20.100000000000001" customHeight="1">
      <c r="A4501" s="335" t="s">
        <v>12404</v>
      </c>
      <c r="B4501" s="285">
        <v>683615790315</v>
      </c>
      <c r="C4501" s="286" t="s">
        <v>10400</v>
      </c>
      <c r="E4501" s="323">
        <v>3.5</v>
      </c>
      <c r="F4501" s="281">
        <v>16.89</v>
      </c>
      <c r="G4501" s="279" t="s">
        <v>8444</v>
      </c>
      <c r="H4501" s="282">
        <v>0</v>
      </c>
      <c r="I4501" s="280"/>
      <c r="J4501" s="319">
        <f t="shared" si="71"/>
        <v>5.8565000000000005</v>
      </c>
      <c r="K4501" s="169"/>
      <c r="L4501" s="169"/>
      <c r="M4501" s="169" t="s">
        <v>2395</v>
      </c>
      <c r="N4501" s="169"/>
      <c r="O4501" s="169"/>
      <c r="P4501" s="169"/>
      <c r="Q4501" s="169"/>
      <c r="R4501" s="169"/>
      <c r="S4501" s="169"/>
    </row>
    <row r="4502" spans="1:19" ht="20.100000000000001" customHeight="1">
      <c r="A4502" s="352" t="s">
        <v>12405</v>
      </c>
      <c r="B4502" s="285">
        <v>683615790322</v>
      </c>
      <c r="C4502" s="286" t="s">
        <v>10401</v>
      </c>
      <c r="E4502" s="326">
        <v>2.5</v>
      </c>
      <c r="F4502" s="281">
        <v>16.89</v>
      </c>
      <c r="G4502" s="279" t="s">
        <v>8444</v>
      </c>
      <c r="H4502" s="365">
        <v>127</v>
      </c>
      <c r="I4502" s="280"/>
      <c r="J4502" s="319">
        <f t="shared" si="71"/>
        <v>6.8565000000000005</v>
      </c>
      <c r="K4502" s="169"/>
      <c r="L4502" s="169"/>
      <c r="M4502" s="169" t="s">
        <v>2395</v>
      </c>
      <c r="N4502" s="169"/>
      <c r="O4502" s="169"/>
      <c r="P4502" s="169"/>
      <c r="Q4502" s="169"/>
      <c r="R4502" s="169"/>
      <c r="S4502" s="169"/>
    </row>
    <row r="4503" spans="1:19" ht="20.100000000000001" customHeight="1">
      <c r="A4503" s="335" t="s">
        <v>12406</v>
      </c>
      <c r="B4503" s="284"/>
      <c r="C4503" s="286" t="s">
        <v>10402</v>
      </c>
      <c r="E4503" s="169"/>
      <c r="F4503" s="281" t="s">
        <v>17578</v>
      </c>
      <c r="G4503" s="279" t="s">
        <v>8444</v>
      </c>
      <c r="H4503" s="282">
        <v>0</v>
      </c>
      <c r="I4503" s="280"/>
      <c r="J4503" s="319" t="e">
        <f t="shared" si="71"/>
        <v>#VALUE!</v>
      </c>
      <c r="K4503" s="169"/>
      <c r="L4503" s="169"/>
      <c r="M4503" s="169" t="s">
        <v>2395</v>
      </c>
      <c r="N4503" s="169"/>
      <c r="O4503" s="169"/>
      <c r="P4503" s="169"/>
      <c r="Q4503" s="169"/>
      <c r="R4503" s="169"/>
      <c r="S4503" s="169"/>
    </row>
    <row r="4504" spans="1:19" ht="20.100000000000001" customHeight="1">
      <c r="A4504" s="335" t="s">
        <v>12407</v>
      </c>
      <c r="B4504" s="285">
        <v>683615790339</v>
      </c>
      <c r="C4504" s="286" t="s">
        <v>10403</v>
      </c>
      <c r="E4504" s="323">
        <v>3.5</v>
      </c>
      <c r="F4504" s="281">
        <v>16.89</v>
      </c>
      <c r="G4504" s="279" t="s">
        <v>8444</v>
      </c>
      <c r="H4504" s="282">
        <v>0</v>
      </c>
      <c r="I4504" s="280"/>
      <c r="J4504" s="319">
        <f t="shared" si="71"/>
        <v>5.8565000000000005</v>
      </c>
      <c r="K4504" s="169"/>
      <c r="L4504" s="169"/>
      <c r="M4504" s="169" t="s">
        <v>2395</v>
      </c>
      <c r="N4504" s="169"/>
      <c r="O4504" s="169"/>
      <c r="P4504" s="169"/>
      <c r="Q4504" s="169"/>
      <c r="R4504" s="169"/>
      <c r="S4504" s="169"/>
    </row>
    <row r="4505" spans="1:19" ht="20.100000000000001" customHeight="1">
      <c r="A4505" s="335" t="s">
        <v>12408</v>
      </c>
      <c r="B4505" s="285">
        <v>683615790346</v>
      </c>
      <c r="C4505" s="286" t="s">
        <v>10404</v>
      </c>
      <c r="E4505" s="323">
        <v>3.5</v>
      </c>
      <c r="F4505" s="281">
        <v>16.89</v>
      </c>
      <c r="G4505" s="279" t="s">
        <v>8444</v>
      </c>
      <c r="H4505" s="282">
        <v>0</v>
      </c>
      <c r="I4505" s="280"/>
      <c r="J4505" s="319">
        <f t="shared" si="71"/>
        <v>5.8565000000000005</v>
      </c>
      <c r="K4505" s="169"/>
      <c r="L4505" s="169"/>
      <c r="M4505" s="169" t="s">
        <v>2395</v>
      </c>
      <c r="N4505" s="169"/>
      <c r="O4505" s="169"/>
      <c r="P4505" s="169"/>
      <c r="Q4505" s="169"/>
      <c r="R4505" s="169"/>
      <c r="S4505" s="169"/>
    </row>
    <row r="4506" spans="1:19" ht="20.100000000000001" customHeight="1">
      <c r="A4506" s="352" t="s">
        <v>12409</v>
      </c>
      <c r="B4506" s="285">
        <v>683615790353</v>
      </c>
      <c r="C4506" s="286" t="s">
        <v>10405</v>
      </c>
      <c r="E4506" s="323">
        <v>3.5</v>
      </c>
      <c r="F4506" s="281">
        <v>16.89</v>
      </c>
      <c r="G4506" s="279" t="s">
        <v>8444</v>
      </c>
      <c r="H4506" s="282">
        <v>0</v>
      </c>
      <c r="I4506" s="280"/>
      <c r="J4506" s="319">
        <f t="shared" si="71"/>
        <v>5.8565000000000005</v>
      </c>
      <c r="K4506" s="169"/>
      <c r="L4506" s="169"/>
      <c r="M4506" s="169" t="s">
        <v>2395</v>
      </c>
      <c r="N4506" s="169"/>
      <c r="O4506" s="169"/>
      <c r="P4506" s="169"/>
      <c r="Q4506" s="169"/>
      <c r="R4506" s="169"/>
      <c r="S4506" s="169"/>
    </row>
    <row r="4507" spans="1:19" ht="20.100000000000001" customHeight="1">
      <c r="A4507" s="352" t="s">
        <v>12410</v>
      </c>
      <c r="B4507" s="285">
        <v>683615790360</v>
      </c>
      <c r="C4507" s="286" t="s">
        <v>10406</v>
      </c>
      <c r="E4507" s="326">
        <v>2.5</v>
      </c>
      <c r="F4507" s="281">
        <v>16.89</v>
      </c>
      <c r="G4507" s="279" t="s">
        <v>8444</v>
      </c>
      <c r="H4507" s="283">
        <v>88</v>
      </c>
      <c r="I4507" s="280"/>
      <c r="J4507" s="319">
        <f t="shared" si="71"/>
        <v>6.8565000000000005</v>
      </c>
      <c r="K4507" s="169"/>
      <c r="L4507" s="169"/>
      <c r="M4507" s="169" t="s">
        <v>2395</v>
      </c>
      <c r="N4507" s="169"/>
      <c r="O4507" s="169"/>
      <c r="P4507" s="169"/>
      <c r="Q4507" s="169"/>
      <c r="R4507" s="169"/>
      <c r="S4507" s="169"/>
    </row>
    <row r="4508" spans="1:19" ht="20.100000000000001" customHeight="1">
      <c r="A4508" s="352" t="s">
        <v>12411</v>
      </c>
      <c r="B4508" s="285">
        <v>683615790377</v>
      </c>
      <c r="C4508" s="286" t="s">
        <v>10407</v>
      </c>
      <c r="E4508" s="326">
        <v>2.5</v>
      </c>
      <c r="F4508" s="281">
        <v>16.89</v>
      </c>
      <c r="G4508" s="279" t="s">
        <v>8444</v>
      </c>
      <c r="H4508" s="365">
        <v>56</v>
      </c>
      <c r="I4508" s="280"/>
      <c r="J4508" s="319">
        <f t="shared" si="71"/>
        <v>6.8565000000000005</v>
      </c>
      <c r="K4508" s="169"/>
      <c r="L4508" s="169"/>
      <c r="M4508" s="169" t="s">
        <v>2395</v>
      </c>
      <c r="N4508" s="169"/>
      <c r="O4508" s="169"/>
      <c r="P4508" s="169"/>
      <c r="Q4508" s="169"/>
      <c r="R4508" s="169"/>
      <c r="S4508" s="169"/>
    </row>
    <row r="4509" spans="1:19" ht="20.100000000000001" customHeight="1">
      <c r="A4509" s="352" t="s">
        <v>12412</v>
      </c>
      <c r="B4509" s="285">
        <v>683615790384</v>
      </c>
      <c r="C4509" s="286" t="s">
        <v>10408</v>
      </c>
      <c r="E4509" s="326">
        <v>2.5</v>
      </c>
      <c r="F4509" s="281">
        <v>16.89</v>
      </c>
      <c r="G4509" s="279" t="s">
        <v>8444</v>
      </c>
      <c r="H4509" s="365">
        <v>131</v>
      </c>
      <c r="I4509" s="280"/>
      <c r="J4509" s="319">
        <f t="shared" si="71"/>
        <v>6.8565000000000005</v>
      </c>
      <c r="K4509" s="169"/>
      <c r="L4509" s="169"/>
      <c r="M4509" s="169" t="s">
        <v>2395</v>
      </c>
      <c r="N4509" s="169"/>
      <c r="O4509" s="169"/>
      <c r="P4509" s="169"/>
      <c r="Q4509" s="169"/>
      <c r="R4509" s="169"/>
      <c r="S4509" s="169"/>
    </row>
    <row r="4510" spans="1:19" ht="20.100000000000001" customHeight="1">
      <c r="A4510" s="335" t="s">
        <v>12413</v>
      </c>
      <c r="B4510" s="285">
        <v>683615790391</v>
      </c>
      <c r="C4510" s="286" t="s">
        <v>10409</v>
      </c>
      <c r="E4510" s="323">
        <v>8</v>
      </c>
      <c r="F4510" s="281">
        <v>20.823529411764707</v>
      </c>
      <c r="G4510" s="279" t="s">
        <v>8444</v>
      </c>
      <c r="H4510" s="282">
        <v>0</v>
      </c>
      <c r="I4510" s="280"/>
      <c r="J4510" s="319">
        <f t="shared" si="71"/>
        <v>4.6999999999999993</v>
      </c>
      <c r="K4510" s="169">
        <v>14.89</v>
      </c>
      <c r="L4510" s="169"/>
      <c r="M4510" s="169" t="s">
        <v>2395</v>
      </c>
      <c r="N4510" s="169"/>
      <c r="O4510" s="169"/>
      <c r="P4510" s="169"/>
      <c r="Q4510" s="169"/>
      <c r="R4510" s="169"/>
      <c r="S4510" s="169"/>
    </row>
    <row r="4511" spans="1:19" ht="20.100000000000001" customHeight="1">
      <c r="A4511" s="352" t="s">
        <v>12414</v>
      </c>
      <c r="B4511" s="285">
        <v>683615790407</v>
      </c>
      <c r="C4511" s="286" t="s">
        <v>10410</v>
      </c>
      <c r="E4511" s="326">
        <v>2.5</v>
      </c>
      <c r="F4511" s="281">
        <v>16.89</v>
      </c>
      <c r="G4511" s="279" t="s">
        <v>8444</v>
      </c>
      <c r="H4511" s="365">
        <v>129</v>
      </c>
      <c r="I4511" s="280"/>
      <c r="J4511" s="319">
        <f t="shared" si="71"/>
        <v>6.8565000000000005</v>
      </c>
      <c r="K4511" s="169"/>
      <c r="L4511" s="169"/>
      <c r="M4511" s="169" t="s">
        <v>2395</v>
      </c>
      <c r="N4511" s="169"/>
      <c r="O4511" s="169"/>
      <c r="P4511" s="169"/>
      <c r="Q4511" s="169"/>
      <c r="R4511" s="169"/>
      <c r="S4511" s="169"/>
    </row>
    <row r="4512" spans="1:19" ht="20.100000000000001" customHeight="1">
      <c r="A4512" s="352" t="s">
        <v>12415</v>
      </c>
      <c r="B4512" s="285">
        <v>683615790414</v>
      </c>
      <c r="C4512" s="286" t="s">
        <v>10411</v>
      </c>
      <c r="E4512" s="326">
        <v>2.5</v>
      </c>
      <c r="F4512" s="281">
        <v>16.89</v>
      </c>
      <c r="G4512" s="279" t="s">
        <v>8444</v>
      </c>
      <c r="H4512" s="283">
        <v>64</v>
      </c>
      <c r="I4512" s="280"/>
      <c r="J4512" s="319">
        <f t="shared" si="71"/>
        <v>6.8565000000000005</v>
      </c>
      <c r="K4512" s="169"/>
      <c r="L4512" s="169"/>
      <c r="M4512" s="169" t="s">
        <v>2395</v>
      </c>
      <c r="N4512" s="169"/>
      <c r="O4512" s="169"/>
      <c r="P4512" s="169"/>
      <c r="Q4512" s="169"/>
      <c r="R4512" s="169"/>
      <c r="S4512" s="169"/>
    </row>
    <row r="4513" spans="1:19" ht="20.100000000000001" customHeight="1">
      <c r="A4513" s="352" t="s">
        <v>12416</v>
      </c>
      <c r="B4513" s="285">
        <v>683615790421</v>
      </c>
      <c r="C4513" s="286" t="s">
        <v>10412</v>
      </c>
      <c r="E4513" s="323">
        <v>3.5</v>
      </c>
      <c r="F4513" s="281">
        <v>16.89</v>
      </c>
      <c r="G4513" s="279" t="s">
        <v>8444</v>
      </c>
      <c r="H4513" s="282">
        <v>0</v>
      </c>
      <c r="I4513" s="280"/>
      <c r="J4513" s="319">
        <f t="shared" si="71"/>
        <v>5.8565000000000005</v>
      </c>
      <c r="K4513" s="169"/>
      <c r="L4513" s="169"/>
      <c r="M4513" s="169" t="s">
        <v>2395</v>
      </c>
      <c r="N4513" s="169"/>
      <c r="O4513" s="169"/>
      <c r="P4513" s="169"/>
      <c r="Q4513" s="169"/>
      <c r="R4513" s="169"/>
      <c r="S4513" s="169"/>
    </row>
    <row r="4514" spans="1:19" ht="20.100000000000001" customHeight="1">
      <c r="A4514" s="335" t="s">
        <v>12417</v>
      </c>
      <c r="B4514" s="285">
        <v>683615790438</v>
      </c>
      <c r="C4514" s="286" t="s">
        <v>10413</v>
      </c>
      <c r="E4514" s="323">
        <v>8</v>
      </c>
      <c r="F4514" s="281">
        <v>20.823529411764707</v>
      </c>
      <c r="G4514" s="279" t="s">
        <v>8444</v>
      </c>
      <c r="H4514" s="282">
        <v>0</v>
      </c>
      <c r="I4514" s="280"/>
      <c r="J4514" s="319">
        <f t="shared" si="71"/>
        <v>4.6999999999999993</v>
      </c>
      <c r="K4514" s="169">
        <v>14.89</v>
      </c>
      <c r="L4514" s="169"/>
      <c r="M4514" s="169" t="s">
        <v>2395</v>
      </c>
      <c r="N4514" s="169"/>
      <c r="O4514" s="169"/>
      <c r="P4514" s="169"/>
      <c r="Q4514" s="169"/>
      <c r="R4514" s="169"/>
      <c r="S4514" s="169"/>
    </row>
    <row r="4515" spans="1:19" ht="20.100000000000001" customHeight="1">
      <c r="A4515" s="352" t="s">
        <v>12418</v>
      </c>
      <c r="B4515" s="285">
        <v>683615790445</v>
      </c>
      <c r="C4515" s="286" t="s">
        <v>10414</v>
      </c>
      <c r="E4515" s="326">
        <v>2.5</v>
      </c>
      <c r="F4515" s="281">
        <v>16.89</v>
      </c>
      <c r="G4515" s="279" t="s">
        <v>8444</v>
      </c>
      <c r="H4515" s="283">
        <v>126</v>
      </c>
      <c r="I4515" s="280"/>
      <c r="J4515" s="319">
        <f t="shared" si="71"/>
        <v>6.8565000000000005</v>
      </c>
      <c r="K4515" s="169"/>
      <c r="L4515" s="169"/>
      <c r="M4515" s="169" t="s">
        <v>2395</v>
      </c>
      <c r="N4515" s="169"/>
      <c r="O4515" s="169"/>
      <c r="P4515" s="169"/>
      <c r="Q4515" s="169"/>
      <c r="R4515" s="169"/>
      <c r="S4515" s="169"/>
    </row>
    <row r="4516" spans="1:19" ht="20.100000000000001" customHeight="1">
      <c r="A4516" s="352" t="s">
        <v>12419</v>
      </c>
      <c r="B4516" s="285">
        <v>683615790452</v>
      </c>
      <c r="C4516" s="286" t="s">
        <v>10415</v>
      </c>
      <c r="E4516" s="323">
        <v>3.5</v>
      </c>
      <c r="F4516" s="281">
        <v>16.89</v>
      </c>
      <c r="G4516" s="279" t="s">
        <v>8444</v>
      </c>
      <c r="H4516" s="282">
        <v>0</v>
      </c>
      <c r="I4516" s="280"/>
      <c r="J4516" s="319">
        <f t="shared" si="71"/>
        <v>5.8565000000000005</v>
      </c>
      <c r="K4516" s="169"/>
      <c r="L4516" s="169"/>
      <c r="M4516" s="169" t="s">
        <v>2395</v>
      </c>
      <c r="N4516" s="169"/>
      <c r="O4516" s="169"/>
      <c r="P4516" s="169"/>
      <c r="Q4516" s="169"/>
      <c r="R4516" s="169"/>
      <c r="S4516" s="169"/>
    </row>
    <row r="4517" spans="1:19" ht="20.100000000000001" customHeight="1">
      <c r="A4517" s="352" t="s">
        <v>12420</v>
      </c>
      <c r="B4517" s="285">
        <v>683615790469</v>
      </c>
      <c r="C4517" s="286" t="s">
        <v>10416</v>
      </c>
      <c r="E4517" s="326">
        <v>2.5</v>
      </c>
      <c r="F4517" s="281">
        <v>16.89</v>
      </c>
      <c r="G4517" s="279" t="s">
        <v>8444</v>
      </c>
      <c r="H4517" s="365">
        <v>153</v>
      </c>
      <c r="I4517" s="280"/>
      <c r="J4517" s="319">
        <f t="shared" si="71"/>
        <v>6.8565000000000005</v>
      </c>
      <c r="K4517" s="169"/>
      <c r="L4517" s="169"/>
      <c r="M4517" s="169" t="s">
        <v>2395</v>
      </c>
      <c r="N4517" s="169"/>
      <c r="O4517" s="169"/>
      <c r="P4517" s="169"/>
      <c r="Q4517" s="169"/>
      <c r="R4517" s="169"/>
      <c r="S4517" s="169"/>
    </row>
    <row r="4518" spans="1:19" ht="20.100000000000001" customHeight="1">
      <c r="A4518" s="335" t="s">
        <v>12421</v>
      </c>
      <c r="B4518" s="284"/>
      <c r="C4518" s="286" t="s">
        <v>10417</v>
      </c>
      <c r="E4518" s="169"/>
      <c r="F4518" s="281" t="s">
        <v>17578</v>
      </c>
      <c r="G4518" s="279" t="s">
        <v>8444</v>
      </c>
      <c r="H4518" s="282">
        <v>0</v>
      </c>
      <c r="I4518" s="280"/>
      <c r="J4518" s="319" t="e">
        <f t="shared" si="71"/>
        <v>#VALUE!</v>
      </c>
      <c r="K4518" s="169"/>
      <c r="L4518" s="169"/>
      <c r="M4518" s="169" t="s">
        <v>2395</v>
      </c>
      <c r="N4518" s="169"/>
      <c r="O4518" s="169"/>
      <c r="P4518" s="169"/>
      <c r="Q4518" s="169"/>
      <c r="R4518" s="169"/>
      <c r="S4518" s="169"/>
    </row>
    <row r="4519" spans="1:19" ht="20.100000000000001" customHeight="1">
      <c r="A4519" s="335" t="s">
        <v>12422</v>
      </c>
      <c r="B4519" s="285">
        <v>683615790476</v>
      </c>
      <c r="C4519" s="286" t="s">
        <v>10418</v>
      </c>
      <c r="E4519" s="323">
        <v>3.5</v>
      </c>
      <c r="F4519" s="281">
        <v>16.89</v>
      </c>
      <c r="G4519" s="279" t="s">
        <v>8444</v>
      </c>
      <c r="H4519" s="282">
        <v>0</v>
      </c>
      <c r="I4519" s="280"/>
      <c r="J4519" s="319">
        <f t="shared" si="71"/>
        <v>5.8565000000000005</v>
      </c>
      <c r="K4519" s="169"/>
      <c r="L4519" s="169"/>
      <c r="M4519" s="169" t="s">
        <v>2395</v>
      </c>
      <c r="N4519" s="169"/>
      <c r="O4519" s="169"/>
      <c r="P4519" s="169"/>
      <c r="Q4519" s="169"/>
      <c r="R4519" s="169"/>
      <c r="S4519" s="169"/>
    </row>
    <row r="4520" spans="1:19" ht="20.100000000000001" customHeight="1">
      <c r="A4520" s="335" t="s">
        <v>12423</v>
      </c>
      <c r="B4520" s="285">
        <v>683615790483</v>
      </c>
      <c r="C4520" s="286" t="s">
        <v>10419</v>
      </c>
      <c r="E4520" s="323">
        <v>3.5</v>
      </c>
      <c r="F4520" s="281">
        <v>16.89</v>
      </c>
      <c r="G4520" s="279" t="s">
        <v>8444</v>
      </c>
      <c r="H4520" s="282">
        <v>0</v>
      </c>
      <c r="I4520" s="280"/>
      <c r="J4520" s="319">
        <f t="shared" si="71"/>
        <v>5.8565000000000005</v>
      </c>
      <c r="K4520" s="169"/>
      <c r="L4520" s="169"/>
      <c r="M4520" s="169" t="s">
        <v>2395</v>
      </c>
      <c r="N4520" s="169"/>
      <c r="O4520" s="169"/>
      <c r="P4520" s="169"/>
      <c r="Q4520" s="169"/>
      <c r="R4520" s="169"/>
      <c r="S4520" s="169"/>
    </row>
    <row r="4521" spans="1:19" ht="20.100000000000001" customHeight="1">
      <c r="A4521" s="352" t="s">
        <v>12424</v>
      </c>
      <c r="B4521" s="285">
        <v>683615790490</v>
      </c>
      <c r="C4521" s="286" t="s">
        <v>10420</v>
      </c>
      <c r="E4521" s="326">
        <v>2.5</v>
      </c>
      <c r="F4521" s="281">
        <v>16.89</v>
      </c>
      <c r="G4521" s="279" t="s">
        <v>8444</v>
      </c>
      <c r="H4521" s="365">
        <v>56</v>
      </c>
      <c r="I4521" s="280"/>
      <c r="J4521" s="319">
        <f t="shared" si="71"/>
        <v>6.8565000000000005</v>
      </c>
      <c r="K4521" s="169"/>
      <c r="L4521" s="169"/>
      <c r="M4521" s="169" t="s">
        <v>2395</v>
      </c>
      <c r="N4521" s="169"/>
      <c r="O4521" s="169"/>
      <c r="P4521" s="169"/>
      <c r="Q4521" s="169"/>
      <c r="R4521" s="169"/>
      <c r="S4521" s="169"/>
    </row>
    <row r="4522" spans="1:19" ht="20.100000000000001" customHeight="1">
      <c r="A4522" s="352" t="s">
        <v>12425</v>
      </c>
      <c r="B4522" s="285">
        <v>683615790506</v>
      </c>
      <c r="C4522" s="286" t="s">
        <v>10421</v>
      </c>
      <c r="E4522" s="326">
        <v>2.5</v>
      </c>
      <c r="F4522" s="281">
        <v>16.89</v>
      </c>
      <c r="G4522" s="279" t="s">
        <v>8444</v>
      </c>
      <c r="H4522" s="283">
        <v>87</v>
      </c>
      <c r="I4522" s="280"/>
      <c r="J4522" s="319">
        <f t="shared" si="71"/>
        <v>6.8565000000000005</v>
      </c>
      <c r="K4522" s="169"/>
      <c r="L4522" s="169"/>
      <c r="M4522" s="169" t="s">
        <v>2395</v>
      </c>
      <c r="N4522" s="169"/>
      <c r="O4522" s="169"/>
      <c r="P4522" s="169"/>
      <c r="Q4522" s="169"/>
      <c r="R4522" s="169"/>
      <c r="S4522" s="169"/>
    </row>
    <row r="4523" spans="1:19" ht="20.100000000000001" customHeight="1">
      <c r="A4523" s="352" t="s">
        <v>12426</v>
      </c>
      <c r="B4523" s="285">
        <v>683615790513</v>
      </c>
      <c r="C4523" s="286" t="s">
        <v>10422</v>
      </c>
      <c r="E4523" s="326">
        <v>2.5</v>
      </c>
      <c r="F4523" s="281">
        <v>16.89</v>
      </c>
      <c r="G4523" s="279" t="s">
        <v>8444</v>
      </c>
      <c r="H4523" s="283">
        <v>118</v>
      </c>
      <c r="I4523" s="280"/>
      <c r="J4523" s="319">
        <f t="shared" si="71"/>
        <v>6.8565000000000005</v>
      </c>
      <c r="K4523" s="169"/>
      <c r="L4523" s="169"/>
      <c r="M4523" s="169" t="s">
        <v>2395</v>
      </c>
      <c r="N4523" s="169"/>
      <c r="O4523" s="169"/>
      <c r="P4523" s="169"/>
      <c r="Q4523" s="169"/>
      <c r="R4523" s="169"/>
      <c r="S4523" s="169"/>
    </row>
    <row r="4524" spans="1:19" ht="20.100000000000001" customHeight="1">
      <c r="A4524" s="335" t="s">
        <v>12427</v>
      </c>
      <c r="B4524" s="285">
        <v>683615790520</v>
      </c>
      <c r="C4524" s="286" t="s">
        <v>10423</v>
      </c>
      <c r="E4524" s="323">
        <v>3.5</v>
      </c>
      <c r="F4524" s="281">
        <v>16.89</v>
      </c>
      <c r="G4524" s="279" t="s">
        <v>8444</v>
      </c>
      <c r="H4524" s="282">
        <v>0</v>
      </c>
      <c r="I4524" s="280"/>
      <c r="J4524" s="319">
        <f t="shared" si="71"/>
        <v>5.8565000000000005</v>
      </c>
      <c r="K4524" s="169"/>
      <c r="L4524" s="169"/>
      <c r="M4524" s="169" t="s">
        <v>2395</v>
      </c>
      <c r="N4524" s="169"/>
      <c r="O4524" s="169"/>
      <c r="P4524" s="169"/>
      <c r="Q4524" s="169"/>
      <c r="R4524" s="169"/>
      <c r="S4524" s="169"/>
    </row>
    <row r="4525" spans="1:19" ht="20.100000000000001" customHeight="1">
      <c r="A4525" s="352" t="s">
        <v>12428</v>
      </c>
      <c r="B4525" s="285">
        <v>683615790537</v>
      </c>
      <c r="C4525" s="286" t="s">
        <v>10424</v>
      </c>
      <c r="E4525" s="326">
        <v>2.5</v>
      </c>
      <c r="F4525" s="281">
        <v>16.89</v>
      </c>
      <c r="G4525" s="279" t="s">
        <v>8444</v>
      </c>
      <c r="H4525" s="283">
        <v>144</v>
      </c>
      <c r="I4525" s="280"/>
      <c r="J4525" s="319">
        <f t="shared" si="71"/>
        <v>6.8565000000000005</v>
      </c>
      <c r="K4525" s="169"/>
      <c r="L4525" s="169"/>
      <c r="M4525" s="169" t="s">
        <v>2395</v>
      </c>
      <c r="N4525" s="169"/>
      <c r="O4525" s="169"/>
      <c r="P4525" s="169"/>
      <c r="Q4525" s="169"/>
      <c r="R4525" s="169"/>
      <c r="S4525" s="169"/>
    </row>
    <row r="4526" spans="1:19" ht="20.100000000000001" customHeight="1">
      <c r="A4526" s="335" t="s">
        <v>12429</v>
      </c>
      <c r="B4526" s="285">
        <v>683615790544</v>
      </c>
      <c r="C4526" s="286" t="s">
        <v>10425</v>
      </c>
      <c r="E4526" s="323">
        <v>3.5</v>
      </c>
      <c r="F4526" s="281">
        <v>16.89</v>
      </c>
      <c r="G4526" s="279" t="s">
        <v>8444</v>
      </c>
      <c r="H4526" s="282">
        <v>0</v>
      </c>
      <c r="I4526" s="280"/>
      <c r="J4526" s="319">
        <f t="shared" si="71"/>
        <v>5.8565000000000005</v>
      </c>
      <c r="K4526" s="169"/>
      <c r="L4526" s="169"/>
      <c r="M4526" s="169" t="s">
        <v>2395</v>
      </c>
      <c r="N4526" s="169"/>
      <c r="O4526" s="169"/>
      <c r="P4526" s="169"/>
      <c r="Q4526" s="169"/>
      <c r="R4526" s="169"/>
      <c r="S4526" s="169"/>
    </row>
    <row r="4527" spans="1:19" ht="20.100000000000001" customHeight="1">
      <c r="A4527" s="352" t="s">
        <v>12430</v>
      </c>
      <c r="B4527" s="285">
        <v>683615790551</v>
      </c>
      <c r="C4527" s="286" t="s">
        <v>10426</v>
      </c>
      <c r="E4527" s="326">
        <v>2.5</v>
      </c>
      <c r="F4527" s="281">
        <v>16.89</v>
      </c>
      <c r="G4527" s="279" t="s">
        <v>8444</v>
      </c>
      <c r="H4527" s="283">
        <v>154</v>
      </c>
      <c r="I4527" s="280"/>
      <c r="J4527" s="319">
        <f t="shared" si="71"/>
        <v>6.8565000000000005</v>
      </c>
      <c r="K4527" s="169"/>
      <c r="L4527" s="169"/>
      <c r="M4527" s="169" t="s">
        <v>2395</v>
      </c>
      <c r="N4527" s="169"/>
      <c r="O4527" s="169"/>
      <c r="P4527" s="169"/>
      <c r="Q4527" s="169"/>
      <c r="R4527" s="169"/>
      <c r="S4527" s="169"/>
    </row>
    <row r="4528" spans="1:19" ht="20.100000000000001" customHeight="1">
      <c r="A4528" s="352" t="s">
        <v>12431</v>
      </c>
      <c r="B4528" s="285">
        <v>683615790568</v>
      </c>
      <c r="C4528" s="286" t="s">
        <v>10427</v>
      </c>
      <c r="E4528" s="326">
        <v>2.5</v>
      </c>
      <c r="F4528" s="281">
        <v>16.89</v>
      </c>
      <c r="G4528" s="279" t="s">
        <v>8444</v>
      </c>
      <c r="H4528" s="365">
        <v>127</v>
      </c>
      <c r="I4528" s="280"/>
      <c r="J4528" s="319">
        <f t="shared" si="71"/>
        <v>6.8565000000000005</v>
      </c>
      <c r="K4528" s="169"/>
      <c r="L4528" s="169"/>
      <c r="M4528" s="169" t="s">
        <v>2395</v>
      </c>
      <c r="N4528" s="169"/>
      <c r="O4528" s="169"/>
      <c r="P4528" s="169"/>
      <c r="Q4528" s="169"/>
      <c r="R4528" s="169"/>
      <c r="S4528" s="169"/>
    </row>
    <row r="4529" spans="1:19" ht="20.100000000000001" customHeight="1">
      <c r="A4529" s="335" t="s">
        <v>12432</v>
      </c>
      <c r="B4529" s="285">
        <v>683615790575</v>
      </c>
      <c r="C4529" s="286" t="s">
        <v>10428</v>
      </c>
      <c r="E4529" s="323">
        <v>3.5</v>
      </c>
      <c r="F4529" s="281">
        <v>16.89</v>
      </c>
      <c r="G4529" s="279" t="s">
        <v>8444</v>
      </c>
      <c r="H4529" s="282">
        <v>0</v>
      </c>
      <c r="I4529" s="280"/>
      <c r="J4529" s="319">
        <f t="shared" si="71"/>
        <v>5.8565000000000005</v>
      </c>
      <c r="K4529" s="169"/>
      <c r="L4529" s="169"/>
      <c r="M4529" s="169" t="s">
        <v>2395</v>
      </c>
      <c r="N4529" s="169"/>
      <c r="O4529" s="169"/>
      <c r="P4529" s="169"/>
      <c r="Q4529" s="169"/>
      <c r="R4529" s="169"/>
      <c r="S4529" s="169"/>
    </row>
    <row r="4530" spans="1:19" ht="20.100000000000001" customHeight="1">
      <c r="A4530" s="335" t="s">
        <v>12433</v>
      </c>
      <c r="B4530" s="285">
        <v>683615790582</v>
      </c>
      <c r="C4530" s="286" t="s">
        <v>10429</v>
      </c>
      <c r="E4530" s="326">
        <v>2.5</v>
      </c>
      <c r="F4530" s="281">
        <v>16.89</v>
      </c>
      <c r="G4530" s="279" t="s">
        <v>8444</v>
      </c>
      <c r="H4530" s="283">
        <v>7</v>
      </c>
      <c r="I4530" s="280"/>
      <c r="J4530" s="319">
        <f t="shared" si="71"/>
        <v>6.8565000000000005</v>
      </c>
      <c r="K4530" s="169"/>
      <c r="L4530" s="169"/>
      <c r="M4530" s="169" t="s">
        <v>2395</v>
      </c>
      <c r="N4530" s="169"/>
      <c r="O4530" s="169"/>
      <c r="P4530" s="169"/>
      <c r="Q4530" s="169"/>
      <c r="R4530" s="169"/>
      <c r="S4530" s="169"/>
    </row>
    <row r="4531" spans="1:19" ht="20.100000000000001" customHeight="1">
      <c r="A4531" s="352" t="s">
        <v>12434</v>
      </c>
      <c r="B4531" s="285">
        <v>683615790599</v>
      </c>
      <c r="C4531" s="286" t="s">
        <v>10430</v>
      </c>
      <c r="E4531" s="326">
        <v>2.5</v>
      </c>
      <c r="F4531" s="281">
        <v>16.89</v>
      </c>
      <c r="G4531" s="279" t="s">
        <v>8444</v>
      </c>
      <c r="H4531" s="283">
        <v>152</v>
      </c>
      <c r="I4531" s="280"/>
      <c r="J4531" s="319">
        <f t="shared" si="71"/>
        <v>6.8565000000000005</v>
      </c>
      <c r="K4531" s="169"/>
      <c r="L4531" s="169"/>
      <c r="M4531" s="169" t="s">
        <v>2395</v>
      </c>
      <c r="N4531" s="169"/>
      <c r="O4531" s="169"/>
      <c r="P4531" s="169"/>
      <c r="Q4531" s="169"/>
      <c r="R4531" s="169"/>
      <c r="S4531" s="169"/>
    </row>
    <row r="4532" spans="1:19" ht="20.100000000000001" customHeight="1">
      <c r="A4532" s="352" t="s">
        <v>12435</v>
      </c>
      <c r="B4532" s="285">
        <v>683615790605</v>
      </c>
      <c r="C4532" s="286" t="s">
        <v>10431</v>
      </c>
      <c r="E4532" s="323">
        <v>3.5</v>
      </c>
      <c r="F4532" s="281">
        <v>16.89</v>
      </c>
      <c r="G4532" s="279" t="s">
        <v>8444</v>
      </c>
      <c r="H4532" s="282">
        <v>0</v>
      </c>
      <c r="I4532" s="280"/>
      <c r="J4532" s="319">
        <f t="shared" si="71"/>
        <v>5.8565000000000005</v>
      </c>
      <c r="K4532" s="169"/>
      <c r="L4532" s="169"/>
      <c r="M4532" s="169" t="s">
        <v>2395</v>
      </c>
      <c r="N4532" s="169"/>
      <c r="O4532" s="169"/>
      <c r="P4532" s="169"/>
      <c r="Q4532" s="169"/>
      <c r="R4532" s="169"/>
      <c r="S4532" s="169"/>
    </row>
    <row r="4533" spans="1:19" ht="20.100000000000001" customHeight="1">
      <c r="A4533" s="352" t="s">
        <v>12436</v>
      </c>
      <c r="B4533" s="285">
        <v>683615790612</v>
      </c>
      <c r="C4533" s="286" t="s">
        <v>10432</v>
      </c>
      <c r="E4533" s="326">
        <v>2.5</v>
      </c>
      <c r="F4533" s="281">
        <v>16.89</v>
      </c>
      <c r="G4533" s="279" t="s">
        <v>8444</v>
      </c>
      <c r="H4533" s="283">
        <v>129</v>
      </c>
      <c r="I4533" s="280"/>
      <c r="J4533" s="319">
        <f t="shared" si="71"/>
        <v>6.8565000000000005</v>
      </c>
      <c r="K4533" s="169"/>
      <c r="L4533" s="169"/>
      <c r="M4533" s="169" t="s">
        <v>2395</v>
      </c>
      <c r="N4533" s="169"/>
      <c r="O4533" s="169"/>
      <c r="P4533" s="169"/>
      <c r="Q4533" s="169"/>
      <c r="R4533" s="169"/>
      <c r="S4533" s="169"/>
    </row>
    <row r="4534" spans="1:19" ht="20.100000000000001" customHeight="1">
      <c r="A4534" s="335" t="s">
        <v>12437</v>
      </c>
      <c r="B4534" s="284"/>
      <c r="C4534" s="286" t="s">
        <v>10433</v>
      </c>
      <c r="E4534" s="326">
        <v>5</v>
      </c>
      <c r="F4534" s="281">
        <v>31.411764705882355</v>
      </c>
      <c r="G4534" s="279" t="s">
        <v>8444</v>
      </c>
      <c r="H4534" s="283">
        <v>88</v>
      </c>
      <c r="I4534" s="280"/>
      <c r="J4534" s="319">
        <f t="shared" si="71"/>
        <v>16.700000000000003</v>
      </c>
      <c r="K4534" s="169">
        <v>21.189999999999998</v>
      </c>
      <c r="L4534" s="169"/>
      <c r="M4534" s="169" t="s">
        <v>2395</v>
      </c>
      <c r="N4534" s="169"/>
      <c r="O4534" s="169"/>
      <c r="P4534" s="169"/>
      <c r="Q4534" s="169"/>
      <c r="R4534" s="169"/>
      <c r="S4534" s="169"/>
    </row>
    <row r="4535" spans="1:19" ht="20.100000000000001" customHeight="1">
      <c r="A4535" s="352" t="s">
        <v>12438</v>
      </c>
      <c r="B4535" s="285">
        <v>683615790629</v>
      </c>
      <c r="C4535" s="286" t="s">
        <v>10433</v>
      </c>
      <c r="E4535" s="326">
        <v>5</v>
      </c>
      <c r="F4535" s="281">
        <v>31.411764705882355</v>
      </c>
      <c r="G4535" s="279" t="s">
        <v>8444</v>
      </c>
      <c r="H4535" s="365">
        <v>87</v>
      </c>
      <c r="I4535" s="280"/>
      <c r="J4535" s="319">
        <f t="shared" si="71"/>
        <v>16.700000000000003</v>
      </c>
      <c r="K4535" s="169">
        <v>21.189999999999998</v>
      </c>
      <c r="L4535" s="169"/>
      <c r="M4535" s="169" t="s">
        <v>2395</v>
      </c>
      <c r="N4535" s="169"/>
      <c r="O4535" s="169"/>
      <c r="P4535" s="169"/>
      <c r="Q4535" s="169"/>
      <c r="R4535" s="169"/>
      <c r="S4535" s="169"/>
    </row>
    <row r="4536" spans="1:19" ht="20.100000000000001" customHeight="1">
      <c r="A4536" s="335" t="s">
        <v>12439</v>
      </c>
      <c r="B4536" s="284"/>
      <c r="C4536" s="286" t="s">
        <v>10434</v>
      </c>
      <c r="E4536" s="326">
        <v>5</v>
      </c>
      <c r="F4536" s="281">
        <v>31.411764705882355</v>
      </c>
      <c r="G4536" s="279" t="s">
        <v>8444</v>
      </c>
      <c r="H4536" s="283">
        <v>79</v>
      </c>
      <c r="I4536" s="280"/>
      <c r="J4536" s="319">
        <f t="shared" si="71"/>
        <v>16.700000000000003</v>
      </c>
      <c r="K4536" s="169">
        <v>21.189999999999998</v>
      </c>
      <c r="L4536" s="169"/>
      <c r="M4536" s="169" t="s">
        <v>2395</v>
      </c>
      <c r="N4536" s="169"/>
      <c r="O4536" s="169"/>
      <c r="P4536" s="169"/>
      <c r="Q4536" s="169"/>
      <c r="R4536" s="169"/>
      <c r="S4536" s="169"/>
    </row>
    <row r="4537" spans="1:19" ht="20.100000000000001" customHeight="1">
      <c r="A4537" s="335" t="s">
        <v>12440</v>
      </c>
      <c r="B4537" s="285">
        <v>683615790636</v>
      </c>
      <c r="C4537" s="286" t="s">
        <v>10434</v>
      </c>
      <c r="E4537" s="326">
        <v>5</v>
      </c>
      <c r="F4537" s="281">
        <v>31.411764705882355</v>
      </c>
      <c r="G4537" s="279" t="s">
        <v>8444</v>
      </c>
      <c r="H4537" s="283">
        <v>79</v>
      </c>
      <c r="I4537" s="280"/>
      <c r="J4537" s="319">
        <f t="shared" si="71"/>
        <v>16.700000000000003</v>
      </c>
      <c r="K4537" s="169">
        <v>21.189999999999998</v>
      </c>
      <c r="L4537" s="169"/>
      <c r="M4537" s="169" t="s">
        <v>2395</v>
      </c>
      <c r="N4537" s="169"/>
      <c r="O4537" s="169"/>
      <c r="P4537" s="169"/>
      <c r="Q4537" s="169"/>
      <c r="R4537" s="169"/>
      <c r="S4537" s="169"/>
    </row>
    <row r="4538" spans="1:19" ht="20.100000000000001" customHeight="1">
      <c r="A4538" s="335" t="s">
        <v>12441</v>
      </c>
      <c r="B4538" s="284"/>
      <c r="C4538" s="286" t="s">
        <v>10435</v>
      </c>
      <c r="E4538" s="326">
        <v>5</v>
      </c>
      <c r="F4538" s="281">
        <v>31.411764705882355</v>
      </c>
      <c r="G4538" s="279" t="s">
        <v>8444</v>
      </c>
      <c r="H4538" s="283">
        <v>24</v>
      </c>
      <c r="I4538" s="280"/>
      <c r="J4538" s="319">
        <f t="shared" si="71"/>
        <v>16.700000000000003</v>
      </c>
      <c r="K4538" s="169">
        <v>21.189999999999998</v>
      </c>
      <c r="L4538" s="169"/>
      <c r="M4538" s="169" t="s">
        <v>2395</v>
      </c>
      <c r="N4538" s="169"/>
      <c r="O4538" s="169"/>
      <c r="P4538" s="169"/>
      <c r="Q4538" s="169"/>
      <c r="R4538" s="169"/>
      <c r="S4538" s="169"/>
    </row>
    <row r="4539" spans="1:19" ht="20.100000000000001" customHeight="1">
      <c r="A4539" s="352" t="s">
        <v>12442</v>
      </c>
      <c r="B4539" s="285">
        <v>683615790643</v>
      </c>
      <c r="C4539" s="286" t="s">
        <v>10435</v>
      </c>
      <c r="E4539" s="326">
        <v>5</v>
      </c>
      <c r="F4539" s="281">
        <v>31.411764705882355</v>
      </c>
      <c r="G4539" s="279" t="s">
        <v>8444</v>
      </c>
      <c r="H4539" s="283">
        <v>24</v>
      </c>
      <c r="I4539" s="280"/>
      <c r="J4539" s="319">
        <f t="shared" si="71"/>
        <v>16.700000000000003</v>
      </c>
      <c r="K4539" s="169">
        <v>21.189999999999998</v>
      </c>
      <c r="L4539" s="169"/>
      <c r="M4539" s="169" t="s">
        <v>2395</v>
      </c>
      <c r="N4539" s="169"/>
      <c r="O4539" s="169"/>
      <c r="P4539" s="169"/>
      <c r="Q4539" s="169"/>
      <c r="R4539" s="169"/>
      <c r="S4539" s="169"/>
    </row>
    <row r="4540" spans="1:19" ht="20.100000000000001" customHeight="1">
      <c r="A4540" s="335" t="s">
        <v>12443</v>
      </c>
      <c r="B4540" s="284"/>
      <c r="C4540" s="286" t="s">
        <v>10436</v>
      </c>
      <c r="E4540" s="323">
        <v>9</v>
      </c>
      <c r="F4540" s="281">
        <v>31.411764705882355</v>
      </c>
      <c r="G4540" s="279" t="s">
        <v>8444</v>
      </c>
      <c r="H4540" s="282">
        <v>0</v>
      </c>
      <c r="I4540" s="280"/>
      <c r="J4540" s="319">
        <f t="shared" si="71"/>
        <v>12.700000000000003</v>
      </c>
      <c r="K4540" s="169">
        <v>21.189999999999998</v>
      </c>
      <c r="L4540" s="169"/>
      <c r="M4540" s="169" t="s">
        <v>2395</v>
      </c>
      <c r="N4540" s="169"/>
      <c r="O4540" s="169"/>
      <c r="P4540" s="169"/>
      <c r="Q4540" s="169"/>
      <c r="R4540" s="169"/>
      <c r="S4540" s="169"/>
    </row>
    <row r="4541" spans="1:19" ht="20.100000000000001" customHeight="1">
      <c r="A4541" s="352" t="s">
        <v>12444</v>
      </c>
      <c r="B4541" s="285">
        <v>683615790650</v>
      </c>
      <c r="C4541" s="286" t="s">
        <v>10436</v>
      </c>
      <c r="E4541" s="323">
        <v>9</v>
      </c>
      <c r="F4541" s="281">
        <v>31.411764705882355</v>
      </c>
      <c r="G4541" s="279" t="s">
        <v>8444</v>
      </c>
      <c r="H4541" s="282">
        <v>0</v>
      </c>
      <c r="I4541" s="280"/>
      <c r="J4541" s="319">
        <f t="shared" si="71"/>
        <v>12.700000000000003</v>
      </c>
      <c r="K4541" s="169">
        <v>21.189999999999998</v>
      </c>
      <c r="L4541" s="169"/>
      <c r="M4541" s="169" t="s">
        <v>2395</v>
      </c>
      <c r="N4541" s="169"/>
      <c r="O4541" s="169"/>
      <c r="P4541" s="169"/>
      <c r="Q4541" s="169"/>
      <c r="R4541" s="169"/>
      <c r="S4541" s="169"/>
    </row>
    <row r="4542" spans="1:19" ht="20.100000000000001" customHeight="1">
      <c r="A4542" s="335" t="s">
        <v>12445</v>
      </c>
      <c r="B4542" s="284"/>
      <c r="C4542" s="286" t="s">
        <v>10437</v>
      </c>
      <c r="E4542" s="169"/>
      <c r="F4542" s="281" t="s">
        <v>17578</v>
      </c>
      <c r="G4542" s="279" t="s">
        <v>8444</v>
      </c>
      <c r="H4542" s="282">
        <v>0</v>
      </c>
      <c r="I4542" s="280"/>
      <c r="J4542" s="319" t="e">
        <f t="shared" si="71"/>
        <v>#VALUE!</v>
      </c>
      <c r="K4542" s="169"/>
      <c r="L4542" s="169"/>
      <c r="M4542" s="169" t="s">
        <v>2395</v>
      </c>
      <c r="N4542" s="169"/>
      <c r="O4542" s="169"/>
      <c r="P4542" s="169"/>
      <c r="Q4542" s="169"/>
      <c r="R4542" s="169"/>
      <c r="S4542" s="169"/>
    </row>
    <row r="4543" spans="1:19" ht="20.100000000000001" customHeight="1">
      <c r="A4543" s="335" t="s">
        <v>12446</v>
      </c>
      <c r="B4543" s="285">
        <v>683615790667</v>
      </c>
      <c r="C4543" s="286" t="s">
        <v>10438</v>
      </c>
      <c r="E4543" s="323">
        <v>8</v>
      </c>
      <c r="F4543" s="281">
        <v>20.823529411764707</v>
      </c>
      <c r="G4543" s="279" t="s">
        <v>8444</v>
      </c>
      <c r="H4543" s="282">
        <v>0</v>
      </c>
      <c r="I4543" s="280"/>
      <c r="J4543" s="319">
        <f t="shared" si="71"/>
        <v>4.6999999999999993</v>
      </c>
      <c r="K4543" s="169">
        <v>15.290000000000001</v>
      </c>
      <c r="L4543" s="169"/>
      <c r="M4543" s="169" t="s">
        <v>2395</v>
      </c>
      <c r="N4543" s="169"/>
      <c r="O4543" s="169"/>
      <c r="P4543" s="169"/>
      <c r="Q4543" s="169"/>
      <c r="R4543" s="169"/>
      <c r="S4543" s="169"/>
    </row>
    <row r="4544" spans="1:19" ht="20.100000000000001" customHeight="1">
      <c r="A4544" s="335" t="s">
        <v>12447</v>
      </c>
      <c r="B4544" s="285">
        <v>683615790674</v>
      </c>
      <c r="C4544" s="286" t="s">
        <v>10439</v>
      </c>
      <c r="E4544" s="323">
        <v>8</v>
      </c>
      <c r="F4544" s="281">
        <v>20.823529411764707</v>
      </c>
      <c r="G4544" s="279" t="s">
        <v>8444</v>
      </c>
      <c r="H4544" s="282">
        <v>0</v>
      </c>
      <c r="I4544" s="280"/>
      <c r="J4544" s="319">
        <f t="shared" si="71"/>
        <v>4.6999999999999993</v>
      </c>
      <c r="K4544" s="169">
        <v>15.290000000000001</v>
      </c>
      <c r="L4544" s="169"/>
      <c r="M4544" s="169" t="s">
        <v>2395</v>
      </c>
      <c r="N4544" s="169"/>
      <c r="O4544" s="169"/>
      <c r="P4544" s="169"/>
      <c r="Q4544" s="169"/>
      <c r="R4544" s="169"/>
      <c r="S4544" s="169"/>
    </row>
    <row r="4545" spans="1:19" ht="20.100000000000001" customHeight="1">
      <c r="A4545" s="335" t="s">
        <v>12448</v>
      </c>
      <c r="B4545" s="285">
        <v>683615790681</v>
      </c>
      <c r="C4545" s="286" t="s">
        <v>10440</v>
      </c>
      <c r="E4545" s="323">
        <v>8</v>
      </c>
      <c r="F4545" s="281">
        <v>20.823529411764707</v>
      </c>
      <c r="G4545" s="279" t="s">
        <v>8444</v>
      </c>
      <c r="H4545" s="282">
        <v>0</v>
      </c>
      <c r="I4545" s="280"/>
      <c r="J4545" s="319">
        <f t="shared" si="71"/>
        <v>4.6999999999999993</v>
      </c>
      <c r="K4545" s="169">
        <v>15.290000000000001</v>
      </c>
      <c r="L4545" s="169"/>
      <c r="M4545" s="169" t="s">
        <v>2395</v>
      </c>
      <c r="N4545" s="169"/>
      <c r="O4545" s="169"/>
      <c r="P4545" s="169"/>
      <c r="Q4545" s="169"/>
      <c r="R4545" s="169"/>
      <c r="S4545" s="169"/>
    </row>
    <row r="4546" spans="1:19" ht="20.100000000000001" customHeight="1">
      <c r="A4546" s="335" t="s">
        <v>12449</v>
      </c>
      <c r="B4546" s="284"/>
      <c r="C4546" s="286" t="s">
        <v>10441</v>
      </c>
      <c r="E4546" s="169"/>
      <c r="F4546" s="281" t="s">
        <v>17578</v>
      </c>
      <c r="G4546" s="279" t="s">
        <v>8444</v>
      </c>
      <c r="H4546" s="282">
        <v>0</v>
      </c>
      <c r="I4546" s="280"/>
      <c r="J4546" s="319" t="e">
        <f t="shared" si="71"/>
        <v>#VALUE!</v>
      </c>
      <c r="K4546" s="169"/>
      <c r="L4546" s="169"/>
      <c r="M4546" s="169" t="s">
        <v>2395</v>
      </c>
      <c r="N4546" s="169"/>
      <c r="O4546" s="169"/>
      <c r="P4546" s="169"/>
      <c r="Q4546" s="169"/>
      <c r="R4546" s="169"/>
      <c r="S4546" s="169"/>
    </row>
    <row r="4547" spans="1:19" ht="20.100000000000001" customHeight="1">
      <c r="A4547" s="335" t="s">
        <v>12450</v>
      </c>
      <c r="B4547" s="285">
        <v>683615790698</v>
      </c>
      <c r="C4547" s="286" t="s">
        <v>10442</v>
      </c>
      <c r="E4547" s="323">
        <v>8.5</v>
      </c>
      <c r="F4547" s="281">
        <v>21.99</v>
      </c>
      <c r="G4547" s="279" t="s">
        <v>8444</v>
      </c>
      <c r="H4547" s="282">
        <v>0</v>
      </c>
      <c r="I4547" s="280"/>
      <c r="J4547" s="319">
        <f t="shared" si="71"/>
        <v>5.1914999999999978</v>
      </c>
      <c r="K4547" s="169"/>
      <c r="L4547" s="169"/>
      <c r="M4547" s="169" t="s">
        <v>2395</v>
      </c>
      <c r="N4547" s="169"/>
      <c r="O4547" s="169"/>
      <c r="P4547" s="169"/>
      <c r="Q4547" s="169"/>
      <c r="R4547" s="169"/>
      <c r="S4547" s="169"/>
    </row>
    <row r="4548" spans="1:19" ht="20.100000000000001" customHeight="1">
      <c r="A4548" s="335" t="s">
        <v>12451</v>
      </c>
      <c r="B4548" s="285">
        <v>683615790704</v>
      </c>
      <c r="C4548" s="286" t="s">
        <v>10443</v>
      </c>
      <c r="E4548" s="323">
        <v>8.5</v>
      </c>
      <c r="F4548" s="281">
        <v>21.99</v>
      </c>
      <c r="G4548" s="279" t="s">
        <v>8444</v>
      </c>
      <c r="H4548" s="282">
        <v>0</v>
      </c>
      <c r="I4548" s="280"/>
      <c r="J4548" s="319">
        <f t="shared" si="71"/>
        <v>5.1914999999999978</v>
      </c>
      <c r="K4548" s="169"/>
      <c r="L4548" s="169"/>
      <c r="M4548" s="169" t="s">
        <v>2395</v>
      </c>
      <c r="N4548" s="169"/>
      <c r="O4548" s="169"/>
      <c r="P4548" s="169"/>
      <c r="Q4548" s="169"/>
      <c r="R4548" s="169"/>
      <c r="S4548" s="169"/>
    </row>
    <row r="4549" spans="1:19" ht="20.100000000000001" customHeight="1">
      <c r="A4549" s="335" t="s">
        <v>12452</v>
      </c>
      <c r="B4549" s="285">
        <v>683615790711</v>
      </c>
      <c r="C4549" s="286" t="s">
        <v>10444</v>
      </c>
      <c r="E4549" s="323">
        <v>8.5</v>
      </c>
      <c r="F4549" s="281">
        <v>21.99</v>
      </c>
      <c r="G4549" s="279" t="s">
        <v>8444</v>
      </c>
      <c r="H4549" s="282">
        <v>0</v>
      </c>
      <c r="I4549" s="280"/>
      <c r="J4549" s="319">
        <f t="shared" si="71"/>
        <v>5.1914999999999978</v>
      </c>
      <c r="K4549" s="169"/>
      <c r="L4549" s="169"/>
      <c r="M4549" s="169" t="s">
        <v>2395</v>
      </c>
      <c r="N4549" s="169"/>
      <c r="O4549" s="169"/>
      <c r="P4549" s="169"/>
      <c r="Q4549" s="169"/>
      <c r="R4549" s="169"/>
      <c r="S4549" s="169"/>
    </row>
    <row r="4550" spans="1:19" ht="20.100000000000001" customHeight="1">
      <c r="A4550" s="335" t="s">
        <v>12453</v>
      </c>
      <c r="B4550" s="284"/>
      <c r="C4550" s="286" t="s">
        <v>10445</v>
      </c>
      <c r="E4550" s="169"/>
      <c r="F4550" s="281" t="s">
        <v>17578</v>
      </c>
      <c r="G4550" s="279" t="s">
        <v>8444</v>
      </c>
      <c r="H4550" s="282">
        <v>0</v>
      </c>
      <c r="I4550" s="280"/>
      <c r="J4550" s="319" t="e">
        <f t="shared" si="71"/>
        <v>#VALUE!</v>
      </c>
      <c r="K4550" s="169"/>
      <c r="L4550" s="169"/>
      <c r="M4550" s="169" t="s">
        <v>2395</v>
      </c>
      <c r="N4550" s="169"/>
      <c r="O4550" s="169"/>
      <c r="P4550" s="169"/>
      <c r="Q4550" s="169"/>
      <c r="R4550" s="169"/>
      <c r="S4550" s="169"/>
    </row>
    <row r="4551" spans="1:19" ht="20.100000000000001" customHeight="1">
      <c r="A4551" s="335" t="s">
        <v>12454</v>
      </c>
      <c r="B4551" s="285">
        <v>683615790728</v>
      </c>
      <c r="C4551" s="286" t="s">
        <v>10446</v>
      </c>
      <c r="E4551" s="326">
        <v>8.5</v>
      </c>
      <c r="F4551" s="281">
        <v>21.99</v>
      </c>
      <c r="G4551" s="279" t="s">
        <v>8444</v>
      </c>
      <c r="H4551" s="283">
        <v>13</v>
      </c>
      <c r="I4551" s="280"/>
      <c r="J4551" s="319">
        <f t="shared" si="71"/>
        <v>5.1914999999999978</v>
      </c>
      <c r="K4551" s="169"/>
      <c r="L4551" s="169"/>
      <c r="M4551" s="169" t="s">
        <v>2395</v>
      </c>
      <c r="N4551" s="169"/>
      <c r="O4551" s="169"/>
      <c r="P4551" s="169"/>
      <c r="Q4551" s="169"/>
      <c r="R4551" s="169"/>
      <c r="S4551" s="169"/>
    </row>
    <row r="4552" spans="1:19" ht="20.100000000000001" customHeight="1">
      <c r="A4552" s="335" t="s">
        <v>12455</v>
      </c>
      <c r="B4552" s="285">
        <v>683615790735</v>
      </c>
      <c r="C4552" s="286" t="s">
        <v>10447</v>
      </c>
      <c r="E4552" s="323">
        <v>8.5</v>
      </c>
      <c r="F4552" s="281">
        <v>21.99</v>
      </c>
      <c r="G4552" s="279" t="s">
        <v>8444</v>
      </c>
      <c r="H4552" s="282">
        <v>0</v>
      </c>
      <c r="I4552" s="280"/>
      <c r="J4552" s="319">
        <f t="shared" si="71"/>
        <v>5.1914999999999978</v>
      </c>
      <c r="K4552" s="169"/>
      <c r="L4552" s="169"/>
      <c r="M4552" s="169" t="s">
        <v>2395</v>
      </c>
      <c r="N4552" s="169"/>
      <c r="O4552" s="169"/>
      <c r="P4552" s="169"/>
      <c r="Q4552" s="169"/>
      <c r="R4552" s="169"/>
      <c r="S4552" s="169"/>
    </row>
    <row r="4553" spans="1:19" ht="20.100000000000001" customHeight="1">
      <c r="A4553" s="335" t="s">
        <v>12456</v>
      </c>
      <c r="B4553" s="285">
        <v>683615790742</v>
      </c>
      <c r="C4553" s="286" t="s">
        <v>10448</v>
      </c>
      <c r="E4553" s="323">
        <v>8.5</v>
      </c>
      <c r="F4553" s="281">
        <v>21.99</v>
      </c>
      <c r="G4553" s="279" t="s">
        <v>8444</v>
      </c>
      <c r="H4553" s="282">
        <v>0</v>
      </c>
      <c r="I4553" s="280"/>
      <c r="J4553" s="319">
        <f t="shared" si="71"/>
        <v>5.1914999999999978</v>
      </c>
      <c r="K4553" s="169"/>
      <c r="L4553" s="169"/>
      <c r="M4553" s="169" t="s">
        <v>2395</v>
      </c>
      <c r="N4553" s="169"/>
      <c r="O4553" s="169"/>
      <c r="P4553" s="169"/>
      <c r="Q4553" s="169"/>
      <c r="R4553" s="169"/>
      <c r="S4553" s="169"/>
    </row>
    <row r="4554" spans="1:19" ht="20.100000000000001" customHeight="1">
      <c r="A4554" s="335" t="s">
        <v>12457</v>
      </c>
      <c r="B4554" s="284"/>
      <c r="C4554" s="286" t="s">
        <v>10449</v>
      </c>
      <c r="E4554" s="169"/>
      <c r="F4554" s="281" t="s">
        <v>17578</v>
      </c>
      <c r="G4554" s="279" t="s">
        <v>8444</v>
      </c>
      <c r="H4554" s="282">
        <v>0</v>
      </c>
      <c r="I4554" s="280"/>
      <c r="J4554" s="319" t="e">
        <f t="shared" si="71"/>
        <v>#VALUE!</v>
      </c>
      <c r="K4554" s="169"/>
      <c r="L4554" s="169"/>
      <c r="M4554" s="169" t="s">
        <v>2395</v>
      </c>
      <c r="N4554" s="169"/>
      <c r="O4554" s="169"/>
      <c r="P4554" s="169"/>
      <c r="Q4554" s="169"/>
      <c r="R4554" s="169"/>
      <c r="S4554" s="169"/>
    </row>
    <row r="4555" spans="1:19" ht="20.100000000000001" customHeight="1">
      <c r="A4555" s="335" t="s">
        <v>12458</v>
      </c>
      <c r="B4555" s="285">
        <v>683615790759</v>
      </c>
      <c r="C4555" s="286" t="s">
        <v>10450</v>
      </c>
      <c r="E4555" s="323">
        <v>8</v>
      </c>
      <c r="F4555" s="281">
        <v>20.823529411764707</v>
      </c>
      <c r="G4555" s="279" t="s">
        <v>8444</v>
      </c>
      <c r="H4555" s="282">
        <v>0</v>
      </c>
      <c r="I4555" s="280"/>
      <c r="J4555" s="319">
        <f t="shared" si="71"/>
        <v>4.6999999999999993</v>
      </c>
      <c r="K4555" s="169">
        <v>15.290000000000001</v>
      </c>
      <c r="L4555" s="169"/>
      <c r="M4555" s="169" t="s">
        <v>2395</v>
      </c>
      <c r="N4555" s="169"/>
      <c r="O4555" s="169"/>
      <c r="P4555" s="169"/>
      <c r="Q4555" s="169"/>
      <c r="R4555" s="169"/>
      <c r="S4555" s="169"/>
    </row>
    <row r="4556" spans="1:19" ht="20.100000000000001" customHeight="1">
      <c r="A4556" s="335" t="s">
        <v>12459</v>
      </c>
      <c r="B4556" s="285">
        <v>683615790766</v>
      </c>
      <c r="C4556" s="286" t="s">
        <v>10451</v>
      </c>
      <c r="E4556" s="169"/>
      <c r="F4556" s="281" t="s">
        <v>17578</v>
      </c>
      <c r="G4556" s="279" t="s">
        <v>8444</v>
      </c>
      <c r="H4556" s="282">
        <v>0</v>
      </c>
      <c r="I4556" s="280"/>
      <c r="J4556" s="319" t="e">
        <f t="shared" ref="J4556:J4619" si="72">F4556*0.85-5-E4556</f>
        <v>#VALUE!</v>
      </c>
      <c r="K4556" s="169"/>
      <c r="L4556" s="169"/>
      <c r="M4556" s="169" t="s">
        <v>2395</v>
      </c>
      <c r="N4556" s="169"/>
      <c r="O4556" s="169"/>
      <c r="P4556" s="169"/>
      <c r="Q4556" s="169"/>
      <c r="R4556" s="169"/>
      <c r="S4556" s="169"/>
    </row>
    <row r="4557" spans="1:19" ht="20.100000000000001" customHeight="1">
      <c r="A4557" s="335" t="s">
        <v>12460</v>
      </c>
      <c r="B4557" s="285">
        <v>683615790773</v>
      </c>
      <c r="C4557" s="286" t="s">
        <v>10452</v>
      </c>
      <c r="E4557" s="323">
        <v>8</v>
      </c>
      <c r="F4557" s="281">
        <v>20.823529411764707</v>
      </c>
      <c r="G4557" s="279" t="s">
        <v>8444</v>
      </c>
      <c r="H4557" s="282">
        <v>0</v>
      </c>
      <c r="I4557" s="280"/>
      <c r="J4557" s="319">
        <f t="shared" si="72"/>
        <v>4.6999999999999993</v>
      </c>
      <c r="K4557" s="169">
        <v>15.290000000000001</v>
      </c>
      <c r="L4557" s="169"/>
      <c r="M4557" s="169" t="s">
        <v>2395</v>
      </c>
      <c r="N4557" s="169"/>
      <c r="O4557" s="169"/>
      <c r="P4557" s="169"/>
      <c r="Q4557" s="169"/>
      <c r="R4557" s="169"/>
      <c r="S4557" s="169"/>
    </row>
    <row r="4558" spans="1:19" ht="20.100000000000001" customHeight="1">
      <c r="A4558" s="335" t="s">
        <v>12461</v>
      </c>
      <c r="B4558" s="284"/>
      <c r="C4558" s="286" t="s">
        <v>10453</v>
      </c>
      <c r="E4558" s="323">
        <v>5</v>
      </c>
      <c r="F4558" s="281">
        <v>16.117647058823529</v>
      </c>
      <c r="G4558" s="279" t="s">
        <v>8444</v>
      </c>
      <c r="H4558" s="282">
        <v>0</v>
      </c>
      <c r="I4558" s="280"/>
      <c r="J4558" s="319">
        <f t="shared" si="72"/>
        <v>3.6999999999999993</v>
      </c>
      <c r="K4558" s="169">
        <v>11.790000000000001</v>
      </c>
      <c r="L4558" s="169"/>
      <c r="M4558" s="169" t="s">
        <v>2395</v>
      </c>
      <c r="N4558" s="169"/>
      <c r="O4558" s="169"/>
      <c r="P4558" s="169"/>
      <c r="Q4558" s="169"/>
      <c r="R4558" s="169"/>
      <c r="S4558" s="169"/>
    </row>
    <row r="4559" spans="1:19" ht="20.100000000000001" customHeight="1">
      <c r="A4559" s="335" t="s">
        <v>12462</v>
      </c>
      <c r="B4559" s="285">
        <v>683615790780</v>
      </c>
      <c r="C4559" s="286" t="s">
        <v>10453</v>
      </c>
      <c r="E4559" s="323">
        <v>5</v>
      </c>
      <c r="F4559" s="281">
        <v>16.117647058823529</v>
      </c>
      <c r="G4559" s="279" t="s">
        <v>8444</v>
      </c>
      <c r="H4559" s="282">
        <v>0</v>
      </c>
      <c r="I4559" s="280"/>
      <c r="J4559" s="319">
        <f t="shared" si="72"/>
        <v>3.6999999999999993</v>
      </c>
      <c r="K4559" s="169">
        <v>11.790000000000001</v>
      </c>
      <c r="L4559" s="169"/>
      <c r="M4559" s="169" t="s">
        <v>2395</v>
      </c>
      <c r="N4559" s="169"/>
      <c r="O4559" s="169"/>
      <c r="P4559" s="169"/>
      <c r="Q4559" s="169"/>
      <c r="R4559" s="169"/>
      <c r="S4559" s="169"/>
    </row>
    <row r="4560" spans="1:19" ht="20.100000000000001" customHeight="1">
      <c r="A4560" s="335" t="s">
        <v>12463</v>
      </c>
      <c r="B4560" s="284"/>
      <c r="C4560" s="286" t="s">
        <v>10454</v>
      </c>
      <c r="E4560" s="169"/>
      <c r="F4560" s="281" t="s">
        <v>17578</v>
      </c>
      <c r="G4560" s="279" t="s">
        <v>8444</v>
      </c>
      <c r="H4560" s="282">
        <v>0</v>
      </c>
      <c r="I4560" s="280"/>
      <c r="J4560" s="319" t="e">
        <f t="shared" si="72"/>
        <v>#VALUE!</v>
      </c>
      <c r="K4560" s="169"/>
      <c r="L4560" s="169"/>
      <c r="M4560" s="169" t="s">
        <v>2395</v>
      </c>
      <c r="N4560" s="169"/>
      <c r="O4560" s="169"/>
      <c r="P4560" s="169"/>
      <c r="Q4560" s="169"/>
      <c r="R4560" s="169"/>
      <c r="S4560" s="169"/>
    </row>
    <row r="4561" spans="1:19" ht="20.100000000000001" customHeight="1">
      <c r="A4561" s="335" t="s">
        <v>12464</v>
      </c>
      <c r="B4561" s="285">
        <v>683615790797</v>
      </c>
      <c r="C4561" s="286" t="s">
        <v>10455</v>
      </c>
      <c r="E4561" s="323">
        <v>5</v>
      </c>
      <c r="F4561" s="281">
        <v>16.117647058823529</v>
      </c>
      <c r="G4561" s="279" t="s">
        <v>8444</v>
      </c>
      <c r="H4561" s="282">
        <v>0</v>
      </c>
      <c r="I4561" s="280"/>
      <c r="J4561" s="319">
        <f t="shared" si="72"/>
        <v>3.6999999999999993</v>
      </c>
      <c r="K4561" s="169">
        <v>11.790000000000001</v>
      </c>
      <c r="L4561" s="169"/>
      <c r="M4561" s="169" t="s">
        <v>2395</v>
      </c>
      <c r="N4561" s="169"/>
      <c r="O4561" s="169"/>
      <c r="P4561" s="169"/>
      <c r="Q4561" s="169"/>
      <c r="R4561" s="169"/>
      <c r="S4561" s="169"/>
    </row>
    <row r="4562" spans="1:19" ht="20.100000000000001" customHeight="1">
      <c r="A4562" s="335" t="s">
        <v>12465</v>
      </c>
      <c r="B4562" s="284"/>
      <c r="C4562" s="286" t="s">
        <v>10456</v>
      </c>
      <c r="E4562" s="323">
        <v>6</v>
      </c>
      <c r="F4562" s="281">
        <v>17.294117647058826</v>
      </c>
      <c r="G4562" s="279" t="s">
        <v>8444</v>
      </c>
      <c r="H4562" s="282">
        <v>0</v>
      </c>
      <c r="I4562" s="280"/>
      <c r="J4562" s="319">
        <f t="shared" si="72"/>
        <v>3.7000000000000011</v>
      </c>
      <c r="K4562" s="169">
        <v>12.89</v>
      </c>
      <c r="L4562" s="169"/>
      <c r="M4562" s="169" t="s">
        <v>2395</v>
      </c>
      <c r="N4562" s="169"/>
      <c r="O4562" s="169"/>
      <c r="P4562" s="169"/>
      <c r="Q4562" s="169"/>
      <c r="R4562" s="169"/>
      <c r="S4562" s="169"/>
    </row>
    <row r="4563" spans="1:19" ht="20.100000000000001" customHeight="1">
      <c r="A4563" s="335" t="s">
        <v>12466</v>
      </c>
      <c r="B4563" s="285">
        <v>683615790803</v>
      </c>
      <c r="C4563" s="286" t="s">
        <v>10456</v>
      </c>
      <c r="E4563" s="323">
        <v>6</v>
      </c>
      <c r="F4563" s="281">
        <v>17.294117647058826</v>
      </c>
      <c r="G4563" s="279" t="s">
        <v>8444</v>
      </c>
      <c r="H4563" s="282">
        <v>0</v>
      </c>
      <c r="I4563" s="280"/>
      <c r="J4563" s="319">
        <f t="shared" si="72"/>
        <v>3.7000000000000011</v>
      </c>
      <c r="K4563" s="169">
        <v>12.89</v>
      </c>
      <c r="L4563" s="169"/>
      <c r="M4563" s="169" t="s">
        <v>2395</v>
      </c>
      <c r="N4563" s="169"/>
      <c r="O4563" s="169"/>
      <c r="P4563" s="169"/>
      <c r="Q4563" s="169"/>
      <c r="R4563" s="169"/>
      <c r="S4563" s="169"/>
    </row>
    <row r="4564" spans="1:19" ht="20.100000000000001" customHeight="1">
      <c r="A4564" s="335" t="s">
        <v>12467</v>
      </c>
      <c r="B4564" s="284"/>
      <c r="C4564" s="15" t="s">
        <v>10457</v>
      </c>
      <c r="E4564" s="169"/>
      <c r="F4564" s="281" t="s">
        <v>17578</v>
      </c>
      <c r="G4564" s="279" t="s">
        <v>8444</v>
      </c>
      <c r="H4564" s="282">
        <v>0</v>
      </c>
      <c r="I4564" s="280"/>
      <c r="J4564" s="319" t="e">
        <f t="shared" si="72"/>
        <v>#VALUE!</v>
      </c>
      <c r="K4564" s="169"/>
      <c r="L4564" s="169"/>
      <c r="M4564" s="169" t="s">
        <v>2395</v>
      </c>
      <c r="N4564" s="169"/>
      <c r="O4564" s="169"/>
      <c r="P4564" s="169"/>
      <c r="Q4564" s="169"/>
      <c r="R4564" s="169"/>
      <c r="S4564" s="169"/>
    </row>
    <row r="4565" spans="1:19" ht="20.100000000000001" customHeight="1">
      <c r="A4565" s="335" t="s">
        <v>12468</v>
      </c>
      <c r="B4565" s="285">
        <v>683615790810</v>
      </c>
      <c r="C4565" s="15" t="s">
        <v>10458</v>
      </c>
      <c r="E4565" s="323">
        <v>3</v>
      </c>
      <c r="F4565" s="281">
        <v>14.99</v>
      </c>
      <c r="G4565" s="279" t="s">
        <v>8444</v>
      </c>
      <c r="H4565" s="282">
        <v>0</v>
      </c>
      <c r="I4565" s="280"/>
      <c r="J4565" s="319">
        <f t="shared" si="72"/>
        <v>4.7415000000000003</v>
      </c>
      <c r="K4565" s="169"/>
      <c r="L4565" s="169"/>
      <c r="M4565" s="169" t="s">
        <v>2395</v>
      </c>
      <c r="N4565" s="169"/>
      <c r="O4565" s="169"/>
      <c r="P4565" s="169"/>
      <c r="Q4565" s="169"/>
      <c r="R4565" s="169"/>
      <c r="S4565" s="169"/>
    </row>
    <row r="4566" spans="1:19" ht="20.100000000000001" customHeight="1">
      <c r="A4566" s="335" t="s">
        <v>12469</v>
      </c>
      <c r="B4566" s="284"/>
      <c r="C4566" s="15" t="s">
        <v>10459</v>
      </c>
      <c r="E4566" s="169"/>
      <c r="F4566" s="281" t="s">
        <v>17578</v>
      </c>
      <c r="G4566" s="279" t="s">
        <v>8444</v>
      </c>
      <c r="H4566" s="282">
        <v>0</v>
      </c>
      <c r="I4566" s="280"/>
      <c r="J4566" s="319" t="e">
        <f t="shared" si="72"/>
        <v>#VALUE!</v>
      </c>
      <c r="K4566" s="169"/>
      <c r="L4566" s="169"/>
      <c r="M4566" s="169" t="s">
        <v>2395</v>
      </c>
      <c r="N4566" s="169"/>
      <c r="O4566" s="169"/>
      <c r="P4566" s="169"/>
      <c r="Q4566" s="169"/>
      <c r="R4566" s="169"/>
      <c r="S4566" s="169"/>
    </row>
    <row r="4567" spans="1:19" ht="20.100000000000001" customHeight="1">
      <c r="A4567" s="335" t="s">
        <v>12470</v>
      </c>
      <c r="B4567" s="285">
        <v>683615790827</v>
      </c>
      <c r="C4567" s="15" t="s">
        <v>10460</v>
      </c>
      <c r="E4567" s="323">
        <v>4</v>
      </c>
      <c r="F4567" s="281">
        <v>14.99</v>
      </c>
      <c r="G4567" s="279" t="s">
        <v>8444</v>
      </c>
      <c r="H4567" s="282">
        <v>0</v>
      </c>
      <c r="I4567" s="280"/>
      <c r="J4567" s="319">
        <f t="shared" si="72"/>
        <v>3.7415000000000003</v>
      </c>
      <c r="K4567" s="169" t="s">
        <v>731</v>
      </c>
      <c r="L4567" s="169"/>
      <c r="M4567" s="169" t="s">
        <v>2395</v>
      </c>
      <c r="N4567" s="169"/>
      <c r="O4567" s="169"/>
      <c r="P4567" s="169"/>
      <c r="Q4567" s="169"/>
      <c r="R4567" s="169"/>
      <c r="S4567" s="169"/>
    </row>
    <row r="4568" spans="1:19" ht="20.100000000000001" customHeight="1">
      <c r="A4568" s="335" t="s">
        <v>12471</v>
      </c>
      <c r="B4568" s="284"/>
      <c r="C4568" s="15" t="s">
        <v>10461</v>
      </c>
      <c r="E4568" s="169"/>
      <c r="F4568" s="281" t="s">
        <v>17578</v>
      </c>
      <c r="G4568" s="279" t="s">
        <v>8444</v>
      </c>
      <c r="H4568" s="282">
        <v>0</v>
      </c>
      <c r="I4568" s="280"/>
      <c r="J4568" s="319" t="e">
        <f t="shared" si="72"/>
        <v>#VALUE!</v>
      </c>
      <c r="K4568" s="169"/>
      <c r="L4568" s="169"/>
      <c r="M4568" s="169" t="s">
        <v>2395</v>
      </c>
      <c r="N4568" s="169"/>
      <c r="O4568" s="169"/>
      <c r="P4568" s="169"/>
      <c r="Q4568" s="169"/>
      <c r="R4568" s="169"/>
      <c r="S4568" s="169"/>
    </row>
    <row r="4569" spans="1:19" ht="20.100000000000001" customHeight="1">
      <c r="A4569" s="335" t="s">
        <v>12472</v>
      </c>
      <c r="B4569" s="285">
        <v>683615790834</v>
      </c>
      <c r="C4569" s="15" t="s">
        <v>10462</v>
      </c>
      <c r="E4569" s="323">
        <v>3</v>
      </c>
      <c r="F4569" s="281">
        <v>14.99</v>
      </c>
      <c r="G4569" s="279" t="s">
        <v>8444</v>
      </c>
      <c r="H4569" s="282">
        <v>0</v>
      </c>
      <c r="I4569" s="280"/>
      <c r="J4569" s="319">
        <f t="shared" si="72"/>
        <v>4.7415000000000003</v>
      </c>
      <c r="K4569" s="169"/>
      <c r="L4569" s="169"/>
      <c r="M4569" s="169" t="s">
        <v>2395</v>
      </c>
      <c r="N4569" s="169"/>
      <c r="O4569" s="169"/>
      <c r="P4569" s="169"/>
      <c r="Q4569" s="169"/>
      <c r="R4569" s="169"/>
      <c r="S4569" s="169"/>
    </row>
    <row r="4570" spans="1:19" ht="20.100000000000001" customHeight="1">
      <c r="A4570" s="335" t="s">
        <v>12473</v>
      </c>
      <c r="B4570" s="285">
        <v>683615790841</v>
      </c>
      <c r="C4570" s="15" t="s">
        <v>10463</v>
      </c>
      <c r="E4570" s="323">
        <v>4</v>
      </c>
      <c r="F4570" s="281">
        <v>14.99</v>
      </c>
      <c r="G4570" s="279" t="s">
        <v>8444</v>
      </c>
      <c r="H4570" s="282">
        <v>0</v>
      </c>
      <c r="I4570" s="280"/>
      <c r="J4570" s="319">
        <f t="shared" si="72"/>
        <v>3.7415000000000003</v>
      </c>
      <c r="K4570" s="169"/>
      <c r="L4570" s="169"/>
      <c r="M4570" s="169" t="s">
        <v>2395</v>
      </c>
      <c r="N4570" s="169"/>
      <c r="O4570" s="169"/>
      <c r="P4570" s="169"/>
      <c r="Q4570" s="169"/>
      <c r="R4570" s="169"/>
      <c r="S4570" s="169"/>
    </row>
    <row r="4571" spans="1:19" ht="20.100000000000001" customHeight="1">
      <c r="A4571" s="335" t="s">
        <v>12474</v>
      </c>
      <c r="B4571" s="284"/>
      <c r="C4571" s="15" t="s">
        <v>10464</v>
      </c>
      <c r="E4571" s="169"/>
      <c r="F4571" s="281" t="s">
        <v>17578</v>
      </c>
      <c r="G4571" s="279" t="s">
        <v>8444</v>
      </c>
      <c r="H4571" s="282">
        <v>0</v>
      </c>
      <c r="I4571" s="280"/>
      <c r="J4571" s="319" t="e">
        <f t="shared" si="72"/>
        <v>#VALUE!</v>
      </c>
      <c r="K4571" s="169"/>
      <c r="L4571" s="169"/>
      <c r="M4571" s="169" t="s">
        <v>2395</v>
      </c>
      <c r="N4571" s="169"/>
      <c r="O4571" s="169"/>
      <c r="P4571" s="169"/>
      <c r="Q4571" s="169"/>
      <c r="R4571" s="169"/>
      <c r="S4571" s="169"/>
    </row>
    <row r="4572" spans="1:19" ht="20.100000000000001" customHeight="1">
      <c r="A4572" s="335" t="s">
        <v>12475</v>
      </c>
      <c r="B4572" s="285">
        <v>683615790858</v>
      </c>
      <c r="C4572" s="15" t="s">
        <v>10465</v>
      </c>
      <c r="E4572" s="323">
        <v>2</v>
      </c>
      <c r="F4572" s="281">
        <v>14.99</v>
      </c>
      <c r="G4572" s="279" t="s">
        <v>8444</v>
      </c>
      <c r="H4572" s="282">
        <v>0</v>
      </c>
      <c r="I4572" s="280"/>
      <c r="J4572" s="319">
        <f t="shared" si="72"/>
        <v>5.7415000000000003</v>
      </c>
      <c r="K4572" s="169"/>
      <c r="L4572" s="169"/>
      <c r="M4572" s="169" t="s">
        <v>2395</v>
      </c>
      <c r="N4572" s="169"/>
      <c r="O4572" s="169"/>
      <c r="P4572" s="169"/>
      <c r="Q4572" s="169"/>
      <c r="R4572" s="169"/>
      <c r="S4572" s="169"/>
    </row>
    <row r="4573" spans="1:19" ht="20.100000000000001" customHeight="1">
      <c r="A4573" s="335" t="s">
        <v>12476</v>
      </c>
      <c r="B4573" s="284"/>
      <c r="C4573" s="15" t="s">
        <v>3554</v>
      </c>
      <c r="E4573" s="169"/>
      <c r="F4573" s="281" t="s">
        <v>17578</v>
      </c>
      <c r="G4573" s="279" t="s">
        <v>8444</v>
      </c>
      <c r="H4573" s="282">
        <v>0</v>
      </c>
      <c r="I4573" s="280"/>
      <c r="J4573" s="319" t="e">
        <f t="shared" si="72"/>
        <v>#VALUE!</v>
      </c>
      <c r="K4573" s="169"/>
      <c r="L4573" s="169"/>
      <c r="M4573" s="169" t="s">
        <v>2395</v>
      </c>
      <c r="N4573" s="169"/>
      <c r="O4573" s="169"/>
      <c r="P4573" s="169"/>
      <c r="Q4573" s="169"/>
      <c r="R4573" s="169"/>
      <c r="S4573" s="169"/>
    </row>
    <row r="4574" spans="1:19" ht="20.100000000000001" customHeight="1">
      <c r="A4574" s="335" t="s">
        <v>12477</v>
      </c>
      <c r="B4574" s="285">
        <v>683615790865</v>
      </c>
      <c r="C4574" s="15" t="s">
        <v>10466</v>
      </c>
      <c r="E4574" s="323">
        <v>3</v>
      </c>
      <c r="F4574" s="281">
        <v>14.99</v>
      </c>
      <c r="G4574" s="279" t="s">
        <v>8444</v>
      </c>
      <c r="H4574" s="282">
        <v>0</v>
      </c>
      <c r="I4574" s="280"/>
      <c r="J4574" s="319">
        <f t="shared" si="72"/>
        <v>4.7415000000000003</v>
      </c>
      <c r="K4574" s="169"/>
      <c r="L4574" s="169"/>
      <c r="M4574" s="169" t="s">
        <v>2395</v>
      </c>
      <c r="N4574" s="169"/>
      <c r="O4574" s="169"/>
      <c r="P4574" s="169"/>
      <c r="Q4574" s="169"/>
      <c r="R4574" s="169"/>
      <c r="S4574" s="169"/>
    </row>
    <row r="4575" spans="1:19" ht="20.100000000000001" customHeight="1">
      <c r="A4575" s="335" t="s">
        <v>12478</v>
      </c>
      <c r="B4575" s="284"/>
      <c r="C4575" s="15" t="s">
        <v>10467</v>
      </c>
      <c r="E4575" s="169"/>
      <c r="F4575" s="281" t="s">
        <v>17578</v>
      </c>
      <c r="G4575" s="279" t="s">
        <v>8444</v>
      </c>
      <c r="H4575" s="282">
        <v>0</v>
      </c>
      <c r="I4575" s="280"/>
      <c r="J4575" s="319" t="e">
        <f t="shared" si="72"/>
        <v>#VALUE!</v>
      </c>
      <c r="K4575" s="169"/>
      <c r="L4575" s="169"/>
      <c r="M4575" s="169" t="s">
        <v>2395</v>
      </c>
      <c r="N4575" s="169"/>
      <c r="O4575" s="169"/>
      <c r="P4575" s="169"/>
      <c r="Q4575" s="169"/>
      <c r="R4575" s="169"/>
      <c r="S4575" s="169"/>
    </row>
    <row r="4576" spans="1:19" ht="20.100000000000001" customHeight="1">
      <c r="A4576" s="335" t="s">
        <v>12479</v>
      </c>
      <c r="B4576" s="285">
        <v>683615790872</v>
      </c>
      <c r="C4576" s="15" t="s">
        <v>10468</v>
      </c>
      <c r="E4576" s="169"/>
      <c r="F4576" s="281">
        <v>14.99</v>
      </c>
      <c r="G4576" s="279" t="s">
        <v>8444</v>
      </c>
      <c r="H4576" s="282">
        <v>0</v>
      </c>
      <c r="I4576" s="280"/>
      <c r="J4576" s="319">
        <f t="shared" si="72"/>
        <v>7.7415000000000003</v>
      </c>
      <c r="K4576" s="169"/>
      <c r="L4576" s="169"/>
      <c r="M4576" s="169" t="s">
        <v>2395</v>
      </c>
      <c r="N4576" s="169"/>
      <c r="O4576" s="169"/>
      <c r="P4576" s="169"/>
      <c r="Q4576" s="169"/>
      <c r="R4576" s="169"/>
      <c r="S4576" s="169"/>
    </row>
    <row r="4577" spans="1:19" ht="20.100000000000001" customHeight="1">
      <c r="A4577" s="335" t="s">
        <v>12480</v>
      </c>
      <c r="B4577" s="284"/>
      <c r="C4577" s="15" t="s">
        <v>10469</v>
      </c>
      <c r="E4577" s="169"/>
      <c r="F4577" s="281" t="s">
        <v>17578</v>
      </c>
      <c r="G4577" s="279" t="s">
        <v>8444</v>
      </c>
      <c r="H4577" s="282">
        <v>0</v>
      </c>
      <c r="I4577" s="280"/>
      <c r="J4577" s="319" t="e">
        <f t="shared" si="72"/>
        <v>#VALUE!</v>
      </c>
      <c r="K4577" s="169"/>
      <c r="L4577" s="169"/>
      <c r="M4577" s="169" t="s">
        <v>2395</v>
      </c>
      <c r="N4577" s="169"/>
      <c r="O4577" s="169"/>
      <c r="P4577" s="169"/>
      <c r="Q4577" s="169"/>
      <c r="R4577" s="169"/>
      <c r="S4577" s="169"/>
    </row>
    <row r="4578" spans="1:19" ht="20.100000000000001" customHeight="1">
      <c r="A4578" s="335" t="s">
        <v>12481</v>
      </c>
      <c r="B4578" s="285">
        <v>683615790889</v>
      </c>
      <c r="C4578" s="15" t="s">
        <v>10470</v>
      </c>
      <c r="E4578" s="323">
        <v>2.5</v>
      </c>
      <c r="F4578" s="281">
        <v>14.99</v>
      </c>
      <c r="G4578" s="279" t="s">
        <v>8444</v>
      </c>
      <c r="H4578" s="282">
        <v>0</v>
      </c>
      <c r="I4578" s="280"/>
      <c r="J4578" s="319">
        <f t="shared" si="72"/>
        <v>5.2415000000000003</v>
      </c>
      <c r="K4578" s="169"/>
      <c r="L4578" s="169"/>
      <c r="M4578" s="169" t="s">
        <v>2395</v>
      </c>
      <c r="N4578" s="169"/>
      <c r="O4578" s="169"/>
      <c r="P4578" s="169"/>
      <c r="Q4578" s="169"/>
      <c r="R4578" s="169"/>
      <c r="S4578" s="169"/>
    </row>
    <row r="4579" spans="1:19" ht="20.100000000000001" customHeight="1">
      <c r="A4579" s="335" t="s">
        <v>12482</v>
      </c>
      <c r="B4579" s="284"/>
      <c r="C4579" s="15" t="s">
        <v>7406</v>
      </c>
      <c r="E4579" s="169"/>
      <c r="F4579" s="281" t="s">
        <v>17578</v>
      </c>
      <c r="G4579" s="279" t="s">
        <v>8444</v>
      </c>
      <c r="H4579" s="282">
        <v>0</v>
      </c>
      <c r="I4579" s="280"/>
      <c r="J4579" s="319" t="e">
        <f t="shared" si="72"/>
        <v>#VALUE!</v>
      </c>
      <c r="K4579" s="169"/>
      <c r="L4579" s="169"/>
      <c r="M4579" s="169" t="s">
        <v>2395</v>
      </c>
      <c r="N4579" s="169"/>
      <c r="O4579" s="169"/>
      <c r="P4579" s="169"/>
      <c r="Q4579" s="169"/>
      <c r="R4579" s="169"/>
      <c r="S4579" s="169"/>
    </row>
    <row r="4580" spans="1:19" ht="20.100000000000001" customHeight="1">
      <c r="A4580" s="335" t="s">
        <v>12483</v>
      </c>
      <c r="B4580" s="285">
        <v>683615790896</v>
      </c>
      <c r="C4580" s="15" t="s">
        <v>10471</v>
      </c>
      <c r="E4580" s="323">
        <v>21</v>
      </c>
      <c r="F4580" s="281">
        <v>40.82352941176471</v>
      </c>
      <c r="G4580" s="279" t="s">
        <v>8444</v>
      </c>
      <c r="H4580" s="282">
        <v>0</v>
      </c>
      <c r="I4580" s="280"/>
      <c r="J4580" s="319">
        <f t="shared" si="72"/>
        <v>8.7000000000000028</v>
      </c>
      <c r="K4580" s="169">
        <v>30.59</v>
      </c>
      <c r="L4580" s="169"/>
      <c r="M4580" s="169" t="s">
        <v>2395</v>
      </c>
      <c r="N4580" s="169"/>
      <c r="O4580" s="169"/>
      <c r="P4580" s="169"/>
      <c r="Q4580" s="169"/>
      <c r="R4580" s="169"/>
      <c r="S4580" s="169"/>
    </row>
    <row r="4581" spans="1:19" ht="20.100000000000001" customHeight="1">
      <c r="A4581" s="335" t="s">
        <v>12484</v>
      </c>
      <c r="B4581" s="285">
        <v>683615790902</v>
      </c>
      <c r="C4581" s="15" t="s">
        <v>10472</v>
      </c>
      <c r="E4581" s="323">
        <v>15</v>
      </c>
      <c r="F4581" s="281">
        <v>30.189999999999998</v>
      </c>
      <c r="G4581" s="279" t="s">
        <v>8444</v>
      </c>
      <c r="H4581" s="282">
        <v>0</v>
      </c>
      <c r="I4581" s="280"/>
      <c r="J4581" s="319">
        <f t="shared" si="72"/>
        <v>5.6614999999999966</v>
      </c>
      <c r="K4581" s="169"/>
      <c r="L4581" s="169"/>
      <c r="M4581" s="169" t="s">
        <v>2395</v>
      </c>
      <c r="N4581" s="169"/>
      <c r="O4581" s="169"/>
      <c r="P4581" s="169"/>
      <c r="Q4581" s="169"/>
      <c r="R4581" s="169"/>
      <c r="S4581" s="169"/>
    </row>
    <row r="4582" spans="1:19" ht="20.100000000000001" customHeight="1">
      <c r="A4582" s="335" t="s">
        <v>12485</v>
      </c>
      <c r="B4582" s="284"/>
      <c r="C4582" s="15" t="s">
        <v>10473</v>
      </c>
      <c r="E4582" s="169"/>
      <c r="F4582" s="281" t="s">
        <v>17578</v>
      </c>
      <c r="G4582" s="279" t="s">
        <v>8444</v>
      </c>
      <c r="H4582" s="282">
        <v>0</v>
      </c>
      <c r="I4582" s="280"/>
      <c r="J4582" s="319" t="e">
        <f t="shared" si="72"/>
        <v>#VALUE!</v>
      </c>
      <c r="K4582" s="169"/>
      <c r="L4582" s="169"/>
      <c r="M4582" s="169" t="s">
        <v>2395</v>
      </c>
      <c r="N4582" s="169"/>
      <c r="O4582" s="169"/>
      <c r="P4582" s="169"/>
      <c r="Q4582" s="169"/>
      <c r="R4582" s="169"/>
      <c r="S4582" s="169"/>
    </row>
    <row r="4583" spans="1:19" ht="20.100000000000001" customHeight="1">
      <c r="A4583" s="335" t="s">
        <v>12486</v>
      </c>
      <c r="B4583" s="285">
        <v>683615790919</v>
      </c>
      <c r="C4583" s="15" t="s">
        <v>10474</v>
      </c>
      <c r="E4583" s="326">
        <v>4</v>
      </c>
      <c r="F4583" s="281">
        <v>14.99</v>
      </c>
      <c r="G4583" s="279" t="s">
        <v>8444</v>
      </c>
      <c r="H4583" s="283">
        <v>18</v>
      </c>
      <c r="I4583" s="280"/>
      <c r="J4583" s="319">
        <f t="shared" si="72"/>
        <v>3.7415000000000003</v>
      </c>
      <c r="K4583" s="169"/>
      <c r="L4583" s="169"/>
      <c r="M4583" s="169" t="s">
        <v>2395</v>
      </c>
      <c r="N4583" s="169"/>
      <c r="O4583" s="169"/>
      <c r="P4583" s="169"/>
      <c r="Q4583" s="169"/>
      <c r="R4583" s="169"/>
      <c r="S4583" s="169"/>
    </row>
    <row r="4584" spans="1:19" ht="20.100000000000001" customHeight="1">
      <c r="A4584" s="335" t="s">
        <v>12487</v>
      </c>
      <c r="B4584" s="284"/>
      <c r="C4584" s="15" t="s">
        <v>10475</v>
      </c>
      <c r="E4584" s="169"/>
      <c r="F4584" s="281" t="s">
        <v>17578</v>
      </c>
      <c r="G4584" s="279" t="s">
        <v>8444</v>
      </c>
      <c r="H4584" s="282">
        <v>0</v>
      </c>
      <c r="I4584" s="280"/>
      <c r="J4584" s="319" t="e">
        <f t="shared" si="72"/>
        <v>#VALUE!</v>
      </c>
      <c r="K4584" s="169"/>
      <c r="L4584" s="169"/>
      <c r="M4584" s="169" t="s">
        <v>2395</v>
      </c>
      <c r="N4584" s="169"/>
      <c r="O4584" s="169"/>
      <c r="P4584" s="169"/>
      <c r="Q4584" s="169"/>
      <c r="R4584" s="169"/>
      <c r="S4584" s="169"/>
    </row>
    <row r="4585" spans="1:19" ht="20.100000000000001" customHeight="1">
      <c r="A4585" s="335" t="s">
        <v>12488</v>
      </c>
      <c r="B4585" s="285">
        <v>683615790926</v>
      </c>
      <c r="C4585" s="15" t="s">
        <v>10476</v>
      </c>
      <c r="E4585" s="323">
        <v>3.5</v>
      </c>
      <c r="F4585" s="281">
        <v>14.99</v>
      </c>
      <c r="G4585" s="279" t="s">
        <v>8444</v>
      </c>
      <c r="H4585" s="282">
        <v>0</v>
      </c>
      <c r="I4585" s="280"/>
      <c r="J4585" s="319">
        <f t="shared" si="72"/>
        <v>4.2415000000000003</v>
      </c>
      <c r="K4585" s="169"/>
      <c r="L4585" s="169"/>
      <c r="M4585" s="169" t="s">
        <v>2395</v>
      </c>
      <c r="N4585" s="169"/>
      <c r="O4585" s="169"/>
      <c r="P4585" s="169"/>
      <c r="Q4585" s="169"/>
      <c r="R4585" s="169"/>
      <c r="S4585" s="169"/>
    </row>
    <row r="4586" spans="1:19" ht="20.100000000000001" customHeight="1">
      <c r="A4586" s="335" t="s">
        <v>12489</v>
      </c>
      <c r="B4586" s="285">
        <v>683615790933</v>
      </c>
      <c r="C4586" s="15" t="s">
        <v>10477</v>
      </c>
      <c r="E4586" s="323">
        <v>3.5</v>
      </c>
      <c r="F4586" s="281">
        <v>14.99</v>
      </c>
      <c r="G4586" s="279" t="s">
        <v>8444</v>
      </c>
      <c r="H4586" s="282">
        <v>0</v>
      </c>
      <c r="I4586" s="280"/>
      <c r="J4586" s="319">
        <f t="shared" si="72"/>
        <v>4.2415000000000003</v>
      </c>
      <c r="K4586" s="169"/>
      <c r="L4586" s="169"/>
      <c r="M4586" s="169" t="s">
        <v>2395</v>
      </c>
      <c r="N4586" s="169"/>
      <c r="O4586" s="169"/>
      <c r="P4586" s="169"/>
      <c r="Q4586" s="169"/>
      <c r="R4586" s="169"/>
      <c r="S4586" s="169"/>
    </row>
    <row r="4587" spans="1:19" ht="20.100000000000001" customHeight="1">
      <c r="A4587" s="335" t="s">
        <v>12490</v>
      </c>
      <c r="B4587" s="285">
        <v>683615790940</v>
      </c>
      <c r="C4587" s="15" t="s">
        <v>10478</v>
      </c>
      <c r="E4587" s="323">
        <v>3.5</v>
      </c>
      <c r="F4587" s="281">
        <v>14.99</v>
      </c>
      <c r="G4587" s="279" t="s">
        <v>8444</v>
      </c>
      <c r="H4587" s="282">
        <v>0</v>
      </c>
      <c r="I4587" s="280"/>
      <c r="J4587" s="319">
        <f t="shared" si="72"/>
        <v>4.2415000000000003</v>
      </c>
      <c r="K4587" s="169"/>
      <c r="L4587" s="169"/>
      <c r="M4587" s="169" t="s">
        <v>2395</v>
      </c>
      <c r="N4587" s="169"/>
      <c r="O4587" s="169"/>
      <c r="P4587" s="169"/>
      <c r="Q4587" s="169"/>
      <c r="R4587" s="169"/>
      <c r="S4587" s="169"/>
    </row>
    <row r="4588" spans="1:19" ht="20.100000000000001" customHeight="1">
      <c r="A4588" s="335" t="s">
        <v>12491</v>
      </c>
      <c r="B4588" s="284"/>
      <c r="C4588" s="15" t="s">
        <v>10479</v>
      </c>
      <c r="E4588" s="326">
        <v>0.25</v>
      </c>
      <c r="F4588" s="281">
        <v>14.99</v>
      </c>
      <c r="G4588" s="279" t="s">
        <v>8444</v>
      </c>
      <c r="H4588" s="283">
        <v>567</v>
      </c>
      <c r="I4588" s="280"/>
      <c r="J4588" s="319">
        <f t="shared" si="72"/>
        <v>7.4915000000000003</v>
      </c>
      <c r="K4588" s="169"/>
      <c r="L4588" s="169"/>
      <c r="M4588" s="169" t="s">
        <v>2395</v>
      </c>
      <c r="N4588" s="169"/>
      <c r="O4588" s="169"/>
      <c r="P4588" s="169"/>
      <c r="Q4588" s="169"/>
      <c r="R4588" s="169"/>
      <c r="S4588" s="169"/>
    </row>
    <row r="4589" spans="1:19" ht="20.100000000000001" customHeight="1">
      <c r="A4589" s="352" t="s">
        <v>12492</v>
      </c>
      <c r="B4589" s="285">
        <v>683615790957</v>
      </c>
      <c r="C4589" s="15" t="s">
        <v>10479</v>
      </c>
      <c r="E4589" s="326">
        <v>0.25</v>
      </c>
      <c r="F4589" s="281">
        <v>14.99</v>
      </c>
      <c r="G4589" s="279" t="s">
        <v>8444</v>
      </c>
      <c r="H4589" s="365">
        <v>566</v>
      </c>
      <c r="I4589" s="280"/>
      <c r="J4589" s="319">
        <f t="shared" si="72"/>
        <v>7.4915000000000003</v>
      </c>
      <c r="K4589" s="169"/>
      <c r="L4589" s="169"/>
      <c r="M4589" s="169" t="s">
        <v>2395</v>
      </c>
      <c r="N4589" s="169"/>
      <c r="O4589" s="169"/>
      <c r="P4589" s="169"/>
      <c r="Q4589" s="169"/>
      <c r="R4589" s="169"/>
      <c r="S4589" s="169"/>
    </row>
    <row r="4590" spans="1:19" ht="20.100000000000001" customHeight="1">
      <c r="A4590" s="335" t="s">
        <v>12493</v>
      </c>
      <c r="B4590" s="284"/>
      <c r="C4590" s="15" t="s">
        <v>10480</v>
      </c>
      <c r="E4590" s="169"/>
      <c r="F4590" s="281" t="s">
        <v>17578</v>
      </c>
      <c r="G4590" s="279" t="s">
        <v>8444</v>
      </c>
      <c r="H4590" s="282">
        <v>0</v>
      </c>
      <c r="I4590" s="280"/>
      <c r="J4590" s="319" t="e">
        <f t="shared" si="72"/>
        <v>#VALUE!</v>
      </c>
      <c r="K4590" s="169"/>
      <c r="L4590" s="169"/>
      <c r="M4590" s="169" t="s">
        <v>2395</v>
      </c>
      <c r="N4590" s="169"/>
      <c r="O4590" s="169"/>
      <c r="P4590" s="169"/>
      <c r="Q4590" s="169"/>
      <c r="R4590" s="169"/>
      <c r="S4590" s="169"/>
    </row>
    <row r="4591" spans="1:19" ht="20.100000000000001" customHeight="1">
      <c r="A4591" s="335" t="s">
        <v>12494</v>
      </c>
      <c r="B4591" s="285">
        <v>683615790964</v>
      </c>
      <c r="C4591" s="15" t="s">
        <v>10481</v>
      </c>
      <c r="E4591" s="323">
        <v>5</v>
      </c>
      <c r="F4591" s="281">
        <v>21.99</v>
      </c>
      <c r="G4591" s="279" t="s">
        <v>8444</v>
      </c>
      <c r="H4591" s="282">
        <v>0</v>
      </c>
      <c r="I4591" s="280"/>
      <c r="J4591" s="319">
        <f t="shared" si="72"/>
        <v>8.6914999999999978</v>
      </c>
      <c r="K4591" s="169"/>
      <c r="L4591" s="169"/>
      <c r="M4591" s="169" t="s">
        <v>2395</v>
      </c>
      <c r="N4591" s="169"/>
      <c r="O4591" s="169"/>
      <c r="P4591" s="169"/>
      <c r="Q4591" s="169"/>
      <c r="R4591" s="169"/>
      <c r="S4591" s="169"/>
    </row>
    <row r="4592" spans="1:19" ht="20.100000000000001" customHeight="1">
      <c r="A4592" s="335" t="s">
        <v>12495</v>
      </c>
      <c r="B4592" s="285">
        <v>683615790971</v>
      </c>
      <c r="C4592" s="15" t="s">
        <v>10482</v>
      </c>
      <c r="E4592" s="323">
        <v>9</v>
      </c>
      <c r="F4592" s="281">
        <v>21.99</v>
      </c>
      <c r="G4592" s="279" t="s">
        <v>8444</v>
      </c>
      <c r="H4592" s="282">
        <v>0</v>
      </c>
      <c r="I4592" s="280"/>
      <c r="J4592" s="319">
        <f t="shared" si="72"/>
        <v>4.6914999999999978</v>
      </c>
      <c r="K4592" s="169"/>
      <c r="L4592" s="169"/>
      <c r="M4592" s="169" t="s">
        <v>2395</v>
      </c>
      <c r="N4592" s="169"/>
      <c r="O4592" s="169"/>
      <c r="P4592" s="169"/>
      <c r="Q4592" s="169"/>
      <c r="R4592" s="169"/>
      <c r="S4592" s="169"/>
    </row>
    <row r="4593" spans="1:40" ht="20.100000000000001" customHeight="1">
      <c r="A4593" s="335" t="s">
        <v>12496</v>
      </c>
      <c r="B4593" s="285">
        <v>683615790988</v>
      </c>
      <c r="C4593" s="15" t="s">
        <v>10483</v>
      </c>
      <c r="E4593" s="323">
        <v>5</v>
      </c>
      <c r="F4593" s="281">
        <v>21.99</v>
      </c>
      <c r="G4593" s="279" t="s">
        <v>8444</v>
      </c>
      <c r="H4593" s="282">
        <v>0</v>
      </c>
      <c r="I4593" s="280"/>
      <c r="J4593" s="319">
        <f t="shared" si="72"/>
        <v>8.6914999999999978</v>
      </c>
      <c r="K4593" s="169"/>
      <c r="L4593" s="169"/>
      <c r="M4593" s="169" t="s">
        <v>2395</v>
      </c>
      <c r="N4593" s="169"/>
      <c r="O4593" s="169"/>
      <c r="P4593" s="169"/>
      <c r="Q4593" s="169"/>
      <c r="R4593" s="169"/>
      <c r="S4593" s="169"/>
    </row>
    <row r="4594" spans="1:40" ht="20.100000000000001" customHeight="1">
      <c r="A4594" s="335" t="s">
        <v>12497</v>
      </c>
      <c r="B4594" s="284"/>
      <c r="C4594" s="15" t="s">
        <v>10484</v>
      </c>
      <c r="E4594" s="326">
        <v>1.5</v>
      </c>
      <c r="F4594" s="281">
        <v>14.99</v>
      </c>
      <c r="G4594" s="279" t="s">
        <v>8444</v>
      </c>
      <c r="H4594" s="283">
        <v>82</v>
      </c>
      <c r="I4594" s="280"/>
      <c r="J4594" s="319">
        <f t="shared" si="72"/>
        <v>6.2415000000000003</v>
      </c>
      <c r="K4594" s="169"/>
      <c r="L4594" s="169"/>
      <c r="M4594" s="169" t="s">
        <v>2395</v>
      </c>
      <c r="N4594" s="169"/>
      <c r="O4594" s="169"/>
      <c r="P4594" s="169"/>
      <c r="Q4594" s="169"/>
      <c r="R4594" s="169"/>
      <c r="S4594" s="169"/>
    </row>
    <row r="4595" spans="1:40" ht="20.100000000000001" customHeight="1">
      <c r="A4595" s="352" t="s">
        <v>12498</v>
      </c>
      <c r="B4595" s="285">
        <v>683615790995</v>
      </c>
      <c r="C4595" s="15" t="s">
        <v>10484</v>
      </c>
      <c r="E4595" s="326">
        <v>1.5</v>
      </c>
      <c r="F4595" s="281">
        <v>14.99</v>
      </c>
      <c r="G4595" s="279" t="s">
        <v>8444</v>
      </c>
      <c r="H4595" s="365">
        <v>75</v>
      </c>
      <c r="I4595" s="280"/>
      <c r="J4595" s="319">
        <f t="shared" si="72"/>
        <v>6.2415000000000003</v>
      </c>
      <c r="K4595" s="169"/>
      <c r="L4595" s="169"/>
      <c r="M4595" s="169" t="s">
        <v>2395</v>
      </c>
      <c r="N4595" s="169"/>
      <c r="O4595" s="169"/>
      <c r="P4595" s="169"/>
      <c r="Q4595" s="169"/>
      <c r="R4595" s="169"/>
      <c r="S4595" s="169"/>
    </row>
    <row r="4596" spans="1:40" ht="20.100000000000001" customHeight="1">
      <c r="A4596" s="335" t="s">
        <v>12499</v>
      </c>
      <c r="B4596" s="284"/>
      <c r="C4596" s="15" t="s">
        <v>10485</v>
      </c>
      <c r="E4596" s="323">
        <v>4</v>
      </c>
      <c r="F4596" s="281">
        <v>14.99</v>
      </c>
      <c r="G4596" s="279" t="s">
        <v>8444</v>
      </c>
      <c r="H4596" s="282">
        <v>0</v>
      </c>
      <c r="I4596" s="280"/>
      <c r="J4596" s="319">
        <f t="shared" si="72"/>
        <v>3.7415000000000003</v>
      </c>
      <c r="K4596" s="169"/>
      <c r="L4596" s="169"/>
      <c r="M4596" s="169" t="s">
        <v>2395</v>
      </c>
      <c r="N4596" s="169"/>
      <c r="O4596" s="169"/>
      <c r="P4596" s="169"/>
      <c r="Q4596" s="169"/>
      <c r="R4596" s="169"/>
      <c r="S4596" s="169"/>
    </row>
    <row r="4597" spans="1:40" ht="20.100000000000001" customHeight="1">
      <c r="A4597" s="335" t="s">
        <v>12500</v>
      </c>
      <c r="B4597" s="285">
        <v>683615791008</v>
      </c>
      <c r="C4597" s="15" t="s">
        <v>10485</v>
      </c>
      <c r="E4597" s="323">
        <v>4</v>
      </c>
      <c r="F4597" s="281">
        <v>14.99</v>
      </c>
      <c r="G4597" s="279" t="s">
        <v>8444</v>
      </c>
      <c r="H4597" s="282">
        <v>0</v>
      </c>
      <c r="I4597" s="280"/>
      <c r="J4597" s="319">
        <f t="shared" si="72"/>
        <v>3.7415000000000003</v>
      </c>
      <c r="K4597" s="169"/>
      <c r="L4597" s="169"/>
      <c r="M4597" s="169" t="s">
        <v>2395</v>
      </c>
      <c r="N4597" s="169"/>
      <c r="O4597" s="169"/>
      <c r="P4597" s="169"/>
      <c r="Q4597" s="169"/>
      <c r="R4597" s="169"/>
      <c r="S4597" s="169"/>
    </row>
    <row r="4598" spans="1:40" ht="20.100000000000001" customHeight="1">
      <c r="A4598" s="335" t="s">
        <v>12501</v>
      </c>
      <c r="B4598" s="284"/>
      <c r="C4598" s="15" t="s">
        <v>10486</v>
      </c>
      <c r="E4598" s="323">
        <v>4</v>
      </c>
      <c r="F4598" s="281">
        <v>14.99</v>
      </c>
      <c r="G4598" s="279" t="s">
        <v>8444</v>
      </c>
      <c r="H4598" s="282">
        <v>0</v>
      </c>
      <c r="I4598" s="280"/>
      <c r="J4598" s="319">
        <f t="shared" si="72"/>
        <v>3.7415000000000003</v>
      </c>
      <c r="K4598" s="169"/>
      <c r="L4598" s="169"/>
      <c r="M4598" s="169" t="s">
        <v>2395</v>
      </c>
      <c r="N4598" s="169"/>
      <c r="O4598" s="169"/>
      <c r="P4598" s="169"/>
      <c r="Q4598" s="169"/>
      <c r="R4598" s="169"/>
      <c r="S4598" s="169"/>
    </row>
    <row r="4599" spans="1:40" ht="20.100000000000001" customHeight="1">
      <c r="A4599" s="335" t="s">
        <v>12502</v>
      </c>
      <c r="B4599" s="285">
        <v>683615791015</v>
      </c>
      <c r="C4599" s="15" t="s">
        <v>10486</v>
      </c>
      <c r="E4599" s="323">
        <v>4</v>
      </c>
      <c r="F4599" s="281">
        <v>14.99</v>
      </c>
      <c r="G4599" s="279" t="s">
        <v>8444</v>
      </c>
      <c r="H4599" s="282">
        <v>0</v>
      </c>
      <c r="I4599" s="280"/>
      <c r="J4599" s="319">
        <f t="shared" si="72"/>
        <v>3.7415000000000003</v>
      </c>
      <c r="K4599" s="169"/>
      <c r="L4599" s="169"/>
      <c r="M4599" s="169" t="s">
        <v>2395</v>
      </c>
      <c r="N4599" s="169"/>
      <c r="O4599" s="169"/>
      <c r="P4599" s="169"/>
      <c r="Q4599" s="169"/>
      <c r="R4599" s="169"/>
      <c r="S4599" s="169"/>
    </row>
    <row r="4600" spans="1:40" ht="20.100000000000001" customHeight="1">
      <c r="A4600" s="335" t="s">
        <v>12503</v>
      </c>
      <c r="B4600" s="284"/>
      <c r="C4600" s="15" t="s">
        <v>10487</v>
      </c>
      <c r="E4600" s="323">
        <v>3</v>
      </c>
      <c r="F4600" s="281">
        <v>14.99</v>
      </c>
      <c r="G4600" s="279" t="s">
        <v>8444</v>
      </c>
      <c r="H4600" s="282">
        <v>0</v>
      </c>
      <c r="I4600" s="280"/>
      <c r="J4600" s="319">
        <f t="shared" si="72"/>
        <v>4.7415000000000003</v>
      </c>
      <c r="K4600" s="169"/>
      <c r="L4600" s="169"/>
      <c r="M4600" s="169" t="s">
        <v>2395</v>
      </c>
      <c r="N4600" s="169"/>
      <c r="O4600" s="169"/>
      <c r="P4600" s="169"/>
      <c r="Q4600" s="169"/>
      <c r="R4600" s="169"/>
      <c r="S4600" s="169"/>
    </row>
    <row r="4601" spans="1:40" ht="20.100000000000001" customHeight="1">
      <c r="A4601" s="352" t="s">
        <v>12504</v>
      </c>
      <c r="B4601" s="285">
        <v>683615791022</v>
      </c>
      <c r="C4601" s="15" t="s">
        <v>10487</v>
      </c>
      <c r="D4601" s="5" t="s">
        <v>15001</v>
      </c>
      <c r="E4601" s="323">
        <v>3</v>
      </c>
      <c r="F4601" s="281">
        <v>14.99</v>
      </c>
      <c r="G4601" s="279" t="s">
        <v>8444</v>
      </c>
      <c r="H4601" s="282">
        <v>0</v>
      </c>
      <c r="I4601" s="280"/>
      <c r="J4601" s="319">
        <f t="shared" si="72"/>
        <v>4.7415000000000003</v>
      </c>
      <c r="K4601" s="169"/>
      <c r="L4601" s="169"/>
      <c r="M4601" s="169" t="s">
        <v>2395</v>
      </c>
      <c r="N4601" s="169"/>
      <c r="O4601" s="169"/>
      <c r="P4601" s="169"/>
      <c r="Q4601" s="169">
        <v>1</v>
      </c>
      <c r="R4601" s="169" t="s">
        <v>14946</v>
      </c>
      <c r="S4601" s="169"/>
      <c r="T4601" s="5" t="s">
        <v>14939</v>
      </c>
      <c r="U4601" s="171" t="s">
        <v>12503</v>
      </c>
      <c r="V4601" s="5" t="s">
        <v>14940</v>
      </c>
      <c r="W4601" s="5" t="s">
        <v>14978</v>
      </c>
      <c r="X4601" s="5" t="s">
        <v>14978</v>
      </c>
      <c r="Y4601" s="5" t="s">
        <v>14978</v>
      </c>
      <c r="Z4601" s="5" t="s">
        <v>14978</v>
      </c>
      <c r="AA4601" s="5" t="s">
        <v>14941</v>
      </c>
      <c r="AB4601" s="5" t="s">
        <v>14979</v>
      </c>
      <c r="AC4601" s="5" t="s">
        <v>14980</v>
      </c>
      <c r="AD4601" s="5" t="s">
        <v>14981</v>
      </c>
      <c r="AE4601" s="5" t="s">
        <v>14982</v>
      </c>
      <c r="AF4601" s="5" t="s">
        <v>14942</v>
      </c>
      <c r="AG4601" s="5" t="s">
        <v>14983</v>
      </c>
      <c r="AH4601" s="5" t="s">
        <v>14984</v>
      </c>
      <c r="AI4601" s="5" t="s">
        <v>14985</v>
      </c>
      <c r="AJ4601" s="5" t="s">
        <v>14986</v>
      </c>
      <c r="AK4601" s="5" t="s">
        <v>14958</v>
      </c>
      <c r="AL4601" s="5" t="s">
        <v>14959</v>
      </c>
      <c r="AM4601" s="5" t="s">
        <v>14960</v>
      </c>
      <c r="AN4601" s="5" t="s">
        <v>14961</v>
      </c>
    </row>
    <row r="4602" spans="1:40" ht="20.100000000000001" customHeight="1">
      <c r="A4602" s="335"/>
      <c r="B4602" s="284"/>
      <c r="C4602" s="15" t="s">
        <v>10488</v>
      </c>
      <c r="E4602" s="323">
        <v>5</v>
      </c>
      <c r="F4602" s="319">
        <v>31.89</v>
      </c>
      <c r="G4602" s="279" t="s">
        <v>8444</v>
      </c>
      <c r="H4602" s="282">
        <v>0</v>
      </c>
      <c r="I4602" s="280"/>
      <c r="J4602" s="319">
        <f t="shared" si="72"/>
        <v>17.1065</v>
      </c>
      <c r="K4602" s="169"/>
      <c r="L4602" s="169"/>
      <c r="M4602" s="169" t="s">
        <v>2395</v>
      </c>
      <c r="N4602" s="169"/>
      <c r="O4602" s="169"/>
      <c r="P4602" s="169"/>
      <c r="Q4602" s="169"/>
      <c r="R4602" s="169"/>
      <c r="S4602" s="169"/>
    </row>
    <row r="4603" spans="1:40" ht="20.100000000000001" customHeight="1">
      <c r="A4603" s="352" t="s">
        <v>12505</v>
      </c>
      <c r="B4603" s="285">
        <v>683615791039</v>
      </c>
      <c r="C4603" s="15" t="s">
        <v>10488</v>
      </c>
      <c r="D4603" s="5" t="s">
        <v>15002</v>
      </c>
      <c r="E4603" s="323">
        <v>5</v>
      </c>
      <c r="F4603" s="319">
        <v>31.89</v>
      </c>
      <c r="G4603" s="279" t="s">
        <v>8444</v>
      </c>
      <c r="H4603" s="282">
        <v>0</v>
      </c>
      <c r="I4603" s="280"/>
      <c r="J4603" s="319">
        <f t="shared" si="72"/>
        <v>17.1065</v>
      </c>
      <c r="K4603" s="169"/>
      <c r="L4603" s="169"/>
      <c r="M4603" s="169" t="s">
        <v>2395</v>
      </c>
      <c r="N4603" s="169"/>
      <c r="O4603" s="169"/>
      <c r="P4603" s="169"/>
      <c r="Q4603" s="169">
        <v>1</v>
      </c>
      <c r="R4603" s="169" t="s">
        <v>14946</v>
      </c>
      <c r="S4603" s="169"/>
      <c r="T4603" s="5" t="s">
        <v>14943</v>
      </c>
      <c r="U4603" s="171" t="s">
        <v>14944</v>
      </c>
      <c r="V4603" s="5" t="s">
        <v>14945</v>
      </c>
      <c r="W4603" s="5" t="s">
        <v>14987</v>
      </c>
      <c r="X4603" s="5" t="s">
        <v>14987</v>
      </c>
      <c r="Y4603" s="5" t="s">
        <v>14987</v>
      </c>
      <c r="Z4603" s="5" t="s">
        <v>14987</v>
      </c>
      <c r="AA4603" s="5" t="s">
        <v>14941</v>
      </c>
      <c r="AB4603" s="5" t="s">
        <v>14988</v>
      </c>
      <c r="AC4603" s="5" t="s">
        <v>14980</v>
      </c>
      <c r="AD4603" s="5" t="s">
        <v>14989</v>
      </c>
      <c r="AE4603" s="5" t="s">
        <v>14982</v>
      </c>
      <c r="AF4603" s="5" t="s">
        <v>14942</v>
      </c>
      <c r="AG4603" s="5" t="s">
        <v>14983</v>
      </c>
      <c r="AH4603" s="5" t="s">
        <v>14984</v>
      </c>
      <c r="AI4603" s="5" t="s">
        <v>14985</v>
      </c>
      <c r="AJ4603" s="5" t="s">
        <v>14986</v>
      </c>
      <c r="AK4603" s="5" t="s">
        <v>14962</v>
      </c>
    </row>
    <row r="4604" spans="1:40" ht="20.100000000000001" customHeight="1">
      <c r="A4604" s="335" t="s">
        <v>12506</v>
      </c>
      <c r="B4604" s="284"/>
      <c r="C4604" s="15" t="s">
        <v>10489</v>
      </c>
      <c r="E4604" s="323">
        <v>5</v>
      </c>
      <c r="F4604" s="281">
        <v>20.79</v>
      </c>
      <c r="G4604" s="279" t="s">
        <v>8444</v>
      </c>
      <c r="H4604" s="282">
        <v>0</v>
      </c>
      <c r="I4604" s="280"/>
      <c r="J4604" s="319">
        <f t="shared" si="72"/>
        <v>7.6714999999999982</v>
      </c>
      <c r="K4604" s="169"/>
      <c r="L4604" s="169"/>
      <c r="M4604" s="169" t="s">
        <v>2395</v>
      </c>
      <c r="N4604" s="169"/>
      <c r="O4604" s="169"/>
      <c r="P4604" s="169"/>
      <c r="Q4604" s="169"/>
      <c r="R4604" s="169"/>
      <c r="S4604" s="169"/>
    </row>
    <row r="4605" spans="1:40" ht="20.100000000000001" customHeight="1">
      <c r="A4605" s="352" t="s">
        <v>12507</v>
      </c>
      <c r="B4605" s="285">
        <v>683615791046</v>
      </c>
      <c r="C4605" s="15" t="s">
        <v>10489</v>
      </c>
      <c r="D4605" s="5" t="s">
        <v>15003</v>
      </c>
      <c r="E4605" s="323">
        <v>5</v>
      </c>
      <c r="F4605" s="281">
        <v>20.79</v>
      </c>
      <c r="G4605" s="279" t="s">
        <v>8444</v>
      </c>
      <c r="H4605" s="282">
        <v>0</v>
      </c>
      <c r="I4605" s="280"/>
      <c r="J4605" s="319">
        <f t="shared" si="72"/>
        <v>7.6714999999999982</v>
      </c>
      <c r="K4605" s="169"/>
      <c r="L4605" s="169"/>
      <c r="M4605" s="169" t="s">
        <v>2395</v>
      </c>
      <c r="N4605" s="169"/>
      <c r="O4605" s="169"/>
      <c r="P4605" s="169"/>
      <c r="Q4605" s="169">
        <v>1</v>
      </c>
      <c r="R4605" s="169" t="s">
        <v>14946</v>
      </c>
      <c r="S4605" s="169"/>
      <c r="T4605" s="5" t="s">
        <v>14947</v>
      </c>
      <c r="U4605" s="171" t="s">
        <v>12506</v>
      </c>
      <c r="V4605" s="5" t="s">
        <v>14945</v>
      </c>
      <c r="W4605" s="5" t="s">
        <v>14990</v>
      </c>
      <c r="X4605" s="5" t="s">
        <v>14990</v>
      </c>
      <c r="Y4605" s="5" t="s">
        <v>14990</v>
      </c>
      <c r="Z4605" s="5" t="s">
        <v>14990</v>
      </c>
      <c r="AA4605" s="5" t="s">
        <v>14941</v>
      </c>
      <c r="AB4605" s="5" t="s">
        <v>14991</v>
      </c>
      <c r="AC4605" s="5" t="s">
        <v>14980</v>
      </c>
      <c r="AD4605" s="5" t="s">
        <v>14989</v>
      </c>
      <c r="AE4605" s="5" t="s">
        <v>14982</v>
      </c>
      <c r="AF4605" s="5" t="s">
        <v>14942</v>
      </c>
      <c r="AG4605" s="5" t="s">
        <v>14983</v>
      </c>
      <c r="AH4605" s="5" t="s">
        <v>14984</v>
      </c>
      <c r="AI4605" s="5" t="s">
        <v>14985</v>
      </c>
      <c r="AJ4605" s="5" t="s">
        <v>14986</v>
      </c>
      <c r="AK4605" s="5" t="s">
        <v>14963</v>
      </c>
      <c r="AL4605" s="5" t="s">
        <v>14964</v>
      </c>
      <c r="AM4605" s="5" t="s">
        <v>14965</v>
      </c>
      <c r="AN4605" s="5" t="s">
        <v>14966</v>
      </c>
    </row>
    <row r="4606" spans="1:40" ht="20.100000000000001" customHeight="1">
      <c r="A4606" s="335" t="s">
        <v>12508</v>
      </c>
      <c r="B4606" s="284"/>
      <c r="C4606" s="15" t="s">
        <v>10490</v>
      </c>
      <c r="E4606" s="323">
        <v>10</v>
      </c>
      <c r="F4606" s="319">
        <v>23.176470588235293</v>
      </c>
      <c r="G4606" s="279" t="s">
        <v>8444</v>
      </c>
      <c r="H4606" s="282">
        <v>0</v>
      </c>
      <c r="I4606" s="280"/>
      <c r="J4606" s="319">
        <f t="shared" si="72"/>
        <v>4.6999999999999993</v>
      </c>
      <c r="K4606" s="169">
        <v>18.95</v>
      </c>
      <c r="L4606" s="169"/>
      <c r="M4606" s="169" t="s">
        <v>2395</v>
      </c>
      <c r="N4606" s="169"/>
      <c r="O4606" s="169"/>
      <c r="P4606" s="169"/>
      <c r="Q4606" s="169"/>
      <c r="R4606" s="169"/>
      <c r="S4606" s="169"/>
    </row>
    <row r="4607" spans="1:40" ht="20.100000000000001" customHeight="1">
      <c r="A4607" s="352" t="s">
        <v>12509</v>
      </c>
      <c r="B4607" s="285">
        <v>683615791053</v>
      </c>
      <c r="C4607" s="15" t="s">
        <v>10490</v>
      </c>
      <c r="D4607" s="5" t="s">
        <v>15004</v>
      </c>
      <c r="E4607" s="323">
        <v>10</v>
      </c>
      <c r="F4607" s="319">
        <v>23.176470588235293</v>
      </c>
      <c r="G4607" s="279" t="s">
        <v>8444</v>
      </c>
      <c r="H4607" s="282">
        <v>0</v>
      </c>
      <c r="I4607" s="280"/>
      <c r="J4607" s="319">
        <f t="shared" si="72"/>
        <v>4.6999999999999993</v>
      </c>
      <c r="K4607" s="169">
        <v>18.95</v>
      </c>
      <c r="L4607" s="169"/>
      <c r="M4607" s="169" t="s">
        <v>2395</v>
      </c>
      <c r="N4607" s="169"/>
      <c r="O4607" s="169"/>
      <c r="P4607" s="169"/>
      <c r="Q4607" s="169">
        <v>1</v>
      </c>
      <c r="R4607" s="169" t="s">
        <v>14946</v>
      </c>
      <c r="S4607" s="169"/>
      <c r="T4607" s="5" t="s">
        <v>14948</v>
      </c>
      <c r="U4607" s="171" t="s">
        <v>12508</v>
      </c>
      <c r="V4607" s="5" t="s">
        <v>14949</v>
      </c>
      <c r="W4607" s="5" t="s">
        <v>14992</v>
      </c>
      <c r="X4607" s="5" t="s">
        <v>14992</v>
      </c>
      <c r="Y4607" s="5" t="s">
        <v>14992</v>
      </c>
      <c r="Z4607" s="5" t="s">
        <v>14992</v>
      </c>
      <c r="AA4607" s="5" t="s">
        <v>14941</v>
      </c>
      <c r="AB4607" s="5" t="s">
        <v>14991</v>
      </c>
      <c r="AC4607" s="5" t="s">
        <v>14980</v>
      </c>
      <c r="AD4607" s="5" t="s">
        <v>14993</v>
      </c>
      <c r="AE4607" s="5" t="s">
        <v>14982</v>
      </c>
      <c r="AF4607" s="5" t="s">
        <v>14942</v>
      </c>
      <c r="AG4607" s="5" t="s">
        <v>14983</v>
      </c>
      <c r="AH4607" s="5" t="s">
        <v>14984</v>
      </c>
      <c r="AI4607" s="5" t="s">
        <v>14985</v>
      </c>
      <c r="AJ4607" s="5" t="s">
        <v>14986</v>
      </c>
      <c r="AK4607" s="5" t="s">
        <v>14967</v>
      </c>
      <c r="AL4607" s="5" t="s">
        <v>14968</v>
      </c>
      <c r="AM4607" s="5" t="s">
        <v>14960</v>
      </c>
      <c r="AN4607" s="5" t="s">
        <v>14961</v>
      </c>
    </row>
    <row r="4608" spans="1:40" ht="20.100000000000001" customHeight="1">
      <c r="A4608" s="335" t="s">
        <v>12510</v>
      </c>
      <c r="B4608" s="284"/>
      <c r="C4608" s="15" t="s">
        <v>10491</v>
      </c>
      <c r="E4608" s="323">
        <v>4</v>
      </c>
      <c r="F4608" s="319">
        <v>20.95</v>
      </c>
      <c r="G4608" s="279" t="s">
        <v>8444</v>
      </c>
      <c r="H4608" s="282">
        <v>0</v>
      </c>
      <c r="I4608" s="280"/>
      <c r="J4608" s="319">
        <f t="shared" si="72"/>
        <v>8.8074999999999974</v>
      </c>
      <c r="K4608" s="169"/>
      <c r="L4608" s="169"/>
      <c r="M4608" s="169" t="s">
        <v>2395</v>
      </c>
      <c r="N4608" s="169"/>
      <c r="O4608" s="169"/>
      <c r="P4608" s="169"/>
      <c r="Q4608" s="169"/>
      <c r="R4608" s="169"/>
      <c r="S4608" s="169"/>
    </row>
    <row r="4609" spans="1:40" ht="20.100000000000001" customHeight="1">
      <c r="A4609" s="352" t="s">
        <v>12511</v>
      </c>
      <c r="B4609" s="285">
        <v>683615791060</v>
      </c>
      <c r="C4609" s="15" t="s">
        <v>10491</v>
      </c>
      <c r="D4609" s="5" t="s">
        <v>15005</v>
      </c>
      <c r="E4609" s="323">
        <v>4</v>
      </c>
      <c r="F4609" s="319">
        <v>20.95</v>
      </c>
      <c r="G4609" s="279" t="s">
        <v>8444</v>
      </c>
      <c r="H4609" s="282">
        <v>0</v>
      </c>
      <c r="I4609" s="280"/>
      <c r="J4609" s="319">
        <f t="shared" si="72"/>
        <v>8.8074999999999974</v>
      </c>
      <c r="K4609" s="169"/>
      <c r="L4609" s="169"/>
      <c r="M4609" s="169" t="s">
        <v>2395</v>
      </c>
      <c r="N4609" s="169"/>
      <c r="O4609" s="169"/>
      <c r="P4609" s="169"/>
      <c r="Q4609" s="169">
        <v>1</v>
      </c>
      <c r="R4609" s="169" t="s">
        <v>14946</v>
      </c>
      <c r="S4609" s="169"/>
      <c r="T4609" s="5" t="s">
        <v>14950</v>
      </c>
      <c r="U4609" s="171" t="s">
        <v>12510</v>
      </c>
      <c r="V4609" s="5" t="s">
        <v>14949</v>
      </c>
      <c r="W4609" s="5" t="s">
        <v>14994</v>
      </c>
      <c r="X4609" s="5" t="s">
        <v>14994</v>
      </c>
      <c r="Y4609" s="5" t="s">
        <v>14994</v>
      </c>
      <c r="Z4609" s="5" t="s">
        <v>14994</v>
      </c>
      <c r="AA4609" s="5" t="s">
        <v>14941</v>
      </c>
      <c r="AB4609" s="5" t="s">
        <v>14991</v>
      </c>
      <c r="AC4609" s="5" t="s">
        <v>14980</v>
      </c>
      <c r="AD4609" s="5" t="s">
        <v>14993</v>
      </c>
      <c r="AE4609" s="5" t="s">
        <v>14982</v>
      </c>
      <c r="AF4609" s="5" t="s">
        <v>14942</v>
      </c>
      <c r="AG4609" s="5" t="s">
        <v>14983</v>
      </c>
      <c r="AH4609" s="5" t="s">
        <v>14984</v>
      </c>
      <c r="AI4609" s="5" t="s">
        <v>14985</v>
      </c>
      <c r="AJ4609" s="5" t="s">
        <v>14986</v>
      </c>
      <c r="AK4609" s="5" t="s">
        <v>14969</v>
      </c>
      <c r="AL4609" s="5" t="s">
        <v>14970</v>
      </c>
      <c r="AM4609" s="5" t="s">
        <v>14971</v>
      </c>
      <c r="AN4609" s="5" t="s">
        <v>14972</v>
      </c>
    </row>
    <row r="4610" spans="1:40" ht="20.100000000000001" customHeight="1">
      <c r="A4610" s="282"/>
      <c r="C4610" s="287" t="s">
        <v>10492</v>
      </c>
      <c r="E4610" s="169"/>
      <c r="F4610" s="281">
        <v>11.99</v>
      </c>
      <c r="G4610" s="279"/>
      <c r="H4610" s="169">
        <v>0</v>
      </c>
      <c r="I4610" s="280"/>
      <c r="J4610" s="319">
        <f t="shared" si="72"/>
        <v>5.1914999999999996</v>
      </c>
      <c r="K4610" s="169" t="s">
        <v>731</v>
      </c>
      <c r="L4610" s="169"/>
      <c r="M4610" s="169"/>
      <c r="N4610" s="169"/>
      <c r="O4610" s="169"/>
      <c r="P4610" s="169"/>
      <c r="Q4610" s="169"/>
      <c r="R4610" s="169"/>
      <c r="S4610" s="169"/>
    </row>
    <row r="4611" spans="1:40" ht="20.100000000000001" customHeight="1">
      <c r="A4611" s="282" t="s">
        <v>12512</v>
      </c>
      <c r="B4611" s="277">
        <v>683615789739</v>
      </c>
      <c r="C4611" s="287" t="s">
        <v>10492</v>
      </c>
      <c r="D4611" s="278" t="s">
        <v>10687</v>
      </c>
      <c r="E4611" s="323">
        <v>3</v>
      </c>
      <c r="F4611" s="281">
        <v>13.89</v>
      </c>
      <c r="G4611" s="279" t="s">
        <v>8444</v>
      </c>
      <c r="H4611" s="282">
        <v>0</v>
      </c>
      <c r="I4611" s="280">
        <v>42265</v>
      </c>
      <c r="J4611" s="319">
        <f t="shared" si="72"/>
        <v>3.8064999999999998</v>
      </c>
      <c r="K4611" s="169">
        <v>9.4117647058823533</v>
      </c>
      <c r="L4611" s="169"/>
      <c r="M4611" s="169" t="s">
        <v>2395</v>
      </c>
      <c r="N4611" s="169"/>
      <c r="O4611" s="169"/>
      <c r="P4611" s="169"/>
      <c r="Q4611" s="169"/>
      <c r="R4611" s="169"/>
      <c r="S4611" s="169"/>
    </row>
    <row r="4612" spans="1:40" ht="20.100000000000001" customHeight="1">
      <c r="A4612" s="282"/>
      <c r="C4612" s="287" t="s">
        <v>10493</v>
      </c>
      <c r="E4612" s="169"/>
      <c r="F4612" s="281">
        <v>11.99</v>
      </c>
      <c r="G4612" s="279"/>
      <c r="H4612" s="169">
        <v>0</v>
      </c>
      <c r="I4612" s="280"/>
      <c r="J4612" s="319">
        <f t="shared" si="72"/>
        <v>5.1914999999999996</v>
      </c>
      <c r="K4612" s="169" t="s">
        <v>731</v>
      </c>
      <c r="L4612" s="169"/>
      <c r="M4612" s="169"/>
      <c r="N4612" s="169"/>
      <c r="O4612" s="169"/>
      <c r="P4612" s="169"/>
      <c r="Q4612" s="169"/>
      <c r="R4612" s="169"/>
      <c r="S4612" s="169"/>
    </row>
    <row r="4613" spans="1:40" ht="20.100000000000001" customHeight="1">
      <c r="A4613" s="282" t="s">
        <v>12513</v>
      </c>
      <c r="B4613" s="277">
        <v>683615789746</v>
      </c>
      <c r="C4613" s="287" t="s">
        <v>10493</v>
      </c>
      <c r="D4613" s="278" t="s">
        <v>10688</v>
      </c>
      <c r="E4613" s="323">
        <v>3</v>
      </c>
      <c r="F4613" s="281">
        <v>13.89</v>
      </c>
      <c r="G4613" s="279" t="s">
        <v>8444</v>
      </c>
      <c r="H4613" s="282">
        <v>0</v>
      </c>
      <c r="I4613" s="280">
        <v>42265</v>
      </c>
      <c r="J4613" s="319">
        <f t="shared" si="72"/>
        <v>3.8064999999999998</v>
      </c>
      <c r="K4613" s="169">
        <v>9.4117647058823533</v>
      </c>
      <c r="L4613" s="169"/>
      <c r="M4613" s="169" t="s">
        <v>2395</v>
      </c>
      <c r="N4613" s="169"/>
      <c r="O4613" s="169"/>
      <c r="P4613" s="169"/>
      <c r="Q4613" s="169"/>
      <c r="R4613" s="169"/>
      <c r="S4613" s="169"/>
    </row>
    <row r="4614" spans="1:40" ht="20.100000000000001" customHeight="1">
      <c r="A4614" s="282"/>
      <c r="C4614" s="287" t="s">
        <v>10494</v>
      </c>
      <c r="E4614" s="169"/>
      <c r="F4614" s="281">
        <v>11.99</v>
      </c>
      <c r="G4614" s="279"/>
      <c r="H4614" s="169">
        <v>0</v>
      </c>
      <c r="I4614" s="280"/>
      <c r="J4614" s="319">
        <f t="shared" si="72"/>
        <v>5.1914999999999996</v>
      </c>
      <c r="K4614" s="169" t="s">
        <v>731</v>
      </c>
      <c r="L4614" s="169"/>
      <c r="M4614" s="169"/>
      <c r="N4614" s="169"/>
      <c r="O4614" s="169"/>
      <c r="P4614" s="169"/>
      <c r="Q4614" s="169"/>
      <c r="R4614" s="169"/>
      <c r="S4614" s="169"/>
    </row>
    <row r="4615" spans="1:40" ht="20.100000000000001" customHeight="1">
      <c r="A4615" s="5" t="s">
        <v>12514</v>
      </c>
      <c r="B4615" s="277">
        <v>683615789753</v>
      </c>
      <c r="C4615" s="287" t="s">
        <v>10494</v>
      </c>
      <c r="D4615" s="278" t="s">
        <v>10689</v>
      </c>
      <c r="E4615" s="326">
        <v>1</v>
      </c>
      <c r="F4615" s="281">
        <v>13.89</v>
      </c>
      <c r="G4615" s="279" t="s">
        <v>8444</v>
      </c>
      <c r="H4615" s="283">
        <v>78</v>
      </c>
      <c r="I4615" s="280">
        <v>42265</v>
      </c>
      <c r="J4615" s="319">
        <f t="shared" si="72"/>
        <v>5.8064999999999998</v>
      </c>
      <c r="K4615" s="169">
        <v>9.4117647058823533</v>
      </c>
      <c r="L4615" s="169"/>
      <c r="M4615" s="169" t="s">
        <v>2395</v>
      </c>
      <c r="N4615" s="169"/>
      <c r="O4615" s="169"/>
      <c r="P4615" s="169"/>
      <c r="Q4615" s="169">
        <v>1</v>
      </c>
      <c r="R4615" s="169" t="s">
        <v>14946</v>
      </c>
      <c r="S4615" s="169"/>
      <c r="T4615" s="5" t="s">
        <v>14951</v>
      </c>
      <c r="U4615" s="171" t="s">
        <v>14952</v>
      </c>
      <c r="V4615" s="5" t="s">
        <v>14953</v>
      </c>
      <c r="W4615" s="5" t="s">
        <v>14995</v>
      </c>
      <c r="X4615" s="5" t="s">
        <v>14995</v>
      </c>
      <c r="Y4615" s="5" t="s">
        <v>14995</v>
      </c>
      <c r="Z4615" s="5" t="s">
        <v>14995</v>
      </c>
      <c r="AA4615" s="5" t="s">
        <v>14954</v>
      </c>
      <c r="AC4615" s="5" t="s">
        <v>14996</v>
      </c>
      <c r="AD4615" s="5" t="s">
        <v>14997</v>
      </c>
      <c r="AE4615" s="5" t="s">
        <v>14998</v>
      </c>
      <c r="AF4615" s="5" t="s">
        <v>14942</v>
      </c>
      <c r="AG4615" s="5" t="s">
        <v>14983</v>
      </c>
      <c r="AH4615" s="5" t="s">
        <v>14984</v>
      </c>
      <c r="AI4615" s="5" t="s">
        <v>14985</v>
      </c>
      <c r="AJ4615" s="5" t="s">
        <v>14986</v>
      </c>
      <c r="AK4615" s="5" t="s">
        <v>14973</v>
      </c>
      <c r="AL4615" s="5" t="s">
        <v>14974</v>
      </c>
      <c r="AM4615" s="5" t="s">
        <v>14975</v>
      </c>
    </row>
    <row r="4616" spans="1:40" ht="20.100000000000001" customHeight="1">
      <c r="A4616" s="282"/>
      <c r="C4616" s="287" t="s">
        <v>10495</v>
      </c>
      <c r="E4616" s="169"/>
      <c r="F4616" s="281">
        <v>11.99</v>
      </c>
      <c r="G4616" s="279"/>
      <c r="H4616" s="169">
        <v>0</v>
      </c>
      <c r="I4616" s="280"/>
      <c r="J4616" s="319">
        <f t="shared" si="72"/>
        <v>5.1914999999999996</v>
      </c>
      <c r="K4616" s="169" t="s">
        <v>731</v>
      </c>
      <c r="L4616" s="169"/>
      <c r="M4616" s="169"/>
      <c r="N4616" s="169"/>
      <c r="O4616" s="169"/>
      <c r="P4616" s="169"/>
      <c r="Q4616" s="169"/>
      <c r="R4616" s="169"/>
      <c r="S4616" s="169"/>
    </row>
    <row r="4617" spans="1:40" ht="20.100000000000001" customHeight="1">
      <c r="A4617" s="5" t="s">
        <v>12515</v>
      </c>
      <c r="B4617" s="277">
        <v>683615789760</v>
      </c>
      <c r="C4617" s="287" t="s">
        <v>10495</v>
      </c>
      <c r="D4617" s="278" t="s">
        <v>10688</v>
      </c>
      <c r="E4617" s="326">
        <v>1</v>
      </c>
      <c r="F4617" s="281">
        <v>13.89</v>
      </c>
      <c r="G4617" s="279" t="s">
        <v>8444</v>
      </c>
      <c r="H4617" s="365">
        <v>46</v>
      </c>
      <c r="I4617" s="280">
        <v>42265</v>
      </c>
      <c r="J4617" s="319">
        <f t="shared" si="72"/>
        <v>5.8064999999999998</v>
      </c>
      <c r="K4617" s="169">
        <v>9.4117647058823533</v>
      </c>
      <c r="L4617" s="169"/>
      <c r="M4617" s="169" t="s">
        <v>2395</v>
      </c>
      <c r="N4617" s="169"/>
      <c r="O4617" s="169"/>
      <c r="P4617" s="169"/>
      <c r="Q4617" s="169">
        <v>1</v>
      </c>
      <c r="R4617" s="169" t="s">
        <v>14946</v>
      </c>
      <c r="S4617" s="169"/>
      <c r="T4617" s="5" t="s">
        <v>14951</v>
      </c>
      <c r="U4617" s="171" t="s">
        <v>14955</v>
      </c>
      <c r="V4617" s="5" t="s">
        <v>14956</v>
      </c>
      <c r="W4617" s="5" t="s">
        <v>14995</v>
      </c>
      <c r="X4617" s="5" t="s">
        <v>14995</v>
      </c>
      <c r="Y4617" s="5" t="s">
        <v>14995</v>
      </c>
      <c r="Z4617" s="5" t="s">
        <v>14995</v>
      </c>
      <c r="AA4617" s="5" t="s">
        <v>14957</v>
      </c>
      <c r="AB4617" s="5" t="s">
        <v>14999</v>
      </c>
      <c r="AC4617" s="5" t="s">
        <v>14996</v>
      </c>
      <c r="AD4617" s="5" t="s">
        <v>15000</v>
      </c>
      <c r="AE4617" s="5" t="s">
        <v>14998</v>
      </c>
      <c r="AF4617" s="5" t="s">
        <v>14942</v>
      </c>
      <c r="AG4617" s="5" t="s">
        <v>14983</v>
      </c>
      <c r="AH4617" s="5" t="s">
        <v>14984</v>
      </c>
      <c r="AI4617" s="5" t="s">
        <v>14985</v>
      </c>
      <c r="AJ4617" s="5" t="s">
        <v>14986</v>
      </c>
      <c r="AK4617" s="5" t="s">
        <v>14976</v>
      </c>
      <c r="AL4617" s="5" t="s">
        <v>14977</v>
      </c>
    </row>
    <row r="4618" spans="1:40" ht="20.100000000000001" customHeight="1">
      <c r="A4618" s="282"/>
      <c r="C4618" s="287" t="s">
        <v>10496</v>
      </c>
      <c r="E4618" s="169"/>
      <c r="F4618" s="281">
        <v>11.99</v>
      </c>
      <c r="G4618" s="279"/>
      <c r="H4618" s="169">
        <v>0</v>
      </c>
      <c r="I4618" s="280"/>
      <c r="J4618" s="319">
        <f t="shared" si="72"/>
        <v>5.1914999999999996</v>
      </c>
      <c r="K4618" s="169" t="s">
        <v>731</v>
      </c>
      <c r="L4618" s="169"/>
      <c r="M4618" s="169"/>
      <c r="N4618" s="169"/>
      <c r="O4618" s="169"/>
      <c r="P4618" s="169"/>
      <c r="Q4618" s="169"/>
      <c r="R4618" s="169"/>
      <c r="S4618" s="169"/>
    </row>
    <row r="4619" spans="1:40" ht="20.100000000000001" customHeight="1">
      <c r="A4619" s="282" t="s">
        <v>12516</v>
      </c>
      <c r="B4619" s="277">
        <v>683615789777</v>
      </c>
      <c r="C4619" s="287" t="s">
        <v>10496</v>
      </c>
      <c r="D4619" s="278" t="s">
        <v>10690</v>
      </c>
      <c r="E4619" s="323">
        <v>3</v>
      </c>
      <c r="F4619" s="281">
        <v>13.89</v>
      </c>
      <c r="G4619" s="279" t="s">
        <v>8444</v>
      </c>
      <c r="H4619" s="282">
        <v>0</v>
      </c>
      <c r="I4619" s="280">
        <v>42265</v>
      </c>
      <c r="J4619" s="319">
        <f t="shared" si="72"/>
        <v>3.8064999999999998</v>
      </c>
      <c r="K4619" s="169">
        <v>9.4117647058823533</v>
      </c>
      <c r="L4619" s="169"/>
      <c r="M4619" s="169" t="s">
        <v>2395</v>
      </c>
      <c r="N4619" s="169"/>
      <c r="O4619" s="169"/>
      <c r="P4619" s="169"/>
      <c r="Q4619" s="169"/>
      <c r="R4619" s="169"/>
      <c r="S4619" s="169"/>
    </row>
    <row r="4620" spans="1:40" ht="20.100000000000001" customHeight="1">
      <c r="A4620" s="282" t="s">
        <v>12517</v>
      </c>
      <c r="B4620" s="277"/>
      <c r="C4620" s="287" t="s">
        <v>8917</v>
      </c>
      <c r="D4620" s="278" t="s">
        <v>10691</v>
      </c>
      <c r="E4620" s="169"/>
      <c r="F4620" s="281" t="s">
        <v>17578</v>
      </c>
      <c r="G4620" s="279" t="s">
        <v>8444</v>
      </c>
      <c r="H4620" s="282">
        <v>0</v>
      </c>
      <c r="I4620" s="280">
        <v>42265</v>
      </c>
      <c r="J4620" s="319" t="e">
        <f t="shared" ref="J4620:J4683" si="73">F4620*0.85-5-E4620</f>
        <v>#VALUE!</v>
      </c>
      <c r="K4620" s="169"/>
      <c r="L4620" s="169"/>
      <c r="M4620" s="169" t="s">
        <v>2395</v>
      </c>
      <c r="N4620" s="169"/>
      <c r="O4620" s="169"/>
      <c r="P4620" s="169"/>
      <c r="Q4620" s="169"/>
      <c r="R4620" s="169"/>
      <c r="S4620" s="169"/>
    </row>
    <row r="4621" spans="1:40" ht="20.100000000000001" customHeight="1">
      <c r="A4621" s="282" t="s">
        <v>12518</v>
      </c>
      <c r="B4621" s="277">
        <v>683615789784</v>
      </c>
      <c r="C4621" s="287" t="s">
        <v>10497</v>
      </c>
      <c r="D4621" s="278" t="s">
        <v>10691</v>
      </c>
      <c r="E4621" s="323">
        <v>5</v>
      </c>
      <c r="F4621" s="319">
        <v>17.95</v>
      </c>
      <c r="G4621" s="279" t="s">
        <v>8444</v>
      </c>
      <c r="H4621" s="282">
        <v>0</v>
      </c>
      <c r="I4621" s="280">
        <v>42265</v>
      </c>
      <c r="J4621" s="319">
        <f t="shared" si="73"/>
        <v>5.2574999999999985</v>
      </c>
      <c r="K4621" s="169"/>
      <c r="L4621" s="169"/>
      <c r="M4621" s="169" t="s">
        <v>2395</v>
      </c>
      <c r="N4621" s="169"/>
      <c r="O4621" s="169"/>
      <c r="P4621" s="169"/>
      <c r="Q4621" s="169"/>
      <c r="R4621" s="169"/>
      <c r="S4621" s="169"/>
    </row>
    <row r="4622" spans="1:40" ht="20.100000000000001" customHeight="1">
      <c r="A4622" s="282" t="s">
        <v>12519</v>
      </c>
      <c r="B4622" s="277"/>
      <c r="C4622" s="287" t="s">
        <v>10498</v>
      </c>
      <c r="D4622" s="278" t="s">
        <v>10692</v>
      </c>
      <c r="E4622" s="169"/>
      <c r="F4622" s="281" t="s">
        <v>17578</v>
      </c>
      <c r="G4622" s="279" t="s">
        <v>8444</v>
      </c>
      <c r="H4622" s="282">
        <v>0</v>
      </c>
      <c r="I4622" s="280">
        <v>42265</v>
      </c>
      <c r="J4622" s="319" t="e">
        <f t="shared" si="73"/>
        <v>#VALUE!</v>
      </c>
      <c r="K4622" s="169"/>
      <c r="L4622" s="169"/>
      <c r="M4622" s="169" t="s">
        <v>2395</v>
      </c>
      <c r="N4622" s="169"/>
      <c r="O4622" s="169"/>
      <c r="P4622" s="169"/>
      <c r="Q4622" s="169"/>
      <c r="R4622" s="169"/>
      <c r="S4622" s="169"/>
    </row>
    <row r="4623" spans="1:40" ht="20.100000000000001" customHeight="1">
      <c r="A4623" s="5" t="s">
        <v>12520</v>
      </c>
      <c r="B4623" s="277">
        <v>683615789791</v>
      </c>
      <c r="C4623" s="287" t="s">
        <v>10499</v>
      </c>
      <c r="D4623" s="278" t="s">
        <v>10692</v>
      </c>
      <c r="E4623" s="323">
        <v>10</v>
      </c>
      <c r="F4623" s="281">
        <v>25.49</v>
      </c>
      <c r="G4623" s="279" t="s">
        <v>8444</v>
      </c>
      <c r="H4623" s="282">
        <v>0</v>
      </c>
      <c r="I4623" s="280">
        <v>42265</v>
      </c>
      <c r="J4623" s="319">
        <f t="shared" si="73"/>
        <v>6.6664999999999992</v>
      </c>
      <c r="K4623" s="169"/>
      <c r="L4623" s="169"/>
      <c r="M4623" s="169" t="s">
        <v>2395</v>
      </c>
      <c r="N4623" s="169"/>
      <c r="O4623" s="169"/>
      <c r="P4623" s="169"/>
      <c r="Q4623" s="169"/>
      <c r="R4623" s="169"/>
      <c r="S4623" s="169"/>
    </row>
    <row r="4624" spans="1:40" ht="20.100000000000001" customHeight="1">
      <c r="A4624" s="5" t="s">
        <v>12521</v>
      </c>
      <c r="B4624" s="277">
        <v>683615789807</v>
      </c>
      <c r="C4624" s="287" t="s">
        <v>10500</v>
      </c>
      <c r="D4624" s="278" t="s">
        <v>10692</v>
      </c>
      <c r="E4624" s="323">
        <v>10</v>
      </c>
      <c r="F4624" s="281">
        <v>25.49</v>
      </c>
      <c r="G4624" s="279" t="s">
        <v>8444</v>
      </c>
      <c r="H4624" s="282">
        <v>0</v>
      </c>
      <c r="I4624" s="280">
        <v>42265</v>
      </c>
      <c r="J4624" s="319">
        <f t="shared" si="73"/>
        <v>6.6664999999999992</v>
      </c>
      <c r="K4624" s="169"/>
      <c r="L4624" s="169"/>
      <c r="M4624" s="169" t="s">
        <v>2395</v>
      </c>
      <c r="N4624" s="169"/>
      <c r="O4624" s="169"/>
      <c r="P4624" s="169"/>
      <c r="Q4624" s="169"/>
      <c r="R4624" s="169"/>
      <c r="S4624" s="169"/>
    </row>
    <row r="4625" spans="1:19" ht="20.100000000000001" customHeight="1">
      <c r="A4625" s="282" t="s">
        <v>12522</v>
      </c>
      <c r="B4625" s="277"/>
      <c r="C4625" s="287" t="s">
        <v>10501</v>
      </c>
      <c r="D4625" s="278" t="s">
        <v>10693</v>
      </c>
      <c r="E4625" s="169"/>
      <c r="F4625" s="281" t="s">
        <v>17578</v>
      </c>
      <c r="G4625" s="279" t="s">
        <v>8444</v>
      </c>
      <c r="H4625" s="282">
        <v>0</v>
      </c>
      <c r="I4625" s="280">
        <v>42265</v>
      </c>
      <c r="J4625" s="319" t="e">
        <f t="shared" si="73"/>
        <v>#VALUE!</v>
      </c>
      <c r="K4625" s="169"/>
      <c r="L4625" s="169"/>
      <c r="M4625" s="169" t="s">
        <v>2395</v>
      </c>
      <c r="N4625" s="169"/>
      <c r="O4625" s="169"/>
      <c r="P4625" s="169"/>
      <c r="Q4625" s="169"/>
      <c r="R4625" s="169"/>
      <c r="S4625" s="169"/>
    </row>
    <row r="4626" spans="1:19" ht="20.100000000000001" customHeight="1">
      <c r="A4626" s="282" t="s">
        <v>12523</v>
      </c>
      <c r="B4626" s="277">
        <v>683615789814</v>
      </c>
      <c r="C4626" s="287" t="s">
        <v>10502</v>
      </c>
      <c r="D4626" s="278" t="s">
        <v>10693</v>
      </c>
      <c r="E4626" s="323">
        <v>3</v>
      </c>
      <c r="F4626" s="281">
        <v>13.89</v>
      </c>
      <c r="G4626" s="279" t="s">
        <v>8444</v>
      </c>
      <c r="H4626" s="282">
        <v>0</v>
      </c>
      <c r="I4626" s="280">
        <v>42265</v>
      </c>
      <c r="J4626" s="319">
        <f t="shared" si="73"/>
        <v>3.8064999999999998</v>
      </c>
      <c r="K4626" s="169">
        <v>9.4117647058823533</v>
      </c>
      <c r="L4626" s="169"/>
      <c r="M4626" s="169" t="s">
        <v>2395</v>
      </c>
      <c r="N4626" s="169"/>
      <c r="O4626" s="169"/>
      <c r="P4626" s="169"/>
      <c r="Q4626" s="169"/>
      <c r="R4626" s="169"/>
      <c r="S4626" s="169"/>
    </row>
    <row r="4627" spans="1:19" ht="20.100000000000001" customHeight="1">
      <c r="A4627" s="282" t="s">
        <v>12524</v>
      </c>
      <c r="B4627" s="277">
        <v>683615789821</v>
      </c>
      <c r="C4627" s="287" t="s">
        <v>10503</v>
      </c>
      <c r="D4627" s="278" t="s">
        <v>10693</v>
      </c>
      <c r="E4627" s="323">
        <v>8.5</v>
      </c>
      <c r="F4627" s="281">
        <v>21.99</v>
      </c>
      <c r="G4627" s="279" t="s">
        <v>8444</v>
      </c>
      <c r="H4627" s="282">
        <v>0</v>
      </c>
      <c r="I4627" s="280">
        <v>42265</v>
      </c>
      <c r="J4627" s="319">
        <f t="shared" si="73"/>
        <v>5.1914999999999978</v>
      </c>
      <c r="K4627" s="169"/>
      <c r="L4627" s="169"/>
      <c r="M4627" s="169" t="s">
        <v>2395</v>
      </c>
      <c r="N4627" s="169"/>
      <c r="O4627" s="169"/>
      <c r="P4627" s="169"/>
      <c r="Q4627" s="169"/>
      <c r="R4627" s="169"/>
      <c r="S4627" s="169"/>
    </row>
    <row r="4628" spans="1:19" ht="20.100000000000001" customHeight="1">
      <c r="A4628" s="5" t="s">
        <v>12525</v>
      </c>
      <c r="B4628" s="277">
        <v>683615789838</v>
      </c>
      <c r="C4628" s="287" t="s">
        <v>10504</v>
      </c>
      <c r="D4628" s="278" t="s">
        <v>10693</v>
      </c>
      <c r="E4628" s="326">
        <v>2</v>
      </c>
      <c r="F4628" s="281">
        <v>13.89</v>
      </c>
      <c r="G4628" s="279" t="s">
        <v>8444</v>
      </c>
      <c r="H4628" s="283">
        <v>26</v>
      </c>
      <c r="I4628" s="280">
        <v>42265</v>
      </c>
      <c r="J4628" s="319">
        <f t="shared" si="73"/>
        <v>4.8064999999999998</v>
      </c>
      <c r="K4628" s="169">
        <v>9.4117647058823533</v>
      </c>
      <c r="L4628" s="169"/>
      <c r="M4628" s="169" t="s">
        <v>2395</v>
      </c>
      <c r="N4628" s="169"/>
      <c r="O4628" s="169"/>
      <c r="P4628" s="169"/>
      <c r="Q4628" s="169"/>
      <c r="R4628" s="169"/>
      <c r="S4628" s="169"/>
    </row>
    <row r="4629" spans="1:19" ht="20.100000000000001" customHeight="1">
      <c r="A4629" s="5" t="s">
        <v>12526</v>
      </c>
      <c r="B4629" s="277">
        <v>683615789845</v>
      </c>
      <c r="C4629" s="287" t="s">
        <v>10505</v>
      </c>
      <c r="D4629" s="278" t="s">
        <v>10693</v>
      </c>
      <c r="E4629" s="326">
        <v>2</v>
      </c>
      <c r="F4629" s="281">
        <v>13.89</v>
      </c>
      <c r="G4629" s="279" t="s">
        <v>8444</v>
      </c>
      <c r="H4629" s="283">
        <v>100</v>
      </c>
      <c r="I4629" s="280">
        <v>42265</v>
      </c>
      <c r="J4629" s="319">
        <f t="shared" si="73"/>
        <v>4.8064999999999998</v>
      </c>
      <c r="K4629" s="169">
        <v>9.4117647058823533</v>
      </c>
      <c r="L4629" s="169"/>
      <c r="M4629" s="169" t="s">
        <v>2395</v>
      </c>
      <c r="N4629" s="169"/>
      <c r="O4629" s="169"/>
      <c r="P4629" s="169"/>
      <c r="Q4629" s="169"/>
      <c r="R4629" s="169"/>
      <c r="S4629" s="169"/>
    </row>
    <row r="4630" spans="1:19" ht="20.100000000000001" customHeight="1">
      <c r="A4630" s="282" t="s">
        <v>12527</v>
      </c>
      <c r="B4630" s="277">
        <v>683615789852</v>
      </c>
      <c r="C4630" s="287" t="s">
        <v>10506</v>
      </c>
      <c r="D4630" s="278" t="s">
        <v>10693</v>
      </c>
      <c r="E4630" s="326">
        <v>2</v>
      </c>
      <c r="F4630" s="281">
        <v>21.99</v>
      </c>
      <c r="G4630" s="279" t="s">
        <v>8444</v>
      </c>
      <c r="H4630" s="283">
        <v>12</v>
      </c>
      <c r="I4630" s="280">
        <v>42265</v>
      </c>
      <c r="J4630" s="319">
        <f t="shared" si="73"/>
        <v>11.691499999999998</v>
      </c>
      <c r="K4630" s="169"/>
      <c r="L4630" s="169"/>
      <c r="M4630" s="169" t="s">
        <v>2395</v>
      </c>
      <c r="N4630" s="169"/>
      <c r="O4630" s="169"/>
      <c r="P4630" s="169"/>
      <c r="Q4630" s="169"/>
      <c r="R4630" s="169"/>
      <c r="S4630" s="169"/>
    </row>
    <row r="4631" spans="1:19" ht="20.100000000000001" customHeight="1">
      <c r="A4631" s="5" t="s">
        <v>12528</v>
      </c>
      <c r="B4631" s="277">
        <v>683615789869</v>
      </c>
      <c r="C4631" s="287" t="s">
        <v>10507</v>
      </c>
      <c r="D4631" s="278" t="s">
        <v>10693</v>
      </c>
      <c r="E4631" s="326">
        <v>2</v>
      </c>
      <c r="F4631" s="281">
        <v>13.89</v>
      </c>
      <c r="G4631" s="279" t="s">
        <v>8444</v>
      </c>
      <c r="H4631" s="365">
        <v>95</v>
      </c>
      <c r="I4631" s="280">
        <v>42265</v>
      </c>
      <c r="J4631" s="319">
        <f t="shared" si="73"/>
        <v>4.8064999999999998</v>
      </c>
      <c r="K4631" s="169">
        <v>9.4117647058823533</v>
      </c>
      <c r="L4631" s="169"/>
      <c r="M4631" s="169" t="s">
        <v>2395</v>
      </c>
      <c r="N4631" s="169"/>
      <c r="O4631" s="169"/>
      <c r="P4631" s="169"/>
      <c r="Q4631" s="169"/>
      <c r="R4631" s="169"/>
      <c r="S4631" s="169"/>
    </row>
    <row r="4632" spans="1:19" ht="20.100000000000001" customHeight="1">
      <c r="A4632" s="282" t="s">
        <v>12529</v>
      </c>
      <c r="B4632" s="277">
        <v>683615789876</v>
      </c>
      <c r="C4632" s="287" t="s">
        <v>10508</v>
      </c>
      <c r="D4632" s="278" t="s">
        <v>10693</v>
      </c>
      <c r="E4632" s="323">
        <v>3</v>
      </c>
      <c r="F4632" s="281">
        <v>13.89</v>
      </c>
      <c r="G4632" s="279" t="s">
        <v>8444</v>
      </c>
      <c r="H4632" s="282">
        <v>0</v>
      </c>
      <c r="I4632" s="280">
        <v>42265</v>
      </c>
      <c r="J4632" s="319">
        <f t="shared" si="73"/>
        <v>3.8064999999999998</v>
      </c>
      <c r="K4632" s="169">
        <v>9.4117647058823533</v>
      </c>
      <c r="L4632" s="169"/>
      <c r="M4632" s="169" t="s">
        <v>2395</v>
      </c>
      <c r="N4632" s="169"/>
      <c r="O4632" s="169"/>
      <c r="P4632" s="169"/>
      <c r="Q4632" s="169"/>
      <c r="R4632" s="169"/>
      <c r="S4632" s="169"/>
    </row>
    <row r="4633" spans="1:19" ht="20.100000000000001" customHeight="1">
      <c r="A4633" s="5" t="s">
        <v>12530</v>
      </c>
      <c r="B4633" s="277">
        <v>683615789883</v>
      </c>
      <c r="C4633" s="287" t="s">
        <v>10509</v>
      </c>
      <c r="D4633" s="278" t="s">
        <v>10693</v>
      </c>
      <c r="E4633" s="326">
        <v>2</v>
      </c>
      <c r="F4633" s="281">
        <v>13.89</v>
      </c>
      <c r="G4633" s="279" t="s">
        <v>8444</v>
      </c>
      <c r="H4633" s="365">
        <v>74</v>
      </c>
      <c r="I4633" s="280">
        <v>42265</v>
      </c>
      <c r="J4633" s="319">
        <f t="shared" si="73"/>
        <v>4.8064999999999998</v>
      </c>
      <c r="K4633" s="169">
        <v>9.4117647058823533</v>
      </c>
      <c r="L4633" s="169"/>
      <c r="M4633" s="169" t="s">
        <v>2395</v>
      </c>
      <c r="N4633" s="169"/>
      <c r="O4633" s="169"/>
      <c r="P4633" s="169"/>
      <c r="Q4633" s="169"/>
      <c r="R4633" s="169"/>
      <c r="S4633" s="169"/>
    </row>
    <row r="4634" spans="1:19" ht="20.100000000000001" customHeight="1">
      <c r="A4634" s="5" t="s">
        <v>12531</v>
      </c>
      <c r="B4634" s="277">
        <v>683615789890</v>
      </c>
      <c r="C4634" s="287" t="s">
        <v>10510</v>
      </c>
      <c r="D4634" s="278" t="s">
        <v>10693</v>
      </c>
      <c r="E4634" s="326">
        <v>2</v>
      </c>
      <c r="F4634" s="281">
        <v>13.89</v>
      </c>
      <c r="G4634" s="279" t="s">
        <v>8444</v>
      </c>
      <c r="H4634" s="283">
        <v>86</v>
      </c>
      <c r="I4634" s="280">
        <v>42265</v>
      </c>
      <c r="J4634" s="319">
        <f t="shared" si="73"/>
        <v>4.8064999999999998</v>
      </c>
      <c r="K4634" s="169">
        <v>9.4117647058823533</v>
      </c>
      <c r="L4634" s="169"/>
      <c r="M4634" s="169" t="s">
        <v>2395</v>
      </c>
      <c r="N4634" s="169"/>
      <c r="O4634" s="169"/>
      <c r="P4634" s="169"/>
      <c r="Q4634" s="169"/>
      <c r="R4634" s="169"/>
      <c r="S4634" s="169"/>
    </row>
    <row r="4635" spans="1:19" ht="20.100000000000001" customHeight="1">
      <c r="A4635" s="282" t="s">
        <v>12532</v>
      </c>
      <c r="B4635" s="277">
        <v>683615789906</v>
      </c>
      <c r="C4635" s="287" t="s">
        <v>10511</v>
      </c>
      <c r="D4635" s="278" t="s">
        <v>10693</v>
      </c>
      <c r="E4635" s="323">
        <v>3</v>
      </c>
      <c r="F4635" s="281">
        <v>13.89</v>
      </c>
      <c r="G4635" s="279" t="s">
        <v>8444</v>
      </c>
      <c r="H4635" s="282">
        <v>0</v>
      </c>
      <c r="I4635" s="280">
        <v>42265</v>
      </c>
      <c r="J4635" s="319">
        <f t="shared" si="73"/>
        <v>3.8064999999999998</v>
      </c>
      <c r="K4635" s="169">
        <v>9.4117647058823533</v>
      </c>
      <c r="L4635" s="169"/>
      <c r="M4635" s="169" t="s">
        <v>2395</v>
      </c>
      <c r="N4635" s="169"/>
      <c r="O4635" s="169"/>
      <c r="P4635" s="169"/>
      <c r="Q4635" s="169"/>
      <c r="R4635" s="169"/>
      <c r="S4635" s="169"/>
    </row>
    <row r="4636" spans="1:19" ht="20.100000000000001" customHeight="1">
      <c r="A4636" s="282" t="s">
        <v>12533</v>
      </c>
      <c r="B4636" s="277">
        <v>683615789913</v>
      </c>
      <c r="C4636" s="287" t="s">
        <v>10512</v>
      </c>
      <c r="D4636" s="278" t="s">
        <v>10693</v>
      </c>
      <c r="E4636" s="323">
        <v>3</v>
      </c>
      <c r="F4636" s="281">
        <v>21.99</v>
      </c>
      <c r="G4636" s="279" t="s">
        <v>8444</v>
      </c>
      <c r="H4636" s="282">
        <v>0</v>
      </c>
      <c r="I4636" s="280">
        <v>42265</v>
      </c>
      <c r="J4636" s="319">
        <f t="shared" si="73"/>
        <v>10.691499999999998</v>
      </c>
      <c r="K4636" s="169"/>
      <c r="L4636" s="169"/>
      <c r="M4636" s="169" t="s">
        <v>2395</v>
      </c>
      <c r="N4636" s="169"/>
      <c r="O4636" s="169"/>
      <c r="P4636" s="169"/>
      <c r="Q4636" s="169"/>
      <c r="R4636" s="169"/>
      <c r="S4636" s="169"/>
    </row>
    <row r="4637" spans="1:19" ht="20.100000000000001" customHeight="1">
      <c r="A4637" s="5" t="s">
        <v>12534</v>
      </c>
      <c r="B4637" s="277">
        <v>683615789920</v>
      </c>
      <c r="C4637" s="287" t="s">
        <v>10513</v>
      </c>
      <c r="D4637" s="278" t="s">
        <v>10693</v>
      </c>
      <c r="E4637" s="326">
        <v>2</v>
      </c>
      <c r="F4637" s="281">
        <v>13.89</v>
      </c>
      <c r="G4637" s="279" t="s">
        <v>8444</v>
      </c>
      <c r="H4637" s="283">
        <v>97</v>
      </c>
      <c r="I4637" s="280">
        <v>42265</v>
      </c>
      <c r="J4637" s="319">
        <f t="shared" si="73"/>
        <v>4.8064999999999998</v>
      </c>
      <c r="K4637" s="169">
        <v>9.4117647058823533</v>
      </c>
      <c r="L4637" s="169"/>
      <c r="M4637" s="169" t="s">
        <v>2395</v>
      </c>
      <c r="N4637" s="169"/>
      <c r="O4637" s="169"/>
      <c r="P4637" s="169"/>
      <c r="Q4637" s="169"/>
      <c r="R4637" s="169"/>
      <c r="S4637" s="169"/>
    </row>
    <row r="4638" spans="1:19" ht="20.100000000000001" customHeight="1">
      <c r="A4638" s="5" t="s">
        <v>12535</v>
      </c>
      <c r="B4638" s="277">
        <v>683615789937</v>
      </c>
      <c r="C4638" s="287" t="s">
        <v>10514</v>
      </c>
      <c r="D4638" s="278" t="s">
        <v>10693</v>
      </c>
      <c r="E4638" s="323">
        <v>3</v>
      </c>
      <c r="F4638" s="281">
        <v>13.89</v>
      </c>
      <c r="G4638" s="279" t="s">
        <v>8444</v>
      </c>
      <c r="H4638" s="282">
        <v>0</v>
      </c>
      <c r="I4638" s="280">
        <v>42265</v>
      </c>
      <c r="J4638" s="319">
        <f t="shared" si="73"/>
        <v>3.8064999999999998</v>
      </c>
      <c r="K4638" s="169">
        <v>9.4117647058823533</v>
      </c>
      <c r="L4638" s="169"/>
      <c r="M4638" s="169" t="s">
        <v>2395</v>
      </c>
      <c r="N4638" s="169"/>
      <c r="O4638" s="169"/>
      <c r="P4638" s="169"/>
      <c r="Q4638" s="169"/>
      <c r="R4638" s="169"/>
      <c r="S4638" s="169"/>
    </row>
    <row r="4639" spans="1:19" ht="20.100000000000001" customHeight="1">
      <c r="A4639" s="5" t="s">
        <v>12536</v>
      </c>
      <c r="B4639" s="277">
        <v>683615789944</v>
      </c>
      <c r="C4639" s="287" t="s">
        <v>10515</v>
      </c>
      <c r="D4639" s="278" t="s">
        <v>10693</v>
      </c>
      <c r="E4639" s="326">
        <v>2</v>
      </c>
      <c r="F4639" s="281">
        <v>13.89</v>
      </c>
      <c r="G4639" s="279" t="s">
        <v>8444</v>
      </c>
      <c r="H4639" s="365">
        <v>66</v>
      </c>
      <c r="I4639" s="280">
        <v>42265</v>
      </c>
      <c r="J4639" s="319">
        <f t="shared" si="73"/>
        <v>4.8064999999999998</v>
      </c>
      <c r="K4639" s="169">
        <v>9.4117647058823533</v>
      </c>
      <c r="L4639" s="169"/>
      <c r="M4639" s="169" t="s">
        <v>2395</v>
      </c>
      <c r="N4639" s="169"/>
      <c r="O4639" s="169"/>
      <c r="P4639" s="169"/>
      <c r="Q4639" s="169"/>
      <c r="R4639" s="169"/>
      <c r="S4639" s="169"/>
    </row>
    <row r="4640" spans="1:19" ht="20.100000000000001" customHeight="1">
      <c r="A4640" s="282" t="s">
        <v>12537</v>
      </c>
      <c r="B4640" s="277"/>
      <c r="C4640" s="287" t="s">
        <v>10516</v>
      </c>
      <c r="D4640" s="278" t="s">
        <v>10693</v>
      </c>
      <c r="E4640" s="169"/>
      <c r="F4640" s="281" t="s">
        <v>17578</v>
      </c>
      <c r="G4640" s="279" t="s">
        <v>8444</v>
      </c>
      <c r="H4640" s="282">
        <v>0</v>
      </c>
      <c r="I4640" s="280">
        <v>42265</v>
      </c>
      <c r="J4640" s="319" t="e">
        <f t="shared" si="73"/>
        <v>#VALUE!</v>
      </c>
      <c r="K4640" s="169"/>
      <c r="L4640" s="169"/>
      <c r="M4640" s="169" t="s">
        <v>2395</v>
      </c>
      <c r="N4640" s="169"/>
      <c r="O4640" s="169"/>
      <c r="P4640" s="169"/>
      <c r="Q4640" s="169"/>
      <c r="R4640" s="169"/>
      <c r="S4640" s="169"/>
    </row>
    <row r="4641" spans="1:19" ht="20.100000000000001" customHeight="1">
      <c r="A4641" s="282" t="s">
        <v>12538</v>
      </c>
      <c r="B4641" s="277">
        <v>683615789951</v>
      </c>
      <c r="C4641" s="287" t="s">
        <v>10517</v>
      </c>
      <c r="D4641" s="278" t="s">
        <v>10693</v>
      </c>
      <c r="E4641" s="323">
        <v>3</v>
      </c>
      <c r="F4641" s="281">
        <v>13.89</v>
      </c>
      <c r="G4641" s="279" t="s">
        <v>8444</v>
      </c>
      <c r="H4641" s="282">
        <v>0</v>
      </c>
      <c r="I4641" s="280">
        <v>42265</v>
      </c>
      <c r="J4641" s="319">
        <f t="shared" si="73"/>
        <v>3.8064999999999998</v>
      </c>
      <c r="K4641" s="169">
        <v>9.4117647058823533</v>
      </c>
      <c r="L4641" s="169"/>
      <c r="M4641" s="169" t="s">
        <v>2395</v>
      </c>
      <c r="N4641" s="169"/>
      <c r="O4641" s="169"/>
      <c r="P4641" s="169"/>
      <c r="Q4641" s="169"/>
      <c r="R4641" s="169"/>
      <c r="S4641" s="169"/>
    </row>
    <row r="4642" spans="1:19" ht="20.100000000000001" customHeight="1">
      <c r="A4642" s="282" t="s">
        <v>12539</v>
      </c>
      <c r="B4642" s="277">
        <v>683615789968</v>
      </c>
      <c r="C4642" s="287" t="s">
        <v>10518</v>
      </c>
      <c r="D4642" s="278" t="s">
        <v>10693</v>
      </c>
      <c r="E4642" s="323">
        <v>8.5</v>
      </c>
      <c r="F4642" s="281">
        <v>21.99</v>
      </c>
      <c r="G4642" s="279" t="s">
        <v>8444</v>
      </c>
      <c r="H4642" s="282">
        <v>0</v>
      </c>
      <c r="I4642" s="280">
        <v>42265</v>
      </c>
      <c r="J4642" s="319">
        <f t="shared" si="73"/>
        <v>5.1914999999999978</v>
      </c>
      <c r="K4642" s="169"/>
      <c r="L4642" s="169"/>
      <c r="M4642" s="169" t="s">
        <v>2395</v>
      </c>
      <c r="N4642" s="169"/>
      <c r="O4642" s="169"/>
      <c r="P4642" s="169"/>
      <c r="Q4642" s="169"/>
      <c r="R4642" s="169"/>
      <c r="S4642" s="169"/>
    </row>
    <row r="4643" spans="1:19" ht="20.100000000000001" customHeight="1">
      <c r="A4643" s="282" t="s">
        <v>12540</v>
      </c>
      <c r="B4643" s="277">
        <v>683615789975</v>
      </c>
      <c r="C4643" s="287" t="s">
        <v>10519</v>
      </c>
      <c r="D4643" s="278" t="s">
        <v>10693</v>
      </c>
      <c r="E4643" s="323">
        <v>3</v>
      </c>
      <c r="F4643" s="281">
        <v>13.89</v>
      </c>
      <c r="G4643" s="279" t="s">
        <v>8444</v>
      </c>
      <c r="H4643" s="282">
        <v>0</v>
      </c>
      <c r="I4643" s="280">
        <v>42265</v>
      </c>
      <c r="J4643" s="319">
        <f t="shared" si="73"/>
        <v>3.8064999999999998</v>
      </c>
      <c r="K4643" s="169">
        <v>9.4117647058823533</v>
      </c>
      <c r="L4643" s="169"/>
      <c r="M4643" s="169" t="s">
        <v>2395</v>
      </c>
      <c r="N4643" s="169"/>
      <c r="O4643" s="169"/>
      <c r="P4643" s="169"/>
      <c r="Q4643" s="169"/>
      <c r="R4643" s="169"/>
      <c r="S4643" s="169"/>
    </row>
    <row r="4644" spans="1:19" ht="20.100000000000001" customHeight="1">
      <c r="A4644" s="5" t="s">
        <v>12541</v>
      </c>
      <c r="B4644" s="277">
        <v>683615789982</v>
      </c>
      <c r="C4644" s="287" t="s">
        <v>10520</v>
      </c>
      <c r="D4644" s="278" t="s">
        <v>10693</v>
      </c>
      <c r="E4644" s="326">
        <v>2</v>
      </c>
      <c r="F4644" s="281">
        <v>13.89</v>
      </c>
      <c r="G4644" s="279" t="s">
        <v>8444</v>
      </c>
      <c r="H4644" s="365">
        <v>83</v>
      </c>
      <c r="I4644" s="280">
        <v>42265</v>
      </c>
      <c r="J4644" s="319">
        <f t="shared" si="73"/>
        <v>4.8064999999999998</v>
      </c>
      <c r="K4644" s="169">
        <v>9.4117647058823533</v>
      </c>
      <c r="L4644" s="169"/>
      <c r="M4644" s="169" t="s">
        <v>2395</v>
      </c>
      <c r="N4644" s="169"/>
      <c r="O4644" s="169"/>
      <c r="P4644" s="169"/>
      <c r="Q4644" s="169"/>
      <c r="R4644" s="169"/>
      <c r="S4644" s="169"/>
    </row>
    <row r="4645" spans="1:19" ht="20.100000000000001" customHeight="1">
      <c r="A4645" s="5" t="s">
        <v>12542</v>
      </c>
      <c r="B4645" s="277">
        <v>683615789999</v>
      </c>
      <c r="C4645" s="287" t="s">
        <v>10521</v>
      </c>
      <c r="D4645" s="278" t="s">
        <v>10693</v>
      </c>
      <c r="E4645" s="326">
        <v>2</v>
      </c>
      <c r="F4645" s="281">
        <v>13.89</v>
      </c>
      <c r="G4645" s="279" t="s">
        <v>8444</v>
      </c>
      <c r="H4645" s="365">
        <v>63</v>
      </c>
      <c r="I4645" s="280">
        <v>42265</v>
      </c>
      <c r="J4645" s="319">
        <f t="shared" si="73"/>
        <v>4.8064999999999998</v>
      </c>
      <c r="K4645" s="169">
        <v>9.4117647058823533</v>
      </c>
      <c r="L4645" s="169"/>
      <c r="M4645" s="169" t="s">
        <v>2395</v>
      </c>
      <c r="N4645" s="169"/>
      <c r="O4645" s="169"/>
      <c r="P4645" s="169"/>
      <c r="Q4645" s="169"/>
      <c r="R4645" s="169"/>
      <c r="S4645" s="169"/>
    </row>
    <row r="4646" spans="1:19" ht="20.100000000000001" customHeight="1">
      <c r="A4646" s="5" t="s">
        <v>12543</v>
      </c>
      <c r="B4646" s="277">
        <v>683615790001</v>
      </c>
      <c r="C4646" s="287" t="s">
        <v>10522</v>
      </c>
      <c r="D4646" s="278" t="s">
        <v>10693</v>
      </c>
      <c r="E4646" s="323">
        <v>3</v>
      </c>
      <c r="F4646" s="281">
        <v>13.89</v>
      </c>
      <c r="G4646" s="279" t="s">
        <v>8444</v>
      </c>
      <c r="H4646" s="282">
        <v>0</v>
      </c>
      <c r="I4646" s="280">
        <v>42265</v>
      </c>
      <c r="J4646" s="319">
        <f t="shared" si="73"/>
        <v>3.8064999999999998</v>
      </c>
      <c r="K4646" s="169">
        <v>9.4117647058823533</v>
      </c>
      <c r="L4646" s="169"/>
      <c r="M4646" s="169" t="s">
        <v>2395</v>
      </c>
      <c r="N4646" s="169"/>
      <c r="O4646" s="169"/>
      <c r="P4646" s="169"/>
      <c r="Q4646" s="169"/>
      <c r="R4646" s="169"/>
      <c r="S4646" s="169"/>
    </row>
    <row r="4647" spans="1:19" ht="20.100000000000001" customHeight="1">
      <c r="A4647" s="5" t="s">
        <v>12544</v>
      </c>
      <c r="B4647" s="277">
        <v>683615790018</v>
      </c>
      <c r="C4647" s="287" t="s">
        <v>10523</v>
      </c>
      <c r="D4647" s="278" t="s">
        <v>10693</v>
      </c>
      <c r="E4647" s="326">
        <v>2</v>
      </c>
      <c r="F4647" s="281">
        <v>13.89</v>
      </c>
      <c r="G4647" s="279" t="s">
        <v>8444</v>
      </c>
      <c r="H4647" s="365">
        <v>43</v>
      </c>
      <c r="I4647" s="280">
        <v>42265</v>
      </c>
      <c r="J4647" s="319">
        <f t="shared" si="73"/>
        <v>4.8064999999999998</v>
      </c>
      <c r="K4647" s="169">
        <v>9.4117647058823533</v>
      </c>
      <c r="L4647" s="169"/>
      <c r="M4647" s="169" t="s">
        <v>2395</v>
      </c>
      <c r="N4647" s="169"/>
      <c r="O4647" s="169"/>
      <c r="P4647" s="169"/>
      <c r="Q4647" s="169"/>
      <c r="R4647" s="169"/>
      <c r="S4647" s="169"/>
    </row>
    <row r="4648" spans="1:19" ht="20.100000000000001" customHeight="1">
      <c r="A4648" s="282" t="s">
        <v>12545</v>
      </c>
      <c r="B4648" s="277">
        <v>683615790025</v>
      </c>
      <c r="C4648" s="287" t="s">
        <v>10524</v>
      </c>
      <c r="D4648" s="278" t="s">
        <v>10693</v>
      </c>
      <c r="E4648" s="323">
        <v>3</v>
      </c>
      <c r="F4648" s="281">
        <v>13.89</v>
      </c>
      <c r="G4648" s="279" t="s">
        <v>8444</v>
      </c>
      <c r="H4648" s="282">
        <v>0</v>
      </c>
      <c r="I4648" s="280">
        <v>42265</v>
      </c>
      <c r="J4648" s="319">
        <f t="shared" si="73"/>
        <v>3.8064999999999998</v>
      </c>
      <c r="K4648" s="169">
        <v>9.4117647058823533</v>
      </c>
      <c r="L4648" s="169"/>
      <c r="M4648" s="169" t="s">
        <v>2395</v>
      </c>
      <c r="N4648" s="169"/>
      <c r="O4648" s="169"/>
      <c r="P4648" s="169"/>
      <c r="Q4648" s="169"/>
      <c r="R4648" s="169"/>
      <c r="S4648" s="169"/>
    </row>
    <row r="4649" spans="1:19" ht="20.100000000000001" customHeight="1">
      <c r="A4649" s="5" t="s">
        <v>12546</v>
      </c>
      <c r="B4649" s="277">
        <v>683615790032</v>
      </c>
      <c r="C4649" s="287" t="s">
        <v>10525</v>
      </c>
      <c r="D4649" s="278" t="s">
        <v>10693</v>
      </c>
      <c r="E4649" s="326">
        <v>2</v>
      </c>
      <c r="F4649" s="281">
        <v>13.89</v>
      </c>
      <c r="G4649" s="279" t="s">
        <v>8444</v>
      </c>
      <c r="H4649" s="365">
        <v>86</v>
      </c>
      <c r="I4649" s="280">
        <v>42265</v>
      </c>
      <c r="J4649" s="319">
        <f t="shared" si="73"/>
        <v>4.8064999999999998</v>
      </c>
      <c r="K4649" s="169">
        <v>9.4117647058823533</v>
      </c>
      <c r="L4649" s="169"/>
      <c r="M4649" s="169" t="s">
        <v>2395</v>
      </c>
      <c r="N4649" s="169"/>
      <c r="O4649" s="169"/>
      <c r="P4649" s="169"/>
      <c r="Q4649" s="169"/>
      <c r="R4649" s="169"/>
      <c r="S4649" s="169"/>
    </row>
    <row r="4650" spans="1:19" ht="20.100000000000001" customHeight="1">
      <c r="A4650" s="5" t="s">
        <v>12547</v>
      </c>
      <c r="B4650" s="277">
        <v>683615790049</v>
      </c>
      <c r="C4650" s="287" t="s">
        <v>10526</v>
      </c>
      <c r="D4650" s="278" t="s">
        <v>10693</v>
      </c>
      <c r="E4650" s="326">
        <v>2</v>
      </c>
      <c r="F4650" s="281">
        <v>13.89</v>
      </c>
      <c r="G4650" s="279" t="s">
        <v>8444</v>
      </c>
      <c r="H4650" s="365">
        <v>83</v>
      </c>
      <c r="I4650" s="280">
        <v>42265</v>
      </c>
      <c r="J4650" s="319">
        <f t="shared" si="73"/>
        <v>4.8064999999999998</v>
      </c>
      <c r="K4650" s="169">
        <v>9.4117647058823533</v>
      </c>
      <c r="L4650" s="169"/>
      <c r="M4650" s="169" t="s">
        <v>2395</v>
      </c>
      <c r="N4650" s="169"/>
      <c r="O4650" s="169"/>
      <c r="P4650" s="169"/>
      <c r="Q4650" s="169"/>
      <c r="R4650" s="169"/>
      <c r="S4650" s="169"/>
    </row>
    <row r="4651" spans="1:19" ht="20.100000000000001" customHeight="1">
      <c r="A4651" s="282" t="s">
        <v>12548</v>
      </c>
      <c r="B4651" s="277">
        <v>683615790056</v>
      </c>
      <c r="C4651" s="287" t="s">
        <v>10527</v>
      </c>
      <c r="D4651" s="278" t="s">
        <v>10693</v>
      </c>
      <c r="E4651" s="323">
        <v>3</v>
      </c>
      <c r="F4651" s="281">
        <v>13.89</v>
      </c>
      <c r="G4651" s="279" t="s">
        <v>8444</v>
      </c>
      <c r="H4651" s="282">
        <v>0</v>
      </c>
      <c r="I4651" s="280">
        <v>42265</v>
      </c>
      <c r="J4651" s="319">
        <f t="shared" si="73"/>
        <v>3.8064999999999998</v>
      </c>
      <c r="K4651" s="169">
        <v>9.4117647058823533</v>
      </c>
      <c r="L4651" s="169"/>
      <c r="M4651" s="169" t="s">
        <v>2395</v>
      </c>
      <c r="N4651" s="169"/>
      <c r="O4651" s="169"/>
      <c r="P4651" s="169"/>
      <c r="Q4651" s="169"/>
      <c r="R4651" s="169"/>
      <c r="S4651" s="169"/>
    </row>
    <row r="4652" spans="1:19" ht="20.100000000000001" customHeight="1">
      <c r="A4652" s="282" t="s">
        <v>12549</v>
      </c>
      <c r="B4652" s="277">
        <v>683615790063</v>
      </c>
      <c r="C4652" s="287" t="s">
        <v>10528</v>
      </c>
      <c r="D4652" s="278" t="s">
        <v>10693</v>
      </c>
      <c r="E4652" s="323">
        <v>3</v>
      </c>
      <c r="F4652" s="281">
        <v>21.99</v>
      </c>
      <c r="G4652" s="279" t="s">
        <v>8444</v>
      </c>
      <c r="H4652" s="282">
        <v>0</v>
      </c>
      <c r="I4652" s="280">
        <v>42265</v>
      </c>
      <c r="J4652" s="319">
        <f t="shared" si="73"/>
        <v>10.691499999999998</v>
      </c>
      <c r="K4652" s="169"/>
      <c r="L4652" s="169"/>
      <c r="M4652" s="169" t="s">
        <v>2395</v>
      </c>
      <c r="N4652" s="169"/>
      <c r="O4652" s="169"/>
      <c r="P4652" s="169"/>
      <c r="Q4652" s="169"/>
      <c r="R4652" s="169"/>
      <c r="S4652" s="169"/>
    </row>
    <row r="4653" spans="1:19" ht="20.100000000000001" customHeight="1">
      <c r="A4653" s="5" t="s">
        <v>12550</v>
      </c>
      <c r="B4653" s="277">
        <v>683615790070</v>
      </c>
      <c r="C4653" s="287" t="s">
        <v>10529</v>
      </c>
      <c r="D4653" s="278" t="s">
        <v>10693</v>
      </c>
      <c r="E4653" s="326">
        <v>2</v>
      </c>
      <c r="F4653" s="281">
        <v>13.89</v>
      </c>
      <c r="G4653" s="279" t="s">
        <v>8444</v>
      </c>
      <c r="H4653" s="365">
        <v>72</v>
      </c>
      <c r="I4653" s="280">
        <v>42265</v>
      </c>
      <c r="J4653" s="319">
        <f t="shared" si="73"/>
        <v>4.8064999999999998</v>
      </c>
      <c r="K4653" s="169">
        <v>9.4117647058823533</v>
      </c>
      <c r="L4653" s="169"/>
      <c r="M4653" s="169" t="s">
        <v>2395</v>
      </c>
      <c r="N4653" s="169"/>
      <c r="O4653" s="169"/>
      <c r="P4653" s="169"/>
      <c r="Q4653" s="169"/>
      <c r="R4653" s="169"/>
      <c r="S4653" s="169"/>
    </row>
    <row r="4654" spans="1:19" ht="20.100000000000001" customHeight="1">
      <c r="A4654" s="282" t="s">
        <v>12551</v>
      </c>
      <c r="B4654" s="277">
        <v>683615790087</v>
      </c>
      <c r="C4654" s="287" t="s">
        <v>10530</v>
      </c>
      <c r="D4654" s="278" t="s">
        <v>10693</v>
      </c>
      <c r="E4654" s="323">
        <v>4</v>
      </c>
      <c r="F4654" s="281">
        <v>14.941176470588236</v>
      </c>
      <c r="G4654" s="279" t="s">
        <v>8444</v>
      </c>
      <c r="H4654" s="282">
        <v>0</v>
      </c>
      <c r="I4654" s="280">
        <v>42265</v>
      </c>
      <c r="J4654" s="319">
        <f t="shared" si="73"/>
        <v>3.6999999999999993</v>
      </c>
      <c r="K4654" s="169">
        <v>10.59</v>
      </c>
      <c r="L4654" s="169"/>
      <c r="M4654" s="169" t="s">
        <v>2395</v>
      </c>
      <c r="N4654" s="169"/>
      <c r="O4654" s="169"/>
      <c r="P4654" s="169"/>
      <c r="Q4654" s="169"/>
      <c r="R4654" s="169"/>
      <c r="S4654" s="169"/>
    </row>
    <row r="4655" spans="1:19" ht="20.100000000000001" customHeight="1">
      <c r="A4655" s="5" t="s">
        <v>12552</v>
      </c>
      <c r="B4655" s="277">
        <v>683615790094</v>
      </c>
      <c r="C4655" s="287" t="s">
        <v>10531</v>
      </c>
      <c r="D4655" s="278" t="s">
        <v>10693</v>
      </c>
      <c r="E4655" s="326">
        <v>2</v>
      </c>
      <c r="F4655" s="281">
        <v>13.89</v>
      </c>
      <c r="G4655" s="279" t="s">
        <v>8444</v>
      </c>
      <c r="H4655" s="365">
        <v>61</v>
      </c>
      <c r="I4655" s="280">
        <v>42265</v>
      </c>
      <c r="J4655" s="319">
        <f t="shared" si="73"/>
        <v>4.8064999999999998</v>
      </c>
      <c r="K4655" s="169">
        <v>9.4117647058823533</v>
      </c>
      <c r="L4655" s="169"/>
      <c r="M4655" s="169" t="s">
        <v>2395</v>
      </c>
      <c r="N4655" s="169"/>
      <c r="O4655" s="169"/>
      <c r="P4655" s="169"/>
      <c r="Q4655" s="169"/>
      <c r="R4655" s="169"/>
      <c r="S4655" s="169"/>
    </row>
    <row r="4656" spans="1:19" ht="20.100000000000001" customHeight="1">
      <c r="A4656" s="282" t="s">
        <v>12553</v>
      </c>
      <c r="B4656" s="277"/>
      <c r="C4656" s="287" t="s">
        <v>10532</v>
      </c>
      <c r="D4656" s="278" t="s">
        <v>10694</v>
      </c>
      <c r="E4656" s="169"/>
      <c r="F4656" s="281" t="s">
        <v>17578</v>
      </c>
      <c r="G4656" s="279" t="s">
        <v>8444</v>
      </c>
      <c r="H4656" s="282">
        <v>0</v>
      </c>
      <c r="I4656" s="280">
        <v>42265</v>
      </c>
      <c r="J4656" s="319" t="e">
        <f t="shared" si="73"/>
        <v>#VALUE!</v>
      </c>
      <c r="K4656" s="169"/>
      <c r="L4656" s="169"/>
      <c r="M4656" s="169" t="s">
        <v>2395</v>
      </c>
      <c r="N4656" s="169"/>
      <c r="O4656" s="169"/>
      <c r="P4656" s="169"/>
      <c r="Q4656" s="169"/>
      <c r="R4656" s="169"/>
      <c r="S4656" s="169"/>
    </row>
    <row r="4657" spans="1:19" ht="20.100000000000001" customHeight="1">
      <c r="A4657" s="282" t="s">
        <v>12554</v>
      </c>
      <c r="B4657" s="277">
        <v>683615790100</v>
      </c>
      <c r="C4657" s="287" t="s">
        <v>10533</v>
      </c>
      <c r="D4657" s="278" t="s">
        <v>10694</v>
      </c>
      <c r="E4657" s="323">
        <v>8.5</v>
      </c>
      <c r="F4657" s="281">
        <v>21.99</v>
      </c>
      <c r="G4657" s="279" t="s">
        <v>8444</v>
      </c>
      <c r="H4657" s="282">
        <v>0</v>
      </c>
      <c r="I4657" s="280">
        <v>42265</v>
      </c>
      <c r="J4657" s="319">
        <f t="shared" si="73"/>
        <v>5.1914999999999978</v>
      </c>
      <c r="K4657" s="169"/>
      <c r="L4657" s="169"/>
      <c r="M4657" s="169" t="s">
        <v>2395</v>
      </c>
      <c r="N4657" s="169"/>
      <c r="O4657" s="169"/>
      <c r="P4657" s="169"/>
      <c r="Q4657" s="169"/>
      <c r="R4657" s="169"/>
      <c r="S4657" s="169"/>
    </row>
    <row r="4658" spans="1:19" ht="20.100000000000001" customHeight="1">
      <c r="A4658" s="282" t="s">
        <v>12555</v>
      </c>
      <c r="B4658" s="277">
        <v>683615790117</v>
      </c>
      <c r="C4658" s="287" t="s">
        <v>10534</v>
      </c>
      <c r="D4658" s="278" t="s">
        <v>10694</v>
      </c>
      <c r="E4658" s="323">
        <v>8.5</v>
      </c>
      <c r="F4658" s="281">
        <v>21.99</v>
      </c>
      <c r="G4658" s="279" t="s">
        <v>8444</v>
      </c>
      <c r="H4658" s="282">
        <v>0</v>
      </c>
      <c r="I4658" s="280">
        <v>42265</v>
      </c>
      <c r="J4658" s="319">
        <f t="shared" si="73"/>
        <v>5.1914999999999978</v>
      </c>
      <c r="K4658" s="169"/>
      <c r="L4658" s="169"/>
      <c r="M4658" s="169" t="s">
        <v>2395</v>
      </c>
      <c r="N4658" s="169"/>
      <c r="O4658" s="169"/>
      <c r="P4658" s="169"/>
      <c r="Q4658" s="169"/>
      <c r="R4658" s="169"/>
      <c r="S4658" s="169"/>
    </row>
    <row r="4659" spans="1:19" ht="20.100000000000001" customHeight="1">
      <c r="A4659" s="282" t="s">
        <v>12556</v>
      </c>
      <c r="B4659" s="277"/>
      <c r="C4659" s="287" t="s">
        <v>10535</v>
      </c>
      <c r="D4659" s="278" t="s">
        <v>10694</v>
      </c>
      <c r="E4659" s="169"/>
      <c r="F4659" s="281" t="s">
        <v>17578</v>
      </c>
      <c r="G4659" s="279" t="s">
        <v>8444</v>
      </c>
      <c r="H4659" s="282">
        <v>0</v>
      </c>
      <c r="I4659" s="280">
        <v>42265</v>
      </c>
      <c r="J4659" s="319" t="e">
        <f t="shared" si="73"/>
        <v>#VALUE!</v>
      </c>
      <c r="K4659" s="169"/>
      <c r="L4659" s="169"/>
      <c r="M4659" s="169" t="s">
        <v>2395</v>
      </c>
      <c r="N4659" s="169"/>
      <c r="O4659" s="169"/>
      <c r="P4659" s="169"/>
      <c r="Q4659" s="169"/>
      <c r="R4659" s="169"/>
      <c r="S4659" s="169"/>
    </row>
    <row r="4660" spans="1:19" ht="20.100000000000001" customHeight="1">
      <c r="A4660" s="282" t="s">
        <v>12557</v>
      </c>
      <c r="B4660" s="277">
        <v>683615790124</v>
      </c>
      <c r="C4660" s="287" t="s">
        <v>10536</v>
      </c>
      <c r="D4660" s="278" t="s">
        <v>10694</v>
      </c>
      <c r="E4660" s="323">
        <v>4</v>
      </c>
      <c r="F4660" s="281">
        <v>14.941176470588236</v>
      </c>
      <c r="G4660" s="279" t="s">
        <v>8444</v>
      </c>
      <c r="H4660" s="282">
        <v>0</v>
      </c>
      <c r="I4660" s="280">
        <v>42265</v>
      </c>
      <c r="J4660" s="319">
        <f t="shared" si="73"/>
        <v>3.6999999999999993</v>
      </c>
      <c r="K4660" s="169">
        <v>10.59</v>
      </c>
      <c r="L4660" s="169"/>
      <c r="M4660" s="169" t="s">
        <v>2395</v>
      </c>
      <c r="N4660" s="169"/>
      <c r="O4660" s="169"/>
      <c r="P4660" s="169"/>
      <c r="Q4660" s="169"/>
      <c r="R4660" s="169"/>
      <c r="S4660" s="169"/>
    </row>
    <row r="4661" spans="1:19" ht="20.100000000000001" customHeight="1">
      <c r="A4661" s="282" t="s">
        <v>12558</v>
      </c>
      <c r="B4661" s="277">
        <v>683615790131</v>
      </c>
      <c r="C4661" s="287" t="s">
        <v>10537</v>
      </c>
      <c r="D4661" s="278" t="s">
        <v>10694</v>
      </c>
      <c r="E4661" s="323">
        <v>8.5</v>
      </c>
      <c r="F4661" s="281">
        <v>21.99</v>
      </c>
      <c r="G4661" s="279" t="s">
        <v>8444</v>
      </c>
      <c r="H4661" s="282">
        <v>0</v>
      </c>
      <c r="I4661" s="280">
        <v>42265</v>
      </c>
      <c r="J4661" s="319">
        <f t="shared" si="73"/>
        <v>5.1914999999999978</v>
      </c>
      <c r="K4661" s="169"/>
      <c r="L4661" s="169"/>
      <c r="M4661" s="169" t="s">
        <v>2395</v>
      </c>
      <c r="N4661" s="169"/>
      <c r="O4661" s="169"/>
      <c r="P4661" s="169"/>
      <c r="Q4661" s="169"/>
      <c r="R4661" s="169"/>
      <c r="S4661" s="169"/>
    </row>
    <row r="4662" spans="1:19" ht="20.100000000000001" customHeight="1">
      <c r="A4662" s="282" t="s">
        <v>12559</v>
      </c>
      <c r="B4662" s="277">
        <v>683615790148</v>
      </c>
      <c r="C4662" s="287" t="s">
        <v>10538</v>
      </c>
      <c r="D4662" s="278" t="s">
        <v>10694</v>
      </c>
      <c r="E4662" s="323">
        <v>8.5</v>
      </c>
      <c r="F4662" s="281">
        <v>21.99</v>
      </c>
      <c r="G4662" s="279" t="s">
        <v>8444</v>
      </c>
      <c r="H4662" s="282">
        <v>0</v>
      </c>
      <c r="I4662" s="280">
        <v>42265</v>
      </c>
      <c r="J4662" s="319">
        <f t="shared" si="73"/>
        <v>5.1914999999999978</v>
      </c>
      <c r="K4662" s="169"/>
      <c r="L4662" s="169"/>
      <c r="M4662" s="169" t="s">
        <v>2395</v>
      </c>
      <c r="N4662" s="169"/>
      <c r="O4662" s="169"/>
      <c r="P4662" s="169"/>
      <c r="Q4662" s="169"/>
      <c r="R4662" s="169"/>
      <c r="S4662" s="169"/>
    </row>
    <row r="4663" spans="1:19" ht="20.100000000000001" customHeight="1">
      <c r="A4663" s="282" t="s">
        <v>12560</v>
      </c>
      <c r="B4663" s="277"/>
      <c r="C4663" s="287" t="s">
        <v>10539</v>
      </c>
      <c r="D4663" s="278" t="s">
        <v>10694</v>
      </c>
      <c r="E4663" s="169"/>
      <c r="F4663" s="281" t="s">
        <v>17578</v>
      </c>
      <c r="G4663" s="279" t="s">
        <v>8444</v>
      </c>
      <c r="H4663" s="282">
        <v>0</v>
      </c>
      <c r="I4663" s="280">
        <v>42265</v>
      </c>
      <c r="J4663" s="319" t="e">
        <f t="shared" si="73"/>
        <v>#VALUE!</v>
      </c>
      <c r="K4663" s="169"/>
      <c r="L4663" s="169"/>
      <c r="M4663" s="169" t="s">
        <v>2395</v>
      </c>
      <c r="N4663" s="169"/>
      <c r="O4663" s="169"/>
      <c r="P4663" s="169"/>
      <c r="Q4663" s="169"/>
      <c r="R4663" s="169"/>
      <c r="S4663" s="169"/>
    </row>
    <row r="4664" spans="1:19" ht="20.100000000000001" customHeight="1">
      <c r="A4664" s="282" t="s">
        <v>12561</v>
      </c>
      <c r="B4664" s="277">
        <v>683615790155</v>
      </c>
      <c r="C4664" s="287" t="s">
        <v>10540</v>
      </c>
      <c r="D4664" s="278" t="s">
        <v>10694</v>
      </c>
      <c r="E4664" s="323">
        <v>8.5</v>
      </c>
      <c r="F4664" s="281">
        <v>21.99</v>
      </c>
      <c r="G4664" s="279" t="s">
        <v>8444</v>
      </c>
      <c r="H4664" s="282">
        <v>0</v>
      </c>
      <c r="I4664" s="280">
        <v>42265</v>
      </c>
      <c r="J4664" s="319">
        <f t="shared" si="73"/>
        <v>5.1914999999999978</v>
      </c>
      <c r="K4664" s="169"/>
      <c r="L4664" s="169"/>
      <c r="M4664" s="169" t="s">
        <v>2395</v>
      </c>
      <c r="N4664" s="169"/>
      <c r="O4664" s="169"/>
      <c r="P4664" s="169"/>
      <c r="Q4664" s="169"/>
      <c r="R4664" s="169"/>
      <c r="S4664" s="169"/>
    </row>
    <row r="4665" spans="1:19" ht="20.100000000000001" customHeight="1">
      <c r="A4665" s="282" t="s">
        <v>12562</v>
      </c>
      <c r="B4665" s="277">
        <v>683615790162</v>
      </c>
      <c r="C4665" s="287" t="s">
        <v>10541</v>
      </c>
      <c r="D4665" s="278" t="s">
        <v>10694</v>
      </c>
      <c r="E4665" s="323">
        <v>8.5</v>
      </c>
      <c r="F4665" s="281">
        <v>21.99</v>
      </c>
      <c r="G4665" s="279" t="s">
        <v>8444</v>
      </c>
      <c r="H4665" s="282">
        <v>0</v>
      </c>
      <c r="I4665" s="280">
        <v>42265</v>
      </c>
      <c r="J4665" s="319">
        <f t="shared" si="73"/>
        <v>5.1914999999999978</v>
      </c>
      <c r="K4665" s="169"/>
      <c r="L4665" s="169"/>
      <c r="M4665" s="169" t="s">
        <v>2395</v>
      </c>
      <c r="N4665" s="169"/>
      <c r="O4665" s="169"/>
      <c r="P4665" s="169"/>
      <c r="Q4665" s="169"/>
      <c r="R4665" s="169"/>
      <c r="S4665" s="169"/>
    </row>
    <row r="4666" spans="1:19" ht="20.100000000000001" customHeight="1">
      <c r="A4666" s="282" t="s">
        <v>12563</v>
      </c>
      <c r="B4666" s="277">
        <v>683615790179</v>
      </c>
      <c r="C4666" s="287" t="s">
        <v>10542</v>
      </c>
      <c r="D4666" s="278" t="s">
        <v>10694</v>
      </c>
      <c r="E4666" s="323">
        <v>8.5</v>
      </c>
      <c r="F4666" s="281">
        <v>21.99</v>
      </c>
      <c r="G4666" s="279" t="s">
        <v>8444</v>
      </c>
      <c r="H4666" s="282">
        <v>0</v>
      </c>
      <c r="I4666" s="280">
        <v>42265</v>
      </c>
      <c r="J4666" s="319">
        <f t="shared" si="73"/>
        <v>5.1914999999999978</v>
      </c>
      <c r="K4666" s="169"/>
      <c r="L4666" s="169"/>
      <c r="M4666" s="169" t="s">
        <v>2395</v>
      </c>
      <c r="N4666" s="169"/>
      <c r="O4666" s="169"/>
      <c r="P4666" s="169"/>
      <c r="Q4666" s="169"/>
      <c r="R4666" s="169"/>
      <c r="S4666" s="169"/>
    </row>
    <row r="4667" spans="1:19" ht="20.100000000000001" customHeight="1">
      <c r="A4667" s="282" t="s">
        <v>12564</v>
      </c>
      <c r="B4667" s="277"/>
      <c r="C4667" s="287" t="s">
        <v>10543</v>
      </c>
      <c r="D4667" s="278" t="s">
        <v>10693</v>
      </c>
      <c r="E4667" s="169"/>
      <c r="F4667" s="281" t="s">
        <v>17578</v>
      </c>
      <c r="G4667" s="279" t="s">
        <v>8444</v>
      </c>
      <c r="H4667" s="282">
        <v>0</v>
      </c>
      <c r="I4667" s="280">
        <v>42265</v>
      </c>
      <c r="J4667" s="319" t="e">
        <f t="shared" si="73"/>
        <v>#VALUE!</v>
      </c>
      <c r="K4667" s="169"/>
      <c r="L4667" s="169"/>
      <c r="M4667" s="169" t="s">
        <v>2395</v>
      </c>
      <c r="N4667" s="169"/>
      <c r="O4667" s="169"/>
      <c r="P4667" s="169"/>
      <c r="Q4667" s="169"/>
      <c r="R4667" s="169"/>
      <c r="S4667" s="169"/>
    </row>
    <row r="4668" spans="1:19" ht="20.100000000000001" customHeight="1">
      <c r="A4668" s="282" t="s">
        <v>12565</v>
      </c>
      <c r="B4668" s="277">
        <v>683615790186</v>
      </c>
      <c r="C4668" s="287" t="s">
        <v>10544</v>
      </c>
      <c r="D4668" s="278" t="s">
        <v>10693</v>
      </c>
      <c r="E4668" s="323">
        <v>7.5</v>
      </c>
      <c r="F4668" s="281">
        <v>20.235294117647058</v>
      </c>
      <c r="G4668" s="279" t="s">
        <v>8444</v>
      </c>
      <c r="H4668" s="282">
        <v>0</v>
      </c>
      <c r="I4668" s="280">
        <v>42265</v>
      </c>
      <c r="J4668" s="319">
        <f t="shared" si="73"/>
        <v>4.6999999999999993</v>
      </c>
      <c r="K4668" s="169">
        <v>14.69</v>
      </c>
      <c r="L4668" s="169"/>
      <c r="M4668" s="169" t="s">
        <v>2395</v>
      </c>
      <c r="N4668" s="169"/>
      <c r="O4668" s="169"/>
      <c r="P4668" s="169"/>
      <c r="Q4668" s="169"/>
      <c r="R4668" s="169"/>
      <c r="S4668" s="169"/>
    </row>
    <row r="4669" spans="1:19" ht="20.100000000000001" customHeight="1">
      <c r="A4669" s="282" t="s">
        <v>12566</v>
      </c>
      <c r="B4669" s="277">
        <v>683615790193</v>
      </c>
      <c r="C4669" s="287" t="s">
        <v>10545</v>
      </c>
      <c r="D4669" s="278" t="s">
        <v>10693</v>
      </c>
      <c r="E4669" s="323">
        <v>4</v>
      </c>
      <c r="F4669" s="281">
        <v>14.941176470588236</v>
      </c>
      <c r="G4669" s="279" t="s">
        <v>8444</v>
      </c>
      <c r="H4669" s="282">
        <v>0</v>
      </c>
      <c r="I4669" s="280">
        <v>42265</v>
      </c>
      <c r="J4669" s="319">
        <f t="shared" si="73"/>
        <v>3.6999999999999993</v>
      </c>
      <c r="K4669" s="169">
        <v>10.59</v>
      </c>
      <c r="L4669" s="169"/>
      <c r="M4669" s="169" t="s">
        <v>2395</v>
      </c>
      <c r="N4669" s="169"/>
      <c r="O4669" s="169"/>
      <c r="P4669" s="169"/>
      <c r="Q4669" s="169"/>
      <c r="R4669" s="169"/>
      <c r="S4669" s="169"/>
    </row>
    <row r="4670" spans="1:19" ht="20.100000000000001" customHeight="1">
      <c r="A4670" s="282" t="s">
        <v>12567</v>
      </c>
      <c r="B4670" s="277">
        <v>683615790209</v>
      </c>
      <c r="C4670" s="287" t="s">
        <v>10546</v>
      </c>
      <c r="D4670" s="278" t="s">
        <v>10693</v>
      </c>
      <c r="E4670" s="323">
        <v>3</v>
      </c>
      <c r="F4670" s="281">
        <v>13.89</v>
      </c>
      <c r="G4670" s="279" t="s">
        <v>8444</v>
      </c>
      <c r="H4670" s="282">
        <v>0</v>
      </c>
      <c r="I4670" s="280">
        <v>42265</v>
      </c>
      <c r="J4670" s="319">
        <f t="shared" si="73"/>
        <v>3.8064999999999998</v>
      </c>
      <c r="K4670" s="169">
        <v>9.4117647058823533</v>
      </c>
      <c r="L4670" s="169"/>
      <c r="M4670" s="169" t="s">
        <v>2395</v>
      </c>
      <c r="N4670" s="169"/>
      <c r="O4670" s="169"/>
      <c r="P4670" s="169"/>
      <c r="Q4670" s="169"/>
      <c r="R4670" s="169"/>
      <c r="S4670" s="169"/>
    </row>
    <row r="4671" spans="1:19" ht="20.100000000000001" customHeight="1">
      <c r="A4671" s="282" t="s">
        <v>12568</v>
      </c>
      <c r="B4671" s="277">
        <v>683615790216</v>
      </c>
      <c r="C4671" s="287" t="s">
        <v>10547</v>
      </c>
      <c r="D4671" s="278" t="s">
        <v>10693</v>
      </c>
      <c r="E4671" s="323">
        <v>7.5</v>
      </c>
      <c r="F4671" s="281">
        <v>20.235294117647058</v>
      </c>
      <c r="G4671" s="279" t="s">
        <v>8444</v>
      </c>
      <c r="H4671" s="282">
        <v>0</v>
      </c>
      <c r="I4671" s="280">
        <v>42265</v>
      </c>
      <c r="J4671" s="319">
        <f t="shared" si="73"/>
        <v>4.6999999999999993</v>
      </c>
      <c r="K4671" s="169">
        <v>14.69</v>
      </c>
      <c r="L4671" s="169"/>
      <c r="M4671" s="169" t="s">
        <v>2395</v>
      </c>
      <c r="N4671" s="169"/>
      <c r="O4671" s="169"/>
      <c r="P4671" s="169"/>
      <c r="Q4671" s="169"/>
      <c r="R4671" s="169"/>
      <c r="S4671" s="169"/>
    </row>
    <row r="4672" spans="1:19" ht="20.100000000000001" customHeight="1">
      <c r="A4672" s="282" t="s">
        <v>12569</v>
      </c>
      <c r="B4672" s="277">
        <v>683615790223</v>
      </c>
      <c r="C4672" s="287" t="s">
        <v>10548</v>
      </c>
      <c r="D4672" s="278" t="s">
        <v>10693</v>
      </c>
      <c r="E4672" s="326">
        <v>2</v>
      </c>
      <c r="F4672" s="281">
        <v>13.89</v>
      </c>
      <c r="G4672" s="279" t="s">
        <v>8444</v>
      </c>
      <c r="H4672" s="365">
        <v>36</v>
      </c>
      <c r="I4672" s="280">
        <v>42265</v>
      </c>
      <c r="J4672" s="319">
        <f t="shared" si="73"/>
        <v>4.8064999999999998</v>
      </c>
      <c r="K4672" s="169">
        <v>9.4117647058823533</v>
      </c>
      <c r="L4672" s="169"/>
      <c r="M4672" s="169" t="s">
        <v>2395</v>
      </c>
      <c r="N4672" s="169"/>
      <c r="O4672" s="169"/>
      <c r="P4672" s="169"/>
      <c r="Q4672" s="169"/>
      <c r="R4672" s="169"/>
      <c r="S4672" s="169"/>
    </row>
    <row r="4673" spans="1:19" ht="20.100000000000001" customHeight="1">
      <c r="A4673" s="282" t="s">
        <v>12570</v>
      </c>
      <c r="B4673" s="277">
        <v>683615790230</v>
      </c>
      <c r="C4673" s="287" t="s">
        <v>10549</v>
      </c>
      <c r="D4673" s="278" t="s">
        <v>10693</v>
      </c>
      <c r="E4673" s="323">
        <v>7.5</v>
      </c>
      <c r="F4673" s="281">
        <v>20.235294117647058</v>
      </c>
      <c r="G4673" s="279" t="s">
        <v>8444</v>
      </c>
      <c r="H4673" s="282">
        <v>0</v>
      </c>
      <c r="I4673" s="280">
        <v>42265</v>
      </c>
      <c r="J4673" s="319">
        <f t="shared" si="73"/>
        <v>4.6999999999999993</v>
      </c>
      <c r="K4673" s="169">
        <v>14.69</v>
      </c>
      <c r="L4673" s="169"/>
      <c r="M4673" s="169" t="s">
        <v>2395</v>
      </c>
      <c r="N4673" s="169"/>
      <c r="O4673" s="169"/>
      <c r="P4673" s="169"/>
      <c r="Q4673" s="169"/>
      <c r="R4673" s="169"/>
      <c r="S4673" s="169"/>
    </row>
    <row r="4674" spans="1:19" ht="20.100000000000001" customHeight="1">
      <c r="A4674" s="282" t="s">
        <v>12571</v>
      </c>
      <c r="B4674" s="277"/>
      <c r="C4674" s="287" t="s">
        <v>10550</v>
      </c>
      <c r="D4674" s="278" t="s">
        <v>10693</v>
      </c>
      <c r="E4674" s="169"/>
      <c r="F4674" s="281" t="s">
        <v>17578</v>
      </c>
      <c r="G4674" s="279" t="s">
        <v>8444</v>
      </c>
      <c r="H4674" s="282">
        <v>0</v>
      </c>
      <c r="I4674" s="280">
        <v>42265</v>
      </c>
      <c r="J4674" s="319" t="e">
        <f t="shared" si="73"/>
        <v>#VALUE!</v>
      </c>
      <c r="K4674" s="169"/>
      <c r="L4674" s="169"/>
      <c r="M4674" s="169" t="s">
        <v>2395</v>
      </c>
      <c r="N4674" s="169"/>
      <c r="O4674" s="169"/>
      <c r="P4674" s="169"/>
      <c r="Q4674" s="169"/>
      <c r="R4674" s="169"/>
      <c r="S4674" s="169"/>
    </row>
    <row r="4675" spans="1:19" ht="20.100000000000001" customHeight="1">
      <c r="A4675" s="282" t="s">
        <v>12572</v>
      </c>
      <c r="B4675" s="277">
        <v>683615790247</v>
      </c>
      <c r="C4675" s="287" t="s">
        <v>10551</v>
      </c>
      <c r="D4675" s="278" t="s">
        <v>10693</v>
      </c>
      <c r="E4675" s="323">
        <v>3</v>
      </c>
      <c r="F4675" s="281">
        <v>13.89</v>
      </c>
      <c r="G4675" s="279" t="s">
        <v>8444</v>
      </c>
      <c r="H4675" s="282">
        <v>0</v>
      </c>
      <c r="I4675" s="280">
        <v>42265</v>
      </c>
      <c r="J4675" s="319">
        <f t="shared" si="73"/>
        <v>3.8064999999999998</v>
      </c>
      <c r="K4675" s="169">
        <v>9.4117647058823533</v>
      </c>
      <c r="L4675" s="169"/>
      <c r="M4675" s="169" t="s">
        <v>2395</v>
      </c>
      <c r="N4675" s="169"/>
      <c r="O4675" s="169"/>
      <c r="P4675" s="169"/>
      <c r="Q4675" s="169"/>
      <c r="R4675" s="169"/>
      <c r="S4675" s="169"/>
    </row>
    <row r="4676" spans="1:19" ht="20.100000000000001" customHeight="1">
      <c r="A4676" s="282" t="s">
        <v>12573</v>
      </c>
      <c r="B4676" s="277">
        <v>683615790254</v>
      </c>
      <c r="C4676" s="287" t="s">
        <v>10552</v>
      </c>
      <c r="D4676" s="278" t="s">
        <v>10693</v>
      </c>
      <c r="E4676" s="323">
        <v>8.5</v>
      </c>
      <c r="F4676" s="281">
        <v>21.99</v>
      </c>
      <c r="G4676" s="279" t="s">
        <v>8444</v>
      </c>
      <c r="H4676" s="282">
        <v>0</v>
      </c>
      <c r="I4676" s="280">
        <v>42265</v>
      </c>
      <c r="J4676" s="319">
        <f t="shared" si="73"/>
        <v>5.1914999999999978</v>
      </c>
      <c r="K4676" s="169"/>
      <c r="L4676" s="169"/>
      <c r="M4676" s="169" t="s">
        <v>2395</v>
      </c>
      <c r="N4676" s="169"/>
      <c r="O4676" s="169"/>
      <c r="P4676" s="169"/>
      <c r="Q4676" s="169"/>
      <c r="R4676" s="169"/>
      <c r="S4676" s="169"/>
    </row>
    <row r="4677" spans="1:19" ht="20.100000000000001" customHeight="1">
      <c r="A4677" s="282" t="s">
        <v>12574</v>
      </c>
      <c r="B4677" s="277">
        <v>683615790261</v>
      </c>
      <c r="C4677" s="287" t="s">
        <v>10553</v>
      </c>
      <c r="D4677" s="278" t="s">
        <v>10693</v>
      </c>
      <c r="E4677" s="326">
        <v>2</v>
      </c>
      <c r="F4677" s="281">
        <v>13.89</v>
      </c>
      <c r="G4677" s="279" t="s">
        <v>8444</v>
      </c>
      <c r="H4677" s="283">
        <v>26</v>
      </c>
      <c r="I4677" s="280">
        <v>42265</v>
      </c>
      <c r="J4677" s="319">
        <f t="shared" si="73"/>
        <v>4.8064999999999998</v>
      </c>
      <c r="K4677" s="169">
        <v>9.4117647058823533</v>
      </c>
      <c r="L4677" s="169"/>
      <c r="M4677" s="169" t="s">
        <v>2395</v>
      </c>
      <c r="N4677" s="169"/>
      <c r="O4677" s="169"/>
      <c r="P4677" s="169"/>
      <c r="Q4677" s="169"/>
      <c r="R4677" s="169"/>
      <c r="S4677" s="169"/>
    </row>
    <row r="4678" spans="1:19" ht="20.100000000000001" customHeight="1">
      <c r="A4678" s="5" t="s">
        <v>12575</v>
      </c>
      <c r="B4678" s="277">
        <v>683615790278</v>
      </c>
      <c r="C4678" s="287" t="s">
        <v>10554</v>
      </c>
      <c r="D4678" s="278" t="s">
        <v>10693</v>
      </c>
      <c r="E4678" s="326">
        <v>2</v>
      </c>
      <c r="F4678" s="281">
        <v>13.89</v>
      </c>
      <c r="G4678" s="279" t="s">
        <v>8444</v>
      </c>
      <c r="H4678" s="283">
        <v>75</v>
      </c>
      <c r="I4678" s="280">
        <v>42265</v>
      </c>
      <c r="J4678" s="319">
        <f t="shared" si="73"/>
        <v>4.8064999999999998</v>
      </c>
      <c r="K4678" s="169">
        <v>9.4117647058823533</v>
      </c>
      <c r="L4678" s="169"/>
      <c r="M4678" s="169" t="s">
        <v>2395</v>
      </c>
      <c r="N4678" s="169"/>
      <c r="O4678" s="169"/>
      <c r="P4678" s="169"/>
      <c r="Q4678" s="169"/>
      <c r="R4678" s="169"/>
      <c r="S4678" s="169"/>
    </row>
    <row r="4679" spans="1:19" ht="20.100000000000001" customHeight="1">
      <c r="A4679" s="5" t="s">
        <v>12576</v>
      </c>
      <c r="B4679" s="277">
        <v>683615790285</v>
      </c>
      <c r="C4679" s="287" t="s">
        <v>10555</v>
      </c>
      <c r="D4679" s="278" t="s">
        <v>10693</v>
      </c>
      <c r="E4679" s="326">
        <v>2</v>
      </c>
      <c r="F4679" s="281">
        <v>13.89</v>
      </c>
      <c r="G4679" s="279" t="s">
        <v>8444</v>
      </c>
      <c r="H4679" s="283">
        <v>92</v>
      </c>
      <c r="I4679" s="280">
        <v>42265</v>
      </c>
      <c r="J4679" s="319">
        <f t="shared" si="73"/>
        <v>4.8064999999999998</v>
      </c>
      <c r="K4679" s="169">
        <v>9.4117647058823533</v>
      </c>
      <c r="L4679" s="169"/>
      <c r="M4679" s="169" t="s">
        <v>2395</v>
      </c>
      <c r="N4679" s="169"/>
      <c r="O4679" s="169"/>
      <c r="P4679" s="169"/>
      <c r="Q4679" s="169"/>
      <c r="R4679" s="169"/>
      <c r="S4679" s="169"/>
    </row>
    <row r="4680" spans="1:19" ht="20.100000000000001" customHeight="1">
      <c r="A4680" s="282" t="s">
        <v>12577</v>
      </c>
      <c r="B4680" s="277">
        <v>683615790292</v>
      </c>
      <c r="C4680" s="287" t="s">
        <v>10556</v>
      </c>
      <c r="D4680" s="278" t="s">
        <v>10693</v>
      </c>
      <c r="E4680" s="323">
        <v>4</v>
      </c>
      <c r="F4680" s="281">
        <v>14.941176470588236</v>
      </c>
      <c r="G4680" s="279" t="s">
        <v>8444</v>
      </c>
      <c r="H4680" s="282">
        <v>0</v>
      </c>
      <c r="I4680" s="280">
        <v>42265</v>
      </c>
      <c r="J4680" s="319">
        <f t="shared" si="73"/>
        <v>3.6999999999999993</v>
      </c>
      <c r="K4680" s="169">
        <v>10.59</v>
      </c>
      <c r="L4680" s="169"/>
      <c r="M4680" s="169" t="s">
        <v>2395</v>
      </c>
      <c r="N4680" s="169"/>
      <c r="O4680" s="169"/>
      <c r="P4680" s="169"/>
      <c r="Q4680" s="169"/>
      <c r="R4680" s="169"/>
      <c r="S4680" s="169"/>
    </row>
    <row r="4681" spans="1:19" ht="20.100000000000001" customHeight="1">
      <c r="A4681" s="5" t="s">
        <v>12578</v>
      </c>
      <c r="B4681" s="277">
        <v>683615790308</v>
      </c>
      <c r="C4681" s="287" t="s">
        <v>10557</v>
      </c>
      <c r="D4681" s="278" t="s">
        <v>10693</v>
      </c>
      <c r="E4681" s="326">
        <v>2</v>
      </c>
      <c r="F4681" s="281">
        <v>13.89</v>
      </c>
      <c r="G4681" s="279" t="s">
        <v>8444</v>
      </c>
      <c r="H4681" s="365">
        <v>81</v>
      </c>
      <c r="I4681" s="280">
        <v>42265</v>
      </c>
      <c r="J4681" s="319">
        <f t="shared" si="73"/>
        <v>4.8064999999999998</v>
      </c>
      <c r="K4681" s="169">
        <v>9.4117647058823533</v>
      </c>
      <c r="L4681" s="169"/>
      <c r="M4681" s="169" t="s">
        <v>2395</v>
      </c>
      <c r="N4681" s="169"/>
      <c r="O4681" s="169"/>
      <c r="P4681" s="169"/>
      <c r="Q4681" s="169"/>
      <c r="R4681" s="169"/>
      <c r="S4681" s="169"/>
    </row>
    <row r="4682" spans="1:19" ht="20.100000000000001" customHeight="1">
      <c r="A4682" s="282" t="s">
        <v>12579</v>
      </c>
      <c r="B4682" s="277">
        <v>683615790315</v>
      </c>
      <c r="C4682" s="287" t="s">
        <v>10558</v>
      </c>
      <c r="D4682" s="278" t="s">
        <v>10693</v>
      </c>
      <c r="E4682" s="323">
        <v>4</v>
      </c>
      <c r="F4682" s="281">
        <v>14.941176470588236</v>
      </c>
      <c r="G4682" s="279" t="s">
        <v>8444</v>
      </c>
      <c r="H4682" s="282">
        <v>0</v>
      </c>
      <c r="I4682" s="280">
        <v>42265</v>
      </c>
      <c r="J4682" s="319">
        <f t="shared" si="73"/>
        <v>3.6999999999999993</v>
      </c>
      <c r="K4682" s="169">
        <v>10.59</v>
      </c>
      <c r="L4682" s="169"/>
      <c r="M4682" s="169" t="s">
        <v>2395</v>
      </c>
      <c r="N4682" s="169"/>
      <c r="O4682" s="169"/>
      <c r="P4682" s="169"/>
      <c r="Q4682" s="169"/>
      <c r="R4682" s="169"/>
      <c r="S4682" s="169"/>
    </row>
    <row r="4683" spans="1:19" ht="20.100000000000001" customHeight="1">
      <c r="A4683" s="282" t="s">
        <v>12580</v>
      </c>
      <c r="B4683" s="277">
        <v>683615790322</v>
      </c>
      <c r="C4683" s="287" t="s">
        <v>10559</v>
      </c>
      <c r="D4683" s="278" t="s">
        <v>10693</v>
      </c>
      <c r="E4683" s="326">
        <v>2</v>
      </c>
      <c r="F4683" s="281">
        <v>13.89</v>
      </c>
      <c r="G4683" s="279" t="s">
        <v>8444</v>
      </c>
      <c r="H4683" s="283">
        <v>40</v>
      </c>
      <c r="I4683" s="280">
        <v>42265</v>
      </c>
      <c r="J4683" s="319">
        <f t="shared" si="73"/>
        <v>4.8064999999999998</v>
      </c>
      <c r="K4683" s="169">
        <v>9.4117647058823533</v>
      </c>
      <c r="L4683" s="169"/>
      <c r="M4683" s="169" t="s">
        <v>2395</v>
      </c>
      <c r="N4683" s="169"/>
      <c r="O4683" s="169"/>
      <c r="P4683" s="169"/>
      <c r="Q4683" s="169"/>
      <c r="R4683" s="169"/>
      <c r="S4683" s="169"/>
    </row>
    <row r="4684" spans="1:19" ht="20.100000000000001" customHeight="1">
      <c r="A4684" s="282" t="s">
        <v>12581</v>
      </c>
      <c r="B4684" s="277">
        <v>683615790339</v>
      </c>
      <c r="C4684" s="287" t="s">
        <v>10560</v>
      </c>
      <c r="D4684" s="278" t="s">
        <v>10693</v>
      </c>
      <c r="E4684" s="326">
        <v>2</v>
      </c>
      <c r="F4684" s="281">
        <v>13.89</v>
      </c>
      <c r="G4684" s="279" t="s">
        <v>8444</v>
      </c>
      <c r="H4684" s="283">
        <v>10</v>
      </c>
      <c r="I4684" s="280">
        <v>42265</v>
      </c>
      <c r="J4684" s="319">
        <f t="shared" ref="J4684:J4747" si="74">F4684*0.85-5-E4684</f>
        <v>4.8064999999999998</v>
      </c>
      <c r="K4684" s="169">
        <v>9.4117647058823533</v>
      </c>
      <c r="L4684" s="169"/>
      <c r="M4684" s="169" t="s">
        <v>2395</v>
      </c>
      <c r="N4684" s="169"/>
      <c r="O4684" s="169"/>
      <c r="P4684" s="169"/>
      <c r="Q4684" s="169"/>
      <c r="R4684" s="169"/>
      <c r="S4684" s="169"/>
    </row>
    <row r="4685" spans="1:19" ht="20.100000000000001" customHeight="1">
      <c r="A4685" s="282" t="s">
        <v>12582</v>
      </c>
      <c r="B4685" s="277">
        <v>683615790346</v>
      </c>
      <c r="C4685" s="287" t="s">
        <v>10561</v>
      </c>
      <c r="D4685" s="278" t="s">
        <v>10693</v>
      </c>
      <c r="E4685" s="323">
        <v>7.5</v>
      </c>
      <c r="F4685" s="281">
        <v>20.235294117647058</v>
      </c>
      <c r="G4685" s="279" t="s">
        <v>8444</v>
      </c>
      <c r="H4685" s="282">
        <v>0</v>
      </c>
      <c r="I4685" s="280">
        <v>42265</v>
      </c>
      <c r="J4685" s="319">
        <f t="shared" si="74"/>
        <v>4.6999999999999993</v>
      </c>
      <c r="K4685" s="169">
        <v>14.69</v>
      </c>
      <c r="L4685" s="169"/>
      <c r="M4685" s="169" t="s">
        <v>2395</v>
      </c>
      <c r="N4685" s="169"/>
      <c r="O4685" s="169"/>
      <c r="P4685" s="169"/>
      <c r="Q4685" s="169"/>
      <c r="R4685" s="169"/>
      <c r="S4685" s="169"/>
    </row>
    <row r="4686" spans="1:19" ht="20.100000000000001" customHeight="1">
      <c r="A4686" s="5" t="s">
        <v>12583</v>
      </c>
      <c r="B4686" s="277">
        <v>683615790353</v>
      </c>
      <c r="C4686" s="287" t="s">
        <v>10562</v>
      </c>
      <c r="D4686" s="278" t="s">
        <v>10693</v>
      </c>
      <c r="E4686" s="326">
        <v>2</v>
      </c>
      <c r="F4686" s="281">
        <v>13.89</v>
      </c>
      <c r="G4686" s="279" t="s">
        <v>8444</v>
      </c>
      <c r="H4686" s="365">
        <v>146</v>
      </c>
      <c r="I4686" s="280">
        <v>42265</v>
      </c>
      <c r="J4686" s="319">
        <f t="shared" si="74"/>
        <v>4.8064999999999998</v>
      </c>
      <c r="K4686" s="169">
        <v>9.4117647058823533</v>
      </c>
      <c r="L4686" s="169"/>
      <c r="M4686" s="169" t="s">
        <v>2395</v>
      </c>
      <c r="N4686" s="169"/>
      <c r="O4686" s="169"/>
      <c r="P4686" s="169"/>
      <c r="Q4686" s="169"/>
      <c r="R4686" s="169"/>
      <c r="S4686" s="169"/>
    </row>
    <row r="4687" spans="1:19" ht="20.100000000000001" customHeight="1">
      <c r="A4687" s="282" t="s">
        <v>12584</v>
      </c>
      <c r="B4687" s="277">
        <v>683615790360</v>
      </c>
      <c r="C4687" s="287" t="s">
        <v>10563</v>
      </c>
      <c r="D4687" s="278" t="s">
        <v>10693</v>
      </c>
      <c r="E4687" s="323">
        <v>2</v>
      </c>
      <c r="F4687" s="281">
        <v>13.89</v>
      </c>
      <c r="G4687" s="279" t="s">
        <v>8444</v>
      </c>
      <c r="H4687" s="282">
        <v>0</v>
      </c>
      <c r="I4687" s="280">
        <v>42265</v>
      </c>
      <c r="J4687" s="319">
        <f t="shared" si="74"/>
        <v>4.8064999999999998</v>
      </c>
      <c r="K4687" s="169">
        <v>9.4117647058823533</v>
      </c>
      <c r="L4687" s="169"/>
      <c r="M4687" s="169" t="s">
        <v>2395</v>
      </c>
      <c r="N4687" s="169"/>
      <c r="O4687" s="169"/>
      <c r="P4687" s="169"/>
      <c r="Q4687" s="169"/>
      <c r="R4687" s="169"/>
      <c r="S4687" s="169"/>
    </row>
    <row r="4688" spans="1:19" ht="20.100000000000001" customHeight="1">
      <c r="A4688" s="282" t="s">
        <v>12585</v>
      </c>
      <c r="B4688" s="277"/>
      <c r="C4688" s="287" t="s">
        <v>10564</v>
      </c>
      <c r="D4688" s="278" t="s">
        <v>10693</v>
      </c>
      <c r="E4688" s="169"/>
      <c r="F4688" s="281" t="s">
        <v>17578</v>
      </c>
      <c r="G4688" s="279" t="s">
        <v>8444</v>
      </c>
      <c r="H4688" s="282">
        <v>0</v>
      </c>
      <c r="I4688" s="280">
        <v>42265</v>
      </c>
      <c r="J4688" s="319" t="e">
        <f t="shared" si="74"/>
        <v>#VALUE!</v>
      </c>
      <c r="K4688" s="169"/>
      <c r="L4688" s="169"/>
      <c r="M4688" s="169" t="s">
        <v>2395</v>
      </c>
      <c r="N4688" s="169"/>
      <c r="O4688" s="169"/>
      <c r="P4688" s="169"/>
      <c r="Q4688" s="169"/>
      <c r="R4688" s="169"/>
      <c r="S4688" s="169"/>
    </row>
    <row r="4689" spans="1:19" ht="20.100000000000001" customHeight="1">
      <c r="A4689" s="5" t="s">
        <v>12586</v>
      </c>
      <c r="B4689" s="277">
        <v>683615790377</v>
      </c>
      <c r="C4689" s="287" t="s">
        <v>10565</v>
      </c>
      <c r="D4689" s="278" t="s">
        <v>10693</v>
      </c>
      <c r="E4689" s="323">
        <v>3</v>
      </c>
      <c r="F4689" s="281">
        <v>13.89</v>
      </c>
      <c r="G4689" s="279" t="s">
        <v>8444</v>
      </c>
      <c r="H4689" s="282">
        <v>0</v>
      </c>
      <c r="I4689" s="280">
        <v>42265</v>
      </c>
      <c r="J4689" s="319">
        <f t="shared" si="74"/>
        <v>3.8064999999999998</v>
      </c>
      <c r="K4689" s="169">
        <v>9.4117647058823533</v>
      </c>
      <c r="L4689" s="169"/>
      <c r="M4689" s="169" t="s">
        <v>2395</v>
      </c>
      <c r="N4689" s="169"/>
      <c r="O4689" s="169"/>
      <c r="P4689" s="169"/>
      <c r="Q4689" s="169"/>
      <c r="R4689" s="169"/>
      <c r="S4689" s="169"/>
    </row>
    <row r="4690" spans="1:19" ht="20.100000000000001" customHeight="1">
      <c r="A4690" s="5" t="s">
        <v>12587</v>
      </c>
      <c r="B4690" s="277">
        <v>683615790384</v>
      </c>
      <c r="C4690" s="287" t="s">
        <v>10566</v>
      </c>
      <c r="D4690" s="278" t="s">
        <v>10693</v>
      </c>
      <c r="E4690" s="323">
        <v>3</v>
      </c>
      <c r="F4690" s="281">
        <v>13.89</v>
      </c>
      <c r="G4690" s="279" t="s">
        <v>8444</v>
      </c>
      <c r="H4690" s="282">
        <v>0</v>
      </c>
      <c r="I4690" s="280">
        <v>42265</v>
      </c>
      <c r="J4690" s="319">
        <f t="shared" si="74"/>
        <v>3.8064999999999998</v>
      </c>
      <c r="K4690" s="169">
        <v>9.4117647058823533</v>
      </c>
      <c r="L4690" s="169"/>
      <c r="M4690" s="169" t="s">
        <v>2395</v>
      </c>
      <c r="N4690" s="169"/>
      <c r="O4690" s="169"/>
      <c r="P4690" s="169"/>
      <c r="Q4690" s="169"/>
      <c r="R4690" s="169"/>
      <c r="S4690" s="169"/>
    </row>
    <row r="4691" spans="1:19" ht="20.100000000000001" customHeight="1">
      <c r="A4691" s="5" t="s">
        <v>12588</v>
      </c>
      <c r="B4691" s="277">
        <v>683615790391</v>
      </c>
      <c r="C4691" s="287" t="s">
        <v>10567</v>
      </c>
      <c r="D4691" s="278" t="s">
        <v>10693</v>
      </c>
      <c r="E4691" s="326">
        <v>2</v>
      </c>
      <c r="F4691" s="281">
        <v>13.89</v>
      </c>
      <c r="G4691" s="279" t="s">
        <v>8444</v>
      </c>
      <c r="H4691" s="283">
        <v>28</v>
      </c>
      <c r="I4691" s="280">
        <v>42265</v>
      </c>
      <c r="J4691" s="319">
        <f t="shared" si="74"/>
        <v>4.8064999999999998</v>
      </c>
      <c r="K4691" s="169">
        <v>9.4117647058823533</v>
      </c>
      <c r="L4691" s="169"/>
      <c r="M4691" s="169" t="s">
        <v>2395</v>
      </c>
      <c r="N4691" s="169"/>
      <c r="O4691" s="169"/>
      <c r="P4691" s="169"/>
      <c r="Q4691" s="169"/>
      <c r="R4691" s="169"/>
      <c r="S4691" s="169"/>
    </row>
    <row r="4692" spans="1:19" ht="20.100000000000001" customHeight="1">
      <c r="A4692" s="5" t="s">
        <v>12589</v>
      </c>
      <c r="B4692" s="277">
        <v>683615790407</v>
      </c>
      <c r="C4692" s="287" t="s">
        <v>10568</v>
      </c>
      <c r="D4692" s="278" t="s">
        <v>10693</v>
      </c>
      <c r="E4692" s="326">
        <v>2</v>
      </c>
      <c r="F4692" s="281">
        <v>13.89</v>
      </c>
      <c r="G4692" s="279" t="s">
        <v>8444</v>
      </c>
      <c r="H4692" s="283">
        <v>229</v>
      </c>
      <c r="I4692" s="280">
        <v>42265</v>
      </c>
      <c r="J4692" s="319">
        <f t="shared" si="74"/>
        <v>4.8064999999999998</v>
      </c>
      <c r="K4692" s="169">
        <v>9.4117647058823533</v>
      </c>
      <c r="L4692" s="169"/>
      <c r="M4692" s="169" t="s">
        <v>2395</v>
      </c>
      <c r="N4692" s="169"/>
      <c r="O4692" s="169"/>
      <c r="P4692" s="169"/>
      <c r="Q4692" s="169"/>
      <c r="R4692" s="169"/>
      <c r="S4692" s="169"/>
    </row>
    <row r="4693" spans="1:19" ht="20.100000000000001" customHeight="1">
      <c r="A4693" s="5" t="s">
        <v>12590</v>
      </c>
      <c r="B4693" s="277">
        <v>683615790414</v>
      </c>
      <c r="C4693" s="287" t="s">
        <v>10569</v>
      </c>
      <c r="D4693" s="278" t="s">
        <v>10693</v>
      </c>
      <c r="E4693" s="326">
        <v>2</v>
      </c>
      <c r="F4693" s="281">
        <v>13.89</v>
      </c>
      <c r="G4693" s="279" t="s">
        <v>8444</v>
      </c>
      <c r="H4693" s="365">
        <v>186</v>
      </c>
      <c r="I4693" s="280">
        <v>42265</v>
      </c>
      <c r="J4693" s="319">
        <f t="shared" si="74"/>
        <v>4.8064999999999998</v>
      </c>
      <c r="K4693" s="169">
        <v>9.4117647058823533</v>
      </c>
      <c r="L4693" s="169"/>
      <c r="M4693" s="169" t="s">
        <v>2395</v>
      </c>
      <c r="N4693" s="169"/>
      <c r="O4693" s="169"/>
      <c r="P4693" s="169"/>
      <c r="Q4693" s="169"/>
      <c r="R4693" s="169"/>
      <c r="S4693" s="169"/>
    </row>
    <row r="4694" spans="1:19" ht="20.100000000000001" customHeight="1">
      <c r="A4694" s="282" t="s">
        <v>12591</v>
      </c>
      <c r="B4694" s="277">
        <v>683615790421</v>
      </c>
      <c r="C4694" s="287" t="s">
        <v>10570</v>
      </c>
      <c r="D4694" s="278" t="s">
        <v>10693</v>
      </c>
      <c r="E4694" s="323">
        <v>4</v>
      </c>
      <c r="F4694" s="281">
        <v>14.941176470588236</v>
      </c>
      <c r="G4694" s="279" t="s">
        <v>8444</v>
      </c>
      <c r="H4694" s="282">
        <v>0</v>
      </c>
      <c r="I4694" s="280">
        <v>42265</v>
      </c>
      <c r="J4694" s="319">
        <f t="shared" si="74"/>
        <v>3.6999999999999993</v>
      </c>
      <c r="K4694" s="169">
        <v>10.59</v>
      </c>
      <c r="L4694" s="169"/>
      <c r="M4694" s="169" t="s">
        <v>2395</v>
      </c>
      <c r="N4694" s="169"/>
      <c r="O4694" s="169"/>
      <c r="P4694" s="169"/>
      <c r="Q4694" s="169"/>
      <c r="R4694" s="169"/>
      <c r="S4694" s="169"/>
    </row>
    <row r="4695" spans="1:19" ht="20.100000000000001" customHeight="1">
      <c r="A4695" s="5" t="s">
        <v>12592</v>
      </c>
      <c r="B4695" s="277">
        <v>683615790438</v>
      </c>
      <c r="C4695" s="287" t="s">
        <v>10571</v>
      </c>
      <c r="D4695" s="278" t="s">
        <v>10693</v>
      </c>
      <c r="E4695" s="326">
        <v>2</v>
      </c>
      <c r="F4695" s="281">
        <v>13.89</v>
      </c>
      <c r="G4695" s="279" t="s">
        <v>8444</v>
      </c>
      <c r="H4695" s="365">
        <v>203</v>
      </c>
      <c r="I4695" s="280">
        <v>42265</v>
      </c>
      <c r="J4695" s="319">
        <f t="shared" si="74"/>
        <v>4.8064999999999998</v>
      </c>
      <c r="K4695" s="169">
        <v>9.4117647058823533</v>
      </c>
      <c r="L4695" s="169"/>
      <c r="M4695" s="169" t="s">
        <v>2395</v>
      </c>
      <c r="N4695" s="169"/>
      <c r="O4695" s="169"/>
      <c r="P4695" s="169"/>
      <c r="Q4695" s="169"/>
      <c r="R4695" s="169"/>
      <c r="S4695" s="169"/>
    </row>
    <row r="4696" spans="1:19" ht="20.100000000000001" customHeight="1">
      <c r="A4696" s="5" t="s">
        <v>12593</v>
      </c>
      <c r="B4696" s="277">
        <v>683615790445</v>
      </c>
      <c r="C4696" s="287" t="s">
        <v>10572</v>
      </c>
      <c r="D4696" s="278" t="s">
        <v>10693</v>
      </c>
      <c r="E4696" s="326">
        <v>2</v>
      </c>
      <c r="F4696" s="281">
        <v>13.89</v>
      </c>
      <c r="G4696" s="279" t="s">
        <v>8444</v>
      </c>
      <c r="H4696" s="365">
        <v>132</v>
      </c>
      <c r="I4696" s="280">
        <v>42265</v>
      </c>
      <c r="J4696" s="319">
        <f t="shared" si="74"/>
        <v>4.8064999999999998</v>
      </c>
      <c r="K4696" s="169">
        <v>9.4117647058823533</v>
      </c>
      <c r="L4696" s="169"/>
      <c r="M4696" s="169" t="s">
        <v>2395</v>
      </c>
      <c r="N4696" s="169"/>
      <c r="O4696" s="169"/>
      <c r="P4696" s="169"/>
      <c r="Q4696" s="169"/>
      <c r="R4696" s="169"/>
      <c r="S4696" s="169"/>
    </row>
    <row r="4697" spans="1:19" ht="20.100000000000001" customHeight="1">
      <c r="A4697" s="5" t="s">
        <v>12594</v>
      </c>
      <c r="B4697" s="277">
        <v>683615790452</v>
      </c>
      <c r="C4697" s="287" t="s">
        <v>10573</v>
      </c>
      <c r="D4697" s="278" t="s">
        <v>10693</v>
      </c>
      <c r="E4697" s="326">
        <v>2</v>
      </c>
      <c r="F4697" s="281">
        <v>13.89</v>
      </c>
      <c r="G4697" s="279" t="s">
        <v>8444</v>
      </c>
      <c r="H4697" s="283">
        <v>94</v>
      </c>
      <c r="I4697" s="280">
        <v>42265</v>
      </c>
      <c r="J4697" s="319">
        <f t="shared" si="74"/>
        <v>4.8064999999999998</v>
      </c>
      <c r="K4697" s="169">
        <v>9.4117647058823533</v>
      </c>
      <c r="L4697" s="169"/>
      <c r="M4697" s="169" t="s">
        <v>2395</v>
      </c>
      <c r="N4697" s="169"/>
      <c r="O4697" s="169"/>
      <c r="P4697" s="169"/>
      <c r="Q4697" s="169"/>
      <c r="R4697" s="169"/>
      <c r="S4697" s="169"/>
    </row>
    <row r="4698" spans="1:19" ht="20.100000000000001" customHeight="1">
      <c r="A4698" s="5" t="s">
        <v>12595</v>
      </c>
      <c r="B4698" s="277">
        <v>683615790469</v>
      </c>
      <c r="C4698" s="287" t="s">
        <v>10574</v>
      </c>
      <c r="D4698" s="278" t="s">
        <v>10693</v>
      </c>
      <c r="E4698" s="326">
        <v>2</v>
      </c>
      <c r="F4698" s="281">
        <v>13.89</v>
      </c>
      <c r="G4698" s="279" t="s">
        <v>8444</v>
      </c>
      <c r="H4698" s="283">
        <v>14</v>
      </c>
      <c r="I4698" s="280">
        <v>42265</v>
      </c>
      <c r="J4698" s="319">
        <f t="shared" si="74"/>
        <v>4.8064999999999998</v>
      </c>
      <c r="K4698" s="169">
        <v>9.4117647058823533</v>
      </c>
      <c r="L4698" s="169"/>
      <c r="M4698" s="169" t="s">
        <v>2395</v>
      </c>
      <c r="N4698" s="169"/>
      <c r="O4698" s="169"/>
      <c r="P4698" s="169"/>
      <c r="Q4698" s="169"/>
      <c r="R4698" s="169"/>
      <c r="S4698" s="169"/>
    </row>
    <row r="4699" spans="1:19" ht="20.100000000000001" customHeight="1">
      <c r="A4699" s="282" t="s">
        <v>12596</v>
      </c>
      <c r="B4699" s="277">
        <v>683615790476</v>
      </c>
      <c r="C4699" s="287" t="s">
        <v>10575</v>
      </c>
      <c r="D4699" s="278" t="s">
        <v>10693</v>
      </c>
      <c r="E4699" s="323">
        <v>4</v>
      </c>
      <c r="F4699" s="281">
        <v>14.941176470588236</v>
      </c>
      <c r="G4699" s="279" t="s">
        <v>8444</v>
      </c>
      <c r="H4699" s="282">
        <v>0</v>
      </c>
      <c r="I4699" s="280">
        <v>42265</v>
      </c>
      <c r="J4699" s="319">
        <f t="shared" si="74"/>
        <v>3.6999999999999993</v>
      </c>
      <c r="K4699" s="169">
        <v>10.59</v>
      </c>
      <c r="L4699" s="169"/>
      <c r="M4699" s="169" t="s">
        <v>2395</v>
      </c>
      <c r="N4699" s="169"/>
      <c r="O4699" s="169"/>
      <c r="P4699" s="169"/>
      <c r="Q4699" s="169"/>
      <c r="R4699" s="169"/>
      <c r="S4699" s="169"/>
    </row>
    <row r="4700" spans="1:19" ht="20.100000000000001" customHeight="1">
      <c r="A4700" s="5" t="s">
        <v>12597</v>
      </c>
      <c r="B4700" s="277">
        <v>683615790483</v>
      </c>
      <c r="C4700" s="287" t="s">
        <v>10576</v>
      </c>
      <c r="D4700" s="278" t="s">
        <v>10693</v>
      </c>
      <c r="E4700" s="326">
        <v>2</v>
      </c>
      <c r="F4700" s="281">
        <v>13.89</v>
      </c>
      <c r="G4700" s="279" t="s">
        <v>8444</v>
      </c>
      <c r="H4700" s="365">
        <v>121</v>
      </c>
      <c r="I4700" s="280">
        <v>42265</v>
      </c>
      <c r="J4700" s="319">
        <f t="shared" si="74"/>
        <v>4.8064999999999998</v>
      </c>
      <c r="K4700" s="169">
        <v>9.4117647058823533</v>
      </c>
      <c r="L4700" s="169"/>
      <c r="M4700" s="169" t="s">
        <v>2395</v>
      </c>
      <c r="N4700" s="169"/>
      <c r="O4700" s="169"/>
      <c r="P4700" s="169"/>
      <c r="Q4700" s="169"/>
      <c r="R4700" s="169"/>
      <c r="S4700" s="169"/>
    </row>
    <row r="4701" spans="1:19" ht="20.100000000000001" customHeight="1">
      <c r="A4701" s="5" t="s">
        <v>12598</v>
      </c>
      <c r="B4701" s="277">
        <v>683615790490</v>
      </c>
      <c r="C4701" s="287" t="s">
        <v>10577</v>
      </c>
      <c r="D4701" s="278" t="s">
        <v>10693</v>
      </c>
      <c r="E4701" s="323">
        <v>3</v>
      </c>
      <c r="F4701" s="281">
        <v>13.89</v>
      </c>
      <c r="G4701" s="279" t="s">
        <v>8444</v>
      </c>
      <c r="H4701" s="282">
        <v>0</v>
      </c>
      <c r="I4701" s="280">
        <v>42265</v>
      </c>
      <c r="J4701" s="319">
        <f t="shared" si="74"/>
        <v>3.8064999999999998</v>
      </c>
      <c r="K4701" s="169">
        <v>9.4117647058823533</v>
      </c>
      <c r="L4701" s="169"/>
      <c r="M4701" s="169" t="s">
        <v>2395</v>
      </c>
      <c r="N4701" s="169"/>
      <c r="O4701" s="169"/>
      <c r="P4701" s="169"/>
      <c r="Q4701" s="169"/>
      <c r="R4701" s="169"/>
      <c r="S4701" s="169"/>
    </row>
    <row r="4702" spans="1:19" ht="20.100000000000001" customHeight="1">
      <c r="A4702" s="5" t="s">
        <v>12599</v>
      </c>
      <c r="B4702" s="277">
        <v>683615790506</v>
      </c>
      <c r="C4702" s="287" t="s">
        <v>10578</v>
      </c>
      <c r="D4702" s="278" t="s">
        <v>10693</v>
      </c>
      <c r="E4702" s="326">
        <v>2</v>
      </c>
      <c r="F4702" s="281">
        <v>13.89</v>
      </c>
      <c r="G4702" s="279" t="s">
        <v>8444</v>
      </c>
      <c r="H4702" s="365">
        <v>118</v>
      </c>
      <c r="I4702" s="280">
        <v>42265</v>
      </c>
      <c r="J4702" s="319">
        <f t="shared" si="74"/>
        <v>4.8064999999999998</v>
      </c>
      <c r="K4702" s="169">
        <v>9.4117647058823533</v>
      </c>
      <c r="L4702" s="169"/>
      <c r="M4702" s="169" t="s">
        <v>2395</v>
      </c>
      <c r="N4702" s="169"/>
      <c r="O4702" s="169"/>
      <c r="P4702" s="169"/>
      <c r="Q4702" s="169"/>
      <c r="R4702" s="169"/>
      <c r="S4702" s="169"/>
    </row>
    <row r="4703" spans="1:19" ht="20.100000000000001" customHeight="1">
      <c r="A4703" s="282" t="s">
        <v>12600</v>
      </c>
      <c r="B4703" s="277"/>
      <c r="C4703" s="287" t="s">
        <v>10579</v>
      </c>
      <c r="D4703" s="278" t="s">
        <v>10693</v>
      </c>
      <c r="E4703" s="169"/>
      <c r="F4703" s="281" t="s">
        <v>17578</v>
      </c>
      <c r="G4703" s="279" t="s">
        <v>8444</v>
      </c>
      <c r="H4703" s="282">
        <v>0</v>
      </c>
      <c r="I4703" s="280">
        <v>42265</v>
      </c>
      <c r="J4703" s="319" t="e">
        <f t="shared" si="74"/>
        <v>#VALUE!</v>
      </c>
      <c r="K4703" s="169"/>
      <c r="L4703" s="169"/>
      <c r="M4703" s="169" t="s">
        <v>2395</v>
      </c>
      <c r="N4703" s="169"/>
      <c r="O4703" s="169"/>
      <c r="P4703" s="169"/>
      <c r="Q4703" s="169"/>
      <c r="R4703" s="169"/>
      <c r="S4703" s="169"/>
    </row>
    <row r="4704" spans="1:19" ht="20.100000000000001" customHeight="1">
      <c r="A4704" s="282" t="s">
        <v>12601</v>
      </c>
      <c r="B4704" s="277">
        <v>683615790513</v>
      </c>
      <c r="C4704" s="287" t="s">
        <v>10580</v>
      </c>
      <c r="D4704" s="278" t="s">
        <v>10693</v>
      </c>
      <c r="E4704" s="323">
        <v>3</v>
      </c>
      <c r="F4704" s="281">
        <v>13.89</v>
      </c>
      <c r="G4704" s="279" t="s">
        <v>8444</v>
      </c>
      <c r="H4704" s="282">
        <v>0</v>
      </c>
      <c r="I4704" s="280">
        <v>42265</v>
      </c>
      <c r="J4704" s="319">
        <f t="shared" si="74"/>
        <v>3.8064999999999998</v>
      </c>
      <c r="K4704" s="169">
        <v>9.4117647058823533</v>
      </c>
      <c r="L4704" s="169"/>
      <c r="M4704" s="169" t="s">
        <v>2395</v>
      </c>
      <c r="N4704" s="169"/>
      <c r="O4704" s="169"/>
      <c r="P4704" s="169"/>
      <c r="Q4704" s="169"/>
      <c r="R4704" s="169"/>
      <c r="S4704" s="169"/>
    </row>
    <row r="4705" spans="1:19" ht="20.100000000000001" customHeight="1">
      <c r="A4705" s="282" t="s">
        <v>12602</v>
      </c>
      <c r="B4705" s="277">
        <v>683615790520</v>
      </c>
      <c r="C4705" s="287" t="s">
        <v>10581</v>
      </c>
      <c r="D4705" s="278" t="s">
        <v>10693</v>
      </c>
      <c r="E4705" s="323">
        <v>3</v>
      </c>
      <c r="F4705" s="281">
        <v>16.689999999999998</v>
      </c>
      <c r="G4705" s="279" t="s">
        <v>8444</v>
      </c>
      <c r="H4705" s="282">
        <v>0</v>
      </c>
      <c r="I4705" s="280">
        <v>42265</v>
      </c>
      <c r="J4705" s="319">
        <f t="shared" si="74"/>
        <v>6.186499999999997</v>
      </c>
      <c r="K4705" s="169"/>
      <c r="L4705" s="169"/>
      <c r="M4705" s="169" t="s">
        <v>2395</v>
      </c>
      <c r="N4705" s="169"/>
      <c r="O4705" s="169"/>
      <c r="P4705" s="169"/>
      <c r="Q4705" s="169"/>
      <c r="R4705" s="169"/>
      <c r="S4705" s="169"/>
    </row>
    <row r="4706" spans="1:19" ht="20.100000000000001" customHeight="1">
      <c r="A4706" s="282" t="s">
        <v>12603</v>
      </c>
      <c r="B4706" s="277">
        <v>683615790537</v>
      </c>
      <c r="C4706" s="287" t="s">
        <v>10582</v>
      </c>
      <c r="D4706" s="278" t="s">
        <v>10693</v>
      </c>
      <c r="E4706" s="326">
        <v>2</v>
      </c>
      <c r="F4706" s="281">
        <v>13.89</v>
      </c>
      <c r="G4706" s="279" t="s">
        <v>8444</v>
      </c>
      <c r="H4706" s="283">
        <v>18</v>
      </c>
      <c r="I4706" s="280">
        <v>42265</v>
      </c>
      <c r="J4706" s="319">
        <f t="shared" si="74"/>
        <v>4.8064999999999998</v>
      </c>
      <c r="K4706" s="169">
        <v>9.4117647058823533</v>
      </c>
      <c r="L4706" s="169"/>
      <c r="M4706" s="169" t="s">
        <v>2395</v>
      </c>
      <c r="N4706" s="169"/>
      <c r="O4706" s="169"/>
      <c r="P4706" s="169"/>
      <c r="Q4706" s="169"/>
      <c r="R4706" s="169"/>
      <c r="S4706" s="169"/>
    </row>
    <row r="4707" spans="1:19" ht="20.100000000000001" customHeight="1">
      <c r="A4707" s="5" t="s">
        <v>12604</v>
      </c>
      <c r="B4707" s="277">
        <v>683615790544</v>
      </c>
      <c r="C4707" s="287" t="s">
        <v>10583</v>
      </c>
      <c r="D4707" s="278" t="s">
        <v>10693</v>
      </c>
      <c r="E4707" s="326">
        <v>2</v>
      </c>
      <c r="F4707" s="281">
        <v>13.89</v>
      </c>
      <c r="G4707" s="279" t="s">
        <v>8444</v>
      </c>
      <c r="H4707" s="283">
        <v>131</v>
      </c>
      <c r="I4707" s="280">
        <v>42265</v>
      </c>
      <c r="J4707" s="319">
        <f t="shared" si="74"/>
        <v>4.8064999999999998</v>
      </c>
      <c r="K4707" s="169">
        <v>9.4117647058823533</v>
      </c>
      <c r="L4707" s="169"/>
      <c r="M4707" s="169" t="s">
        <v>2395</v>
      </c>
      <c r="N4707" s="169"/>
      <c r="O4707" s="169"/>
      <c r="P4707" s="169"/>
      <c r="Q4707" s="169"/>
      <c r="R4707" s="169"/>
      <c r="S4707" s="169"/>
    </row>
    <row r="4708" spans="1:19" ht="20.100000000000001" customHeight="1">
      <c r="A4708" s="5" t="s">
        <v>12605</v>
      </c>
      <c r="B4708" s="277">
        <v>683615790551</v>
      </c>
      <c r="C4708" s="287" t="s">
        <v>10584</v>
      </c>
      <c r="D4708" s="278" t="s">
        <v>10693</v>
      </c>
      <c r="E4708" s="326">
        <v>2</v>
      </c>
      <c r="F4708" s="281">
        <v>13.89</v>
      </c>
      <c r="G4708" s="279" t="s">
        <v>8444</v>
      </c>
      <c r="H4708" s="365">
        <v>102</v>
      </c>
      <c r="I4708" s="280">
        <v>42265</v>
      </c>
      <c r="J4708" s="319">
        <f t="shared" si="74"/>
        <v>4.8064999999999998</v>
      </c>
      <c r="K4708" s="169">
        <v>9.4117647058823533</v>
      </c>
      <c r="L4708" s="169"/>
      <c r="M4708" s="169" t="s">
        <v>2395</v>
      </c>
      <c r="N4708" s="169"/>
      <c r="O4708" s="169"/>
      <c r="P4708" s="169"/>
      <c r="Q4708" s="169"/>
      <c r="R4708" s="169"/>
      <c r="S4708" s="169"/>
    </row>
    <row r="4709" spans="1:19" ht="20.100000000000001" customHeight="1">
      <c r="A4709" s="282" t="s">
        <v>12606</v>
      </c>
      <c r="B4709" s="277">
        <v>683615790568</v>
      </c>
      <c r="C4709" s="287" t="s">
        <v>10585</v>
      </c>
      <c r="D4709" s="278" t="s">
        <v>10693</v>
      </c>
      <c r="E4709" s="323">
        <v>3</v>
      </c>
      <c r="F4709" s="281">
        <v>13.89</v>
      </c>
      <c r="G4709" s="279" t="s">
        <v>8444</v>
      </c>
      <c r="H4709" s="282">
        <v>0</v>
      </c>
      <c r="I4709" s="280">
        <v>42265</v>
      </c>
      <c r="J4709" s="319">
        <f t="shared" si="74"/>
        <v>3.8064999999999998</v>
      </c>
      <c r="K4709" s="169">
        <v>9.4117647058823533</v>
      </c>
      <c r="L4709" s="169"/>
      <c r="M4709" s="169" t="s">
        <v>2395</v>
      </c>
      <c r="N4709" s="169"/>
      <c r="O4709" s="169"/>
      <c r="P4709" s="169"/>
      <c r="Q4709" s="169"/>
      <c r="R4709" s="169"/>
      <c r="S4709" s="169"/>
    </row>
    <row r="4710" spans="1:19" ht="20.100000000000001" customHeight="1">
      <c r="A4710" s="5" t="s">
        <v>12607</v>
      </c>
      <c r="B4710" s="277">
        <v>683615790575</v>
      </c>
      <c r="C4710" s="287" t="s">
        <v>10586</v>
      </c>
      <c r="D4710" s="278" t="s">
        <v>10693</v>
      </c>
      <c r="E4710" s="326">
        <v>2</v>
      </c>
      <c r="F4710" s="281">
        <v>13.89</v>
      </c>
      <c r="G4710" s="279" t="s">
        <v>8444</v>
      </c>
      <c r="H4710" s="283">
        <v>105</v>
      </c>
      <c r="I4710" s="280">
        <v>42265</v>
      </c>
      <c r="J4710" s="319">
        <f t="shared" si="74"/>
        <v>4.8064999999999998</v>
      </c>
      <c r="K4710" s="169">
        <v>9.4117647058823533</v>
      </c>
      <c r="L4710" s="169"/>
      <c r="M4710" s="169" t="s">
        <v>2395</v>
      </c>
      <c r="N4710" s="169"/>
      <c r="O4710" s="169"/>
      <c r="P4710" s="169"/>
      <c r="Q4710" s="169"/>
      <c r="R4710" s="169"/>
      <c r="S4710" s="169"/>
    </row>
    <row r="4711" spans="1:19" ht="20.100000000000001" customHeight="1">
      <c r="A4711" s="5" t="s">
        <v>12608</v>
      </c>
      <c r="B4711" s="277">
        <v>683615790582</v>
      </c>
      <c r="C4711" s="287" t="s">
        <v>10587</v>
      </c>
      <c r="D4711" s="278" t="s">
        <v>10693</v>
      </c>
      <c r="E4711" s="323">
        <v>3</v>
      </c>
      <c r="F4711" s="281">
        <v>13.89</v>
      </c>
      <c r="G4711" s="279" t="s">
        <v>8444</v>
      </c>
      <c r="H4711" s="282">
        <v>0</v>
      </c>
      <c r="I4711" s="280">
        <v>42265</v>
      </c>
      <c r="J4711" s="319">
        <f t="shared" si="74"/>
        <v>3.8064999999999998</v>
      </c>
      <c r="K4711" s="169">
        <v>9.4117647058823533</v>
      </c>
      <c r="L4711" s="169"/>
      <c r="M4711" s="169" t="s">
        <v>2395</v>
      </c>
      <c r="N4711" s="169"/>
      <c r="O4711" s="169"/>
      <c r="P4711" s="169"/>
      <c r="Q4711" s="169"/>
      <c r="R4711" s="169"/>
      <c r="S4711" s="169"/>
    </row>
    <row r="4712" spans="1:19" ht="20.100000000000001" customHeight="1">
      <c r="A4712" s="5" t="s">
        <v>12609</v>
      </c>
      <c r="B4712" s="277">
        <v>683615790599</v>
      </c>
      <c r="C4712" s="287" t="s">
        <v>10588</v>
      </c>
      <c r="D4712" s="278" t="s">
        <v>10693</v>
      </c>
      <c r="E4712" s="326">
        <v>2</v>
      </c>
      <c r="F4712" s="281">
        <v>13.89</v>
      </c>
      <c r="G4712" s="279" t="s">
        <v>8444</v>
      </c>
      <c r="H4712" s="283">
        <v>126</v>
      </c>
      <c r="I4712" s="280">
        <v>42265</v>
      </c>
      <c r="J4712" s="319">
        <f t="shared" si="74"/>
        <v>4.8064999999999998</v>
      </c>
      <c r="K4712" s="169">
        <v>9.4117647058823533</v>
      </c>
      <c r="L4712" s="169"/>
      <c r="M4712" s="169" t="s">
        <v>2395</v>
      </c>
      <c r="N4712" s="169"/>
      <c r="O4712" s="169"/>
      <c r="P4712" s="169"/>
      <c r="Q4712" s="169"/>
      <c r="R4712" s="169"/>
      <c r="S4712" s="169"/>
    </row>
    <row r="4713" spans="1:19" ht="20.100000000000001" customHeight="1">
      <c r="A4713" s="5" t="s">
        <v>12610</v>
      </c>
      <c r="B4713" s="277">
        <v>683615790605</v>
      </c>
      <c r="C4713" s="287" t="s">
        <v>10589</v>
      </c>
      <c r="D4713" s="278" t="s">
        <v>10693</v>
      </c>
      <c r="E4713" s="326">
        <v>2</v>
      </c>
      <c r="F4713" s="281">
        <v>13.89</v>
      </c>
      <c r="G4713" s="279" t="s">
        <v>8444</v>
      </c>
      <c r="H4713" s="365">
        <v>70</v>
      </c>
      <c r="I4713" s="280">
        <v>42265</v>
      </c>
      <c r="J4713" s="319">
        <f t="shared" si="74"/>
        <v>4.8064999999999998</v>
      </c>
      <c r="K4713" s="169">
        <v>9.4117647058823533</v>
      </c>
      <c r="L4713" s="169"/>
      <c r="M4713" s="169" t="s">
        <v>2395</v>
      </c>
      <c r="N4713" s="169"/>
      <c r="O4713" s="169"/>
      <c r="P4713" s="169"/>
      <c r="Q4713" s="169"/>
      <c r="R4713" s="169"/>
      <c r="S4713" s="169"/>
    </row>
    <row r="4714" spans="1:19" ht="20.100000000000001" customHeight="1">
      <c r="A4714" s="282" t="s">
        <v>12611</v>
      </c>
      <c r="B4714" s="277">
        <v>683615790612</v>
      </c>
      <c r="C4714" s="287" t="s">
        <v>10590</v>
      </c>
      <c r="D4714" s="278" t="s">
        <v>10693</v>
      </c>
      <c r="E4714" s="323">
        <v>3</v>
      </c>
      <c r="F4714" s="281">
        <v>13.89</v>
      </c>
      <c r="G4714" s="279" t="s">
        <v>8444</v>
      </c>
      <c r="H4714" s="282">
        <v>0</v>
      </c>
      <c r="I4714" s="280">
        <v>42265</v>
      </c>
      <c r="J4714" s="319">
        <f t="shared" si="74"/>
        <v>3.8064999999999998</v>
      </c>
      <c r="K4714" s="169">
        <v>9.4117647058823533</v>
      </c>
      <c r="L4714" s="169"/>
      <c r="M4714" s="169" t="s">
        <v>2395</v>
      </c>
      <c r="N4714" s="169"/>
      <c r="O4714" s="169"/>
      <c r="P4714" s="169"/>
      <c r="Q4714" s="169"/>
      <c r="R4714" s="169"/>
      <c r="S4714" s="169"/>
    </row>
    <row r="4715" spans="1:19" ht="20.100000000000001" customHeight="1">
      <c r="A4715" s="282" t="s">
        <v>12612</v>
      </c>
      <c r="B4715" s="277">
        <v>683615790629</v>
      </c>
      <c r="C4715" s="287" t="s">
        <v>10591</v>
      </c>
      <c r="D4715" s="278" t="s">
        <v>10693</v>
      </c>
      <c r="E4715" s="323">
        <v>4</v>
      </c>
      <c r="F4715" s="281">
        <v>14.941176470588236</v>
      </c>
      <c r="G4715" s="279" t="s">
        <v>8444</v>
      </c>
      <c r="H4715" s="282">
        <v>0</v>
      </c>
      <c r="I4715" s="280">
        <v>42265</v>
      </c>
      <c r="J4715" s="319">
        <f t="shared" si="74"/>
        <v>3.6999999999999993</v>
      </c>
      <c r="K4715" s="169">
        <v>10.59</v>
      </c>
      <c r="L4715" s="169"/>
      <c r="M4715" s="169" t="s">
        <v>2395</v>
      </c>
      <c r="N4715" s="169"/>
      <c r="O4715" s="169"/>
      <c r="P4715" s="169"/>
      <c r="Q4715" s="169"/>
      <c r="R4715" s="169"/>
      <c r="S4715" s="169"/>
    </row>
    <row r="4716" spans="1:19" ht="20.100000000000001" customHeight="1">
      <c r="A4716" s="5" t="s">
        <v>12613</v>
      </c>
      <c r="B4716" s="277">
        <v>683615790636</v>
      </c>
      <c r="C4716" s="287" t="s">
        <v>10592</v>
      </c>
      <c r="D4716" s="278" t="s">
        <v>10693</v>
      </c>
      <c r="E4716" s="326">
        <v>2</v>
      </c>
      <c r="F4716" s="281">
        <v>13.89</v>
      </c>
      <c r="G4716" s="279" t="s">
        <v>8444</v>
      </c>
      <c r="H4716" s="283">
        <v>132</v>
      </c>
      <c r="I4716" s="280">
        <v>42265</v>
      </c>
      <c r="J4716" s="319">
        <f t="shared" si="74"/>
        <v>4.8064999999999998</v>
      </c>
      <c r="K4716" s="169">
        <v>9.4117647058823533</v>
      </c>
      <c r="L4716" s="169"/>
      <c r="M4716" s="169" t="s">
        <v>2395</v>
      </c>
      <c r="N4716" s="169"/>
      <c r="O4716" s="169"/>
      <c r="P4716" s="169"/>
      <c r="Q4716" s="169"/>
      <c r="R4716" s="169"/>
      <c r="S4716" s="169"/>
    </row>
    <row r="4717" spans="1:19" ht="20.100000000000001" customHeight="1">
      <c r="A4717" s="282" t="s">
        <v>12614</v>
      </c>
      <c r="B4717" s="277">
        <v>683615790643</v>
      </c>
      <c r="C4717" s="287" t="s">
        <v>10593</v>
      </c>
      <c r="D4717" s="278" t="s">
        <v>10693</v>
      </c>
      <c r="E4717" s="323">
        <v>3</v>
      </c>
      <c r="F4717" s="281">
        <v>13.89</v>
      </c>
      <c r="G4717" s="279" t="s">
        <v>8444</v>
      </c>
      <c r="H4717" s="282">
        <v>0</v>
      </c>
      <c r="I4717" s="280">
        <v>42265</v>
      </c>
      <c r="J4717" s="319">
        <f t="shared" si="74"/>
        <v>3.8064999999999998</v>
      </c>
      <c r="K4717" s="169">
        <v>9.4117647058823533</v>
      </c>
      <c r="L4717" s="169"/>
      <c r="M4717" s="169" t="s">
        <v>2395</v>
      </c>
      <c r="N4717" s="169"/>
      <c r="O4717" s="169"/>
      <c r="P4717" s="169"/>
      <c r="Q4717" s="169"/>
      <c r="R4717" s="169"/>
      <c r="S4717" s="169"/>
    </row>
    <row r="4718" spans="1:19" ht="20.100000000000001" customHeight="1">
      <c r="A4718" s="5" t="s">
        <v>12615</v>
      </c>
      <c r="B4718" s="277">
        <v>683615790650</v>
      </c>
      <c r="C4718" s="287" t="s">
        <v>10594</v>
      </c>
      <c r="D4718" s="278" t="s">
        <v>10693</v>
      </c>
      <c r="E4718" s="326">
        <v>2</v>
      </c>
      <c r="F4718" s="281">
        <v>13.89</v>
      </c>
      <c r="G4718" s="279" t="s">
        <v>8444</v>
      </c>
      <c r="H4718" s="283">
        <v>117</v>
      </c>
      <c r="I4718" s="280">
        <v>42265</v>
      </c>
      <c r="J4718" s="319">
        <f t="shared" si="74"/>
        <v>4.8064999999999998</v>
      </c>
      <c r="K4718" s="169">
        <v>9.4117647058823533</v>
      </c>
      <c r="L4718" s="169"/>
      <c r="M4718" s="169" t="s">
        <v>2395</v>
      </c>
      <c r="N4718" s="169"/>
      <c r="O4718" s="169"/>
      <c r="P4718" s="169"/>
      <c r="Q4718" s="169"/>
      <c r="R4718" s="169"/>
      <c r="S4718" s="169"/>
    </row>
    <row r="4719" spans="1:19" ht="20.100000000000001" customHeight="1">
      <c r="A4719" s="282" t="s">
        <v>12616</v>
      </c>
      <c r="B4719" s="277"/>
      <c r="C4719" s="287" t="s">
        <v>10595</v>
      </c>
      <c r="D4719" s="278" t="s">
        <v>10694</v>
      </c>
      <c r="E4719" s="169"/>
      <c r="F4719" s="281" t="s">
        <v>17578</v>
      </c>
      <c r="G4719" s="279" t="s">
        <v>8444</v>
      </c>
      <c r="H4719" s="282">
        <v>0</v>
      </c>
      <c r="I4719" s="280">
        <v>42265</v>
      </c>
      <c r="J4719" s="319" t="e">
        <f t="shared" si="74"/>
        <v>#VALUE!</v>
      </c>
      <c r="K4719" s="169"/>
      <c r="L4719" s="169"/>
      <c r="M4719" s="169" t="s">
        <v>2395</v>
      </c>
      <c r="N4719" s="169"/>
      <c r="O4719" s="169"/>
      <c r="P4719" s="169"/>
      <c r="Q4719" s="169"/>
      <c r="R4719" s="169"/>
      <c r="S4719" s="169"/>
    </row>
    <row r="4720" spans="1:19" ht="20.100000000000001" customHeight="1">
      <c r="A4720" s="5" t="s">
        <v>12617</v>
      </c>
      <c r="B4720" s="277">
        <v>683615790667</v>
      </c>
      <c r="C4720" s="287" t="s">
        <v>10596</v>
      </c>
      <c r="D4720" s="278" t="s">
        <v>10694</v>
      </c>
      <c r="E4720" s="323">
        <v>4</v>
      </c>
      <c r="F4720" s="281">
        <v>14.941176470588236</v>
      </c>
      <c r="G4720" s="279" t="s">
        <v>8444</v>
      </c>
      <c r="H4720" s="282">
        <v>0</v>
      </c>
      <c r="I4720" s="280">
        <v>42265</v>
      </c>
      <c r="J4720" s="319">
        <f t="shared" si="74"/>
        <v>3.6999999999999993</v>
      </c>
      <c r="K4720" s="169">
        <v>10.59</v>
      </c>
      <c r="L4720" s="169"/>
      <c r="M4720" s="169" t="s">
        <v>2395</v>
      </c>
      <c r="N4720" s="169"/>
      <c r="O4720" s="169"/>
      <c r="P4720" s="169"/>
      <c r="Q4720" s="169"/>
      <c r="R4720" s="169"/>
      <c r="S4720" s="169"/>
    </row>
    <row r="4721" spans="1:19" ht="20.100000000000001" customHeight="1">
      <c r="A4721" s="282" t="s">
        <v>12618</v>
      </c>
      <c r="B4721" s="277">
        <v>683615790674</v>
      </c>
      <c r="C4721" s="287" t="s">
        <v>10597</v>
      </c>
      <c r="D4721" s="278" t="s">
        <v>10694</v>
      </c>
      <c r="E4721" s="323">
        <v>7</v>
      </c>
      <c r="F4721" s="281">
        <v>19.647058823529413</v>
      </c>
      <c r="G4721" s="279" t="s">
        <v>8444</v>
      </c>
      <c r="H4721" s="282">
        <v>0</v>
      </c>
      <c r="I4721" s="280">
        <v>42265</v>
      </c>
      <c r="J4721" s="319">
        <f t="shared" si="74"/>
        <v>4.6999999999999993</v>
      </c>
      <c r="K4721" s="169">
        <v>14.09</v>
      </c>
      <c r="L4721" s="169"/>
      <c r="M4721" s="169" t="s">
        <v>2395</v>
      </c>
      <c r="N4721" s="169"/>
      <c r="O4721" s="169"/>
      <c r="P4721" s="169"/>
      <c r="Q4721" s="169"/>
      <c r="R4721" s="169"/>
      <c r="S4721" s="169"/>
    </row>
    <row r="4722" spans="1:19" ht="20.100000000000001" customHeight="1">
      <c r="A4722" s="282" t="s">
        <v>12619</v>
      </c>
      <c r="B4722" s="277">
        <v>683615790681</v>
      </c>
      <c r="C4722" s="287" t="s">
        <v>10598</v>
      </c>
      <c r="D4722" s="278" t="s">
        <v>10694</v>
      </c>
      <c r="E4722" s="323">
        <v>7</v>
      </c>
      <c r="F4722" s="281">
        <v>19.647058823529413</v>
      </c>
      <c r="G4722" s="279" t="s">
        <v>8444</v>
      </c>
      <c r="H4722" s="282">
        <v>0</v>
      </c>
      <c r="I4722" s="280">
        <v>42265</v>
      </c>
      <c r="J4722" s="319">
        <f t="shared" si="74"/>
        <v>4.6999999999999993</v>
      </c>
      <c r="K4722" s="169">
        <v>14.09</v>
      </c>
      <c r="L4722" s="169"/>
      <c r="M4722" s="169" t="s">
        <v>2395</v>
      </c>
      <c r="N4722" s="169"/>
      <c r="O4722" s="169"/>
      <c r="P4722" s="169"/>
      <c r="Q4722" s="169"/>
      <c r="R4722" s="169"/>
      <c r="S4722" s="169"/>
    </row>
    <row r="4723" spans="1:19" ht="20.100000000000001" customHeight="1">
      <c r="A4723" s="282" t="s">
        <v>12620</v>
      </c>
      <c r="B4723" s="277"/>
      <c r="C4723" s="287" t="s">
        <v>10599</v>
      </c>
      <c r="D4723" s="278" t="s">
        <v>10694</v>
      </c>
      <c r="E4723" s="169"/>
      <c r="F4723" s="281" t="s">
        <v>17578</v>
      </c>
      <c r="G4723" s="279" t="s">
        <v>8444</v>
      </c>
      <c r="H4723" s="282">
        <v>0</v>
      </c>
      <c r="I4723" s="280">
        <v>42265</v>
      </c>
      <c r="J4723" s="319" t="e">
        <f t="shared" si="74"/>
        <v>#VALUE!</v>
      </c>
      <c r="K4723" s="169"/>
      <c r="L4723" s="169"/>
      <c r="M4723" s="169" t="s">
        <v>2395</v>
      </c>
      <c r="N4723" s="169"/>
      <c r="O4723" s="169"/>
      <c r="P4723" s="169"/>
      <c r="Q4723" s="169"/>
      <c r="R4723" s="169"/>
      <c r="S4723" s="169"/>
    </row>
    <row r="4724" spans="1:19" ht="20.100000000000001" customHeight="1">
      <c r="A4724" s="5" t="s">
        <v>12621</v>
      </c>
      <c r="B4724" s="277">
        <v>683615790698</v>
      </c>
      <c r="C4724" s="287" t="s">
        <v>10600</v>
      </c>
      <c r="D4724" s="278" t="s">
        <v>10694</v>
      </c>
      <c r="E4724" s="323">
        <v>4</v>
      </c>
      <c r="F4724" s="281">
        <v>14.941176470588236</v>
      </c>
      <c r="G4724" s="279" t="s">
        <v>8444</v>
      </c>
      <c r="H4724" s="282">
        <v>0</v>
      </c>
      <c r="I4724" s="280">
        <v>42265</v>
      </c>
      <c r="J4724" s="319">
        <f t="shared" si="74"/>
        <v>3.6999999999999993</v>
      </c>
      <c r="K4724" s="169">
        <v>10.59</v>
      </c>
      <c r="L4724" s="169"/>
      <c r="M4724" s="169" t="s">
        <v>2395</v>
      </c>
      <c r="N4724" s="169"/>
      <c r="O4724" s="169"/>
      <c r="P4724" s="169"/>
      <c r="Q4724" s="169"/>
      <c r="R4724" s="169"/>
      <c r="S4724" s="169"/>
    </row>
    <row r="4725" spans="1:19" ht="20.100000000000001" customHeight="1">
      <c r="A4725" s="5" t="s">
        <v>12622</v>
      </c>
      <c r="B4725" s="277">
        <v>683615790704</v>
      </c>
      <c r="C4725" s="287" t="s">
        <v>10601</v>
      </c>
      <c r="D4725" s="278" t="s">
        <v>10694</v>
      </c>
      <c r="E4725" s="323">
        <v>8.5</v>
      </c>
      <c r="F4725" s="281">
        <v>21.99</v>
      </c>
      <c r="G4725" s="279" t="s">
        <v>8444</v>
      </c>
      <c r="H4725" s="282">
        <v>0</v>
      </c>
      <c r="I4725" s="280">
        <v>42265</v>
      </c>
      <c r="J4725" s="319">
        <f t="shared" si="74"/>
        <v>5.1914999999999978</v>
      </c>
      <c r="K4725" s="169"/>
      <c r="L4725" s="169"/>
      <c r="M4725" s="169" t="s">
        <v>2395</v>
      </c>
      <c r="N4725" s="169"/>
      <c r="O4725" s="169"/>
      <c r="P4725" s="169"/>
      <c r="Q4725" s="169"/>
      <c r="R4725" s="169"/>
      <c r="S4725" s="169"/>
    </row>
    <row r="4726" spans="1:19" ht="20.100000000000001" customHeight="1">
      <c r="A4726" s="282" t="s">
        <v>12623</v>
      </c>
      <c r="B4726" s="277">
        <v>683615790711</v>
      </c>
      <c r="C4726" s="287" t="s">
        <v>10602</v>
      </c>
      <c r="D4726" s="278" t="s">
        <v>10694</v>
      </c>
      <c r="E4726" s="323">
        <v>8.5</v>
      </c>
      <c r="F4726" s="281">
        <v>21.99</v>
      </c>
      <c r="G4726" s="279" t="s">
        <v>8444</v>
      </c>
      <c r="H4726" s="282">
        <v>0</v>
      </c>
      <c r="I4726" s="280">
        <v>42265</v>
      </c>
      <c r="J4726" s="319">
        <f t="shared" si="74"/>
        <v>5.1914999999999978</v>
      </c>
      <c r="K4726" s="169"/>
      <c r="L4726" s="169"/>
      <c r="M4726" s="169" t="s">
        <v>2395</v>
      </c>
      <c r="N4726" s="169"/>
      <c r="O4726" s="169"/>
      <c r="P4726" s="169"/>
      <c r="Q4726" s="169"/>
      <c r="R4726" s="169"/>
      <c r="S4726" s="169"/>
    </row>
    <row r="4727" spans="1:19" ht="20.100000000000001" customHeight="1">
      <c r="A4727" s="282" t="s">
        <v>12624</v>
      </c>
      <c r="B4727" s="277"/>
      <c r="C4727" s="287" t="s">
        <v>10603</v>
      </c>
      <c r="D4727" s="278" t="s">
        <v>10695</v>
      </c>
      <c r="E4727" s="169"/>
      <c r="F4727" s="281" t="s">
        <v>17578</v>
      </c>
      <c r="G4727" s="279" t="s">
        <v>8444</v>
      </c>
      <c r="H4727" s="282">
        <v>0</v>
      </c>
      <c r="I4727" s="280">
        <v>42265</v>
      </c>
      <c r="J4727" s="319" t="e">
        <f t="shared" si="74"/>
        <v>#VALUE!</v>
      </c>
      <c r="K4727" s="169"/>
      <c r="L4727" s="169"/>
      <c r="M4727" s="169" t="s">
        <v>2395</v>
      </c>
      <c r="N4727" s="169"/>
      <c r="O4727" s="169"/>
      <c r="P4727" s="169"/>
      <c r="Q4727" s="169"/>
      <c r="R4727" s="169"/>
      <c r="S4727" s="169"/>
    </row>
    <row r="4728" spans="1:19" ht="20.100000000000001" customHeight="1">
      <c r="A4728" s="282" t="s">
        <v>12625</v>
      </c>
      <c r="B4728" s="277">
        <v>683615790728</v>
      </c>
      <c r="C4728" s="287" t="s">
        <v>10604</v>
      </c>
      <c r="D4728" s="278" t="s">
        <v>10695</v>
      </c>
      <c r="E4728" s="323">
        <v>4</v>
      </c>
      <c r="F4728" s="281">
        <v>14.941176470588236</v>
      </c>
      <c r="G4728" s="279" t="s">
        <v>8444</v>
      </c>
      <c r="H4728" s="282">
        <v>0</v>
      </c>
      <c r="I4728" s="280">
        <v>42265</v>
      </c>
      <c r="J4728" s="319">
        <f t="shared" si="74"/>
        <v>3.6999999999999993</v>
      </c>
      <c r="K4728" s="169">
        <v>10.59</v>
      </c>
      <c r="L4728" s="169"/>
      <c r="M4728" s="169" t="s">
        <v>2395</v>
      </c>
      <c r="N4728" s="169"/>
      <c r="O4728" s="169"/>
      <c r="P4728" s="169"/>
      <c r="Q4728" s="169"/>
      <c r="R4728" s="169"/>
      <c r="S4728" s="169"/>
    </row>
    <row r="4729" spans="1:19" ht="20.100000000000001" customHeight="1">
      <c r="A4729" s="282" t="s">
        <v>12626</v>
      </c>
      <c r="B4729" s="277">
        <v>683615790735</v>
      </c>
      <c r="C4729" s="287" t="s">
        <v>10605</v>
      </c>
      <c r="D4729" s="278" t="s">
        <v>10695</v>
      </c>
      <c r="E4729" s="323">
        <v>8.5</v>
      </c>
      <c r="F4729" s="281">
        <v>21.99</v>
      </c>
      <c r="G4729" s="279" t="s">
        <v>8444</v>
      </c>
      <c r="H4729" s="282">
        <v>0</v>
      </c>
      <c r="I4729" s="280">
        <v>42265</v>
      </c>
      <c r="J4729" s="319">
        <f t="shared" si="74"/>
        <v>5.1914999999999978</v>
      </c>
      <c r="K4729" s="169"/>
      <c r="L4729" s="169"/>
      <c r="M4729" s="169" t="s">
        <v>2395</v>
      </c>
      <c r="N4729" s="169"/>
      <c r="O4729" s="169"/>
      <c r="P4729" s="169"/>
      <c r="Q4729" s="169"/>
      <c r="R4729" s="169"/>
      <c r="S4729" s="169"/>
    </row>
    <row r="4730" spans="1:19" ht="20.100000000000001" customHeight="1">
      <c r="A4730" s="282" t="s">
        <v>12627</v>
      </c>
      <c r="B4730" s="277">
        <v>683615790742</v>
      </c>
      <c r="C4730" s="287" t="s">
        <v>10606</v>
      </c>
      <c r="D4730" s="278" t="s">
        <v>10695</v>
      </c>
      <c r="E4730" s="323">
        <v>8.5</v>
      </c>
      <c r="F4730" s="281">
        <v>21.99</v>
      </c>
      <c r="G4730" s="279" t="s">
        <v>8444</v>
      </c>
      <c r="H4730" s="282">
        <v>0</v>
      </c>
      <c r="I4730" s="280">
        <v>42265</v>
      </c>
      <c r="J4730" s="319">
        <f t="shared" si="74"/>
        <v>5.1914999999999978</v>
      </c>
      <c r="K4730" s="169"/>
      <c r="L4730" s="169"/>
      <c r="M4730" s="169" t="s">
        <v>2395</v>
      </c>
      <c r="N4730" s="169"/>
      <c r="O4730" s="169"/>
      <c r="P4730" s="169"/>
      <c r="Q4730" s="169"/>
      <c r="R4730" s="169"/>
      <c r="S4730" s="169"/>
    </row>
    <row r="4731" spans="1:19" ht="20.100000000000001" customHeight="1">
      <c r="A4731" s="282" t="s">
        <v>12628</v>
      </c>
      <c r="B4731" s="277"/>
      <c r="C4731" s="287" t="s">
        <v>10607</v>
      </c>
      <c r="D4731" s="278" t="s">
        <v>10695</v>
      </c>
      <c r="E4731" s="169"/>
      <c r="F4731" s="281" t="s">
        <v>17578</v>
      </c>
      <c r="G4731" s="279" t="s">
        <v>8444</v>
      </c>
      <c r="H4731" s="282">
        <v>0</v>
      </c>
      <c r="I4731" s="280">
        <v>42265</v>
      </c>
      <c r="J4731" s="319" t="e">
        <f t="shared" si="74"/>
        <v>#VALUE!</v>
      </c>
      <c r="K4731" s="169"/>
      <c r="L4731" s="169"/>
      <c r="M4731" s="169" t="s">
        <v>2395</v>
      </c>
      <c r="N4731" s="169"/>
      <c r="O4731" s="169"/>
      <c r="P4731" s="169"/>
      <c r="Q4731" s="169"/>
      <c r="R4731" s="169"/>
      <c r="S4731" s="169"/>
    </row>
    <row r="4732" spans="1:19" ht="20.100000000000001" customHeight="1">
      <c r="A4732" s="282" t="s">
        <v>12629</v>
      </c>
      <c r="B4732" s="277">
        <v>683615790759</v>
      </c>
      <c r="C4732" s="287" t="s">
        <v>10608</v>
      </c>
      <c r="D4732" s="278" t="s">
        <v>10695</v>
      </c>
      <c r="E4732" s="323">
        <v>3</v>
      </c>
      <c r="F4732" s="281">
        <v>13.89</v>
      </c>
      <c r="G4732" s="279" t="s">
        <v>8444</v>
      </c>
      <c r="H4732" s="282">
        <v>0</v>
      </c>
      <c r="I4732" s="280">
        <v>42265</v>
      </c>
      <c r="J4732" s="319">
        <f t="shared" si="74"/>
        <v>3.8064999999999998</v>
      </c>
      <c r="K4732" s="169">
        <v>9.4117647058823533</v>
      </c>
      <c r="L4732" s="169"/>
      <c r="M4732" s="169" t="s">
        <v>2395</v>
      </c>
      <c r="N4732" s="169"/>
      <c r="O4732" s="169"/>
      <c r="P4732" s="169"/>
      <c r="Q4732" s="169"/>
      <c r="R4732" s="169"/>
      <c r="S4732" s="169"/>
    </row>
    <row r="4733" spans="1:19" ht="20.100000000000001" customHeight="1">
      <c r="A4733" s="282" t="s">
        <v>12630</v>
      </c>
      <c r="B4733" s="277">
        <v>683615790766</v>
      </c>
      <c r="C4733" s="287" t="s">
        <v>10609</v>
      </c>
      <c r="D4733" s="278" t="s">
        <v>10695</v>
      </c>
      <c r="E4733" s="323">
        <v>8.5</v>
      </c>
      <c r="F4733" s="281">
        <v>21.99</v>
      </c>
      <c r="G4733" s="279" t="s">
        <v>8444</v>
      </c>
      <c r="H4733" s="282">
        <v>0</v>
      </c>
      <c r="I4733" s="280">
        <v>42265</v>
      </c>
      <c r="J4733" s="319">
        <f t="shared" si="74"/>
        <v>5.1914999999999978</v>
      </c>
      <c r="K4733" s="169"/>
      <c r="L4733" s="169"/>
      <c r="M4733" s="169" t="s">
        <v>2395</v>
      </c>
      <c r="N4733" s="169"/>
      <c r="O4733" s="169"/>
      <c r="P4733" s="169"/>
      <c r="Q4733" s="169"/>
      <c r="R4733" s="169"/>
      <c r="S4733" s="169"/>
    </row>
    <row r="4734" spans="1:19" ht="20.100000000000001" customHeight="1">
      <c r="A4734" s="282" t="s">
        <v>12631</v>
      </c>
      <c r="B4734" s="277">
        <v>683615790773</v>
      </c>
      <c r="C4734" s="287" t="s">
        <v>10610</v>
      </c>
      <c r="D4734" s="278" t="s">
        <v>10695</v>
      </c>
      <c r="E4734" s="323">
        <v>8.5</v>
      </c>
      <c r="F4734" s="281">
        <v>21.99</v>
      </c>
      <c r="G4734" s="279" t="s">
        <v>8444</v>
      </c>
      <c r="H4734" s="282">
        <v>0</v>
      </c>
      <c r="I4734" s="280">
        <v>42265</v>
      </c>
      <c r="J4734" s="319">
        <f t="shared" si="74"/>
        <v>5.1914999999999978</v>
      </c>
      <c r="K4734" s="169"/>
      <c r="L4734" s="169"/>
      <c r="M4734" s="169" t="s">
        <v>2395</v>
      </c>
      <c r="N4734" s="169"/>
      <c r="O4734" s="169"/>
      <c r="P4734" s="169"/>
      <c r="Q4734" s="169"/>
      <c r="R4734" s="169"/>
      <c r="S4734" s="169"/>
    </row>
    <row r="4735" spans="1:19" ht="20.100000000000001" customHeight="1">
      <c r="A4735" s="282" t="s">
        <v>12632</v>
      </c>
      <c r="B4735" s="277"/>
      <c r="C4735" s="287" t="s">
        <v>10611</v>
      </c>
      <c r="D4735" s="278" t="s">
        <v>10695</v>
      </c>
      <c r="E4735" s="169"/>
      <c r="F4735" s="281" t="s">
        <v>17578</v>
      </c>
      <c r="G4735" s="279" t="s">
        <v>8444</v>
      </c>
      <c r="H4735" s="282">
        <v>0</v>
      </c>
      <c r="I4735" s="280">
        <v>42265</v>
      </c>
      <c r="J4735" s="319" t="e">
        <f t="shared" si="74"/>
        <v>#VALUE!</v>
      </c>
      <c r="K4735" s="169"/>
      <c r="L4735" s="169"/>
      <c r="M4735" s="169" t="s">
        <v>2395</v>
      </c>
      <c r="N4735" s="169"/>
      <c r="O4735" s="169"/>
      <c r="P4735" s="169"/>
      <c r="Q4735" s="169"/>
      <c r="R4735" s="169"/>
      <c r="S4735" s="169"/>
    </row>
    <row r="4736" spans="1:19" ht="20.100000000000001" customHeight="1">
      <c r="A4736" s="282" t="s">
        <v>12633</v>
      </c>
      <c r="B4736" s="277">
        <v>683615790780</v>
      </c>
      <c r="C4736" s="287" t="s">
        <v>10612</v>
      </c>
      <c r="D4736" s="278" t="s">
        <v>10695</v>
      </c>
      <c r="E4736" s="323">
        <v>8.5</v>
      </c>
      <c r="F4736" s="281">
        <v>21.99</v>
      </c>
      <c r="G4736" s="279" t="s">
        <v>8444</v>
      </c>
      <c r="H4736" s="282">
        <v>0</v>
      </c>
      <c r="I4736" s="280">
        <v>42265</v>
      </c>
      <c r="J4736" s="319">
        <f t="shared" si="74"/>
        <v>5.1914999999999978</v>
      </c>
      <c r="K4736" s="169"/>
      <c r="L4736" s="169"/>
      <c r="M4736" s="169" t="s">
        <v>2395</v>
      </c>
      <c r="N4736" s="169"/>
      <c r="O4736" s="169"/>
      <c r="P4736" s="169"/>
      <c r="Q4736" s="169"/>
      <c r="R4736" s="169"/>
      <c r="S4736" s="169"/>
    </row>
    <row r="4737" spans="1:19" ht="20.100000000000001" customHeight="1">
      <c r="A4737" s="282" t="s">
        <v>12634</v>
      </c>
      <c r="B4737" s="277">
        <v>683615790797</v>
      </c>
      <c r="C4737" s="287" t="s">
        <v>10613</v>
      </c>
      <c r="D4737" s="278" t="s">
        <v>10695</v>
      </c>
      <c r="E4737" s="323">
        <v>8.5</v>
      </c>
      <c r="F4737" s="281">
        <v>21.99</v>
      </c>
      <c r="G4737" s="279" t="s">
        <v>8444</v>
      </c>
      <c r="H4737" s="282">
        <v>0</v>
      </c>
      <c r="I4737" s="280">
        <v>42265</v>
      </c>
      <c r="J4737" s="319">
        <f t="shared" si="74"/>
        <v>5.1914999999999978</v>
      </c>
      <c r="K4737" s="169"/>
      <c r="L4737" s="169"/>
      <c r="M4737" s="169" t="s">
        <v>2395</v>
      </c>
      <c r="N4737" s="169"/>
      <c r="O4737" s="169"/>
      <c r="P4737" s="169"/>
      <c r="Q4737" s="169"/>
      <c r="R4737" s="169"/>
      <c r="S4737" s="169"/>
    </row>
    <row r="4738" spans="1:19" ht="20.100000000000001" customHeight="1">
      <c r="A4738" s="282" t="s">
        <v>12635</v>
      </c>
      <c r="B4738" s="277">
        <v>683615790803</v>
      </c>
      <c r="C4738" s="287" t="s">
        <v>10614</v>
      </c>
      <c r="D4738" s="278" t="s">
        <v>10695</v>
      </c>
      <c r="E4738" s="323">
        <v>8.5</v>
      </c>
      <c r="F4738" s="281">
        <v>21.99</v>
      </c>
      <c r="G4738" s="279" t="s">
        <v>8444</v>
      </c>
      <c r="H4738" s="282">
        <v>0</v>
      </c>
      <c r="I4738" s="280">
        <v>42265</v>
      </c>
      <c r="J4738" s="319">
        <f t="shared" si="74"/>
        <v>5.1914999999999978</v>
      </c>
      <c r="K4738" s="169"/>
      <c r="L4738" s="169"/>
      <c r="M4738" s="169" t="s">
        <v>2395</v>
      </c>
      <c r="N4738" s="169"/>
      <c r="O4738" s="169"/>
      <c r="P4738" s="169"/>
      <c r="Q4738" s="169"/>
      <c r="R4738" s="169"/>
      <c r="S4738" s="169"/>
    </row>
    <row r="4739" spans="1:19" ht="20.100000000000001" customHeight="1">
      <c r="A4739" s="282" t="s">
        <v>12636</v>
      </c>
      <c r="B4739" s="277"/>
      <c r="C4739" s="287" t="s">
        <v>10615</v>
      </c>
      <c r="D4739" s="278" t="s">
        <v>10696</v>
      </c>
      <c r="E4739" s="169"/>
      <c r="F4739" s="281" t="s">
        <v>17578</v>
      </c>
      <c r="G4739" s="279" t="s">
        <v>8444</v>
      </c>
      <c r="H4739" s="282">
        <v>0</v>
      </c>
      <c r="I4739" s="280">
        <v>42265</v>
      </c>
      <c r="J4739" s="319" t="e">
        <f t="shared" si="74"/>
        <v>#VALUE!</v>
      </c>
      <c r="K4739" s="169"/>
      <c r="L4739" s="169"/>
      <c r="M4739" s="169" t="s">
        <v>2395</v>
      </c>
      <c r="N4739" s="169"/>
      <c r="O4739" s="169"/>
      <c r="P4739" s="169"/>
      <c r="Q4739" s="169"/>
      <c r="R4739" s="169"/>
      <c r="S4739" s="169"/>
    </row>
    <row r="4740" spans="1:19" ht="20.100000000000001" customHeight="1">
      <c r="A4740" s="282" t="s">
        <v>12637</v>
      </c>
      <c r="B4740" s="277">
        <v>683615790810</v>
      </c>
      <c r="C4740" s="287" t="s">
        <v>10616</v>
      </c>
      <c r="D4740" s="278" t="s">
        <v>10696</v>
      </c>
      <c r="E4740" s="323">
        <v>8</v>
      </c>
      <c r="F4740" s="281">
        <v>20.823529411764707</v>
      </c>
      <c r="G4740" s="279" t="s">
        <v>8444</v>
      </c>
      <c r="H4740" s="282">
        <v>0</v>
      </c>
      <c r="I4740" s="280">
        <v>42265</v>
      </c>
      <c r="J4740" s="319">
        <f t="shared" si="74"/>
        <v>4.6999999999999993</v>
      </c>
      <c r="K4740" s="169">
        <v>14.99</v>
      </c>
      <c r="L4740" s="169"/>
      <c r="M4740" s="169" t="s">
        <v>2395</v>
      </c>
      <c r="N4740" s="169"/>
      <c r="O4740" s="169"/>
      <c r="P4740" s="169"/>
      <c r="Q4740" s="169"/>
      <c r="R4740" s="169"/>
      <c r="S4740" s="169"/>
    </row>
    <row r="4741" spans="1:19" ht="20.100000000000001" customHeight="1">
      <c r="A4741" s="282" t="s">
        <v>12638</v>
      </c>
      <c r="B4741" s="277">
        <v>683615790827</v>
      </c>
      <c r="C4741" s="287" t="s">
        <v>10617</v>
      </c>
      <c r="D4741" s="278" t="s">
        <v>10696</v>
      </c>
      <c r="E4741" s="323">
        <v>8</v>
      </c>
      <c r="F4741" s="281">
        <v>20.823529411764707</v>
      </c>
      <c r="G4741" s="279" t="s">
        <v>8444</v>
      </c>
      <c r="H4741" s="282">
        <v>0</v>
      </c>
      <c r="I4741" s="280">
        <v>42265</v>
      </c>
      <c r="J4741" s="319">
        <f t="shared" si="74"/>
        <v>4.6999999999999993</v>
      </c>
      <c r="K4741" s="169">
        <v>14.99</v>
      </c>
      <c r="L4741" s="169"/>
      <c r="M4741" s="169" t="s">
        <v>2395</v>
      </c>
      <c r="N4741" s="169"/>
      <c r="O4741" s="169"/>
      <c r="P4741" s="169"/>
      <c r="Q4741" s="169"/>
      <c r="R4741" s="169"/>
      <c r="S4741" s="169"/>
    </row>
    <row r="4742" spans="1:19" ht="20.100000000000001" customHeight="1">
      <c r="A4742" s="282" t="s">
        <v>12639</v>
      </c>
      <c r="B4742" s="277">
        <v>683615790834</v>
      </c>
      <c r="C4742" s="287" t="s">
        <v>10618</v>
      </c>
      <c r="D4742" s="278" t="s">
        <v>10696</v>
      </c>
      <c r="E4742" s="323">
        <v>8</v>
      </c>
      <c r="F4742" s="281">
        <v>20.823529411764707</v>
      </c>
      <c r="G4742" s="279" t="s">
        <v>8444</v>
      </c>
      <c r="H4742" s="282">
        <v>0</v>
      </c>
      <c r="I4742" s="280">
        <v>42265</v>
      </c>
      <c r="J4742" s="319">
        <f t="shared" si="74"/>
        <v>4.6999999999999993</v>
      </c>
      <c r="K4742" s="169">
        <v>14.99</v>
      </c>
      <c r="L4742" s="169"/>
      <c r="M4742" s="169" t="s">
        <v>2395</v>
      </c>
      <c r="N4742" s="169"/>
      <c r="O4742" s="169"/>
      <c r="P4742" s="169"/>
      <c r="Q4742" s="169"/>
      <c r="R4742" s="169"/>
      <c r="S4742" s="169"/>
    </row>
    <row r="4743" spans="1:19" ht="20.100000000000001" customHeight="1">
      <c r="A4743" s="282"/>
      <c r="C4743" s="287" t="s">
        <v>10619</v>
      </c>
      <c r="E4743" s="169"/>
      <c r="F4743" s="281">
        <v>21.99</v>
      </c>
      <c r="G4743" s="279"/>
      <c r="H4743" s="169">
        <v>0</v>
      </c>
      <c r="I4743" s="280"/>
      <c r="J4743" s="319">
        <f t="shared" si="74"/>
        <v>13.691499999999998</v>
      </c>
      <c r="K4743" s="169" t="s">
        <v>731</v>
      </c>
      <c r="L4743" s="169"/>
      <c r="M4743" s="169"/>
      <c r="N4743" s="169"/>
      <c r="O4743" s="169"/>
      <c r="P4743" s="169"/>
      <c r="Q4743" s="169"/>
      <c r="R4743" s="169"/>
      <c r="S4743" s="169"/>
    </row>
    <row r="4744" spans="1:19" ht="20.100000000000001" customHeight="1">
      <c r="A4744" s="282" t="s">
        <v>12640</v>
      </c>
      <c r="B4744" s="277">
        <v>683615790841</v>
      </c>
      <c r="C4744" s="287" t="s">
        <v>10619</v>
      </c>
      <c r="D4744" s="278" t="s">
        <v>10697</v>
      </c>
      <c r="E4744" s="323">
        <v>10</v>
      </c>
      <c r="F4744" s="281">
        <v>23.176470588235293</v>
      </c>
      <c r="G4744" s="279" t="s">
        <v>8444</v>
      </c>
      <c r="H4744" s="282">
        <v>0</v>
      </c>
      <c r="I4744" s="280">
        <v>42265</v>
      </c>
      <c r="J4744" s="319">
        <f t="shared" si="74"/>
        <v>4.6999999999999993</v>
      </c>
      <c r="K4744" s="169">
        <v>19.989999999999998</v>
      </c>
      <c r="L4744" s="169"/>
      <c r="M4744" s="169" t="s">
        <v>2395</v>
      </c>
      <c r="N4744" s="169"/>
      <c r="O4744" s="169"/>
      <c r="P4744" s="169"/>
      <c r="Q4744" s="169"/>
      <c r="R4744" s="169"/>
      <c r="S4744" s="169"/>
    </row>
    <row r="4745" spans="1:19" ht="20.100000000000001" customHeight="1">
      <c r="A4745" s="282"/>
      <c r="C4745" s="287" t="s">
        <v>10620</v>
      </c>
      <c r="E4745" s="169"/>
      <c r="F4745" s="281">
        <v>17.95</v>
      </c>
      <c r="G4745" s="279"/>
      <c r="H4745" s="169">
        <v>0</v>
      </c>
      <c r="I4745" s="280"/>
      <c r="J4745" s="319">
        <f t="shared" si="74"/>
        <v>10.257499999999999</v>
      </c>
      <c r="K4745" s="169" t="s">
        <v>731</v>
      </c>
      <c r="L4745" s="169"/>
      <c r="M4745" s="169"/>
      <c r="N4745" s="169"/>
      <c r="O4745" s="169"/>
      <c r="P4745" s="169"/>
      <c r="Q4745" s="169"/>
      <c r="R4745" s="169"/>
      <c r="S4745" s="169"/>
    </row>
    <row r="4746" spans="1:19" ht="20.100000000000001" customHeight="1">
      <c r="A4746" s="282" t="s">
        <v>12641</v>
      </c>
      <c r="B4746" s="277">
        <v>683615790858</v>
      </c>
      <c r="C4746" s="287" t="s">
        <v>10620</v>
      </c>
      <c r="D4746" s="278" t="s">
        <v>10698</v>
      </c>
      <c r="E4746" s="323">
        <v>12</v>
      </c>
      <c r="F4746" s="319">
        <v>30.235294117647058</v>
      </c>
      <c r="G4746" s="279" t="s">
        <v>8444</v>
      </c>
      <c r="H4746" s="282">
        <v>0</v>
      </c>
      <c r="I4746" s="280">
        <v>42265</v>
      </c>
      <c r="J4746" s="319">
        <f t="shared" si="74"/>
        <v>8.6999999999999993</v>
      </c>
      <c r="K4746" s="169">
        <v>15.95</v>
      </c>
      <c r="L4746" s="169"/>
      <c r="M4746" s="169" t="s">
        <v>2395</v>
      </c>
      <c r="N4746" s="169"/>
      <c r="O4746" s="169"/>
      <c r="P4746" s="169"/>
      <c r="Q4746" s="169"/>
      <c r="R4746" s="169"/>
      <c r="S4746" s="169"/>
    </row>
    <row r="4747" spans="1:19" ht="20.100000000000001" customHeight="1">
      <c r="A4747" s="282" t="s">
        <v>12642</v>
      </c>
      <c r="B4747" s="277"/>
      <c r="C4747" s="287" t="s">
        <v>10621</v>
      </c>
      <c r="D4747" s="278" t="s">
        <v>10699</v>
      </c>
      <c r="E4747" s="169"/>
      <c r="F4747" s="281" t="s">
        <v>17578</v>
      </c>
      <c r="G4747" s="279" t="s">
        <v>8444</v>
      </c>
      <c r="H4747" s="282">
        <v>0</v>
      </c>
      <c r="I4747" s="280">
        <v>42265</v>
      </c>
      <c r="J4747" s="319" t="e">
        <f t="shared" si="74"/>
        <v>#VALUE!</v>
      </c>
      <c r="K4747" s="169"/>
      <c r="L4747" s="169"/>
      <c r="M4747" s="169" t="s">
        <v>2395</v>
      </c>
      <c r="N4747" s="169"/>
      <c r="O4747" s="169"/>
      <c r="P4747" s="169"/>
      <c r="Q4747" s="169"/>
      <c r="R4747" s="169"/>
      <c r="S4747" s="169"/>
    </row>
    <row r="4748" spans="1:19" ht="20.100000000000001" customHeight="1">
      <c r="A4748" s="282" t="s">
        <v>12643</v>
      </c>
      <c r="B4748" s="277">
        <v>683615790865</v>
      </c>
      <c r="C4748" s="287" t="s">
        <v>10622</v>
      </c>
      <c r="D4748" s="278" t="s">
        <v>10699</v>
      </c>
      <c r="E4748" s="323">
        <v>11</v>
      </c>
      <c r="F4748" s="281">
        <v>29.058823529411764</v>
      </c>
      <c r="G4748" s="279" t="s">
        <v>8444</v>
      </c>
      <c r="H4748" s="282">
        <v>0</v>
      </c>
      <c r="I4748" s="280">
        <v>42265</v>
      </c>
      <c r="J4748" s="319">
        <f t="shared" ref="J4748:J4811" si="75">F4748*0.85-5-E4748</f>
        <v>8.6999999999999993</v>
      </c>
      <c r="K4748" s="169">
        <v>19.989999999999998</v>
      </c>
      <c r="L4748" s="169"/>
      <c r="M4748" s="169" t="s">
        <v>2395</v>
      </c>
      <c r="N4748" s="169"/>
      <c r="O4748" s="169"/>
      <c r="P4748" s="169"/>
      <c r="Q4748" s="169"/>
      <c r="R4748" s="169"/>
      <c r="S4748" s="169"/>
    </row>
    <row r="4749" spans="1:19" ht="20.100000000000001" customHeight="1">
      <c r="A4749" s="282" t="s">
        <v>12644</v>
      </c>
      <c r="B4749" s="277">
        <v>683615790872</v>
      </c>
      <c r="C4749" s="287" t="s">
        <v>10623</v>
      </c>
      <c r="D4749" s="278" t="s">
        <v>10699</v>
      </c>
      <c r="E4749" s="323">
        <v>13</v>
      </c>
      <c r="F4749" s="281">
        <v>31.411764705882355</v>
      </c>
      <c r="G4749" s="279" t="s">
        <v>8444</v>
      </c>
      <c r="H4749" s="282">
        <v>0</v>
      </c>
      <c r="I4749" s="280">
        <v>42265</v>
      </c>
      <c r="J4749" s="319">
        <f t="shared" si="75"/>
        <v>8.7000000000000028</v>
      </c>
      <c r="K4749" s="169">
        <v>19.989999999999998</v>
      </c>
      <c r="L4749" s="169"/>
      <c r="M4749" s="169" t="s">
        <v>2395</v>
      </c>
      <c r="N4749" s="169"/>
      <c r="O4749" s="169"/>
      <c r="P4749" s="169"/>
      <c r="Q4749" s="169"/>
      <c r="R4749" s="169"/>
      <c r="S4749" s="169"/>
    </row>
    <row r="4750" spans="1:19" ht="20.100000000000001" customHeight="1">
      <c r="A4750" s="282" t="s">
        <v>12645</v>
      </c>
      <c r="B4750" s="277"/>
      <c r="C4750" s="287" t="s">
        <v>10624</v>
      </c>
      <c r="D4750" s="278" t="s">
        <v>10700</v>
      </c>
      <c r="E4750" s="169"/>
      <c r="F4750" s="281" t="s">
        <v>17578</v>
      </c>
      <c r="G4750" s="279" t="s">
        <v>8444</v>
      </c>
      <c r="H4750" s="282">
        <v>0</v>
      </c>
      <c r="I4750" s="280">
        <v>42265</v>
      </c>
      <c r="J4750" s="319" t="e">
        <f t="shared" si="75"/>
        <v>#VALUE!</v>
      </c>
      <c r="K4750" s="169"/>
      <c r="L4750" s="169"/>
      <c r="M4750" s="169" t="s">
        <v>2395</v>
      </c>
      <c r="N4750" s="169"/>
      <c r="O4750" s="169"/>
      <c r="P4750" s="169"/>
      <c r="Q4750" s="169"/>
      <c r="R4750" s="169"/>
      <c r="S4750" s="169"/>
    </row>
    <row r="4751" spans="1:19" ht="20.100000000000001" customHeight="1">
      <c r="A4751" s="282" t="s">
        <v>12646</v>
      </c>
      <c r="B4751" s="277">
        <v>683615790889</v>
      </c>
      <c r="C4751" s="287" t="s">
        <v>10625</v>
      </c>
      <c r="D4751" s="278" t="s">
        <v>10700</v>
      </c>
      <c r="E4751" s="323">
        <v>17</v>
      </c>
      <c r="F4751" s="319">
        <v>36.117647058823529</v>
      </c>
      <c r="G4751" s="279" t="s">
        <v>8444</v>
      </c>
      <c r="H4751" s="282">
        <v>0</v>
      </c>
      <c r="I4751" s="280">
        <v>42265</v>
      </c>
      <c r="J4751" s="319">
        <f t="shared" si="75"/>
        <v>8.6999999999999993</v>
      </c>
      <c r="K4751" s="169">
        <v>15.95</v>
      </c>
      <c r="L4751" s="169"/>
      <c r="M4751" s="169" t="s">
        <v>2395</v>
      </c>
      <c r="N4751" s="169"/>
      <c r="O4751" s="169"/>
      <c r="P4751" s="169"/>
      <c r="Q4751" s="169"/>
      <c r="R4751" s="169"/>
      <c r="S4751" s="169"/>
    </row>
    <row r="4752" spans="1:19" ht="20.100000000000001" customHeight="1">
      <c r="A4752" s="282" t="s">
        <v>12647</v>
      </c>
      <c r="B4752" s="277"/>
      <c r="C4752" s="287" t="s">
        <v>10626</v>
      </c>
      <c r="D4752" s="278" t="s">
        <v>10701</v>
      </c>
      <c r="E4752" s="169"/>
      <c r="F4752" s="281" t="s">
        <v>17578</v>
      </c>
      <c r="G4752" s="279" t="s">
        <v>8444</v>
      </c>
      <c r="H4752" s="282">
        <v>0</v>
      </c>
      <c r="I4752" s="280">
        <v>42265</v>
      </c>
      <c r="J4752" s="319" t="e">
        <f t="shared" si="75"/>
        <v>#VALUE!</v>
      </c>
      <c r="K4752" s="169"/>
      <c r="L4752" s="169"/>
      <c r="M4752" s="169" t="s">
        <v>2395</v>
      </c>
      <c r="N4752" s="169"/>
      <c r="O4752" s="169"/>
      <c r="P4752" s="169"/>
      <c r="Q4752" s="169"/>
      <c r="R4752" s="169"/>
      <c r="S4752" s="169"/>
    </row>
    <row r="4753" spans="1:19" ht="20.100000000000001" customHeight="1">
      <c r="A4753" s="282" t="s">
        <v>12648</v>
      </c>
      <c r="B4753" s="277">
        <v>683615790896</v>
      </c>
      <c r="C4753" s="287" t="s">
        <v>10627</v>
      </c>
      <c r="D4753" s="278" t="s">
        <v>10701</v>
      </c>
      <c r="E4753" s="323">
        <v>5</v>
      </c>
      <c r="F4753" s="281">
        <v>16.117647058823529</v>
      </c>
      <c r="G4753" s="279" t="s">
        <v>8444</v>
      </c>
      <c r="H4753" s="282">
        <v>0</v>
      </c>
      <c r="I4753" s="280">
        <v>42265</v>
      </c>
      <c r="J4753" s="319">
        <f t="shared" si="75"/>
        <v>3.6999999999999993</v>
      </c>
      <c r="K4753" s="169">
        <v>11.790000000000001</v>
      </c>
      <c r="L4753" s="169"/>
      <c r="M4753" s="169" t="s">
        <v>2395</v>
      </c>
      <c r="N4753" s="169"/>
      <c r="O4753" s="169"/>
      <c r="P4753" s="169"/>
      <c r="Q4753" s="169"/>
      <c r="R4753" s="169"/>
      <c r="S4753" s="169"/>
    </row>
    <row r="4754" spans="1:19" ht="20.100000000000001" customHeight="1">
      <c r="A4754" s="282" t="s">
        <v>12649</v>
      </c>
      <c r="B4754" s="277">
        <v>683615790902</v>
      </c>
      <c r="C4754" s="287" t="s">
        <v>10628</v>
      </c>
      <c r="D4754" s="278" t="s">
        <v>10701</v>
      </c>
      <c r="E4754" s="326">
        <v>5</v>
      </c>
      <c r="F4754" s="281">
        <v>16.117647058823529</v>
      </c>
      <c r="G4754" s="279" t="s">
        <v>8444</v>
      </c>
      <c r="H4754" s="283">
        <v>19</v>
      </c>
      <c r="I4754" s="280">
        <v>42265</v>
      </c>
      <c r="J4754" s="319">
        <f t="shared" si="75"/>
        <v>3.6999999999999993</v>
      </c>
      <c r="K4754" s="169">
        <v>11.790000000000001</v>
      </c>
      <c r="L4754" s="169"/>
      <c r="M4754" s="169" t="s">
        <v>2395</v>
      </c>
      <c r="N4754" s="169"/>
      <c r="O4754" s="169"/>
      <c r="P4754" s="169"/>
      <c r="Q4754" s="169"/>
      <c r="R4754" s="169"/>
      <c r="S4754" s="169"/>
    </row>
    <row r="4755" spans="1:19" ht="20.100000000000001" customHeight="1">
      <c r="A4755" s="282" t="s">
        <v>12650</v>
      </c>
      <c r="B4755" s="277"/>
      <c r="C4755" s="287" t="s">
        <v>10629</v>
      </c>
      <c r="D4755" s="278" t="s">
        <v>10702</v>
      </c>
      <c r="E4755" s="169"/>
      <c r="F4755" s="281" t="s">
        <v>17578</v>
      </c>
      <c r="G4755" s="279" t="s">
        <v>8444</v>
      </c>
      <c r="H4755" s="282">
        <v>0</v>
      </c>
      <c r="I4755" s="280">
        <v>42265</v>
      </c>
      <c r="J4755" s="319" t="e">
        <f t="shared" si="75"/>
        <v>#VALUE!</v>
      </c>
      <c r="K4755" s="169"/>
      <c r="L4755" s="169"/>
      <c r="M4755" s="169" t="s">
        <v>2395</v>
      </c>
      <c r="N4755" s="169"/>
      <c r="O4755" s="169"/>
      <c r="P4755" s="169"/>
      <c r="Q4755" s="169"/>
      <c r="R4755" s="169"/>
      <c r="S4755" s="169"/>
    </row>
    <row r="4756" spans="1:19" ht="20.100000000000001" customHeight="1">
      <c r="A4756" s="5" t="s">
        <v>12651</v>
      </c>
      <c r="B4756" s="277">
        <v>683615790919</v>
      </c>
      <c r="C4756" s="287" t="s">
        <v>10630</v>
      </c>
      <c r="D4756" s="278" t="s">
        <v>10702</v>
      </c>
      <c r="E4756" s="323">
        <v>5</v>
      </c>
      <c r="F4756" s="319">
        <v>17.95</v>
      </c>
      <c r="G4756" s="279" t="s">
        <v>8444</v>
      </c>
      <c r="H4756" s="282">
        <v>0</v>
      </c>
      <c r="I4756" s="280">
        <v>42265</v>
      </c>
      <c r="J4756" s="319">
        <f t="shared" si="75"/>
        <v>5.2574999999999985</v>
      </c>
      <c r="K4756" s="169"/>
      <c r="L4756" s="169"/>
      <c r="M4756" s="169" t="s">
        <v>2395</v>
      </c>
      <c r="N4756" s="169"/>
      <c r="O4756" s="169"/>
      <c r="P4756" s="169"/>
      <c r="Q4756" s="169"/>
      <c r="R4756" s="169"/>
      <c r="S4756" s="169"/>
    </row>
    <row r="4757" spans="1:19" ht="20.100000000000001" customHeight="1">
      <c r="A4757" s="282" t="s">
        <v>12652</v>
      </c>
      <c r="B4757" s="277">
        <v>683615790926</v>
      </c>
      <c r="C4757" s="287" t="s">
        <v>10631</v>
      </c>
      <c r="D4757" s="278" t="s">
        <v>10702</v>
      </c>
      <c r="E4757" s="323">
        <v>5</v>
      </c>
      <c r="F4757" s="319">
        <v>17.95</v>
      </c>
      <c r="G4757" s="279" t="s">
        <v>8444</v>
      </c>
      <c r="H4757" s="282">
        <v>0</v>
      </c>
      <c r="I4757" s="280">
        <v>42265</v>
      </c>
      <c r="J4757" s="319">
        <f t="shared" si="75"/>
        <v>5.2574999999999985</v>
      </c>
      <c r="K4757" s="169"/>
      <c r="L4757" s="169"/>
      <c r="M4757" s="169" t="s">
        <v>2395</v>
      </c>
      <c r="N4757" s="169"/>
      <c r="O4757" s="169"/>
      <c r="P4757" s="169"/>
      <c r="Q4757" s="169"/>
      <c r="R4757" s="169"/>
      <c r="S4757" s="169"/>
    </row>
    <row r="4758" spans="1:19" ht="20.100000000000001" customHeight="1">
      <c r="A4758" s="282" t="s">
        <v>12653</v>
      </c>
      <c r="B4758" s="277">
        <v>683615790933</v>
      </c>
      <c r="C4758" s="287" t="s">
        <v>10632</v>
      </c>
      <c r="D4758" s="278" t="s">
        <v>10702</v>
      </c>
      <c r="E4758" s="326">
        <v>4</v>
      </c>
      <c r="F4758" s="319">
        <v>17.95</v>
      </c>
      <c r="G4758" s="279" t="s">
        <v>8444</v>
      </c>
      <c r="H4758" s="283">
        <v>3</v>
      </c>
      <c r="I4758" s="280">
        <v>42265</v>
      </c>
      <c r="J4758" s="319">
        <f t="shared" si="75"/>
        <v>6.2574999999999985</v>
      </c>
      <c r="K4758" s="169"/>
      <c r="L4758" s="169"/>
      <c r="M4758" s="169" t="s">
        <v>2395</v>
      </c>
      <c r="N4758" s="169"/>
      <c r="O4758" s="169"/>
      <c r="P4758" s="169"/>
      <c r="Q4758" s="169"/>
      <c r="R4758" s="169"/>
      <c r="S4758" s="169"/>
    </row>
    <row r="4759" spans="1:19" ht="20.100000000000001" customHeight="1">
      <c r="A4759" s="282" t="s">
        <v>12654</v>
      </c>
      <c r="B4759" s="277"/>
      <c r="C4759" s="287" t="s">
        <v>10633</v>
      </c>
      <c r="D4759" s="278" t="s">
        <v>10703</v>
      </c>
      <c r="E4759" s="169"/>
      <c r="F4759" s="281" t="s">
        <v>17578</v>
      </c>
      <c r="G4759" s="279" t="s">
        <v>8444</v>
      </c>
      <c r="H4759" s="282">
        <v>0</v>
      </c>
      <c r="I4759" s="280">
        <v>42265</v>
      </c>
      <c r="J4759" s="319" t="e">
        <f t="shared" si="75"/>
        <v>#VALUE!</v>
      </c>
      <c r="K4759" s="169"/>
      <c r="L4759" s="169"/>
      <c r="M4759" s="169" t="s">
        <v>2395</v>
      </c>
      <c r="N4759" s="169"/>
      <c r="O4759" s="169"/>
      <c r="P4759" s="169"/>
      <c r="Q4759" s="169"/>
      <c r="R4759" s="169"/>
      <c r="S4759" s="169"/>
    </row>
    <row r="4760" spans="1:19" ht="20.100000000000001" customHeight="1">
      <c r="A4760" s="282" t="s">
        <v>12655</v>
      </c>
      <c r="B4760" s="277">
        <v>683615790940</v>
      </c>
      <c r="C4760" s="287" t="s">
        <v>10634</v>
      </c>
      <c r="D4760" s="278" t="s">
        <v>10703</v>
      </c>
      <c r="E4760" s="323">
        <v>20</v>
      </c>
      <c r="F4760" s="281">
        <v>39.647058823529413</v>
      </c>
      <c r="G4760" s="279" t="s">
        <v>8444</v>
      </c>
      <c r="H4760" s="282">
        <v>0</v>
      </c>
      <c r="I4760" s="280">
        <v>42265</v>
      </c>
      <c r="J4760" s="319">
        <f t="shared" si="75"/>
        <v>8.7000000000000028</v>
      </c>
      <c r="K4760" s="169">
        <v>28.99</v>
      </c>
      <c r="L4760" s="169"/>
      <c r="M4760" s="169" t="s">
        <v>2395</v>
      </c>
      <c r="N4760" s="169"/>
      <c r="O4760" s="169"/>
      <c r="P4760" s="169"/>
      <c r="Q4760" s="169"/>
      <c r="R4760" s="169"/>
      <c r="S4760" s="169"/>
    </row>
    <row r="4761" spans="1:19" ht="20.100000000000001" customHeight="1">
      <c r="A4761" s="282" t="s">
        <v>12656</v>
      </c>
      <c r="B4761" s="277"/>
      <c r="C4761" s="287" t="s">
        <v>10635</v>
      </c>
      <c r="D4761" s="278" t="s">
        <v>10704</v>
      </c>
      <c r="E4761" s="169"/>
      <c r="F4761" s="281" t="s">
        <v>17578</v>
      </c>
      <c r="G4761" s="279" t="s">
        <v>8444</v>
      </c>
      <c r="H4761" s="282">
        <v>0</v>
      </c>
      <c r="I4761" s="280">
        <v>42265</v>
      </c>
      <c r="J4761" s="319" t="e">
        <f t="shared" si="75"/>
        <v>#VALUE!</v>
      </c>
      <c r="K4761" s="169"/>
      <c r="L4761" s="169"/>
      <c r="M4761" s="169" t="s">
        <v>2395</v>
      </c>
      <c r="N4761" s="169"/>
      <c r="O4761" s="169"/>
      <c r="P4761" s="169"/>
      <c r="Q4761" s="169"/>
      <c r="R4761" s="169"/>
      <c r="S4761" s="169"/>
    </row>
    <row r="4762" spans="1:19" ht="20.100000000000001" customHeight="1">
      <c r="A4762" s="282" t="s">
        <v>12657</v>
      </c>
      <c r="B4762" s="277">
        <v>683615790957</v>
      </c>
      <c r="C4762" s="287" t="s">
        <v>10636</v>
      </c>
      <c r="D4762" s="278" t="s">
        <v>10704</v>
      </c>
      <c r="E4762" s="326">
        <v>3</v>
      </c>
      <c r="F4762" s="319">
        <v>31.411764705882355</v>
      </c>
      <c r="G4762" s="279" t="s">
        <v>8444</v>
      </c>
      <c r="H4762" s="283">
        <v>20</v>
      </c>
      <c r="I4762" s="280">
        <v>42265</v>
      </c>
      <c r="J4762" s="319">
        <f t="shared" si="75"/>
        <v>18.700000000000003</v>
      </c>
      <c r="K4762" s="169">
        <v>15.95</v>
      </c>
      <c r="L4762" s="169"/>
      <c r="M4762" s="169" t="s">
        <v>2395</v>
      </c>
      <c r="N4762" s="169"/>
      <c r="O4762" s="169"/>
      <c r="P4762" s="169"/>
      <c r="Q4762" s="169"/>
      <c r="R4762" s="169"/>
      <c r="S4762" s="169"/>
    </row>
    <row r="4763" spans="1:19" ht="20.100000000000001" customHeight="1">
      <c r="A4763" s="282" t="s">
        <v>12658</v>
      </c>
      <c r="B4763" s="277"/>
      <c r="C4763" s="287" t="s">
        <v>10637</v>
      </c>
      <c r="D4763" s="278" t="s">
        <v>10705</v>
      </c>
      <c r="E4763" s="169"/>
      <c r="F4763" s="281" t="s">
        <v>17578</v>
      </c>
      <c r="G4763" s="279" t="s">
        <v>8444</v>
      </c>
      <c r="H4763" s="282">
        <v>0</v>
      </c>
      <c r="I4763" s="280">
        <v>42265</v>
      </c>
      <c r="J4763" s="319" t="e">
        <f t="shared" si="75"/>
        <v>#VALUE!</v>
      </c>
      <c r="K4763" s="169"/>
      <c r="L4763" s="169"/>
      <c r="M4763" s="169" t="s">
        <v>2395</v>
      </c>
      <c r="N4763" s="169"/>
      <c r="O4763" s="169"/>
      <c r="P4763" s="169"/>
      <c r="Q4763" s="169"/>
      <c r="R4763" s="169"/>
      <c r="S4763" s="169"/>
    </row>
    <row r="4764" spans="1:19" ht="20.100000000000001" customHeight="1">
      <c r="A4764" s="282" t="s">
        <v>12659</v>
      </c>
      <c r="B4764" s="277">
        <v>683615790964</v>
      </c>
      <c r="C4764" s="287" t="s">
        <v>10638</v>
      </c>
      <c r="D4764" s="278" t="s">
        <v>10705</v>
      </c>
      <c r="E4764" s="323">
        <v>13</v>
      </c>
      <c r="F4764" s="319">
        <v>31.411764705882355</v>
      </c>
      <c r="G4764" s="279" t="s">
        <v>8444</v>
      </c>
      <c r="H4764" s="282">
        <v>0</v>
      </c>
      <c r="I4764" s="280">
        <v>42265</v>
      </c>
      <c r="J4764" s="319">
        <f t="shared" si="75"/>
        <v>8.7000000000000028</v>
      </c>
      <c r="K4764" s="169">
        <v>15.95</v>
      </c>
      <c r="L4764" s="169"/>
      <c r="M4764" s="169" t="s">
        <v>2395</v>
      </c>
      <c r="N4764" s="169"/>
      <c r="O4764" s="169"/>
      <c r="P4764" s="169"/>
      <c r="Q4764" s="169"/>
      <c r="R4764" s="169"/>
      <c r="S4764" s="169"/>
    </row>
    <row r="4765" spans="1:19" ht="20.100000000000001" customHeight="1">
      <c r="A4765" s="282" t="s">
        <v>12660</v>
      </c>
      <c r="B4765" s="277">
        <v>683615790971</v>
      </c>
      <c r="C4765" s="287" t="s">
        <v>10639</v>
      </c>
      <c r="D4765" s="278" t="s">
        <v>10705</v>
      </c>
      <c r="E4765" s="323">
        <v>13</v>
      </c>
      <c r="F4765" s="319">
        <v>31.411764705882355</v>
      </c>
      <c r="G4765" s="279" t="s">
        <v>8444</v>
      </c>
      <c r="H4765" s="282">
        <v>0</v>
      </c>
      <c r="I4765" s="280">
        <v>42265</v>
      </c>
      <c r="J4765" s="319">
        <f t="shared" si="75"/>
        <v>8.7000000000000028</v>
      </c>
      <c r="K4765" s="169">
        <v>15.95</v>
      </c>
      <c r="L4765" s="169"/>
      <c r="M4765" s="169" t="s">
        <v>2395</v>
      </c>
      <c r="N4765" s="169"/>
      <c r="O4765" s="169"/>
      <c r="P4765" s="169"/>
      <c r="Q4765" s="169"/>
      <c r="R4765" s="169"/>
      <c r="S4765" s="169"/>
    </row>
    <row r="4766" spans="1:19" ht="20.100000000000001" customHeight="1">
      <c r="A4766" s="282" t="s">
        <v>12661</v>
      </c>
      <c r="B4766" s="277">
        <v>683615790988</v>
      </c>
      <c r="C4766" s="287" t="s">
        <v>10640</v>
      </c>
      <c r="D4766" s="278" t="s">
        <v>10705</v>
      </c>
      <c r="E4766" s="323">
        <v>11</v>
      </c>
      <c r="F4766" s="319">
        <v>29.058823529411764</v>
      </c>
      <c r="G4766" s="279" t="s">
        <v>8444</v>
      </c>
      <c r="H4766" s="282">
        <v>0</v>
      </c>
      <c r="I4766" s="280">
        <v>42265</v>
      </c>
      <c r="J4766" s="319">
        <f t="shared" si="75"/>
        <v>8.6999999999999993</v>
      </c>
      <c r="K4766" s="169">
        <v>15.95</v>
      </c>
      <c r="L4766" s="169"/>
      <c r="M4766" s="169" t="s">
        <v>2395</v>
      </c>
      <c r="N4766" s="169"/>
      <c r="O4766" s="169"/>
      <c r="P4766" s="169"/>
      <c r="Q4766" s="169"/>
      <c r="R4766" s="169"/>
      <c r="S4766" s="169"/>
    </row>
    <row r="4767" spans="1:19" ht="20.100000000000001" customHeight="1">
      <c r="A4767" s="282" t="s">
        <v>12662</v>
      </c>
      <c r="B4767" s="277">
        <v>683615790995</v>
      </c>
      <c r="C4767" s="287" t="s">
        <v>10641</v>
      </c>
      <c r="D4767" s="278" t="s">
        <v>10705</v>
      </c>
      <c r="E4767" s="323">
        <v>13</v>
      </c>
      <c r="F4767" s="319">
        <v>31.411764705882355</v>
      </c>
      <c r="G4767" s="279" t="s">
        <v>8444</v>
      </c>
      <c r="H4767" s="282">
        <v>0</v>
      </c>
      <c r="I4767" s="280">
        <v>42265</v>
      </c>
      <c r="J4767" s="319">
        <f t="shared" si="75"/>
        <v>8.7000000000000028</v>
      </c>
      <c r="K4767" s="169">
        <v>15.95</v>
      </c>
      <c r="L4767" s="169"/>
      <c r="M4767" s="169" t="s">
        <v>2395</v>
      </c>
      <c r="N4767" s="169"/>
      <c r="O4767" s="169"/>
      <c r="P4767" s="169"/>
      <c r="Q4767" s="169"/>
      <c r="R4767" s="169"/>
      <c r="S4767" s="169"/>
    </row>
    <row r="4768" spans="1:19" ht="20.100000000000001" customHeight="1">
      <c r="A4768" s="282" t="s">
        <v>12663</v>
      </c>
      <c r="B4768" s="277">
        <v>683615791008</v>
      </c>
      <c r="C4768" s="287" t="s">
        <v>10642</v>
      </c>
      <c r="D4768" s="278" t="s">
        <v>10705</v>
      </c>
      <c r="E4768" s="323">
        <v>11</v>
      </c>
      <c r="F4768" s="319">
        <v>29.058823529411764</v>
      </c>
      <c r="G4768" s="279" t="s">
        <v>8444</v>
      </c>
      <c r="H4768" s="282">
        <v>0</v>
      </c>
      <c r="I4768" s="280">
        <v>42265</v>
      </c>
      <c r="J4768" s="319">
        <f t="shared" si="75"/>
        <v>8.6999999999999993</v>
      </c>
      <c r="K4768" s="169">
        <v>15.95</v>
      </c>
      <c r="L4768" s="169"/>
      <c r="M4768" s="169" t="s">
        <v>2395</v>
      </c>
      <c r="N4768" s="169"/>
      <c r="O4768" s="169"/>
      <c r="P4768" s="169"/>
      <c r="Q4768" s="169"/>
      <c r="R4768" s="169"/>
      <c r="S4768" s="169"/>
    </row>
    <row r="4769" spans="1:19" ht="20.100000000000001" customHeight="1">
      <c r="A4769" s="282" t="s">
        <v>12664</v>
      </c>
      <c r="B4769" s="277">
        <v>683615791015</v>
      </c>
      <c r="C4769" s="287" t="s">
        <v>10643</v>
      </c>
      <c r="D4769" s="278" t="s">
        <v>10705</v>
      </c>
      <c r="E4769" s="323">
        <v>11</v>
      </c>
      <c r="F4769" s="319">
        <v>29.058823529411764</v>
      </c>
      <c r="G4769" s="279" t="s">
        <v>8444</v>
      </c>
      <c r="H4769" s="282">
        <v>0</v>
      </c>
      <c r="I4769" s="280">
        <v>42265</v>
      </c>
      <c r="J4769" s="319">
        <f t="shared" si="75"/>
        <v>8.6999999999999993</v>
      </c>
      <c r="K4769" s="169">
        <v>15.95</v>
      </c>
      <c r="L4769" s="169"/>
      <c r="M4769" s="169" t="s">
        <v>2395</v>
      </c>
      <c r="N4769" s="169"/>
      <c r="O4769" s="169"/>
      <c r="P4769" s="169"/>
      <c r="Q4769" s="169"/>
      <c r="R4769" s="169"/>
      <c r="S4769" s="169"/>
    </row>
    <row r="4770" spans="1:19" ht="20.100000000000001" customHeight="1">
      <c r="A4770" s="282"/>
      <c r="C4770" s="287" t="s">
        <v>10644</v>
      </c>
      <c r="E4770" s="169"/>
      <c r="F4770" s="281">
        <v>19.989999999999998</v>
      </c>
      <c r="G4770" s="279"/>
      <c r="H4770" s="169">
        <v>0</v>
      </c>
      <c r="I4770" s="280"/>
      <c r="J4770" s="319">
        <f t="shared" si="75"/>
        <v>11.991499999999998</v>
      </c>
      <c r="K4770" s="169" t="s">
        <v>731</v>
      </c>
      <c r="L4770" s="169"/>
      <c r="M4770" s="169"/>
      <c r="N4770" s="169"/>
      <c r="O4770" s="169"/>
      <c r="P4770" s="169"/>
      <c r="Q4770" s="169"/>
      <c r="R4770" s="169"/>
      <c r="S4770" s="169"/>
    </row>
    <row r="4771" spans="1:19" ht="20.100000000000001" customHeight="1">
      <c r="A4771" s="282" t="s">
        <v>12665</v>
      </c>
      <c r="B4771" s="277">
        <v>683615791022</v>
      </c>
      <c r="C4771" s="287" t="s">
        <v>10644</v>
      </c>
      <c r="D4771" s="278" t="s">
        <v>10706</v>
      </c>
      <c r="E4771" s="323">
        <v>11.5</v>
      </c>
      <c r="F4771" s="281">
        <v>29.647058823529413</v>
      </c>
      <c r="G4771" s="279" t="s">
        <v>8444</v>
      </c>
      <c r="H4771" s="282">
        <v>0</v>
      </c>
      <c r="I4771" s="280">
        <v>42265</v>
      </c>
      <c r="J4771" s="319">
        <f t="shared" si="75"/>
        <v>8.6999999999999993</v>
      </c>
      <c r="K4771" s="169">
        <v>17.989999999999998</v>
      </c>
      <c r="L4771" s="169"/>
      <c r="M4771" s="169" t="s">
        <v>2395</v>
      </c>
      <c r="N4771" s="169"/>
      <c r="O4771" s="169"/>
      <c r="P4771" s="169"/>
      <c r="Q4771" s="169"/>
      <c r="R4771" s="169"/>
      <c r="S4771" s="169"/>
    </row>
    <row r="4772" spans="1:19" ht="20.100000000000001" customHeight="1">
      <c r="A4772" s="282"/>
      <c r="C4772" s="287" t="s">
        <v>10645</v>
      </c>
      <c r="E4772" s="169"/>
      <c r="F4772" s="281">
        <v>19.989999999999998</v>
      </c>
      <c r="G4772" s="279"/>
      <c r="H4772" s="169">
        <v>0</v>
      </c>
      <c r="I4772" s="280"/>
      <c r="J4772" s="319">
        <f t="shared" si="75"/>
        <v>11.991499999999998</v>
      </c>
      <c r="K4772" s="169" t="s">
        <v>731</v>
      </c>
      <c r="L4772" s="169"/>
      <c r="M4772" s="169"/>
      <c r="N4772" s="169"/>
      <c r="O4772" s="169"/>
      <c r="P4772" s="169"/>
      <c r="Q4772" s="169"/>
      <c r="R4772" s="169"/>
      <c r="S4772" s="169"/>
    </row>
    <row r="4773" spans="1:19" ht="20.100000000000001" customHeight="1">
      <c r="A4773" s="282" t="s">
        <v>12666</v>
      </c>
      <c r="B4773" s="277">
        <v>683615791039</v>
      </c>
      <c r="C4773" s="287" t="s">
        <v>10645</v>
      </c>
      <c r="D4773" s="278" t="s">
        <v>10707</v>
      </c>
      <c r="E4773" s="323">
        <v>11.5</v>
      </c>
      <c r="F4773" s="281">
        <v>29.647058823529413</v>
      </c>
      <c r="G4773" s="279" t="s">
        <v>8444</v>
      </c>
      <c r="H4773" s="282">
        <v>0</v>
      </c>
      <c r="I4773" s="280">
        <v>42265</v>
      </c>
      <c r="J4773" s="319">
        <f t="shared" si="75"/>
        <v>8.6999999999999993</v>
      </c>
      <c r="K4773" s="169">
        <v>17.989999999999998</v>
      </c>
      <c r="L4773" s="169"/>
      <c r="M4773" s="169" t="s">
        <v>2395</v>
      </c>
      <c r="N4773" s="169"/>
      <c r="O4773" s="169"/>
      <c r="P4773" s="169"/>
      <c r="Q4773" s="169"/>
      <c r="R4773" s="169"/>
      <c r="S4773" s="169"/>
    </row>
    <row r="4774" spans="1:19" ht="20.100000000000001" customHeight="1">
      <c r="A4774" s="282"/>
      <c r="C4774" s="287" t="s">
        <v>10646</v>
      </c>
      <c r="E4774" s="169"/>
      <c r="F4774" s="281">
        <v>30.99</v>
      </c>
      <c r="G4774" s="279"/>
      <c r="H4774" s="169">
        <v>0</v>
      </c>
      <c r="I4774" s="280"/>
      <c r="J4774" s="319">
        <f t="shared" si="75"/>
        <v>21.341499999999996</v>
      </c>
      <c r="K4774" s="169" t="s">
        <v>731</v>
      </c>
      <c r="L4774" s="169"/>
      <c r="M4774" s="169"/>
      <c r="N4774" s="169"/>
      <c r="O4774" s="169"/>
      <c r="P4774" s="169"/>
      <c r="Q4774" s="169"/>
      <c r="R4774" s="169"/>
      <c r="S4774" s="169"/>
    </row>
    <row r="4775" spans="1:19" ht="20.100000000000001" customHeight="1">
      <c r="A4775" s="282" t="s">
        <v>12667</v>
      </c>
      <c r="B4775" s="277">
        <v>683615791046</v>
      </c>
      <c r="C4775" s="287" t="s">
        <v>10646</v>
      </c>
      <c r="D4775" s="278" t="s">
        <v>10708</v>
      </c>
      <c r="E4775" s="323">
        <v>20</v>
      </c>
      <c r="F4775" s="281">
        <v>39.647058823529413</v>
      </c>
      <c r="G4775" s="279" t="s">
        <v>8444</v>
      </c>
      <c r="H4775" s="282">
        <v>0</v>
      </c>
      <c r="I4775" s="280">
        <v>42265</v>
      </c>
      <c r="J4775" s="319">
        <f t="shared" si="75"/>
        <v>8.7000000000000028</v>
      </c>
      <c r="K4775" s="169">
        <v>28.99</v>
      </c>
      <c r="L4775" s="169"/>
      <c r="M4775" s="169" t="s">
        <v>2395</v>
      </c>
      <c r="N4775" s="169"/>
      <c r="O4775" s="169"/>
      <c r="P4775" s="169"/>
      <c r="Q4775" s="169"/>
      <c r="R4775" s="169"/>
      <c r="S4775" s="169"/>
    </row>
    <row r="4776" spans="1:19" ht="20.100000000000001" customHeight="1">
      <c r="A4776" s="282"/>
      <c r="C4776" s="287" t="s">
        <v>10647</v>
      </c>
      <c r="E4776" s="169"/>
      <c r="F4776" s="281">
        <v>30.99</v>
      </c>
      <c r="G4776" s="279"/>
      <c r="H4776" s="169">
        <v>0</v>
      </c>
      <c r="I4776" s="280"/>
      <c r="J4776" s="319">
        <f t="shared" si="75"/>
        <v>21.341499999999996</v>
      </c>
      <c r="K4776" s="169" t="s">
        <v>731</v>
      </c>
      <c r="L4776" s="169"/>
      <c r="M4776" s="169"/>
      <c r="N4776" s="169"/>
      <c r="O4776" s="169"/>
      <c r="P4776" s="169"/>
      <c r="Q4776" s="169"/>
      <c r="R4776" s="169"/>
      <c r="S4776" s="169"/>
    </row>
    <row r="4777" spans="1:19" ht="20.100000000000001" customHeight="1">
      <c r="A4777" s="282" t="s">
        <v>12668</v>
      </c>
      <c r="B4777" s="277">
        <v>683615791053</v>
      </c>
      <c r="C4777" s="287" t="s">
        <v>10647</v>
      </c>
      <c r="D4777" s="278" t="s">
        <v>10709</v>
      </c>
      <c r="E4777" s="323">
        <v>16</v>
      </c>
      <c r="F4777" s="281">
        <v>30.99</v>
      </c>
      <c r="G4777" s="279" t="s">
        <v>8444</v>
      </c>
      <c r="H4777" s="282">
        <v>0</v>
      </c>
      <c r="I4777" s="280">
        <v>42265</v>
      </c>
      <c r="J4777" s="319">
        <f t="shared" si="75"/>
        <v>5.3414999999999964</v>
      </c>
      <c r="K4777" s="169"/>
      <c r="L4777" s="169"/>
      <c r="M4777" s="169" t="s">
        <v>2395</v>
      </c>
      <c r="N4777" s="169"/>
      <c r="O4777" s="169"/>
      <c r="P4777" s="169"/>
      <c r="Q4777" s="169"/>
      <c r="R4777" s="169"/>
      <c r="S4777" s="169"/>
    </row>
    <row r="4778" spans="1:19" ht="20.100000000000001" customHeight="1">
      <c r="A4778" s="282"/>
      <c r="C4778" s="287" t="s">
        <v>10648</v>
      </c>
      <c r="E4778" s="169"/>
      <c r="F4778" s="281">
        <v>16.990000000000002</v>
      </c>
      <c r="G4778" s="279"/>
      <c r="H4778" s="169">
        <v>0</v>
      </c>
      <c r="I4778" s="280"/>
      <c r="J4778" s="319">
        <f t="shared" si="75"/>
        <v>9.4415000000000013</v>
      </c>
      <c r="K4778" s="169" t="s">
        <v>731</v>
      </c>
      <c r="L4778" s="169"/>
      <c r="M4778" s="169"/>
      <c r="N4778" s="169"/>
      <c r="O4778" s="169"/>
      <c r="P4778" s="169"/>
      <c r="Q4778" s="169"/>
      <c r="R4778" s="169"/>
      <c r="S4778" s="169"/>
    </row>
    <row r="4779" spans="1:19" ht="20.100000000000001" customHeight="1">
      <c r="A4779" s="5" t="s">
        <v>12669</v>
      </c>
      <c r="B4779" s="277">
        <v>683615791060</v>
      </c>
      <c r="C4779" s="287" t="s">
        <v>10648</v>
      </c>
      <c r="D4779" s="278" t="s">
        <v>10710</v>
      </c>
      <c r="E4779" s="323">
        <v>4</v>
      </c>
      <c r="F4779" s="281">
        <v>16.990000000000002</v>
      </c>
      <c r="G4779" s="279" t="s">
        <v>8444</v>
      </c>
      <c r="H4779" s="282">
        <v>0</v>
      </c>
      <c r="I4779" s="280">
        <v>42265</v>
      </c>
      <c r="J4779" s="319">
        <f t="shared" si="75"/>
        <v>5.4415000000000013</v>
      </c>
      <c r="K4779" s="169"/>
      <c r="L4779" s="169"/>
      <c r="M4779" s="169" t="s">
        <v>2395</v>
      </c>
      <c r="N4779" s="169"/>
      <c r="O4779" s="169"/>
      <c r="P4779" s="169"/>
      <c r="Q4779" s="169"/>
      <c r="R4779" s="169"/>
      <c r="S4779" s="169"/>
    </row>
    <row r="4780" spans="1:19" ht="20.100000000000001" customHeight="1">
      <c r="A4780" s="282"/>
      <c r="C4780" s="287" t="s">
        <v>10649</v>
      </c>
      <c r="E4780" s="169"/>
      <c r="F4780" s="281">
        <v>16.990000000000002</v>
      </c>
      <c r="G4780" s="279"/>
      <c r="H4780" s="169">
        <v>0</v>
      </c>
      <c r="I4780" s="280"/>
      <c r="J4780" s="319">
        <f t="shared" si="75"/>
        <v>9.4415000000000013</v>
      </c>
      <c r="K4780" s="169" t="s">
        <v>731</v>
      </c>
      <c r="L4780" s="169"/>
      <c r="M4780" s="169"/>
      <c r="N4780" s="169"/>
      <c r="O4780" s="169"/>
      <c r="P4780" s="169"/>
      <c r="Q4780" s="169"/>
      <c r="R4780" s="169"/>
      <c r="S4780" s="169"/>
    </row>
    <row r="4781" spans="1:19" ht="20.100000000000001" customHeight="1">
      <c r="A4781" s="5" t="s">
        <v>12670</v>
      </c>
      <c r="B4781" s="277">
        <v>683615791077</v>
      </c>
      <c r="C4781" s="287" t="s">
        <v>10649</v>
      </c>
      <c r="D4781" s="278" t="s">
        <v>10711</v>
      </c>
      <c r="E4781" s="326">
        <v>2.5</v>
      </c>
      <c r="F4781" s="281">
        <v>16.990000000000002</v>
      </c>
      <c r="G4781" s="279" t="s">
        <v>8444</v>
      </c>
      <c r="H4781" s="283">
        <v>8</v>
      </c>
      <c r="I4781" s="280">
        <v>42265</v>
      </c>
      <c r="J4781" s="319">
        <f t="shared" si="75"/>
        <v>6.9415000000000013</v>
      </c>
      <c r="K4781" s="169"/>
      <c r="L4781" s="169"/>
      <c r="M4781" s="169" t="s">
        <v>2395</v>
      </c>
      <c r="N4781" s="169"/>
      <c r="O4781" s="169"/>
      <c r="P4781" s="169"/>
      <c r="Q4781" s="169"/>
      <c r="R4781" s="169"/>
      <c r="S4781" s="169"/>
    </row>
    <row r="4782" spans="1:19" ht="20.100000000000001" customHeight="1">
      <c r="A4782" s="282"/>
      <c r="C4782" s="287" t="s">
        <v>10650</v>
      </c>
      <c r="E4782" s="169"/>
      <c r="F4782" s="281">
        <v>10.790000000000001</v>
      </c>
      <c r="G4782" s="279"/>
      <c r="H4782" s="169">
        <v>0</v>
      </c>
      <c r="I4782" s="280"/>
      <c r="J4782" s="319">
        <f t="shared" si="75"/>
        <v>4.1715</v>
      </c>
      <c r="K4782" s="169" t="s">
        <v>731</v>
      </c>
      <c r="L4782" s="169"/>
      <c r="M4782" s="169"/>
      <c r="N4782" s="169"/>
      <c r="O4782" s="169"/>
      <c r="P4782" s="169"/>
      <c r="Q4782" s="169"/>
      <c r="R4782" s="169"/>
      <c r="S4782" s="169"/>
    </row>
    <row r="4783" spans="1:19" ht="20.100000000000001" customHeight="1">
      <c r="A4783" s="5" t="s">
        <v>12671</v>
      </c>
      <c r="B4783" s="277">
        <v>683615791084</v>
      </c>
      <c r="C4783" s="287" t="s">
        <v>10650</v>
      </c>
      <c r="D4783" s="278" t="s">
        <v>10712</v>
      </c>
      <c r="E4783" s="326">
        <v>1.5</v>
      </c>
      <c r="F4783" s="319">
        <v>13.89</v>
      </c>
      <c r="G4783" s="279" t="s">
        <v>8444</v>
      </c>
      <c r="H4783" s="365">
        <v>36</v>
      </c>
      <c r="I4783" s="280">
        <v>42265</v>
      </c>
      <c r="J4783" s="319">
        <f t="shared" si="75"/>
        <v>5.3064999999999998</v>
      </c>
      <c r="K4783" s="169">
        <v>8.8235294117647065</v>
      </c>
      <c r="L4783" s="169"/>
      <c r="M4783" s="169" t="s">
        <v>2395</v>
      </c>
      <c r="N4783" s="169"/>
      <c r="O4783" s="169"/>
      <c r="P4783" s="169"/>
      <c r="Q4783" s="169"/>
      <c r="R4783" s="169"/>
      <c r="S4783" s="169"/>
    </row>
    <row r="4784" spans="1:19" ht="20.100000000000001" customHeight="1">
      <c r="A4784" s="282"/>
      <c r="C4784" s="287" t="s">
        <v>10651</v>
      </c>
      <c r="E4784" s="169"/>
      <c r="F4784" s="281">
        <v>10.99</v>
      </c>
      <c r="G4784" s="279"/>
      <c r="H4784" s="169">
        <v>0</v>
      </c>
      <c r="I4784" s="280"/>
      <c r="J4784" s="319">
        <f t="shared" si="75"/>
        <v>4.3414999999999999</v>
      </c>
      <c r="K4784" s="169" t="s">
        <v>731</v>
      </c>
      <c r="L4784" s="169"/>
      <c r="M4784" s="169"/>
      <c r="N4784" s="169"/>
      <c r="O4784" s="169"/>
      <c r="P4784" s="169"/>
      <c r="Q4784" s="169"/>
      <c r="R4784" s="169"/>
      <c r="S4784" s="169"/>
    </row>
    <row r="4785" spans="1:19" ht="20.100000000000001" customHeight="1">
      <c r="A4785" s="282" t="s">
        <v>12672</v>
      </c>
      <c r="B4785" s="277">
        <v>683615791091</v>
      </c>
      <c r="C4785" s="287" t="s">
        <v>10651</v>
      </c>
      <c r="D4785" s="278" t="s">
        <v>10713</v>
      </c>
      <c r="E4785" s="323">
        <v>4.5</v>
      </c>
      <c r="F4785" s="319">
        <v>15.529411764705882</v>
      </c>
      <c r="G4785" s="279" t="s">
        <v>8444</v>
      </c>
      <c r="H4785" s="282">
        <v>0</v>
      </c>
      <c r="I4785" s="280">
        <v>42265</v>
      </c>
      <c r="J4785" s="319">
        <f t="shared" si="75"/>
        <v>3.6999999999999993</v>
      </c>
      <c r="K4785" s="169">
        <v>10.89</v>
      </c>
      <c r="L4785" s="169"/>
      <c r="M4785" s="169" t="s">
        <v>2395</v>
      </c>
      <c r="N4785" s="169"/>
      <c r="O4785" s="169"/>
      <c r="P4785" s="169"/>
      <c r="Q4785" s="169"/>
      <c r="R4785" s="169"/>
      <c r="S4785" s="169"/>
    </row>
    <row r="4786" spans="1:19" ht="20.100000000000001" customHeight="1">
      <c r="A4786" s="282"/>
      <c r="C4786" s="287" t="s">
        <v>10652</v>
      </c>
      <c r="E4786" s="169"/>
      <c r="F4786" s="281">
        <v>14.39</v>
      </c>
      <c r="G4786" s="279"/>
      <c r="H4786" s="169">
        <v>0</v>
      </c>
      <c r="I4786" s="280"/>
      <c r="J4786" s="319">
        <f t="shared" si="75"/>
        <v>7.2315000000000005</v>
      </c>
      <c r="K4786" s="169" t="s">
        <v>731</v>
      </c>
      <c r="L4786" s="169"/>
      <c r="M4786" s="169"/>
      <c r="N4786" s="169"/>
      <c r="O4786" s="169"/>
      <c r="P4786" s="169"/>
      <c r="Q4786" s="169"/>
      <c r="R4786" s="169"/>
      <c r="S4786" s="169"/>
    </row>
    <row r="4787" spans="1:19" ht="20.100000000000001" customHeight="1">
      <c r="A4787" s="282" t="s">
        <v>12673</v>
      </c>
      <c r="B4787" s="277">
        <v>683615791107</v>
      </c>
      <c r="C4787" s="287" t="s">
        <v>10652</v>
      </c>
      <c r="D4787" s="278" t="s">
        <v>10714</v>
      </c>
      <c r="E4787" s="323">
        <v>5.5</v>
      </c>
      <c r="F4787" s="281">
        <v>16.705882352941178</v>
      </c>
      <c r="G4787" s="279" t="s">
        <v>8444</v>
      </c>
      <c r="H4787" s="282">
        <v>0</v>
      </c>
      <c r="I4787" s="280">
        <v>42265</v>
      </c>
      <c r="J4787" s="319">
        <f t="shared" si="75"/>
        <v>3.7000000000000011</v>
      </c>
      <c r="K4787" s="169">
        <v>12.39</v>
      </c>
      <c r="L4787" s="169"/>
      <c r="M4787" s="169" t="s">
        <v>2395</v>
      </c>
      <c r="N4787" s="169"/>
      <c r="O4787" s="169"/>
      <c r="P4787" s="169"/>
      <c r="Q4787" s="169"/>
      <c r="R4787" s="169"/>
      <c r="S4787" s="169"/>
    </row>
    <row r="4788" spans="1:19" ht="20.100000000000001" customHeight="1">
      <c r="A4788" s="282"/>
      <c r="C4788" s="287" t="s">
        <v>10653</v>
      </c>
      <c r="E4788" s="169"/>
      <c r="F4788" s="281">
        <v>17.990000000000002</v>
      </c>
      <c r="G4788" s="279"/>
      <c r="H4788" s="169">
        <v>0</v>
      </c>
      <c r="I4788" s="280"/>
      <c r="J4788" s="319">
        <f t="shared" si="75"/>
        <v>10.291500000000001</v>
      </c>
      <c r="K4788" s="169" t="s">
        <v>731</v>
      </c>
      <c r="L4788" s="169"/>
      <c r="M4788" s="169"/>
      <c r="N4788" s="169"/>
      <c r="O4788" s="169"/>
      <c r="P4788" s="169"/>
      <c r="Q4788" s="169"/>
      <c r="R4788" s="169"/>
      <c r="S4788" s="169"/>
    </row>
    <row r="4789" spans="1:19" ht="20.100000000000001" customHeight="1">
      <c r="A4789" s="5" t="s">
        <v>12674</v>
      </c>
      <c r="B4789" s="277">
        <v>683615791114</v>
      </c>
      <c r="C4789" s="287" t="s">
        <v>10653</v>
      </c>
      <c r="D4789" s="278" t="s">
        <v>10715</v>
      </c>
      <c r="E4789" s="323">
        <v>4</v>
      </c>
      <c r="F4789" s="281">
        <v>17.990000000000002</v>
      </c>
      <c r="G4789" s="279" t="s">
        <v>8444</v>
      </c>
      <c r="H4789" s="282">
        <v>0</v>
      </c>
      <c r="I4789" s="280">
        <v>42265</v>
      </c>
      <c r="J4789" s="319">
        <f t="shared" si="75"/>
        <v>6.291500000000001</v>
      </c>
      <c r="K4789" s="169"/>
      <c r="L4789" s="169"/>
      <c r="M4789" s="169" t="s">
        <v>2395</v>
      </c>
      <c r="N4789" s="169"/>
      <c r="O4789" s="169"/>
      <c r="P4789" s="169"/>
      <c r="Q4789" s="169"/>
      <c r="R4789" s="169"/>
      <c r="S4789" s="169"/>
    </row>
    <row r="4790" spans="1:19" ht="20.100000000000001" customHeight="1">
      <c r="A4790" s="282"/>
      <c r="C4790" s="287" t="s">
        <v>10654</v>
      </c>
      <c r="E4790" s="169"/>
      <c r="F4790" s="281">
        <v>10.790000000000001</v>
      </c>
      <c r="G4790" s="279"/>
      <c r="H4790" s="169">
        <v>0</v>
      </c>
      <c r="I4790" s="280"/>
      <c r="J4790" s="319">
        <f t="shared" si="75"/>
        <v>4.1715</v>
      </c>
      <c r="K4790" s="169" t="s">
        <v>731</v>
      </c>
      <c r="L4790" s="169"/>
      <c r="M4790" s="169"/>
      <c r="N4790" s="169"/>
      <c r="O4790" s="169"/>
      <c r="P4790" s="169"/>
      <c r="Q4790" s="169"/>
      <c r="R4790" s="169"/>
      <c r="S4790" s="169"/>
    </row>
    <row r="4791" spans="1:19" ht="20.100000000000001" customHeight="1">
      <c r="A4791" s="282" t="s">
        <v>12675</v>
      </c>
      <c r="B4791" s="277">
        <v>683615791121</v>
      </c>
      <c r="C4791" s="287" t="s">
        <v>10654</v>
      </c>
      <c r="D4791" s="278" t="s">
        <v>10716</v>
      </c>
      <c r="E4791" s="323">
        <v>2.5</v>
      </c>
      <c r="F4791" s="319">
        <v>13.89</v>
      </c>
      <c r="G4791" s="279" t="s">
        <v>8444</v>
      </c>
      <c r="H4791" s="282">
        <v>0</v>
      </c>
      <c r="I4791" s="280">
        <v>42265</v>
      </c>
      <c r="J4791" s="319">
        <f t="shared" si="75"/>
        <v>4.3064999999999998</v>
      </c>
      <c r="K4791" s="169" t="s">
        <v>731</v>
      </c>
      <c r="L4791" s="169"/>
      <c r="M4791" s="169" t="s">
        <v>2395</v>
      </c>
      <c r="N4791" s="169"/>
      <c r="O4791" s="169"/>
      <c r="P4791" s="169"/>
      <c r="Q4791" s="169"/>
      <c r="R4791" s="169"/>
      <c r="S4791" s="169"/>
    </row>
    <row r="4792" spans="1:19" ht="20.100000000000001" customHeight="1">
      <c r="A4792" s="282"/>
      <c r="C4792" s="287" t="s">
        <v>10655</v>
      </c>
      <c r="E4792" s="169"/>
      <c r="F4792" s="281">
        <v>11.99</v>
      </c>
      <c r="G4792" s="279"/>
      <c r="H4792" s="169">
        <v>0</v>
      </c>
      <c r="I4792" s="280"/>
      <c r="J4792" s="319">
        <f t="shared" si="75"/>
        <v>5.1914999999999996</v>
      </c>
      <c r="K4792" s="169" t="s">
        <v>731</v>
      </c>
      <c r="L4792" s="169"/>
      <c r="M4792" s="169"/>
      <c r="N4792" s="169"/>
      <c r="O4792" s="169"/>
      <c r="P4792" s="169"/>
      <c r="Q4792" s="169"/>
      <c r="R4792" s="169"/>
      <c r="S4792" s="169"/>
    </row>
    <row r="4793" spans="1:19" ht="20.100000000000001" customHeight="1">
      <c r="A4793" s="5" t="s">
        <v>12676</v>
      </c>
      <c r="B4793" s="277">
        <v>683615791138</v>
      </c>
      <c r="C4793" s="287" t="s">
        <v>10655</v>
      </c>
      <c r="D4793" s="278" t="s">
        <v>10717</v>
      </c>
      <c r="E4793" s="323">
        <v>1.5</v>
      </c>
      <c r="F4793" s="281">
        <v>11.89</v>
      </c>
      <c r="G4793" s="279" t="s">
        <v>8444</v>
      </c>
      <c r="H4793" s="282">
        <v>0</v>
      </c>
      <c r="I4793" s="280">
        <v>42265</v>
      </c>
      <c r="J4793" s="319">
        <f t="shared" si="75"/>
        <v>3.6065000000000005</v>
      </c>
      <c r="K4793" s="169">
        <v>7.6470588235294121</v>
      </c>
      <c r="L4793" s="169"/>
      <c r="M4793" s="169" t="s">
        <v>2395</v>
      </c>
      <c r="N4793" s="169"/>
      <c r="O4793" s="169"/>
      <c r="P4793" s="169"/>
      <c r="Q4793" s="169"/>
      <c r="R4793" s="169"/>
      <c r="S4793" s="169"/>
    </row>
    <row r="4794" spans="1:19" ht="20.100000000000001" customHeight="1">
      <c r="A4794" s="282"/>
      <c r="C4794" s="287" t="s">
        <v>10656</v>
      </c>
      <c r="E4794" s="169"/>
      <c r="F4794" s="281">
        <v>11.99</v>
      </c>
      <c r="G4794" s="279"/>
      <c r="H4794" s="169">
        <v>0</v>
      </c>
      <c r="I4794" s="280"/>
      <c r="J4794" s="319">
        <f t="shared" si="75"/>
        <v>5.1914999999999996</v>
      </c>
      <c r="K4794" s="169" t="s">
        <v>731</v>
      </c>
      <c r="L4794" s="169"/>
      <c r="M4794" s="169"/>
      <c r="N4794" s="169"/>
      <c r="O4794" s="169"/>
      <c r="P4794" s="169"/>
      <c r="Q4794" s="169"/>
      <c r="R4794" s="169"/>
      <c r="S4794" s="169"/>
    </row>
    <row r="4795" spans="1:19" ht="20.100000000000001" customHeight="1">
      <c r="A4795" s="282" t="s">
        <v>12677</v>
      </c>
      <c r="B4795" s="277">
        <v>683615791145</v>
      </c>
      <c r="C4795" s="287" t="s">
        <v>10656</v>
      </c>
      <c r="D4795" s="278" t="s">
        <v>10717</v>
      </c>
      <c r="E4795" s="326">
        <v>1</v>
      </c>
      <c r="F4795" s="281">
        <v>11.89</v>
      </c>
      <c r="G4795" s="279" t="s">
        <v>8444</v>
      </c>
      <c r="H4795" s="283">
        <v>129</v>
      </c>
      <c r="I4795" s="280">
        <v>42265</v>
      </c>
      <c r="J4795" s="319">
        <f t="shared" si="75"/>
        <v>4.1065000000000005</v>
      </c>
      <c r="K4795" s="169">
        <v>7.6470588235294121</v>
      </c>
      <c r="L4795" s="169"/>
      <c r="M4795" s="169" t="s">
        <v>2395</v>
      </c>
      <c r="N4795" s="169"/>
      <c r="O4795" s="169"/>
      <c r="P4795" s="169"/>
      <c r="Q4795" s="169"/>
      <c r="R4795" s="169"/>
      <c r="S4795" s="169"/>
    </row>
    <row r="4796" spans="1:19" ht="20.100000000000001" customHeight="1">
      <c r="A4796" s="282"/>
      <c r="C4796" s="287" t="s">
        <v>10657</v>
      </c>
      <c r="E4796" s="169"/>
      <c r="F4796" s="281">
        <v>11.99</v>
      </c>
      <c r="G4796" s="279"/>
      <c r="H4796" s="169">
        <v>0</v>
      </c>
      <c r="I4796" s="280"/>
      <c r="J4796" s="319">
        <f t="shared" si="75"/>
        <v>5.1914999999999996</v>
      </c>
      <c r="K4796" s="169" t="s">
        <v>731</v>
      </c>
      <c r="L4796" s="169"/>
      <c r="M4796" s="169"/>
      <c r="N4796" s="169"/>
      <c r="O4796" s="169"/>
      <c r="P4796" s="169"/>
      <c r="Q4796" s="169"/>
      <c r="R4796" s="169"/>
      <c r="S4796" s="169"/>
    </row>
    <row r="4797" spans="1:19" ht="20.100000000000001" customHeight="1">
      <c r="A4797" s="282" t="s">
        <v>12678</v>
      </c>
      <c r="B4797" s="277">
        <v>683615791152</v>
      </c>
      <c r="C4797" s="287" t="s">
        <v>10657</v>
      </c>
      <c r="D4797" s="278" t="s">
        <v>10718</v>
      </c>
      <c r="E4797" s="326">
        <v>1</v>
      </c>
      <c r="F4797" s="281">
        <v>11.89</v>
      </c>
      <c r="G4797" s="279" t="s">
        <v>8444</v>
      </c>
      <c r="H4797" s="283">
        <v>13</v>
      </c>
      <c r="I4797" s="280">
        <v>42265</v>
      </c>
      <c r="J4797" s="319">
        <f t="shared" si="75"/>
        <v>4.1065000000000005</v>
      </c>
      <c r="K4797" s="169">
        <v>7.6470588235294121</v>
      </c>
      <c r="L4797" s="169"/>
      <c r="M4797" s="169" t="s">
        <v>2395</v>
      </c>
      <c r="N4797" s="169"/>
      <c r="O4797" s="169"/>
      <c r="P4797" s="169"/>
      <c r="Q4797" s="169"/>
      <c r="R4797" s="169"/>
      <c r="S4797" s="169"/>
    </row>
    <row r="4798" spans="1:19" ht="20.100000000000001" customHeight="1">
      <c r="A4798" s="282"/>
      <c r="C4798" s="287" t="s">
        <v>10658</v>
      </c>
      <c r="E4798" s="169"/>
      <c r="F4798" s="281">
        <v>21.99</v>
      </c>
      <c r="G4798" s="279"/>
      <c r="H4798" s="169">
        <v>0</v>
      </c>
      <c r="I4798" s="280"/>
      <c r="J4798" s="319">
        <f t="shared" si="75"/>
        <v>13.691499999999998</v>
      </c>
      <c r="K4798" s="169" t="s">
        <v>731</v>
      </c>
      <c r="L4798" s="169"/>
      <c r="M4798" s="169"/>
      <c r="N4798" s="169"/>
      <c r="O4798" s="169"/>
      <c r="P4798" s="169"/>
      <c r="Q4798" s="169"/>
      <c r="R4798" s="169"/>
      <c r="S4798" s="169"/>
    </row>
    <row r="4799" spans="1:19" ht="20.100000000000001" customHeight="1">
      <c r="A4799" s="282" t="s">
        <v>12679</v>
      </c>
      <c r="B4799" s="277">
        <v>683615791169</v>
      </c>
      <c r="C4799" s="287" t="s">
        <v>10658</v>
      </c>
      <c r="D4799" s="278" t="s">
        <v>10719</v>
      </c>
      <c r="E4799" s="323">
        <v>16</v>
      </c>
      <c r="F4799" s="281">
        <v>34.941176470588239</v>
      </c>
      <c r="G4799" s="279" t="s">
        <v>8444</v>
      </c>
      <c r="H4799" s="282">
        <v>0</v>
      </c>
      <c r="I4799" s="280">
        <v>42265</v>
      </c>
      <c r="J4799" s="319">
        <f t="shared" si="75"/>
        <v>8.7000000000000028</v>
      </c>
      <c r="K4799" s="169">
        <v>19.989999999999998</v>
      </c>
      <c r="L4799" s="169"/>
      <c r="M4799" s="169" t="s">
        <v>2395</v>
      </c>
      <c r="N4799" s="169"/>
      <c r="O4799" s="169"/>
      <c r="P4799" s="169"/>
      <c r="Q4799" s="169"/>
      <c r="R4799" s="169"/>
      <c r="S4799" s="169"/>
    </row>
    <row r="4800" spans="1:19" ht="20.100000000000001" customHeight="1">
      <c r="A4800" s="282"/>
      <c r="C4800" s="287" t="s">
        <v>10659</v>
      </c>
      <c r="E4800" s="169"/>
      <c r="F4800" s="281" t="s">
        <v>17578</v>
      </c>
      <c r="G4800" s="279"/>
      <c r="H4800" s="169">
        <v>0</v>
      </c>
      <c r="I4800" s="280"/>
      <c r="J4800" s="319" t="e">
        <f t="shared" si="75"/>
        <v>#VALUE!</v>
      </c>
      <c r="K4800" s="169" t="s">
        <v>731</v>
      </c>
      <c r="L4800" s="169"/>
      <c r="M4800" s="169"/>
      <c r="N4800" s="169"/>
      <c r="O4800" s="169"/>
      <c r="P4800" s="169"/>
      <c r="Q4800" s="169"/>
      <c r="R4800" s="169"/>
      <c r="S4800" s="169"/>
    </row>
    <row r="4801" spans="1:19" ht="20.100000000000001" customHeight="1">
      <c r="A4801" s="282" t="s">
        <v>12680</v>
      </c>
      <c r="B4801" s="277">
        <v>683615791176</v>
      </c>
      <c r="C4801" s="287" t="s">
        <v>10659</v>
      </c>
      <c r="D4801" s="278" t="s">
        <v>10720</v>
      </c>
      <c r="E4801" s="169"/>
      <c r="F4801" s="281">
        <v>26.99</v>
      </c>
      <c r="G4801" s="279" t="s">
        <v>8444</v>
      </c>
      <c r="H4801" s="282">
        <v>0</v>
      </c>
      <c r="I4801" s="280">
        <v>42265</v>
      </c>
      <c r="J4801" s="319">
        <f t="shared" si="75"/>
        <v>17.941499999999998</v>
      </c>
      <c r="K4801" s="169"/>
      <c r="L4801" s="169"/>
      <c r="M4801" s="169" t="s">
        <v>2395</v>
      </c>
      <c r="N4801" s="169"/>
      <c r="O4801" s="169"/>
      <c r="P4801" s="169"/>
      <c r="Q4801" s="169"/>
      <c r="R4801" s="169"/>
      <c r="S4801" s="169"/>
    </row>
    <row r="4802" spans="1:19" ht="20.100000000000001" customHeight="1">
      <c r="A4802" s="282" t="s">
        <v>12681</v>
      </c>
      <c r="B4802" s="277"/>
      <c r="C4802" s="287" t="s">
        <v>10660</v>
      </c>
      <c r="D4802" s="278" t="s">
        <v>10721</v>
      </c>
      <c r="E4802" s="169"/>
      <c r="F4802" s="281" t="s">
        <v>17578</v>
      </c>
      <c r="G4802" s="279" t="s">
        <v>8444</v>
      </c>
      <c r="H4802" s="282">
        <v>0</v>
      </c>
      <c r="I4802" s="280">
        <v>42265</v>
      </c>
      <c r="J4802" s="319" t="e">
        <f t="shared" si="75"/>
        <v>#VALUE!</v>
      </c>
      <c r="K4802" s="169"/>
      <c r="L4802" s="169"/>
      <c r="M4802" s="169" t="s">
        <v>2395</v>
      </c>
      <c r="N4802" s="169"/>
      <c r="O4802" s="169"/>
      <c r="P4802" s="169"/>
      <c r="Q4802" s="169"/>
      <c r="R4802" s="169"/>
      <c r="S4802" s="169"/>
    </row>
    <row r="4803" spans="1:19" ht="20.100000000000001" customHeight="1">
      <c r="A4803" s="5" t="s">
        <v>12682</v>
      </c>
      <c r="B4803" s="277">
        <v>683615791183</v>
      </c>
      <c r="C4803" s="287" t="s">
        <v>10661</v>
      </c>
      <c r="D4803" s="278" t="s">
        <v>10721</v>
      </c>
      <c r="E4803" s="323">
        <v>2.5</v>
      </c>
      <c r="F4803" s="281">
        <v>13.89</v>
      </c>
      <c r="G4803" s="279" t="s">
        <v>8444</v>
      </c>
      <c r="H4803" s="282">
        <v>0</v>
      </c>
      <c r="I4803" s="280">
        <v>42265</v>
      </c>
      <c r="J4803" s="319">
        <f t="shared" si="75"/>
        <v>4.3064999999999998</v>
      </c>
      <c r="K4803" s="169">
        <v>8.8235294117647065</v>
      </c>
      <c r="L4803" s="169"/>
      <c r="M4803" s="169" t="s">
        <v>2395</v>
      </c>
      <c r="N4803" s="169"/>
      <c r="O4803" s="169"/>
      <c r="P4803" s="169"/>
      <c r="Q4803" s="169"/>
      <c r="R4803" s="169"/>
      <c r="S4803" s="169"/>
    </row>
    <row r="4804" spans="1:19" ht="20.100000000000001" customHeight="1">
      <c r="A4804" s="282" t="s">
        <v>12683</v>
      </c>
      <c r="B4804" s="277">
        <v>683615791190</v>
      </c>
      <c r="C4804" s="287" t="s">
        <v>10662</v>
      </c>
      <c r="D4804" s="278" t="s">
        <v>10721</v>
      </c>
      <c r="E4804" s="323">
        <v>2.5</v>
      </c>
      <c r="F4804" s="281">
        <v>13.89</v>
      </c>
      <c r="G4804" s="279" t="s">
        <v>8444</v>
      </c>
      <c r="H4804" s="282">
        <v>0</v>
      </c>
      <c r="I4804" s="280">
        <v>42265</v>
      </c>
      <c r="J4804" s="319">
        <f t="shared" si="75"/>
        <v>4.3064999999999998</v>
      </c>
      <c r="K4804" s="169">
        <v>8.8235294117647065</v>
      </c>
      <c r="L4804" s="169"/>
      <c r="M4804" s="169" t="s">
        <v>2395</v>
      </c>
      <c r="N4804" s="169"/>
      <c r="O4804" s="169"/>
      <c r="P4804" s="169"/>
      <c r="Q4804" s="169"/>
      <c r="R4804" s="169"/>
      <c r="S4804" s="169"/>
    </row>
    <row r="4805" spans="1:19" ht="20.100000000000001" customHeight="1">
      <c r="A4805" s="5" t="s">
        <v>12684</v>
      </c>
      <c r="B4805" s="277">
        <v>683615791206</v>
      </c>
      <c r="C4805" s="287" t="s">
        <v>10663</v>
      </c>
      <c r="D4805" s="278" t="s">
        <v>10721</v>
      </c>
      <c r="E4805" s="323">
        <v>2.5</v>
      </c>
      <c r="F4805" s="281">
        <v>13.89</v>
      </c>
      <c r="G4805" s="279" t="s">
        <v>8444</v>
      </c>
      <c r="H4805" s="282">
        <v>0</v>
      </c>
      <c r="I4805" s="280">
        <v>42265</v>
      </c>
      <c r="J4805" s="319">
        <f t="shared" si="75"/>
        <v>4.3064999999999998</v>
      </c>
      <c r="K4805" s="169">
        <v>8.8235294117647065</v>
      </c>
      <c r="L4805" s="169"/>
      <c r="M4805" s="169" t="s">
        <v>2395</v>
      </c>
      <c r="N4805" s="169"/>
      <c r="O4805" s="169"/>
      <c r="P4805" s="169"/>
      <c r="Q4805" s="169"/>
      <c r="R4805" s="169"/>
      <c r="S4805" s="169"/>
    </row>
    <row r="4806" spans="1:19" ht="20.100000000000001" customHeight="1">
      <c r="A4806" s="282" t="s">
        <v>12685</v>
      </c>
      <c r="B4806" s="277"/>
      <c r="C4806" s="287" t="s">
        <v>10664</v>
      </c>
      <c r="D4806" s="278" t="s">
        <v>10722</v>
      </c>
      <c r="E4806" s="169"/>
      <c r="F4806" s="281" t="s">
        <v>17578</v>
      </c>
      <c r="G4806" s="279" t="s">
        <v>8444</v>
      </c>
      <c r="H4806" s="282">
        <v>0</v>
      </c>
      <c r="I4806" s="280">
        <v>42265</v>
      </c>
      <c r="J4806" s="319" t="e">
        <f t="shared" si="75"/>
        <v>#VALUE!</v>
      </c>
      <c r="K4806" s="169"/>
      <c r="L4806" s="169"/>
      <c r="M4806" s="169" t="s">
        <v>2395</v>
      </c>
      <c r="N4806" s="169"/>
      <c r="O4806" s="169"/>
      <c r="P4806" s="169"/>
      <c r="Q4806" s="169"/>
      <c r="R4806" s="169"/>
      <c r="S4806" s="169"/>
    </row>
    <row r="4807" spans="1:19" ht="20.100000000000001" customHeight="1">
      <c r="A4807" s="282" t="s">
        <v>12686</v>
      </c>
      <c r="B4807" s="277">
        <v>683615791213</v>
      </c>
      <c r="C4807" s="287" t="s">
        <v>10665</v>
      </c>
      <c r="D4807" s="278" t="s">
        <v>10722</v>
      </c>
      <c r="E4807" s="323">
        <v>8.5</v>
      </c>
      <c r="F4807" s="281">
        <v>21.411764705882355</v>
      </c>
      <c r="G4807" s="279" t="s">
        <v>8444</v>
      </c>
      <c r="H4807" s="282">
        <v>0</v>
      </c>
      <c r="I4807" s="280">
        <v>42265</v>
      </c>
      <c r="J4807" s="319">
        <f t="shared" si="75"/>
        <v>4.7000000000000028</v>
      </c>
      <c r="K4807" s="169">
        <v>14.99</v>
      </c>
      <c r="L4807" s="169"/>
      <c r="M4807" s="169" t="s">
        <v>2395</v>
      </c>
      <c r="N4807" s="169"/>
      <c r="O4807" s="169"/>
      <c r="P4807" s="169"/>
      <c r="Q4807" s="169"/>
      <c r="R4807" s="169"/>
      <c r="S4807" s="169"/>
    </row>
    <row r="4808" spans="1:19" ht="20.100000000000001" customHeight="1">
      <c r="A4808" s="282" t="s">
        <v>12687</v>
      </c>
      <c r="B4808" s="277">
        <v>683615791220</v>
      </c>
      <c r="C4808" s="287" t="s">
        <v>10666</v>
      </c>
      <c r="D4808" s="278" t="s">
        <v>10722</v>
      </c>
      <c r="E4808" s="323">
        <v>8.5</v>
      </c>
      <c r="F4808" s="281">
        <v>21.411764705882355</v>
      </c>
      <c r="G4808" s="279" t="s">
        <v>8444</v>
      </c>
      <c r="H4808" s="282">
        <v>0</v>
      </c>
      <c r="I4808" s="280">
        <v>42265</v>
      </c>
      <c r="J4808" s="319">
        <f t="shared" si="75"/>
        <v>4.7000000000000028</v>
      </c>
      <c r="K4808" s="169">
        <v>14.99</v>
      </c>
      <c r="L4808" s="169"/>
      <c r="M4808" s="169" t="s">
        <v>2395</v>
      </c>
      <c r="N4808" s="169"/>
      <c r="O4808" s="169"/>
      <c r="P4808" s="169"/>
      <c r="Q4808" s="169"/>
      <c r="R4808" s="169"/>
      <c r="S4808" s="169"/>
    </row>
    <row r="4809" spans="1:19" ht="20.100000000000001" customHeight="1">
      <c r="A4809" s="5" t="s">
        <v>12688</v>
      </c>
      <c r="B4809" s="277">
        <v>683615791237</v>
      </c>
      <c r="C4809" s="287" t="s">
        <v>10667</v>
      </c>
      <c r="D4809" s="278" t="s">
        <v>10722</v>
      </c>
      <c r="E4809" s="323">
        <v>2</v>
      </c>
      <c r="F4809" s="319">
        <v>11.89</v>
      </c>
      <c r="G4809" s="279" t="s">
        <v>8444</v>
      </c>
      <c r="H4809" s="282">
        <v>0</v>
      </c>
      <c r="I4809" s="280">
        <v>42265</v>
      </c>
      <c r="J4809" s="319">
        <f t="shared" si="75"/>
        <v>3.1065000000000005</v>
      </c>
      <c r="K4809" s="169">
        <v>8.2352941176470598</v>
      </c>
      <c r="L4809" s="169"/>
      <c r="M4809" s="169" t="s">
        <v>2395</v>
      </c>
      <c r="N4809" s="169"/>
      <c r="O4809" s="169"/>
      <c r="P4809" s="169"/>
      <c r="Q4809" s="169"/>
      <c r="R4809" s="169"/>
      <c r="S4809" s="169"/>
    </row>
    <row r="4810" spans="1:19" ht="20.100000000000001" customHeight="1">
      <c r="A4810" s="5" t="s">
        <v>12689</v>
      </c>
      <c r="B4810" s="277">
        <v>683615791244</v>
      </c>
      <c r="C4810" s="287" t="s">
        <v>10668</v>
      </c>
      <c r="D4810" s="278" t="s">
        <v>10722</v>
      </c>
      <c r="E4810" s="323">
        <v>2</v>
      </c>
      <c r="F4810" s="319">
        <v>11.89</v>
      </c>
      <c r="G4810" s="279" t="s">
        <v>8444</v>
      </c>
      <c r="H4810" s="282">
        <v>0</v>
      </c>
      <c r="I4810" s="280">
        <v>42265</v>
      </c>
      <c r="J4810" s="319">
        <f t="shared" si="75"/>
        <v>3.1065000000000005</v>
      </c>
      <c r="K4810" s="169">
        <v>8.2352941176470598</v>
      </c>
      <c r="L4810" s="169"/>
      <c r="M4810" s="169" t="s">
        <v>2395</v>
      </c>
      <c r="N4810" s="169"/>
      <c r="O4810" s="169"/>
      <c r="P4810" s="169"/>
      <c r="Q4810" s="169"/>
      <c r="R4810" s="169"/>
      <c r="S4810" s="169"/>
    </row>
    <row r="4811" spans="1:19" ht="20.100000000000001" customHeight="1">
      <c r="A4811" s="282" t="s">
        <v>12690</v>
      </c>
      <c r="B4811" s="277"/>
      <c r="C4811" s="287" t="s">
        <v>10669</v>
      </c>
      <c r="D4811" s="278" t="s">
        <v>10723</v>
      </c>
      <c r="E4811" s="169"/>
      <c r="F4811" s="281" t="s">
        <v>17578</v>
      </c>
      <c r="G4811" s="279" t="s">
        <v>8444</v>
      </c>
      <c r="H4811" s="282">
        <v>0</v>
      </c>
      <c r="I4811" s="280">
        <v>42265</v>
      </c>
      <c r="J4811" s="319" t="e">
        <f t="shared" si="75"/>
        <v>#VALUE!</v>
      </c>
      <c r="K4811" s="169"/>
      <c r="L4811" s="169"/>
      <c r="M4811" s="169" t="s">
        <v>2395</v>
      </c>
      <c r="N4811" s="169"/>
      <c r="O4811" s="169"/>
      <c r="P4811" s="169"/>
      <c r="Q4811" s="169"/>
      <c r="R4811" s="169"/>
      <c r="S4811" s="169"/>
    </row>
    <row r="4812" spans="1:19" ht="20.100000000000001" customHeight="1">
      <c r="A4812" s="5" t="s">
        <v>12691</v>
      </c>
      <c r="B4812" s="277">
        <v>683615791251</v>
      </c>
      <c r="C4812" s="287" t="s">
        <v>10670</v>
      </c>
      <c r="D4812" s="278" t="s">
        <v>10723</v>
      </c>
      <c r="E4812" s="323">
        <v>4</v>
      </c>
      <c r="F4812" s="319">
        <v>17.95</v>
      </c>
      <c r="G4812" s="279" t="s">
        <v>8444</v>
      </c>
      <c r="H4812" s="282">
        <v>0</v>
      </c>
      <c r="I4812" s="280">
        <v>42265</v>
      </c>
      <c r="J4812" s="319">
        <f t="shared" ref="J4812:J4875" si="76">F4812*0.85-5-E4812</f>
        <v>6.2574999999999985</v>
      </c>
      <c r="K4812" s="169"/>
      <c r="L4812" s="169"/>
      <c r="M4812" s="169" t="s">
        <v>2395</v>
      </c>
      <c r="N4812" s="169"/>
      <c r="O4812" s="169"/>
      <c r="P4812" s="169"/>
      <c r="Q4812" s="169"/>
      <c r="R4812" s="169"/>
      <c r="S4812" s="169"/>
    </row>
    <row r="4813" spans="1:19" ht="20.100000000000001" customHeight="1">
      <c r="A4813" s="5" t="s">
        <v>12692</v>
      </c>
      <c r="B4813" s="277">
        <v>683615791268</v>
      </c>
      <c r="C4813" s="287" t="s">
        <v>10671</v>
      </c>
      <c r="D4813" s="278" t="s">
        <v>10723</v>
      </c>
      <c r="E4813" s="323">
        <v>4</v>
      </c>
      <c r="F4813" s="319">
        <v>17.95</v>
      </c>
      <c r="G4813" s="279" t="s">
        <v>8444</v>
      </c>
      <c r="H4813" s="282">
        <v>0</v>
      </c>
      <c r="I4813" s="280">
        <v>42265</v>
      </c>
      <c r="J4813" s="319">
        <f t="shared" si="76"/>
        <v>6.2574999999999985</v>
      </c>
      <c r="K4813" s="169"/>
      <c r="L4813" s="169"/>
      <c r="M4813" s="169" t="s">
        <v>2395</v>
      </c>
      <c r="N4813" s="169"/>
      <c r="O4813" s="169"/>
      <c r="P4813" s="169"/>
      <c r="Q4813" s="169"/>
      <c r="R4813" s="169"/>
      <c r="S4813" s="169"/>
    </row>
    <row r="4814" spans="1:19" ht="20.100000000000001" customHeight="1">
      <c r="A4814" s="5" t="s">
        <v>12693</v>
      </c>
      <c r="B4814" s="277">
        <v>683615791275</v>
      </c>
      <c r="C4814" s="287" t="s">
        <v>10672</v>
      </c>
      <c r="D4814" s="278" t="s">
        <v>10723</v>
      </c>
      <c r="E4814" s="323">
        <v>4</v>
      </c>
      <c r="F4814" s="319">
        <v>17.95</v>
      </c>
      <c r="G4814" s="279" t="s">
        <v>8444</v>
      </c>
      <c r="H4814" s="282">
        <v>0</v>
      </c>
      <c r="I4814" s="280">
        <v>42265</v>
      </c>
      <c r="J4814" s="319">
        <f t="shared" si="76"/>
        <v>6.2574999999999985</v>
      </c>
      <c r="K4814" s="169"/>
      <c r="L4814" s="169"/>
      <c r="M4814" s="169" t="s">
        <v>2395</v>
      </c>
      <c r="N4814" s="169"/>
      <c r="O4814" s="169"/>
      <c r="P4814" s="169"/>
      <c r="Q4814" s="169"/>
      <c r="R4814" s="169"/>
      <c r="S4814" s="169"/>
    </row>
    <row r="4815" spans="1:19" ht="20.100000000000001" customHeight="1">
      <c r="A4815" s="5" t="s">
        <v>12694</v>
      </c>
      <c r="B4815" s="277">
        <v>683615791282</v>
      </c>
      <c r="C4815" s="287" t="s">
        <v>10673</v>
      </c>
      <c r="D4815" s="278" t="s">
        <v>10723</v>
      </c>
      <c r="E4815" s="323">
        <v>4</v>
      </c>
      <c r="F4815" s="319">
        <v>17.95</v>
      </c>
      <c r="G4815" s="279" t="s">
        <v>8444</v>
      </c>
      <c r="H4815" s="282">
        <v>0</v>
      </c>
      <c r="I4815" s="280">
        <v>42265</v>
      </c>
      <c r="J4815" s="319">
        <f t="shared" si="76"/>
        <v>6.2574999999999985</v>
      </c>
      <c r="K4815" s="169"/>
      <c r="L4815" s="169"/>
      <c r="M4815" s="169" t="s">
        <v>2395</v>
      </c>
      <c r="N4815" s="169"/>
      <c r="O4815" s="169"/>
      <c r="P4815" s="169"/>
      <c r="Q4815" s="169"/>
      <c r="R4815" s="169"/>
      <c r="S4815" s="169"/>
    </row>
    <row r="4816" spans="1:19" ht="20.100000000000001" customHeight="1">
      <c r="A4816" s="5" t="s">
        <v>12695</v>
      </c>
      <c r="B4816" s="277">
        <v>683615791299</v>
      </c>
      <c r="C4816" s="287" t="s">
        <v>10674</v>
      </c>
      <c r="D4816" s="278" t="s">
        <v>10723</v>
      </c>
      <c r="E4816" s="326">
        <v>2</v>
      </c>
      <c r="F4816" s="319">
        <v>17.95</v>
      </c>
      <c r="G4816" s="279" t="s">
        <v>8444</v>
      </c>
      <c r="H4816" s="283">
        <v>27</v>
      </c>
      <c r="I4816" s="280">
        <v>42265</v>
      </c>
      <c r="J4816" s="319">
        <f t="shared" si="76"/>
        <v>8.2574999999999985</v>
      </c>
      <c r="K4816" s="169"/>
      <c r="L4816" s="169"/>
      <c r="M4816" s="169" t="s">
        <v>2395</v>
      </c>
      <c r="N4816" s="169"/>
      <c r="O4816" s="169"/>
      <c r="P4816" s="169"/>
      <c r="Q4816" s="169"/>
      <c r="R4816" s="169"/>
      <c r="S4816" s="169"/>
    </row>
    <row r="4817" spans="1:36" ht="20.100000000000001" customHeight="1">
      <c r="A4817" s="282" t="s">
        <v>12696</v>
      </c>
      <c r="B4817" s="277">
        <v>683615791305</v>
      </c>
      <c r="C4817" s="287" t="s">
        <v>10675</v>
      </c>
      <c r="D4817" s="278" t="s">
        <v>10723</v>
      </c>
      <c r="E4817" s="323">
        <v>4</v>
      </c>
      <c r="F4817" s="319">
        <v>17.95</v>
      </c>
      <c r="G4817" s="279" t="s">
        <v>8444</v>
      </c>
      <c r="H4817" s="282">
        <v>0</v>
      </c>
      <c r="I4817" s="280">
        <v>42265</v>
      </c>
      <c r="J4817" s="319">
        <f t="shared" si="76"/>
        <v>6.2574999999999985</v>
      </c>
      <c r="K4817" s="169"/>
      <c r="L4817" s="169"/>
      <c r="M4817" s="169" t="s">
        <v>2395</v>
      </c>
      <c r="N4817" s="169"/>
      <c r="O4817" s="169"/>
      <c r="P4817" s="169"/>
      <c r="Q4817" s="169"/>
      <c r="R4817" s="169"/>
      <c r="S4817" s="169"/>
    </row>
    <row r="4818" spans="1:36" ht="20.100000000000001" customHeight="1">
      <c r="A4818" s="282" t="s">
        <v>12697</v>
      </c>
      <c r="B4818" s="277"/>
      <c r="C4818" s="287" t="s">
        <v>10676</v>
      </c>
      <c r="D4818" s="278" t="s">
        <v>10724</v>
      </c>
      <c r="E4818" s="169"/>
      <c r="F4818" s="281" t="s">
        <v>17578</v>
      </c>
      <c r="G4818" s="279" t="s">
        <v>8444</v>
      </c>
      <c r="H4818" s="282">
        <v>0</v>
      </c>
      <c r="I4818" s="280">
        <v>42265</v>
      </c>
      <c r="J4818" s="319" t="e">
        <f t="shared" si="76"/>
        <v>#VALUE!</v>
      </c>
      <c r="K4818" s="169"/>
      <c r="L4818" s="169"/>
      <c r="M4818" s="169" t="s">
        <v>2395</v>
      </c>
      <c r="N4818" s="169"/>
      <c r="O4818" s="169"/>
      <c r="P4818" s="169"/>
      <c r="Q4818" s="169"/>
      <c r="R4818" s="169"/>
      <c r="S4818" s="169"/>
    </row>
    <row r="4819" spans="1:36" ht="20.100000000000001" customHeight="1">
      <c r="A4819" s="282" t="s">
        <v>12698</v>
      </c>
      <c r="B4819" s="277">
        <v>683615791312</v>
      </c>
      <c r="C4819" s="287" t="s">
        <v>10677</v>
      </c>
      <c r="D4819" s="278" t="s">
        <v>10724</v>
      </c>
      <c r="E4819" s="323">
        <v>3</v>
      </c>
      <c r="F4819" s="319">
        <v>13.89</v>
      </c>
      <c r="G4819" s="279" t="s">
        <v>8444</v>
      </c>
      <c r="H4819" s="282">
        <v>0</v>
      </c>
      <c r="I4819" s="280">
        <v>42265</v>
      </c>
      <c r="J4819" s="319">
        <f t="shared" si="76"/>
        <v>3.8064999999999998</v>
      </c>
      <c r="K4819" s="169">
        <v>9.4117647058823533</v>
      </c>
      <c r="L4819" s="169"/>
      <c r="M4819" s="169" t="s">
        <v>2395</v>
      </c>
      <c r="N4819" s="169"/>
      <c r="O4819" s="169"/>
      <c r="P4819" s="169"/>
      <c r="Q4819" s="169"/>
      <c r="R4819" s="169"/>
      <c r="S4819" s="169"/>
    </row>
    <row r="4820" spans="1:36" ht="20.100000000000001" customHeight="1">
      <c r="A4820" s="282" t="s">
        <v>12699</v>
      </c>
      <c r="B4820" s="277"/>
      <c r="C4820" s="287" t="s">
        <v>10678</v>
      </c>
      <c r="D4820" s="278" t="s">
        <v>10725</v>
      </c>
      <c r="E4820" s="169"/>
      <c r="F4820" s="281" t="s">
        <v>17578</v>
      </c>
      <c r="G4820" s="279" t="s">
        <v>8444</v>
      </c>
      <c r="H4820" s="282">
        <v>0</v>
      </c>
      <c r="I4820" s="280">
        <v>42265</v>
      </c>
      <c r="J4820" s="319" t="e">
        <f t="shared" si="76"/>
        <v>#VALUE!</v>
      </c>
      <c r="K4820" s="169"/>
      <c r="L4820" s="169"/>
      <c r="M4820" s="169" t="s">
        <v>2395</v>
      </c>
      <c r="N4820" s="169"/>
      <c r="O4820" s="169"/>
      <c r="P4820" s="169"/>
      <c r="Q4820" s="169"/>
      <c r="R4820" s="169"/>
      <c r="S4820" s="169"/>
    </row>
    <row r="4821" spans="1:36" ht="20.100000000000001" customHeight="1">
      <c r="A4821" s="282" t="s">
        <v>12700</v>
      </c>
      <c r="B4821" s="277">
        <v>683615791329</v>
      </c>
      <c r="C4821" s="287" t="s">
        <v>10679</v>
      </c>
      <c r="D4821" s="278" t="s">
        <v>10725</v>
      </c>
      <c r="E4821" s="326">
        <v>1</v>
      </c>
      <c r="F4821" s="319">
        <v>9.89</v>
      </c>
      <c r="G4821" s="279" t="s">
        <v>8444</v>
      </c>
      <c r="H4821" s="283">
        <v>14</v>
      </c>
      <c r="I4821" s="280">
        <v>42265</v>
      </c>
      <c r="J4821" s="319">
        <f t="shared" si="76"/>
        <v>2.4064999999999994</v>
      </c>
      <c r="K4821" s="169">
        <v>7.0588235294117645</v>
      </c>
      <c r="L4821" s="169"/>
      <c r="M4821" s="169" t="s">
        <v>2395</v>
      </c>
      <c r="N4821" s="169"/>
      <c r="O4821" s="169"/>
      <c r="P4821" s="169"/>
      <c r="Q4821" s="169"/>
      <c r="R4821" s="169"/>
      <c r="S4821" s="169"/>
    </row>
    <row r="4822" spans="1:36" ht="20.100000000000001" customHeight="1">
      <c r="A4822" s="282" t="s">
        <v>12701</v>
      </c>
      <c r="B4822" s="277">
        <v>683615791336</v>
      </c>
      <c r="C4822" s="287" t="s">
        <v>10680</v>
      </c>
      <c r="D4822" s="278" t="s">
        <v>10725</v>
      </c>
      <c r="E4822" s="323">
        <v>1</v>
      </c>
      <c r="F4822" s="319">
        <v>9.89</v>
      </c>
      <c r="G4822" s="279" t="s">
        <v>8444</v>
      </c>
      <c r="H4822" s="282">
        <v>0</v>
      </c>
      <c r="I4822" s="280">
        <v>42265</v>
      </c>
      <c r="J4822" s="319">
        <f t="shared" si="76"/>
        <v>2.4064999999999994</v>
      </c>
      <c r="K4822" s="169">
        <v>7.0588235294117645</v>
      </c>
      <c r="L4822" s="169"/>
      <c r="M4822" s="169" t="s">
        <v>2395</v>
      </c>
      <c r="N4822" s="169"/>
      <c r="O4822" s="169"/>
      <c r="P4822" s="169"/>
      <c r="Q4822" s="169"/>
      <c r="R4822" s="169"/>
      <c r="S4822" s="169"/>
    </row>
    <row r="4823" spans="1:36" ht="20.100000000000001" customHeight="1">
      <c r="A4823" s="282" t="s">
        <v>10726</v>
      </c>
      <c r="B4823" s="277"/>
      <c r="C4823" s="287" t="s">
        <v>10681</v>
      </c>
      <c r="D4823" s="278" t="s">
        <v>10727</v>
      </c>
      <c r="E4823" s="169"/>
      <c r="F4823" s="281" t="s">
        <v>17578</v>
      </c>
      <c r="G4823" s="279" t="s">
        <v>8444</v>
      </c>
      <c r="H4823" s="282">
        <v>0</v>
      </c>
      <c r="I4823" s="280">
        <v>42265</v>
      </c>
      <c r="J4823" s="319" t="e">
        <f t="shared" si="76"/>
        <v>#VALUE!</v>
      </c>
      <c r="K4823" s="169"/>
      <c r="L4823" s="169"/>
      <c r="M4823" s="169" t="s">
        <v>2395</v>
      </c>
      <c r="N4823" s="169"/>
      <c r="O4823" s="169"/>
      <c r="P4823" s="169"/>
      <c r="Q4823" s="169"/>
      <c r="R4823" s="169"/>
      <c r="S4823" s="169"/>
    </row>
    <row r="4824" spans="1:36" ht="20.100000000000001" customHeight="1">
      <c r="A4824" s="5" t="s">
        <v>10728</v>
      </c>
      <c r="B4824" s="277">
        <v>683615791343</v>
      </c>
      <c r="C4824" s="287" t="s">
        <v>10682</v>
      </c>
      <c r="D4824" s="278" t="s">
        <v>10727</v>
      </c>
      <c r="E4824" s="323">
        <v>5</v>
      </c>
      <c r="F4824" s="319">
        <v>16.117647058823529</v>
      </c>
      <c r="G4824" s="279" t="s">
        <v>8444</v>
      </c>
      <c r="H4824" s="282">
        <v>0</v>
      </c>
      <c r="I4824" s="280">
        <v>42265</v>
      </c>
      <c r="J4824" s="319">
        <f t="shared" si="76"/>
        <v>3.6999999999999993</v>
      </c>
      <c r="K4824" s="169">
        <v>10.89</v>
      </c>
      <c r="L4824" s="169"/>
      <c r="M4824" s="169" t="s">
        <v>2395</v>
      </c>
      <c r="N4824" s="169"/>
      <c r="O4824" s="169"/>
      <c r="P4824" s="169"/>
      <c r="Q4824" s="169"/>
      <c r="R4824" s="169"/>
      <c r="S4824" s="169"/>
    </row>
    <row r="4825" spans="1:36" ht="20.100000000000001" customHeight="1">
      <c r="A4825" s="282" t="s">
        <v>10729</v>
      </c>
      <c r="B4825" s="277"/>
      <c r="C4825" s="287" t="s">
        <v>10683</v>
      </c>
      <c r="D4825" s="278" t="s">
        <v>10730</v>
      </c>
      <c r="E4825" s="169"/>
      <c r="F4825" s="281" t="s">
        <v>17578</v>
      </c>
      <c r="G4825" s="279" t="s">
        <v>8444</v>
      </c>
      <c r="H4825" s="282">
        <v>0</v>
      </c>
      <c r="I4825" s="280">
        <v>42265</v>
      </c>
      <c r="J4825" s="319" t="e">
        <f t="shared" si="76"/>
        <v>#VALUE!</v>
      </c>
      <c r="K4825" s="169"/>
      <c r="L4825" s="169"/>
      <c r="M4825" s="169" t="s">
        <v>2395</v>
      </c>
      <c r="N4825" s="169"/>
      <c r="O4825" s="169"/>
      <c r="P4825" s="169"/>
      <c r="Q4825" s="169"/>
      <c r="R4825" s="169"/>
      <c r="S4825" s="169"/>
    </row>
    <row r="4826" spans="1:36" ht="20.100000000000001" customHeight="1">
      <c r="A4826" s="282" t="s">
        <v>10731</v>
      </c>
      <c r="B4826" s="277">
        <v>683615791350</v>
      </c>
      <c r="C4826" s="287" t="s">
        <v>10684</v>
      </c>
      <c r="D4826" s="278" t="s">
        <v>10730</v>
      </c>
      <c r="E4826" s="323">
        <v>2</v>
      </c>
      <c r="F4826" s="319">
        <v>11.89</v>
      </c>
      <c r="G4826" s="279" t="s">
        <v>8444</v>
      </c>
      <c r="H4826" s="282">
        <v>0</v>
      </c>
      <c r="I4826" s="280">
        <v>42265</v>
      </c>
      <c r="J4826" s="319">
        <f t="shared" si="76"/>
        <v>3.1065000000000005</v>
      </c>
      <c r="K4826" s="169">
        <v>8.2352941176470598</v>
      </c>
      <c r="L4826" s="169"/>
      <c r="M4826" s="169" t="s">
        <v>2395</v>
      </c>
      <c r="N4826" s="169"/>
      <c r="O4826" s="169"/>
      <c r="P4826" s="169"/>
      <c r="Q4826" s="169"/>
      <c r="R4826" s="169"/>
      <c r="S4826" s="169"/>
    </row>
    <row r="4827" spans="1:36" ht="20.100000000000001" customHeight="1">
      <c r="A4827" s="282" t="s">
        <v>10732</v>
      </c>
      <c r="B4827" s="277"/>
      <c r="C4827" s="287" t="s">
        <v>10685</v>
      </c>
      <c r="D4827" s="278" t="s">
        <v>10733</v>
      </c>
      <c r="E4827" s="169"/>
      <c r="F4827" s="281" t="s">
        <v>17578</v>
      </c>
      <c r="G4827" s="279" t="s">
        <v>8444</v>
      </c>
      <c r="H4827" s="282">
        <v>0</v>
      </c>
      <c r="I4827" s="280">
        <v>42265</v>
      </c>
      <c r="J4827" s="319" t="e">
        <f t="shared" si="76"/>
        <v>#VALUE!</v>
      </c>
      <c r="K4827" s="169"/>
      <c r="L4827" s="169"/>
      <c r="M4827" s="169" t="s">
        <v>2395</v>
      </c>
      <c r="N4827" s="169"/>
      <c r="O4827" s="169"/>
      <c r="P4827" s="169"/>
      <c r="Q4827" s="169"/>
      <c r="R4827" s="169"/>
      <c r="S4827" s="169"/>
    </row>
    <row r="4828" spans="1:36" ht="20.100000000000001" customHeight="1">
      <c r="A4828" s="282" t="s">
        <v>10734</v>
      </c>
      <c r="B4828" s="277">
        <v>683615791367</v>
      </c>
      <c r="C4828" s="287" t="s">
        <v>10686</v>
      </c>
      <c r="D4828" s="278" t="s">
        <v>10733</v>
      </c>
      <c r="E4828" s="323">
        <v>3</v>
      </c>
      <c r="F4828" s="319">
        <v>13.89</v>
      </c>
      <c r="G4828" s="279" t="s">
        <v>8444</v>
      </c>
      <c r="H4828" s="282">
        <v>0</v>
      </c>
      <c r="I4828" s="280">
        <v>42265</v>
      </c>
      <c r="J4828" s="319">
        <f t="shared" si="76"/>
        <v>3.8064999999999998</v>
      </c>
      <c r="K4828" s="169">
        <v>9.4117647058823533</v>
      </c>
      <c r="L4828" s="169"/>
      <c r="M4828" s="169" t="s">
        <v>2395</v>
      </c>
      <c r="N4828" s="169"/>
      <c r="O4828" s="169"/>
      <c r="P4828" s="169"/>
      <c r="Q4828" s="169"/>
      <c r="R4828" s="169"/>
      <c r="S4828" s="169"/>
    </row>
    <row r="4829" spans="1:36" ht="20.100000000000001" customHeight="1">
      <c r="A4829" s="282" t="s">
        <v>10834</v>
      </c>
      <c r="B4829" s="277"/>
      <c r="C4829" s="15" t="s">
        <v>7325</v>
      </c>
      <c r="D4829" s="278" t="s">
        <v>10835</v>
      </c>
      <c r="E4829" s="169"/>
      <c r="F4829" s="281" t="s">
        <v>17578</v>
      </c>
      <c r="G4829" s="279" t="s">
        <v>8444</v>
      </c>
      <c r="H4829" s="282">
        <v>0</v>
      </c>
      <c r="I4829" s="280">
        <v>42282</v>
      </c>
      <c r="J4829" s="319" t="e">
        <f t="shared" si="76"/>
        <v>#VALUE!</v>
      </c>
      <c r="K4829" s="169"/>
      <c r="L4829" s="169"/>
      <c r="M4829" s="169" t="s">
        <v>2395</v>
      </c>
      <c r="N4829" s="169"/>
      <c r="O4829" s="169"/>
      <c r="P4829" s="169"/>
      <c r="Q4829" s="169"/>
      <c r="R4829" s="169"/>
      <c r="S4829" s="169"/>
    </row>
    <row r="4830" spans="1:36" ht="20.100000000000001" customHeight="1">
      <c r="A4830" s="282" t="s">
        <v>10836</v>
      </c>
      <c r="B4830" s="277">
        <v>683615792715</v>
      </c>
      <c r="C4830" s="15" t="s">
        <v>10736</v>
      </c>
      <c r="D4830" s="278" t="s">
        <v>15517</v>
      </c>
      <c r="E4830" s="326">
        <v>0.5</v>
      </c>
      <c r="F4830" s="319">
        <v>9.89</v>
      </c>
      <c r="G4830" s="279" t="s">
        <v>8444</v>
      </c>
      <c r="H4830" s="283">
        <v>114</v>
      </c>
      <c r="I4830" s="280">
        <v>42282</v>
      </c>
      <c r="J4830" s="319">
        <f t="shared" si="76"/>
        <v>2.9064999999999994</v>
      </c>
      <c r="K4830" s="169">
        <v>6.4705882352941178</v>
      </c>
      <c r="L4830" s="169"/>
      <c r="M4830" s="169" t="s">
        <v>2395</v>
      </c>
      <c r="N4830" s="169"/>
      <c r="O4830" s="169"/>
      <c r="P4830" s="169"/>
      <c r="Q4830" s="169"/>
      <c r="R4830" s="169"/>
      <c r="S4830" s="169"/>
      <c r="T4830" s="5" t="s">
        <v>15518</v>
      </c>
      <c r="U4830" s="171" t="s">
        <v>10834</v>
      </c>
      <c r="V4830" s="5" t="s">
        <v>15519</v>
      </c>
      <c r="W4830" s="5" t="s">
        <v>15520</v>
      </c>
      <c r="X4830" s="5" t="s">
        <v>15521</v>
      </c>
      <c r="Y4830" s="5" t="s">
        <v>15522</v>
      </c>
      <c r="AA4830" s="5" t="s">
        <v>15523</v>
      </c>
      <c r="AB4830" s="5" t="s">
        <v>15524</v>
      </c>
      <c r="AC4830" s="5" t="s">
        <v>15525</v>
      </c>
      <c r="AD4830" s="5" t="s">
        <v>15526</v>
      </c>
      <c r="AE4830" s="5" t="s">
        <v>15527</v>
      </c>
      <c r="AF4830" s="5" t="s">
        <v>15165</v>
      </c>
      <c r="AG4830" s="5" t="s">
        <v>15166</v>
      </c>
      <c r="AH4830" s="5" t="s">
        <v>15167</v>
      </c>
      <c r="AI4830" s="5" t="s">
        <v>15168</v>
      </c>
      <c r="AJ4830" s="5" t="s">
        <v>15169</v>
      </c>
    </row>
    <row r="4831" spans="1:36" ht="20.100000000000001" customHeight="1">
      <c r="A4831" s="282" t="s">
        <v>10837</v>
      </c>
      <c r="B4831" s="277"/>
      <c r="C4831" s="15" t="s">
        <v>7324</v>
      </c>
      <c r="D4831" s="278" t="s">
        <v>10838</v>
      </c>
      <c r="E4831" s="169"/>
      <c r="F4831" s="281" t="s">
        <v>17578</v>
      </c>
      <c r="G4831" s="279" t="s">
        <v>8444</v>
      </c>
      <c r="H4831" s="282">
        <v>0</v>
      </c>
      <c r="I4831" s="280">
        <v>42282</v>
      </c>
      <c r="J4831" s="319" t="e">
        <f t="shared" si="76"/>
        <v>#VALUE!</v>
      </c>
      <c r="K4831" s="169"/>
      <c r="L4831" s="169"/>
      <c r="M4831" s="169" t="s">
        <v>2395</v>
      </c>
      <c r="N4831" s="169"/>
      <c r="O4831" s="169"/>
      <c r="P4831" s="169"/>
      <c r="Q4831" s="169"/>
      <c r="R4831" s="169"/>
      <c r="S4831" s="169"/>
    </row>
    <row r="4832" spans="1:36" ht="20.100000000000001" customHeight="1">
      <c r="A4832" s="282" t="s">
        <v>10839</v>
      </c>
      <c r="B4832" s="277">
        <v>683615792739</v>
      </c>
      <c r="C4832" s="15" t="s">
        <v>10737</v>
      </c>
      <c r="D4832" s="278" t="s">
        <v>10838</v>
      </c>
      <c r="E4832" s="326">
        <v>1</v>
      </c>
      <c r="F4832" s="319">
        <v>9.89</v>
      </c>
      <c r="G4832" s="279" t="s">
        <v>8444</v>
      </c>
      <c r="H4832" s="283">
        <v>534</v>
      </c>
      <c r="I4832" s="280">
        <v>42282</v>
      </c>
      <c r="J4832" s="319">
        <f t="shared" si="76"/>
        <v>2.4064999999999994</v>
      </c>
      <c r="K4832" s="169">
        <v>7.0588235294117645</v>
      </c>
      <c r="L4832" s="169"/>
      <c r="M4832" s="169" t="s">
        <v>2395</v>
      </c>
      <c r="N4832" s="169"/>
      <c r="O4832" s="169"/>
      <c r="P4832" s="169"/>
      <c r="Q4832" s="169"/>
      <c r="R4832" s="169"/>
      <c r="S4832" s="169"/>
      <c r="T4832" s="5" t="s">
        <v>15518</v>
      </c>
      <c r="U4832" s="171" t="s">
        <v>10837</v>
      </c>
      <c r="V4832" s="5" t="s">
        <v>15519</v>
      </c>
      <c r="W4832" s="5" t="s">
        <v>15520</v>
      </c>
      <c r="X4832" s="5" t="s">
        <v>15521</v>
      </c>
      <c r="Y4832" s="5" t="s">
        <v>15528</v>
      </c>
      <c r="AA4832" s="5" t="s">
        <v>15529</v>
      </c>
      <c r="AB4832" s="5" t="s">
        <v>15524</v>
      </c>
      <c r="AC4832" s="5" t="s">
        <v>15525</v>
      </c>
      <c r="AD4832" s="5" t="s">
        <v>15530</v>
      </c>
      <c r="AE4832" s="5" t="s">
        <v>15531</v>
      </c>
      <c r="AF4832" s="5" t="s">
        <v>15165</v>
      </c>
      <c r="AG4832" s="5" t="s">
        <v>15166</v>
      </c>
      <c r="AH4832" s="5" t="s">
        <v>15167</v>
      </c>
      <c r="AI4832" s="5" t="s">
        <v>15168</v>
      </c>
      <c r="AJ4832" s="5" t="s">
        <v>15169</v>
      </c>
    </row>
    <row r="4833" spans="1:36" ht="20.100000000000001" customHeight="1">
      <c r="A4833" s="282" t="s">
        <v>10840</v>
      </c>
      <c r="B4833" s="277"/>
      <c r="C4833" s="15" t="s">
        <v>10738</v>
      </c>
      <c r="D4833" s="278" t="s">
        <v>10841</v>
      </c>
      <c r="E4833" s="169"/>
      <c r="F4833" s="281" t="s">
        <v>17578</v>
      </c>
      <c r="G4833" s="279" t="s">
        <v>8444</v>
      </c>
      <c r="H4833" s="282">
        <v>0</v>
      </c>
      <c r="I4833" s="280">
        <v>42282</v>
      </c>
      <c r="J4833" s="319" t="e">
        <f t="shared" si="76"/>
        <v>#VALUE!</v>
      </c>
      <c r="K4833" s="169"/>
      <c r="L4833" s="169"/>
      <c r="M4833" s="169" t="s">
        <v>2395</v>
      </c>
      <c r="N4833" s="169"/>
      <c r="O4833" s="169"/>
      <c r="P4833" s="169"/>
      <c r="Q4833" s="169"/>
      <c r="R4833" s="169"/>
      <c r="S4833" s="169"/>
    </row>
    <row r="4834" spans="1:36" ht="20.100000000000001" customHeight="1">
      <c r="A4834" s="282" t="s">
        <v>10842</v>
      </c>
      <c r="B4834" s="277">
        <v>683615792753</v>
      </c>
      <c r="C4834" s="15" t="s">
        <v>10739</v>
      </c>
      <c r="D4834" s="278" t="s">
        <v>10841</v>
      </c>
      <c r="E4834" s="326">
        <v>1</v>
      </c>
      <c r="F4834" s="319">
        <v>9.89</v>
      </c>
      <c r="G4834" s="279" t="s">
        <v>8444</v>
      </c>
      <c r="H4834" s="283">
        <v>395</v>
      </c>
      <c r="I4834" s="280">
        <v>42282</v>
      </c>
      <c r="J4834" s="319">
        <f t="shared" si="76"/>
        <v>2.4064999999999994</v>
      </c>
      <c r="K4834" s="169">
        <v>7.0588235294117645</v>
      </c>
      <c r="L4834" s="169"/>
      <c r="M4834" s="169" t="s">
        <v>2395</v>
      </c>
      <c r="N4834" s="169"/>
      <c r="O4834" s="169"/>
      <c r="P4834" s="169"/>
      <c r="Q4834" s="169"/>
      <c r="R4834" s="169"/>
      <c r="S4834" s="169"/>
      <c r="T4834" s="5" t="s">
        <v>15518</v>
      </c>
      <c r="U4834" s="171" t="s">
        <v>10840</v>
      </c>
      <c r="V4834" s="5" t="s">
        <v>15519</v>
      </c>
      <c r="W4834" s="5" t="s">
        <v>15520</v>
      </c>
      <c r="X4834" s="5" t="s">
        <v>15521</v>
      </c>
      <c r="Y4834" s="5" t="s">
        <v>15528</v>
      </c>
      <c r="AA4834" s="5" t="s">
        <v>15532</v>
      </c>
      <c r="AB4834" s="5" t="s">
        <v>15524</v>
      </c>
      <c r="AC4834" s="5" t="s">
        <v>15525</v>
      </c>
      <c r="AD4834" s="5" t="s">
        <v>15533</v>
      </c>
      <c r="AE4834" s="5" t="s">
        <v>15525</v>
      </c>
      <c r="AF4834" s="5" t="s">
        <v>15165</v>
      </c>
      <c r="AG4834" s="5" t="s">
        <v>15166</v>
      </c>
      <c r="AH4834" s="5" t="s">
        <v>15167</v>
      </c>
      <c r="AI4834" s="5" t="s">
        <v>15168</v>
      </c>
      <c r="AJ4834" s="5" t="s">
        <v>15169</v>
      </c>
    </row>
    <row r="4835" spans="1:36" ht="20.100000000000001" customHeight="1">
      <c r="A4835" s="282" t="s">
        <v>10843</v>
      </c>
      <c r="B4835" s="277"/>
      <c r="C4835" s="15" t="s">
        <v>10740</v>
      </c>
      <c r="D4835" s="278" t="s">
        <v>10844</v>
      </c>
      <c r="E4835" s="169"/>
      <c r="F4835" s="281" t="s">
        <v>17578</v>
      </c>
      <c r="G4835" s="279" t="s">
        <v>8444</v>
      </c>
      <c r="H4835" s="282">
        <v>0</v>
      </c>
      <c r="I4835" s="280">
        <v>42282</v>
      </c>
      <c r="J4835" s="319" t="e">
        <f t="shared" si="76"/>
        <v>#VALUE!</v>
      </c>
      <c r="K4835" s="169"/>
      <c r="L4835" s="169"/>
      <c r="M4835" s="169" t="s">
        <v>2395</v>
      </c>
      <c r="N4835" s="169"/>
      <c r="O4835" s="169"/>
      <c r="P4835" s="169"/>
      <c r="Q4835" s="169"/>
      <c r="R4835" s="169"/>
      <c r="S4835" s="169"/>
    </row>
    <row r="4836" spans="1:36" ht="20.100000000000001" customHeight="1">
      <c r="A4836" s="282" t="s">
        <v>10845</v>
      </c>
      <c r="B4836" s="277">
        <v>683615792777</v>
      </c>
      <c r="C4836" s="15" t="s">
        <v>10741</v>
      </c>
      <c r="D4836" s="278" t="s">
        <v>10844</v>
      </c>
      <c r="E4836" s="323">
        <v>1</v>
      </c>
      <c r="F4836" s="319">
        <v>9.89</v>
      </c>
      <c r="G4836" s="279" t="s">
        <v>8444</v>
      </c>
      <c r="H4836" s="282">
        <v>0</v>
      </c>
      <c r="I4836" s="280">
        <v>42282</v>
      </c>
      <c r="J4836" s="319">
        <f t="shared" si="76"/>
        <v>2.4064999999999994</v>
      </c>
      <c r="K4836" s="169">
        <v>7.0588235294117645</v>
      </c>
      <c r="L4836" s="169"/>
      <c r="M4836" s="169" t="s">
        <v>2395</v>
      </c>
      <c r="N4836" s="169"/>
      <c r="O4836" s="169"/>
      <c r="P4836" s="169"/>
      <c r="Q4836" s="169"/>
      <c r="R4836" s="169"/>
      <c r="S4836" s="169"/>
    </row>
    <row r="4837" spans="1:36" ht="20.100000000000001" customHeight="1">
      <c r="A4837" s="282" t="s">
        <v>10846</v>
      </c>
      <c r="B4837" s="277"/>
      <c r="C4837" s="15" t="s">
        <v>7331</v>
      </c>
      <c r="D4837" s="278" t="s">
        <v>10847</v>
      </c>
      <c r="E4837" s="169"/>
      <c r="F4837" s="281" t="s">
        <v>17578</v>
      </c>
      <c r="G4837" s="279" t="s">
        <v>8444</v>
      </c>
      <c r="H4837" s="282">
        <v>0</v>
      </c>
      <c r="I4837" s="280">
        <v>42282</v>
      </c>
      <c r="J4837" s="319" t="e">
        <f t="shared" si="76"/>
        <v>#VALUE!</v>
      </c>
      <c r="K4837" s="169"/>
      <c r="L4837" s="169"/>
      <c r="M4837" s="169" t="s">
        <v>2395</v>
      </c>
      <c r="N4837" s="169"/>
      <c r="O4837" s="169"/>
      <c r="P4837" s="169"/>
      <c r="Q4837" s="169"/>
      <c r="R4837" s="169"/>
      <c r="S4837" s="169"/>
    </row>
    <row r="4838" spans="1:36" ht="20.100000000000001" customHeight="1">
      <c r="A4838" s="282" t="s">
        <v>10848</v>
      </c>
      <c r="B4838" s="277">
        <v>683615792791</v>
      </c>
      <c r="C4838" s="15" t="s">
        <v>10742</v>
      </c>
      <c r="D4838" s="278" t="s">
        <v>10847</v>
      </c>
      <c r="E4838" s="323">
        <v>1.5</v>
      </c>
      <c r="F4838" s="319">
        <v>11.89</v>
      </c>
      <c r="G4838" s="279" t="s">
        <v>8444</v>
      </c>
      <c r="H4838" s="282">
        <v>0</v>
      </c>
      <c r="I4838" s="280">
        <v>42282</v>
      </c>
      <c r="J4838" s="319">
        <f t="shared" si="76"/>
        <v>3.6065000000000005</v>
      </c>
      <c r="K4838" s="169">
        <v>7.6470588235294121</v>
      </c>
      <c r="L4838" s="169"/>
      <c r="M4838" s="169" t="s">
        <v>2395</v>
      </c>
      <c r="N4838" s="169"/>
      <c r="O4838" s="169"/>
      <c r="P4838" s="169"/>
      <c r="Q4838" s="169"/>
      <c r="R4838" s="169"/>
      <c r="S4838" s="169"/>
    </row>
    <row r="4839" spans="1:36" ht="20.100000000000001" customHeight="1">
      <c r="A4839" s="282" t="s">
        <v>10849</v>
      </c>
      <c r="B4839" s="277"/>
      <c r="C4839" s="15" t="s">
        <v>10743</v>
      </c>
      <c r="D4839" s="278" t="s">
        <v>10850</v>
      </c>
      <c r="E4839" s="169"/>
      <c r="F4839" s="281" t="s">
        <v>17578</v>
      </c>
      <c r="G4839" s="279" t="s">
        <v>8444</v>
      </c>
      <c r="H4839" s="282">
        <v>0</v>
      </c>
      <c r="I4839" s="280">
        <v>42282</v>
      </c>
      <c r="J4839" s="319" t="e">
        <f t="shared" si="76"/>
        <v>#VALUE!</v>
      </c>
      <c r="K4839" s="169"/>
      <c r="L4839" s="169"/>
      <c r="M4839" s="169" t="s">
        <v>2395</v>
      </c>
      <c r="N4839" s="169"/>
      <c r="O4839" s="169"/>
      <c r="P4839" s="169"/>
      <c r="Q4839" s="169"/>
      <c r="R4839" s="169"/>
      <c r="S4839" s="169"/>
    </row>
    <row r="4840" spans="1:36" ht="20.100000000000001" customHeight="1">
      <c r="A4840" s="282" t="s">
        <v>10851</v>
      </c>
      <c r="B4840" s="277">
        <v>683615792814</v>
      </c>
      <c r="C4840" s="15" t="s">
        <v>10744</v>
      </c>
      <c r="D4840" s="278" t="s">
        <v>10850</v>
      </c>
      <c r="E4840" s="323">
        <v>1</v>
      </c>
      <c r="F4840" s="281">
        <v>11.99</v>
      </c>
      <c r="G4840" s="279" t="s">
        <v>8444</v>
      </c>
      <c r="H4840" s="282">
        <v>0</v>
      </c>
      <c r="I4840" s="280">
        <v>42282</v>
      </c>
      <c r="J4840" s="319">
        <f t="shared" si="76"/>
        <v>4.1914999999999996</v>
      </c>
      <c r="K4840" s="169"/>
      <c r="L4840" s="169"/>
      <c r="M4840" s="169" t="s">
        <v>2395</v>
      </c>
      <c r="N4840" s="169"/>
      <c r="O4840" s="169"/>
      <c r="P4840" s="169"/>
      <c r="Q4840" s="169"/>
      <c r="R4840" s="169"/>
      <c r="S4840" s="169"/>
    </row>
    <row r="4841" spans="1:36" ht="20.100000000000001" customHeight="1">
      <c r="A4841" s="282" t="s">
        <v>10852</v>
      </c>
      <c r="B4841" s="277"/>
      <c r="C4841" s="15" t="s">
        <v>10745</v>
      </c>
      <c r="D4841" s="278" t="s">
        <v>10853</v>
      </c>
      <c r="E4841" s="169"/>
      <c r="F4841" s="281" t="s">
        <v>17578</v>
      </c>
      <c r="G4841" s="279" t="s">
        <v>8444</v>
      </c>
      <c r="H4841" s="282">
        <v>0</v>
      </c>
      <c r="I4841" s="280">
        <v>42282</v>
      </c>
      <c r="J4841" s="319" t="e">
        <f t="shared" si="76"/>
        <v>#VALUE!</v>
      </c>
      <c r="K4841" s="169"/>
      <c r="L4841" s="169"/>
      <c r="M4841" s="169" t="s">
        <v>2395</v>
      </c>
      <c r="N4841" s="169"/>
      <c r="O4841" s="169"/>
      <c r="P4841" s="169"/>
      <c r="Q4841" s="169"/>
      <c r="R4841" s="169"/>
      <c r="S4841" s="169"/>
    </row>
    <row r="4842" spans="1:36" ht="20.100000000000001" customHeight="1">
      <c r="A4842" s="282" t="s">
        <v>10854</v>
      </c>
      <c r="B4842" s="277">
        <v>683615792838</v>
      </c>
      <c r="C4842" s="15" t="s">
        <v>10746</v>
      </c>
      <c r="D4842" s="278" t="s">
        <v>10853</v>
      </c>
      <c r="E4842" s="323">
        <v>5</v>
      </c>
      <c r="F4842" s="281">
        <v>16.117647058823529</v>
      </c>
      <c r="G4842" s="279" t="s">
        <v>8444</v>
      </c>
      <c r="H4842" s="282">
        <v>0</v>
      </c>
      <c r="I4842" s="280">
        <v>42282</v>
      </c>
      <c r="J4842" s="319">
        <f t="shared" si="76"/>
        <v>3.6999999999999993</v>
      </c>
      <c r="K4842" s="169">
        <v>11.99</v>
      </c>
      <c r="L4842" s="169"/>
      <c r="M4842" s="169" t="s">
        <v>2395</v>
      </c>
      <c r="N4842" s="169"/>
      <c r="O4842" s="169"/>
      <c r="P4842" s="169"/>
      <c r="Q4842" s="169"/>
      <c r="R4842" s="169"/>
      <c r="S4842" s="169"/>
    </row>
    <row r="4843" spans="1:36" ht="20.100000000000001" customHeight="1">
      <c r="A4843" s="282" t="s">
        <v>10855</v>
      </c>
      <c r="B4843" s="277"/>
      <c r="C4843" s="15" t="s">
        <v>2686</v>
      </c>
      <c r="D4843" s="278" t="s">
        <v>10856</v>
      </c>
      <c r="E4843" s="169"/>
      <c r="F4843" s="281" t="s">
        <v>17578</v>
      </c>
      <c r="G4843" s="279" t="s">
        <v>8444</v>
      </c>
      <c r="H4843" s="282">
        <v>0</v>
      </c>
      <c r="I4843" s="280">
        <v>42282</v>
      </c>
      <c r="J4843" s="319" t="e">
        <f t="shared" si="76"/>
        <v>#VALUE!</v>
      </c>
      <c r="K4843" s="169"/>
      <c r="L4843" s="169"/>
      <c r="M4843" s="169" t="s">
        <v>2395</v>
      </c>
      <c r="N4843" s="169"/>
      <c r="O4843" s="169"/>
      <c r="P4843" s="169"/>
      <c r="Q4843" s="169"/>
      <c r="R4843" s="169"/>
      <c r="S4843" s="169"/>
    </row>
    <row r="4844" spans="1:36" ht="20.100000000000001" customHeight="1">
      <c r="A4844" s="282" t="s">
        <v>10857</v>
      </c>
      <c r="B4844" s="277">
        <v>683615792852</v>
      </c>
      <c r="C4844" s="15" t="s">
        <v>10747</v>
      </c>
      <c r="D4844" s="278" t="s">
        <v>10856</v>
      </c>
      <c r="E4844" s="323">
        <v>1</v>
      </c>
      <c r="F4844" s="281">
        <v>11.99</v>
      </c>
      <c r="G4844" s="279" t="s">
        <v>8444</v>
      </c>
      <c r="H4844" s="282">
        <v>0</v>
      </c>
      <c r="I4844" s="280">
        <v>42282</v>
      </c>
      <c r="J4844" s="319">
        <f t="shared" si="76"/>
        <v>4.1914999999999996</v>
      </c>
      <c r="K4844" s="169"/>
      <c r="L4844" s="169"/>
      <c r="M4844" s="169" t="s">
        <v>2395</v>
      </c>
      <c r="N4844" s="169"/>
      <c r="O4844" s="169"/>
      <c r="P4844" s="169"/>
      <c r="Q4844" s="169"/>
      <c r="R4844" s="169"/>
      <c r="S4844" s="169"/>
    </row>
    <row r="4845" spans="1:36" ht="20.100000000000001" customHeight="1">
      <c r="A4845" s="282" t="s">
        <v>10858</v>
      </c>
      <c r="B4845" s="277"/>
      <c r="C4845" s="15" t="s">
        <v>10748</v>
      </c>
      <c r="D4845" s="278" t="s">
        <v>10859</v>
      </c>
      <c r="E4845" s="169"/>
      <c r="F4845" s="281" t="s">
        <v>17578</v>
      </c>
      <c r="G4845" s="279" t="s">
        <v>8444</v>
      </c>
      <c r="H4845" s="282">
        <v>0</v>
      </c>
      <c r="I4845" s="280">
        <v>42282</v>
      </c>
      <c r="J4845" s="319" t="e">
        <f t="shared" si="76"/>
        <v>#VALUE!</v>
      </c>
      <c r="K4845" s="169"/>
      <c r="L4845" s="169"/>
      <c r="M4845" s="169" t="s">
        <v>2395</v>
      </c>
      <c r="N4845" s="169"/>
      <c r="O4845" s="169"/>
      <c r="P4845" s="169"/>
      <c r="Q4845" s="169"/>
      <c r="R4845" s="169"/>
      <c r="S4845" s="169"/>
    </row>
    <row r="4846" spans="1:36" ht="20.100000000000001" customHeight="1">
      <c r="A4846" s="282" t="s">
        <v>10860</v>
      </c>
      <c r="B4846" s="277">
        <v>683615792876</v>
      </c>
      <c r="C4846" s="15" t="s">
        <v>10749</v>
      </c>
      <c r="D4846" s="278" t="s">
        <v>10859</v>
      </c>
      <c r="E4846" s="323">
        <v>5</v>
      </c>
      <c r="F4846" s="281">
        <v>16.117647058823529</v>
      </c>
      <c r="G4846" s="279" t="s">
        <v>8444</v>
      </c>
      <c r="H4846" s="282">
        <v>0</v>
      </c>
      <c r="I4846" s="280">
        <v>42282</v>
      </c>
      <c r="J4846" s="319">
        <f t="shared" si="76"/>
        <v>3.6999999999999993</v>
      </c>
      <c r="K4846" s="169">
        <v>11.99</v>
      </c>
      <c r="L4846" s="169"/>
      <c r="M4846" s="169" t="s">
        <v>2395</v>
      </c>
      <c r="N4846" s="169"/>
      <c r="O4846" s="169"/>
      <c r="P4846" s="169"/>
      <c r="Q4846" s="169"/>
      <c r="R4846" s="169"/>
      <c r="S4846" s="169"/>
    </row>
    <row r="4847" spans="1:36" ht="20.100000000000001" customHeight="1">
      <c r="A4847" s="282" t="s">
        <v>10861</v>
      </c>
      <c r="B4847" s="277">
        <v>683615792883</v>
      </c>
      <c r="C4847" s="15" t="s">
        <v>10750</v>
      </c>
      <c r="D4847" s="278" t="s">
        <v>10859</v>
      </c>
      <c r="E4847" s="323">
        <v>5</v>
      </c>
      <c r="F4847" s="281">
        <v>16.117647058823529</v>
      </c>
      <c r="G4847" s="279" t="s">
        <v>8444</v>
      </c>
      <c r="H4847" s="282">
        <v>0</v>
      </c>
      <c r="I4847" s="280">
        <v>42282</v>
      </c>
      <c r="J4847" s="319">
        <f t="shared" si="76"/>
        <v>3.6999999999999993</v>
      </c>
      <c r="K4847" s="169">
        <v>11.99</v>
      </c>
      <c r="L4847" s="169"/>
      <c r="M4847" s="169" t="s">
        <v>2395</v>
      </c>
      <c r="N4847" s="169"/>
      <c r="O4847" s="169"/>
      <c r="P4847" s="169"/>
      <c r="Q4847" s="169"/>
      <c r="R4847" s="169"/>
      <c r="S4847" s="169"/>
    </row>
    <row r="4848" spans="1:36" ht="20.100000000000001" customHeight="1">
      <c r="A4848" s="282" t="s">
        <v>10862</v>
      </c>
      <c r="B4848" s="277">
        <v>683615792890</v>
      </c>
      <c r="C4848" s="15" t="s">
        <v>10751</v>
      </c>
      <c r="D4848" s="278" t="s">
        <v>10859</v>
      </c>
      <c r="E4848" s="323">
        <v>5</v>
      </c>
      <c r="F4848" s="281">
        <v>16.117647058823529</v>
      </c>
      <c r="G4848" s="279" t="s">
        <v>8444</v>
      </c>
      <c r="H4848" s="282">
        <v>0</v>
      </c>
      <c r="I4848" s="280">
        <v>42282</v>
      </c>
      <c r="J4848" s="319">
        <f t="shared" si="76"/>
        <v>3.6999999999999993</v>
      </c>
      <c r="K4848" s="169">
        <v>11.99</v>
      </c>
      <c r="L4848" s="169"/>
      <c r="M4848" s="169" t="s">
        <v>2395</v>
      </c>
      <c r="N4848" s="169"/>
      <c r="O4848" s="169"/>
      <c r="P4848" s="169"/>
      <c r="Q4848" s="169"/>
      <c r="R4848" s="169"/>
      <c r="S4848" s="169"/>
    </row>
    <row r="4849" spans="1:37" ht="20.100000000000001" customHeight="1">
      <c r="A4849" s="282" t="s">
        <v>10863</v>
      </c>
      <c r="B4849" s="277">
        <v>683615792906</v>
      </c>
      <c r="C4849" s="15" t="s">
        <v>10752</v>
      </c>
      <c r="D4849" s="278" t="s">
        <v>10859</v>
      </c>
      <c r="E4849" s="323">
        <v>5</v>
      </c>
      <c r="F4849" s="281">
        <v>16.117647058823529</v>
      </c>
      <c r="G4849" s="279" t="s">
        <v>8444</v>
      </c>
      <c r="H4849" s="282">
        <v>0</v>
      </c>
      <c r="I4849" s="280">
        <v>42282</v>
      </c>
      <c r="J4849" s="319">
        <f t="shared" si="76"/>
        <v>3.6999999999999993</v>
      </c>
      <c r="K4849" s="169">
        <v>11.99</v>
      </c>
      <c r="L4849" s="169"/>
      <c r="M4849" s="169" t="s">
        <v>2395</v>
      </c>
      <c r="N4849" s="169"/>
      <c r="O4849" s="169"/>
      <c r="P4849" s="169"/>
      <c r="Q4849" s="169"/>
      <c r="R4849" s="169"/>
      <c r="S4849" s="169"/>
    </row>
    <row r="4850" spans="1:37" ht="20.100000000000001" customHeight="1">
      <c r="A4850" s="282" t="s">
        <v>10864</v>
      </c>
      <c r="B4850" s="277"/>
      <c r="C4850" s="15" t="s">
        <v>10753</v>
      </c>
      <c r="D4850" s="278" t="s">
        <v>10865</v>
      </c>
      <c r="E4850" s="169"/>
      <c r="F4850" s="281" t="s">
        <v>17578</v>
      </c>
      <c r="G4850" s="279" t="s">
        <v>8444</v>
      </c>
      <c r="H4850" s="282">
        <v>0</v>
      </c>
      <c r="I4850" s="280">
        <v>42282</v>
      </c>
      <c r="J4850" s="319" t="e">
        <f t="shared" si="76"/>
        <v>#VALUE!</v>
      </c>
      <c r="K4850" s="169"/>
      <c r="L4850" s="169"/>
      <c r="M4850" s="169" t="s">
        <v>2395</v>
      </c>
      <c r="N4850" s="169"/>
      <c r="O4850" s="169"/>
      <c r="P4850" s="169"/>
      <c r="Q4850" s="169"/>
      <c r="R4850" s="169"/>
      <c r="S4850" s="169"/>
    </row>
    <row r="4851" spans="1:37" ht="20.100000000000001" customHeight="1">
      <c r="A4851" s="282" t="s">
        <v>10866</v>
      </c>
      <c r="B4851" s="277">
        <v>683615792920</v>
      </c>
      <c r="C4851" s="15" t="s">
        <v>10754</v>
      </c>
      <c r="D4851" s="278" t="s">
        <v>10865</v>
      </c>
      <c r="E4851" s="323">
        <v>1.5</v>
      </c>
      <c r="F4851" s="281">
        <v>14.99</v>
      </c>
      <c r="G4851" s="279" t="s">
        <v>8444</v>
      </c>
      <c r="H4851" s="282">
        <v>0</v>
      </c>
      <c r="I4851" s="280">
        <v>42282</v>
      </c>
      <c r="J4851" s="319">
        <f t="shared" si="76"/>
        <v>6.2415000000000003</v>
      </c>
      <c r="K4851" s="169"/>
      <c r="L4851" s="169"/>
      <c r="M4851" s="169" t="s">
        <v>2395</v>
      </c>
      <c r="N4851" s="169"/>
      <c r="O4851" s="169"/>
      <c r="P4851" s="169"/>
      <c r="Q4851" s="169"/>
      <c r="R4851" s="169"/>
      <c r="S4851" s="169"/>
    </row>
    <row r="4852" spans="1:37" ht="20.100000000000001" customHeight="1">
      <c r="A4852" s="282" t="s">
        <v>10867</v>
      </c>
      <c r="B4852" s="277">
        <v>683615792937</v>
      </c>
      <c r="C4852" s="15" t="s">
        <v>10755</v>
      </c>
      <c r="D4852" s="278" t="s">
        <v>10865</v>
      </c>
      <c r="E4852" s="323">
        <v>2</v>
      </c>
      <c r="F4852" s="281">
        <v>14.99</v>
      </c>
      <c r="G4852" s="279" t="s">
        <v>8444</v>
      </c>
      <c r="H4852" s="282">
        <v>0</v>
      </c>
      <c r="I4852" s="280">
        <v>42282</v>
      </c>
      <c r="J4852" s="319">
        <f t="shared" si="76"/>
        <v>5.7415000000000003</v>
      </c>
      <c r="K4852" s="169"/>
      <c r="L4852" s="169"/>
      <c r="M4852" s="169" t="s">
        <v>2395</v>
      </c>
      <c r="N4852" s="169"/>
      <c r="O4852" s="169"/>
      <c r="P4852" s="169"/>
      <c r="Q4852" s="169"/>
      <c r="R4852" s="169"/>
      <c r="S4852" s="169"/>
    </row>
    <row r="4853" spans="1:37" ht="20.100000000000001" customHeight="1">
      <c r="A4853" s="5" t="s">
        <v>10868</v>
      </c>
      <c r="B4853" s="277">
        <v>683615792944</v>
      </c>
      <c r="C4853" s="15" t="s">
        <v>10756</v>
      </c>
      <c r="D4853" s="278" t="s">
        <v>10865</v>
      </c>
      <c r="E4853" s="323">
        <v>1.5</v>
      </c>
      <c r="F4853" s="281">
        <v>14.99</v>
      </c>
      <c r="G4853" s="279" t="s">
        <v>8444</v>
      </c>
      <c r="H4853" s="282">
        <v>0</v>
      </c>
      <c r="I4853" s="280">
        <v>42282</v>
      </c>
      <c r="J4853" s="319">
        <f t="shared" si="76"/>
        <v>6.2415000000000003</v>
      </c>
      <c r="K4853" s="169"/>
      <c r="L4853" s="169"/>
      <c r="M4853" s="169" t="s">
        <v>2395</v>
      </c>
      <c r="N4853" s="169"/>
      <c r="O4853" s="169"/>
      <c r="P4853" s="169"/>
      <c r="Q4853" s="169"/>
      <c r="R4853" s="169"/>
      <c r="S4853" s="169"/>
      <c r="T4853" s="5" t="s">
        <v>15518</v>
      </c>
      <c r="U4853" s="171" t="s">
        <v>10864</v>
      </c>
      <c r="V4853" s="5" t="s">
        <v>15519</v>
      </c>
      <c r="W4853" s="5" t="s">
        <v>15520</v>
      </c>
      <c r="X4853" s="5" t="s">
        <v>15521</v>
      </c>
      <c r="Y4853" s="5" t="s">
        <v>15522</v>
      </c>
      <c r="AA4853" s="5" t="s">
        <v>15534</v>
      </c>
      <c r="AB4853" s="5" t="s">
        <v>15524</v>
      </c>
      <c r="AC4853" s="5" t="s">
        <v>15525</v>
      </c>
      <c r="AD4853" s="5" t="s">
        <v>15535</v>
      </c>
      <c r="AE4853" s="5" t="s">
        <v>15536</v>
      </c>
      <c r="AF4853" s="5" t="s">
        <v>15165</v>
      </c>
      <c r="AG4853" s="5" t="s">
        <v>15166</v>
      </c>
      <c r="AH4853" s="5" t="s">
        <v>15167</v>
      </c>
      <c r="AI4853" s="5" t="s">
        <v>15168</v>
      </c>
      <c r="AJ4853" s="5" t="s">
        <v>15169</v>
      </c>
      <c r="AK4853" s="5" t="s">
        <v>15950</v>
      </c>
    </row>
    <row r="4854" spans="1:37" ht="20.100000000000001" customHeight="1">
      <c r="A4854" s="282" t="s">
        <v>10869</v>
      </c>
      <c r="B4854" s="277"/>
      <c r="C4854" s="15" t="s">
        <v>9130</v>
      </c>
      <c r="D4854" s="278" t="s">
        <v>10870</v>
      </c>
      <c r="E4854" s="169"/>
      <c r="F4854" s="281" t="s">
        <v>17578</v>
      </c>
      <c r="G4854" s="279" t="s">
        <v>8444</v>
      </c>
      <c r="H4854" s="282">
        <v>0</v>
      </c>
      <c r="I4854" s="280">
        <v>42282</v>
      </c>
      <c r="J4854" s="319" t="e">
        <f t="shared" si="76"/>
        <v>#VALUE!</v>
      </c>
      <c r="K4854" s="169"/>
      <c r="L4854" s="169"/>
      <c r="M4854" s="169" t="s">
        <v>2395</v>
      </c>
      <c r="N4854" s="169"/>
      <c r="O4854" s="169"/>
      <c r="P4854" s="169"/>
      <c r="Q4854" s="169"/>
      <c r="R4854" s="169"/>
      <c r="S4854" s="169"/>
    </row>
    <row r="4855" spans="1:37" ht="20.100000000000001" customHeight="1">
      <c r="A4855" s="282" t="s">
        <v>10871</v>
      </c>
      <c r="B4855" s="277">
        <v>683615792968</v>
      </c>
      <c r="C4855" s="15" t="s">
        <v>10757</v>
      </c>
      <c r="D4855" s="278" t="s">
        <v>10870</v>
      </c>
      <c r="E4855" s="323">
        <v>4.5</v>
      </c>
      <c r="F4855" s="281">
        <v>15.529411764705882</v>
      </c>
      <c r="G4855" s="279" t="s">
        <v>8444</v>
      </c>
      <c r="H4855" s="282">
        <v>0</v>
      </c>
      <c r="I4855" s="280">
        <v>42282</v>
      </c>
      <c r="J4855" s="319">
        <f t="shared" si="76"/>
        <v>3.6999999999999993</v>
      </c>
      <c r="K4855" s="169">
        <v>11.99</v>
      </c>
      <c r="L4855" s="169"/>
      <c r="M4855" s="169" t="s">
        <v>2395</v>
      </c>
      <c r="N4855" s="169"/>
      <c r="O4855" s="169"/>
      <c r="P4855" s="169"/>
      <c r="Q4855" s="169"/>
      <c r="R4855" s="169"/>
      <c r="S4855" s="169"/>
    </row>
    <row r="4856" spans="1:37" ht="20.100000000000001" customHeight="1">
      <c r="A4856" s="282" t="s">
        <v>10872</v>
      </c>
      <c r="B4856" s="277"/>
      <c r="C4856" s="15" t="s">
        <v>10758</v>
      </c>
      <c r="D4856" s="278" t="s">
        <v>10873</v>
      </c>
      <c r="E4856" s="169"/>
      <c r="F4856" s="281" t="s">
        <v>17578</v>
      </c>
      <c r="G4856" s="279" t="s">
        <v>8444</v>
      </c>
      <c r="H4856" s="282">
        <v>0</v>
      </c>
      <c r="I4856" s="280">
        <v>42282</v>
      </c>
      <c r="J4856" s="319" t="e">
        <f t="shared" si="76"/>
        <v>#VALUE!</v>
      </c>
      <c r="K4856" s="169"/>
      <c r="L4856" s="169"/>
      <c r="M4856" s="169" t="s">
        <v>2395</v>
      </c>
      <c r="N4856" s="169"/>
      <c r="O4856" s="169"/>
      <c r="P4856" s="169"/>
      <c r="Q4856" s="169"/>
      <c r="R4856" s="169"/>
      <c r="S4856" s="169"/>
    </row>
    <row r="4857" spans="1:37" ht="20.100000000000001" customHeight="1">
      <c r="A4857" s="282" t="s">
        <v>10874</v>
      </c>
      <c r="B4857" s="277">
        <v>683615792982</v>
      </c>
      <c r="C4857" s="15" t="s">
        <v>10759</v>
      </c>
      <c r="D4857" s="278" t="s">
        <v>10873</v>
      </c>
      <c r="E4857" s="323">
        <v>4.5</v>
      </c>
      <c r="F4857" s="281">
        <v>15.529411764705882</v>
      </c>
      <c r="G4857" s="279" t="s">
        <v>8444</v>
      </c>
      <c r="H4857" s="282">
        <v>0</v>
      </c>
      <c r="I4857" s="280">
        <v>42282</v>
      </c>
      <c r="J4857" s="319">
        <f t="shared" si="76"/>
        <v>3.6999999999999993</v>
      </c>
      <c r="K4857" s="169">
        <v>11.99</v>
      </c>
      <c r="L4857" s="169"/>
      <c r="M4857" s="169" t="s">
        <v>2395</v>
      </c>
      <c r="N4857" s="169"/>
      <c r="O4857" s="169"/>
      <c r="P4857" s="169"/>
      <c r="Q4857" s="169"/>
      <c r="R4857" s="169"/>
      <c r="S4857" s="169"/>
    </row>
    <row r="4858" spans="1:37" ht="20.100000000000001" customHeight="1">
      <c r="A4858" s="282" t="s">
        <v>10875</v>
      </c>
      <c r="B4858" s="277">
        <v>683615792999</v>
      </c>
      <c r="C4858" s="15" t="s">
        <v>10760</v>
      </c>
      <c r="D4858" s="278" t="s">
        <v>10873</v>
      </c>
      <c r="E4858" s="323">
        <v>4.5</v>
      </c>
      <c r="F4858" s="281">
        <v>15.529411764705882</v>
      </c>
      <c r="G4858" s="279" t="s">
        <v>8444</v>
      </c>
      <c r="H4858" s="282">
        <v>0</v>
      </c>
      <c r="I4858" s="280">
        <v>42282</v>
      </c>
      <c r="J4858" s="319">
        <f t="shared" si="76"/>
        <v>3.6999999999999993</v>
      </c>
      <c r="K4858" s="169">
        <v>11.99</v>
      </c>
      <c r="L4858" s="169"/>
      <c r="M4858" s="169" t="s">
        <v>2395</v>
      </c>
      <c r="N4858" s="169"/>
      <c r="O4858" s="169"/>
      <c r="P4858" s="169"/>
      <c r="Q4858" s="169"/>
      <c r="R4858" s="169"/>
      <c r="S4858" s="169"/>
    </row>
    <row r="4859" spans="1:37" ht="20.100000000000001" customHeight="1">
      <c r="A4859" s="282" t="s">
        <v>10876</v>
      </c>
      <c r="B4859" s="277">
        <v>683615793002</v>
      </c>
      <c r="C4859" s="15" t="s">
        <v>10761</v>
      </c>
      <c r="D4859" s="278" t="s">
        <v>10873</v>
      </c>
      <c r="E4859" s="323">
        <v>4.5</v>
      </c>
      <c r="F4859" s="281">
        <v>15.529411764705882</v>
      </c>
      <c r="G4859" s="279" t="s">
        <v>8444</v>
      </c>
      <c r="H4859" s="282">
        <v>0</v>
      </c>
      <c r="I4859" s="280">
        <v>42282</v>
      </c>
      <c r="J4859" s="319">
        <f t="shared" si="76"/>
        <v>3.6999999999999993</v>
      </c>
      <c r="K4859" s="169">
        <v>11.99</v>
      </c>
      <c r="L4859" s="169"/>
      <c r="M4859" s="169" t="s">
        <v>2395</v>
      </c>
      <c r="N4859" s="169"/>
      <c r="O4859" s="169"/>
      <c r="P4859" s="169"/>
      <c r="Q4859" s="169"/>
      <c r="R4859" s="169"/>
      <c r="S4859" s="169"/>
    </row>
    <row r="4860" spans="1:37" ht="20.100000000000001" customHeight="1">
      <c r="A4860" s="282" t="s">
        <v>10877</v>
      </c>
      <c r="B4860" s="277">
        <v>683615793019</v>
      </c>
      <c r="C4860" s="15" t="s">
        <v>10762</v>
      </c>
      <c r="D4860" s="278" t="s">
        <v>10873</v>
      </c>
      <c r="E4860" s="323">
        <v>4.5</v>
      </c>
      <c r="F4860" s="281">
        <v>15.529411764705882</v>
      </c>
      <c r="G4860" s="279" t="s">
        <v>8444</v>
      </c>
      <c r="H4860" s="282">
        <v>0</v>
      </c>
      <c r="I4860" s="280">
        <v>42282</v>
      </c>
      <c r="J4860" s="319">
        <f t="shared" si="76"/>
        <v>3.6999999999999993</v>
      </c>
      <c r="K4860" s="169">
        <v>11.99</v>
      </c>
      <c r="L4860" s="169"/>
      <c r="M4860" s="169" t="s">
        <v>2395</v>
      </c>
      <c r="N4860" s="169"/>
      <c r="O4860" s="169"/>
      <c r="P4860" s="169"/>
      <c r="Q4860" s="169"/>
      <c r="R4860" s="169"/>
      <c r="S4860" s="169"/>
    </row>
    <row r="4861" spans="1:37" ht="20.100000000000001" customHeight="1">
      <c r="A4861" s="282" t="s">
        <v>10878</v>
      </c>
      <c r="B4861" s="277">
        <v>683615793026</v>
      </c>
      <c r="C4861" s="15" t="s">
        <v>10763</v>
      </c>
      <c r="D4861" s="278" t="s">
        <v>10873</v>
      </c>
      <c r="E4861" s="323">
        <v>4.5</v>
      </c>
      <c r="F4861" s="281">
        <v>15.529411764705882</v>
      </c>
      <c r="G4861" s="279" t="s">
        <v>8444</v>
      </c>
      <c r="H4861" s="282">
        <v>0</v>
      </c>
      <c r="I4861" s="280">
        <v>42282</v>
      </c>
      <c r="J4861" s="319">
        <f t="shared" si="76"/>
        <v>3.6999999999999993</v>
      </c>
      <c r="K4861" s="169">
        <v>11.99</v>
      </c>
      <c r="L4861" s="169"/>
      <c r="M4861" s="169" t="s">
        <v>2395</v>
      </c>
      <c r="N4861" s="169"/>
      <c r="O4861" s="169"/>
      <c r="P4861" s="169"/>
      <c r="Q4861" s="169"/>
      <c r="R4861" s="169"/>
      <c r="S4861" s="169"/>
    </row>
    <row r="4862" spans="1:37" ht="20.100000000000001" customHeight="1">
      <c r="A4862" s="282" t="s">
        <v>10879</v>
      </c>
      <c r="B4862" s="277">
        <v>683615793033</v>
      </c>
      <c r="C4862" s="15" t="s">
        <v>10764</v>
      </c>
      <c r="D4862" s="278" t="s">
        <v>10873</v>
      </c>
      <c r="E4862" s="323">
        <v>4.5</v>
      </c>
      <c r="F4862" s="281">
        <v>15.529411764705882</v>
      </c>
      <c r="G4862" s="279" t="s">
        <v>8444</v>
      </c>
      <c r="H4862" s="282">
        <v>0</v>
      </c>
      <c r="I4862" s="280">
        <v>42282</v>
      </c>
      <c r="J4862" s="319">
        <f t="shared" si="76"/>
        <v>3.6999999999999993</v>
      </c>
      <c r="K4862" s="169">
        <v>11.99</v>
      </c>
      <c r="L4862" s="169"/>
      <c r="M4862" s="169" t="s">
        <v>2395</v>
      </c>
      <c r="N4862" s="169"/>
      <c r="O4862" s="169"/>
      <c r="P4862" s="169"/>
      <c r="Q4862" s="169"/>
      <c r="R4862" s="169"/>
      <c r="S4862" s="169"/>
    </row>
    <row r="4863" spans="1:37" ht="20.100000000000001" customHeight="1">
      <c r="A4863" s="282" t="s">
        <v>10880</v>
      </c>
      <c r="B4863" s="277"/>
      <c r="C4863" s="15" t="s">
        <v>9137</v>
      </c>
      <c r="D4863" s="278" t="s">
        <v>10881</v>
      </c>
      <c r="E4863" s="169"/>
      <c r="F4863" s="281" t="s">
        <v>17578</v>
      </c>
      <c r="G4863" s="279" t="s">
        <v>8444</v>
      </c>
      <c r="H4863" s="282">
        <v>0</v>
      </c>
      <c r="I4863" s="280">
        <v>42282</v>
      </c>
      <c r="J4863" s="319" t="e">
        <f t="shared" si="76"/>
        <v>#VALUE!</v>
      </c>
      <c r="K4863" s="169"/>
      <c r="L4863" s="169"/>
      <c r="M4863" s="169" t="s">
        <v>2395</v>
      </c>
      <c r="N4863" s="169"/>
      <c r="O4863" s="169"/>
      <c r="P4863" s="169"/>
      <c r="Q4863" s="169"/>
      <c r="R4863" s="169"/>
      <c r="S4863" s="169"/>
    </row>
    <row r="4864" spans="1:37" ht="20.100000000000001" customHeight="1">
      <c r="A4864" s="282" t="s">
        <v>10882</v>
      </c>
      <c r="B4864" s="277">
        <v>683615793057</v>
      </c>
      <c r="C4864" s="15" t="s">
        <v>10765</v>
      </c>
      <c r="D4864" s="278" t="s">
        <v>10881</v>
      </c>
      <c r="E4864" s="326">
        <v>2.5</v>
      </c>
      <c r="F4864" s="281">
        <v>16.117647058823529</v>
      </c>
      <c r="G4864" s="279" t="s">
        <v>8444</v>
      </c>
      <c r="H4864" s="283">
        <v>21</v>
      </c>
      <c r="I4864" s="280">
        <v>42282</v>
      </c>
      <c r="J4864" s="319">
        <f t="shared" si="76"/>
        <v>6.1999999999999993</v>
      </c>
      <c r="K4864" s="169">
        <v>11.99</v>
      </c>
      <c r="L4864" s="169"/>
      <c r="M4864" s="169" t="s">
        <v>2395</v>
      </c>
      <c r="N4864" s="169"/>
      <c r="O4864" s="169"/>
      <c r="P4864" s="169"/>
      <c r="Q4864" s="169"/>
      <c r="R4864" s="169"/>
      <c r="S4864" s="169"/>
    </row>
    <row r="4865" spans="1:38" ht="20.100000000000001" customHeight="1">
      <c r="A4865" s="282" t="s">
        <v>10883</v>
      </c>
      <c r="B4865" s="277">
        <v>683615793064</v>
      </c>
      <c r="C4865" s="15" t="s">
        <v>10766</v>
      </c>
      <c r="D4865" s="278" t="s">
        <v>10881</v>
      </c>
      <c r="E4865" s="323">
        <v>5</v>
      </c>
      <c r="F4865" s="281">
        <v>16.117647058823529</v>
      </c>
      <c r="G4865" s="279" t="s">
        <v>8444</v>
      </c>
      <c r="H4865" s="282">
        <v>0</v>
      </c>
      <c r="I4865" s="280">
        <v>42282</v>
      </c>
      <c r="J4865" s="319">
        <f t="shared" si="76"/>
        <v>3.6999999999999993</v>
      </c>
      <c r="K4865" s="169">
        <v>11.99</v>
      </c>
      <c r="L4865" s="169"/>
      <c r="M4865" s="169" t="s">
        <v>2395</v>
      </c>
      <c r="N4865" s="169"/>
      <c r="O4865" s="169"/>
      <c r="P4865" s="169"/>
      <c r="Q4865" s="169"/>
      <c r="R4865" s="169"/>
      <c r="S4865" s="169"/>
    </row>
    <row r="4866" spans="1:38" ht="20.100000000000001" customHeight="1">
      <c r="A4866" s="282" t="s">
        <v>10884</v>
      </c>
      <c r="B4866" s="277">
        <v>683615793071</v>
      </c>
      <c r="C4866" s="15" t="s">
        <v>10767</v>
      </c>
      <c r="D4866" s="278" t="s">
        <v>10881</v>
      </c>
      <c r="E4866" s="323">
        <v>5</v>
      </c>
      <c r="F4866" s="281">
        <v>16.117647058823529</v>
      </c>
      <c r="G4866" s="279" t="s">
        <v>8444</v>
      </c>
      <c r="H4866" s="282">
        <v>0</v>
      </c>
      <c r="I4866" s="280">
        <v>42282</v>
      </c>
      <c r="J4866" s="319">
        <f t="shared" si="76"/>
        <v>3.6999999999999993</v>
      </c>
      <c r="K4866" s="169">
        <v>11.99</v>
      </c>
      <c r="L4866" s="169"/>
      <c r="M4866" s="169" t="s">
        <v>2395</v>
      </c>
      <c r="N4866" s="169"/>
      <c r="O4866" s="169"/>
      <c r="P4866" s="169"/>
      <c r="Q4866" s="169"/>
      <c r="R4866" s="169"/>
      <c r="S4866" s="169"/>
    </row>
    <row r="4867" spans="1:38" ht="20.100000000000001" customHeight="1">
      <c r="A4867" s="282" t="s">
        <v>10885</v>
      </c>
      <c r="B4867" s="277">
        <v>683615793088</v>
      </c>
      <c r="C4867" s="15" t="s">
        <v>10768</v>
      </c>
      <c r="D4867" s="278" t="s">
        <v>10881</v>
      </c>
      <c r="E4867" s="323">
        <v>5</v>
      </c>
      <c r="F4867" s="281">
        <v>16.117647058823529</v>
      </c>
      <c r="G4867" s="279" t="s">
        <v>8444</v>
      </c>
      <c r="H4867" s="282">
        <v>0</v>
      </c>
      <c r="I4867" s="280">
        <v>42282</v>
      </c>
      <c r="J4867" s="319">
        <f t="shared" si="76"/>
        <v>3.6999999999999993</v>
      </c>
      <c r="K4867" s="169">
        <v>11.99</v>
      </c>
      <c r="L4867" s="169"/>
      <c r="M4867" s="169" t="s">
        <v>2395</v>
      </c>
      <c r="N4867" s="169"/>
      <c r="O4867" s="169"/>
      <c r="P4867" s="169"/>
      <c r="Q4867" s="169"/>
      <c r="R4867" s="169"/>
      <c r="S4867" s="169"/>
    </row>
    <row r="4868" spans="1:38" ht="20.100000000000001" customHeight="1">
      <c r="A4868" s="282" t="s">
        <v>10886</v>
      </c>
      <c r="B4868" s="277"/>
      <c r="C4868" s="15" t="s">
        <v>10769</v>
      </c>
      <c r="D4868" s="278" t="s">
        <v>10887</v>
      </c>
      <c r="E4868" s="169"/>
      <c r="F4868" s="281" t="s">
        <v>17578</v>
      </c>
      <c r="G4868" s="279" t="s">
        <v>8444</v>
      </c>
      <c r="H4868" s="282">
        <v>0</v>
      </c>
      <c r="I4868" s="280">
        <v>42282</v>
      </c>
      <c r="J4868" s="319" t="e">
        <f t="shared" si="76"/>
        <v>#VALUE!</v>
      </c>
      <c r="K4868" s="169"/>
      <c r="L4868" s="169"/>
      <c r="M4868" s="169" t="s">
        <v>2395</v>
      </c>
      <c r="N4868" s="169"/>
      <c r="O4868" s="169"/>
      <c r="P4868" s="169"/>
      <c r="Q4868" s="169"/>
      <c r="R4868" s="169"/>
      <c r="S4868" s="169"/>
    </row>
    <row r="4869" spans="1:38" ht="20.100000000000001" customHeight="1">
      <c r="A4869" s="282" t="s">
        <v>10888</v>
      </c>
      <c r="B4869" s="277">
        <v>683615793101</v>
      </c>
      <c r="C4869" s="15" t="s">
        <v>10770</v>
      </c>
      <c r="D4869" s="278" t="s">
        <v>10887</v>
      </c>
      <c r="E4869" s="323">
        <v>2</v>
      </c>
      <c r="F4869" s="281">
        <v>13.99</v>
      </c>
      <c r="G4869" s="279" t="s">
        <v>8444</v>
      </c>
      <c r="H4869" s="282">
        <v>0</v>
      </c>
      <c r="I4869" s="280">
        <v>42282</v>
      </c>
      <c r="J4869" s="319">
        <f t="shared" si="76"/>
        <v>4.8915000000000006</v>
      </c>
      <c r="K4869" s="169"/>
      <c r="L4869" s="169"/>
      <c r="M4869" s="169" t="s">
        <v>2395</v>
      </c>
      <c r="N4869" s="169"/>
      <c r="O4869" s="169"/>
      <c r="P4869" s="169"/>
      <c r="Q4869" s="169"/>
      <c r="R4869" s="169"/>
      <c r="S4869" s="169"/>
    </row>
    <row r="4870" spans="1:38" ht="20.100000000000001" customHeight="1">
      <c r="A4870" s="282" t="s">
        <v>10889</v>
      </c>
      <c r="B4870" s="277">
        <v>683615793118</v>
      </c>
      <c r="C4870" s="15" t="s">
        <v>10771</v>
      </c>
      <c r="D4870" s="278" t="s">
        <v>10887</v>
      </c>
      <c r="E4870" s="323">
        <v>2</v>
      </c>
      <c r="F4870" s="281">
        <v>13.99</v>
      </c>
      <c r="G4870" s="279" t="s">
        <v>8444</v>
      </c>
      <c r="H4870" s="282">
        <v>0</v>
      </c>
      <c r="I4870" s="280">
        <v>42282</v>
      </c>
      <c r="J4870" s="319">
        <f t="shared" si="76"/>
        <v>4.8915000000000006</v>
      </c>
      <c r="K4870" s="169"/>
      <c r="L4870" s="169"/>
      <c r="M4870" s="169" t="s">
        <v>2395</v>
      </c>
      <c r="N4870" s="169"/>
      <c r="O4870" s="169"/>
      <c r="P4870" s="169"/>
      <c r="Q4870" s="169"/>
      <c r="R4870" s="169"/>
      <c r="S4870" s="169"/>
    </row>
    <row r="4871" spans="1:38" ht="20.100000000000001" customHeight="1">
      <c r="A4871" s="282" t="s">
        <v>10890</v>
      </c>
      <c r="B4871" s="277">
        <v>683615793125</v>
      </c>
      <c r="C4871" s="15" t="s">
        <v>10772</v>
      </c>
      <c r="D4871" s="278" t="s">
        <v>10887</v>
      </c>
      <c r="E4871" s="323">
        <v>1.5</v>
      </c>
      <c r="F4871" s="281">
        <v>13.99</v>
      </c>
      <c r="G4871" s="279" t="s">
        <v>8444</v>
      </c>
      <c r="H4871" s="282">
        <v>0</v>
      </c>
      <c r="I4871" s="280">
        <v>42282</v>
      </c>
      <c r="J4871" s="319">
        <f t="shared" si="76"/>
        <v>5.3915000000000006</v>
      </c>
      <c r="K4871" s="169"/>
      <c r="L4871" s="169"/>
      <c r="M4871" s="169" t="s">
        <v>2395</v>
      </c>
      <c r="N4871" s="169"/>
      <c r="O4871" s="169"/>
      <c r="P4871" s="169"/>
      <c r="Q4871" s="169"/>
      <c r="R4871" s="169"/>
      <c r="S4871" s="169"/>
    </row>
    <row r="4872" spans="1:38" ht="20.100000000000001" customHeight="1">
      <c r="A4872" s="282" t="s">
        <v>10891</v>
      </c>
      <c r="B4872" s="277">
        <v>683615793132</v>
      </c>
      <c r="C4872" s="15" t="s">
        <v>10773</v>
      </c>
      <c r="D4872" s="278" t="s">
        <v>10887</v>
      </c>
      <c r="E4872" s="323">
        <v>1.5</v>
      </c>
      <c r="F4872" s="281">
        <v>13.99</v>
      </c>
      <c r="G4872" s="279" t="s">
        <v>8444</v>
      </c>
      <c r="H4872" s="282">
        <v>0</v>
      </c>
      <c r="I4872" s="280">
        <v>42282</v>
      </c>
      <c r="J4872" s="319">
        <f t="shared" si="76"/>
        <v>5.3915000000000006</v>
      </c>
      <c r="K4872" s="169"/>
      <c r="L4872" s="169"/>
      <c r="M4872" s="169" t="s">
        <v>2395</v>
      </c>
      <c r="N4872" s="169"/>
      <c r="O4872" s="169"/>
      <c r="P4872" s="169"/>
      <c r="Q4872" s="169"/>
      <c r="R4872" s="169"/>
      <c r="S4872" s="169"/>
    </row>
    <row r="4873" spans="1:38" ht="20.100000000000001" customHeight="1">
      <c r="A4873" s="5" t="s">
        <v>10892</v>
      </c>
      <c r="B4873" s="277">
        <v>683615793149</v>
      </c>
      <c r="C4873" s="15" t="s">
        <v>10774</v>
      </c>
      <c r="D4873" s="278" t="s">
        <v>10887</v>
      </c>
      <c r="E4873" s="323">
        <v>1.5</v>
      </c>
      <c r="F4873" s="281">
        <v>13.99</v>
      </c>
      <c r="G4873" s="279" t="s">
        <v>8444</v>
      </c>
      <c r="H4873" s="282">
        <v>0</v>
      </c>
      <c r="I4873" s="280">
        <v>42282</v>
      </c>
      <c r="J4873" s="319">
        <f t="shared" si="76"/>
        <v>5.3915000000000006</v>
      </c>
      <c r="K4873" s="169"/>
      <c r="L4873" s="169"/>
      <c r="M4873" s="169" t="s">
        <v>2395</v>
      </c>
      <c r="N4873" s="169"/>
      <c r="O4873" s="169"/>
      <c r="P4873" s="169"/>
      <c r="Q4873" s="169"/>
      <c r="R4873" s="169"/>
      <c r="S4873" s="169"/>
      <c r="T4873" s="5" t="s">
        <v>15518</v>
      </c>
      <c r="U4873" s="171" t="s">
        <v>10886</v>
      </c>
      <c r="V4873" s="5" t="s">
        <v>15519</v>
      </c>
      <c r="W4873" s="5" t="s">
        <v>15520</v>
      </c>
      <c r="X4873" s="5" t="s">
        <v>15521</v>
      </c>
      <c r="Y4873" s="5" t="s">
        <v>15522</v>
      </c>
      <c r="AA4873" s="5" t="s">
        <v>15537</v>
      </c>
      <c r="AB4873" s="5" t="s">
        <v>15524</v>
      </c>
      <c r="AC4873" s="5" t="s">
        <v>15525</v>
      </c>
      <c r="AD4873" s="5" t="s">
        <v>15538</v>
      </c>
      <c r="AE4873" s="5" t="s">
        <v>15539</v>
      </c>
      <c r="AF4873" s="5" t="s">
        <v>15165</v>
      </c>
      <c r="AG4873" s="5" t="s">
        <v>15166</v>
      </c>
      <c r="AH4873" s="5" t="s">
        <v>15167</v>
      </c>
      <c r="AI4873" s="5" t="s">
        <v>15168</v>
      </c>
      <c r="AJ4873" s="5" t="s">
        <v>15169</v>
      </c>
      <c r="AK4873" s="5" t="s">
        <v>15951</v>
      </c>
      <c r="AL4873" s="5" t="s">
        <v>15952</v>
      </c>
    </row>
    <row r="4874" spans="1:38" ht="20.100000000000001" customHeight="1">
      <c r="A4874" s="282" t="s">
        <v>10893</v>
      </c>
      <c r="B4874" s="277">
        <v>683615793156</v>
      </c>
      <c r="C4874" s="15" t="s">
        <v>10775</v>
      </c>
      <c r="D4874" s="278" t="s">
        <v>10887</v>
      </c>
      <c r="E4874" s="323">
        <v>1.5</v>
      </c>
      <c r="F4874" s="281">
        <v>13.99</v>
      </c>
      <c r="G4874" s="279" t="s">
        <v>8444</v>
      </c>
      <c r="H4874" s="282">
        <v>0</v>
      </c>
      <c r="I4874" s="280">
        <v>42282</v>
      </c>
      <c r="J4874" s="319">
        <f t="shared" si="76"/>
        <v>5.3915000000000006</v>
      </c>
      <c r="K4874" s="169"/>
      <c r="L4874" s="169"/>
      <c r="M4874" s="169" t="s">
        <v>2395</v>
      </c>
      <c r="N4874" s="169"/>
      <c r="O4874" s="169"/>
      <c r="P4874" s="169"/>
      <c r="Q4874" s="169"/>
      <c r="R4874" s="169"/>
      <c r="S4874" s="169"/>
    </row>
    <row r="4875" spans="1:38" ht="20.100000000000001" customHeight="1">
      <c r="A4875" s="282" t="s">
        <v>10894</v>
      </c>
      <c r="B4875" s="277">
        <v>683615793163</v>
      </c>
      <c r="C4875" s="15" t="s">
        <v>10776</v>
      </c>
      <c r="D4875" s="278" t="s">
        <v>10887</v>
      </c>
      <c r="E4875" s="323">
        <v>1.5</v>
      </c>
      <c r="F4875" s="281">
        <v>13.99</v>
      </c>
      <c r="G4875" s="279" t="s">
        <v>8444</v>
      </c>
      <c r="H4875" s="282">
        <v>0</v>
      </c>
      <c r="I4875" s="280">
        <v>42282</v>
      </c>
      <c r="J4875" s="319">
        <f t="shared" si="76"/>
        <v>5.3915000000000006</v>
      </c>
      <c r="K4875" s="169"/>
      <c r="L4875" s="169"/>
      <c r="M4875" s="169" t="s">
        <v>2395</v>
      </c>
      <c r="N4875" s="169"/>
      <c r="O4875" s="169"/>
      <c r="P4875" s="169"/>
      <c r="Q4875" s="169"/>
      <c r="R4875" s="169"/>
      <c r="S4875" s="169"/>
    </row>
    <row r="4876" spans="1:38" ht="20.100000000000001" customHeight="1">
      <c r="A4876" s="282"/>
      <c r="C4876" s="15" t="s">
        <v>10777</v>
      </c>
      <c r="E4876" s="169"/>
      <c r="F4876" s="281">
        <v>13.99</v>
      </c>
      <c r="G4876" s="279"/>
      <c r="H4876" s="169">
        <v>0</v>
      </c>
      <c r="I4876" s="280"/>
      <c r="J4876" s="319">
        <f t="shared" ref="J4876:J4939" si="77">F4876*0.85-5-E4876</f>
        <v>6.8915000000000006</v>
      </c>
      <c r="K4876" s="169" t="s">
        <v>731</v>
      </c>
      <c r="L4876" s="169"/>
      <c r="M4876" s="169"/>
      <c r="N4876" s="169"/>
      <c r="O4876" s="169"/>
      <c r="P4876" s="169"/>
      <c r="Q4876" s="169"/>
      <c r="R4876" s="169"/>
      <c r="S4876" s="169"/>
    </row>
    <row r="4877" spans="1:38" ht="20.100000000000001" customHeight="1">
      <c r="A4877" s="282" t="s">
        <v>10896</v>
      </c>
      <c r="B4877" s="277">
        <v>683615793187</v>
      </c>
      <c r="C4877" s="15" t="s">
        <v>10777</v>
      </c>
      <c r="D4877" s="278" t="s">
        <v>10895</v>
      </c>
      <c r="E4877" s="323">
        <v>6</v>
      </c>
      <c r="F4877" s="281">
        <v>17.294117647058826</v>
      </c>
      <c r="G4877" s="279" t="s">
        <v>8444</v>
      </c>
      <c r="H4877" s="282">
        <v>0</v>
      </c>
      <c r="I4877" s="280">
        <v>42282</v>
      </c>
      <c r="J4877" s="319">
        <f t="shared" si="77"/>
        <v>3.7000000000000011</v>
      </c>
      <c r="K4877" s="169">
        <v>11.99</v>
      </c>
      <c r="L4877" s="169"/>
      <c r="M4877" s="169" t="s">
        <v>2395</v>
      </c>
      <c r="N4877" s="169"/>
      <c r="O4877" s="169"/>
      <c r="P4877" s="169"/>
      <c r="Q4877" s="169"/>
      <c r="R4877" s="169"/>
      <c r="S4877" s="169"/>
    </row>
    <row r="4878" spans="1:38" ht="20.100000000000001" customHeight="1">
      <c r="A4878" s="282"/>
      <c r="C4878" s="15" t="s">
        <v>10778</v>
      </c>
      <c r="E4878" s="169"/>
      <c r="F4878" s="281">
        <v>14.99</v>
      </c>
      <c r="G4878" s="279"/>
      <c r="H4878" s="169">
        <v>0</v>
      </c>
      <c r="I4878" s="280"/>
      <c r="J4878" s="319">
        <f t="shared" si="77"/>
        <v>7.7415000000000003</v>
      </c>
      <c r="K4878" s="169" t="s">
        <v>731</v>
      </c>
      <c r="L4878" s="169"/>
      <c r="M4878" s="169"/>
      <c r="N4878" s="169"/>
      <c r="O4878" s="169"/>
      <c r="P4878" s="169"/>
      <c r="Q4878" s="169"/>
      <c r="R4878" s="169"/>
      <c r="S4878" s="169"/>
    </row>
    <row r="4879" spans="1:38" ht="20.100000000000001" customHeight="1">
      <c r="A4879" s="282" t="s">
        <v>10898</v>
      </c>
      <c r="B4879" s="277">
        <v>683615793200</v>
      </c>
      <c r="C4879" s="15" t="s">
        <v>10778</v>
      </c>
      <c r="D4879" s="278" t="s">
        <v>10897</v>
      </c>
      <c r="E4879" s="323">
        <v>5</v>
      </c>
      <c r="F4879" s="281">
        <v>16.117647058823529</v>
      </c>
      <c r="G4879" s="279" t="s">
        <v>8444</v>
      </c>
      <c r="H4879" s="282">
        <v>0</v>
      </c>
      <c r="I4879" s="280">
        <v>42282</v>
      </c>
      <c r="J4879" s="319">
        <f t="shared" si="77"/>
        <v>3.6999999999999993</v>
      </c>
      <c r="K4879" s="169">
        <v>12.99</v>
      </c>
      <c r="L4879" s="169"/>
      <c r="M4879" s="169" t="s">
        <v>2395</v>
      </c>
      <c r="N4879" s="169"/>
      <c r="O4879" s="169"/>
      <c r="P4879" s="169"/>
      <c r="Q4879" s="169"/>
      <c r="R4879" s="169"/>
      <c r="S4879" s="169"/>
    </row>
    <row r="4880" spans="1:38" ht="20.100000000000001" customHeight="1">
      <c r="A4880" s="282" t="s">
        <v>10899</v>
      </c>
      <c r="B4880" s="277"/>
      <c r="C4880" s="15" t="s">
        <v>9140</v>
      </c>
      <c r="D4880" s="278" t="s">
        <v>10900</v>
      </c>
      <c r="E4880" s="169"/>
      <c r="F4880" s="281" t="s">
        <v>17578</v>
      </c>
      <c r="G4880" s="279" t="s">
        <v>8444</v>
      </c>
      <c r="H4880" s="282">
        <v>0</v>
      </c>
      <c r="I4880" s="280">
        <v>42282</v>
      </c>
      <c r="J4880" s="319" t="e">
        <f t="shared" si="77"/>
        <v>#VALUE!</v>
      </c>
      <c r="K4880" s="169"/>
      <c r="L4880" s="169"/>
      <c r="M4880" s="169" t="s">
        <v>2395</v>
      </c>
      <c r="N4880" s="169"/>
      <c r="O4880" s="169"/>
      <c r="P4880" s="169"/>
      <c r="Q4880" s="169"/>
      <c r="R4880" s="169"/>
      <c r="S4880" s="169"/>
    </row>
    <row r="4881" spans="1:38" ht="20.100000000000001" customHeight="1">
      <c r="A4881" s="5" t="s">
        <v>10901</v>
      </c>
      <c r="B4881" s="277">
        <v>683615793224</v>
      </c>
      <c r="C4881" s="15" t="s">
        <v>10779</v>
      </c>
      <c r="D4881" s="278" t="s">
        <v>10900</v>
      </c>
      <c r="E4881" s="323">
        <v>2</v>
      </c>
      <c r="F4881" s="281">
        <v>13.99</v>
      </c>
      <c r="G4881" s="279" t="s">
        <v>8444</v>
      </c>
      <c r="H4881" s="282">
        <v>0</v>
      </c>
      <c r="I4881" s="280">
        <v>42282</v>
      </c>
      <c r="J4881" s="319">
        <f t="shared" si="77"/>
        <v>4.8915000000000006</v>
      </c>
      <c r="K4881" s="169"/>
      <c r="L4881" s="169"/>
      <c r="M4881" s="169" t="s">
        <v>2395</v>
      </c>
      <c r="N4881" s="169"/>
      <c r="O4881" s="169"/>
      <c r="P4881" s="169"/>
      <c r="Q4881" s="169"/>
      <c r="R4881" s="169"/>
      <c r="S4881" s="169"/>
      <c r="T4881" s="5" t="s">
        <v>15518</v>
      </c>
      <c r="U4881" s="171" t="s">
        <v>10899</v>
      </c>
      <c r="V4881" s="5" t="s">
        <v>15519</v>
      </c>
      <c r="W4881" s="5" t="s">
        <v>15520</v>
      </c>
      <c r="X4881" s="5" t="s">
        <v>15521</v>
      </c>
      <c r="Y4881" s="5" t="s">
        <v>15522</v>
      </c>
      <c r="AA4881" s="5" t="s">
        <v>15540</v>
      </c>
      <c r="AB4881" s="5" t="s">
        <v>15541</v>
      </c>
      <c r="AC4881" s="5" t="s">
        <v>15542</v>
      </c>
      <c r="AD4881" s="5" t="s">
        <v>15543</v>
      </c>
      <c r="AE4881" s="5" t="s">
        <v>15544</v>
      </c>
      <c r="AF4881" s="5" t="s">
        <v>15165</v>
      </c>
      <c r="AG4881" s="5" t="s">
        <v>15166</v>
      </c>
      <c r="AH4881" s="5" t="s">
        <v>15167</v>
      </c>
      <c r="AI4881" s="5" t="s">
        <v>15168</v>
      </c>
      <c r="AJ4881" s="5" t="s">
        <v>15169</v>
      </c>
      <c r="AK4881" s="5" t="s">
        <v>15953</v>
      </c>
      <c r="AL4881" s="5" t="s">
        <v>15954</v>
      </c>
    </row>
    <row r="4882" spans="1:38" ht="20.100000000000001" customHeight="1">
      <c r="A4882" s="5" t="s">
        <v>10902</v>
      </c>
      <c r="B4882" s="277">
        <v>683615793231</v>
      </c>
      <c r="C4882" s="15" t="s">
        <v>10780</v>
      </c>
      <c r="D4882" s="278" t="s">
        <v>10900</v>
      </c>
      <c r="E4882" s="323">
        <v>2</v>
      </c>
      <c r="F4882" s="281">
        <v>13.99</v>
      </c>
      <c r="G4882" s="279" t="s">
        <v>8444</v>
      </c>
      <c r="H4882" s="282">
        <v>0</v>
      </c>
      <c r="I4882" s="280">
        <v>42282</v>
      </c>
      <c r="J4882" s="319">
        <f t="shared" si="77"/>
        <v>4.8915000000000006</v>
      </c>
      <c r="K4882" s="169"/>
      <c r="L4882" s="169"/>
      <c r="M4882" s="169" t="s">
        <v>2395</v>
      </c>
      <c r="N4882" s="169"/>
      <c r="O4882" s="169"/>
      <c r="P4882" s="169"/>
      <c r="Q4882" s="169"/>
      <c r="R4882" s="169"/>
      <c r="S4882" s="169"/>
      <c r="T4882" s="5" t="s">
        <v>15518</v>
      </c>
      <c r="U4882" s="171" t="s">
        <v>10899</v>
      </c>
      <c r="V4882" s="5" t="s">
        <v>15519</v>
      </c>
      <c r="W4882" s="5" t="s">
        <v>15520</v>
      </c>
      <c r="X4882" s="5" t="s">
        <v>15521</v>
      </c>
      <c r="Y4882" s="5" t="s">
        <v>15522</v>
      </c>
      <c r="AA4882" s="5" t="s">
        <v>15540</v>
      </c>
      <c r="AB4882" s="5" t="s">
        <v>15541</v>
      </c>
      <c r="AC4882" s="5" t="s">
        <v>15542</v>
      </c>
      <c r="AD4882" s="5" t="s">
        <v>15543</v>
      </c>
      <c r="AE4882" s="5" t="s">
        <v>15544</v>
      </c>
      <c r="AF4882" s="5" t="s">
        <v>15165</v>
      </c>
      <c r="AG4882" s="5" t="s">
        <v>15166</v>
      </c>
      <c r="AH4882" s="5" t="s">
        <v>15167</v>
      </c>
      <c r="AI4882" s="5" t="s">
        <v>15168</v>
      </c>
      <c r="AJ4882" s="5" t="s">
        <v>15169</v>
      </c>
      <c r="AK4882" s="5" t="s">
        <v>15955</v>
      </c>
    </row>
    <row r="4883" spans="1:38" ht="20.100000000000001" customHeight="1">
      <c r="A4883" s="5" t="s">
        <v>10903</v>
      </c>
      <c r="B4883" s="277">
        <v>683615793248</v>
      </c>
      <c r="C4883" s="15" t="s">
        <v>10781</v>
      </c>
      <c r="D4883" s="278" t="s">
        <v>10900</v>
      </c>
      <c r="E4883" s="323">
        <v>2</v>
      </c>
      <c r="F4883" s="281">
        <v>13.99</v>
      </c>
      <c r="G4883" s="279" t="s">
        <v>8444</v>
      </c>
      <c r="H4883" s="282">
        <v>0</v>
      </c>
      <c r="I4883" s="280">
        <v>42282</v>
      </c>
      <c r="J4883" s="319">
        <f t="shared" si="77"/>
        <v>4.8915000000000006</v>
      </c>
      <c r="K4883" s="169"/>
      <c r="L4883" s="169"/>
      <c r="M4883" s="169" t="s">
        <v>2395</v>
      </c>
      <c r="N4883" s="169"/>
      <c r="O4883" s="169"/>
      <c r="P4883" s="169"/>
      <c r="Q4883" s="169"/>
      <c r="R4883" s="169"/>
      <c r="S4883" s="169"/>
      <c r="T4883" s="5" t="s">
        <v>15518</v>
      </c>
      <c r="U4883" s="171" t="s">
        <v>10899</v>
      </c>
      <c r="V4883" s="5" t="s">
        <v>15519</v>
      </c>
      <c r="W4883" s="5" t="s">
        <v>15520</v>
      </c>
      <c r="X4883" s="5" t="s">
        <v>15521</v>
      </c>
      <c r="Y4883" s="5" t="s">
        <v>15522</v>
      </c>
      <c r="AA4883" s="5" t="s">
        <v>15540</v>
      </c>
      <c r="AB4883" s="5" t="s">
        <v>15541</v>
      </c>
      <c r="AC4883" s="5" t="s">
        <v>15542</v>
      </c>
      <c r="AD4883" s="5" t="s">
        <v>15543</v>
      </c>
      <c r="AE4883" s="5" t="s">
        <v>15544</v>
      </c>
      <c r="AF4883" s="5" t="s">
        <v>15165</v>
      </c>
      <c r="AG4883" s="5" t="s">
        <v>15166</v>
      </c>
      <c r="AH4883" s="5" t="s">
        <v>15167</v>
      </c>
      <c r="AI4883" s="5" t="s">
        <v>15168</v>
      </c>
      <c r="AJ4883" s="5" t="s">
        <v>15169</v>
      </c>
      <c r="AK4883" s="5" t="s">
        <v>15956</v>
      </c>
    </row>
    <row r="4884" spans="1:38" ht="20.100000000000001" customHeight="1">
      <c r="A4884" s="282"/>
      <c r="C4884" s="15" t="s">
        <v>10782</v>
      </c>
      <c r="E4884" s="169"/>
      <c r="F4884" s="281">
        <v>13.99</v>
      </c>
      <c r="G4884" s="279"/>
      <c r="H4884" s="169">
        <v>0</v>
      </c>
      <c r="I4884" s="280"/>
      <c r="J4884" s="319">
        <f t="shared" si="77"/>
        <v>6.8915000000000006</v>
      </c>
      <c r="K4884" s="169" t="s">
        <v>731</v>
      </c>
      <c r="L4884" s="169"/>
      <c r="M4884" s="169"/>
      <c r="N4884" s="169"/>
      <c r="O4884" s="169"/>
      <c r="P4884" s="169"/>
      <c r="Q4884" s="169"/>
      <c r="R4884" s="169"/>
      <c r="S4884" s="169"/>
    </row>
    <row r="4885" spans="1:38" ht="20.100000000000001" customHeight="1">
      <c r="A4885" s="282" t="s">
        <v>10905</v>
      </c>
      <c r="B4885" s="277">
        <v>683615793262</v>
      </c>
      <c r="C4885" s="15" t="s">
        <v>10782</v>
      </c>
      <c r="D4885" s="278" t="s">
        <v>10904</v>
      </c>
      <c r="E4885" s="323">
        <v>2.5</v>
      </c>
      <c r="F4885" s="281">
        <v>13.99</v>
      </c>
      <c r="G4885" s="279" t="s">
        <v>8444</v>
      </c>
      <c r="H4885" s="282">
        <v>0</v>
      </c>
      <c r="I4885" s="280">
        <v>42282</v>
      </c>
      <c r="J4885" s="319">
        <f t="shared" si="77"/>
        <v>4.3915000000000006</v>
      </c>
      <c r="K4885" s="169"/>
      <c r="L4885" s="169"/>
      <c r="M4885" s="169" t="s">
        <v>2395</v>
      </c>
      <c r="N4885" s="169"/>
      <c r="O4885" s="169"/>
      <c r="P4885" s="169"/>
      <c r="Q4885" s="169"/>
      <c r="R4885" s="169"/>
      <c r="S4885" s="169"/>
    </row>
    <row r="4886" spans="1:38" ht="20.100000000000001" customHeight="1">
      <c r="A4886" s="282"/>
      <c r="C4886" s="15" t="s">
        <v>10783</v>
      </c>
      <c r="E4886" s="169"/>
      <c r="F4886" s="281">
        <v>13.99</v>
      </c>
      <c r="G4886" s="279"/>
      <c r="H4886" s="169">
        <v>0</v>
      </c>
      <c r="I4886" s="280"/>
      <c r="J4886" s="319">
        <f t="shared" si="77"/>
        <v>6.8915000000000006</v>
      </c>
      <c r="K4886" s="169" t="s">
        <v>731</v>
      </c>
      <c r="L4886" s="169"/>
      <c r="M4886" s="169"/>
      <c r="N4886" s="169"/>
      <c r="O4886" s="169"/>
      <c r="P4886" s="169"/>
      <c r="Q4886" s="169"/>
      <c r="R4886" s="169"/>
      <c r="S4886" s="169"/>
    </row>
    <row r="4887" spans="1:38" ht="20.100000000000001" customHeight="1">
      <c r="A4887" s="282" t="s">
        <v>10907</v>
      </c>
      <c r="B4887" s="277">
        <v>683615793286</v>
      </c>
      <c r="C4887" s="15" t="s">
        <v>10783</v>
      </c>
      <c r="D4887" s="278" t="s">
        <v>10906</v>
      </c>
      <c r="E4887" s="323">
        <v>4.5</v>
      </c>
      <c r="F4887" s="281">
        <v>15.529411764705882</v>
      </c>
      <c r="G4887" s="279" t="s">
        <v>8444</v>
      </c>
      <c r="H4887" s="282">
        <v>0</v>
      </c>
      <c r="I4887" s="280">
        <v>42282</v>
      </c>
      <c r="J4887" s="319">
        <f t="shared" si="77"/>
        <v>3.6999999999999993</v>
      </c>
      <c r="K4887" s="169">
        <v>11.99</v>
      </c>
      <c r="L4887" s="169"/>
      <c r="M4887" s="169" t="s">
        <v>2395</v>
      </c>
      <c r="N4887" s="169"/>
      <c r="O4887" s="169"/>
      <c r="P4887" s="169"/>
      <c r="Q4887" s="169"/>
      <c r="R4887" s="169"/>
      <c r="S4887" s="169"/>
    </row>
    <row r="4888" spans="1:38" ht="20.100000000000001" customHeight="1">
      <c r="A4888" s="282" t="s">
        <v>10908</v>
      </c>
      <c r="B4888" s="277"/>
      <c r="C4888" s="15" t="s">
        <v>9144</v>
      </c>
      <c r="D4888" s="278" t="s">
        <v>10909</v>
      </c>
      <c r="E4888" s="169"/>
      <c r="F4888" s="281" t="s">
        <v>17578</v>
      </c>
      <c r="G4888" s="279" t="s">
        <v>8444</v>
      </c>
      <c r="H4888" s="282">
        <v>0</v>
      </c>
      <c r="I4888" s="280">
        <v>42282</v>
      </c>
      <c r="J4888" s="319" t="e">
        <f t="shared" si="77"/>
        <v>#VALUE!</v>
      </c>
      <c r="K4888" s="169"/>
      <c r="L4888" s="169"/>
      <c r="M4888" s="169" t="s">
        <v>2395</v>
      </c>
      <c r="N4888" s="169"/>
      <c r="O4888" s="169"/>
      <c r="P4888" s="169"/>
      <c r="Q4888" s="169"/>
      <c r="R4888" s="169"/>
      <c r="S4888" s="169"/>
    </row>
    <row r="4889" spans="1:38" ht="20.100000000000001" customHeight="1">
      <c r="A4889" s="282" t="s">
        <v>10910</v>
      </c>
      <c r="B4889" s="277">
        <v>683615793309</v>
      </c>
      <c r="C4889" s="15" t="s">
        <v>10784</v>
      </c>
      <c r="D4889" s="278" t="s">
        <v>10909</v>
      </c>
      <c r="E4889" s="323">
        <v>2.5</v>
      </c>
      <c r="F4889" s="281">
        <v>13.89</v>
      </c>
      <c r="G4889" s="279" t="s">
        <v>8444</v>
      </c>
      <c r="H4889" s="282">
        <v>0</v>
      </c>
      <c r="I4889" s="280">
        <v>42282</v>
      </c>
      <c r="J4889" s="319">
        <f t="shared" si="77"/>
        <v>4.3064999999999998</v>
      </c>
      <c r="K4889" s="169">
        <v>8.8235294117647065</v>
      </c>
      <c r="L4889" s="169"/>
      <c r="M4889" s="169" t="s">
        <v>2395</v>
      </c>
      <c r="N4889" s="169"/>
      <c r="O4889" s="169"/>
      <c r="P4889" s="169"/>
      <c r="Q4889" s="169"/>
      <c r="R4889" s="169"/>
      <c r="S4889" s="169"/>
    </row>
    <row r="4890" spans="1:38" ht="20.100000000000001" customHeight="1">
      <c r="A4890" s="282"/>
      <c r="C4890" s="15" t="s">
        <v>10785</v>
      </c>
      <c r="E4890" s="169"/>
      <c r="F4890" s="281">
        <v>13.99</v>
      </c>
      <c r="G4890" s="279"/>
      <c r="H4890" s="169">
        <v>0</v>
      </c>
      <c r="I4890" s="280"/>
      <c r="J4890" s="319">
        <f t="shared" si="77"/>
        <v>6.8915000000000006</v>
      </c>
      <c r="K4890" s="169" t="s">
        <v>731</v>
      </c>
      <c r="L4890" s="169"/>
      <c r="M4890" s="169"/>
      <c r="N4890" s="169"/>
      <c r="O4890" s="169"/>
      <c r="P4890" s="169"/>
      <c r="Q4890" s="169"/>
      <c r="R4890" s="169"/>
      <c r="S4890" s="169"/>
    </row>
    <row r="4891" spans="1:38" ht="20.100000000000001" customHeight="1">
      <c r="A4891" s="282" t="s">
        <v>10912</v>
      </c>
      <c r="B4891" s="277">
        <v>683615793323</v>
      </c>
      <c r="C4891" s="15" t="s">
        <v>10785</v>
      </c>
      <c r="D4891" s="278" t="s">
        <v>10911</v>
      </c>
      <c r="E4891" s="323">
        <v>6</v>
      </c>
      <c r="F4891" s="281">
        <v>17.294117647058826</v>
      </c>
      <c r="G4891" s="279" t="s">
        <v>8444</v>
      </c>
      <c r="H4891" s="282">
        <v>0</v>
      </c>
      <c r="I4891" s="280">
        <v>42282</v>
      </c>
      <c r="J4891" s="319">
        <f t="shared" si="77"/>
        <v>3.7000000000000011</v>
      </c>
      <c r="K4891" s="169">
        <v>11.99</v>
      </c>
      <c r="L4891" s="169"/>
      <c r="M4891" s="169" t="s">
        <v>2395</v>
      </c>
      <c r="N4891" s="169"/>
      <c r="O4891" s="169"/>
      <c r="P4891" s="169"/>
      <c r="Q4891" s="169"/>
      <c r="R4891" s="169"/>
      <c r="S4891" s="169"/>
    </row>
    <row r="4892" spans="1:38" ht="20.100000000000001" customHeight="1">
      <c r="A4892" s="282" t="s">
        <v>10913</v>
      </c>
      <c r="B4892" s="277"/>
      <c r="C4892" s="15" t="s">
        <v>9151</v>
      </c>
      <c r="D4892" s="278" t="s">
        <v>10914</v>
      </c>
      <c r="E4892" s="169"/>
      <c r="F4892" s="281" t="s">
        <v>17578</v>
      </c>
      <c r="G4892" s="279" t="s">
        <v>8444</v>
      </c>
      <c r="H4892" s="282">
        <v>0</v>
      </c>
      <c r="I4892" s="280">
        <v>42282</v>
      </c>
      <c r="J4892" s="319" t="e">
        <f t="shared" si="77"/>
        <v>#VALUE!</v>
      </c>
      <c r="K4892" s="169"/>
      <c r="L4892" s="169"/>
      <c r="M4892" s="169" t="s">
        <v>2395</v>
      </c>
      <c r="N4892" s="169"/>
      <c r="O4892" s="169"/>
      <c r="P4892" s="169"/>
      <c r="Q4892" s="169"/>
      <c r="R4892" s="169"/>
      <c r="S4892" s="169"/>
    </row>
    <row r="4893" spans="1:38" ht="20.100000000000001" customHeight="1">
      <c r="A4893" s="282" t="s">
        <v>10915</v>
      </c>
      <c r="B4893" s="277">
        <v>683615793347</v>
      </c>
      <c r="C4893" s="15" t="s">
        <v>10786</v>
      </c>
      <c r="D4893" s="278" t="s">
        <v>10914</v>
      </c>
      <c r="E4893" s="323">
        <v>3.5</v>
      </c>
      <c r="F4893" s="281">
        <v>15.99</v>
      </c>
      <c r="G4893" s="279" t="s">
        <v>8444</v>
      </c>
      <c r="H4893" s="282">
        <v>0</v>
      </c>
      <c r="I4893" s="280">
        <v>42282</v>
      </c>
      <c r="J4893" s="319">
        <f t="shared" si="77"/>
        <v>5.0914999999999999</v>
      </c>
      <c r="K4893" s="169"/>
      <c r="L4893" s="169"/>
      <c r="M4893" s="169" t="s">
        <v>2395</v>
      </c>
      <c r="N4893" s="169"/>
      <c r="O4893" s="169"/>
      <c r="P4893" s="169"/>
      <c r="Q4893" s="169"/>
      <c r="R4893" s="169"/>
      <c r="S4893" s="169"/>
    </row>
    <row r="4894" spans="1:38" ht="20.100000000000001" customHeight="1">
      <c r="A4894" s="282" t="s">
        <v>10916</v>
      </c>
      <c r="B4894" s="277">
        <v>683615793354</v>
      </c>
      <c r="C4894" s="15" t="s">
        <v>10787</v>
      </c>
      <c r="D4894" s="278" t="s">
        <v>10914</v>
      </c>
      <c r="E4894" s="323">
        <v>3.5</v>
      </c>
      <c r="F4894" s="281">
        <v>15.99</v>
      </c>
      <c r="G4894" s="279" t="s">
        <v>8444</v>
      </c>
      <c r="H4894" s="282">
        <v>0</v>
      </c>
      <c r="I4894" s="280">
        <v>42282</v>
      </c>
      <c r="J4894" s="319">
        <f t="shared" si="77"/>
        <v>5.0914999999999999</v>
      </c>
      <c r="K4894" s="169"/>
      <c r="L4894" s="169"/>
      <c r="M4894" s="169" t="s">
        <v>2395</v>
      </c>
      <c r="N4894" s="169"/>
      <c r="O4894" s="169"/>
      <c r="P4894" s="169"/>
      <c r="Q4894" s="169"/>
      <c r="R4894" s="169"/>
      <c r="S4894" s="169"/>
    </row>
    <row r="4895" spans="1:38" ht="20.100000000000001" customHeight="1">
      <c r="A4895" s="282" t="s">
        <v>10917</v>
      </c>
      <c r="B4895" s="277"/>
      <c r="C4895" s="15" t="s">
        <v>10788</v>
      </c>
      <c r="D4895" s="278" t="s">
        <v>10918</v>
      </c>
      <c r="E4895" s="169"/>
      <c r="F4895" s="281" t="s">
        <v>17578</v>
      </c>
      <c r="G4895" s="279" t="s">
        <v>8444</v>
      </c>
      <c r="H4895" s="282">
        <v>0</v>
      </c>
      <c r="I4895" s="280">
        <v>42282</v>
      </c>
      <c r="J4895" s="319" t="e">
        <f t="shared" si="77"/>
        <v>#VALUE!</v>
      </c>
      <c r="K4895" s="169"/>
      <c r="L4895" s="169"/>
      <c r="M4895" s="169" t="s">
        <v>2395</v>
      </c>
      <c r="N4895" s="169"/>
      <c r="O4895" s="169"/>
      <c r="P4895" s="169"/>
      <c r="Q4895" s="169"/>
      <c r="R4895" s="169"/>
      <c r="S4895" s="169"/>
    </row>
    <row r="4896" spans="1:38" ht="20.100000000000001" customHeight="1">
      <c r="A4896" s="282" t="s">
        <v>10919</v>
      </c>
      <c r="B4896" s="277">
        <v>683615793378</v>
      </c>
      <c r="C4896" s="15" t="s">
        <v>10789</v>
      </c>
      <c r="D4896" s="278" t="s">
        <v>10918</v>
      </c>
      <c r="E4896" s="323">
        <v>5</v>
      </c>
      <c r="F4896" s="281">
        <v>16.117647058823529</v>
      </c>
      <c r="G4896" s="279" t="s">
        <v>8444</v>
      </c>
      <c r="H4896" s="282">
        <v>0</v>
      </c>
      <c r="I4896" s="280">
        <v>42282</v>
      </c>
      <c r="J4896" s="319">
        <f t="shared" si="77"/>
        <v>3.6999999999999993</v>
      </c>
      <c r="K4896" s="169">
        <v>12.99</v>
      </c>
      <c r="L4896" s="169"/>
      <c r="M4896" s="169" t="s">
        <v>2395</v>
      </c>
      <c r="N4896" s="169"/>
      <c r="O4896" s="169"/>
      <c r="P4896" s="169"/>
      <c r="Q4896" s="169"/>
      <c r="R4896" s="169"/>
      <c r="S4896" s="169"/>
    </row>
    <row r="4897" spans="1:39" ht="20.100000000000001" customHeight="1">
      <c r="A4897" s="282" t="s">
        <v>10920</v>
      </c>
      <c r="B4897" s="277">
        <v>683615793385</v>
      </c>
      <c r="C4897" s="15" t="s">
        <v>10790</v>
      </c>
      <c r="D4897" s="278" t="s">
        <v>10918</v>
      </c>
      <c r="E4897" s="323">
        <v>5</v>
      </c>
      <c r="F4897" s="281">
        <v>16.117647058823529</v>
      </c>
      <c r="G4897" s="279" t="s">
        <v>8444</v>
      </c>
      <c r="H4897" s="282">
        <v>0</v>
      </c>
      <c r="I4897" s="280">
        <v>42282</v>
      </c>
      <c r="J4897" s="319">
        <f t="shared" si="77"/>
        <v>3.6999999999999993</v>
      </c>
      <c r="K4897" s="169">
        <v>12.99</v>
      </c>
      <c r="L4897" s="169"/>
      <c r="M4897" s="169" t="s">
        <v>2395</v>
      </c>
      <c r="N4897" s="169"/>
      <c r="O4897" s="169"/>
      <c r="P4897" s="169"/>
      <c r="Q4897" s="169"/>
      <c r="R4897" s="169"/>
      <c r="S4897" s="169"/>
    </row>
    <row r="4898" spans="1:39" ht="20.100000000000001" customHeight="1">
      <c r="A4898" s="282" t="s">
        <v>10921</v>
      </c>
      <c r="B4898" s="277">
        <v>683615793392</v>
      </c>
      <c r="C4898" s="15" t="s">
        <v>10791</v>
      </c>
      <c r="D4898" s="278" t="s">
        <v>10918</v>
      </c>
      <c r="E4898" s="323">
        <v>5</v>
      </c>
      <c r="F4898" s="281">
        <v>16.117647058823529</v>
      </c>
      <c r="G4898" s="279" t="s">
        <v>8444</v>
      </c>
      <c r="H4898" s="282">
        <v>0</v>
      </c>
      <c r="I4898" s="280">
        <v>42282</v>
      </c>
      <c r="J4898" s="319">
        <f t="shared" si="77"/>
        <v>3.6999999999999993</v>
      </c>
      <c r="K4898" s="169">
        <v>12.99</v>
      </c>
      <c r="L4898" s="169"/>
      <c r="M4898" s="169" t="s">
        <v>2395</v>
      </c>
      <c r="N4898" s="169"/>
      <c r="O4898" s="169"/>
      <c r="P4898" s="169"/>
      <c r="Q4898" s="169"/>
      <c r="R4898" s="169"/>
      <c r="S4898" s="169"/>
    </row>
    <row r="4899" spans="1:39" ht="20.100000000000001" customHeight="1">
      <c r="A4899" s="282"/>
      <c r="C4899" s="15" t="s">
        <v>10792</v>
      </c>
      <c r="E4899" s="169"/>
      <c r="F4899" s="281">
        <v>11.99</v>
      </c>
      <c r="G4899" s="279"/>
      <c r="H4899" s="169">
        <v>0</v>
      </c>
      <c r="I4899" s="280"/>
      <c r="J4899" s="319">
        <f t="shared" si="77"/>
        <v>5.1914999999999996</v>
      </c>
      <c r="K4899" s="169" t="s">
        <v>731</v>
      </c>
      <c r="L4899" s="169"/>
      <c r="M4899" s="169"/>
      <c r="N4899" s="169"/>
      <c r="O4899" s="169"/>
      <c r="P4899" s="169"/>
      <c r="Q4899" s="169"/>
      <c r="R4899" s="169"/>
      <c r="S4899" s="169"/>
    </row>
    <row r="4900" spans="1:39" ht="20.100000000000001" customHeight="1">
      <c r="A4900" s="282" t="s">
        <v>10923</v>
      </c>
      <c r="B4900" s="277">
        <v>683615793415</v>
      </c>
      <c r="C4900" s="15" t="s">
        <v>10792</v>
      </c>
      <c r="D4900" s="278" t="s">
        <v>10922</v>
      </c>
      <c r="E4900" s="323">
        <v>1</v>
      </c>
      <c r="F4900" s="281">
        <v>11.99</v>
      </c>
      <c r="G4900" s="279" t="s">
        <v>8444</v>
      </c>
      <c r="H4900" s="282">
        <v>0</v>
      </c>
      <c r="I4900" s="280">
        <v>42282</v>
      </c>
      <c r="J4900" s="319">
        <f t="shared" si="77"/>
        <v>4.1914999999999996</v>
      </c>
      <c r="K4900" s="169"/>
      <c r="L4900" s="169"/>
      <c r="M4900" s="169" t="s">
        <v>2395</v>
      </c>
      <c r="N4900" s="169"/>
      <c r="O4900" s="169"/>
      <c r="P4900" s="169"/>
      <c r="Q4900" s="169"/>
      <c r="R4900" s="169"/>
      <c r="S4900" s="169"/>
    </row>
    <row r="4901" spans="1:39" ht="20.100000000000001" customHeight="1">
      <c r="A4901" s="282"/>
      <c r="C4901" s="15" t="s">
        <v>10793</v>
      </c>
      <c r="E4901" s="169"/>
      <c r="F4901" s="281">
        <v>11.99</v>
      </c>
      <c r="G4901" s="279"/>
      <c r="H4901" s="169">
        <v>0</v>
      </c>
      <c r="I4901" s="280"/>
      <c r="J4901" s="319">
        <f t="shared" si="77"/>
        <v>5.1914999999999996</v>
      </c>
      <c r="K4901" s="169" t="s">
        <v>731</v>
      </c>
      <c r="L4901" s="169"/>
      <c r="M4901" s="169"/>
      <c r="N4901" s="169"/>
      <c r="O4901" s="169"/>
      <c r="P4901" s="169"/>
      <c r="Q4901" s="169"/>
      <c r="R4901" s="169"/>
      <c r="S4901" s="169"/>
    </row>
    <row r="4902" spans="1:39" ht="20.100000000000001" customHeight="1">
      <c r="A4902" s="282" t="s">
        <v>10925</v>
      </c>
      <c r="B4902" s="277">
        <v>683615793439</v>
      </c>
      <c r="C4902" s="15" t="s">
        <v>10793</v>
      </c>
      <c r="D4902" s="278" t="s">
        <v>10924</v>
      </c>
      <c r="E4902" s="323">
        <v>1</v>
      </c>
      <c r="F4902" s="281">
        <v>11.99</v>
      </c>
      <c r="G4902" s="279" t="s">
        <v>8444</v>
      </c>
      <c r="H4902" s="282">
        <v>0</v>
      </c>
      <c r="I4902" s="280">
        <v>42282</v>
      </c>
      <c r="J4902" s="319">
        <f t="shared" si="77"/>
        <v>4.1914999999999996</v>
      </c>
      <c r="K4902" s="169"/>
      <c r="L4902" s="169"/>
      <c r="M4902" s="169" t="s">
        <v>2395</v>
      </c>
      <c r="N4902" s="169"/>
      <c r="O4902" s="169"/>
      <c r="P4902" s="169"/>
      <c r="Q4902" s="169"/>
      <c r="R4902" s="169"/>
      <c r="S4902" s="169"/>
    </row>
    <row r="4903" spans="1:39" ht="20.100000000000001" customHeight="1">
      <c r="A4903" s="282"/>
      <c r="C4903" s="15" t="s">
        <v>10794</v>
      </c>
      <c r="E4903" s="169"/>
      <c r="F4903" s="281">
        <v>11.99</v>
      </c>
      <c r="G4903" s="279"/>
      <c r="H4903" s="169">
        <v>0</v>
      </c>
      <c r="I4903" s="280"/>
      <c r="J4903" s="319">
        <f t="shared" si="77"/>
        <v>5.1914999999999996</v>
      </c>
      <c r="K4903" s="169" t="s">
        <v>731</v>
      </c>
      <c r="L4903" s="169"/>
      <c r="M4903" s="169"/>
      <c r="N4903" s="169"/>
      <c r="O4903" s="169"/>
      <c r="P4903" s="169"/>
      <c r="Q4903" s="169"/>
      <c r="R4903" s="169"/>
      <c r="S4903" s="169"/>
    </row>
    <row r="4904" spans="1:39" ht="20.100000000000001" customHeight="1">
      <c r="A4904" s="5" t="s">
        <v>10927</v>
      </c>
      <c r="B4904" s="277">
        <v>683615793453</v>
      </c>
      <c r="C4904" s="15" t="s">
        <v>10794</v>
      </c>
      <c r="D4904" s="278" t="s">
        <v>10926</v>
      </c>
      <c r="E4904" s="326">
        <v>2</v>
      </c>
      <c r="F4904" s="281">
        <v>11.89</v>
      </c>
      <c r="G4904" s="279" t="s">
        <v>8444</v>
      </c>
      <c r="H4904" s="283">
        <v>28</v>
      </c>
      <c r="I4904" s="280">
        <v>42282</v>
      </c>
      <c r="J4904" s="319">
        <f t="shared" si="77"/>
        <v>3.1065000000000005</v>
      </c>
      <c r="K4904" s="169">
        <v>8.2352941176470598</v>
      </c>
      <c r="L4904" s="169"/>
      <c r="M4904" s="169" t="s">
        <v>2395</v>
      </c>
      <c r="N4904" s="169"/>
      <c r="O4904" s="169"/>
      <c r="P4904" s="169"/>
      <c r="Q4904" s="169"/>
      <c r="R4904" s="169"/>
      <c r="S4904" s="169"/>
      <c r="T4904" s="5" t="s">
        <v>15518</v>
      </c>
      <c r="U4904" s="171" t="s">
        <v>15545</v>
      </c>
      <c r="V4904" s="5" t="s">
        <v>15546</v>
      </c>
      <c r="W4904" s="5" t="s">
        <v>15520</v>
      </c>
      <c r="X4904" s="5" t="s">
        <v>15521</v>
      </c>
      <c r="Y4904" s="5" t="s">
        <v>15547</v>
      </c>
      <c r="AA4904" s="5" t="s">
        <v>15548</v>
      </c>
      <c r="AB4904" s="5" t="s">
        <v>15549</v>
      </c>
      <c r="AC4904" s="5" t="s">
        <v>15550</v>
      </c>
      <c r="AD4904" s="5" t="s">
        <v>15551</v>
      </c>
      <c r="AE4904" s="5" t="s">
        <v>15552</v>
      </c>
      <c r="AF4904" s="5" t="s">
        <v>15165</v>
      </c>
      <c r="AG4904" s="5" t="s">
        <v>15166</v>
      </c>
      <c r="AH4904" s="5" t="s">
        <v>15167</v>
      </c>
      <c r="AI4904" s="5" t="s">
        <v>15168</v>
      </c>
      <c r="AJ4904" s="5" t="s">
        <v>15169</v>
      </c>
      <c r="AK4904" s="5" t="s">
        <v>15957</v>
      </c>
      <c r="AL4904" s="5" t="s">
        <v>15958</v>
      </c>
      <c r="AM4904" s="5" t="s">
        <v>15959</v>
      </c>
    </row>
    <row r="4905" spans="1:39" ht="20.100000000000001" customHeight="1">
      <c r="A4905" s="282"/>
      <c r="C4905" s="15" t="s">
        <v>10795</v>
      </c>
      <c r="E4905" s="169"/>
      <c r="F4905" s="281">
        <v>11.99</v>
      </c>
      <c r="G4905" s="279"/>
      <c r="H4905" s="169">
        <v>0</v>
      </c>
      <c r="I4905" s="280"/>
      <c r="J4905" s="319">
        <f t="shared" si="77"/>
        <v>5.1914999999999996</v>
      </c>
      <c r="K4905" s="169" t="s">
        <v>731</v>
      </c>
      <c r="L4905" s="169"/>
      <c r="M4905" s="169"/>
      <c r="N4905" s="169"/>
      <c r="O4905" s="169"/>
      <c r="P4905" s="169"/>
      <c r="Q4905" s="169"/>
      <c r="R4905" s="169"/>
      <c r="S4905" s="169"/>
    </row>
    <row r="4906" spans="1:39" ht="20.100000000000001" customHeight="1">
      <c r="A4906" s="5" t="s">
        <v>10929</v>
      </c>
      <c r="B4906" s="277">
        <v>683615793477</v>
      </c>
      <c r="C4906" s="15" t="s">
        <v>10795</v>
      </c>
      <c r="D4906" s="278" t="s">
        <v>10928</v>
      </c>
      <c r="E4906" s="326">
        <v>2</v>
      </c>
      <c r="F4906" s="281">
        <v>11.89</v>
      </c>
      <c r="G4906" s="279" t="s">
        <v>8444</v>
      </c>
      <c r="H4906" s="283">
        <v>16</v>
      </c>
      <c r="I4906" s="280">
        <v>42282</v>
      </c>
      <c r="J4906" s="319">
        <f t="shared" si="77"/>
        <v>3.1065000000000005</v>
      </c>
      <c r="K4906" s="169">
        <v>8.2352941176470598</v>
      </c>
      <c r="L4906" s="169"/>
      <c r="M4906" s="169" t="s">
        <v>2395</v>
      </c>
      <c r="N4906" s="169"/>
      <c r="O4906" s="169"/>
      <c r="P4906" s="169"/>
      <c r="Q4906" s="169"/>
      <c r="R4906" s="169"/>
      <c r="S4906" s="169"/>
      <c r="T4906" s="5" t="s">
        <v>15518</v>
      </c>
      <c r="U4906" s="171" t="s">
        <v>15553</v>
      </c>
      <c r="V4906" s="5" t="s">
        <v>15546</v>
      </c>
      <c r="W4906" s="5" t="s">
        <v>15520</v>
      </c>
      <c r="X4906" s="5" t="s">
        <v>15521</v>
      </c>
      <c r="Y4906" s="5" t="s">
        <v>15547</v>
      </c>
      <c r="AA4906" s="5" t="s">
        <v>15554</v>
      </c>
      <c r="AB4906" s="5" t="s">
        <v>15549</v>
      </c>
      <c r="AC4906" s="5" t="s">
        <v>15550</v>
      </c>
      <c r="AD4906" s="5" t="s">
        <v>15555</v>
      </c>
      <c r="AE4906" s="5" t="s">
        <v>15552</v>
      </c>
      <c r="AF4906" s="5" t="s">
        <v>15165</v>
      </c>
      <c r="AG4906" s="5" t="s">
        <v>15166</v>
      </c>
      <c r="AH4906" s="5" t="s">
        <v>15167</v>
      </c>
      <c r="AI4906" s="5" t="s">
        <v>15168</v>
      </c>
      <c r="AJ4906" s="5" t="s">
        <v>15169</v>
      </c>
      <c r="AK4906" s="5" t="s">
        <v>15960</v>
      </c>
      <c r="AL4906" s="5" t="s">
        <v>15961</v>
      </c>
    </row>
    <row r="4907" spans="1:39" ht="20.100000000000001" customHeight="1">
      <c r="A4907" s="282"/>
      <c r="C4907" s="15" t="s">
        <v>10796</v>
      </c>
      <c r="E4907" s="169"/>
      <c r="F4907" s="281">
        <v>13.99</v>
      </c>
      <c r="G4907" s="279"/>
      <c r="H4907" s="169">
        <v>0</v>
      </c>
      <c r="I4907" s="280"/>
      <c r="J4907" s="319">
        <f t="shared" si="77"/>
        <v>6.8915000000000006</v>
      </c>
      <c r="K4907" s="169" t="s">
        <v>731</v>
      </c>
      <c r="L4907" s="169"/>
      <c r="M4907" s="169"/>
      <c r="N4907" s="169"/>
      <c r="O4907" s="169"/>
      <c r="P4907" s="169"/>
      <c r="Q4907" s="169"/>
      <c r="R4907" s="169"/>
      <c r="S4907" s="169"/>
    </row>
    <row r="4908" spans="1:39" ht="20.100000000000001" customHeight="1">
      <c r="A4908" s="5" t="s">
        <v>10931</v>
      </c>
      <c r="B4908" s="277">
        <v>683615793491</v>
      </c>
      <c r="C4908" s="15" t="s">
        <v>10796</v>
      </c>
      <c r="D4908" s="278" t="s">
        <v>10930</v>
      </c>
      <c r="E4908" s="323">
        <v>3.5</v>
      </c>
      <c r="F4908" s="281">
        <v>14.352941176470589</v>
      </c>
      <c r="G4908" s="279" t="s">
        <v>8444</v>
      </c>
      <c r="H4908" s="282">
        <v>0</v>
      </c>
      <c r="I4908" s="280">
        <v>42282</v>
      </c>
      <c r="J4908" s="319">
        <f t="shared" si="77"/>
        <v>3.6999999999999993</v>
      </c>
      <c r="K4908" s="169">
        <v>11.99</v>
      </c>
      <c r="L4908" s="169"/>
      <c r="M4908" s="169" t="s">
        <v>2395</v>
      </c>
      <c r="N4908" s="169"/>
      <c r="O4908" s="169"/>
      <c r="P4908" s="169"/>
      <c r="Q4908" s="169"/>
      <c r="R4908" s="169"/>
      <c r="S4908" s="169"/>
      <c r="T4908" s="5" t="s">
        <v>15518</v>
      </c>
      <c r="U4908" s="171" t="s">
        <v>15556</v>
      </c>
      <c r="V4908" s="5" t="s">
        <v>15546</v>
      </c>
      <c r="W4908" s="5" t="s">
        <v>15520</v>
      </c>
      <c r="X4908" s="5" t="s">
        <v>15521</v>
      </c>
      <c r="Y4908" s="5" t="s">
        <v>15528</v>
      </c>
      <c r="AA4908" s="5" t="s">
        <v>15557</v>
      </c>
      <c r="AB4908" s="5" t="s">
        <v>15549</v>
      </c>
      <c r="AC4908" s="5" t="s">
        <v>15550</v>
      </c>
      <c r="AD4908" s="5" t="s">
        <v>15558</v>
      </c>
      <c r="AE4908" s="5" t="s">
        <v>15559</v>
      </c>
      <c r="AF4908" s="5" t="s">
        <v>15165</v>
      </c>
      <c r="AG4908" s="5" t="s">
        <v>15166</v>
      </c>
      <c r="AH4908" s="5" t="s">
        <v>15167</v>
      </c>
      <c r="AI4908" s="5" t="s">
        <v>15168</v>
      </c>
      <c r="AJ4908" s="5" t="s">
        <v>15169</v>
      </c>
      <c r="AK4908" s="5" t="s">
        <v>15962</v>
      </c>
      <c r="AL4908" s="5" t="s">
        <v>15963</v>
      </c>
      <c r="AM4908" s="5" t="s">
        <v>15964</v>
      </c>
    </row>
    <row r="4909" spans="1:39" ht="20.100000000000001" customHeight="1">
      <c r="A4909" s="282"/>
      <c r="C4909" s="15" t="s">
        <v>10797</v>
      </c>
      <c r="E4909" s="169"/>
      <c r="F4909" s="281">
        <v>11.99</v>
      </c>
      <c r="G4909" s="279"/>
      <c r="H4909" s="169">
        <v>0</v>
      </c>
      <c r="I4909" s="280"/>
      <c r="J4909" s="319">
        <f t="shared" si="77"/>
        <v>5.1914999999999996</v>
      </c>
      <c r="K4909" s="169" t="s">
        <v>731</v>
      </c>
      <c r="L4909" s="169"/>
      <c r="M4909" s="169"/>
      <c r="N4909" s="169"/>
      <c r="O4909" s="169"/>
      <c r="P4909" s="169"/>
      <c r="Q4909" s="169"/>
      <c r="R4909" s="169"/>
      <c r="S4909" s="169"/>
    </row>
    <row r="4910" spans="1:39" ht="20.100000000000001" customHeight="1">
      <c r="A4910" s="282" t="s">
        <v>10933</v>
      </c>
      <c r="B4910" s="277">
        <v>683615793514</v>
      </c>
      <c r="C4910" s="15" t="s">
        <v>10797</v>
      </c>
      <c r="D4910" s="278" t="s">
        <v>10932</v>
      </c>
      <c r="E4910" s="323">
        <v>2</v>
      </c>
      <c r="F4910" s="281">
        <v>11.89</v>
      </c>
      <c r="G4910" s="279" t="s">
        <v>8444</v>
      </c>
      <c r="H4910" s="282">
        <v>0</v>
      </c>
      <c r="I4910" s="280">
        <v>42282</v>
      </c>
      <c r="J4910" s="319">
        <f t="shared" si="77"/>
        <v>3.1065000000000005</v>
      </c>
      <c r="K4910" s="169">
        <v>8.2352941176470598</v>
      </c>
      <c r="L4910" s="169"/>
      <c r="M4910" s="169" t="s">
        <v>2395</v>
      </c>
      <c r="N4910" s="169"/>
      <c r="O4910" s="169"/>
      <c r="P4910" s="169"/>
      <c r="Q4910" s="169"/>
      <c r="R4910" s="169"/>
      <c r="S4910" s="169"/>
    </row>
    <row r="4911" spans="1:39" ht="20.100000000000001" customHeight="1">
      <c r="A4911" s="282"/>
      <c r="C4911" s="15" t="s">
        <v>10798</v>
      </c>
      <c r="E4911" s="169"/>
      <c r="F4911" s="281">
        <v>11.99</v>
      </c>
      <c r="G4911" s="279"/>
      <c r="H4911" s="169">
        <v>0</v>
      </c>
      <c r="I4911" s="280"/>
      <c r="J4911" s="319">
        <f t="shared" si="77"/>
        <v>5.1914999999999996</v>
      </c>
      <c r="K4911" s="169" t="s">
        <v>731</v>
      </c>
      <c r="L4911" s="169"/>
      <c r="M4911" s="169"/>
      <c r="N4911" s="169"/>
      <c r="O4911" s="169"/>
      <c r="P4911" s="169"/>
      <c r="Q4911" s="169"/>
      <c r="R4911" s="169"/>
      <c r="S4911" s="169"/>
    </row>
    <row r="4912" spans="1:39" ht="20.100000000000001" customHeight="1">
      <c r="A4912" s="5" t="s">
        <v>10935</v>
      </c>
      <c r="B4912" s="277">
        <v>683615793538</v>
      </c>
      <c r="C4912" s="15" t="s">
        <v>10798</v>
      </c>
      <c r="D4912" s="278" t="s">
        <v>10934</v>
      </c>
      <c r="E4912" s="323">
        <v>1</v>
      </c>
      <c r="F4912" s="281">
        <v>11.99</v>
      </c>
      <c r="G4912" s="279" t="s">
        <v>8444</v>
      </c>
      <c r="H4912" s="282">
        <v>0</v>
      </c>
      <c r="I4912" s="280">
        <v>42282</v>
      </c>
      <c r="J4912" s="319">
        <f t="shared" si="77"/>
        <v>4.1914999999999996</v>
      </c>
      <c r="K4912" s="169"/>
      <c r="L4912" s="169"/>
      <c r="M4912" s="169" t="s">
        <v>2395</v>
      </c>
      <c r="N4912" s="169"/>
      <c r="O4912" s="169"/>
      <c r="P4912" s="169"/>
      <c r="Q4912" s="169"/>
      <c r="R4912" s="169"/>
      <c r="S4912" s="169"/>
      <c r="T4912" s="5" t="s">
        <v>15518</v>
      </c>
      <c r="U4912" s="171" t="s">
        <v>15560</v>
      </c>
      <c r="V4912" s="5" t="s">
        <v>15546</v>
      </c>
      <c r="W4912" s="5" t="s">
        <v>15520</v>
      </c>
      <c r="X4912" s="5" t="s">
        <v>15521</v>
      </c>
      <c r="Y4912" s="5" t="s">
        <v>15547</v>
      </c>
      <c r="AA4912" s="5" t="s">
        <v>15561</v>
      </c>
      <c r="AB4912" s="5" t="s">
        <v>15549</v>
      </c>
      <c r="AC4912" s="5" t="s">
        <v>15550</v>
      </c>
      <c r="AD4912" s="5" t="s">
        <v>15552</v>
      </c>
      <c r="AE4912" s="5" t="s">
        <v>15562</v>
      </c>
      <c r="AF4912" s="5" t="s">
        <v>15165</v>
      </c>
      <c r="AG4912" s="5" t="s">
        <v>15166</v>
      </c>
      <c r="AH4912" s="5" t="s">
        <v>15167</v>
      </c>
      <c r="AI4912" s="5" t="s">
        <v>15168</v>
      </c>
      <c r="AJ4912" s="5" t="s">
        <v>15169</v>
      </c>
      <c r="AK4912" s="5" t="s">
        <v>15965</v>
      </c>
      <c r="AL4912" s="5" t="s">
        <v>15966</v>
      </c>
      <c r="AM4912" s="5" t="s">
        <v>15967</v>
      </c>
    </row>
    <row r="4913" spans="1:37" ht="20.100000000000001" customHeight="1">
      <c r="A4913" s="282" t="s">
        <v>10936</v>
      </c>
      <c r="B4913" s="277"/>
      <c r="C4913" s="15" t="s">
        <v>10799</v>
      </c>
      <c r="D4913" s="278" t="s">
        <v>10937</v>
      </c>
      <c r="E4913" s="169"/>
      <c r="F4913" s="281" t="s">
        <v>17578</v>
      </c>
      <c r="G4913" s="279" t="s">
        <v>8444</v>
      </c>
      <c r="H4913" s="282">
        <v>0</v>
      </c>
      <c r="I4913" s="280">
        <v>42282</v>
      </c>
      <c r="J4913" s="319" t="e">
        <f t="shared" si="77"/>
        <v>#VALUE!</v>
      </c>
      <c r="K4913" s="169"/>
      <c r="L4913" s="169"/>
      <c r="M4913" s="169" t="s">
        <v>2395</v>
      </c>
      <c r="N4913" s="169"/>
      <c r="O4913" s="169"/>
      <c r="P4913" s="169"/>
      <c r="Q4913" s="169"/>
      <c r="R4913" s="169"/>
      <c r="S4913" s="169"/>
    </row>
    <row r="4914" spans="1:37" ht="20.100000000000001" customHeight="1">
      <c r="A4914" s="282" t="s">
        <v>10938</v>
      </c>
      <c r="B4914" s="277">
        <v>683615793552</v>
      </c>
      <c r="C4914" s="15" t="s">
        <v>10800</v>
      </c>
      <c r="D4914" s="278" t="s">
        <v>10937</v>
      </c>
      <c r="E4914" s="323">
        <v>2</v>
      </c>
      <c r="F4914" s="281">
        <v>15.99</v>
      </c>
      <c r="G4914" s="279" t="s">
        <v>8444</v>
      </c>
      <c r="H4914" s="282">
        <v>0</v>
      </c>
      <c r="I4914" s="280">
        <v>42282</v>
      </c>
      <c r="J4914" s="319">
        <f t="shared" si="77"/>
        <v>6.5914999999999999</v>
      </c>
      <c r="K4914" s="169"/>
      <c r="L4914" s="169"/>
      <c r="M4914" s="169" t="s">
        <v>2395</v>
      </c>
      <c r="N4914" s="169"/>
      <c r="O4914" s="169"/>
      <c r="P4914" s="169"/>
      <c r="Q4914" s="169"/>
      <c r="R4914" s="169"/>
      <c r="S4914" s="169"/>
    </row>
    <row r="4915" spans="1:37" ht="20.100000000000001" customHeight="1">
      <c r="A4915" s="282" t="s">
        <v>10939</v>
      </c>
      <c r="B4915" s="277">
        <v>683615793569</v>
      </c>
      <c r="C4915" s="15" t="s">
        <v>10801</v>
      </c>
      <c r="D4915" s="278" t="s">
        <v>10937</v>
      </c>
      <c r="E4915" s="323">
        <v>5</v>
      </c>
      <c r="F4915" s="281">
        <v>16.117647058823529</v>
      </c>
      <c r="G4915" s="279" t="s">
        <v>8444</v>
      </c>
      <c r="H4915" s="282">
        <v>0</v>
      </c>
      <c r="I4915" s="280">
        <v>42282</v>
      </c>
      <c r="J4915" s="319">
        <f t="shared" si="77"/>
        <v>3.6999999999999993</v>
      </c>
      <c r="K4915" s="169">
        <v>13.99</v>
      </c>
      <c r="L4915" s="169"/>
      <c r="M4915" s="169" t="s">
        <v>2395</v>
      </c>
      <c r="N4915" s="169"/>
      <c r="O4915" s="169"/>
      <c r="P4915" s="169"/>
      <c r="Q4915" s="169"/>
      <c r="R4915" s="169"/>
      <c r="S4915" s="169"/>
    </row>
    <row r="4916" spans="1:37" ht="20.100000000000001" customHeight="1">
      <c r="A4916" s="282" t="s">
        <v>10940</v>
      </c>
      <c r="B4916" s="277">
        <v>683615793576</v>
      </c>
      <c r="C4916" s="15" t="s">
        <v>10802</v>
      </c>
      <c r="D4916" s="278" t="s">
        <v>10937</v>
      </c>
      <c r="E4916" s="323">
        <v>5</v>
      </c>
      <c r="F4916" s="281">
        <v>16.117647058823529</v>
      </c>
      <c r="G4916" s="279" t="s">
        <v>8444</v>
      </c>
      <c r="H4916" s="282">
        <v>0</v>
      </c>
      <c r="I4916" s="280">
        <v>42282</v>
      </c>
      <c r="J4916" s="319">
        <f t="shared" si="77"/>
        <v>3.6999999999999993</v>
      </c>
      <c r="K4916" s="169">
        <v>13.99</v>
      </c>
      <c r="L4916" s="169"/>
      <c r="M4916" s="169" t="s">
        <v>2395</v>
      </c>
      <c r="N4916" s="169"/>
      <c r="O4916" s="169"/>
      <c r="P4916" s="169"/>
      <c r="Q4916" s="169"/>
      <c r="R4916" s="169"/>
      <c r="S4916" s="169"/>
    </row>
    <row r="4917" spans="1:37" ht="20.100000000000001" customHeight="1">
      <c r="A4917" s="282" t="s">
        <v>10941</v>
      </c>
      <c r="B4917" s="277">
        <v>683615793583</v>
      </c>
      <c r="C4917" s="15" t="s">
        <v>10803</v>
      </c>
      <c r="D4917" s="278" t="s">
        <v>10937</v>
      </c>
      <c r="E4917" s="323">
        <v>5</v>
      </c>
      <c r="F4917" s="281">
        <v>16.117647058823529</v>
      </c>
      <c r="G4917" s="279" t="s">
        <v>8444</v>
      </c>
      <c r="H4917" s="282">
        <v>0</v>
      </c>
      <c r="I4917" s="280">
        <v>42282</v>
      </c>
      <c r="J4917" s="319">
        <f t="shared" si="77"/>
        <v>3.6999999999999993</v>
      </c>
      <c r="K4917" s="169">
        <v>13.99</v>
      </c>
      <c r="L4917" s="169"/>
      <c r="M4917" s="169" t="s">
        <v>2395</v>
      </c>
      <c r="N4917" s="169"/>
      <c r="O4917" s="169"/>
      <c r="P4917" s="169"/>
      <c r="Q4917" s="169"/>
      <c r="R4917" s="169"/>
      <c r="S4917" s="169"/>
    </row>
    <row r="4918" spans="1:37" ht="20.100000000000001" customHeight="1">
      <c r="A4918" s="282" t="s">
        <v>10942</v>
      </c>
      <c r="B4918" s="277">
        <v>683615793590</v>
      </c>
      <c r="C4918" s="15" t="s">
        <v>10804</v>
      </c>
      <c r="D4918" s="278" t="s">
        <v>10937</v>
      </c>
      <c r="E4918" s="323">
        <v>5</v>
      </c>
      <c r="F4918" s="281">
        <v>16.117647058823529</v>
      </c>
      <c r="G4918" s="279" t="s">
        <v>8444</v>
      </c>
      <c r="H4918" s="282">
        <v>0</v>
      </c>
      <c r="I4918" s="280">
        <v>42282</v>
      </c>
      <c r="J4918" s="319">
        <f t="shared" si="77"/>
        <v>3.6999999999999993</v>
      </c>
      <c r="K4918" s="169">
        <v>13.99</v>
      </c>
      <c r="L4918" s="169"/>
      <c r="M4918" s="169" t="s">
        <v>2395</v>
      </c>
      <c r="N4918" s="169"/>
      <c r="O4918" s="169"/>
      <c r="P4918" s="169"/>
      <c r="Q4918" s="169"/>
      <c r="R4918" s="169"/>
      <c r="S4918" s="169"/>
    </row>
    <row r="4919" spans="1:37" ht="20.100000000000001" customHeight="1">
      <c r="A4919" s="282" t="s">
        <v>10943</v>
      </c>
      <c r="B4919" s="277">
        <v>683615793606</v>
      </c>
      <c r="C4919" s="15" t="s">
        <v>10805</v>
      </c>
      <c r="D4919" s="278" t="s">
        <v>10937</v>
      </c>
      <c r="E4919" s="323">
        <v>2</v>
      </c>
      <c r="F4919" s="281">
        <v>15.99</v>
      </c>
      <c r="G4919" s="279" t="s">
        <v>8444</v>
      </c>
      <c r="H4919" s="282">
        <v>0</v>
      </c>
      <c r="I4919" s="280">
        <v>42282</v>
      </c>
      <c r="J4919" s="319">
        <f t="shared" si="77"/>
        <v>6.5914999999999999</v>
      </c>
      <c r="K4919" s="169"/>
      <c r="L4919" s="169"/>
      <c r="M4919" s="169" t="s">
        <v>2395</v>
      </c>
      <c r="N4919" s="169"/>
      <c r="O4919" s="169"/>
      <c r="P4919" s="169"/>
      <c r="Q4919" s="169"/>
      <c r="R4919" s="169"/>
      <c r="S4919" s="169"/>
    </row>
    <row r="4920" spans="1:37" ht="20.100000000000001" customHeight="1">
      <c r="A4920" s="282" t="s">
        <v>10944</v>
      </c>
      <c r="B4920" s="277"/>
      <c r="C4920" s="15" t="s">
        <v>10806</v>
      </c>
      <c r="D4920" s="278" t="s">
        <v>10945</v>
      </c>
      <c r="E4920" s="169"/>
      <c r="F4920" s="281" t="s">
        <v>17578</v>
      </c>
      <c r="G4920" s="279" t="s">
        <v>8444</v>
      </c>
      <c r="H4920" s="282">
        <v>0</v>
      </c>
      <c r="I4920" s="280">
        <v>42282</v>
      </c>
      <c r="J4920" s="319" t="e">
        <f t="shared" si="77"/>
        <v>#VALUE!</v>
      </c>
      <c r="K4920" s="169"/>
      <c r="L4920" s="169"/>
      <c r="M4920" s="169" t="s">
        <v>2395</v>
      </c>
      <c r="N4920" s="169"/>
      <c r="O4920" s="169"/>
      <c r="P4920" s="169"/>
      <c r="Q4920" s="169"/>
      <c r="R4920" s="169"/>
      <c r="S4920" s="169"/>
    </row>
    <row r="4921" spans="1:37" ht="20.100000000000001" customHeight="1">
      <c r="A4921" s="282" t="s">
        <v>10946</v>
      </c>
      <c r="B4921" s="277">
        <v>683615793620</v>
      </c>
      <c r="C4921" s="15" t="s">
        <v>10807</v>
      </c>
      <c r="D4921" s="278" t="s">
        <v>10945</v>
      </c>
      <c r="E4921" s="323">
        <v>1.5</v>
      </c>
      <c r="F4921" s="281">
        <v>13.99</v>
      </c>
      <c r="G4921" s="279" t="s">
        <v>8444</v>
      </c>
      <c r="H4921" s="282">
        <v>0</v>
      </c>
      <c r="I4921" s="280">
        <v>42282</v>
      </c>
      <c r="J4921" s="319">
        <f t="shared" si="77"/>
        <v>5.3915000000000006</v>
      </c>
      <c r="K4921" s="169"/>
      <c r="L4921" s="169"/>
      <c r="M4921" s="169" t="s">
        <v>2395</v>
      </c>
      <c r="N4921" s="169"/>
      <c r="O4921" s="169"/>
      <c r="P4921" s="169"/>
      <c r="Q4921" s="169"/>
      <c r="R4921" s="169"/>
      <c r="S4921" s="169"/>
    </row>
    <row r="4922" spans="1:37" ht="20.100000000000001" customHeight="1">
      <c r="A4922" s="282" t="s">
        <v>10947</v>
      </c>
      <c r="B4922" s="277">
        <v>683615793637</v>
      </c>
      <c r="C4922" s="15" t="s">
        <v>10808</v>
      </c>
      <c r="D4922" s="278" t="s">
        <v>10945</v>
      </c>
      <c r="E4922" s="323">
        <v>5</v>
      </c>
      <c r="F4922" s="281">
        <v>16.117647058823529</v>
      </c>
      <c r="G4922" s="279" t="s">
        <v>8444</v>
      </c>
      <c r="H4922" s="282">
        <v>0</v>
      </c>
      <c r="I4922" s="280">
        <v>42282</v>
      </c>
      <c r="J4922" s="319">
        <f t="shared" si="77"/>
        <v>3.6999999999999993</v>
      </c>
      <c r="K4922" s="169">
        <v>11.99</v>
      </c>
      <c r="L4922" s="169"/>
      <c r="M4922" s="169" t="s">
        <v>2395</v>
      </c>
      <c r="N4922" s="169"/>
      <c r="O4922" s="169"/>
      <c r="P4922" s="169"/>
      <c r="Q4922" s="169"/>
      <c r="R4922" s="169"/>
      <c r="S4922" s="169"/>
    </row>
    <row r="4923" spans="1:37" ht="20.100000000000001" customHeight="1">
      <c r="A4923" s="282" t="s">
        <v>10948</v>
      </c>
      <c r="B4923" s="277">
        <v>683615793644</v>
      </c>
      <c r="C4923" s="15" t="s">
        <v>10809</v>
      </c>
      <c r="D4923" s="278" t="s">
        <v>10945</v>
      </c>
      <c r="E4923" s="323">
        <v>5</v>
      </c>
      <c r="F4923" s="281">
        <v>16.117647058823529</v>
      </c>
      <c r="G4923" s="279" t="s">
        <v>8444</v>
      </c>
      <c r="H4923" s="282">
        <v>0</v>
      </c>
      <c r="I4923" s="280">
        <v>42282</v>
      </c>
      <c r="J4923" s="319">
        <f t="shared" si="77"/>
        <v>3.6999999999999993</v>
      </c>
      <c r="K4923" s="169">
        <v>11.99</v>
      </c>
      <c r="L4923" s="169"/>
      <c r="M4923" s="169" t="s">
        <v>2395</v>
      </c>
      <c r="N4923" s="169"/>
      <c r="O4923" s="169"/>
      <c r="P4923" s="169"/>
      <c r="Q4923" s="169"/>
      <c r="R4923" s="169"/>
      <c r="S4923" s="169"/>
    </row>
    <row r="4924" spans="1:37" ht="20.100000000000001" customHeight="1">
      <c r="A4924" s="282" t="s">
        <v>10949</v>
      </c>
      <c r="B4924" s="277">
        <v>683615793651</v>
      </c>
      <c r="C4924" s="15" t="s">
        <v>10810</v>
      </c>
      <c r="D4924" s="278" t="s">
        <v>10945</v>
      </c>
      <c r="E4924" s="323">
        <v>5</v>
      </c>
      <c r="F4924" s="281">
        <v>16.117647058823529</v>
      </c>
      <c r="G4924" s="279" t="s">
        <v>8444</v>
      </c>
      <c r="H4924" s="282">
        <v>0</v>
      </c>
      <c r="I4924" s="280">
        <v>42282</v>
      </c>
      <c r="J4924" s="319">
        <f t="shared" si="77"/>
        <v>3.6999999999999993</v>
      </c>
      <c r="K4924" s="169">
        <v>11.99</v>
      </c>
      <c r="L4924" s="169"/>
      <c r="M4924" s="169" t="s">
        <v>2395</v>
      </c>
      <c r="N4924" s="169"/>
      <c r="O4924" s="169"/>
      <c r="P4924" s="169"/>
      <c r="Q4924" s="169"/>
      <c r="R4924" s="169"/>
      <c r="S4924" s="169"/>
    </row>
    <row r="4925" spans="1:37" ht="20.100000000000001" customHeight="1">
      <c r="A4925" s="282" t="s">
        <v>10950</v>
      </c>
      <c r="B4925" s="277">
        <v>683615793668</v>
      </c>
      <c r="C4925" s="15" t="s">
        <v>10811</v>
      </c>
      <c r="D4925" s="278" t="s">
        <v>10945</v>
      </c>
      <c r="E4925" s="323">
        <v>5</v>
      </c>
      <c r="F4925" s="281">
        <v>16.117647058823529</v>
      </c>
      <c r="G4925" s="279" t="s">
        <v>8444</v>
      </c>
      <c r="H4925" s="282">
        <v>0</v>
      </c>
      <c r="I4925" s="280">
        <v>42282</v>
      </c>
      <c r="J4925" s="319">
        <f t="shared" si="77"/>
        <v>3.6999999999999993</v>
      </c>
      <c r="K4925" s="169">
        <v>11.99</v>
      </c>
      <c r="L4925" s="169"/>
      <c r="M4925" s="169" t="s">
        <v>2395</v>
      </c>
      <c r="N4925" s="169"/>
      <c r="O4925" s="169"/>
      <c r="P4925" s="169"/>
      <c r="Q4925" s="169"/>
      <c r="R4925" s="169"/>
      <c r="S4925" s="169"/>
    </row>
    <row r="4926" spans="1:37" ht="20.100000000000001" customHeight="1">
      <c r="A4926" s="5" t="s">
        <v>10951</v>
      </c>
      <c r="B4926" s="277">
        <v>683615793675</v>
      </c>
      <c r="C4926" s="15" t="s">
        <v>10812</v>
      </c>
      <c r="D4926" s="278" t="s">
        <v>10945</v>
      </c>
      <c r="E4926" s="323">
        <v>1.5</v>
      </c>
      <c r="F4926" s="281">
        <v>13.99</v>
      </c>
      <c r="G4926" s="279" t="s">
        <v>8444</v>
      </c>
      <c r="H4926" s="282">
        <v>0</v>
      </c>
      <c r="I4926" s="280">
        <v>42282</v>
      </c>
      <c r="J4926" s="319">
        <f t="shared" si="77"/>
        <v>5.3915000000000006</v>
      </c>
      <c r="K4926" s="169"/>
      <c r="L4926" s="169"/>
      <c r="M4926" s="169" t="s">
        <v>2395</v>
      </c>
      <c r="N4926" s="169"/>
      <c r="O4926" s="169"/>
      <c r="P4926" s="169"/>
      <c r="Q4926" s="169"/>
      <c r="R4926" s="169"/>
      <c r="S4926" s="169"/>
      <c r="T4926" s="5" t="s">
        <v>15518</v>
      </c>
      <c r="U4926" s="171" t="s">
        <v>10944</v>
      </c>
      <c r="V4926" s="5" t="s">
        <v>15519</v>
      </c>
      <c r="W4926" s="5" t="s">
        <v>15520</v>
      </c>
      <c r="X4926" s="5" t="s">
        <v>15521</v>
      </c>
      <c r="Y4926" s="5" t="s">
        <v>15522</v>
      </c>
      <c r="AA4926" s="5" t="s">
        <v>15563</v>
      </c>
      <c r="AB4926" s="5" t="s">
        <v>15524</v>
      </c>
      <c r="AC4926" s="5" t="s">
        <v>15525</v>
      </c>
      <c r="AD4926" s="5" t="s">
        <v>15564</v>
      </c>
      <c r="AE4926" s="5" t="s">
        <v>15538</v>
      </c>
      <c r="AF4926" s="5" t="s">
        <v>15165</v>
      </c>
      <c r="AG4926" s="5" t="s">
        <v>15166</v>
      </c>
      <c r="AH4926" s="5" t="s">
        <v>15167</v>
      </c>
      <c r="AI4926" s="5" t="s">
        <v>15168</v>
      </c>
      <c r="AJ4926" s="5" t="s">
        <v>15169</v>
      </c>
      <c r="AK4926" s="5" t="s">
        <v>15968</v>
      </c>
    </row>
    <row r="4927" spans="1:37" ht="20.100000000000001" customHeight="1">
      <c r="A4927" s="282" t="s">
        <v>10952</v>
      </c>
      <c r="B4927" s="277"/>
      <c r="C4927" s="15" t="s">
        <v>10813</v>
      </c>
      <c r="D4927" s="278" t="s">
        <v>10953</v>
      </c>
      <c r="E4927" s="169"/>
      <c r="F4927" s="281" t="s">
        <v>17578</v>
      </c>
      <c r="G4927" s="279" t="s">
        <v>8444</v>
      </c>
      <c r="H4927" s="282">
        <v>0</v>
      </c>
      <c r="I4927" s="280">
        <v>42282</v>
      </c>
      <c r="J4927" s="319" t="e">
        <f t="shared" si="77"/>
        <v>#VALUE!</v>
      </c>
      <c r="K4927" s="169"/>
      <c r="L4927" s="169"/>
      <c r="M4927" s="169" t="s">
        <v>2395</v>
      </c>
      <c r="N4927" s="169"/>
      <c r="O4927" s="169"/>
      <c r="P4927" s="169"/>
      <c r="Q4927" s="169"/>
      <c r="R4927" s="169"/>
      <c r="S4927" s="169"/>
    </row>
    <row r="4928" spans="1:37" ht="20.100000000000001" customHeight="1">
      <c r="A4928" s="282" t="s">
        <v>10954</v>
      </c>
      <c r="B4928" s="277">
        <v>683615793699</v>
      </c>
      <c r="C4928" s="15" t="s">
        <v>10814</v>
      </c>
      <c r="D4928" s="278" t="s">
        <v>10953</v>
      </c>
      <c r="E4928" s="323">
        <v>5</v>
      </c>
      <c r="F4928" s="281">
        <v>16.117647058823529</v>
      </c>
      <c r="G4928" s="279" t="s">
        <v>8444</v>
      </c>
      <c r="H4928" s="282">
        <v>0</v>
      </c>
      <c r="I4928" s="280">
        <v>42282</v>
      </c>
      <c r="J4928" s="319">
        <f t="shared" si="77"/>
        <v>3.6999999999999993</v>
      </c>
      <c r="K4928" s="169">
        <v>13.99</v>
      </c>
      <c r="L4928" s="169"/>
      <c r="M4928" s="169" t="s">
        <v>2395</v>
      </c>
      <c r="N4928" s="169"/>
      <c r="O4928" s="169"/>
      <c r="P4928" s="169"/>
      <c r="Q4928" s="169"/>
      <c r="R4928" s="169"/>
      <c r="S4928" s="169"/>
    </row>
    <row r="4929" spans="1:38" ht="20.100000000000001" customHeight="1">
      <c r="A4929" s="282" t="s">
        <v>10955</v>
      </c>
      <c r="B4929" s="277"/>
      <c r="C4929" s="15" t="s">
        <v>10815</v>
      </c>
      <c r="D4929" s="278" t="s">
        <v>10956</v>
      </c>
      <c r="E4929" s="169"/>
      <c r="F4929" s="281" t="s">
        <v>17578</v>
      </c>
      <c r="G4929" s="279" t="s">
        <v>8444</v>
      </c>
      <c r="H4929" s="282">
        <v>0</v>
      </c>
      <c r="I4929" s="280">
        <v>42282</v>
      </c>
      <c r="J4929" s="319" t="e">
        <f t="shared" si="77"/>
        <v>#VALUE!</v>
      </c>
      <c r="K4929" s="169"/>
      <c r="L4929" s="169"/>
      <c r="M4929" s="169" t="s">
        <v>2395</v>
      </c>
      <c r="N4929" s="169"/>
      <c r="O4929" s="169"/>
      <c r="P4929" s="169"/>
      <c r="Q4929" s="169"/>
      <c r="R4929" s="169"/>
      <c r="S4929" s="169"/>
    </row>
    <row r="4930" spans="1:38" ht="20.100000000000001" customHeight="1">
      <c r="A4930" s="282" t="s">
        <v>10957</v>
      </c>
      <c r="B4930" s="277">
        <v>683615793712</v>
      </c>
      <c r="C4930" s="15" t="s">
        <v>10816</v>
      </c>
      <c r="D4930" s="278" t="s">
        <v>10956</v>
      </c>
      <c r="E4930" s="323">
        <v>5</v>
      </c>
      <c r="F4930" s="281">
        <v>16.117647058823529</v>
      </c>
      <c r="G4930" s="279" t="s">
        <v>8444</v>
      </c>
      <c r="H4930" s="282">
        <v>0</v>
      </c>
      <c r="I4930" s="280">
        <v>42282</v>
      </c>
      <c r="J4930" s="319">
        <f t="shared" si="77"/>
        <v>3.6999999999999993</v>
      </c>
      <c r="K4930" s="169">
        <v>11.99</v>
      </c>
      <c r="L4930" s="169"/>
      <c r="M4930" s="169" t="s">
        <v>2395</v>
      </c>
      <c r="N4930" s="169"/>
      <c r="O4930" s="169"/>
      <c r="P4930" s="169"/>
      <c r="Q4930" s="169"/>
      <c r="R4930" s="169"/>
      <c r="S4930" s="169"/>
    </row>
    <row r="4931" spans="1:38" ht="20.100000000000001" customHeight="1">
      <c r="A4931" s="5" t="s">
        <v>10958</v>
      </c>
      <c r="B4931" s="277">
        <v>683615793729</v>
      </c>
      <c r="C4931" s="15" t="s">
        <v>10817</v>
      </c>
      <c r="D4931" s="278" t="s">
        <v>10956</v>
      </c>
      <c r="E4931" s="323">
        <v>1.5</v>
      </c>
      <c r="F4931" s="281">
        <v>13.99</v>
      </c>
      <c r="G4931" s="279" t="s">
        <v>8444</v>
      </c>
      <c r="H4931" s="282">
        <v>0</v>
      </c>
      <c r="I4931" s="280">
        <v>42282</v>
      </c>
      <c r="J4931" s="319">
        <f t="shared" si="77"/>
        <v>5.3915000000000006</v>
      </c>
      <c r="K4931" s="169"/>
      <c r="L4931" s="169"/>
      <c r="M4931" s="169" t="s">
        <v>2395</v>
      </c>
      <c r="N4931" s="169"/>
      <c r="O4931" s="169"/>
      <c r="P4931" s="169"/>
      <c r="Q4931" s="169"/>
      <c r="R4931" s="169"/>
      <c r="S4931" s="169"/>
      <c r="T4931" s="5" t="s">
        <v>15518</v>
      </c>
      <c r="U4931" s="171" t="s">
        <v>10955</v>
      </c>
      <c r="V4931" s="5" t="s">
        <v>15519</v>
      </c>
      <c r="W4931" s="5" t="s">
        <v>15520</v>
      </c>
      <c r="X4931" s="5" t="s">
        <v>15521</v>
      </c>
      <c r="Y4931" s="5" t="s">
        <v>15522</v>
      </c>
      <c r="AA4931" s="5" t="s">
        <v>15563</v>
      </c>
      <c r="AB4931" s="5" t="s">
        <v>15524</v>
      </c>
      <c r="AC4931" s="5" t="s">
        <v>15525</v>
      </c>
      <c r="AD4931" s="5" t="s">
        <v>15564</v>
      </c>
      <c r="AE4931" s="5" t="s">
        <v>15538</v>
      </c>
      <c r="AF4931" s="5" t="s">
        <v>15165</v>
      </c>
      <c r="AG4931" s="5" t="s">
        <v>15166</v>
      </c>
      <c r="AH4931" s="5" t="s">
        <v>15167</v>
      </c>
      <c r="AI4931" s="5" t="s">
        <v>15168</v>
      </c>
      <c r="AJ4931" s="5" t="s">
        <v>15169</v>
      </c>
      <c r="AK4931" s="5" t="s">
        <v>15969</v>
      </c>
      <c r="AL4931" s="5" t="s">
        <v>15970</v>
      </c>
    </row>
    <row r="4932" spans="1:38" ht="20.100000000000001" customHeight="1">
      <c r="A4932" s="282" t="s">
        <v>10959</v>
      </c>
      <c r="B4932" s="277">
        <v>683615793736</v>
      </c>
      <c r="C4932" s="15" t="s">
        <v>10818</v>
      </c>
      <c r="D4932" s="278" t="s">
        <v>10956</v>
      </c>
      <c r="E4932" s="323">
        <v>2</v>
      </c>
      <c r="F4932" s="281">
        <v>13.99</v>
      </c>
      <c r="G4932" s="279" t="s">
        <v>8444</v>
      </c>
      <c r="H4932" s="282">
        <v>0</v>
      </c>
      <c r="I4932" s="280">
        <v>42282</v>
      </c>
      <c r="J4932" s="319">
        <f t="shared" si="77"/>
        <v>4.8915000000000006</v>
      </c>
      <c r="K4932" s="169"/>
      <c r="L4932" s="169"/>
      <c r="M4932" s="169" t="s">
        <v>2395</v>
      </c>
      <c r="N4932" s="169"/>
      <c r="O4932" s="169"/>
      <c r="P4932" s="169"/>
      <c r="Q4932" s="169"/>
      <c r="R4932" s="169"/>
      <c r="S4932" s="169"/>
    </row>
    <row r="4933" spans="1:38" ht="20.100000000000001" customHeight="1">
      <c r="A4933" s="5" t="s">
        <v>10960</v>
      </c>
      <c r="B4933" s="277">
        <v>683615793743</v>
      </c>
      <c r="C4933" s="15" t="s">
        <v>10819</v>
      </c>
      <c r="D4933" s="278" t="s">
        <v>10956</v>
      </c>
      <c r="E4933" s="323">
        <v>1.5</v>
      </c>
      <c r="F4933" s="281">
        <v>13.99</v>
      </c>
      <c r="G4933" s="279" t="s">
        <v>8444</v>
      </c>
      <c r="H4933" s="282">
        <v>0</v>
      </c>
      <c r="I4933" s="280">
        <v>42282</v>
      </c>
      <c r="J4933" s="319">
        <f t="shared" si="77"/>
        <v>5.3915000000000006</v>
      </c>
      <c r="K4933" s="169"/>
      <c r="L4933" s="169"/>
      <c r="M4933" s="169" t="s">
        <v>2395</v>
      </c>
      <c r="N4933" s="169"/>
      <c r="O4933" s="169"/>
      <c r="P4933" s="169"/>
      <c r="Q4933" s="169"/>
      <c r="R4933" s="169"/>
      <c r="S4933" s="169"/>
      <c r="T4933" s="5" t="s">
        <v>15518</v>
      </c>
      <c r="U4933" s="171" t="s">
        <v>10955</v>
      </c>
      <c r="V4933" s="5" t="s">
        <v>15519</v>
      </c>
      <c r="W4933" s="5" t="s">
        <v>15520</v>
      </c>
      <c r="X4933" s="5" t="s">
        <v>15521</v>
      </c>
      <c r="Y4933" s="5" t="s">
        <v>15522</v>
      </c>
      <c r="AA4933" s="5" t="s">
        <v>15563</v>
      </c>
      <c r="AB4933" s="5" t="s">
        <v>15524</v>
      </c>
      <c r="AC4933" s="5" t="s">
        <v>15525</v>
      </c>
      <c r="AD4933" s="5" t="s">
        <v>15564</v>
      </c>
      <c r="AE4933" s="5" t="s">
        <v>15538</v>
      </c>
      <c r="AF4933" s="5" t="s">
        <v>15165</v>
      </c>
      <c r="AG4933" s="5" t="s">
        <v>15166</v>
      </c>
      <c r="AH4933" s="5" t="s">
        <v>15167</v>
      </c>
      <c r="AI4933" s="5" t="s">
        <v>15168</v>
      </c>
      <c r="AJ4933" s="5" t="s">
        <v>15169</v>
      </c>
      <c r="AK4933" s="5" t="s">
        <v>15971</v>
      </c>
    </row>
    <row r="4934" spans="1:38" ht="20.100000000000001" customHeight="1">
      <c r="A4934" s="282" t="s">
        <v>10961</v>
      </c>
      <c r="B4934" s="277"/>
      <c r="C4934" s="15" t="s">
        <v>10820</v>
      </c>
      <c r="D4934" s="278" t="s">
        <v>10962</v>
      </c>
      <c r="E4934" s="169"/>
      <c r="F4934" s="281" t="s">
        <v>17578</v>
      </c>
      <c r="G4934" s="279" t="s">
        <v>8444</v>
      </c>
      <c r="H4934" s="282">
        <v>0</v>
      </c>
      <c r="I4934" s="280">
        <v>42282</v>
      </c>
      <c r="J4934" s="319" t="e">
        <f t="shared" si="77"/>
        <v>#VALUE!</v>
      </c>
      <c r="K4934" s="169"/>
      <c r="L4934" s="169"/>
      <c r="M4934" s="169" t="s">
        <v>2395</v>
      </c>
      <c r="N4934" s="169"/>
      <c r="O4934" s="169"/>
      <c r="P4934" s="169"/>
      <c r="Q4934" s="169"/>
      <c r="R4934" s="169"/>
      <c r="S4934" s="169"/>
    </row>
    <row r="4935" spans="1:38" ht="20.100000000000001" customHeight="1">
      <c r="A4935" s="282" t="s">
        <v>10963</v>
      </c>
      <c r="B4935" s="277">
        <v>683615793767</v>
      </c>
      <c r="C4935" s="15" t="s">
        <v>10821</v>
      </c>
      <c r="D4935" s="278" t="s">
        <v>10962</v>
      </c>
      <c r="E4935" s="323">
        <v>5</v>
      </c>
      <c r="F4935" s="281">
        <v>16.117647058823529</v>
      </c>
      <c r="G4935" s="279" t="s">
        <v>8444</v>
      </c>
      <c r="H4935" s="282">
        <v>0</v>
      </c>
      <c r="I4935" s="280">
        <v>42282</v>
      </c>
      <c r="J4935" s="319">
        <f t="shared" si="77"/>
        <v>3.6999999999999993</v>
      </c>
      <c r="K4935" s="169">
        <v>11.99</v>
      </c>
      <c r="L4935" s="169"/>
      <c r="M4935" s="169" t="s">
        <v>2395</v>
      </c>
      <c r="N4935" s="169"/>
      <c r="O4935" s="169"/>
      <c r="P4935" s="169"/>
      <c r="Q4935" s="169"/>
      <c r="R4935" s="169"/>
      <c r="S4935" s="169"/>
    </row>
    <row r="4936" spans="1:38" ht="20.100000000000001" customHeight="1">
      <c r="A4936" s="282" t="s">
        <v>10964</v>
      </c>
      <c r="B4936" s="277">
        <v>683615793774</v>
      </c>
      <c r="C4936" s="15" t="s">
        <v>10822</v>
      </c>
      <c r="D4936" s="278" t="s">
        <v>10962</v>
      </c>
      <c r="E4936" s="323">
        <v>5</v>
      </c>
      <c r="F4936" s="281">
        <v>16.117647058823529</v>
      </c>
      <c r="G4936" s="279" t="s">
        <v>8444</v>
      </c>
      <c r="H4936" s="282">
        <v>0</v>
      </c>
      <c r="I4936" s="280">
        <v>42282</v>
      </c>
      <c r="J4936" s="319">
        <f t="shared" si="77"/>
        <v>3.6999999999999993</v>
      </c>
      <c r="K4936" s="169">
        <v>11.99</v>
      </c>
      <c r="L4936" s="169"/>
      <c r="M4936" s="169" t="s">
        <v>2395</v>
      </c>
      <c r="N4936" s="169"/>
      <c r="O4936" s="169"/>
      <c r="P4936" s="169"/>
      <c r="Q4936" s="169"/>
      <c r="R4936" s="169"/>
      <c r="S4936" s="169"/>
    </row>
    <row r="4937" spans="1:38" ht="20.100000000000001" customHeight="1">
      <c r="A4937" s="282" t="s">
        <v>10965</v>
      </c>
      <c r="B4937" s="277">
        <v>683615793781</v>
      </c>
      <c r="C4937" s="15" t="s">
        <v>10823</v>
      </c>
      <c r="D4937" s="278" t="s">
        <v>10962</v>
      </c>
      <c r="E4937" s="323">
        <v>5</v>
      </c>
      <c r="F4937" s="281">
        <v>16.117647058823529</v>
      </c>
      <c r="G4937" s="279" t="s">
        <v>8444</v>
      </c>
      <c r="H4937" s="282">
        <v>0</v>
      </c>
      <c r="I4937" s="280">
        <v>42282</v>
      </c>
      <c r="J4937" s="319">
        <f t="shared" si="77"/>
        <v>3.6999999999999993</v>
      </c>
      <c r="K4937" s="169">
        <v>11.99</v>
      </c>
      <c r="L4937" s="169"/>
      <c r="M4937" s="169" t="s">
        <v>2395</v>
      </c>
      <c r="N4937" s="169"/>
      <c r="O4937" s="169"/>
      <c r="P4937" s="169"/>
      <c r="Q4937" s="169"/>
      <c r="R4937" s="169"/>
      <c r="S4937" s="169"/>
    </row>
    <row r="4938" spans="1:38" ht="20.100000000000001" customHeight="1">
      <c r="A4938" s="282" t="s">
        <v>10966</v>
      </c>
      <c r="B4938" s="277">
        <v>683615793798</v>
      </c>
      <c r="C4938" s="15" t="s">
        <v>10824</v>
      </c>
      <c r="D4938" s="278" t="s">
        <v>10962</v>
      </c>
      <c r="E4938" s="323">
        <v>5</v>
      </c>
      <c r="F4938" s="281">
        <v>16.117647058823529</v>
      </c>
      <c r="G4938" s="279" t="s">
        <v>8444</v>
      </c>
      <c r="H4938" s="282">
        <v>0</v>
      </c>
      <c r="I4938" s="280">
        <v>42282</v>
      </c>
      <c r="J4938" s="319">
        <f t="shared" si="77"/>
        <v>3.6999999999999993</v>
      </c>
      <c r="K4938" s="169">
        <v>11.99</v>
      </c>
      <c r="L4938" s="169"/>
      <c r="M4938" s="169" t="s">
        <v>2395</v>
      </c>
      <c r="N4938" s="169"/>
      <c r="O4938" s="169"/>
      <c r="P4938" s="169"/>
      <c r="Q4938" s="169"/>
      <c r="R4938" s="169"/>
      <c r="S4938" s="169"/>
    </row>
    <row r="4939" spans="1:38" ht="20.100000000000001" customHeight="1">
      <c r="A4939" s="282" t="s">
        <v>10967</v>
      </c>
      <c r="B4939" s="277">
        <v>683615793804</v>
      </c>
      <c r="C4939" s="15" t="s">
        <v>10825</v>
      </c>
      <c r="D4939" s="278" t="s">
        <v>10962</v>
      </c>
      <c r="E4939" s="323">
        <v>5</v>
      </c>
      <c r="F4939" s="281">
        <v>16.117647058823529</v>
      </c>
      <c r="G4939" s="279" t="s">
        <v>8444</v>
      </c>
      <c r="H4939" s="282">
        <v>0</v>
      </c>
      <c r="I4939" s="280">
        <v>42282</v>
      </c>
      <c r="J4939" s="319">
        <f t="shared" si="77"/>
        <v>3.6999999999999993</v>
      </c>
      <c r="K4939" s="169">
        <v>11.99</v>
      </c>
      <c r="L4939" s="169"/>
      <c r="M4939" s="169" t="s">
        <v>2395</v>
      </c>
      <c r="N4939" s="169"/>
      <c r="O4939" s="169"/>
      <c r="P4939" s="169"/>
      <c r="Q4939" s="169"/>
      <c r="R4939" s="169"/>
      <c r="S4939" s="169"/>
    </row>
    <row r="4940" spans="1:38" ht="20.100000000000001" customHeight="1">
      <c r="A4940" s="282" t="s">
        <v>10968</v>
      </c>
      <c r="B4940" s="277">
        <v>683615793811</v>
      </c>
      <c r="C4940" s="15" t="s">
        <v>10826</v>
      </c>
      <c r="D4940" s="278" t="s">
        <v>10962</v>
      </c>
      <c r="E4940" s="323">
        <v>5</v>
      </c>
      <c r="F4940" s="281">
        <v>16.117647058823529</v>
      </c>
      <c r="G4940" s="279" t="s">
        <v>8444</v>
      </c>
      <c r="H4940" s="282">
        <v>0</v>
      </c>
      <c r="I4940" s="280">
        <v>42282</v>
      </c>
      <c r="J4940" s="319">
        <f t="shared" ref="J4940:J5003" si="78">F4940*0.85-5-E4940</f>
        <v>3.6999999999999993</v>
      </c>
      <c r="K4940" s="169">
        <v>11.99</v>
      </c>
      <c r="L4940" s="169"/>
      <c r="M4940" s="169" t="s">
        <v>2395</v>
      </c>
      <c r="N4940" s="169"/>
      <c r="O4940" s="169"/>
      <c r="P4940" s="169"/>
      <c r="Q4940" s="169"/>
      <c r="R4940" s="169"/>
      <c r="S4940" s="169"/>
    </row>
    <row r="4941" spans="1:38" ht="20.100000000000001" customHeight="1">
      <c r="A4941" s="282"/>
      <c r="C4941" s="15" t="s">
        <v>10827</v>
      </c>
      <c r="E4941" s="169"/>
      <c r="F4941" s="281">
        <v>10.99</v>
      </c>
      <c r="G4941" s="279"/>
      <c r="H4941" s="169">
        <v>0</v>
      </c>
      <c r="I4941" s="280"/>
      <c r="J4941" s="319">
        <f t="shared" si="78"/>
        <v>4.3414999999999999</v>
      </c>
      <c r="K4941" s="169" t="s">
        <v>731</v>
      </c>
      <c r="L4941" s="169"/>
      <c r="M4941" s="169"/>
      <c r="N4941" s="169"/>
      <c r="O4941" s="169"/>
      <c r="P4941" s="169"/>
      <c r="Q4941" s="169"/>
      <c r="R4941" s="169"/>
      <c r="S4941" s="169"/>
    </row>
    <row r="4942" spans="1:38" ht="20.100000000000001" customHeight="1">
      <c r="A4942" s="282" t="s">
        <v>10970</v>
      </c>
      <c r="B4942" s="277">
        <v>683615793835</v>
      </c>
      <c r="C4942" s="15" t="s">
        <v>10827</v>
      </c>
      <c r="D4942" s="278" t="s">
        <v>10969</v>
      </c>
      <c r="E4942" s="323">
        <v>1</v>
      </c>
      <c r="F4942" s="319">
        <v>9.89</v>
      </c>
      <c r="G4942" s="279" t="s">
        <v>8444</v>
      </c>
      <c r="H4942" s="282">
        <v>0</v>
      </c>
      <c r="I4942" s="280">
        <v>42282</v>
      </c>
      <c r="J4942" s="319">
        <f t="shared" si="78"/>
        <v>2.4064999999999994</v>
      </c>
      <c r="K4942" s="169">
        <v>7.0588235294117645</v>
      </c>
      <c r="L4942" s="169"/>
      <c r="M4942" s="169" t="s">
        <v>2395</v>
      </c>
      <c r="N4942" s="169"/>
      <c r="O4942" s="169"/>
      <c r="P4942" s="169"/>
      <c r="Q4942" s="169"/>
      <c r="R4942" s="169"/>
      <c r="S4942" s="169"/>
    </row>
    <row r="4943" spans="1:38" ht="20.100000000000001" customHeight="1">
      <c r="A4943" s="282"/>
      <c r="C4943" s="15" t="s">
        <v>10828</v>
      </c>
      <c r="E4943" s="169"/>
      <c r="F4943" s="281">
        <v>10.99</v>
      </c>
      <c r="G4943" s="279"/>
      <c r="H4943" s="169">
        <v>0</v>
      </c>
      <c r="I4943" s="280"/>
      <c r="J4943" s="319">
        <f t="shared" si="78"/>
        <v>4.3414999999999999</v>
      </c>
      <c r="K4943" s="169" t="s">
        <v>731</v>
      </c>
      <c r="L4943" s="169"/>
      <c r="M4943" s="169"/>
      <c r="N4943" s="169"/>
      <c r="O4943" s="169"/>
      <c r="P4943" s="169"/>
      <c r="Q4943" s="169"/>
      <c r="R4943" s="169"/>
      <c r="S4943" s="169"/>
    </row>
    <row r="4944" spans="1:38" ht="20.100000000000001" customHeight="1">
      <c r="A4944" s="282" t="s">
        <v>10972</v>
      </c>
      <c r="B4944" s="277">
        <v>683615793859</v>
      </c>
      <c r="C4944" s="15" t="s">
        <v>10828</v>
      </c>
      <c r="D4944" s="278" t="s">
        <v>10971</v>
      </c>
      <c r="E4944" s="323">
        <v>1</v>
      </c>
      <c r="F4944" s="319">
        <v>9.89</v>
      </c>
      <c r="G4944" s="279" t="s">
        <v>8444</v>
      </c>
      <c r="H4944" s="282">
        <v>0</v>
      </c>
      <c r="I4944" s="280">
        <v>42282</v>
      </c>
      <c r="J4944" s="319">
        <f t="shared" si="78"/>
        <v>2.4064999999999994</v>
      </c>
      <c r="K4944" s="169">
        <v>7.0588235294117645</v>
      </c>
      <c r="L4944" s="169"/>
      <c r="M4944" s="169" t="s">
        <v>2395</v>
      </c>
      <c r="N4944" s="169"/>
      <c r="O4944" s="169"/>
      <c r="P4944" s="169"/>
      <c r="Q4944" s="169"/>
      <c r="R4944" s="169"/>
      <c r="S4944" s="169"/>
    </row>
    <row r="4945" spans="1:40" ht="20.100000000000001" customHeight="1">
      <c r="A4945" s="282"/>
      <c r="C4945" s="15" t="s">
        <v>10829</v>
      </c>
      <c r="E4945" s="169"/>
      <c r="F4945" s="281">
        <v>10.99</v>
      </c>
      <c r="G4945" s="279"/>
      <c r="H4945" s="169">
        <v>0</v>
      </c>
      <c r="I4945" s="280"/>
      <c r="J4945" s="319">
        <f t="shared" si="78"/>
        <v>4.3414999999999999</v>
      </c>
      <c r="K4945" s="169" t="s">
        <v>731</v>
      </c>
      <c r="L4945" s="169"/>
      <c r="M4945" s="169"/>
      <c r="N4945" s="169"/>
      <c r="O4945" s="169"/>
      <c r="P4945" s="169"/>
      <c r="Q4945" s="169"/>
      <c r="R4945" s="169"/>
      <c r="S4945" s="169"/>
    </row>
    <row r="4946" spans="1:40" ht="20.100000000000001" customHeight="1">
      <c r="A4946" s="282" t="s">
        <v>10974</v>
      </c>
      <c r="B4946" s="277">
        <v>683615793873</v>
      </c>
      <c r="C4946" s="15" t="s">
        <v>10829</v>
      </c>
      <c r="D4946" s="278" t="s">
        <v>10973</v>
      </c>
      <c r="E4946" s="323">
        <v>1</v>
      </c>
      <c r="F4946" s="319">
        <v>9.89</v>
      </c>
      <c r="G4946" s="279" t="s">
        <v>8444</v>
      </c>
      <c r="H4946" s="282">
        <v>0</v>
      </c>
      <c r="I4946" s="280">
        <v>42282</v>
      </c>
      <c r="J4946" s="319">
        <f t="shared" si="78"/>
        <v>2.4064999999999994</v>
      </c>
      <c r="K4946" s="169">
        <v>7.0588235294117645</v>
      </c>
      <c r="L4946" s="169"/>
      <c r="M4946" s="169" t="s">
        <v>2395</v>
      </c>
      <c r="N4946" s="169"/>
      <c r="O4946" s="169"/>
      <c r="P4946" s="169"/>
      <c r="Q4946" s="169"/>
      <c r="R4946" s="169"/>
      <c r="S4946" s="169"/>
    </row>
    <row r="4947" spans="1:40" ht="20.100000000000001" customHeight="1">
      <c r="A4947" s="282"/>
      <c r="C4947" s="15" t="s">
        <v>10830</v>
      </c>
      <c r="E4947" s="169"/>
      <c r="F4947" s="281">
        <v>10.99</v>
      </c>
      <c r="G4947" s="279"/>
      <c r="H4947" s="169">
        <v>0</v>
      </c>
      <c r="I4947" s="280"/>
      <c r="J4947" s="319">
        <f t="shared" si="78"/>
        <v>4.3414999999999999</v>
      </c>
      <c r="K4947" s="169" t="s">
        <v>731</v>
      </c>
      <c r="L4947" s="169"/>
      <c r="M4947" s="169"/>
      <c r="N4947" s="169"/>
      <c r="O4947" s="169"/>
      <c r="P4947" s="169"/>
      <c r="Q4947" s="169"/>
      <c r="R4947" s="169"/>
      <c r="S4947" s="169"/>
    </row>
    <row r="4948" spans="1:40" ht="20.100000000000001" customHeight="1">
      <c r="A4948" s="282" t="s">
        <v>10976</v>
      </c>
      <c r="B4948" s="277">
        <v>683615793897</v>
      </c>
      <c r="C4948" s="15" t="s">
        <v>10830</v>
      </c>
      <c r="D4948" s="278" t="s">
        <v>10975</v>
      </c>
      <c r="E4948" s="323">
        <v>1</v>
      </c>
      <c r="F4948" s="319">
        <v>9.89</v>
      </c>
      <c r="G4948" s="279" t="s">
        <v>8444</v>
      </c>
      <c r="H4948" s="282">
        <v>0</v>
      </c>
      <c r="I4948" s="280">
        <v>42282</v>
      </c>
      <c r="J4948" s="319">
        <f t="shared" si="78"/>
        <v>2.4064999999999994</v>
      </c>
      <c r="K4948" s="169">
        <v>7.0588235294117645</v>
      </c>
      <c r="L4948" s="169"/>
      <c r="M4948" s="169" t="s">
        <v>2395</v>
      </c>
      <c r="N4948" s="169"/>
      <c r="O4948" s="169"/>
      <c r="P4948" s="169"/>
      <c r="Q4948" s="169"/>
      <c r="R4948" s="169"/>
      <c r="S4948" s="169"/>
    </row>
    <row r="4949" spans="1:40" ht="20.100000000000001" customHeight="1">
      <c r="A4949" s="282"/>
      <c r="C4949" s="15" t="s">
        <v>10831</v>
      </c>
      <c r="E4949" s="169"/>
      <c r="F4949" s="319">
        <v>9.89</v>
      </c>
      <c r="G4949" s="279"/>
      <c r="H4949" s="169">
        <v>0</v>
      </c>
      <c r="I4949" s="280"/>
      <c r="J4949" s="319">
        <f t="shared" si="78"/>
        <v>3.4064999999999994</v>
      </c>
      <c r="K4949" s="169" t="s">
        <v>731</v>
      </c>
      <c r="L4949" s="169"/>
      <c r="M4949" s="169"/>
      <c r="N4949" s="169"/>
      <c r="O4949" s="169"/>
      <c r="P4949" s="169"/>
      <c r="Q4949" s="169"/>
      <c r="R4949" s="169"/>
      <c r="S4949" s="169"/>
    </row>
    <row r="4950" spans="1:40" ht="20.100000000000001" customHeight="1">
      <c r="A4950" s="282" t="s">
        <v>10978</v>
      </c>
      <c r="B4950" s="277">
        <v>683615793910</v>
      </c>
      <c r="C4950" s="15" t="s">
        <v>10831</v>
      </c>
      <c r="D4950" s="278" t="s">
        <v>10977</v>
      </c>
      <c r="E4950" s="323">
        <v>1</v>
      </c>
      <c r="F4950" s="319">
        <v>9.89</v>
      </c>
      <c r="G4950" s="279" t="s">
        <v>8444</v>
      </c>
      <c r="H4950" s="282">
        <v>0</v>
      </c>
      <c r="I4950" s="280">
        <v>42282</v>
      </c>
      <c r="J4950" s="319">
        <f t="shared" si="78"/>
        <v>2.4064999999999994</v>
      </c>
      <c r="K4950" s="169">
        <v>7.0588235294117645</v>
      </c>
      <c r="L4950" s="169"/>
      <c r="M4950" s="169" t="s">
        <v>2395</v>
      </c>
      <c r="N4950" s="169"/>
      <c r="O4950" s="169"/>
      <c r="P4950" s="169"/>
      <c r="Q4950" s="169"/>
      <c r="R4950" s="169"/>
      <c r="S4950" s="169"/>
    </row>
    <row r="4951" spans="1:40" ht="20.100000000000001" customHeight="1">
      <c r="A4951" s="282"/>
      <c r="C4951" s="15" t="s">
        <v>10832</v>
      </c>
      <c r="E4951" s="169"/>
      <c r="F4951" s="281">
        <v>14.99</v>
      </c>
      <c r="G4951" s="279"/>
      <c r="H4951" s="169">
        <v>0</v>
      </c>
      <c r="I4951" s="280"/>
      <c r="J4951" s="319">
        <f t="shared" si="78"/>
        <v>7.7415000000000003</v>
      </c>
      <c r="K4951" s="169" t="s">
        <v>731</v>
      </c>
      <c r="L4951" s="169"/>
      <c r="M4951" s="169"/>
      <c r="N4951" s="169"/>
      <c r="O4951" s="169"/>
      <c r="P4951" s="169"/>
      <c r="Q4951" s="169"/>
      <c r="R4951" s="169"/>
      <c r="S4951" s="169"/>
    </row>
    <row r="4952" spans="1:40" ht="20.100000000000001" customHeight="1">
      <c r="A4952" s="5" t="s">
        <v>10979</v>
      </c>
      <c r="B4952" s="277">
        <v>683615793934</v>
      </c>
      <c r="C4952" s="15" t="s">
        <v>10832</v>
      </c>
      <c r="D4952" s="278" t="s">
        <v>15565</v>
      </c>
      <c r="E4952" s="323">
        <v>2.5</v>
      </c>
      <c r="F4952" s="281">
        <v>14.99</v>
      </c>
      <c r="G4952" s="279" t="s">
        <v>8444</v>
      </c>
      <c r="H4952" s="282">
        <v>0</v>
      </c>
      <c r="I4952" s="280">
        <v>42282</v>
      </c>
      <c r="J4952" s="319">
        <f t="shared" si="78"/>
        <v>5.2415000000000003</v>
      </c>
      <c r="K4952" s="169" t="s">
        <v>731</v>
      </c>
      <c r="L4952" s="169"/>
      <c r="M4952" s="169" t="s">
        <v>2395</v>
      </c>
      <c r="N4952" s="169"/>
      <c r="O4952" s="169"/>
      <c r="P4952" s="169"/>
      <c r="Q4952" s="169"/>
      <c r="R4952" s="169"/>
      <c r="S4952" s="169"/>
      <c r="T4952" s="5" t="s">
        <v>15518</v>
      </c>
      <c r="U4952" s="171" t="s">
        <v>15566</v>
      </c>
      <c r="V4952" s="5" t="s">
        <v>15519</v>
      </c>
      <c r="W4952" s="5" t="s">
        <v>15520</v>
      </c>
      <c r="X4952" s="5" t="s">
        <v>15521</v>
      </c>
      <c r="Y4952" s="5" t="s">
        <v>15522</v>
      </c>
      <c r="AA4952" s="5" t="s">
        <v>15567</v>
      </c>
      <c r="AB4952" s="5" t="s">
        <v>15541</v>
      </c>
      <c r="AC4952" s="5" t="s">
        <v>15542</v>
      </c>
      <c r="AD4952" s="5" t="s">
        <v>15568</v>
      </c>
      <c r="AE4952" s="5" t="s">
        <v>15543</v>
      </c>
      <c r="AF4952" s="5" t="s">
        <v>15165</v>
      </c>
      <c r="AG4952" s="5" t="s">
        <v>15166</v>
      </c>
      <c r="AH4952" s="5" t="s">
        <v>15167</v>
      </c>
      <c r="AI4952" s="5" t="s">
        <v>15168</v>
      </c>
      <c r="AJ4952" s="5" t="s">
        <v>15169</v>
      </c>
      <c r="AK4952" s="5" t="s">
        <v>15972</v>
      </c>
      <c r="AL4952" s="5" t="s">
        <v>15973</v>
      </c>
    </row>
    <row r="4953" spans="1:40" ht="20.100000000000001" customHeight="1">
      <c r="A4953" s="282"/>
      <c r="C4953" s="15" t="s">
        <v>10833</v>
      </c>
      <c r="E4953" s="169"/>
      <c r="F4953" s="281">
        <v>13.99</v>
      </c>
      <c r="G4953" s="279"/>
      <c r="H4953" s="169">
        <v>0</v>
      </c>
      <c r="I4953" s="280"/>
      <c r="J4953" s="319">
        <f t="shared" si="78"/>
        <v>6.8915000000000006</v>
      </c>
      <c r="K4953" s="169" t="s">
        <v>731</v>
      </c>
      <c r="L4953" s="169"/>
      <c r="M4953" s="169"/>
      <c r="N4953" s="169"/>
      <c r="O4953" s="169"/>
      <c r="P4953" s="169"/>
      <c r="Q4953" s="169"/>
      <c r="R4953" s="169"/>
      <c r="S4953" s="169"/>
    </row>
    <row r="4954" spans="1:40" ht="20.100000000000001" customHeight="1">
      <c r="A4954" s="282" t="s">
        <v>10980</v>
      </c>
      <c r="B4954" s="277">
        <v>683615793958</v>
      </c>
      <c r="C4954" s="15" t="s">
        <v>10833</v>
      </c>
      <c r="D4954" s="278" t="s">
        <v>10904</v>
      </c>
      <c r="E4954" s="323">
        <v>5</v>
      </c>
      <c r="F4954" s="281">
        <v>16.117647058823529</v>
      </c>
      <c r="G4954" s="279" t="s">
        <v>8444</v>
      </c>
      <c r="H4954" s="282">
        <v>0</v>
      </c>
      <c r="I4954" s="280">
        <v>42282</v>
      </c>
      <c r="J4954" s="319">
        <f t="shared" si="78"/>
        <v>3.6999999999999993</v>
      </c>
      <c r="K4954" s="169">
        <v>11.99</v>
      </c>
      <c r="L4954" s="169"/>
      <c r="M4954" s="169" t="s">
        <v>2395</v>
      </c>
      <c r="N4954" s="169"/>
      <c r="O4954" s="169"/>
      <c r="P4954" s="169"/>
      <c r="Q4954" s="169"/>
      <c r="R4954" s="169"/>
      <c r="S4954" s="169"/>
    </row>
    <row r="4955" spans="1:40" ht="20.100000000000001" customHeight="1">
      <c r="A4955" s="282" t="s">
        <v>11101</v>
      </c>
      <c r="B4955" s="277"/>
      <c r="C4955" s="289" t="s">
        <v>8252</v>
      </c>
      <c r="D4955" s="278" t="s">
        <v>8264</v>
      </c>
      <c r="E4955" s="169"/>
      <c r="F4955" s="357" t="s">
        <v>17578</v>
      </c>
      <c r="G4955" s="169" t="s">
        <v>8444</v>
      </c>
      <c r="H4955" s="282">
        <v>0</v>
      </c>
      <c r="I4955" s="280">
        <v>42309</v>
      </c>
      <c r="J4955" s="319" t="e">
        <f t="shared" si="78"/>
        <v>#VALUE!</v>
      </c>
      <c r="K4955" s="169"/>
      <c r="L4955" s="169"/>
      <c r="M4955" s="169" t="s">
        <v>2395</v>
      </c>
      <c r="N4955" s="169"/>
      <c r="O4955" s="169"/>
      <c r="P4955" s="169"/>
      <c r="Q4955" s="169"/>
      <c r="R4955" s="169"/>
      <c r="T4955" s="171"/>
      <c r="U4955" s="5"/>
    </row>
    <row r="4956" spans="1:40" ht="20.100000000000001" customHeight="1">
      <c r="A4956" s="5" t="s">
        <v>11102</v>
      </c>
      <c r="B4956" s="277">
        <v>683615797536</v>
      </c>
      <c r="C4956" s="289" t="s">
        <v>10983</v>
      </c>
      <c r="D4956" s="278" t="s">
        <v>8264</v>
      </c>
      <c r="E4956" s="326">
        <v>1</v>
      </c>
      <c r="F4956" s="319">
        <v>9.89</v>
      </c>
      <c r="G4956" s="169" t="s">
        <v>8444</v>
      </c>
      <c r="H4956" s="283">
        <v>23</v>
      </c>
      <c r="I4956" s="280">
        <v>42309</v>
      </c>
      <c r="J4956" s="319">
        <f t="shared" si="78"/>
        <v>2.4064999999999994</v>
      </c>
      <c r="K4956" s="169">
        <v>7.0588235294117645</v>
      </c>
      <c r="L4956" s="169"/>
      <c r="M4956" s="169" t="s">
        <v>2395</v>
      </c>
      <c r="N4956" s="169"/>
      <c r="O4956" s="169"/>
      <c r="P4956" s="169"/>
      <c r="Q4956" s="169"/>
      <c r="R4956" s="169"/>
      <c r="T4956" s="171" t="s">
        <v>15518</v>
      </c>
      <c r="U4956" s="5" t="s">
        <v>11101</v>
      </c>
      <c r="V4956" s="5" t="s">
        <v>15569</v>
      </c>
      <c r="W4956" s="5" t="s">
        <v>15570</v>
      </c>
      <c r="X4956" s="5" t="s">
        <v>15521</v>
      </c>
      <c r="Y4956" s="5" t="s">
        <v>15571</v>
      </c>
      <c r="AA4956" s="5" t="s">
        <v>15572</v>
      </c>
      <c r="AB4956" s="5" t="s">
        <v>15549</v>
      </c>
      <c r="AC4956" s="5" t="s">
        <v>15573</v>
      </c>
      <c r="AD4956" s="5" t="s">
        <v>15574</v>
      </c>
      <c r="AE4956" s="5" t="s">
        <v>15575</v>
      </c>
      <c r="AF4956" s="5" t="s">
        <v>15165</v>
      </c>
      <c r="AG4956" s="5" t="s">
        <v>15166</v>
      </c>
      <c r="AH4956" s="5" t="s">
        <v>15167</v>
      </c>
      <c r="AI4956" s="5" t="s">
        <v>15168</v>
      </c>
      <c r="AJ4956" s="5" t="s">
        <v>15169</v>
      </c>
      <c r="AK4956" s="5" t="s">
        <v>15974</v>
      </c>
      <c r="AL4956" s="5" t="s">
        <v>15975</v>
      </c>
    </row>
    <row r="4957" spans="1:40" ht="20.100000000000001" customHeight="1">
      <c r="A4957" s="5" t="s">
        <v>11103</v>
      </c>
      <c r="B4957" s="277">
        <v>683615797543</v>
      </c>
      <c r="C4957" s="289" t="s">
        <v>10984</v>
      </c>
      <c r="D4957" s="278" t="s">
        <v>8264</v>
      </c>
      <c r="E4957" s="326">
        <v>1</v>
      </c>
      <c r="F4957" s="319">
        <v>9.89</v>
      </c>
      <c r="G4957" s="169" t="s">
        <v>8444</v>
      </c>
      <c r="H4957" s="283">
        <v>19</v>
      </c>
      <c r="I4957" s="280">
        <v>42309</v>
      </c>
      <c r="J4957" s="319">
        <f t="shared" si="78"/>
        <v>2.4064999999999994</v>
      </c>
      <c r="K4957" s="169">
        <v>7.0588235294117645</v>
      </c>
      <c r="L4957" s="169"/>
      <c r="M4957" s="169" t="s">
        <v>2395</v>
      </c>
      <c r="N4957" s="169"/>
      <c r="O4957" s="169"/>
      <c r="P4957" s="169"/>
      <c r="Q4957" s="169"/>
      <c r="R4957" s="169"/>
      <c r="T4957" s="171" t="s">
        <v>15518</v>
      </c>
      <c r="U4957" s="5" t="s">
        <v>11101</v>
      </c>
      <c r="V4957" s="5" t="s">
        <v>15569</v>
      </c>
      <c r="W4957" s="5" t="s">
        <v>15570</v>
      </c>
      <c r="X4957" s="5" t="s">
        <v>15521</v>
      </c>
      <c r="Y4957" s="5" t="s">
        <v>15571</v>
      </c>
      <c r="AA4957" s="5" t="s">
        <v>15572</v>
      </c>
      <c r="AB4957" s="5" t="s">
        <v>15549</v>
      </c>
      <c r="AC4957" s="5" t="s">
        <v>15573</v>
      </c>
      <c r="AD4957" s="5" t="s">
        <v>15574</v>
      </c>
      <c r="AE4957" s="5" t="s">
        <v>15575</v>
      </c>
      <c r="AF4957" s="5" t="s">
        <v>15165</v>
      </c>
      <c r="AG4957" s="5" t="s">
        <v>15166</v>
      </c>
      <c r="AH4957" s="5" t="s">
        <v>15167</v>
      </c>
      <c r="AI4957" s="5" t="s">
        <v>15168</v>
      </c>
      <c r="AJ4957" s="5" t="s">
        <v>15169</v>
      </c>
      <c r="AK4957" s="5" t="s">
        <v>15976</v>
      </c>
      <c r="AL4957" s="5" t="s">
        <v>15977</v>
      </c>
    </row>
    <row r="4958" spans="1:40" ht="20.100000000000001" customHeight="1">
      <c r="A4958" s="282" t="s">
        <v>11104</v>
      </c>
      <c r="B4958" s="277">
        <v>683615797550</v>
      </c>
      <c r="C4958" s="289" t="s">
        <v>10985</v>
      </c>
      <c r="D4958" s="278" t="s">
        <v>8264</v>
      </c>
      <c r="E4958" s="326">
        <v>1</v>
      </c>
      <c r="F4958" s="319">
        <v>9.89</v>
      </c>
      <c r="G4958" s="169" t="s">
        <v>8444</v>
      </c>
      <c r="H4958" s="283">
        <v>14</v>
      </c>
      <c r="I4958" s="280">
        <v>42309</v>
      </c>
      <c r="J4958" s="319">
        <f t="shared" si="78"/>
        <v>2.4064999999999994</v>
      </c>
      <c r="K4958" s="169">
        <v>7.0588235294117645</v>
      </c>
      <c r="L4958" s="169"/>
      <c r="M4958" s="169" t="s">
        <v>2395</v>
      </c>
      <c r="N4958" s="169"/>
      <c r="O4958" s="169"/>
      <c r="P4958" s="169"/>
      <c r="Q4958" s="169"/>
      <c r="R4958" s="169"/>
      <c r="T4958" s="171"/>
      <c r="U4958" s="5"/>
    </row>
    <row r="4959" spans="1:40" ht="20.100000000000001" customHeight="1">
      <c r="A4959" s="5" t="s">
        <v>11105</v>
      </c>
      <c r="B4959" s="277">
        <v>683615797567</v>
      </c>
      <c r="C4959" s="289" t="s">
        <v>10986</v>
      </c>
      <c r="D4959" s="278" t="s">
        <v>8264</v>
      </c>
      <c r="E4959" s="326">
        <v>1</v>
      </c>
      <c r="F4959" s="319">
        <v>9.89</v>
      </c>
      <c r="G4959" s="169" t="s">
        <v>8444</v>
      </c>
      <c r="H4959" s="283">
        <v>20</v>
      </c>
      <c r="I4959" s="280">
        <v>42309</v>
      </c>
      <c r="J4959" s="319">
        <f t="shared" si="78"/>
        <v>2.4064999999999994</v>
      </c>
      <c r="K4959" s="169">
        <v>7.0588235294117645</v>
      </c>
      <c r="L4959" s="169"/>
      <c r="M4959" s="169" t="s">
        <v>2395</v>
      </c>
      <c r="N4959" s="169"/>
      <c r="O4959" s="169"/>
      <c r="P4959" s="169"/>
      <c r="Q4959" s="169"/>
      <c r="R4959" s="169"/>
      <c r="T4959" s="171" t="s">
        <v>15518</v>
      </c>
      <c r="U4959" s="5" t="s">
        <v>11101</v>
      </c>
      <c r="V4959" s="5" t="s">
        <v>15569</v>
      </c>
      <c r="W4959" s="5" t="s">
        <v>15570</v>
      </c>
      <c r="X4959" s="5" t="s">
        <v>15521</v>
      </c>
      <c r="Y4959" s="5" t="s">
        <v>15571</v>
      </c>
      <c r="AA4959" s="5" t="s">
        <v>15572</v>
      </c>
      <c r="AB4959" s="5" t="s">
        <v>15549</v>
      </c>
      <c r="AC4959" s="5" t="s">
        <v>15573</v>
      </c>
      <c r="AD4959" s="5" t="s">
        <v>15574</v>
      </c>
      <c r="AE4959" s="5" t="s">
        <v>15575</v>
      </c>
      <c r="AF4959" s="5" t="s">
        <v>15165</v>
      </c>
      <c r="AG4959" s="5" t="s">
        <v>15166</v>
      </c>
      <c r="AH4959" s="5" t="s">
        <v>15167</v>
      </c>
      <c r="AI4959" s="5" t="s">
        <v>15168</v>
      </c>
      <c r="AJ4959" s="5" t="s">
        <v>15169</v>
      </c>
      <c r="AK4959" s="5" t="s">
        <v>15978</v>
      </c>
      <c r="AL4959" s="5" t="s">
        <v>15979</v>
      </c>
      <c r="AM4959" s="5" t="s">
        <v>15980</v>
      </c>
      <c r="AN4959" s="5" t="s">
        <v>15981</v>
      </c>
    </row>
    <row r="4960" spans="1:40" ht="20.100000000000001" customHeight="1">
      <c r="A4960" s="282" t="s">
        <v>11106</v>
      </c>
      <c r="B4960" s="277"/>
      <c r="C4960" s="289" t="s">
        <v>8253</v>
      </c>
      <c r="D4960" s="278" t="s">
        <v>11076</v>
      </c>
      <c r="E4960" s="169"/>
      <c r="F4960" s="357" t="s">
        <v>17578</v>
      </c>
      <c r="G4960" s="169" t="s">
        <v>8444</v>
      </c>
      <c r="H4960" s="282">
        <v>0</v>
      </c>
      <c r="I4960" s="280">
        <v>42309</v>
      </c>
      <c r="J4960" s="319" t="e">
        <f t="shared" si="78"/>
        <v>#VALUE!</v>
      </c>
      <c r="K4960" s="169"/>
      <c r="L4960" s="169"/>
      <c r="M4960" s="169" t="s">
        <v>2395</v>
      </c>
      <c r="N4960" s="169"/>
      <c r="O4960" s="169"/>
      <c r="P4960" s="169"/>
      <c r="Q4960" s="169"/>
      <c r="R4960" s="169"/>
      <c r="T4960" s="171"/>
      <c r="U4960" s="5"/>
    </row>
    <row r="4961" spans="1:38" ht="20.100000000000001" customHeight="1">
      <c r="A4961" s="282" t="s">
        <v>11107</v>
      </c>
      <c r="B4961" s="277">
        <v>683615797581</v>
      </c>
      <c r="C4961" s="289" t="s">
        <v>6859</v>
      </c>
      <c r="D4961" s="278" t="s">
        <v>11076</v>
      </c>
      <c r="E4961" s="323">
        <v>1</v>
      </c>
      <c r="F4961" s="357" t="s">
        <v>17578</v>
      </c>
      <c r="G4961" s="169" t="s">
        <v>8444</v>
      </c>
      <c r="H4961" s="282">
        <v>0</v>
      </c>
      <c r="I4961" s="280">
        <v>42309</v>
      </c>
      <c r="J4961" s="319" t="e">
        <f t="shared" si="78"/>
        <v>#VALUE!</v>
      </c>
      <c r="K4961" s="169"/>
      <c r="L4961" s="169"/>
      <c r="M4961" s="169" t="s">
        <v>2395</v>
      </c>
      <c r="N4961" s="169"/>
      <c r="O4961" s="169"/>
      <c r="P4961" s="169"/>
      <c r="Q4961" s="169"/>
      <c r="R4961" s="169"/>
      <c r="T4961" s="171"/>
      <c r="U4961" s="5"/>
    </row>
    <row r="4962" spans="1:38" ht="20.100000000000001" customHeight="1">
      <c r="A4962" s="5" t="s">
        <v>11108</v>
      </c>
      <c r="B4962" s="277">
        <v>683615797598</v>
      </c>
      <c r="C4962" s="289" t="s">
        <v>10987</v>
      </c>
      <c r="D4962" s="278" t="s">
        <v>11076</v>
      </c>
      <c r="E4962" s="326">
        <v>1</v>
      </c>
      <c r="F4962" s="319">
        <v>9.89</v>
      </c>
      <c r="G4962" s="169" t="s">
        <v>8444</v>
      </c>
      <c r="H4962" s="283">
        <v>10</v>
      </c>
      <c r="I4962" s="280">
        <v>42309</v>
      </c>
      <c r="J4962" s="319">
        <f t="shared" si="78"/>
        <v>2.4064999999999994</v>
      </c>
      <c r="K4962" s="169">
        <v>7.0588235294117645</v>
      </c>
      <c r="L4962" s="169"/>
      <c r="M4962" s="169" t="s">
        <v>2395</v>
      </c>
      <c r="N4962" s="169"/>
      <c r="O4962" s="169"/>
      <c r="P4962" s="169"/>
      <c r="Q4962" s="169"/>
      <c r="R4962" s="169"/>
      <c r="T4962" s="171" t="s">
        <v>15518</v>
      </c>
      <c r="U4962" s="5" t="s">
        <v>11106</v>
      </c>
      <c r="V4962" s="5" t="s">
        <v>15576</v>
      </c>
      <c r="W4962" s="5" t="s">
        <v>15570</v>
      </c>
      <c r="X4962" s="5" t="s">
        <v>15521</v>
      </c>
      <c r="Y4962" s="5" t="s">
        <v>15458</v>
      </c>
      <c r="AA4962" s="5" t="s">
        <v>15577</v>
      </c>
      <c r="AB4962" s="5" t="s">
        <v>15550</v>
      </c>
      <c r="AC4962" s="5" t="s">
        <v>15573</v>
      </c>
      <c r="AD4962" s="5" t="s">
        <v>15578</v>
      </c>
      <c r="AE4962" s="5" t="s">
        <v>15575</v>
      </c>
      <c r="AF4962" s="5" t="s">
        <v>15165</v>
      </c>
      <c r="AG4962" s="5" t="s">
        <v>15166</v>
      </c>
      <c r="AH4962" s="5" t="s">
        <v>15167</v>
      </c>
      <c r="AI4962" s="5" t="s">
        <v>15168</v>
      </c>
      <c r="AJ4962" s="5" t="s">
        <v>15169</v>
      </c>
      <c r="AK4962" s="5" t="s">
        <v>15982</v>
      </c>
      <c r="AL4962" s="5" t="s">
        <v>15983</v>
      </c>
    </row>
    <row r="4963" spans="1:38" ht="20.100000000000001" customHeight="1">
      <c r="A4963" s="282" t="s">
        <v>11109</v>
      </c>
      <c r="B4963" s="277"/>
      <c r="C4963" s="289" t="s">
        <v>10988</v>
      </c>
      <c r="D4963" s="278" t="s">
        <v>11077</v>
      </c>
      <c r="E4963" s="169"/>
      <c r="F4963" s="357" t="s">
        <v>17578</v>
      </c>
      <c r="G4963" s="169" t="s">
        <v>8444</v>
      </c>
      <c r="H4963" s="282">
        <v>0</v>
      </c>
      <c r="I4963" s="280">
        <v>42309</v>
      </c>
      <c r="J4963" s="319" t="e">
        <f t="shared" si="78"/>
        <v>#VALUE!</v>
      </c>
      <c r="K4963" s="169"/>
      <c r="L4963" s="169"/>
      <c r="M4963" s="169" t="s">
        <v>2395</v>
      </c>
      <c r="N4963" s="169"/>
      <c r="O4963" s="169"/>
      <c r="P4963" s="169"/>
      <c r="Q4963" s="169"/>
      <c r="R4963" s="169"/>
      <c r="T4963" s="171"/>
      <c r="U4963" s="5"/>
    </row>
    <row r="4964" spans="1:38" ht="20.100000000000001" customHeight="1">
      <c r="A4964" s="282" t="s">
        <v>11110</v>
      </c>
      <c r="B4964" s="277">
        <v>683615797604</v>
      </c>
      <c r="C4964" s="289" t="s">
        <v>10989</v>
      </c>
      <c r="D4964" s="278" t="s">
        <v>11077</v>
      </c>
      <c r="E4964" s="323">
        <v>3</v>
      </c>
      <c r="F4964" s="357" t="s">
        <v>17578</v>
      </c>
      <c r="G4964" s="169" t="s">
        <v>8444</v>
      </c>
      <c r="H4964" s="282">
        <v>0</v>
      </c>
      <c r="I4964" s="280">
        <v>42309</v>
      </c>
      <c r="J4964" s="319" t="e">
        <f t="shared" si="78"/>
        <v>#VALUE!</v>
      </c>
      <c r="K4964" s="169"/>
      <c r="L4964" s="169"/>
      <c r="M4964" s="169" t="s">
        <v>2395</v>
      </c>
      <c r="N4964" s="169"/>
      <c r="O4964" s="169"/>
      <c r="P4964" s="169"/>
      <c r="Q4964" s="169"/>
      <c r="R4964" s="169"/>
      <c r="T4964" s="171"/>
      <c r="U4964" s="5"/>
    </row>
    <row r="4965" spans="1:38" ht="20.100000000000001" customHeight="1">
      <c r="A4965" s="282" t="s">
        <v>11111</v>
      </c>
      <c r="B4965" s="277">
        <v>683615797611</v>
      </c>
      <c r="C4965" s="289" t="s">
        <v>10990</v>
      </c>
      <c r="D4965" s="278" t="s">
        <v>11077</v>
      </c>
      <c r="E4965" s="323">
        <v>3</v>
      </c>
      <c r="F4965" s="357" t="s">
        <v>17578</v>
      </c>
      <c r="G4965" s="169" t="s">
        <v>8444</v>
      </c>
      <c r="H4965" s="282">
        <v>0</v>
      </c>
      <c r="I4965" s="280">
        <v>42309</v>
      </c>
      <c r="J4965" s="319" t="e">
        <f t="shared" si="78"/>
        <v>#VALUE!</v>
      </c>
      <c r="K4965" s="169"/>
      <c r="L4965" s="169"/>
      <c r="M4965" s="169" t="s">
        <v>2395</v>
      </c>
      <c r="N4965" s="169"/>
      <c r="O4965" s="169"/>
      <c r="P4965" s="169"/>
      <c r="Q4965" s="169"/>
      <c r="R4965" s="169"/>
      <c r="T4965" s="171"/>
      <c r="U4965" s="5"/>
    </row>
    <row r="4966" spans="1:38" ht="20.100000000000001" customHeight="1">
      <c r="A4966" s="282" t="s">
        <v>11112</v>
      </c>
      <c r="B4966" s="277">
        <v>683615797628</v>
      </c>
      <c r="C4966" s="289" t="s">
        <v>10991</v>
      </c>
      <c r="D4966" s="278" t="s">
        <v>11077</v>
      </c>
      <c r="E4966" s="323">
        <v>3</v>
      </c>
      <c r="F4966" s="357" t="s">
        <v>17578</v>
      </c>
      <c r="G4966" s="169" t="s">
        <v>8444</v>
      </c>
      <c r="H4966" s="282">
        <v>0</v>
      </c>
      <c r="I4966" s="280">
        <v>42309</v>
      </c>
      <c r="J4966" s="319" t="e">
        <f t="shared" si="78"/>
        <v>#VALUE!</v>
      </c>
      <c r="K4966" s="169"/>
      <c r="L4966" s="169"/>
      <c r="M4966" s="169" t="s">
        <v>2395</v>
      </c>
      <c r="N4966" s="169"/>
      <c r="O4966" s="169"/>
      <c r="P4966" s="169"/>
      <c r="Q4966" s="169"/>
      <c r="R4966" s="169"/>
      <c r="T4966" s="171"/>
      <c r="U4966" s="5"/>
    </row>
    <row r="4967" spans="1:38" ht="20.100000000000001" customHeight="1">
      <c r="A4967" s="282"/>
      <c r="C4967" s="289" t="s">
        <v>10992</v>
      </c>
      <c r="D4967" s="169"/>
      <c r="E4967" s="169"/>
      <c r="F4967" s="357" t="s">
        <v>17578</v>
      </c>
      <c r="G4967" s="169"/>
      <c r="H4967" s="169">
        <v>0</v>
      </c>
      <c r="I4967" s="280"/>
      <c r="J4967" s="319" t="e">
        <f t="shared" si="78"/>
        <v>#VALUE!</v>
      </c>
      <c r="K4967" s="169" t="s">
        <v>731</v>
      </c>
      <c r="L4967" s="169"/>
      <c r="M4967" s="169"/>
      <c r="N4967" s="169"/>
      <c r="O4967" s="169"/>
      <c r="P4967" s="169"/>
      <c r="Q4967" s="169"/>
      <c r="R4967" s="169"/>
      <c r="T4967" s="171"/>
      <c r="U4967" s="5"/>
    </row>
    <row r="4968" spans="1:38" ht="20.100000000000001" customHeight="1">
      <c r="A4968" s="282" t="s">
        <v>11113</v>
      </c>
      <c r="B4968" s="277">
        <v>683615797642</v>
      </c>
      <c r="C4968" s="289" t="s">
        <v>10992</v>
      </c>
      <c r="D4968" s="278" t="s">
        <v>11078</v>
      </c>
      <c r="E4968" s="323">
        <v>3.75</v>
      </c>
      <c r="F4968" s="357" t="s">
        <v>17578</v>
      </c>
      <c r="G4968" s="169" t="s">
        <v>8444</v>
      </c>
      <c r="H4968" s="282">
        <v>0</v>
      </c>
      <c r="I4968" s="280">
        <v>42309</v>
      </c>
      <c r="J4968" s="319" t="e">
        <f t="shared" si="78"/>
        <v>#VALUE!</v>
      </c>
      <c r="K4968" s="169"/>
      <c r="L4968" s="169"/>
      <c r="M4968" s="169" t="s">
        <v>2395</v>
      </c>
      <c r="N4968" s="169"/>
      <c r="O4968" s="169"/>
      <c r="P4968" s="169"/>
      <c r="Q4968" s="169"/>
      <c r="R4968" s="169"/>
      <c r="T4968" s="171"/>
      <c r="U4968" s="5"/>
    </row>
    <row r="4969" spans="1:38" ht="20.100000000000001" customHeight="1">
      <c r="A4969" s="282" t="s">
        <v>11114</v>
      </c>
      <c r="B4969" s="277"/>
      <c r="C4969" s="289" t="s">
        <v>8256</v>
      </c>
      <c r="D4969" s="278" t="s">
        <v>11079</v>
      </c>
      <c r="E4969" s="169"/>
      <c r="F4969" s="357" t="s">
        <v>17578</v>
      </c>
      <c r="G4969" s="169" t="s">
        <v>8444</v>
      </c>
      <c r="H4969" s="282">
        <v>0</v>
      </c>
      <c r="I4969" s="280">
        <v>42309</v>
      </c>
      <c r="J4969" s="319" t="e">
        <f t="shared" si="78"/>
        <v>#VALUE!</v>
      </c>
      <c r="K4969" s="169"/>
      <c r="L4969" s="169"/>
      <c r="M4969" s="169" t="s">
        <v>2395</v>
      </c>
      <c r="N4969" s="169"/>
      <c r="O4969" s="169"/>
      <c r="P4969" s="169"/>
      <c r="Q4969" s="169"/>
      <c r="R4969" s="169"/>
      <c r="T4969" s="171"/>
      <c r="U4969" s="5"/>
    </row>
    <row r="4970" spans="1:38" ht="20.100000000000001" customHeight="1">
      <c r="A4970" s="282" t="s">
        <v>11115</v>
      </c>
      <c r="B4970" s="277">
        <v>683615797659</v>
      </c>
      <c r="C4970" s="289" t="s">
        <v>10993</v>
      </c>
      <c r="D4970" s="278" t="s">
        <v>11079</v>
      </c>
      <c r="E4970" s="323">
        <v>2</v>
      </c>
      <c r="F4970" s="357" t="s">
        <v>17578</v>
      </c>
      <c r="G4970" s="169" t="s">
        <v>8444</v>
      </c>
      <c r="H4970" s="282">
        <v>0</v>
      </c>
      <c r="I4970" s="280">
        <v>42309</v>
      </c>
      <c r="J4970" s="319" t="e">
        <f t="shared" si="78"/>
        <v>#VALUE!</v>
      </c>
      <c r="K4970" s="169"/>
      <c r="L4970" s="169"/>
      <c r="M4970" s="169" t="s">
        <v>2395</v>
      </c>
      <c r="N4970" s="169"/>
      <c r="O4970" s="169"/>
      <c r="P4970" s="169"/>
      <c r="Q4970" s="169"/>
      <c r="R4970" s="169"/>
      <c r="T4970" s="171"/>
      <c r="U4970" s="5"/>
    </row>
    <row r="4971" spans="1:38" ht="20.100000000000001" customHeight="1">
      <c r="A4971" s="282" t="s">
        <v>11116</v>
      </c>
      <c r="B4971" s="277">
        <v>683615797666</v>
      </c>
      <c r="C4971" s="289" t="s">
        <v>10994</v>
      </c>
      <c r="D4971" s="278" t="s">
        <v>11079</v>
      </c>
      <c r="E4971" s="326">
        <v>1.5</v>
      </c>
      <c r="F4971" s="357" t="s">
        <v>17578</v>
      </c>
      <c r="G4971" s="169" t="s">
        <v>8444</v>
      </c>
      <c r="H4971" s="365">
        <v>46</v>
      </c>
      <c r="I4971" s="280">
        <v>42309</v>
      </c>
      <c r="J4971" s="319" t="e">
        <f t="shared" si="78"/>
        <v>#VALUE!</v>
      </c>
      <c r="K4971" s="169"/>
      <c r="L4971" s="169"/>
      <c r="M4971" s="169" t="s">
        <v>2395</v>
      </c>
      <c r="N4971" s="169"/>
      <c r="O4971" s="169"/>
      <c r="P4971" s="169"/>
      <c r="Q4971" s="169"/>
      <c r="R4971" s="169"/>
      <c r="T4971" s="171"/>
      <c r="U4971" s="5"/>
    </row>
    <row r="4972" spans="1:38" ht="20.100000000000001" customHeight="1">
      <c r="A4972" s="282" t="s">
        <v>11117</v>
      </c>
      <c r="B4972" s="277">
        <v>683615797673</v>
      </c>
      <c r="C4972" s="289" t="s">
        <v>10995</v>
      </c>
      <c r="D4972" s="278" t="s">
        <v>11079</v>
      </c>
      <c r="E4972" s="323">
        <v>4</v>
      </c>
      <c r="F4972" s="357" t="s">
        <v>17578</v>
      </c>
      <c r="G4972" s="169" t="s">
        <v>8444</v>
      </c>
      <c r="H4972" s="282">
        <v>0</v>
      </c>
      <c r="I4972" s="280">
        <v>42309</v>
      </c>
      <c r="J4972" s="319" t="e">
        <f t="shared" si="78"/>
        <v>#VALUE!</v>
      </c>
      <c r="K4972" s="169"/>
      <c r="L4972" s="169"/>
      <c r="M4972" s="169" t="s">
        <v>2395</v>
      </c>
      <c r="N4972" s="169"/>
      <c r="O4972" s="169"/>
      <c r="P4972" s="169"/>
      <c r="Q4972" s="169"/>
      <c r="R4972" s="169"/>
      <c r="T4972" s="171"/>
      <c r="U4972" s="5"/>
    </row>
    <row r="4973" spans="1:38" ht="20.100000000000001" customHeight="1">
      <c r="A4973" s="282" t="s">
        <v>11118</v>
      </c>
      <c r="B4973" s="277">
        <v>683615797697</v>
      </c>
      <c r="C4973" s="289" t="s">
        <v>10996</v>
      </c>
      <c r="D4973" s="278" t="s">
        <v>11079</v>
      </c>
      <c r="E4973" s="323">
        <v>2</v>
      </c>
      <c r="F4973" s="357" t="s">
        <v>17578</v>
      </c>
      <c r="G4973" s="169" t="s">
        <v>8444</v>
      </c>
      <c r="H4973" s="282">
        <v>0</v>
      </c>
      <c r="I4973" s="280">
        <v>42309</v>
      </c>
      <c r="J4973" s="319" t="e">
        <f t="shared" si="78"/>
        <v>#VALUE!</v>
      </c>
      <c r="K4973" s="169"/>
      <c r="L4973" s="169"/>
      <c r="M4973" s="169" t="s">
        <v>2395</v>
      </c>
      <c r="N4973" s="169"/>
      <c r="O4973" s="169"/>
      <c r="P4973" s="169"/>
      <c r="Q4973" s="169"/>
      <c r="R4973" s="169"/>
      <c r="T4973" s="171"/>
      <c r="U4973" s="5"/>
    </row>
    <row r="4974" spans="1:38" ht="20.100000000000001" customHeight="1">
      <c r="A4974" s="282" t="s">
        <v>11119</v>
      </c>
      <c r="B4974" s="277"/>
      <c r="C4974" s="289" t="s">
        <v>10753</v>
      </c>
      <c r="D4974" s="278" t="s">
        <v>11080</v>
      </c>
      <c r="E4974" s="169"/>
      <c r="F4974" s="357" t="s">
        <v>17578</v>
      </c>
      <c r="G4974" s="169" t="s">
        <v>8444</v>
      </c>
      <c r="H4974" s="282">
        <v>0</v>
      </c>
      <c r="I4974" s="280">
        <v>42309</v>
      </c>
      <c r="J4974" s="319" t="e">
        <f t="shared" si="78"/>
        <v>#VALUE!</v>
      </c>
      <c r="K4974" s="169"/>
      <c r="L4974" s="169"/>
      <c r="M4974" s="169" t="s">
        <v>2395</v>
      </c>
      <c r="N4974" s="169"/>
      <c r="O4974" s="169"/>
      <c r="P4974" s="169"/>
      <c r="Q4974" s="169"/>
      <c r="R4974" s="169"/>
      <c r="T4974" s="171"/>
      <c r="U4974" s="5"/>
    </row>
    <row r="4975" spans="1:38" ht="20.100000000000001" customHeight="1">
      <c r="A4975" s="282" t="s">
        <v>11120</v>
      </c>
      <c r="B4975" s="277">
        <v>683615797956</v>
      </c>
      <c r="C4975" s="289" t="s">
        <v>10997</v>
      </c>
      <c r="D4975" s="278" t="s">
        <v>11080</v>
      </c>
      <c r="E4975" s="323">
        <v>2</v>
      </c>
      <c r="F4975" s="357" t="s">
        <v>17578</v>
      </c>
      <c r="G4975" s="169" t="s">
        <v>8444</v>
      </c>
      <c r="H4975" s="282">
        <v>0</v>
      </c>
      <c r="I4975" s="280">
        <v>42309</v>
      </c>
      <c r="J4975" s="319" t="e">
        <f t="shared" si="78"/>
        <v>#VALUE!</v>
      </c>
      <c r="K4975" s="169"/>
      <c r="L4975" s="169"/>
      <c r="M4975" s="169" t="s">
        <v>2395</v>
      </c>
      <c r="N4975" s="169"/>
      <c r="O4975" s="169"/>
      <c r="P4975" s="169"/>
      <c r="Q4975" s="169"/>
      <c r="R4975" s="169"/>
      <c r="T4975" s="171"/>
      <c r="U4975" s="5"/>
    </row>
    <row r="4976" spans="1:38" ht="20.100000000000001" customHeight="1">
      <c r="A4976" s="282"/>
      <c r="C4976" s="289" t="s">
        <v>10998</v>
      </c>
      <c r="D4976" s="169"/>
      <c r="E4976" s="169"/>
      <c r="F4976" s="357" t="s">
        <v>17578</v>
      </c>
      <c r="G4976" s="169"/>
      <c r="H4976" s="169">
        <v>0</v>
      </c>
      <c r="I4976" s="280"/>
      <c r="J4976" s="319" t="e">
        <f t="shared" si="78"/>
        <v>#VALUE!</v>
      </c>
      <c r="K4976" s="169" t="s">
        <v>731</v>
      </c>
      <c r="L4976" s="169"/>
      <c r="M4976" s="169"/>
      <c r="N4976" s="169"/>
      <c r="O4976" s="169"/>
      <c r="P4976" s="169"/>
      <c r="Q4976" s="169"/>
      <c r="R4976" s="169"/>
      <c r="T4976" s="171"/>
      <c r="U4976" s="5"/>
    </row>
    <row r="4977" spans="1:21" ht="20.100000000000001" customHeight="1">
      <c r="A4977" s="282" t="s">
        <v>11121</v>
      </c>
      <c r="B4977" s="277">
        <v>683615797963</v>
      </c>
      <c r="C4977" s="289" t="s">
        <v>10998</v>
      </c>
      <c r="D4977" s="278" t="s">
        <v>11081</v>
      </c>
      <c r="E4977" s="323">
        <v>5</v>
      </c>
      <c r="F4977" s="357" t="s">
        <v>17578</v>
      </c>
      <c r="G4977" s="169" t="s">
        <v>8444</v>
      </c>
      <c r="H4977" s="282">
        <v>0</v>
      </c>
      <c r="I4977" s="280">
        <v>42309</v>
      </c>
      <c r="J4977" s="319" t="e">
        <f t="shared" si="78"/>
        <v>#VALUE!</v>
      </c>
      <c r="K4977" s="169"/>
      <c r="L4977" s="169"/>
      <c r="M4977" s="169" t="s">
        <v>2395</v>
      </c>
      <c r="N4977" s="169"/>
      <c r="O4977" s="169"/>
      <c r="P4977" s="169"/>
      <c r="Q4977" s="169"/>
      <c r="R4977" s="169"/>
      <c r="T4977" s="171"/>
      <c r="U4977" s="5"/>
    </row>
    <row r="4978" spans="1:21" ht="20.100000000000001" customHeight="1">
      <c r="A4978" s="282" t="s">
        <v>11122</v>
      </c>
      <c r="B4978" s="277"/>
      <c r="C4978" s="289" t="s">
        <v>10999</v>
      </c>
      <c r="D4978" s="278" t="s">
        <v>11082</v>
      </c>
      <c r="E4978" s="169"/>
      <c r="F4978" s="357" t="s">
        <v>17578</v>
      </c>
      <c r="G4978" s="169" t="s">
        <v>8444</v>
      </c>
      <c r="H4978" s="282">
        <v>0</v>
      </c>
      <c r="I4978" s="280">
        <v>42309</v>
      </c>
      <c r="J4978" s="319" t="e">
        <f t="shared" si="78"/>
        <v>#VALUE!</v>
      </c>
      <c r="K4978" s="169"/>
      <c r="L4978" s="169"/>
      <c r="M4978" s="169" t="s">
        <v>2395</v>
      </c>
      <c r="N4978" s="169"/>
      <c r="O4978" s="169"/>
      <c r="P4978" s="169"/>
      <c r="Q4978" s="169"/>
      <c r="R4978" s="169"/>
      <c r="T4978" s="171"/>
      <c r="U4978" s="5"/>
    </row>
    <row r="4979" spans="1:21" ht="20.100000000000001" customHeight="1">
      <c r="A4979" s="282" t="s">
        <v>11123</v>
      </c>
      <c r="B4979" s="277">
        <v>683615797970</v>
      </c>
      <c r="C4979" s="289" t="s">
        <v>11000</v>
      </c>
      <c r="D4979" s="278" t="s">
        <v>11082</v>
      </c>
      <c r="E4979" s="323">
        <v>2</v>
      </c>
      <c r="F4979" s="357" t="s">
        <v>17578</v>
      </c>
      <c r="G4979" s="169" t="s">
        <v>8444</v>
      </c>
      <c r="H4979" s="282">
        <v>0</v>
      </c>
      <c r="I4979" s="280">
        <v>42309</v>
      </c>
      <c r="J4979" s="319" t="e">
        <f t="shared" si="78"/>
        <v>#VALUE!</v>
      </c>
      <c r="K4979" s="169"/>
      <c r="L4979" s="169"/>
      <c r="M4979" s="169" t="s">
        <v>2395</v>
      </c>
      <c r="N4979" s="169"/>
      <c r="O4979" s="169"/>
      <c r="P4979" s="169"/>
      <c r="Q4979" s="169"/>
      <c r="R4979" s="169"/>
      <c r="T4979" s="171"/>
      <c r="U4979" s="5"/>
    </row>
    <row r="4980" spans="1:21" ht="20.100000000000001" customHeight="1">
      <c r="A4980" s="282" t="s">
        <v>11124</v>
      </c>
      <c r="B4980" s="277">
        <v>683615797987</v>
      </c>
      <c r="C4980" s="289" t="s">
        <v>11001</v>
      </c>
      <c r="D4980" s="278" t="s">
        <v>11082</v>
      </c>
      <c r="E4980" s="323">
        <v>2</v>
      </c>
      <c r="F4980" s="357" t="s">
        <v>17578</v>
      </c>
      <c r="G4980" s="169" t="s">
        <v>8444</v>
      </c>
      <c r="H4980" s="282">
        <v>0</v>
      </c>
      <c r="I4980" s="280">
        <v>42309</v>
      </c>
      <c r="J4980" s="319" t="e">
        <f t="shared" si="78"/>
        <v>#VALUE!</v>
      </c>
      <c r="K4980" s="169"/>
      <c r="L4980" s="169"/>
      <c r="M4980" s="169" t="s">
        <v>2395</v>
      </c>
      <c r="N4980" s="169"/>
      <c r="O4980" s="169"/>
      <c r="P4980" s="169"/>
      <c r="Q4980" s="169"/>
      <c r="R4980" s="169"/>
      <c r="T4980" s="171"/>
      <c r="U4980" s="5"/>
    </row>
    <row r="4981" spans="1:21" ht="20.100000000000001" customHeight="1">
      <c r="A4981" s="282" t="s">
        <v>11125</v>
      </c>
      <c r="B4981" s="277"/>
      <c r="C4981" s="289" t="s">
        <v>10813</v>
      </c>
      <c r="D4981" s="278" t="s">
        <v>11082</v>
      </c>
      <c r="E4981" s="169"/>
      <c r="F4981" s="357" t="s">
        <v>17578</v>
      </c>
      <c r="G4981" s="169" t="s">
        <v>8444</v>
      </c>
      <c r="H4981" s="282">
        <v>0</v>
      </c>
      <c r="I4981" s="280">
        <v>42309</v>
      </c>
      <c r="J4981" s="319" t="e">
        <f t="shared" si="78"/>
        <v>#VALUE!</v>
      </c>
      <c r="K4981" s="169"/>
      <c r="L4981" s="169"/>
      <c r="M4981" s="169" t="s">
        <v>2395</v>
      </c>
      <c r="N4981" s="169"/>
      <c r="O4981" s="169"/>
      <c r="P4981" s="169"/>
      <c r="Q4981" s="169"/>
      <c r="R4981" s="169"/>
      <c r="T4981" s="171"/>
      <c r="U4981" s="5"/>
    </row>
    <row r="4982" spans="1:21" ht="20.100000000000001" customHeight="1">
      <c r="A4982" s="282" t="s">
        <v>11126</v>
      </c>
      <c r="B4982" s="277">
        <v>683615797994</v>
      </c>
      <c r="C4982" s="289" t="s">
        <v>11002</v>
      </c>
      <c r="D4982" s="278" t="s">
        <v>11082</v>
      </c>
      <c r="E4982" s="323">
        <v>5</v>
      </c>
      <c r="F4982" s="357" t="s">
        <v>17578</v>
      </c>
      <c r="G4982" s="169" t="s">
        <v>8444</v>
      </c>
      <c r="H4982" s="282">
        <v>0</v>
      </c>
      <c r="I4982" s="280">
        <v>42309</v>
      </c>
      <c r="J4982" s="319" t="e">
        <f t="shared" si="78"/>
        <v>#VALUE!</v>
      </c>
      <c r="K4982" s="169"/>
      <c r="L4982" s="169"/>
      <c r="M4982" s="169" t="s">
        <v>2395</v>
      </c>
      <c r="N4982" s="169"/>
      <c r="O4982" s="169"/>
      <c r="P4982" s="169"/>
      <c r="Q4982" s="169"/>
      <c r="R4982" s="169"/>
      <c r="T4982" s="171"/>
      <c r="U4982" s="5"/>
    </row>
    <row r="4983" spans="1:21" ht="20.100000000000001" customHeight="1">
      <c r="A4983" s="282"/>
      <c r="C4983" s="289" t="s">
        <v>11003</v>
      </c>
      <c r="D4983" s="169"/>
      <c r="E4983" s="169"/>
      <c r="F4983" s="357" t="s">
        <v>17578</v>
      </c>
      <c r="G4983" s="169"/>
      <c r="H4983" s="169">
        <v>0</v>
      </c>
      <c r="I4983" s="280"/>
      <c r="J4983" s="319" t="e">
        <f t="shared" si="78"/>
        <v>#VALUE!</v>
      </c>
      <c r="K4983" s="169" t="s">
        <v>731</v>
      </c>
      <c r="L4983" s="169"/>
      <c r="M4983" s="169"/>
      <c r="N4983" s="169"/>
      <c r="O4983" s="169"/>
      <c r="P4983" s="169"/>
      <c r="Q4983" s="169"/>
      <c r="R4983" s="169"/>
      <c r="T4983" s="171"/>
      <c r="U4983" s="5"/>
    </row>
    <row r="4984" spans="1:21" ht="20.100000000000001" customHeight="1">
      <c r="A4984" s="282" t="s">
        <v>11127</v>
      </c>
      <c r="B4984" s="277">
        <v>683615798007</v>
      </c>
      <c r="C4984" s="289" t="s">
        <v>11003</v>
      </c>
      <c r="D4984" s="278" t="s">
        <v>11082</v>
      </c>
      <c r="E4984" s="323">
        <v>2</v>
      </c>
      <c r="F4984" s="357" t="s">
        <v>17578</v>
      </c>
      <c r="G4984" s="169" t="s">
        <v>8444</v>
      </c>
      <c r="H4984" s="282">
        <v>0</v>
      </c>
      <c r="I4984" s="280">
        <v>42309</v>
      </c>
      <c r="J4984" s="319" t="e">
        <f t="shared" si="78"/>
        <v>#VALUE!</v>
      </c>
      <c r="K4984" s="169"/>
      <c r="L4984" s="169"/>
      <c r="M4984" s="169" t="s">
        <v>2395</v>
      </c>
      <c r="N4984" s="169"/>
      <c r="O4984" s="169"/>
      <c r="P4984" s="169"/>
      <c r="Q4984" s="169"/>
      <c r="R4984" s="169"/>
      <c r="T4984" s="171"/>
      <c r="U4984" s="5"/>
    </row>
    <row r="4985" spans="1:21" ht="20.100000000000001" customHeight="1">
      <c r="A4985" s="282"/>
      <c r="C4985" s="289" t="s">
        <v>11004</v>
      </c>
      <c r="D4985" s="169"/>
      <c r="E4985" s="169"/>
      <c r="F4985" s="357" t="s">
        <v>17578</v>
      </c>
      <c r="G4985" s="169"/>
      <c r="H4985" s="169">
        <v>0</v>
      </c>
      <c r="I4985" s="280"/>
      <c r="J4985" s="319" t="e">
        <f t="shared" si="78"/>
        <v>#VALUE!</v>
      </c>
      <c r="K4985" s="169" t="s">
        <v>731</v>
      </c>
      <c r="L4985" s="169"/>
      <c r="M4985" s="169"/>
      <c r="N4985" s="169"/>
      <c r="O4985" s="169"/>
      <c r="P4985" s="169"/>
      <c r="Q4985" s="169"/>
      <c r="R4985" s="169"/>
      <c r="T4985" s="171"/>
      <c r="U4985" s="5"/>
    </row>
    <row r="4986" spans="1:21" ht="20.100000000000001" customHeight="1">
      <c r="A4986" s="282" t="s">
        <v>11128</v>
      </c>
      <c r="B4986" s="277">
        <v>683615798014</v>
      </c>
      <c r="C4986" s="289" t="s">
        <v>11004</v>
      </c>
      <c r="D4986" s="278" t="s">
        <v>11081</v>
      </c>
      <c r="E4986" s="323">
        <v>4.5</v>
      </c>
      <c r="F4986" s="357" t="s">
        <v>17578</v>
      </c>
      <c r="G4986" s="169" t="s">
        <v>8444</v>
      </c>
      <c r="H4986" s="282">
        <v>0</v>
      </c>
      <c r="I4986" s="280">
        <v>42309</v>
      </c>
      <c r="J4986" s="319" t="e">
        <f t="shared" si="78"/>
        <v>#VALUE!</v>
      </c>
      <c r="K4986" s="169"/>
      <c r="L4986" s="169"/>
      <c r="M4986" s="169" t="s">
        <v>2395</v>
      </c>
      <c r="N4986" s="169"/>
      <c r="O4986" s="169"/>
      <c r="P4986" s="169"/>
      <c r="Q4986" s="169"/>
      <c r="R4986" s="169"/>
      <c r="T4986" s="171"/>
      <c r="U4986" s="5"/>
    </row>
    <row r="4987" spans="1:21" ht="20.100000000000001" customHeight="1">
      <c r="A4987" s="282"/>
      <c r="C4987" s="289" t="s">
        <v>11005</v>
      </c>
      <c r="D4987" s="169"/>
      <c r="E4987" s="169"/>
      <c r="F4987" s="357" t="s">
        <v>17578</v>
      </c>
      <c r="G4987" s="169"/>
      <c r="H4987" s="169">
        <v>0</v>
      </c>
      <c r="I4987" s="280"/>
      <c r="J4987" s="319" t="e">
        <f t="shared" si="78"/>
        <v>#VALUE!</v>
      </c>
      <c r="K4987" s="169" t="s">
        <v>731</v>
      </c>
      <c r="L4987" s="169"/>
      <c r="M4987" s="169"/>
      <c r="N4987" s="169"/>
      <c r="O4987" s="169"/>
      <c r="P4987" s="169"/>
      <c r="Q4987" s="169"/>
      <c r="R4987" s="169"/>
      <c r="T4987" s="171"/>
      <c r="U4987" s="5"/>
    </row>
    <row r="4988" spans="1:21" ht="20.100000000000001" customHeight="1">
      <c r="A4988" s="282" t="s">
        <v>11129</v>
      </c>
      <c r="B4988" s="277">
        <v>683615798021</v>
      </c>
      <c r="C4988" s="289" t="s">
        <v>11005</v>
      </c>
      <c r="D4988" s="278" t="s">
        <v>11081</v>
      </c>
      <c r="E4988" s="323">
        <v>5</v>
      </c>
      <c r="F4988" s="357" t="s">
        <v>17578</v>
      </c>
      <c r="G4988" s="169" t="s">
        <v>8444</v>
      </c>
      <c r="H4988" s="282">
        <v>0</v>
      </c>
      <c r="I4988" s="280">
        <v>42309</v>
      </c>
      <c r="J4988" s="319" t="e">
        <f t="shared" si="78"/>
        <v>#VALUE!</v>
      </c>
      <c r="K4988" s="169" t="s">
        <v>731</v>
      </c>
      <c r="L4988" s="169"/>
      <c r="M4988" s="169" t="s">
        <v>2395</v>
      </c>
      <c r="N4988" s="169"/>
      <c r="O4988" s="169"/>
      <c r="P4988" s="169"/>
      <c r="Q4988" s="169"/>
      <c r="R4988" s="169"/>
      <c r="T4988" s="171"/>
      <c r="U4988" s="5"/>
    </row>
    <row r="4989" spans="1:21" ht="20.100000000000001" customHeight="1">
      <c r="A4989" s="282"/>
      <c r="C4989" s="289" t="s">
        <v>11006</v>
      </c>
      <c r="D4989" s="169"/>
      <c r="E4989" s="169"/>
      <c r="F4989" s="357" t="s">
        <v>17578</v>
      </c>
      <c r="G4989" s="169"/>
      <c r="H4989" s="169">
        <v>0</v>
      </c>
      <c r="I4989" s="280"/>
      <c r="J4989" s="319" t="e">
        <f t="shared" si="78"/>
        <v>#VALUE!</v>
      </c>
      <c r="K4989" s="169" t="s">
        <v>731</v>
      </c>
      <c r="L4989" s="169"/>
      <c r="M4989" s="169"/>
      <c r="N4989" s="169"/>
      <c r="O4989" s="169"/>
      <c r="P4989" s="169"/>
      <c r="Q4989" s="169"/>
      <c r="R4989" s="169"/>
      <c r="T4989" s="171"/>
      <c r="U4989" s="5"/>
    </row>
    <row r="4990" spans="1:21" ht="20.100000000000001" customHeight="1">
      <c r="A4990" s="282" t="s">
        <v>11130</v>
      </c>
      <c r="B4990" s="277">
        <v>683615798038</v>
      </c>
      <c r="C4990" s="289" t="s">
        <v>11006</v>
      </c>
      <c r="D4990" s="278" t="s">
        <v>11083</v>
      </c>
      <c r="E4990" s="323">
        <v>5</v>
      </c>
      <c r="F4990" s="357" t="s">
        <v>17578</v>
      </c>
      <c r="G4990" s="169" t="s">
        <v>8444</v>
      </c>
      <c r="H4990" s="282">
        <v>0</v>
      </c>
      <c r="I4990" s="280">
        <v>42309</v>
      </c>
      <c r="J4990" s="319" t="e">
        <f t="shared" si="78"/>
        <v>#VALUE!</v>
      </c>
      <c r="K4990" s="169"/>
      <c r="L4990" s="169"/>
      <c r="M4990" s="169" t="s">
        <v>2395</v>
      </c>
      <c r="N4990" s="169"/>
      <c r="O4990" s="169"/>
      <c r="P4990" s="169"/>
      <c r="Q4990" s="169"/>
      <c r="R4990" s="169"/>
      <c r="T4990" s="171"/>
      <c r="U4990" s="5"/>
    </row>
    <row r="4991" spans="1:21" ht="20.100000000000001" customHeight="1">
      <c r="A4991" s="282"/>
      <c r="C4991" s="289" t="s">
        <v>11007</v>
      </c>
      <c r="D4991" s="169"/>
      <c r="E4991" s="169"/>
      <c r="F4991" s="357" t="s">
        <v>17578</v>
      </c>
      <c r="G4991" s="169"/>
      <c r="H4991" s="169">
        <v>0</v>
      </c>
      <c r="I4991" s="280"/>
      <c r="J4991" s="319" t="e">
        <f t="shared" si="78"/>
        <v>#VALUE!</v>
      </c>
      <c r="K4991" s="169" t="s">
        <v>731</v>
      </c>
      <c r="L4991" s="169"/>
      <c r="M4991" s="169"/>
      <c r="N4991" s="169"/>
      <c r="O4991" s="169"/>
      <c r="P4991" s="169"/>
      <c r="Q4991" s="169"/>
      <c r="R4991" s="169"/>
      <c r="T4991" s="171"/>
      <c r="U4991" s="5"/>
    </row>
    <row r="4992" spans="1:21" ht="20.100000000000001" customHeight="1">
      <c r="A4992" s="282" t="s">
        <v>11131</v>
      </c>
      <c r="B4992" s="277">
        <v>683615798045</v>
      </c>
      <c r="C4992" s="289" t="s">
        <v>11007</v>
      </c>
      <c r="D4992" s="278" t="s">
        <v>11084</v>
      </c>
      <c r="E4992" s="323">
        <v>6</v>
      </c>
      <c r="F4992" s="357" t="s">
        <v>17578</v>
      </c>
      <c r="G4992" s="169" t="s">
        <v>8444</v>
      </c>
      <c r="H4992" s="282">
        <v>0</v>
      </c>
      <c r="I4992" s="280">
        <v>42309</v>
      </c>
      <c r="J4992" s="319" t="e">
        <f t="shared" si="78"/>
        <v>#VALUE!</v>
      </c>
      <c r="K4992" s="169"/>
      <c r="L4992" s="169"/>
      <c r="M4992" s="169" t="s">
        <v>2395</v>
      </c>
      <c r="N4992" s="169"/>
      <c r="O4992" s="169"/>
      <c r="P4992" s="169"/>
      <c r="Q4992" s="169"/>
      <c r="R4992" s="169"/>
      <c r="T4992" s="171"/>
      <c r="U4992" s="5"/>
    </row>
    <row r="4993" spans="1:21" ht="20.100000000000001" customHeight="1">
      <c r="A4993" s="282"/>
      <c r="C4993" s="289" t="s">
        <v>11008</v>
      </c>
      <c r="D4993" s="169"/>
      <c r="E4993" s="169"/>
      <c r="F4993" s="357" t="s">
        <v>17578</v>
      </c>
      <c r="G4993" s="169"/>
      <c r="H4993" s="169">
        <v>0</v>
      </c>
      <c r="I4993" s="280"/>
      <c r="J4993" s="319" t="e">
        <f t="shared" si="78"/>
        <v>#VALUE!</v>
      </c>
      <c r="K4993" s="169" t="s">
        <v>731</v>
      </c>
      <c r="L4993" s="169"/>
      <c r="M4993" s="169"/>
      <c r="N4993" s="169"/>
      <c r="O4993" s="169"/>
      <c r="P4993" s="169"/>
      <c r="Q4993" s="169"/>
      <c r="R4993" s="169"/>
      <c r="T4993" s="171"/>
      <c r="U4993" s="5"/>
    </row>
    <row r="4994" spans="1:21" ht="20.100000000000001" customHeight="1">
      <c r="A4994" s="282" t="s">
        <v>11132</v>
      </c>
      <c r="B4994" s="277">
        <v>683615798052</v>
      </c>
      <c r="C4994" s="289" t="s">
        <v>11008</v>
      </c>
      <c r="D4994" s="278" t="s">
        <v>11084</v>
      </c>
      <c r="E4994" s="323">
        <v>5</v>
      </c>
      <c r="F4994" s="357" t="s">
        <v>17578</v>
      </c>
      <c r="G4994" s="169" t="s">
        <v>8444</v>
      </c>
      <c r="H4994" s="282">
        <v>0</v>
      </c>
      <c r="I4994" s="280">
        <v>42309</v>
      </c>
      <c r="J4994" s="319" t="e">
        <f t="shared" si="78"/>
        <v>#VALUE!</v>
      </c>
      <c r="K4994" s="169"/>
      <c r="L4994" s="169"/>
      <c r="M4994" s="169" t="s">
        <v>2395</v>
      </c>
      <c r="N4994" s="169"/>
      <c r="O4994" s="169"/>
      <c r="P4994" s="169"/>
      <c r="Q4994" s="169"/>
      <c r="R4994" s="169"/>
      <c r="T4994" s="171"/>
      <c r="U4994" s="5"/>
    </row>
    <row r="4995" spans="1:21" ht="20.100000000000001" customHeight="1">
      <c r="A4995" s="282"/>
      <c r="C4995" s="289" t="s">
        <v>11009</v>
      </c>
      <c r="D4995" s="169"/>
      <c r="E4995" s="169"/>
      <c r="F4995" s="357" t="s">
        <v>17578</v>
      </c>
      <c r="G4995" s="169"/>
      <c r="H4995" s="169">
        <v>0</v>
      </c>
      <c r="I4995" s="280"/>
      <c r="J4995" s="319" t="e">
        <f t="shared" si="78"/>
        <v>#VALUE!</v>
      </c>
      <c r="K4995" s="169" t="s">
        <v>731</v>
      </c>
      <c r="L4995" s="169"/>
      <c r="M4995" s="169"/>
      <c r="N4995" s="169"/>
      <c r="O4995" s="169"/>
      <c r="P4995" s="169"/>
      <c r="Q4995" s="169"/>
      <c r="R4995" s="169"/>
      <c r="T4995" s="171"/>
      <c r="U4995" s="5"/>
    </row>
    <row r="4996" spans="1:21" ht="20.100000000000001" customHeight="1">
      <c r="A4996" s="282" t="s">
        <v>11133</v>
      </c>
      <c r="B4996" s="277">
        <v>683615798069</v>
      </c>
      <c r="C4996" s="289" t="s">
        <v>11009</v>
      </c>
      <c r="D4996" s="278" t="s">
        <v>11084</v>
      </c>
      <c r="E4996" s="323">
        <v>5</v>
      </c>
      <c r="F4996" s="357" t="s">
        <v>17578</v>
      </c>
      <c r="G4996" s="169" t="s">
        <v>8444</v>
      </c>
      <c r="H4996" s="282">
        <v>0</v>
      </c>
      <c r="I4996" s="280">
        <v>42309</v>
      </c>
      <c r="J4996" s="319" t="e">
        <f t="shared" si="78"/>
        <v>#VALUE!</v>
      </c>
      <c r="K4996" s="169" t="s">
        <v>731</v>
      </c>
      <c r="L4996" s="169"/>
      <c r="M4996" s="169" t="s">
        <v>2395</v>
      </c>
      <c r="N4996" s="169"/>
      <c r="O4996" s="169"/>
      <c r="P4996" s="169"/>
      <c r="Q4996" s="169"/>
      <c r="R4996" s="169"/>
      <c r="T4996" s="171"/>
      <c r="U4996" s="5"/>
    </row>
    <row r="4997" spans="1:21" ht="20.100000000000001" customHeight="1">
      <c r="A4997" s="282"/>
      <c r="C4997" s="289" t="s">
        <v>11010</v>
      </c>
      <c r="D4997" s="169"/>
      <c r="E4997" s="169"/>
      <c r="F4997" s="357" t="s">
        <v>17578</v>
      </c>
      <c r="G4997" s="169"/>
      <c r="H4997" s="169">
        <v>0</v>
      </c>
      <c r="I4997" s="280"/>
      <c r="J4997" s="319" t="e">
        <f t="shared" si="78"/>
        <v>#VALUE!</v>
      </c>
      <c r="K4997" s="169" t="s">
        <v>731</v>
      </c>
      <c r="L4997" s="169"/>
      <c r="M4997" s="169"/>
      <c r="N4997" s="169"/>
      <c r="O4997" s="169"/>
      <c r="P4997" s="169"/>
      <c r="Q4997" s="169"/>
      <c r="R4997" s="169"/>
      <c r="T4997" s="171"/>
      <c r="U4997" s="5"/>
    </row>
    <row r="4998" spans="1:21" ht="20.100000000000001" customHeight="1">
      <c r="A4998" s="282" t="s">
        <v>11134</v>
      </c>
      <c r="B4998" s="277">
        <v>683615798076</v>
      </c>
      <c r="C4998" s="289" t="s">
        <v>11010</v>
      </c>
      <c r="D4998" s="278" t="s">
        <v>11085</v>
      </c>
      <c r="E4998" s="323">
        <v>5</v>
      </c>
      <c r="F4998" s="357" t="s">
        <v>17578</v>
      </c>
      <c r="G4998" s="169" t="s">
        <v>8444</v>
      </c>
      <c r="H4998" s="282">
        <v>0</v>
      </c>
      <c r="I4998" s="280">
        <v>42309</v>
      </c>
      <c r="J4998" s="319" t="e">
        <f t="shared" si="78"/>
        <v>#VALUE!</v>
      </c>
      <c r="K4998" s="169"/>
      <c r="L4998" s="169"/>
      <c r="M4998" s="169" t="s">
        <v>2395</v>
      </c>
      <c r="N4998" s="169"/>
      <c r="O4998" s="169"/>
      <c r="P4998" s="169"/>
      <c r="Q4998" s="169"/>
      <c r="R4998" s="169"/>
      <c r="T4998" s="171"/>
      <c r="U4998" s="5"/>
    </row>
    <row r="4999" spans="1:21" ht="20.100000000000001" customHeight="1">
      <c r="A4999" s="282"/>
      <c r="C4999" s="289" t="s">
        <v>11011</v>
      </c>
      <c r="D4999" s="169"/>
      <c r="E4999" s="169"/>
      <c r="F4999" s="357" t="s">
        <v>17578</v>
      </c>
      <c r="G4999" s="169"/>
      <c r="H4999" s="169">
        <v>0</v>
      </c>
      <c r="I4999" s="280"/>
      <c r="J4999" s="319" t="e">
        <f t="shared" si="78"/>
        <v>#VALUE!</v>
      </c>
      <c r="K4999" s="169" t="s">
        <v>731</v>
      </c>
      <c r="L4999" s="169"/>
      <c r="M4999" s="169"/>
      <c r="N4999" s="169"/>
      <c r="O4999" s="169"/>
      <c r="P4999" s="169"/>
      <c r="Q4999" s="169"/>
      <c r="R4999" s="169"/>
      <c r="T4999" s="171"/>
      <c r="U4999" s="5"/>
    </row>
    <row r="5000" spans="1:21" ht="20.100000000000001" customHeight="1">
      <c r="A5000" s="282" t="s">
        <v>11135</v>
      </c>
      <c r="B5000" s="277">
        <v>683615798083</v>
      </c>
      <c r="C5000" s="289" t="s">
        <v>11011</v>
      </c>
      <c r="D5000" s="278" t="s">
        <v>11086</v>
      </c>
      <c r="E5000" s="323">
        <v>5</v>
      </c>
      <c r="F5000" s="357" t="s">
        <v>17578</v>
      </c>
      <c r="G5000" s="169" t="s">
        <v>8444</v>
      </c>
      <c r="H5000" s="282">
        <v>0</v>
      </c>
      <c r="I5000" s="280">
        <v>42309</v>
      </c>
      <c r="J5000" s="319" t="e">
        <f t="shared" si="78"/>
        <v>#VALUE!</v>
      </c>
      <c r="K5000" s="169" t="s">
        <v>731</v>
      </c>
      <c r="L5000" s="169"/>
      <c r="M5000" s="169" t="s">
        <v>2395</v>
      </c>
      <c r="N5000" s="169"/>
      <c r="O5000" s="169"/>
      <c r="P5000" s="169"/>
      <c r="Q5000" s="169"/>
      <c r="R5000" s="169"/>
      <c r="T5000" s="171"/>
      <c r="U5000" s="5"/>
    </row>
    <row r="5001" spans="1:21" ht="20.100000000000001" customHeight="1">
      <c r="A5001" s="282"/>
      <c r="C5001" s="289" t="s">
        <v>11012</v>
      </c>
      <c r="D5001" s="169"/>
      <c r="E5001" s="169"/>
      <c r="F5001" s="357" t="s">
        <v>17578</v>
      </c>
      <c r="G5001" s="169"/>
      <c r="H5001" s="169">
        <v>0</v>
      </c>
      <c r="I5001" s="280"/>
      <c r="J5001" s="319" t="e">
        <f t="shared" si="78"/>
        <v>#VALUE!</v>
      </c>
      <c r="K5001" s="169" t="s">
        <v>731</v>
      </c>
      <c r="L5001" s="169"/>
      <c r="M5001" s="169"/>
      <c r="N5001" s="169"/>
      <c r="O5001" s="169"/>
      <c r="P5001" s="169"/>
      <c r="Q5001" s="169"/>
      <c r="R5001" s="169"/>
      <c r="T5001" s="171"/>
      <c r="U5001" s="5"/>
    </row>
    <row r="5002" spans="1:21" ht="20.100000000000001" customHeight="1">
      <c r="A5002" s="282" t="s">
        <v>11136</v>
      </c>
      <c r="B5002" s="277">
        <v>683615798090</v>
      </c>
      <c r="C5002" s="289" t="s">
        <v>11012</v>
      </c>
      <c r="D5002" s="278" t="s">
        <v>11087</v>
      </c>
      <c r="E5002" s="323">
        <v>2.5</v>
      </c>
      <c r="F5002" s="357" t="s">
        <v>17578</v>
      </c>
      <c r="G5002" s="169" t="s">
        <v>8444</v>
      </c>
      <c r="H5002" s="282">
        <v>0</v>
      </c>
      <c r="I5002" s="280">
        <v>42309</v>
      </c>
      <c r="J5002" s="319" t="e">
        <f t="shared" si="78"/>
        <v>#VALUE!</v>
      </c>
      <c r="K5002" s="169"/>
      <c r="L5002" s="169"/>
      <c r="M5002" s="169" t="s">
        <v>2395</v>
      </c>
      <c r="N5002" s="169"/>
      <c r="O5002" s="169"/>
      <c r="P5002" s="169"/>
      <c r="Q5002" s="169"/>
      <c r="R5002" s="169"/>
      <c r="T5002" s="171"/>
      <c r="U5002" s="5"/>
    </row>
    <row r="5003" spans="1:21" ht="20.100000000000001" customHeight="1">
      <c r="A5003" s="282"/>
      <c r="C5003" s="289" t="s">
        <v>11013</v>
      </c>
      <c r="D5003" s="169"/>
      <c r="E5003" s="169"/>
      <c r="F5003" s="357" t="s">
        <v>17578</v>
      </c>
      <c r="G5003" s="169"/>
      <c r="H5003" s="169">
        <v>0</v>
      </c>
      <c r="I5003" s="280"/>
      <c r="J5003" s="319" t="e">
        <f t="shared" si="78"/>
        <v>#VALUE!</v>
      </c>
      <c r="K5003" s="169" t="s">
        <v>731</v>
      </c>
      <c r="L5003" s="169"/>
      <c r="M5003" s="169"/>
      <c r="N5003" s="169"/>
      <c r="O5003" s="169"/>
      <c r="P5003" s="169"/>
      <c r="Q5003" s="169"/>
      <c r="R5003" s="169"/>
      <c r="T5003" s="171"/>
      <c r="U5003" s="5"/>
    </row>
    <row r="5004" spans="1:21" ht="20.100000000000001" customHeight="1">
      <c r="A5004" s="282" t="s">
        <v>11137</v>
      </c>
      <c r="B5004" s="277">
        <v>683615798106</v>
      </c>
      <c r="C5004" s="289" t="s">
        <v>11013</v>
      </c>
      <c r="D5004" s="278" t="s">
        <v>11088</v>
      </c>
      <c r="E5004" s="323">
        <v>5</v>
      </c>
      <c r="F5004" s="357" t="s">
        <v>17578</v>
      </c>
      <c r="G5004" s="169" t="s">
        <v>8444</v>
      </c>
      <c r="H5004" s="282">
        <v>0</v>
      </c>
      <c r="I5004" s="280">
        <v>42309</v>
      </c>
      <c r="J5004" s="319" t="e">
        <f t="shared" ref="J5004:J5067" si="79">F5004*0.85-5-E5004</f>
        <v>#VALUE!</v>
      </c>
      <c r="K5004" s="169"/>
      <c r="L5004" s="169"/>
      <c r="M5004" s="169" t="s">
        <v>2395</v>
      </c>
      <c r="N5004" s="169"/>
      <c r="O5004" s="169"/>
      <c r="P5004" s="169"/>
      <c r="Q5004" s="169"/>
      <c r="R5004" s="169"/>
      <c r="T5004" s="171"/>
      <c r="U5004" s="5"/>
    </row>
    <row r="5005" spans="1:21" ht="20.100000000000001" customHeight="1">
      <c r="A5005" s="282"/>
      <c r="C5005" s="289" t="s">
        <v>11014</v>
      </c>
      <c r="D5005" s="169"/>
      <c r="E5005" s="169"/>
      <c r="F5005" s="357" t="s">
        <v>17578</v>
      </c>
      <c r="G5005" s="169"/>
      <c r="H5005" s="169">
        <v>0</v>
      </c>
      <c r="I5005" s="280"/>
      <c r="J5005" s="319" t="e">
        <f t="shared" si="79"/>
        <v>#VALUE!</v>
      </c>
      <c r="K5005" s="169" t="s">
        <v>731</v>
      </c>
      <c r="L5005" s="169"/>
      <c r="M5005" s="169"/>
      <c r="N5005" s="169"/>
      <c r="O5005" s="169"/>
      <c r="P5005" s="169"/>
      <c r="Q5005" s="169"/>
      <c r="R5005" s="169"/>
      <c r="T5005" s="171"/>
      <c r="U5005" s="5"/>
    </row>
    <row r="5006" spans="1:21" ht="20.100000000000001" customHeight="1">
      <c r="A5006" s="282" t="s">
        <v>11138</v>
      </c>
      <c r="B5006" s="277">
        <v>683615798113</v>
      </c>
      <c r="C5006" s="289" t="s">
        <v>11014</v>
      </c>
      <c r="D5006" s="278" t="s">
        <v>11088</v>
      </c>
      <c r="E5006" s="323">
        <v>2.5</v>
      </c>
      <c r="F5006" s="357" t="s">
        <v>17578</v>
      </c>
      <c r="G5006" s="169" t="s">
        <v>8444</v>
      </c>
      <c r="H5006" s="282">
        <v>0</v>
      </c>
      <c r="I5006" s="280">
        <v>42309</v>
      </c>
      <c r="J5006" s="319" t="e">
        <f t="shared" si="79"/>
        <v>#VALUE!</v>
      </c>
      <c r="K5006" s="169"/>
      <c r="L5006" s="169"/>
      <c r="M5006" s="169" t="s">
        <v>2395</v>
      </c>
      <c r="N5006" s="169"/>
      <c r="O5006" s="169"/>
      <c r="P5006" s="169"/>
      <c r="Q5006" s="169"/>
      <c r="R5006" s="169"/>
      <c r="T5006" s="171"/>
      <c r="U5006" s="5"/>
    </row>
    <row r="5007" spans="1:21" ht="20.100000000000001" customHeight="1">
      <c r="A5007" s="282"/>
      <c r="C5007" s="289" t="s">
        <v>11015</v>
      </c>
      <c r="D5007" s="169"/>
      <c r="E5007" s="169"/>
      <c r="F5007" s="357" t="s">
        <v>17578</v>
      </c>
      <c r="G5007" s="169"/>
      <c r="H5007" s="169">
        <v>0</v>
      </c>
      <c r="I5007" s="280"/>
      <c r="J5007" s="319" t="e">
        <f t="shared" si="79"/>
        <v>#VALUE!</v>
      </c>
      <c r="K5007" s="169" t="s">
        <v>731</v>
      </c>
      <c r="L5007" s="169"/>
      <c r="M5007" s="169"/>
      <c r="N5007" s="169"/>
      <c r="O5007" s="169"/>
      <c r="P5007" s="169"/>
      <c r="Q5007" s="169"/>
      <c r="R5007" s="169"/>
      <c r="T5007" s="171"/>
      <c r="U5007" s="5"/>
    </row>
    <row r="5008" spans="1:21" ht="20.100000000000001" customHeight="1">
      <c r="A5008" s="282" t="s">
        <v>11139</v>
      </c>
      <c r="B5008" s="277">
        <v>683615798120</v>
      </c>
      <c r="C5008" s="289" t="s">
        <v>11015</v>
      </c>
      <c r="D5008" s="278" t="s">
        <v>11087</v>
      </c>
      <c r="E5008" s="323">
        <v>2</v>
      </c>
      <c r="F5008" s="357" t="s">
        <v>17578</v>
      </c>
      <c r="G5008" s="169" t="s">
        <v>8444</v>
      </c>
      <c r="H5008" s="282">
        <v>0</v>
      </c>
      <c r="I5008" s="280">
        <v>42309</v>
      </c>
      <c r="J5008" s="319" t="e">
        <f t="shared" si="79"/>
        <v>#VALUE!</v>
      </c>
      <c r="K5008" s="169"/>
      <c r="L5008" s="169"/>
      <c r="M5008" s="169" t="s">
        <v>2395</v>
      </c>
      <c r="N5008" s="169"/>
      <c r="O5008" s="169"/>
      <c r="P5008" s="169"/>
      <c r="Q5008" s="169"/>
      <c r="R5008" s="169"/>
      <c r="T5008" s="171"/>
      <c r="U5008" s="5"/>
    </row>
    <row r="5009" spans="1:39" ht="20.100000000000001" customHeight="1">
      <c r="A5009" s="282"/>
      <c r="C5009" s="289" t="s">
        <v>11016</v>
      </c>
      <c r="D5009" s="169"/>
      <c r="E5009" s="169"/>
      <c r="F5009" s="357" t="s">
        <v>17578</v>
      </c>
      <c r="G5009" s="169"/>
      <c r="H5009" s="169">
        <v>0</v>
      </c>
      <c r="I5009" s="280"/>
      <c r="J5009" s="319" t="e">
        <f t="shared" si="79"/>
        <v>#VALUE!</v>
      </c>
      <c r="K5009" s="169" t="s">
        <v>731</v>
      </c>
      <c r="L5009" s="169"/>
      <c r="M5009" s="169"/>
      <c r="N5009" s="169"/>
      <c r="O5009" s="169"/>
      <c r="P5009" s="169"/>
      <c r="Q5009" s="169"/>
      <c r="R5009" s="169"/>
      <c r="T5009" s="171"/>
      <c r="U5009" s="5"/>
    </row>
    <row r="5010" spans="1:39" ht="20.100000000000001" customHeight="1">
      <c r="A5010" s="282" t="s">
        <v>11140</v>
      </c>
      <c r="B5010" s="277">
        <v>683615798137</v>
      </c>
      <c r="C5010" s="289" t="s">
        <v>11016</v>
      </c>
      <c r="D5010" s="278" t="s">
        <v>11081</v>
      </c>
      <c r="E5010" s="323">
        <v>5</v>
      </c>
      <c r="F5010" s="357" t="s">
        <v>17578</v>
      </c>
      <c r="G5010" s="169" t="s">
        <v>8444</v>
      </c>
      <c r="H5010" s="282">
        <v>0</v>
      </c>
      <c r="I5010" s="280">
        <v>42309</v>
      </c>
      <c r="J5010" s="319" t="e">
        <f t="shared" si="79"/>
        <v>#VALUE!</v>
      </c>
      <c r="K5010" s="169"/>
      <c r="L5010" s="169"/>
      <c r="M5010" s="169" t="s">
        <v>2395</v>
      </c>
      <c r="N5010" s="169"/>
      <c r="O5010" s="169"/>
      <c r="P5010" s="169"/>
      <c r="Q5010" s="169"/>
      <c r="R5010" s="169"/>
      <c r="T5010" s="171"/>
      <c r="U5010" s="5"/>
    </row>
    <row r="5011" spans="1:39" ht="20.100000000000001" customHeight="1">
      <c r="A5011" s="282"/>
      <c r="C5011" s="289" t="s">
        <v>11017</v>
      </c>
      <c r="D5011" s="169"/>
      <c r="E5011" s="169"/>
      <c r="F5011" s="357" t="s">
        <v>17578</v>
      </c>
      <c r="G5011" s="169"/>
      <c r="H5011" s="169">
        <v>0</v>
      </c>
      <c r="I5011" s="280"/>
      <c r="J5011" s="319" t="e">
        <f t="shared" si="79"/>
        <v>#VALUE!</v>
      </c>
      <c r="K5011" s="169" t="s">
        <v>731</v>
      </c>
      <c r="L5011" s="169"/>
      <c r="M5011" s="169"/>
      <c r="N5011" s="169"/>
      <c r="O5011" s="169"/>
      <c r="P5011" s="169"/>
      <c r="Q5011" s="169"/>
      <c r="R5011" s="169"/>
      <c r="T5011" s="171"/>
      <c r="U5011" s="5"/>
    </row>
    <row r="5012" spans="1:39" ht="20.100000000000001" customHeight="1">
      <c r="A5012" s="282" t="s">
        <v>11141</v>
      </c>
      <c r="B5012" s="277">
        <v>683615798144</v>
      </c>
      <c r="C5012" s="289" t="s">
        <v>11017</v>
      </c>
      <c r="D5012" s="278" t="s">
        <v>11085</v>
      </c>
      <c r="E5012" s="323">
        <v>2</v>
      </c>
      <c r="F5012" s="357" t="s">
        <v>17578</v>
      </c>
      <c r="G5012" s="169" t="s">
        <v>8444</v>
      </c>
      <c r="H5012" s="282">
        <v>0</v>
      </c>
      <c r="I5012" s="280">
        <v>42309</v>
      </c>
      <c r="J5012" s="319" t="e">
        <f t="shared" si="79"/>
        <v>#VALUE!</v>
      </c>
      <c r="K5012" s="169"/>
      <c r="L5012" s="169"/>
      <c r="M5012" s="169" t="s">
        <v>2395</v>
      </c>
      <c r="N5012" s="169"/>
      <c r="O5012" s="169"/>
      <c r="P5012" s="169"/>
      <c r="Q5012" s="169"/>
      <c r="R5012" s="169"/>
      <c r="T5012" s="171"/>
      <c r="U5012" s="5"/>
    </row>
    <row r="5013" spans="1:39" ht="20.100000000000001" customHeight="1">
      <c r="A5013" s="282"/>
      <c r="C5013" s="289" t="s">
        <v>11018</v>
      </c>
      <c r="D5013" s="169"/>
      <c r="E5013" s="169"/>
      <c r="F5013" s="357" t="s">
        <v>17578</v>
      </c>
      <c r="G5013" s="169"/>
      <c r="H5013" s="169">
        <v>0</v>
      </c>
      <c r="I5013" s="280"/>
      <c r="J5013" s="319" t="e">
        <f t="shared" si="79"/>
        <v>#VALUE!</v>
      </c>
      <c r="K5013" s="169" t="s">
        <v>731</v>
      </c>
      <c r="L5013" s="169"/>
      <c r="M5013" s="169"/>
      <c r="N5013" s="169"/>
      <c r="O5013" s="169"/>
      <c r="P5013" s="169"/>
      <c r="Q5013" s="169"/>
      <c r="R5013" s="169"/>
      <c r="T5013" s="171"/>
      <c r="U5013" s="5"/>
    </row>
    <row r="5014" spans="1:39" ht="20.100000000000001" customHeight="1">
      <c r="A5014" s="282" t="s">
        <v>11142</v>
      </c>
      <c r="B5014" s="277">
        <v>683615798151</v>
      </c>
      <c r="C5014" s="289" t="s">
        <v>11018</v>
      </c>
      <c r="D5014" s="278" t="s">
        <v>11089</v>
      </c>
      <c r="E5014" s="323">
        <v>2</v>
      </c>
      <c r="F5014" s="357" t="s">
        <v>17578</v>
      </c>
      <c r="G5014" s="169" t="s">
        <v>8444</v>
      </c>
      <c r="H5014" s="282">
        <v>0</v>
      </c>
      <c r="I5014" s="280">
        <v>42309</v>
      </c>
      <c r="J5014" s="319" t="e">
        <f t="shared" si="79"/>
        <v>#VALUE!</v>
      </c>
      <c r="K5014" s="169"/>
      <c r="L5014" s="169"/>
      <c r="M5014" s="169" t="s">
        <v>2395</v>
      </c>
      <c r="N5014" s="169"/>
      <c r="O5014" s="169"/>
      <c r="P5014" s="169"/>
      <c r="Q5014" s="169"/>
      <c r="R5014" s="169"/>
      <c r="T5014" s="171"/>
      <c r="U5014" s="5"/>
    </row>
    <row r="5015" spans="1:39" ht="20.100000000000001" customHeight="1">
      <c r="A5015" s="282"/>
      <c r="C5015" s="289" t="s">
        <v>11019</v>
      </c>
      <c r="D5015" s="169"/>
      <c r="E5015" s="169"/>
      <c r="F5015" s="357" t="s">
        <v>17578</v>
      </c>
      <c r="G5015" s="169"/>
      <c r="H5015" s="169">
        <v>0</v>
      </c>
      <c r="I5015" s="280"/>
      <c r="J5015" s="319" t="e">
        <f t="shared" si="79"/>
        <v>#VALUE!</v>
      </c>
      <c r="K5015" s="169" t="s">
        <v>731</v>
      </c>
      <c r="L5015" s="169"/>
      <c r="M5015" s="169"/>
      <c r="N5015" s="169"/>
      <c r="O5015" s="169"/>
      <c r="P5015" s="169"/>
      <c r="Q5015" s="169"/>
      <c r="R5015" s="169"/>
      <c r="T5015" s="171"/>
      <c r="U5015" s="5"/>
    </row>
    <row r="5016" spans="1:39" ht="20.100000000000001" customHeight="1">
      <c r="A5016" s="282" t="s">
        <v>11143</v>
      </c>
      <c r="B5016" s="277">
        <v>683615798168</v>
      </c>
      <c r="C5016" s="289" t="s">
        <v>11019</v>
      </c>
      <c r="D5016" s="278" t="s">
        <v>11090</v>
      </c>
      <c r="E5016" s="323">
        <v>2</v>
      </c>
      <c r="F5016" s="357" t="s">
        <v>17578</v>
      </c>
      <c r="G5016" s="169" t="s">
        <v>8444</v>
      </c>
      <c r="H5016" s="282">
        <v>0</v>
      </c>
      <c r="I5016" s="280">
        <v>42309</v>
      </c>
      <c r="J5016" s="319" t="e">
        <f t="shared" si="79"/>
        <v>#VALUE!</v>
      </c>
      <c r="K5016" s="169"/>
      <c r="L5016" s="169"/>
      <c r="M5016" s="169" t="s">
        <v>2395</v>
      </c>
      <c r="N5016" s="169"/>
      <c r="O5016" s="169"/>
      <c r="P5016" s="169"/>
      <c r="Q5016" s="169"/>
      <c r="R5016" s="169"/>
      <c r="T5016" s="171"/>
      <c r="U5016" s="5"/>
    </row>
    <row r="5017" spans="1:39" ht="20.100000000000001" customHeight="1">
      <c r="A5017" s="282"/>
      <c r="C5017" s="289" t="s">
        <v>11020</v>
      </c>
      <c r="D5017" s="169"/>
      <c r="E5017" s="169"/>
      <c r="F5017" s="357" t="s">
        <v>17578</v>
      </c>
      <c r="G5017" s="169"/>
      <c r="H5017" s="169">
        <v>0</v>
      </c>
      <c r="I5017" s="280"/>
      <c r="J5017" s="319" t="e">
        <f t="shared" si="79"/>
        <v>#VALUE!</v>
      </c>
      <c r="K5017" s="169" t="s">
        <v>731</v>
      </c>
      <c r="L5017" s="169"/>
      <c r="M5017" s="169"/>
      <c r="N5017" s="169"/>
      <c r="O5017" s="169"/>
      <c r="P5017" s="169"/>
      <c r="Q5017" s="169"/>
      <c r="R5017" s="169"/>
      <c r="T5017" s="171"/>
      <c r="U5017" s="5"/>
    </row>
    <row r="5018" spans="1:39" ht="20.100000000000001" customHeight="1">
      <c r="A5018" s="282" t="s">
        <v>11144</v>
      </c>
      <c r="B5018" s="277">
        <v>683615798175</v>
      </c>
      <c r="C5018" s="289" t="s">
        <v>11020</v>
      </c>
      <c r="D5018" s="278" t="s">
        <v>11091</v>
      </c>
      <c r="E5018" s="323">
        <v>5</v>
      </c>
      <c r="F5018" s="357" t="s">
        <v>17578</v>
      </c>
      <c r="G5018" s="169" t="s">
        <v>8444</v>
      </c>
      <c r="H5018" s="282">
        <v>0</v>
      </c>
      <c r="I5018" s="280">
        <v>42309</v>
      </c>
      <c r="J5018" s="319" t="e">
        <f t="shared" si="79"/>
        <v>#VALUE!</v>
      </c>
      <c r="K5018" s="169"/>
      <c r="L5018" s="169"/>
      <c r="M5018" s="169" t="s">
        <v>2395</v>
      </c>
      <c r="N5018" s="169"/>
      <c r="O5018" s="169"/>
      <c r="P5018" s="169"/>
      <c r="Q5018" s="169"/>
      <c r="R5018" s="169"/>
      <c r="T5018" s="171"/>
      <c r="U5018" s="5"/>
    </row>
    <row r="5019" spans="1:39" ht="20.100000000000001" customHeight="1">
      <c r="A5019" s="282"/>
      <c r="C5019" s="289" t="s">
        <v>11021</v>
      </c>
      <c r="D5019" s="169"/>
      <c r="E5019" s="169"/>
      <c r="F5019" s="357" t="s">
        <v>17578</v>
      </c>
      <c r="G5019" s="169"/>
      <c r="H5019" s="169">
        <v>0</v>
      </c>
      <c r="I5019" s="280"/>
      <c r="J5019" s="319" t="e">
        <f t="shared" si="79"/>
        <v>#VALUE!</v>
      </c>
      <c r="K5019" s="169" t="s">
        <v>731</v>
      </c>
      <c r="L5019" s="169"/>
      <c r="M5019" s="169"/>
      <c r="N5019" s="169"/>
      <c r="O5019" s="169"/>
      <c r="P5019" s="169"/>
      <c r="Q5019" s="169"/>
      <c r="R5019" s="169"/>
      <c r="T5019" s="171"/>
      <c r="U5019" s="5"/>
    </row>
    <row r="5020" spans="1:39" ht="20.100000000000001" customHeight="1">
      <c r="A5020" s="5" t="s">
        <v>11145</v>
      </c>
      <c r="B5020" s="277">
        <v>683615798182</v>
      </c>
      <c r="C5020" s="289" t="s">
        <v>11021</v>
      </c>
      <c r="D5020" s="278" t="s">
        <v>11091</v>
      </c>
      <c r="E5020" s="323">
        <v>1.5</v>
      </c>
      <c r="F5020" s="357">
        <v>14.99</v>
      </c>
      <c r="G5020" s="169" t="s">
        <v>8444</v>
      </c>
      <c r="H5020" s="282">
        <v>0</v>
      </c>
      <c r="I5020" s="280">
        <v>42309</v>
      </c>
      <c r="J5020" s="319">
        <f t="shared" si="79"/>
        <v>6.2415000000000003</v>
      </c>
      <c r="K5020" s="169"/>
      <c r="L5020" s="169"/>
      <c r="M5020" s="169" t="s">
        <v>2395</v>
      </c>
      <c r="N5020" s="169"/>
      <c r="O5020" s="169"/>
      <c r="P5020" s="169"/>
      <c r="Q5020" s="169"/>
      <c r="R5020" s="169"/>
      <c r="T5020" s="171" t="s">
        <v>15518</v>
      </c>
      <c r="U5020" s="5" t="s">
        <v>15579</v>
      </c>
      <c r="V5020" s="5" t="s">
        <v>15580</v>
      </c>
      <c r="W5020" s="5" t="s">
        <v>15570</v>
      </c>
      <c r="X5020" s="5" t="s">
        <v>15521</v>
      </c>
      <c r="Y5020" s="5" t="s">
        <v>15581</v>
      </c>
      <c r="AA5020" s="5" t="s">
        <v>15582</v>
      </c>
      <c r="AB5020" s="5" t="s">
        <v>15525</v>
      </c>
      <c r="AC5020" s="5" t="s">
        <v>15583</v>
      </c>
      <c r="AD5020" s="5" t="s">
        <v>15584</v>
      </c>
      <c r="AE5020" s="5" t="s">
        <v>15585</v>
      </c>
      <c r="AF5020" s="5" t="s">
        <v>15165</v>
      </c>
      <c r="AG5020" s="5" t="s">
        <v>15166</v>
      </c>
      <c r="AH5020" s="5" t="s">
        <v>15167</v>
      </c>
      <c r="AI5020" s="5" t="s">
        <v>15168</v>
      </c>
      <c r="AJ5020" s="5" t="s">
        <v>15169</v>
      </c>
      <c r="AK5020" s="5" t="s">
        <v>15984</v>
      </c>
      <c r="AL5020" s="5" t="s">
        <v>15985</v>
      </c>
      <c r="AM5020" s="5" t="s">
        <v>15986</v>
      </c>
    </row>
    <row r="5021" spans="1:39" ht="20.100000000000001" customHeight="1">
      <c r="A5021" s="282"/>
      <c r="C5021" s="289" t="s">
        <v>11022</v>
      </c>
      <c r="D5021" s="169"/>
      <c r="E5021" s="169"/>
      <c r="F5021" s="357" t="s">
        <v>17578</v>
      </c>
      <c r="G5021" s="169"/>
      <c r="H5021" s="169">
        <v>0</v>
      </c>
      <c r="I5021" s="280"/>
      <c r="J5021" s="319" t="e">
        <f t="shared" si="79"/>
        <v>#VALUE!</v>
      </c>
      <c r="K5021" s="169" t="s">
        <v>731</v>
      </c>
      <c r="L5021" s="169"/>
      <c r="M5021" s="169"/>
      <c r="N5021" s="169"/>
      <c r="O5021" s="169"/>
      <c r="P5021" s="169"/>
      <c r="Q5021" s="169"/>
      <c r="R5021" s="169"/>
      <c r="T5021" s="171"/>
      <c r="U5021" s="5"/>
    </row>
    <row r="5022" spans="1:39" ht="20.100000000000001" customHeight="1">
      <c r="A5022" s="5" t="s">
        <v>11146</v>
      </c>
      <c r="B5022" s="277">
        <v>683615798199</v>
      </c>
      <c r="C5022" s="289" t="s">
        <v>11022</v>
      </c>
      <c r="D5022" s="278" t="s">
        <v>11092</v>
      </c>
      <c r="E5022" s="323">
        <v>3.5</v>
      </c>
      <c r="F5022" s="319">
        <v>14.352941176470589</v>
      </c>
      <c r="G5022" s="169" t="s">
        <v>8444</v>
      </c>
      <c r="H5022" s="282">
        <v>0</v>
      </c>
      <c r="I5022" s="280">
        <v>42309</v>
      </c>
      <c r="J5022" s="319">
        <f t="shared" si="79"/>
        <v>3.6999999999999993</v>
      </c>
      <c r="K5022" s="169">
        <v>10.89</v>
      </c>
      <c r="L5022" s="169"/>
      <c r="M5022" s="169" t="s">
        <v>2395</v>
      </c>
      <c r="N5022" s="169"/>
      <c r="O5022" s="169"/>
      <c r="P5022" s="169"/>
      <c r="Q5022" s="169"/>
      <c r="R5022" s="169"/>
      <c r="T5022" s="171" t="s">
        <v>15518</v>
      </c>
      <c r="U5022" s="5" t="s">
        <v>15586</v>
      </c>
      <c r="V5022" s="5" t="s">
        <v>15587</v>
      </c>
      <c r="W5022" s="5" t="s">
        <v>15570</v>
      </c>
      <c r="X5022" s="5" t="s">
        <v>15521</v>
      </c>
      <c r="Y5022" s="5" t="s">
        <v>15588</v>
      </c>
      <c r="AA5022" s="5" t="s">
        <v>15589</v>
      </c>
      <c r="AB5022" s="5" t="s">
        <v>15525</v>
      </c>
      <c r="AC5022" s="5" t="s">
        <v>15583</v>
      </c>
      <c r="AD5022" s="5" t="s">
        <v>15590</v>
      </c>
      <c r="AE5022" s="5" t="s">
        <v>15585</v>
      </c>
      <c r="AF5022" s="5" t="s">
        <v>15165</v>
      </c>
      <c r="AG5022" s="5" t="s">
        <v>15166</v>
      </c>
      <c r="AH5022" s="5" t="s">
        <v>15167</v>
      </c>
      <c r="AI5022" s="5" t="s">
        <v>15168</v>
      </c>
      <c r="AJ5022" s="5" t="s">
        <v>15169</v>
      </c>
      <c r="AK5022" s="5" t="s">
        <v>15987</v>
      </c>
      <c r="AL5022" s="5" t="s">
        <v>15988</v>
      </c>
      <c r="AM5022" s="5" t="s">
        <v>15989</v>
      </c>
    </row>
    <row r="5023" spans="1:39" ht="20.100000000000001" customHeight="1">
      <c r="A5023" s="282"/>
      <c r="C5023" s="289" t="s">
        <v>11023</v>
      </c>
      <c r="D5023" s="169"/>
      <c r="E5023" s="169"/>
      <c r="F5023" s="357" t="s">
        <v>17578</v>
      </c>
      <c r="G5023" s="169"/>
      <c r="H5023" s="169">
        <v>0</v>
      </c>
      <c r="I5023" s="280"/>
      <c r="J5023" s="319" t="e">
        <f t="shared" si="79"/>
        <v>#VALUE!</v>
      </c>
      <c r="K5023" s="169" t="s">
        <v>731</v>
      </c>
      <c r="L5023" s="169"/>
      <c r="M5023" s="169"/>
      <c r="N5023" s="169"/>
      <c r="O5023" s="169"/>
      <c r="P5023" s="169"/>
      <c r="Q5023" s="169"/>
      <c r="R5023" s="169"/>
      <c r="T5023" s="171"/>
      <c r="U5023" s="5"/>
    </row>
    <row r="5024" spans="1:39" ht="20.100000000000001" customHeight="1">
      <c r="A5024" s="282" t="s">
        <v>11147</v>
      </c>
      <c r="B5024" s="277">
        <v>683615798205</v>
      </c>
      <c r="C5024" s="289" t="s">
        <v>11023</v>
      </c>
      <c r="D5024" s="278" t="s">
        <v>11082</v>
      </c>
      <c r="E5024" s="323">
        <v>5</v>
      </c>
      <c r="F5024" s="357" t="s">
        <v>17578</v>
      </c>
      <c r="G5024" s="169" t="s">
        <v>8444</v>
      </c>
      <c r="H5024" s="282">
        <v>0</v>
      </c>
      <c r="I5024" s="280">
        <v>42309</v>
      </c>
      <c r="J5024" s="319" t="e">
        <f t="shared" si="79"/>
        <v>#VALUE!</v>
      </c>
      <c r="K5024" s="169"/>
      <c r="L5024" s="169"/>
      <c r="M5024" s="169" t="s">
        <v>2395</v>
      </c>
      <c r="N5024" s="169"/>
      <c r="O5024" s="169"/>
      <c r="P5024" s="169"/>
      <c r="Q5024" s="169"/>
      <c r="R5024" s="169"/>
      <c r="T5024" s="171"/>
      <c r="U5024" s="5"/>
    </row>
    <row r="5025" spans="1:39" ht="20.100000000000001" customHeight="1">
      <c r="A5025" s="282"/>
      <c r="C5025" s="289" t="s">
        <v>11024</v>
      </c>
      <c r="D5025" s="169"/>
      <c r="E5025" s="169"/>
      <c r="F5025" s="357" t="s">
        <v>17578</v>
      </c>
      <c r="G5025" s="169"/>
      <c r="H5025" s="169">
        <v>0</v>
      </c>
      <c r="I5025" s="280"/>
      <c r="J5025" s="319" t="e">
        <f t="shared" si="79"/>
        <v>#VALUE!</v>
      </c>
      <c r="K5025" s="169" t="s">
        <v>731</v>
      </c>
      <c r="L5025" s="169"/>
      <c r="M5025" s="169"/>
      <c r="N5025" s="169"/>
      <c r="O5025" s="169"/>
      <c r="P5025" s="169"/>
      <c r="Q5025" s="169"/>
      <c r="R5025" s="169"/>
      <c r="T5025" s="171"/>
      <c r="U5025" s="5"/>
    </row>
    <row r="5026" spans="1:39" ht="20.100000000000001" customHeight="1">
      <c r="A5026" s="282" t="s">
        <v>11148</v>
      </c>
      <c r="B5026" s="277">
        <v>683615798212</v>
      </c>
      <c r="C5026" s="289" t="s">
        <v>11024</v>
      </c>
      <c r="D5026" s="278" t="s">
        <v>11093</v>
      </c>
      <c r="E5026" s="323">
        <v>5</v>
      </c>
      <c r="F5026" s="357" t="s">
        <v>17578</v>
      </c>
      <c r="G5026" s="169" t="s">
        <v>8444</v>
      </c>
      <c r="H5026" s="282">
        <v>0</v>
      </c>
      <c r="I5026" s="280">
        <v>42309</v>
      </c>
      <c r="J5026" s="319" t="e">
        <f t="shared" si="79"/>
        <v>#VALUE!</v>
      </c>
      <c r="K5026" s="169"/>
      <c r="L5026" s="169"/>
      <c r="M5026" s="169" t="s">
        <v>2395</v>
      </c>
      <c r="N5026" s="169"/>
      <c r="O5026" s="169"/>
      <c r="P5026" s="169"/>
      <c r="Q5026" s="169"/>
      <c r="R5026" s="169"/>
      <c r="T5026" s="171"/>
      <c r="U5026" s="5"/>
    </row>
    <row r="5027" spans="1:39" ht="20.100000000000001" customHeight="1">
      <c r="A5027" s="282"/>
      <c r="C5027" s="289" t="s">
        <v>11025</v>
      </c>
      <c r="D5027" s="169"/>
      <c r="E5027" s="169"/>
      <c r="F5027" s="357" t="s">
        <v>17578</v>
      </c>
      <c r="G5027" s="169"/>
      <c r="H5027" s="169">
        <v>0</v>
      </c>
      <c r="I5027" s="280"/>
      <c r="J5027" s="319" t="e">
        <f t="shared" si="79"/>
        <v>#VALUE!</v>
      </c>
      <c r="K5027" s="169" t="s">
        <v>731</v>
      </c>
      <c r="L5027" s="169"/>
      <c r="M5027" s="169"/>
      <c r="N5027" s="169"/>
      <c r="O5027" s="169"/>
      <c r="P5027" s="169"/>
      <c r="Q5027" s="169"/>
      <c r="R5027" s="169"/>
      <c r="T5027" s="171"/>
      <c r="U5027" s="5"/>
    </row>
    <row r="5028" spans="1:39" ht="20.100000000000001" customHeight="1">
      <c r="A5028" s="282" t="s">
        <v>11149</v>
      </c>
      <c r="B5028" s="277">
        <v>683615798229</v>
      </c>
      <c r="C5028" s="289" t="s">
        <v>11025</v>
      </c>
      <c r="D5028" s="278" t="s">
        <v>11092</v>
      </c>
      <c r="E5028" s="323">
        <v>3.5</v>
      </c>
      <c r="F5028" s="357" t="s">
        <v>17578</v>
      </c>
      <c r="G5028" s="169" t="s">
        <v>8444</v>
      </c>
      <c r="H5028" s="282">
        <v>0</v>
      </c>
      <c r="I5028" s="280">
        <v>42309</v>
      </c>
      <c r="J5028" s="319" t="e">
        <f t="shared" si="79"/>
        <v>#VALUE!</v>
      </c>
      <c r="K5028" s="169"/>
      <c r="L5028" s="169"/>
      <c r="M5028" s="169" t="s">
        <v>2395</v>
      </c>
      <c r="N5028" s="169"/>
      <c r="O5028" s="169"/>
      <c r="P5028" s="169"/>
      <c r="Q5028" s="169"/>
      <c r="R5028" s="169"/>
      <c r="T5028" s="171"/>
      <c r="U5028" s="5"/>
    </row>
    <row r="5029" spans="1:39" ht="20.100000000000001" customHeight="1">
      <c r="A5029" s="282"/>
      <c r="C5029" s="289" t="s">
        <v>11026</v>
      </c>
      <c r="D5029" s="169"/>
      <c r="E5029" s="169"/>
      <c r="F5029" s="357" t="s">
        <v>17578</v>
      </c>
      <c r="G5029" s="169"/>
      <c r="H5029" s="169">
        <v>0</v>
      </c>
      <c r="I5029" s="280"/>
      <c r="J5029" s="319" t="e">
        <f t="shared" si="79"/>
        <v>#VALUE!</v>
      </c>
      <c r="K5029" s="169" t="s">
        <v>731</v>
      </c>
      <c r="L5029" s="169"/>
      <c r="M5029" s="169"/>
      <c r="N5029" s="169"/>
      <c r="O5029" s="169"/>
      <c r="P5029" s="169"/>
      <c r="Q5029" s="169"/>
      <c r="R5029" s="169"/>
      <c r="T5029" s="171"/>
      <c r="U5029" s="5"/>
    </row>
    <row r="5030" spans="1:39" ht="20.100000000000001" customHeight="1">
      <c r="A5030" s="282" t="s">
        <v>11150</v>
      </c>
      <c r="B5030" s="277">
        <v>683615798236</v>
      </c>
      <c r="C5030" s="289" t="s">
        <v>11026</v>
      </c>
      <c r="D5030" s="278" t="s">
        <v>11094</v>
      </c>
      <c r="E5030" s="323">
        <v>3.5</v>
      </c>
      <c r="F5030" s="357" t="s">
        <v>17578</v>
      </c>
      <c r="G5030" s="169" t="s">
        <v>8444</v>
      </c>
      <c r="H5030" s="282">
        <v>0</v>
      </c>
      <c r="I5030" s="280">
        <v>42309</v>
      </c>
      <c r="J5030" s="319" t="e">
        <f t="shared" si="79"/>
        <v>#VALUE!</v>
      </c>
      <c r="K5030" s="169"/>
      <c r="L5030" s="169"/>
      <c r="M5030" s="169" t="s">
        <v>2395</v>
      </c>
      <c r="N5030" s="169"/>
      <c r="O5030" s="169"/>
      <c r="P5030" s="169"/>
      <c r="Q5030" s="169"/>
      <c r="R5030" s="169"/>
      <c r="T5030" s="171"/>
      <c r="U5030" s="5"/>
    </row>
    <row r="5031" spans="1:39" ht="20.100000000000001" customHeight="1">
      <c r="A5031" s="282"/>
      <c r="C5031" s="289" t="s">
        <v>11027</v>
      </c>
      <c r="D5031" s="169"/>
      <c r="E5031" s="169"/>
      <c r="F5031" s="357" t="s">
        <v>17578</v>
      </c>
      <c r="G5031" s="169"/>
      <c r="H5031" s="169">
        <v>0</v>
      </c>
      <c r="I5031" s="280"/>
      <c r="J5031" s="319" t="e">
        <f t="shared" si="79"/>
        <v>#VALUE!</v>
      </c>
      <c r="K5031" s="169" t="s">
        <v>731</v>
      </c>
      <c r="L5031" s="169"/>
      <c r="M5031" s="169"/>
      <c r="N5031" s="169"/>
      <c r="O5031" s="169"/>
      <c r="P5031" s="169"/>
      <c r="Q5031" s="169"/>
      <c r="R5031" s="169"/>
      <c r="T5031" s="171"/>
      <c r="U5031" s="5"/>
    </row>
    <row r="5032" spans="1:39" ht="20.100000000000001" customHeight="1">
      <c r="A5032" s="282" t="s">
        <v>11151</v>
      </c>
      <c r="B5032" s="277">
        <v>683615798243</v>
      </c>
      <c r="C5032" s="289" t="s">
        <v>11027</v>
      </c>
      <c r="D5032" s="278" t="s">
        <v>11095</v>
      </c>
      <c r="E5032" s="323">
        <v>3.5</v>
      </c>
      <c r="F5032" s="357" t="s">
        <v>17578</v>
      </c>
      <c r="G5032" s="169" t="s">
        <v>8444</v>
      </c>
      <c r="H5032" s="282">
        <v>0</v>
      </c>
      <c r="I5032" s="280">
        <v>42309</v>
      </c>
      <c r="J5032" s="319" t="e">
        <f t="shared" si="79"/>
        <v>#VALUE!</v>
      </c>
      <c r="K5032" s="169"/>
      <c r="L5032" s="169"/>
      <c r="M5032" s="169" t="s">
        <v>2395</v>
      </c>
      <c r="N5032" s="169"/>
      <c r="O5032" s="169"/>
      <c r="P5032" s="169"/>
      <c r="Q5032" s="169"/>
      <c r="R5032" s="169"/>
      <c r="T5032" s="171"/>
      <c r="U5032" s="5"/>
    </row>
    <row r="5033" spans="1:39" ht="20.100000000000001" customHeight="1">
      <c r="A5033" s="282"/>
      <c r="C5033" s="289" t="s">
        <v>11028</v>
      </c>
      <c r="D5033" s="169"/>
      <c r="E5033" s="169"/>
      <c r="F5033" s="357" t="s">
        <v>17578</v>
      </c>
      <c r="G5033" s="169"/>
      <c r="H5033" s="169">
        <v>0</v>
      </c>
      <c r="I5033" s="280"/>
      <c r="J5033" s="319" t="e">
        <f t="shared" si="79"/>
        <v>#VALUE!</v>
      </c>
      <c r="K5033" s="169" t="s">
        <v>731</v>
      </c>
      <c r="L5033" s="169"/>
      <c r="M5033" s="169"/>
      <c r="N5033" s="169"/>
      <c r="O5033" s="169"/>
      <c r="P5033" s="169"/>
      <c r="Q5033" s="169"/>
      <c r="R5033" s="169"/>
      <c r="T5033" s="171"/>
      <c r="U5033" s="5"/>
    </row>
    <row r="5034" spans="1:39" ht="20.100000000000001" customHeight="1">
      <c r="A5034" s="282" t="s">
        <v>11152</v>
      </c>
      <c r="B5034" s="277">
        <v>683615798250</v>
      </c>
      <c r="C5034" s="289" t="s">
        <v>11028</v>
      </c>
      <c r="D5034" s="278" t="s">
        <v>11088</v>
      </c>
      <c r="E5034" s="323">
        <v>5.5</v>
      </c>
      <c r="F5034" s="357" t="s">
        <v>17578</v>
      </c>
      <c r="G5034" s="169" t="s">
        <v>8444</v>
      </c>
      <c r="H5034" s="282">
        <v>0</v>
      </c>
      <c r="I5034" s="280">
        <v>42309</v>
      </c>
      <c r="J5034" s="319" t="e">
        <f t="shared" si="79"/>
        <v>#VALUE!</v>
      </c>
      <c r="K5034" s="169"/>
      <c r="L5034" s="169"/>
      <c r="M5034" s="169" t="s">
        <v>2395</v>
      </c>
      <c r="N5034" s="169"/>
      <c r="O5034" s="169"/>
      <c r="P5034" s="169"/>
      <c r="Q5034" s="169"/>
      <c r="R5034" s="169"/>
      <c r="T5034" s="171"/>
      <c r="U5034" s="5"/>
    </row>
    <row r="5035" spans="1:39" ht="20.100000000000001" customHeight="1">
      <c r="A5035" s="282"/>
      <c r="C5035" s="289" t="s">
        <v>11029</v>
      </c>
      <c r="D5035" s="169"/>
      <c r="E5035" s="169"/>
      <c r="F5035" s="357" t="s">
        <v>17578</v>
      </c>
      <c r="G5035" s="169"/>
      <c r="H5035" s="169">
        <v>0</v>
      </c>
      <c r="I5035" s="280"/>
      <c r="J5035" s="319" t="e">
        <f t="shared" si="79"/>
        <v>#VALUE!</v>
      </c>
      <c r="K5035" s="169" t="s">
        <v>731</v>
      </c>
      <c r="L5035" s="169"/>
      <c r="M5035" s="169"/>
      <c r="N5035" s="169"/>
      <c r="O5035" s="169"/>
      <c r="P5035" s="169"/>
      <c r="Q5035" s="169"/>
      <c r="R5035" s="169"/>
      <c r="T5035" s="171"/>
      <c r="U5035" s="5"/>
    </row>
    <row r="5036" spans="1:39" ht="20.100000000000001" customHeight="1">
      <c r="A5036" s="282" t="s">
        <v>11153</v>
      </c>
      <c r="B5036" s="277">
        <v>683615798267</v>
      </c>
      <c r="C5036" s="289" t="s">
        <v>11029</v>
      </c>
      <c r="D5036" s="278" t="s">
        <v>11087</v>
      </c>
      <c r="E5036" s="323">
        <v>2.5</v>
      </c>
      <c r="F5036" s="357" t="s">
        <v>17578</v>
      </c>
      <c r="G5036" s="169" t="s">
        <v>8444</v>
      </c>
      <c r="H5036" s="282">
        <v>0</v>
      </c>
      <c r="I5036" s="280">
        <v>42309</v>
      </c>
      <c r="J5036" s="319" t="e">
        <f t="shared" si="79"/>
        <v>#VALUE!</v>
      </c>
      <c r="K5036" s="169"/>
      <c r="L5036" s="169"/>
      <c r="M5036" s="169" t="s">
        <v>2395</v>
      </c>
      <c r="N5036" s="169"/>
      <c r="O5036" s="169"/>
      <c r="P5036" s="169"/>
      <c r="Q5036" s="169"/>
      <c r="R5036" s="169"/>
      <c r="T5036" s="171"/>
      <c r="U5036" s="5"/>
    </row>
    <row r="5037" spans="1:39" ht="20.100000000000001" customHeight="1">
      <c r="A5037" s="282"/>
      <c r="C5037" s="289" t="s">
        <v>11030</v>
      </c>
      <c r="D5037" s="169"/>
      <c r="E5037" s="169"/>
      <c r="F5037" s="357" t="s">
        <v>17578</v>
      </c>
      <c r="G5037" s="169"/>
      <c r="H5037" s="169">
        <v>0</v>
      </c>
      <c r="I5037" s="280"/>
      <c r="J5037" s="319" t="e">
        <f t="shared" si="79"/>
        <v>#VALUE!</v>
      </c>
      <c r="K5037" s="169" t="s">
        <v>731</v>
      </c>
      <c r="L5037" s="169"/>
      <c r="M5037" s="169"/>
      <c r="N5037" s="169"/>
      <c r="O5037" s="169"/>
      <c r="P5037" s="169"/>
      <c r="Q5037" s="169"/>
      <c r="R5037" s="169"/>
      <c r="T5037" s="171"/>
      <c r="U5037" s="5"/>
    </row>
    <row r="5038" spans="1:39" ht="20.100000000000001" customHeight="1">
      <c r="A5038" s="282" t="s">
        <v>11154</v>
      </c>
      <c r="B5038" s="277">
        <v>683615798274</v>
      </c>
      <c r="C5038" s="289" t="s">
        <v>11030</v>
      </c>
      <c r="D5038" s="278" t="s">
        <v>11082</v>
      </c>
      <c r="E5038" s="323">
        <v>6</v>
      </c>
      <c r="F5038" s="357" t="s">
        <v>17578</v>
      </c>
      <c r="G5038" s="169" t="s">
        <v>8444</v>
      </c>
      <c r="H5038" s="282">
        <v>0</v>
      </c>
      <c r="I5038" s="280">
        <v>42309</v>
      </c>
      <c r="J5038" s="319" t="e">
        <f t="shared" si="79"/>
        <v>#VALUE!</v>
      </c>
      <c r="K5038" s="169"/>
      <c r="L5038" s="169"/>
      <c r="M5038" s="169" t="s">
        <v>2395</v>
      </c>
      <c r="N5038" s="169"/>
      <c r="O5038" s="169"/>
      <c r="P5038" s="169"/>
      <c r="Q5038" s="169"/>
      <c r="R5038" s="169"/>
      <c r="T5038" s="171"/>
      <c r="U5038" s="5"/>
    </row>
    <row r="5039" spans="1:39" ht="20.100000000000001" customHeight="1">
      <c r="A5039" s="282"/>
      <c r="C5039" s="289" t="s">
        <v>11031</v>
      </c>
      <c r="D5039" s="169"/>
      <c r="E5039" s="169"/>
      <c r="F5039" s="357">
        <v>14.99</v>
      </c>
      <c r="G5039" s="169"/>
      <c r="H5039" s="169">
        <v>0</v>
      </c>
      <c r="I5039" s="280"/>
      <c r="J5039" s="319">
        <f t="shared" si="79"/>
        <v>7.7415000000000003</v>
      </c>
      <c r="K5039" s="169" t="s">
        <v>731</v>
      </c>
      <c r="L5039" s="169"/>
      <c r="M5039" s="169"/>
      <c r="N5039" s="169"/>
      <c r="O5039" s="169"/>
      <c r="P5039" s="169"/>
      <c r="Q5039" s="169"/>
      <c r="R5039" s="169"/>
      <c r="T5039" s="171"/>
      <c r="U5039" s="5"/>
    </row>
    <row r="5040" spans="1:39" ht="20.100000000000001" customHeight="1">
      <c r="A5040" s="5" t="s">
        <v>11155</v>
      </c>
      <c r="B5040" s="277">
        <v>683615798281</v>
      </c>
      <c r="C5040" s="289" t="s">
        <v>11031</v>
      </c>
      <c r="D5040" s="278" t="s">
        <v>11096</v>
      </c>
      <c r="E5040" s="323">
        <v>2</v>
      </c>
      <c r="F5040" s="357">
        <v>14.99</v>
      </c>
      <c r="G5040" s="169" t="s">
        <v>8444</v>
      </c>
      <c r="H5040" s="282">
        <v>0</v>
      </c>
      <c r="I5040" s="280">
        <v>42309</v>
      </c>
      <c r="J5040" s="319">
        <f t="shared" si="79"/>
        <v>5.7415000000000003</v>
      </c>
      <c r="K5040" s="169"/>
      <c r="L5040" s="169"/>
      <c r="M5040" s="169" t="s">
        <v>2395</v>
      </c>
      <c r="N5040" s="169"/>
      <c r="O5040" s="169"/>
      <c r="P5040" s="169"/>
      <c r="Q5040" s="169"/>
      <c r="R5040" s="169"/>
      <c r="T5040" s="171" t="s">
        <v>15518</v>
      </c>
      <c r="U5040" s="5" t="s">
        <v>15591</v>
      </c>
      <c r="V5040" s="5" t="s">
        <v>15592</v>
      </c>
      <c r="W5040" s="5" t="s">
        <v>15570</v>
      </c>
      <c r="X5040" s="5" t="s">
        <v>15521</v>
      </c>
      <c r="Y5040" s="5" t="s">
        <v>15581</v>
      </c>
      <c r="AA5040" s="5" t="s">
        <v>15593</v>
      </c>
      <c r="AB5040" s="5" t="s">
        <v>15525</v>
      </c>
      <c r="AC5040" s="5" t="s">
        <v>15583</v>
      </c>
      <c r="AD5040" s="5" t="s">
        <v>15594</v>
      </c>
      <c r="AE5040" s="5" t="s">
        <v>15585</v>
      </c>
      <c r="AF5040" s="5" t="s">
        <v>15165</v>
      </c>
      <c r="AG5040" s="5" t="s">
        <v>15166</v>
      </c>
      <c r="AH5040" s="5" t="s">
        <v>15167</v>
      </c>
      <c r="AI5040" s="5" t="s">
        <v>15168</v>
      </c>
      <c r="AJ5040" s="5" t="s">
        <v>15169</v>
      </c>
      <c r="AK5040" s="5" t="s">
        <v>15990</v>
      </c>
      <c r="AL5040" s="5" t="s">
        <v>15991</v>
      </c>
      <c r="AM5040" s="5" t="s">
        <v>15992</v>
      </c>
    </row>
    <row r="5041" spans="1:39" ht="20.100000000000001" customHeight="1">
      <c r="A5041" s="282"/>
      <c r="C5041" s="289" t="s">
        <v>11032</v>
      </c>
      <c r="D5041" s="169"/>
      <c r="E5041" s="169"/>
      <c r="F5041" s="357" t="s">
        <v>17578</v>
      </c>
      <c r="G5041" s="169"/>
      <c r="H5041" s="169">
        <v>0</v>
      </c>
      <c r="I5041" s="280"/>
      <c r="J5041" s="319" t="e">
        <f t="shared" si="79"/>
        <v>#VALUE!</v>
      </c>
      <c r="K5041" s="169" t="s">
        <v>731</v>
      </c>
      <c r="L5041" s="169"/>
      <c r="M5041" s="169"/>
      <c r="N5041" s="169"/>
      <c r="O5041" s="169"/>
      <c r="P5041" s="169"/>
      <c r="Q5041" s="169"/>
      <c r="R5041" s="169"/>
      <c r="T5041" s="171"/>
      <c r="U5041" s="5"/>
    </row>
    <row r="5042" spans="1:39" ht="20.100000000000001" customHeight="1">
      <c r="A5042" s="282" t="s">
        <v>11156</v>
      </c>
      <c r="B5042" s="277">
        <v>683615798298</v>
      </c>
      <c r="C5042" s="289" t="s">
        <v>11032</v>
      </c>
      <c r="D5042" s="278" t="s">
        <v>11082</v>
      </c>
      <c r="E5042" s="323">
        <v>5</v>
      </c>
      <c r="F5042" s="357" t="s">
        <v>17578</v>
      </c>
      <c r="G5042" s="169" t="s">
        <v>8444</v>
      </c>
      <c r="H5042" s="282">
        <v>0</v>
      </c>
      <c r="I5042" s="280">
        <v>42309</v>
      </c>
      <c r="J5042" s="319" t="e">
        <f t="shared" si="79"/>
        <v>#VALUE!</v>
      </c>
      <c r="K5042" s="169"/>
      <c r="L5042" s="169"/>
      <c r="M5042" s="169" t="s">
        <v>2395</v>
      </c>
      <c r="N5042" s="169"/>
      <c r="O5042" s="169"/>
      <c r="P5042" s="169"/>
      <c r="Q5042" s="169"/>
      <c r="R5042" s="169"/>
      <c r="T5042" s="171"/>
      <c r="U5042" s="5"/>
    </row>
    <row r="5043" spans="1:39" ht="20.100000000000001" customHeight="1">
      <c r="A5043" s="282"/>
      <c r="C5043" s="289" t="s">
        <v>11033</v>
      </c>
      <c r="D5043" s="169"/>
      <c r="E5043" s="169"/>
      <c r="F5043" s="357" t="s">
        <v>17578</v>
      </c>
      <c r="G5043" s="169"/>
      <c r="H5043" s="169">
        <v>0</v>
      </c>
      <c r="I5043" s="280"/>
      <c r="J5043" s="319" t="e">
        <f t="shared" si="79"/>
        <v>#VALUE!</v>
      </c>
      <c r="K5043" s="169" t="s">
        <v>731</v>
      </c>
      <c r="L5043" s="169"/>
      <c r="M5043" s="169"/>
      <c r="N5043" s="169"/>
      <c r="O5043" s="169"/>
      <c r="P5043" s="169"/>
      <c r="Q5043" s="169"/>
      <c r="R5043" s="169"/>
      <c r="T5043" s="171"/>
      <c r="U5043" s="5"/>
    </row>
    <row r="5044" spans="1:39" ht="20.100000000000001" customHeight="1">
      <c r="A5044" s="282" t="s">
        <v>11157</v>
      </c>
      <c r="B5044" s="277">
        <v>683615798304</v>
      </c>
      <c r="C5044" s="289" t="s">
        <v>11033</v>
      </c>
      <c r="D5044" s="278" t="s">
        <v>11093</v>
      </c>
      <c r="E5044" s="323">
        <v>5</v>
      </c>
      <c r="F5044" s="357" t="s">
        <v>17578</v>
      </c>
      <c r="G5044" s="169" t="s">
        <v>8444</v>
      </c>
      <c r="H5044" s="282">
        <v>0</v>
      </c>
      <c r="I5044" s="280">
        <v>42309</v>
      </c>
      <c r="J5044" s="319" t="e">
        <f t="shared" si="79"/>
        <v>#VALUE!</v>
      </c>
      <c r="K5044" s="169"/>
      <c r="L5044" s="169"/>
      <c r="M5044" s="169" t="s">
        <v>2395</v>
      </c>
      <c r="N5044" s="169"/>
      <c r="O5044" s="169"/>
      <c r="P5044" s="169"/>
      <c r="Q5044" s="169"/>
      <c r="R5044" s="169"/>
      <c r="T5044" s="171"/>
      <c r="U5044" s="5"/>
    </row>
    <row r="5045" spans="1:39" ht="20.100000000000001" customHeight="1">
      <c r="A5045" s="282"/>
      <c r="C5045" s="289" t="s">
        <v>11034</v>
      </c>
      <c r="D5045" s="169"/>
      <c r="E5045" s="169"/>
      <c r="F5045" s="357" t="s">
        <v>17578</v>
      </c>
      <c r="G5045" s="169"/>
      <c r="H5045" s="169">
        <v>0</v>
      </c>
      <c r="I5045" s="280"/>
      <c r="J5045" s="319" t="e">
        <f t="shared" si="79"/>
        <v>#VALUE!</v>
      </c>
      <c r="K5045" s="169" t="s">
        <v>731</v>
      </c>
      <c r="L5045" s="169"/>
      <c r="M5045" s="169"/>
      <c r="N5045" s="169"/>
      <c r="O5045" s="169"/>
      <c r="P5045" s="169"/>
      <c r="Q5045" s="169"/>
      <c r="R5045" s="169"/>
      <c r="T5045" s="171"/>
      <c r="U5045" s="5"/>
    </row>
    <row r="5046" spans="1:39" ht="20.100000000000001" customHeight="1">
      <c r="A5046" s="282" t="s">
        <v>11158</v>
      </c>
      <c r="B5046" s="277">
        <v>683615798311</v>
      </c>
      <c r="C5046" s="289" t="s">
        <v>11034</v>
      </c>
      <c r="D5046" s="278" t="s">
        <v>11082</v>
      </c>
      <c r="E5046" s="323">
        <v>2</v>
      </c>
      <c r="F5046" s="357" t="s">
        <v>17578</v>
      </c>
      <c r="G5046" s="169" t="s">
        <v>8444</v>
      </c>
      <c r="H5046" s="282">
        <v>0</v>
      </c>
      <c r="I5046" s="280">
        <v>42309</v>
      </c>
      <c r="J5046" s="319" t="e">
        <f t="shared" si="79"/>
        <v>#VALUE!</v>
      </c>
      <c r="K5046" s="169"/>
      <c r="L5046" s="169"/>
      <c r="M5046" s="169" t="s">
        <v>2395</v>
      </c>
      <c r="N5046" s="169"/>
      <c r="O5046" s="169"/>
      <c r="P5046" s="169"/>
      <c r="Q5046" s="169"/>
      <c r="R5046" s="169"/>
      <c r="T5046" s="171"/>
      <c r="U5046" s="5"/>
    </row>
    <row r="5047" spans="1:39" ht="20.100000000000001" customHeight="1">
      <c r="A5047" s="282"/>
      <c r="C5047" s="289" t="s">
        <v>11035</v>
      </c>
      <c r="D5047" s="169"/>
      <c r="E5047" s="169"/>
      <c r="F5047" s="357" t="s">
        <v>17578</v>
      </c>
      <c r="G5047" s="169"/>
      <c r="H5047" s="169">
        <v>0</v>
      </c>
      <c r="I5047" s="280"/>
      <c r="J5047" s="319" t="e">
        <f t="shared" si="79"/>
        <v>#VALUE!</v>
      </c>
      <c r="K5047" s="169" t="s">
        <v>731</v>
      </c>
      <c r="L5047" s="169"/>
      <c r="M5047" s="169"/>
      <c r="N5047" s="169"/>
      <c r="O5047" s="169"/>
      <c r="P5047" s="169"/>
      <c r="Q5047" s="169"/>
      <c r="R5047" s="169"/>
      <c r="T5047" s="171"/>
      <c r="U5047" s="5"/>
    </row>
    <row r="5048" spans="1:39" ht="20.100000000000001" customHeight="1">
      <c r="A5048" s="282" t="s">
        <v>11159</v>
      </c>
      <c r="B5048" s="277">
        <v>683615798328</v>
      </c>
      <c r="C5048" s="289" t="s">
        <v>11035</v>
      </c>
      <c r="D5048" s="278" t="s">
        <v>11093</v>
      </c>
      <c r="E5048" s="323">
        <v>5</v>
      </c>
      <c r="F5048" s="357" t="s">
        <v>17578</v>
      </c>
      <c r="G5048" s="169" t="s">
        <v>8444</v>
      </c>
      <c r="H5048" s="282">
        <v>0</v>
      </c>
      <c r="I5048" s="280">
        <v>42309</v>
      </c>
      <c r="J5048" s="319" t="e">
        <f t="shared" si="79"/>
        <v>#VALUE!</v>
      </c>
      <c r="K5048" s="169"/>
      <c r="L5048" s="169"/>
      <c r="M5048" s="169" t="s">
        <v>2395</v>
      </c>
      <c r="N5048" s="169"/>
      <c r="O5048" s="169"/>
      <c r="P5048" s="169"/>
      <c r="Q5048" s="169"/>
      <c r="R5048" s="169"/>
      <c r="T5048" s="171"/>
      <c r="U5048" s="5"/>
    </row>
    <row r="5049" spans="1:39" ht="20.100000000000001" customHeight="1">
      <c r="A5049" s="282"/>
      <c r="C5049" s="289" t="s">
        <v>11036</v>
      </c>
      <c r="D5049" s="169"/>
      <c r="E5049" s="169"/>
      <c r="F5049" s="357" t="s">
        <v>17578</v>
      </c>
      <c r="G5049" s="169"/>
      <c r="H5049" s="169">
        <v>0</v>
      </c>
      <c r="I5049" s="280"/>
      <c r="J5049" s="319" t="e">
        <f t="shared" si="79"/>
        <v>#VALUE!</v>
      </c>
      <c r="K5049" s="169" t="s">
        <v>731</v>
      </c>
      <c r="L5049" s="169"/>
      <c r="M5049" s="169"/>
      <c r="N5049" s="169"/>
      <c r="O5049" s="169"/>
      <c r="P5049" s="169"/>
      <c r="Q5049" s="169"/>
      <c r="R5049" s="169"/>
      <c r="T5049" s="171"/>
      <c r="U5049" s="5"/>
    </row>
    <row r="5050" spans="1:39" ht="20.100000000000001" customHeight="1">
      <c r="A5050" s="5" t="s">
        <v>11160</v>
      </c>
      <c r="B5050" s="277">
        <v>683615798335</v>
      </c>
      <c r="C5050" s="289" t="s">
        <v>11036</v>
      </c>
      <c r="D5050" s="278" t="s">
        <v>11082</v>
      </c>
      <c r="E5050" s="323">
        <v>2</v>
      </c>
      <c r="F5050" s="357">
        <v>14.99</v>
      </c>
      <c r="G5050" s="169" t="s">
        <v>8444</v>
      </c>
      <c r="H5050" s="282">
        <v>0</v>
      </c>
      <c r="I5050" s="280">
        <v>42309</v>
      </c>
      <c r="J5050" s="319">
        <f t="shared" si="79"/>
        <v>5.7415000000000003</v>
      </c>
      <c r="K5050" s="169"/>
      <c r="L5050" s="169"/>
      <c r="M5050" s="169" t="s">
        <v>2395</v>
      </c>
      <c r="N5050" s="169"/>
      <c r="O5050" s="169"/>
      <c r="P5050" s="169"/>
      <c r="Q5050" s="169"/>
      <c r="R5050" s="169"/>
      <c r="T5050" s="171" t="s">
        <v>15518</v>
      </c>
      <c r="U5050" s="5" t="s">
        <v>15595</v>
      </c>
      <c r="V5050" s="5" t="s">
        <v>15596</v>
      </c>
      <c r="W5050" s="5" t="s">
        <v>15570</v>
      </c>
      <c r="X5050" s="5" t="s">
        <v>15521</v>
      </c>
      <c r="Y5050" s="5" t="s">
        <v>15581</v>
      </c>
      <c r="AA5050" s="5" t="s">
        <v>15597</v>
      </c>
      <c r="AB5050" s="5" t="s">
        <v>15525</v>
      </c>
      <c r="AC5050" s="5" t="s">
        <v>15583</v>
      </c>
      <c r="AD5050" s="5" t="s">
        <v>15598</v>
      </c>
      <c r="AE5050" s="5" t="s">
        <v>15585</v>
      </c>
      <c r="AF5050" s="5" t="s">
        <v>15165</v>
      </c>
      <c r="AG5050" s="5" t="s">
        <v>15166</v>
      </c>
      <c r="AH5050" s="5" t="s">
        <v>15167</v>
      </c>
      <c r="AI5050" s="5" t="s">
        <v>15168</v>
      </c>
      <c r="AJ5050" s="5" t="s">
        <v>15169</v>
      </c>
      <c r="AK5050" s="5" t="s">
        <v>15993</v>
      </c>
      <c r="AL5050" s="5" t="s">
        <v>15994</v>
      </c>
      <c r="AM5050" s="5" t="s">
        <v>15995</v>
      </c>
    </row>
    <row r="5051" spans="1:39" ht="20.100000000000001" customHeight="1">
      <c r="A5051" s="282"/>
      <c r="C5051" s="289" t="s">
        <v>11037</v>
      </c>
      <c r="D5051" s="169"/>
      <c r="E5051" s="169"/>
      <c r="F5051" s="357" t="s">
        <v>17578</v>
      </c>
      <c r="G5051" s="169"/>
      <c r="H5051" s="169">
        <v>0</v>
      </c>
      <c r="I5051" s="280"/>
      <c r="J5051" s="319" t="e">
        <f t="shared" si="79"/>
        <v>#VALUE!</v>
      </c>
      <c r="K5051" s="169" t="s">
        <v>731</v>
      </c>
      <c r="L5051" s="169"/>
      <c r="M5051" s="169"/>
      <c r="N5051" s="169"/>
      <c r="O5051" s="169"/>
      <c r="P5051" s="169"/>
      <c r="Q5051" s="169"/>
      <c r="R5051" s="169"/>
      <c r="T5051" s="171"/>
      <c r="U5051" s="5"/>
    </row>
    <row r="5052" spans="1:39" ht="20.100000000000001" customHeight="1">
      <c r="A5052" s="5" t="s">
        <v>11161</v>
      </c>
      <c r="B5052" s="277">
        <v>683615798342</v>
      </c>
      <c r="C5052" s="289" t="s">
        <v>11037</v>
      </c>
      <c r="D5052" s="278" t="s">
        <v>11093</v>
      </c>
      <c r="E5052" s="326">
        <v>2.5</v>
      </c>
      <c r="F5052" s="357">
        <v>14.99</v>
      </c>
      <c r="G5052" s="169" t="s">
        <v>8444</v>
      </c>
      <c r="H5052" s="365">
        <v>49</v>
      </c>
      <c r="I5052" s="280">
        <v>42309</v>
      </c>
      <c r="J5052" s="319">
        <f t="shared" si="79"/>
        <v>5.2415000000000003</v>
      </c>
      <c r="K5052" s="169"/>
      <c r="L5052" s="169"/>
      <c r="M5052" s="169" t="s">
        <v>2395</v>
      </c>
      <c r="N5052" s="169"/>
      <c r="O5052" s="169"/>
      <c r="P5052" s="169"/>
      <c r="Q5052" s="169"/>
      <c r="R5052" s="169"/>
      <c r="T5052" s="171" t="s">
        <v>15518</v>
      </c>
      <c r="U5052" s="5" t="s">
        <v>15599</v>
      </c>
      <c r="V5052" s="5" t="s">
        <v>15596</v>
      </c>
      <c r="W5052" s="5" t="s">
        <v>15570</v>
      </c>
      <c r="X5052" s="5" t="s">
        <v>15521</v>
      </c>
      <c r="Y5052" s="5" t="s">
        <v>15581</v>
      </c>
      <c r="AA5052" s="5" t="s">
        <v>15597</v>
      </c>
      <c r="AB5052" s="5" t="s">
        <v>15525</v>
      </c>
      <c r="AC5052" s="5" t="s">
        <v>15583</v>
      </c>
      <c r="AD5052" s="5" t="s">
        <v>15598</v>
      </c>
      <c r="AE5052" s="5" t="s">
        <v>15585</v>
      </c>
      <c r="AF5052" s="5" t="s">
        <v>15165</v>
      </c>
      <c r="AG5052" s="5" t="s">
        <v>15166</v>
      </c>
      <c r="AH5052" s="5" t="s">
        <v>15167</v>
      </c>
      <c r="AI5052" s="5" t="s">
        <v>15168</v>
      </c>
      <c r="AJ5052" s="5" t="s">
        <v>15169</v>
      </c>
      <c r="AK5052" s="5" t="s">
        <v>15996</v>
      </c>
      <c r="AL5052" s="5" t="s">
        <v>15997</v>
      </c>
      <c r="AM5052" s="5" t="s">
        <v>15998</v>
      </c>
    </row>
    <row r="5053" spans="1:39" ht="20.100000000000001" customHeight="1">
      <c r="A5053" s="282"/>
      <c r="C5053" s="289" t="s">
        <v>11038</v>
      </c>
      <c r="D5053" s="169"/>
      <c r="E5053" s="169"/>
      <c r="F5053" s="357" t="s">
        <v>17578</v>
      </c>
      <c r="G5053" s="169"/>
      <c r="H5053" s="169">
        <v>0</v>
      </c>
      <c r="I5053" s="280"/>
      <c r="J5053" s="319" t="e">
        <f t="shared" si="79"/>
        <v>#VALUE!</v>
      </c>
      <c r="K5053" s="169" t="s">
        <v>731</v>
      </c>
      <c r="L5053" s="169"/>
      <c r="M5053" s="169"/>
      <c r="N5053" s="169"/>
      <c r="O5053" s="169"/>
      <c r="P5053" s="169"/>
      <c r="Q5053" s="169"/>
      <c r="R5053" s="169"/>
      <c r="T5053" s="171"/>
      <c r="U5053" s="5"/>
    </row>
    <row r="5054" spans="1:39" ht="20.100000000000001" customHeight="1">
      <c r="A5054" s="282" t="s">
        <v>11162</v>
      </c>
      <c r="B5054" s="277">
        <v>683615798359</v>
      </c>
      <c r="C5054" s="289" t="s">
        <v>11038</v>
      </c>
      <c r="D5054" s="278" t="s">
        <v>11090</v>
      </c>
      <c r="E5054" s="323">
        <v>6.5</v>
      </c>
      <c r="F5054" s="357" t="s">
        <v>17578</v>
      </c>
      <c r="G5054" s="169" t="s">
        <v>8444</v>
      </c>
      <c r="H5054" s="282">
        <v>0</v>
      </c>
      <c r="I5054" s="280">
        <v>42309</v>
      </c>
      <c r="J5054" s="319" t="e">
        <f t="shared" si="79"/>
        <v>#VALUE!</v>
      </c>
      <c r="K5054" s="169"/>
      <c r="L5054" s="169"/>
      <c r="M5054" s="169" t="s">
        <v>2395</v>
      </c>
      <c r="N5054" s="169"/>
      <c r="O5054" s="169"/>
      <c r="P5054" s="169"/>
      <c r="Q5054" s="169"/>
      <c r="R5054" s="169"/>
      <c r="T5054" s="171"/>
      <c r="U5054" s="5"/>
    </row>
    <row r="5055" spans="1:39" ht="20.100000000000001" customHeight="1">
      <c r="A5055" s="282"/>
      <c r="C5055" s="289" t="s">
        <v>11039</v>
      </c>
      <c r="D5055" s="169"/>
      <c r="E5055" s="169"/>
      <c r="F5055" s="357">
        <v>14.99</v>
      </c>
      <c r="G5055" s="169"/>
      <c r="H5055" s="169">
        <v>0</v>
      </c>
      <c r="I5055" s="280"/>
      <c r="J5055" s="319">
        <f t="shared" si="79"/>
        <v>7.7415000000000003</v>
      </c>
      <c r="K5055" s="169" t="s">
        <v>731</v>
      </c>
      <c r="L5055" s="169"/>
      <c r="M5055" s="169"/>
      <c r="N5055" s="169"/>
      <c r="O5055" s="169"/>
      <c r="P5055" s="169"/>
      <c r="Q5055" s="169"/>
      <c r="R5055" s="169"/>
      <c r="T5055" s="171"/>
      <c r="U5055" s="5"/>
    </row>
    <row r="5056" spans="1:39" ht="20.100000000000001" customHeight="1">
      <c r="A5056" s="5" t="s">
        <v>11163</v>
      </c>
      <c r="B5056" s="277">
        <v>683615798366</v>
      </c>
      <c r="C5056" s="289" t="s">
        <v>11039</v>
      </c>
      <c r="D5056" s="278" t="s">
        <v>11097</v>
      </c>
      <c r="E5056" s="323">
        <v>2</v>
      </c>
      <c r="F5056" s="357">
        <v>14.99</v>
      </c>
      <c r="G5056" s="169" t="s">
        <v>8444</v>
      </c>
      <c r="H5056" s="282">
        <v>0</v>
      </c>
      <c r="I5056" s="280">
        <v>42309</v>
      </c>
      <c r="J5056" s="319">
        <f t="shared" si="79"/>
        <v>5.7415000000000003</v>
      </c>
      <c r="K5056" s="169"/>
      <c r="L5056" s="169"/>
      <c r="M5056" s="169" t="s">
        <v>2395</v>
      </c>
      <c r="N5056" s="169"/>
      <c r="O5056" s="169"/>
      <c r="P5056" s="169"/>
      <c r="Q5056" s="169"/>
      <c r="R5056" s="169"/>
      <c r="T5056" s="171" t="s">
        <v>15518</v>
      </c>
      <c r="U5056" s="5" t="s">
        <v>15600</v>
      </c>
      <c r="V5056" s="5" t="s">
        <v>15592</v>
      </c>
      <c r="W5056" s="5" t="s">
        <v>15570</v>
      </c>
      <c r="X5056" s="5" t="s">
        <v>15521</v>
      </c>
      <c r="Y5056" s="5" t="s">
        <v>15581</v>
      </c>
      <c r="AA5056" s="5" t="s">
        <v>15593</v>
      </c>
      <c r="AB5056" s="5" t="s">
        <v>15525</v>
      </c>
      <c r="AC5056" s="5" t="s">
        <v>15583</v>
      </c>
      <c r="AD5056" s="5" t="s">
        <v>15594</v>
      </c>
      <c r="AE5056" s="5" t="s">
        <v>15585</v>
      </c>
      <c r="AF5056" s="5" t="s">
        <v>15165</v>
      </c>
      <c r="AG5056" s="5" t="s">
        <v>15166</v>
      </c>
      <c r="AH5056" s="5" t="s">
        <v>15167</v>
      </c>
      <c r="AI5056" s="5" t="s">
        <v>15168</v>
      </c>
      <c r="AJ5056" s="5" t="s">
        <v>15169</v>
      </c>
      <c r="AK5056" s="5" t="s">
        <v>15999</v>
      </c>
      <c r="AL5056" s="5" t="s">
        <v>16000</v>
      </c>
      <c r="AM5056" s="5" t="s">
        <v>16001</v>
      </c>
    </row>
    <row r="5057" spans="1:36" ht="20.100000000000001" customHeight="1">
      <c r="A5057" s="282"/>
      <c r="C5057" s="289" t="s">
        <v>11040</v>
      </c>
      <c r="D5057" s="169"/>
      <c r="E5057" s="169"/>
      <c r="F5057" s="357" t="s">
        <v>17578</v>
      </c>
      <c r="G5057" s="169"/>
      <c r="H5057" s="169">
        <v>0</v>
      </c>
      <c r="I5057" s="280"/>
      <c r="J5057" s="319" t="e">
        <f t="shared" si="79"/>
        <v>#VALUE!</v>
      </c>
      <c r="K5057" s="169" t="s">
        <v>731</v>
      </c>
      <c r="L5057" s="169"/>
      <c r="M5057" s="169"/>
      <c r="N5057" s="169"/>
      <c r="O5057" s="169"/>
      <c r="P5057" s="169"/>
      <c r="Q5057" s="169"/>
      <c r="R5057" s="169"/>
      <c r="T5057" s="171"/>
      <c r="U5057" s="5"/>
    </row>
    <row r="5058" spans="1:36" ht="20.100000000000001" customHeight="1">
      <c r="A5058" s="282" t="s">
        <v>11164</v>
      </c>
      <c r="B5058" s="277">
        <v>683615798373</v>
      </c>
      <c r="C5058" s="289" t="s">
        <v>11040</v>
      </c>
      <c r="D5058" s="278" t="s">
        <v>11091</v>
      </c>
      <c r="E5058" s="323">
        <v>2.5</v>
      </c>
      <c r="F5058" s="357" t="s">
        <v>17578</v>
      </c>
      <c r="G5058" s="169" t="s">
        <v>8444</v>
      </c>
      <c r="H5058" s="282">
        <v>0</v>
      </c>
      <c r="I5058" s="280">
        <v>42309</v>
      </c>
      <c r="J5058" s="319" t="e">
        <f t="shared" si="79"/>
        <v>#VALUE!</v>
      </c>
      <c r="K5058" s="169"/>
      <c r="L5058" s="169"/>
      <c r="M5058" s="169" t="s">
        <v>2395</v>
      </c>
      <c r="N5058" s="169"/>
      <c r="O5058" s="169"/>
      <c r="P5058" s="169"/>
      <c r="Q5058" s="169"/>
      <c r="R5058" s="169"/>
      <c r="T5058" s="171"/>
      <c r="U5058" s="5"/>
    </row>
    <row r="5059" spans="1:36" ht="20.100000000000001" customHeight="1">
      <c r="A5059" s="282"/>
      <c r="C5059" s="289" t="s">
        <v>11041</v>
      </c>
      <c r="D5059" s="169"/>
      <c r="E5059" s="169"/>
      <c r="F5059" s="357" t="s">
        <v>17578</v>
      </c>
      <c r="G5059" s="169"/>
      <c r="H5059" s="169">
        <v>0</v>
      </c>
      <c r="I5059" s="280"/>
      <c r="J5059" s="319" t="e">
        <f t="shared" si="79"/>
        <v>#VALUE!</v>
      </c>
      <c r="K5059" s="169" t="s">
        <v>731</v>
      </c>
      <c r="L5059" s="169"/>
      <c r="M5059" s="169"/>
      <c r="N5059" s="169"/>
      <c r="O5059" s="169"/>
      <c r="P5059" s="169"/>
      <c r="Q5059" s="169"/>
      <c r="R5059" s="169"/>
      <c r="T5059" s="171"/>
      <c r="U5059" s="5"/>
    </row>
    <row r="5060" spans="1:36" ht="20.100000000000001" customHeight="1">
      <c r="A5060" s="282" t="s">
        <v>11165</v>
      </c>
      <c r="B5060" s="277">
        <v>683615798380</v>
      </c>
      <c r="C5060" s="289" t="s">
        <v>11041</v>
      </c>
      <c r="D5060" s="278" t="s">
        <v>11098</v>
      </c>
      <c r="E5060" s="323">
        <v>2.5</v>
      </c>
      <c r="F5060" s="357" t="s">
        <v>17578</v>
      </c>
      <c r="G5060" s="169" t="s">
        <v>8444</v>
      </c>
      <c r="H5060" s="282">
        <v>0</v>
      </c>
      <c r="I5060" s="280">
        <v>42309</v>
      </c>
      <c r="J5060" s="319" t="e">
        <f t="shared" si="79"/>
        <v>#VALUE!</v>
      </c>
      <c r="K5060" s="169"/>
      <c r="L5060" s="169"/>
      <c r="M5060" s="169" t="s">
        <v>2395</v>
      </c>
      <c r="N5060" s="169"/>
      <c r="O5060" s="169"/>
      <c r="P5060" s="169"/>
      <c r="Q5060" s="169"/>
      <c r="R5060" s="169"/>
      <c r="T5060" s="171"/>
      <c r="U5060" s="5"/>
    </row>
    <row r="5061" spans="1:36" ht="20.100000000000001" customHeight="1">
      <c r="A5061" s="282"/>
      <c r="C5061" s="289" t="s">
        <v>11042</v>
      </c>
      <c r="D5061" s="169"/>
      <c r="E5061" s="169"/>
      <c r="F5061" s="357" t="s">
        <v>17578</v>
      </c>
      <c r="G5061" s="169"/>
      <c r="H5061" s="169">
        <v>0</v>
      </c>
      <c r="I5061" s="280"/>
      <c r="J5061" s="319" t="e">
        <f t="shared" si="79"/>
        <v>#VALUE!</v>
      </c>
      <c r="K5061" s="169" t="s">
        <v>731</v>
      </c>
      <c r="L5061" s="169"/>
      <c r="M5061" s="169"/>
      <c r="N5061" s="169"/>
      <c r="O5061" s="169"/>
      <c r="P5061" s="169"/>
      <c r="Q5061" s="169"/>
      <c r="R5061" s="169"/>
      <c r="T5061" s="171"/>
      <c r="U5061" s="5"/>
    </row>
    <row r="5062" spans="1:36" ht="20.100000000000001" customHeight="1">
      <c r="A5062" s="282" t="s">
        <v>11166</v>
      </c>
      <c r="B5062" s="277">
        <v>683615798397</v>
      </c>
      <c r="C5062" s="289" t="s">
        <v>11042</v>
      </c>
      <c r="D5062" s="278" t="s">
        <v>11096</v>
      </c>
      <c r="E5062" s="323">
        <v>2.5</v>
      </c>
      <c r="F5062" s="357" t="s">
        <v>17578</v>
      </c>
      <c r="G5062" s="169" t="s">
        <v>8444</v>
      </c>
      <c r="H5062" s="282">
        <v>0</v>
      </c>
      <c r="I5062" s="280">
        <v>42309</v>
      </c>
      <c r="J5062" s="319" t="e">
        <f t="shared" si="79"/>
        <v>#VALUE!</v>
      </c>
      <c r="K5062" s="169"/>
      <c r="L5062" s="169"/>
      <c r="M5062" s="169" t="s">
        <v>2395</v>
      </c>
      <c r="N5062" s="169"/>
      <c r="O5062" s="169"/>
      <c r="P5062" s="169"/>
      <c r="Q5062" s="169"/>
      <c r="R5062" s="169"/>
      <c r="T5062" s="171"/>
      <c r="U5062" s="5"/>
    </row>
    <row r="5063" spans="1:36" ht="20.100000000000001" customHeight="1">
      <c r="A5063" s="282"/>
      <c r="C5063" s="289" t="s">
        <v>11043</v>
      </c>
      <c r="D5063" s="169"/>
      <c r="E5063" s="169"/>
      <c r="F5063" s="357" t="s">
        <v>17578</v>
      </c>
      <c r="G5063" s="169"/>
      <c r="H5063" s="169">
        <v>0</v>
      </c>
      <c r="I5063" s="280"/>
      <c r="J5063" s="319" t="e">
        <f t="shared" si="79"/>
        <v>#VALUE!</v>
      </c>
      <c r="K5063" s="169" t="s">
        <v>731</v>
      </c>
      <c r="L5063" s="169"/>
      <c r="M5063" s="169"/>
      <c r="N5063" s="169"/>
      <c r="O5063" s="169"/>
      <c r="P5063" s="169"/>
      <c r="Q5063" s="169"/>
      <c r="R5063" s="169"/>
      <c r="T5063" s="171"/>
      <c r="U5063" s="5"/>
    </row>
    <row r="5064" spans="1:36" ht="20.100000000000001" customHeight="1">
      <c r="A5064" s="282" t="s">
        <v>11167</v>
      </c>
      <c r="B5064" s="277">
        <v>683615798403</v>
      </c>
      <c r="C5064" s="289" t="s">
        <v>11043</v>
      </c>
      <c r="D5064" s="278" t="s">
        <v>11099</v>
      </c>
      <c r="E5064" s="323">
        <v>2.5</v>
      </c>
      <c r="F5064" s="357" t="s">
        <v>17578</v>
      </c>
      <c r="G5064" s="169" t="s">
        <v>8444</v>
      </c>
      <c r="H5064" s="282">
        <v>0</v>
      </c>
      <c r="I5064" s="280">
        <v>42309</v>
      </c>
      <c r="J5064" s="319" t="e">
        <f t="shared" si="79"/>
        <v>#VALUE!</v>
      </c>
      <c r="K5064" s="169"/>
      <c r="L5064" s="169"/>
      <c r="M5064" s="169" t="s">
        <v>2395</v>
      </c>
      <c r="N5064" s="169"/>
      <c r="O5064" s="169"/>
      <c r="P5064" s="169"/>
      <c r="Q5064" s="169"/>
      <c r="R5064" s="169"/>
      <c r="T5064" s="171"/>
      <c r="U5064" s="5"/>
    </row>
    <row r="5065" spans="1:36" ht="20.100000000000001" customHeight="1">
      <c r="A5065" s="282"/>
      <c r="C5065" s="289" t="s">
        <v>11044</v>
      </c>
      <c r="D5065" s="169"/>
      <c r="E5065" s="169"/>
      <c r="F5065" s="357" t="s">
        <v>17578</v>
      </c>
      <c r="G5065" s="169"/>
      <c r="H5065" s="169">
        <v>0</v>
      </c>
      <c r="I5065" s="280"/>
      <c r="J5065" s="319" t="e">
        <f t="shared" si="79"/>
        <v>#VALUE!</v>
      </c>
      <c r="K5065" s="169" t="s">
        <v>731</v>
      </c>
      <c r="L5065" s="169"/>
      <c r="M5065" s="169"/>
      <c r="N5065" s="169"/>
      <c r="O5065" s="169"/>
      <c r="P5065" s="169"/>
      <c r="Q5065" s="169"/>
      <c r="R5065" s="169"/>
      <c r="T5065" s="171"/>
      <c r="U5065" s="5"/>
    </row>
    <row r="5066" spans="1:36" ht="20.100000000000001" customHeight="1">
      <c r="A5066" s="282" t="s">
        <v>11168</v>
      </c>
      <c r="B5066" s="277">
        <v>683615798410</v>
      </c>
      <c r="C5066" s="289" t="s">
        <v>11044</v>
      </c>
      <c r="D5066" s="278" t="s">
        <v>11093</v>
      </c>
      <c r="E5066" s="323">
        <v>2.5</v>
      </c>
      <c r="F5066" s="357" t="s">
        <v>17578</v>
      </c>
      <c r="G5066" s="169" t="s">
        <v>8444</v>
      </c>
      <c r="H5066" s="282">
        <v>0</v>
      </c>
      <c r="I5066" s="280">
        <v>42309</v>
      </c>
      <c r="J5066" s="319" t="e">
        <f t="shared" si="79"/>
        <v>#VALUE!</v>
      </c>
      <c r="K5066" s="169"/>
      <c r="L5066" s="169"/>
      <c r="M5066" s="169" t="s">
        <v>2395</v>
      </c>
      <c r="N5066" s="169"/>
      <c r="O5066" s="169"/>
      <c r="P5066" s="169"/>
      <c r="Q5066" s="169"/>
      <c r="R5066" s="169"/>
      <c r="T5066" s="171" t="s">
        <v>15518</v>
      </c>
      <c r="U5066" s="5" t="s">
        <v>15601</v>
      </c>
      <c r="V5066" s="5" t="s">
        <v>15596</v>
      </c>
      <c r="W5066" s="5" t="s">
        <v>15570</v>
      </c>
      <c r="X5066" s="5" t="s">
        <v>15521</v>
      </c>
      <c r="Y5066" s="5" t="s">
        <v>15581</v>
      </c>
      <c r="AA5066" s="5" t="s">
        <v>15597</v>
      </c>
      <c r="AB5066" s="5" t="s">
        <v>15525</v>
      </c>
      <c r="AC5066" s="5" t="s">
        <v>15583</v>
      </c>
      <c r="AD5066" s="5" t="s">
        <v>15598</v>
      </c>
      <c r="AE5066" s="5" t="s">
        <v>15585</v>
      </c>
      <c r="AF5066" s="5" t="s">
        <v>15165</v>
      </c>
      <c r="AG5066" s="5" t="s">
        <v>15166</v>
      </c>
      <c r="AH5066" s="5" t="s">
        <v>15167</v>
      </c>
      <c r="AI5066" s="5" t="s">
        <v>15168</v>
      </c>
      <c r="AJ5066" s="5" t="s">
        <v>15169</v>
      </c>
    </row>
    <row r="5067" spans="1:36" ht="20.100000000000001" customHeight="1">
      <c r="A5067" s="282"/>
      <c r="C5067" s="289" t="s">
        <v>11045</v>
      </c>
      <c r="D5067" s="169"/>
      <c r="E5067" s="169"/>
      <c r="F5067" s="357" t="s">
        <v>17578</v>
      </c>
      <c r="G5067" s="169"/>
      <c r="H5067" s="169">
        <v>0</v>
      </c>
      <c r="I5067" s="280"/>
      <c r="J5067" s="319" t="e">
        <f t="shared" si="79"/>
        <v>#VALUE!</v>
      </c>
      <c r="K5067" s="169" t="s">
        <v>731</v>
      </c>
      <c r="L5067" s="169"/>
      <c r="M5067" s="169"/>
      <c r="N5067" s="169"/>
      <c r="O5067" s="169"/>
      <c r="P5067" s="169"/>
      <c r="Q5067" s="169"/>
      <c r="R5067" s="169"/>
      <c r="T5067" s="171"/>
      <c r="U5067" s="5"/>
    </row>
    <row r="5068" spans="1:36" ht="20.100000000000001" customHeight="1">
      <c r="A5068" s="282" t="s">
        <v>11169</v>
      </c>
      <c r="B5068" s="277">
        <v>683615798427</v>
      </c>
      <c r="C5068" s="289" t="s">
        <v>11045</v>
      </c>
      <c r="D5068" s="278" t="s">
        <v>11082</v>
      </c>
      <c r="E5068" s="323">
        <v>6.5</v>
      </c>
      <c r="F5068" s="357" t="s">
        <v>17578</v>
      </c>
      <c r="G5068" s="169" t="s">
        <v>8444</v>
      </c>
      <c r="H5068" s="282">
        <v>0</v>
      </c>
      <c r="I5068" s="280">
        <v>42309</v>
      </c>
      <c r="J5068" s="319" t="e">
        <f t="shared" ref="J5068:J5131" si="80">F5068*0.85-5-E5068</f>
        <v>#VALUE!</v>
      </c>
      <c r="K5068" s="169"/>
      <c r="L5068" s="169"/>
      <c r="M5068" s="169" t="s">
        <v>2395</v>
      </c>
      <c r="N5068" s="169"/>
      <c r="O5068" s="169"/>
      <c r="P5068" s="169"/>
      <c r="Q5068" s="169"/>
      <c r="R5068" s="169"/>
      <c r="T5068" s="171"/>
      <c r="U5068" s="5"/>
    </row>
    <row r="5069" spans="1:36" ht="20.100000000000001" customHeight="1">
      <c r="A5069" s="282" t="s">
        <v>11170</v>
      </c>
      <c r="B5069" s="277"/>
      <c r="C5069" s="289" t="s">
        <v>11046</v>
      </c>
      <c r="D5069" s="278" t="s">
        <v>11100</v>
      </c>
      <c r="E5069" s="169"/>
      <c r="F5069" s="357" t="s">
        <v>17578</v>
      </c>
      <c r="G5069" s="169" t="s">
        <v>8444</v>
      </c>
      <c r="H5069" s="282">
        <v>0</v>
      </c>
      <c r="I5069" s="280">
        <v>42309</v>
      </c>
      <c r="J5069" s="319" t="e">
        <f t="shared" si="80"/>
        <v>#VALUE!</v>
      </c>
      <c r="K5069" s="169"/>
      <c r="L5069" s="169"/>
      <c r="M5069" s="169" t="s">
        <v>2395</v>
      </c>
      <c r="N5069" s="169"/>
      <c r="O5069" s="169"/>
      <c r="P5069" s="169"/>
      <c r="Q5069" s="169"/>
      <c r="R5069" s="169"/>
      <c r="T5069" s="171"/>
      <c r="U5069" s="5"/>
    </row>
    <row r="5070" spans="1:36" ht="20.100000000000001" customHeight="1">
      <c r="A5070" s="282" t="s">
        <v>11171</v>
      </c>
      <c r="B5070" s="277">
        <v>683615798434</v>
      </c>
      <c r="C5070" s="289" t="s">
        <v>11047</v>
      </c>
      <c r="D5070" s="278" t="s">
        <v>11100</v>
      </c>
      <c r="E5070" s="323">
        <v>6.5</v>
      </c>
      <c r="F5070" s="357" t="s">
        <v>17578</v>
      </c>
      <c r="G5070" s="169" t="s">
        <v>8444</v>
      </c>
      <c r="H5070" s="282">
        <v>0</v>
      </c>
      <c r="I5070" s="280">
        <v>42309</v>
      </c>
      <c r="J5070" s="319" t="e">
        <f t="shared" si="80"/>
        <v>#VALUE!</v>
      </c>
      <c r="K5070" s="169"/>
      <c r="L5070" s="169"/>
      <c r="M5070" s="169" t="s">
        <v>2395</v>
      </c>
      <c r="N5070" s="169"/>
      <c r="O5070" s="169"/>
      <c r="P5070" s="169"/>
      <c r="Q5070" s="169"/>
      <c r="R5070" s="169"/>
      <c r="T5070" s="171"/>
      <c r="U5070" s="5"/>
    </row>
    <row r="5071" spans="1:36" ht="20.100000000000001" customHeight="1">
      <c r="A5071" s="282" t="s">
        <v>11172</v>
      </c>
      <c r="B5071" s="277">
        <v>683615798441</v>
      </c>
      <c r="C5071" s="289" t="s">
        <v>11048</v>
      </c>
      <c r="D5071" s="278" t="s">
        <v>11100</v>
      </c>
      <c r="E5071" s="323">
        <v>6.5</v>
      </c>
      <c r="F5071" s="357" t="s">
        <v>17578</v>
      </c>
      <c r="G5071" s="169" t="s">
        <v>8444</v>
      </c>
      <c r="H5071" s="282">
        <v>0</v>
      </c>
      <c r="I5071" s="280">
        <v>42309</v>
      </c>
      <c r="J5071" s="319" t="e">
        <f t="shared" si="80"/>
        <v>#VALUE!</v>
      </c>
      <c r="K5071" s="169"/>
      <c r="L5071" s="169"/>
      <c r="M5071" s="169" t="s">
        <v>2395</v>
      </c>
      <c r="N5071" s="169"/>
      <c r="O5071" s="169"/>
      <c r="P5071" s="169"/>
      <c r="Q5071" s="169"/>
      <c r="R5071" s="169"/>
      <c r="T5071" s="171"/>
      <c r="U5071" s="5"/>
    </row>
    <row r="5072" spans="1:36" ht="20.100000000000001" customHeight="1">
      <c r="A5072" s="282" t="s">
        <v>11173</v>
      </c>
      <c r="B5072" s="277">
        <v>683615798458</v>
      </c>
      <c r="C5072" s="289" t="s">
        <v>11049</v>
      </c>
      <c r="D5072" s="278" t="s">
        <v>11100</v>
      </c>
      <c r="E5072" s="323">
        <v>6.5</v>
      </c>
      <c r="F5072" s="357" t="s">
        <v>17578</v>
      </c>
      <c r="G5072" s="169" t="s">
        <v>8444</v>
      </c>
      <c r="H5072" s="282">
        <v>0</v>
      </c>
      <c r="I5072" s="280">
        <v>42309</v>
      </c>
      <c r="J5072" s="319" t="e">
        <f t="shared" si="80"/>
        <v>#VALUE!</v>
      </c>
      <c r="K5072" s="169"/>
      <c r="L5072" s="169"/>
      <c r="M5072" s="169" t="s">
        <v>2395</v>
      </c>
      <c r="N5072" s="169"/>
      <c r="O5072" s="169"/>
      <c r="P5072" s="169"/>
      <c r="Q5072" s="169"/>
      <c r="R5072" s="169"/>
      <c r="T5072" s="171"/>
      <c r="U5072" s="5"/>
    </row>
    <row r="5073" spans="1:40" ht="20.100000000000001" customHeight="1">
      <c r="A5073" s="282" t="s">
        <v>11174</v>
      </c>
      <c r="B5073" s="277"/>
      <c r="C5073" s="289" t="s">
        <v>11050</v>
      </c>
      <c r="D5073" s="278" t="s">
        <v>11082</v>
      </c>
      <c r="E5073" s="169"/>
      <c r="F5073" s="357" t="s">
        <v>17578</v>
      </c>
      <c r="G5073" s="169" t="s">
        <v>8444</v>
      </c>
      <c r="H5073" s="282">
        <v>0</v>
      </c>
      <c r="I5073" s="280">
        <v>42309</v>
      </c>
      <c r="J5073" s="319" t="e">
        <f t="shared" si="80"/>
        <v>#VALUE!</v>
      </c>
      <c r="K5073" s="169"/>
      <c r="L5073" s="169"/>
      <c r="M5073" s="169" t="s">
        <v>2395</v>
      </c>
      <c r="N5073" s="169"/>
      <c r="O5073" s="169"/>
      <c r="P5073" s="169"/>
      <c r="Q5073" s="169"/>
      <c r="R5073" s="169"/>
      <c r="T5073" s="171"/>
      <c r="U5073" s="5"/>
    </row>
    <row r="5074" spans="1:40" ht="20.100000000000001" customHeight="1">
      <c r="A5074" s="5" t="s">
        <v>11175</v>
      </c>
      <c r="B5074" s="277">
        <v>683615798465</v>
      </c>
      <c r="C5074" s="289" t="s">
        <v>11051</v>
      </c>
      <c r="D5074" s="278" t="s">
        <v>11082</v>
      </c>
      <c r="E5074" s="323">
        <v>6</v>
      </c>
      <c r="F5074" s="357">
        <v>17.294117647058826</v>
      </c>
      <c r="G5074" s="169" t="s">
        <v>8444</v>
      </c>
      <c r="H5074" s="282">
        <v>0</v>
      </c>
      <c r="I5074" s="280">
        <v>42309</v>
      </c>
      <c r="J5074" s="319">
        <f t="shared" si="80"/>
        <v>3.7000000000000011</v>
      </c>
      <c r="K5074" s="169">
        <v>12.99</v>
      </c>
      <c r="L5074" s="169"/>
      <c r="M5074" s="169" t="s">
        <v>2395</v>
      </c>
      <c r="N5074" s="169"/>
      <c r="O5074" s="169"/>
      <c r="P5074" s="169"/>
      <c r="Q5074" s="169"/>
      <c r="R5074" s="169"/>
      <c r="T5074" s="171" t="s">
        <v>15518</v>
      </c>
      <c r="U5074" s="5" t="s">
        <v>11174</v>
      </c>
      <c r="V5074" s="5" t="s">
        <v>15596</v>
      </c>
      <c r="W5074" s="5" t="s">
        <v>15570</v>
      </c>
      <c r="X5074" s="5" t="s">
        <v>15521</v>
      </c>
      <c r="Y5074" s="5" t="s">
        <v>15581</v>
      </c>
      <c r="AA5074" s="5" t="s">
        <v>15597</v>
      </c>
      <c r="AB5074" s="5" t="s">
        <v>15525</v>
      </c>
      <c r="AC5074" s="5" t="s">
        <v>15583</v>
      </c>
      <c r="AD5074" s="5" t="s">
        <v>15598</v>
      </c>
      <c r="AE5074" s="5" t="s">
        <v>15585</v>
      </c>
      <c r="AF5074" s="5" t="s">
        <v>15165</v>
      </c>
      <c r="AG5074" s="5" t="s">
        <v>15166</v>
      </c>
      <c r="AH5074" s="5" t="s">
        <v>15167</v>
      </c>
      <c r="AI5074" s="5" t="s">
        <v>15168</v>
      </c>
      <c r="AJ5074" s="5" t="s">
        <v>15169</v>
      </c>
      <c r="AK5074" s="5" t="s">
        <v>16002</v>
      </c>
      <c r="AL5074" s="5" t="s">
        <v>16003</v>
      </c>
    </row>
    <row r="5075" spans="1:40" ht="20.100000000000001" customHeight="1">
      <c r="A5075" s="282" t="s">
        <v>11176</v>
      </c>
      <c r="B5075" s="277">
        <v>683615798472</v>
      </c>
      <c r="C5075" s="289" t="s">
        <v>11052</v>
      </c>
      <c r="D5075" s="278" t="s">
        <v>11082</v>
      </c>
      <c r="E5075" s="323">
        <v>7</v>
      </c>
      <c r="F5075" s="357" t="s">
        <v>17578</v>
      </c>
      <c r="G5075" s="169" t="s">
        <v>8444</v>
      </c>
      <c r="H5075" s="282">
        <v>0</v>
      </c>
      <c r="I5075" s="280">
        <v>42309</v>
      </c>
      <c r="J5075" s="319" t="e">
        <f t="shared" si="80"/>
        <v>#VALUE!</v>
      </c>
      <c r="K5075" s="169"/>
      <c r="L5075" s="169"/>
      <c r="M5075" s="169" t="s">
        <v>2395</v>
      </c>
      <c r="N5075" s="169"/>
      <c r="O5075" s="169"/>
      <c r="P5075" s="169"/>
      <c r="Q5075" s="169"/>
      <c r="R5075" s="169"/>
      <c r="T5075" s="171"/>
      <c r="U5075" s="5"/>
    </row>
    <row r="5076" spans="1:40" ht="20.100000000000001" customHeight="1">
      <c r="A5076" s="282" t="s">
        <v>11177</v>
      </c>
      <c r="B5076" s="277"/>
      <c r="C5076" s="289" t="s">
        <v>11053</v>
      </c>
      <c r="D5076" s="278" t="s">
        <v>11093</v>
      </c>
      <c r="E5076" s="169"/>
      <c r="F5076" s="357" t="s">
        <v>17578</v>
      </c>
      <c r="G5076" s="169" t="s">
        <v>8444</v>
      </c>
      <c r="H5076" s="282">
        <v>0</v>
      </c>
      <c r="I5076" s="280">
        <v>42309</v>
      </c>
      <c r="J5076" s="319" t="e">
        <f t="shared" si="80"/>
        <v>#VALUE!</v>
      </c>
      <c r="K5076" s="169"/>
      <c r="L5076" s="169"/>
      <c r="M5076" s="169" t="s">
        <v>2395</v>
      </c>
      <c r="N5076" s="169"/>
      <c r="O5076" s="169"/>
      <c r="P5076" s="169"/>
      <c r="Q5076" s="169"/>
      <c r="R5076" s="169"/>
      <c r="T5076" s="171"/>
      <c r="U5076" s="5"/>
    </row>
    <row r="5077" spans="1:40" ht="20.100000000000001" customHeight="1">
      <c r="A5077" s="5" t="s">
        <v>11178</v>
      </c>
      <c r="B5077" s="277">
        <v>683615798489</v>
      </c>
      <c r="C5077" s="289" t="s">
        <v>11054</v>
      </c>
      <c r="D5077" s="278" t="s">
        <v>11093</v>
      </c>
      <c r="E5077" s="323">
        <v>6</v>
      </c>
      <c r="F5077" s="357">
        <v>17.294117647058826</v>
      </c>
      <c r="G5077" s="169" t="s">
        <v>8444</v>
      </c>
      <c r="H5077" s="282">
        <v>0</v>
      </c>
      <c r="I5077" s="280">
        <v>42309</v>
      </c>
      <c r="J5077" s="319">
        <f t="shared" si="80"/>
        <v>3.7000000000000011</v>
      </c>
      <c r="K5077" s="169">
        <v>12.99</v>
      </c>
      <c r="L5077" s="169"/>
      <c r="M5077" s="169" t="s">
        <v>2395</v>
      </c>
      <c r="N5077" s="169"/>
      <c r="O5077" s="169"/>
      <c r="P5077" s="169"/>
      <c r="Q5077" s="169"/>
      <c r="R5077" s="169"/>
      <c r="T5077" s="171" t="s">
        <v>15518</v>
      </c>
      <c r="U5077" s="5" t="s">
        <v>11177</v>
      </c>
      <c r="V5077" s="5" t="s">
        <v>15596</v>
      </c>
      <c r="W5077" s="5" t="s">
        <v>15570</v>
      </c>
      <c r="X5077" s="5" t="s">
        <v>15521</v>
      </c>
      <c r="Y5077" s="5" t="s">
        <v>15581</v>
      </c>
      <c r="AA5077" s="5" t="s">
        <v>15597</v>
      </c>
      <c r="AB5077" s="5" t="s">
        <v>15525</v>
      </c>
      <c r="AC5077" s="5" t="s">
        <v>15583</v>
      </c>
      <c r="AD5077" s="5" t="s">
        <v>15598</v>
      </c>
      <c r="AE5077" s="5" t="s">
        <v>15585</v>
      </c>
      <c r="AF5077" s="5" t="s">
        <v>15165</v>
      </c>
      <c r="AG5077" s="5" t="s">
        <v>15166</v>
      </c>
      <c r="AH5077" s="5" t="s">
        <v>15167</v>
      </c>
      <c r="AI5077" s="5" t="s">
        <v>15168</v>
      </c>
      <c r="AJ5077" s="5" t="s">
        <v>15169</v>
      </c>
      <c r="AK5077" s="5" t="s">
        <v>16004</v>
      </c>
      <c r="AL5077" s="5" t="s">
        <v>16005</v>
      </c>
    </row>
    <row r="5078" spans="1:40" ht="20.100000000000001" customHeight="1">
      <c r="A5078" s="282" t="s">
        <v>11179</v>
      </c>
      <c r="B5078" s="277">
        <v>683615798496</v>
      </c>
      <c r="C5078" s="289" t="s">
        <v>11055</v>
      </c>
      <c r="D5078" s="278" t="s">
        <v>11093</v>
      </c>
      <c r="E5078" s="323">
        <v>6</v>
      </c>
      <c r="F5078" s="357" t="s">
        <v>17578</v>
      </c>
      <c r="G5078" s="169" t="s">
        <v>8444</v>
      </c>
      <c r="H5078" s="282">
        <v>0</v>
      </c>
      <c r="I5078" s="280">
        <v>42309</v>
      </c>
      <c r="J5078" s="319" t="e">
        <f t="shared" si="80"/>
        <v>#VALUE!</v>
      </c>
      <c r="K5078" s="169"/>
      <c r="L5078" s="169"/>
      <c r="M5078" s="169" t="s">
        <v>2395</v>
      </c>
      <c r="N5078" s="169"/>
      <c r="O5078" s="169"/>
      <c r="P5078" s="169"/>
      <c r="Q5078" s="169"/>
      <c r="R5078" s="169"/>
      <c r="T5078" s="171"/>
      <c r="U5078" s="5"/>
    </row>
    <row r="5079" spans="1:40" ht="20.100000000000001" customHeight="1">
      <c r="A5079" s="5" t="s">
        <v>11180</v>
      </c>
      <c r="B5079" s="277">
        <v>683615798502</v>
      </c>
      <c r="C5079" s="289" t="s">
        <v>11056</v>
      </c>
      <c r="D5079" s="278" t="s">
        <v>11093</v>
      </c>
      <c r="E5079" s="323">
        <v>6</v>
      </c>
      <c r="F5079" s="357">
        <v>17.294117647058826</v>
      </c>
      <c r="G5079" s="169" t="s">
        <v>8444</v>
      </c>
      <c r="H5079" s="282">
        <v>0</v>
      </c>
      <c r="I5079" s="280">
        <v>42309</v>
      </c>
      <c r="J5079" s="319">
        <f t="shared" si="80"/>
        <v>3.7000000000000011</v>
      </c>
      <c r="K5079" s="169">
        <v>12.99</v>
      </c>
      <c r="L5079" s="169"/>
      <c r="M5079" s="169" t="s">
        <v>2395</v>
      </c>
      <c r="N5079" s="169"/>
      <c r="O5079" s="169"/>
      <c r="P5079" s="169"/>
      <c r="Q5079" s="169"/>
      <c r="R5079" s="169"/>
      <c r="T5079" s="171" t="s">
        <v>15518</v>
      </c>
      <c r="U5079" s="5" t="s">
        <v>11177</v>
      </c>
      <c r="V5079" s="5" t="s">
        <v>15596</v>
      </c>
      <c r="W5079" s="5" t="s">
        <v>15570</v>
      </c>
      <c r="X5079" s="5" t="s">
        <v>15521</v>
      </c>
      <c r="Y5079" s="5" t="s">
        <v>15581</v>
      </c>
      <c r="AA5079" s="5" t="s">
        <v>15597</v>
      </c>
      <c r="AB5079" s="5" t="s">
        <v>15525</v>
      </c>
      <c r="AC5079" s="5" t="s">
        <v>15583</v>
      </c>
      <c r="AD5079" s="5" t="s">
        <v>15598</v>
      </c>
      <c r="AE5079" s="5" t="s">
        <v>15585</v>
      </c>
      <c r="AF5079" s="5" t="s">
        <v>15165</v>
      </c>
      <c r="AG5079" s="5" t="s">
        <v>15166</v>
      </c>
      <c r="AH5079" s="5" t="s">
        <v>15167</v>
      </c>
      <c r="AI5079" s="5" t="s">
        <v>15168</v>
      </c>
      <c r="AJ5079" s="5" t="s">
        <v>15169</v>
      </c>
      <c r="AK5079" s="5" t="s">
        <v>16006</v>
      </c>
      <c r="AL5079" s="5" t="s">
        <v>16007</v>
      </c>
      <c r="AM5079" s="5" t="s">
        <v>16008</v>
      </c>
      <c r="AN5079" s="5" t="s">
        <v>16009</v>
      </c>
    </row>
    <row r="5080" spans="1:40" ht="20.100000000000001" customHeight="1">
      <c r="A5080" s="5" t="s">
        <v>11181</v>
      </c>
      <c r="B5080" s="277">
        <v>683615798519</v>
      </c>
      <c r="C5080" s="289" t="s">
        <v>11057</v>
      </c>
      <c r="D5080" s="278" t="s">
        <v>11093</v>
      </c>
      <c r="E5080" s="323">
        <v>6</v>
      </c>
      <c r="F5080" s="357">
        <v>17.294117647058826</v>
      </c>
      <c r="G5080" s="169" t="s">
        <v>8444</v>
      </c>
      <c r="H5080" s="282">
        <v>0</v>
      </c>
      <c r="I5080" s="280">
        <v>42309</v>
      </c>
      <c r="J5080" s="319">
        <f t="shared" si="80"/>
        <v>3.7000000000000011</v>
      </c>
      <c r="K5080" s="169">
        <v>12.99</v>
      </c>
      <c r="L5080" s="169"/>
      <c r="M5080" s="169" t="s">
        <v>2395</v>
      </c>
      <c r="N5080" s="169"/>
      <c r="O5080" s="169"/>
      <c r="P5080" s="169"/>
      <c r="Q5080" s="169"/>
      <c r="R5080" s="169"/>
      <c r="T5080" s="171" t="s">
        <v>15518</v>
      </c>
      <c r="U5080" s="5" t="s">
        <v>11177</v>
      </c>
      <c r="V5080" s="5" t="s">
        <v>15596</v>
      </c>
      <c r="W5080" s="5" t="s">
        <v>15570</v>
      </c>
      <c r="X5080" s="5" t="s">
        <v>15521</v>
      </c>
      <c r="Y5080" s="5" t="s">
        <v>15581</v>
      </c>
      <c r="AA5080" s="5" t="s">
        <v>15597</v>
      </c>
      <c r="AB5080" s="5" t="s">
        <v>15525</v>
      </c>
      <c r="AC5080" s="5" t="s">
        <v>15583</v>
      </c>
      <c r="AD5080" s="5" t="s">
        <v>15598</v>
      </c>
      <c r="AE5080" s="5" t="s">
        <v>15585</v>
      </c>
      <c r="AF5080" s="5" t="s">
        <v>15165</v>
      </c>
      <c r="AG5080" s="5" t="s">
        <v>15166</v>
      </c>
      <c r="AH5080" s="5" t="s">
        <v>15167</v>
      </c>
      <c r="AI5080" s="5" t="s">
        <v>15168</v>
      </c>
      <c r="AJ5080" s="5" t="s">
        <v>15169</v>
      </c>
      <c r="AK5080" s="5" t="s">
        <v>16010</v>
      </c>
      <c r="AL5080" s="5" t="s">
        <v>16011</v>
      </c>
    </row>
    <row r="5081" spans="1:40" ht="20.100000000000001" customHeight="1">
      <c r="A5081" s="282" t="s">
        <v>11182</v>
      </c>
      <c r="B5081" s="277"/>
      <c r="C5081" s="289" t="s">
        <v>11058</v>
      </c>
      <c r="D5081" s="278" t="s">
        <v>11082</v>
      </c>
      <c r="E5081" s="169"/>
      <c r="F5081" s="357" t="s">
        <v>17578</v>
      </c>
      <c r="G5081" s="169" t="s">
        <v>8444</v>
      </c>
      <c r="H5081" s="282">
        <v>0</v>
      </c>
      <c r="I5081" s="280">
        <v>42309</v>
      </c>
      <c r="J5081" s="319" t="e">
        <f t="shared" si="80"/>
        <v>#VALUE!</v>
      </c>
      <c r="K5081" s="169"/>
      <c r="L5081" s="169"/>
      <c r="M5081" s="169" t="s">
        <v>2395</v>
      </c>
      <c r="N5081" s="169"/>
      <c r="O5081" s="169"/>
      <c r="P5081" s="169"/>
      <c r="Q5081" s="169"/>
      <c r="R5081" s="169"/>
      <c r="T5081" s="171"/>
      <c r="U5081" s="5"/>
    </row>
    <row r="5082" spans="1:40" ht="20.100000000000001" customHeight="1">
      <c r="A5082" s="282" t="s">
        <v>11183</v>
      </c>
      <c r="B5082" s="277">
        <v>683615798526</v>
      </c>
      <c r="C5082" s="289" t="s">
        <v>11059</v>
      </c>
      <c r="D5082" s="278" t="s">
        <v>11082</v>
      </c>
      <c r="E5082" s="323">
        <v>7</v>
      </c>
      <c r="F5082" s="357" t="s">
        <v>17578</v>
      </c>
      <c r="G5082" s="169" t="s">
        <v>8444</v>
      </c>
      <c r="H5082" s="282">
        <v>0</v>
      </c>
      <c r="I5082" s="280">
        <v>42309</v>
      </c>
      <c r="J5082" s="319" t="e">
        <f t="shared" si="80"/>
        <v>#VALUE!</v>
      </c>
      <c r="K5082" s="169"/>
      <c r="L5082" s="169"/>
      <c r="M5082" s="169" t="s">
        <v>2395</v>
      </c>
      <c r="N5082" s="169"/>
      <c r="O5082" s="169"/>
      <c r="P5082" s="169"/>
      <c r="Q5082" s="169"/>
      <c r="R5082" s="169"/>
      <c r="T5082" s="171"/>
      <c r="U5082" s="5"/>
    </row>
    <row r="5083" spans="1:40" ht="20.100000000000001" customHeight="1">
      <c r="A5083" s="282" t="s">
        <v>11184</v>
      </c>
      <c r="B5083" s="277">
        <v>683615798533</v>
      </c>
      <c r="C5083" s="289" t="s">
        <v>11060</v>
      </c>
      <c r="D5083" s="278" t="s">
        <v>11082</v>
      </c>
      <c r="E5083" s="323">
        <v>7</v>
      </c>
      <c r="F5083" s="357" t="s">
        <v>17578</v>
      </c>
      <c r="G5083" s="169" t="s">
        <v>8444</v>
      </c>
      <c r="H5083" s="282">
        <v>0</v>
      </c>
      <c r="I5083" s="280">
        <v>42309</v>
      </c>
      <c r="J5083" s="319" t="e">
        <f t="shared" si="80"/>
        <v>#VALUE!</v>
      </c>
      <c r="K5083" s="169"/>
      <c r="L5083" s="169"/>
      <c r="M5083" s="169" t="s">
        <v>2395</v>
      </c>
      <c r="N5083" s="169"/>
      <c r="O5083" s="169"/>
      <c r="P5083" s="169"/>
      <c r="Q5083" s="169"/>
      <c r="R5083" s="169"/>
      <c r="T5083" s="171"/>
      <c r="U5083" s="5"/>
    </row>
    <row r="5084" spans="1:40" ht="20.100000000000001" customHeight="1">
      <c r="A5084" s="282" t="s">
        <v>11185</v>
      </c>
      <c r="B5084" s="277">
        <v>683615798540</v>
      </c>
      <c r="C5084" s="289" t="s">
        <v>11061</v>
      </c>
      <c r="D5084" s="278" t="s">
        <v>11082</v>
      </c>
      <c r="E5084" s="323">
        <v>7</v>
      </c>
      <c r="F5084" s="357" t="s">
        <v>17578</v>
      </c>
      <c r="G5084" s="169" t="s">
        <v>8444</v>
      </c>
      <c r="H5084" s="282">
        <v>0</v>
      </c>
      <c r="I5084" s="280">
        <v>42309</v>
      </c>
      <c r="J5084" s="319" t="e">
        <f t="shared" si="80"/>
        <v>#VALUE!</v>
      </c>
      <c r="K5084" s="169"/>
      <c r="L5084" s="169"/>
      <c r="M5084" s="169" t="s">
        <v>2395</v>
      </c>
      <c r="N5084" s="169"/>
      <c r="O5084" s="169"/>
      <c r="P5084" s="169"/>
      <c r="Q5084" s="169"/>
      <c r="R5084" s="169"/>
      <c r="T5084" s="171"/>
      <c r="U5084" s="5"/>
    </row>
    <row r="5085" spans="1:40" ht="20.100000000000001" customHeight="1">
      <c r="A5085" s="282" t="s">
        <v>11186</v>
      </c>
      <c r="B5085" s="277"/>
      <c r="C5085" s="289" t="s">
        <v>11062</v>
      </c>
      <c r="D5085" s="278" t="s">
        <v>11093</v>
      </c>
      <c r="E5085" s="169"/>
      <c r="F5085" s="357" t="s">
        <v>17578</v>
      </c>
      <c r="G5085" s="169" t="s">
        <v>8444</v>
      </c>
      <c r="H5085" s="282">
        <v>0</v>
      </c>
      <c r="I5085" s="280">
        <v>42309</v>
      </c>
      <c r="J5085" s="319" t="e">
        <f t="shared" si="80"/>
        <v>#VALUE!</v>
      </c>
      <c r="K5085" s="169"/>
      <c r="L5085" s="169"/>
      <c r="M5085" s="169" t="s">
        <v>2395</v>
      </c>
      <c r="N5085" s="169"/>
      <c r="O5085" s="169"/>
      <c r="P5085" s="169"/>
      <c r="Q5085" s="169"/>
      <c r="R5085" s="169"/>
      <c r="T5085" s="171"/>
      <c r="U5085" s="5"/>
    </row>
    <row r="5086" spans="1:40" ht="20.100000000000001" customHeight="1">
      <c r="A5086" s="282" t="s">
        <v>11187</v>
      </c>
      <c r="B5086" s="277">
        <v>683615798557</v>
      </c>
      <c r="C5086" s="289" t="s">
        <v>11063</v>
      </c>
      <c r="D5086" s="278" t="s">
        <v>11093</v>
      </c>
      <c r="E5086" s="323">
        <v>7</v>
      </c>
      <c r="F5086" s="357" t="s">
        <v>17578</v>
      </c>
      <c r="G5086" s="169" t="s">
        <v>8444</v>
      </c>
      <c r="H5086" s="282">
        <v>0</v>
      </c>
      <c r="I5086" s="280">
        <v>42309</v>
      </c>
      <c r="J5086" s="319" t="e">
        <f t="shared" si="80"/>
        <v>#VALUE!</v>
      </c>
      <c r="K5086" s="169"/>
      <c r="L5086" s="169"/>
      <c r="M5086" s="169" t="s">
        <v>2395</v>
      </c>
      <c r="N5086" s="169"/>
      <c r="O5086" s="169"/>
      <c r="P5086" s="169"/>
      <c r="Q5086" s="169"/>
      <c r="R5086" s="169"/>
      <c r="T5086" s="171"/>
      <c r="U5086" s="5"/>
    </row>
    <row r="5087" spans="1:40" ht="20.100000000000001" customHeight="1">
      <c r="A5087" s="282" t="s">
        <v>11188</v>
      </c>
      <c r="B5087" s="277">
        <v>683615798564</v>
      </c>
      <c r="C5087" s="289" t="s">
        <v>11064</v>
      </c>
      <c r="D5087" s="278" t="s">
        <v>11093</v>
      </c>
      <c r="E5087" s="323">
        <v>7</v>
      </c>
      <c r="F5087" s="357" t="s">
        <v>17578</v>
      </c>
      <c r="G5087" s="169" t="s">
        <v>8444</v>
      </c>
      <c r="H5087" s="282">
        <v>0</v>
      </c>
      <c r="I5087" s="280">
        <v>42309</v>
      </c>
      <c r="J5087" s="319" t="e">
        <f t="shared" si="80"/>
        <v>#VALUE!</v>
      </c>
      <c r="K5087" s="169"/>
      <c r="L5087" s="169"/>
      <c r="M5087" s="169" t="s">
        <v>2395</v>
      </c>
      <c r="N5087" s="169"/>
      <c r="O5087" s="169"/>
      <c r="P5087" s="169"/>
      <c r="Q5087" s="169"/>
      <c r="R5087" s="169"/>
      <c r="T5087" s="171"/>
      <c r="U5087" s="5"/>
    </row>
    <row r="5088" spans="1:40" ht="20.100000000000001" customHeight="1">
      <c r="A5088" s="282" t="s">
        <v>11189</v>
      </c>
      <c r="B5088" s="277">
        <v>683615798571</v>
      </c>
      <c r="C5088" s="289" t="s">
        <v>11065</v>
      </c>
      <c r="D5088" s="278" t="s">
        <v>11093</v>
      </c>
      <c r="E5088" s="323">
        <v>7</v>
      </c>
      <c r="F5088" s="357" t="s">
        <v>17578</v>
      </c>
      <c r="G5088" s="169" t="s">
        <v>8444</v>
      </c>
      <c r="H5088" s="282">
        <v>0</v>
      </c>
      <c r="I5088" s="280">
        <v>42309</v>
      </c>
      <c r="J5088" s="319" t="e">
        <f t="shared" si="80"/>
        <v>#VALUE!</v>
      </c>
      <c r="K5088" s="169"/>
      <c r="L5088" s="169"/>
      <c r="M5088" s="169" t="s">
        <v>2395</v>
      </c>
      <c r="N5088" s="169"/>
      <c r="O5088" s="169"/>
      <c r="P5088" s="169"/>
      <c r="Q5088" s="169"/>
      <c r="R5088" s="169"/>
      <c r="T5088" s="171"/>
      <c r="U5088" s="5"/>
    </row>
    <row r="5089" spans="1:21" ht="20.100000000000001" customHeight="1">
      <c r="A5089" s="282" t="s">
        <v>11190</v>
      </c>
      <c r="B5089" s="277">
        <v>683615798588</v>
      </c>
      <c r="C5089" s="289" t="s">
        <v>11066</v>
      </c>
      <c r="D5089" s="278" t="s">
        <v>11093</v>
      </c>
      <c r="E5089" s="323">
        <v>7</v>
      </c>
      <c r="F5089" s="357" t="s">
        <v>17578</v>
      </c>
      <c r="G5089" s="169" t="s">
        <v>8444</v>
      </c>
      <c r="H5089" s="282">
        <v>0</v>
      </c>
      <c r="I5089" s="280">
        <v>42309</v>
      </c>
      <c r="J5089" s="319" t="e">
        <f t="shared" si="80"/>
        <v>#VALUE!</v>
      </c>
      <c r="K5089" s="169"/>
      <c r="L5089" s="169"/>
      <c r="M5089" s="169" t="s">
        <v>2395</v>
      </c>
      <c r="N5089" s="169"/>
      <c r="O5089" s="169"/>
      <c r="P5089" s="169"/>
      <c r="Q5089" s="169"/>
      <c r="R5089" s="169"/>
      <c r="T5089" s="171"/>
      <c r="U5089" s="5"/>
    </row>
    <row r="5090" spans="1:21" ht="20.100000000000001" customHeight="1">
      <c r="A5090" s="282" t="s">
        <v>11191</v>
      </c>
      <c r="B5090" s="277"/>
      <c r="C5090" s="289" t="s">
        <v>11067</v>
      </c>
      <c r="D5090" s="278" t="s">
        <v>11082</v>
      </c>
      <c r="E5090" s="169"/>
      <c r="F5090" s="357" t="s">
        <v>17578</v>
      </c>
      <c r="G5090" s="169" t="s">
        <v>8444</v>
      </c>
      <c r="H5090" s="282">
        <v>0</v>
      </c>
      <c r="I5090" s="280">
        <v>42309</v>
      </c>
      <c r="J5090" s="319" t="e">
        <f t="shared" si="80"/>
        <v>#VALUE!</v>
      </c>
      <c r="K5090" s="169"/>
      <c r="L5090" s="169"/>
      <c r="M5090" s="169" t="s">
        <v>2395</v>
      </c>
      <c r="N5090" s="169"/>
      <c r="O5090" s="169"/>
      <c r="P5090" s="169"/>
      <c r="Q5090" s="169"/>
      <c r="R5090" s="169"/>
      <c r="T5090" s="171"/>
      <c r="U5090" s="5"/>
    </row>
    <row r="5091" spans="1:21" ht="20.100000000000001" customHeight="1">
      <c r="A5091" s="282" t="s">
        <v>11192</v>
      </c>
      <c r="B5091" s="277">
        <v>683615798595</v>
      </c>
      <c r="C5091" s="289" t="s">
        <v>11068</v>
      </c>
      <c r="D5091" s="278" t="s">
        <v>11082</v>
      </c>
      <c r="E5091" s="323">
        <v>8</v>
      </c>
      <c r="F5091" s="357" t="s">
        <v>17578</v>
      </c>
      <c r="G5091" s="169" t="s">
        <v>8444</v>
      </c>
      <c r="H5091" s="282">
        <v>0</v>
      </c>
      <c r="I5091" s="280">
        <v>42309</v>
      </c>
      <c r="J5091" s="319" t="e">
        <f t="shared" si="80"/>
        <v>#VALUE!</v>
      </c>
      <c r="K5091" s="169"/>
      <c r="L5091" s="169"/>
      <c r="M5091" s="169" t="s">
        <v>2395</v>
      </c>
      <c r="N5091" s="169"/>
      <c r="O5091" s="169"/>
      <c r="P5091" s="169"/>
      <c r="Q5091" s="169"/>
      <c r="R5091" s="169"/>
      <c r="T5091" s="171"/>
      <c r="U5091" s="5"/>
    </row>
    <row r="5092" spans="1:21" ht="20.100000000000001" customHeight="1">
      <c r="A5092" s="282" t="s">
        <v>11193</v>
      </c>
      <c r="B5092" s="277">
        <v>683615798601</v>
      </c>
      <c r="C5092" s="289" t="s">
        <v>11069</v>
      </c>
      <c r="D5092" s="278" t="s">
        <v>11082</v>
      </c>
      <c r="E5092" s="323">
        <v>8</v>
      </c>
      <c r="F5092" s="357" t="s">
        <v>17578</v>
      </c>
      <c r="G5092" s="169" t="s">
        <v>8444</v>
      </c>
      <c r="H5092" s="282">
        <v>0</v>
      </c>
      <c r="I5092" s="280">
        <v>42309</v>
      </c>
      <c r="J5092" s="319" t="e">
        <f t="shared" si="80"/>
        <v>#VALUE!</v>
      </c>
      <c r="K5092" s="169"/>
      <c r="L5092" s="169"/>
      <c r="M5092" s="169" t="s">
        <v>2395</v>
      </c>
      <c r="N5092" s="169"/>
      <c r="O5092" s="169"/>
      <c r="P5092" s="169"/>
      <c r="Q5092" s="169"/>
      <c r="R5092" s="169"/>
      <c r="T5092" s="171"/>
      <c r="U5092" s="5"/>
    </row>
    <row r="5093" spans="1:21" ht="20.100000000000001" customHeight="1">
      <c r="A5093" s="282" t="s">
        <v>11194</v>
      </c>
      <c r="B5093" s="277">
        <v>683615798618</v>
      </c>
      <c r="C5093" s="289" t="s">
        <v>11070</v>
      </c>
      <c r="D5093" s="278" t="s">
        <v>11082</v>
      </c>
      <c r="E5093" s="323">
        <v>8</v>
      </c>
      <c r="F5093" s="357" t="s">
        <v>17578</v>
      </c>
      <c r="G5093" s="169" t="s">
        <v>8444</v>
      </c>
      <c r="H5093" s="282">
        <v>0</v>
      </c>
      <c r="I5093" s="280">
        <v>42309</v>
      </c>
      <c r="J5093" s="319" t="e">
        <f t="shared" si="80"/>
        <v>#VALUE!</v>
      </c>
      <c r="K5093" s="169"/>
      <c r="L5093" s="169"/>
      <c r="M5093" s="169" t="s">
        <v>2395</v>
      </c>
      <c r="N5093" s="169"/>
      <c r="O5093" s="169"/>
      <c r="P5093" s="169"/>
      <c r="Q5093" s="169"/>
      <c r="R5093" s="169"/>
      <c r="T5093" s="171"/>
      <c r="U5093" s="5"/>
    </row>
    <row r="5094" spans="1:21" ht="20.100000000000001" customHeight="1">
      <c r="A5094" s="282" t="s">
        <v>11195</v>
      </c>
      <c r="B5094" s="277">
        <v>683615798625</v>
      </c>
      <c r="C5094" s="289" t="s">
        <v>11071</v>
      </c>
      <c r="D5094" s="278" t="s">
        <v>11082</v>
      </c>
      <c r="E5094" s="326">
        <v>3.5</v>
      </c>
      <c r="F5094" s="357" t="s">
        <v>17578</v>
      </c>
      <c r="G5094" s="169" t="s">
        <v>8444</v>
      </c>
      <c r="H5094" s="283">
        <v>25</v>
      </c>
      <c r="I5094" s="280">
        <v>42309</v>
      </c>
      <c r="J5094" s="319" t="e">
        <f t="shared" si="80"/>
        <v>#VALUE!</v>
      </c>
      <c r="K5094" s="169"/>
      <c r="L5094" s="169"/>
      <c r="M5094" s="169" t="s">
        <v>2395</v>
      </c>
      <c r="N5094" s="169"/>
      <c r="O5094" s="169"/>
      <c r="P5094" s="169"/>
      <c r="Q5094" s="169"/>
      <c r="R5094" s="169"/>
      <c r="T5094" s="171"/>
      <c r="U5094" s="5"/>
    </row>
    <row r="5095" spans="1:21" ht="20.100000000000001" customHeight="1">
      <c r="A5095" s="282" t="s">
        <v>11196</v>
      </c>
      <c r="B5095" s="277"/>
      <c r="C5095" s="289" t="s">
        <v>11072</v>
      </c>
      <c r="D5095" s="278" t="s">
        <v>11093</v>
      </c>
      <c r="E5095" s="169"/>
      <c r="F5095" s="357" t="s">
        <v>17578</v>
      </c>
      <c r="G5095" s="169" t="s">
        <v>8444</v>
      </c>
      <c r="H5095" s="282">
        <v>0</v>
      </c>
      <c r="I5095" s="280">
        <v>42309</v>
      </c>
      <c r="J5095" s="319" t="e">
        <f t="shared" si="80"/>
        <v>#VALUE!</v>
      </c>
      <c r="K5095" s="169"/>
      <c r="L5095" s="169"/>
      <c r="M5095" s="169" t="s">
        <v>2395</v>
      </c>
      <c r="N5095" s="169"/>
      <c r="O5095" s="169"/>
      <c r="P5095" s="169"/>
      <c r="Q5095" s="169"/>
      <c r="R5095" s="169"/>
      <c r="T5095" s="171"/>
      <c r="U5095" s="5"/>
    </row>
    <row r="5096" spans="1:21" ht="20.100000000000001" customHeight="1">
      <c r="A5096" s="282" t="s">
        <v>11197</v>
      </c>
      <c r="B5096" s="277">
        <v>683615798632</v>
      </c>
      <c r="C5096" s="289" t="s">
        <v>11073</v>
      </c>
      <c r="D5096" s="278" t="s">
        <v>11093</v>
      </c>
      <c r="E5096" s="323">
        <v>8</v>
      </c>
      <c r="F5096" s="357" t="s">
        <v>17578</v>
      </c>
      <c r="G5096" s="169" t="s">
        <v>8444</v>
      </c>
      <c r="H5096" s="282">
        <v>0</v>
      </c>
      <c r="I5096" s="280">
        <v>42309</v>
      </c>
      <c r="J5096" s="319" t="e">
        <f t="shared" si="80"/>
        <v>#VALUE!</v>
      </c>
      <c r="K5096" s="169"/>
      <c r="L5096" s="169"/>
      <c r="M5096" s="169" t="s">
        <v>2395</v>
      </c>
      <c r="N5096" s="169"/>
      <c r="O5096" s="169"/>
      <c r="P5096" s="169"/>
      <c r="Q5096" s="169"/>
      <c r="R5096" s="169"/>
      <c r="T5096" s="171"/>
      <c r="U5096" s="5"/>
    </row>
    <row r="5097" spans="1:21" ht="20.100000000000001" customHeight="1">
      <c r="A5097" s="282" t="s">
        <v>11198</v>
      </c>
      <c r="B5097" s="277">
        <v>683615798649</v>
      </c>
      <c r="C5097" s="289" t="s">
        <v>11074</v>
      </c>
      <c r="D5097" s="278" t="s">
        <v>11093</v>
      </c>
      <c r="E5097" s="323">
        <v>8</v>
      </c>
      <c r="F5097" s="357" t="s">
        <v>17578</v>
      </c>
      <c r="G5097" s="169" t="s">
        <v>8444</v>
      </c>
      <c r="H5097" s="282">
        <v>0</v>
      </c>
      <c r="I5097" s="280">
        <v>42309</v>
      </c>
      <c r="J5097" s="319" t="e">
        <f t="shared" si="80"/>
        <v>#VALUE!</v>
      </c>
      <c r="K5097" s="169"/>
      <c r="L5097" s="169"/>
      <c r="M5097" s="169" t="s">
        <v>2395</v>
      </c>
      <c r="N5097" s="169"/>
      <c r="O5097" s="169"/>
      <c r="P5097" s="169"/>
      <c r="Q5097" s="169"/>
      <c r="R5097" s="169"/>
      <c r="T5097" s="171"/>
      <c r="U5097" s="5"/>
    </row>
    <row r="5098" spans="1:21" ht="20.100000000000001" customHeight="1">
      <c r="A5098" s="282" t="s">
        <v>11199</v>
      </c>
      <c r="B5098" s="277">
        <v>683615798656</v>
      </c>
      <c r="C5098" s="289" t="s">
        <v>11075</v>
      </c>
      <c r="D5098" s="278" t="s">
        <v>11093</v>
      </c>
      <c r="E5098" s="323">
        <v>8</v>
      </c>
      <c r="F5098" s="357" t="s">
        <v>17578</v>
      </c>
      <c r="G5098" s="169" t="s">
        <v>8444</v>
      </c>
      <c r="H5098" s="282">
        <v>0</v>
      </c>
      <c r="I5098" s="280">
        <v>42309</v>
      </c>
      <c r="J5098" s="319" t="e">
        <f t="shared" si="80"/>
        <v>#VALUE!</v>
      </c>
      <c r="K5098" s="169"/>
      <c r="L5098" s="169"/>
      <c r="M5098" s="169" t="s">
        <v>2395</v>
      </c>
      <c r="N5098" s="169"/>
      <c r="O5098" s="169"/>
      <c r="P5098" s="169"/>
      <c r="Q5098" s="169"/>
      <c r="R5098" s="169"/>
      <c r="T5098" s="171"/>
      <c r="U5098" s="5"/>
    </row>
    <row r="5099" spans="1:21" ht="20.100000000000001" customHeight="1">
      <c r="A5099" s="282" t="s">
        <v>10726</v>
      </c>
      <c r="B5099" s="277"/>
      <c r="C5099" s="289" t="s">
        <v>11200</v>
      </c>
      <c r="D5099" s="278" t="s">
        <v>11515</v>
      </c>
      <c r="E5099" s="169"/>
      <c r="F5099" s="357" t="s">
        <v>17578</v>
      </c>
      <c r="G5099" s="169" t="s">
        <v>8444</v>
      </c>
      <c r="H5099" s="282">
        <v>0</v>
      </c>
      <c r="I5099" s="280">
        <v>42309</v>
      </c>
      <c r="J5099" s="319" t="e">
        <f t="shared" si="80"/>
        <v>#VALUE!</v>
      </c>
      <c r="K5099" s="169"/>
      <c r="L5099" s="169"/>
      <c r="M5099" s="169" t="s">
        <v>2395</v>
      </c>
      <c r="N5099" s="169"/>
      <c r="O5099" s="169"/>
      <c r="P5099" s="169"/>
      <c r="Q5099" s="169"/>
      <c r="R5099" s="169"/>
      <c r="T5099" s="171"/>
      <c r="U5099" s="5"/>
    </row>
    <row r="5100" spans="1:21" ht="20.100000000000001" customHeight="1">
      <c r="A5100" s="5" t="s">
        <v>10728</v>
      </c>
      <c r="B5100" s="277">
        <v>683615797574</v>
      </c>
      <c r="C5100" s="289" t="s">
        <v>11201</v>
      </c>
      <c r="D5100" s="278" t="s">
        <v>11515</v>
      </c>
      <c r="E5100" s="323">
        <v>7</v>
      </c>
      <c r="F5100" s="357">
        <v>29.09</v>
      </c>
      <c r="G5100" s="169" t="s">
        <v>8444</v>
      </c>
      <c r="H5100" s="282">
        <v>0</v>
      </c>
      <c r="I5100" s="280">
        <v>42309</v>
      </c>
      <c r="J5100" s="319">
        <f t="shared" si="80"/>
        <v>12.726499999999998</v>
      </c>
      <c r="K5100" s="169"/>
      <c r="L5100" s="169"/>
      <c r="M5100" s="169" t="s">
        <v>2395</v>
      </c>
      <c r="N5100" s="169"/>
      <c r="O5100" s="169"/>
      <c r="P5100" s="169"/>
      <c r="Q5100" s="169"/>
      <c r="R5100" s="169"/>
      <c r="T5100" s="171"/>
      <c r="U5100" s="5"/>
    </row>
    <row r="5101" spans="1:21" ht="20.100000000000001" customHeight="1">
      <c r="A5101" s="282" t="s">
        <v>10729</v>
      </c>
      <c r="B5101" s="277"/>
      <c r="C5101" s="289" t="s">
        <v>11202</v>
      </c>
      <c r="D5101" s="278" t="s">
        <v>11516</v>
      </c>
      <c r="E5101" s="169"/>
      <c r="F5101" s="357" t="s">
        <v>17578</v>
      </c>
      <c r="G5101" s="169" t="s">
        <v>8444</v>
      </c>
      <c r="H5101" s="282">
        <v>0</v>
      </c>
      <c r="I5101" s="280">
        <v>42309</v>
      </c>
      <c r="J5101" s="319" t="e">
        <f t="shared" si="80"/>
        <v>#VALUE!</v>
      </c>
      <c r="K5101" s="169"/>
      <c r="L5101" s="169"/>
      <c r="M5101" s="169" t="s">
        <v>2395</v>
      </c>
      <c r="N5101" s="169"/>
      <c r="O5101" s="169"/>
      <c r="P5101" s="169"/>
      <c r="Q5101" s="169"/>
      <c r="R5101" s="169"/>
      <c r="T5101" s="171"/>
      <c r="U5101" s="5"/>
    </row>
    <row r="5102" spans="1:21" ht="20.100000000000001" customHeight="1">
      <c r="A5102" s="5" t="s">
        <v>11517</v>
      </c>
      <c r="B5102" s="277">
        <v>683615797635</v>
      </c>
      <c r="C5102" s="289" t="s">
        <v>11203</v>
      </c>
      <c r="D5102" s="278" t="s">
        <v>11516</v>
      </c>
      <c r="E5102" s="326">
        <v>10</v>
      </c>
      <c r="F5102" s="319">
        <v>30.235294117647058</v>
      </c>
      <c r="G5102" s="169" t="s">
        <v>8444</v>
      </c>
      <c r="H5102" s="283">
        <v>16</v>
      </c>
      <c r="I5102" s="280">
        <v>42309</v>
      </c>
      <c r="J5102" s="319">
        <f t="shared" si="80"/>
        <v>10.7</v>
      </c>
      <c r="K5102" s="169">
        <v>15.95</v>
      </c>
      <c r="L5102" s="169"/>
      <c r="M5102" s="169" t="s">
        <v>2395</v>
      </c>
      <c r="N5102" s="169"/>
      <c r="O5102" s="169"/>
      <c r="P5102" s="169"/>
      <c r="Q5102" s="169"/>
      <c r="R5102" s="169"/>
      <c r="T5102" s="171"/>
      <c r="U5102" s="5"/>
    </row>
    <row r="5103" spans="1:21" ht="20.100000000000001" customHeight="1">
      <c r="A5103" s="282" t="s">
        <v>10732</v>
      </c>
      <c r="B5103" s="277"/>
      <c r="C5103" s="289" t="s">
        <v>11204</v>
      </c>
      <c r="D5103" s="278" t="s">
        <v>11518</v>
      </c>
      <c r="E5103" s="169"/>
      <c r="F5103" s="357" t="s">
        <v>17578</v>
      </c>
      <c r="G5103" s="169" t="s">
        <v>8444</v>
      </c>
      <c r="H5103" s="282">
        <v>0</v>
      </c>
      <c r="I5103" s="280">
        <v>42309</v>
      </c>
      <c r="J5103" s="319" t="e">
        <f t="shared" si="80"/>
        <v>#VALUE!</v>
      </c>
      <c r="K5103" s="169"/>
      <c r="L5103" s="169"/>
      <c r="M5103" s="169" t="s">
        <v>2395</v>
      </c>
      <c r="N5103" s="169"/>
      <c r="O5103" s="169"/>
      <c r="P5103" s="169"/>
      <c r="Q5103" s="169"/>
      <c r="R5103" s="169"/>
      <c r="T5103" s="171"/>
      <c r="U5103" s="5"/>
    </row>
    <row r="5104" spans="1:21" ht="20.100000000000001" customHeight="1">
      <c r="A5104" s="5" t="s">
        <v>11519</v>
      </c>
      <c r="B5104" s="277">
        <v>683615797680</v>
      </c>
      <c r="C5104" s="289" t="s">
        <v>11205</v>
      </c>
      <c r="D5104" s="278" t="s">
        <v>11518</v>
      </c>
      <c r="E5104" s="323">
        <v>28</v>
      </c>
      <c r="F5104" s="357">
        <v>80.82352941176471</v>
      </c>
      <c r="G5104" s="169" t="s">
        <v>8444</v>
      </c>
      <c r="H5104" s="282">
        <v>0</v>
      </c>
      <c r="I5104" s="280">
        <v>42309</v>
      </c>
      <c r="J5104" s="319">
        <f t="shared" si="80"/>
        <v>35.700000000000003</v>
      </c>
      <c r="K5104" s="169">
        <v>22.09</v>
      </c>
      <c r="L5104" s="169"/>
      <c r="M5104" s="169" t="s">
        <v>2395</v>
      </c>
      <c r="N5104" s="169"/>
      <c r="O5104" s="169"/>
      <c r="P5104" s="169"/>
      <c r="Q5104" s="169"/>
      <c r="R5104" s="169"/>
      <c r="T5104" s="171"/>
      <c r="U5104" s="5"/>
    </row>
    <row r="5105" spans="1:21" ht="20.100000000000001" customHeight="1">
      <c r="A5105" s="282" t="s">
        <v>11520</v>
      </c>
      <c r="B5105" s="277"/>
      <c r="C5105" s="289" t="s">
        <v>11206</v>
      </c>
      <c r="D5105" s="278" t="s">
        <v>1495</v>
      </c>
      <c r="E5105" s="169"/>
      <c r="F5105" s="357" t="s">
        <v>17578</v>
      </c>
      <c r="G5105" s="169" t="s">
        <v>8444</v>
      </c>
      <c r="H5105" s="282">
        <v>0</v>
      </c>
      <c r="I5105" s="280">
        <v>42309</v>
      </c>
      <c r="J5105" s="319" t="e">
        <f t="shared" si="80"/>
        <v>#VALUE!</v>
      </c>
      <c r="K5105" s="169"/>
      <c r="L5105" s="169"/>
      <c r="M5105" s="169" t="s">
        <v>2395</v>
      </c>
      <c r="N5105" s="169"/>
      <c r="O5105" s="169"/>
      <c r="P5105" s="169"/>
      <c r="Q5105" s="169"/>
      <c r="R5105" s="169"/>
      <c r="T5105" s="171"/>
      <c r="U5105" s="5"/>
    </row>
    <row r="5106" spans="1:21" ht="20.100000000000001" customHeight="1">
      <c r="A5106" s="282" t="s">
        <v>11521</v>
      </c>
      <c r="B5106" s="277">
        <v>683615797703</v>
      </c>
      <c r="C5106" s="289" t="s">
        <v>11207</v>
      </c>
      <c r="D5106" s="278" t="s">
        <v>1495</v>
      </c>
      <c r="E5106" s="326">
        <v>3.5</v>
      </c>
      <c r="F5106" s="357">
        <v>14.352941176470589</v>
      </c>
      <c r="G5106" s="169" t="s">
        <v>8444</v>
      </c>
      <c r="H5106" s="283">
        <v>29</v>
      </c>
      <c r="I5106" s="280">
        <v>42309</v>
      </c>
      <c r="J5106" s="319">
        <f t="shared" si="80"/>
        <v>3.6999999999999993</v>
      </c>
      <c r="K5106" s="169">
        <v>9.99</v>
      </c>
      <c r="L5106" s="169"/>
      <c r="M5106" s="169" t="s">
        <v>2395</v>
      </c>
      <c r="N5106" s="169"/>
      <c r="O5106" s="169"/>
      <c r="P5106" s="169"/>
      <c r="Q5106" s="169"/>
      <c r="R5106" s="169"/>
      <c r="T5106" s="171"/>
      <c r="U5106" s="5"/>
    </row>
    <row r="5107" spans="1:21" ht="20.100000000000001" customHeight="1">
      <c r="A5107" s="282" t="s">
        <v>11522</v>
      </c>
      <c r="B5107" s="277"/>
      <c r="C5107" s="289" t="s">
        <v>3743</v>
      </c>
      <c r="D5107" s="278" t="s">
        <v>5573</v>
      </c>
      <c r="E5107" s="169"/>
      <c r="F5107" s="357" t="s">
        <v>17578</v>
      </c>
      <c r="G5107" s="169" t="s">
        <v>8444</v>
      </c>
      <c r="H5107" s="282">
        <v>0</v>
      </c>
      <c r="I5107" s="280">
        <v>42309</v>
      </c>
      <c r="J5107" s="319" t="e">
        <f t="shared" si="80"/>
        <v>#VALUE!</v>
      </c>
      <c r="K5107" s="169"/>
      <c r="L5107" s="169"/>
      <c r="M5107" s="169" t="s">
        <v>2395</v>
      </c>
      <c r="N5107" s="169"/>
      <c r="O5107" s="169"/>
      <c r="P5107" s="169"/>
      <c r="Q5107" s="169"/>
      <c r="R5107" s="169"/>
      <c r="T5107" s="171"/>
      <c r="U5107" s="5"/>
    </row>
    <row r="5108" spans="1:21" ht="20.100000000000001" customHeight="1">
      <c r="A5108" s="5" t="s">
        <v>11523</v>
      </c>
      <c r="B5108" s="277">
        <v>683615797710</v>
      </c>
      <c r="C5108" s="289" t="s">
        <v>11208</v>
      </c>
      <c r="D5108" s="278" t="s">
        <v>5573</v>
      </c>
      <c r="E5108" s="323">
        <v>4</v>
      </c>
      <c r="F5108" s="357">
        <v>16.09</v>
      </c>
      <c r="G5108" s="169" t="s">
        <v>8444</v>
      </c>
      <c r="H5108" s="282">
        <v>0</v>
      </c>
      <c r="I5108" s="280">
        <v>42309</v>
      </c>
      <c r="J5108" s="319">
        <f t="shared" si="80"/>
        <v>4.676499999999999</v>
      </c>
      <c r="K5108" s="169"/>
      <c r="L5108" s="169"/>
      <c r="M5108" s="169" t="s">
        <v>2395</v>
      </c>
      <c r="N5108" s="169"/>
      <c r="O5108" s="169"/>
      <c r="P5108" s="169"/>
      <c r="Q5108" s="169"/>
      <c r="R5108" s="169"/>
      <c r="T5108" s="171"/>
      <c r="U5108" s="5"/>
    </row>
    <row r="5109" spans="1:21" ht="20.100000000000001" customHeight="1">
      <c r="A5109" s="282"/>
      <c r="C5109" s="289" t="s">
        <v>11209</v>
      </c>
      <c r="D5109" s="169"/>
      <c r="E5109" s="169"/>
      <c r="F5109" s="357">
        <v>11.99</v>
      </c>
      <c r="G5109" s="169"/>
      <c r="H5109" s="169">
        <v>0</v>
      </c>
      <c r="I5109" s="280"/>
      <c r="J5109" s="319">
        <f t="shared" si="80"/>
        <v>5.1914999999999996</v>
      </c>
      <c r="K5109" s="169" t="s">
        <v>731</v>
      </c>
      <c r="L5109" s="169"/>
      <c r="M5109" s="169"/>
      <c r="N5109" s="169"/>
      <c r="O5109" s="169"/>
      <c r="P5109" s="169"/>
      <c r="Q5109" s="169"/>
      <c r="R5109" s="169"/>
      <c r="T5109" s="171"/>
      <c r="U5109" s="5"/>
    </row>
    <row r="5110" spans="1:21" ht="20.100000000000001" customHeight="1">
      <c r="A5110" s="5" t="s">
        <v>11525</v>
      </c>
      <c r="B5110" s="277">
        <v>683615797727</v>
      </c>
      <c r="C5110" s="289" t="s">
        <v>11209</v>
      </c>
      <c r="D5110" s="278" t="s">
        <v>11524</v>
      </c>
      <c r="E5110" s="326">
        <v>1.5</v>
      </c>
      <c r="F5110" s="357">
        <v>20.823529411764707</v>
      </c>
      <c r="G5110" s="169" t="s">
        <v>8444</v>
      </c>
      <c r="H5110" s="283">
        <v>12</v>
      </c>
      <c r="I5110" s="280">
        <v>42309</v>
      </c>
      <c r="J5110" s="319">
        <f t="shared" si="80"/>
        <v>11.2</v>
      </c>
      <c r="K5110" s="169">
        <v>9.99</v>
      </c>
      <c r="L5110" s="169"/>
      <c r="M5110" s="169" t="s">
        <v>2395</v>
      </c>
      <c r="N5110" s="169"/>
      <c r="O5110" s="169"/>
      <c r="P5110" s="169"/>
      <c r="Q5110" s="169"/>
      <c r="R5110" s="169"/>
      <c r="T5110" s="171"/>
      <c r="U5110" s="5"/>
    </row>
    <row r="5111" spans="1:21" ht="20.100000000000001" customHeight="1">
      <c r="A5111" s="282"/>
      <c r="C5111" s="289" t="s">
        <v>11210</v>
      </c>
      <c r="D5111" s="169"/>
      <c r="E5111" s="169"/>
      <c r="F5111" s="357">
        <v>11.99</v>
      </c>
      <c r="G5111" s="169"/>
      <c r="H5111" s="169">
        <v>0</v>
      </c>
      <c r="I5111" s="280"/>
      <c r="J5111" s="319">
        <f t="shared" si="80"/>
        <v>5.1914999999999996</v>
      </c>
      <c r="K5111" s="169" t="s">
        <v>731</v>
      </c>
      <c r="L5111" s="169"/>
      <c r="M5111" s="169"/>
      <c r="N5111" s="169"/>
      <c r="O5111" s="169"/>
      <c r="P5111" s="169"/>
      <c r="Q5111" s="169"/>
      <c r="R5111" s="169"/>
      <c r="T5111" s="171"/>
      <c r="U5111" s="5"/>
    </row>
    <row r="5112" spans="1:21" ht="20.100000000000001" customHeight="1">
      <c r="A5112" s="5" t="s">
        <v>11527</v>
      </c>
      <c r="B5112" s="277">
        <v>683615797734</v>
      </c>
      <c r="C5112" s="289" t="s">
        <v>11210</v>
      </c>
      <c r="D5112" s="278" t="s">
        <v>11526</v>
      </c>
      <c r="E5112" s="323">
        <v>4</v>
      </c>
      <c r="F5112" s="357">
        <v>14.941176470588236</v>
      </c>
      <c r="G5112" s="169" t="s">
        <v>8444</v>
      </c>
      <c r="H5112" s="282">
        <v>0</v>
      </c>
      <c r="I5112" s="280">
        <v>42309</v>
      </c>
      <c r="J5112" s="319">
        <f t="shared" si="80"/>
        <v>3.6999999999999993</v>
      </c>
      <c r="K5112" s="169">
        <v>9.99</v>
      </c>
      <c r="L5112" s="169"/>
      <c r="M5112" s="169" t="s">
        <v>2395</v>
      </c>
      <c r="N5112" s="169"/>
      <c r="O5112" s="169"/>
      <c r="P5112" s="169"/>
      <c r="Q5112" s="169"/>
      <c r="R5112" s="169"/>
      <c r="T5112" s="171"/>
      <c r="U5112" s="5"/>
    </row>
    <row r="5113" spans="1:21" ht="20.100000000000001" customHeight="1">
      <c r="A5113" s="282"/>
      <c r="C5113" s="289" t="s">
        <v>11211</v>
      </c>
      <c r="D5113" s="169"/>
      <c r="E5113" s="169"/>
      <c r="F5113" s="357">
        <v>17.29</v>
      </c>
      <c r="G5113" s="169"/>
      <c r="H5113" s="169">
        <v>0</v>
      </c>
      <c r="I5113" s="280"/>
      <c r="J5113" s="319">
        <f t="shared" si="80"/>
        <v>9.6964999999999986</v>
      </c>
      <c r="K5113" s="169" t="s">
        <v>731</v>
      </c>
      <c r="L5113" s="169"/>
      <c r="M5113" s="169"/>
      <c r="N5113" s="169"/>
      <c r="O5113" s="169"/>
      <c r="P5113" s="169"/>
      <c r="Q5113" s="169"/>
      <c r="R5113" s="169"/>
      <c r="T5113" s="171"/>
      <c r="U5113" s="5"/>
    </row>
    <row r="5114" spans="1:21" ht="20.100000000000001" customHeight="1">
      <c r="A5114" s="282" t="s">
        <v>11529</v>
      </c>
      <c r="B5114" s="277">
        <v>683615797741</v>
      </c>
      <c r="C5114" s="289" t="s">
        <v>11211</v>
      </c>
      <c r="D5114" s="278" t="s">
        <v>11528</v>
      </c>
      <c r="E5114" s="323">
        <v>7</v>
      </c>
      <c r="F5114" s="357">
        <v>20.823529411764707</v>
      </c>
      <c r="G5114" s="169" t="s">
        <v>8444</v>
      </c>
      <c r="H5114" s="282">
        <v>0</v>
      </c>
      <c r="I5114" s="280">
        <v>42309</v>
      </c>
      <c r="J5114" s="319">
        <f t="shared" si="80"/>
        <v>5.6999999999999993</v>
      </c>
      <c r="K5114" s="169">
        <v>15.290000000000001</v>
      </c>
      <c r="L5114" s="169"/>
      <c r="M5114" s="169" t="s">
        <v>2395</v>
      </c>
      <c r="N5114" s="169"/>
      <c r="O5114" s="169"/>
      <c r="P5114" s="169"/>
      <c r="Q5114" s="169"/>
      <c r="R5114" s="169"/>
      <c r="T5114" s="171"/>
      <c r="U5114" s="5"/>
    </row>
    <row r="5115" spans="1:21" ht="20.100000000000001" customHeight="1">
      <c r="A5115" s="282"/>
      <c r="C5115" s="289" t="s">
        <v>11212</v>
      </c>
      <c r="D5115" s="169"/>
      <c r="E5115" s="169"/>
      <c r="F5115" s="357">
        <v>21.99</v>
      </c>
      <c r="G5115" s="169"/>
      <c r="H5115" s="169">
        <v>0</v>
      </c>
      <c r="I5115" s="280"/>
      <c r="J5115" s="319">
        <f t="shared" si="80"/>
        <v>13.691499999999998</v>
      </c>
      <c r="K5115" s="169" t="s">
        <v>731</v>
      </c>
      <c r="L5115" s="169"/>
      <c r="M5115" s="169"/>
      <c r="N5115" s="169"/>
      <c r="O5115" s="169"/>
      <c r="P5115" s="169"/>
      <c r="Q5115" s="169"/>
      <c r="R5115" s="169"/>
      <c r="T5115" s="171"/>
      <c r="U5115" s="5"/>
    </row>
    <row r="5116" spans="1:21" ht="20.100000000000001" customHeight="1">
      <c r="A5116" s="353" t="s">
        <v>11531</v>
      </c>
      <c r="B5116" s="277">
        <v>683615797758</v>
      </c>
      <c r="C5116" s="289" t="s">
        <v>11212</v>
      </c>
      <c r="D5116" s="278" t="s">
        <v>11530</v>
      </c>
      <c r="E5116" s="323">
        <v>7</v>
      </c>
      <c r="F5116" s="357">
        <v>21.99</v>
      </c>
      <c r="G5116" s="169" t="s">
        <v>8444</v>
      </c>
      <c r="H5116" s="282">
        <v>0</v>
      </c>
      <c r="I5116" s="280">
        <v>42309</v>
      </c>
      <c r="J5116" s="319">
        <f t="shared" si="80"/>
        <v>6.6914999999999978</v>
      </c>
      <c r="K5116" s="169"/>
      <c r="L5116" s="169"/>
      <c r="M5116" s="169" t="s">
        <v>2395</v>
      </c>
      <c r="N5116" s="169"/>
      <c r="O5116" s="169"/>
      <c r="P5116" s="169"/>
      <c r="Q5116" s="169"/>
      <c r="R5116" s="169"/>
      <c r="T5116" s="171"/>
      <c r="U5116" s="5"/>
    </row>
    <row r="5117" spans="1:21" ht="20.100000000000001" customHeight="1">
      <c r="A5117" s="282" t="s">
        <v>11532</v>
      </c>
      <c r="B5117" s="277"/>
      <c r="C5117" s="289" t="s">
        <v>11213</v>
      </c>
      <c r="D5117" s="278" t="s">
        <v>11533</v>
      </c>
      <c r="E5117" s="169"/>
      <c r="F5117" s="357" t="s">
        <v>17578</v>
      </c>
      <c r="G5117" s="169" t="s">
        <v>8444</v>
      </c>
      <c r="H5117" s="282">
        <v>0</v>
      </c>
      <c r="I5117" s="280">
        <v>42309</v>
      </c>
      <c r="J5117" s="319" t="e">
        <f t="shared" si="80"/>
        <v>#VALUE!</v>
      </c>
      <c r="K5117" s="169"/>
      <c r="L5117" s="169"/>
      <c r="M5117" s="169" t="s">
        <v>2395</v>
      </c>
      <c r="N5117" s="169"/>
      <c r="O5117" s="169"/>
      <c r="P5117" s="169"/>
      <c r="Q5117" s="169"/>
      <c r="R5117" s="169"/>
      <c r="T5117" s="171"/>
      <c r="U5117" s="5"/>
    </row>
    <row r="5118" spans="1:21" ht="20.100000000000001" customHeight="1">
      <c r="A5118" s="282" t="s">
        <v>11534</v>
      </c>
      <c r="B5118" s="277">
        <v>683615797765</v>
      </c>
      <c r="C5118" s="289" t="s">
        <v>11214</v>
      </c>
      <c r="D5118" s="278" t="s">
        <v>11533</v>
      </c>
      <c r="E5118" s="169"/>
      <c r="F5118" s="319">
        <v>9.89</v>
      </c>
      <c r="G5118" s="169" t="s">
        <v>8444</v>
      </c>
      <c r="H5118" s="282">
        <v>0</v>
      </c>
      <c r="I5118" s="280">
        <v>42309</v>
      </c>
      <c r="J5118" s="319">
        <f t="shared" si="80"/>
        <v>3.4064999999999994</v>
      </c>
      <c r="K5118" s="169"/>
      <c r="L5118" s="169"/>
      <c r="M5118" s="169" t="s">
        <v>2395</v>
      </c>
      <c r="N5118" s="169"/>
      <c r="O5118" s="169"/>
      <c r="P5118" s="169"/>
      <c r="Q5118" s="169"/>
      <c r="R5118" s="169"/>
      <c r="T5118" s="171"/>
      <c r="U5118" s="5"/>
    </row>
    <row r="5119" spans="1:21" ht="20.100000000000001" customHeight="1">
      <c r="A5119" s="282"/>
      <c r="C5119" s="289" t="s">
        <v>11215</v>
      </c>
      <c r="D5119" s="169"/>
      <c r="E5119" s="169"/>
      <c r="F5119" s="357">
        <v>10.99</v>
      </c>
      <c r="G5119" s="169"/>
      <c r="H5119" s="169">
        <v>0</v>
      </c>
      <c r="I5119" s="280"/>
      <c r="J5119" s="319">
        <f t="shared" si="80"/>
        <v>4.3414999999999999</v>
      </c>
      <c r="K5119" s="169" t="s">
        <v>731</v>
      </c>
      <c r="L5119" s="169"/>
      <c r="M5119" s="169"/>
      <c r="N5119" s="169"/>
      <c r="O5119" s="169"/>
      <c r="P5119" s="169"/>
      <c r="Q5119" s="169"/>
      <c r="R5119" s="169"/>
      <c r="T5119" s="171"/>
      <c r="U5119" s="5"/>
    </row>
    <row r="5120" spans="1:21" ht="20.100000000000001" customHeight="1">
      <c r="A5120" s="282" t="s">
        <v>11536</v>
      </c>
      <c r="B5120" s="277">
        <v>683615797772</v>
      </c>
      <c r="C5120" s="289" t="s">
        <v>11215</v>
      </c>
      <c r="D5120" s="278" t="s">
        <v>11535</v>
      </c>
      <c r="E5120" s="323">
        <v>2</v>
      </c>
      <c r="F5120" s="319">
        <v>11.89</v>
      </c>
      <c r="G5120" s="169" t="s">
        <v>8444</v>
      </c>
      <c r="H5120" s="282">
        <v>0</v>
      </c>
      <c r="I5120" s="280">
        <v>42309</v>
      </c>
      <c r="J5120" s="319">
        <f t="shared" si="80"/>
        <v>3.1065000000000005</v>
      </c>
      <c r="K5120" s="169">
        <v>8.2352941176470598</v>
      </c>
      <c r="L5120" s="169"/>
      <c r="M5120" s="169" t="s">
        <v>2395</v>
      </c>
      <c r="N5120" s="169"/>
      <c r="O5120" s="169"/>
      <c r="P5120" s="169"/>
      <c r="Q5120" s="169"/>
      <c r="R5120" s="169"/>
      <c r="T5120" s="171"/>
      <c r="U5120" s="5"/>
    </row>
    <row r="5121" spans="1:21" ht="20.100000000000001" customHeight="1">
      <c r="A5121" s="282" t="s">
        <v>11537</v>
      </c>
      <c r="B5121" s="277"/>
      <c r="C5121" s="289" t="s">
        <v>8914</v>
      </c>
      <c r="D5121" s="278" t="s">
        <v>9021</v>
      </c>
      <c r="E5121" s="169"/>
      <c r="F5121" s="357" t="s">
        <v>17578</v>
      </c>
      <c r="G5121" s="169" t="s">
        <v>8444</v>
      </c>
      <c r="H5121" s="282">
        <v>0</v>
      </c>
      <c r="I5121" s="280">
        <v>42309</v>
      </c>
      <c r="J5121" s="319" t="e">
        <f t="shared" si="80"/>
        <v>#VALUE!</v>
      </c>
      <c r="K5121" s="169"/>
      <c r="L5121" s="169"/>
      <c r="M5121" s="169" t="s">
        <v>2395</v>
      </c>
      <c r="N5121" s="169"/>
      <c r="O5121" s="169"/>
      <c r="P5121" s="169"/>
      <c r="Q5121" s="169"/>
      <c r="R5121" s="169"/>
      <c r="T5121" s="171"/>
      <c r="U5121" s="5"/>
    </row>
    <row r="5122" spans="1:21" ht="20.100000000000001" customHeight="1">
      <c r="A5122" s="282" t="s">
        <v>11538</v>
      </c>
      <c r="B5122" s="277">
        <v>683615797789</v>
      </c>
      <c r="C5122" s="289" t="s">
        <v>11216</v>
      </c>
      <c r="D5122" s="278" t="s">
        <v>9021</v>
      </c>
      <c r="E5122" s="323">
        <v>4</v>
      </c>
      <c r="F5122" s="319">
        <v>14.941176470588236</v>
      </c>
      <c r="G5122" s="169" t="s">
        <v>8444</v>
      </c>
      <c r="H5122" s="282">
        <v>0</v>
      </c>
      <c r="I5122" s="280">
        <v>42309</v>
      </c>
      <c r="J5122" s="319">
        <f t="shared" si="80"/>
        <v>3.6999999999999993</v>
      </c>
      <c r="K5122" s="169">
        <v>10.89</v>
      </c>
      <c r="L5122" s="169"/>
      <c r="M5122" s="169" t="s">
        <v>2395</v>
      </c>
      <c r="N5122" s="169"/>
      <c r="O5122" s="169"/>
      <c r="P5122" s="169"/>
      <c r="Q5122" s="169"/>
      <c r="R5122" s="169"/>
      <c r="T5122" s="171"/>
      <c r="U5122" s="5"/>
    </row>
    <row r="5123" spans="1:21" ht="20.100000000000001" customHeight="1">
      <c r="A5123" s="282" t="s">
        <v>11539</v>
      </c>
      <c r="B5123" s="277"/>
      <c r="C5123" s="289" t="s">
        <v>9665</v>
      </c>
      <c r="D5123" s="278" t="s">
        <v>9856</v>
      </c>
      <c r="E5123" s="169"/>
      <c r="F5123" s="357" t="s">
        <v>17578</v>
      </c>
      <c r="G5123" s="169" t="s">
        <v>8444</v>
      </c>
      <c r="H5123" s="282">
        <v>0</v>
      </c>
      <c r="I5123" s="280">
        <v>42309</v>
      </c>
      <c r="J5123" s="319" t="e">
        <f t="shared" si="80"/>
        <v>#VALUE!</v>
      </c>
      <c r="K5123" s="169"/>
      <c r="L5123" s="169"/>
      <c r="M5123" s="169" t="s">
        <v>2395</v>
      </c>
      <c r="N5123" s="169"/>
      <c r="O5123" s="169"/>
      <c r="P5123" s="169"/>
      <c r="Q5123" s="169"/>
      <c r="R5123" s="169"/>
      <c r="T5123" s="171"/>
      <c r="U5123" s="5"/>
    </row>
    <row r="5124" spans="1:21" ht="20.100000000000001" customHeight="1">
      <c r="A5124" s="282" t="s">
        <v>11540</v>
      </c>
      <c r="B5124" s="277">
        <v>683615797796</v>
      </c>
      <c r="C5124" s="289" t="s">
        <v>11217</v>
      </c>
      <c r="D5124" s="278" t="s">
        <v>9856</v>
      </c>
      <c r="E5124" s="323">
        <v>7.5</v>
      </c>
      <c r="F5124" s="319">
        <v>20.235294117647058</v>
      </c>
      <c r="G5124" s="169" t="s">
        <v>8444</v>
      </c>
      <c r="H5124" s="282">
        <v>0</v>
      </c>
      <c r="I5124" s="280">
        <v>42309</v>
      </c>
      <c r="J5124" s="319">
        <f t="shared" si="80"/>
        <v>4.6999999999999993</v>
      </c>
      <c r="K5124" s="169">
        <v>15.95</v>
      </c>
      <c r="L5124" s="169"/>
      <c r="M5124" s="169" t="s">
        <v>2395</v>
      </c>
      <c r="N5124" s="169"/>
      <c r="O5124" s="169"/>
      <c r="P5124" s="169"/>
      <c r="Q5124" s="169"/>
      <c r="R5124" s="169"/>
      <c r="T5124" s="171"/>
      <c r="U5124" s="5"/>
    </row>
    <row r="5125" spans="1:21" ht="20.100000000000001" customHeight="1">
      <c r="A5125" s="282" t="s">
        <v>11541</v>
      </c>
      <c r="B5125" s="277"/>
      <c r="C5125" s="289" t="s">
        <v>9668</v>
      </c>
      <c r="D5125" s="278" t="s">
        <v>11542</v>
      </c>
      <c r="E5125" s="169"/>
      <c r="F5125" s="357" t="s">
        <v>17578</v>
      </c>
      <c r="G5125" s="169" t="s">
        <v>8444</v>
      </c>
      <c r="H5125" s="282">
        <v>0</v>
      </c>
      <c r="I5125" s="280">
        <v>42309</v>
      </c>
      <c r="J5125" s="319" t="e">
        <f t="shared" si="80"/>
        <v>#VALUE!</v>
      </c>
      <c r="K5125" s="169"/>
      <c r="L5125" s="169"/>
      <c r="M5125" s="169" t="s">
        <v>2395</v>
      </c>
      <c r="N5125" s="169"/>
      <c r="O5125" s="169"/>
      <c r="P5125" s="169"/>
      <c r="Q5125" s="169"/>
      <c r="R5125" s="169"/>
      <c r="T5125" s="171"/>
      <c r="U5125" s="5"/>
    </row>
    <row r="5126" spans="1:21" ht="20.100000000000001" customHeight="1">
      <c r="A5126" s="282" t="s">
        <v>11543</v>
      </c>
      <c r="B5126" s="277">
        <v>683615797802</v>
      </c>
      <c r="C5126" s="289" t="s">
        <v>11218</v>
      </c>
      <c r="D5126" s="278" t="s">
        <v>11542</v>
      </c>
      <c r="E5126" s="323">
        <v>7.5</v>
      </c>
      <c r="F5126" s="319">
        <v>20.235294117647058</v>
      </c>
      <c r="G5126" s="169" t="s">
        <v>8444</v>
      </c>
      <c r="H5126" s="282">
        <v>0</v>
      </c>
      <c r="I5126" s="280">
        <v>42309</v>
      </c>
      <c r="J5126" s="319">
        <f t="shared" si="80"/>
        <v>4.6999999999999993</v>
      </c>
      <c r="K5126" s="169">
        <v>15.95</v>
      </c>
      <c r="L5126" s="169"/>
      <c r="M5126" s="169" t="s">
        <v>2395</v>
      </c>
      <c r="N5126" s="169"/>
      <c r="O5126" s="169"/>
      <c r="P5126" s="169"/>
      <c r="Q5126" s="169"/>
      <c r="R5126" s="169"/>
      <c r="T5126" s="171"/>
      <c r="U5126" s="5"/>
    </row>
    <row r="5127" spans="1:21" ht="20.100000000000001" customHeight="1">
      <c r="A5127" s="282"/>
      <c r="C5127" s="289" t="s">
        <v>11219</v>
      </c>
      <c r="D5127" s="169"/>
      <c r="E5127" s="169"/>
      <c r="F5127" s="357">
        <v>17.95</v>
      </c>
      <c r="G5127" s="169"/>
      <c r="H5127" s="169">
        <v>0</v>
      </c>
      <c r="I5127" s="280"/>
      <c r="J5127" s="319">
        <f t="shared" si="80"/>
        <v>10.257499999999999</v>
      </c>
      <c r="K5127" s="169" t="s">
        <v>731</v>
      </c>
      <c r="L5127" s="169"/>
      <c r="M5127" s="169"/>
      <c r="N5127" s="169"/>
      <c r="O5127" s="169"/>
      <c r="P5127" s="169"/>
      <c r="Q5127" s="169"/>
      <c r="R5127" s="169"/>
      <c r="T5127" s="171"/>
      <c r="U5127" s="5"/>
    </row>
    <row r="5128" spans="1:21" ht="20.100000000000001" customHeight="1">
      <c r="A5128" s="5" t="s">
        <v>11545</v>
      </c>
      <c r="B5128" s="277">
        <v>683615797819</v>
      </c>
      <c r="C5128" s="289" t="s">
        <v>11219</v>
      </c>
      <c r="D5128" s="278" t="s">
        <v>11544</v>
      </c>
      <c r="E5128" s="323">
        <v>11</v>
      </c>
      <c r="F5128" s="319">
        <v>29.058823529411764</v>
      </c>
      <c r="G5128" s="169" t="s">
        <v>8444</v>
      </c>
      <c r="H5128" s="282">
        <v>0</v>
      </c>
      <c r="I5128" s="280">
        <v>42309</v>
      </c>
      <c r="J5128" s="319">
        <f t="shared" si="80"/>
        <v>8.6999999999999993</v>
      </c>
      <c r="K5128" s="169">
        <v>15.95</v>
      </c>
      <c r="L5128" s="169"/>
      <c r="M5128" s="169" t="s">
        <v>2395</v>
      </c>
      <c r="N5128" s="169"/>
      <c r="O5128" s="169"/>
      <c r="P5128" s="169"/>
      <c r="Q5128" s="169"/>
      <c r="R5128" s="169"/>
      <c r="T5128" s="171"/>
      <c r="U5128" s="5"/>
    </row>
    <row r="5129" spans="1:21" ht="20.100000000000001" customHeight="1">
      <c r="A5129" s="282" t="s">
        <v>11546</v>
      </c>
      <c r="B5129" s="277"/>
      <c r="C5129" s="289" t="s">
        <v>11220</v>
      </c>
      <c r="D5129" s="278" t="s">
        <v>11547</v>
      </c>
      <c r="E5129" s="169"/>
      <c r="F5129" s="357" t="s">
        <v>17578</v>
      </c>
      <c r="G5129" s="169" t="s">
        <v>8444</v>
      </c>
      <c r="H5129" s="282">
        <v>0</v>
      </c>
      <c r="I5129" s="280">
        <v>42309</v>
      </c>
      <c r="J5129" s="319" t="e">
        <f t="shared" si="80"/>
        <v>#VALUE!</v>
      </c>
      <c r="K5129" s="169"/>
      <c r="L5129" s="169"/>
      <c r="M5129" s="169" t="s">
        <v>2395</v>
      </c>
      <c r="N5129" s="169"/>
      <c r="O5129" s="169"/>
      <c r="P5129" s="169"/>
      <c r="Q5129" s="169"/>
      <c r="R5129" s="169"/>
      <c r="T5129" s="171"/>
      <c r="U5129" s="5"/>
    </row>
    <row r="5130" spans="1:21" ht="20.100000000000001" customHeight="1">
      <c r="A5130" s="282" t="s">
        <v>11548</v>
      </c>
      <c r="B5130" s="277">
        <v>683615797826</v>
      </c>
      <c r="C5130" s="289" t="s">
        <v>11221</v>
      </c>
      <c r="D5130" s="278" t="s">
        <v>11547</v>
      </c>
      <c r="E5130" s="323">
        <v>18</v>
      </c>
      <c r="F5130" s="357">
        <v>37.294117647058826</v>
      </c>
      <c r="G5130" s="169" t="s">
        <v>8444</v>
      </c>
      <c r="H5130" s="282">
        <v>0</v>
      </c>
      <c r="I5130" s="280">
        <v>42309</v>
      </c>
      <c r="J5130" s="319">
        <f t="shared" si="80"/>
        <v>8.7000000000000028</v>
      </c>
      <c r="K5130" s="169">
        <v>27.09</v>
      </c>
      <c r="L5130" s="169"/>
      <c r="M5130" s="169" t="s">
        <v>2395</v>
      </c>
      <c r="N5130" s="169"/>
      <c r="O5130" s="169"/>
      <c r="P5130" s="169"/>
      <c r="Q5130" s="169"/>
      <c r="R5130" s="169"/>
      <c r="T5130" s="171"/>
      <c r="U5130" s="5"/>
    </row>
    <row r="5131" spans="1:21" ht="20.100000000000001" customHeight="1">
      <c r="A5131" s="282" t="s">
        <v>11549</v>
      </c>
      <c r="B5131" s="277">
        <v>683615797833</v>
      </c>
      <c r="C5131" s="289" t="s">
        <v>11222</v>
      </c>
      <c r="D5131" s="278" t="s">
        <v>11547</v>
      </c>
      <c r="E5131" s="323">
        <v>18</v>
      </c>
      <c r="F5131" s="357">
        <v>37.294117647058826</v>
      </c>
      <c r="G5131" s="169" t="s">
        <v>8444</v>
      </c>
      <c r="H5131" s="282">
        <v>0</v>
      </c>
      <c r="I5131" s="280">
        <v>42309</v>
      </c>
      <c r="J5131" s="319">
        <f t="shared" si="80"/>
        <v>8.7000000000000028</v>
      </c>
      <c r="K5131" s="169">
        <v>27.09</v>
      </c>
      <c r="L5131" s="169"/>
      <c r="M5131" s="169" t="s">
        <v>2395</v>
      </c>
      <c r="N5131" s="169"/>
      <c r="O5131" s="169"/>
      <c r="P5131" s="169"/>
      <c r="Q5131" s="169"/>
      <c r="R5131" s="169"/>
      <c r="T5131" s="171"/>
      <c r="U5131" s="5"/>
    </row>
    <row r="5132" spans="1:21" ht="20.100000000000001" customHeight="1">
      <c r="A5132" s="282"/>
      <c r="C5132" s="289" t="s">
        <v>11223</v>
      </c>
      <c r="D5132" s="169"/>
      <c r="E5132" s="169"/>
      <c r="F5132" s="357" t="s">
        <v>17578</v>
      </c>
      <c r="G5132" s="169"/>
      <c r="H5132" s="169">
        <v>0</v>
      </c>
      <c r="I5132" s="280"/>
      <c r="J5132" s="319" t="e">
        <f t="shared" ref="J5132:J5195" si="81">F5132*0.85-5-E5132</f>
        <v>#VALUE!</v>
      </c>
      <c r="K5132" s="169" t="s">
        <v>731</v>
      </c>
      <c r="L5132" s="169"/>
      <c r="M5132" s="169"/>
      <c r="N5132" s="169"/>
      <c r="O5132" s="169"/>
      <c r="P5132" s="169"/>
      <c r="Q5132" s="169"/>
      <c r="R5132" s="169"/>
      <c r="T5132" s="171"/>
      <c r="U5132" s="5"/>
    </row>
    <row r="5133" spans="1:21" ht="20.100000000000001" customHeight="1">
      <c r="A5133" s="282" t="s">
        <v>11551</v>
      </c>
      <c r="B5133" s="277">
        <v>683615797840</v>
      </c>
      <c r="C5133" s="289" t="s">
        <v>11224</v>
      </c>
      <c r="D5133" s="278" t="s">
        <v>11550</v>
      </c>
      <c r="E5133" s="323">
        <v>18</v>
      </c>
      <c r="F5133" s="357">
        <v>37.294117647058826</v>
      </c>
      <c r="G5133" s="169" t="s">
        <v>8444</v>
      </c>
      <c r="H5133" s="282">
        <v>0</v>
      </c>
      <c r="I5133" s="280">
        <v>42309</v>
      </c>
      <c r="J5133" s="319">
        <f t="shared" si="81"/>
        <v>8.7000000000000028</v>
      </c>
      <c r="K5133" s="169">
        <v>27.09</v>
      </c>
      <c r="L5133" s="169"/>
      <c r="M5133" s="169" t="s">
        <v>2395</v>
      </c>
      <c r="N5133" s="169"/>
      <c r="O5133" s="169"/>
      <c r="P5133" s="169"/>
      <c r="Q5133" s="169"/>
      <c r="R5133" s="169"/>
      <c r="T5133" s="171"/>
      <c r="U5133" s="5"/>
    </row>
    <row r="5134" spans="1:21" ht="20.100000000000001" customHeight="1">
      <c r="A5134" s="282" t="s">
        <v>11552</v>
      </c>
      <c r="B5134" s="277"/>
      <c r="C5134" s="289" t="s">
        <v>11223</v>
      </c>
      <c r="D5134" s="278" t="s">
        <v>11550</v>
      </c>
      <c r="E5134" s="169"/>
      <c r="F5134" s="357" t="s">
        <v>17578</v>
      </c>
      <c r="G5134" s="169" t="s">
        <v>8444</v>
      </c>
      <c r="H5134" s="282">
        <v>0</v>
      </c>
      <c r="I5134" s="280">
        <v>42309</v>
      </c>
      <c r="J5134" s="319" t="e">
        <f t="shared" si="81"/>
        <v>#VALUE!</v>
      </c>
      <c r="K5134" s="169"/>
      <c r="L5134" s="169"/>
      <c r="M5134" s="169" t="s">
        <v>2395</v>
      </c>
      <c r="N5134" s="169"/>
      <c r="O5134" s="169"/>
      <c r="P5134" s="169"/>
      <c r="Q5134" s="169"/>
      <c r="R5134" s="169"/>
      <c r="T5134" s="171"/>
      <c r="U5134" s="5"/>
    </row>
    <row r="5135" spans="1:21" ht="20.100000000000001" customHeight="1">
      <c r="A5135" s="282" t="s">
        <v>11553</v>
      </c>
      <c r="B5135" s="277">
        <v>683615800885</v>
      </c>
      <c r="C5135" s="289" t="s">
        <v>11225</v>
      </c>
      <c r="D5135" s="278" t="s">
        <v>11550</v>
      </c>
      <c r="E5135" s="323">
        <v>22</v>
      </c>
      <c r="F5135" s="357">
        <v>42</v>
      </c>
      <c r="G5135" s="169" t="s">
        <v>8444</v>
      </c>
      <c r="H5135" s="282">
        <v>0</v>
      </c>
      <c r="I5135" s="280">
        <v>42309</v>
      </c>
      <c r="J5135" s="319">
        <f t="shared" si="81"/>
        <v>8.6999999999999957</v>
      </c>
      <c r="K5135" s="169">
        <v>31.79</v>
      </c>
      <c r="L5135" s="169"/>
      <c r="M5135" s="169" t="s">
        <v>2395</v>
      </c>
      <c r="N5135" s="169"/>
      <c r="O5135" s="169"/>
      <c r="P5135" s="169"/>
      <c r="Q5135" s="169"/>
      <c r="R5135" s="169"/>
      <c r="T5135" s="171"/>
      <c r="U5135" s="5"/>
    </row>
    <row r="5136" spans="1:21" ht="20.100000000000001" customHeight="1">
      <c r="A5136" s="282" t="s">
        <v>11554</v>
      </c>
      <c r="B5136" s="277">
        <v>683615800892</v>
      </c>
      <c r="C5136" s="289" t="s">
        <v>11226</v>
      </c>
      <c r="D5136" s="278" t="s">
        <v>11550</v>
      </c>
      <c r="E5136" s="323">
        <v>22</v>
      </c>
      <c r="F5136" s="357">
        <v>42</v>
      </c>
      <c r="G5136" s="169" t="s">
        <v>8444</v>
      </c>
      <c r="H5136" s="282">
        <v>0</v>
      </c>
      <c r="I5136" s="280">
        <v>42309</v>
      </c>
      <c r="J5136" s="319">
        <f t="shared" si="81"/>
        <v>8.6999999999999957</v>
      </c>
      <c r="K5136" s="169">
        <v>31.79</v>
      </c>
      <c r="L5136" s="169"/>
      <c r="M5136" s="169" t="s">
        <v>2395</v>
      </c>
      <c r="N5136" s="169"/>
      <c r="O5136" s="169"/>
      <c r="P5136" s="169"/>
      <c r="Q5136" s="169"/>
      <c r="R5136" s="169"/>
      <c r="T5136" s="171"/>
      <c r="U5136" s="5"/>
    </row>
    <row r="5137" spans="1:21" ht="20.100000000000001" customHeight="1">
      <c r="A5137" s="282" t="s">
        <v>11555</v>
      </c>
      <c r="B5137" s="277"/>
      <c r="C5137" s="289" t="s">
        <v>11227</v>
      </c>
      <c r="D5137" s="278" t="s">
        <v>11556</v>
      </c>
      <c r="E5137" s="169"/>
      <c r="F5137" s="357" t="s">
        <v>17578</v>
      </c>
      <c r="G5137" s="169" t="s">
        <v>8444</v>
      </c>
      <c r="H5137" s="282">
        <v>0</v>
      </c>
      <c r="I5137" s="280">
        <v>42309</v>
      </c>
      <c r="J5137" s="319" t="e">
        <f t="shared" si="81"/>
        <v>#VALUE!</v>
      </c>
      <c r="K5137" s="169"/>
      <c r="L5137" s="169"/>
      <c r="M5137" s="169" t="s">
        <v>2395</v>
      </c>
      <c r="N5137" s="169"/>
      <c r="O5137" s="169"/>
      <c r="P5137" s="169"/>
      <c r="Q5137" s="169"/>
      <c r="R5137" s="169"/>
      <c r="T5137" s="171"/>
      <c r="U5137" s="5"/>
    </row>
    <row r="5138" spans="1:21" ht="20.100000000000001" customHeight="1">
      <c r="A5138" s="282" t="s">
        <v>11557</v>
      </c>
      <c r="B5138" s="277">
        <v>683615797871</v>
      </c>
      <c r="C5138" s="289" t="s">
        <v>11228</v>
      </c>
      <c r="D5138" s="278" t="s">
        <v>11556</v>
      </c>
      <c r="E5138" s="323">
        <v>3</v>
      </c>
      <c r="F5138" s="357">
        <v>16.09</v>
      </c>
      <c r="G5138" s="169" t="s">
        <v>8444</v>
      </c>
      <c r="H5138" s="282">
        <v>0</v>
      </c>
      <c r="I5138" s="280">
        <v>42309</v>
      </c>
      <c r="J5138" s="319">
        <f t="shared" si="81"/>
        <v>5.676499999999999</v>
      </c>
      <c r="K5138" s="169"/>
      <c r="L5138" s="169"/>
      <c r="M5138" s="169" t="s">
        <v>2395</v>
      </c>
      <c r="N5138" s="169"/>
      <c r="O5138" s="169"/>
      <c r="P5138" s="169"/>
      <c r="Q5138" s="169"/>
      <c r="R5138" s="169"/>
      <c r="T5138" s="171"/>
      <c r="U5138" s="5"/>
    </row>
    <row r="5139" spans="1:21" ht="20.100000000000001" customHeight="1">
      <c r="A5139" s="5" t="s">
        <v>11558</v>
      </c>
      <c r="B5139" s="277">
        <v>683615797888</v>
      </c>
      <c r="C5139" s="289" t="s">
        <v>11229</v>
      </c>
      <c r="D5139" s="278" t="s">
        <v>11556</v>
      </c>
      <c r="E5139" s="323">
        <v>3</v>
      </c>
      <c r="F5139" s="357">
        <v>16.09</v>
      </c>
      <c r="G5139" s="169" t="s">
        <v>8444</v>
      </c>
      <c r="H5139" s="282">
        <v>0</v>
      </c>
      <c r="I5139" s="280">
        <v>42309</v>
      </c>
      <c r="J5139" s="319">
        <f t="shared" si="81"/>
        <v>5.676499999999999</v>
      </c>
      <c r="K5139" s="169"/>
      <c r="L5139" s="169"/>
      <c r="M5139" s="169" t="s">
        <v>2395</v>
      </c>
      <c r="N5139" s="169"/>
      <c r="O5139" s="169"/>
      <c r="P5139" s="169"/>
      <c r="Q5139" s="169"/>
      <c r="R5139" s="169"/>
      <c r="T5139" s="171"/>
      <c r="U5139" s="5"/>
    </row>
    <row r="5140" spans="1:21" ht="20.100000000000001" customHeight="1">
      <c r="A5140" s="282" t="s">
        <v>11559</v>
      </c>
      <c r="B5140" s="277"/>
      <c r="C5140" s="289" t="s">
        <v>11230</v>
      </c>
      <c r="D5140" s="278" t="s">
        <v>11560</v>
      </c>
      <c r="E5140" s="169"/>
      <c r="F5140" s="357" t="s">
        <v>17578</v>
      </c>
      <c r="G5140" s="169" t="s">
        <v>8444</v>
      </c>
      <c r="H5140" s="282">
        <v>0</v>
      </c>
      <c r="I5140" s="280">
        <v>42309</v>
      </c>
      <c r="J5140" s="319" t="e">
        <f t="shared" si="81"/>
        <v>#VALUE!</v>
      </c>
      <c r="K5140" s="169"/>
      <c r="L5140" s="169"/>
      <c r="M5140" s="169" t="s">
        <v>2395</v>
      </c>
      <c r="N5140" s="169"/>
      <c r="O5140" s="169"/>
      <c r="P5140" s="169"/>
      <c r="Q5140" s="169"/>
      <c r="R5140" s="169"/>
      <c r="T5140" s="171"/>
      <c r="U5140" s="5"/>
    </row>
    <row r="5141" spans="1:21" ht="20.100000000000001" customHeight="1">
      <c r="A5141" s="282" t="s">
        <v>11561</v>
      </c>
      <c r="B5141" s="277">
        <v>683615797895</v>
      </c>
      <c r="C5141" s="289" t="s">
        <v>11231</v>
      </c>
      <c r="D5141" s="278" t="s">
        <v>11560</v>
      </c>
      <c r="E5141" s="323">
        <v>20</v>
      </c>
      <c r="F5141" s="357">
        <v>39.647058823529413</v>
      </c>
      <c r="G5141" s="169" t="s">
        <v>8444</v>
      </c>
      <c r="H5141" s="282">
        <v>0</v>
      </c>
      <c r="I5141" s="280">
        <v>42309</v>
      </c>
      <c r="J5141" s="319">
        <f t="shared" si="81"/>
        <v>8.7000000000000028</v>
      </c>
      <c r="K5141" s="169">
        <v>29.389999999999997</v>
      </c>
      <c r="L5141" s="169"/>
      <c r="M5141" s="169" t="s">
        <v>2395</v>
      </c>
      <c r="N5141" s="169"/>
      <c r="O5141" s="169"/>
      <c r="P5141" s="169"/>
      <c r="Q5141" s="169"/>
      <c r="R5141" s="169"/>
      <c r="T5141" s="171"/>
      <c r="U5141" s="5"/>
    </row>
    <row r="5142" spans="1:21" ht="20.100000000000001" customHeight="1">
      <c r="A5142" s="282" t="s">
        <v>11562</v>
      </c>
      <c r="B5142" s="277">
        <v>683615797901</v>
      </c>
      <c r="C5142" s="289" t="s">
        <v>11232</v>
      </c>
      <c r="D5142" s="278" t="s">
        <v>11560</v>
      </c>
      <c r="E5142" s="323">
        <v>25</v>
      </c>
      <c r="F5142" s="357">
        <v>45.529411764705884</v>
      </c>
      <c r="G5142" s="169" t="s">
        <v>8444</v>
      </c>
      <c r="H5142" s="282">
        <v>0</v>
      </c>
      <c r="I5142" s="280">
        <v>42309</v>
      </c>
      <c r="J5142" s="319">
        <f t="shared" si="81"/>
        <v>8.7000000000000028</v>
      </c>
      <c r="K5142" s="169">
        <v>13.19</v>
      </c>
      <c r="L5142" s="169"/>
      <c r="M5142" s="169" t="s">
        <v>2395</v>
      </c>
      <c r="N5142" s="169"/>
      <c r="O5142" s="169"/>
      <c r="P5142" s="169"/>
      <c r="Q5142" s="169"/>
      <c r="R5142" s="169"/>
      <c r="T5142" s="171"/>
      <c r="U5142" s="5"/>
    </row>
    <row r="5143" spans="1:21" ht="20.100000000000001" customHeight="1">
      <c r="A5143" s="282" t="s">
        <v>11563</v>
      </c>
      <c r="B5143" s="277">
        <v>683615797918</v>
      </c>
      <c r="C5143" s="289" t="s">
        <v>11233</v>
      </c>
      <c r="D5143" s="278" t="s">
        <v>11560</v>
      </c>
      <c r="E5143" s="323">
        <v>20</v>
      </c>
      <c r="F5143" s="357">
        <v>39.647058823529413</v>
      </c>
      <c r="G5143" s="169" t="s">
        <v>8444</v>
      </c>
      <c r="H5143" s="282">
        <v>0</v>
      </c>
      <c r="I5143" s="280">
        <v>42309</v>
      </c>
      <c r="J5143" s="319">
        <f t="shared" si="81"/>
        <v>8.7000000000000028</v>
      </c>
      <c r="K5143" s="169">
        <v>29.389999999999997</v>
      </c>
      <c r="L5143" s="169"/>
      <c r="M5143" s="169" t="s">
        <v>2395</v>
      </c>
      <c r="N5143" s="169"/>
      <c r="O5143" s="169"/>
      <c r="P5143" s="169"/>
      <c r="Q5143" s="169"/>
      <c r="R5143" s="169"/>
      <c r="T5143" s="171"/>
      <c r="U5143" s="5"/>
    </row>
    <row r="5144" spans="1:21" ht="20.100000000000001" customHeight="1">
      <c r="A5144" s="282" t="s">
        <v>11564</v>
      </c>
      <c r="B5144" s="277">
        <v>683615797925</v>
      </c>
      <c r="C5144" s="289" t="s">
        <v>11234</v>
      </c>
      <c r="D5144" s="278" t="s">
        <v>11560</v>
      </c>
      <c r="E5144" s="323">
        <v>5</v>
      </c>
      <c r="F5144" s="357">
        <v>26.689999999999998</v>
      </c>
      <c r="G5144" s="169" t="s">
        <v>8444</v>
      </c>
      <c r="H5144" s="282">
        <v>0</v>
      </c>
      <c r="I5144" s="280">
        <v>42309</v>
      </c>
      <c r="J5144" s="319">
        <f t="shared" si="81"/>
        <v>12.686499999999999</v>
      </c>
      <c r="K5144" s="169"/>
      <c r="L5144" s="169"/>
      <c r="M5144" s="169" t="s">
        <v>2395</v>
      </c>
      <c r="N5144" s="169"/>
      <c r="O5144" s="169"/>
      <c r="P5144" s="169"/>
      <c r="Q5144" s="169"/>
      <c r="R5144" s="169"/>
      <c r="T5144" s="171"/>
      <c r="U5144" s="5"/>
    </row>
    <row r="5145" spans="1:21" ht="20.100000000000001" customHeight="1">
      <c r="A5145" s="282" t="s">
        <v>11565</v>
      </c>
      <c r="B5145" s="277"/>
      <c r="C5145" s="289" t="s">
        <v>11235</v>
      </c>
      <c r="D5145" s="278" t="s">
        <v>11566</v>
      </c>
      <c r="E5145" s="169"/>
      <c r="F5145" s="357" t="s">
        <v>17578</v>
      </c>
      <c r="G5145" s="169" t="s">
        <v>8444</v>
      </c>
      <c r="H5145" s="282">
        <v>0</v>
      </c>
      <c r="I5145" s="280">
        <v>42309</v>
      </c>
      <c r="J5145" s="319" t="e">
        <f t="shared" si="81"/>
        <v>#VALUE!</v>
      </c>
      <c r="K5145" s="169"/>
      <c r="L5145" s="169"/>
      <c r="M5145" s="169" t="s">
        <v>2395</v>
      </c>
      <c r="N5145" s="169"/>
      <c r="O5145" s="169"/>
      <c r="P5145" s="169"/>
      <c r="Q5145" s="169"/>
      <c r="R5145" s="169"/>
      <c r="T5145" s="171"/>
      <c r="U5145" s="5"/>
    </row>
    <row r="5146" spans="1:21" ht="20.100000000000001" customHeight="1">
      <c r="A5146" s="282" t="s">
        <v>11567</v>
      </c>
      <c r="B5146" s="277">
        <v>683615797949</v>
      </c>
      <c r="C5146" s="289" t="s">
        <v>11236</v>
      </c>
      <c r="D5146" s="278" t="s">
        <v>11566</v>
      </c>
      <c r="E5146" s="323">
        <v>12</v>
      </c>
      <c r="F5146" s="319">
        <v>30.235294117647058</v>
      </c>
      <c r="G5146" s="169" t="s">
        <v>8444</v>
      </c>
      <c r="H5146" s="282">
        <v>0</v>
      </c>
      <c r="I5146" s="280">
        <v>42309</v>
      </c>
      <c r="J5146" s="319">
        <f t="shared" si="81"/>
        <v>8.6999999999999993</v>
      </c>
      <c r="K5146" s="169">
        <v>15.95</v>
      </c>
      <c r="L5146" s="169"/>
      <c r="M5146" s="169" t="s">
        <v>2395</v>
      </c>
      <c r="N5146" s="169"/>
      <c r="O5146" s="169"/>
      <c r="P5146" s="169"/>
      <c r="Q5146" s="169"/>
      <c r="R5146" s="169"/>
      <c r="T5146" s="171"/>
      <c r="U5146" s="5"/>
    </row>
    <row r="5147" spans="1:21" ht="20.100000000000001" customHeight="1">
      <c r="A5147" s="282" t="s">
        <v>11568</v>
      </c>
      <c r="B5147" s="277">
        <v>683615798663</v>
      </c>
      <c r="C5147" s="289" t="s">
        <v>11237</v>
      </c>
      <c r="D5147" s="278" t="s">
        <v>11566</v>
      </c>
      <c r="E5147" s="323">
        <v>3</v>
      </c>
      <c r="F5147" s="319">
        <v>30.235294117647058</v>
      </c>
      <c r="G5147" s="169" t="s">
        <v>8444</v>
      </c>
      <c r="H5147" s="282">
        <v>0</v>
      </c>
      <c r="I5147" s="280">
        <v>42309</v>
      </c>
      <c r="J5147" s="319">
        <f t="shared" si="81"/>
        <v>17.7</v>
      </c>
      <c r="K5147" s="169">
        <v>15.95</v>
      </c>
      <c r="L5147" s="169"/>
      <c r="M5147" s="169" t="s">
        <v>2395</v>
      </c>
      <c r="N5147" s="169"/>
      <c r="O5147" s="169"/>
      <c r="P5147" s="169"/>
      <c r="Q5147" s="169"/>
      <c r="R5147" s="169"/>
      <c r="T5147" s="171"/>
      <c r="U5147" s="5"/>
    </row>
    <row r="5148" spans="1:21" ht="20.100000000000001" customHeight="1">
      <c r="A5148" s="282" t="s">
        <v>11569</v>
      </c>
      <c r="B5148" s="277">
        <v>683615798670</v>
      </c>
      <c r="C5148" s="289" t="s">
        <v>11238</v>
      </c>
      <c r="D5148" s="278" t="s">
        <v>11566</v>
      </c>
      <c r="E5148" s="326">
        <v>3</v>
      </c>
      <c r="F5148" s="319">
        <v>30.235294117647058</v>
      </c>
      <c r="G5148" s="169" t="s">
        <v>8444</v>
      </c>
      <c r="H5148" s="283">
        <v>8</v>
      </c>
      <c r="I5148" s="280">
        <v>42309</v>
      </c>
      <c r="J5148" s="319">
        <f t="shared" si="81"/>
        <v>17.7</v>
      </c>
      <c r="K5148" s="169">
        <v>15.95</v>
      </c>
      <c r="L5148" s="169"/>
      <c r="M5148" s="169" t="s">
        <v>2395</v>
      </c>
      <c r="N5148" s="169"/>
      <c r="O5148" s="169"/>
      <c r="P5148" s="169"/>
      <c r="Q5148" s="169"/>
      <c r="R5148" s="169"/>
      <c r="T5148" s="171"/>
      <c r="U5148" s="5"/>
    </row>
    <row r="5149" spans="1:21" ht="20.100000000000001" customHeight="1">
      <c r="A5149" s="282" t="s">
        <v>11570</v>
      </c>
      <c r="B5149" s="277">
        <v>683615798687</v>
      </c>
      <c r="C5149" s="289" t="s">
        <v>11239</v>
      </c>
      <c r="D5149" s="278" t="s">
        <v>11566</v>
      </c>
      <c r="E5149" s="323">
        <v>12</v>
      </c>
      <c r="F5149" s="319">
        <v>30.235294117647058</v>
      </c>
      <c r="G5149" s="169" t="s">
        <v>8444</v>
      </c>
      <c r="H5149" s="282">
        <v>0</v>
      </c>
      <c r="I5149" s="280">
        <v>42309</v>
      </c>
      <c r="J5149" s="319">
        <f t="shared" si="81"/>
        <v>8.6999999999999993</v>
      </c>
      <c r="K5149" s="169">
        <v>15.95</v>
      </c>
      <c r="L5149" s="169"/>
      <c r="M5149" s="169" t="s">
        <v>2395</v>
      </c>
      <c r="N5149" s="169"/>
      <c r="O5149" s="169"/>
      <c r="P5149" s="169"/>
      <c r="Q5149" s="169"/>
      <c r="R5149" s="169"/>
      <c r="T5149" s="171"/>
      <c r="U5149" s="5"/>
    </row>
    <row r="5150" spans="1:21" ht="20.100000000000001" customHeight="1">
      <c r="A5150" s="282" t="s">
        <v>11571</v>
      </c>
      <c r="B5150" s="277"/>
      <c r="C5150" s="289" t="s">
        <v>11240</v>
      </c>
      <c r="D5150" s="278" t="s">
        <v>11572</v>
      </c>
      <c r="E5150" s="169"/>
      <c r="F5150" s="357" t="s">
        <v>17578</v>
      </c>
      <c r="G5150" s="169" t="s">
        <v>8444</v>
      </c>
      <c r="H5150" s="282">
        <v>0</v>
      </c>
      <c r="I5150" s="280">
        <v>42309</v>
      </c>
      <c r="J5150" s="319" t="e">
        <f t="shared" si="81"/>
        <v>#VALUE!</v>
      </c>
      <c r="K5150" s="169"/>
      <c r="L5150" s="169"/>
      <c r="M5150" s="169" t="s">
        <v>2395</v>
      </c>
      <c r="N5150" s="169"/>
      <c r="O5150" s="169"/>
      <c r="P5150" s="169"/>
      <c r="Q5150" s="169"/>
      <c r="R5150" s="169"/>
      <c r="T5150" s="171"/>
      <c r="U5150" s="5"/>
    </row>
    <row r="5151" spans="1:21" ht="20.100000000000001" customHeight="1">
      <c r="A5151" s="282" t="s">
        <v>11573</v>
      </c>
      <c r="B5151" s="277">
        <v>683615798694</v>
      </c>
      <c r="C5151" s="289" t="s">
        <v>11241</v>
      </c>
      <c r="D5151" s="278" t="s">
        <v>11572</v>
      </c>
      <c r="E5151" s="323">
        <v>18</v>
      </c>
      <c r="F5151" s="357">
        <v>37.294117647058826</v>
      </c>
      <c r="G5151" s="169" t="s">
        <v>8444</v>
      </c>
      <c r="H5151" s="282">
        <v>0</v>
      </c>
      <c r="I5151" s="280">
        <v>42309</v>
      </c>
      <c r="J5151" s="319">
        <f t="shared" si="81"/>
        <v>8.7000000000000028</v>
      </c>
      <c r="K5151" s="169">
        <v>27.09</v>
      </c>
      <c r="L5151" s="169"/>
      <c r="M5151" s="169" t="s">
        <v>2395</v>
      </c>
      <c r="N5151" s="169"/>
      <c r="O5151" s="169"/>
      <c r="P5151" s="169"/>
      <c r="Q5151" s="169"/>
      <c r="R5151" s="169"/>
      <c r="T5151" s="171"/>
      <c r="U5151" s="5"/>
    </row>
    <row r="5152" spans="1:21" ht="20.100000000000001" customHeight="1">
      <c r="A5152" s="282" t="s">
        <v>11574</v>
      </c>
      <c r="B5152" s="277">
        <v>683615798700</v>
      </c>
      <c r="C5152" s="289" t="s">
        <v>11242</v>
      </c>
      <c r="D5152" s="278" t="s">
        <v>11572</v>
      </c>
      <c r="E5152" s="323">
        <v>10</v>
      </c>
      <c r="F5152" s="357">
        <v>33.764705882352942</v>
      </c>
      <c r="G5152" s="169" t="s">
        <v>8444</v>
      </c>
      <c r="H5152" s="282">
        <v>0</v>
      </c>
      <c r="I5152" s="280">
        <v>42309</v>
      </c>
      <c r="J5152" s="319">
        <f t="shared" si="81"/>
        <v>13.7</v>
      </c>
      <c r="K5152" s="169">
        <v>23.49</v>
      </c>
      <c r="L5152" s="169"/>
      <c r="M5152" s="169" t="s">
        <v>2395</v>
      </c>
      <c r="N5152" s="169"/>
      <c r="O5152" s="169"/>
      <c r="P5152" s="169"/>
      <c r="Q5152" s="169"/>
      <c r="R5152" s="169"/>
      <c r="T5152" s="171"/>
      <c r="U5152" s="5"/>
    </row>
    <row r="5153" spans="1:21" ht="20.100000000000001" customHeight="1">
      <c r="A5153" s="282" t="s">
        <v>11575</v>
      </c>
      <c r="B5153" s="277">
        <v>683615798717</v>
      </c>
      <c r="C5153" s="289" t="s">
        <v>11243</v>
      </c>
      <c r="D5153" s="278" t="s">
        <v>11572</v>
      </c>
      <c r="E5153" s="323">
        <v>10</v>
      </c>
      <c r="F5153" s="357">
        <v>33.764705882352942</v>
      </c>
      <c r="G5153" s="169" t="s">
        <v>8444</v>
      </c>
      <c r="H5153" s="282">
        <v>0</v>
      </c>
      <c r="I5153" s="280">
        <v>42309</v>
      </c>
      <c r="J5153" s="319">
        <f t="shared" si="81"/>
        <v>13.7</v>
      </c>
      <c r="K5153" s="169">
        <v>23.49</v>
      </c>
      <c r="L5153" s="169"/>
      <c r="M5153" s="169" t="s">
        <v>2395</v>
      </c>
      <c r="N5153" s="169"/>
      <c r="O5153" s="169"/>
      <c r="P5153" s="169"/>
      <c r="Q5153" s="169"/>
      <c r="R5153" s="169"/>
      <c r="T5153" s="171"/>
      <c r="U5153" s="5"/>
    </row>
    <row r="5154" spans="1:21" ht="20.100000000000001" customHeight="1">
      <c r="A5154" s="282" t="s">
        <v>11576</v>
      </c>
      <c r="B5154" s="277">
        <v>683615798724</v>
      </c>
      <c r="C5154" s="289" t="s">
        <v>11244</v>
      </c>
      <c r="D5154" s="278" t="s">
        <v>11572</v>
      </c>
      <c r="E5154" s="323">
        <v>10</v>
      </c>
      <c r="F5154" s="357">
        <v>33.764705882352942</v>
      </c>
      <c r="G5154" s="169" t="s">
        <v>8444</v>
      </c>
      <c r="H5154" s="282">
        <v>0</v>
      </c>
      <c r="I5154" s="280">
        <v>42309</v>
      </c>
      <c r="J5154" s="319">
        <f t="shared" si="81"/>
        <v>13.7</v>
      </c>
      <c r="K5154" s="169">
        <v>23.49</v>
      </c>
      <c r="L5154" s="169"/>
      <c r="M5154" s="169" t="s">
        <v>2395</v>
      </c>
      <c r="N5154" s="169"/>
      <c r="O5154" s="169"/>
      <c r="P5154" s="169"/>
      <c r="Q5154" s="169"/>
      <c r="R5154" s="169"/>
      <c r="T5154" s="171"/>
      <c r="U5154" s="5"/>
    </row>
    <row r="5155" spans="1:21" ht="20.100000000000001" customHeight="1">
      <c r="A5155" s="282" t="s">
        <v>11577</v>
      </c>
      <c r="B5155" s="277"/>
      <c r="C5155" s="289" t="s">
        <v>11245</v>
      </c>
      <c r="D5155" s="278" t="s">
        <v>11578</v>
      </c>
      <c r="E5155" s="169"/>
      <c r="F5155" s="357" t="s">
        <v>17578</v>
      </c>
      <c r="G5155" s="169" t="s">
        <v>8444</v>
      </c>
      <c r="H5155" s="282">
        <v>0</v>
      </c>
      <c r="I5155" s="280">
        <v>42309</v>
      </c>
      <c r="J5155" s="319" t="e">
        <f t="shared" si="81"/>
        <v>#VALUE!</v>
      </c>
      <c r="K5155" s="169"/>
      <c r="L5155" s="169"/>
      <c r="M5155" s="169" t="s">
        <v>2395</v>
      </c>
      <c r="N5155" s="169"/>
      <c r="O5155" s="169"/>
      <c r="P5155" s="169"/>
      <c r="Q5155" s="169"/>
      <c r="R5155" s="169"/>
      <c r="T5155" s="171"/>
      <c r="U5155" s="5"/>
    </row>
    <row r="5156" spans="1:21" ht="20.100000000000001" customHeight="1">
      <c r="A5156" s="282" t="s">
        <v>11579</v>
      </c>
      <c r="B5156" s="277">
        <v>683615798731</v>
      </c>
      <c r="C5156" s="289" t="s">
        <v>11246</v>
      </c>
      <c r="D5156" s="278" t="s">
        <v>11578</v>
      </c>
      <c r="E5156" s="323">
        <v>20</v>
      </c>
      <c r="F5156" s="357">
        <v>39.647058823529413</v>
      </c>
      <c r="G5156" s="169" t="s">
        <v>8444</v>
      </c>
      <c r="H5156" s="282">
        <v>0</v>
      </c>
      <c r="I5156" s="280">
        <v>42309</v>
      </c>
      <c r="J5156" s="319">
        <f t="shared" si="81"/>
        <v>8.7000000000000028</v>
      </c>
      <c r="K5156" s="169">
        <v>29.389999999999997</v>
      </c>
      <c r="L5156" s="169"/>
      <c r="M5156" s="169" t="s">
        <v>2395</v>
      </c>
      <c r="N5156" s="169"/>
      <c r="O5156" s="169"/>
      <c r="P5156" s="169"/>
      <c r="Q5156" s="169"/>
      <c r="R5156" s="169"/>
      <c r="T5156" s="171"/>
      <c r="U5156" s="5"/>
    </row>
    <row r="5157" spans="1:21" ht="20.100000000000001" customHeight="1">
      <c r="A5157" s="282" t="s">
        <v>11580</v>
      </c>
      <c r="B5157" s="277">
        <v>683615798748</v>
      </c>
      <c r="C5157" s="289" t="s">
        <v>11247</v>
      </c>
      <c r="D5157" s="278" t="s">
        <v>11578</v>
      </c>
      <c r="E5157" s="323">
        <v>20</v>
      </c>
      <c r="F5157" s="357">
        <v>39.647058823529413</v>
      </c>
      <c r="G5157" s="169" t="s">
        <v>8444</v>
      </c>
      <c r="H5157" s="282">
        <v>0</v>
      </c>
      <c r="I5157" s="280">
        <v>42309</v>
      </c>
      <c r="J5157" s="319">
        <f t="shared" si="81"/>
        <v>8.7000000000000028</v>
      </c>
      <c r="K5157" s="169">
        <v>29.389999999999997</v>
      </c>
      <c r="L5157" s="169"/>
      <c r="M5157" s="169" t="s">
        <v>2395</v>
      </c>
      <c r="N5157" s="169"/>
      <c r="O5157" s="169"/>
      <c r="P5157" s="169"/>
      <c r="Q5157" s="169"/>
      <c r="R5157" s="169"/>
      <c r="T5157" s="171"/>
      <c r="U5157" s="5"/>
    </row>
    <row r="5158" spans="1:21" ht="20.100000000000001" customHeight="1">
      <c r="A5158" s="282" t="s">
        <v>11581</v>
      </c>
      <c r="B5158" s="277">
        <v>683615798755</v>
      </c>
      <c r="C5158" s="289" t="s">
        <v>11248</v>
      </c>
      <c r="D5158" s="278" t="s">
        <v>11578</v>
      </c>
      <c r="E5158" s="323">
        <v>20</v>
      </c>
      <c r="F5158" s="357">
        <v>39.647058823529413</v>
      </c>
      <c r="G5158" s="169" t="s">
        <v>8444</v>
      </c>
      <c r="H5158" s="282">
        <v>0</v>
      </c>
      <c r="I5158" s="280">
        <v>42309</v>
      </c>
      <c r="J5158" s="319">
        <f t="shared" si="81"/>
        <v>8.7000000000000028</v>
      </c>
      <c r="K5158" s="169">
        <v>29.389999999999997</v>
      </c>
      <c r="L5158" s="169"/>
      <c r="M5158" s="169" t="s">
        <v>2395</v>
      </c>
      <c r="N5158" s="169"/>
      <c r="O5158" s="169"/>
      <c r="P5158" s="169"/>
      <c r="Q5158" s="169"/>
      <c r="R5158" s="169"/>
      <c r="T5158" s="171"/>
      <c r="U5158" s="5"/>
    </row>
    <row r="5159" spans="1:21" ht="20.100000000000001" customHeight="1">
      <c r="A5159" s="282" t="s">
        <v>11582</v>
      </c>
      <c r="B5159" s="277">
        <v>683615798762</v>
      </c>
      <c r="C5159" s="289" t="s">
        <v>11249</v>
      </c>
      <c r="D5159" s="278" t="s">
        <v>11578</v>
      </c>
      <c r="E5159" s="323">
        <v>20</v>
      </c>
      <c r="F5159" s="357">
        <v>39.647058823529413</v>
      </c>
      <c r="G5159" s="169" t="s">
        <v>8444</v>
      </c>
      <c r="H5159" s="282">
        <v>0</v>
      </c>
      <c r="I5159" s="280">
        <v>42309</v>
      </c>
      <c r="J5159" s="319">
        <f t="shared" si="81"/>
        <v>8.7000000000000028</v>
      </c>
      <c r="K5159" s="169">
        <v>29.389999999999997</v>
      </c>
      <c r="L5159" s="169"/>
      <c r="M5159" s="169" t="s">
        <v>2395</v>
      </c>
      <c r="N5159" s="169"/>
      <c r="O5159" s="169"/>
      <c r="P5159" s="169"/>
      <c r="Q5159" s="169"/>
      <c r="R5159" s="169"/>
      <c r="T5159" s="171"/>
      <c r="U5159" s="5"/>
    </row>
    <row r="5160" spans="1:21" ht="20.100000000000001" customHeight="1">
      <c r="A5160" s="282" t="s">
        <v>11583</v>
      </c>
      <c r="B5160" s="277">
        <v>683615798779</v>
      </c>
      <c r="C5160" s="289" t="s">
        <v>11250</v>
      </c>
      <c r="D5160" s="278" t="s">
        <v>11578</v>
      </c>
      <c r="E5160" s="323">
        <v>20</v>
      </c>
      <c r="F5160" s="357">
        <v>39.647058823529413</v>
      </c>
      <c r="G5160" s="169" t="s">
        <v>8444</v>
      </c>
      <c r="H5160" s="282">
        <v>0</v>
      </c>
      <c r="I5160" s="280">
        <v>42309</v>
      </c>
      <c r="J5160" s="319">
        <f t="shared" si="81"/>
        <v>8.7000000000000028</v>
      </c>
      <c r="K5160" s="169">
        <v>29.389999999999997</v>
      </c>
      <c r="L5160" s="169"/>
      <c r="M5160" s="169" t="s">
        <v>2395</v>
      </c>
      <c r="N5160" s="169"/>
      <c r="O5160" s="169"/>
      <c r="P5160" s="169"/>
      <c r="Q5160" s="169"/>
      <c r="R5160" s="169"/>
      <c r="T5160" s="171"/>
      <c r="U5160" s="5"/>
    </row>
    <row r="5161" spans="1:21" ht="20.100000000000001" customHeight="1">
      <c r="A5161" s="282" t="s">
        <v>11584</v>
      </c>
      <c r="B5161" s="277"/>
      <c r="C5161" s="289" t="s">
        <v>11251</v>
      </c>
      <c r="D5161" s="278" t="s">
        <v>11585</v>
      </c>
      <c r="E5161" s="169"/>
      <c r="F5161" s="357" t="s">
        <v>17578</v>
      </c>
      <c r="G5161" s="169" t="s">
        <v>8444</v>
      </c>
      <c r="H5161" s="282">
        <v>0</v>
      </c>
      <c r="I5161" s="280">
        <v>42309</v>
      </c>
      <c r="J5161" s="319" t="e">
        <f t="shared" si="81"/>
        <v>#VALUE!</v>
      </c>
      <c r="K5161" s="169"/>
      <c r="L5161" s="169"/>
      <c r="M5161" s="169" t="s">
        <v>2395</v>
      </c>
      <c r="N5161" s="169"/>
      <c r="O5161" s="169"/>
      <c r="P5161" s="169"/>
      <c r="Q5161" s="169"/>
      <c r="R5161" s="169"/>
      <c r="T5161" s="171"/>
      <c r="U5161" s="5"/>
    </row>
    <row r="5162" spans="1:21" ht="20.100000000000001" customHeight="1">
      <c r="A5162" s="282" t="s">
        <v>11586</v>
      </c>
      <c r="B5162" s="277">
        <v>683615798786</v>
      </c>
      <c r="C5162" s="289" t="s">
        <v>11252</v>
      </c>
      <c r="D5162" s="278" t="s">
        <v>11585</v>
      </c>
      <c r="E5162" s="326">
        <v>5</v>
      </c>
      <c r="F5162" s="357">
        <v>25.49</v>
      </c>
      <c r="G5162" s="169" t="s">
        <v>8444</v>
      </c>
      <c r="H5162" s="283">
        <v>32</v>
      </c>
      <c r="I5162" s="280">
        <v>42309</v>
      </c>
      <c r="J5162" s="319">
        <f t="shared" si="81"/>
        <v>11.666499999999999</v>
      </c>
      <c r="K5162" s="169"/>
      <c r="L5162" s="169"/>
      <c r="M5162" s="169" t="s">
        <v>2395</v>
      </c>
      <c r="N5162" s="169"/>
      <c r="O5162" s="169"/>
      <c r="P5162" s="169"/>
      <c r="Q5162" s="169"/>
      <c r="R5162" s="169"/>
      <c r="T5162" s="171"/>
      <c r="U5162" s="5"/>
    </row>
    <row r="5163" spans="1:21" ht="20.100000000000001" customHeight="1">
      <c r="A5163" s="282" t="s">
        <v>11587</v>
      </c>
      <c r="B5163" s="277">
        <v>683615798793</v>
      </c>
      <c r="C5163" s="289" t="s">
        <v>11253</v>
      </c>
      <c r="D5163" s="278" t="s">
        <v>11585</v>
      </c>
      <c r="E5163" s="323">
        <v>5</v>
      </c>
      <c r="F5163" s="357">
        <v>25.49</v>
      </c>
      <c r="G5163" s="169" t="s">
        <v>8444</v>
      </c>
      <c r="H5163" s="282">
        <v>0</v>
      </c>
      <c r="I5163" s="280">
        <v>42309</v>
      </c>
      <c r="J5163" s="319">
        <f t="shared" si="81"/>
        <v>11.666499999999999</v>
      </c>
      <c r="K5163" s="169"/>
      <c r="L5163" s="169"/>
      <c r="M5163" s="169" t="s">
        <v>2395</v>
      </c>
      <c r="N5163" s="169"/>
      <c r="O5163" s="169"/>
      <c r="P5163" s="169"/>
      <c r="Q5163" s="169"/>
      <c r="R5163" s="169"/>
      <c r="T5163" s="171"/>
      <c r="U5163" s="5"/>
    </row>
    <row r="5164" spans="1:21" ht="20.100000000000001" customHeight="1">
      <c r="A5164" s="282" t="s">
        <v>11588</v>
      </c>
      <c r="B5164" s="277"/>
      <c r="C5164" s="289" t="s">
        <v>11254</v>
      </c>
      <c r="D5164" s="278" t="s">
        <v>11589</v>
      </c>
      <c r="E5164" s="169"/>
      <c r="F5164" s="357" t="s">
        <v>17578</v>
      </c>
      <c r="G5164" s="169" t="s">
        <v>8444</v>
      </c>
      <c r="H5164" s="282">
        <v>0</v>
      </c>
      <c r="I5164" s="280">
        <v>42309</v>
      </c>
      <c r="J5164" s="319" t="e">
        <f t="shared" si="81"/>
        <v>#VALUE!</v>
      </c>
      <c r="K5164" s="169"/>
      <c r="L5164" s="169"/>
      <c r="M5164" s="169" t="s">
        <v>2395</v>
      </c>
      <c r="N5164" s="169"/>
      <c r="O5164" s="169"/>
      <c r="P5164" s="169"/>
      <c r="Q5164" s="169"/>
      <c r="R5164" s="169"/>
      <c r="T5164" s="171"/>
      <c r="U5164" s="5"/>
    </row>
    <row r="5165" spans="1:21" ht="20.100000000000001" customHeight="1">
      <c r="A5165" s="282" t="s">
        <v>11590</v>
      </c>
      <c r="B5165" s="277">
        <v>683615798809</v>
      </c>
      <c r="C5165" s="289" t="s">
        <v>11255</v>
      </c>
      <c r="D5165" s="278" t="s">
        <v>11589</v>
      </c>
      <c r="E5165" s="323">
        <v>17</v>
      </c>
      <c r="F5165" s="319">
        <v>36.117647058823529</v>
      </c>
      <c r="G5165" s="169" t="s">
        <v>8444</v>
      </c>
      <c r="H5165" s="282">
        <v>0</v>
      </c>
      <c r="I5165" s="280">
        <v>42309</v>
      </c>
      <c r="J5165" s="319">
        <f t="shared" si="81"/>
        <v>8.6999999999999993</v>
      </c>
      <c r="K5165" s="169">
        <v>15.95</v>
      </c>
      <c r="L5165" s="169"/>
      <c r="M5165" s="169" t="s">
        <v>2395</v>
      </c>
      <c r="N5165" s="169"/>
      <c r="O5165" s="169"/>
      <c r="P5165" s="169"/>
      <c r="Q5165" s="169"/>
      <c r="R5165" s="169"/>
      <c r="T5165" s="171"/>
      <c r="U5165" s="5"/>
    </row>
    <row r="5166" spans="1:21" ht="20.100000000000001" customHeight="1">
      <c r="A5166" s="282" t="s">
        <v>11591</v>
      </c>
      <c r="B5166" s="277"/>
      <c r="C5166" s="289" t="s">
        <v>11256</v>
      </c>
      <c r="D5166" s="278" t="s">
        <v>11592</v>
      </c>
      <c r="E5166" s="169"/>
      <c r="F5166" s="357" t="s">
        <v>17578</v>
      </c>
      <c r="G5166" s="169" t="s">
        <v>8444</v>
      </c>
      <c r="H5166" s="282">
        <v>0</v>
      </c>
      <c r="I5166" s="280">
        <v>42309</v>
      </c>
      <c r="J5166" s="319" t="e">
        <f t="shared" si="81"/>
        <v>#VALUE!</v>
      </c>
      <c r="K5166" s="169"/>
      <c r="L5166" s="169"/>
      <c r="M5166" s="169" t="s">
        <v>2395</v>
      </c>
      <c r="N5166" s="169"/>
      <c r="O5166" s="169"/>
      <c r="P5166" s="169"/>
      <c r="Q5166" s="169"/>
      <c r="R5166" s="169"/>
      <c r="T5166" s="171"/>
      <c r="U5166" s="5"/>
    </row>
    <row r="5167" spans="1:21" ht="20.100000000000001" customHeight="1">
      <c r="A5167" s="282" t="s">
        <v>11593</v>
      </c>
      <c r="B5167" s="277">
        <v>683615798816</v>
      </c>
      <c r="C5167" s="289" t="s">
        <v>11257</v>
      </c>
      <c r="D5167" s="278" t="s">
        <v>11592</v>
      </c>
      <c r="E5167" s="323">
        <v>18</v>
      </c>
      <c r="F5167" s="357">
        <v>37.294117647058826</v>
      </c>
      <c r="G5167" s="169" t="s">
        <v>8444</v>
      </c>
      <c r="H5167" s="282">
        <v>0</v>
      </c>
      <c r="I5167" s="280">
        <v>42309</v>
      </c>
      <c r="J5167" s="319">
        <f t="shared" si="81"/>
        <v>8.7000000000000028</v>
      </c>
      <c r="K5167" s="169">
        <v>27.09</v>
      </c>
      <c r="L5167" s="169"/>
      <c r="M5167" s="169" t="s">
        <v>2395</v>
      </c>
      <c r="N5167" s="169"/>
      <c r="O5167" s="169"/>
      <c r="P5167" s="169"/>
      <c r="Q5167" s="169"/>
      <c r="R5167" s="169"/>
      <c r="T5167" s="171"/>
      <c r="U5167" s="5"/>
    </row>
    <row r="5168" spans="1:21" ht="20.100000000000001" customHeight="1">
      <c r="A5168" s="282" t="s">
        <v>11594</v>
      </c>
      <c r="B5168" s="277"/>
      <c r="C5168" s="289" t="s">
        <v>11258</v>
      </c>
      <c r="D5168" s="278" t="s">
        <v>11595</v>
      </c>
      <c r="E5168" s="169"/>
      <c r="F5168" s="357" t="s">
        <v>17578</v>
      </c>
      <c r="G5168" s="169" t="s">
        <v>8444</v>
      </c>
      <c r="H5168" s="282">
        <v>0</v>
      </c>
      <c r="I5168" s="280">
        <v>42309</v>
      </c>
      <c r="J5168" s="319" t="e">
        <f t="shared" si="81"/>
        <v>#VALUE!</v>
      </c>
      <c r="K5168" s="169"/>
      <c r="L5168" s="169"/>
      <c r="M5168" s="169" t="s">
        <v>2395</v>
      </c>
      <c r="N5168" s="169"/>
      <c r="O5168" s="169"/>
      <c r="P5168" s="169"/>
      <c r="Q5168" s="169"/>
      <c r="R5168" s="169"/>
      <c r="T5168" s="171"/>
      <c r="U5168" s="5"/>
    </row>
    <row r="5169" spans="1:21" ht="20.100000000000001" customHeight="1">
      <c r="A5169" s="282" t="s">
        <v>11596</v>
      </c>
      <c r="B5169" s="277">
        <v>683615798823</v>
      </c>
      <c r="C5169" s="289" t="s">
        <v>11259</v>
      </c>
      <c r="D5169" s="278" t="s">
        <v>11595</v>
      </c>
      <c r="E5169" s="323">
        <v>13</v>
      </c>
      <c r="F5169" s="357">
        <v>31.389999999999997</v>
      </c>
      <c r="G5169" s="169" t="s">
        <v>8444</v>
      </c>
      <c r="H5169" s="282">
        <v>0</v>
      </c>
      <c r="I5169" s="280">
        <v>42309</v>
      </c>
      <c r="J5169" s="319">
        <f t="shared" si="81"/>
        <v>8.6814999999999962</v>
      </c>
      <c r="K5169" s="169"/>
      <c r="L5169" s="169"/>
      <c r="M5169" s="169" t="s">
        <v>2395</v>
      </c>
      <c r="N5169" s="169"/>
      <c r="O5169" s="169"/>
      <c r="P5169" s="169"/>
      <c r="Q5169" s="169"/>
      <c r="R5169" s="169"/>
      <c r="T5169" s="171"/>
      <c r="U5169" s="5"/>
    </row>
    <row r="5170" spans="1:21" ht="20.100000000000001" customHeight="1">
      <c r="A5170" s="282"/>
      <c r="C5170" s="289" t="s">
        <v>11260</v>
      </c>
      <c r="D5170" s="169"/>
      <c r="E5170" s="169"/>
      <c r="F5170" s="357">
        <v>10.99</v>
      </c>
      <c r="G5170" s="169"/>
      <c r="H5170" s="169">
        <v>0</v>
      </c>
      <c r="I5170" s="280"/>
      <c r="J5170" s="319">
        <f t="shared" si="81"/>
        <v>4.3414999999999999</v>
      </c>
      <c r="K5170" s="169" t="s">
        <v>731</v>
      </c>
      <c r="L5170" s="169"/>
      <c r="M5170" s="169"/>
      <c r="N5170" s="169"/>
      <c r="O5170" s="169"/>
      <c r="P5170" s="169"/>
      <c r="Q5170" s="169"/>
      <c r="R5170" s="169"/>
      <c r="T5170" s="171"/>
      <c r="U5170" s="5"/>
    </row>
    <row r="5171" spans="1:21" ht="20.100000000000001" customHeight="1">
      <c r="A5171" s="282" t="s">
        <v>11598</v>
      </c>
      <c r="B5171" s="277">
        <v>683615798830</v>
      </c>
      <c r="C5171" s="289" t="s">
        <v>11260</v>
      </c>
      <c r="D5171" s="278" t="s">
        <v>11597</v>
      </c>
      <c r="E5171" s="323">
        <v>4</v>
      </c>
      <c r="F5171" s="319">
        <v>14.941176470588236</v>
      </c>
      <c r="G5171" s="169" t="s">
        <v>8444</v>
      </c>
      <c r="H5171" s="282">
        <v>0</v>
      </c>
      <c r="I5171" s="280">
        <v>42309</v>
      </c>
      <c r="J5171" s="319">
        <f t="shared" si="81"/>
        <v>3.6999999999999993</v>
      </c>
      <c r="K5171" s="169">
        <v>10.89</v>
      </c>
      <c r="L5171" s="169"/>
      <c r="M5171" s="169" t="s">
        <v>2395</v>
      </c>
      <c r="N5171" s="169"/>
      <c r="O5171" s="169"/>
      <c r="P5171" s="169"/>
      <c r="Q5171" s="169"/>
      <c r="R5171" s="169"/>
      <c r="T5171" s="171"/>
      <c r="U5171" s="5"/>
    </row>
    <row r="5172" spans="1:21" ht="20.100000000000001" customHeight="1">
      <c r="A5172" s="282"/>
      <c r="C5172" s="289" t="s">
        <v>11261</v>
      </c>
      <c r="D5172" s="169"/>
      <c r="E5172" s="169"/>
      <c r="F5172" s="357">
        <v>9.99</v>
      </c>
      <c r="G5172" s="169"/>
      <c r="H5172" s="169">
        <v>0</v>
      </c>
      <c r="I5172" s="280"/>
      <c r="J5172" s="319">
        <f t="shared" si="81"/>
        <v>3.4915000000000003</v>
      </c>
      <c r="K5172" s="169" t="s">
        <v>731</v>
      </c>
      <c r="L5172" s="169"/>
      <c r="M5172" s="169"/>
      <c r="N5172" s="169"/>
      <c r="O5172" s="169"/>
      <c r="P5172" s="169"/>
      <c r="Q5172" s="169"/>
      <c r="R5172" s="169"/>
      <c r="T5172" s="171"/>
      <c r="U5172" s="5"/>
    </row>
    <row r="5173" spans="1:21" ht="20.100000000000001" customHeight="1">
      <c r="A5173" s="282" t="s">
        <v>11600</v>
      </c>
      <c r="B5173" s="277">
        <v>683615798847</v>
      </c>
      <c r="C5173" s="289" t="s">
        <v>11261</v>
      </c>
      <c r="D5173" s="278" t="s">
        <v>11599</v>
      </c>
      <c r="E5173" s="323">
        <v>4</v>
      </c>
      <c r="F5173" s="319">
        <v>14.941176470588236</v>
      </c>
      <c r="G5173" s="169" t="s">
        <v>8444</v>
      </c>
      <c r="H5173" s="282">
        <v>0</v>
      </c>
      <c r="I5173" s="280">
        <v>42309</v>
      </c>
      <c r="J5173" s="319">
        <f t="shared" si="81"/>
        <v>3.6999999999999993</v>
      </c>
      <c r="K5173" s="169">
        <v>10.89</v>
      </c>
      <c r="L5173" s="169"/>
      <c r="M5173" s="169" t="s">
        <v>2395</v>
      </c>
      <c r="N5173" s="169"/>
      <c r="O5173" s="169"/>
      <c r="P5173" s="169"/>
      <c r="Q5173" s="169"/>
      <c r="R5173" s="169"/>
      <c r="T5173" s="171"/>
      <c r="U5173" s="5"/>
    </row>
    <row r="5174" spans="1:21" ht="20.100000000000001" customHeight="1">
      <c r="A5174" s="282" t="s">
        <v>11601</v>
      </c>
      <c r="B5174" s="277"/>
      <c r="C5174" s="289" t="s">
        <v>11262</v>
      </c>
      <c r="D5174" s="278" t="s">
        <v>11602</v>
      </c>
      <c r="E5174" s="169"/>
      <c r="F5174" s="357" t="s">
        <v>17578</v>
      </c>
      <c r="G5174" s="169" t="s">
        <v>8444</v>
      </c>
      <c r="H5174" s="282">
        <v>0</v>
      </c>
      <c r="I5174" s="280">
        <v>42309</v>
      </c>
      <c r="J5174" s="319" t="e">
        <f t="shared" si="81"/>
        <v>#VALUE!</v>
      </c>
      <c r="K5174" s="169"/>
      <c r="L5174" s="169"/>
      <c r="M5174" s="169" t="s">
        <v>2395</v>
      </c>
      <c r="N5174" s="169"/>
      <c r="O5174" s="169"/>
      <c r="P5174" s="169"/>
      <c r="Q5174" s="169"/>
      <c r="R5174" s="169"/>
      <c r="T5174" s="171"/>
      <c r="U5174" s="5"/>
    </row>
    <row r="5175" spans="1:21" ht="20.100000000000001" customHeight="1">
      <c r="A5175" s="282" t="s">
        <v>11603</v>
      </c>
      <c r="B5175" s="277">
        <v>683615798854</v>
      </c>
      <c r="C5175" s="289" t="s">
        <v>11263</v>
      </c>
      <c r="D5175" s="278" t="s">
        <v>11602</v>
      </c>
      <c r="E5175" s="323">
        <v>6</v>
      </c>
      <c r="F5175" s="357">
        <v>17.294117647058826</v>
      </c>
      <c r="G5175" s="169" t="s">
        <v>8444</v>
      </c>
      <c r="H5175" s="282">
        <v>0</v>
      </c>
      <c r="I5175" s="280">
        <v>42309</v>
      </c>
      <c r="J5175" s="319">
        <f t="shared" si="81"/>
        <v>3.7000000000000011</v>
      </c>
      <c r="K5175" s="169">
        <v>13.99</v>
      </c>
      <c r="L5175" s="169"/>
      <c r="M5175" s="169" t="s">
        <v>2395</v>
      </c>
      <c r="N5175" s="169"/>
      <c r="O5175" s="169"/>
      <c r="P5175" s="169"/>
      <c r="Q5175" s="169"/>
      <c r="R5175" s="169"/>
      <c r="T5175" s="171"/>
      <c r="U5175" s="5"/>
    </row>
    <row r="5176" spans="1:21" ht="20.100000000000001" customHeight="1">
      <c r="A5176" s="282" t="s">
        <v>11604</v>
      </c>
      <c r="B5176" s="277"/>
      <c r="C5176" s="289" t="s">
        <v>11264</v>
      </c>
      <c r="D5176" s="278" t="s">
        <v>11605</v>
      </c>
      <c r="E5176" s="169"/>
      <c r="F5176" s="357" t="s">
        <v>17578</v>
      </c>
      <c r="G5176" s="169" t="s">
        <v>8444</v>
      </c>
      <c r="H5176" s="282">
        <v>0</v>
      </c>
      <c r="I5176" s="280">
        <v>42309</v>
      </c>
      <c r="J5176" s="319" t="e">
        <f t="shared" si="81"/>
        <v>#VALUE!</v>
      </c>
      <c r="K5176" s="169"/>
      <c r="L5176" s="169"/>
      <c r="M5176" s="169" t="s">
        <v>2395</v>
      </c>
      <c r="N5176" s="169"/>
      <c r="O5176" s="169"/>
      <c r="P5176" s="169"/>
      <c r="Q5176" s="169"/>
      <c r="R5176" s="169"/>
      <c r="T5176" s="171"/>
      <c r="U5176" s="5"/>
    </row>
    <row r="5177" spans="1:21" ht="20.100000000000001" customHeight="1">
      <c r="A5177" s="282" t="s">
        <v>11606</v>
      </c>
      <c r="B5177" s="277">
        <v>683615798861</v>
      </c>
      <c r="C5177" s="289" t="s">
        <v>11265</v>
      </c>
      <c r="D5177" s="278" t="s">
        <v>11605</v>
      </c>
      <c r="E5177" s="326">
        <v>6</v>
      </c>
      <c r="F5177" s="357">
        <v>17.294117647058826</v>
      </c>
      <c r="G5177" s="169" t="s">
        <v>8444</v>
      </c>
      <c r="H5177" s="283">
        <v>14</v>
      </c>
      <c r="I5177" s="280">
        <v>42309</v>
      </c>
      <c r="J5177" s="319">
        <f t="shared" si="81"/>
        <v>3.7000000000000011</v>
      </c>
      <c r="K5177" s="169">
        <v>13.99</v>
      </c>
      <c r="L5177" s="169"/>
      <c r="M5177" s="169" t="s">
        <v>2395</v>
      </c>
      <c r="N5177" s="169"/>
      <c r="O5177" s="169"/>
      <c r="P5177" s="169"/>
      <c r="Q5177" s="169"/>
      <c r="R5177" s="169"/>
      <c r="T5177" s="171"/>
      <c r="U5177" s="5"/>
    </row>
    <row r="5178" spans="1:21" ht="20.100000000000001" customHeight="1">
      <c r="A5178" s="282" t="s">
        <v>11607</v>
      </c>
      <c r="B5178" s="277">
        <v>683615798878</v>
      </c>
      <c r="C5178" s="289" t="s">
        <v>11266</v>
      </c>
      <c r="D5178" s="278" t="s">
        <v>11605</v>
      </c>
      <c r="E5178" s="323">
        <v>6</v>
      </c>
      <c r="F5178" s="357">
        <v>17.294117647058826</v>
      </c>
      <c r="G5178" s="169" t="s">
        <v>8444</v>
      </c>
      <c r="H5178" s="282">
        <v>0</v>
      </c>
      <c r="I5178" s="280">
        <v>42309</v>
      </c>
      <c r="J5178" s="319">
        <f t="shared" si="81"/>
        <v>3.7000000000000011</v>
      </c>
      <c r="K5178" s="169">
        <v>13.99</v>
      </c>
      <c r="L5178" s="169"/>
      <c r="M5178" s="169" t="s">
        <v>2395</v>
      </c>
      <c r="N5178" s="169"/>
      <c r="O5178" s="169"/>
      <c r="P5178" s="169"/>
      <c r="Q5178" s="169"/>
      <c r="R5178" s="169"/>
      <c r="T5178" s="171"/>
      <c r="U5178" s="5"/>
    </row>
    <row r="5179" spans="1:21" ht="20.100000000000001" customHeight="1">
      <c r="A5179" s="282"/>
      <c r="C5179" s="289" t="s">
        <v>11267</v>
      </c>
      <c r="D5179" s="169"/>
      <c r="E5179" s="169"/>
      <c r="F5179" s="357">
        <v>17.95</v>
      </c>
      <c r="G5179" s="169"/>
      <c r="H5179" s="169">
        <v>0</v>
      </c>
      <c r="I5179" s="280"/>
      <c r="J5179" s="319">
        <f t="shared" si="81"/>
        <v>10.257499999999999</v>
      </c>
      <c r="K5179" s="169" t="s">
        <v>731</v>
      </c>
      <c r="L5179" s="169"/>
      <c r="M5179" s="169"/>
      <c r="N5179" s="169"/>
      <c r="O5179" s="169"/>
      <c r="P5179" s="169"/>
      <c r="Q5179" s="169"/>
      <c r="R5179" s="169"/>
      <c r="T5179" s="171"/>
      <c r="U5179" s="5"/>
    </row>
    <row r="5180" spans="1:21" ht="20.100000000000001" customHeight="1">
      <c r="A5180" s="5" t="s">
        <v>11609</v>
      </c>
      <c r="B5180" s="277">
        <v>683615798885</v>
      </c>
      <c r="C5180" s="289" t="s">
        <v>11267</v>
      </c>
      <c r="D5180" s="278" t="s">
        <v>11608</v>
      </c>
      <c r="E5180" s="323">
        <v>4</v>
      </c>
      <c r="F5180" s="319">
        <v>17.95</v>
      </c>
      <c r="G5180" s="169" t="s">
        <v>8444</v>
      </c>
      <c r="H5180" s="282">
        <v>0</v>
      </c>
      <c r="I5180" s="280">
        <v>42309</v>
      </c>
      <c r="J5180" s="319">
        <f t="shared" si="81"/>
        <v>6.2574999999999985</v>
      </c>
      <c r="K5180" s="169"/>
      <c r="L5180" s="169"/>
      <c r="M5180" s="169" t="s">
        <v>2395</v>
      </c>
      <c r="N5180" s="169"/>
      <c r="O5180" s="169"/>
      <c r="P5180" s="169"/>
      <c r="Q5180" s="169"/>
      <c r="R5180" s="169"/>
      <c r="T5180" s="171"/>
      <c r="U5180" s="5"/>
    </row>
    <row r="5181" spans="1:21" ht="20.100000000000001" customHeight="1">
      <c r="A5181" s="282"/>
      <c r="C5181" s="289" t="s">
        <v>11268</v>
      </c>
      <c r="D5181" s="169"/>
      <c r="E5181" s="169"/>
      <c r="F5181" s="357">
        <v>17.95</v>
      </c>
      <c r="G5181" s="169"/>
      <c r="H5181" s="169">
        <v>0</v>
      </c>
      <c r="I5181" s="280"/>
      <c r="J5181" s="319">
        <f t="shared" si="81"/>
        <v>10.257499999999999</v>
      </c>
      <c r="K5181" s="169" t="s">
        <v>731</v>
      </c>
      <c r="L5181" s="169"/>
      <c r="M5181" s="169"/>
      <c r="N5181" s="169"/>
      <c r="O5181" s="169"/>
      <c r="P5181" s="169"/>
      <c r="Q5181" s="169"/>
      <c r="R5181" s="169"/>
      <c r="T5181" s="171"/>
      <c r="U5181" s="5"/>
    </row>
    <row r="5182" spans="1:21" ht="20.100000000000001" customHeight="1">
      <c r="A5182" s="5" t="s">
        <v>11611</v>
      </c>
      <c r="B5182" s="277">
        <v>683615798892</v>
      </c>
      <c r="C5182" s="289" t="s">
        <v>11268</v>
      </c>
      <c r="D5182" s="278" t="s">
        <v>11610</v>
      </c>
      <c r="E5182" s="323">
        <v>4</v>
      </c>
      <c r="F5182" s="319">
        <v>17.95</v>
      </c>
      <c r="G5182" s="169" t="s">
        <v>8444</v>
      </c>
      <c r="H5182" s="282">
        <v>0</v>
      </c>
      <c r="I5182" s="280">
        <v>42309</v>
      </c>
      <c r="J5182" s="319">
        <f t="shared" si="81"/>
        <v>6.2574999999999985</v>
      </c>
      <c r="K5182" s="169"/>
      <c r="L5182" s="169"/>
      <c r="M5182" s="169" t="s">
        <v>2395</v>
      </c>
      <c r="N5182" s="169"/>
      <c r="O5182" s="169"/>
      <c r="P5182" s="169"/>
      <c r="Q5182" s="169"/>
      <c r="R5182" s="169"/>
      <c r="T5182" s="171"/>
      <c r="U5182" s="5"/>
    </row>
    <row r="5183" spans="1:21" ht="20.100000000000001" customHeight="1">
      <c r="A5183" s="282"/>
      <c r="C5183" s="289" t="s">
        <v>11269</v>
      </c>
      <c r="D5183" s="169"/>
      <c r="E5183" s="169"/>
      <c r="F5183" s="357">
        <v>17.95</v>
      </c>
      <c r="G5183" s="169"/>
      <c r="H5183" s="169">
        <v>0</v>
      </c>
      <c r="I5183" s="280"/>
      <c r="J5183" s="319">
        <f t="shared" si="81"/>
        <v>10.257499999999999</v>
      </c>
      <c r="K5183" s="169" t="s">
        <v>731</v>
      </c>
      <c r="L5183" s="169"/>
      <c r="M5183" s="169"/>
      <c r="N5183" s="169"/>
      <c r="O5183" s="169"/>
      <c r="P5183" s="169"/>
      <c r="Q5183" s="169"/>
      <c r="R5183" s="169"/>
      <c r="T5183" s="171"/>
      <c r="U5183" s="5"/>
    </row>
    <row r="5184" spans="1:21" ht="20.100000000000001" customHeight="1">
      <c r="A5184" s="282" t="s">
        <v>11613</v>
      </c>
      <c r="B5184" s="277">
        <v>683615798908</v>
      </c>
      <c r="C5184" s="289" t="s">
        <v>11269</v>
      </c>
      <c r="D5184" s="278" t="s">
        <v>11612</v>
      </c>
      <c r="E5184" s="323">
        <v>4</v>
      </c>
      <c r="F5184" s="319">
        <v>17.95</v>
      </c>
      <c r="G5184" s="169" t="s">
        <v>8444</v>
      </c>
      <c r="H5184" s="282">
        <v>0</v>
      </c>
      <c r="I5184" s="280">
        <v>42309</v>
      </c>
      <c r="J5184" s="319">
        <f t="shared" si="81"/>
        <v>6.2574999999999985</v>
      </c>
      <c r="K5184" s="169"/>
      <c r="L5184" s="169"/>
      <c r="M5184" s="169" t="s">
        <v>2395</v>
      </c>
      <c r="N5184" s="169"/>
      <c r="O5184" s="169"/>
      <c r="P5184" s="169"/>
      <c r="Q5184" s="169"/>
      <c r="R5184" s="169"/>
      <c r="T5184" s="171"/>
      <c r="U5184" s="5"/>
    </row>
    <row r="5185" spans="1:21" ht="20.100000000000001" customHeight="1">
      <c r="A5185" s="282" t="s">
        <v>11614</v>
      </c>
      <c r="B5185" s="277"/>
      <c r="C5185" s="289" t="s">
        <v>11270</v>
      </c>
      <c r="D5185" s="278" t="s">
        <v>11615</v>
      </c>
      <c r="E5185" s="169"/>
      <c r="F5185" s="357" t="s">
        <v>17578</v>
      </c>
      <c r="G5185" s="169" t="s">
        <v>8444</v>
      </c>
      <c r="H5185" s="282">
        <v>0</v>
      </c>
      <c r="I5185" s="280">
        <v>42309</v>
      </c>
      <c r="J5185" s="319" t="e">
        <f t="shared" si="81"/>
        <v>#VALUE!</v>
      </c>
      <c r="K5185" s="169"/>
      <c r="L5185" s="169"/>
      <c r="M5185" s="169" t="s">
        <v>2395</v>
      </c>
      <c r="N5185" s="169"/>
      <c r="O5185" s="169"/>
      <c r="P5185" s="169"/>
      <c r="Q5185" s="169"/>
      <c r="R5185" s="169"/>
      <c r="T5185" s="171"/>
      <c r="U5185" s="5"/>
    </row>
    <row r="5186" spans="1:21" ht="20.100000000000001" customHeight="1">
      <c r="A5186" s="282" t="s">
        <v>11616</v>
      </c>
      <c r="B5186" s="277">
        <v>683615798915</v>
      </c>
      <c r="C5186" s="289" t="s">
        <v>11271</v>
      </c>
      <c r="D5186" s="278" t="s">
        <v>11615</v>
      </c>
      <c r="E5186" s="169"/>
      <c r="F5186" s="281">
        <v>21.99</v>
      </c>
      <c r="G5186" s="279" t="s">
        <v>8444</v>
      </c>
      <c r="H5186" s="282">
        <v>0</v>
      </c>
      <c r="I5186" s="280">
        <v>42309</v>
      </c>
      <c r="J5186" s="319">
        <f t="shared" si="81"/>
        <v>13.691499999999998</v>
      </c>
      <c r="K5186" s="169"/>
      <c r="L5186" s="169"/>
      <c r="M5186" s="169" t="s">
        <v>2395</v>
      </c>
      <c r="N5186" s="169"/>
      <c r="O5186" s="169"/>
      <c r="P5186" s="169"/>
    </row>
    <row r="5187" spans="1:21" ht="20.100000000000001" customHeight="1">
      <c r="A5187" s="282"/>
      <c r="C5187" s="289" t="s">
        <v>11272</v>
      </c>
      <c r="E5187" s="169"/>
      <c r="F5187" s="281" t="s">
        <v>17578</v>
      </c>
      <c r="G5187" s="279"/>
      <c r="H5187" s="169">
        <v>0</v>
      </c>
      <c r="I5187" s="280"/>
      <c r="J5187" s="319" t="e">
        <f t="shared" si="81"/>
        <v>#VALUE!</v>
      </c>
      <c r="K5187" s="169" t="s">
        <v>731</v>
      </c>
      <c r="L5187" s="169"/>
      <c r="M5187" s="169"/>
      <c r="N5187" s="169"/>
      <c r="O5187" s="169"/>
      <c r="P5187" s="169"/>
    </row>
    <row r="5188" spans="1:21" ht="20.100000000000001" customHeight="1">
      <c r="A5188" s="282" t="s">
        <v>11618</v>
      </c>
      <c r="B5188" s="277">
        <v>683615798922</v>
      </c>
      <c r="C5188" s="289" t="s">
        <v>11273</v>
      </c>
      <c r="D5188" s="278" t="s">
        <v>11617</v>
      </c>
      <c r="E5188" s="323">
        <v>3</v>
      </c>
      <c r="F5188" s="281">
        <v>16.09</v>
      </c>
      <c r="G5188" s="279" t="s">
        <v>8444</v>
      </c>
      <c r="H5188" s="282">
        <v>0</v>
      </c>
      <c r="I5188" s="280">
        <v>42309</v>
      </c>
      <c r="J5188" s="319">
        <f t="shared" si="81"/>
        <v>5.676499999999999</v>
      </c>
      <c r="K5188" s="169"/>
      <c r="L5188" s="169"/>
      <c r="M5188" s="169" t="s">
        <v>2395</v>
      </c>
      <c r="N5188" s="169"/>
      <c r="O5188" s="169"/>
      <c r="P5188" s="169"/>
    </row>
    <row r="5189" spans="1:21" ht="20.100000000000001" customHeight="1">
      <c r="A5189" s="282" t="s">
        <v>11619</v>
      </c>
      <c r="B5189" s="277">
        <v>683615798939</v>
      </c>
      <c r="C5189" s="289" t="s">
        <v>11274</v>
      </c>
      <c r="D5189" s="278" t="s">
        <v>11617</v>
      </c>
      <c r="E5189" s="323">
        <v>3</v>
      </c>
      <c r="F5189" s="281">
        <v>16.09</v>
      </c>
      <c r="G5189" s="279" t="s">
        <v>8444</v>
      </c>
      <c r="H5189" s="282">
        <v>0</v>
      </c>
      <c r="I5189" s="280">
        <v>42309</v>
      </c>
      <c r="J5189" s="319">
        <f t="shared" si="81"/>
        <v>5.676499999999999</v>
      </c>
      <c r="K5189" s="169"/>
      <c r="L5189" s="169"/>
      <c r="M5189" s="169" t="s">
        <v>2395</v>
      </c>
      <c r="N5189" s="169"/>
      <c r="O5189" s="169"/>
      <c r="P5189" s="169"/>
    </row>
    <row r="5190" spans="1:21" ht="20.100000000000001" customHeight="1">
      <c r="A5190" s="282" t="s">
        <v>11620</v>
      </c>
      <c r="B5190" s="277"/>
      <c r="C5190" s="289" t="s">
        <v>11272</v>
      </c>
      <c r="D5190" s="278" t="s">
        <v>11617</v>
      </c>
      <c r="E5190" s="169"/>
      <c r="F5190" s="281" t="s">
        <v>17578</v>
      </c>
      <c r="G5190" s="279" t="s">
        <v>8444</v>
      </c>
      <c r="H5190" s="282">
        <v>0</v>
      </c>
      <c r="I5190" s="280">
        <v>42309</v>
      </c>
      <c r="J5190" s="319" t="e">
        <f t="shared" si="81"/>
        <v>#VALUE!</v>
      </c>
      <c r="K5190" s="169"/>
      <c r="L5190" s="169"/>
      <c r="M5190" s="169" t="s">
        <v>2395</v>
      </c>
      <c r="N5190" s="169"/>
      <c r="O5190" s="169"/>
      <c r="P5190" s="169"/>
    </row>
    <row r="5191" spans="1:21" ht="20.100000000000001" customHeight="1">
      <c r="A5191" s="282" t="s">
        <v>11621</v>
      </c>
      <c r="B5191" s="277">
        <v>683615800939</v>
      </c>
      <c r="C5191" s="289" t="s">
        <v>11275</v>
      </c>
      <c r="D5191" s="278" t="s">
        <v>11617</v>
      </c>
      <c r="E5191" s="323">
        <v>3.5</v>
      </c>
      <c r="F5191" s="281">
        <v>17.29</v>
      </c>
      <c r="G5191" s="279" t="s">
        <v>8444</v>
      </c>
      <c r="H5191" s="282">
        <v>0</v>
      </c>
      <c r="I5191" s="280">
        <v>42309</v>
      </c>
      <c r="J5191" s="319">
        <f t="shared" si="81"/>
        <v>6.1964999999999986</v>
      </c>
      <c r="K5191" s="169"/>
      <c r="L5191" s="169"/>
      <c r="M5191" s="169" t="s">
        <v>2395</v>
      </c>
      <c r="N5191" s="169"/>
      <c r="O5191" s="169"/>
      <c r="P5191" s="169"/>
    </row>
    <row r="5192" spans="1:21" ht="20.100000000000001" customHeight="1">
      <c r="A5192" s="282" t="s">
        <v>11622</v>
      </c>
      <c r="B5192" s="277">
        <v>683615800946</v>
      </c>
      <c r="C5192" s="289" t="s">
        <v>11276</v>
      </c>
      <c r="D5192" s="278" t="s">
        <v>11617</v>
      </c>
      <c r="E5192" s="323">
        <v>3.5</v>
      </c>
      <c r="F5192" s="281">
        <v>17.29</v>
      </c>
      <c r="G5192" s="279" t="s">
        <v>8444</v>
      </c>
      <c r="H5192" s="282">
        <v>0</v>
      </c>
      <c r="I5192" s="280">
        <v>42309</v>
      </c>
      <c r="J5192" s="319">
        <f t="shared" si="81"/>
        <v>6.1964999999999986</v>
      </c>
      <c r="K5192" s="169"/>
      <c r="L5192" s="169"/>
      <c r="M5192" s="169" t="s">
        <v>2395</v>
      </c>
      <c r="N5192" s="169"/>
      <c r="O5192" s="169"/>
      <c r="P5192" s="169"/>
    </row>
    <row r="5193" spans="1:21" ht="20.100000000000001" customHeight="1">
      <c r="A5193" s="282" t="s">
        <v>11623</v>
      </c>
      <c r="B5193" s="277">
        <v>683615800953</v>
      </c>
      <c r="C5193" s="289" t="s">
        <v>11277</v>
      </c>
      <c r="D5193" s="278" t="s">
        <v>11617</v>
      </c>
      <c r="E5193" s="323">
        <v>8</v>
      </c>
      <c r="F5193" s="281">
        <v>20.823529411764707</v>
      </c>
      <c r="G5193" s="279" t="s">
        <v>8444</v>
      </c>
      <c r="H5193" s="282">
        <v>0</v>
      </c>
      <c r="I5193" s="280">
        <v>42309</v>
      </c>
      <c r="J5193" s="319">
        <f t="shared" si="81"/>
        <v>4.6999999999999993</v>
      </c>
      <c r="K5193" s="169">
        <v>15.290000000000001</v>
      </c>
      <c r="L5193" s="169"/>
      <c r="M5193" s="169" t="s">
        <v>2395</v>
      </c>
      <c r="N5193" s="169"/>
      <c r="O5193" s="169"/>
      <c r="P5193" s="169"/>
    </row>
    <row r="5194" spans="1:21" ht="20.100000000000001" customHeight="1">
      <c r="A5194" s="282" t="s">
        <v>11624</v>
      </c>
      <c r="B5194" s="277"/>
      <c r="C5194" s="289" t="s">
        <v>11278</v>
      </c>
      <c r="D5194" s="278" t="s">
        <v>11625</v>
      </c>
      <c r="E5194" s="169"/>
      <c r="F5194" s="281" t="s">
        <v>17578</v>
      </c>
      <c r="G5194" s="279" t="s">
        <v>8444</v>
      </c>
      <c r="H5194" s="282">
        <v>0</v>
      </c>
      <c r="I5194" s="280">
        <v>42309</v>
      </c>
      <c r="J5194" s="319" t="e">
        <f t="shared" si="81"/>
        <v>#VALUE!</v>
      </c>
      <c r="K5194" s="169"/>
      <c r="L5194" s="169"/>
      <c r="M5194" s="169" t="s">
        <v>2395</v>
      </c>
      <c r="N5194" s="169"/>
      <c r="O5194" s="169"/>
      <c r="P5194" s="169"/>
    </row>
    <row r="5195" spans="1:21" ht="20.100000000000001" customHeight="1">
      <c r="A5195" s="282" t="s">
        <v>11626</v>
      </c>
      <c r="B5195" s="277">
        <v>683615798977</v>
      </c>
      <c r="C5195" s="289" t="s">
        <v>11279</v>
      </c>
      <c r="D5195" s="278" t="s">
        <v>11625</v>
      </c>
      <c r="E5195" s="323">
        <v>5</v>
      </c>
      <c r="F5195" s="319">
        <v>17.95</v>
      </c>
      <c r="G5195" s="279" t="s">
        <v>8444</v>
      </c>
      <c r="H5195" s="282">
        <v>0</v>
      </c>
      <c r="I5195" s="280">
        <v>42309</v>
      </c>
      <c r="J5195" s="319">
        <f t="shared" si="81"/>
        <v>5.2574999999999985</v>
      </c>
      <c r="K5195" s="169"/>
      <c r="L5195" s="169"/>
      <c r="M5195" s="169" t="s">
        <v>2395</v>
      </c>
      <c r="N5195" s="169"/>
      <c r="O5195" s="169"/>
      <c r="P5195" s="169"/>
    </row>
    <row r="5196" spans="1:21" ht="20.100000000000001" customHeight="1">
      <c r="A5196" s="282"/>
      <c r="C5196" s="289" t="s">
        <v>11280</v>
      </c>
      <c r="E5196" s="169"/>
      <c r="F5196" s="281">
        <v>17.95</v>
      </c>
      <c r="G5196" s="279"/>
      <c r="H5196" s="169">
        <v>0</v>
      </c>
      <c r="I5196" s="280"/>
      <c r="J5196" s="319">
        <f t="shared" ref="J5196:J5259" si="82">F5196*0.85-5-E5196</f>
        <v>10.257499999999999</v>
      </c>
      <c r="K5196" s="169" t="s">
        <v>731</v>
      </c>
      <c r="L5196" s="169"/>
      <c r="M5196" s="169"/>
      <c r="N5196" s="169"/>
      <c r="O5196" s="169"/>
      <c r="P5196" s="169"/>
    </row>
    <row r="5197" spans="1:21" ht="20.100000000000001" customHeight="1">
      <c r="A5197" s="5" t="s">
        <v>11628</v>
      </c>
      <c r="B5197" s="277">
        <v>683615798984</v>
      </c>
      <c r="C5197" s="289" t="s">
        <v>11280</v>
      </c>
      <c r="D5197" s="278" t="s">
        <v>11627</v>
      </c>
      <c r="E5197" s="323">
        <v>2.5</v>
      </c>
      <c r="F5197" s="319">
        <v>17.95</v>
      </c>
      <c r="G5197" s="279" t="s">
        <v>8444</v>
      </c>
      <c r="H5197" s="282">
        <v>0</v>
      </c>
      <c r="I5197" s="280">
        <v>42309</v>
      </c>
      <c r="J5197" s="319">
        <f t="shared" si="82"/>
        <v>7.7574999999999985</v>
      </c>
      <c r="K5197" s="169"/>
      <c r="L5197" s="169"/>
      <c r="M5197" s="169" t="s">
        <v>2395</v>
      </c>
      <c r="N5197" s="169"/>
      <c r="O5197" s="169"/>
      <c r="P5197" s="169"/>
    </row>
    <row r="5198" spans="1:21" ht="20.100000000000001" customHeight="1">
      <c r="A5198" s="282" t="s">
        <v>11629</v>
      </c>
      <c r="B5198" s="277"/>
      <c r="C5198" s="289" t="s">
        <v>11281</v>
      </c>
      <c r="D5198" s="278" t="s">
        <v>11630</v>
      </c>
      <c r="E5198" s="169"/>
      <c r="F5198" s="281" t="s">
        <v>17578</v>
      </c>
      <c r="G5198" s="279" t="s">
        <v>8444</v>
      </c>
      <c r="H5198" s="282">
        <v>0</v>
      </c>
      <c r="I5198" s="280">
        <v>42309</v>
      </c>
      <c r="J5198" s="319" t="e">
        <f t="shared" si="82"/>
        <v>#VALUE!</v>
      </c>
      <c r="K5198" s="169"/>
      <c r="L5198" s="169"/>
      <c r="M5198" s="169" t="s">
        <v>2395</v>
      </c>
      <c r="N5198" s="169"/>
      <c r="O5198" s="169"/>
      <c r="P5198" s="169"/>
    </row>
    <row r="5199" spans="1:21" ht="20.100000000000001" customHeight="1">
      <c r="A5199" s="282" t="s">
        <v>11631</v>
      </c>
      <c r="B5199" s="277">
        <v>683615798991</v>
      </c>
      <c r="C5199" s="289" t="s">
        <v>11282</v>
      </c>
      <c r="D5199" s="278" t="s">
        <v>11630</v>
      </c>
      <c r="E5199" s="323">
        <v>15</v>
      </c>
      <c r="F5199" s="319">
        <v>33.764705882352942</v>
      </c>
      <c r="G5199" s="279" t="s">
        <v>8444</v>
      </c>
      <c r="H5199" s="282">
        <v>0</v>
      </c>
      <c r="I5199" s="280">
        <v>42309</v>
      </c>
      <c r="J5199" s="319">
        <f t="shared" si="82"/>
        <v>8.6999999999999993</v>
      </c>
      <c r="K5199" s="169">
        <v>15.95</v>
      </c>
      <c r="L5199" s="169"/>
      <c r="M5199" s="169" t="s">
        <v>2395</v>
      </c>
      <c r="N5199" s="169"/>
      <c r="O5199" s="169"/>
      <c r="P5199" s="169"/>
    </row>
    <row r="5200" spans="1:21" ht="20.100000000000001" customHeight="1">
      <c r="A5200" s="282"/>
      <c r="C5200" s="289" t="s">
        <v>11283</v>
      </c>
      <c r="E5200" s="169"/>
      <c r="F5200" s="281">
        <v>17.95</v>
      </c>
      <c r="G5200" s="279"/>
      <c r="H5200" s="169">
        <v>0</v>
      </c>
      <c r="I5200" s="280"/>
      <c r="J5200" s="319">
        <f t="shared" si="82"/>
        <v>10.257499999999999</v>
      </c>
      <c r="K5200" s="169" t="s">
        <v>731</v>
      </c>
      <c r="L5200" s="169"/>
      <c r="M5200" s="169"/>
      <c r="N5200" s="169"/>
      <c r="O5200" s="169"/>
      <c r="P5200" s="169"/>
    </row>
    <row r="5201" spans="1:16" ht="20.100000000000001" customHeight="1">
      <c r="A5201" s="5" t="s">
        <v>11633</v>
      </c>
      <c r="B5201" s="277">
        <v>683615799004</v>
      </c>
      <c r="C5201" s="289" t="s">
        <v>11283</v>
      </c>
      <c r="D5201" s="278" t="s">
        <v>11632</v>
      </c>
      <c r="E5201" s="323">
        <v>10</v>
      </c>
      <c r="F5201" s="319">
        <v>23.176470588235293</v>
      </c>
      <c r="G5201" s="279" t="s">
        <v>8444</v>
      </c>
      <c r="H5201" s="282">
        <v>0</v>
      </c>
      <c r="I5201" s="280">
        <v>42309</v>
      </c>
      <c r="J5201" s="319">
        <f t="shared" si="82"/>
        <v>4.6999999999999993</v>
      </c>
      <c r="K5201" s="169">
        <v>15.95</v>
      </c>
      <c r="L5201" s="169"/>
      <c r="M5201" s="169" t="s">
        <v>2395</v>
      </c>
      <c r="N5201" s="169"/>
      <c r="O5201" s="169"/>
      <c r="P5201" s="169"/>
    </row>
    <row r="5202" spans="1:16" ht="20.100000000000001" customHeight="1">
      <c r="A5202" s="282" t="s">
        <v>11634</v>
      </c>
      <c r="B5202" s="277"/>
      <c r="C5202" s="289" t="s">
        <v>11284</v>
      </c>
      <c r="D5202" s="278" t="s">
        <v>11635</v>
      </c>
      <c r="E5202" s="169"/>
      <c r="F5202" s="281" t="s">
        <v>17578</v>
      </c>
      <c r="G5202" s="279" t="s">
        <v>8444</v>
      </c>
      <c r="H5202" s="282">
        <v>0</v>
      </c>
      <c r="I5202" s="280">
        <v>42309</v>
      </c>
      <c r="J5202" s="319" t="e">
        <f t="shared" si="82"/>
        <v>#VALUE!</v>
      </c>
      <c r="K5202" s="169"/>
      <c r="L5202" s="169"/>
      <c r="M5202" s="169" t="s">
        <v>2395</v>
      </c>
      <c r="N5202" s="169"/>
      <c r="O5202" s="169"/>
      <c r="P5202" s="169"/>
    </row>
    <row r="5203" spans="1:16" ht="20.100000000000001" customHeight="1">
      <c r="A5203" s="282" t="s">
        <v>11636</v>
      </c>
      <c r="B5203" s="277">
        <v>683615799011</v>
      </c>
      <c r="C5203" s="289" t="s">
        <v>11285</v>
      </c>
      <c r="D5203" s="278" t="s">
        <v>11635</v>
      </c>
      <c r="E5203" s="323">
        <v>19</v>
      </c>
      <c r="F5203" s="281">
        <v>38.470588235294116</v>
      </c>
      <c r="G5203" s="279" t="s">
        <v>8444</v>
      </c>
      <c r="H5203" s="282">
        <v>0</v>
      </c>
      <c r="I5203" s="280">
        <v>42309</v>
      </c>
      <c r="J5203" s="319">
        <f t="shared" si="82"/>
        <v>8.6999999999999957</v>
      </c>
      <c r="K5203" s="169">
        <v>28.189999999999998</v>
      </c>
      <c r="L5203" s="169"/>
      <c r="M5203" s="169" t="s">
        <v>2395</v>
      </c>
      <c r="N5203" s="169"/>
      <c r="O5203" s="169"/>
      <c r="P5203" s="169"/>
    </row>
    <row r="5204" spans="1:16" ht="20.100000000000001" customHeight="1">
      <c r="A5204" s="282" t="s">
        <v>11637</v>
      </c>
      <c r="B5204" s="277">
        <v>683615799028</v>
      </c>
      <c r="C5204" s="289" t="s">
        <v>11286</v>
      </c>
      <c r="D5204" s="278" t="s">
        <v>11635</v>
      </c>
      <c r="E5204" s="323">
        <v>19</v>
      </c>
      <c r="F5204" s="281">
        <v>38.470588235294116</v>
      </c>
      <c r="G5204" s="279" t="s">
        <v>8444</v>
      </c>
      <c r="H5204" s="282">
        <v>0</v>
      </c>
      <c r="I5204" s="280">
        <v>42309</v>
      </c>
      <c r="J5204" s="319">
        <f t="shared" si="82"/>
        <v>8.6999999999999957</v>
      </c>
      <c r="K5204" s="169">
        <v>28.189999999999998</v>
      </c>
      <c r="L5204" s="169"/>
      <c r="M5204" s="169" t="s">
        <v>2395</v>
      </c>
      <c r="N5204" s="169"/>
      <c r="O5204" s="169"/>
      <c r="P5204" s="169"/>
    </row>
    <row r="5205" spans="1:16" ht="20.100000000000001" customHeight="1">
      <c r="A5205" s="282" t="s">
        <v>11638</v>
      </c>
      <c r="B5205" s="277"/>
      <c r="C5205" s="289" t="s">
        <v>11287</v>
      </c>
      <c r="D5205" s="278" t="s">
        <v>11639</v>
      </c>
      <c r="E5205" s="169"/>
      <c r="F5205" s="281" t="s">
        <v>17578</v>
      </c>
      <c r="G5205" s="279" t="s">
        <v>8444</v>
      </c>
      <c r="H5205" s="282">
        <v>0</v>
      </c>
      <c r="I5205" s="280">
        <v>42309</v>
      </c>
      <c r="J5205" s="319" t="e">
        <f t="shared" si="82"/>
        <v>#VALUE!</v>
      </c>
      <c r="K5205" s="169"/>
      <c r="L5205" s="169"/>
      <c r="M5205" s="169" t="s">
        <v>2395</v>
      </c>
      <c r="N5205" s="169"/>
      <c r="O5205" s="169"/>
      <c r="P5205" s="169"/>
    </row>
    <row r="5206" spans="1:16" ht="20.100000000000001" customHeight="1">
      <c r="A5206" s="282" t="s">
        <v>11640</v>
      </c>
      <c r="B5206" s="277">
        <v>683615799035</v>
      </c>
      <c r="C5206" s="289" t="s">
        <v>11288</v>
      </c>
      <c r="D5206" s="278" t="s">
        <v>11639</v>
      </c>
      <c r="E5206" s="323">
        <v>18</v>
      </c>
      <c r="F5206" s="281">
        <v>37.294117647058826</v>
      </c>
      <c r="G5206" s="279" t="s">
        <v>8444</v>
      </c>
      <c r="H5206" s="282">
        <v>0</v>
      </c>
      <c r="I5206" s="280">
        <v>42309</v>
      </c>
      <c r="J5206" s="319">
        <f t="shared" si="82"/>
        <v>8.7000000000000028</v>
      </c>
      <c r="K5206" s="169">
        <v>27.09</v>
      </c>
      <c r="L5206" s="169"/>
      <c r="M5206" s="169" t="s">
        <v>2395</v>
      </c>
      <c r="N5206" s="169"/>
      <c r="O5206" s="169"/>
      <c r="P5206" s="169"/>
    </row>
    <row r="5207" spans="1:16" ht="20.100000000000001" customHeight="1">
      <c r="A5207" s="282" t="s">
        <v>11641</v>
      </c>
      <c r="B5207" s="277">
        <v>683615799042</v>
      </c>
      <c r="C5207" s="289" t="s">
        <v>11289</v>
      </c>
      <c r="D5207" s="278" t="s">
        <v>11639</v>
      </c>
      <c r="E5207" s="323">
        <v>11</v>
      </c>
      <c r="F5207" s="281">
        <v>37.294117647058826</v>
      </c>
      <c r="G5207" s="279" t="s">
        <v>8444</v>
      </c>
      <c r="H5207" s="282">
        <v>0</v>
      </c>
      <c r="I5207" s="280">
        <v>42309</v>
      </c>
      <c r="J5207" s="319">
        <f t="shared" si="82"/>
        <v>15.700000000000003</v>
      </c>
      <c r="K5207" s="169">
        <v>27.09</v>
      </c>
      <c r="L5207" s="169"/>
      <c r="M5207" s="169" t="s">
        <v>2395</v>
      </c>
      <c r="N5207" s="169"/>
      <c r="O5207" s="169"/>
      <c r="P5207" s="169"/>
    </row>
    <row r="5208" spans="1:16" ht="20.100000000000001" customHeight="1">
      <c r="A5208" s="282" t="s">
        <v>11642</v>
      </c>
      <c r="B5208" s="277">
        <v>683615799059</v>
      </c>
      <c r="C5208" s="289" t="s">
        <v>11290</v>
      </c>
      <c r="D5208" s="278" t="s">
        <v>11639</v>
      </c>
      <c r="E5208" s="323">
        <v>18</v>
      </c>
      <c r="F5208" s="281">
        <v>37.294117647058826</v>
      </c>
      <c r="G5208" s="279" t="s">
        <v>8444</v>
      </c>
      <c r="H5208" s="282">
        <v>0</v>
      </c>
      <c r="I5208" s="280">
        <v>42309</v>
      </c>
      <c r="J5208" s="319">
        <f t="shared" si="82"/>
        <v>8.7000000000000028</v>
      </c>
      <c r="K5208" s="169">
        <v>27.09</v>
      </c>
      <c r="L5208" s="169"/>
      <c r="M5208" s="169" t="s">
        <v>2395</v>
      </c>
      <c r="N5208" s="169"/>
      <c r="O5208" s="169"/>
      <c r="P5208" s="169"/>
    </row>
    <row r="5209" spans="1:16" ht="20.100000000000001" customHeight="1">
      <c r="A5209" s="282" t="s">
        <v>11643</v>
      </c>
      <c r="B5209" s="277"/>
      <c r="C5209" s="289" t="s">
        <v>11291</v>
      </c>
      <c r="D5209" s="278" t="s">
        <v>11644</v>
      </c>
      <c r="E5209" s="169"/>
      <c r="F5209" s="281" t="s">
        <v>17578</v>
      </c>
      <c r="G5209" s="279" t="s">
        <v>8444</v>
      </c>
      <c r="H5209" s="282">
        <v>0</v>
      </c>
      <c r="I5209" s="280">
        <v>42309</v>
      </c>
      <c r="J5209" s="319" t="e">
        <f t="shared" si="82"/>
        <v>#VALUE!</v>
      </c>
      <c r="K5209" s="169"/>
      <c r="L5209" s="169"/>
      <c r="M5209" s="169" t="s">
        <v>2395</v>
      </c>
      <c r="N5209" s="169"/>
      <c r="O5209" s="169"/>
      <c r="P5209" s="169"/>
    </row>
    <row r="5210" spans="1:16" ht="20.100000000000001" customHeight="1">
      <c r="A5210" s="5" t="s">
        <v>11645</v>
      </c>
      <c r="B5210" s="277">
        <v>683615799073</v>
      </c>
      <c r="C5210" s="289" t="s">
        <v>11292</v>
      </c>
      <c r="D5210" s="278" t="s">
        <v>11644</v>
      </c>
      <c r="E5210" s="323">
        <v>4</v>
      </c>
      <c r="F5210" s="319">
        <v>26.99</v>
      </c>
      <c r="G5210" s="279" t="s">
        <v>8444</v>
      </c>
      <c r="H5210" s="282">
        <v>0</v>
      </c>
      <c r="I5210" s="280">
        <v>42309</v>
      </c>
      <c r="J5210" s="319">
        <f t="shared" si="82"/>
        <v>13.941499999999998</v>
      </c>
      <c r="K5210" s="169"/>
      <c r="L5210" s="169"/>
      <c r="M5210" s="169" t="s">
        <v>2395</v>
      </c>
      <c r="N5210" s="169"/>
      <c r="O5210" s="169"/>
      <c r="P5210" s="169"/>
    </row>
    <row r="5211" spans="1:16" ht="20.100000000000001" customHeight="1">
      <c r="A5211" s="282" t="s">
        <v>11646</v>
      </c>
      <c r="B5211" s="277"/>
      <c r="C5211" s="289" t="s">
        <v>11293</v>
      </c>
      <c r="D5211" s="278" t="s">
        <v>11647</v>
      </c>
      <c r="E5211" s="169"/>
      <c r="F5211" s="281" t="s">
        <v>17578</v>
      </c>
      <c r="G5211" s="279" t="s">
        <v>8444</v>
      </c>
      <c r="H5211" s="282">
        <v>0</v>
      </c>
      <c r="I5211" s="280">
        <v>42309</v>
      </c>
      <c r="J5211" s="319" t="e">
        <f t="shared" si="82"/>
        <v>#VALUE!</v>
      </c>
      <c r="K5211" s="169"/>
      <c r="L5211" s="169"/>
      <c r="M5211" s="169" t="s">
        <v>2395</v>
      </c>
      <c r="N5211" s="169"/>
      <c r="O5211" s="169"/>
      <c r="P5211" s="169"/>
    </row>
    <row r="5212" spans="1:16" ht="20.100000000000001" customHeight="1">
      <c r="A5212" s="282" t="s">
        <v>11648</v>
      </c>
      <c r="B5212" s="277">
        <v>683615799080</v>
      </c>
      <c r="C5212" s="289" t="s">
        <v>11294</v>
      </c>
      <c r="D5212" s="278" t="s">
        <v>11647</v>
      </c>
      <c r="E5212" s="323">
        <v>22.5</v>
      </c>
      <c r="F5212" s="281">
        <v>42.588235294117645</v>
      </c>
      <c r="G5212" s="279" t="s">
        <v>8444</v>
      </c>
      <c r="H5212" s="282">
        <v>0</v>
      </c>
      <c r="I5212" s="280">
        <v>42309</v>
      </c>
      <c r="J5212" s="319">
        <f t="shared" si="82"/>
        <v>8.6999999999999957</v>
      </c>
      <c r="K5212" s="169">
        <v>32.39</v>
      </c>
      <c r="L5212" s="169"/>
      <c r="M5212" s="169" t="s">
        <v>2395</v>
      </c>
      <c r="N5212" s="169"/>
      <c r="O5212" s="169"/>
      <c r="P5212" s="169"/>
    </row>
    <row r="5213" spans="1:16" ht="20.100000000000001" customHeight="1">
      <c r="A5213" s="5" t="s">
        <v>11649</v>
      </c>
      <c r="B5213" s="277">
        <v>683615799097</v>
      </c>
      <c r="C5213" s="289" t="s">
        <v>11295</v>
      </c>
      <c r="D5213" s="278" t="s">
        <v>11647</v>
      </c>
      <c r="E5213" s="326">
        <v>20</v>
      </c>
      <c r="F5213" s="281">
        <v>39.647058823529413</v>
      </c>
      <c r="G5213" s="279" t="s">
        <v>8444</v>
      </c>
      <c r="H5213" s="283">
        <v>11</v>
      </c>
      <c r="I5213" s="280">
        <v>42309</v>
      </c>
      <c r="J5213" s="319">
        <f t="shared" si="82"/>
        <v>8.7000000000000028</v>
      </c>
      <c r="K5213" s="169">
        <v>29.389999999999997</v>
      </c>
      <c r="L5213" s="169"/>
      <c r="M5213" s="169" t="s">
        <v>2395</v>
      </c>
      <c r="N5213" s="169"/>
      <c r="O5213" s="169"/>
      <c r="P5213" s="169"/>
    </row>
    <row r="5214" spans="1:16" ht="20.100000000000001" customHeight="1">
      <c r="A5214" s="282" t="s">
        <v>11650</v>
      </c>
      <c r="B5214" s="277"/>
      <c r="C5214" s="289" t="s">
        <v>11296</v>
      </c>
      <c r="D5214" s="278" t="s">
        <v>11651</v>
      </c>
      <c r="E5214" s="169"/>
      <c r="F5214" s="281" t="s">
        <v>17578</v>
      </c>
      <c r="G5214" s="279" t="s">
        <v>8444</v>
      </c>
      <c r="H5214" s="282">
        <v>0</v>
      </c>
      <c r="I5214" s="280">
        <v>42309</v>
      </c>
      <c r="J5214" s="319" t="e">
        <f t="shared" si="82"/>
        <v>#VALUE!</v>
      </c>
      <c r="K5214" s="169"/>
      <c r="L5214" s="169"/>
      <c r="M5214" s="169" t="s">
        <v>2395</v>
      </c>
      <c r="N5214" s="169"/>
      <c r="O5214" s="169"/>
      <c r="P5214" s="169"/>
    </row>
    <row r="5215" spans="1:16" ht="20.100000000000001" customHeight="1">
      <c r="A5215" s="282" t="s">
        <v>11652</v>
      </c>
      <c r="B5215" s="277">
        <v>683615799103</v>
      </c>
      <c r="C5215" s="289" t="s">
        <v>11297</v>
      </c>
      <c r="D5215" s="278" t="s">
        <v>11651</v>
      </c>
      <c r="E5215" s="323">
        <v>20</v>
      </c>
      <c r="F5215" s="281">
        <v>39.647058823529413</v>
      </c>
      <c r="G5215" s="279" t="s">
        <v>8444</v>
      </c>
      <c r="H5215" s="282">
        <v>0</v>
      </c>
      <c r="I5215" s="280">
        <v>42309</v>
      </c>
      <c r="J5215" s="319">
        <f t="shared" si="82"/>
        <v>8.7000000000000028</v>
      </c>
      <c r="K5215" s="169">
        <v>29.389999999999997</v>
      </c>
      <c r="L5215" s="169"/>
      <c r="M5215" s="169" t="s">
        <v>2395</v>
      </c>
      <c r="N5215" s="169"/>
      <c r="O5215" s="169"/>
      <c r="P5215" s="169"/>
    </row>
    <row r="5216" spans="1:16" ht="20.100000000000001" customHeight="1">
      <c r="A5216" s="282" t="s">
        <v>11653</v>
      </c>
      <c r="B5216" s="277">
        <v>683615799110</v>
      </c>
      <c r="C5216" s="289" t="s">
        <v>11298</v>
      </c>
      <c r="D5216" s="278" t="s">
        <v>11651</v>
      </c>
      <c r="E5216" s="323">
        <v>20</v>
      </c>
      <c r="F5216" s="281">
        <v>39.647058823529413</v>
      </c>
      <c r="G5216" s="279" t="s">
        <v>8444</v>
      </c>
      <c r="H5216" s="282">
        <v>0</v>
      </c>
      <c r="I5216" s="280">
        <v>42309</v>
      </c>
      <c r="J5216" s="319">
        <f t="shared" si="82"/>
        <v>8.7000000000000028</v>
      </c>
      <c r="K5216" s="169">
        <v>29.389999999999997</v>
      </c>
      <c r="L5216" s="169"/>
      <c r="M5216" s="169" t="s">
        <v>2395</v>
      </c>
      <c r="N5216" s="169"/>
      <c r="O5216" s="169"/>
      <c r="P5216" s="169"/>
    </row>
    <row r="5217" spans="1:16" ht="20.100000000000001" customHeight="1">
      <c r="A5217" s="282" t="s">
        <v>11654</v>
      </c>
      <c r="B5217" s="277"/>
      <c r="C5217" s="289" t="s">
        <v>11299</v>
      </c>
      <c r="D5217" s="278" t="s">
        <v>11655</v>
      </c>
      <c r="E5217" s="169"/>
      <c r="F5217" s="281" t="s">
        <v>17578</v>
      </c>
      <c r="G5217" s="279" t="s">
        <v>8444</v>
      </c>
      <c r="H5217" s="282">
        <v>0</v>
      </c>
      <c r="I5217" s="280">
        <v>42309</v>
      </c>
      <c r="J5217" s="319" t="e">
        <f t="shared" si="82"/>
        <v>#VALUE!</v>
      </c>
      <c r="K5217" s="169"/>
      <c r="L5217" s="169"/>
      <c r="M5217" s="169" t="s">
        <v>2395</v>
      </c>
      <c r="N5217" s="169"/>
      <c r="O5217" s="169"/>
      <c r="P5217" s="169"/>
    </row>
    <row r="5218" spans="1:16" ht="20.100000000000001" customHeight="1">
      <c r="A5218" s="282" t="s">
        <v>11656</v>
      </c>
      <c r="B5218" s="277">
        <v>683615799127</v>
      </c>
      <c r="C5218" s="289" t="s">
        <v>11300</v>
      </c>
      <c r="D5218" s="278" t="s">
        <v>11655</v>
      </c>
      <c r="E5218" s="323">
        <v>10</v>
      </c>
      <c r="F5218" s="319">
        <v>33.17647058823529</v>
      </c>
      <c r="G5218" s="279" t="s">
        <v>8444</v>
      </c>
      <c r="H5218" s="282">
        <v>0</v>
      </c>
      <c r="I5218" s="280">
        <v>42309</v>
      </c>
      <c r="J5218" s="319">
        <f t="shared" si="82"/>
        <v>13.199999999999996</v>
      </c>
      <c r="K5218" s="169">
        <v>15.95</v>
      </c>
      <c r="L5218" s="169"/>
      <c r="M5218" s="169" t="s">
        <v>2395</v>
      </c>
      <c r="N5218" s="169"/>
      <c r="O5218" s="169"/>
      <c r="P5218" s="169"/>
    </row>
    <row r="5219" spans="1:16" ht="20.100000000000001" customHeight="1">
      <c r="A5219" s="282" t="s">
        <v>11657</v>
      </c>
      <c r="B5219" s="277">
        <v>683615799134</v>
      </c>
      <c r="C5219" s="289" t="s">
        <v>11301</v>
      </c>
      <c r="D5219" s="278" t="s">
        <v>11655</v>
      </c>
      <c r="E5219" s="169"/>
      <c r="F5219" s="281">
        <v>31.99</v>
      </c>
      <c r="G5219" s="279" t="s">
        <v>8444</v>
      </c>
      <c r="H5219" s="282">
        <v>0</v>
      </c>
      <c r="I5219" s="280">
        <v>42309</v>
      </c>
      <c r="J5219" s="319">
        <f t="shared" si="82"/>
        <v>22.191499999999998</v>
      </c>
      <c r="K5219" s="169"/>
      <c r="L5219" s="169"/>
      <c r="M5219" s="169" t="s">
        <v>2395</v>
      </c>
      <c r="N5219" s="169"/>
      <c r="O5219" s="169"/>
      <c r="P5219" s="169"/>
    </row>
    <row r="5220" spans="1:16" ht="20.100000000000001" customHeight="1">
      <c r="A5220" s="282" t="s">
        <v>11658</v>
      </c>
      <c r="B5220" s="277">
        <v>683615799141</v>
      </c>
      <c r="C5220" s="289" t="s">
        <v>11302</v>
      </c>
      <c r="D5220" s="278" t="s">
        <v>11655</v>
      </c>
      <c r="E5220" s="323">
        <v>14.5</v>
      </c>
      <c r="F5220" s="319">
        <v>33.17647058823529</v>
      </c>
      <c r="G5220" s="279" t="s">
        <v>8444</v>
      </c>
      <c r="H5220" s="282">
        <v>0</v>
      </c>
      <c r="I5220" s="280">
        <v>42309</v>
      </c>
      <c r="J5220" s="319">
        <f t="shared" si="82"/>
        <v>8.6999999999999957</v>
      </c>
      <c r="K5220" s="169">
        <v>15.95</v>
      </c>
      <c r="L5220" s="169"/>
      <c r="M5220" s="169" t="s">
        <v>2395</v>
      </c>
      <c r="N5220" s="169"/>
      <c r="O5220" s="169"/>
      <c r="P5220" s="169"/>
    </row>
    <row r="5221" spans="1:16" ht="20.100000000000001" customHeight="1">
      <c r="A5221" s="282" t="s">
        <v>11659</v>
      </c>
      <c r="B5221" s="277">
        <v>683615799158</v>
      </c>
      <c r="C5221" s="289" t="s">
        <v>11303</v>
      </c>
      <c r="D5221" s="278" t="s">
        <v>11655</v>
      </c>
      <c r="E5221" s="323">
        <v>14.5</v>
      </c>
      <c r="F5221" s="319">
        <v>33.17647058823529</v>
      </c>
      <c r="G5221" s="279" t="s">
        <v>8444</v>
      </c>
      <c r="H5221" s="282">
        <v>0</v>
      </c>
      <c r="I5221" s="280">
        <v>42309</v>
      </c>
      <c r="J5221" s="319">
        <f t="shared" si="82"/>
        <v>8.6999999999999957</v>
      </c>
      <c r="K5221" s="169">
        <v>15.95</v>
      </c>
      <c r="L5221" s="169"/>
      <c r="M5221" s="169" t="s">
        <v>2395</v>
      </c>
      <c r="N5221" s="169"/>
      <c r="O5221" s="169"/>
      <c r="P5221" s="169"/>
    </row>
    <row r="5222" spans="1:16" ht="20.100000000000001" customHeight="1">
      <c r="A5222" s="282" t="s">
        <v>11660</v>
      </c>
      <c r="B5222" s="277"/>
      <c r="C5222" s="289" t="s">
        <v>11304</v>
      </c>
      <c r="D5222" s="278" t="s">
        <v>11661</v>
      </c>
      <c r="E5222" s="169"/>
      <c r="F5222" s="281" t="s">
        <v>17578</v>
      </c>
      <c r="G5222" s="279" t="s">
        <v>8444</v>
      </c>
      <c r="H5222" s="282">
        <v>0</v>
      </c>
      <c r="I5222" s="280">
        <v>42309</v>
      </c>
      <c r="J5222" s="319" t="e">
        <f t="shared" si="82"/>
        <v>#VALUE!</v>
      </c>
      <c r="K5222" s="169"/>
      <c r="L5222" s="169"/>
      <c r="M5222" s="169" t="s">
        <v>2395</v>
      </c>
      <c r="N5222" s="169"/>
      <c r="O5222" s="169"/>
      <c r="P5222" s="169"/>
    </row>
    <row r="5223" spans="1:16" ht="20.100000000000001" customHeight="1">
      <c r="A5223" s="282" t="s">
        <v>11662</v>
      </c>
      <c r="B5223" s="277">
        <v>683615799165</v>
      </c>
      <c r="C5223" s="289" t="s">
        <v>11305</v>
      </c>
      <c r="D5223" s="278" t="s">
        <v>11661</v>
      </c>
      <c r="E5223" s="323">
        <v>7</v>
      </c>
      <c r="F5223" s="281">
        <v>19.647058823529413</v>
      </c>
      <c r="G5223" s="279" t="s">
        <v>8444</v>
      </c>
      <c r="H5223" s="282">
        <v>0</v>
      </c>
      <c r="I5223" s="280">
        <v>42309</v>
      </c>
      <c r="J5223" s="319">
        <f t="shared" si="82"/>
        <v>4.6999999999999993</v>
      </c>
      <c r="K5223" s="169">
        <v>16</v>
      </c>
      <c r="L5223" s="169"/>
      <c r="M5223" s="169" t="s">
        <v>2395</v>
      </c>
      <c r="N5223" s="169"/>
      <c r="O5223" s="169"/>
      <c r="P5223" s="169"/>
    </row>
    <row r="5224" spans="1:16" ht="20.100000000000001" customHeight="1">
      <c r="A5224" s="282" t="s">
        <v>11663</v>
      </c>
      <c r="B5224" s="277">
        <v>683615799172</v>
      </c>
      <c r="C5224" s="289" t="s">
        <v>11306</v>
      </c>
      <c r="D5224" s="278" t="s">
        <v>11661</v>
      </c>
      <c r="E5224" s="323">
        <v>8</v>
      </c>
      <c r="F5224" s="281">
        <v>20.823529411764707</v>
      </c>
      <c r="G5224" s="279" t="s">
        <v>8444</v>
      </c>
      <c r="H5224" s="282">
        <v>0</v>
      </c>
      <c r="I5224" s="280">
        <v>42309</v>
      </c>
      <c r="J5224" s="319">
        <f t="shared" si="82"/>
        <v>4.6999999999999993</v>
      </c>
      <c r="K5224" s="169">
        <v>16</v>
      </c>
      <c r="L5224" s="169"/>
      <c r="M5224" s="169" t="s">
        <v>2395</v>
      </c>
      <c r="N5224" s="169"/>
      <c r="O5224" s="169"/>
      <c r="P5224" s="169"/>
    </row>
    <row r="5225" spans="1:16" ht="20.100000000000001" customHeight="1">
      <c r="A5225" s="282" t="s">
        <v>11664</v>
      </c>
      <c r="B5225" s="277">
        <v>683615799189</v>
      </c>
      <c r="C5225" s="289" t="s">
        <v>11307</v>
      </c>
      <c r="D5225" s="278" t="s">
        <v>11661</v>
      </c>
      <c r="E5225" s="323">
        <v>8</v>
      </c>
      <c r="F5225" s="281">
        <v>20.823529411764707</v>
      </c>
      <c r="G5225" s="279" t="s">
        <v>8444</v>
      </c>
      <c r="H5225" s="282">
        <v>0</v>
      </c>
      <c r="I5225" s="280">
        <v>42309</v>
      </c>
      <c r="J5225" s="319">
        <f t="shared" si="82"/>
        <v>4.6999999999999993</v>
      </c>
      <c r="K5225" s="169">
        <v>16</v>
      </c>
      <c r="L5225" s="169"/>
      <c r="M5225" s="169" t="s">
        <v>2395</v>
      </c>
      <c r="N5225" s="169"/>
      <c r="O5225" s="169"/>
      <c r="P5225" s="169"/>
    </row>
    <row r="5226" spans="1:16" ht="20.100000000000001" customHeight="1">
      <c r="A5226" s="282" t="s">
        <v>11665</v>
      </c>
      <c r="B5226" s="277">
        <v>683615799196</v>
      </c>
      <c r="C5226" s="289" t="s">
        <v>11308</v>
      </c>
      <c r="D5226" s="278" t="s">
        <v>11661</v>
      </c>
      <c r="E5226" s="323">
        <v>8</v>
      </c>
      <c r="F5226" s="281">
        <v>20.823529411764707</v>
      </c>
      <c r="G5226" s="279" t="s">
        <v>8444</v>
      </c>
      <c r="H5226" s="282">
        <v>0</v>
      </c>
      <c r="I5226" s="280">
        <v>42309</v>
      </c>
      <c r="J5226" s="319">
        <f t="shared" si="82"/>
        <v>4.6999999999999993</v>
      </c>
      <c r="K5226" s="169">
        <v>16</v>
      </c>
      <c r="L5226" s="169"/>
      <c r="M5226" s="169" t="s">
        <v>2395</v>
      </c>
      <c r="N5226" s="169"/>
      <c r="O5226" s="169"/>
      <c r="P5226" s="169"/>
    </row>
    <row r="5227" spans="1:16" ht="20.100000000000001" customHeight="1">
      <c r="A5227" s="282"/>
      <c r="C5227" s="289" t="s">
        <v>11309</v>
      </c>
      <c r="E5227" s="169"/>
      <c r="F5227" s="281">
        <v>17.990000000000002</v>
      </c>
      <c r="G5227" s="279"/>
      <c r="H5227" s="169">
        <v>0</v>
      </c>
      <c r="I5227" s="280"/>
      <c r="J5227" s="319">
        <f t="shared" si="82"/>
        <v>10.291500000000001</v>
      </c>
      <c r="K5227" s="169" t="s">
        <v>731</v>
      </c>
      <c r="L5227" s="169"/>
      <c r="M5227" s="169"/>
      <c r="N5227" s="169"/>
      <c r="O5227" s="169"/>
      <c r="P5227" s="169"/>
    </row>
    <row r="5228" spans="1:16" ht="20.100000000000001" customHeight="1">
      <c r="A5228" s="282" t="s">
        <v>11667</v>
      </c>
      <c r="B5228" s="277">
        <v>683615799202</v>
      </c>
      <c r="C5228" s="289" t="s">
        <v>11309</v>
      </c>
      <c r="D5228" s="278" t="s">
        <v>11666</v>
      </c>
      <c r="E5228" s="323">
        <v>8.5</v>
      </c>
      <c r="F5228" s="281">
        <v>21.411764705882355</v>
      </c>
      <c r="G5228" s="279" t="s">
        <v>8444</v>
      </c>
      <c r="H5228" s="282">
        <v>0</v>
      </c>
      <c r="I5228" s="280">
        <v>42309</v>
      </c>
      <c r="J5228" s="319">
        <f t="shared" si="82"/>
        <v>4.7000000000000028</v>
      </c>
      <c r="K5228" s="169">
        <v>15.99</v>
      </c>
      <c r="L5228" s="169"/>
      <c r="M5228" s="169" t="s">
        <v>2395</v>
      </c>
      <c r="N5228" s="169"/>
      <c r="O5228" s="169"/>
      <c r="P5228" s="169"/>
    </row>
    <row r="5229" spans="1:16" ht="20.100000000000001" customHeight="1">
      <c r="A5229" s="282"/>
      <c r="C5229" s="289" t="s">
        <v>11310</v>
      </c>
      <c r="E5229" s="169"/>
      <c r="F5229" s="281">
        <v>20.99</v>
      </c>
      <c r="G5229" s="279"/>
      <c r="H5229" s="169">
        <v>0</v>
      </c>
      <c r="I5229" s="280"/>
      <c r="J5229" s="319">
        <f t="shared" si="82"/>
        <v>12.8415</v>
      </c>
      <c r="K5229" s="169" t="s">
        <v>731</v>
      </c>
      <c r="L5229" s="169"/>
      <c r="M5229" s="169"/>
      <c r="N5229" s="169"/>
      <c r="O5229" s="169"/>
      <c r="P5229" s="169"/>
    </row>
    <row r="5230" spans="1:16" ht="20.100000000000001" customHeight="1">
      <c r="A5230" s="282" t="s">
        <v>11669</v>
      </c>
      <c r="B5230" s="277">
        <v>683615799219</v>
      </c>
      <c r="C5230" s="289" t="s">
        <v>11310</v>
      </c>
      <c r="D5230" s="278" t="s">
        <v>11668</v>
      </c>
      <c r="E5230" s="323">
        <v>9.5</v>
      </c>
      <c r="F5230" s="281">
        <v>22.588235294117649</v>
      </c>
      <c r="G5230" s="279" t="s">
        <v>8444</v>
      </c>
      <c r="H5230" s="282">
        <v>0</v>
      </c>
      <c r="I5230" s="280">
        <v>42309</v>
      </c>
      <c r="J5230" s="319">
        <f t="shared" si="82"/>
        <v>4.6999999999999993</v>
      </c>
      <c r="K5230" s="169">
        <v>18.989999999999998</v>
      </c>
      <c r="L5230" s="169"/>
      <c r="M5230" s="169" t="s">
        <v>2395</v>
      </c>
      <c r="N5230" s="169"/>
      <c r="O5230" s="169"/>
      <c r="P5230" s="169"/>
    </row>
    <row r="5231" spans="1:16" ht="20.100000000000001" customHeight="1">
      <c r="A5231" s="282" t="s">
        <v>11670</v>
      </c>
      <c r="B5231" s="277"/>
      <c r="C5231" s="289" t="s">
        <v>11311</v>
      </c>
      <c r="D5231" s="278" t="s">
        <v>11671</v>
      </c>
      <c r="E5231" s="169"/>
      <c r="F5231" s="281" t="s">
        <v>17578</v>
      </c>
      <c r="G5231" s="279" t="s">
        <v>8444</v>
      </c>
      <c r="H5231" s="282">
        <v>0</v>
      </c>
      <c r="I5231" s="280">
        <v>42309</v>
      </c>
      <c r="J5231" s="319" t="e">
        <f t="shared" si="82"/>
        <v>#VALUE!</v>
      </c>
      <c r="K5231" s="169"/>
      <c r="L5231" s="169"/>
      <c r="M5231" s="169" t="s">
        <v>2395</v>
      </c>
      <c r="N5231" s="169"/>
      <c r="O5231" s="169"/>
      <c r="P5231" s="169"/>
    </row>
    <row r="5232" spans="1:16" ht="20.100000000000001" customHeight="1">
      <c r="A5232" s="282" t="s">
        <v>11672</v>
      </c>
      <c r="B5232" s="277">
        <v>683615799226</v>
      </c>
      <c r="C5232" s="289" t="s">
        <v>11312</v>
      </c>
      <c r="D5232" s="278" t="s">
        <v>11671</v>
      </c>
      <c r="E5232" s="323">
        <v>7</v>
      </c>
      <c r="F5232" s="281">
        <v>18.989999999999998</v>
      </c>
      <c r="G5232" s="279" t="s">
        <v>8444</v>
      </c>
      <c r="H5232" s="282">
        <v>0</v>
      </c>
      <c r="I5232" s="280">
        <v>42309</v>
      </c>
      <c r="J5232" s="319">
        <f t="shared" si="82"/>
        <v>4.1414999999999971</v>
      </c>
      <c r="K5232" s="169"/>
      <c r="L5232" s="169"/>
      <c r="M5232" s="169" t="s">
        <v>2395</v>
      </c>
      <c r="N5232" s="169"/>
      <c r="O5232" s="169"/>
      <c r="P5232" s="169"/>
    </row>
    <row r="5233" spans="1:16" ht="20.100000000000001" customHeight="1">
      <c r="A5233" s="282" t="s">
        <v>11673</v>
      </c>
      <c r="B5233" s="277">
        <v>683615799233</v>
      </c>
      <c r="C5233" s="289" t="s">
        <v>11313</v>
      </c>
      <c r="D5233" s="278" t="s">
        <v>11671</v>
      </c>
      <c r="E5233" s="323">
        <v>8</v>
      </c>
      <c r="F5233" s="281">
        <v>20.823529411764707</v>
      </c>
      <c r="G5233" s="279" t="s">
        <v>8444</v>
      </c>
      <c r="H5233" s="282">
        <v>0</v>
      </c>
      <c r="I5233" s="280">
        <v>42309</v>
      </c>
      <c r="J5233" s="319">
        <f t="shared" si="82"/>
        <v>4.6999999999999993</v>
      </c>
      <c r="K5233" s="169">
        <v>16.989999999999998</v>
      </c>
      <c r="L5233" s="169"/>
      <c r="M5233" s="169" t="s">
        <v>2395</v>
      </c>
      <c r="N5233" s="169"/>
      <c r="O5233" s="169"/>
      <c r="P5233" s="169"/>
    </row>
    <row r="5234" spans="1:16" ht="20.100000000000001" customHeight="1">
      <c r="A5234" s="282" t="s">
        <v>11674</v>
      </c>
      <c r="B5234" s="277">
        <v>683615799240</v>
      </c>
      <c r="C5234" s="289" t="s">
        <v>11314</v>
      </c>
      <c r="D5234" s="278" t="s">
        <v>11671</v>
      </c>
      <c r="E5234" s="323">
        <v>8</v>
      </c>
      <c r="F5234" s="281">
        <v>20.823529411764707</v>
      </c>
      <c r="G5234" s="279" t="s">
        <v>8444</v>
      </c>
      <c r="H5234" s="282">
        <v>0</v>
      </c>
      <c r="I5234" s="280">
        <v>42309</v>
      </c>
      <c r="J5234" s="319">
        <f t="shared" si="82"/>
        <v>4.6999999999999993</v>
      </c>
      <c r="K5234" s="169">
        <v>16.989999999999998</v>
      </c>
      <c r="L5234" s="169"/>
      <c r="M5234" s="169" t="s">
        <v>2395</v>
      </c>
      <c r="N5234" s="169"/>
      <c r="O5234" s="169"/>
      <c r="P5234" s="169"/>
    </row>
    <row r="5235" spans="1:16" ht="20.100000000000001" customHeight="1">
      <c r="A5235" s="282" t="s">
        <v>11675</v>
      </c>
      <c r="B5235" s="277">
        <v>683615799257</v>
      </c>
      <c r="C5235" s="289" t="s">
        <v>11315</v>
      </c>
      <c r="D5235" s="278" t="s">
        <v>11671</v>
      </c>
      <c r="E5235" s="323">
        <v>7</v>
      </c>
      <c r="F5235" s="281">
        <v>18.989999999999998</v>
      </c>
      <c r="G5235" s="279" t="s">
        <v>8444</v>
      </c>
      <c r="H5235" s="282">
        <v>0</v>
      </c>
      <c r="I5235" s="280">
        <v>42309</v>
      </c>
      <c r="J5235" s="319">
        <f t="shared" si="82"/>
        <v>4.1414999999999971</v>
      </c>
      <c r="K5235" s="169"/>
      <c r="L5235" s="169"/>
      <c r="M5235" s="169" t="s">
        <v>2395</v>
      </c>
      <c r="N5235" s="169"/>
      <c r="O5235" s="169"/>
      <c r="P5235" s="169"/>
    </row>
    <row r="5236" spans="1:16" ht="20.100000000000001" customHeight="1">
      <c r="A5236" s="282" t="s">
        <v>11676</v>
      </c>
      <c r="B5236" s="277"/>
      <c r="C5236" s="289" t="s">
        <v>11316</v>
      </c>
      <c r="D5236" s="278" t="s">
        <v>11677</v>
      </c>
      <c r="E5236" s="169"/>
      <c r="F5236" s="281" t="s">
        <v>17578</v>
      </c>
      <c r="G5236" s="279" t="s">
        <v>8444</v>
      </c>
      <c r="H5236" s="282">
        <v>0</v>
      </c>
      <c r="I5236" s="280">
        <v>42309</v>
      </c>
      <c r="J5236" s="319" t="e">
        <f t="shared" si="82"/>
        <v>#VALUE!</v>
      </c>
      <c r="K5236" s="169"/>
      <c r="L5236" s="169"/>
      <c r="M5236" s="169" t="s">
        <v>2395</v>
      </c>
      <c r="N5236" s="169"/>
      <c r="O5236" s="169"/>
      <c r="P5236" s="169"/>
    </row>
    <row r="5237" spans="1:16" ht="20.100000000000001" customHeight="1">
      <c r="A5237" s="282" t="s">
        <v>11678</v>
      </c>
      <c r="B5237" s="277">
        <v>683615799264</v>
      </c>
      <c r="C5237" s="289" t="s">
        <v>11317</v>
      </c>
      <c r="D5237" s="278" t="s">
        <v>11677</v>
      </c>
      <c r="E5237" s="323">
        <v>8</v>
      </c>
      <c r="F5237" s="281">
        <v>20.823529411764707</v>
      </c>
      <c r="G5237" s="279" t="s">
        <v>8444</v>
      </c>
      <c r="H5237" s="282">
        <v>0</v>
      </c>
      <c r="I5237" s="280">
        <v>42309</v>
      </c>
      <c r="J5237" s="319">
        <f t="shared" si="82"/>
        <v>4.6999999999999993</v>
      </c>
      <c r="K5237" s="169">
        <v>15.99</v>
      </c>
      <c r="L5237" s="169"/>
      <c r="M5237" s="169" t="s">
        <v>2395</v>
      </c>
      <c r="N5237" s="169"/>
      <c r="O5237" s="169"/>
      <c r="P5237" s="169"/>
    </row>
    <row r="5238" spans="1:16" ht="20.100000000000001" customHeight="1">
      <c r="A5238" s="282" t="s">
        <v>11679</v>
      </c>
      <c r="B5238" s="277">
        <v>683615799271</v>
      </c>
      <c r="C5238" s="289" t="s">
        <v>11318</v>
      </c>
      <c r="D5238" s="278" t="s">
        <v>11677</v>
      </c>
      <c r="E5238" s="323">
        <v>8</v>
      </c>
      <c r="F5238" s="281">
        <v>20.823529411764707</v>
      </c>
      <c r="G5238" s="279" t="s">
        <v>8444</v>
      </c>
      <c r="H5238" s="282">
        <v>0</v>
      </c>
      <c r="I5238" s="280">
        <v>42309</v>
      </c>
      <c r="J5238" s="319">
        <f t="shared" si="82"/>
        <v>4.6999999999999993</v>
      </c>
      <c r="K5238" s="169">
        <v>15.99</v>
      </c>
      <c r="L5238" s="169"/>
      <c r="M5238" s="169" t="s">
        <v>2395</v>
      </c>
      <c r="N5238" s="169"/>
      <c r="O5238" s="169"/>
      <c r="P5238" s="169"/>
    </row>
    <row r="5239" spans="1:16" ht="20.100000000000001" customHeight="1">
      <c r="A5239" s="282" t="s">
        <v>11680</v>
      </c>
      <c r="B5239" s="277">
        <v>683615799288</v>
      </c>
      <c r="C5239" s="289" t="s">
        <v>11319</v>
      </c>
      <c r="D5239" s="278" t="s">
        <v>11677</v>
      </c>
      <c r="E5239" s="323">
        <v>8</v>
      </c>
      <c r="F5239" s="281">
        <v>20.823529411764707</v>
      </c>
      <c r="G5239" s="279" t="s">
        <v>8444</v>
      </c>
      <c r="H5239" s="282">
        <v>0</v>
      </c>
      <c r="I5239" s="280">
        <v>42309</v>
      </c>
      <c r="J5239" s="319">
        <f t="shared" si="82"/>
        <v>4.6999999999999993</v>
      </c>
      <c r="K5239" s="169">
        <v>15.99</v>
      </c>
      <c r="L5239" s="169"/>
      <c r="M5239" s="169" t="s">
        <v>2395</v>
      </c>
      <c r="N5239" s="169"/>
      <c r="O5239" s="169"/>
      <c r="P5239" s="169"/>
    </row>
    <row r="5240" spans="1:16" ht="20.100000000000001" customHeight="1">
      <c r="A5240" s="282" t="s">
        <v>11681</v>
      </c>
      <c r="B5240" s="277"/>
      <c r="C5240" s="289" t="s">
        <v>11320</v>
      </c>
      <c r="D5240" s="278" t="s">
        <v>11682</v>
      </c>
      <c r="E5240" s="169"/>
      <c r="F5240" s="281" t="s">
        <v>17578</v>
      </c>
      <c r="G5240" s="279" t="s">
        <v>8444</v>
      </c>
      <c r="H5240" s="282">
        <v>0</v>
      </c>
      <c r="I5240" s="280">
        <v>42309</v>
      </c>
      <c r="J5240" s="319" t="e">
        <f t="shared" si="82"/>
        <v>#VALUE!</v>
      </c>
      <c r="K5240" s="169"/>
      <c r="L5240" s="169"/>
      <c r="M5240" s="169" t="s">
        <v>2395</v>
      </c>
      <c r="N5240" s="169"/>
      <c r="O5240" s="169"/>
      <c r="P5240" s="169"/>
    </row>
    <row r="5241" spans="1:16" ht="20.100000000000001" customHeight="1">
      <c r="A5241" s="282" t="s">
        <v>11683</v>
      </c>
      <c r="B5241" s="277">
        <v>683615799295</v>
      </c>
      <c r="C5241" s="289" t="s">
        <v>11321</v>
      </c>
      <c r="D5241" s="278" t="s">
        <v>11682</v>
      </c>
      <c r="E5241" s="323">
        <v>8</v>
      </c>
      <c r="F5241" s="281">
        <v>20.823529411764707</v>
      </c>
      <c r="G5241" s="279" t="s">
        <v>8444</v>
      </c>
      <c r="H5241" s="282">
        <v>0</v>
      </c>
      <c r="I5241" s="280">
        <v>42309</v>
      </c>
      <c r="J5241" s="319">
        <f t="shared" si="82"/>
        <v>4.6999999999999993</v>
      </c>
      <c r="K5241" s="169">
        <v>15.99</v>
      </c>
      <c r="L5241" s="169"/>
      <c r="M5241" s="169" t="s">
        <v>2395</v>
      </c>
      <c r="N5241" s="169"/>
      <c r="O5241" s="169"/>
      <c r="P5241" s="169"/>
    </row>
    <row r="5242" spans="1:16" ht="20.100000000000001" customHeight="1">
      <c r="A5242" s="282" t="s">
        <v>11684</v>
      </c>
      <c r="B5242" s="277">
        <v>683615799301</v>
      </c>
      <c r="C5242" s="289" t="s">
        <v>11322</v>
      </c>
      <c r="D5242" s="278" t="s">
        <v>11682</v>
      </c>
      <c r="E5242" s="326">
        <v>2</v>
      </c>
      <c r="F5242" s="281">
        <v>17.990000000000002</v>
      </c>
      <c r="G5242" s="279" t="s">
        <v>8444</v>
      </c>
      <c r="H5242" s="283">
        <v>23</v>
      </c>
      <c r="I5242" s="280">
        <v>42309</v>
      </c>
      <c r="J5242" s="319">
        <f t="shared" si="82"/>
        <v>8.291500000000001</v>
      </c>
      <c r="K5242" s="169"/>
      <c r="L5242" s="169"/>
      <c r="M5242" s="169" t="s">
        <v>2395</v>
      </c>
      <c r="N5242" s="169"/>
      <c r="O5242" s="169"/>
      <c r="P5242" s="169"/>
    </row>
    <row r="5243" spans="1:16" ht="20.100000000000001" customHeight="1">
      <c r="A5243" s="282" t="s">
        <v>11685</v>
      </c>
      <c r="B5243" s="277">
        <v>683615799318</v>
      </c>
      <c r="C5243" s="289" t="s">
        <v>11323</v>
      </c>
      <c r="D5243" s="278" t="s">
        <v>11682</v>
      </c>
      <c r="E5243" s="323">
        <v>8</v>
      </c>
      <c r="F5243" s="281">
        <v>20.823529411764707</v>
      </c>
      <c r="G5243" s="279" t="s">
        <v>8444</v>
      </c>
      <c r="H5243" s="282">
        <v>0</v>
      </c>
      <c r="I5243" s="280">
        <v>42309</v>
      </c>
      <c r="J5243" s="319">
        <f t="shared" si="82"/>
        <v>4.6999999999999993</v>
      </c>
      <c r="K5243" s="169">
        <v>15.99</v>
      </c>
      <c r="L5243" s="169"/>
      <c r="M5243" s="169" t="s">
        <v>2395</v>
      </c>
      <c r="N5243" s="169"/>
      <c r="O5243" s="169"/>
      <c r="P5243" s="169"/>
    </row>
    <row r="5244" spans="1:16" ht="20.100000000000001" customHeight="1">
      <c r="A5244" s="282" t="s">
        <v>11686</v>
      </c>
      <c r="B5244" s="277">
        <v>683615799325</v>
      </c>
      <c r="C5244" s="289" t="s">
        <v>11324</v>
      </c>
      <c r="D5244" s="278" t="s">
        <v>11682</v>
      </c>
      <c r="E5244" s="326">
        <v>2</v>
      </c>
      <c r="F5244" s="281">
        <v>17.990000000000002</v>
      </c>
      <c r="G5244" s="279" t="s">
        <v>8444</v>
      </c>
      <c r="H5244" s="283">
        <v>19</v>
      </c>
      <c r="I5244" s="280">
        <v>42309</v>
      </c>
      <c r="J5244" s="319">
        <f t="shared" si="82"/>
        <v>8.291500000000001</v>
      </c>
      <c r="K5244" s="169"/>
      <c r="L5244" s="169"/>
      <c r="M5244" s="169" t="s">
        <v>2395</v>
      </c>
      <c r="N5244" s="169"/>
      <c r="O5244" s="169"/>
      <c r="P5244" s="169"/>
    </row>
    <row r="5245" spans="1:16" ht="20.100000000000001" customHeight="1">
      <c r="A5245" s="282" t="s">
        <v>11687</v>
      </c>
      <c r="B5245" s="277">
        <v>683615799332</v>
      </c>
      <c r="C5245" s="289" t="s">
        <v>11325</v>
      </c>
      <c r="D5245" s="278" t="s">
        <v>11682</v>
      </c>
      <c r="E5245" s="323">
        <v>8</v>
      </c>
      <c r="F5245" s="281">
        <v>20.823529411764707</v>
      </c>
      <c r="G5245" s="279" t="s">
        <v>8444</v>
      </c>
      <c r="H5245" s="282">
        <v>0</v>
      </c>
      <c r="I5245" s="280">
        <v>42309</v>
      </c>
      <c r="J5245" s="319">
        <f t="shared" si="82"/>
        <v>4.6999999999999993</v>
      </c>
      <c r="K5245" s="169">
        <v>15.99</v>
      </c>
      <c r="L5245" s="169"/>
      <c r="M5245" s="169" t="s">
        <v>2395</v>
      </c>
      <c r="N5245" s="169"/>
      <c r="O5245" s="169"/>
      <c r="P5245" s="169"/>
    </row>
    <row r="5246" spans="1:16" ht="20.100000000000001" customHeight="1">
      <c r="A5246" s="282" t="s">
        <v>11688</v>
      </c>
      <c r="B5246" s="277">
        <v>683615799349</v>
      </c>
      <c r="C5246" s="289" t="s">
        <v>11326</v>
      </c>
      <c r="D5246" s="278" t="s">
        <v>11682</v>
      </c>
      <c r="E5246" s="169"/>
      <c r="F5246" s="281">
        <v>17.990000000000002</v>
      </c>
      <c r="G5246" s="279" t="s">
        <v>8444</v>
      </c>
      <c r="H5246" s="282">
        <v>0</v>
      </c>
      <c r="I5246" s="280">
        <v>42309</v>
      </c>
      <c r="J5246" s="319">
        <f t="shared" si="82"/>
        <v>10.291500000000001</v>
      </c>
      <c r="K5246" s="169"/>
      <c r="L5246" s="169"/>
      <c r="M5246" s="169" t="s">
        <v>2395</v>
      </c>
      <c r="N5246" s="169"/>
      <c r="O5246" s="169"/>
      <c r="P5246" s="169"/>
    </row>
    <row r="5247" spans="1:16" ht="20.100000000000001" customHeight="1">
      <c r="A5247" s="282" t="s">
        <v>11689</v>
      </c>
      <c r="B5247" s="277">
        <v>683615799356</v>
      </c>
      <c r="C5247" s="289" t="s">
        <v>11327</v>
      </c>
      <c r="D5247" s="278" t="s">
        <v>11682</v>
      </c>
      <c r="E5247" s="326">
        <v>2</v>
      </c>
      <c r="F5247" s="281">
        <v>17.990000000000002</v>
      </c>
      <c r="G5247" s="279" t="s">
        <v>8444</v>
      </c>
      <c r="H5247" s="283">
        <v>19</v>
      </c>
      <c r="I5247" s="280">
        <v>42309</v>
      </c>
      <c r="J5247" s="319">
        <f t="shared" si="82"/>
        <v>8.291500000000001</v>
      </c>
      <c r="K5247" s="169"/>
      <c r="L5247" s="169"/>
      <c r="M5247" s="169" t="s">
        <v>2395</v>
      </c>
      <c r="N5247" s="169"/>
      <c r="O5247" s="169"/>
      <c r="P5247" s="169"/>
    </row>
    <row r="5248" spans="1:16" ht="20.100000000000001" customHeight="1">
      <c r="A5248" s="282" t="s">
        <v>11690</v>
      </c>
      <c r="B5248" s="277">
        <v>683615799363</v>
      </c>
      <c r="C5248" s="289" t="s">
        <v>11328</v>
      </c>
      <c r="D5248" s="278" t="s">
        <v>11682</v>
      </c>
      <c r="E5248" s="323">
        <v>4</v>
      </c>
      <c r="F5248" s="281">
        <v>17.990000000000002</v>
      </c>
      <c r="G5248" s="279" t="s">
        <v>8444</v>
      </c>
      <c r="H5248" s="282">
        <v>0</v>
      </c>
      <c r="I5248" s="280">
        <v>42309</v>
      </c>
      <c r="J5248" s="319">
        <f t="shared" si="82"/>
        <v>6.291500000000001</v>
      </c>
      <c r="K5248" s="169"/>
      <c r="L5248" s="169"/>
      <c r="M5248" s="169" t="s">
        <v>2395</v>
      </c>
      <c r="N5248" s="169"/>
      <c r="O5248" s="169"/>
      <c r="P5248" s="169"/>
    </row>
    <row r="5249" spans="1:16" ht="20.100000000000001" customHeight="1">
      <c r="A5249" s="282" t="s">
        <v>11691</v>
      </c>
      <c r="B5249" s="277">
        <v>683615799370</v>
      </c>
      <c r="C5249" s="289" t="s">
        <v>11329</v>
      </c>
      <c r="D5249" s="278" t="s">
        <v>11682</v>
      </c>
      <c r="E5249" s="323">
        <v>8</v>
      </c>
      <c r="F5249" s="281">
        <v>20.823529411764707</v>
      </c>
      <c r="G5249" s="279" t="s">
        <v>8444</v>
      </c>
      <c r="H5249" s="282">
        <v>0</v>
      </c>
      <c r="I5249" s="280">
        <v>42309</v>
      </c>
      <c r="J5249" s="319">
        <f t="shared" si="82"/>
        <v>4.6999999999999993</v>
      </c>
      <c r="K5249" s="169">
        <v>15.99</v>
      </c>
      <c r="L5249" s="169"/>
      <c r="M5249" s="169" t="s">
        <v>2395</v>
      </c>
      <c r="N5249" s="169"/>
      <c r="O5249" s="169"/>
      <c r="P5249" s="169"/>
    </row>
    <row r="5250" spans="1:16" ht="20.100000000000001" customHeight="1">
      <c r="A5250" s="282" t="s">
        <v>11692</v>
      </c>
      <c r="B5250" s="277">
        <v>683615799387</v>
      </c>
      <c r="C5250" s="289" t="s">
        <v>11330</v>
      </c>
      <c r="D5250" s="278" t="s">
        <v>11682</v>
      </c>
      <c r="E5250" s="326">
        <v>2</v>
      </c>
      <c r="F5250" s="281">
        <v>17.990000000000002</v>
      </c>
      <c r="G5250" s="279" t="s">
        <v>8444</v>
      </c>
      <c r="H5250" s="283">
        <v>40</v>
      </c>
      <c r="I5250" s="280">
        <v>42309</v>
      </c>
      <c r="J5250" s="319">
        <f t="shared" si="82"/>
        <v>8.291500000000001</v>
      </c>
      <c r="K5250" s="169"/>
      <c r="L5250" s="169"/>
      <c r="M5250" s="169" t="s">
        <v>2395</v>
      </c>
      <c r="N5250" s="169"/>
      <c r="O5250" s="169"/>
      <c r="P5250" s="169"/>
    </row>
    <row r="5251" spans="1:16" ht="20.100000000000001" customHeight="1">
      <c r="A5251" s="282" t="s">
        <v>11693</v>
      </c>
      <c r="B5251" s="277"/>
      <c r="C5251" s="289" t="s">
        <v>11331</v>
      </c>
      <c r="D5251" s="278" t="s">
        <v>11694</v>
      </c>
      <c r="E5251" s="169"/>
      <c r="F5251" s="281" t="s">
        <v>17578</v>
      </c>
      <c r="G5251" s="279" t="s">
        <v>8444</v>
      </c>
      <c r="H5251" s="282">
        <v>0</v>
      </c>
      <c r="I5251" s="280">
        <v>42309</v>
      </c>
      <c r="J5251" s="319" t="e">
        <f t="shared" si="82"/>
        <v>#VALUE!</v>
      </c>
      <c r="K5251" s="169"/>
      <c r="L5251" s="169"/>
      <c r="M5251" s="169" t="s">
        <v>2395</v>
      </c>
      <c r="N5251" s="169"/>
      <c r="O5251" s="169"/>
      <c r="P5251" s="169"/>
    </row>
    <row r="5252" spans="1:16" ht="20.100000000000001" customHeight="1">
      <c r="A5252" s="282" t="s">
        <v>11695</v>
      </c>
      <c r="B5252" s="277">
        <v>683615799394</v>
      </c>
      <c r="C5252" s="289" t="s">
        <v>11332</v>
      </c>
      <c r="D5252" s="278" t="s">
        <v>11694</v>
      </c>
      <c r="E5252" s="323">
        <v>8</v>
      </c>
      <c r="F5252" s="281">
        <v>20.823529411764707</v>
      </c>
      <c r="G5252" s="279" t="s">
        <v>8444</v>
      </c>
      <c r="H5252" s="282">
        <v>0</v>
      </c>
      <c r="I5252" s="280">
        <v>42309</v>
      </c>
      <c r="J5252" s="319">
        <f t="shared" si="82"/>
        <v>4.6999999999999993</v>
      </c>
      <c r="K5252" s="169">
        <v>14.99</v>
      </c>
      <c r="L5252" s="169"/>
      <c r="M5252" s="169" t="s">
        <v>2395</v>
      </c>
      <c r="N5252" s="169"/>
      <c r="O5252" s="169"/>
      <c r="P5252" s="169"/>
    </row>
    <row r="5253" spans="1:16" ht="20.100000000000001" customHeight="1">
      <c r="A5253" s="282" t="s">
        <v>11696</v>
      </c>
      <c r="B5253" s="277">
        <v>683615799400</v>
      </c>
      <c r="C5253" s="289" t="s">
        <v>11333</v>
      </c>
      <c r="D5253" s="278" t="s">
        <v>11694</v>
      </c>
      <c r="E5253" s="323">
        <v>8</v>
      </c>
      <c r="F5253" s="281">
        <v>20.823529411764707</v>
      </c>
      <c r="G5253" s="279" t="s">
        <v>8444</v>
      </c>
      <c r="H5253" s="282">
        <v>0</v>
      </c>
      <c r="I5253" s="280">
        <v>42309</v>
      </c>
      <c r="J5253" s="319">
        <f t="shared" si="82"/>
        <v>4.6999999999999993</v>
      </c>
      <c r="K5253" s="169">
        <v>14.99</v>
      </c>
      <c r="L5253" s="169"/>
      <c r="M5253" s="169" t="s">
        <v>2395</v>
      </c>
      <c r="N5253" s="169"/>
      <c r="O5253" s="169"/>
      <c r="P5253" s="169"/>
    </row>
    <row r="5254" spans="1:16" ht="20.100000000000001" customHeight="1">
      <c r="A5254" s="282" t="s">
        <v>11697</v>
      </c>
      <c r="B5254" s="277">
        <v>683615799417</v>
      </c>
      <c r="C5254" s="289" t="s">
        <v>11334</v>
      </c>
      <c r="D5254" s="278" t="s">
        <v>11694</v>
      </c>
      <c r="E5254" s="323">
        <v>8</v>
      </c>
      <c r="F5254" s="281">
        <v>20.823529411764707</v>
      </c>
      <c r="G5254" s="279" t="s">
        <v>8444</v>
      </c>
      <c r="H5254" s="282">
        <v>0</v>
      </c>
      <c r="I5254" s="280">
        <v>42309</v>
      </c>
      <c r="J5254" s="319">
        <f t="shared" si="82"/>
        <v>4.6999999999999993</v>
      </c>
      <c r="K5254" s="169">
        <v>14.99</v>
      </c>
      <c r="L5254" s="169"/>
      <c r="M5254" s="169" t="s">
        <v>2395</v>
      </c>
      <c r="N5254" s="169"/>
      <c r="O5254" s="169"/>
      <c r="P5254" s="169"/>
    </row>
    <row r="5255" spans="1:16" ht="20.100000000000001" customHeight="1">
      <c r="A5255" s="282" t="s">
        <v>11698</v>
      </c>
      <c r="B5255" s="277">
        <v>683615799424</v>
      </c>
      <c r="C5255" s="289" t="s">
        <v>11335</v>
      </c>
      <c r="D5255" s="278" t="s">
        <v>11694</v>
      </c>
      <c r="E5255" s="323">
        <v>8</v>
      </c>
      <c r="F5255" s="281">
        <v>20.823529411764707</v>
      </c>
      <c r="G5255" s="279" t="s">
        <v>8444</v>
      </c>
      <c r="H5255" s="282">
        <v>0</v>
      </c>
      <c r="I5255" s="280">
        <v>42309</v>
      </c>
      <c r="J5255" s="319">
        <f t="shared" si="82"/>
        <v>4.6999999999999993</v>
      </c>
      <c r="K5255" s="169">
        <v>14.99</v>
      </c>
      <c r="L5255" s="169"/>
      <c r="M5255" s="169" t="s">
        <v>2395</v>
      </c>
      <c r="N5255" s="169"/>
      <c r="O5255" s="169"/>
      <c r="P5255" s="169"/>
    </row>
    <row r="5256" spans="1:16" ht="20.100000000000001" customHeight="1">
      <c r="A5256" s="282" t="s">
        <v>11699</v>
      </c>
      <c r="B5256" s="277"/>
      <c r="C5256" s="289" t="s">
        <v>11336</v>
      </c>
      <c r="D5256" s="278" t="s">
        <v>11700</v>
      </c>
      <c r="E5256" s="169"/>
      <c r="F5256" s="281" t="s">
        <v>17578</v>
      </c>
      <c r="G5256" s="279" t="s">
        <v>8444</v>
      </c>
      <c r="H5256" s="282">
        <v>0</v>
      </c>
      <c r="I5256" s="280">
        <v>42309</v>
      </c>
      <c r="J5256" s="319" t="e">
        <f t="shared" si="82"/>
        <v>#VALUE!</v>
      </c>
      <c r="K5256" s="169"/>
      <c r="L5256" s="169"/>
      <c r="M5256" s="169" t="s">
        <v>2395</v>
      </c>
      <c r="N5256" s="169"/>
      <c r="O5256" s="169"/>
      <c r="P5256" s="169"/>
    </row>
    <row r="5257" spans="1:16" ht="20.100000000000001" customHeight="1">
      <c r="A5257" s="282" t="s">
        <v>11701</v>
      </c>
      <c r="B5257" s="277">
        <v>683615799431</v>
      </c>
      <c r="C5257" s="289" t="s">
        <v>11337</v>
      </c>
      <c r="D5257" s="278" t="s">
        <v>11700</v>
      </c>
      <c r="E5257" s="323">
        <v>7.5</v>
      </c>
      <c r="F5257" s="281">
        <v>20.235294117647058</v>
      </c>
      <c r="G5257" s="279" t="s">
        <v>8444</v>
      </c>
      <c r="H5257" s="282">
        <v>0</v>
      </c>
      <c r="I5257" s="280">
        <v>42309</v>
      </c>
      <c r="J5257" s="319">
        <f t="shared" si="82"/>
        <v>4.6999999999999993</v>
      </c>
      <c r="K5257" s="169">
        <v>14.99</v>
      </c>
      <c r="L5257" s="169"/>
      <c r="M5257" s="169" t="s">
        <v>2395</v>
      </c>
      <c r="N5257" s="169"/>
      <c r="O5257" s="169"/>
      <c r="P5257" s="169"/>
    </row>
    <row r="5258" spans="1:16" ht="20.100000000000001" customHeight="1">
      <c r="A5258" s="282" t="s">
        <v>11702</v>
      </c>
      <c r="B5258" s="277">
        <v>683615799448</v>
      </c>
      <c r="C5258" s="289" t="s">
        <v>11338</v>
      </c>
      <c r="D5258" s="278" t="s">
        <v>11700</v>
      </c>
      <c r="E5258" s="169"/>
      <c r="F5258" s="281">
        <v>16.990000000000002</v>
      </c>
      <c r="G5258" s="279" t="s">
        <v>8444</v>
      </c>
      <c r="H5258" s="282">
        <v>0</v>
      </c>
      <c r="I5258" s="280">
        <v>42309</v>
      </c>
      <c r="J5258" s="319">
        <f t="shared" si="82"/>
        <v>9.4415000000000013</v>
      </c>
      <c r="K5258" s="169"/>
      <c r="L5258" s="169"/>
      <c r="M5258" s="169" t="s">
        <v>2395</v>
      </c>
      <c r="N5258" s="169"/>
      <c r="O5258" s="169"/>
      <c r="P5258" s="169"/>
    </row>
    <row r="5259" spans="1:16" ht="20.100000000000001" customHeight="1">
      <c r="A5259" s="282" t="s">
        <v>11703</v>
      </c>
      <c r="B5259" s="277">
        <v>683615799455</v>
      </c>
      <c r="C5259" s="289" t="s">
        <v>11339</v>
      </c>
      <c r="D5259" s="278" t="s">
        <v>11700</v>
      </c>
      <c r="E5259" s="323">
        <v>7.5</v>
      </c>
      <c r="F5259" s="281">
        <v>20.235294117647058</v>
      </c>
      <c r="G5259" s="279" t="s">
        <v>8444</v>
      </c>
      <c r="H5259" s="282">
        <v>0</v>
      </c>
      <c r="I5259" s="280">
        <v>42309</v>
      </c>
      <c r="J5259" s="319">
        <f t="shared" si="82"/>
        <v>4.6999999999999993</v>
      </c>
      <c r="K5259" s="169">
        <v>14.99</v>
      </c>
      <c r="L5259" s="169"/>
      <c r="M5259" s="169" t="s">
        <v>2395</v>
      </c>
      <c r="N5259" s="169"/>
      <c r="O5259" s="169"/>
      <c r="P5259" s="169"/>
    </row>
    <row r="5260" spans="1:16" ht="20.100000000000001" customHeight="1">
      <c r="A5260" s="282" t="s">
        <v>11704</v>
      </c>
      <c r="B5260" s="277">
        <v>683615799462</v>
      </c>
      <c r="C5260" s="289" t="s">
        <v>11340</v>
      </c>
      <c r="D5260" s="278" t="s">
        <v>11700</v>
      </c>
      <c r="E5260" s="323">
        <v>7.5</v>
      </c>
      <c r="F5260" s="281">
        <v>20.235294117647058</v>
      </c>
      <c r="G5260" s="279" t="s">
        <v>8444</v>
      </c>
      <c r="H5260" s="282">
        <v>0</v>
      </c>
      <c r="I5260" s="280">
        <v>42309</v>
      </c>
      <c r="J5260" s="319">
        <f t="shared" ref="J5260:J5323" si="83">F5260*0.85-5-E5260</f>
        <v>4.6999999999999993</v>
      </c>
      <c r="K5260" s="169">
        <v>14.99</v>
      </c>
      <c r="L5260" s="169"/>
      <c r="M5260" s="169" t="s">
        <v>2395</v>
      </c>
      <c r="N5260" s="169"/>
      <c r="O5260" s="169"/>
      <c r="P5260" s="169"/>
    </row>
    <row r="5261" spans="1:16" ht="20.100000000000001" customHeight="1">
      <c r="A5261" s="282" t="s">
        <v>11705</v>
      </c>
      <c r="B5261" s="277">
        <v>683615799479</v>
      </c>
      <c r="C5261" s="289" t="s">
        <v>11341</v>
      </c>
      <c r="D5261" s="278" t="s">
        <v>11700</v>
      </c>
      <c r="E5261" s="323">
        <v>7.5</v>
      </c>
      <c r="F5261" s="281">
        <v>20.235294117647058</v>
      </c>
      <c r="G5261" s="279" t="s">
        <v>8444</v>
      </c>
      <c r="H5261" s="282">
        <v>0</v>
      </c>
      <c r="I5261" s="280">
        <v>42309</v>
      </c>
      <c r="J5261" s="319">
        <f t="shared" si="83"/>
        <v>4.6999999999999993</v>
      </c>
      <c r="K5261" s="169">
        <v>14.99</v>
      </c>
      <c r="L5261" s="169"/>
      <c r="M5261" s="169" t="s">
        <v>2395</v>
      </c>
      <c r="N5261" s="169"/>
      <c r="O5261" s="169"/>
      <c r="P5261" s="169"/>
    </row>
    <row r="5262" spans="1:16" ht="20.100000000000001" customHeight="1">
      <c r="A5262" s="282" t="s">
        <v>11706</v>
      </c>
      <c r="B5262" s="277"/>
      <c r="C5262" s="289" t="s">
        <v>11342</v>
      </c>
      <c r="D5262" s="278" t="s">
        <v>11707</v>
      </c>
      <c r="E5262" s="169"/>
      <c r="F5262" s="281" t="s">
        <v>17578</v>
      </c>
      <c r="G5262" s="279" t="s">
        <v>8444</v>
      </c>
      <c r="H5262" s="282">
        <v>0</v>
      </c>
      <c r="I5262" s="280">
        <v>42309</v>
      </c>
      <c r="J5262" s="319" t="e">
        <f t="shared" si="83"/>
        <v>#VALUE!</v>
      </c>
      <c r="K5262" s="169"/>
      <c r="L5262" s="169"/>
      <c r="M5262" s="169" t="s">
        <v>2395</v>
      </c>
      <c r="N5262" s="169"/>
      <c r="O5262" s="169"/>
      <c r="P5262" s="169"/>
    </row>
    <row r="5263" spans="1:16" ht="20.100000000000001" customHeight="1">
      <c r="A5263" s="282" t="s">
        <v>11708</v>
      </c>
      <c r="B5263" s="277">
        <v>683615799486</v>
      </c>
      <c r="C5263" s="289" t="s">
        <v>11343</v>
      </c>
      <c r="D5263" s="278" t="s">
        <v>11707</v>
      </c>
      <c r="E5263" s="323">
        <v>7.5</v>
      </c>
      <c r="F5263" s="281">
        <v>20.235294117647058</v>
      </c>
      <c r="G5263" s="279" t="s">
        <v>8444</v>
      </c>
      <c r="H5263" s="282">
        <v>0</v>
      </c>
      <c r="I5263" s="280">
        <v>42309</v>
      </c>
      <c r="J5263" s="319">
        <f t="shared" si="83"/>
        <v>4.6999999999999993</v>
      </c>
      <c r="K5263" s="169">
        <v>14.99</v>
      </c>
      <c r="L5263" s="169"/>
      <c r="M5263" s="169" t="s">
        <v>2395</v>
      </c>
      <c r="N5263" s="169"/>
      <c r="O5263" s="169"/>
      <c r="P5263" s="169"/>
    </row>
    <row r="5264" spans="1:16" ht="20.100000000000001" customHeight="1">
      <c r="A5264" s="282" t="s">
        <v>11709</v>
      </c>
      <c r="B5264" s="277">
        <v>683615799493</v>
      </c>
      <c r="C5264" s="289" t="s">
        <v>11344</v>
      </c>
      <c r="D5264" s="278" t="s">
        <v>11707</v>
      </c>
      <c r="E5264" s="323">
        <v>7.5</v>
      </c>
      <c r="F5264" s="281">
        <v>20.235294117647058</v>
      </c>
      <c r="G5264" s="279" t="s">
        <v>8444</v>
      </c>
      <c r="H5264" s="282">
        <v>0</v>
      </c>
      <c r="I5264" s="280">
        <v>42309</v>
      </c>
      <c r="J5264" s="319">
        <f t="shared" si="83"/>
        <v>4.6999999999999993</v>
      </c>
      <c r="K5264" s="169">
        <v>14.99</v>
      </c>
      <c r="L5264" s="169"/>
      <c r="M5264" s="169" t="s">
        <v>2395</v>
      </c>
      <c r="N5264" s="169"/>
      <c r="O5264" s="169"/>
      <c r="P5264" s="169"/>
    </row>
    <row r="5265" spans="1:16" ht="20.100000000000001" customHeight="1">
      <c r="A5265" s="282" t="s">
        <v>11710</v>
      </c>
      <c r="B5265" s="277">
        <v>683615799509</v>
      </c>
      <c r="C5265" s="289" t="s">
        <v>11345</v>
      </c>
      <c r="D5265" s="278" t="s">
        <v>11707</v>
      </c>
      <c r="E5265" s="169"/>
      <c r="F5265" s="281">
        <v>16.990000000000002</v>
      </c>
      <c r="G5265" s="279" t="s">
        <v>8444</v>
      </c>
      <c r="H5265" s="282">
        <v>0</v>
      </c>
      <c r="I5265" s="280">
        <v>42309</v>
      </c>
      <c r="J5265" s="319">
        <f t="shared" si="83"/>
        <v>9.4415000000000013</v>
      </c>
      <c r="K5265" s="169"/>
      <c r="L5265" s="169"/>
      <c r="M5265" s="169" t="s">
        <v>2395</v>
      </c>
      <c r="N5265" s="169"/>
      <c r="O5265" s="169"/>
      <c r="P5265" s="169"/>
    </row>
    <row r="5266" spans="1:16" ht="20.100000000000001" customHeight="1">
      <c r="A5266" s="282" t="s">
        <v>11711</v>
      </c>
      <c r="B5266" s="277">
        <v>683615799516</v>
      </c>
      <c r="C5266" s="289" t="s">
        <v>11346</v>
      </c>
      <c r="D5266" s="278" t="s">
        <v>11707</v>
      </c>
      <c r="E5266" s="323">
        <v>7.5</v>
      </c>
      <c r="F5266" s="281">
        <v>20.235294117647058</v>
      </c>
      <c r="G5266" s="279" t="s">
        <v>8444</v>
      </c>
      <c r="H5266" s="282">
        <v>0</v>
      </c>
      <c r="I5266" s="280">
        <v>42309</v>
      </c>
      <c r="J5266" s="319">
        <f t="shared" si="83"/>
        <v>4.6999999999999993</v>
      </c>
      <c r="K5266" s="169">
        <v>14.99</v>
      </c>
      <c r="L5266" s="169"/>
      <c r="M5266" s="169" t="s">
        <v>2395</v>
      </c>
      <c r="N5266" s="169"/>
      <c r="O5266" s="169"/>
      <c r="P5266" s="169"/>
    </row>
    <row r="5267" spans="1:16" ht="20.100000000000001" customHeight="1">
      <c r="A5267" s="282" t="s">
        <v>11712</v>
      </c>
      <c r="B5267" s="277">
        <v>683615799523</v>
      </c>
      <c r="C5267" s="289" t="s">
        <v>11347</v>
      </c>
      <c r="D5267" s="278" t="s">
        <v>11707</v>
      </c>
      <c r="E5267" s="169"/>
      <c r="F5267" s="281">
        <v>16.990000000000002</v>
      </c>
      <c r="G5267" s="279" t="s">
        <v>8444</v>
      </c>
      <c r="H5267" s="282">
        <v>0</v>
      </c>
      <c r="I5267" s="280">
        <v>42309</v>
      </c>
      <c r="J5267" s="319">
        <f t="shared" si="83"/>
        <v>9.4415000000000013</v>
      </c>
      <c r="K5267" s="169"/>
      <c r="L5267" s="169"/>
      <c r="M5267" s="169" t="s">
        <v>2395</v>
      </c>
      <c r="N5267" s="169"/>
      <c r="O5267" s="169"/>
      <c r="P5267" s="169"/>
    </row>
    <row r="5268" spans="1:16" ht="20.100000000000001" customHeight="1">
      <c r="A5268" s="282" t="s">
        <v>11713</v>
      </c>
      <c r="B5268" s="277"/>
      <c r="C5268" s="289" t="s">
        <v>11348</v>
      </c>
      <c r="D5268" s="278" t="s">
        <v>11714</v>
      </c>
      <c r="E5268" s="169"/>
      <c r="F5268" s="281" t="s">
        <v>17578</v>
      </c>
      <c r="G5268" s="279" t="s">
        <v>8444</v>
      </c>
      <c r="H5268" s="282">
        <v>0</v>
      </c>
      <c r="I5268" s="280">
        <v>42309</v>
      </c>
      <c r="J5268" s="319" t="e">
        <f t="shared" si="83"/>
        <v>#VALUE!</v>
      </c>
      <c r="K5268" s="169"/>
      <c r="L5268" s="169"/>
      <c r="M5268" s="169" t="s">
        <v>2395</v>
      </c>
      <c r="N5268" s="169"/>
      <c r="O5268" s="169"/>
      <c r="P5268" s="169"/>
    </row>
    <row r="5269" spans="1:16" ht="20.100000000000001" customHeight="1">
      <c r="A5269" s="282" t="s">
        <v>11715</v>
      </c>
      <c r="B5269" s="277">
        <v>683615799530</v>
      </c>
      <c r="C5269" s="289" t="s">
        <v>11349</v>
      </c>
      <c r="D5269" s="278" t="s">
        <v>11714</v>
      </c>
      <c r="E5269" s="323">
        <v>9.5</v>
      </c>
      <c r="F5269" s="281">
        <v>22.588235294117649</v>
      </c>
      <c r="G5269" s="279" t="s">
        <v>8444</v>
      </c>
      <c r="H5269" s="282">
        <v>0</v>
      </c>
      <c r="I5269" s="280">
        <v>42309</v>
      </c>
      <c r="J5269" s="319">
        <f t="shared" si="83"/>
        <v>4.6999999999999993</v>
      </c>
      <c r="K5269" s="169">
        <v>18.989999999999998</v>
      </c>
      <c r="L5269" s="169"/>
      <c r="M5269" s="169" t="s">
        <v>2395</v>
      </c>
      <c r="N5269" s="169"/>
      <c r="O5269" s="169"/>
      <c r="P5269" s="169"/>
    </row>
    <row r="5270" spans="1:16" ht="20.100000000000001" customHeight="1">
      <c r="A5270" s="282" t="s">
        <v>11716</v>
      </c>
      <c r="B5270" s="277">
        <v>683615799547</v>
      </c>
      <c r="C5270" s="289" t="s">
        <v>11350</v>
      </c>
      <c r="D5270" s="278" t="s">
        <v>11714</v>
      </c>
      <c r="E5270" s="323">
        <v>8</v>
      </c>
      <c r="F5270" s="281">
        <v>20.99</v>
      </c>
      <c r="G5270" s="279" t="s">
        <v>8444</v>
      </c>
      <c r="H5270" s="282">
        <v>0</v>
      </c>
      <c r="I5270" s="280">
        <v>42309</v>
      </c>
      <c r="J5270" s="319">
        <f t="shared" si="83"/>
        <v>4.8414999999999999</v>
      </c>
      <c r="K5270" s="169"/>
      <c r="L5270" s="169"/>
      <c r="M5270" s="169" t="s">
        <v>2395</v>
      </c>
      <c r="N5270" s="169"/>
      <c r="O5270" s="169"/>
      <c r="P5270" s="169"/>
    </row>
    <row r="5271" spans="1:16" ht="20.100000000000001" customHeight="1">
      <c r="A5271" s="282" t="s">
        <v>11717</v>
      </c>
      <c r="B5271" s="277">
        <v>683615799554</v>
      </c>
      <c r="C5271" s="289" t="s">
        <v>11351</v>
      </c>
      <c r="D5271" s="278" t="s">
        <v>11714</v>
      </c>
      <c r="E5271" s="323">
        <v>9.5</v>
      </c>
      <c r="F5271" s="281">
        <v>22.588235294117649</v>
      </c>
      <c r="G5271" s="279" t="s">
        <v>8444</v>
      </c>
      <c r="H5271" s="282">
        <v>0</v>
      </c>
      <c r="I5271" s="280">
        <v>42309</v>
      </c>
      <c r="J5271" s="319">
        <f t="shared" si="83"/>
        <v>4.6999999999999993</v>
      </c>
      <c r="K5271" s="169">
        <v>18.989999999999998</v>
      </c>
      <c r="L5271" s="169"/>
      <c r="M5271" s="169" t="s">
        <v>2395</v>
      </c>
      <c r="N5271" s="169"/>
      <c r="O5271" s="169"/>
      <c r="P5271" s="169"/>
    </row>
    <row r="5272" spans="1:16" ht="20.100000000000001" customHeight="1">
      <c r="A5272" s="282" t="s">
        <v>11718</v>
      </c>
      <c r="B5272" s="277">
        <v>683615799561</v>
      </c>
      <c r="C5272" s="289" t="s">
        <v>11352</v>
      </c>
      <c r="D5272" s="278" t="s">
        <v>11714</v>
      </c>
      <c r="E5272" s="323">
        <v>9.5</v>
      </c>
      <c r="F5272" s="281">
        <v>22.588235294117649</v>
      </c>
      <c r="G5272" s="279" t="s">
        <v>8444</v>
      </c>
      <c r="H5272" s="282">
        <v>0</v>
      </c>
      <c r="I5272" s="280">
        <v>42309</v>
      </c>
      <c r="J5272" s="319">
        <f t="shared" si="83"/>
        <v>4.6999999999999993</v>
      </c>
      <c r="K5272" s="169">
        <v>18.989999999999998</v>
      </c>
      <c r="L5272" s="169"/>
      <c r="M5272" s="169" t="s">
        <v>2395</v>
      </c>
      <c r="N5272" s="169"/>
      <c r="O5272" s="169"/>
      <c r="P5272" s="169"/>
    </row>
    <row r="5273" spans="1:16" ht="20.100000000000001" customHeight="1">
      <c r="A5273" s="282" t="s">
        <v>11719</v>
      </c>
      <c r="B5273" s="277">
        <v>683615799578</v>
      </c>
      <c r="C5273" s="289" t="s">
        <v>11353</v>
      </c>
      <c r="D5273" s="278" t="s">
        <v>11714</v>
      </c>
      <c r="E5273" s="323">
        <v>9.5</v>
      </c>
      <c r="F5273" s="281">
        <v>22.588235294117649</v>
      </c>
      <c r="G5273" s="279" t="s">
        <v>8444</v>
      </c>
      <c r="H5273" s="282">
        <v>0</v>
      </c>
      <c r="I5273" s="280">
        <v>42309</v>
      </c>
      <c r="J5273" s="319">
        <f t="shared" si="83"/>
        <v>4.6999999999999993</v>
      </c>
      <c r="K5273" s="169">
        <v>18.989999999999998</v>
      </c>
      <c r="L5273" s="169"/>
      <c r="M5273" s="169" t="s">
        <v>2395</v>
      </c>
      <c r="N5273" s="169"/>
      <c r="O5273" s="169"/>
      <c r="P5273" s="169"/>
    </row>
    <row r="5274" spans="1:16" ht="20.100000000000001" customHeight="1">
      <c r="A5274" s="282" t="s">
        <v>11720</v>
      </c>
      <c r="B5274" s="277"/>
      <c r="C5274" s="289" t="s">
        <v>11354</v>
      </c>
      <c r="D5274" s="278" t="s">
        <v>11721</v>
      </c>
      <c r="E5274" s="169"/>
      <c r="F5274" s="281" t="s">
        <v>17578</v>
      </c>
      <c r="G5274" s="279" t="s">
        <v>8444</v>
      </c>
      <c r="H5274" s="282">
        <v>0</v>
      </c>
      <c r="I5274" s="280">
        <v>42309</v>
      </c>
      <c r="J5274" s="319" t="e">
        <f t="shared" si="83"/>
        <v>#VALUE!</v>
      </c>
      <c r="K5274" s="169"/>
      <c r="L5274" s="169"/>
      <c r="M5274" s="169" t="s">
        <v>2395</v>
      </c>
      <c r="N5274" s="169"/>
      <c r="O5274" s="169"/>
      <c r="P5274" s="169"/>
    </row>
    <row r="5275" spans="1:16" ht="20.100000000000001" customHeight="1">
      <c r="A5275" s="282" t="s">
        <v>11722</v>
      </c>
      <c r="B5275" s="277">
        <v>683615799585</v>
      </c>
      <c r="C5275" s="289" t="s">
        <v>11355</v>
      </c>
      <c r="D5275" s="278" t="s">
        <v>11721</v>
      </c>
      <c r="E5275" s="169"/>
      <c r="F5275" s="281">
        <v>17.990000000000002</v>
      </c>
      <c r="G5275" s="279" t="s">
        <v>8444</v>
      </c>
      <c r="H5275" s="282">
        <v>0</v>
      </c>
      <c r="I5275" s="280">
        <v>42309</v>
      </c>
      <c r="J5275" s="319">
        <f t="shared" si="83"/>
        <v>10.291500000000001</v>
      </c>
      <c r="K5275" s="169"/>
      <c r="L5275" s="169"/>
      <c r="M5275" s="169" t="s">
        <v>2395</v>
      </c>
      <c r="N5275" s="169"/>
      <c r="O5275" s="169"/>
      <c r="P5275" s="169"/>
    </row>
    <row r="5276" spans="1:16" ht="20.100000000000001" customHeight="1">
      <c r="A5276" s="282" t="s">
        <v>11723</v>
      </c>
      <c r="B5276" s="277">
        <v>683615799592</v>
      </c>
      <c r="C5276" s="289" t="s">
        <v>11356</v>
      </c>
      <c r="D5276" s="278" t="s">
        <v>11721</v>
      </c>
      <c r="E5276" s="323">
        <v>8</v>
      </c>
      <c r="F5276" s="281">
        <v>20.823529411764707</v>
      </c>
      <c r="G5276" s="279" t="s">
        <v>8444</v>
      </c>
      <c r="H5276" s="282">
        <v>0</v>
      </c>
      <c r="I5276" s="280">
        <v>42309</v>
      </c>
      <c r="J5276" s="319">
        <f t="shared" si="83"/>
        <v>4.6999999999999993</v>
      </c>
      <c r="K5276" s="169">
        <v>15.99</v>
      </c>
      <c r="L5276" s="169"/>
      <c r="M5276" s="169" t="s">
        <v>2395</v>
      </c>
      <c r="N5276" s="169"/>
      <c r="O5276" s="169"/>
      <c r="P5276" s="169"/>
    </row>
    <row r="5277" spans="1:16" ht="20.100000000000001" customHeight="1">
      <c r="A5277" s="282" t="s">
        <v>11724</v>
      </c>
      <c r="B5277" s="277">
        <v>683615799608</v>
      </c>
      <c r="C5277" s="289" t="s">
        <v>11357</v>
      </c>
      <c r="D5277" s="278" t="s">
        <v>11721</v>
      </c>
      <c r="E5277" s="323">
        <v>8</v>
      </c>
      <c r="F5277" s="281">
        <v>20.823529411764707</v>
      </c>
      <c r="G5277" s="279" t="s">
        <v>8444</v>
      </c>
      <c r="H5277" s="282">
        <v>0</v>
      </c>
      <c r="I5277" s="280">
        <v>42309</v>
      </c>
      <c r="J5277" s="319">
        <f t="shared" si="83"/>
        <v>4.6999999999999993</v>
      </c>
      <c r="K5277" s="169">
        <v>15.99</v>
      </c>
      <c r="L5277" s="169"/>
      <c r="M5277" s="169" t="s">
        <v>2395</v>
      </c>
      <c r="N5277" s="169"/>
      <c r="O5277" s="169"/>
      <c r="P5277" s="169"/>
    </row>
    <row r="5278" spans="1:16" ht="20.100000000000001" customHeight="1">
      <c r="A5278" s="282" t="s">
        <v>11725</v>
      </c>
      <c r="B5278" s="277">
        <v>683615799615</v>
      </c>
      <c r="C5278" s="289" t="s">
        <v>11358</v>
      </c>
      <c r="D5278" s="278" t="s">
        <v>11721</v>
      </c>
      <c r="E5278" s="323">
        <v>8</v>
      </c>
      <c r="F5278" s="281">
        <v>20.823529411764707</v>
      </c>
      <c r="G5278" s="279" t="s">
        <v>8444</v>
      </c>
      <c r="H5278" s="282">
        <v>0</v>
      </c>
      <c r="I5278" s="280">
        <v>42309</v>
      </c>
      <c r="J5278" s="319">
        <f t="shared" si="83"/>
        <v>4.6999999999999993</v>
      </c>
      <c r="K5278" s="169">
        <v>15.99</v>
      </c>
      <c r="L5278" s="169"/>
      <c r="M5278" s="169" t="s">
        <v>2395</v>
      </c>
      <c r="N5278" s="169"/>
      <c r="O5278" s="169"/>
      <c r="P5278" s="169"/>
    </row>
    <row r="5279" spans="1:16" ht="20.100000000000001" customHeight="1">
      <c r="A5279" s="282" t="s">
        <v>11726</v>
      </c>
      <c r="B5279" s="277"/>
      <c r="C5279" s="289" t="s">
        <v>11359</v>
      </c>
      <c r="D5279" s="278" t="s">
        <v>11727</v>
      </c>
      <c r="E5279" s="169"/>
      <c r="F5279" s="281" t="s">
        <v>17578</v>
      </c>
      <c r="G5279" s="279" t="s">
        <v>8444</v>
      </c>
      <c r="H5279" s="282">
        <v>0</v>
      </c>
      <c r="I5279" s="280">
        <v>42309</v>
      </c>
      <c r="J5279" s="319" t="e">
        <f t="shared" si="83"/>
        <v>#VALUE!</v>
      </c>
      <c r="K5279" s="169"/>
      <c r="L5279" s="169"/>
      <c r="M5279" s="169" t="s">
        <v>2395</v>
      </c>
      <c r="N5279" s="169"/>
      <c r="O5279" s="169"/>
      <c r="P5279" s="169"/>
    </row>
    <row r="5280" spans="1:16" ht="20.100000000000001" customHeight="1">
      <c r="A5280" s="282" t="s">
        <v>11728</v>
      </c>
      <c r="B5280" s="277">
        <v>683615799622</v>
      </c>
      <c r="C5280" s="289" t="s">
        <v>11360</v>
      </c>
      <c r="D5280" s="278" t="s">
        <v>11727</v>
      </c>
      <c r="E5280" s="323">
        <v>8</v>
      </c>
      <c r="F5280" s="281">
        <v>20.823529411764707</v>
      </c>
      <c r="G5280" s="279" t="s">
        <v>8444</v>
      </c>
      <c r="H5280" s="282">
        <v>0</v>
      </c>
      <c r="I5280" s="280">
        <v>42309</v>
      </c>
      <c r="J5280" s="319">
        <f t="shared" si="83"/>
        <v>4.6999999999999993</v>
      </c>
      <c r="K5280" s="169">
        <v>15.99</v>
      </c>
      <c r="L5280" s="169"/>
      <c r="M5280" s="169" t="s">
        <v>2395</v>
      </c>
      <c r="N5280" s="169"/>
      <c r="O5280" s="169"/>
      <c r="P5280" s="169"/>
    </row>
    <row r="5281" spans="1:16" ht="20.100000000000001" customHeight="1">
      <c r="A5281" s="282" t="s">
        <v>11729</v>
      </c>
      <c r="B5281" s="277">
        <v>683615799639</v>
      </c>
      <c r="C5281" s="289" t="s">
        <v>11361</v>
      </c>
      <c r="D5281" s="278" t="s">
        <v>11727</v>
      </c>
      <c r="E5281" s="323">
        <v>8</v>
      </c>
      <c r="F5281" s="281">
        <v>20.823529411764707</v>
      </c>
      <c r="G5281" s="279" t="s">
        <v>8444</v>
      </c>
      <c r="H5281" s="282">
        <v>0</v>
      </c>
      <c r="I5281" s="280">
        <v>42309</v>
      </c>
      <c r="J5281" s="319">
        <f t="shared" si="83"/>
        <v>4.6999999999999993</v>
      </c>
      <c r="K5281" s="169">
        <v>15.99</v>
      </c>
      <c r="L5281" s="169"/>
      <c r="M5281" s="169" t="s">
        <v>2395</v>
      </c>
      <c r="N5281" s="169"/>
      <c r="O5281" s="169"/>
      <c r="P5281" s="169"/>
    </row>
    <row r="5282" spans="1:16" ht="20.100000000000001" customHeight="1">
      <c r="A5282" s="282" t="s">
        <v>11730</v>
      </c>
      <c r="B5282" s="277">
        <v>683615799646</v>
      </c>
      <c r="C5282" s="289" t="s">
        <v>11362</v>
      </c>
      <c r="D5282" s="278" t="s">
        <v>11727</v>
      </c>
      <c r="E5282" s="323">
        <v>8</v>
      </c>
      <c r="F5282" s="281">
        <v>20.823529411764707</v>
      </c>
      <c r="G5282" s="279" t="s">
        <v>8444</v>
      </c>
      <c r="H5282" s="282">
        <v>0</v>
      </c>
      <c r="I5282" s="280">
        <v>42309</v>
      </c>
      <c r="J5282" s="319">
        <f t="shared" si="83"/>
        <v>4.6999999999999993</v>
      </c>
      <c r="K5282" s="169">
        <v>15.99</v>
      </c>
      <c r="L5282" s="169"/>
      <c r="M5282" s="169" t="s">
        <v>2395</v>
      </c>
      <c r="N5282" s="169"/>
      <c r="O5282" s="169"/>
      <c r="P5282" s="169"/>
    </row>
    <row r="5283" spans="1:16" ht="20.100000000000001" customHeight="1">
      <c r="A5283" s="282" t="s">
        <v>11731</v>
      </c>
      <c r="B5283" s="277">
        <v>683615799653</v>
      </c>
      <c r="C5283" s="289" t="s">
        <v>11363</v>
      </c>
      <c r="D5283" s="278" t="s">
        <v>11727</v>
      </c>
      <c r="E5283" s="323">
        <v>8</v>
      </c>
      <c r="F5283" s="281">
        <v>20.823529411764707</v>
      </c>
      <c r="G5283" s="279" t="s">
        <v>8444</v>
      </c>
      <c r="H5283" s="282">
        <v>0</v>
      </c>
      <c r="I5283" s="280">
        <v>42309</v>
      </c>
      <c r="J5283" s="319">
        <f t="shared" si="83"/>
        <v>4.6999999999999993</v>
      </c>
      <c r="K5283" s="169">
        <v>15.99</v>
      </c>
      <c r="L5283" s="169"/>
      <c r="M5283" s="169" t="s">
        <v>2395</v>
      </c>
      <c r="N5283" s="169"/>
      <c r="O5283" s="169"/>
      <c r="P5283" s="169"/>
    </row>
    <row r="5284" spans="1:16" ht="20.100000000000001" customHeight="1">
      <c r="A5284" s="282" t="s">
        <v>11732</v>
      </c>
      <c r="B5284" s="277">
        <v>683615799660</v>
      </c>
      <c r="C5284" s="289" t="s">
        <v>11364</v>
      </c>
      <c r="D5284" s="278" t="s">
        <v>11727</v>
      </c>
      <c r="E5284" s="323">
        <v>8</v>
      </c>
      <c r="F5284" s="281">
        <v>20.823529411764707</v>
      </c>
      <c r="G5284" s="279" t="s">
        <v>8444</v>
      </c>
      <c r="H5284" s="282">
        <v>0</v>
      </c>
      <c r="I5284" s="280">
        <v>42309</v>
      </c>
      <c r="J5284" s="319">
        <f t="shared" si="83"/>
        <v>4.6999999999999993</v>
      </c>
      <c r="K5284" s="169">
        <v>15.99</v>
      </c>
      <c r="L5284" s="169"/>
      <c r="M5284" s="169" t="s">
        <v>2395</v>
      </c>
      <c r="N5284" s="169"/>
      <c r="O5284" s="169"/>
      <c r="P5284" s="169"/>
    </row>
    <row r="5285" spans="1:16" ht="20.100000000000001" customHeight="1">
      <c r="A5285" s="282" t="s">
        <v>11733</v>
      </c>
      <c r="B5285" s="277"/>
      <c r="C5285" s="289" t="s">
        <v>11365</v>
      </c>
      <c r="D5285" s="278" t="s">
        <v>11734</v>
      </c>
      <c r="E5285" s="169"/>
      <c r="F5285" s="281" t="s">
        <v>17578</v>
      </c>
      <c r="G5285" s="279" t="s">
        <v>8444</v>
      </c>
      <c r="H5285" s="282">
        <v>0</v>
      </c>
      <c r="I5285" s="280">
        <v>42309</v>
      </c>
      <c r="J5285" s="319" t="e">
        <f t="shared" si="83"/>
        <v>#VALUE!</v>
      </c>
      <c r="K5285" s="169"/>
      <c r="L5285" s="169"/>
      <c r="M5285" s="169" t="s">
        <v>2395</v>
      </c>
      <c r="N5285" s="169"/>
      <c r="O5285" s="169"/>
      <c r="P5285" s="169"/>
    </row>
    <row r="5286" spans="1:16" ht="20.100000000000001" customHeight="1">
      <c r="A5286" s="282" t="s">
        <v>11735</v>
      </c>
      <c r="B5286" s="277">
        <v>683615799677</v>
      </c>
      <c r="C5286" s="289" t="s">
        <v>11366</v>
      </c>
      <c r="D5286" s="278" t="s">
        <v>11734</v>
      </c>
      <c r="E5286" s="169"/>
      <c r="F5286" s="281">
        <v>17.990000000000002</v>
      </c>
      <c r="G5286" s="279" t="s">
        <v>8444</v>
      </c>
      <c r="H5286" s="282">
        <v>0</v>
      </c>
      <c r="I5286" s="280">
        <v>42309</v>
      </c>
      <c r="J5286" s="319">
        <f t="shared" si="83"/>
        <v>10.291500000000001</v>
      </c>
      <c r="K5286" s="169"/>
      <c r="L5286" s="169"/>
      <c r="M5286" s="169" t="s">
        <v>2395</v>
      </c>
      <c r="N5286" s="169"/>
      <c r="O5286" s="169"/>
      <c r="P5286" s="169"/>
    </row>
    <row r="5287" spans="1:16" ht="20.100000000000001" customHeight="1">
      <c r="A5287" s="282" t="s">
        <v>11736</v>
      </c>
      <c r="B5287" s="277">
        <v>683615799684</v>
      </c>
      <c r="C5287" s="289" t="s">
        <v>11367</v>
      </c>
      <c r="D5287" s="278" t="s">
        <v>11734</v>
      </c>
      <c r="E5287" s="323">
        <v>8</v>
      </c>
      <c r="F5287" s="281">
        <v>20.823529411764707</v>
      </c>
      <c r="G5287" s="279" t="s">
        <v>8444</v>
      </c>
      <c r="H5287" s="282">
        <v>0</v>
      </c>
      <c r="I5287" s="280">
        <v>42309</v>
      </c>
      <c r="J5287" s="319">
        <f t="shared" si="83"/>
        <v>4.6999999999999993</v>
      </c>
      <c r="K5287" s="169">
        <v>15.99</v>
      </c>
      <c r="L5287" s="169"/>
      <c r="M5287" s="169" t="s">
        <v>2395</v>
      </c>
      <c r="N5287" s="169"/>
      <c r="O5287" s="169"/>
      <c r="P5287" s="169"/>
    </row>
    <row r="5288" spans="1:16" ht="20.100000000000001" customHeight="1">
      <c r="A5288" s="282" t="s">
        <v>11737</v>
      </c>
      <c r="B5288" s="277">
        <v>683615799691</v>
      </c>
      <c r="C5288" s="289" t="s">
        <v>11368</v>
      </c>
      <c r="D5288" s="278" t="s">
        <v>11734</v>
      </c>
      <c r="E5288" s="169"/>
      <c r="F5288" s="281">
        <v>17.990000000000002</v>
      </c>
      <c r="G5288" s="279" t="s">
        <v>8444</v>
      </c>
      <c r="H5288" s="282">
        <v>0</v>
      </c>
      <c r="I5288" s="280">
        <v>42309</v>
      </c>
      <c r="J5288" s="319">
        <f t="shared" si="83"/>
        <v>10.291500000000001</v>
      </c>
      <c r="K5288" s="169"/>
      <c r="L5288" s="169"/>
      <c r="M5288" s="169" t="s">
        <v>2395</v>
      </c>
      <c r="N5288" s="169"/>
      <c r="O5288" s="169"/>
      <c r="P5288" s="169"/>
    </row>
    <row r="5289" spans="1:16" ht="20.100000000000001" customHeight="1">
      <c r="A5289" s="282" t="s">
        <v>11738</v>
      </c>
      <c r="B5289" s="277">
        <v>683615799707</v>
      </c>
      <c r="C5289" s="289" t="s">
        <v>11369</v>
      </c>
      <c r="D5289" s="278" t="s">
        <v>11734</v>
      </c>
      <c r="E5289" s="323">
        <v>8</v>
      </c>
      <c r="F5289" s="281">
        <v>20.823529411764707</v>
      </c>
      <c r="G5289" s="279" t="s">
        <v>8444</v>
      </c>
      <c r="H5289" s="282">
        <v>0</v>
      </c>
      <c r="I5289" s="280">
        <v>42309</v>
      </c>
      <c r="J5289" s="319">
        <f t="shared" si="83"/>
        <v>4.6999999999999993</v>
      </c>
      <c r="K5289" s="169">
        <v>15.99</v>
      </c>
      <c r="L5289" s="169"/>
      <c r="M5289" s="169" t="s">
        <v>2395</v>
      </c>
      <c r="N5289" s="169"/>
      <c r="O5289" s="169"/>
      <c r="P5289" s="169"/>
    </row>
    <row r="5290" spans="1:16" ht="20.100000000000001" customHeight="1">
      <c r="A5290" s="282" t="s">
        <v>11739</v>
      </c>
      <c r="B5290" s="277"/>
      <c r="C5290" s="289" t="s">
        <v>11370</v>
      </c>
      <c r="D5290" s="278" t="s">
        <v>11740</v>
      </c>
      <c r="E5290" s="169"/>
      <c r="F5290" s="281" t="s">
        <v>17578</v>
      </c>
      <c r="G5290" s="279" t="s">
        <v>8444</v>
      </c>
      <c r="H5290" s="282">
        <v>0</v>
      </c>
      <c r="I5290" s="280">
        <v>42309</v>
      </c>
      <c r="J5290" s="319" t="e">
        <f t="shared" si="83"/>
        <v>#VALUE!</v>
      </c>
      <c r="K5290" s="169"/>
      <c r="L5290" s="169"/>
      <c r="M5290" s="169" t="s">
        <v>2395</v>
      </c>
      <c r="N5290" s="169"/>
      <c r="O5290" s="169"/>
      <c r="P5290" s="169"/>
    </row>
    <row r="5291" spans="1:16" ht="20.100000000000001" customHeight="1">
      <c r="A5291" s="282" t="s">
        <v>11741</v>
      </c>
      <c r="B5291" s="277">
        <v>683615799714</v>
      </c>
      <c r="C5291" s="289" t="s">
        <v>11371</v>
      </c>
      <c r="D5291" s="278" t="s">
        <v>11740</v>
      </c>
      <c r="E5291" s="323">
        <v>8</v>
      </c>
      <c r="F5291" s="281">
        <v>20.823529411764707</v>
      </c>
      <c r="G5291" s="279" t="s">
        <v>8444</v>
      </c>
      <c r="H5291" s="282">
        <v>0</v>
      </c>
      <c r="I5291" s="280">
        <v>42309</v>
      </c>
      <c r="J5291" s="319">
        <f t="shared" si="83"/>
        <v>4.6999999999999993</v>
      </c>
      <c r="K5291" s="169">
        <v>15.99</v>
      </c>
      <c r="L5291" s="169"/>
      <c r="M5291" s="169" t="s">
        <v>2395</v>
      </c>
      <c r="N5291" s="169"/>
      <c r="O5291" s="169"/>
      <c r="P5291" s="169"/>
    </row>
    <row r="5292" spans="1:16" ht="20.100000000000001" customHeight="1">
      <c r="A5292" s="282" t="s">
        <v>11742</v>
      </c>
      <c r="B5292" s="277">
        <v>683615799721</v>
      </c>
      <c r="C5292" s="289" t="s">
        <v>11372</v>
      </c>
      <c r="D5292" s="278" t="s">
        <v>11740</v>
      </c>
      <c r="E5292" s="323">
        <v>8</v>
      </c>
      <c r="F5292" s="281">
        <v>20.823529411764707</v>
      </c>
      <c r="G5292" s="279" t="s">
        <v>8444</v>
      </c>
      <c r="H5292" s="282">
        <v>0</v>
      </c>
      <c r="I5292" s="280">
        <v>42309</v>
      </c>
      <c r="J5292" s="319">
        <f t="shared" si="83"/>
        <v>4.6999999999999993</v>
      </c>
      <c r="K5292" s="169">
        <v>15.99</v>
      </c>
      <c r="L5292" s="169"/>
      <c r="M5292" s="169" t="s">
        <v>2395</v>
      </c>
      <c r="N5292" s="169"/>
      <c r="O5292" s="169"/>
      <c r="P5292" s="169"/>
    </row>
    <row r="5293" spans="1:16" ht="20.100000000000001" customHeight="1">
      <c r="A5293" s="282" t="s">
        <v>11743</v>
      </c>
      <c r="B5293" s="277">
        <v>683615799738</v>
      </c>
      <c r="C5293" s="289" t="s">
        <v>11373</v>
      </c>
      <c r="D5293" s="278" t="s">
        <v>11740</v>
      </c>
      <c r="E5293" s="323">
        <v>8</v>
      </c>
      <c r="F5293" s="281">
        <v>20.823529411764707</v>
      </c>
      <c r="G5293" s="279" t="s">
        <v>8444</v>
      </c>
      <c r="H5293" s="282">
        <v>0</v>
      </c>
      <c r="I5293" s="280">
        <v>42309</v>
      </c>
      <c r="J5293" s="319">
        <f t="shared" si="83"/>
        <v>4.6999999999999993</v>
      </c>
      <c r="K5293" s="169">
        <v>15.99</v>
      </c>
      <c r="L5293" s="169"/>
      <c r="M5293" s="169" t="s">
        <v>2395</v>
      </c>
      <c r="N5293" s="169"/>
      <c r="O5293" s="169"/>
      <c r="P5293" s="169"/>
    </row>
    <row r="5294" spans="1:16" ht="20.100000000000001" customHeight="1">
      <c r="A5294" s="282" t="s">
        <v>11744</v>
      </c>
      <c r="B5294" s="277">
        <v>683615799745</v>
      </c>
      <c r="C5294" s="289" t="s">
        <v>11374</v>
      </c>
      <c r="D5294" s="278" t="s">
        <v>11740</v>
      </c>
      <c r="E5294" s="323">
        <v>8</v>
      </c>
      <c r="F5294" s="281">
        <v>20.823529411764707</v>
      </c>
      <c r="G5294" s="279" t="s">
        <v>8444</v>
      </c>
      <c r="H5294" s="282">
        <v>0</v>
      </c>
      <c r="I5294" s="280">
        <v>42309</v>
      </c>
      <c r="J5294" s="319">
        <f t="shared" si="83"/>
        <v>4.6999999999999993</v>
      </c>
      <c r="K5294" s="169">
        <v>15.99</v>
      </c>
      <c r="L5294" s="169"/>
      <c r="M5294" s="169" t="s">
        <v>2395</v>
      </c>
      <c r="N5294" s="169"/>
      <c r="O5294" s="169"/>
      <c r="P5294" s="169"/>
    </row>
    <row r="5295" spans="1:16" ht="20.100000000000001" customHeight="1">
      <c r="A5295" s="282" t="s">
        <v>11745</v>
      </c>
      <c r="B5295" s="277">
        <v>683615799752</v>
      </c>
      <c r="C5295" s="289" t="s">
        <v>11375</v>
      </c>
      <c r="D5295" s="278" t="s">
        <v>11740</v>
      </c>
      <c r="E5295" s="323">
        <v>8</v>
      </c>
      <c r="F5295" s="281">
        <v>20.823529411764707</v>
      </c>
      <c r="G5295" s="279" t="s">
        <v>8444</v>
      </c>
      <c r="H5295" s="282">
        <v>0</v>
      </c>
      <c r="I5295" s="280">
        <v>42309</v>
      </c>
      <c r="J5295" s="319">
        <f t="shared" si="83"/>
        <v>4.6999999999999993</v>
      </c>
      <c r="K5295" s="169">
        <v>15.99</v>
      </c>
      <c r="L5295" s="169"/>
      <c r="M5295" s="169" t="s">
        <v>2395</v>
      </c>
      <c r="N5295" s="169"/>
      <c r="O5295" s="169"/>
      <c r="P5295" s="169"/>
    </row>
    <row r="5296" spans="1:16" ht="20.100000000000001" customHeight="1">
      <c r="A5296" s="282" t="s">
        <v>11746</v>
      </c>
      <c r="B5296" s="277"/>
      <c r="C5296" s="289" t="s">
        <v>11376</v>
      </c>
      <c r="D5296" s="278" t="s">
        <v>11747</v>
      </c>
      <c r="E5296" s="169"/>
      <c r="F5296" s="281" t="s">
        <v>17578</v>
      </c>
      <c r="G5296" s="279" t="s">
        <v>8444</v>
      </c>
      <c r="H5296" s="282">
        <v>0</v>
      </c>
      <c r="I5296" s="280">
        <v>42309</v>
      </c>
      <c r="J5296" s="319" t="e">
        <f t="shared" si="83"/>
        <v>#VALUE!</v>
      </c>
      <c r="K5296" s="169"/>
      <c r="L5296" s="169"/>
      <c r="M5296" s="169" t="s">
        <v>2395</v>
      </c>
      <c r="N5296" s="169"/>
      <c r="O5296" s="169"/>
      <c r="P5296" s="169"/>
    </row>
    <row r="5297" spans="1:16" ht="20.100000000000001" customHeight="1">
      <c r="A5297" s="282" t="s">
        <v>11748</v>
      </c>
      <c r="B5297" s="277">
        <v>683615799769</v>
      </c>
      <c r="C5297" s="289" t="s">
        <v>11377</v>
      </c>
      <c r="D5297" s="278" t="s">
        <v>11747</v>
      </c>
      <c r="E5297" s="323">
        <v>7.5</v>
      </c>
      <c r="F5297" s="281">
        <v>20.235294117647058</v>
      </c>
      <c r="G5297" s="279" t="s">
        <v>8444</v>
      </c>
      <c r="H5297" s="282">
        <v>0</v>
      </c>
      <c r="I5297" s="280">
        <v>42309</v>
      </c>
      <c r="J5297" s="319">
        <f t="shared" si="83"/>
        <v>4.6999999999999993</v>
      </c>
      <c r="K5297" s="169">
        <v>14.99</v>
      </c>
      <c r="L5297" s="169"/>
      <c r="M5297" s="169" t="s">
        <v>2395</v>
      </c>
      <c r="N5297" s="169"/>
      <c r="O5297" s="169"/>
      <c r="P5297" s="169"/>
    </row>
    <row r="5298" spans="1:16" ht="20.100000000000001" customHeight="1">
      <c r="A5298" s="282" t="s">
        <v>11749</v>
      </c>
      <c r="B5298" s="277">
        <v>683615799776</v>
      </c>
      <c r="C5298" s="289" t="s">
        <v>11378</v>
      </c>
      <c r="D5298" s="278" t="s">
        <v>11747</v>
      </c>
      <c r="E5298" s="323">
        <v>7.5</v>
      </c>
      <c r="F5298" s="281">
        <v>20.235294117647058</v>
      </c>
      <c r="G5298" s="279" t="s">
        <v>8444</v>
      </c>
      <c r="H5298" s="282">
        <v>0</v>
      </c>
      <c r="I5298" s="280">
        <v>42309</v>
      </c>
      <c r="J5298" s="319">
        <f t="shared" si="83"/>
        <v>4.6999999999999993</v>
      </c>
      <c r="K5298" s="169">
        <v>14.99</v>
      </c>
      <c r="L5298" s="169"/>
      <c r="M5298" s="169" t="s">
        <v>2395</v>
      </c>
      <c r="N5298" s="169"/>
      <c r="O5298" s="169"/>
      <c r="P5298" s="169"/>
    </row>
    <row r="5299" spans="1:16" ht="20.100000000000001" customHeight="1">
      <c r="A5299" s="282" t="s">
        <v>11750</v>
      </c>
      <c r="B5299" s="277">
        <v>683615799783</v>
      </c>
      <c r="C5299" s="289" t="s">
        <v>11379</v>
      </c>
      <c r="D5299" s="278" t="s">
        <v>11747</v>
      </c>
      <c r="E5299" s="323">
        <v>7.5</v>
      </c>
      <c r="F5299" s="281">
        <v>20.235294117647058</v>
      </c>
      <c r="G5299" s="279" t="s">
        <v>8444</v>
      </c>
      <c r="H5299" s="282">
        <v>0</v>
      </c>
      <c r="I5299" s="280">
        <v>42309</v>
      </c>
      <c r="J5299" s="319">
        <f t="shared" si="83"/>
        <v>4.6999999999999993</v>
      </c>
      <c r="K5299" s="169">
        <v>14.99</v>
      </c>
      <c r="L5299" s="169"/>
      <c r="M5299" s="169" t="s">
        <v>2395</v>
      </c>
      <c r="N5299" s="169"/>
      <c r="O5299" s="169"/>
      <c r="P5299" s="169"/>
    </row>
    <row r="5300" spans="1:16" ht="20.100000000000001" customHeight="1">
      <c r="A5300" s="282" t="s">
        <v>11751</v>
      </c>
      <c r="B5300" s="277">
        <v>683615799790</v>
      </c>
      <c r="C5300" s="289" t="s">
        <v>11380</v>
      </c>
      <c r="D5300" s="278" t="s">
        <v>11747</v>
      </c>
      <c r="E5300" s="169"/>
      <c r="F5300" s="281">
        <v>16.990000000000002</v>
      </c>
      <c r="G5300" s="279" t="s">
        <v>8444</v>
      </c>
      <c r="H5300" s="282">
        <v>0</v>
      </c>
      <c r="I5300" s="280">
        <v>42309</v>
      </c>
      <c r="J5300" s="319">
        <f t="shared" si="83"/>
        <v>9.4415000000000013</v>
      </c>
      <c r="K5300" s="169"/>
      <c r="L5300" s="169"/>
      <c r="M5300" s="169" t="s">
        <v>2395</v>
      </c>
      <c r="N5300" s="169"/>
      <c r="O5300" s="169"/>
      <c r="P5300" s="169"/>
    </row>
    <row r="5301" spans="1:16" ht="20.100000000000001" customHeight="1">
      <c r="A5301" s="282" t="s">
        <v>11752</v>
      </c>
      <c r="B5301" s="277">
        <v>683615799806</v>
      </c>
      <c r="C5301" s="289" t="s">
        <v>11381</v>
      </c>
      <c r="D5301" s="278" t="s">
        <v>11747</v>
      </c>
      <c r="E5301" s="323">
        <v>7.5</v>
      </c>
      <c r="F5301" s="281">
        <v>20.235294117647058</v>
      </c>
      <c r="G5301" s="279" t="s">
        <v>8444</v>
      </c>
      <c r="H5301" s="282">
        <v>0</v>
      </c>
      <c r="I5301" s="280">
        <v>42309</v>
      </c>
      <c r="J5301" s="319">
        <f t="shared" si="83"/>
        <v>4.6999999999999993</v>
      </c>
      <c r="K5301" s="169">
        <v>14.99</v>
      </c>
      <c r="L5301" s="169"/>
      <c r="M5301" s="169" t="s">
        <v>2395</v>
      </c>
      <c r="N5301" s="169"/>
      <c r="O5301" s="169"/>
      <c r="P5301" s="169"/>
    </row>
    <row r="5302" spans="1:16" ht="20.100000000000001" customHeight="1">
      <c r="A5302" s="282" t="s">
        <v>11753</v>
      </c>
      <c r="B5302" s="277"/>
      <c r="C5302" s="289" t="s">
        <v>11382</v>
      </c>
      <c r="D5302" s="278" t="s">
        <v>11754</v>
      </c>
      <c r="E5302" s="169"/>
      <c r="F5302" s="281" t="s">
        <v>17578</v>
      </c>
      <c r="G5302" s="279" t="s">
        <v>8444</v>
      </c>
      <c r="H5302" s="282">
        <v>0</v>
      </c>
      <c r="I5302" s="280">
        <v>42309</v>
      </c>
      <c r="J5302" s="319" t="e">
        <f t="shared" si="83"/>
        <v>#VALUE!</v>
      </c>
      <c r="K5302" s="169"/>
      <c r="L5302" s="169"/>
      <c r="M5302" s="169" t="s">
        <v>2395</v>
      </c>
      <c r="N5302" s="169"/>
      <c r="O5302" s="169"/>
      <c r="P5302" s="169"/>
    </row>
    <row r="5303" spans="1:16" ht="20.100000000000001" customHeight="1">
      <c r="A5303" s="282" t="s">
        <v>11755</v>
      </c>
      <c r="B5303" s="277">
        <v>683615799813</v>
      </c>
      <c r="C5303" s="289" t="s">
        <v>11383</v>
      </c>
      <c r="D5303" s="278" t="s">
        <v>11754</v>
      </c>
      <c r="E5303" s="326">
        <v>3</v>
      </c>
      <c r="F5303" s="281">
        <v>20.823529411764707</v>
      </c>
      <c r="G5303" s="279" t="s">
        <v>8444</v>
      </c>
      <c r="H5303" s="283">
        <v>3</v>
      </c>
      <c r="I5303" s="280">
        <v>42309</v>
      </c>
      <c r="J5303" s="319">
        <f t="shared" si="83"/>
        <v>9.6999999999999993</v>
      </c>
      <c r="K5303" s="169">
        <v>15.99</v>
      </c>
      <c r="L5303" s="169"/>
      <c r="M5303" s="169" t="s">
        <v>2395</v>
      </c>
      <c r="N5303" s="169"/>
      <c r="O5303" s="169"/>
      <c r="P5303" s="169"/>
    </row>
    <row r="5304" spans="1:16" ht="20.100000000000001" customHeight="1">
      <c r="A5304" s="282" t="s">
        <v>11756</v>
      </c>
      <c r="B5304" s="277">
        <v>683615799820</v>
      </c>
      <c r="C5304" s="289" t="s">
        <v>11384</v>
      </c>
      <c r="D5304" s="278" t="s">
        <v>11754</v>
      </c>
      <c r="E5304" s="323">
        <v>4</v>
      </c>
      <c r="F5304" s="281">
        <v>17.990000000000002</v>
      </c>
      <c r="G5304" s="279" t="s">
        <v>8444</v>
      </c>
      <c r="H5304" s="282">
        <v>0</v>
      </c>
      <c r="I5304" s="280">
        <v>42309</v>
      </c>
      <c r="J5304" s="319">
        <f t="shared" si="83"/>
        <v>6.291500000000001</v>
      </c>
      <c r="K5304" s="169"/>
      <c r="L5304" s="169"/>
      <c r="M5304" s="169" t="s">
        <v>2395</v>
      </c>
      <c r="N5304" s="169"/>
      <c r="O5304" s="169"/>
      <c r="P5304" s="169"/>
    </row>
    <row r="5305" spans="1:16" ht="20.100000000000001" customHeight="1">
      <c r="A5305" s="282" t="s">
        <v>11757</v>
      </c>
      <c r="B5305" s="277">
        <v>683615799837</v>
      </c>
      <c r="C5305" s="289" t="s">
        <v>11385</v>
      </c>
      <c r="D5305" s="278" t="s">
        <v>11754</v>
      </c>
      <c r="E5305" s="323">
        <v>8</v>
      </c>
      <c r="F5305" s="281">
        <v>20.823529411764707</v>
      </c>
      <c r="G5305" s="279" t="s">
        <v>8444</v>
      </c>
      <c r="H5305" s="282">
        <v>0</v>
      </c>
      <c r="I5305" s="280">
        <v>42309</v>
      </c>
      <c r="J5305" s="319">
        <f t="shared" si="83"/>
        <v>4.6999999999999993</v>
      </c>
      <c r="K5305" s="169">
        <v>15.99</v>
      </c>
      <c r="L5305" s="169"/>
      <c r="M5305" s="169" t="s">
        <v>2395</v>
      </c>
      <c r="N5305" s="169"/>
      <c r="O5305" s="169"/>
      <c r="P5305" s="169"/>
    </row>
    <row r="5306" spans="1:16" ht="20.100000000000001" customHeight="1">
      <c r="A5306" s="282" t="s">
        <v>11758</v>
      </c>
      <c r="B5306" s="277">
        <v>683615799844</v>
      </c>
      <c r="C5306" s="289" t="s">
        <v>11386</v>
      </c>
      <c r="D5306" s="278" t="s">
        <v>11754</v>
      </c>
      <c r="E5306" s="323">
        <v>4</v>
      </c>
      <c r="F5306" s="281">
        <v>17.990000000000002</v>
      </c>
      <c r="G5306" s="279" t="s">
        <v>8444</v>
      </c>
      <c r="H5306" s="282">
        <v>0</v>
      </c>
      <c r="I5306" s="280">
        <v>42309</v>
      </c>
      <c r="J5306" s="319">
        <f t="shared" si="83"/>
        <v>6.291500000000001</v>
      </c>
      <c r="K5306" s="169"/>
      <c r="L5306" s="169"/>
      <c r="M5306" s="169" t="s">
        <v>2395</v>
      </c>
      <c r="N5306" s="169"/>
      <c r="O5306" s="169"/>
      <c r="P5306" s="169"/>
    </row>
    <row r="5307" spans="1:16" ht="20.100000000000001" customHeight="1">
      <c r="A5307" s="282" t="s">
        <v>11759</v>
      </c>
      <c r="B5307" s="277">
        <v>683615799851</v>
      </c>
      <c r="C5307" s="289" t="s">
        <v>11387</v>
      </c>
      <c r="D5307" s="278" t="s">
        <v>11754</v>
      </c>
      <c r="E5307" s="323">
        <v>8</v>
      </c>
      <c r="F5307" s="281">
        <v>20.823529411764707</v>
      </c>
      <c r="G5307" s="279" t="s">
        <v>8444</v>
      </c>
      <c r="H5307" s="282">
        <v>0</v>
      </c>
      <c r="I5307" s="280">
        <v>42309</v>
      </c>
      <c r="J5307" s="319">
        <f t="shared" si="83"/>
        <v>4.6999999999999993</v>
      </c>
      <c r="K5307" s="169">
        <v>15.99</v>
      </c>
      <c r="L5307" s="169"/>
      <c r="M5307" s="169" t="s">
        <v>2395</v>
      </c>
      <c r="N5307" s="169"/>
      <c r="O5307" s="169"/>
      <c r="P5307" s="169"/>
    </row>
    <row r="5308" spans="1:16" ht="20.100000000000001" customHeight="1">
      <c r="A5308" s="282" t="s">
        <v>11760</v>
      </c>
      <c r="B5308" s="277">
        <v>683615799868</v>
      </c>
      <c r="C5308" s="289" t="s">
        <v>11388</v>
      </c>
      <c r="D5308" s="278" t="s">
        <v>11754</v>
      </c>
      <c r="E5308" s="323">
        <v>8</v>
      </c>
      <c r="F5308" s="281">
        <v>20.823529411764707</v>
      </c>
      <c r="G5308" s="279" t="s">
        <v>8444</v>
      </c>
      <c r="H5308" s="282">
        <v>0</v>
      </c>
      <c r="I5308" s="280">
        <v>42309</v>
      </c>
      <c r="J5308" s="319">
        <f t="shared" si="83"/>
        <v>4.6999999999999993</v>
      </c>
      <c r="K5308" s="169">
        <v>15.99</v>
      </c>
      <c r="L5308" s="169"/>
      <c r="M5308" s="169" t="s">
        <v>2395</v>
      </c>
      <c r="N5308" s="169"/>
      <c r="O5308" s="169"/>
      <c r="P5308" s="169"/>
    </row>
    <row r="5309" spans="1:16" ht="20.100000000000001" customHeight="1">
      <c r="A5309" s="282" t="s">
        <v>11761</v>
      </c>
      <c r="B5309" s="277">
        <v>683615799875</v>
      </c>
      <c r="C5309" s="289" t="s">
        <v>11389</v>
      </c>
      <c r="D5309" s="278" t="s">
        <v>11754</v>
      </c>
      <c r="E5309" s="326">
        <v>3</v>
      </c>
      <c r="F5309" s="281">
        <v>17.990000000000002</v>
      </c>
      <c r="G5309" s="279" t="s">
        <v>8444</v>
      </c>
      <c r="H5309" s="283">
        <v>17</v>
      </c>
      <c r="I5309" s="280">
        <v>42309</v>
      </c>
      <c r="J5309" s="319">
        <f t="shared" si="83"/>
        <v>7.291500000000001</v>
      </c>
      <c r="K5309" s="169"/>
      <c r="L5309" s="169"/>
      <c r="M5309" s="169" t="s">
        <v>2395</v>
      </c>
      <c r="N5309" s="169"/>
      <c r="O5309" s="169"/>
      <c r="P5309" s="169"/>
    </row>
    <row r="5310" spans="1:16" ht="20.100000000000001" customHeight="1">
      <c r="A5310" s="282" t="s">
        <v>11762</v>
      </c>
      <c r="B5310" s="277">
        <v>683615799882</v>
      </c>
      <c r="C5310" s="289" t="s">
        <v>11390</v>
      </c>
      <c r="D5310" s="278" t="s">
        <v>11754</v>
      </c>
      <c r="E5310" s="323">
        <v>4</v>
      </c>
      <c r="F5310" s="281">
        <v>17.990000000000002</v>
      </c>
      <c r="G5310" s="279" t="s">
        <v>8444</v>
      </c>
      <c r="H5310" s="282">
        <v>0</v>
      </c>
      <c r="I5310" s="280">
        <v>42309</v>
      </c>
      <c r="J5310" s="319">
        <f t="shared" si="83"/>
        <v>6.291500000000001</v>
      </c>
      <c r="K5310" s="169"/>
      <c r="L5310" s="169"/>
      <c r="M5310" s="169" t="s">
        <v>2395</v>
      </c>
      <c r="N5310" s="169"/>
      <c r="O5310" s="169"/>
      <c r="P5310" s="169"/>
    </row>
    <row r="5311" spans="1:16" ht="20.100000000000001" customHeight="1">
      <c r="A5311" s="282" t="s">
        <v>11763</v>
      </c>
      <c r="B5311" s="277">
        <v>683615799899</v>
      </c>
      <c r="C5311" s="289" t="s">
        <v>11391</v>
      </c>
      <c r="D5311" s="278" t="s">
        <v>11754</v>
      </c>
      <c r="E5311" s="323">
        <v>8</v>
      </c>
      <c r="F5311" s="281">
        <v>20.823529411764707</v>
      </c>
      <c r="G5311" s="279" t="s">
        <v>8444</v>
      </c>
      <c r="H5311" s="282">
        <v>0</v>
      </c>
      <c r="I5311" s="280">
        <v>42309</v>
      </c>
      <c r="J5311" s="319">
        <f t="shared" si="83"/>
        <v>4.6999999999999993</v>
      </c>
      <c r="K5311" s="169">
        <v>15.99</v>
      </c>
      <c r="L5311" s="169"/>
      <c r="M5311" s="169" t="s">
        <v>2395</v>
      </c>
      <c r="N5311" s="169"/>
      <c r="O5311" s="169"/>
      <c r="P5311" s="169"/>
    </row>
    <row r="5312" spans="1:16" ht="20.100000000000001" customHeight="1">
      <c r="A5312" s="282" t="s">
        <v>11764</v>
      </c>
      <c r="B5312" s="277">
        <v>683615799905</v>
      </c>
      <c r="C5312" s="289" t="s">
        <v>11392</v>
      </c>
      <c r="D5312" s="278" t="s">
        <v>11754</v>
      </c>
      <c r="E5312" s="323">
        <v>4</v>
      </c>
      <c r="F5312" s="281">
        <v>17.990000000000002</v>
      </c>
      <c r="G5312" s="279" t="s">
        <v>8444</v>
      </c>
      <c r="H5312" s="282">
        <v>0</v>
      </c>
      <c r="I5312" s="280">
        <v>42309</v>
      </c>
      <c r="J5312" s="319">
        <f t="shared" si="83"/>
        <v>6.291500000000001</v>
      </c>
      <c r="K5312" s="169"/>
      <c r="L5312" s="169"/>
      <c r="M5312" s="169" t="s">
        <v>2395</v>
      </c>
      <c r="N5312" s="169"/>
      <c r="O5312" s="169"/>
      <c r="P5312" s="169"/>
    </row>
    <row r="5313" spans="1:16" ht="20.100000000000001" customHeight="1">
      <c r="A5313" s="282" t="s">
        <v>11765</v>
      </c>
      <c r="B5313" s="277"/>
      <c r="C5313" s="289" t="s">
        <v>11393</v>
      </c>
      <c r="D5313" s="278" t="s">
        <v>11766</v>
      </c>
      <c r="E5313" s="169"/>
      <c r="F5313" s="281" t="s">
        <v>17578</v>
      </c>
      <c r="G5313" s="279" t="s">
        <v>8444</v>
      </c>
      <c r="H5313" s="282">
        <v>0</v>
      </c>
      <c r="I5313" s="280">
        <v>42309</v>
      </c>
      <c r="J5313" s="319" t="e">
        <f t="shared" si="83"/>
        <v>#VALUE!</v>
      </c>
      <c r="K5313" s="169"/>
      <c r="L5313" s="169"/>
      <c r="M5313" s="169" t="s">
        <v>2395</v>
      </c>
      <c r="N5313" s="169"/>
      <c r="O5313" s="169"/>
      <c r="P5313" s="169"/>
    </row>
    <row r="5314" spans="1:16" ht="20.100000000000001" customHeight="1">
      <c r="A5314" s="282" t="s">
        <v>11767</v>
      </c>
      <c r="B5314" s="277">
        <v>683615799912</v>
      </c>
      <c r="C5314" s="289" t="s">
        <v>11394</v>
      </c>
      <c r="D5314" s="278" t="s">
        <v>11766</v>
      </c>
      <c r="E5314" s="323">
        <v>3.5</v>
      </c>
      <c r="F5314" s="281">
        <v>17.990000000000002</v>
      </c>
      <c r="G5314" s="279" t="s">
        <v>8444</v>
      </c>
      <c r="H5314" s="282">
        <v>0</v>
      </c>
      <c r="I5314" s="280">
        <v>42309</v>
      </c>
      <c r="J5314" s="319">
        <f t="shared" si="83"/>
        <v>6.791500000000001</v>
      </c>
      <c r="K5314" s="169"/>
      <c r="L5314" s="169"/>
      <c r="M5314" s="169" t="s">
        <v>2395</v>
      </c>
      <c r="N5314" s="169"/>
      <c r="O5314" s="169"/>
      <c r="P5314" s="169"/>
    </row>
    <row r="5315" spans="1:16" ht="20.100000000000001" customHeight="1">
      <c r="A5315" s="282" t="s">
        <v>11768</v>
      </c>
      <c r="B5315" s="277">
        <v>683615799929</v>
      </c>
      <c r="C5315" s="289" t="s">
        <v>11395</v>
      </c>
      <c r="D5315" s="278" t="s">
        <v>11766</v>
      </c>
      <c r="E5315" s="323">
        <v>4.5</v>
      </c>
      <c r="F5315" s="281">
        <v>17.990000000000002</v>
      </c>
      <c r="G5315" s="279" t="s">
        <v>8444</v>
      </c>
      <c r="H5315" s="282">
        <v>0</v>
      </c>
      <c r="I5315" s="280">
        <v>42309</v>
      </c>
      <c r="J5315" s="319">
        <f t="shared" si="83"/>
        <v>5.791500000000001</v>
      </c>
      <c r="K5315" s="169"/>
      <c r="L5315" s="169"/>
      <c r="M5315" s="169" t="s">
        <v>2395</v>
      </c>
      <c r="N5315" s="169"/>
      <c r="O5315" s="169"/>
      <c r="P5315" s="169"/>
    </row>
    <row r="5316" spans="1:16" ht="20.100000000000001" customHeight="1">
      <c r="A5316" s="282" t="s">
        <v>11769</v>
      </c>
      <c r="B5316" s="277">
        <v>683615799936</v>
      </c>
      <c r="C5316" s="289" t="s">
        <v>11396</v>
      </c>
      <c r="D5316" s="278" t="s">
        <v>11766</v>
      </c>
      <c r="E5316" s="323">
        <v>4.5</v>
      </c>
      <c r="F5316" s="281">
        <v>17.990000000000002</v>
      </c>
      <c r="G5316" s="279" t="s">
        <v>8444</v>
      </c>
      <c r="H5316" s="282">
        <v>0</v>
      </c>
      <c r="I5316" s="280">
        <v>42309</v>
      </c>
      <c r="J5316" s="319">
        <f t="shared" si="83"/>
        <v>5.791500000000001</v>
      </c>
      <c r="K5316" s="169"/>
      <c r="L5316" s="169"/>
      <c r="M5316" s="169" t="s">
        <v>2395</v>
      </c>
      <c r="N5316" s="169"/>
      <c r="O5316" s="169"/>
      <c r="P5316" s="169"/>
    </row>
    <row r="5317" spans="1:16" ht="20.100000000000001" customHeight="1">
      <c r="A5317" s="282" t="s">
        <v>11770</v>
      </c>
      <c r="B5317" s="277">
        <v>683615799943</v>
      </c>
      <c r="C5317" s="289" t="s">
        <v>11397</v>
      </c>
      <c r="D5317" s="278" t="s">
        <v>11766</v>
      </c>
      <c r="E5317" s="326">
        <v>2.5</v>
      </c>
      <c r="F5317" s="281">
        <v>14.352941176470589</v>
      </c>
      <c r="G5317" s="279" t="s">
        <v>8444</v>
      </c>
      <c r="H5317" s="283">
        <v>20</v>
      </c>
      <c r="I5317" s="280">
        <v>42309</v>
      </c>
      <c r="J5317" s="319">
        <f t="shared" si="83"/>
        <v>4.6999999999999993</v>
      </c>
      <c r="K5317" s="169">
        <v>9.99</v>
      </c>
      <c r="L5317" s="169"/>
      <c r="M5317" s="169" t="s">
        <v>2395</v>
      </c>
      <c r="N5317" s="169"/>
      <c r="O5317" s="169"/>
      <c r="P5317" s="169"/>
    </row>
    <row r="5318" spans="1:16" ht="20.100000000000001" customHeight="1">
      <c r="A5318" s="282" t="s">
        <v>11771</v>
      </c>
      <c r="B5318" s="277">
        <v>683615799950</v>
      </c>
      <c r="C5318" s="289" t="s">
        <v>11398</v>
      </c>
      <c r="D5318" s="278" t="s">
        <v>11766</v>
      </c>
      <c r="E5318" s="323">
        <v>8</v>
      </c>
      <c r="F5318" s="281">
        <v>20.823529411764707</v>
      </c>
      <c r="G5318" s="279" t="s">
        <v>8444</v>
      </c>
      <c r="H5318" s="282">
        <v>0</v>
      </c>
      <c r="I5318" s="280">
        <v>42309</v>
      </c>
      <c r="J5318" s="319">
        <f t="shared" si="83"/>
        <v>4.6999999999999993</v>
      </c>
      <c r="K5318" s="169">
        <v>15.99</v>
      </c>
      <c r="L5318" s="169"/>
      <c r="M5318" s="169" t="s">
        <v>2395</v>
      </c>
      <c r="N5318" s="169"/>
      <c r="O5318" s="169"/>
      <c r="P5318" s="169"/>
    </row>
    <row r="5319" spans="1:16" ht="20.100000000000001" customHeight="1">
      <c r="A5319" s="282" t="s">
        <v>11772</v>
      </c>
      <c r="B5319" s="277">
        <v>683615799967</v>
      </c>
      <c r="C5319" s="289" t="s">
        <v>11399</v>
      </c>
      <c r="D5319" s="278" t="s">
        <v>11766</v>
      </c>
      <c r="E5319" s="323">
        <v>8</v>
      </c>
      <c r="F5319" s="281">
        <v>20.823529411764707</v>
      </c>
      <c r="G5319" s="279" t="s">
        <v>8444</v>
      </c>
      <c r="H5319" s="282">
        <v>0</v>
      </c>
      <c r="I5319" s="280">
        <v>42309</v>
      </c>
      <c r="J5319" s="319">
        <f t="shared" si="83"/>
        <v>4.6999999999999993</v>
      </c>
      <c r="K5319" s="169">
        <v>15.99</v>
      </c>
      <c r="L5319" s="169"/>
      <c r="M5319" s="169" t="s">
        <v>2395</v>
      </c>
      <c r="N5319" s="169"/>
      <c r="O5319" s="169"/>
      <c r="P5319" s="169"/>
    </row>
    <row r="5320" spans="1:16" ht="20.100000000000001" customHeight="1">
      <c r="A5320" s="282" t="s">
        <v>11773</v>
      </c>
      <c r="B5320" s="277">
        <v>683615799974</v>
      </c>
      <c r="C5320" s="289" t="s">
        <v>11400</v>
      </c>
      <c r="D5320" s="278" t="s">
        <v>11766</v>
      </c>
      <c r="E5320" s="326">
        <v>2.5</v>
      </c>
      <c r="F5320" s="281">
        <v>14.352941176470589</v>
      </c>
      <c r="G5320" s="279" t="s">
        <v>8444</v>
      </c>
      <c r="H5320" s="283">
        <v>13</v>
      </c>
      <c r="I5320" s="280">
        <v>42309</v>
      </c>
      <c r="J5320" s="319">
        <f t="shared" si="83"/>
        <v>4.6999999999999993</v>
      </c>
      <c r="K5320" s="169">
        <v>9.99</v>
      </c>
      <c r="L5320" s="169"/>
      <c r="M5320" s="169" t="s">
        <v>2395</v>
      </c>
      <c r="N5320" s="169"/>
      <c r="O5320" s="169"/>
      <c r="P5320" s="169"/>
    </row>
    <row r="5321" spans="1:16" ht="20.100000000000001" customHeight="1">
      <c r="A5321" s="282" t="s">
        <v>11774</v>
      </c>
      <c r="B5321" s="277">
        <v>683615799981</v>
      </c>
      <c r="C5321" s="289" t="s">
        <v>11401</v>
      </c>
      <c r="D5321" s="278" t="s">
        <v>11766</v>
      </c>
      <c r="E5321" s="323">
        <v>4.5</v>
      </c>
      <c r="F5321" s="281">
        <v>17.990000000000002</v>
      </c>
      <c r="G5321" s="279" t="s">
        <v>8444</v>
      </c>
      <c r="H5321" s="282">
        <v>0</v>
      </c>
      <c r="I5321" s="280">
        <v>42309</v>
      </c>
      <c r="J5321" s="319">
        <f t="shared" si="83"/>
        <v>5.791500000000001</v>
      </c>
      <c r="K5321" s="169"/>
      <c r="L5321" s="169"/>
      <c r="M5321" s="169" t="s">
        <v>2395</v>
      </c>
      <c r="N5321" s="169"/>
      <c r="O5321" s="169"/>
      <c r="P5321" s="169"/>
    </row>
    <row r="5322" spans="1:16" ht="20.100000000000001" customHeight="1">
      <c r="A5322" s="282" t="s">
        <v>11775</v>
      </c>
      <c r="B5322" s="277">
        <v>683615799998</v>
      </c>
      <c r="C5322" s="289" t="s">
        <v>11402</v>
      </c>
      <c r="D5322" s="278" t="s">
        <v>11766</v>
      </c>
      <c r="E5322" s="323">
        <v>8</v>
      </c>
      <c r="F5322" s="281">
        <v>20.823529411764707</v>
      </c>
      <c r="G5322" s="279" t="s">
        <v>8444</v>
      </c>
      <c r="H5322" s="282">
        <v>0</v>
      </c>
      <c r="I5322" s="280">
        <v>42309</v>
      </c>
      <c r="J5322" s="319">
        <f t="shared" si="83"/>
        <v>4.6999999999999993</v>
      </c>
      <c r="K5322" s="169">
        <v>15.99</v>
      </c>
      <c r="L5322" s="169"/>
      <c r="M5322" s="169" t="s">
        <v>2395</v>
      </c>
      <c r="N5322" s="169"/>
      <c r="O5322" s="169"/>
      <c r="P5322" s="169"/>
    </row>
    <row r="5323" spans="1:16" ht="20.100000000000001" customHeight="1">
      <c r="A5323" s="282" t="s">
        <v>11776</v>
      </c>
      <c r="B5323" s="277">
        <v>683615800007</v>
      </c>
      <c r="C5323" s="289" t="s">
        <v>11403</v>
      </c>
      <c r="D5323" s="278" t="s">
        <v>11766</v>
      </c>
      <c r="E5323" s="326">
        <v>2.5</v>
      </c>
      <c r="F5323" s="281">
        <v>14.352941176470589</v>
      </c>
      <c r="G5323" s="279" t="s">
        <v>8444</v>
      </c>
      <c r="H5323" s="283">
        <v>31</v>
      </c>
      <c r="I5323" s="280">
        <v>42309</v>
      </c>
      <c r="J5323" s="319">
        <f t="shared" si="83"/>
        <v>4.6999999999999993</v>
      </c>
      <c r="K5323" s="169">
        <v>9.99</v>
      </c>
      <c r="L5323" s="169"/>
      <c r="M5323" s="169" t="s">
        <v>2395</v>
      </c>
      <c r="N5323" s="169"/>
      <c r="O5323" s="169"/>
      <c r="P5323" s="169"/>
    </row>
    <row r="5324" spans="1:16" ht="20.100000000000001" customHeight="1">
      <c r="A5324" s="282" t="s">
        <v>11777</v>
      </c>
      <c r="B5324" s="277"/>
      <c r="C5324" s="289" t="s">
        <v>11404</v>
      </c>
      <c r="D5324" s="278" t="s">
        <v>11778</v>
      </c>
      <c r="E5324" s="169"/>
      <c r="F5324" s="281" t="s">
        <v>17578</v>
      </c>
      <c r="G5324" s="279" t="s">
        <v>8444</v>
      </c>
      <c r="H5324" s="282">
        <v>0</v>
      </c>
      <c r="I5324" s="280">
        <v>42309</v>
      </c>
      <c r="J5324" s="319" t="e">
        <f t="shared" ref="J5324:J5387" si="84">F5324*0.85-5-E5324</f>
        <v>#VALUE!</v>
      </c>
      <c r="K5324" s="169"/>
      <c r="L5324" s="169"/>
      <c r="M5324" s="169" t="s">
        <v>2395</v>
      </c>
      <c r="N5324" s="169"/>
      <c r="O5324" s="169"/>
      <c r="P5324" s="169"/>
    </row>
    <row r="5325" spans="1:16" ht="20.100000000000001" customHeight="1">
      <c r="A5325" s="282" t="s">
        <v>11779</v>
      </c>
      <c r="B5325" s="277">
        <v>683615800014</v>
      </c>
      <c r="C5325" s="289" t="s">
        <v>11405</v>
      </c>
      <c r="D5325" s="278" t="s">
        <v>11778</v>
      </c>
      <c r="E5325" s="323">
        <v>8</v>
      </c>
      <c r="F5325" s="281">
        <v>20.823529411764707</v>
      </c>
      <c r="G5325" s="279" t="s">
        <v>8444</v>
      </c>
      <c r="H5325" s="282">
        <v>0</v>
      </c>
      <c r="I5325" s="280">
        <v>42309</v>
      </c>
      <c r="J5325" s="319">
        <f t="shared" si="84"/>
        <v>4.6999999999999993</v>
      </c>
      <c r="K5325" s="169">
        <v>14.99</v>
      </c>
      <c r="L5325" s="169"/>
      <c r="M5325" s="169" t="s">
        <v>2395</v>
      </c>
      <c r="N5325" s="169"/>
      <c r="O5325" s="169"/>
      <c r="P5325" s="169"/>
    </row>
    <row r="5326" spans="1:16" ht="20.100000000000001" customHeight="1">
      <c r="A5326" s="282" t="s">
        <v>11780</v>
      </c>
      <c r="B5326" s="277">
        <v>683615800021</v>
      </c>
      <c r="C5326" s="289" t="s">
        <v>11406</v>
      </c>
      <c r="D5326" s="278" t="s">
        <v>11778</v>
      </c>
      <c r="E5326" s="323">
        <v>8</v>
      </c>
      <c r="F5326" s="281">
        <v>20.823529411764707</v>
      </c>
      <c r="G5326" s="279" t="s">
        <v>8444</v>
      </c>
      <c r="H5326" s="282">
        <v>0</v>
      </c>
      <c r="I5326" s="280">
        <v>42309</v>
      </c>
      <c r="J5326" s="319">
        <f t="shared" si="84"/>
        <v>4.6999999999999993</v>
      </c>
      <c r="K5326" s="169">
        <v>14.99</v>
      </c>
      <c r="L5326" s="169"/>
      <c r="M5326" s="169" t="s">
        <v>2395</v>
      </c>
      <c r="N5326" s="169"/>
      <c r="O5326" s="169"/>
      <c r="P5326" s="169"/>
    </row>
    <row r="5327" spans="1:16" ht="20.100000000000001" customHeight="1">
      <c r="A5327" s="282" t="s">
        <v>11781</v>
      </c>
      <c r="B5327" s="277">
        <v>683615800038</v>
      </c>
      <c r="C5327" s="289" t="s">
        <v>11407</v>
      </c>
      <c r="D5327" s="278" t="s">
        <v>11778</v>
      </c>
      <c r="E5327" s="323">
        <v>8</v>
      </c>
      <c r="F5327" s="281">
        <v>20.823529411764707</v>
      </c>
      <c r="G5327" s="279" t="s">
        <v>8444</v>
      </c>
      <c r="H5327" s="282">
        <v>0</v>
      </c>
      <c r="I5327" s="280">
        <v>42309</v>
      </c>
      <c r="J5327" s="319">
        <f t="shared" si="84"/>
        <v>4.6999999999999993</v>
      </c>
      <c r="K5327" s="169">
        <v>14.99</v>
      </c>
      <c r="L5327" s="169"/>
      <c r="M5327" s="169" t="s">
        <v>2395</v>
      </c>
      <c r="N5327" s="169"/>
      <c r="O5327" s="169"/>
      <c r="P5327" s="169"/>
    </row>
    <row r="5328" spans="1:16" ht="20.100000000000001" customHeight="1">
      <c r="A5328" s="282" t="s">
        <v>11782</v>
      </c>
      <c r="B5328" s="277">
        <v>683615800045</v>
      </c>
      <c r="C5328" s="289" t="s">
        <v>11408</v>
      </c>
      <c r="D5328" s="278" t="s">
        <v>11778</v>
      </c>
      <c r="E5328" s="323">
        <v>8</v>
      </c>
      <c r="F5328" s="281">
        <v>20.823529411764707</v>
      </c>
      <c r="G5328" s="279" t="s">
        <v>8444</v>
      </c>
      <c r="H5328" s="282">
        <v>0</v>
      </c>
      <c r="I5328" s="280">
        <v>42309</v>
      </c>
      <c r="J5328" s="319">
        <f t="shared" si="84"/>
        <v>4.6999999999999993</v>
      </c>
      <c r="K5328" s="169">
        <v>14.99</v>
      </c>
      <c r="L5328" s="169"/>
      <c r="M5328" s="169" t="s">
        <v>2395</v>
      </c>
      <c r="N5328" s="169"/>
      <c r="O5328" s="169"/>
      <c r="P5328" s="169"/>
    </row>
    <row r="5329" spans="1:16" ht="20.100000000000001" customHeight="1">
      <c r="A5329" s="282" t="s">
        <v>11783</v>
      </c>
      <c r="B5329" s="277"/>
      <c r="C5329" s="289" t="s">
        <v>11409</v>
      </c>
      <c r="D5329" s="278" t="s">
        <v>11784</v>
      </c>
      <c r="E5329" s="169"/>
      <c r="F5329" s="281" t="s">
        <v>17578</v>
      </c>
      <c r="G5329" s="279" t="s">
        <v>8444</v>
      </c>
      <c r="H5329" s="282">
        <v>0</v>
      </c>
      <c r="I5329" s="280">
        <v>42309</v>
      </c>
      <c r="J5329" s="319" t="e">
        <f t="shared" si="84"/>
        <v>#VALUE!</v>
      </c>
      <c r="K5329" s="169"/>
      <c r="L5329" s="169"/>
      <c r="M5329" s="169" t="s">
        <v>2395</v>
      </c>
      <c r="N5329" s="169"/>
      <c r="O5329" s="169"/>
      <c r="P5329" s="169"/>
    </row>
    <row r="5330" spans="1:16" ht="20.100000000000001" customHeight="1">
      <c r="A5330" s="282" t="s">
        <v>11785</v>
      </c>
      <c r="B5330" s="277">
        <v>683615800052</v>
      </c>
      <c r="C5330" s="289" t="s">
        <v>11410</v>
      </c>
      <c r="D5330" s="278" t="s">
        <v>11784</v>
      </c>
      <c r="E5330" s="323">
        <v>8</v>
      </c>
      <c r="F5330" s="281">
        <v>20.823529411764707</v>
      </c>
      <c r="G5330" s="279" t="s">
        <v>8444</v>
      </c>
      <c r="H5330" s="282">
        <v>0</v>
      </c>
      <c r="I5330" s="280">
        <v>42309</v>
      </c>
      <c r="J5330" s="319">
        <f t="shared" si="84"/>
        <v>4.6999999999999993</v>
      </c>
      <c r="K5330" s="169">
        <v>15.99</v>
      </c>
      <c r="L5330" s="169"/>
      <c r="M5330" s="169" t="s">
        <v>2395</v>
      </c>
      <c r="N5330" s="169"/>
      <c r="O5330" s="169"/>
      <c r="P5330" s="169"/>
    </row>
    <row r="5331" spans="1:16" ht="20.100000000000001" customHeight="1">
      <c r="A5331" s="282" t="s">
        <v>11786</v>
      </c>
      <c r="B5331" s="277">
        <v>683615800069</v>
      </c>
      <c r="C5331" s="289" t="s">
        <v>11411</v>
      </c>
      <c r="D5331" s="278" t="s">
        <v>11784</v>
      </c>
      <c r="E5331" s="169"/>
      <c r="F5331" s="281">
        <v>17.990000000000002</v>
      </c>
      <c r="G5331" s="279" t="s">
        <v>8444</v>
      </c>
      <c r="H5331" s="282">
        <v>0</v>
      </c>
      <c r="I5331" s="280">
        <v>42309</v>
      </c>
      <c r="J5331" s="319">
        <f t="shared" si="84"/>
        <v>10.291500000000001</v>
      </c>
      <c r="K5331" s="169"/>
      <c r="L5331" s="169"/>
      <c r="M5331" s="169" t="s">
        <v>2395</v>
      </c>
      <c r="N5331" s="169"/>
      <c r="O5331" s="169"/>
      <c r="P5331" s="169"/>
    </row>
    <row r="5332" spans="1:16" ht="20.100000000000001" customHeight="1">
      <c r="A5332" s="282" t="s">
        <v>11787</v>
      </c>
      <c r="B5332" s="277">
        <v>683615800076</v>
      </c>
      <c r="C5332" s="289" t="s">
        <v>11412</v>
      </c>
      <c r="D5332" s="278" t="s">
        <v>11784</v>
      </c>
      <c r="E5332" s="323">
        <v>8</v>
      </c>
      <c r="F5332" s="281">
        <v>20.823529411764707</v>
      </c>
      <c r="G5332" s="279" t="s">
        <v>8444</v>
      </c>
      <c r="H5332" s="282">
        <v>0</v>
      </c>
      <c r="I5332" s="280">
        <v>42309</v>
      </c>
      <c r="J5332" s="319">
        <f t="shared" si="84"/>
        <v>4.6999999999999993</v>
      </c>
      <c r="K5332" s="169">
        <v>15.99</v>
      </c>
      <c r="L5332" s="169"/>
      <c r="M5332" s="169" t="s">
        <v>2395</v>
      </c>
      <c r="N5332" s="169"/>
      <c r="O5332" s="169"/>
      <c r="P5332" s="169"/>
    </row>
    <row r="5333" spans="1:16" ht="20.100000000000001" customHeight="1">
      <c r="A5333" s="282" t="s">
        <v>11788</v>
      </c>
      <c r="B5333" s="277">
        <v>683615800083</v>
      </c>
      <c r="C5333" s="289" t="s">
        <v>11413</v>
      </c>
      <c r="D5333" s="278" t="s">
        <v>11784</v>
      </c>
      <c r="E5333" s="323">
        <v>8</v>
      </c>
      <c r="F5333" s="281">
        <v>20.823529411764707</v>
      </c>
      <c r="G5333" s="279" t="s">
        <v>8444</v>
      </c>
      <c r="H5333" s="282">
        <v>0</v>
      </c>
      <c r="I5333" s="280">
        <v>42309</v>
      </c>
      <c r="J5333" s="319">
        <f t="shared" si="84"/>
        <v>4.6999999999999993</v>
      </c>
      <c r="K5333" s="169">
        <v>15.99</v>
      </c>
      <c r="L5333" s="169"/>
      <c r="M5333" s="169" t="s">
        <v>2395</v>
      </c>
      <c r="N5333" s="169"/>
      <c r="O5333" s="169"/>
      <c r="P5333" s="169"/>
    </row>
    <row r="5334" spans="1:16" ht="20.100000000000001" customHeight="1">
      <c r="A5334" s="282" t="s">
        <v>11789</v>
      </c>
      <c r="B5334" s="277"/>
      <c r="C5334" s="289" t="s">
        <v>11414</v>
      </c>
      <c r="D5334" s="278" t="s">
        <v>11790</v>
      </c>
      <c r="E5334" s="169"/>
      <c r="F5334" s="281" t="s">
        <v>17578</v>
      </c>
      <c r="G5334" s="279" t="s">
        <v>8444</v>
      </c>
      <c r="H5334" s="282">
        <v>0</v>
      </c>
      <c r="I5334" s="280">
        <v>42309</v>
      </c>
      <c r="J5334" s="319" t="e">
        <f t="shared" si="84"/>
        <v>#VALUE!</v>
      </c>
      <c r="K5334" s="169"/>
      <c r="L5334" s="169"/>
      <c r="M5334" s="169" t="s">
        <v>2395</v>
      </c>
      <c r="N5334" s="169"/>
      <c r="O5334" s="169"/>
      <c r="P5334" s="169"/>
    </row>
    <row r="5335" spans="1:16" ht="20.100000000000001" customHeight="1">
      <c r="A5335" s="282" t="s">
        <v>11791</v>
      </c>
      <c r="B5335" s="277">
        <v>683615800090</v>
      </c>
      <c r="C5335" s="289" t="s">
        <v>11415</v>
      </c>
      <c r="D5335" s="278" t="s">
        <v>11790</v>
      </c>
      <c r="E5335" s="323">
        <v>8</v>
      </c>
      <c r="F5335" s="281">
        <v>20.823529411764707</v>
      </c>
      <c r="G5335" s="279" t="s">
        <v>8444</v>
      </c>
      <c r="H5335" s="282">
        <v>0</v>
      </c>
      <c r="I5335" s="280">
        <v>42309</v>
      </c>
      <c r="J5335" s="319">
        <f t="shared" si="84"/>
        <v>4.6999999999999993</v>
      </c>
      <c r="K5335" s="169">
        <v>15.99</v>
      </c>
      <c r="L5335" s="169"/>
      <c r="M5335" s="169" t="s">
        <v>2395</v>
      </c>
      <c r="N5335" s="169"/>
      <c r="O5335" s="169"/>
      <c r="P5335" s="169"/>
    </row>
    <row r="5336" spans="1:16" ht="20.100000000000001" customHeight="1">
      <c r="A5336" s="282" t="s">
        <v>11792</v>
      </c>
      <c r="B5336" s="277">
        <v>683615800106</v>
      </c>
      <c r="C5336" s="289" t="s">
        <v>11416</v>
      </c>
      <c r="D5336" s="278" t="s">
        <v>11790</v>
      </c>
      <c r="E5336" s="323">
        <v>8</v>
      </c>
      <c r="F5336" s="281">
        <v>20.823529411764707</v>
      </c>
      <c r="G5336" s="279" t="s">
        <v>8444</v>
      </c>
      <c r="H5336" s="282">
        <v>0</v>
      </c>
      <c r="I5336" s="280">
        <v>42309</v>
      </c>
      <c r="J5336" s="319">
        <f t="shared" si="84"/>
        <v>4.6999999999999993</v>
      </c>
      <c r="K5336" s="169">
        <v>15.99</v>
      </c>
      <c r="L5336" s="169"/>
      <c r="M5336" s="169" t="s">
        <v>2395</v>
      </c>
      <c r="N5336" s="169"/>
      <c r="O5336" s="169"/>
      <c r="P5336" s="169"/>
    </row>
    <row r="5337" spans="1:16" ht="20.100000000000001" customHeight="1">
      <c r="A5337" s="282" t="s">
        <v>11793</v>
      </c>
      <c r="B5337" s="277">
        <v>683615800113</v>
      </c>
      <c r="C5337" s="289" t="s">
        <v>11417</v>
      </c>
      <c r="D5337" s="278" t="s">
        <v>11790</v>
      </c>
      <c r="E5337" s="323">
        <v>8</v>
      </c>
      <c r="F5337" s="281">
        <v>20.823529411764707</v>
      </c>
      <c r="G5337" s="279" t="s">
        <v>8444</v>
      </c>
      <c r="H5337" s="282">
        <v>0</v>
      </c>
      <c r="I5337" s="280">
        <v>42309</v>
      </c>
      <c r="J5337" s="319">
        <f t="shared" si="84"/>
        <v>4.6999999999999993</v>
      </c>
      <c r="K5337" s="169">
        <v>15.99</v>
      </c>
      <c r="L5337" s="169"/>
      <c r="M5337" s="169" t="s">
        <v>2395</v>
      </c>
      <c r="N5337" s="169"/>
      <c r="O5337" s="169"/>
      <c r="P5337" s="169"/>
    </row>
    <row r="5338" spans="1:16" ht="20.100000000000001" customHeight="1">
      <c r="A5338" s="282" t="s">
        <v>11794</v>
      </c>
      <c r="B5338" s="277">
        <v>683615800120</v>
      </c>
      <c r="C5338" s="289" t="s">
        <v>11418</v>
      </c>
      <c r="D5338" s="278" t="s">
        <v>11790</v>
      </c>
      <c r="E5338" s="323">
        <v>8</v>
      </c>
      <c r="F5338" s="281">
        <v>20.823529411764707</v>
      </c>
      <c r="G5338" s="279" t="s">
        <v>8444</v>
      </c>
      <c r="H5338" s="282">
        <v>0</v>
      </c>
      <c r="I5338" s="280">
        <v>42309</v>
      </c>
      <c r="J5338" s="319">
        <f t="shared" si="84"/>
        <v>4.6999999999999993</v>
      </c>
      <c r="K5338" s="169">
        <v>15.99</v>
      </c>
      <c r="L5338" s="169"/>
      <c r="M5338" s="169" t="s">
        <v>2395</v>
      </c>
      <c r="N5338" s="169"/>
      <c r="O5338" s="169"/>
      <c r="P5338" s="169"/>
    </row>
    <row r="5339" spans="1:16" ht="20.100000000000001" customHeight="1">
      <c r="A5339" s="282" t="s">
        <v>11795</v>
      </c>
      <c r="B5339" s="277"/>
      <c r="C5339" s="289" t="s">
        <v>11419</v>
      </c>
      <c r="D5339" s="278" t="s">
        <v>11796</v>
      </c>
      <c r="E5339" s="169"/>
      <c r="F5339" s="281" t="s">
        <v>17578</v>
      </c>
      <c r="G5339" s="279" t="s">
        <v>8444</v>
      </c>
      <c r="H5339" s="282">
        <v>0</v>
      </c>
      <c r="I5339" s="280">
        <v>42309</v>
      </c>
      <c r="J5339" s="319" t="e">
        <f t="shared" si="84"/>
        <v>#VALUE!</v>
      </c>
      <c r="K5339" s="169"/>
      <c r="L5339" s="169"/>
      <c r="M5339" s="169" t="s">
        <v>2395</v>
      </c>
      <c r="N5339" s="169"/>
      <c r="O5339" s="169"/>
      <c r="P5339" s="169"/>
    </row>
    <row r="5340" spans="1:16" ht="20.100000000000001" customHeight="1">
      <c r="A5340" s="282" t="s">
        <v>11797</v>
      </c>
      <c r="B5340" s="277">
        <v>683615800137</v>
      </c>
      <c r="C5340" s="289" t="s">
        <v>11420</v>
      </c>
      <c r="D5340" s="278" t="s">
        <v>11796</v>
      </c>
      <c r="E5340" s="323">
        <v>8.5</v>
      </c>
      <c r="F5340" s="281">
        <v>21.411764705882355</v>
      </c>
      <c r="G5340" s="279" t="s">
        <v>8444</v>
      </c>
      <c r="H5340" s="282">
        <v>0</v>
      </c>
      <c r="I5340" s="280">
        <v>42309</v>
      </c>
      <c r="J5340" s="319">
        <f t="shared" si="84"/>
        <v>4.7000000000000028</v>
      </c>
      <c r="K5340" s="169">
        <v>15.99</v>
      </c>
      <c r="L5340" s="169"/>
      <c r="M5340" s="169" t="s">
        <v>2395</v>
      </c>
      <c r="N5340" s="169"/>
      <c r="O5340" s="169"/>
      <c r="P5340" s="169"/>
    </row>
    <row r="5341" spans="1:16" ht="20.100000000000001" customHeight="1">
      <c r="A5341" s="282" t="s">
        <v>11798</v>
      </c>
      <c r="B5341" s="277">
        <v>683615800144</v>
      </c>
      <c r="C5341" s="289" t="s">
        <v>11421</v>
      </c>
      <c r="D5341" s="278" t="s">
        <v>11796</v>
      </c>
      <c r="E5341" s="323">
        <v>8.5</v>
      </c>
      <c r="F5341" s="281">
        <v>21.411764705882355</v>
      </c>
      <c r="G5341" s="279" t="s">
        <v>8444</v>
      </c>
      <c r="H5341" s="282">
        <v>0</v>
      </c>
      <c r="I5341" s="280">
        <v>42309</v>
      </c>
      <c r="J5341" s="319">
        <f t="shared" si="84"/>
        <v>4.7000000000000028</v>
      </c>
      <c r="K5341" s="169">
        <v>15.99</v>
      </c>
      <c r="L5341" s="169"/>
      <c r="M5341" s="169" t="s">
        <v>2395</v>
      </c>
      <c r="N5341" s="169"/>
      <c r="O5341" s="169"/>
      <c r="P5341" s="169"/>
    </row>
    <row r="5342" spans="1:16" ht="20.100000000000001" customHeight="1">
      <c r="A5342" s="282" t="s">
        <v>11799</v>
      </c>
      <c r="B5342" s="277">
        <v>683615800151</v>
      </c>
      <c r="C5342" s="289" t="s">
        <v>11422</v>
      </c>
      <c r="D5342" s="278" t="s">
        <v>11796</v>
      </c>
      <c r="E5342" s="323">
        <v>8.5</v>
      </c>
      <c r="F5342" s="281">
        <v>21.411764705882355</v>
      </c>
      <c r="G5342" s="279" t="s">
        <v>8444</v>
      </c>
      <c r="H5342" s="282">
        <v>0</v>
      </c>
      <c r="I5342" s="280">
        <v>42309</v>
      </c>
      <c r="J5342" s="319">
        <f t="shared" si="84"/>
        <v>4.7000000000000028</v>
      </c>
      <c r="K5342" s="169">
        <v>15.99</v>
      </c>
      <c r="L5342" s="169"/>
      <c r="M5342" s="169" t="s">
        <v>2395</v>
      </c>
      <c r="N5342" s="169"/>
      <c r="O5342" s="169"/>
      <c r="P5342" s="169"/>
    </row>
    <row r="5343" spans="1:16" ht="20.100000000000001" customHeight="1">
      <c r="A5343" s="282" t="s">
        <v>11800</v>
      </c>
      <c r="B5343" s="277">
        <v>683615800168</v>
      </c>
      <c r="C5343" s="289" t="s">
        <v>11423</v>
      </c>
      <c r="D5343" s="278" t="s">
        <v>11796</v>
      </c>
      <c r="E5343" s="323">
        <v>8.5</v>
      </c>
      <c r="F5343" s="281">
        <v>21.411764705882355</v>
      </c>
      <c r="G5343" s="279" t="s">
        <v>8444</v>
      </c>
      <c r="H5343" s="282">
        <v>0</v>
      </c>
      <c r="I5343" s="280">
        <v>42309</v>
      </c>
      <c r="J5343" s="319">
        <f t="shared" si="84"/>
        <v>4.7000000000000028</v>
      </c>
      <c r="K5343" s="169">
        <v>15.99</v>
      </c>
      <c r="L5343" s="169"/>
      <c r="M5343" s="169" t="s">
        <v>2395</v>
      </c>
      <c r="N5343" s="169"/>
      <c r="O5343" s="169"/>
      <c r="P5343" s="169"/>
    </row>
    <row r="5344" spans="1:16" ht="20.100000000000001" customHeight="1">
      <c r="A5344" s="282" t="s">
        <v>11801</v>
      </c>
      <c r="B5344" s="277"/>
      <c r="C5344" s="289" t="s">
        <v>11424</v>
      </c>
      <c r="D5344" s="278" t="s">
        <v>11802</v>
      </c>
      <c r="E5344" s="169"/>
      <c r="F5344" s="281" t="s">
        <v>17578</v>
      </c>
      <c r="G5344" s="279" t="s">
        <v>8444</v>
      </c>
      <c r="H5344" s="282">
        <v>0</v>
      </c>
      <c r="I5344" s="280">
        <v>42309</v>
      </c>
      <c r="J5344" s="319" t="e">
        <f t="shared" si="84"/>
        <v>#VALUE!</v>
      </c>
      <c r="K5344" s="169"/>
      <c r="L5344" s="169"/>
      <c r="M5344" s="169" t="s">
        <v>2395</v>
      </c>
      <c r="N5344" s="169"/>
      <c r="O5344" s="169"/>
      <c r="P5344" s="169"/>
    </row>
    <row r="5345" spans="1:16" ht="20.100000000000001" customHeight="1">
      <c r="A5345" s="282" t="s">
        <v>11803</v>
      </c>
      <c r="B5345" s="277">
        <v>683615800175</v>
      </c>
      <c r="C5345" s="289" t="s">
        <v>11425</v>
      </c>
      <c r="D5345" s="278" t="s">
        <v>11802</v>
      </c>
      <c r="E5345" s="323">
        <v>11</v>
      </c>
      <c r="F5345" s="281">
        <v>29.058823529411764</v>
      </c>
      <c r="G5345" s="279" t="s">
        <v>8444</v>
      </c>
      <c r="H5345" s="282">
        <v>0</v>
      </c>
      <c r="I5345" s="280">
        <v>42309</v>
      </c>
      <c r="J5345" s="319">
        <f t="shared" si="84"/>
        <v>8.6999999999999993</v>
      </c>
      <c r="K5345" s="169">
        <v>19.989999999999998</v>
      </c>
      <c r="L5345" s="169"/>
      <c r="M5345" s="169" t="s">
        <v>2395</v>
      </c>
      <c r="N5345" s="169"/>
      <c r="O5345" s="169"/>
      <c r="P5345" s="169"/>
    </row>
    <row r="5346" spans="1:16" ht="20.100000000000001" customHeight="1">
      <c r="A5346" s="282" t="s">
        <v>11804</v>
      </c>
      <c r="B5346" s="277">
        <v>683615800182</v>
      </c>
      <c r="C5346" s="289" t="s">
        <v>11426</v>
      </c>
      <c r="D5346" s="278" t="s">
        <v>11802</v>
      </c>
      <c r="E5346" s="323">
        <v>11</v>
      </c>
      <c r="F5346" s="281">
        <v>29.058823529411764</v>
      </c>
      <c r="G5346" s="279" t="s">
        <v>8444</v>
      </c>
      <c r="H5346" s="282">
        <v>0</v>
      </c>
      <c r="I5346" s="280">
        <v>42309</v>
      </c>
      <c r="J5346" s="319">
        <f t="shared" si="84"/>
        <v>8.6999999999999993</v>
      </c>
      <c r="K5346" s="169">
        <v>19.989999999999998</v>
      </c>
      <c r="L5346" s="169"/>
      <c r="M5346" s="169" t="s">
        <v>2395</v>
      </c>
      <c r="N5346" s="169"/>
      <c r="O5346" s="169"/>
      <c r="P5346" s="169"/>
    </row>
    <row r="5347" spans="1:16" ht="20.100000000000001" customHeight="1">
      <c r="A5347" s="282" t="s">
        <v>11805</v>
      </c>
      <c r="B5347" s="277">
        <v>683615800199</v>
      </c>
      <c r="C5347" s="289" t="s">
        <v>11427</v>
      </c>
      <c r="D5347" s="278" t="s">
        <v>11802</v>
      </c>
      <c r="E5347" s="323">
        <v>11</v>
      </c>
      <c r="F5347" s="281">
        <v>29.058823529411764</v>
      </c>
      <c r="G5347" s="279" t="s">
        <v>8444</v>
      </c>
      <c r="H5347" s="282">
        <v>0</v>
      </c>
      <c r="I5347" s="280">
        <v>42309</v>
      </c>
      <c r="J5347" s="319">
        <f t="shared" si="84"/>
        <v>8.6999999999999993</v>
      </c>
      <c r="K5347" s="169">
        <v>19.989999999999998</v>
      </c>
      <c r="L5347" s="169"/>
      <c r="M5347" s="169" t="s">
        <v>2395</v>
      </c>
      <c r="N5347" s="169"/>
      <c r="O5347" s="169"/>
      <c r="P5347" s="169"/>
    </row>
    <row r="5348" spans="1:16" ht="20.100000000000001" customHeight="1">
      <c r="A5348" s="282" t="s">
        <v>11806</v>
      </c>
      <c r="B5348" s="277">
        <v>683615800205</v>
      </c>
      <c r="C5348" s="289" t="s">
        <v>11428</v>
      </c>
      <c r="D5348" s="278" t="s">
        <v>11802</v>
      </c>
      <c r="E5348" s="323">
        <v>11</v>
      </c>
      <c r="F5348" s="281">
        <v>29.058823529411764</v>
      </c>
      <c r="G5348" s="279" t="s">
        <v>8444</v>
      </c>
      <c r="H5348" s="282">
        <v>0</v>
      </c>
      <c r="I5348" s="280">
        <v>42309</v>
      </c>
      <c r="J5348" s="319">
        <f t="shared" si="84"/>
        <v>8.6999999999999993</v>
      </c>
      <c r="K5348" s="169">
        <v>19.989999999999998</v>
      </c>
      <c r="L5348" s="169"/>
      <c r="M5348" s="169" t="s">
        <v>2395</v>
      </c>
      <c r="N5348" s="169"/>
      <c r="O5348" s="169"/>
      <c r="P5348" s="169"/>
    </row>
    <row r="5349" spans="1:16" ht="20.100000000000001" customHeight="1">
      <c r="A5349" s="282" t="s">
        <v>11807</v>
      </c>
      <c r="B5349" s="277"/>
      <c r="C5349" s="289" t="s">
        <v>11429</v>
      </c>
      <c r="D5349" s="278" t="s">
        <v>11808</v>
      </c>
      <c r="E5349" s="169"/>
      <c r="F5349" s="281" t="s">
        <v>17578</v>
      </c>
      <c r="G5349" s="279" t="s">
        <v>8444</v>
      </c>
      <c r="H5349" s="282">
        <v>0</v>
      </c>
      <c r="I5349" s="280">
        <v>42309</v>
      </c>
      <c r="J5349" s="319" t="e">
        <f t="shared" si="84"/>
        <v>#VALUE!</v>
      </c>
      <c r="K5349" s="169"/>
      <c r="L5349" s="169"/>
      <c r="M5349" s="169" t="s">
        <v>2395</v>
      </c>
      <c r="N5349" s="169"/>
      <c r="O5349" s="169"/>
      <c r="P5349" s="169"/>
    </row>
    <row r="5350" spans="1:16" ht="20.100000000000001" customHeight="1">
      <c r="A5350" s="282" t="s">
        <v>11809</v>
      </c>
      <c r="B5350" s="277">
        <v>683615800212</v>
      </c>
      <c r="C5350" s="289" t="s">
        <v>11430</v>
      </c>
      <c r="D5350" s="278" t="s">
        <v>11808</v>
      </c>
      <c r="E5350" s="323">
        <v>8</v>
      </c>
      <c r="F5350" s="281">
        <v>20.823529411764707</v>
      </c>
      <c r="G5350" s="279" t="s">
        <v>8444</v>
      </c>
      <c r="H5350" s="282">
        <v>0</v>
      </c>
      <c r="I5350" s="280">
        <v>42309</v>
      </c>
      <c r="J5350" s="319">
        <f t="shared" si="84"/>
        <v>4.6999999999999993</v>
      </c>
      <c r="K5350" s="169">
        <v>15.99</v>
      </c>
      <c r="L5350" s="169"/>
      <c r="M5350" s="169" t="s">
        <v>2395</v>
      </c>
      <c r="N5350" s="169"/>
      <c r="O5350" s="169"/>
      <c r="P5350" s="169"/>
    </row>
    <row r="5351" spans="1:16" ht="20.100000000000001" customHeight="1">
      <c r="A5351" s="282" t="s">
        <v>11810</v>
      </c>
      <c r="B5351" s="277">
        <v>683615800229</v>
      </c>
      <c r="C5351" s="289" t="s">
        <v>11431</v>
      </c>
      <c r="D5351" s="278" t="s">
        <v>11808</v>
      </c>
      <c r="E5351" s="169">
        <v>8</v>
      </c>
      <c r="F5351" s="281">
        <v>20.823529411764707</v>
      </c>
      <c r="G5351" s="279" t="s">
        <v>8444</v>
      </c>
      <c r="H5351" s="282">
        <v>0</v>
      </c>
      <c r="I5351" s="280">
        <v>42309</v>
      </c>
      <c r="J5351" s="319">
        <f t="shared" si="84"/>
        <v>4.6999999999999993</v>
      </c>
      <c r="K5351" s="169">
        <v>15.99</v>
      </c>
      <c r="L5351" s="169"/>
      <c r="M5351" s="169" t="s">
        <v>2395</v>
      </c>
      <c r="N5351" s="169"/>
      <c r="O5351" s="169"/>
      <c r="P5351" s="169"/>
    </row>
    <row r="5352" spans="1:16" ht="20.100000000000001" customHeight="1">
      <c r="A5352" s="282" t="s">
        <v>11811</v>
      </c>
      <c r="B5352" s="277">
        <v>683615800236</v>
      </c>
      <c r="C5352" s="289" t="s">
        <v>11432</v>
      </c>
      <c r="D5352" s="278" t="s">
        <v>11808</v>
      </c>
      <c r="E5352" s="323">
        <v>4</v>
      </c>
      <c r="F5352" s="281">
        <v>17.990000000000002</v>
      </c>
      <c r="G5352" s="279" t="s">
        <v>8444</v>
      </c>
      <c r="H5352" s="282">
        <v>0</v>
      </c>
      <c r="I5352" s="280">
        <v>42309</v>
      </c>
      <c r="J5352" s="319">
        <f t="shared" si="84"/>
        <v>6.291500000000001</v>
      </c>
      <c r="K5352" s="169"/>
      <c r="L5352" s="169"/>
      <c r="M5352" s="169" t="s">
        <v>2395</v>
      </c>
      <c r="N5352" s="169"/>
      <c r="O5352" s="169"/>
      <c r="P5352" s="169"/>
    </row>
    <row r="5353" spans="1:16" ht="20.100000000000001" customHeight="1">
      <c r="A5353" s="282" t="s">
        <v>11812</v>
      </c>
      <c r="B5353" s="277">
        <v>683615800243</v>
      </c>
      <c r="C5353" s="289" t="s">
        <v>11433</v>
      </c>
      <c r="D5353" s="278" t="s">
        <v>11808</v>
      </c>
      <c r="E5353" s="323">
        <v>4</v>
      </c>
      <c r="F5353" s="281">
        <v>17.990000000000002</v>
      </c>
      <c r="G5353" s="279" t="s">
        <v>8444</v>
      </c>
      <c r="H5353" s="282">
        <v>0</v>
      </c>
      <c r="I5353" s="280">
        <v>42309</v>
      </c>
      <c r="J5353" s="319">
        <f t="shared" si="84"/>
        <v>6.291500000000001</v>
      </c>
      <c r="K5353" s="169"/>
      <c r="L5353" s="169"/>
      <c r="M5353" s="169" t="s">
        <v>2395</v>
      </c>
      <c r="N5353" s="169"/>
      <c r="O5353" s="169"/>
      <c r="P5353" s="169"/>
    </row>
    <row r="5354" spans="1:16" ht="20.100000000000001" customHeight="1">
      <c r="A5354" s="282" t="s">
        <v>11813</v>
      </c>
      <c r="B5354" s="277">
        <v>683615800250</v>
      </c>
      <c r="C5354" s="289" t="s">
        <v>11434</v>
      </c>
      <c r="D5354" s="278" t="s">
        <v>11808</v>
      </c>
      <c r="E5354" s="323">
        <v>4</v>
      </c>
      <c r="F5354" s="281">
        <v>17.990000000000002</v>
      </c>
      <c r="G5354" s="279" t="s">
        <v>8444</v>
      </c>
      <c r="H5354" s="282">
        <v>0</v>
      </c>
      <c r="I5354" s="280">
        <v>42309</v>
      </c>
      <c r="J5354" s="319">
        <f t="shared" si="84"/>
        <v>6.291500000000001</v>
      </c>
      <c r="K5354" s="169"/>
      <c r="L5354" s="169"/>
      <c r="M5354" s="169" t="s">
        <v>2395</v>
      </c>
      <c r="N5354" s="169"/>
      <c r="O5354" s="169"/>
      <c r="P5354" s="169"/>
    </row>
    <row r="5355" spans="1:16" ht="20.100000000000001" customHeight="1">
      <c r="A5355" s="282" t="s">
        <v>11814</v>
      </c>
      <c r="B5355" s="277">
        <v>683615800267</v>
      </c>
      <c r="C5355" s="289" t="s">
        <v>11435</v>
      </c>
      <c r="D5355" s="278" t="s">
        <v>11808</v>
      </c>
      <c r="E5355" s="323">
        <v>8</v>
      </c>
      <c r="F5355" s="281">
        <v>20.823529411764707</v>
      </c>
      <c r="G5355" s="279" t="s">
        <v>8444</v>
      </c>
      <c r="H5355" s="282">
        <v>0</v>
      </c>
      <c r="I5355" s="280">
        <v>42309</v>
      </c>
      <c r="J5355" s="319">
        <f t="shared" si="84"/>
        <v>4.6999999999999993</v>
      </c>
      <c r="K5355" s="169">
        <v>15.99</v>
      </c>
      <c r="L5355" s="169"/>
      <c r="M5355" s="169" t="s">
        <v>2395</v>
      </c>
      <c r="N5355" s="169"/>
      <c r="O5355" s="169"/>
      <c r="P5355" s="169"/>
    </row>
    <row r="5356" spans="1:16" ht="20.100000000000001" customHeight="1">
      <c r="A5356" s="282"/>
      <c r="C5356" s="289" t="s">
        <v>11436</v>
      </c>
      <c r="E5356" s="169"/>
      <c r="F5356" s="281">
        <v>27.889999999999997</v>
      </c>
      <c r="G5356" s="279"/>
      <c r="H5356" s="169">
        <v>0</v>
      </c>
      <c r="I5356" s="280"/>
      <c r="J5356" s="319">
        <f t="shared" si="84"/>
        <v>18.706499999999998</v>
      </c>
      <c r="K5356" s="169" t="s">
        <v>731</v>
      </c>
      <c r="L5356" s="169"/>
      <c r="M5356" s="169"/>
      <c r="N5356" s="169"/>
      <c r="O5356" s="169"/>
      <c r="P5356" s="169"/>
    </row>
    <row r="5357" spans="1:16" ht="20.100000000000001" customHeight="1">
      <c r="A5357" s="282" t="s">
        <v>11816</v>
      </c>
      <c r="B5357" s="277">
        <v>683615800274</v>
      </c>
      <c r="C5357" s="289" t="s">
        <v>11436</v>
      </c>
      <c r="D5357" s="278" t="s">
        <v>11815</v>
      </c>
      <c r="E5357" s="323">
        <v>17</v>
      </c>
      <c r="F5357" s="281">
        <v>36.117647058823529</v>
      </c>
      <c r="G5357" s="279" t="s">
        <v>8444</v>
      </c>
      <c r="H5357" s="282">
        <v>0</v>
      </c>
      <c r="I5357" s="280">
        <v>42309</v>
      </c>
      <c r="J5357" s="319">
        <f t="shared" si="84"/>
        <v>8.6999999999999993</v>
      </c>
      <c r="K5357" s="169">
        <v>25.889999999999997</v>
      </c>
      <c r="L5357" s="169"/>
      <c r="M5357" s="169" t="s">
        <v>2395</v>
      </c>
      <c r="N5357" s="169"/>
      <c r="O5357" s="169"/>
      <c r="P5357" s="169"/>
    </row>
    <row r="5358" spans="1:16" ht="20.100000000000001" customHeight="1">
      <c r="A5358" s="282" t="s">
        <v>11817</v>
      </c>
      <c r="B5358" s="277"/>
      <c r="C5358" s="289" t="s">
        <v>11437</v>
      </c>
      <c r="D5358" s="278" t="s">
        <v>11818</v>
      </c>
      <c r="E5358" s="169"/>
      <c r="F5358" s="281" t="s">
        <v>17578</v>
      </c>
      <c r="G5358" s="279" t="s">
        <v>8444</v>
      </c>
      <c r="H5358" s="282">
        <v>0</v>
      </c>
      <c r="I5358" s="280">
        <v>42309</v>
      </c>
      <c r="J5358" s="319" t="e">
        <f t="shared" si="84"/>
        <v>#VALUE!</v>
      </c>
      <c r="K5358" s="169"/>
      <c r="L5358" s="169"/>
      <c r="M5358" s="169" t="s">
        <v>2395</v>
      </c>
      <c r="N5358" s="169"/>
      <c r="O5358" s="169"/>
      <c r="P5358" s="169"/>
    </row>
    <row r="5359" spans="1:16" ht="20.100000000000001" customHeight="1">
      <c r="A5359" s="282" t="s">
        <v>11819</v>
      </c>
      <c r="B5359" s="277">
        <v>683615800281</v>
      </c>
      <c r="C5359" s="289" t="s">
        <v>11438</v>
      </c>
      <c r="D5359" s="278" t="s">
        <v>11818</v>
      </c>
      <c r="E5359" s="323">
        <v>14</v>
      </c>
      <c r="F5359" s="319">
        <v>32.588235294117652</v>
      </c>
      <c r="G5359" s="279" t="s">
        <v>8444</v>
      </c>
      <c r="H5359" s="282">
        <v>0</v>
      </c>
      <c r="I5359" s="280">
        <v>42309</v>
      </c>
      <c r="J5359" s="319">
        <f t="shared" si="84"/>
        <v>8.7000000000000028</v>
      </c>
      <c r="K5359" s="169">
        <v>15.95</v>
      </c>
      <c r="L5359" s="169"/>
      <c r="M5359" s="169" t="s">
        <v>2395</v>
      </c>
      <c r="N5359" s="169"/>
      <c r="O5359" s="169"/>
      <c r="P5359" s="169"/>
    </row>
    <row r="5360" spans="1:16" ht="20.100000000000001" customHeight="1">
      <c r="A5360" s="282" t="s">
        <v>11820</v>
      </c>
      <c r="B5360" s="277">
        <v>683615800298</v>
      </c>
      <c r="C5360" s="289" t="s">
        <v>11439</v>
      </c>
      <c r="D5360" s="278" t="s">
        <v>11818</v>
      </c>
      <c r="E5360" s="323">
        <v>14</v>
      </c>
      <c r="F5360" s="319">
        <v>32.588235294117652</v>
      </c>
      <c r="G5360" s="279" t="s">
        <v>8444</v>
      </c>
      <c r="H5360" s="282">
        <v>0</v>
      </c>
      <c r="I5360" s="280">
        <v>42309</v>
      </c>
      <c r="J5360" s="319">
        <f t="shared" si="84"/>
        <v>8.7000000000000028</v>
      </c>
      <c r="K5360" s="169">
        <v>15.95</v>
      </c>
      <c r="L5360" s="169"/>
      <c r="M5360" s="169" t="s">
        <v>2395</v>
      </c>
      <c r="N5360" s="169"/>
      <c r="O5360" s="169"/>
      <c r="P5360" s="169"/>
    </row>
    <row r="5361" spans="1:16" ht="20.100000000000001" customHeight="1">
      <c r="A5361" s="282" t="s">
        <v>11821</v>
      </c>
      <c r="B5361" s="277"/>
      <c r="C5361" s="289" t="s">
        <v>11440</v>
      </c>
      <c r="D5361" s="278" t="s">
        <v>11822</v>
      </c>
      <c r="E5361" s="169"/>
      <c r="F5361" s="281" t="s">
        <v>17578</v>
      </c>
      <c r="G5361" s="279" t="s">
        <v>8444</v>
      </c>
      <c r="H5361" s="282">
        <v>0</v>
      </c>
      <c r="I5361" s="280">
        <v>42309</v>
      </c>
      <c r="J5361" s="319" t="e">
        <f t="shared" si="84"/>
        <v>#VALUE!</v>
      </c>
      <c r="K5361" s="169"/>
      <c r="L5361" s="169"/>
      <c r="M5361" s="169" t="s">
        <v>2395</v>
      </c>
      <c r="N5361" s="169"/>
      <c r="O5361" s="169"/>
      <c r="P5361" s="169"/>
    </row>
    <row r="5362" spans="1:16" ht="20.100000000000001" customHeight="1">
      <c r="A5362" s="282" t="s">
        <v>11823</v>
      </c>
      <c r="B5362" s="277">
        <v>683615800304</v>
      </c>
      <c r="C5362" s="289" t="s">
        <v>11441</v>
      </c>
      <c r="D5362" s="278" t="s">
        <v>11822</v>
      </c>
      <c r="E5362" s="323">
        <v>14.5</v>
      </c>
      <c r="F5362" s="319">
        <v>33.17647058823529</v>
      </c>
      <c r="G5362" s="279" t="s">
        <v>8444</v>
      </c>
      <c r="H5362" s="282">
        <v>0</v>
      </c>
      <c r="I5362" s="280">
        <v>42309</v>
      </c>
      <c r="J5362" s="319">
        <f t="shared" si="84"/>
        <v>8.6999999999999957</v>
      </c>
      <c r="K5362" s="169">
        <v>15.95</v>
      </c>
      <c r="L5362" s="169"/>
      <c r="M5362" s="169" t="s">
        <v>2395</v>
      </c>
      <c r="N5362" s="169"/>
      <c r="O5362" s="169"/>
      <c r="P5362" s="169"/>
    </row>
    <row r="5363" spans="1:16" ht="20.100000000000001" customHeight="1">
      <c r="A5363" s="282" t="s">
        <v>11824</v>
      </c>
      <c r="B5363" s="277"/>
      <c r="C5363" s="289" t="s">
        <v>11442</v>
      </c>
      <c r="D5363" s="278" t="s">
        <v>11825</v>
      </c>
      <c r="E5363" s="169"/>
      <c r="F5363" s="281" t="s">
        <v>17578</v>
      </c>
      <c r="G5363" s="279" t="s">
        <v>8444</v>
      </c>
      <c r="H5363" s="282">
        <v>0</v>
      </c>
      <c r="I5363" s="280">
        <v>42309</v>
      </c>
      <c r="J5363" s="319" t="e">
        <f t="shared" si="84"/>
        <v>#VALUE!</v>
      </c>
      <c r="K5363" s="169"/>
      <c r="L5363" s="169"/>
      <c r="M5363" s="169" t="s">
        <v>2395</v>
      </c>
      <c r="N5363" s="169"/>
      <c r="O5363" s="169"/>
      <c r="P5363" s="169"/>
    </row>
    <row r="5364" spans="1:16" ht="20.100000000000001" customHeight="1">
      <c r="A5364" s="282" t="s">
        <v>11826</v>
      </c>
      <c r="B5364" s="277">
        <v>683615800311</v>
      </c>
      <c r="C5364" s="289" t="s">
        <v>11443</v>
      </c>
      <c r="D5364" s="278" t="s">
        <v>11825</v>
      </c>
      <c r="E5364" s="323">
        <v>8</v>
      </c>
      <c r="F5364" s="281">
        <v>24.389999999999997</v>
      </c>
      <c r="G5364" s="279" t="s">
        <v>8444</v>
      </c>
      <c r="H5364" s="282">
        <v>0</v>
      </c>
      <c r="I5364" s="280">
        <v>42309</v>
      </c>
      <c r="J5364" s="319">
        <f t="shared" si="84"/>
        <v>7.7314999999999969</v>
      </c>
      <c r="K5364" s="169"/>
      <c r="L5364" s="169"/>
      <c r="M5364" s="169" t="s">
        <v>2395</v>
      </c>
      <c r="N5364" s="169"/>
      <c r="O5364" s="169"/>
      <c r="P5364" s="169"/>
    </row>
    <row r="5365" spans="1:16" ht="20.100000000000001" customHeight="1">
      <c r="A5365" s="282" t="s">
        <v>11827</v>
      </c>
      <c r="B5365" s="277">
        <v>683615800328</v>
      </c>
      <c r="C5365" s="289" t="s">
        <v>11444</v>
      </c>
      <c r="D5365" s="278" t="s">
        <v>11825</v>
      </c>
      <c r="E5365" s="323">
        <v>16</v>
      </c>
      <c r="F5365" s="281">
        <v>34.941176470588239</v>
      </c>
      <c r="G5365" s="279" t="s">
        <v>8444</v>
      </c>
      <c r="H5365" s="282">
        <v>0</v>
      </c>
      <c r="I5365" s="280">
        <v>42309</v>
      </c>
      <c r="J5365" s="319">
        <f t="shared" si="84"/>
        <v>8.7000000000000028</v>
      </c>
      <c r="K5365" s="169">
        <v>24.689999999999998</v>
      </c>
      <c r="L5365" s="169"/>
      <c r="M5365" s="169" t="s">
        <v>2395</v>
      </c>
      <c r="N5365" s="169"/>
      <c r="O5365" s="169"/>
      <c r="P5365" s="169"/>
    </row>
    <row r="5366" spans="1:16" ht="20.100000000000001" customHeight="1">
      <c r="A5366" s="282" t="s">
        <v>11828</v>
      </c>
      <c r="B5366" s="277"/>
      <c r="C5366" s="289" t="s">
        <v>11445</v>
      </c>
      <c r="D5366" s="278" t="s">
        <v>11829</v>
      </c>
      <c r="E5366" s="169"/>
      <c r="F5366" s="281" t="s">
        <v>17578</v>
      </c>
      <c r="G5366" s="279" t="s">
        <v>8444</v>
      </c>
      <c r="H5366" s="282">
        <v>0</v>
      </c>
      <c r="I5366" s="280">
        <v>42309</v>
      </c>
      <c r="J5366" s="319" t="e">
        <f t="shared" si="84"/>
        <v>#VALUE!</v>
      </c>
      <c r="K5366" s="169"/>
      <c r="L5366" s="169"/>
      <c r="M5366" s="169" t="s">
        <v>2395</v>
      </c>
      <c r="N5366" s="169"/>
      <c r="O5366" s="169"/>
      <c r="P5366" s="169"/>
    </row>
    <row r="5367" spans="1:16" ht="20.100000000000001" customHeight="1">
      <c r="A5367" s="282" t="s">
        <v>11830</v>
      </c>
      <c r="B5367" s="277">
        <v>683615800335</v>
      </c>
      <c r="C5367" s="289" t="s">
        <v>11446</v>
      </c>
      <c r="D5367" s="278" t="s">
        <v>11829</v>
      </c>
      <c r="E5367" s="323">
        <v>8</v>
      </c>
      <c r="F5367" s="281">
        <v>20.823529411764707</v>
      </c>
      <c r="G5367" s="279" t="s">
        <v>8444</v>
      </c>
      <c r="H5367" s="282">
        <v>0</v>
      </c>
      <c r="I5367" s="280">
        <v>42309</v>
      </c>
      <c r="J5367" s="319">
        <f t="shared" si="84"/>
        <v>4.6999999999999993</v>
      </c>
      <c r="K5367" s="169">
        <v>15.290000000000001</v>
      </c>
      <c r="L5367" s="169"/>
      <c r="M5367" s="169" t="s">
        <v>2395</v>
      </c>
      <c r="N5367" s="169"/>
      <c r="O5367" s="169"/>
      <c r="P5367" s="169"/>
    </row>
    <row r="5368" spans="1:16" ht="20.100000000000001" customHeight="1">
      <c r="A5368" s="282" t="s">
        <v>11831</v>
      </c>
      <c r="B5368" s="277">
        <v>683615800342</v>
      </c>
      <c r="C5368" s="289" t="s">
        <v>11447</v>
      </c>
      <c r="D5368" s="278" t="s">
        <v>11829</v>
      </c>
      <c r="E5368" s="323">
        <v>10</v>
      </c>
      <c r="F5368" s="281">
        <v>23.176470588235293</v>
      </c>
      <c r="G5368" s="279" t="s">
        <v>8444</v>
      </c>
      <c r="H5368" s="282">
        <v>0</v>
      </c>
      <c r="I5368" s="280">
        <v>42309</v>
      </c>
      <c r="J5368" s="319">
        <f t="shared" si="84"/>
        <v>4.6999999999999993</v>
      </c>
      <c r="K5368" s="169">
        <v>19.989999999999998</v>
      </c>
      <c r="L5368" s="169"/>
      <c r="M5368" s="169" t="s">
        <v>2395</v>
      </c>
      <c r="N5368" s="169"/>
      <c r="O5368" s="169"/>
      <c r="P5368" s="169"/>
    </row>
    <row r="5369" spans="1:16" ht="20.100000000000001" customHeight="1">
      <c r="A5369" s="282" t="s">
        <v>11832</v>
      </c>
      <c r="B5369" s="277">
        <v>683615800359</v>
      </c>
      <c r="C5369" s="289" t="s">
        <v>11448</v>
      </c>
      <c r="D5369" s="278" t="s">
        <v>11829</v>
      </c>
      <c r="E5369" s="323">
        <v>10</v>
      </c>
      <c r="F5369" s="281">
        <v>23.176470588235293</v>
      </c>
      <c r="G5369" s="279" t="s">
        <v>8444</v>
      </c>
      <c r="H5369" s="282">
        <v>0</v>
      </c>
      <c r="I5369" s="280">
        <v>42309</v>
      </c>
      <c r="J5369" s="319">
        <f t="shared" si="84"/>
        <v>4.6999999999999993</v>
      </c>
      <c r="K5369" s="169">
        <v>19.989999999999998</v>
      </c>
      <c r="L5369" s="169"/>
      <c r="M5369" s="169" t="s">
        <v>2395</v>
      </c>
      <c r="N5369" s="169"/>
      <c r="O5369" s="169"/>
      <c r="P5369" s="169"/>
    </row>
    <row r="5370" spans="1:16" ht="20.100000000000001" customHeight="1">
      <c r="A5370" s="282" t="s">
        <v>11833</v>
      </c>
      <c r="B5370" s="277">
        <v>683615800366</v>
      </c>
      <c r="C5370" s="289" t="s">
        <v>11449</v>
      </c>
      <c r="D5370" s="278" t="s">
        <v>11829</v>
      </c>
      <c r="E5370" s="323">
        <v>10</v>
      </c>
      <c r="F5370" s="281">
        <v>23.176470588235293</v>
      </c>
      <c r="G5370" s="279" t="s">
        <v>8444</v>
      </c>
      <c r="H5370" s="282">
        <v>0</v>
      </c>
      <c r="I5370" s="280">
        <v>42309</v>
      </c>
      <c r="J5370" s="319">
        <f t="shared" si="84"/>
        <v>4.6999999999999993</v>
      </c>
      <c r="K5370" s="169">
        <v>19.989999999999998</v>
      </c>
      <c r="L5370" s="169"/>
      <c r="M5370" s="169" t="s">
        <v>2395</v>
      </c>
      <c r="N5370" s="169"/>
      <c r="O5370" s="169"/>
      <c r="P5370" s="169"/>
    </row>
    <row r="5371" spans="1:16" ht="20.100000000000001" customHeight="1">
      <c r="A5371" s="282" t="s">
        <v>11834</v>
      </c>
      <c r="B5371" s="277">
        <v>683615800373</v>
      </c>
      <c r="C5371" s="289" t="s">
        <v>11450</v>
      </c>
      <c r="D5371" s="278" t="s">
        <v>11829</v>
      </c>
      <c r="E5371" s="323">
        <v>8</v>
      </c>
      <c r="F5371" s="281">
        <v>20.823529411764707</v>
      </c>
      <c r="G5371" s="279" t="s">
        <v>8444</v>
      </c>
      <c r="H5371" s="282">
        <v>0</v>
      </c>
      <c r="I5371" s="280">
        <v>42309</v>
      </c>
      <c r="J5371" s="319">
        <f t="shared" si="84"/>
        <v>4.6999999999999993</v>
      </c>
      <c r="K5371" s="169">
        <v>15.290000000000001</v>
      </c>
      <c r="L5371" s="169"/>
      <c r="M5371" s="169" t="s">
        <v>2395</v>
      </c>
      <c r="N5371" s="169"/>
      <c r="O5371" s="169"/>
      <c r="P5371" s="169"/>
    </row>
    <row r="5372" spans="1:16" ht="20.100000000000001" customHeight="1">
      <c r="A5372" s="282" t="s">
        <v>11835</v>
      </c>
      <c r="B5372" s="277">
        <v>683615800380</v>
      </c>
      <c r="C5372" s="289" t="s">
        <v>11451</v>
      </c>
      <c r="D5372" s="278" t="s">
        <v>11829</v>
      </c>
      <c r="E5372" s="323">
        <v>10</v>
      </c>
      <c r="F5372" s="281">
        <v>23.176470588235293</v>
      </c>
      <c r="G5372" s="279" t="s">
        <v>8444</v>
      </c>
      <c r="H5372" s="282">
        <v>0</v>
      </c>
      <c r="I5372" s="280">
        <v>42309</v>
      </c>
      <c r="J5372" s="319">
        <f t="shared" si="84"/>
        <v>4.6999999999999993</v>
      </c>
      <c r="K5372" s="169">
        <v>19.989999999999998</v>
      </c>
      <c r="L5372" s="169"/>
      <c r="M5372" s="169" t="s">
        <v>2395</v>
      </c>
      <c r="N5372" s="169"/>
      <c r="O5372" s="169"/>
      <c r="P5372" s="169"/>
    </row>
    <row r="5373" spans="1:16" ht="20.100000000000001" customHeight="1">
      <c r="A5373" s="282" t="s">
        <v>11836</v>
      </c>
      <c r="B5373" s="277">
        <v>683615800397</v>
      </c>
      <c r="C5373" s="289" t="s">
        <v>11452</v>
      </c>
      <c r="D5373" s="278" t="s">
        <v>11829</v>
      </c>
      <c r="E5373" s="323">
        <v>10</v>
      </c>
      <c r="F5373" s="281">
        <v>23.176470588235293</v>
      </c>
      <c r="G5373" s="279" t="s">
        <v>8444</v>
      </c>
      <c r="H5373" s="282">
        <v>0</v>
      </c>
      <c r="I5373" s="280">
        <v>42309</v>
      </c>
      <c r="J5373" s="319">
        <f t="shared" si="84"/>
        <v>4.6999999999999993</v>
      </c>
      <c r="K5373" s="169">
        <v>19.989999999999998</v>
      </c>
      <c r="L5373" s="169"/>
      <c r="M5373" s="169" t="s">
        <v>2395</v>
      </c>
      <c r="N5373" s="169"/>
      <c r="O5373" s="169"/>
      <c r="P5373" s="169"/>
    </row>
    <row r="5374" spans="1:16" ht="20.100000000000001" customHeight="1">
      <c r="A5374" s="282" t="s">
        <v>11837</v>
      </c>
      <c r="B5374" s="277"/>
      <c r="C5374" s="289" t="s">
        <v>11453</v>
      </c>
      <c r="D5374" s="278" t="s">
        <v>11838</v>
      </c>
      <c r="E5374" s="169"/>
      <c r="F5374" s="281" t="s">
        <v>17578</v>
      </c>
      <c r="G5374" s="279" t="s">
        <v>8444</v>
      </c>
      <c r="H5374" s="282">
        <v>0</v>
      </c>
      <c r="I5374" s="280">
        <v>42309</v>
      </c>
      <c r="J5374" s="319" t="e">
        <f t="shared" si="84"/>
        <v>#VALUE!</v>
      </c>
      <c r="K5374" s="169"/>
      <c r="L5374" s="169"/>
      <c r="M5374" s="169" t="s">
        <v>2395</v>
      </c>
      <c r="N5374" s="169"/>
      <c r="O5374" s="169"/>
      <c r="P5374" s="169"/>
    </row>
    <row r="5375" spans="1:16" ht="20.100000000000001" customHeight="1">
      <c r="A5375" s="282" t="s">
        <v>11839</v>
      </c>
      <c r="B5375" s="277">
        <v>683615800403</v>
      </c>
      <c r="C5375" s="289" t="s">
        <v>11454</v>
      </c>
      <c r="D5375" s="278" t="s">
        <v>11838</v>
      </c>
      <c r="E5375" s="323">
        <v>20</v>
      </c>
      <c r="F5375" s="281">
        <v>39.647058823529413</v>
      </c>
      <c r="G5375" s="279" t="s">
        <v>8444</v>
      </c>
      <c r="H5375" s="282">
        <v>0</v>
      </c>
      <c r="I5375" s="280">
        <v>42309</v>
      </c>
      <c r="J5375" s="319">
        <f t="shared" si="84"/>
        <v>8.7000000000000028</v>
      </c>
      <c r="K5375" s="169">
        <v>29.389999999999997</v>
      </c>
      <c r="L5375" s="169"/>
      <c r="M5375" s="169" t="s">
        <v>2395</v>
      </c>
      <c r="N5375" s="169"/>
      <c r="O5375" s="169"/>
      <c r="P5375" s="169"/>
    </row>
    <row r="5376" spans="1:16" ht="20.100000000000001" customHeight="1">
      <c r="A5376" s="282" t="s">
        <v>11840</v>
      </c>
      <c r="B5376" s="277">
        <v>683615800410</v>
      </c>
      <c r="C5376" s="289" t="s">
        <v>11455</v>
      </c>
      <c r="D5376" s="278" t="s">
        <v>11838</v>
      </c>
      <c r="E5376" s="323">
        <v>17</v>
      </c>
      <c r="F5376" s="281">
        <v>36.117647058823529</v>
      </c>
      <c r="G5376" s="279" t="s">
        <v>8444</v>
      </c>
      <c r="H5376" s="282">
        <v>0</v>
      </c>
      <c r="I5376" s="280">
        <v>42309</v>
      </c>
      <c r="J5376" s="319">
        <f t="shared" si="84"/>
        <v>8.6999999999999993</v>
      </c>
      <c r="K5376" s="169">
        <v>25.889999999999997</v>
      </c>
      <c r="L5376" s="169"/>
      <c r="M5376" s="169" t="s">
        <v>2395</v>
      </c>
      <c r="N5376" s="169"/>
      <c r="O5376" s="169"/>
      <c r="P5376" s="169"/>
    </row>
    <row r="5377" spans="1:16" ht="20.100000000000001" customHeight="1">
      <c r="A5377" s="282" t="s">
        <v>11841</v>
      </c>
      <c r="B5377" s="277">
        <v>683615800427</v>
      </c>
      <c r="C5377" s="289" t="s">
        <v>11456</v>
      </c>
      <c r="D5377" s="278" t="s">
        <v>11838</v>
      </c>
      <c r="E5377" s="323">
        <v>20</v>
      </c>
      <c r="F5377" s="281">
        <v>39.647058823529413</v>
      </c>
      <c r="G5377" s="279" t="s">
        <v>8444</v>
      </c>
      <c r="H5377" s="282">
        <v>0</v>
      </c>
      <c r="I5377" s="280">
        <v>42309</v>
      </c>
      <c r="J5377" s="319">
        <f t="shared" si="84"/>
        <v>8.7000000000000028</v>
      </c>
      <c r="K5377" s="169">
        <v>29.389999999999997</v>
      </c>
      <c r="L5377" s="169"/>
      <c r="M5377" s="169" t="s">
        <v>2395</v>
      </c>
      <c r="N5377" s="169"/>
      <c r="O5377" s="169"/>
      <c r="P5377" s="169"/>
    </row>
    <row r="5378" spans="1:16" ht="20.100000000000001" customHeight="1">
      <c r="A5378" s="282" t="s">
        <v>11842</v>
      </c>
      <c r="B5378" s="277">
        <v>683615800434</v>
      </c>
      <c r="C5378" s="289" t="s">
        <v>11457</v>
      </c>
      <c r="D5378" s="278" t="s">
        <v>11838</v>
      </c>
      <c r="E5378" s="323">
        <v>17</v>
      </c>
      <c r="F5378" s="281">
        <v>36.117647058823529</v>
      </c>
      <c r="G5378" s="279" t="s">
        <v>8444</v>
      </c>
      <c r="H5378" s="282">
        <v>0</v>
      </c>
      <c r="I5378" s="280">
        <v>42309</v>
      </c>
      <c r="J5378" s="319">
        <f t="shared" si="84"/>
        <v>8.6999999999999993</v>
      </c>
      <c r="K5378" s="169">
        <v>25.889999999999997</v>
      </c>
      <c r="L5378" s="169"/>
      <c r="M5378" s="169" t="s">
        <v>2395</v>
      </c>
      <c r="N5378" s="169"/>
      <c r="O5378" s="169"/>
      <c r="P5378" s="169"/>
    </row>
    <row r="5379" spans="1:16" ht="20.100000000000001" customHeight="1">
      <c r="A5379" s="282" t="s">
        <v>11843</v>
      </c>
      <c r="B5379" s="277"/>
      <c r="C5379" s="289" t="s">
        <v>11458</v>
      </c>
      <c r="D5379" s="278" t="s">
        <v>11844</v>
      </c>
      <c r="E5379" s="169"/>
      <c r="F5379" s="281" t="s">
        <v>17578</v>
      </c>
      <c r="G5379" s="279" t="s">
        <v>8444</v>
      </c>
      <c r="H5379" s="282">
        <v>0</v>
      </c>
      <c r="I5379" s="280">
        <v>42309</v>
      </c>
      <c r="J5379" s="319" t="e">
        <f t="shared" si="84"/>
        <v>#VALUE!</v>
      </c>
      <c r="K5379" s="169"/>
      <c r="L5379" s="169"/>
      <c r="M5379" s="169" t="s">
        <v>2395</v>
      </c>
      <c r="N5379" s="169"/>
      <c r="O5379" s="169"/>
      <c r="P5379" s="169"/>
    </row>
    <row r="5380" spans="1:16" ht="20.100000000000001" customHeight="1">
      <c r="A5380" s="282" t="s">
        <v>11845</v>
      </c>
      <c r="B5380" s="277">
        <v>683615800441</v>
      </c>
      <c r="C5380" s="289" t="s">
        <v>11459</v>
      </c>
      <c r="D5380" s="278" t="s">
        <v>11844</v>
      </c>
      <c r="E5380" s="323">
        <v>15</v>
      </c>
      <c r="F5380" s="319">
        <v>33.764705882352942</v>
      </c>
      <c r="G5380" s="279" t="s">
        <v>8444</v>
      </c>
      <c r="H5380" s="282">
        <v>0</v>
      </c>
      <c r="I5380" s="280">
        <v>42309</v>
      </c>
      <c r="J5380" s="319">
        <f t="shared" si="84"/>
        <v>8.6999999999999993</v>
      </c>
      <c r="K5380" s="169">
        <v>15.95</v>
      </c>
      <c r="L5380" s="169"/>
      <c r="M5380" s="169" t="s">
        <v>2395</v>
      </c>
      <c r="N5380" s="169"/>
      <c r="O5380" s="169"/>
      <c r="P5380" s="169"/>
    </row>
    <row r="5381" spans="1:16" ht="20.100000000000001" customHeight="1">
      <c r="A5381" s="282" t="s">
        <v>11846</v>
      </c>
      <c r="B5381" s="277">
        <v>683615800458</v>
      </c>
      <c r="C5381" s="289" t="s">
        <v>11460</v>
      </c>
      <c r="D5381" s="278" t="s">
        <v>11844</v>
      </c>
      <c r="E5381" s="323">
        <v>15</v>
      </c>
      <c r="F5381" s="319">
        <v>33.764705882352942</v>
      </c>
      <c r="G5381" s="279" t="s">
        <v>8444</v>
      </c>
      <c r="H5381" s="282">
        <v>0</v>
      </c>
      <c r="I5381" s="280">
        <v>42309</v>
      </c>
      <c r="J5381" s="319">
        <f t="shared" si="84"/>
        <v>8.6999999999999993</v>
      </c>
      <c r="K5381" s="169">
        <v>15.95</v>
      </c>
      <c r="L5381" s="169"/>
      <c r="M5381" s="169" t="s">
        <v>2395</v>
      </c>
      <c r="N5381" s="169"/>
      <c r="O5381" s="169"/>
      <c r="P5381" s="169"/>
    </row>
    <row r="5382" spans="1:16" ht="20.100000000000001" customHeight="1">
      <c r="A5382" s="282" t="s">
        <v>11847</v>
      </c>
      <c r="B5382" s="277">
        <v>683615800465</v>
      </c>
      <c r="C5382" s="289" t="s">
        <v>11461</v>
      </c>
      <c r="D5382" s="278" t="s">
        <v>11844</v>
      </c>
      <c r="E5382" s="323">
        <v>15</v>
      </c>
      <c r="F5382" s="319">
        <v>33.764705882352942</v>
      </c>
      <c r="G5382" s="279" t="s">
        <v>8444</v>
      </c>
      <c r="H5382" s="282">
        <v>0</v>
      </c>
      <c r="I5382" s="280">
        <v>42309</v>
      </c>
      <c r="J5382" s="319">
        <f t="shared" si="84"/>
        <v>8.6999999999999993</v>
      </c>
      <c r="K5382" s="169">
        <v>15.95</v>
      </c>
      <c r="L5382" s="169"/>
      <c r="M5382" s="169" t="s">
        <v>2395</v>
      </c>
      <c r="N5382" s="169"/>
      <c r="O5382" s="169"/>
      <c r="P5382" s="169"/>
    </row>
    <row r="5383" spans="1:16" ht="20.100000000000001" customHeight="1">
      <c r="A5383" s="282" t="s">
        <v>11848</v>
      </c>
      <c r="B5383" s="277"/>
      <c r="C5383" s="289" t="s">
        <v>11462</v>
      </c>
      <c r="D5383" s="278" t="s">
        <v>11849</v>
      </c>
      <c r="E5383" s="169"/>
      <c r="F5383" s="281" t="s">
        <v>17578</v>
      </c>
      <c r="G5383" s="279" t="s">
        <v>8444</v>
      </c>
      <c r="H5383" s="282">
        <v>0</v>
      </c>
      <c r="I5383" s="280">
        <v>42309</v>
      </c>
      <c r="J5383" s="319" t="e">
        <f t="shared" si="84"/>
        <v>#VALUE!</v>
      </c>
      <c r="K5383" s="169"/>
      <c r="L5383" s="169"/>
      <c r="M5383" s="169" t="s">
        <v>2395</v>
      </c>
      <c r="N5383" s="169"/>
      <c r="O5383" s="169"/>
      <c r="P5383" s="169"/>
    </row>
    <row r="5384" spans="1:16" ht="20.100000000000001" customHeight="1">
      <c r="A5384" s="282" t="s">
        <v>11850</v>
      </c>
      <c r="B5384" s="277">
        <v>683615800472</v>
      </c>
      <c r="C5384" s="289" t="s">
        <v>11463</v>
      </c>
      <c r="D5384" s="278" t="s">
        <v>11849</v>
      </c>
      <c r="E5384" s="326">
        <v>10</v>
      </c>
      <c r="F5384" s="319">
        <v>30.235294117647058</v>
      </c>
      <c r="G5384" s="279" t="s">
        <v>8444</v>
      </c>
      <c r="H5384" s="283">
        <v>14</v>
      </c>
      <c r="I5384" s="280">
        <v>42309</v>
      </c>
      <c r="J5384" s="319">
        <f t="shared" si="84"/>
        <v>10.7</v>
      </c>
      <c r="K5384" s="169">
        <v>15.95</v>
      </c>
      <c r="L5384" s="169"/>
      <c r="M5384" s="169" t="s">
        <v>2395</v>
      </c>
      <c r="N5384" s="169"/>
      <c r="O5384" s="169"/>
      <c r="P5384" s="169"/>
    </row>
    <row r="5385" spans="1:16" ht="20.100000000000001" customHeight="1">
      <c r="A5385" s="282" t="s">
        <v>11851</v>
      </c>
      <c r="B5385" s="277">
        <v>683615800489</v>
      </c>
      <c r="C5385" s="289" t="s">
        <v>11464</v>
      </c>
      <c r="D5385" s="278" t="s">
        <v>11849</v>
      </c>
      <c r="E5385" s="326">
        <v>10</v>
      </c>
      <c r="F5385" s="319">
        <v>30.235294117647058</v>
      </c>
      <c r="G5385" s="279" t="s">
        <v>8444</v>
      </c>
      <c r="H5385" s="283">
        <v>24</v>
      </c>
      <c r="I5385" s="280">
        <v>42309</v>
      </c>
      <c r="J5385" s="319">
        <f t="shared" si="84"/>
        <v>10.7</v>
      </c>
      <c r="K5385" s="169">
        <v>15.95</v>
      </c>
      <c r="L5385" s="169"/>
      <c r="M5385" s="169" t="s">
        <v>2395</v>
      </c>
      <c r="N5385" s="169"/>
      <c r="O5385" s="169"/>
      <c r="P5385" s="169"/>
    </row>
    <row r="5386" spans="1:16" ht="20.100000000000001" customHeight="1">
      <c r="A5386" s="282" t="s">
        <v>11852</v>
      </c>
      <c r="B5386" s="277">
        <v>683615800496</v>
      </c>
      <c r="C5386" s="289" t="s">
        <v>11465</v>
      </c>
      <c r="D5386" s="278" t="s">
        <v>11849</v>
      </c>
      <c r="E5386" s="323">
        <v>12</v>
      </c>
      <c r="F5386" s="319">
        <v>30.235294117647058</v>
      </c>
      <c r="G5386" s="279" t="s">
        <v>8444</v>
      </c>
      <c r="H5386" s="282">
        <v>0</v>
      </c>
      <c r="I5386" s="280">
        <v>42309</v>
      </c>
      <c r="J5386" s="319">
        <f t="shared" si="84"/>
        <v>8.6999999999999993</v>
      </c>
      <c r="K5386" s="169">
        <v>15.95</v>
      </c>
      <c r="L5386" s="169"/>
      <c r="M5386" s="169" t="s">
        <v>2395</v>
      </c>
      <c r="N5386" s="169"/>
      <c r="O5386" s="169"/>
      <c r="P5386" s="169"/>
    </row>
    <row r="5387" spans="1:16" ht="20.100000000000001" customHeight="1">
      <c r="A5387" s="282" t="s">
        <v>11853</v>
      </c>
      <c r="B5387" s="277"/>
      <c r="C5387" s="289" t="s">
        <v>11466</v>
      </c>
      <c r="D5387" s="278" t="s">
        <v>11854</v>
      </c>
      <c r="E5387" s="169"/>
      <c r="F5387" s="281" t="s">
        <v>17578</v>
      </c>
      <c r="G5387" s="279" t="s">
        <v>8444</v>
      </c>
      <c r="H5387" s="282">
        <v>0</v>
      </c>
      <c r="I5387" s="280">
        <v>42309</v>
      </c>
      <c r="J5387" s="319" t="e">
        <f t="shared" si="84"/>
        <v>#VALUE!</v>
      </c>
      <c r="K5387" s="169"/>
      <c r="L5387" s="169"/>
      <c r="M5387" s="169" t="s">
        <v>2395</v>
      </c>
      <c r="N5387" s="169"/>
      <c r="O5387" s="169"/>
      <c r="P5387" s="169"/>
    </row>
    <row r="5388" spans="1:16" ht="20.100000000000001" customHeight="1">
      <c r="A5388" s="282" t="s">
        <v>11855</v>
      </c>
      <c r="B5388" s="277">
        <v>683615800502</v>
      </c>
      <c r="C5388" s="289" t="s">
        <v>11467</v>
      </c>
      <c r="D5388" s="278" t="s">
        <v>11854</v>
      </c>
      <c r="E5388" s="323">
        <v>12</v>
      </c>
      <c r="F5388" s="319">
        <v>30.235294117647058</v>
      </c>
      <c r="G5388" s="279" t="s">
        <v>8444</v>
      </c>
      <c r="H5388" s="282">
        <v>0</v>
      </c>
      <c r="I5388" s="280">
        <v>42309</v>
      </c>
      <c r="J5388" s="319">
        <f t="shared" ref="J5388:J5451" si="85">F5388*0.85-5-E5388</f>
        <v>8.6999999999999993</v>
      </c>
      <c r="K5388" s="169">
        <v>15.95</v>
      </c>
      <c r="L5388" s="169"/>
      <c r="M5388" s="169" t="s">
        <v>2395</v>
      </c>
      <c r="N5388" s="169"/>
      <c r="O5388" s="169"/>
      <c r="P5388" s="169"/>
    </row>
    <row r="5389" spans="1:16" ht="20.100000000000001" customHeight="1">
      <c r="A5389" s="282" t="s">
        <v>11856</v>
      </c>
      <c r="B5389" s="277">
        <v>683615800519</v>
      </c>
      <c r="C5389" s="289" t="s">
        <v>11468</v>
      </c>
      <c r="D5389" s="278" t="s">
        <v>11854</v>
      </c>
      <c r="E5389" s="323">
        <v>12</v>
      </c>
      <c r="F5389" s="319">
        <v>30.235294117647058</v>
      </c>
      <c r="G5389" s="279" t="s">
        <v>8444</v>
      </c>
      <c r="H5389" s="282">
        <v>0</v>
      </c>
      <c r="I5389" s="280">
        <v>42309</v>
      </c>
      <c r="J5389" s="319">
        <f t="shared" si="85"/>
        <v>8.6999999999999993</v>
      </c>
      <c r="K5389" s="169">
        <v>15.95</v>
      </c>
      <c r="L5389" s="169"/>
      <c r="M5389" s="169" t="s">
        <v>2395</v>
      </c>
      <c r="N5389" s="169"/>
      <c r="O5389" s="169"/>
      <c r="P5389" s="169"/>
    </row>
    <row r="5390" spans="1:16" ht="20.100000000000001" customHeight="1">
      <c r="A5390" s="282" t="s">
        <v>11857</v>
      </c>
      <c r="B5390" s="277"/>
      <c r="C5390" s="289" t="s">
        <v>11469</v>
      </c>
      <c r="D5390" s="278" t="s">
        <v>11858</v>
      </c>
      <c r="E5390" s="169"/>
      <c r="F5390" s="281" t="s">
        <v>17578</v>
      </c>
      <c r="G5390" s="279" t="s">
        <v>8444</v>
      </c>
      <c r="H5390" s="282">
        <v>0</v>
      </c>
      <c r="I5390" s="280">
        <v>42309</v>
      </c>
      <c r="J5390" s="319" t="e">
        <f t="shared" si="85"/>
        <v>#VALUE!</v>
      </c>
      <c r="K5390" s="169"/>
      <c r="L5390" s="169"/>
      <c r="M5390" s="169" t="s">
        <v>2395</v>
      </c>
      <c r="N5390" s="169"/>
      <c r="O5390" s="169"/>
      <c r="P5390" s="169"/>
    </row>
    <row r="5391" spans="1:16" ht="20.100000000000001" customHeight="1">
      <c r="A5391" s="282" t="s">
        <v>11859</v>
      </c>
      <c r="B5391" s="277">
        <v>683615800526</v>
      </c>
      <c r="C5391" s="289" t="s">
        <v>11470</v>
      </c>
      <c r="D5391" s="278" t="s">
        <v>11858</v>
      </c>
      <c r="E5391" s="323">
        <v>12</v>
      </c>
      <c r="F5391" s="319">
        <v>30.235294117647058</v>
      </c>
      <c r="G5391" s="279" t="s">
        <v>8444</v>
      </c>
      <c r="H5391" s="282">
        <v>0</v>
      </c>
      <c r="I5391" s="280">
        <v>42309</v>
      </c>
      <c r="J5391" s="319">
        <f t="shared" si="85"/>
        <v>8.6999999999999993</v>
      </c>
      <c r="K5391" s="169">
        <v>15.95</v>
      </c>
      <c r="L5391" s="169"/>
      <c r="M5391" s="169" t="s">
        <v>2395</v>
      </c>
      <c r="N5391" s="169"/>
      <c r="O5391" s="169"/>
      <c r="P5391" s="169"/>
    </row>
    <row r="5392" spans="1:16" ht="20.100000000000001" customHeight="1">
      <c r="A5392" s="282" t="s">
        <v>11860</v>
      </c>
      <c r="B5392" s="277"/>
      <c r="C5392" s="289" t="s">
        <v>11471</v>
      </c>
      <c r="D5392" s="278" t="s">
        <v>11861</v>
      </c>
      <c r="E5392" s="169"/>
      <c r="F5392" s="281" t="s">
        <v>17578</v>
      </c>
      <c r="G5392" s="279" t="s">
        <v>8444</v>
      </c>
      <c r="H5392" s="282">
        <v>0</v>
      </c>
      <c r="I5392" s="280">
        <v>42309</v>
      </c>
      <c r="J5392" s="319" t="e">
        <f t="shared" si="85"/>
        <v>#VALUE!</v>
      </c>
      <c r="K5392" s="169"/>
      <c r="L5392" s="169"/>
      <c r="M5392" s="169" t="s">
        <v>2395</v>
      </c>
      <c r="N5392" s="169"/>
      <c r="O5392" s="169"/>
      <c r="P5392" s="169"/>
    </row>
    <row r="5393" spans="1:16" ht="20.100000000000001" customHeight="1">
      <c r="A5393" s="282" t="s">
        <v>11862</v>
      </c>
      <c r="B5393" s="277">
        <v>683615800533</v>
      </c>
      <c r="C5393" s="289" t="s">
        <v>11472</v>
      </c>
      <c r="D5393" s="278" t="s">
        <v>11861</v>
      </c>
      <c r="E5393" s="323">
        <v>12</v>
      </c>
      <c r="F5393" s="319">
        <v>30.235294117647058</v>
      </c>
      <c r="G5393" s="279" t="s">
        <v>8444</v>
      </c>
      <c r="H5393" s="282">
        <v>0</v>
      </c>
      <c r="I5393" s="280">
        <v>42309</v>
      </c>
      <c r="J5393" s="319">
        <f t="shared" si="85"/>
        <v>8.6999999999999993</v>
      </c>
      <c r="K5393" s="169">
        <v>15.95</v>
      </c>
      <c r="L5393" s="169"/>
      <c r="M5393" s="169" t="s">
        <v>2395</v>
      </c>
      <c r="N5393" s="169"/>
      <c r="O5393" s="169"/>
      <c r="P5393" s="169"/>
    </row>
    <row r="5394" spans="1:16" ht="20.100000000000001" customHeight="1">
      <c r="A5394" s="282" t="s">
        <v>11863</v>
      </c>
      <c r="B5394" s="277"/>
      <c r="C5394" s="289" t="s">
        <v>11473</v>
      </c>
      <c r="D5394" s="278" t="s">
        <v>11864</v>
      </c>
      <c r="E5394" s="169"/>
      <c r="F5394" s="281" t="s">
        <v>17578</v>
      </c>
      <c r="G5394" s="279" t="s">
        <v>8444</v>
      </c>
      <c r="H5394" s="282">
        <v>0</v>
      </c>
      <c r="I5394" s="280">
        <v>42309</v>
      </c>
      <c r="J5394" s="319" t="e">
        <f t="shared" si="85"/>
        <v>#VALUE!</v>
      </c>
      <c r="K5394" s="169"/>
      <c r="L5394" s="169"/>
      <c r="M5394" s="169" t="s">
        <v>2395</v>
      </c>
      <c r="N5394" s="169"/>
      <c r="O5394" s="169"/>
      <c r="P5394" s="169"/>
    </row>
    <row r="5395" spans="1:16" ht="20.100000000000001" customHeight="1">
      <c r="A5395" s="282" t="s">
        <v>11865</v>
      </c>
      <c r="B5395" s="277">
        <v>683615800540</v>
      </c>
      <c r="C5395" s="289" t="s">
        <v>11474</v>
      </c>
      <c r="D5395" s="278" t="s">
        <v>11864</v>
      </c>
      <c r="E5395" s="323">
        <v>12</v>
      </c>
      <c r="F5395" s="319">
        <v>30.235294117647058</v>
      </c>
      <c r="G5395" s="279" t="s">
        <v>8444</v>
      </c>
      <c r="H5395" s="282">
        <v>0</v>
      </c>
      <c r="I5395" s="280">
        <v>42309</v>
      </c>
      <c r="J5395" s="319">
        <f t="shared" si="85"/>
        <v>8.6999999999999993</v>
      </c>
      <c r="K5395" s="169">
        <v>15.95</v>
      </c>
      <c r="L5395" s="169"/>
      <c r="M5395" s="169" t="s">
        <v>2395</v>
      </c>
      <c r="N5395" s="169"/>
      <c r="O5395" s="169"/>
      <c r="P5395" s="169"/>
    </row>
    <row r="5396" spans="1:16" ht="20.100000000000001" customHeight="1">
      <c r="A5396" s="282" t="s">
        <v>11866</v>
      </c>
      <c r="B5396" s="277">
        <v>683615800557</v>
      </c>
      <c r="C5396" s="289" t="s">
        <v>11475</v>
      </c>
      <c r="D5396" s="278" t="s">
        <v>11864</v>
      </c>
      <c r="E5396" s="323">
        <v>12</v>
      </c>
      <c r="F5396" s="319">
        <v>30.235294117647058</v>
      </c>
      <c r="G5396" s="279" t="s">
        <v>8444</v>
      </c>
      <c r="H5396" s="282">
        <v>0</v>
      </c>
      <c r="I5396" s="280">
        <v>42309</v>
      </c>
      <c r="J5396" s="319">
        <f t="shared" si="85"/>
        <v>8.6999999999999993</v>
      </c>
      <c r="K5396" s="169">
        <v>15.95</v>
      </c>
      <c r="L5396" s="169"/>
      <c r="M5396" s="169" t="s">
        <v>2395</v>
      </c>
      <c r="N5396" s="169"/>
      <c r="O5396" s="169"/>
      <c r="P5396" s="169"/>
    </row>
    <row r="5397" spans="1:16" ht="20.100000000000001" customHeight="1">
      <c r="A5397" s="282" t="s">
        <v>11867</v>
      </c>
      <c r="B5397" s="277"/>
      <c r="C5397" s="289" t="s">
        <v>11476</v>
      </c>
      <c r="D5397" s="278" t="s">
        <v>11868</v>
      </c>
      <c r="E5397" s="169"/>
      <c r="F5397" s="281" t="s">
        <v>17578</v>
      </c>
      <c r="G5397" s="279" t="s">
        <v>8444</v>
      </c>
      <c r="H5397" s="282">
        <v>0</v>
      </c>
      <c r="I5397" s="280">
        <v>42309</v>
      </c>
      <c r="J5397" s="319" t="e">
        <f t="shared" si="85"/>
        <v>#VALUE!</v>
      </c>
      <c r="K5397" s="169"/>
      <c r="L5397" s="169"/>
      <c r="M5397" s="169" t="s">
        <v>2395</v>
      </c>
      <c r="N5397" s="169"/>
      <c r="O5397" s="169"/>
      <c r="P5397" s="169"/>
    </row>
    <row r="5398" spans="1:16" ht="20.100000000000001" customHeight="1">
      <c r="A5398" s="282" t="s">
        <v>11869</v>
      </c>
      <c r="B5398" s="277">
        <v>683615800564</v>
      </c>
      <c r="C5398" s="289" t="s">
        <v>11477</v>
      </c>
      <c r="D5398" s="278" t="s">
        <v>11868</v>
      </c>
      <c r="E5398" s="323">
        <v>13</v>
      </c>
      <c r="F5398" s="319">
        <v>31.411764705882355</v>
      </c>
      <c r="G5398" s="279" t="s">
        <v>8444</v>
      </c>
      <c r="H5398" s="282">
        <v>0</v>
      </c>
      <c r="I5398" s="280">
        <v>42309</v>
      </c>
      <c r="J5398" s="319">
        <f t="shared" si="85"/>
        <v>8.7000000000000028</v>
      </c>
      <c r="K5398" s="169">
        <v>15.95</v>
      </c>
      <c r="L5398" s="169"/>
      <c r="M5398" s="169" t="s">
        <v>2395</v>
      </c>
      <c r="N5398" s="169"/>
      <c r="O5398" s="169"/>
      <c r="P5398" s="169"/>
    </row>
    <row r="5399" spans="1:16" ht="20.100000000000001" customHeight="1">
      <c r="A5399" s="282" t="s">
        <v>11870</v>
      </c>
      <c r="B5399" s="277">
        <v>683615800571</v>
      </c>
      <c r="C5399" s="289" t="s">
        <v>11478</v>
      </c>
      <c r="D5399" s="278" t="s">
        <v>11868</v>
      </c>
      <c r="E5399" s="323">
        <v>13</v>
      </c>
      <c r="F5399" s="319">
        <v>31.411764705882355</v>
      </c>
      <c r="G5399" s="279" t="s">
        <v>8444</v>
      </c>
      <c r="H5399" s="282">
        <v>0</v>
      </c>
      <c r="I5399" s="280">
        <v>42309</v>
      </c>
      <c r="J5399" s="319">
        <f t="shared" si="85"/>
        <v>8.7000000000000028</v>
      </c>
      <c r="K5399" s="169">
        <v>15.95</v>
      </c>
      <c r="L5399" s="169"/>
      <c r="M5399" s="169" t="s">
        <v>2395</v>
      </c>
      <c r="N5399" s="169"/>
      <c r="O5399" s="169"/>
      <c r="P5399" s="169"/>
    </row>
    <row r="5400" spans="1:16" ht="20.100000000000001" customHeight="1">
      <c r="A5400" s="282" t="s">
        <v>11871</v>
      </c>
      <c r="B5400" s="277">
        <v>683615800588</v>
      </c>
      <c r="C5400" s="289" t="s">
        <v>11479</v>
      </c>
      <c r="D5400" s="278" t="s">
        <v>11868</v>
      </c>
      <c r="E5400" s="323">
        <v>13</v>
      </c>
      <c r="F5400" s="319">
        <v>31.411764705882355</v>
      </c>
      <c r="G5400" s="279" t="s">
        <v>8444</v>
      </c>
      <c r="H5400" s="282">
        <v>0</v>
      </c>
      <c r="I5400" s="280">
        <v>42309</v>
      </c>
      <c r="J5400" s="319">
        <f t="shared" si="85"/>
        <v>8.7000000000000028</v>
      </c>
      <c r="K5400" s="169">
        <v>15.95</v>
      </c>
      <c r="L5400" s="169"/>
      <c r="M5400" s="169" t="s">
        <v>2395</v>
      </c>
      <c r="N5400" s="169"/>
      <c r="O5400" s="169"/>
      <c r="P5400" s="169"/>
    </row>
    <row r="5401" spans="1:16" ht="20.100000000000001" customHeight="1">
      <c r="A5401" s="282" t="s">
        <v>11872</v>
      </c>
      <c r="B5401" s="277">
        <v>683615800595</v>
      </c>
      <c r="C5401" s="289" t="s">
        <v>11480</v>
      </c>
      <c r="D5401" s="278" t="s">
        <v>11868</v>
      </c>
      <c r="E5401" s="323">
        <v>13</v>
      </c>
      <c r="F5401" s="319">
        <v>31.411764705882355</v>
      </c>
      <c r="G5401" s="279" t="s">
        <v>8444</v>
      </c>
      <c r="H5401" s="282">
        <v>0</v>
      </c>
      <c r="I5401" s="280">
        <v>42309</v>
      </c>
      <c r="J5401" s="319">
        <f t="shared" si="85"/>
        <v>8.7000000000000028</v>
      </c>
      <c r="K5401" s="169">
        <v>15.95</v>
      </c>
      <c r="L5401" s="169"/>
      <c r="M5401" s="169" t="s">
        <v>2395</v>
      </c>
      <c r="N5401" s="169"/>
      <c r="O5401" s="169"/>
      <c r="P5401" s="169"/>
    </row>
    <row r="5402" spans="1:16" ht="20.100000000000001" customHeight="1">
      <c r="A5402" s="282" t="s">
        <v>11873</v>
      </c>
      <c r="B5402" s="277">
        <v>683615800601</v>
      </c>
      <c r="C5402" s="289" t="s">
        <v>11481</v>
      </c>
      <c r="D5402" s="278" t="s">
        <v>11868</v>
      </c>
      <c r="E5402" s="323">
        <v>13</v>
      </c>
      <c r="F5402" s="319">
        <v>31.411764705882355</v>
      </c>
      <c r="G5402" s="279" t="s">
        <v>8444</v>
      </c>
      <c r="H5402" s="282">
        <v>0</v>
      </c>
      <c r="I5402" s="280">
        <v>42309</v>
      </c>
      <c r="J5402" s="319">
        <f t="shared" si="85"/>
        <v>8.7000000000000028</v>
      </c>
      <c r="K5402" s="169">
        <v>15.95</v>
      </c>
      <c r="L5402" s="169"/>
      <c r="M5402" s="169" t="s">
        <v>2395</v>
      </c>
      <c r="N5402" s="169"/>
      <c r="O5402" s="169"/>
      <c r="P5402" s="169"/>
    </row>
    <row r="5403" spans="1:16" ht="20.100000000000001" customHeight="1">
      <c r="A5403" s="282" t="s">
        <v>11874</v>
      </c>
      <c r="B5403" s="277"/>
      <c r="C5403" s="289" t="s">
        <v>11482</v>
      </c>
      <c r="D5403" s="278" t="s">
        <v>11875</v>
      </c>
      <c r="E5403" s="169"/>
      <c r="F5403" s="281" t="s">
        <v>17578</v>
      </c>
      <c r="G5403" s="279" t="s">
        <v>8444</v>
      </c>
      <c r="H5403" s="282">
        <v>0</v>
      </c>
      <c r="I5403" s="280">
        <v>42309</v>
      </c>
      <c r="J5403" s="319" t="e">
        <f t="shared" si="85"/>
        <v>#VALUE!</v>
      </c>
      <c r="K5403" s="169"/>
      <c r="L5403" s="169"/>
      <c r="M5403" s="169" t="s">
        <v>2395</v>
      </c>
      <c r="N5403" s="169"/>
      <c r="O5403" s="169"/>
      <c r="P5403" s="169"/>
    </row>
    <row r="5404" spans="1:16" ht="20.100000000000001" customHeight="1">
      <c r="A5404" s="282" t="s">
        <v>11876</v>
      </c>
      <c r="B5404" s="277">
        <v>683615800618</v>
      </c>
      <c r="C5404" s="289" t="s">
        <v>11483</v>
      </c>
      <c r="D5404" s="278" t="s">
        <v>11875</v>
      </c>
      <c r="E5404" s="323">
        <v>14</v>
      </c>
      <c r="F5404" s="319">
        <v>32.588235294117652</v>
      </c>
      <c r="G5404" s="279" t="s">
        <v>8444</v>
      </c>
      <c r="H5404" s="282">
        <v>0</v>
      </c>
      <c r="I5404" s="280">
        <v>42309</v>
      </c>
      <c r="J5404" s="319">
        <f t="shared" si="85"/>
        <v>8.7000000000000028</v>
      </c>
      <c r="K5404" s="169">
        <v>15.95</v>
      </c>
      <c r="L5404" s="169"/>
      <c r="M5404" s="169" t="s">
        <v>2395</v>
      </c>
      <c r="N5404" s="169"/>
      <c r="O5404" s="169"/>
      <c r="P5404" s="169"/>
    </row>
    <row r="5405" spans="1:16" ht="20.100000000000001" customHeight="1">
      <c r="A5405" s="282" t="s">
        <v>11877</v>
      </c>
      <c r="B5405" s="277">
        <v>683615800625</v>
      </c>
      <c r="C5405" s="289" t="s">
        <v>11484</v>
      </c>
      <c r="D5405" s="278" t="s">
        <v>11875</v>
      </c>
      <c r="E5405" s="323">
        <v>14</v>
      </c>
      <c r="F5405" s="319">
        <v>32.588235294117652</v>
      </c>
      <c r="G5405" s="279" t="s">
        <v>8444</v>
      </c>
      <c r="H5405" s="282">
        <v>0</v>
      </c>
      <c r="I5405" s="280">
        <v>42309</v>
      </c>
      <c r="J5405" s="319">
        <f t="shared" si="85"/>
        <v>8.7000000000000028</v>
      </c>
      <c r="K5405" s="169">
        <v>15.95</v>
      </c>
      <c r="L5405" s="169"/>
      <c r="M5405" s="169" t="s">
        <v>2395</v>
      </c>
      <c r="N5405" s="169"/>
      <c r="O5405" s="169"/>
      <c r="P5405" s="169"/>
    </row>
    <row r="5406" spans="1:16" ht="20.100000000000001" customHeight="1">
      <c r="A5406" s="282" t="s">
        <v>11878</v>
      </c>
      <c r="B5406" s="277">
        <v>683615800632</v>
      </c>
      <c r="C5406" s="289" t="s">
        <v>11485</v>
      </c>
      <c r="D5406" s="278" t="s">
        <v>11875</v>
      </c>
      <c r="E5406" s="323">
        <v>14</v>
      </c>
      <c r="F5406" s="319">
        <v>32.588235294117652</v>
      </c>
      <c r="G5406" s="279" t="s">
        <v>8444</v>
      </c>
      <c r="H5406" s="282">
        <v>0</v>
      </c>
      <c r="I5406" s="280">
        <v>42309</v>
      </c>
      <c r="J5406" s="319">
        <f t="shared" si="85"/>
        <v>8.7000000000000028</v>
      </c>
      <c r="K5406" s="169">
        <v>15.95</v>
      </c>
      <c r="L5406" s="169"/>
      <c r="M5406" s="169" t="s">
        <v>2395</v>
      </c>
      <c r="N5406" s="169"/>
      <c r="O5406" s="169"/>
      <c r="P5406" s="169"/>
    </row>
    <row r="5407" spans="1:16" ht="20.100000000000001" customHeight="1">
      <c r="A5407" s="282" t="s">
        <v>11879</v>
      </c>
      <c r="B5407" s="277">
        <v>683615800649</v>
      </c>
      <c r="C5407" s="289" t="s">
        <v>11486</v>
      </c>
      <c r="D5407" s="278" t="s">
        <v>11875</v>
      </c>
      <c r="E5407" s="323">
        <v>14</v>
      </c>
      <c r="F5407" s="319">
        <v>32.588235294117652</v>
      </c>
      <c r="G5407" s="279" t="s">
        <v>8444</v>
      </c>
      <c r="H5407" s="282">
        <v>0</v>
      </c>
      <c r="I5407" s="280">
        <v>42309</v>
      </c>
      <c r="J5407" s="319">
        <f t="shared" si="85"/>
        <v>8.7000000000000028</v>
      </c>
      <c r="K5407" s="169">
        <v>15.95</v>
      </c>
      <c r="L5407" s="169"/>
      <c r="M5407" s="169" t="s">
        <v>2395</v>
      </c>
      <c r="N5407" s="169"/>
      <c r="O5407" s="169"/>
      <c r="P5407" s="169"/>
    </row>
    <row r="5408" spans="1:16" ht="20.100000000000001" customHeight="1">
      <c r="A5408" s="282" t="s">
        <v>11880</v>
      </c>
      <c r="B5408" s="277">
        <v>683615800656</v>
      </c>
      <c r="C5408" s="289" t="s">
        <v>11487</v>
      </c>
      <c r="D5408" s="278" t="s">
        <v>11875</v>
      </c>
      <c r="E5408" s="323">
        <v>14</v>
      </c>
      <c r="F5408" s="319">
        <v>32.588235294117652</v>
      </c>
      <c r="G5408" s="279" t="s">
        <v>8444</v>
      </c>
      <c r="H5408" s="282">
        <v>0</v>
      </c>
      <c r="I5408" s="280">
        <v>42309</v>
      </c>
      <c r="J5408" s="319">
        <f t="shared" si="85"/>
        <v>8.7000000000000028</v>
      </c>
      <c r="K5408" s="169">
        <v>15.95</v>
      </c>
      <c r="L5408" s="169"/>
      <c r="M5408" s="169" t="s">
        <v>2395</v>
      </c>
      <c r="N5408" s="169"/>
      <c r="O5408" s="169"/>
      <c r="P5408" s="169"/>
    </row>
    <row r="5409" spans="1:16" ht="20.100000000000001" customHeight="1">
      <c r="A5409" s="282" t="s">
        <v>11881</v>
      </c>
      <c r="B5409" s="277"/>
      <c r="C5409" s="289" t="s">
        <v>11488</v>
      </c>
      <c r="D5409" s="278" t="s">
        <v>11882</v>
      </c>
      <c r="E5409" s="169"/>
      <c r="F5409" s="281" t="s">
        <v>17578</v>
      </c>
      <c r="G5409" s="279" t="s">
        <v>8444</v>
      </c>
      <c r="H5409" s="282">
        <v>0</v>
      </c>
      <c r="I5409" s="280">
        <v>42309</v>
      </c>
      <c r="J5409" s="319" t="e">
        <f t="shared" si="85"/>
        <v>#VALUE!</v>
      </c>
      <c r="K5409" s="169"/>
      <c r="L5409" s="169"/>
      <c r="M5409" s="169" t="s">
        <v>2395</v>
      </c>
      <c r="N5409" s="169"/>
      <c r="O5409" s="169"/>
      <c r="P5409" s="169"/>
    </row>
    <row r="5410" spans="1:16" ht="20.100000000000001" customHeight="1">
      <c r="A5410" s="282" t="s">
        <v>11883</v>
      </c>
      <c r="B5410" s="277">
        <v>683615800663</v>
      </c>
      <c r="C5410" s="289" t="s">
        <v>11489</v>
      </c>
      <c r="D5410" s="278" t="s">
        <v>11882</v>
      </c>
      <c r="E5410" s="326">
        <v>12</v>
      </c>
      <c r="F5410" s="319">
        <v>35.529411764705884</v>
      </c>
      <c r="G5410" s="279" t="s">
        <v>8444</v>
      </c>
      <c r="H5410" s="283">
        <v>24</v>
      </c>
      <c r="I5410" s="280">
        <v>42309</v>
      </c>
      <c r="J5410" s="319">
        <f t="shared" si="85"/>
        <v>13.2</v>
      </c>
      <c r="K5410" s="169">
        <v>15.95</v>
      </c>
      <c r="L5410" s="169"/>
      <c r="M5410" s="169" t="s">
        <v>2395</v>
      </c>
      <c r="N5410" s="169"/>
      <c r="O5410" s="169"/>
      <c r="P5410" s="169"/>
    </row>
    <row r="5411" spans="1:16" ht="20.100000000000001" customHeight="1">
      <c r="A5411" s="282" t="s">
        <v>11884</v>
      </c>
      <c r="B5411" s="277">
        <v>683615800670</v>
      </c>
      <c r="C5411" s="289" t="s">
        <v>11490</v>
      </c>
      <c r="D5411" s="278" t="s">
        <v>11882</v>
      </c>
      <c r="E5411" s="323">
        <v>16.5</v>
      </c>
      <c r="F5411" s="319">
        <v>35.529411764705884</v>
      </c>
      <c r="G5411" s="279" t="s">
        <v>8444</v>
      </c>
      <c r="H5411" s="282">
        <v>0</v>
      </c>
      <c r="I5411" s="280">
        <v>42309</v>
      </c>
      <c r="J5411" s="319">
        <f t="shared" si="85"/>
        <v>8.6999999999999993</v>
      </c>
      <c r="K5411" s="169">
        <v>15.95</v>
      </c>
      <c r="L5411" s="169"/>
      <c r="M5411" s="169" t="s">
        <v>2395</v>
      </c>
      <c r="N5411" s="169"/>
      <c r="O5411" s="169"/>
      <c r="P5411" s="169"/>
    </row>
    <row r="5412" spans="1:16" ht="20.100000000000001" customHeight="1">
      <c r="A5412" s="282" t="s">
        <v>11885</v>
      </c>
      <c r="B5412" s="277">
        <v>683615800687</v>
      </c>
      <c r="C5412" s="289" t="s">
        <v>11491</v>
      </c>
      <c r="D5412" s="278" t="s">
        <v>11882</v>
      </c>
      <c r="E5412" s="326">
        <v>12</v>
      </c>
      <c r="F5412" s="319">
        <v>35.529411764705884</v>
      </c>
      <c r="G5412" s="279" t="s">
        <v>8444</v>
      </c>
      <c r="H5412" s="283">
        <v>34</v>
      </c>
      <c r="I5412" s="280">
        <v>42309</v>
      </c>
      <c r="J5412" s="319">
        <f t="shared" si="85"/>
        <v>13.2</v>
      </c>
      <c r="K5412" s="169">
        <v>15.95</v>
      </c>
      <c r="L5412" s="169"/>
      <c r="M5412" s="169" t="s">
        <v>2395</v>
      </c>
      <c r="N5412" s="169"/>
      <c r="O5412" s="169"/>
      <c r="P5412" s="169"/>
    </row>
    <row r="5413" spans="1:16" ht="20.100000000000001" customHeight="1">
      <c r="A5413" s="282" t="s">
        <v>11886</v>
      </c>
      <c r="B5413" s="277"/>
      <c r="C5413" s="289" t="s">
        <v>11492</v>
      </c>
      <c r="D5413" s="278" t="s">
        <v>11887</v>
      </c>
      <c r="E5413" s="169"/>
      <c r="F5413" s="281" t="s">
        <v>17578</v>
      </c>
      <c r="G5413" s="279" t="s">
        <v>8444</v>
      </c>
      <c r="H5413" s="282">
        <v>0</v>
      </c>
      <c r="I5413" s="280">
        <v>42309</v>
      </c>
      <c r="J5413" s="319" t="e">
        <f t="shared" si="85"/>
        <v>#VALUE!</v>
      </c>
      <c r="K5413" s="169"/>
      <c r="L5413" s="169"/>
      <c r="M5413" s="169" t="s">
        <v>2395</v>
      </c>
      <c r="N5413" s="169"/>
      <c r="O5413" s="169"/>
      <c r="P5413" s="169"/>
    </row>
    <row r="5414" spans="1:16" ht="20.100000000000001" customHeight="1">
      <c r="A5414" s="282" t="s">
        <v>11888</v>
      </c>
      <c r="B5414" s="277">
        <v>683615800694</v>
      </c>
      <c r="C5414" s="289" t="s">
        <v>11493</v>
      </c>
      <c r="D5414" s="278" t="s">
        <v>11887</v>
      </c>
      <c r="E5414" s="323">
        <v>9</v>
      </c>
      <c r="F5414" s="319">
        <v>22</v>
      </c>
      <c r="G5414" s="279" t="s">
        <v>8444</v>
      </c>
      <c r="H5414" s="282">
        <v>0</v>
      </c>
      <c r="I5414" s="280">
        <v>42309</v>
      </c>
      <c r="J5414" s="319">
        <f t="shared" si="85"/>
        <v>4.6999999999999993</v>
      </c>
      <c r="K5414" s="169">
        <v>15.95</v>
      </c>
      <c r="L5414" s="169"/>
      <c r="M5414" s="169" t="s">
        <v>2395</v>
      </c>
      <c r="N5414" s="169"/>
      <c r="O5414" s="169"/>
      <c r="P5414" s="169"/>
    </row>
    <row r="5415" spans="1:16" ht="20.100000000000001" customHeight="1">
      <c r="A5415" s="282" t="s">
        <v>11889</v>
      </c>
      <c r="B5415" s="277">
        <v>683615800700</v>
      </c>
      <c r="C5415" s="289" t="s">
        <v>11494</v>
      </c>
      <c r="D5415" s="278" t="s">
        <v>11887</v>
      </c>
      <c r="E5415" s="323">
        <v>9</v>
      </c>
      <c r="F5415" s="319">
        <v>22</v>
      </c>
      <c r="G5415" s="279" t="s">
        <v>8444</v>
      </c>
      <c r="H5415" s="282">
        <v>0</v>
      </c>
      <c r="I5415" s="280">
        <v>42309</v>
      </c>
      <c r="J5415" s="319">
        <f t="shared" si="85"/>
        <v>4.6999999999999993</v>
      </c>
      <c r="K5415" s="169">
        <v>15.95</v>
      </c>
      <c r="L5415" s="169"/>
      <c r="M5415" s="169" t="s">
        <v>2395</v>
      </c>
      <c r="N5415" s="169"/>
      <c r="O5415" s="169"/>
      <c r="P5415" s="169"/>
    </row>
    <row r="5416" spans="1:16" ht="20.100000000000001" customHeight="1">
      <c r="A5416" s="282" t="s">
        <v>11890</v>
      </c>
      <c r="B5416" s="277">
        <v>683615800717</v>
      </c>
      <c r="C5416" s="289" t="s">
        <v>11495</v>
      </c>
      <c r="D5416" s="278" t="s">
        <v>11887</v>
      </c>
      <c r="E5416" s="323">
        <v>9</v>
      </c>
      <c r="F5416" s="319">
        <v>22</v>
      </c>
      <c r="G5416" s="279" t="s">
        <v>8444</v>
      </c>
      <c r="H5416" s="282">
        <v>0</v>
      </c>
      <c r="I5416" s="280">
        <v>42309</v>
      </c>
      <c r="J5416" s="319">
        <f t="shared" si="85"/>
        <v>4.6999999999999993</v>
      </c>
      <c r="K5416" s="169">
        <v>15.95</v>
      </c>
      <c r="L5416" s="169"/>
      <c r="M5416" s="169" t="s">
        <v>2395</v>
      </c>
      <c r="N5416" s="169"/>
      <c r="O5416" s="169"/>
      <c r="P5416" s="169"/>
    </row>
    <row r="5417" spans="1:16" ht="20.100000000000001" customHeight="1">
      <c r="A5417" s="282" t="s">
        <v>11891</v>
      </c>
      <c r="B5417" s="277">
        <v>683615800724</v>
      </c>
      <c r="C5417" s="289" t="s">
        <v>11496</v>
      </c>
      <c r="D5417" s="278" t="s">
        <v>11887</v>
      </c>
      <c r="E5417" s="323">
        <v>9</v>
      </c>
      <c r="F5417" s="319">
        <v>22</v>
      </c>
      <c r="G5417" s="279" t="s">
        <v>8444</v>
      </c>
      <c r="H5417" s="282">
        <v>0</v>
      </c>
      <c r="I5417" s="280">
        <v>42309</v>
      </c>
      <c r="J5417" s="319">
        <f t="shared" si="85"/>
        <v>4.6999999999999993</v>
      </c>
      <c r="K5417" s="169">
        <v>15.95</v>
      </c>
      <c r="L5417" s="169"/>
      <c r="M5417" s="169" t="s">
        <v>2395</v>
      </c>
      <c r="N5417" s="169"/>
      <c r="O5417" s="169"/>
      <c r="P5417" s="169"/>
    </row>
    <row r="5418" spans="1:16" ht="20.100000000000001" customHeight="1">
      <c r="A5418" s="282" t="s">
        <v>11892</v>
      </c>
      <c r="B5418" s="277">
        <v>683615800731</v>
      </c>
      <c r="C5418" s="289" t="s">
        <v>11497</v>
      </c>
      <c r="D5418" s="278" t="s">
        <v>11887</v>
      </c>
      <c r="E5418" s="323">
        <v>9</v>
      </c>
      <c r="F5418" s="319">
        <v>22</v>
      </c>
      <c r="G5418" s="279" t="s">
        <v>8444</v>
      </c>
      <c r="H5418" s="282">
        <v>0</v>
      </c>
      <c r="I5418" s="280">
        <v>42309</v>
      </c>
      <c r="J5418" s="319">
        <f t="shared" si="85"/>
        <v>4.6999999999999993</v>
      </c>
      <c r="K5418" s="169">
        <v>15.95</v>
      </c>
      <c r="L5418" s="169"/>
      <c r="M5418" s="169" t="s">
        <v>2395</v>
      </c>
      <c r="N5418" s="169"/>
      <c r="O5418" s="169"/>
      <c r="P5418" s="169"/>
    </row>
    <row r="5419" spans="1:16" ht="20.100000000000001" customHeight="1">
      <c r="A5419" s="282" t="s">
        <v>11893</v>
      </c>
      <c r="B5419" s="277"/>
      <c r="C5419" s="289" t="s">
        <v>11498</v>
      </c>
      <c r="D5419" s="278" t="s">
        <v>11894</v>
      </c>
      <c r="E5419" s="169"/>
      <c r="F5419" s="281" t="s">
        <v>17578</v>
      </c>
      <c r="G5419" s="279" t="s">
        <v>8444</v>
      </c>
      <c r="H5419" s="282">
        <v>0</v>
      </c>
      <c r="I5419" s="280">
        <v>42309</v>
      </c>
      <c r="J5419" s="319" t="e">
        <f t="shared" si="85"/>
        <v>#VALUE!</v>
      </c>
      <c r="K5419" s="169"/>
      <c r="L5419" s="169"/>
      <c r="M5419" s="169" t="s">
        <v>2395</v>
      </c>
      <c r="N5419" s="169"/>
      <c r="O5419" s="169"/>
      <c r="P5419" s="169"/>
    </row>
    <row r="5420" spans="1:16" ht="20.100000000000001" customHeight="1">
      <c r="A5420" s="282" t="s">
        <v>11895</v>
      </c>
      <c r="B5420" s="277">
        <v>683615800748</v>
      </c>
      <c r="C5420" s="289" t="s">
        <v>11499</v>
      </c>
      <c r="D5420" s="278" t="s">
        <v>11894</v>
      </c>
      <c r="E5420" s="323">
        <v>8</v>
      </c>
      <c r="F5420" s="319">
        <v>20.823529411764707</v>
      </c>
      <c r="G5420" s="279" t="s">
        <v>8444</v>
      </c>
      <c r="H5420" s="282">
        <v>0</v>
      </c>
      <c r="I5420" s="280">
        <v>42309</v>
      </c>
      <c r="J5420" s="319">
        <f t="shared" si="85"/>
        <v>4.6999999999999993</v>
      </c>
      <c r="K5420" s="169">
        <v>15.95</v>
      </c>
      <c r="L5420" s="169"/>
      <c r="M5420" s="169" t="s">
        <v>2395</v>
      </c>
      <c r="N5420" s="169"/>
      <c r="O5420" s="169"/>
      <c r="P5420" s="169"/>
    </row>
    <row r="5421" spans="1:16" ht="20.100000000000001" customHeight="1">
      <c r="A5421" s="282" t="s">
        <v>11896</v>
      </c>
      <c r="B5421" s="277">
        <v>683615800755</v>
      </c>
      <c r="C5421" s="289" t="s">
        <v>11500</v>
      </c>
      <c r="D5421" s="278" t="s">
        <v>11894</v>
      </c>
      <c r="E5421" s="323">
        <v>8</v>
      </c>
      <c r="F5421" s="319">
        <v>20.823529411764707</v>
      </c>
      <c r="G5421" s="279" t="s">
        <v>8444</v>
      </c>
      <c r="H5421" s="282">
        <v>0</v>
      </c>
      <c r="I5421" s="280">
        <v>42309</v>
      </c>
      <c r="J5421" s="319">
        <f t="shared" si="85"/>
        <v>4.6999999999999993</v>
      </c>
      <c r="K5421" s="169">
        <v>15.95</v>
      </c>
      <c r="L5421" s="169"/>
      <c r="M5421" s="169" t="s">
        <v>2395</v>
      </c>
      <c r="N5421" s="169"/>
      <c r="O5421" s="169"/>
      <c r="P5421" s="169"/>
    </row>
    <row r="5422" spans="1:16" ht="20.100000000000001" customHeight="1">
      <c r="A5422" s="282" t="s">
        <v>11897</v>
      </c>
      <c r="B5422" s="277">
        <v>683615800762</v>
      </c>
      <c r="C5422" s="289" t="s">
        <v>11501</v>
      </c>
      <c r="D5422" s="278" t="s">
        <v>11894</v>
      </c>
      <c r="E5422" s="326">
        <v>3</v>
      </c>
      <c r="F5422" s="319">
        <v>20.823529411764707</v>
      </c>
      <c r="G5422" s="279" t="s">
        <v>8444</v>
      </c>
      <c r="H5422" s="283">
        <v>17</v>
      </c>
      <c r="I5422" s="280">
        <v>42309</v>
      </c>
      <c r="J5422" s="319">
        <f t="shared" si="85"/>
        <v>9.6999999999999993</v>
      </c>
      <c r="K5422" s="169">
        <v>15.95</v>
      </c>
      <c r="L5422" s="169"/>
      <c r="M5422" s="169" t="s">
        <v>2395</v>
      </c>
      <c r="N5422" s="169"/>
      <c r="O5422" s="169"/>
      <c r="P5422" s="169"/>
    </row>
    <row r="5423" spans="1:16" ht="20.100000000000001" customHeight="1">
      <c r="A5423" s="282" t="s">
        <v>11898</v>
      </c>
      <c r="B5423" s="277">
        <v>683615800779</v>
      </c>
      <c r="C5423" s="289" t="s">
        <v>11502</v>
      </c>
      <c r="D5423" s="278" t="s">
        <v>11894</v>
      </c>
      <c r="E5423" s="323">
        <v>8</v>
      </c>
      <c r="F5423" s="319">
        <v>20.823529411764707</v>
      </c>
      <c r="G5423" s="279" t="s">
        <v>8444</v>
      </c>
      <c r="H5423" s="282">
        <v>0</v>
      </c>
      <c r="I5423" s="280">
        <v>42309</v>
      </c>
      <c r="J5423" s="319">
        <f t="shared" si="85"/>
        <v>4.6999999999999993</v>
      </c>
      <c r="K5423" s="169">
        <v>15.95</v>
      </c>
      <c r="L5423" s="169"/>
      <c r="M5423" s="169" t="s">
        <v>2395</v>
      </c>
      <c r="N5423" s="169"/>
      <c r="O5423" s="169"/>
      <c r="P5423" s="169"/>
    </row>
    <row r="5424" spans="1:16" ht="20.100000000000001" customHeight="1">
      <c r="A5424" s="282" t="s">
        <v>11899</v>
      </c>
      <c r="B5424" s="277"/>
      <c r="C5424" s="289" t="s">
        <v>11503</v>
      </c>
      <c r="D5424" s="278" t="s">
        <v>11900</v>
      </c>
      <c r="E5424" s="169"/>
      <c r="F5424" s="281" t="s">
        <v>17578</v>
      </c>
      <c r="G5424" s="279" t="s">
        <v>8444</v>
      </c>
      <c r="H5424" s="282">
        <v>0</v>
      </c>
      <c r="I5424" s="280">
        <v>42309</v>
      </c>
      <c r="J5424" s="319" t="e">
        <f t="shared" si="85"/>
        <v>#VALUE!</v>
      </c>
      <c r="K5424" s="169"/>
      <c r="L5424" s="169"/>
      <c r="M5424" s="169" t="s">
        <v>2395</v>
      </c>
      <c r="N5424" s="169"/>
      <c r="O5424" s="169"/>
      <c r="P5424" s="169"/>
    </row>
    <row r="5425" spans="1:16" ht="20.100000000000001" customHeight="1">
      <c r="A5425" s="282" t="s">
        <v>11901</v>
      </c>
      <c r="B5425" s="277">
        <v>683615800786</v>
      </c>
      <c r="C5425" s="289" t="s">
        <v>11504</v>
      </c>
      <c r="D5425" s="278" t="s">
        <v>11900</v>
      </c>
      <c r="E5425" s="323">
        <v>12</v>
      </c>
      <c r="F5425" s="319">
        <v>30.235294117647058</v>
      </c>
      <c r="G5425" s="279" t="s">
        <v>8444</v>
      </c>
      <c r="H5425" s="282">
        <v>0</v>
      </c>
      <c r="I5425" s="280">
        <v>42309</v>
      </c>
      <c r="J5425" s="319">
        <f t="shared" si="85"/>
        <v>8.6999999999999993</v>
      </c>
      <c r="K5425" s="169">
        <v>15.95</v>
      </c>
      <c r="L5425" s="169"/>
      <c r="M5425" s="169" t="s">
        <v>2395</v>
      </c>
      <c r="N5425" s="169"/>
      <c r="O5425" s="169"/>
      <c r="P5425" s="169"/>
    </row>
    <row r="5426" spans="1:16" ht="20.100000000000001" customHeight="1">
      <c r="A5426" s="282" t="s">
        <v>11902</v>
      </c>
      <c r="B5426" s="277">
        <v>683615800793</v>
      </c>
      <c r="C5426" s="289" t="s">
        <v>11505</v>
      </c>
      <c r="D5426" s="278" t="s">
        <v>11900</v>
      </c>
      <c r="E5426" s="323">
        <v>12</v>
      </c>
      <c r="F5426" s="319">
        <v>30.235294117647058</v>
      </c>
      <c r="G5426" s="279" t="s">
        <v>8444</v>
      </c>
      <c r="H5426" s="282">
        <v>0</v>
      </c>
      <c r="I5426" s="280">
        <v>42309</v>
      </c>
      <c r="J5426" s="319">
        <f t="shared" si="85"/>
        <v>8.6999999999999993</v>
      </c>
      <c r="K5426" s="169">
        <v>15.95</v>
      </c>
      <c r="L5426" s="169"/>
      <c r="M5426" s="169" t="s">
        <v>2395</v>
      </c>
      <c r="N5426" s="169"/>
      <c r="O5426" s="169"/>
      <c r="P5426" s="169"/>
    </row>
    <row r="5427" spans="1:16" ht="20.100000000000001" customHeight="1">
      <c r="A5427" s="282" t="s">
        <v>11903</v>
      </c>
      <c r="B5427" s="277">
        <v>683615800809</v>
      </c>
      <c r="C5427" s="289" t="s">
        <v>11506</v>
      </c>
      <c r="D5427" s="278" t="s">
        <v>11900</v>
      </c>
      <c r="E5427" s="323">
        <v>12</v>
      </c>
      <c r="F5427" s="319">
        <v>30.235294117647058</v>
      </c>
      <c r="G5427" s="279" t="s">
        <v>8444</v>
      </c>
      <c r="H5427" s="282">
        <v>0</v>
      </c>
      <c r="I5427" s="280">
        <v>42309</v>
      </c>
      <c r="J5427" s="319">
        <f t="shared" si="85"/>
        <v>8.6999999999999993</v>
      </c>
      <c r="K5427" s="169">
        <v>15.95</v>
      </c>
      <c r="L5427" s="169"/>
      <c r="M5427" s="169" t="s">
        <v>2395</v>
      </c>
      <c r="N5427" s="169"/>
      <c r="O5427" s="169"/>
      <c r="P5427" s="169"/>
    </row>
    <row r="5428" spans="1:16" ht="20.100000000000001" customHeight="1">
      <c r="A5428" s="282" t="s">
        <v>11904</v>
      </c>
      <c r="B5428" s="277">
        <v>683615800816</v>
      </c>
      <c r="C5428" s="289" t="s">
        <v>11507</v>
      </c>
      <c r="D5428" s="278" t="s">
        <v>11900</v>
      </c>
      <c r="E5428" s="323">
        <v>12</v>
      </c>
      <c r="F5428" s="319">
        <v>30.235294117647058</v>
      </c>
      <c r="G5428" s="279" t="s">
        <v>8444</v>
      </c>
      <c r="H5428" s="282">
        <v>0</v>
      </c>
      <c r="I5428" s="280">
        <v>42309</v>
      </c>
      <c r="J5428" s="319">
        <f t="shared" si="85"/>
        <v>8.6999999999999993</v>
      </c>
      <c r="K5428" s="169">
        <v>15.95</v>
      </c>
      <c r="L5428" s="169"/>
      <c r="M5428" s="169" t="s">
        <v>2395</v>
      </c>
      <c r="N5428" s="169"/>
      <c r="O5428" s="169"/>
      <c r="P5428" s="169"/>
    </row>
    <row r="5429" spans="1:16" ht="20.100000000000001" customHeight="1">
      <c r="A5429" s="282" t="s">
        <v>11905</v>
      </c>
      <c r="B5429" s="277">
        <v>683615800823</v>
      </c>
      <c r="C5429" s="289" t="s">
        <v>11508</v>
      </c>
      <c r="D5429" s="278" t="s">
        <v>11900</v>
      </c>
      <c r="E5429" s="323">
        <v>12</v>
      </c>
      <c r="F5429" s="319">
        <v>30.235294117647058</v>
      </c>
      <c r="G5429" s="279" t="s">
        <v>8444</v>
      </c>
      <c r="H5429" s="282">
        <v>0</v>
      </c>
      <c r="I5429" s="280">
        <v>42309</v>
      </c>
      <c r="J5429" s="319">
        <f t="shared" si="85"/>
        <v>8.6999999999999993</v>
      </c>
      <c r="K5429" s="169">
        <v>15.95</v>
      </c>
      <c r="L5429" s="169"/>
      <c r="M5429" s="169" t="s">
        <v>2395</v>
      </c>
      <c r="N5429" s="169"/>
      <c r="O5429" s="169"/>
      <c r="P5429" s="169"/>
    </row>
    <row r="5430" spans="1:16" ht="20.100000000000001" customHeight="1">
      <c r="A5430" s="282"/>
      <c r="C5430" s="289" t="s">
        <v>11509</v>
      </c>
      <c r="E5430" s="169"/>
      <c r="F5430" s="281" t="s">
        <v>17578</v>
      </c>
      <c r="G5430" s="279"/>
      <c r="H5430" s="169">
        <v>0</v>
      </c>
      <c r="I5430" s="280"/>
      <c r="J5430" s="319" t="e">
        <f t="shared" si="85"/>
        <v>#VALUE!</v>
      </c>
      <c r="K5430" s="169" t="s">
        <v>731</v>
      </c>
      <c r="L5430" s="169"/>
      <c r="M5430" s="169"/>
      <c r="N5430" s="169"/>
      <c r="O5430" s="169"/>
      <c r="P5430" s="169"/>
    </row>
    <row r="5431" spans="1:16" ht="20.100000000000001" customHeight="1">
      <c r="A5431" s="282" t="s">
        <v>11907</v>
      </c>
      <c r="B5431" s="277">
        <v>683615800830</v>
      </c>
      <c r="C5431" s="289" t="s">
        <v>11510</v>
      </c>
      <c r="D5431" s="278" t="s">
        <v>11906</v>
      </c>
      <c r="E5431" s="326">
        <v>3</v>
      </c>
      <c r="F5431" s="319">
        <v>20.823529411764707</v>
      </c>
      <c r="G5431" s="279" t="s">
        <v>8444</v>
      </c>
      <c r="H5431" s="283">
        <v>13</v>
      </c>
      <c r="I5431" s="280">
        <v>42309</v>
      </c>
      <c r="J5431" s="319">
        <f t="shared" si="85"/>
        <v>9.6999999999999993</v>
      </c>
      <c r="K5431" s="169">
        <v>15.95</v>
      </c>
      <c r="L5431" s="169"/>
      <c r="M5431" s="169" t="s">
        <v>2395</v>
      </c>
      <c r="N5431" s="169"/>
      <c r="O5431" s="169"/>
      <c r="P5431" s="169"/>
    </row>
    <row r="5432" spans="1:16" ht="20.100000000000001" customHeight="1">
      <c r="A5432" s="282" t="s">
        <v>11908</v>
      </c>
      <c r="B5432" s="277">
        <v>683615800847</v>
      </c>
      <c r="C5432" s="289" t="s">
        <v>11511</v>
      </c>
      <c r="D5432" s="278" t="s">
        <v>11906</v>
      </c>
      <c r="E5432" s="323">
        <v>8</v>
      </c>
      <c r="F5432" s="319">
        <v>20.823529411764707</v>
      </c>
      <c r="G5432" s="279" t="s">
        <v>8444</v>
      </c>
      <c r="H5432" s="282">
        <v>0</v>
      </c>
      <c r="I5432" s="280">
        <v>42309</v>
      </c>
      <c r="J5432" s="319">
        <f t="shared" si="85"/>
        <v>4.6999999999999993</v>
      </c>
      <c r="K5432" s="169">
        <v>15.95</v>
      </c>
      <c r="L5432" s="169"/>
      <c r="M5432" s="169" t="s">
        <v>2395</v>
      </c>
      <c r="N5432" s="169"/>
      <c r="O5432" s="169"/>
      <c r="P5432" s="169"/>
    </row>
    <row r="5433" spans="1:16" ht="20.100000000000001" customHeight="1">
      <c r="A5433" s="282" t="s">
        <v>11909</v>
      </c>
      <c r="B5433" s="277"/>
      <c r="C5433" s="289" t="s">
        <v>11509</v>
      </c>
      <c r="D5433" s="278" t="s">
        <v>11906</v>
      </c>
      <c r="E5433" s="169"/>
      <c r="F5433" s="281" t="s">
        <v>17578</v>
      </c>
      <c r="G5433" s="279" t="s">
        <v>8444</v>
      </c>
      <c r="H5433" s="282">
        <v>0</v>
      </c>
      <c r="I5433" s="280">
        <v>42309</v>
      </c>
      <c r="J5433" s="319" t="e">
        <f t="shared" si="85"/>
        <v>#VALUE!</v>
      </c>
      <c r="K5433" s="169"/>
      <c r="L5433" s="169"/>
      <c r="M5433" s="169" t="s">
        <v>2395</v>
      </c>
      <c r="N5433" s="169"/>
      <c r="O5433" s="169"/>
      <c r="P5433" s="169"/>
    </row>
    <row r="5434" spans="1:16" ht="20.100000000000001" customHeight="1">
      <c r="A5434" s="282" t="s">
        <v>11910</v>
      </c>
      <c r="B5434" s="277">
        <v>683615800908</v>
      </c>
      <c r="C5434" s="289" t="s">
        <v>11512</v>
      </c>
      <c r="D5434" s="278" t="s">
        <v>11906</v>
      </c>
      <c r="E5434" s="323">
        <v>14</v>
      </c>
      <c r="F5434" s="319">
        <v>32.588235294117652</v>
      </c>
      <c r="G5434" s="279" t="s">
        <v>8444</v>
      </c>
      <c r="H5434" s="282">
        <v>0</v>
      </c>
      <c r="I5434" s="280">
        <v>42309</v>
      </c>
      <c r="J5434" s="319">
        <f t="shared" si="85"/>
        <v>8.7000000000000028</v>
      </c>
      <c r="K5434" s="169">
        <v>15.95</v>
      </c>
      <c r="L5434" s="169"/>
      <c r="M5434" s="169" t="s">
        <v>2395</v>
      </c>
      <c r="N5434" s="169"/>
      <c r="O5434" s="169"/>
      <c r="P5434" s="169"/>
    </row>
    <row r="5435" spans="1:16" ht="20.100000000000001" customHeight="1">
      <c r="A5435" s="282" t="s">
        <v>11911</v>
      </c>
      <c r="B5435" s="277">
        <v>683615800915</v>
      </c>
      <c r="C5435" s="289" t="s">
        <v>11513</v>
      </c>
      <c r="D5435" s="278" t="s">
        <v>11906</v>
      </c>
      <c r="E5435" s="323">
        <v>14</v>
      </c>
      <c r="F5435" s="319">
        <v>32.588235294117652</v>
      </c>
      <c r="G5435" s="279" t="s">
        <v>8444</v>
      </c>
      <c r="H5435" s="282">
        <v>0</v>
      </c>
      <c r="I5435" s="280">
        <v>42309</v>
      </c>
      <c r="J5435" s="319">
        <f t="shared" si="85"/>
        <v>8.7000000000000028</v>
      </c>
      <c r="K5435" s="169">
        <v>15.95</v>
      </c>
      <c r="L5435" s="169"/>
      <c r="M5435" s="169" t="s">
        <v>2395</v>
      </c>
      <c r="N5435" s="169"/>
      <c r="O5435" s="169"/>
      <c r="P5435" s="169"/>
    </row>
    <row r="5436" spans="1:16" ht="20.100000000000001" customHeight="1">
      <c r="A5436" s="282" t="s">
        <v>11912</v>
      </c>
      <c r="B5436" s="277">
        <v>683615800922</v>
      </c>
      <c r="C5436" s="289" t="s">
        <v>11514</v>
      </c>
      <c r="D5436" s="278" t="s">
        <v>11906</v>
      </c>
      <c r="E5436" s="323">
        <v>14</v>
      </c>
      <c r="F5436" s="319">
        <v>32.588235294117652</v>
      </c>
      <c r="G5436" s="279" t="s">
        <v>8444</v>
      </c>
      <c r="H5436" s="282">
        <v>0</v>
      </c>
      <c r="I5436" s="280">
        <v>42309</v>
      </c>
      <c r="J5436" s="319">
        <f t="shared" si="85"/>
        <v>8.7000000000000028</v>
      </c>
      <c r="K5436" s="169">
        <v>15.95</v>
      </c>
      <c r="L5436" s="169"/>
      <c r="M5436" s="169" t="s">
        <v>2395</v>
      </c>
      <c r="N5436" s="169"/>
      <c r="O5436" s="169"/>
      <c r="P5436" s="169"/>
    </row>
    <row r="5437" spans="1:16" ht="20.100000000000001" customHeight="1">
      <c r="A5437" s="282" t="s">
        <v>12032</v>
      </c>
      <c r="B5437" s="277"/>
      <c r="C5437" s="289" t="s">
        <v>11913</v>
      </c>
      <c r="D5437" s="278" t="s">
        <v>12033</v>
      </c>
      <c r="E5437" s="169"/>
      <c r="F5437" s="281" t="s">
        <v>17578</v>
      </c>
      <c r="G5437" s="279" t="s">
        <v>8444</v>
      </c>
      <c r="H5437" s="282">
        <v>0</v>
      </c>
      <c r="I5437" s="280">
        <v>42310</v>
      </c>
      <c r="J5437" s="319" t="e">
        <f t="shared" si="85"/>
        <v>#VALUE!</v>
      </c>
      <c r="K5437" s="169"/>
      <c r="L5437" s="169"/>
      <c r="M5437" s="169" t="s">
        <v>2395</v>
      </c>
      <c r="N5437" s="169"/>
      <c r="O5437" s="169"/>
      <c r="P5437" s="169"/>
    </row>
    <row r="5438" spans="1:16" ht="20.100000000000001" customHeight="1">
      <c r="A5438" s="282" t="s">
        <v>12034</v>
      </c>
      <c r="B5438" s="277">
        <v>683615797932</v>
      </c>
      <c r="C5438" s="289" t="s">
        <v>11914</v>
      </c>
      <c r="D5438" s="278" t="s">
        <v>12033</v>
      </c>
      <c r="E5438" s="323">
        <v>1.5</v>
      </c>
      <c r="F5438" s="319">
        <v>11.89</v>
      </c>
      <c r="G5438" s="279" t="s">
        <v>8444</v>
      </c>
      <c r="H5438" s="282">
        <v>0</v>
      </c>
      <c r="I5438" s="280">
        <v>42310</v>
      </c>
      <c r="J5438" s="319">
        <f t="shared" si="85"/>
        <v>3.6065000000000005</v>
      </c>
      <c r="K5438" s="169">
        <v>7.6470588235294121</v>
      </c>
      <c r="L5438" s="169"/>
      <c r="M5438" s="169" t="s">
        <v>2395</v>
      </c>
      <c r="N5438" s="169"/>
      <c r="O5438" s="169"/>
      <c r="P5438" s="169"/>
    </row>
    <row r="5439" spans="1:16" ht="20.100000000000001" customHeight="1">
      <c r="A5439" s="282" t="s">
        <v>12035</v>
      </c>
      <c r="B5439" s="277"/>
      <c r="C5439" s="289" t="s">
        <v>11915</v>
      </c>
      <c r="D5439" s="278" t="s">
        <v>12036</v>
      </c>
      <c r="E5439" s="169"/>
      <c r="F5439" s="281" t="s">
        <v>17578</v>
      </c>
      <c r="G5439" s="279" t="s">
        <v>8444</v>
      </c>
      <c r="H5439" s="282">
        <v>0</v>
      </c>
      <c r="I5439" s="280">
        <v>42310</v>
      </c>
      <c r="J5439" s="319" t="e">
        <f t="shared" si="85"/>
        <v>#VALUE!</v>
      </c>
      <c r="K5439" s="169"/>
      <c r="L5439" s="169"/>
      <c r="M5439" s="169" t="s">
        <v>2395</v>
      </c>
      <c r="N5439" s="169"/>
      <c r="O5439" s="169"/>
      <c r="P5439" s="169"/>
    </row>
    <row r="5440" spans="1:16" ht="20.100000000000001" customHeight="1">
      <c r="A5440" s="5" t="s">
        <v>12037</v>
      </c>
      <c r="B5440" s="277">
        <v>683615799066</v>
      </c>
      <c r="C5440" s="289" t="s">
        <v>11916</v>
      </c>
      <c r="D5440" s="278" t="s">
        <v>12036</v>
      </c>
      <c r="E5440" s="326">
        <v>2</v>
      </c>
      <c r="F5440" s="319">
        <v>11.89</v>
      </c>
      <c r="G5440" s="279" t="s">
        <v>8444</v>
      </c>
      <c r="H5440" s="365">
        <v>149</v>
      </c>
      <c r="I5440" s="280">
        <v>42310</v>
      </c>
      <c r="J5440" s="319">
        <f t="shared" si="85"/>
        <v>3.1065000000000005</v>
      </c>
      <c r="K5440" s="169">
        <v>8.2352941176470598</v>
      </c>
      <c r="L5440" s="169"/>
      <c r="M5440" s="169" t="s">
        <v>2395</v>
      </c>
      <c r="N5440" s="169"/>
      <c r="O5440" s="169"/>
      <c r="P5440" s="169"/>
    </row>
    <row r="5441" spans="1:16" ht="20.100000000000001" customHeight="1">
      <c r="A5441" s="282" t="s">
        <v>12038</v>
      </c>
      <c r="B5441" s="277"/>
      <c r="C5441" s="289" t="s">
        <v>11917</v>
      </c>
      <c r="D5441" s="278" t="s">
        <v>12039</v>
      </c>
      <c r="E5441" s="169"/>
      <c r="F5441" s="281" t="s">
        <v>17578</v>
      </c>
      <c r="G5441" s="279" t="s">
        <v>8444</v>
      </c>
      <c r="H5441" s="282">
        <v>0</v>
      </c>
      <c r="I5441" s="280">
        <v>42310</v>
      </c>
      <c r="J5441" s="319" t="e">
        <f t="shared" si="85"/>
        <v>#VALUE!</v>
      </c>
      <c r="K5441" s="169"/>
      <c r="L5441" s="169"/>
      <c r="M5441" s="169" t="s">
        <v>2395</v>
      </c>
      <c r="N5441" s="169"/>
      <c r="O5441" s="169"/>
      <c r="P5441" s="169"/>
    </row>
    <row r="5442" spans="1:16" ht="20.100000000000001" customHeight="1">
      <c r="A5442" s="5" t="s">
        <v>12040</v>
      </c>
      <c r="B5442" s="277">
        <v>683615800960</v>
      </c>
      <c r="C5442" s="289" t="s">
        <v>11918</v>
      </c>
      <c r="D5442" s="278" t="s">
        <v>12039</v>
      </c>
      <c r="E5442" s="326">
        <v>0.75</v>
      </c>
      <c r="F5442" s="319">
        <v>11.89</v>
      </c>
      <c r="G5442" s="279" t="s">
        <v>8444</v>
      </c>
      <c r="H5442" s="365">
        <v>49</v>
      </c>
      <c r="I5442" s="280">
        <v>42310</v>
      </c>
      <c r="J5442" s="319">
        <f t="shared" si="85"/>
        <v>4.3565000000000005</v>
      </c>
      <c r="K5442" s="169">
        <v>7.6470588235294121</v>
      </c>
      <c r="L5442" s="169"/>
      <c r="M5442" s="169" t="s">
        <v>2395</v>
      </c>
      <c r="N5442" s="169"/>
      <c r="O5442" s="169"/>
      <c r="P5442" s="169"/>
    </row>
    <row r="5443" spans="1:16" ht="20.100000000000001" customHeight="1">
      <c r="A5443" s="282" t="s">
        <v>12041</v>
      </c>
      <c r="B5443" s="277"/>
      <c r="C5443" s="289" t="s">
        <v>11919</v>
      </c>
      <c r="D5443" s="278" t="s">
        <v>12042</v>
      </c>
      <c r="E5443" s="169"/>
      <c r="F5443" s="281" t="s">
        <v>17578</v>
      </c>
      <c r="G5443" s="279" t="s">
        <v>8444</v>
      </c>
      <c r="H5443" s="282">
        <v>0</v>
      </c>
      <c r="I5443" s="280">
        <v>42310</v>
      </c>
      <c r="J5443" s="319" t="e">
        <f t="shared" si="85"/>
        <v>#VALUE!</v>
      </c>
      <c r="K5443" s="169"/>
      <c r="L5443" s="169"/>
      <c r="M5443" s="169" t="s">
        <v>2395</v>
      </c>
      <c r="N5443" s="169"/>
      <c r="O5443" s="169"/>
      <c r="P5443" s="169"/>
    </row>
    <row r="5444" spans="1:16" ht="20.100000000000001" customHeight="1">
      <c r="A5444" s="282" t="s">
        <v>12043</v>
      </c>
      <c r="B5444" s="277">
        <v>683615800977</v>
      </c>
      <c r="C5444" s="289" t="s">
        <v>11920</v>
      </c>
      <c r="D5444" s="278" t="s">
        <v>12042</v>
      </c>
      <c r="E5444" s="323">
        <v>6</v>
      </c>
      <c r="F5444" s="281">
        <v>17.294117647058826</v>
      </c>
      <c r="G5444" s="279" t="s">
        <v>8444</v>
      </c>
      <c r="H5444" s="282">
        <v>0</v>
      </c>
      <c r="I5444" s="280">
        <v>42310</v>
      </c>
      <c r="J5444" s="319">
        <f t="shared" si="85"/>
        <v>3.7000000000000011</v>
      </c>
      <c r="K5444" s="169">
        <v>12.89</v>
      </c>
      <c r="L5444" s="169"/>
      <c r="M5444" s="169" t="s">
        <v>2395</v>
      </c>
      <c r="N5444" s="169"/>
      <c r="O5444" s="169"/>
      <c r="P5444" s="169"/>
    </row>
    <row r="5445" spans="1:16" ht="20.100000000000001" customHeight="1">
      <c r="A5445" s="282" t="s">
        <v>12044</v>
      </c>
      <c r="B5445" s="277"/>
      <c r="C5445" s="289" t="s">
        <v>11921</v>
      </c>
      <c r="D5445" s="278" t="s">
        <v>12045</v>
      </c>
      <c r="E5445" s="169"/>
      <c r="F5445" s="281" t="s">
        <v>17578</v>
      </c>
      <c r="G5445" s="279" t="s">
        <v>8444</v>
      </c>
      <c r="H5445" s="282">
        <v>0</v>
      </c>
      <c r="I5445" s="280">
        <v>42310</v>
      </c>
      <c r="J5445" s="319" t="e">
        <f t="shared" si="85"/>
        <v>#VALUE!</v>
      </c>
      <c r="K5445" s="169"/>
      <c r="L5445" s="169"/>
      <c r="M5445" s="169" t="s">
        <v>2395</v>
      </c>
      <c r="N5445" s="169"/>
      <c r="O5445" s="169"/>
      <c r="P5445" s="169"/>
    </row>
    <row r="5446" spans="1:16" ht="20.100000000000001" customHeight="1">
      <c r="A5446" s="282" t="s">
        <v>12046</v>
      </c>
      <c r="B5446" s="277">
        <v>683615800984</v>
      </c>
      <c r="C5446" s="289" t="s">
        <v>11922</v>
      </c>
      <c r="D5446" s="278" t="s">
        <v>12045</v>
      </c>
      <c r="E5446" s="323">
        <v>2</v>
      </c>
      <c r="F5446" s="319">
        <v>11.89</v>
      </c>
      <c r="G5446" s="279" t="s">
        <v>8444</v>
      </c>
      <c r="H5446" s="282">
        <v>0</v>
      </c>
      <c r="I5446" s="280">
        <v>42310</v>
      </c>
      <c r="J5446" s="319">
        <f t="shared" si="85"/>
        <v>3.1065000000000005</v>
      </c>
      <c r="K5446" s="169">
        <v>8.2352941176470598</v>
      </c>
      <c r="L5446" s="169"/>
      <c r="M5446" s="169" t="s">
        <v>2395</v>
      </c>
      <c r="N5446" s="169"/>
      <c r="O5446" s="169"/>
      <c r="P5446" s="169"/>
    </row>
    <row r="5447" spans="1:16" ht="20.100000000000001" customHeight="1">
      <c r="A5447" s="282"/>
      <c r="C5447" s="289" t="s">
        <v>11923</v>
      </c>
      <c r="E5447" s="169"/>
      <c r="F5447" s="281">
        <v>17.95</v>
      </c>
      <c r="G5447" s="279"/>
      <c r="H5447" s="169">
        <v>0</v>
      </c>
      <c r="I5447" s="280"/>
      <c r="J5447" s="319">
        <f t="shared" si="85"/>
        <v>10.257499999999999</v>
      </c>
      <c r="K5447" s="169" t="s">
        <v>731</v>
      </c>
      <c r="L5447" s="169"/>
      <c r="M5447" s="169"/>
      <c r="N5447" s="169"/>
      <c r="O5447" s="169"/>
      <c r="P5447" s="169"/>
    </row>
    <row r="5448" spans="1:16" ht="20.100000000000001" customHeight="1">
      <c r="A5448" s="282" t="s">
        <v>12048</v>
      </c>
      <c r="B5448" s="277">
        <v>683615800991</v>
      </c>
      <c r="C5448" s="289" t="s">
        <v>11923</v>
      </c>
      <c r="D5448" s="278" t="s">
        <v>12047</v>
      </c>
      <c r="E5448" s="323">
        <v>17.5</v>
      </c>
      <c r="F5448" s="319">
        <v>36.705882352941174</v>
      </c>
      <c r="G5448" s="279" t="s">
        <v>8444</v>
      </c>
      <c r="H5448" s="282">
        <v>0</v>
      </c>
      <c r="I5448" s="280">
        <v>42310</v>
      </c>
      <c r="J5448" s="319">
        <f t="shared" si="85"/>
        <v>8.6999999999999957</v>
      </c>
      <c r="K5448" s="169">
        <v>15.95</v>
      </c>
      <c r="L5448" s="169"/>
      <c r="M5448" s="169" t="s">
        <v>2395</v>
      </c>
      <c r="N5448" s="169"/>
      <c r="O5448" s="169"/>
      <c r="P5448" s="169"/>
    </row>
    <row r="5449" spans="1:16" ht="20.100000000000001" customHeight="1">
      <c r="A5449" s="282" t="s">
        <v>12049</v>
      </c>
      <c r="B5449" s="277"/>
      <c r="C5449" s="289" t="s">
        <v>11924</v>
      </c>
      <c r="D5449" s="278" t="s">
        <v>12050</v>
      </c>
      <c r="E5449" s="169"/>
      <c r="F5449" s="281" t="s">
        <v>17578</v>
      </c>
      <c r="G5449" s="279" t="s">
        <v>8444</v>
      </c>
      <c r="H5449" s="282">
        <v>0</v>
      </c>
      <c r="I5449" s="280">
        <v>42310</v>
      </c>
      <c r="J5449" s="319" t="e">
        <f t="shared" si="85"/>
        <v>#VALUE!</v>
      </c>
      <c r="K5449" s="169"/>
      <c r="L5449" s="169"/>
      <c r="M5449" s="169" t="s">
        <v>2395</v>
      </c>
      <c r="N5449" s="169"/>
      <c r="O5449" s="169"/>
      <c r="P5449" s="169"/>
    </row>
    <row r="5450" spans="1:16" ht="20.100000000000001" customHeight="1">
      <c r="A5450" s="282" t="s">
        <v>12051</v>
      </c>
      <c r="B5450" s="277">
        <v>683615801004</v>
      </c>
      <c r="C5450" s="289" t="s">
        <v>11925</v>
      </c>
      <c r="D5450" s="278" t="s">
        <v>12050</v>
      </c>
      <c r="E5450" s="323">
        <v>3</v>
      </c>
      <c r="F5450" s="281">
        <v>13.89</v>
      </c>
      <c r="G5450" s="279" t="s">
        <v>8444</v>
      </c>
      <c r="H5450" s="282">
        <v>0</v>
      </c>
      <c r="I5450" s="280">
        <v>42310</v>
      </c>
      <c r="J5450" s="319">
        <f t="shared" si="85"/>
        <v>3.8064999999999998</v>
      </c>
      <c r="K5450" s="169">
        <v>9.4117647058823533</v>
      </c>
      <c r="L5450" s="169"/>
      <c r="M5450" s="169" t="s">
        <v>2395</v>
      </c>
      <c r="N5450" s="169"/>
      <c r="O5450" s="169"/>
      <c r="P5450" s="169"/>
    </row>
    <row r="5451" spans="1:16" ht="20.100000000000001" customHeight="1">
      <c r="A5451" s="282"/>
      <c r="C5451" s="289" t="s">
        <v>11926</v>
      </c>
      <c r="E5451" s="169"/>
      <c r="F5451" s="281">
        <v>11.39</v>
      </c>
      <c r="G5451" s="279"/>
      <c r="H5451" s="169">
        <v>0</v>
      </c>
      <c r="I5451" s="280"/>
      <c r="J5451" s="319">
        <f t="shared" si="85"/>
        <v>4.6814999999999998</v>
      </c>
      <c r="K5451" s="169" t="s">
        <v>731</v>
      </c>
      <c r="L5451" s="169"/>
      <c r="M5451" s="169"/>
      <c r="N5451" s="169"/>
      <c r="O5451" s="169"/>
      <c r="P5451" s="169"/>
    </row>
    <row r="5452" spans="1:16" ht="20.100000000000001" customHeight="1">
      <c r="A5452" s="282" t="s">
        <v>12053</v>
      </c>
      <c r="B5452" s="277">
        <v>683615801011</v>
      </c>
      <c r="C5452" s="289" t="s">
        <v>11926</v>
      </c>
      <c r="D5452" s="278" t="s">
        <v>12052</v>
      </c>
      <c r="E5452" s="323">
        <v>3</v>
      </c>
      <c r="F5452" s="281">
        <v>13.89</v>
      </c>
      <c r="G5452" s="279" t="s">
        <v>8444</v>
      </c>
      <c r="H5452" s="282">
        <v>0</v>
      </c>
      <c r="I5452" s="280">
        <v>42310</v>
      </c>
      <c r="J5452" s="319">
        <f t="shared" ref="J5452:J5515" si="86">F5452*0.85-5-E5452</f>
        <v>3.8064999999999998</v>
      </c>
      <c r="K5452" s="169">
        <v>9.4117647058823533</v>
      </c>
      <c r="L5452" s="169"/>
      <c r="M5452" s="169" t="s">
        <v>2395</v>
      </c>
      <c r="N5452" s="169"/>
      <c r="O5452" s="169"/>
      <c r="P5452" s="169"/>
    </row>
    <row r="5453" spans="1:16" ht="20.100000000000001" customHeight="1">
      <c r="A5453" s="282"/>
      <c r="C5453" s="289" t="s">
        <v>11927</v>
      </c>
      <c r="E5453" s="169"/>
      <c r="F5453" s="281">
        <v>11.39</v>
      </c>
      <c r="G5453" s="279"/>
      <c r="H5453" s="169">
        <v>0</v>
      </c>
      <c r="I5453" s="280"/>
      <c r="J5453" s="319">
        <f t="shared" si="86"/>
        <v>4.6814999999999998</v>
      </c>
      <c r="K5453" s="169" t="s">
        <v>731</v>
      </c>
      <c r="L5453" s="169"/>
      <c r="M5453" s="169"/>
      <c r="N5453" s="169"/>
      <c r="O5453" s="169"/>
      <c r="P5453" s="169"/>
    </row>
    <row r="5454" spans="1:16" ht="20.100000000000001" customHeight="1">
      <c r="A5454" s="282" t="s">
        <v>12055</v>
      </c>
      <c r="B5454" s="277">
        <v>683615801028</v>
      </c>
      <c r="C5454" s="289" t="s">
        <v>11927</v>
      </c>
      <c r="D5454" s="278" t="s">
        <v>12054</v>
      </c>
      <c r="E5454" s="323">
        <v>3</v>
      </c>
      <c r="F5454" s="281">
        <v>13.89</v>
      </c>
      <c r="G5454" s="279" t="s">
        <v>8444</v>
      </c>
      <c r="H5454" s="282">
        <v>0</v>
      </c>
      <c r="I5454" s="280">
        <v>42310</v>
      </c>
      <c r="J5454" s="319">
        <f t="shared" si="86"/>
        <v>3.8064999999999998</v>
      </c>
      <c r="K5454" s="169">
        <v>9.4117647058823533</v>
      </c>
      <c r="L5454" s="169"/>
      <c r="M5454" s="169" t="s">
        <v>2395</v>
      </c>
      <c r="N5454" s="169"/>
      <c r="O5454" s="169"/>
      <c r="P5454" s="169"/>
    </row>
    <row r="5455" spans="1:16" ht="20.100000000000001" customHeight="1">
      <c r="A5455" s="282"/>
      <c r="C5455" s="289" t="s">
        <v>11928</v>
      </c>
      <c r="E5455" s="169"/>
      <c r="F5455" s="281">
        <v>9.59</v>
      </c>
      <c r="G5455" s="279"/>
      <c r="H5455" s="169">
        <v>0</v>
      </c>
      <c r="I5455" s="280"/>
      <c r="J5455" s="319">
        <f t="shared" si="86"/>
        <v>3.1515000000000004</v>
      </c>
      <c r="K5455" s="169" t="s">
        <v>731</v>
      </c>
      <c r="L5455" s="169"/>
      <c r="M5455" s="169"/>
      <c r="N5455" s="169"/>
      <c r="O5455" s="169"/>
      <c r="P5455" s="169"/>
    </row>
    <row r="5456" spans="1:16" ht="20.100000000000001" customHeight="1">
      <c r="A5456" s="282" t="s">
        <v>12057</v>
      </c>
      <c r="B5456" s="277">
        <v>683615801035</v>
      </c>
      <c r="C5456" s="289" t="s">
        <v>11928</v>
      </c>
      <c r="D5456" s="278" t="s">
        <v>12056</v>
      </c>
      <c r="E5456" s="326">
        <v>1.5</v>
      </c>
      <c r="F5456" s="319">
        <v>11.89</v>
      </c>
      <c r="G5456" s="279" t="s">
        <v>8444</v>
      </c>
      <c r="H5456" s="283">
        <v>9</v>
      </c>
      <c r="I5456" s="280">
        <v>42310</v>
      </c>
      <c r="J5456" s="319">
        <f t="shared" si="86"/>
        <v>3.6065000000000005</v>
      </c>
      <c r="K5456" s="169">
        <v>7.6470588235294121</v>
      </c>
      <c r="L5456" s="169"/>
      <c r="M5456" s="169" t="s">
        <v>2395</v>
      </c>
      <c r="N5456" s="169"/>
      <c r="O5456" s="169"/>
      <c r="P5456" s="169"/>
    </row>
    <row r="5457" spans="1:16" ht="20.100000000000001" customHeight="1">
      <c r="A5457" s="282"/>
      <c r="C5457" s="289" t="s">
        <v>11929</v>
      </c>
      <c r="E5457" s="169"/>
      <c r="F5457" s="281">
        <v>9.59</v>
      </c>
      <c r="G5457" s="279"/>
      <c r="H5457" s="169">
        <v>0</v>
      </c>
      <c r="I5457" s="280"/>
      <c r="J5457" s="319">
        <f t="shared" si="86"/>
        <v>3.1515000000000004</v>
      </c>
      <c r="K5457" s="169" t="s">
        <v>731</v>
      </c>
      <c r="L5457" s="169"/>
      <c r="M5457" s="169"/>
      <c r="N5457" s="169"/>
      <c r="O5457" s="169"/>
      <c r="P5457" s="169"/>
    </row>
    <row r="5458" spans="1:16" ht="20.100000000000001" customHeight="1">
      <c r="A5458" s="5" t="s">
        <v>12059</v>
      </c>
      <c r="B5458" s="277">
        <v>683615801042</v>
      </c>
      <c r="C5458" s="289" t="s">
        <v>11929</v>
      </c>
      <c r="D5458" s="278" t="s">
        <v>12058</v>
      </c>
      <c r="E5458" s="323">
        <v>1</v>
      </c>
      <c r="F5458" s="319">
        <v>9.89</v>
      </c>
      <c r="G5458" s="279" t="s">
        <v>8444</v>
      </c>
      <c r="H5458" s="282">
        <v>0</v>
      </c>
      <c r="I5458" s="280">
        <v>42310</v>
      </c>
      <c r="J5458" s="319">
        <f t="shared" si="86"/>
        <v>2.4064999999999994</v>
      </c>
      <c r="K5458" s="169">
        <v>7.0588235294117645</v>
      </c>
      <c r="L5458" s="169"/>
      <c r="M5458" s="169" t="s">
        <v>2395</v>
      </c>
      <c r="N5458" s="169"/>
      <c r="O5458" s="169"/>
      <c r="P5458" s="169"/>
    </row>
    <row r="5459" spans="1:16" ht="20.100000000000001" customHeight="1">
      <c r="A5459" s="282" t="s">
        <v>12060</v>
      </c>
      <c r="B5459" s="277"/>
      <c r="C5459" s="289" t="s">
        <v>11930</v>
      </c>
      <c r="D5459" s="278" t="s">
        <v>12061</v>
      </c>
      <c r="E5459" s="169"/>
      <c r="F5459" s="281" t="s">
        <v>17578</v>
      </c>
      <c r="G5459" s="279" t="s">
        <v>8444</v>
      </c>
      <c r="H5459" s="282">
        <v>0</v>
      </c>
      <c r="I5459" s="280">
        <v>42310</v>
      </c>
      <c r="J5459" s="319" t="e">
        <f t="shared" si="86"/>
        <v>#VALUE!</v>
      </c>
      <c r="K5459" s="169"/>
      <c r="L5459" s="169"/>
      <c r="M5459" s="169" t="s">
        <v>2395</v>
      </c>
      <c r="N5459" s="169"/>
      <c r="O5459" s="169"/>
      <c r="P5459" s="169"/>
    </row>
    <row r="5460" spans="1:16" ht="20.100000000000001" customHeight="1">
      <c r="A5460" s="5" t="s">
        <v>12062</v>
      </c>
      <c r="B5460" s="277">
        <v>683615801059</v>
      </c>
      <c r="C5460" s="289" t="s">
        <v>11931</v>
      </c>
      <c r="D5460" s="278" t="s">
        <v>12061</v>
      </c>
      <c r="E5460" s="323">
        <v>2</v>
      </c>
      <c r="F5460" s="319">
        <v>17.95</v>
      </c>
      <c r="G5460" s="279" t="s">
        <v>8444</v>
      </c>
      <c r="H5460" s="282">
        <v>0</v>
      </c>
      <c r="I5460" s="280">
        <v>42310</v>
      </c>
      <c r="J5460" s="319">
        <f t="shared" si="86"/>
        <v>8.2574999999999985</v>
      </c>
      <c r="K5460" s="169"/>
      <c r="L5460" s="169"/>
      <c r="M5460" s="169" t="s">
        <v>2395</v>
      </c>
      <c r="N5460" s="169"/>
      <c r="O5460" s="169"/>
      <c r="P5460" s="169"/>
    </row>
    <row r="5461" spans="1:16" ht="20.100000000000001" customHeight="1">
      <c r="A5461" s="5" t="s">
        <v>12063</v>
      </c>
      <c r="B5461" s="277">
        <v>683615801066</v>
      </c>
      <c r="C5461" s="289" t="s">
        <v>11932</v>
      </c>
      <c r="D5461" s="278" t="s">
        <v>12061</v>
      </c>
      <c r="E5461" s="323">
        <v>2</v>
      </c>
      <c r="F5461" s="319">
        <v>17.95</v>
      </c>
      <c r="G5461" s="279" t="s">
        <v>8444</v>
      </c>
      <c r="H5461" s="282">
        <v>0</v>
      </c>
      <c r="I5461" s="280">
        <v>42310</v>
      </c>
      <c r="J5461" s="319">
        <f t="shared" si="86"/>
        <v>8.2574999999999985</v>
      </c>
      <c r="K5461" s="169"/>
      <c r="L5461" s="169"/>
      <c r="M5461" s="169" t="s">
        <v>2395</v>
      </c>
      <c r="N5461" s="169"/>
      <c r="O5461" s="169"/>
      <c r="P5461" s="169"/>
    </row>
    <row r="5462" spans="1:16" ht="20.100000000000001" customHeight="1">
      <c r="A5462" s="282" t="s">
        <v>12064</v>
      </c>
      <c r="B5462" s="277"/>
      <c r="C5462" s="289" t="s">
        <v>11933</v>
      </c>
      <c r="D5462" s="278" t="s">
        <v>12065</v>
      </c>
      <c r="E5462" s="169"/>
      <c r="F5462" s="281" t="s">
        <v>17578</v>
      </c>
      <c r="G5462" s="279" t="s">
        <v>8444</v>
      </c>
      <c r="H5462" s="282">
        <v>0</v>
      </c>
      <c r="I5462" s="280">
        <v>42310</v>
      </c>
      <c r="J5462" s="319" t="e">
        <f t="shared" si="86"/>
        <v>#VALUE!</v>
      </c>
      <c r="K5462" s="169"/>
      <c r="L5462" s="169"/>
      <c r="M5462" s="169" t="s">
        <v>2395</v>
      </c>
      <c r="N5462" s="169"/>
      <c r="O5462" s="169"/>
      <c r="P5462" s="169"/>
    </row>
    <row r="5463" spans="1:16" ht="20.100000000000001" customHeight="1">
      <c r="A5463" s="5" t="s">
        <v>12066</v>
      </c>
      <c r="B5463" s="277">
        <v>683615801073</v>
      </c>
      <c r="C5463" s="289" t="s">
        <v>11934</v>
      </c>
      <c r="D5463" s="278" t="s">
        <v>12065</v>
      </c>
      <c r="E5463" s="326">
        <v>1</v>
      </c>
      <c r="F5463" s="319">
        <v>11.89</v>
      </c>
      <c r="G5463" s="279" t="s">
        <v>8444</v>
      </c>
      <c r="H5463" s="283">
        <v>15</v>
      </c>
      <c r="I5463" s="280">
        <v>42310</v>
      </c>
      <c r="J5463" s="319">
        <f t="shared" si="86"/>
        <v>4.1065000000000005</v>
      </c>
      <c r="K5463" s="169">
        <v>7.6470588235294121</v>
      </c>
      <c r="L5463" s="169"/>
      <c r="M5463" s="169" t="s">
        <v>2395</v>
      </c>
      <c r="N5463" s="169"/>
      <c r="O5463" s="169"/>
      <c r="P5463" s="169"/>
    </row>
    <row r="5464" spans="1:16" ht="20.100000000000001" customHeight="1">
      <c r="A5464" s="282" t="s">
        <v>12067</v>
      </c>
      <c r="B5464" s="277"/>
      <c r="C5464" s="289" t="s">
        <v>11935</v>
      </c>
      <c r="D5464" s="278" t="s">
        <v>12068</v>
      </c>
      <c r="E5464" s="169"/>
      <c r="F5464" s="281" t="s">
        <v>17578</v>
      </c>
      <c r="G5464" s="279" t="s">
        <v>8444</v>
      </c>
      <c r="H5464" s="282">
        <v>0</v>
      </c>
      <c r="I5464" s="280">
        <v>42310</v>
      </c>
      <c r="J5464" s="319" t="e">
        <f t="shared" si="86"/>
        <v>#VALUE!</v>
      </c>
      <c r="K5464" s="169"/>
      <c r="L5464" s="169"/>
      <c r="M5464" s="169" t="s">
        <v>2395</v>
      </c>
      <c r="N5464" s="169"/>
      <c r="O5464" s="169"/>
      <c r="P5464" s="169"/>
    </row>
    <row r="5465" spans="1:16" ht="20.100000000000001" customHeight="1">
      <c r="A5465" s="282" t="s">
        <v>12069</v>
      </c>
      <c r="B5465" s="277">
        <v>683615801080</v>
      </c>
      <c r="C5465" s="289" t="s">
        <v>11936</v>
      </c>
      <c r="D5465" s="278" t="s">
        <v>12068</v>
      </c>
      <c r="E5465" s="323">
        <v>2</v>
      </c>
      <c r="F5465" s="319">
        <v>11.89</v>
      </c>
      <c r="G5465" s="279" t="s">
        <v>8444</v>
      </c>
      <c r="H5465" s="282">
        <v>0</v>
      </c>
      <c r="I5465" s="280">
        <v>42310</v>
      </c>
      <c r="J5465" s="319">
        <f t="shared" si="86"/>
        <v>3.1065000000000005</v>
      </c>
      <c r="K5465" s="169">
        <v>8.2352941176470598</v>
      </c>
      <c r="L5465" s="169"/>
      <c r="M5465" s="169" t="s">
        <v>2395</v>
      </c>
      <c r="N5465" s="169"/>
      <c r="O5465" s="169"/>
      <c r="P5465" s="169"/>
    </row>
    <row r="5466" spans="1:16" ht="20.100000000000001" customHeight="1">
      <c r="A5466" s="282" t="s">
        <v>12070</v>
      </c>
      <c r="B5466" s="277">
        <v>683615801097</v>
      </c>
      <c r="C5466" s="289" t="s">
        <v>11937</v>
      </c>
      <c r="D5466" s="278" t="s">
        <v>12068</v>
      </c>
      <c r="E5466" s="323">
        <v>4</v>
      </c>
      <c r="F5466" s="281">
        <v>14.941176470588236</v>
      </c>
      <c r="G5466" s="279" t="s">
        <v>8444</v>
      </c>
      <c r="H5466" s="282">
        <v>0</v>
      </c>
      <c r="I5466" s="280">
        <v>42310</v>
      </c>
      <c r="J5466" s="319">
        <f t="shared" si="86"/>
        <v>3.6999999999999993</v>
      </c>
      <c r="K5466" s="169">
        <v>10.59</v>
      </c>
      <c r="L5466" s="169"/>
      <c r="M5466" s="169" t="s">
        <v>2395</v>
      </c>
      <c r="N5466" s="169"/>
      <c r="O5466" s="169"/>
      <c r="P5466" s="169"/>
    </row>
    <row r="5467" spans="1:16" ht="20.100000000000001" customHeight="1">
      <c r="A5467" s="5" t="s">
        <v>12071</v>
      </c>
      <c r="B5467" s="277">
        <v>683615801103</v>
      </c>
      <c r="C5467" s="289" t="s">
        <v>11938</v>
      </c>
      <c r="D5467" s="278" t="s">
        <v>12068</v>
      </c>
      <c r="E5467" s="323">
        <v>2</v>
      </c>
      <c r="F5467" s="319">
        <v>11.89</v>
      </c>
      <c r="G5467" s="279" t="s">
        <v>8444</v>
      </c>
      <c r="H5467" s="282">
        <v>0</v>
      </c>
      <c r="I5467" s="280">
        <v>42310</v>
      </c>
      <c r="J5467" s="319">
        <f t="shared" si="86"/>
        <v>3.1065000000000005</v>
      </c>
      <c r="K5467" s="169">
        <v>8.2352941176470598</v>
      </c>
      <c r="L5467" s="169"/>
      <c r="M5467" s="169" t="s">
        <v>2395</v>
      </c>
      <c r="N5467" s="169"/>
      <c r="O5467" s="169"/>
      <c r="P5467" s="169"/>
    </row>
    <row r="5468" spans="1:16" ht="20.100000000000001" customHeight="1">
      <c r="A5468" s="282"/>
      <c r="C5468" s="289" t="s">
        <v>11939</v>
      </c>
      <c r="E5468" s="169"/>
      <c r="F5468" s="281">
        <v>10.19</v>
      </c>
      <c r="G5468" s="279"/>
      <c r="H5468" s="169">
        <v>0</v>
      </c>
      <c r="I5468" s="280"/>
      <c r="J5468" s="319">
        <f t="shared" si="86"/>
        <v>3.6615000000000002</v>
      </c>
      <c r="K5468" s="169" t="s">
        <v>731</v>
      </c>
      <c r="L5468" s="169"/>
      <c r="M5468" s="169"/>
      <c r="N5468" s="169"/>
      <c r="O5468" s="169"/>
      <c r="P5468" s="169"/>
    </row>
    <row r="5469" spans="1:16" ht="20.100000000000001" customHeight="1">
      <c r="A5469" s="282" t="s">
        <v>12073</v>
      </c>
      <c r="B5469" s="277">
        <v>683615801110</v>
      </c>
      <c r="C5469" s="289" t="s">
        <v>11939</v>
      </c>
      <c r="D5469" s="278" t="s">
        <v>12072</v>
      </c>
      <c r="E5469" s="323">
        <v>2</v>
      </c>
      <c r="F5469" s="319">
        <v>11.89</v>
      </c>
      <c r="G5469" s="279" t="s">
        <v>8444</v>
      </c>
      <c r="H5469" s="282">
        <v>0</v>
      </c>
      <c r="I5469" s="280">
        <v>42310</v>
      </c>
      <c r="J5469" s="319">
        <f t="shared" si="86"/>
        <v>3.1065000000000005</v>
      </c>
      <c r="K5469" s="169">
        <v>8.2352941176470598</v>
      </c>
      <c r="L5469" s="169"/>
      <c r="M5469" s="169" t="s">
        <v>2395</v>
      </c>
      <c r="N5469" s="169"/>
      <c r="O5469" s="169"/>
      <c r="P5469" s="169"/>
    </row>
    <row r="5470" spans="1:16" ht="20.100000000000001" customHeight="1">
      <c r="A5470" s="282"/>
      <c r="C5470" s="289" t="s">
        <v>11940</v>
      </c>
      <c r="E5470" s="169"/>
      <c r="F5470" s="281">
        <v>10.19</v>
      </c>
      <c r="G5470" s="279"/>
      <c r="H5470" s="169">
        <v>0</v>
      </c>
      <c r="I5470" s="280"/>
      <c r="J5470" s="319">
        <f t="shared" si="86"/>
        <v>3.6615000000000002</v>
      </c>
      <c r="K5470" s="169" t="s">
        <v>731</v>
      </c>
      <c r="L5470" s="169"/>
      <c r="M5470" s="169"/>
      <c r="N5470" s="169"/>
      <c r="O5470" s="169"/>
      <c r="P5470" s="169"/>
    </row>
    <row r="5471" spans="1:16" ht="20.100000000000001" customHeight="1">
      <c r="A5471" s="282" t="s">
        <v>12075</v>
      </c>
      <c r="B5471" s="277">
        <v>683615801127</v>
      </c>
      <c r="C5471" s="289" t="s">
        <v>11940</v>
      </c>
      <c r="D5471" s="278" t="s">
        <v>12074</v>
      </c>
      <c r="E5471" s="323">
        <v>2</v>
      </c>
      <c r="F5471" s="319">
        <v>11.89</v>
      </c>
      <c r="G5471" s="279" t="s">
        <v>8444</v>
      </c>
      <c r="H5471" s="282">
        <v>0</v>
      </c>
      <c r="I5471" s="280">
        <v>42310</v>
      </c>
      <c r="J5471" s="319">
        <f t="shared" si="86"/>
        <v>3.1065000000000005</v>
      </c>
      <c r="K5471" s="169">
        <v>8.2352941176470598</v>
      </c>
      <c r="L5471" s="169"/>
      <c r="M5471" s="169" t="s">
        <v>2395</v>
      </c>
      <c r="N5471" s="169"/>
      <c r="O5471" s="169"/>
      <c r="P5471" s="169"/>
    </row>
    <row r="5472" spans="1:16" ht="20.100000000000001" customHeight="1">
      <c r="A5472" s="282" t="s">
        <v>12076</v>
      </c>
      <c r="B5472" s="277"/>
      <c r="C5472" s="289" t="s">
        <v>9196</v>
      </c>
      <c r="D5472" s="278" t="s">
        <v>12077</v>
      </c>
      <c r="E5472" s="169"/>
      <c r="F5472" s="281" t="s">
        <v>17578</v>
      </c>
      <c r="G5472" s="279" t="s">
        <v>8444</v>
      </c>
      <c r="H5472" s="282">
        <v>0</v>
      </c>
      <c r="I5472" s="280">
        <v>42310</v>
      </c>
      <c r="J5472" s="319" t="e">
        <f t="shared" si="86"/>
        <v>#VALUE!</v>
      </c>
      <c r="K5472" s="169"/>
      <c r="L5472" s="169"/>
      <c r="M5472" s="169" t="s">
        <v>2395</v>
      </c>
      <c r="N5472" s="169"/>
      <c r="O5472" s="169"/>
      <c r="P5472" s="169"/>
    </row>
    <row r="5473" spans="1:16" ht="20.100000000000001" customHeight="1">
      <c r="A5473" s="282" t="s">
        <v>12078</v>
      </c>
      <c r="B5473" s="277">
        <v>683615801134</v>
      </c>
      <c r="C5473" s="289" t="s">
        <v>11941</v>
      </c>
      <c r="D5473" s="278" t="s">
        <v>12077</v>
      </c>
      <c r="E5473" s="323">
        <v>3</v>
      </c>
      <c r="F5473" s="281">
        <v>13.89</v>
      </c>
      <c r="G5473" s="279" t="s">
        <v>8444</v>
      </c>
      <c r="H5473" s="169">
        <v>0</v>
      </c>
      <c r="I5473" s="280">
        <v>42310</v>
      </c>
      <c r="J5473" s="319">
        <f t="shared" si="86"/>
        <v>3.8064999999999998</v>
      </c>
      <c r="K5473" s="169">
        <v>9.4117647058823533</v>
      </c>
      <c r="L5473" s="169" t="s">
        <v>731</v>
      </c>
      <c r="M5473" s="169" t="s">
        <v>2395</v>
      </c>
      <c r="N5473" s="169"/>
      <c r="O5473" s="169"/>
      <c r="P5473" s="169"/>
    </row>
    <row r="5474" spans="1:16" ht="20.100000000000001" customHeight="1">
      <c r="A5474" s="282"/>
      <c r="C5474" s="289" t="s">
        <v>11942</v>
      </c>
      <c r="E5474" s="169"/>
      <c r="F5474" s="281">
        <v>9.59</v>
      </c>
      <c r="G5474" s="279"/>
      <c r="H5474" s="169">
        <v>0</v>
      </c>
      <c r="I5474" s="280"/>
      <c r="J5474" s="319">
        <f t="shared" si="86"/>
        <v>3.1515000000000004</v>
      </c>
      <c r="K5474" s="169" t="s">
        <v>731</v>
      </c>
      <c r="L5474" s="169"/>
      <c r="M5474" s="169"/>
      <c r="N5474" s="169"/>
      <c r="O5474" s="169"/>
      <c r="P5474" s="169"/>
    </row>
    <row r="5475" spans="1:16" ht="20.100000000000001" customHeight="1">
      <c r="A5475" s="5" t="s">
        <v>12080</v>
      </c>
      <c r="B5475" s="277">
        <v>683615801141</v>
      </c>
      <c r="C5475" s="289" t="s">
        <v>11942</v>
      </c>
      <c r="D5475" s="278" t="s">
        <v>12079</v>
      </c>
      <c r="E5475" s="323">
        <v>1.5</v>
      </c>
      <c r="F5475" s="319">
        <v>11.89</v>
      </c>
      <c r="G5475" s="279" t="s">
        <v>8444</v>
      </c>
      <c r="H5475" s="282">
        <v>0</v>
      </c>
      <c r="I5475" s="280">
        <v>42310</v>
      </c>
      <c r="J5475" s="319">
        <f t="shared" si="86"/>
        <v>3.6065000000000005</v>
      </c>
      <c r="K5475" s="169">
        <v>7.6470588235294121</v>
      </c>
      <c r="L5475" s="169"/>
      <c r="M5475" s="169" t="s">
        <v>2395</v>
      </c>
      <c r="N5475" s="169"/>
      <c r="O5475" s="169"/>
      <c r="P5475" s="169"/>
    </row>
    <row r="5476" spans="1:16" ht="20.100000000000001" customHeight="1">
      <c r="A5476" s="282"/>
      <c r="C5476" s="289" t="s">
        <v>11943</v>
      </c>
      <c r="E5476" s="169"/>
      <c r="F5476" s="281">
        <v>9.59</v>
      </c>
      <c r="G5476" s="279"/>
      <c r="H5476" s="169">
        <v>0</v>
      </c>
      <c r="I5476" s="280"/>
      <c r="J5476" s="319">
        <f t="shared" si="86"/>
        <v>3.1515000000000004</v>
      </c>
      <c r="K5476" s="169" t="s">
        <v>731</v>
      </c>
      <c r="L5476" s="169"/>
      <c r="M5476" s="169"/>
      <c r="N5476" s="169"/>
      <c r="O5476" s="169"/>
      <c r="P5476" s="169"/>
    </row>
    <row r="5477" spans="1:16" ht="20.100000000000001" customHeight="1">
      <c r="A5477" s="5" t="s">
        <v>12082</v>
      </c>
      <c r="B5477" s="277">
        <v>683615801158</v>
      </c>
      <c r="C5477" s="289" t="s">
        <v>11943</v>
      </c>
      <c r="D5477" s="278" t="s">
        <v>12081</v>
      </c>
      <c r="E5477" s="323">
        <v>1.5</v>
      </c>
      <c r="F5477" s="319">
        <v>11.89</v>
      </c>
      <c r="G5477" s="279" t="s">
        <v>8444</v>
      </c>
      <c r="H5477" s="282">
        <v>0</v>
      </c>
      <c r="I5477" s="280">
        <v>42310</v>
      </c>
      <c r="J5477" s="319">
        <f t="shared" si="86"/>
        <v>3.6065000000000005</v>
      </c>
      <c r="K5477" s="169">
        <v>7.6470588235294121</v>
      </c>
      <c r="L5477" s="169"/>
      <c r="M5477" s="169" t="s">
        <v>2395</v>
      </c>
      <c r="N5477" s="169"/>
      <c r="O5477" s="169"/>
      <c r="P5477" s="169"/>
    </row>
    <row r="5478" spans="1:16" ht="20.100000000000001" customHeight="1">
      <c r="A5478" s="282" t="s">
        <v>12083</v>
      </c>
      <c r="B5478" s="277"/>
      <c r="C5478" s="289" t="s">
        <v>11944</v>
      </c>
      <c r="D5478" s="278" t="s">
        <v>12084</v>
      </c>
      <c r="E5478" s="169"/>
      <c r="F5478" s="281" t="s">
        <v>17578</v>
      </c>
      <c r="G5478" s="279" t="s">
        <v>8444</v>
      </c>
      <c r="H5478" s="282">
        <v>0</v>
      </c>
      <c r="I5478" s="280">
        <v>42310</v>
      </c>
      <c r="J5478" s="319" t="e">
        <f t="shared" si="86"/>
        <v>#VALUE!</v>
      </c>
      <c r="K5478" s="169"/>
      <c r="L5478" s="169"/>
      <c r="M5478" s="169" t="s">
        <v>2395</v>
      </c>
      <c r="N5478" s="169"/>
      <c r="O5478" s="169"/>
      <c r="P5478" s="169"/>
    </row>
    <row r="5479" spans="1:16" ht="20.100000000000001" customHeight="1">
      <c r="A5479" s="282" t="s">
        <v>12085</v>
      </c>
      <c r="B5479" s="277">
        <v>683615801165</v>
      </c>
      <c r="C5479" s="289" t="s">
        <v>11945</v>
      </c>
      <c r="D5479" s="278" t="s">
        <v>12084</v>
      </c>
      <c r="E5479" s="323">
        <v>3</v>
      </c>
      <c r="F5479" s="281">
        <v>13.89</v>
      </c>
      <c r="G5479" s="279" t="s">
        <v>8444</v>
      </c>
      <c r="H5479" s="282">
        <v>0</v>
      </c>
      <c r="I5479" s="280">
        <v>42310</v>
      </c>
      <c r="J5479" s="319">
        <f t="shared" si="86"/>
        <v>3.8064999999999998</v>
      </c>
      <c r="K5479" s="169">
        <v>9.4117647058823533</v>
      </c>
      <c r="L5479" s="169"/>
      <c r="M5479" s="169" t="s">
        <v>2395</v>
      </c>
      <c r="N5479" s="169"/>
      <c r="O5479" s="169"/>
      <c r="P5479" s="169"/>
    </row>
    <row r="5480" spans="1:16" ht="20.100000000000001" customHeight="1">
      <c r="A5480" s="282" t="s">
        <v>12086</v>
      </c>
      <c r="B5480" s="277">
        <v>683615801172</v>
      </c>
      <c r="C5480" s="289" t="s">
        <v>11946</v>
      </c>
      <c r="D5480" s="278" t="s">
        <v>12084</v>
      </c>
      <c r="E5480" s="323">
        <v>3</v>
      </c>
      <c r="F5480" s="281">
        <v>13.89</v>
      </c>
      <c r="G5480" s="279" t="s">
        <v>8444</v>
      </c>
      <c r="H5480" s="282">
        <v>0</v>
      </c>
      <c r="I5480" s="280">
        <v>42310</v>
      </c>
      <c r="J5480" s="319">
        <f t="shared" si="86"/>
        <v>3.8064999999999998</v>
      </c>
      <c r="K5480" s="169">
        <v>9.4117647058823533</v>
      </c>
      <c r="L5480" s="169"/>
      <c r="M5480" s="169" t="s">
        <v>2395</v>
      </c>
      <c r="N5480" s="169"/>
      <c r="O5480" s="169"/>
      <c r="P5480" s="169"/>
    </row>
    <row r="5481" spans="1:16" ht="20.100000000000001" customHeight="1">
      <c r="A5481" s="282" t="s">
        <v>12087</v>
      </c>
      <c r="B5481" s="277"/>
      <c r="C5481" s="289" t="s">
        <v>11947</v>
      </c>
      <c r="D5481" s="278" t="s">
        <v>12088</v>
      </c>
      <c r="E5481" s="169"/>
      <c r="F5481" s="281" t="s">
        <v>17578</v>
      </c>
      <c r="G5481" s="279" t="s">
        <v>8444</v>
      </c>
      <c r="H5481" s="282">
        <v>0</v>
      </c>
      <c r="I5481" s="280">
        <v>42310</v>
      </c>
      <c r="J5481" s="319" t="e">
        <f t="shared" si="86"/>
        <v>#VALUE!</v>
      </c>
      <c r="K5481" s="169"/>
      <c r="L5481" s="169"/>
      <c r="M5481" s="169" t="s">
        <v>2395</v>
      </c>
      <c r="N5481" s="169"/>
      <c r="O5481" s="169"/>
      <c r="P5481" s="169"/>
    </row>
    <row r="5482" spans="1:16" ht="20.100000000000001" customHeight="1">
      <c r="A5482" s="282" t="s">
        <v>12089</v>
      </c>
      <c r="B5482" s="277">
        <v>683615801189</v>
      </c>
      <c r="C5482" s="289" t="s">
        <v>11948</v>
      </c>
      <c r="D5482" s="278" t="s">
        <v>12088</v>
      </c>
      <c r="E5482" s="323">
        <v>1</v>
      </c>
      <c r="F5482" s="319">
        <v>9.89</v>
      </c>
      <c r="G5482" s="279" t="s">
        <v>8444</v>
      </c>
      <c r="H5482" s="282">
        <v>0</v>
      </c>
      <c r="I5482" s="280">
        <v>42310</v>
      </c>
      <c r="J5482" s="319">
        <f t="shared" si="86"/>
        <v>2.4064999999999994</v>
      </c>
      <c r="K5482" s="169">
        <v>7.0588235294117645</v>
      </c>
      <c r="L5482" s="169"/>
      <c r="M5482" s="169" t="s">
        <v>2395</v>
      </c>
      <c r="N5482" s="169"/>
      <c r="O5482" s="169"/>
      <c r="P5482" s="169"/>
    </row>
    <row r="5483" spans="1:16" ht="20.100000000000001" customHeight="1">
      <c r="A5483" s="5" t="s">
        <v>12090</v>
      </c>
      <c r="B5483" s="277">
        <v>683615801196</v>
      </c>
      <c r="C5483" s="289" t="s">
        <v>11949</v>
      </c>
      <c r="D5483" s="278" t="s">
        <v>12088</v>
      </c>
      <c r="E5483" s="323">
        <v>1</v>
      </c>
      <c r="F5483" s="319">
        <v>9.89</v>
      </c>
      <c r="G5483" s="279" t="s">
        <v>8444</v>
      </c>
      <c r="H5483" s="282">
        <v>0</v>
      </c>
      <c r="I5483" s="280">
        <v>42310</v>
      </c>
      <c r="J5483" s="319">
        <f t="shared" si="86"/>
        <v>2.4064999999999994</v>
      </c>
      <c r="K5483" s="169">
        <v>7.0588235294117645</v>
      </c>
      <c r="L5483" s="169"/>
      <c r="M5483" s="169" t="s">
        <v>2395</v>
      </c>
      <c r="N5483" s="169"/>
      <c r="O5483" s="169"/>
      <c r="P5483" s="169"/>
    </row>
    <row r="5484" spans="1:16" ht="20.100000000000001" customHeight="1">
      <c r="A5484" s="282"/>
      <c r="C5484" s="289" t="s">
        <v>11950</v>
      </c>
      <c r="E5484" s="169"/>
      <c r="F5484" s="281">
        <v>11.39</v>
      </c>
      <c r="G5484" s="279"/>
      <c r="H5484" s="169">
        <v>0</v>
      </c>
      <c r="I5484" s="280"/>
      <c r="J5484" s="319">
        <f t="shared" si="86"/>
        <v>4.6814999999999998</v>
      </c>
      <c r="K5484" s="169" t="s">
        <v>731</v>
      </c>
      <c r="L5484" s="169"/>
      <c r="M5484" s="169"/>
      <c r="N5484" s="169"/>
      <c r="O5484" s="169"/>
      <c r="P5484" s="169"/>
    </row>
    <row r="5485" spans="1:16" ht="20.100000000000001" customHeight="1">
      <c r="A5485" s="5" t="s">
        <v>12092</v>
      </c>
      <c r="B5485" s="277">
        <v>683615801202</v>
      </c>
      <c r="C5485" s="289" t="s">
        <v>11950</v>
      </c>
      <c r="D5485" s="278" t="s">
        <v>12091</v>
      </c>
      <c r="E5485" s="323">
        <v>3</v>
      </c>
      <c r="F5485" s="281">
        <v>13.89</v>
      </c>
      <c r="G5485" s="279" t="s">
        <v>8444</v>
      </c>
      <c r="H5485" s="282">
        <v>0</v>
      </c>
      <c r="I5485" s="280">
        <v>42310</v>
      </c>
      <c r="J5485" s="319">
        <f t="shared" si="86"/>
        <v>3.8064999999999998</v>
      </c>
      <c r="K5485" s="169">
        <v>9.4117647058823533</v>
      </c>
      <c r="L5485" s="169"/>
      <c r="M5485" s="169" t="s">
        <v>2395</v>
      </c>
      <c r="N5485" s="169"/>
      <c r="O5485" s="169"/>
      <c r="P5485" s="169"/>
    </row>
    <row r="5486" spans="1:16" ht="20.100000000000001" customHeight="1">
      <c r="A5486" s="282"/>
      <c r="C5486" s="289" t="s">
        <v>11951</v>
      </c>
      <c r="E5486" s="169"/>
      <c r="F5486" s="281">
        <v>11.39</v>
      </c>
      <c r="G5486" s="279"/>
      <c r="H5486" s="169">
        <v>0</v>
      </c>
      <c r="I5486" s="280"/>
      <c r="J5486" s="319">
        <f t="shared" si="86"/>
        <v>4.6814999999999998</v>
      </c>
      <c r="K5486" s="169" t="s">
        <v>731</v>
      </c>
      <c r="L5486" s="169"/>
      <c r="M5486" s="169"/>
      <c r="N5486" s="169"/>
      <c r="O5486" s="169"/>
      <c r="P5486" s="169"/>
    </row>
    <row r="5487" spans="1:16" ht="20.100000000000001" customHeight="1">
      <c r="A5487" s="5" t="s">
        <v>12093</v>
      </c>
      <c r="B5487" s="277">
        <v>683615801219</v>
      </c>
      <c r="C5487" s="289" t="s">
        <v>11951</v>
      </c>
      <c r="D5487" s="278" t="s">
        <v>12074</v>
      </c>
      <c r="E5487" s="323">
        <v>3</v>
      </c>
      <c r="F5487" s="281">
        <v>13.89</v>
      </c>
      <c r="G5487" s="279" t="s">
        <v>8444</v>
      </c>
      <c r="H5487" s="282">
        <v>0</v>
      </c>
      <c r="I5487" s="280">
        <v>42310</v>
      </c>
      <c r="J5487" s="319">
        <f t="shared" si="86"/>
        <v>3.8064999999999998</v>
      </c>
      <c r="K5487" s="169">
        <v>9.4117647058823533</v>
      </c>
      <c r="L5487" s="169"/>
      <c r="M5487" s="169" t="s">
        <v>2395</v>
      </c>
      <c r="N5487" s="169"/>
      <c r="O5487" s="169"/>
      <c r="P5487" s="169"/>
    </row>
    <row r="5488" spans="1:16" ht="20.100000000000001" customHeight="1">
      <c r="A5488" s="282"/>
      <c r="C5488" s="289" t="s">
        <v>11952</v>
      </c>
      <c r="E5488" s="169"/>
      <c r="F5488" s="281">
        <v>11.39</v>
      </c>
      <c r="G5488" s="279"/>
      <c r="H5488" s="169">
        <v>0</v>
      </c>
      <c r="I5488" s="280"/>
      <c r="J5488" s="319">
        <f t="shared" si="86"/>
        <v>4.6814999999999998</v>
      </c>
      <c r="K5488" s="169" t="s">
        <v>731</v>
      </c>
      <c r="L5488" s="169"/>
      <c r="M5488" s="169"/>
      <c r="N5488" s="169"/>
      <c r="O5488" s="169"/>
      <c r="P5488" s="169"/>
    </row>
    <row r="5489" spans="1:16" ht="20.100000000000001" customHeight="1">
      <c r="A5489" s="282" t="s">
        <v>12095</v>
      </c>
      <c r="B5489" s="277">
        <v>683615801226</v>
      </c>
      <c r="C5489" s="289" t="s">
        <v>11952</v>
      </c>
      <c r="D5489" s="278" t="s">
        <v>12094</v>
      </c>
      <c r="E5489" s="323">
        <v>3</v>
      </c>
      <c r="F5489" s="281">
        <v>13.89</v>
      </c>
      <c r="G5489" s="279" t="s">
        <v>8444</v>
      </c>
      <c r="H5489" s="282">
        <v>0</v>
      </c>
      <c r="I5489" s="280">
        <v>42310</v>
      </c>
      <c r="J5489" s="319">
        <f t="shared" si="86"/>
        <v>3.8064999999999998</v>
      </c>
      <c r="K5489" s="169">
        <v>9.4117647058823533</v>
      </c>
      <c r="L5489" s="169"/>
      <c r="M5489" s="169" t="s">
        <v>2395</v>
      </c>
      <c r="N5489" s="169"/>
      <c r="O5489" s="169"/>
      <c r="P5489" s="169"/>
    </row>
    <row r="5490" spans="1:16" ht="20.100000000000001" customHeight="1">
      <c r="A5490" s="282"/>
      <c r="C5490" s="289" t="s">
        <v>11953</v>
      </c>
      <c r="E5490" s="169"/>
      <c r="F5490" s="281">
        <v>11.39</v>
      </c>
      <c r="G5490" s="279"/>
      <c r="H5490" s="169">
        <v>0</v>
      </c>
      <c r="I5490" s="280"/>
      <c r="J5490" s="319">
        <f t="shared" si="86"/>
        <v>4.6814999999999998</v>
      </c>
      <c r="K5490" s="169" t="s">
        <v>731</v>
      </c>
      <c r="L5490" s="169"/>
      <c r="M5490" s="169"/>
      <c r="N5490" s="169"/>
      <c r="O5490" s="169"/>
      <c r="P5490" s="169"/>
    </row>
    <row r="5491" spans="1:16" ht="20.100000000000001" customHeight="1">
      <c r="A5491" s="282" t="s">
        <v>12096</v>
      </c>
      <c r="B5491" s="277">
        <v>683615801233</v>
      </c>
      <c r="C5491" s="289" t="s">
        <v>11953</v>
      </c>
      <c r="D5491" s="278" t="s">
        <v>12091</v>
      </c>
      <c r="E5491" s="323">
        <v>3</v>
      </c>
      <c r="F5491" s="281">
        <v>13.89</v>
      </c>
      <c r="G5491" s="279" t="s">
        <v>8444</v>
      </c>
      <c r="H5491" s="282">
        <v>0</v>
      </c>
      <c r="I5491" s="280">
        <v>42310</v>
      </c>
      <c r="J5491" s="319">
        <f t="shared" si="86"/>
        <v>3.8064999999999998</v>
      </c>
      <c r="K5491" s="169">
        <v>9.4117647058823533</v>
      </c>
      <c r="L5491" s="169"/>
      <c r="M5491" s="169" t="s">
        <v>2395</v>
      </c>
      <c r="N5491" s="169"/>
      <c r="O5491" s="169"/>
      <c r="P5491" s="169"/>
    </row>
    <row r="5492" spans="1:16" ht="20.100000000000001" customHeight="1">
      <c r="A5492" s="282"/>
      <c r="C5492" s="289" t="s">
        <v>11954</v>
      </c>
      <c r="E5492" s="169"/>
      <c r="F5492" s="281">
        <v>9.59</v>
      </c>
      <c r="G5492" s="279"/>
      <c r="H5492" s="169">
        <v>0</v>
      </c>
      <c r="I5492" s="280"/>
      <c r="J5492" s="319">
        <f t="shared" si="86"/>
        <v>3.1515000000000004</v>
      </c>
      <c r="K5492" s="169" t="s">
        <v>731</v>
      </c>
      <c r="L5492" s="169"/>
      <c r="M5492" s="169"/>
      <c r="N5492" s="169"/>
      <c r="O5492" s="169"/>
      <c r="P5492" s="169"/>
    </row>
    <row r="5493" spans="1:16" ht="20.100000000000001" customHeight="1">
      <c r="A5493" s="5" t="s">
        <v>12098</v>
      </c>
      <c r="B5493" s="277">
        <v>683615801295</v>
      </c>
      <c r="C5493" s="289" t="s">
        <v>11954</v>
      </c>
      <c r="D5493" s="278" t="s">
        <v>12097</v>
      </c>
      <c r="E5493" s="323">
        <v>1.5</v>
      </c>
      <c r="F5493" s="319">
        <v>11.89</v>
      </c>
      <c r="G5493" s="279" t="s">
        <v>8444</v>
      </c>
      <c r="H5493" s="282">
        <v>0</v>
      </c>
      <c r="I5493" s="280">
        <v>42310</v>
      </c>
      <c r="J5493" s="319">
        <f t="shared" si="86"/>
        <v>3.6065000000000005</v>
      </c>
      <c r="K5493" s="169">
        <v>7.6470588235294121</v>
      </c>
      <c r="L5493" s="169"/>
      <c r="M5493" s="169" t="s">
        <v>2395</v>
      </c>
      <c r="N5493" s="169"/>
      <c r="O5493" s="169"/>
      <c r="P5493" s="169"/>
    </row>
    <row r="5494" spans="1:16" ht="20.100000000000001" customHeight="1">
      <c r="A5494" s="282"/>
      <c r="C5494" s="289" t="s">
        <v>11955</v>
      </c>
      <c r="E5494" s="169"/>
      <c r="F5494" s="281" t="s">
        <v>17578</v>
      </c>
      <c r="G5494" s="279"/>
      <c r="H5494" s="169">
        <v>0</v>
      </c>
      <c r="I5494" s="280"/>
      <c r="J5494" s="319" t="e">
        <f t="shared" si="86"/>
        <v>#VALUE!</v>
      </c>
      <c r="K5494" s="169" t="s">
        <v>731</v>
      </c>
      <c r="L5494" s="169"/>
      <c r="M5494" s="169"/>
      <c r="N5494" s="169"/>
      <c r="O5494" s="169"/>
      <c r="P5494" s="169"/>
    </row>
    <row r="5495" spans="1:16" ht="20.100000000000001" customHeight="1">
      <c r="A5495" s="282"/>
      <c r="C5495" s="289" t="s">
        <v>11955</v>
      </c>
      <c r="E5495" s="169"/>
      <c r="F5495" s="281" t="s">
        <v>17578</v>
      </c>
      <c r="G5495" s="279"/>
      <c r="H5495" s="169">
        <v>0</v>
      </c>
      <c r="I5495" s="280"/>
      <c r="J5495" s="319" t="e">
        <f t="shared" si="86"/>
        <v>#VALUE!</v>
      </c>
      <c r="K5495" s="169" t="s">
        <v>731</v>
      </c>
      <c r="L5495" s="169"/>
      <c r="M5495" s="169"/>
      <c r="N5495" s="169"/>
      <c r="O5495" s="169"/>
      <c r="P5495" s="169"/>
    </row>
    <row r="5496" spans="1:16" ht="20.100000000000001" customHeight="1">
      <c r="A5496" s="282" t="s">
        <v>12100</v>
      </c>
      <c r="B5496" s="277"/>
      <c r="C5496" s="289" t="s">
        <v>11955</v>
      </c>
      <c r="D5496" s="278" t="s">
        <v>12099</v>
      </c>
      <c r="E5496" s="326">
        <v>1.5</v>
      </c>
      <c r="F5496" s="281" t="s">
        <v>17578</v>
      </c>
      <c r="G5496" s="279" t="s">
        <v>8444</v>
      </c>
      <c r="H5496" s="283">
        <v>17</v>
      </c>
      <c r="I5496" s="280">
        <v>42310</v>
      </c>
      <c r="J5496" s="319" t="e">
        <f t="shared" si="86"/>
        <v>#VALUE!</v>
      </c>
      <c r="K5496" s="169"/>
      <c r="L5496" s="169"/>
      <c r="M5496" s="169" t="s">
        <v>2395</v>
      </c>
      <c r="N5496" s="169"/>
      <c r="O5496" s="169"/>
      <c r="P5496" s="169"/>
    </row>
    <row r="5497" spans="1:16" ht="20.100000000000001" customHeight="1">
      <c r="A5497" s="282" t="s">
        <v>12101</v>
      </c>
      <c r="B5497" s="277">
        <v>683615801318</v>
      </c>
      <c r="C5497" s="289" t="s">
        <v>11956</v>
      </c>
      <c r="D5497" s="278" t="s">
        <v>12099</v>
      </c>
      <c r="E5497" s="326">
        <v>1.5</v>
      </c>
      <c r="F5497" s="319">
        <v>11.89</v>
      </c>
      <c r="G5497" s="279" t="s">
        <v>8444</v>
      </c>
      <c r="H5497" s="283">
        <v>11</v>
      </c>
      <c r="I5497" s="280">
        <v>42310</v>
      </c>
      <c r="J5497" s="319">
        <f t="shared" si="86"/>
        <v>3.6065000000000005</v>
      </c>
      <c r="K5497" s="169">
        <v>7.6470588235294121</v>
      </c>
      <c r="L5497" s="169"/>
      <c r="M5497" s="169" t="s">
        <v>2395</v>
      </c>
      <c r="N5497" s="169"/>
      <c r="O5497" s="169"/>
      <c r="P5497" s="169"/>
    </row>
    <row r="5498" spans="1:16" ht="20.100000000000001" customHeight="1">
      <c r="A5498" s="282"/>
      <c r="C5498" s="289" t="s">
        <v>11957</v>
      </c>
      <c r="E5498" s="169"/>
      <c r="F5498" s="281">
        <v>11.99</v>
      </c>
      <c r="G5498" s="279"/>
      <c r="H5498" s="169">
        <v>0</v>
      </c>
      <c r="I5498" s="280"/>
      <c r="J5498" s="319">
        <f t="shared" si="86"/>
        <v>5.1914999999999996</v>
      </c>
      <c r="K5498" s="169" t="s">
        <v>731</v>
      </c>
      <c r="L5498" s="169"/>
      <c r="M5498" s="169"/>
      <c r="N5498" s="169"/>
      <c r="O5498" s="169"/>
      <c r="P5498" s="169"/>
    </row>
    <row r="5499" spans="1:16" ht="20.100000000000001" customHeight="1">
      <c r="A5499" s="282" t="s">
        <v>12103</v>
      </c>
      <c r="B5499" s="277">
        <v>683615801325</v>
      </c>
      <c r="C5499" s="289" t="s">
        <v>11957</v>
      </c>
      <c r="D5499" s="278" t="s">
        <v>12099</v>
      </c>
      <c r="E5499" s="323">
        <v>3.5</v>
      </c>
      <c r="F5499" s="281">
        <v>14.352941176470589</v>
      </c>
      <c r="G5499" s="279" t="s">
        <v>8444</v>
      </c>
      <c r="H5499" s="282">
        <v>0</v>
      </c>
      <c r="I5499" s="280">
        <v>42310</v>
      </c>
      <c r="J5499" s="319">
        <f t="shared" si="86"/>
        <v>3.6999999999999993</v>
      </c>
      <c r="K5499" s="169">
        <v>9.99</v>
      </c>
      <c r="L5499" s="169"/>
      <c r="M5499" s="169" t="s">
        <v>2395</v>
      </c>
      <c r="N5499" s="169"/>
      <c r="O5499" s="169"/>
      <c r="P5499" s="169"/>
    </row>
    <row r="5500" spans="1:16" ht="20.100000000000001" customHeight="1">
      <c r="A5500" s="282"/>
      <c r="C5500" s="289" t="s">
        <v>11958</v>
      </c>
      <c r="E5500" s="169"/>
      <c r="F5500" s="281">
        <v>9.59</v>
      </c>
      <c r="G5500" s="279"/>
      <c r="H5500" s="169">
        <v>0</v>
      </c>
      <c r="I5500" s="280"/>
      <c r="J5500" s="319">
        <f t="shared" si="86"/>
        <v>3.1515000000000004</v>
      </c>
      <c r="K5500" s="169" t="s">
        <v>731</v>
      </c>
      <c r="L5500" s="169"/>
      <c r="M5500" s="169"/>
      <c r="N5500" s="169"/>
      <c r="O5500" s="169"/>
      <c r="P5500" s="169"/>
    </row>
    <row r="5501" spans="1:16" ht="20.100000000000001" customHeight="1">
      <c r="A5501" s="282" t="s">
        <v>12104</v>
      </c>
      <c r="B5501" s="277">
        <v>683615801332</v>
      </c>
      <c r="C5501" s="289" t="s">
        <v>11958</v>
      </c>
      <c r="D5501" s="278" t="s">
        <v>12102</v>
      </c>
      <c r="E5501" s="326">
        <v>1.5</v>
      </c>
      <c r="F5501" s="319">
        <v>11.89</v>
      </c>
      <c r="G5501" s="279" t="s">
        <v>8444</v>
      </c>
      <c r="H5501" s="283">
        <v>9</v>
      </c>
      <c r="I5501" s="280">
        <v>42310</v>
      </c>
      <c r="J5501" s="319">
        <f t="shared" si="86"/>
        <v>3.6065000000000005</v>
      </c>
      <c r="K5501" s="169">
        <v>7.6470588235294121</v>
      </c>
      <c r="L5501" s="169"/>
      <c r="M5501" s="169" t="s">
        <v>2395</v>
      </c>
      <c r="N5501" s="169"/>
      <c r="O5501" s="169"/>
      <c r="P5501" s="169"/>
    </row>
    <row r="5502" spans="1:16" ht="20.100000000000001" customHeight="1">
      <c r="A5502" s="282" t="s">
        <v>12105</v>
      </c>
      <c r="B5502" s="277"/>
      <c r="C5502" s="289" t="s">
        <v>11959</v>
      </c>
      <c r="D5502" s="278" t="s">
        <v>12106</v>
      </c>
      <c r="E5502" s="169"/>
      <c r="F5502" s="281" t="s">
        <v>17578</v>
      </c>
      <c r="G5502" s="279" t="s">
        <v>8444</v>
      </c>
      <c r="H5502" s="282">
        <v>0</v>
      </c>
      <c r="I5502" s="280">
        <v>42310</v>
      </c>
      <c r="J5502" s="319" t="e">
        <f t="shared" si="86"/>
        <v>#VALUE!</v>
      </c>
      <c r="K5502" s="169"/>
      <c r="L5502" s="169"/>
      <c r="M5502" s="169" t="s">
        <v>2395</v>
      </c>
      <c r="N5502" s="169"/>
      <c r="O5502" s="169"/>
      <c r="P5502" s="169"/>
    </row>
    <row r="5503" spans="1:16" ht="20.100000000000001" customHeight="1">
      <c r="A5503" s="282" t="s">
        <v>12107</v>
      </c>
      <c r="B5503" s="277">
        <v>683615801356</v>
      </c>
      <c r="C5503" s="289" t="s">
        <v>11960</v>
      </c>
      <c r="D5503" s="278" t="s">
        <v>12106</v>
      </c>
      <c r="E5503" s="323">
        <v>2</v>
      </c>
      <c r="F5503" s="319">
        <v>11.89</v>
      </c>
      <c r="G5503" s="279" t="s">
        <v>8444</v>
      </c>
      <c r="H5503" s="282">
        <v>0</v>
      </c>
      <c r="I5503" s="280">
        <v>42310</v>
      </c>
      <c r="J5503" s="319">
        <f t="shared" si="86"/>
        <v>3.1065000000000005</v>
      </c>
      <c r="K5503" s="169">
        <v>8.2352941176470598</v>
      </c>
      <c r="L5503" s="169"/>
      <c r="M5503" s="169" t="s">
        <v>2395</v>
      </c>
      <c r="N5503" s="169"/>
      <c r="O5503" s="169"/>
      <c r="P5503" s="169"/>
    </row>
    <row r="5504" spans="1:16" ht="20.100000000000001" customHeight="1">
      <c r="A5504" s="282" t="s">
        <v>12108</v>
      </c>
      <c r="B5504" s="277">
        <v>683615801363</v>
      </c>
      <c r="C5504" s="289" t="s">
        <v>11961</v>
      </c>
      <c r="D5504" s="278" t="s">
        <v>12106</v>
      </c>
      <c r="E5504" s="326">
        <v>1.5</v>
      </c>
      <c r="F5504" s="319">
        <v>11.89</v>
      </c>
      <c r="G5504" s="279" t="s">
        <v>8444</v>
      </c>
      <c r="H5504" s="283">
        <v>8</v>
      </c>
      <c r="I5504" s="280">
        <v>42310</v>
      </c>
      <c r="J5504" s="319">
        <f t="shared" si="86"/>
        <v>3.6065000000000005</v>
      </c>
      <c r="K5504" s="169">
        <v>8.2352941176470598</v>
      </c>
      <c r="L5504" s="169"/>
      <c r="M5504" s="169" t="s">
        <v>2395</v>
      </c>
      <c r="N5504" s="169"/>
      <c r="O5504" s="169"/>
      <c r="P5504" s="169"/>
    </row>
    <row r="5505" spans="1:16" ht="20.100000000000001" customHeight="1">
      <c r="A5505" s="282" t="s">
        <v>12109</v>
      </c>
      <c r="B5505" s="277">
        <v>683615801370</v>
      </c>
      <c r="C5505" s="289" t="s">
        <v>11962</v>
      </c>
      <c r="D5505" s="278" t="s">
        <v>12106</v>
      </c>
      <c r="E5505" s="323">
        <v>6.5</v>
      </c>
      <c r="F5505" s="319">
        <v>17.95</v>
      </c>
      <c r="G5505" s="279" t="s">
        <v>8444</v>
      </c>
      <c r="H5505" s="282">
        <v>0</v>
      </c>
      <c r="I5505" s="280">
        <v>42310</v>
      </c>
      <c r="J5505" s="319">
        <f t="shared" si="86"/>
        <v>3.7574999999999985</v>
      </c>
      <c r="K5505" s="169"/>
      <c r="L5505" s="169"/>
      <c r="M5505" s="169" t="s">
        <v>2395</v>
      </c>
      <c r="N5505" s="169"/>
      <c r="O5505" s="169"/>
      <c r="P5505" s="169"/>
    </row>
    <row r="5506" spans="1:16" ht="20.100000000000001" customHeight="1">
      <c r="A5506" s="282" t="s">
        <v>12110</v>
      </c>
      <c r="B5506" s="277">
        <v>683615801387</v>
      </c>
      <c r="C5506" s="289" t="s">
        <v>11963</v>
      </c>
      <c r="D5506" s="278" t="s">
        <v>12106</v>
      </c>
      <c r="E5506" s="323">
        <v>6.5</v>
      </c>
      <c r="F5506" s="319">
        <v>17.95</v>
      </c>
      <c r="G5506" s="279" t="s">
        <v>8444</v>
      </c>
      <c r="H5506" s="282">
        <v>0</v>
      </c>
      <c r="I5506" s="280">
        <v>42310</v>
      </c>
      <c r="J5506" s="319">
        <f t="shared" si="86"/>
        <v>3.7574999999999985</v>
      </c>
      <c r="K5506" s="169"/>
      <c r="L5506" s="169"/>
      <c r="M5506" s="169" t="s">
        <v>2395</v>
      </c>
      <c r="N5506" s="169"/>
      <c r="O5506" s="169"/>
      <c r="P5506" s="169"/>
    </row>
    <row r="5507" spans="1:16" ht="20.100000000000001" customHeight="1">
      <c r="A5507" s="282" t="s">
        <v>12111</v>
      </c>
      <c r="B5507" s="277">
        <v>683615801394</v>
      </c>
      <c r="C5507" s="289" t="s">
        <v>11964</v>
      </c>
      <c r="D5507" s="278" t="s">
        <v>12106</v>
      </c>
      <c r="E5507" s="323">
        <v>6.5</v>
      </c>
      <c r="F5507" s="319">
        <v>17.95</v>
      </c>
      <c r="G5507" s="279" t="s">
        <v>8444</v>
      </c>
      <c r="H5507" s="282">
        <v>0</v>
      </c>
      <c r="I5507" s="280">
        <v>42310</v>
      </c>
      <c r="J5507" s="319">
        <f t="shared" si="86"/>
        <v>3.7574999999999985</v>
      </c>
      <c r="K5507" s="169"/>
      <c r="L5507" s="169"/>
      <c r="M5507" s="169" t="s">
        <v>2395</v>
      </c>
      <c r="N5507" s="169"/>
      <c r="O5507" s="169"/>
      <c r="P5507" s="169"/>
    </row>
    <row r="5508" spans="1:16" ht="20.100000000000001" customHeight="1">
      <c r="A5508" s="282" t="s">
        <v>12112</v>
      </c>
      <c r="B5508" s="277"/>
      <c r="C5508" s="289" t="s">
        <v>11965</v>
      </c>
      <c r="D5508" s="278" t="s">
        <v>12113</v>
      </c>
      <c r="E5508" s="169"/>
      <c r="F5508" s="281" t="s">
        <v>17578</v>
      </c>
      <c r="G5508" s="279" t="s">
        <v>8444</v>
      </c>
      <c r="H5508" s="282">
        <v>0</v>
      </c>
      <c r="I5508" s="280">
        <v>42310</v>
      </c>
      <c r="J5508" s="319" t="e">
        <f t="shared" si="86"/>
        <v>#VALUE!</v>
      </c>
      <c r="K5508" s="169"/>
      <c r="L5508" s="169"/>
      <c r="M5508" s="169" t="s">
        <v>2395</v>
      </c>
      <c r="N5508" s="169"/>
      <c r="O5508" s="169"/>
      <c r="P5508" s="169"/>
    </row>
    <row r="5509" spans="1:16" ht="20.100000000000001" customHeight="1">
      <c r="A5509" s="5" t="s">
        <v>12114</v>
      </c>
      <c r="B5509" s="277">
        <v>683615801400</v>
      </c>
      <c r="C5509" s="289" t="s">
        <v>11966</v>
      </c>
      <c r="D5509" s="278" t="s">
        <v>12113</v>
      </c>
      <c r="E5509" s="323">
        <v>1</v>
      </c>
      <c r="F5509" s="319">
        <v>13.89</v>
      </c>
      <c r="G5509" s="279" t="s">
        <v>8444</v>
      </c>
      <c r="H5509" s="282">
        <v>0</v>
      </c>
      <c r="I5509" s="280">
        <v>42310</v>
      </c>
      <c r="J5509" s="319">
        <f t="shared" si="86"/>
        <v>5.8064999999999998</v>
      </c>
      <c r="K5509" s="169">
        <v>9.4117647058823533</v>
      </c>
      <c r="L5509" s="169"/>
      <c r="M5509" s="169" t="s">
        <v>2395</v>
      </c>
      <c r="N5509" s="169"/>
      <c r="O5509" s="169"/>
      <c r="P5509" s="169"/>
    </row>
    <row r="5510" spans="1:16" ht="20.100000000000001" customHeight="1">
      <c r="A5510" s="5" t="s">
        <v>12115</v>
      </c>
      <c r="B5510" s="277">
        <v>683615801417</v>
      </c>
      <c r="C5510" s="289" t="s">
        <v>11967</v>
      </c>
      <c r="D5510" s="278" t="s">
        <v>12113</v>
      </c>
      <c r="E5510" s="323">
        <v>1</v>
      </c>
      <c r="F5510" s="319">
        <v>13.89</v>
      </c>
      <c r="G5510" s="279" t="s">
        <v>8444</v>
      </c>
      <c r="H5510" s="282">
        <v>0</v>
      </c>
      <c r="I5510" s="280">
        <v>42310</v>
      </c>
      <c r="J5510" s="319">
        <f t="shared" si="86"/>
        <v>5.8064999999999998</v>
      </c>
      <c r="K5510" s="169">
        <v>9.4117647058823533</v>
      </c>
      <c r="L5510" s="169"/>
      <c r="M5510" s="169" t="s">
        <v>2395</v>
      </c>
      <c r="N5510" s="169"/>
      <c r="O5510" s="169"/>
      <c r="P5510" s="169"/>
    </row>
    <row r="5511" spans="1:16" ht="20.100000000000001" customHeight="1">
      <c r="A5511" s="5" t="s">
        <v>12116</v>
      </c>
      <c r="B5511" s="277">
        <v>683615801424</v>
      </c>
      <c r="C5511" s="289" t="s">
        <v>11968</v>
      </c>
      <c r="D5511" s="278" t="s">
        <v>12113</v>
      </c>
      <c r="E5511" s="323">
        <v>3</v>
      </c>
      <c r="F5511" s="319">
        <v>13.89</v>
      </c>
      <c r="G5511" s="279" t="s">
        <v>8444</v>
      </c>
      <c r="H5511" s="282">
        <v>0</v>
      </c>
      <c r="I5511" s="280">
        <v>42310</v>
      </c>
      <c r="J5511" s="319">
        <f t="shared" si="86"/>
        <v>3.8064999999999998</v>
      </c>
      <c r="K5511" s="169">
        <v>9.4117647058823533</v>
      </c>
      <c r="L5511" s="169"/>
      <c r="M5511" s="169" t="s">
        <v>2395</v>
      </c>
      <c r="N5511" s="169"/>
      <c r="O5511" s="169"/>
      <c r="P5511" s="169"/>
    </row>
    <row r="5512" spans="1:16" ht="20.100000000000001" customHeight="1">
      <c r="A5512" s="282" t="s">
        <v>12117</v>
      </c>
      <c r="B5512" s="277"/>
      <c r="C5512" s="289" t="s">
        <v>11969</v>
      </c>
      <c r="D5512" s="278" t="s">
        <v>12118</v>
      </c>
      <c r="E5512" s="169"/>
      <c r="F5512" s="281" t="s">
        <v>17578</v>
      </c>
      <c r="G5512" s="279" t="s">
        <v>8444</v>
      </c>
      <c r="H5512" s="282">
        <v>0</v>
      </c>
      <c r="I5512" s="280">
        <v>42310</v>
      </c>
      <c r="J5512" s="319" t="e">
        <f t="shared" si="86"/>
        <v>#VALUE!</v>
      </c>
      <c r="K5512" s="169"/>
      <c r="L5512" s="169"/>
      <c r="M5512" s="169" t="s">
        <v>2395</v>
      </c>
      <c r="N5512" s="169"/>
      <c r="O5512" s="169"/>
      <c r="P5512" s="169"/>
    </row>
    <row r="5513" spans="1:16" ht="20.100000000000001" customHeight="1">
      <c r="A5513" s="5" t="s">
        <v>12119</v>
      </c>
      <c r="B5513" s="277">
        <v>683615801431</v>
      </c>
      <c r="C5513" s="289" t="s">
        <v>11970</v>
      </c>
      <c r="D5513" s="278" t="s">
        <v>12118</v>
      </c>
      <c r="E5513" s="323">
        <v>1.5</v>
      </c>
      <c r="F5513" s="319">
        <v>11.89</v>
      </c>
      <c r="G5513" s="279" t="s">
        <v>8444</v>
      </c>
      <c r="H5513" s="282">
        <v>0</v>
      </c>
      <c r="I5513" s="280">
        <v>42310</v>
      </c>
      <c r="J5513" s="319">
        <f t="shared" si="86"/>
        <v>3.6065000000000005</v>
      </c>
      <c r="K5513" s="169">
        <v>7.6470588235294121</v>
      </c>
      <c r="L5513" s="169"/>
      <c r="M5513" s="169" t="s">
        <v>2395</v>
      </c>
      <c r="N5513" s="169"/>
      <c r="O5513" s="169"/>
      <c r="P5513" s="169"/>
    </row>
    <row r="5514" spans="1:16" ht="20.100000000000001" customHeight="1">
      <c r="A5514" s="5" t="s">
        <v>12120</v>
      </c>
      <c r="B5514" s="277">
        <v>683615801448</v>
      </c>
      <c r="C5514" s="289" t="s">
        <v>11971</v>
      </c>
      <c r="D5514" s="278" t="s">
        <v>12118</v>
      </c>
      <c r="E5514" s="323">
        <v>1.5</v>
      </c>
      <c r="F5514" s="319">
        <v>11.89</v>
      </c>
      <c r="G5514" s="279" t="s">
        <v>8444</v>
      </c>
      <c r="H5514" s="282">
        <v>0</v>
      </c>
      <c r="I5514" s="280">
        <v>42310</v>
      </c>
      <c r="J5514" s="319">
        <f t="shared" si="86"/>
        <v>3.6065000000000005</v>
      </c>
      <c r="K5514" s="169">
        <v>7.6470588235294121</v>
      </c>
      <c r="L5514" s="169"/>
      <c r="M5514" s="169" t="s">
        <v>2395</v>
      </c>
      <c r="N5514" s="169"/>
      <c r="O5514" s="169"/>
      <c r="P5514" s="169"/>
    </row>
    <row r="5515" spans="1:16" ht="20.100000000000001" customHeight="1">
      <c r="A5515" s="282" t="s">
        <v>12121</v>
      </c>
      <c r="B5515" s="277"/>
      <c r="C5515" s="289" t="s">
        <v>11972</v>
      </c>
      <c r="D5515" s="278" t="s">
        <v>12122</v>
      </c>
      <c r="E5515" s="169"/>
      <c r="F5515" s="281" t="s">
        <v>17578</v>
      </c>
      <c r="G5515" s="279" t="s">
        <v>8444</v>
      </c>
      <c r="H5515" s="282">
        <v>0</v>
      </c>
      <c r="I5515" s="280">
        <v>42310</v>
      </c>
      <c r="J5515" s="319" t="e">
        <f t="shared" si="86"/>
        <v>#VALUE!</v>
      </c>
      <c r="K5515" s="169"/>
      <c r="L5515" s="169"/>
      <c r="M5515" s="169" t="s">
        <v>2395</v>
      </c>
      <c r="N5515" s="169"/>
      <c r="O5515" s="169"/>
      <c r="P5515" s="169"/>
    </row>
    <row r="5516" spans="1:16" ht="20.100000000000001" customHeight="1">
      <c r="A5516" s="282" t="s">
        <v>12123</v>
      </c>
      <c r="B5516" s="277">
        <v>683615801455</v>
      </c>
      <c r="C5516" s="289" t="s">
        <v>11973</v>
      </c>
      <c r="D5516" s="278" t="s">
        <v>12122</v>
      </c>
      <c r="E5516" s="326">
        <v>3</v>
      </c>
      <c r="F5516" s="319">
        <v>17.95</v>
      </c>
      <c r="G5516" s="279" t="s">
        <v>8444</v>
      </c>
      <c r="H5516" s="283">
        <v>31</v>
      </c>
      <c r="I5516" s="280">
        <v>42310</v>
      </c>
      <c r="J5516" s="319">
        <f t="shared" ref="J5516:J5579" si="87">F5516*0.85-5-E5516</f>
        <v>7.2574999999999985</v>
      </c>
      <c r="K5516" s="169"/>
      <c r="L5516" s="169"/>
      <c r="M5516" s="169" t="s">
        <v>2395</v>
      </c>
      <c r="N5516" s="169"/>
      <c r="O5516" s="169"/>
      <c r="P5516" s="169"/>
    </row>
    <row r="5517" spans="1:16" ht="20.100000000000001" customHeight="1">
      <c r="A5517" s="282"/>
      <c r="C5517" s="289" t="s">
        <v>11974</v>
      </c>
      <c r="E5517" s="169"/>
      <c r="F5517" s="281">
        <v>17.95</v>
      </c>
      <c r="G5517" s="279"/>
      <c r="H5517" s="169">
        <v>0</v>
      </c>
      <c r="I5517" s="280"/>
      <c r="J5517" s="319">
        <f t="shared" si="87"/>
        <v>10.257499999999999</v>
      </c>
      <c r="K5517" s="169" t="s">
        <v>731</v>
      </c>
      <c r="L5517" s="169"/>
      <c r="M5517" s="169"/>
      <c r="N5517" s="169"/>
      <c r="O5517" s="169"/>
      <c r="P5517" s="169"/>
    </row>
    <row r="5518" spans="1:16" ht="20.100000000000001" customHeight="1">
      <c r="A5518" s="282" t="s">
        <v>12125</v>
      </c>
      <c r="B5518" s="277">
        <v>683615801462</v>
      </c>
      <c r="C5518" s="289" t="s">
        <v>11974</v>
      </c>
      <c r="D5518" s="278" t="s">
        <v>12124</v>
      </c>
      <c r="E5518" s="323">
        <v>4</v>
      </c>
      <c r="F5518" s="319">
        <v>17.95</v>
      </c>
      <c r="G5518" s="279" t="s">
        <v>8444</v>
      </c>
      <c r="H5518" s="282">
        <v>0</v>
      </c>
      <c r="I5518" s="280">
        <v>42310</v>
      </c>
      <c r="J5518" s="319">
        <f t="shared" si="87"/>
        <v>6.2574999999999985</v>
      </c>
      <c r="K5518" s="169"/>
      <c r="L5518" s="169"/>
      <c r="M5518" s="169" t="s">
        <v>2395</v>
      </c>
      <c r="N5518" s="169"/>
      <c r="O5518" s="169"/>
      <c r="P5518" s="169"/>
    </row>
    <row r="5519" spans="1:16" ht="20.100000000000001" customHeight="1">
      <c r="A5519" s="282"/>
      <c r="C5519" s="289" t="s">
        <v>11975</v>
      </c>
      <c r="E5519" s="169"/>
      <c r="F5519" s="281">
        <v>17.95</v>
      </c>
      <c r="G5519" s="279"/>
      <c r="H5519" s="169">
        <v>0</v>
      </c>
      <c r="I5519" s="280"/>
      <c r="J5519" s="319">
        <f t="shared" si="87"/>
        <v>10.257499999999999</v>
      </c>
      <c r="K5519" s="169" t="s">
        <v>731</v>
      </c>
      <c r="L5519" s="169"/>
      <c r="M5519" s="169"/>
      <c r="N5519" s="169"/>
      <c r="O5519" s="169"/>
      <c r="P5519" s="169"/>
    </row>
    <row r="5520" spans="1:16" ht="20.100000000000001" customHeight="1">
      <c r="A5520" s="282" t="s">
        <v>12127</v>
      </c>
      <c r="B5520" s="277">
        <v>683615801479</v>
      </c>
      <c r="C5520" s="289" t="s">
        <v>11975</v>
      </c>
      <c r="D5520" s="278" t="s">
        <v>12126</v>
      </c>
      <c r="E5520" s="326">
        <v>4</v>
      </c>
      <c r="F5520" s="319">
        <v>17.95</v>
      </c>
      <c r="G5520" s="279" t="s">
        <v>8444</v>
      </c>
      <c r="H5520" s="365">
        <v>43</v>
      </c>
      <c r="I5520" s="280">
        <v>42310</v>
      </c>
      <c r="J5520" s="319">
        <f t="shared" si="87"/>
        <v>6.2574999999999985</v>
      </c>
      <c r="K5520" s="169"/>
      <c r="L5520" s="169"/>
      <c r="M5520" s="169" t="s">
        <v>2395</v>
      </c>
      <c r="N5520" s="169"/>
      <c r="O5520" s="169"/>
      <c r="P5520" s="169"/>
    </row>
    <row r="5521" spans="1:16" ht="20.100000000000001" customHeight="1">
      <c r="A5521" s="282"/>
      <c r="C5521" s="289" t="s">
        <v>11976</v>
      </c>
      <c r="E5521" s="169"/>
      <c r="F5521" s="281">
        <v>17.95</v>
      </c>
      <c r="G5521" s="279"/>
      <c r="H5521" s="169">
        <v>0</v>
      </c>
      <c r="I5521" s="280"/>
      <c r="J5521" s="319">
        <f t="shared" si="87"/>
        <v>10.257499999999999</v>
      </c>
      <c r="K5521" s="169" t="s">
        <v>731</v>
      </c>
      <c r="L5521" s="169"/>
      <c r="M5521" s="169"/>
      <c r="N5521" s="169"/>
      <c r="O5521" s="169"/>
      <c r="P5521" s="169"/>
    </row>
    <row r="5522" spans="1:16" ht="20.100000000000001" customHeight="1">
      <c r="A5522" s="282" t="s">
        <v>12129</v>
      </c>
      <c r="B5522" s="277">
        <v>683615801486</v>
      </c>
      <c r="C5522" s="289" t="s">
        <v>11976</v>
      </c>
      <c r="D5522" s="278" t="s">
        <v>12128</v>
      </c>
      <c r="E5522" s="323">
        <v>5</v>
      </c>
      <c r="F5522" s="319">
        <v>17.95</v>
      </c>
      <c r="G5522" s="279" t="s">
        <v>8444</v>
      </c>
      <c r="H5522" s="282">
        <v>0</v>
      </c>
      <c r="I5522" s="280">
        <v>42310</v>
      </c>
      <c r="J5522" s="319">
        <f t="shared" si="87"/>
        <v>5.2574999999999985</v>
      </c>
      <c r="K5522" s="169"/>
      <c r="L5522" s="169"/>
      <c r="M5522" s="169" t="s">
        <v>2395</v>
      </c>
      <c r="N5522" s="169"/>
      <c r="O5522" s="169"/>
      <c r="P5522" s="169"/>
    </row>
    <row r="5523" spans="1:16" ht="20.100000000000001" customHeight="1">
      <c r="A5523" s="282" t="s">
        <v>12130</v>
      </c>
      <c r="B5523" s="277"/>
      <c r="C5523" s="289" t="s">
        <v>11977</v>
      </c>
      <c r="D5523" s="278" t="s">
        <v>12106</v>
      </c>
      <c r="E5523" s="169"/>
      <c r="F5523" s="281" t="s">
        <v>17578</v>
      </c>
      <c r="G5523" s="279" t="s">
        <v>8444</v>
      </c>
      <c r="H5523" s="282">
        <v>0</v>
      </c>
      <c r="I5523" s="280">
        <v>42310</v>
      </c>
      <c r="J5523" s="319" t="e">
        <f t="shared" si="87"/>
        <v>#VALUE!</v>
      </c>
      <c r="K5523" s="169"/>
      <c r="L5523" s="169"/>
      <c r="M5523" s="169" t="s">
        <v>2395</v>
      </c>
      <c r="N5523" s="169"/>
      <c r="O5523" s="169"/>
      <c r="P5523" s="169"/>
    </row>
    <row r="5524" spans="1:16" ht="20.100000000000001" customHeight="1">
      <c r="A5524" s="282" t="s">
        <v>12131</v>
      </c>
      <c r="B5524" s="277">
        <v>683615801493</v>
      </c>
      <c r="C5524" s="289" t="s">
        <v>11978</v>
      </c>
      <c r="D5524" s="278" t="s">
        <v>12106</v>
      </c>
      <c r="E5524" s="323">
        <v>7</v>
      </c>
      <c r="F5524" s="319">
        <v>19.647058823529413</v>
      </c>
      <c r="G5524" s="279" t="s">
        <v>8444</v>
      </c>
      <c r="H5524" s="282">
        <v>0</v>
      </c>
      <c r="I5524" s="280">
        <v>42310</v>
      </c>
      <c r="J5524" s="319">
        <f t="shared" si="87"/>
        <v>4.6999999999999993</v>
      </c>
      <c r="K5524" s="169">
        <v>15.95</v>
      </c>
      <c r="L5524" s="169"/>
      <c r="M5524" s="169" t="s">
        <v>2395</v>
      </c>
      <c r="N5524" s="169"/>
      <c r="O5524" s="169"/>
      <c r="P5524" s="169"/>
    </row>
    <row r="5525" spans="1:16" ht="20.100000000000001" customHeight="1">
      <c r="A5525" s="282" t="s">
        <v>12132</v>
      </c>
      <c r="B5525" s="277">
        <v>683615801509</v>
      </c>
      <c r="C5525" s="289" t="s">
        <v>11979</v>
      </c>
      <c r="D5525" s="278" t="s">
        <v>12106</v>
      </c>
      <c r="E5525" s="323">
        <v>7</v>
      </c>
      <c r="F5525" s="319">
        <v>19.647058823529413</v>
      </c>
      <c r="G5525" s="279" t="s">
        <v>8444</v>
      </c>
      <c r="H5525" s="282">
        <v>0</v>
      </c>
      <c r="I5525" s="280">
        <v>42310</v>
      </c>
      <c r="J5525" s="319">
        <f t="shared" si="87"/>
        <v>4.6999999999999993</v>
      </c>
      <c r="K5525" s="169">
        <v>15.95</v>
      </c>
      <c r="L5525" s="169"/>
      <c r="M5525" s="169" t="s">
        <v>2395</v>
      </c>
      <c r="N5525" s="169"/>
      <c r="O5525" s="169"/>
      <c r="P5525" s="169"/>
    </row>
    <row r="5526" spans="1:16" ht="20.100000000000001" customHeight="1">
      <c r="A5526" s="282" t="s">
        <v>12133</v>
      </c>
      <c r="B5526" s="277">
        <v>683615801516</v>
      </c>
      <c r="C5526" s="289" t="s">
        <v>11980</v>
      </c>
      <c r="D5526" s="278" t="s">
        <v>12106</v>
      </c>
      <c r="E5526" s="323">
        <v>7</v>
      </c>
      <c r="F5526" s="319">
        <v>19.647058823529413</v>
      </c>
      <c r="G5526" s="279" t="s">
        <v>8444</v>
      </c>
      <c r="H5526" s="282">
        <v>0</v>
      </c>
      <c r="I5526" s="280">
        <v>42310</v>
      </c>
      <c r="J5526" s="319">
        <f t="shared" si="87"/>
        <v>4.6999999999999993</v>
      </c>
      <c r="K5526" s="169">
        <v>15.95</v>
      </c>
      <c r="L5526" s="169"/>
      <c r="M5526" s="169" t="s">
        <v>2395</v>
      </c>
      <c r="N5526" s="169"/>
      <c r="O5526" s="169"/>
      <c r="P5526" s="169"/>
    </row>
    <row r="5527" spans="1:16" ht="20.100000000000001" customHeight="1">
      <c r="A5527" s="282" t="s">
        <v>12134</v>
      </c>
      <c r="B5527" s="277">
        <v>683615801523</v>
      </c>
      <c r="C5527" s="289" t="s">
        <v>11981</v>
      </c>
      <c r="D5527" s="278" t="s">
        <v>12106</v>
      </c>
      <c r="E5527" s="323">
        <v>7</v>
      </c>
      <c r="F5527" s="319">
        <v>19.647058823529413</v>
      </c>
      <c r="G5527" s="279" t="s">
        <v>8444</v>
      </c>
      <c r="H5527" s="282">
        <v>0</v>
      </c>
      <c r="I5527" s="280">
        <v>42310</v>
      </c>
      <c r="J5527" s="319">
        <f t="shared" si="87"/>
        <v>4.6999999999999993</v>
      </c>
      <c r="K5527" s="169">
        <v>15.95</v>
      </c>
      <c r="L5527" s="169"/>
      <c r="M5527" s="169" t="s">
        <v>2395</v>
      </c>
      <c r="N5527" s="169"/>
      <c r="O5527" s="169"/>
      <c r="P5527" s="169"/>
    </row>
    <row r="5528" spans="1:16" ht="20.100000000000001" customHeight="1">
      <c r="A5528" s="282" t="s">
        <v>12135</v>
      </c>
      <c r="B5528" s="277">
        <v>683615801530</v>
      </c>
      <c r="C5528" s="289" t="s">
        <v>11982</v>
      </c>
      <c r="D5528" s="278" t="s">
        <v>12106</v>
      </c>
      <c r="E5528" s="323">
        <v>10</v>
      </c>
      <c r="F5528" s="319">
        <v>23.176470588235293</v>
      </c>
      <c r="G5528" s="279" t="s">
        <v>8444</v>
      </c>
      <c r="H5528" s="282">
        <v>0</v>
      </c>
      <c r="I5528" s="280">
        <v>42310</v>
      </c>
      <c r="J5528" s="319">
        <f t="shared" si="87"/>
        <v>4.6999999999999993</v>
      </c>
      <c r="K5528" s="169">
        <v>15.95</v>
      </c>
      <c r="L5528" s="169"/>
      <c r="M5528" s="169" t="s">
        <v>2395</v>
      </c>
      <c r="N5528" s="169"/>
      <c r="O5528" s="169"/>
      <c r="P5528" s="169"/>
    </row>
    <row r="5529" spans="1:16" ht="20.100000000000001" customHeight="1">
      <c r="A5529" s="282" t="s">
        <v>12136</v>
      </c>
      <c r="B5529" s="277">
        <v>683615801547</v>
      </c>
      <c r="C5529" s="289" t="s">
        <v>11983</v>
      </c>
      <c r="D5529" s="278" t="s">
        <v>12106</v>
      </c>
      <c r="E5529" s="323">
        <v>7</v>
      </c>
      <c r="F5529" s="319">
        <v>19.647058823529413</v>
      </c>
      <c r="G5529" s="279" t="s">
        <v>8444</v>
      </c>
      <c r="H5529" s="282">
        <v>0</v>
      </c>
      <c r="I5529" s="280">
        <v>42310</v>
      </c>
      <c r="J5529" s="319">
        <f t="shared" si="87"/>
        <v>4.6999999999999993</v>
      </c>
      <c r="K5529" s="169">
        <v>15.95</v>
      </c>
      <c r="L5529" s="169"/>
      <c r="M5529" s="169" t="s">
        <v>2395</v>
      </c>
      <c r="N5529" s="169"/>
      <c r="O5529" s="169"/>
      <c r="P5529" s="169"/>
    </row>
    <row r="5530" spans="1:16" ht="20.100000000000001" customHeight="1">
      <c r="A5530" s="282" t="s">
        <v>12137</v>
      </c>
      <c r="B5530" s="277"/>
      <c r="C5530" s="289" t="s">
        <v>11984</v>
      </c>
      <c r="D5530" s="278" t="s">
        <v>12106</v>
      </c>
      <c r="E5530" s="169"/>
      <c r="F5530" s="281" t="s">
        <v>17578</v>
      </c>
      <c r="G5530" s="279" t="s">
        <v>8444</v>
      </c>
      <c r="H5530" s="282">
        <v>0</v>
      </c>
      <c r="I5530" s="280">
        <v>42310</v>
      </c>
      <c r="J5530" s="319" t="e">
        <f t="shared" si="87"/>
        <v>#VALUE!</v>
      </c>
      <c r="K5530" s="169"/>
      <c r="L5530" s="169"/>
      <c r="M5530" s="169" t="s">
        <v>2395</v>
      </c>
      <c r="N5530" s="169"/>
      <c r="O5530" s="169"/>
      <c r="P5530" s="169"/>
    </row>
    <row r="5531" spans="1:16" ht="20.100000000000001" customHeight="1">
      <c r="A5531" s="282" t="s">
        <v>12138</v>
      </c>
      <c r="B5531" s="277">
        <v>683615801554</v>
      </c>
      <c r="C5531" s="289" t="s">
        <v>11985</v>
      </c>
      <c r="D5531" s="278" t="s">
        <v>12106</v>
      </c>
      <c r="E5531" s="323">
        <v>7</v>
      </c>
      <c r="F5531" s="319">
        <v>19.647058823529413</v>
      </c>
      <c r="G5531" s="279" t="s">
        <v>8444</v>
      </c>
      <c r="H5531" s="282">
        <v>0</v>
      </c>
      <c r="I5531" s="280">
        <v>42310</v>
      </c>
      <c r="J5531" s="319">
        <f t="shared" si="87"/>
        <v>4.6999999999999993</v>
      </c>
      <c r="K5531" s="169">
        <v>15.95</v>
      </c>
      <c r="L5531" s="169"/>
      <c r="M5531" s="169" t="s">
        <v>2395</v>
      </c>
      <c r="N5531" s="169"/>
      <c r="O5531" s="169"/>
      <c r="P5531" s="169"/>
    </row>
    <row r="5532" spans="1:16" ht="20.100000000000001" customHeight="1">
      <c r="A5532" s="282" t="s">
        <v>12139</v>
      </c>
      <c r="B5532" s="277">
        <v>683615801561</v>
      </c>
      <c r="C5532" s="289" t="s">
        <v>11986</v>
      </c>
      <c r="D5532" s="278" t="s">
        <v>12106</v>
      </c>
      <c r="E5532" s="323">
        <v>7</v>
      </c>
      <c r="F5532" s="319">
        <v>19.647058823529413</v>
      </c>
      <c r="G5532" s="279" t="s">
        <v>8444</v>
      </c>
      <c r="H5532" s="282">
        <v>0</v>
      </c>
      <c r="I5532" s="280">
        <v>42310</v>
      </c>
      <c r="J5532" s="319">
        <f t="shared" si="87"/>
        <v>4.6999999999999993</v>
      </c>
      <c r="K5532" s="169">
        <v>15.95</v>
      </c>
      <c r="L5532" s="169"/>
      <c r="M5532" s="169" t="s">
        <v>2395</v>
      </c>
      <c r="N5532" s="169"/>
      <c r="O5532" s="169"/>
      <c r="P5532" s="169"/>
    </row>
    <row r="5533" spans="1:16" ht="20.100000000000001" customHeight="1">
      <c r="A5533" s="282" t="s">
        <v>12140</v>
      </c>
      <c r="B5533" s="277">
        <v>683615801578</v>
      </c>
      <c r="C5533" s="289" t="s">
        <v>11987</v>
      </c>
      <c r="D5533" s="278" t="s">
        <v>12106</v>
      </c>
      <c r="E5533" s="323">
        <v>7</v>
      </c>
      <c r="F5533" s="319">
        <v>19.647058823529413</v>
      </c>
      <c r="G5533" s="279" t="s">
        <v>8444</v>
      </c>
      <c r="H5533" s="282">
        <v>0</v>
      </c>
      <c r="I5533" s="280">
        <v>42310</v>
      </c>
      <c r="J5533" s="319">
        <f t="shared" si="87"/>
        <v>4.6999999999999993</v>
      </c>
      <c r="K5533" s="169">
        <v>15.95</v>
      </c>
      <c r="L5533" s="169"/>
      <c r="M5533" s="169" t="s">
        <v>2395</v>
      </c>
      <c r="N5533" s="169"/>
      <c r="O5533" s="169"/>
      <c r="P5533" s="169"/>
    </row>
    <row r="5534" spans="1:16" ht="20.100000000000001" customHeight="1">
      <c r="A5534" s="282" t="s">
        <v>12141</v>
      </c>
      <c r="B5534" s="277">
        <v>683615801585</v>
      </c>
      <c r="C5534" s="289" t="s">
        <v>11988</v>
      </c>
      <c r="D5534" s="278" t="s">
        <v>12106</v>
      </c>
      <c r="E5534" s="323">
        <v>7</v>
      </c>
      <c r="F5534" s="319">
        <v>19.647058823529413</v>
      </c>
      <c r="G5534" s="279" t="s">
        <v>8444</v>
      </c>
      <c r="H5534" s="282">
        <v>0</v>
      </c>
      <c r="I5534" s="280">
        <v>42310</v>
      </c>
      <c r="J5534" s="319">
        <f t="shared" si="87"/>
        <v>4.6999999999999993</v>
      </c>
      <c r="K5534" s="169">
        <v>15.95</v>
      </c>
      <c r="L5534" s="169"/>
      <c r="M5534" s="169" t="s">
        <v>2395</v>
      </c>
      <c r="N5534" s="169"/>
      <c r="O5534" s="169"/>
      <c r="P5534" s="169"/>
    </row>
    <row r="5535" spans="1:16" ht="20.100000000000001" customHeight="1">
      <c r="A5535" s="282" t="s">
        <v>12142</v>
      </c>
      <c r="B5535" s="277">
        <v>683615801592</v>
      </c>
      <c r="C5535" s="289" t="s">
        <v>11989</v>
      </c>
      <c r="D5535" s="278" t="s">
        <v>12106</v>
      </c>
      <c r="E5535" s="323">
        <v>7</v>
      </c>
      <c r="F5535" s="319">
        <v>19.647058823529413</v>
      </c>
      <c r="G5535" s="279" t="s">
        <v>8444</v>
      </c>
      <c r="H5535" s="282">
        <v>0</v>
      </c>
      <c r="I5535" s="280">
        <v>42310</v>
      </c>
      <c r="J5535" s="319">
        <f t="shared" si="87"/>
        <v>4.6999999999999993</v>
      </c>
      <c r="K5535" s="169">
        <v>15.95</v>
      </c>
      <c r="L5535" s="169"/>
      <c r="M5535" s="169" t="s">
        <v>2395</v>
      </c>
      <c r="N5535" s="169"/>
      <c r="O5535" s="169"/>
      <c r="P5535" s="169"/>
    </row>
    <row r="5536" spans="1:16" ht="20.100000000000001" customHeight="1">
      <c r="A5536" s="282" t="s">
        <v>12143</v>
      </c>
      <c r="B5536" s="277">
        <v>683615801608</v>
      </c>
      <c r="C5536" s="289" t="s">
        <v>11990</v>
      </c>
      <c r="D5536" s="278" t="s">
        <v>12106</v>
      </c>
      <c r="E5536" s="323">
        <v>7</v>
      </c>
      <c r="F5536" s="319">
        <v>19.647058823529413</v>
      </c>
      <c r="G5536" s="279" t="s">
        <v>8444</v>
      </c>
      <c r="H5536" s="282">
        <v>0</v>
      </c>
      <c r="I5536" s="280">
        <v>42310</v>
      </c>
      <c r="J5536" s="319">
        <f t="shared" si="87"/>
        <v>4.6999999999999993</v>
      </c>
      <c r="K5536" s="169">
        <v>15.95</v>
      </c>
      <c r="L5536" s="169"/>
      <c r="M5536" s="169" t="s">
        <v>2395</v>
      </c>
      <c r="N5536" s="169"/>
      <c r="O5536" s="169"/>
      <c r="P5536" s="169"/>
    </row>
    <row r="5537" spans="1:16" ht="20.100000000000001" customHeight="1">
      <c r="A5537" s="282" t="s">
        <v>12144</v>
      </c>
      <c r="B5537" s="277">
        <v>683615801615</v>
      </c>
      <c r="C5537" s="289" t="s">
        <v>11991</v>
      </c>
      <c r="D5537" s="278" t="s">
        <v>12106</v>
      </c>
      <c r="E5537" s="323">
        <v>7</v>
      </c>
      <c r="F5537" s="319">
        <v>19.647058823529413</v>
      </c>
      <c r="G5537" s="279" t="s">
        <v>8444</v>
      </c>
      <c r="H5537" s="282">
        <v>0</v>
      </c>
      <c r="I5537" s="280">
        <v>42310</v>
      </c>
      <c r="J5537" s="319">
        <f t="shared" si="87"/>
        <v>4.6999999999999993</v>
      </c>
      <c r="K5537" s="169">
        <v>15.95</v>
      </c>
      <c r="L5537" s="169"/>
      <c r="M5537" s="169" t="s">
        <v>2395</v>
      </c>
      <c r="N5537" s="169"/>
      <c r="O5537" s="169"/>
      <c r="P5537" s="169"/>
    </row>
    <row r="5538" spans="1:16" ht="20.100000000000001" customHeight="1">
      <c r="A5538" s="282" t="s">
        <v>12145</v>
      </c>
      <c r="B5538" s="277"/>
      <c r="C5538" s="289" t="s">
        <v>11992</v>
      </c>
      <c r="D5538" s="278" t="s">
        <v>12106</v>
      </c>
      <c r="E5538" s="169"/>
      <c r="F5538" s="281" t="s">
        <v>17578</v>
      </c>
      <c r="G5538" s="279" t="s">
        <v>8444</v>
      </c>
      <c r="H5538" s="282">
        <v>0</v>
      </c>
      <c r="I5538" s="280">
        <v>42310</v>
      </c>
      <c r="J5538" s="319" t="e">
        <f t="shared" si="87"/>
        <v>#VALUE!</v>
      </c>
      <c r="K5538" s="169"/>
      <c r="L5538" s="169"/>
      <c r="M5538" s="169" t="s">
        <v>2395</v>
      </c>
      <c r="N5538" s="169"/>
      <c r="O5538" s="169"/>
      <c r="P5538" s="169"/>
    </row>
    <row r="5539" spans="1:16" ht="20.100000000000001" customHeight="1">
      <c r="A5539" s="282" t="s">
        <v>12146</v>
      </c>
      <c r="B5539" s="277">
        <v>683615801622</v>
      </c>
      <c r="C5539" s="289" t="s">
        <v>11993</v>
      </c>
      <c r="D5539" s="278" t="s">
        <v>12106</v>
      </c>
      <c r="E5539" s="323">
        <v>7</v>
      </c>
      <c r="F5539" s="319">
        <v>19.647058823529413</v>
      </c>
      <c r="G5539" s="279" t="s">
        <v>8444</v>
      </c>
      <c r="H5539" s="282">
        <v>0</v>
      </c>
      <c r="I5539" s="280">
        <v>42310</v>
      </c>
      <c r="J5539" s="319">
        <f t="shared" si="87"/>
        <v>4.6999999999999993</v>
      </c>
      <c r="K5539" s="169">
        <v>15.95</v>
      </c>
      <c r="L5539" s="169"/>
      <c r="M5539" s="169" t="s">
        <v>2395</v>
      </c>
      <c r="N5539" s="169"/>
      <c r="O5539" s="169"/>
      <c r="P5539" s="169"/>
    </row>
    <row r="5540" spans="1:16" ht="20.100000000000001" customHeight="1">
      <c r="A5540" s="282" t="s">
        <v>12147</v>
      </c>
      <c r="B5540" s="277">
        <v>683615801639</v>
      </c>
      <c r="C5540" s="289" t="s">
        <v>11994</v>
      </c>
      <c r="D5540" s="278" t="s">
        <v>12106</v>
      </c>
      <c r="E5540" s="323">
        <v>7</v>
      </c>
      <c r="F5540" s="319">
        <v>19.647058823529413</v>
      </c>
      <c r="G5540" s="279" t="s">
        <v>8444</v>
      </c>
      <c r="H5540" s="282">
        <v>0</v>
      </c>
      <c r="I5540" s="280">
        <v>42310</v>
      </c>
      <c r="J5540" s="319">
        <f t="shared" si="87"/>
        <v>4.6999999999999993</v>
      </c>
      <c r="K5540" s="169">
        <v>15.95</v>
      </c>
      <c r="L5540" s="169"/>
      <c r="M5540" s="169" t="s">
        <v>2395</v>
      </c>
      <c r="N5540" s="169"/>
      <c r="O5540" s="169"/>
      <c r="P5540" s="169"/>
    </row>
    <row r="5541" spans="1:16" ht="20.100000000000001" customHeight="1">
      <c r="A5541" s="282" t="s">
        <v>12148</v>
      </c>
      <c r="B5541" s="277">
        <v>683615801646</v>
      </c>
      <c r="C5541" s="289" t="s">
        <v>11995</v>
      </c>
      <c r="D5541" s="278" t="s">
        <v>12106</v>
      </c>
      <c r="E5541" s="323">
        <v>7</v>
      </c>
      <c r="F5541" s="319">
        <v>19.647058823529413</v>
      </c>
      <c r="G5541" s="279" t="s">
        <v>8444</v>
      </c>
      <c r="H5541" s="282">
        <v>0</v>
      </c>
      <c r="I5541" s="280">
        <v>42310</v>
      </c>
      <c r="J5541" s="319">
        <f t="shared" si="87"/>
        <v>4.6999999999999993</v>
      </c>
      <c r="K5541" s="169">
        <v>15.95</v>
      </c>
      <c r="L5541" s="169"/>
      <c r="M5541" s="169" t="s">
        <v>2395</v>
      </c>
      <c r="N5541" s="169"/>
      <c r="O5541" s="169"/>
      <c r="P5541" s="169"/>
    </row>
    <row r="5542" spans="1:16" ht="20.100000000000001" customHeight="1">
      <c r="A5542" s="282" t="s">
        <v>12149</v>
      </c>
      <c r="B5542" s="277">
        <v>683615801653</v>
      </c>
      <c r="C5542" s="289" t="s">
        <v>11996</v>
      </c>
      <c r="D5542" s="278" t="s">
        <v>12106</v>
      </c>
      <c r="E5542" s="323">
        <v>2.5</v>
      </c>
      <c r="F5542" s="319">
        <v>13.89</v>
      </c>
      <c r="G5542" s="279" t="s">
        <v>8444</v>
      </c>
      <c r="H5542" s="282">
        <v>0</v>
      </c>
      <c r="I5542" s="280">
        <v>42310</v>
      </c>
      <c r="J5542" s="319">
        <f t="shared" si="87"/>
        <v>4.3064999999999998</v>
      </c>
      <c r="K5542" s="169">
        <v>8.8235294117647065</v>
      </c>
      <c r="L5542" s="169"/>
      <c r="M5542" s="169" t="s">
        <v>2395</v>
      </c>
      <c r="N5542" s="169"/>
      <c r="O5542" s="169"/>
      <c r="P5542" s="169"/>
    </row>
    <row r="5543" spans="1:16" ht="20.100000000000001" customHeight="1">
      <c r="A5543" s="282" t="s">
        <v>12150</v>
      </c>
      <c r="B5543" s="277"/>
      <c r="C5543" s="289" t="s">
        <v>11997</v>
      </c>
      <c r="D5543" s="278" t="s">
        <v>12106</v>
      </c>
      <c r="E5543" s="169"/>
      <c r="F5543" s="281" t="s">
        <v>17578</v>
      </c>
      <c r="G5543" s="279" t="s">
        <v>8444</v>
      </c>
      <c r="H5543" s="282">
        <v>0</v>
      </c>
      <c r="I5543" s="280">
        <v>42310</v>
      </c>
      <c r="J5543" s="319" t="e">
        <f t="shared" si="87"/>
        <v>#VALUE!</v>
      </c>
      <c r="K5543" s="169"/>
      <c r="L5543" s="169"/>
      <c r="M5543" s="169" t="s">
        <v>2395</v>
      </c>
      <c r="N5543" s="169"/>
      <c r="O5543" s="169"/>
      <c r="P5543" s="169"/>
    </row>
    <row r="5544" spans="1:16" ht="20.100000000000001" customHeight="1">
      <c r="A5544" s="282" t="s">
        <v>12151</v>
      </c>
      <c r="B5544" s="277">
        <v>683615801660</v>
      </c>
      <c r="C5544" s="289" t="s">
        <v>11998</v>
      </c>
      <c r="D5544" s="278" t="s">
        <v>12106</v>
      </c>
      <c r="E5544" s="323">
        <v>2</v>
      </c>
      <c r="F5544" s="319">
        <v>17.95</v>
      </c>
      <c r="G5544" s="279" t="s">
        <v>8444</v>
      </c>
      <c r="H5544" s="282">
        <v>0</v>
      </c>
      <c r="I5544" s="280">
        <v>42310</v>
      </c>
      <c r="J5544" s="319">
        <f t="shared" si="87"/>
        <v>8.2574999999999985</v>
      </c>
      <c r="K5544" s="169"/>
      <c r="L5544" s="169"/>
      <c r="M5544" s="169" t="s">
        <v>2395</v>
      </c>
      <c r="N5544" s="169"/>
      <c r="O5544" s="169"/>
      <c r="P5544" s="169"/>
    </row>
    <row r="5545" spans="1:16" ht="20.100000000000001" customHeight="1">
      <c r="A5545" s="282" t="s">
        <v>12152</v>
      </c>
      <c r="B5545" s="277">
        <v>683615801677</v>
      </c>
      <c r="C5545" s="289" t="s">
        <v>11999</v>
      </c>
      <c r="D5545" s="278" t="s">
        <v>12106</v>
      </c>
      <c r="E5545" s="326">
        <v>2</v>
      </c>
      <c r="F5545" s="319">
        <v>17.95</v>
      </c>
      <c r="G5545" s="279" t="s">
        <v>8444</v>
      </c>
      <c r="H5545" s="283">
        <v>15</v>
      </c>
      <c r="I5545" s="280">
        <v>42310</v>
      </c>
      <c r="J5545" s="319">
        <f t="shared" si="87"/>
        <v>8.2574999999999985</v>
      </c>
      <c r="K5545" s="169"/>
      <c r="L5545" s="169"/>
      <c r="M5545" s="169" t="s">
        <v>2395</v>
      </c>
      <c r="N5545" s="169"/>
      <c r="O5545" s="169"/>
      <c r="P5545" s="169"/>
    </row>
    <row r="5546" spans="1:16" ht="20.100000000000001" customHeight="1">
      <c r="A5546" s="282" t="s">
        <v>12153</v>
      </c>
      <c r="B5546" s="277"/>
      <c r="C5546" s="289" t="s">
        <v>12000</v>
      </c>
      <c r="D5546" s="278" t="s">
        <v>12106</v>
      </c>
      <c r="E5546" s="169"/>
      <c r="F5546" s="281" t="s">
        <v>17578</v>
      </c>
      <c r="G5546" s="279" t="s">
        <v>8444</v>
      </c>
      <c r="H5546" s="282">
        <v>0</v>
      </c>
      <c r="I5546" s="280">
        <v>42310</v>
      </c>
      <c r="J5546" s="319" t="e">
        <f t="shared" si="87"/>
        <v>#VALUE!</v>
      </c>
      <c r="K5546" s="169"/>
      <c r="L5546" s="169"/>
      <c r="M5546" s="169" t="s">
        <v>2395</v>
      </c>
      <c r="N5546" s="169"/>
      <c r="O5546" s="169"/>
      <c r="P5546" s="169"/>
    </row>
    <row r="5547" spans="1:16" ht="20.100000000000001" customHeight="1">
      <c r="A5547" s="282" t="s">
        <v>12154</v>
      </c>
      <c r="B5547" s="277">
        <v>683615801684</v>
      </c>
      <c r="C5547" s="289" t="s">
        <v>12001</v>
      </c>
      <c r="D5547" s="278" t="s">
        <v>12106</v>
      </c>
      <c r="E5547" s="323">
        <v>7</v>
      </c>
      <c r="F5547" s="319">
        <v>19.647058823529413</v>
      </c>
      <c r="G5547" s="279" t="s">
        <v>8444</v>
      </c>
      <c r="H5547" s="282">
        <v>0</v>
      </c>
      <c r="I5547" s="280">
        <v>42310</v>
      </c>
      <c r="J5547" s="319">
        <f t="shared" si="87"/>
        <v>4.6999999999999993</v>
      </c>
      <c r="K5547" s="169">
        <v>15.95</v>
      </c>
      <c r="L5547" s="169"/>
      <c r="M5547" s="169" t="s">
        <v>2395</v>
      </c>
      <c r="N5547" s="169"/>
      <c r="O5547" s="169"/>
      <c r="P5547" s="169"/>
    </row>
    <row r="5548" spans="1:16" ht="20.100000000000001" customHeight="1">
      <c r="A5548" s="282" t="s">
        <v>12155</v>
      </c>
      <c r="B5548" s="277">
        <v>683615801691</v>
      </c>
      <c r="C5548" s="289" t="s">
        <v>12002</v>
      </c>
      <c r="D5548" s="278" t="s">
        <v>12106</v>
      </c>
      <c r="E5548" s="323">
        <v>5</v>
      </c>
      <c r="F5548" s="319">
        <v>17.95</v>
      </c>
      <c r="G5548" s="279" t="s">
        <v>8444</v>
      </c>
      <c r="H5548" s="282">
        <v>0</v>
      </c>
      <c r="I5548" s="280">
        <v>42310</v>
      </c>
      <c r="J5548" s="319">
        <f t="shared" si="87"/>
        <v>5.2574999999999985</v>
      </c>
      <c r="K5548" s="169"/>
      <c r="L5548" s="169"/>
      <c r="M5548" s="169" t="s">
        <v>2395</v>
      </c>
      <c r="N5548" s="169"/>
      <c r="O5548" s="169"/>
      <c r="P5548" s="169"/>
    </row>
    <row r="5549" spans="1:16" ht="20.100000000000001" customHeight="1">
      <c r="A5549" s="282" t="s">
        <v>12156</v>
      </c>
      <c r="B5549" s="277">
        <v>683615801707</v>
      </c>
      <c r="C5549" s="289" t="s">
        <v>12003</v>
      </c>
      <c r="D5549" s="278" t="s">
        <v>12106</v>
      </c>
      <c r="E5549" s="323">
        <v>5</v>
      </c>
      <c r="F5549" s="319">
        <v>17.95</v>
      </c>
      <c r="G5549" s="279" t="s">
        <v>8444</v>
      </c>
      <c r="H5549" s="282">
        <v>0</v>
      </c>
      <c r="I5549" s="280">
        <v>42310</v>
      </c>
      <c r="J5549" s="319">
        <f t="shared" si="87"/>
        <v>5.2574999999999985</v>
      </c>
      <c r="K5549" s="169"/>
      <c r="L5549" s="169"/>
      <c r="M5549" s="169" t="s">
        <v>2395</v>
      </c>
      <c r="N5549" s="169"/>
      <c r="O5549" s="169"/>
      <c r="P5549" s="169"/>
    </row>
    <row r="5550" spans="1:16" ht="20.100000000000001" customHeight="1">
      <c r="A5550" s="282" t="s">
        <v>12157</v>
      </c>
      <c r="B5550" s="277">
        <v>683615801714</v>
      </c>
      <c r="C5550" s="289" t="s">
        <v>12004</v>
      </c>
      <c r="D5550" s="278" t="s">
        <v>12106</v>
      </c>
      <c r="E5550" s="323">
        <v>5</v>
      </c>
      <c r="F5550" s="319">
        <v>17.95</v>
      </c>
      <c r="G5550" s="279" t="s">
        <v>8444</v>
      </c>
      <c r="H5550" s="282">
        <v>0</v>
      </c>
      <c r="I5550" s="280">
        <v>42310</v>
      </c>
      <c r="J5550" s="319">
        <f t="shared" si="87"/>
        <v>5.2574999999999985</v>
      </c>
      <c r="K5550" s="169"/>
      <c r="L5550" s="169"/>
      <c r="M5550" s="169" t="s">
        <v>2395</v>
      </c>
      <c r="N5550" s="169"/>
      <c r="O5550" s="169"/>
      <c r="P5550" s="169"/>
    </row>
    <row r="5551" spans="1:16" ht="20.100000000000001" customHeight="1">
      <c r="A5551" s="282" t="s">
        <v>12158</v>
      </c>
      <c r="B5551" s="277"/>
      <c r="C5551" s="289" t="s">
        <v>12005</v>
      </c>
      <c r="D5551" s="278" t="s">
        <v>12159</v>
      </c>
      <c r="E5551" s="169"/>
      <c r="F5551" s="281" t="s">
        <v>17578</v>
      </c>
      <c r="G5551" s="279" t="s">
        <v>8444</v>
      </c>
      <c r="H5551" s="282">
        <v>0</v>
      </c>
      <c r="I5551" s="280">
        <v>42310</v>
      </c>
      <c r="J5551" s="319" t="e">
        <f t="shared" si="87"/>
        <v>#VALUE!</v>
      </c>
      <c r="K5551" s="169"/>
      <c r="L5551" s="169"/>
      <c r="M5551" s="169" t="s">
        <v>2395</v>
      </c>
      <c r="N5551" s="169"/>
      <c r="O5551" s="169"/>
      <c r="P5551" s="169"/>
    </row>
    <row r="5552" spans="1:16" ht="20.100000000000001" customHeight="1">
      <c r="A5552" s="5" t="s">
        <v>12160</v>
      </c>
      <c r="B5552" s="277">
        <v>683615801721</v>
      </c>
      <c r="C5552" s="289" t="s">
        <v>12006</v>
      </c>
      <c r="D5552" s="278" t="s">
        <v>12159</v>
      </c>
      <c r="E5552" s="323">
        <v>1</v>
      </c>
      <c r="F5552" s="319">
        <v>9.89</v>
      </c>
      <c r="G5552" s="279" t="s">
        <v>8444</v>
      </c>
      <c r="H5552" s="282">
        <v>0</v>
      </c>
      <c r="I5552" s="280">
        <v>42310</v>
      </c>
      <c r="J5552" s="319">
        <f t="shared" si="87"/>
        <v>2.4064999999999994</v>
      </c>
      <c r="K5552" s="169">
        <v>7.0588235294117645</v>
      </c>
      <c r="L5552" s="169"/>
      <c r="M5552" s="169" t="s">
        <v>2395</v>
      </c>
      <c r="N5552" s="169"/>
      <c r="O5552" s="169"/>
      <c r="P5552" s="169"/>
    </row>
    <row r="5553" spans="1:16" ht="20.100000000000001" customHeight="1">
      <c r="A5553" s="5" t="s">
        <v>12161</v>
      </c>
      <c r="B5553" s="277">
        <v>683615801738</v>
      </c>
      <c r="C5553" s="289" t="s">
        <v>12007</v>
      </c>
      <c r="D5553" s="278" t="s">
        <v>12159</v>
      </c>
      <c r="E5553" s="323">
        <v>1</v>
      </c>
      <c r="F5553" s="319">
        <v>9.89</v>
      </c>
      <c r="G5553" s="279" t="s">
        <v>8444</v>
      </c>
      <c r="H5553" s="282">
        <v>0</v>
      </c>
      <c r="I5553" s="280">
        <v>42310</v>
      </c>
      <c r="J5553" s="319">
        <f t="shared" si="87"/>
        <v>2.4064999999999994</v>
      </c>
      <c r="K5553" s="169">
        <v>7.0588235294117645</v>
      </c>
      <c r="L5553" s="169"/>
      <c r="M5553" s="169" t="s">
        <v>2395</v>
      </c>
      <c r="N5553" s="169"/>
      <c r="O5553" s="169"/>
      <c r="P5553" s="169"/>
    </row>
    <row r="5554" spans="1:16" ht="20.100000000000001" customHeight="1">
      <c r="A5554" s="5" t="s">
        <v>12162</v>
      </c>
      <c r="B5554" s="277">
        <v>683615801745</v>
      </c>
      <c r="C5554" s="289" t="s">
        <v>12008</v>
      </c>
      <c r="D5554" s="278" t="s">
        <v>12159</v>
      </c>
      <c r="E5554" s="323">
        <v>1</v>
      </c>
      <c r="F5554" s="319">
        <v>9.89</v>
      </c>
      <c r="G5554" s="279" t="s">
        <v>8444</v>
      </c>
      <c r="H5554" s="282">
        <v>0</v>
      </c>
      <c r="I5554" s="280">
        <v>42310</v>
      </c>
      <c r="J5554" s="319">
        <f t="shared" si="87"/>
        <v>2.4064999999999994</v>
      </c>
      <c r="K5554" s="169">
        <v>7.0588235294117645</v>
      </c>
      <c r="L5554" s="169"/>
      <c r="M5554" s="169" t="s">
        <v>2395</v>
      </c>
      <c r="N5554" s="169"/>
      <c r="O5554" s="169"/>
      <c r="P5554" s="169"/>
    </row>
    <row r="5555" spans="1:16" ht="20.100000000000001" customHeight="1">
      <c r="A5555" s="282" t="s">
        <v>12163</v>
      </c>
      <c r="B5555" s="277">
        <v>683615801752</v>
      </c>
      <c r="C5555" s="289" t="s">
        <v>12009</v>
      </c>
      <c r="D5555" s="278" t="s">
        <v>12159</v>
      </c>
      <c r="E5555" s="323">
        <v>1</v>
      </c>
      <c r="F5555" s="319">
        <v>9.89</v>
      </c>
      <c r="G5555" s="279" t="s">
        <v>8444</v>
      </c>
      <c r="H5555" s="282">
        <v>0</v>
      </c>
      <c r="I5555" s="280">
        <v>42310</v>
      </c>
      <c r="J5555" s="319">
        <f t="shared" si="87"/>
        <v>2.4064999999999994</v>
      </c>
      <c r="K5555" s="169">
        <v>7.0588235294117645</v>
      </c>
      <c r="L5555" s="169"/>
      <c r="M5555" s="169" t="s">
        <v>2395</v>
      </c>
      <c r="N5555" s="169"/>
      <c r="O5555" s="169"/>
      <c r="P5555" s="169"/>
    </row>
    <row r="5556" spans="1:16" ht="20.100000000000001" customHeight="1">
      <c r="A5556" s="282"/>
      <c r="C5556" s="289" t="s">
        <v>12010</v>
      </c>
      <c r="E5556" s="169"/>
      <c r="F5556" s="281">
        <v>17.95</v>
      </c>
      <c r="G5556" s="279"/>
      <c r="H5556" s="169">
        <v>0</v>
      </c>
      <c r="I5556" s="280"/>
      <c r="J5556" s="319">
        <f t="shared" si="87"/>
        <v>10.257499999999999</v>
      </c>
      <c r="K5556" s="169" t="s">
        <v>731</v>
      </c>
      <c r="L5556" s="169"/>
      <c r="M5556" s="169"/>
      <c r="N5556" s="169"/>
      <c r="O5556" s="169"/>
      <c r="P5556" s="169"/>
    </row>
    <row r="5557" spans="1:16" ht="20.100000000000001" customHeight="1">
      <c r="A5557" s="282" t="s">
        <v>12165</v>
      </c>
      <c r="B5557" s="277">
        <v>683615801769</v>
      </c>
      <c r="C5557" s="289" t="s">
        <v>12010</v>
      </c>
      <c r="D5557" s="278" t="s">
        <v>12164</v>
      </c>
      <c r="E5557" s="323">
        <v>5</v>
      </c>
      <c r="F5557" s="319">
        <v>17.95</v>
      </c>
      <c r="G5557" s="279" t="s">
        <v>8444</v>
      </c>
      <c r="H5557" s="282">
        <v>0</v>
      </c>
      <c r="I5557" s="280">
        <v>42310</v>
      </c>
      <c r="J5557" s="319">
        <f t="shared" si="87"/>
        <v>5.2574999999999985</v>
      </c>
      <c r="K5557" s="169"/>
      <c r="L5557" s="169"/>
      <c r="M5557" s="169" t="s">
        <v>2395</v>
      </c>
      <c r="N5557" s="169"/>
      <c r="O5557" s="169"/>
      <c r="P5557" s="169"/>
    </row>
    <row r="5558" spans="1:16" ht="20.100000000000001" customHeight="1">
      <c r="A5558" s="282"/>
      <c r="C5558" s="289" t="s">
        <v>12011</v>
      </c>
      <c r="E5558" s="169"/>
      <c r="F5558" s="281">
        <v>17.95</v>
      </c>
      <c r="G5558" s="279"/>
      <c r="H5558" s="169">
        <v>0</v>
      </c>
      <c r="I5558" s="280"/>
      <c r="J5558" s="319">
        <f t="shared" si="87"/>
        <v>10.257499999999999</v>
      </c>
      <c r="K5558" s="169" t="s">
        <v>731</v>
      </c>
      <c r="L5558" s="169"/>
      <c r="M5558" s="169"/>
      <c r="N5558" s="169"/>
      <c r="O5558" s="169"/>
      <c r="P5558" s="169"/>
    </row>
    <row r="5559" spans="1:16" ht="20.100000000000001" customHeight="1">
      <c r="A5559" s="282" t="s">
        <v>12167</v>
      </c>
      <c r="B5559" s="277">
        <v>683615801776</v>
      </c>
      <c r="C5559" s="289" t="s">
        <v>12011</v>
      </c>
      <c r="D5559" s="278" t="s">
        <v>12166</v>
      </c>
      <c r="E5559" s="323">
        <v>5</v>
      </c>
      <c r="F5559" s="319">
        <v>17.95</v>
      </c>
      <c r="G5559" s="279" t="s">
        <v>8444</v>
      </c>
      <c r="H5559" s="282">
        <v>0</v>
      </c>
      <c r="I5559" s="280">
        <v>42310</v>
      </c>
      <c r="J5559" s="319">
        <f t="shared" si="87"/>
        <v>5.2574999999999985</v>
      </c>
      <c r="K5559" s="169"/>
      <c r="L5559" s="169"/>
      <c r="M5559" s="169" t="s">
        <v>2395</v>
      </c>
      <c r="N5559" s="169"/>
      <c r="O5559" s="169"/>
      <c r="P5559" s="169"/>
    </row>
    <row r="5560" spans="1:16" ht="20.100000000000001" customHeight="1">
      <c r="A5560" s="282"/>
      <c r="C5560" s="289" t="s">
        <v>12012</v>
      </c>
      <c r="E5560" s="169"/>
      <c r="F5560" s="281">
        <v>17.95</v>
      </c>
      <c r="G5560" s="279"/>
      <c r="H5560" s="169">
        <v>0</v>
      </c>
      <c r="I5560" s="280"/>
      <c r="J5560" s="319">
        <f t="shared" si="87"/>
        <v>10.257499999999999</v>
      </c>
      <c r="K5560" s="169" t="s">
        <v>731</v>
      </c>
      <c r="L5560" s="169"/>
      <c r="M5560" s="169"/>
      <c r="N5560" s="169"/>
      <c r="O5560" s="169"/>
      <c r="P5560" s="169"/>
    </row>
    <row r="5561" spans="1:16" ht="20.100000000000001" customHeight="1">
      <c r="A5561" s="282" t="s">
        <v>12169</v>
      </c>
      <c r="B5561" s="277">
        <v>683615801783</v>
      </c>
      <c r="C5561" s="289" t="s">
        <v>12012</v>
      </c>
      <c r="D5561" s="278" t="s">
        <v>12168</v>
      </c>
      <c r="E5561" s="323">
        <v>5</v>
      </c>
      <c r="F5561" s="319">
        <v>17.95</v>
      </c>
      <c r="G5561" s="279" t="s">
        <v>8444</v>
      </c>
      <c r="H5561" s="282">
        <v>0</v>
      </c>
      <c r="I5561" s="280">
        <v>42310</v>
      </c>
      <c r="J5561" s="319">
        <f t="shared" si="87"/>
        <v>5.2574999999999985</v>
      </c>
      <c r="K5561" s="169"/>
      <c r="L5561" s="169"/>
      <c r="M5561" s="169" t="s">
        <v>2395</v>
      </c>
      <c r="N5561" s="169"/>
      <c r="O5561" s="169"/>
      <c r="P5561" s="169"/>
    </row>
    <row r="5562" spans="1:16" ht="20.100000000000001" customHeight="1">
      <c r="A5562" s="282" t="s">
        <v>12170</v>
      </c>
      <c r="B5562" s="277"/>
      <c r="C5562" s="289" t="s">
        <v>12013</v>
      </c>
      <c r="D5562" s="278" t="s">
        <v>12171</v>
      </c>
      <c r="E5562" s="169"/>
      <c r="F5562" s="281" t="s">
        <v>17578</v>
      </c>
      <c r="G5562" s="279" t="s">
        <v>8444</v>
      </c>
      <c r="H5562" s="282">
        <v>0</v>
      </c>
      <c r="I5562" s="280">
        <v>42310</v>
      </c>
      <c r="J5562" s="319" t="e">
        <f t="shared" si="87"/>
        <v>#VALUE!</v>
      </c>
      <c r="K5562" s="169"/>
      <c r="L5562" s="169"/>
      <c r="M5562" s="169" t="s">
        <v>2395</v>
      </c>
      <c r="N5562" s="169"/>
      <c r="O5562" s="169"/>
      <c r="P5562" s="169"/>
    </row>
    <row r="5563" spans="1:16" ht="20.100000000000001" customHeight="1">
      <c r="A5563" s="282" t="s">
        <v>12172</v>
      </c>
      <c r="B5563" s="277">
        <v>683615801790</v>
      </c>
      <c r="C5563" s="289" t="s">
        <v>12014</v>
      </c>
      <c r="D5563" s="278" t="s">
        <v>12171</v>
      </c>
      <c r="E5563" s="326">
        <v>2</v>
      </c>
      <c r="F5563" s="319">
        <v>17.95</v>
      </c>
      <c r="G5563" s="279" t="s">
        <v>8444</v>
      </c>
      <c r="H5563" s="283">
        <v>11</v>
      </c>
      <c r="I5563" s="280">
        <v>42310</v>
      </c>
      <c r="J5563" s="319">
        <f t="shared" si="87"/>
        <v>8.2574999999999985</v>
      </c>
      <c r="K5563" s="169"/>
      <c r="L5563" s="169"/>
      <c r="M5563" s="169" t="s">
        <v>2395</v>
      </c>
      <c r="N5563" s="169"/>
      <c r="O5563" s="169"/>
      <c r="P5563" s="169"/>
    </row>
    <row r="5564" spans="1:16" ht="20.100000000000001" customHeight="1">
      <c r="A5564" s="282" t="s">
        <v>12173</v>
      </c>
      <c r="B5564" s="277">
        <v>683615801806</v>
      </c>
      <c r="C5564" s="289" t="s">
        <v>12015</v>
      </c>
      <c r="D5564" s="278" t="s">
        <v>12171</v>
      </c>
      <c r="E5564" s="323">
        <v>6</v>
      </c>
      <c r="F5564" s="319">
        <v>17.95</v>
      </c>
      <c r="G5564" s="279" t="s">
        <v>8444</v>
      </c>
      <c r="H5564" s="282">
        <v>0</v>
      </c>
      <c r="I5564" s="280">
        <v>42310</v>
      </c>
      <c r="J5564" s="319">
        <f t="shared" si="87"/>
        <v>4.2574999999999985</v>
      </c>
      <c r="K5564" s="169"/>
      <c r="L5564" s="169"/>
      <c r="M5564" s="169" t="s">
        <v>2395</v>
      </c>
      <c r="N5564" s="169"/>
      <c r="O5564" s="169"/>
      <c r="P5564" s="169"/>
    </row>
    <row r="5565" spans="1:16" ht="20.100000000000001" customHeight="1">
      <c r="A5565" s="282" t="s">
        <v>12174</v>
      </c>
      <c r="B5565" s="277">
        <v>683615801813</v>
      </c>
      <c r="C5565" s="289" t="s">
        <v>12016</v>
      </c>
      <c r="D5565" s="278" t="s">
        <v>12171</v>
      </c>
      <c r="E5565" s="323">
        <v>6</v>
      </c>
      <c r="F5565" s="319">
        <v>17.95</v>
      </c>
      <c r="G5565" s="279" t="s">
        <v>8444</v>
      </c>
      <c r="H5565" s="282">
        <v>0</v>
      </c>
      <c r="I5565" s="280">
        <v>42310</v>
      </c>
      <c r="J5565" s="319">
        <f t="shared" si="87"/>
        <v>4.2574999999999985</v>
      </c>
      <c r="K5565" s="169"/>
      <c r="L5565" s="169"/>
      <c r="M5565" s="169" t="s">
        <v>2395</v>
      </c>
      <c r="N5565" s="169"/>
      <c r="O5565" s="169"/>
      <c r="P5565" s="169"/>
    </row>
    <row r="5566" spans="1:16" ht="20.100000000000001" customHeight="1">
      <c r="A5566" s="282" t="s">
        <v>12175</v>
      </c>
      <c r="B5566" s="277">
        <v>683615801820</v>
      </c>
      <c r="C5566" s="289" t="s">
        <v>12017</v>
      </c>
      <c r="D5566" s="278" t="s">
        <v>12171</v>
      </c>
      <c r="E5566" s="323">
        <v>8</v>
      </c>
      <c r="F5566" s="319">
        <v>20.823529411764707</v>
      </c>
      <c r="G5566" s="279" t="s">
        <v>8444</v>
      </c>
      <c r="H5566" s="282">
        <v>0</v>
      </c>
      <c r="I5566" s="280">
        <v>42310</v>
      </c>
      <c r="J5566" s="319">
        <f t="shared" si="87"/>
        <v>4.6999999999999993</v>
      </c>
      <c r="K5566" s="169">
        <v>15.95</v>
      </c>
      <c r="L5566" s="169"/>
      <c r="M5566" s="169" t="s">
        <v>2395</v>
      </c>
      <c r="N5566" s="169"/>
      <c r="O5566" s="169"/>
      <c r="P5566" s="169"/>
    </row>
    <row r="5567" spans="1:16" ht="20.100000000000001" customHeight="1">
      <c r="A5567" s="282" t="s">
        <v>12176</v>
      </c>
      <c r="B5567" s="277">
        <v>683615801837</v>
      </c>
      <c r="C5567" s="289" t="s">
        <v>12018</v>
      </c>
      <c r="D5567" s="278" t="s">
        <v>12171</v>
      </c>
      <c r="E5567" s="323">
        <v>6</v>
      </c>
      <c r="F5567" s="319">
        <v>17.95</v>
      </c>
      <c r="G5567" s="279" t="s">
        <v>8444</v>
      </c>
      <c r="H5567" s="282">
        <v>0</v>
      </c>
      <c r="I5567" s="280">
        <v>42310</v>
      </c>
      <c r="J5567" s="319">
        <f t="shared" si="87"/>
        <v>4.2574999999999985</v>
      </c>
      <c r="K5567" s="169"/>
      <c r="L5567" s="169"/>
      <c r="M5567" s="169" t="s">
        <v>2395</v>
      </c>
      <c r="N5567" s="169"/>
      <c r="O5567" s="169"/>
      <c r="P5567" s="169"/>
    </row>
    <row r="5568" spans="1:16" ht="20.100000000000001" customHeight="1">
      <c r="A5568" s="282" t="s">
        <v>12177</v>
      </c>
      <c r="B5568" s="277">
        <v>683615801844</v>
      </c>
      <c r="C5568" s="289" t="s">
        <v>12019</v>
      </c>
      <c r="D5568" s="278" t="s">
        <v>12171</v>
      </c>
      <c r="E5568" s="326">
        <v>2</v>
      </c>
      <c r="F5568" s="319">
        <v>17.95</v>
      </c>
      <c r="G5568" s="279" t="s">
        <v>8444</v>
      </c>
      <c r="H5568" s="283">
        <v>17</v>
      </c>
      <c r="I5568" s="280">
        <v>42310</v>
      </c>
      <c r="J5568" s="319">
        <f t="shared" si="87"/>
        <v>8.2574999999999985</v>
      </c>
      <c r="K5568" s="169"/>
      <c r="L5568" s="169"/>
      <c r="M5568" s="169" t="s">
        <v>2395</v>
      </c>
      <c r="N5568" s="169"/>
      <c r="O5568" s="169"/>
      <c r="P5568" s="169"/>
    </row>
    <row r="5569" spans="1:37" ht="20.100000000000001" customHeight="1">
      <c r="A5569" s="282" t="s">
        <v>12178</v>
      </c>
      <c r="B5569" s="277"/>
      <c r="C5569" s="289" t="s">
        <v>12020</v>
      </c>
      <c r="D5569" s="278" t="s">
        <v>12106</v>
      </c>
      <c r="E5569" s="169"/>
      <c r="F5569" s="281" t="s">
        <v>17578</v>
      </c>
      <c r="G5569" s="279" t="s">
        <v>8444</v>
      </c>
      <c r="H5569" s="282">
        <v>0</v>
      </c>
      <c r="I5569" s="280">
        <v>42310</v>
      </c>
      <c r="J5569" s="319" t="e">
        <f t="shared" si="87"/>
        <v>#VALUE!</v>
      </c>
      <c r="K5569" s="169"/>
      <c r="L5569" s="169"/>
      <c r="M5569" s="169" t="s">
        <v>2395</v>
      </c>
      <c r="N5569" s="169"/>
      <c r="O5569" s="169"/>
      <c r="P5569" s="169"/>
    </row>
    <row r="5570" spans="1:37" ht="20.100000000000001" customHeight="1">
      <c r="A5570" s="282" t="s">
        <v>12179</v>
      </c>
      <c r="B5570" s="277">
        <v>683615801851</v>
      </c>
      <c r="C5570" s="289" t="s">
        <v>12021</v>
      </c>
      <c r="D5570" s="278" t="s">
        <v>12106</v>
      </c>
      <c r="E5570" s="323">
        <v>6</v>
      </c>
      <c r="F5570" s="319">
        <v>17.95</v>
      </c>
      <c r="G5570" s="279" t="s">
        <v>8444</v>
      </c>
      <c r="H5570" s="282">
        <v>0</v>
      </c>
      <c r="I5570" s="280">
        <v>42310</v>
      </c>
      <c r="J5570" s="319">
        <f t="shared" si="87"/>
        <v>4.2574999999999985</v>
      </c>
      <c r="K5570" s="169"/>
      <c r="L5570" s="169"/>
      <c r="M5570" s="169" t="s">
        <v>2395</v>
      </c>
      <c r="N5570" s="169"/>
      <c r="O5570" s="169"/>
      <c r="P5570" s="169"/>
    </row>
    <row r="5571" spans="1:37" ht="20.100000000000001" customHeight="1">
      <c r="A5571" s="282" t="s">
        <v>12180</v>
      </c>
      <c r="B5571" s="277">
        <v>683615801868</v>
      </c>
      <c r="C5571" s="289" t="s">
        <v>12022</v>
      </c>
      <c r="D5571" s="278" t="s">
        <v>12106</v>
      </c>
      <c r="E5571" s="323">
        <v>6</v>
      </c>
      <c r="F5571" s="319">
        <v>17.95</v>
      </c>
      <c r="G5571" s="279" t="s">
        <v>8444</v>
      </c>
      <c r="H5571" s="282">
        <v>0</v>
      </c>
      <c r="I5571" s="280">
        <v>42310</v>
      </c>
      <c r="J5571" s="319">
        <f t="shared" si="87"/>
        <v>4.2574999999999985</v>
      </c>
      <c r="K5571" s="169"/>
      <c r="L5571" s="169"/>
      <c r="M5571" s="169" t="s">
        <v>2395</v>
      </c>
      <c r="N5571" s="169"/>
      <c r="O5571" s="169"/>
      <c r="P5571" s="169"/>
    </row>
    <row r="5572" spans="1:37" ht="20.100000000000001" customHeight="1">
      <c r="A5572" s="282" t="s">
        <v>12181</v>
      </c>
      <c r="B5572" s="277">
        <v>683615801875</v>
      </c>
      <c r="C5572" s="289" t="s">
        <v>12023</v>
      </c>
      <c r="D5572" s="278" t="s">
        <v>12106</v>
      </c>
      <c r="E5572" s="323">
        <v>9.5</v>
      </c>
      <c r="F5572" s="319">
        <v>22.588235294117649</v>
      </c>
      <c r="G5572" s="279" t="s">
        <v>8444</v>
      </c>
      <c r="H5572" s="282">
        <v>0</v>
      </c>
      <c r="I5572" s="280">
        <v>42310</v>
      </c>
      <c r="J5572" s="319">
        <f t="shared" si="87"/>
        <v>4.6999999999999993</v>
      </c>
      <c r="K5572" s="169">
        <v>15.95</v>
      </c>
      <c r="L5572" s="169"/>
      <c r="M5572" s="169" t="s">
        <v>2395</v>
      </c>
      <c r="N5572" s="169"/>
      <c r="O5572" s="169"/>
      <c r="P5572" s="169"/>
    </row>
    <row r="5573" spans="1:37" ht="20.100000000000001" customHeight="1">
      <c r="A5573" s="282" t="s">
        <v>12182</v>
      </c>
      <c r="B5573" s="277">
        <v>683615801882</v>
      </c>
      <c r="C5573" s="289" t="s">
        <v>12024</v>
      </c>
      <c r="D5573" s="278" t="s">
        <v>12106</v>
      </c>
      <c r="E5573" s="323">
        <v>9.5</v>
      </c>
      <c r="F5573" s="319">
        <v>22.588235294117649</v>
      </c>
      <c r="G5573" s="279" t="s">
        <v>8444</v>
      </c>
      <c r="H5573" s="282">
        <v>0</v>
      </c>
      <c r="I5573" s="280">
        <v>42310</v>
      </c>
      <c r="J5573" s="319">
        <f t="shared" si="87"/>
        <v>4.6999999999999993</v>
      </c>
      <c r="K5573" s="169">
        <v>15.95</v>
      </c>
      <c r="L5573" s="169"/>
      <c r="M5573" s="169" t="s">
        <v>2395</v>
      </c>
      <c r="N5573" s="169"/>
      <c r="O5573" s="169"/>
      <c r="P5573" s="169"/>
    </row>
    <row r="5574" spans="1:37" ht="20.100000000000001" customHeight="1">
      <c r="A5574" s="282" t="s">
        <v>12183</v>
      </c>
      <c r="B5574" s="277">
        <v>683615801899</v>
      </c>
      <c r="C5574" s="289" t="s">
        <v>12025</v>
      </c>
      <c r="D5574" s="278" t="s">
        <v>12106</v>
      </c>
      <c r="E5574" s="323">
        <v>9.5</v>
      </c>
      <c r="F5574" s="319">
        <v>22.588235294117649</v>
      </c>
      <c r="G5574" s="279" t="s">
        <v>8444</v>
      </c>
      <c r="H5574" s="282">
        <v>0</v>
      </c>
      <c r="I5574" s="280">
        <v>42310</v>
      </c>
      <c r="J5574" s="319">
        <f t="shared" si="87"/>
        <v>4.6999999999999993</v>
      </c>
      <c r="K5574" s="169">
        <v>15.95</v>
      </c>
      <c r="L5574" s="169"/>
      <c r="M5574" s="169" t="s">
        <v>2395</v>
      </c>
      <c r="N5574" s="169"/>
      <c r="O5574" s="169"/>
      <c r="P5574" s="169"/>
    </row>
    <row r="5575" spans="1:37" ht="20.100000000000001" customHeight="1">
      <c r="A5575" s="282" t="s">
        <v>12184</v>
      </c>
      <c r="B5575" s="277"/>
      <c r="C5575" s="289" t="s">
        <v>12026</v>
      </c>
      <c r="D5575" s="278" t="s">
        <v>12185</v>
      </c>
      <c r="E5575" s="169"/>
      <c r="F5575" s="281" t="s">
        <v>17578</v>
      </c>
      <c r="G5575" s="279" t="s">
        <v>8444</v>
      </c>
      <c r="H5575" s="282">
        <v>0</v>
      </c>
      <c r="I5575" s="280">
        <v>42310</v>
      </c>
      <c r="J5575" s="319" t="e">
        <f t="shared" si="87"/>
        <v>#VALUE!</v>
      </c>
      <c r="K5575" s="169"/>
      <c r="L5575" s="169"/>
      <c r="M5575" s="169" t="s">
        <v>2395</v>
      </c>
      <c r="N5575" s="169"/>
      <c r="O5575" s="169"/>
      <c r="P5575" s="169"/>
    </row>
    <row r="5576" spans="1:37" ht="20.100000000000001" customHeight="1">
      <c r="A5576" s="282" t="s">
        <v>12186</v>
      </c>
      <c r="B5576" s="277">
        <v>683615801905</v>
      </c>
      <c r="C5576" s="289" t="s">
        <v>12027</v>
      </c>
      <c r="D5576" s="278" t="s">
        <v>12185</v>
      </c>
      <c r="E5576" s="323">
        <v>8</v>
      </c>
      <c r="F5576" s="319">
        <v>20.823529411764707</v>
      </c>
      <c r="G5576" s="279" t="s">
        <v>8444</v>
      </c>
      <c r="H5576" s="282">
        <v>0</v>
      </c>
      <c r="I5576" s="280">
        <v>42310</v>
      </c>
      <c r="J5576" s="319">
        <f t="shared" si="87"/>
        <v>4.6999999999999993</v>
      </c>
      <c r="K5576" s="169">
        <v>15.95</v>
      </c>
      <c r="L5576" s="169"/>
      <c r="M5576" s="169" t="s">
        <v>2395</v>
      </c>
      <c r="N5576" s="169"/>
      <c r="O5576" s="169"/>
      <c r="P5576" s="169"/>
    </row>
    <row r="5577" spans="1:37" ht="20.100000000000001" customHeight="1">
      <c r="A5577" s="282" t="s">
        <v>12187</v>
      </c>
      <c r="B5577" s="277">
        <v>683615801912</v>
      </c>
      <c r="C5577" s="289" t="s">
        <v>12028</v>
      </c>
      <c r="D5577" s="278" t="s">
        <v>12185</v>
      </c>
      <c r="E5577" s="323">
        <v>8</v>
      </c>
      <c r="F5577" s="319">
        <v>20.823529411764707</v>
      </c>
      <c r="G5577" s="279" t="s">
        <v>8444</v>
      </c>
      <c r="H5577" s="282">
        <v>0</v>
      </c>
      <c r="I5577" s="280">
        <v>42310</v>
      </c>
      <c r="J5577" s="319">
        <f t="shared" si="87"/>
        <v>4.6999999999999993</v>
      </c>
      <c r="K5577" s="169">
        <v>15.95</v>
      </c>
      <c r="L5577" s="169"/>
      <c r="M5577" s="169" t="s">
        <v>2395</v>
      </c>
      <c r="N5577" s="169"/>
      <c r="O5577" s="169"/>
      <c r="P5577" s="169"/>
    </row>
    <row r="5578" spans="1:37" ht="20.100000000000001" customHeight="1">
      <c r="A5578" s="282" t="s">
        <v>12188</v>
      </c>
      <c r="B5578" s="277">
        <v>683615801929</v>
      </c>
      <c r="C5578" s="289" t="s">
        <v>12029</v>
      </c>
      <c r="D5578" s="278" t="s">
        <v>12185</v>
      </c>
      <c r="E5578" s="323">
        <v>6</v>
      </c>
      <c r="F5578" s="319">
        <v>20.823529411764707</v>
      </c>
      <c r="G5578" s="279" t="s">
        <v>8444</v>
      </c>
      <c r="H5578" s="282">
        <v>0</v>
      </c>
      <c r="I5578" s="280">
        <v>42310</v>
      </c>
      <c r="J5578" s="319">
        <f t="shared" si="87"/>
        <v>6.6999999999999993</v>
      </c>
      <c r="K5578" s="169">
        <v>15.95</v>
      </c>
      <c r="L5578" s="169"/>
      <c r="M5578" s="169" t="s">
        <v>2395</v>
      </c>
      <c r="N5578" s="169"/>
      <c r="O5578" s="169"/>
      <c r="P5578" s="169"/>
    </row>
    <row r="5579" spans="1:37" ht="20.100000000000001" customHeight="1">
      <c r="A5579" s="282" t="s">
        <v>12189</v>
      </c>
      <c r="B5579" s="277">
        <v>683615801936</v>
      </c>
      <c r="C5579" s="289" t="s">
        <v>12030</v>
      </c>
      <c r="D5579" s="278" t="s">
        <v>12185</v>
      </c>
      <c r="E5579" s="323">
        <v>8</v>
      </c>
      <c r="F5579" s="319">
        <v>20.823529411764707</v>
      </c>
      <c r="G5579" s="279" t="s">
        <v>8444</v>
      </c>
      <c r="H5579" s="282">
        <v>0</v>
      </c>
      <c r="I5579" s="280">
        <v>42310</v>
      </c>
      <c r="J5579" s="319">
        <f t="shared" si="87"/>
        <v>4.6999999999999993</v>
      </c>
      <c r="K5579" s="169">
        <v>15.95</v>
      </c>
      <c r="L5579" s="169"/>
      <c r="M5579" s="169" t="s">
        <v>2395</v>
      </c>
      <c r="N5579" s="169"/>
      <c r="O5579" s="169"/>
      <c r="P5579" s="169"/>
    </row>
    <row r="5580" spans="1:37" ht="20.100000000000001" customHeight="1">
      <c r="A5580" s="282" t="s">
        <v>12190</v>
      </c>
      <c r="B5580" s="277">
        <v>683615801943</v>
      </c>
      <c r="C5580" s="289" t="s">
        <v>12031</v>
      </c>
      <c r="D5580" s="278" t="s">
        <v>12185</v>
      </c>
      <c r="E5580" s="323">
        <v>8</v>
      </c>
      <c r="F5580" s="319">
        <v>20.823529411764707</v>
      </c>
      <c r="G5580" s="279" t="s">
        <v>8444</v>
      </c>
      <c r="H5580" s="282">
        <v>0</v>
      </c>
      <c r="I5580" s="280">
        <v>42310</v>
      </c>
      <c r="J5580" s="319">
        <f t="shared" ref="J5580:J5643" si="88">F5580*0.85-5-E5580</f>
        <v>4.6999999999999993</v>
      </c>
      <c r="K5580" s="169">
        <v>15.95</v>
      </c>
      <c r="L5580" s="169"/>
      <c r="M5580" s="169" t="s">
        <v>2395</v>
      </c>
      <c r="N5580" s="169"/>
      <c r="O5580" s="169"/>
      <c r="P5580" s="169"/>
    </row>
    <row r="5581" spans="1:37" ht="20.100000000000001" customHeight="1">
      <c r="A5581" s="282" t="s">
        <v>12260</v>
      </c>
      <c r="B5581" s="277"/>
      <c r="C5581" s="289" t="s">
        <v>6180</v>
      </c>
      <c r="D5581" s="278" t="s">
        <v>12261</v>
      </c>
      <c r="E5581" s="169"/>
      <c r="F5581" s="281" t="s">
        <v>17578</v>
      </c>
      <c r="G5581" s="279" t="s">
        <v>8444</v>
      </c>
      <c r="H5581" s="282">
        <v>0</v>
      </c>
      <c r="I5581" s="280">
        <v>42310</v>
      </c>
      <c r="J5581" s="319" t="e">
        <f t="shared" si="88"/>
        <v>#VALUE!</v>
      </c>
      <c r="K5581" s="169"/>
      <c r="L5581" s="169"/>
      <c r="M5581" s="169" t="s">
        <v>2395</v>
      </c>
      <c r="N5581" s="169"/>
      <c r="O5581" s="169"/>
      <c r="P5581" s="169"/>
    </row>
    <row r="5582" spans="1:37" ht="20.100000000000001" customHeight="1">
      <c r="A5582" s="282" t="s">
        <v>12262</v>
      </c>
      <c r="B5582" s="277">
        <v>683615801240</v>
      </c>
      <c r="C5582" s="289" t="s">
        <v>12191</v>
      </c>
      <c r="D5582" s="278" t="s">
        <v>12261</v>
      </c>
      <c r="E5582" s="326">
        <v>1.5</v>
      </c>
      <c r="F5582" s="281">
        <v>11.89</v>
      </c>
      <c r="G5582" s="279" t="s">
        <v>8444</v>
      </c>
      <c r="H5582" s="283">
        <v>230</v>
      </c>
      <c r="I5582" s="280">
        <v>42310</v>
      </c>
      <c r="J5582" s="319">
        <f t="shared" si="88"/>
        <v>3.6065000000000005</v>
      </c>
      <c r="K5582" s="169">
        <v>7.6470588235294121</v>
      </c>
      <c r="L5582" s="169"/>
      <c r="M5582" s="169" t="s">
        <v>2395</v>
      </c>
      <c r="N5582" s="169"/>
      <c r="O5582" s="169"/>
      <c r="P5582" s="169"/>
      <c r="T5582" s="5" t="s">
        <v>15456</v>
      </c>
      <c r="U5582" s="171" t="s">
        <v>12260</v>
      </c>
      <c r="V5582" s="5" t="s">
        <v>15458</v>
      </c>
      <c r="W5582" s="5" t="s">
        <v>15486</v>
      </c>
      <c r="X5582" s="5" t="s">
        <v>15460</v>
      </c>
      <c r="Y5582" s="5" t="s">
        <v>15183</v>
      </c>
      <c r="Z5582" s="5" t="s">
        <v>15184</v>
      </c>
      <c r="AA5582" s="5" t="s">
        <v>16558</v>
      </c>
      <c r="AB5582" s="5" t="s">
        <v>16559</v>
      </c>
      <c r="AC5582" s="5" t="s">
        <v>16167</v>
      </c>
      <c r="AD5582" s="5" t="s">
        <v>16560</v>
      </c>
      <c r="AE5582" s="5" t="s">
        <v>15465</v>
      </c>
      <c r="AF5582" s="5" t="s">
        <v>16561</v>
      </c>
      <c r="AG5582" s="5" t="s">
        <v>16562</v>
      </c>
      <c r="AH5582" s="5" t="s">
        <v>16563</v>
      </c>
      <c r="AI5582" s="5" t="s">
        <v>16564</v>
      </c>
      <c r="AJ5582" s="5" t="s">
        <v>16565</v>
      </c>
    </row>
    <row r="5583" spans="1:37" ht="20.100000000000001" customHeight="1">
      <c r="A5583" s="282" t="s">
        <v>12263</v>
      </c>
      <c r="B5583" s="277"/>
      <c r="C5583" s="289" t="s">
        <v>6206</v>
      </c>
      <c r="D5583" s="278" t="s">
        <v>12264</v>
      </c>
      <c r="E5583" s="169"/>
      <c r="F5583" s="281" t="s">
        <v>17578</v>
      </c>
      <c r="G5583" s="279" t="s">
        <v>8444</v>
      </c>
      <c r="H5583" s="282">
        <v>0</v>
      </c>
      <c r="I5583" s="280">
        <v>42310</v>
      </c>
      <c r="J5583" s="319" t="e">
        <f t="shared" si="88"/>
        <v>#VALUE!</v>
      </c>
      <c r="K5583" s="169"/>
      <c r="L5583" s="169"/>
      <c r="M5583" s="169" t="s">
        <v>2395</v>
      </c>
      <c r="N5583" s="169"/>
      <c r="O5583" s="169"/>
      <c r="P5583" s="169"/>
    </row>
    <row r="5584" spans="1:37" ht="20.100000000000001" customHeight="1">
      <c r="A5584" s="5" t="s">
        <v>12265</v>
      </c>
      <c r="B5584" s="277">
        <v>683615801257</v>
      </c>
      <c r="C5584" s="289" t="s">
        <v>12192</v>
      </c>
      <c r="D5584" s="278" t="s">
        <v>12264</v>
      </c>
      <c r="E5584" s="326">
        <v>1</v>
      </c>
      <c r="F5584" s="281">
        <v>11.99</v>
      </c>
      <c r="G5584" s="279" t="s">
        <v>8444</v>
      </c>
      <c r="H5584" s="283">
        <v>26</v>
      </c>
      <c r="I5584" s="280">
        <v>42310</v>
      </c>
      <c r="J5584" s="319">
        <f t="shared" si="88"/>
        <v>4.1914999999999996</v>
      </c>
      <c r="K5584" s="169"/>
      <c r="L5584" s="169"/>
      <c r="M5584" s="169" t="s">
        <v>2395</v>
      </c>
      <c r="N5584" s="169"/>
      <c r="O5584" s="169"/>
      <c r="P5584" s="169"/>
      <c r="T5584" s="5" t="s">
        <v>15456</v>
      </c>
      <c r="U5584" s="171" t="s">
        <v>12263</v>
      </c>
      <c r="V5584" s="5" t="s">
        <v>15458</v>
      </c>
      <c r="W5584" s="5" t="s">
        <v>15486</v>
      </c>
      <c r="X5584" s="5" t="s">
        <v>15460</v>
      </c>
      <c r="Y5584" s="5" t="s">
        <v>15183</v>
      </c>
      <c r="Z5584" s="5" t="s">
        <v>15184</v>
      </c>
      <c r="AA5584" s="5" t="s">
        <v>16171</v>
      </c>
      <c r="AB5584" s="5" t="s">
        <v>16559</v>
      </c>
      <c r="AC5584" s="5" t="s">
        <v>16167</v>
      </c>
      <c r="AD5584" s="5" t="s">
        <v>16173</v>
      </c>
      <c r="AE5584" s="5" t="s">
        <v>15465</v>
      </c>
      <c r="AF5584" s="5" t="s">
        <v>16561</v>
      </c>
      <c r="AG5584" s="5" t="s">
        <v>16562</v>
      </c>
      <c r="AH5584" s="5" t="s">
        <v>16563</v>
      </c>
      <c r="AI5584" s="5" t="s">
        <v>16564</v>
      </c>
      <c r="AJ5584" s="5" t="s">
        <v>16565</v>
      </c>
      <c r="AK5584" s="5" t="s">
        <v>16798</v>
      </c>
    </row>
    <row r="5585" spans="1:37" ht="20.100000000000001" customHeight="1">
      <c r="A5585" s="282"/>
      <c r="C5585" s="289" t="s">
        <v>12193</v>
      </c>
      <c r="E5585" s="169"/>
      <c r="F5585" s="281">
        <v>11.99</v>
      </c>
      <c r="G5585" s="279"/>
      <c r="H5585" s="169">
        <v>0</v>
      </c>
      <c r="I5585" s="280"/>
      <c r="J5585" s="319">
        <f t="shared" si="88"/>
        <v>5.1914999999999996</v>
      </c>
      <c r="K5585" s="169" t="s">
        <v>731</v>
      </c>
      <c r="L5585" s="169"/>
      <c r="M5585" s="169"/>
      <c r="N5585" s="169"/>
      <c r="O5585" s="169"/>
      <c r="P5585" s="169"/>
    </row>
    <row r="5586" spans="1:37" ht="20.100000000000001" customHeight="1">
      <c r="A5586" s="5" t="s">
        <v>12266</v>
      </c>
      <c r="B5586" s="277">
        <v>683615801264</v>
      </c>
      <c r="C5586" s="289" t="s">
        <v>12193</v>
      </c>
      <c r="D5586" s="278" t="s">
        <v>12264</v>
      </c>
      <c r="E5586" s="326">
        <v>1</v>
      </c>
      <c r="F5586" s="281">
        <v>11.99</v>
      </c>
      <c r="G5586" s="279" t="s">
        <v>8444</v>
      </c>
      <c r="H5586" s="283">
        <v>177</v>
      </c>
      <c r="I5586" s="280">
        <v>42310</v>
      </c>
      <c r="J5586" s="319">
        <f t="shared" si="88"/>
        <v>4.1914999999999996</v>
      </c>
      <c r="K5586" s="169"/>
      <c r="L5586" s="169"/>
      <c r="M5586" s="169" t="s">
        <v>2395</v>
      </c>
      <c r="N5586" s="169"/>
      <c r="O5586" s="169"/>
      <c r="P5586" s="169"/>
      <c r="T5586" s="5" t="s">
        <v>15456</v>
      </c>
      <c r="U5586" s="171" t="s">
        <v>16566</v>
      </c>
      <c r="V5586" s="5" t="s">
        <v>15458</v>
      </c>
      <c r="W5586" s="5" t="s">
        <v>15486</v>
      </c>
      <c r="X5586" s="5" t="s">
        <v>15460</v>
      </c>
      <c r="Y5586" s="5" t="s">
        <v>15183</v>
      </c>
      <c r="Z5586" s="5" t="s">
        <v>15184</v>
      </c>
      <c r="AA5586" s="5" t="s">
        <v>16171</v>
      </c>
      <c r="AB5586" s="5" t="s">
        <v>16559</v>
      </c>
      <c r="AC5586" s="5" t="s">
        <v>16167</v>
      </c>
      <c r="AD5586" s="5" t="s">
        <v>16173</v>
      </c>
      <c r="AE5586" s="5" t="s">
        <v>15465</v>
      </c>
      <c r="AF5586" s="5" t="s">
        <v>16561</v>
      </c>
      <c r="AG5586" s="5" t="s">
        <v>16562</v>
      </c>
      <c r="AH5586" s="5" t="s">
        <v>16563</v>
      </c>
      <c r="AI5586" s="5" t="s">
        <v>16564</v>
      </c>
      <c r="AJ5586" s="5" t="s">
        <v>16565</v>
      </c>
      <c r="AK5586" s="5" t="s">
        <v>16799</v>
      </c>
    </row>
    <row r="5587" spans="1:37" ht="20.100000000000001" customHeight="1">
      <c r="A5587" s="282"/>
      <c r="C5587" s="289" t="s">
        <v>12194</v>
      </c>
      <c r="E5587" s="169"/>
      <c r="F5587" s="281">
        <v>11.99</v>
      </c>
      <c r="G5587" s="279"/>
      <c r="H5587" s="169">
        <v>0</v>
      </c>
      <c r="I5587" s="280"/>
      <c r="J5587" s="319">
        <f t="shared" si="88"/>
        <v>5.1914999999999996</v>
      </c>
      <c r="K5587" s="169" t="s">
        <v>731</v>
      </c>
      <c r="L5587" s="169" t="s">
        <v>731</v>
      </c>
      <c r="M5587" s="169" t="s">
        <v>731</v>
      </c>
      <c r="N5587" s="169"/>
      <c r="O5587" s="169"/>
      <c r="P5587" s="169"/>
    </row>
    <row r="5588" spans="1:37" ht="20.100000000000001" customHeight="1">
      <c r="A5588" s="282" t="s">
        <v>12268</v>
      </c>
      <c r="B5588" s="277">
        <v>683615801271</v>
      </c>
      <c r="C5588" s="289" t="s">
        <v>12194</v>
      </c>
      <c r="D5588" s="278" t="s">
        <v>12267</v>
      </c>
      <c r="E5588" s="323">
        <v>1</v>
      </c>
      <c r="F5588" s="281">
        <v>11.99</v>
      </c>
      <c r="G5588" s="279" t="s">
        <v>8444</v>
      </c>
      <c r="H5588" s="169">
        <v>0</v>
      </c>
      <c r="I5588" s="280">
        <v>42310</v>
      </c>
      <c r="J5588" s="319">
        <f t="shared" si="88"/>
        <v>4.1914999999999996</v>
      </c>
      <c r="K5588" s="169" t="s">
        <v>731</v>
      </c>
      <c r="L5588" s="169" t="s">
        <v>731</v>
      </c>
      <c r="M5588" s="169" t="s">
        <v>2395</v>
      </c>
      <c r="N5588" s="169"/>
      <c r="O5588" s="169"/>
      <c r="P5588" s="169"/>
    </row>
    <row r="5589" spans="1:37" ht="20.100000000000001" customHeight="1">
      <c r="A5589" s="282"/>
      <c r="C5589" s="289" t="s">
        <v>12195</v>
      </c>
      <c r="E5589" s="169"/>
      <c r="F5589" s="281">
        <v>11.99</v>
      </c>
      <c r="G5589" s="279"/>
      <c r="H5589" s="169">
        <v>0</v>
      </c>
      <c r="I5589" s="280"/>
      <c r="J5589" s="319">
        <f t="shared" si="88"/>
        <v>5.1914999999999996</v>
      </c>
      <c r="K5589" s="169" t="s">
        <v>731</v>
      </c>
      <c r="L5589" s="169"/>
      <c r="M5589" s="169"/>
      <c r="N5589" s="169"/>
      <c r="O5589" s="169"/>
      <c r="P5589" s="169"/>
    </row>
    <row r="5590" spans="1:37" ht="20.100000000000001" customHeight="1">
      <c r="A5590" s="282" t="s">
        <v>12270</v>
      </c>
      <c r="B5590" s="277">
        <v>683615801288</v>
      </c>
      <c r="C5590" s="289" t="s">
        <v>12195</v>
      </c>
      <c r="D5590" s="278" t="s">
        <v>12269</v>
      </c>
      <c r="E5590" s="326">
        <v>0.75</v>
      </c>
      <c r="F5590" s="281">
        <v>11.89</v>
      </c>
      <c r="G5590" s="279" t="s">
        <v>8444</v>
      </c>
      <c r="H5590" s="283">
        <v>11</v>
      </c>
      <c r="I5590" s="280">
        <v>42310</v>
      </c>
      <c r="J5590" s="319">
        <f t="shared" si="88"/>
        <v>4.3565000000000005</v>
      </c>
      <c r="K5590" s="169">
        <v>8.2352941176470598</v>
      </c>
      <c r="L5590" s="169"/>
      <c r="M5590" s="169" t="s">
        <v>2395</v>
      </c>
      <c r="N5590" s="169"/>
      <c r="O5590" s="169"/>
      <c r="P5590" s="169"/>
    </row>
    <row r="5591" spans="1:37" ht="20.100000000000001" customHeight="1">
      <c r="A5591" s="282"/>
      <c r="C5591" s="289" t="s">
        <v>12196</v>
      </c>
      <c r="E5591" s="169"/>
      <c r="F5591" s="319">
        <v>9.89</v>
      </c>
      <c r="G5591" s="279"/>
      <c r="H5591" s="169">
        <v>0</v>
      </c>
      <c r="I5591" s="280"/>
      <c r="J5591" s="319">
        <f t="shared" si="88"/>
        <v>3.4064999999999994</v>
      </c>
      <c r="K5591" s="169" t="s">
        <v>731</v>
      </c>
      <c r="L5591" s="169"/>
      <c r="M5591" s="169"/>
      <c r="N5591" s="169"/>
      <c r="O5591" s="169"/>
      <c r="P5591" s="169"/>
    </row>
    <row r="5592" spans="1:37" ht="20.100000000000001" customHeight="1">
      <c r="A5592" s="282" t="s">
        <v>12272</v>
      </c>
      <c r="B5592" s="277">
        <v>683615801349</v>
      </c>
      <c r="C5592" s="289" t="s">
        <v>12196</v>
      </c>
      <c r="D5592" s="278" t="s">
        <v>12271</v>
      </c>
      <c r="E5592" s="323">
        <v>2</v>
      </c>
      <c r="F5592" s="319">
        <v>11.89</v>
      </c>
      <c r="G5592" s="279" t="s">
        <v>8444</v>
      </c>
      <c r="H5592" s="282">
        <v>0</v>
      </c>
      <c r="I5592" s="280">
        <v>42310</v>
      </c>
      <c r="J5592" s="319">
        <f t="shared" si="88"/>
        <v>3.1065000000000005</v>
      </c>
      <c r="K5592" s="169">
        <v>8.2352941176470598</v>
      </c>
      <c r="L5592" s="169"/>
      <c r="M5592" s="169" t="s">
        <v>2395</v>
      </c>
      <c r="N5592" s="169"/>
      <c r="O5592" s="169"/>
      <c r="P5592" s="169"/>
      <c r="T5592" s="5" t="s">
        <v>15456</v>
      </c>
      <c r="U5592" s="171" t="s">
        <v>16567</v>
      </c>
      <c r="V5592" s="5" t="s">
        <v>15458</v>
      </c>
      <c r="W5592" s="5" t="s">
        <v>15500</v>
      </c>
      <c r="X5592" s="5" t="s">
        <v>15460</v>
      </c>
      <c r="Y5592" s="5" t="s">
        <v>15183</v>
      </c>
      <c r="Z5592" s="5" t="s">
        <v>15184</v>
      </c>
      <c r="AA5592" s="5" t="s">
        <v>16568</v>
      </c>
      <c r="AB5592" s="5" t="s">
        <v>16569</v>
      </c>
      <c r="AC5592" s="5" t="s">
        <v>16570</v>
      </c>
      <c r="AD5592" s="5" t="s">
        <v>15504</v>
      </c>
      <c r="AE5592" s="5" t="s">
        <v>15465</v>
      </c>
      <c r="AF5592" s="5" t="s">
        <v>16561</v>
      </c>
      <c r="AG5592" s="5" t="s">
        <v>16562</v>
      </c>
      <c r="AH5592" s="5" t="s">
        <v>16563</v>
      </c>
      <c r="AI5592" s="5" t="s">
        <v>16564</v>
      </c>
      <c r="AJ5592" s="5" t="s">
        <v>16565</v>
      </c>
    </row>
    <row r="5593" spans="1:37" ht="20.100000000000001" customHeight="1">
      <c r="A5593" s="282"/>
      <c r="C5593" s="289" t="s">
        <v>12197</v>
      </c>
      <c r="E5593" s="169"/>
      <c r="F5593" s="319">
        <v>9.89</v>
      </c>
      <c r="G5593" s="279"/>
      <c r="H5593" s="169">
        <v>0</v>
      </c>
      <c r="I5593" s="280"/>
      <c r="J5593" s="319">
        <f t="shared" si="88"/>
        <v>3.4064999999999994</v>
      </c>
      <c r="K5593" s="169" t="s">
        <v>731</v>
      </c>
      <c r="L5593" s="169"/>
      <c r="M5593" s="169"/>
      <c r="N5593" s="169"/>
      <c r="O5593" s="169"/>
      <c r="P5593" s="169"/>
    </row>
    <row r="5594" spans="1:37" ht="20.100000000000001" customHeight="1">
      <c r="A5594" s="282" t="s">
        <v>12273</v>
      </c>
      <c r="B5594" s="277">
        <v>683615801950</v>
      </c>
      <c r="C5594" s="289" t="s">
        <v>12197</v>
      </c>
      <c r="D5594" s="278" t="s">
        <v>12271</v>
      </c>
      <c r="E5594" s="323">
        <v>2</v>
      </c>
      <c r="F5594" s="319">
        <v>11.89</v>
      </c>
      <c r="G5594" s="279" t="s">
        <v>8444</v>
      </c>
      <c r="H5594" s="282">
        <v>0</v>
      </c>
      <c r="I5594" s="280">
        <v>42310</v>
      </c>
      <c r="J5594" s="319">
        <f t="shared" si="88"/>
        <v>3.1065000000000005</v>
      </c>
      <c r="K5594" s="169">
        <v>8.2352941176470598</v>
      </c>
      <c r="L5594" s="169"/>
      <c r="M5594" s="169" t="s">
        <v>2395</v>
      </c>
      <c r="N5594" s="169"/>
      <c r="O5594" s="169"/>
      <c r="P5594" s="169"/>
      <c r="T5594" s="5" t="s">
        <v>15456</v>
      </c>
      <c r="U5594" s="171" t="s">
        <v>16571</v>
      </c>
      <c r="V5594" s="5" t="s">
        <v>15458</v>
      </c>
      <c r="W5594" s="5" t="s">
        <v>15500</v>
      </c>
      <c r="X5594" s="5" t="s">
        <v>15460</v>
      </c>
      <c r="Y5594" s="5" t="s">
        <v>15183</v>
      </c>
      <c r="Z5594" s="5" t="s">
        <v>15184</v>
      </c>
      <c r="AA5594" s="5" t="s">
        <v>16568</v>
      </c>
      <c r="AB5594" s="5" t="s">
        <v>16569</v>
      </c>
      <c r="AC5594" s="5" t="s">
        <v>16570</v>
      </c>
      <c r="AD5594" s="5" t="s">
        <v>15504</v>
      </c>
      <c r="AE5594" s="5" t="s">
        <v>15465</v>
      </c>
      <c r="AF5594" s="5" t="s">
        <v>16561</v>
      </c>
      <c r="AG5594" s="5" t="s">
        <v>16562</v>
      </c>
      <c r="AH5594" s="5" t="s">
        <v>16563</v>
      </c>
      <c r="AI5594" s="5" t="s">
        <v>16564</v>
      </c>
      <c r="AJ5594" s="5" t="s">
        <v>16565</v>
      </c>
    </row>
    <row r="5595" spans="1:37" ht="20.100000000000001" customHeight="1">
      <c r="A5595" s="282"/>
      <c r="C5595" s="289" t="s">
        <v>12198</v>
      </c>
      <c r="E5595" s="169"/>
      <c r="F5595" s="319">
        <v>9.89</v>
      </c>
      <c r="G5595" s="279"/>
      <c r="H5595" s="169">
        <v>0</v>
      </c>
      <c r="I5595" s="280"/>
      <c r="J5595" s="319">
        <f t="shared" si="88"/>
        <v>3.4064999999999994</v>
      </c>
      <c r="K5595" s="169" t="s">
        <v>731</v>
      </c>
      <c r="L5595" s="169"/>
      <c r="M5595" s="169"/>
      <c r="N5595" s="169"/>
      <c r="O5595" s="169"/>
      <c r="P5595" s="169"/>
    </row>
    <row r="5596" spans="1:37" ht="20.100000000000001" customHeight="1">
      <c r="A5596" s="282" t="s">
        <v>12274</v>
      </c>
      <c r="B5596" s="277">
        <v>683615801967</v>
      </c>
      <c r="C5596" s="289" t="s">
        <v>12198</v>
      </c>
      <c r="D5596" s="278" t="s">
        <v>12271</v>
      </c>
      <c r="E5596" s="323">
        <v>2</v>
      </c>
      <c r="F5596" s="319">
        <v>11.89</v>
      </c>
      <c r="G5596" s="279" t="s">
        <v>8444</v>
      </c>
      <c r="H5596" s="282">
        <v>0</v>
      </c>
      <c r="I5596" s="280">
        <v>42310</v>
      </c>
      <c r="J5596" s="319">
        <f t="shared" si="88"/>
        <v>3.1065000000000005</v>
      </c>
      <c r="K5596" s="169">
        <v>8.2352941176470598</v>
      </c>
      <c r="L5596" s="169"/>
      <c r="M5596" s="169" t="s">
        <v>2395</v>
      </c>
      <c r="N5596" s="169"/>
      <c r="O5596" s="169"/>
      <c r="P5596" s="169"/>
      <c r="T5596" s="5" t="s">
        <v>15456</v>
      </c>
      <c r="U5596" s="171" t="s">
        <v>16572</v>
      </c>
      <c r="V5596" s="5" t="s">
        <v>15458</v>
      </c>
      <c r="W5596" s="5" t="s">
        <v>15500</v>
      </c>
      <c r="X5596" s="5" t="s">
        <v>15460</v>
      </c>
      <c r="Y5596" s="5" t="s">
        <v>15183</v>
      </c>
      <c r="Z5596" s="5" t="s">
        <v>15184</v>
      </c>
      <c r="AA5596" s="5" t="s">
        <v>16568</v>
      </c>
      <c r="AB5596" s="5" t="s">
        <v>16569</v>
      </c>
      <c r="AC5596" s="5" t="s">
        <v>16570</v>
      </c>
      <c r="AD5596" s="5" t="s">
        <v>15504</v>
      </c>
      <c r="AE5596" s="5" t="s">
        <v>15465</v>
      </c>
      <c r="AF5596" s="5" t="s">
        <v>16561</v>
      </c>
      <c r="AG5596" s="5" t="s">
        <v>16562</v>
      </c>
      <c r="AH5596" s="5" t="s">
        <v>16563</v>
      </c>
      <c r="AI5596" s="5" t="s">
        <v>16564</v>
      </c>
      <c r="AJ5596" s="5" t="s">
        <v>16565</v>
      </c>
    </row>
    <row r="5597" spans="1:37" ht="20.100000000000001" customHeight="1">
      <c r="A5597" s="282"/>
      <c r="C5597" s="289" t="s">
        <v>12199</v>
      </c>
      <c r="E5597" s="169"/>
      <c r="F5597" s="319">
        <v>9.89</v>
      </c>
      <c r="G5597" s="279"/>
      <c r="H5597" s="169">
        <v>0</v>
      </c>
      <c r="I5597" s="280"/>
      <c r="J5597" s="319">
        <f t="shared" si="88"/>
        <v>3.4064999999999994</v>
      </c>
      <c r="K5597" s="169" t="s">
        <v>731</v>
      </c>
      <c r="L5597" s="169"/>
      <c r="M5597" s="169"/>
      <c r="N5597" s="169"/>
      <c r="O5597" s="169"/>
      <c r="P5597" s="169"/>
    </row>
    <row r="5598" spans="1:37" ht="20.100000000000001" customHeight="1">
      <c r="A5598" s="282" t="s">
        <v>12275</v>
      </c>
      <c r="B5598" s="277">
        <v>683615801974</v>
      </c>
      <c r="C5598" s="289" t="s">
        <v>12199</v>
      </c>
      <c r="D5598" s="278" t="s">
        <v>12271</v>
      </c>
      <c r="E5598" s="323">
        <v>2</v>
      </c>
      <c r="F5598" s="319">
        <v>11.89</v>
      </c>
      <c r="G5598" s="279" t="s">
        <v>8444</v>
      </c>
      <c r="H5598" s="282">
        <v>0</v>
      </c>
      <c r="I5598" s="280">
        <v>42310</v>
      </c>
      <c r="J5598" s="319">
        <f t="shared" si="88"/>
        <v>3.1065000000000005</v>
      </c>
      <c r="K5598" s="169">
        <v>8.2352941176470598</v>
      </c>
      <c r="L5598" s="169"/>
      <c r="M5598" s="169" t="s">
        <v>2395</v>
      </c>
      <c r="N5598" s="169"/>
      <c r="O5598" s="169"/>
      <c r="P5598" s="169"/>
      <c r="T5598" s="5" t="s">
        <v>15456</v>
      </c>
      <c r="U5598" s="171" t="s">
        <v>16573</v>
      </c>
      <c r="V5598" s="5" t="s">
        <v>15458</v>
      </c>
      <c r="W5598" s="5" t="s">
        <v>15500</v>
      </c>
      <c r="X5598" s="5" t="s">
        <v>15460</v>
      </c>
      <c r="Y5598" s="5" t="s">
        <v>15183</v>
      </c>
      <c r="Z5598" s="5" t="s">
        <v>15184</v>
      </c>
      <c r="AA5598" s="5" t="s">
        <v>16568</v>
      </c>
      <c r="AB5598" s="5" t="s">
        <v>16569</v>
      </c>
      <c r="AC5598" s="5" t="s">
        <v>16570</v>
      </c>
      <c r="AD5598" s="5" t="s">
        <v>15504</v>
      </c>
      <c r="AE5598" s="5" t="s">
        <v>15465</v>
      </c>
      <c r="AF5598" s="5" t="s">
        <v>16561</v>
      </c>
      <c r="AG5598" s="5" t="s">
        <v>16562</v>
      </c>
      <c r="AH5598" s="5" t="s">
        <v>16563</v>
      </c>
      <c r="AI5598" s="5" t="s">
        <v>16564</v>
      </c>
      <c r="AJ5598" s="5" t="s">
        <v>16565</v>
      </c>
    </row>
    <row r="5599" spans="1:37" ht="20.100000000000001" customHeight="1">
      <c r="A5599" s="282" t="s">
        <v>12276</v>
      </c>
      <c r="B5599" s="277"/>
      <c r="C5599" s="289" t="s">
        <v>12200</v>
      </c>
      <c r="D5599" s="278" t="s">
        <v>12277</v>
      </c>
      <c r="E5599" s="169"/>
      <c r="F5599" s="281" t="s">
        <v>17578</v>
      </c>
      <c r="G5599" s="279" t="s">
        <v>8444</v>
      </c>
      <c r="H5599" s="282">
        <v>0</v>
      </c>
      <c r="I5599" s="280">
        <v>42310</v>
      </c>
      <c r="J5599" s="319" t="e">
        <f t="shared" si="88"/>
        <v>#VALUE!</v>
      </c>
      <c r="K5599" s="169"/>
      <c r="L5599" s="169"/>
      <c r="M5599" s="169" t="s">
        <v>2395</v>
      </c>
      <c r="N5599" s="169"/>
      <c r="O5599" s="169"/>
      <c r="P5599" s="169"/>
    </row>
    <row r="5600" spans="1:37" ht="20.100000000000001" customHeight="1">
      <c r="A5600" s="282" t="s">
        <v>12278</v>
      </c>
      <c r="B5600" s="277">
        <v>683615801981</v>
      </c>
      <c r="C5600" s="289" t="s">
        <v>12201</v>
      </c>
      <c r="D5600" s="278" t="s">
        <v>12277</v>
      </c>
      <c r="E5600" s="326">
        <v>0.4</v>
      </c>
      <c r="F5600" s="319">
        <v>9.89</v>
      </c>
      <c r="G5600" s="279" t="s">
        <v>8444</v>
      </c>
      <c r="H5600" s="283">
        <v>21</v>
      </c>
      <c r="I5600" s="280">
        <v>42310</v>
      </c>
      <c r="J5600" s="319">
        <f t="shared" si="88"/>
        <v>3.0064999999999995</v>
      </c>
      <c r="K5600" s="169">
        <v>6.7647058823529411</v>
      </c>
      <c r="L5600" s="169"/>
      <c r="M5600" s="169" t="s">
        <v>2395</v>
      </c>
      <c r="N5600" s="169"/>
      <c r="O5600" s="169"/>
      <c r="P5600" s="169"/>
      <c r="T5600" s="5" t="s">
        <v>15456</v>
      </c>
      <c r="U5600" s="171" t="s">
        <v>12276</v>
      </c>
      <c r="V5600" s="5" t="s">
        <v>15458</v>
      </c>
      <c r="W5600" s="5" t="s">
        <v>16574</v>
      </c>
      <c r="X5600" s="5" t="s">
        <v>15460</v>
      </c>
      <c r="Y5600" s="5" t="s">
        <v>15183</v>
      </c>
      <c r="Z5600" s="5" t="s">
        <v>15184</v>
      </c>
      <c r="AA5600" s="5" t="s">
        <v>16575</v>
      </c>
      <c r="AB5600" s="5" t="s">
        <v>16576</v>
      </c>
      <c r="AC5600" s="5" t="s">
        <v>16570</v>
      </c>
      <c r="AD5600" s="5" t="s">
        <v>16577</v>
      </c>
      <c r="AE5600" s="5" t="s">
        <v>15465</v>
      </c>
      <c r="AF5600" s="5" t="s">
        <v>16561</v>
      </c>
      <c r="AG5600" s="5" t="s">
        <v>16562</v>
      </c>
      <c r="AH5600" s="5" t="s">
        <v>16563</v>
      </c>
      <c r="AI5600" s="5" t="s">
        <v>16564</v>
      </c>
      <c r="AJ5600" s="5" t="s">
        <v>16565</v>
      </c>
    </row>
    <row r="5601" spans="1:36" ht="20.100000000000001" customHeight="1">
      <c r="A5601" s="282" t="s">
        <v>12279</v>
      </c>
      <c r="B5601" s="277">
        <v>683615801998</v>
      </c>
      <c r="C5601" s="289" t="s">
        <v>12202</v>
      </c>
      <c r="D5601" s="278" t="s">
        <v>12277</v>
      </c>
      <c r="E5601" s="323">
        <v>0.4</v>
      </c>
      <c r="F5601" s="319">
        <v>9.89</v>
      </c>
      <c r="G5601" s="279" t="s">
        <v>8444</v>
      </c>
      <c r="H5601" s="282">
        <v>0</v>
      </c>
      <c r="I5601" s="280">
        <v>42310</v>
      </c>
      <c r="J5601" s="319">
        <f t="shared" si="88"/>
        <v>3.0064999999999995</v>
      </c>
      <c r="K5601" s="169">
        <v>6.7647058823529411</v>
      </c>
      <c r="L5601" s="169"/>
      <c r="M5601" s="169" t="s">
        <v>2395</v>
      </c>
      <c r="N5601" s="169"/>
      <c r="O5601" s="169"/>
      <c r="P5601" s="169"/>
      <c r="T5601" s="5" t="s">
        <v>15456</v>
      </c>
      <c r="U5601" s="171" t="s">
        <v>12276</v>
      </c>
      <c r="V5601" s="5" t="s">
        <v>15458</v>
      </c>
      <c r="W5601" s="5" t="s">
        <v>16574</v>
      </c>
      <c r="X5601" s="5" t="s">
        <v>15460</v>
      </c>
      <c r="Y5601" s="5" t="s">
        <v>15183</v>
      </c>
      <c r="Z5601" s="5" t="s">
        <v>15184</v>
      </c>
      <c r="AA5601" s="5" t="s">
        <v>16575</v>
      </c>
      <c r="AB5601" s="5" t="s">
        <v>16576</v>
      </c>
      <c r="AC5601" s="5" t="s">
        <v>16570</v>
      </c>
      <c r="AD5601" s="5" t="s">
        <v>16577</v>
      </c>
      <c r="AE5601" s="5" t="s">
        <v>15465</v>
      </c>
      <c r="AF5601" s="5" t="s">
        <v>16561</v>
      </c>
      <c r="AG5601" s="5" t="s">
        <v>16562</v>
      </c>
      <c r="AH5601" s="5" t="s">
        <v>16563</v>
      </c>
      <c r="AI5601" s="5" t="s">
        <v>16564</v>
      </c>
      <c r="AJ5601" s="5" t="s">
        <v>16565</v>
      </c>
    </row>
    <row r="5602" spans="1:36" ht="20.100000000000001" customHeight="1">
      <c r="A5602" s="282" t="s">
        <v>12280</v>
      </c>
      <c r="B5602" s="277">
        <v>683615802001</v>
      </c>
      <c r="C5602" s="289" t="s">
        <v>12203</v>
      </c>
      <c r="D5602" s="278" t="s">
        <v>12277</v>
      </c>
      <c r="E5602" s="326">
        <v>0.75</v>
      </c>
      <c r="F5602" s="319">
        <v>9.89</v>
      </c>
      <c r="G5602" s="279" t="s">
        <v>8444</v>
      </c>
      <c r="H5602" s="283">
        <v>17</v>
      </c>
      <c r="I5602" s="280">
        <v>42310</v>
      </c>
      <c r="J5602" s="319">
        <f t="shared" si="88"/>
        <v>2.6564999999999994</v>
      </c>
      <c r="K5602" s="169">
        <v>6.7647058823529411</v>
      </c>
      <c r="L5602" s="169"/>
      <c r="M5602" s="169" t="s">
        <v>2395</v>
      </c>
      <c r="N5602" s="169"/>
      <c r="O5602" s="169"/>
      <c r="P5602" s="169"/>
      <c r="T5602" s="5" t="s">
        <v>15456</v>
      </c>
      <c r="U5602" s="171" t="s">
        <v>12276</v>
      </c>
      <c r="V5602" s="5" t="s">
        <v>15458</v>
      </c>
      <c r="W5602" s="5" t="s">
        <v>16574</v>
      </c>
      <c r="X5602" s="5" t="s">
        <v>15460</v>
      </c>
      <c r="Y5602" s="5" t="s">
        <v>15183</v>
      </c>
      <c r="Z5602" s="5" t="s">
        <v>15184</v>
      </c>
      <c r="AA5602" s="5" t="s">
        <v>16575</v>
      </c>
      <c r="AB5602" s="5" t="s">
        <v>16576</v>
      </c>
      <c r="AC5602" s="5" t="s">
        <v>16570</v>
      </c>
      <c r="AD5602" s="5" t="s">
        <v>16577</v>
      </c>
      <c r="AE5602" s="5" t="s">
        <v>15465</v>
      </c>
      <c r="AF5602" s="5" t="s">
        <v>16561</v>
      </c>
      <c r="AG5602" s="5" t="s">
        <v>16562</v>
      </c>
      <c r="AH5602" s="5" t="s">
        <v>16563</v>
      </c>
      <c r="AI5602" s="5" t="s">
        <v>16564</v>
      </c>
      <c r="AJ5602" s="5" t="s">
        <v>16565</v>
      </c>
    </row>
    <row r="5603" spans="1:36" ht="20.100000000000001" customHeight="1">
      <c r="A5603" s="282" t="s">
        <v>12281</v>
      </c>
      <c r="B5603" s="277"/>
      <c r="C5603" s="289" t="s">
        <v>12204</v>
      </c>
      <c r="D5603" s="278" t="s">
        <v>12277</v>
      </c>
      <c r="E5603" s="169"/>
      <c r="F5603" s="281" t="s">
        <v>17578</v>
      </c>
      <c r="G5603" s="279" t="s">
        <v>8444</v>
      </c>
      <c r="H5603" s="282">
        <v>0</v>
      </c>
      <c r="I5603" s="280">
        <v>42310</v>
      </c>
      <c r="J5603" s="319" t="e">
        <f t="shared" si="88"/>
        <v>#VALUE!</v>
      </c>
      <c r="K5603" s="169"/>
      <c r="L5603" s="169"/>
      <c r="M5603" s="169" t="s">
        <v>2395</v>
      </c>
      <c r="N5603" s="169"/>
      <c r="O5603" s="169"/>
      <c r="P5603" s="169"/>
    </row>
    <row r="5604" spans="1:36" ht="20.100000000000001" customHeight="1">
      <c r="A5604" s="282" t="s">
        <v>12282</v>
      </c>
      <c r="B5604" s="277">
        <v>683615802018</v>
      </c>
      <c r="C5604" s="289" t="s">
        <v>12205</v>
      </c>
      <c r="D5604" s="278" t="s">
        <v>12277</v>
      </c>
      <c r="E5604" s="323">
        <v>0.75</v>
      </c>
      <c r="F5604" s="319">
        <v>9.89</v>
      </c>
      <c r="G5604" s="279" t="s">
        <v>8444</v>
      </c>
      <c r="H5604" s="282">
        <v>0</v>
      </c>
      <c r="I5604" s="280">
        <v>42310</v>
      </c>
      <c r="J5604" s="319">
        <f t="shared" si="88"/>
        <v>2.6564999999999994</v>
      </c>
      <c r="K5604" s="169">
        <v>6.7647058823529411</v>
      </c>
      <c r="L5604" s="169"/>
      <c r="M5604" s="169" t="s">
        <v>2395</v>
      </c>
      <c r="N5604" s="169"/>
      <c r="O5604" s="169"/>
      <c r="P5604" s="169"/>
    </row>
    <row r="5605" spans="1:36" ht="20.100000000000001" customHeight="1">
      <c r="A5605" s="282" t="s">
        <v>12283</v>
      </c>
      <c r="B5605" s="277">
        <v>683615802032</v>
      </c>
      <c r="C5605" s="289" t="s">
        <v>12206</v>
      </c>
      <c r="D5605" s="278" t="s">
        <v>12277</v>
      </c>
      <c r="E5605" s="323">
        <v>0.75</v>
      </c>
      <c r="F5605" s="319">
        <v>9.89</v>
      </c>
      <c r="G5605" s="279" t="s">
        <v>8444</v>
      </c>
      <c r="H5605" s="282">
        <v>0</v>
      </c>
      <c r="I5605" s="280">
        <v>42310</v>
      </c>
      <c r="J5605" s="319">
        <f t="shared" si="88"/>
        <v>2.6564999999999994</v>
      </c>
      <c r="K5605" s="169">
        <v>6.7647058823529411</v>
      </c>
      <c r="L5605" s="169"/>
      <c r="M5605" s="169" t="s">
        <v>2395</v>
      </c>
      <c r="N5605" s="169"/>
      <c r="O5605" s="169"/>
      <c r="P5605" s="169"/>
    </row>
    <row r="5606" spans="1:36" ht="20.100000000000001" customHeight="1">
      <c r="A5606" s="282" t="s">
        <v>12284</v>
      </c>
      <c r="B5606" s="277"/>
      <c r="C5606" s="289" t="s">
        <v>12207</v>
      </c>
      <c r="D5606" s="278" t="s">
        <v>12277</v>
      </c>
      <c r="E5606" s="169"/>
      <c r="F5606" s="281" t="s">
        <v>17578</v>
      </c>
      <c r="G5606" s="279" t="s">
        <v>8444</v>
      </c>
      <c r="H5606" s="282">
        <v>0</v>
      </c>
      <c r="I5606" s="280">
        <v>42310</v>
      </c>
      <c r="J5606" s="319" t="e">
        <f t="shared" si="88"/>
        <v>#VALUE!</v>
      </c>
      <c r="K5606" s="169"/>
      <c r="L5606" s="169"/>
      <c r="M5606" s="169" t="s">
        <v>2395</v>
      </c>
      <c r="N5606" s="169"/>
      <c r="O5606" s="169"/>
      <c r="P5606" s="169"/>
    </row>
    <row r="5607" spans="1:36" ht="20.100000000000001" customHeight="1">
      <c r="A5607" s="282" t="s">
        <v>12285</v>
      </c>
      <c r="B5607" s="277">
        <v>683615802049</v>
      </c>
      <c r="C5607" s="289" t="s">
        <v>12208</v>
      </c>
      <c r="D5607" s="278" t="s">
        <v>12277</v>
      </c>
      <c r="E5607" s="323">
        <v>0.75</v>
      </c>
      <c r="F5607" s="319">
        <v>9.89</v>
      </c>
      <c r="G5607" s="279" t="s">
        <v>8444</v>
      </c>
      <c r="H5607" s="282">
        <v>0</v>
      </c>
      <c r="I5607" s="280">
        <v>42310</v>
      </c>
      <c r="J5607" s="319">
        <f t="shared" si="88"/>
        <v>2.6564999999999994</v>
      </c>
      <c r="K5607" s="169">
        <v>6.7647058823529411</v>
      </c>
      <c r="L5607" s="169"/>
      <c r="M5607" s="169" t="s">
        <v>2395</v>
      </c>
      <c r="N5607" s="169"/>
      <c r="O5607" s="169"/>
      <c r="P5607" s="169"/>
    </row>
    <row r="5608" spans="1:36" ht="20.100000000000001" customHeight="1">
      <c r="A5608" s="282" t="s">
        <v>12286</v>
      </c>
      <c r="B5608" s="277">
        <v>683615802056</v>
      </c>
      <c r="C5608" s="289" t="s">
        <v>12209</v>
      </c>
      <c r="D5608" s="278" t="s">
        <v>12277</v>
      </c>
      <c r="E5608" s="323">
        <v>0.75</v>
      </c>
      <c r="F5608" s="319">
        <v>9.89</v>
      </c>
      <c r="G5608" s="279" t="s">
        <v>8444</v>
      </c>
      <c r="H5608" s="282">
        <v>0</v>
      </c>
      <c r="I5608" s="280">
        <v>42310</v>
      </c>
      <c r="J5608" s="319">
        <f t="shared" si="88"/>
        <v>2.6564999999999994</v>
      </c>
      <c r="K5608" s="169">
        <v>6.7647058823529411</v>
      </c>
      <c r="L5608" s="169"/>
      <c r="M5608" s="169" t="s">
        <v>2395</v>
      </c>
      <c r="N5608" s="169"/>
      <c r="O5608" s="169"/>
      <c r="P5608" s="169"/>
    </row>
    <row r="5609" spans="1:36" ht="20.100000000000001" customHeight="1">
      <c r="A5609" s="282" t="s">
        <v>12287</v>
      </c>
      <c r="B5609" s="277">
        <v>683615802063</v>
      </c>
      <c r="C5609" s="289" t="s">
        <v>12210</v>
      </c>
      <c r="D5609" s="278" t="s">
        <v>12277</v>
      </c>
      <c r="E5609" s="323">
        <v>0.75</v>
      </c>
      <c r="F5609" s="319">
        <v>9.89</v>
      </c>
      <c r="G5609" s="279" t="s">
        <v>8444</v>
      </c>
      <c r="H5609" s="282">
        <v>0</v>
      </c>
      <c r="I5609" s="280">
        <v>42310</v>
      </c>
      <c r="J5609" s="319">
        <f t="shared" si="88"/>
        <v>2.6564999999999994</v>
      </c>
      <c r="K5609" s="169">
        <v>6.7647058823529411</v>
      </c>
      <c r="L5609" s="169"/>
      <c r="M5609" s="169" t="s">
        <v>2395</v>
      </c>
      <c r="N5609" s="169"/>
      <c r="O5609" s="169"/>
      <c r="P5609" s="169"/>
    </row>
    <row r="5610" spans="1:36" ht="20.100000000000001" customHeight="1">
      <c r="A5610" s="282" t="s">
        <v>12288</v>
      </c>
      <c r="B5610" s="277"/>
      <c r="C5610" s="289" t="s">
        <v>12211</v>
      </c>
      <c r="D5610" s="278" t="s">
        <v>12277</v>
      </c>
      <c r="E5610" s="169"/>
      <c r="F5610" s="281" t="s">
        <v>17578</v>
      </c>
      <c r="G5610" s="279" t="s">
        <v>8444</v>
      </c>
      <c r="H5610" s="282">
        <v>0</v>
      </c>
      <c r="I5610" s="280">
        <v>42310</v>
      </c>
      <c r="J5610" s="319" t="e">
        <f t="shared" si="88"/>
        <v>#VALUE!</v>
      </c>
      <c r="K5610" s="169"/>
      <c r="L5610" s="169"/>
      <c r="M5610" s="169" t="s">
        <v>2395</v>
      </c>
      <c r="N5610" s="169"/>
      <c r="O5610" s="169"/>
      <c r="P5610" s="169"/>
    </row>
    <row r="5611" spans="1:36" ht="20.100000000000001" customHeight="1">
      <c r="A5611" s="282" t="s">
        <v>12289</v>
      </c>
      <c r="B5611" s="277">
        <v>683615802070</v>
      </c>
      <c r="C5611" s="289" t="s">
        <v>12212</v>
      </c>
      <c r="D5611" s="278" t="s">
        <v>12277</v>
      </c>
      <c r="E5611" s="323">
        <v>0.75</v>
      </c>
      <c r="F5611" s="319">
        <v>9.89</v>
      </c>
      <c r="G5611" s="279" t="s">
        <v>8444</v>
      </c>
      <c r="H5611" s="282">
        <v>0</v>
      </c>
      <c r="I5611" s="280">
        <v>42310</v>
      </c>
      <c r="J5611" s="319">
        <f t="shared" si="88"/>
        <v>2.6564999999999994</v>
      </c>
      <c r="K5611" s="169">
        <v>6.7647058823529411</v>
      </c>
      <c r="L5611" s="169"/>
      <c r="M5611" s="169" t="s">
        <v>2395</v>
      </c>
      <c r="N5611" s="169"/>
      <c r="O5611" s="169"/>
      <c r="P5611" s="169"/>
    </row>
    <row r="5612" spans="1:36" ht="20.100000000000001" customHeight="1">
      <c r="A5612" s="282" t="s">
        <v>12290</v>
      </c>
      <c r="B5612" s="277">
        <v>683615802087</v>
      </c>
      <c r="C5612" s="289" t="s">
        <v>12213</v>
      </c>
      <c r="D5612" s="278" t="s">
        <v>12277</v>
      </c>
      <c r="E5612" s="323">
        <v>0.75</v>
      </c>
      <c r="F5612" s="319">
        <v>9.89</v>
      </c>
      <c r="G5612" s="279" t="s">
        <v>8444</v>
      </c>
      <c r="H5612" s="282">
        <v>0</v>
      </c>
      <c r="I5612" s="280">
        <v>42310</v>
      </c>
      <c r="J5612" s="319">
        <f t="shared" si="88"/>
        <v>2.6564999999999994</v>
      </c>
      <c r="K5612" s="169">
        <v>6.7647058823529411</v>
      </c>
      <c r="L5612" s="169"/>
      <c r="M5612" s="169" t="s">
        <v>2395</v>
      </c>
      <c r="N5612" s="169"/>
      <c r="O5612" s="169"/>
      <c r="P5612" s="169"/>
    </row>
    <row r="5613" spans="1:36" ht="20.100000000000001" customHeight="1">
      <c r="A5613" s="282" t="s">
        <v>12291</v>
      </c>
      <c r="B5613" s="277">
        <v>683615802094</v>
      </c>
      <c r="C5613" s="289" t="s">
        <v>12214</v>
      </c>
      <c r="D5613" s="278" t="s">
        <v>12277</v>
      </c>
      <c r="E5613" s="323">
        <v>0.75</v>
      </c>
      <c r="F5613" s="319">
        <v>9.89</v>
      </c>
      <c r="G5613" s="279" t="s">
        <v>8444</v>
      </c>
      <c r="H5613" s="282">
        <v>0</v>
      </c>
      <c r="I5613" s="280">
        <v>42310</v>
      </c>
      <c r="J5613" s="319">
        <f t="shared" si="88"/>
        <v>2.6564999999999994</v>
      </c>
      <c r="K5613" s="169">
        <v>6.7647058823529411</v>
      </c>
      <c r="L5613" s="169"/>
      <c r="M5613" s="169" t="s">
        <v>2395</v>
      </c>
      <c r="N5613" s="169"/>
      <c r="O5613" s="169"/>
      <c r="P5613" s="169"/>
    </row>
    <row r="5614" spans="1:36" ht="20.100000000000001" customHeight="1">
      <c r="A5614" s="282" t="s">
        <v>12292</v>
      </c>
      <c r="B5614" s="277"/>
      <c r="C5614" s="289" t="s">
        <v>12215</v>
      </c>
      <c r="D5614" s="278" t="s">
        <v>12277</v>
      </c>
      <c r="E5614" s="169"/>
      <c r="F5614" s="281" t="s">
        <v>17578</v>
      </c>
      <c r="G5614" s="279" t="s">
        <v>8444</v>
      </c>
      <c r="H5614" s="282">
        <v>0</v>
      </c>
      <c r="I5614" s="280">
        <v>42310</v>
      </c>
      <c r="J5614" s="319" t="e">
        <f t="shared" si="88"/>
        <v>#VALUE!</v>
      </c>
      <c r="K5614" s="169"/>
      <c r="L5614" s="169"/>
      <c r="M5614" s="169" t="s">
        <v>2395</v>
      </c>
      <c r="N5614" s="169"/>
      <c r="O5614" s="169"/>
      <c r="P5614" s="169"/>
    </row>
    <row r="5615" spans="1:36" ht="20.100000000000001" customHeight="1">
      <c r="A5615" s="282" t="s">
        <v>12293</v>
      </c>
      <c r="B5615" s="277">
        <v>683615802100</v>
      </c>
      <c r="C5615" s="289" t="s">
        <v>12216</v>
      </c>
      <c r="D5615" s="278" t="s">
        <v>12277</v>
      </c>
      <c r="E5615" s="323">
        <v>0.75</v>
      </c>
      <c r="F5615" s="319">
        <v>9.89</v>
      </c>
      <c r="G5615" s="279" t="s">
        <v>8444</v>
      </c>
      <c r="H5615" s="282">
        <v>0</v>
      </c>
      <c r="I5615" s="280">
        <v>42310</v>
      </c>
      <c r="J5615" s="319">
        <f t="shared" si="88"/>
        <v>2.6564999999999994</v>
      </c>
      <c r="K5615" s="169">
        <v>6.7647058823529411</v>
      </c>
      <c r="L5615" s="169"/>
      <c r="M5615" s="169" t="s">
        <v>2395</v>
      </c>
      <c r="N5615" s="169"/>
      <c r="O5615" s="169"/>
      <c r="P5615" s="169"/>
    </row>
    <row r="5616" spans="1:36" ht="20.100000000000001" customHeight="1">
      <c r="A5616" s="282" t="s">
        <v>12294</v>
      </c>
      <c r="B5616" s="277">
        <v>683615802117</v>
      </c>
      <c r="C5616" s="289" t="s">
        <v>12217</v>
      </c>
      <c r="D5616" s="278" t="s">
        <v>12277</v>
      </c>
      <c r="E5616" s="323">
        <v>0.75</v>
      </c>
      <c r="F5616" s="319">
        <v>9.89</v>
      </c>
      <c r="G5616" s="279" t="s">
        <v>8444</v>
      </c>
      <c r="H5616" s="282">
        <v>0</v>
      </c>
      <c r="I5616" s="280">
        <v>42310</v>
      </c>
      <c r="J5616" s="319">
        <f t="shared" si="88"/>
        <v>2.6564999999999994</v>
      </c>
      <c r="K5616" s="169">
        <v>6.7647058823529411</v>
      </c>
      <c r="L5616" s="169"/>
      <c r="M5616" s="169" t="s">
        <v>2395</v>
      </c>
      <c r="N5616" s="169"/>
      <c r="O5616" s="169"/>
      <c r="P5616" s="169"/>
    </row>
    <row r="5617" spans="1:16" ht="20.100000000000001" customHeight="1">
      <c r="A5617" s="282" t="s">
        <v>12295</v>
      </c>
      <c r="B5617" s="277">
        <v>683615802124</v>
      </c>
      <c r="C5617" s="289" t="s">
        <v>12218</v>
      </c>
      <c r="D5617" s="278" t="s">
        <v>12277</v>
      </c>
      <c r="E5617" s="323">
        <v>0.75</v>
      </c>
      <c r="F5617" s="319">
        <v>9.89</v>
      </c>
      <c r="G5617" s="279" t="s">
        <v>8444</v>
      </c>
      <c r="H5617" s="282">
        <v>0</v>
      </c>
      <c r="I5617" s="280">
        <v>42310</v>
      </c>
      <c r="J5617" s="319">
        <f t="shared" si="88"/>
        <v>2.6564999999999994</v>
      </c>
      <c r="K5617" s="169">
        <v>6.7647058823529411</v>
      </c>
      <c r="L5617" s="169"/>
      <c r="M5617" s="169" t="s">
        <v>2395</v>
      </c>
      <c r="N5617" s="169"/>
      <c r="O5617" s="169"/>
      <c r="P5617" s="169"/>
    </row>
    <row r="5618" spans="1:16" ht="20.100000000000001" customHeight="1">
      <c r="A5618" s="282" t="s">
        <v>12296</v>
      </c>
      <c r="B5618" s="277"/>
      <c r="C5618" s="289" t="s">
        <v>12219</v>
      </c>
      <c r="D5618" s="278" t="s">
        <v>12277</v>
      </c>
      <c r="E5618" s="169"/>
      <c r="F5618" s="281" t="s">
        <v>17578</v>
      </c>
      <c r="G5618" s="279" t="s">
        <v>8444</v>
      </c>
      <c r="H5618" s="282">
        <v>0</v>
      </c>
      <c r="I5618" s="280">
        <v>42310</v>
      </c>
      <c r="J5618" s="319" t="e">
        <f t="shared" si="88"/>
        <v>#VALUE!</v>
      </c>
      <c r="K5618" s="169"/>
      <c r="L5618" s="169"/>
      <c r="M5618" s="169" t="s">
        <v>2395</v>
      </c>
      <c r="N5618" s="169"/>
      <c r="O5618" s="169"/>
      <c r="P5618" s="169"/>
    </row>
    <row r="5619" spans="1:16" ht="20.100000000000001" customHeight="1">
      <c r="A5619" s="282" t="s">
        <v>12297</v>
      </c>
      <c r="B5619" s="277">
        <v>683615802131</v>
      </c>
      <c r="C5619" s="289" t="s">
        <v>12220</v>
      </c>
      <c r="D5619" s="278" t="s">
        <v>12277</v>
      </c>
      <c r="E5619" s="323">
        <v>1</v>
      </c>
      <c r="F5619" s="319">
        <v>9.89</v>
      </c>
      <c r="G5619" s="279" t="s">
        <v>8444</v>
      </c>
      <c r="H5619" s="282">
        <v>0</v>
      </c>
      <c r="I5619" s="280">
        <v>42310</v>
      </c>
      <c r="J5619" s="319">
        <f t="shared" si="88"/>
        <v>2.4064999999999994</v>
      </c>
      <c r="K5619" s="169">
        <v>7.0588235294117645</v>
      </c>
      <c r="L5619" s="169"/>
      <c r="M5619" s="169" t="s">
        <v>2395</v>
      </c>
      <c r="N5619" s="169"/>
      <c r="O5619" s="169"/>
      <c r="P5619" s="169"/>
    </row>
    <row r="5620" spans="1:16" ht="20.100000000000001" customHeight="1">
      <c r="A5620" s="282" t="s">
        <v>12298</v>
      </c>
      <c r="B5620" s="277">
        <v>683615802148</v>
      </c>
      <c r="C5620" s="289" t="s">
        <v>12221</v>
      </c>
      <c r="D5620" s="278" t="s">
        <v>12277</v>
      </c>
      <c r="E5620" s="323">
        <v>1</v>
      </c>
      <c r="F5620" s="319">
        <v>9.89</v>
      </c>
      <c r="G5620" s="279" t="s">
        <v>8444</v>
      </c>
      <c r="H5620" s="282">
        <v>0</v>
      </c>
      <c r="I5620" s="280">
        <v>42310</v>
      </c>
      <c r="J5620" s="319">
        <f t="shared" si="88"/>
        <v>2.4064999999999994</v>
      </c>
      <c r="K5620" s="169">
        <v>7.0588235294117645</v>
      </c>
      <c r="L5620" s="169"/>
      <c r="M5620" s="169" t="s">
        <v>2395</v>
      </c>
      <c r="N5620" s="169"/>
      <c r="O5620" s="169"/>
      <c r="P5620" s="169"/>
    </row>
    <row r="5621" spans="1:16" ht="20.100000000000001" customHeight="1">
      <c r="A5621" s="282" t="s">
        <v>12299</v>
      </c>
      <c r="B5621" s="277">
        <v>683615802155</v>
      </c>
      <c r="C5621" s="289" t="s">
        <v>12222</v>
      </c>
      <c r="D5621" s="278" t="s">
        <v>12277</v>
      </c>
      <c r="E5621" s="323">
        <v>1</v>
      </c>
      <c r="F5621" s="319">
        <v>9.89</v>
      </c>
      <c r="G5621" s="279" t="s">
        <v>8444</v>
      </c>
      <c r="H5621" s="282">
        <v>0</v>
      </c>
      <c r="I5621" s="280">
        <v>42310</v>
      </c>
      <c r="J5621" s="319">
        <f t="shared" si="88"/>
        <v>2.4064999999999994</v>
      </c>
      <c r="K5621" s="169">
        <v>7.0588235294117645</v>
      </c>
      <c r="L5621" s="169"/>
      <c r="M5621" s="169" t="s">
        <v>2395</v>
      </c>
      <c r="N5621" s="169"/>
      <c r="O5621" s="169"/>
      <c r="P5621" s="169"/>
    </row>
    <row r="5622" spans="1:16" ht="20.100000000000001" customHeight="1">
      <c r="A5622" s="282" t="s">
        <v>12300</v>
      </c>
      <c r="B5622" s="277"/>
      <c r="C5622" s="289" t="s">
        <v>12223</v>
      </c>
      <c r="D5622" s="278" t="s">
        <v>12277</v>
      </c>
      <c r="E5622" s="169"/>
      <c r="F5622" s="281" t="s">
        <v>17578</v>
      </c>
      <c r="G5622" s="279" t="s">
        <v>8444</v>
      </c>
      <c r="H5622" s="282">
        <v>0</v>
      </c>
      <c r="I5622" s="280">
        <v>42310</v>
      </c>
      <c r="J5622" s="319" t="e">
        <f t="shared" si="88"/>
        <v>#VALUE!</v>
      </c>
      <c r="K5622" s="169"/>
      <c r="L5622" s="169"/>
      <c r="M5622" s="169" t="s">
        <v>2395</v>
      </c>
      <c r="N5622" s="169"/>
      <c r="O5622" s="169"/>
      <c r="P5622" s="169"/>
    </row>
    <row r="5623" spans="1:16" ht="20.100000000000001" customHeight="1">
      <c r="A5623" s="282" t="s">
        <v>12301</v>
      </c>
      <c r="B5623" s="277">
        <v>683615802162</v>
      </c>
      <c r="C5623" s="289" t="s">
        <v>12224</v>
      </c>
      <c r="D5623" s="278" t="s">
        <v>12277</v>
      </c>
      <c r="E5623" s="323">
        <v>1</v>
      </c>
      <c r="F5623" s="319">
        <v>9.89</v>
      </c>
      <c r="G5623" s="279" t="s">
        <v>8444</v>
      </c>
      <c r="H5623" s="282">
        <v>0</v>
      </c>
      <c r="I5623" s="280">
        <v>42310</v>
      </c>
      <c r="J5623" s="319">
        <f t="shared" si="88"/>
        <v>2.4064999999999994</v>
      </c>
      <c r="K5623" s="169">
        <v>7.0588235294117645</v>
      </c>
      <c r="L5623" s="169"/>
      <c r="M5623" s="169" t="s">
        <v>2395</v>
      </c>
      <c r="N5623" s="169"/>
      <c r="O5623" s="169"/>
      <c r="P5623" s="169"/>
    </row>
    <row r="5624" spans="1:16" ht="20.100000000000001" customHeight="1">
      <c r="A5624" s="282" t="s">
        <v>12302</v>
      </c>
      <c r="B5624" s="277">
        <v>683615802179</v>
      </c>
      <c r="C5624" s="289" t="s">
        <v>12225</v>
      </c>
      <c r="D5624" s="278" t="s">
        <v>12277</v>
      </c>
      <c r="E5624" s="323">
        <v>1</v>
      </c>
      <c r="F5624" s="319">
        <v>9.89</v>
      </c>
      <c r="G5624" s="279" t="s">
        <v>8444</v>
      </c>
      <c r="H5624" s="282">
        <v>0</v>
      </c>
      <c r="I5624" s="280">
        <v>42310</v>
      </c>
      <c r="J5624" s="319">
        <f t="shared" si="88"/>
        <v>2.4064999999999994</v>
      </c>
      <c r="K5624" s="169">
        <v>7.0588235294117645</v>
      </c>
      <c r="L5624" s="169"/>
      <c r="M5624" s="169" t="s">
        <v>2395</v>
      </c>
      <c r="N5624" s="169"/>
      <c r="O5624" s="169"/>
      <c r="P5624" s="169"/>
    </row>
    <row r="5625" spans="1:16" ht="20.100000000000001" customHeight="1">
      <c r="A5625" s="282" t="s">
        <v>12303</v>
      </c>
      <c r="B5625" s="277">
        <v>683615802186</v>
      </c>
      <c r="C5625" s="289" t="s">
        <v>12226</v>
      </c>
      <c r="D5625" s="278" t="s">
        <v>12277</v>
      </c>
      <c r="E5625" s="323">
        <v>1</v>
      </c>
      <c r="F5625" s="319">
        <v>9.89</v>
      </c>
      <c r="G5625" s="279" t="s">
        <v>8444</v>
      </c>
      <c r="H5625" s="282">
        <v>0</v>
      </c>
      <c r="I5625" s="280">
        <v>42310</v>
      </c>
      <c r="J5625" s="319">
        <f t="shared" si="88"/>
        <v>2.4064999999999994</v>
      </c>
      <c r="K5625" s="169">
        <v>7.0588235294117645</v>
      </c>
      <c r="L5625" s="169"/>
      <c r="M5625" s="169" t="s">
        <v>2395</v>
      </c>
      <c r="N5625" s="169"/>
      <c r="O5625" s="169"/>
      <c r="P5625" s="169"/>
    </row>
    <row r="5626" spans="1:16" ht="20.100000000000001" customHeight="1">
      <c r="A5626" s="282" t="s">
        <v>12304</v>
      </c>
      <c r="B5626" s="277"/>
      <c r="C5626" s="289" t="s">
        <v>12227</v>
      </c>
      <c r="D5626" s="278" t="s">
        <v>12277</v>
      </c>
      <c r="E5626" s="169"/>
      <c r="F5626" s="281" t="s">
        <v>17578</v>
      </c>
      <c r="G5626" s="279" t="s">
        <v>8444</v>
      </c>
      <c r="H5626" s="282">
        <v>0</v>
      </c>
      <c r="I5626" s="280">
        <v>42310</v>
      </c>
      <c r="J5626" s="319" t="e">
        <f t="shared" si="88"/>
        <v>#VALUE!</v>
      </c>
      <c r="K5626" s="169"/>
      <c r="L5626" s="169"/>
      <c r="M5626" s="169" t="s">
        <v>2395</v>
      </c>
      <c r="N5626" s="169"/>
      <c r="O5626" s="169"/>
      <c r="P5626" s="169"/>
    </row>
    <row r="5627" spans="1:16" ht="20.100000000000001" customHeight="1">
      <c r="A5627" s="282" t="s">
        <v>12305</v>
      </c>
      <c r="B5627" s="277">
        <v>683615802193</v>
      </c>
      <c r="C5627" s="289" t="s">
        <v>12228</v>
      </c>
      <c r="D5627" s="278" t="s">
        <v>12277</v>
      </c>
      <c r="E5627" s="323">
        <v>1</v>
      </c>
      <c r="F5627" s="319">
        <v>9.89</v>
      </c>
      <c r="G5627" s="279" t="s">
        <v>8444</v>
      </c>
      <c r="H5627" s="282">
        <v>0</v>
      </c>
      <c r="I5627" s="280">
        <v>42310</v>
      </c>
      <c r="J5627" s="319">
        <f t="shared" si="88"/>
        <v>2.4064999999999994</v>
      </c>
      <c r="K5627" s="169">
        <v>7.0588235294117645</v>
      </c>
      <c r="L5627" s="169"/>
      <c r="M5627" s="169" t="s">
        <v>2395</v>
      </c>
      <c r="N5627" s="169"/>
      <c r="O5627" s="169"/>
      <c r="P5627" s="169"/>
    </row>
    <row r="5628" spans="1:16" ht="20.100000000000001" customHeight="1">
      <c r="A5628" s="282" t="s">
        <v>12306</v>
      </c>
      <c r="B5628" s="277">
        <v>683615802209</v>
      </c>
      <c r="C5628" s="289" t="s">
        <v>12229</v>
      </c>
      <c r="D5628" s="278" t="s">
        <v>12277</v>
      </c>
      <c r="E5628" s="323">
        <v>1</v>
      </c>
      <c r="F5628" s="319">
        <v>9.89</v>
      </c>
      <c r="G5628" s="279" t="s">
        <v>8444</v>
      </c>
      <c r="H5628" s="282">
        <v>0</v>
      </c>
      <c r="I5628" s="280">
        <v>42310</v>
      </c>
      <c r="J5628" s="319">
        <f t="shared" si="88"/>
        <v>2.4064999999999994</v>
      </c>
      <c r="K5628" s="169">
        <v>7.0588235294117645</v>
      </c>
      <c r="L5628" s="169"/>
      <c r="M5628" s="169" t="s">
        <v>2395</v>
      </c>
      <c r="N5628" s="169"/>
      <c r="O5628" s="169"/>
      <c r="P5628" s="169"/>
    </row>
    <row r="5629" spans="1:16" ht="20.100000000000001" customHeight="1">
      <c r="A5629" s="282" t="s">
        <v>12307</v>
      </c>
      <c r="B5629" s="277">
        <v>683615802216</v>
      </c>
      <c r="C5629" s="289" t="s">
        <v>12230</v>
      </c>
      <c r="D5629" s="278" t="s">
        <v>12277</v>
      </c>
      <c r="E5629" s="323">
        <v>1</v>
      </c>
      <c r="F5629" s="319">
        <v>9.89</v>
      </c>
      <c r="G5629" s="279" t="s">
        <v>8444</v>
      </c>
      <c r="H5629" s="282">
        <v>0</v>
      </c>
      <c r="I5629" s="280">
        <v>42310</v>
      </c>
      <c r="J5629" s="319">
        <f t="shared" si="88"/>
        <v>2.4064999999999994</v>
      </c>
      <c r="K5629" s="169">
        <v>7.0588235294117645</v>
      </c>
      <c r="L5629" s="169"/>
      <c r="M5629" s="169" t="s">
        <v>2395</v>
      </c>
      <c r="N5629" s="169"/>
      <c r="O5629" s="169"/>
      <c r="P5629" s="169"/>
    </row>
    <row r="5630" spans="1:16" ht="20.100000000000001" customHeight="1">
      <c r="A5630" s="282" t="s">
        <v>12308</v>
      </c>
      <c r="B5630" s="277"/>
      <c r="C5630" s="289" t="s">
        <v>12231</v>
      </c>
      <c r="D5630" s="278" t="s">
        <v>12277</v>
      </c>
      <c r="E5630" s="169"/>
      <c r="F5630" s="281" t="s">
        <v>17578</v>
      </c>
      <c r="G5630" s="279" t="s">
        <v>8444</v>
      </c>
      <c r="H5630" s="282">
        <v>0</v>
      </c>
      <c r="I5630" s="280">
        <v>42310</v>
      </c>
      <c r="J5630" s="319" t="e">
        <f t="shared" si="88"/>
        <v>#VALUE!</v>
      </c>
      <c r="K5630" s="169"/>
      <c r="L5630" s="169"/>
      <c r="M5630" s="169" t="s">
        <v>2395</v>
      </c>
      <c r="N5630" s="169"/>
      <c r="O5630" s="169"/>
      <c r="P5630" s="169"/>
    </row>
    <row r="5631" spans="1:16" ht="20.100000000000001" customHeight="1">
      <c r="A5631" s="282" t="s">
        <v>12309</v>
      </c>
      <c r="B5631" s="277">
        <v>683615802223</v>
      </c>
      <c r="C5631" s="289" t="s">
        <v>12232</v>
      </c>
      <c r="D5631" s="278" t="s">
        <v>12277</v>
      </c>
      <c r="E5631" s="323">
        <v>1</v>
      </c>
      <c r="F5631" s="319">
        <v>9.89</v>
      </c>
      <c r="G5631" s="279" t="s">
        <v>8444</v>
      </c>
      <c r="H5631" s="282">
        <v>0</v>
      </c>
      <c r="I5631" s="280">
        <v>42310</v>
      </c>
      <c r="J5631" s="319">
        <f t="shared" si="88"/>
        <v>2.4064999999999994</v>
      </c>
      <c r="K5631" s="169">
        <v>7.0588235294117645</v>
      </c>
      <c r="L5631" s="169"/>
      <c r="M5631" s="169" t="s">
        <v>2395</v>
      </c>
      <c r="N5631" s="169"/>
      <c r="O5631" s="169"/>
      <c r="P5631" s="169"/>
    </row>
    <row r="5632" spans="1:16" ht="20.100000000000001" customHeight="1">
      <c r="A5632" s="282" t="s">
        <v>12310</v>
      </c>
      <c r="B5632" s="277">
        <v>683615802230</v>
      </c>
      <c r="C5632" s="289" t="s">
        <v>12233</v>
      </c>
      <c r="D5632" s="278" t="s">
        <v>12277</v>
      </c>
      <c r="E5632" s="323">
        <v>1</v>
      </c>
      <c r="F5632" s="319">
        <v>9.89</v>
      </c>
      <c r="G5632" s="279" t="s">
        <v>8444</v>
      </c>
      <c r="H5632" s="282">
        <v>0</v>
      </c>
      <c r="I5632" s="280">
        <v>42310</v>
      </c>
      <c r="J5632" s="319">
        <f t="shared" si="88"/>
        <v>2.4064999999999994</v>
      </c>
      <c r="K5632" s="169">
        <v>7.0588235294117645</v>
      </c>
      <c r="L5632" s="169"/>
      <c r="M5632" s="169" t="s">
        <v>2395</v>
      </c>
      <c r="N5632" s="169"/>
      <c r="O5632" s="169"/>
      <c r="P5632" s="169"/>
    </row>
    <row r="5633" spans="1:16" ht="20.100000000000001" customHeight="1">
      <c r="A5633" s="282" t="s">
        <v>12311</v>
      </c>
      <c r="B5633" s="277">
        <v>683615802247</v>
      </c>
      <c r="C5633" s="289" t="s">
        <v>12234</v>
      </c>
      <c r="D5633" s="278" t="s">
        <v>12277</v>
      </c>
      <c r="E5633" s="323">
        <v>1</v>
      </c>
      <c r="F5633" s="319">
        <v>9.89</v>
      </c>
      <c r="G5633" s="279" t="s">
        <v>8444</v>
      </c>
      <c r="H5633" s="282">
        <v>0</v>
      </c>
      <c r="I5633" s="280">
        <v>42310</v>
      </c>
      <c r="J5633" s="319">
        <f t="shared" si="88"/>
        <v>2.4064999999999994</v>
      </c>
      <c r="K5633" s="169">
        <v>7.0588235294117645</v>
      </c>
      <c r="L5633" s="169"/>
      <c r="M5633" s="169" t="s">
        <v>2395</v>
      </c>
      <c r="N5633" s="169"/>
      <c r="O5633" s="169"/>
      <c r="P5633" s="169"/>
    </row>
    <row r="5634" spans="1:16" ht="20.100000000000001" customHeight="1">
      <c r="A5634" s="282" t="s">
        <v>12312</v>
      </c>
      <c r="B5634" s="277"/>
      <c r="C5634" s="289" t="s">
        <v>12235</v>
      </c>
      <c r="D5634" s="278" t="s">
        <v>12277</v>
      </c>
      <c r="E5634" s="169"/>
      <c r="F5634" s="281" t="s">
        <v>17578</v>
      </c>
      <c r="G5634" s="279" t="s">
        <v>8444</v>
      </c>
      <c r="H5634" s="282">
        <v>0</v>
      </c>
      <c r="I5634" s="280">
        <v>42310</v>
      </c>
      <c r="J5634" s="319" t="e">
        <f t="shared" si="88"/>
        <v>#VALUE!</v>
      </c>
      <c r="K5634" s="169"/>
      <c r="L5634" s="169"/>
      <c r="M5634" s="169" t="s">
        <v>2395</v>
      </c>
      <c r="N5634" s="169"/>
      <c r="O5634" s="169"/>
      <c r="P5634" s="169"/>
    </row>
    <row r="5635" spans="1:16" ht="20.100000000000001" customHeight="1">
      <c r="A5635" s="282" t="s">
        <v>12313</v>
      </c>
      <c r="B5635" s="277">
        <v>683615802254</v>
      </c>
      <c r="C5635" s="289" t="s">
        <v>12236</v>
      </c>
      <c r="D5635" s="278" t="s">
        <v>12277</v>
      </c>
      <c r="E5635" s="323">
        <v>1.5</v>
      </c>
      <c r="F5635" s="319">
        <v>11.89</v>
      </c>
      <c r="G5635" s="279" t="s">
        <v>8444</v>
      </c>
      <c r="H5635" s="282">
        <v>0</v>
      </c>
      <c r="I5635" s="280">
        <v>42310</v>
      </c>
      <c r="J5635" s="319">
        <f t="shared" si="88"/>
        <v>3.6065000000000005</v>
      </c>
      <c r="K5635" s="169">
        <v>7.6470588235294121</v>
      </c>
      <c r="L5635" s="169"/>
      <c r="M5635" s="169" t="s">
        <v>2395</v>
      </c>
      <c r="N5635" s="169"/>
      <c r="O5635" s="169"/>
      <c r="P5635" s="169"/>
    </row>
    <row r="5636" spans="1:16" ht="20.100000000000001" customHeight="1">
      <c r="A5636" s="282" t="s">
        <v>12314</v>
      </c>
      <c r="B5636" s="277">
        <v>683615802261</v>
      </c>
      <c r="C5636" s="289" t="s">
        <v>12237</v>
      </c>
      <c r="D5636" s="278" t="s">
        <v>12277</v>
      </c>
      <c r="E5636" s="323">
        <v>1.5</v>
      </c>
      <c r="F5636" s="319">
        <v>11.89</v>
      </c>
      <c r="G5636" s="279" t="s">
        <v>8444</v>
      </c>
      <c r="H5636" s="282">
        <v>0</v>
      </c>
      <c r="I5636" s="280">
        <v>42310</v>
      </c>
      <c r="J5636" s="319">
        <f t="shared" si="88"/>
        <v>3.6065000000000005</v>
      </c>
      <c r="K5636" s="169">
        <v>7.6470588235294121</v>
      </c>
      <c r="L5636" s="169"/>
      <c r="M5636" s="169" t="s">
        <v>2395</v>
      </c>
      <c r="N5636" s="169"/>
      <c r="O5636" s="169"/>
      <c r="P5636" s="169"/>
    </row>
    <row r="5637" spans="1:16" ht="20.100000000000001" customHeight="1">
      <c r="A5637" s="282" t="s">
        <v>12315</v>
      </c>
      <c r="B5637" s="277">
        <v>683615802278</v>
      </c>
      <c r="C5637" s="289" t="s">
        <v>12238</v>
      </c>
      <c r="D5637" s="278" t="s">
        <v>12277</v>
      </c>
      <c r="E5637" s="323">
        <v>1.5</v>
      </c>
      <c r="F5637" s="319">
        <v>11.89</v>
      </c>
      <c r="G5637" s="279" t="s">
        <v>8444</v>
      </c>
      <c r="H5637" s="282">
        <v>0</v>
      </c>
      <c r="I5637" s="280">
        <v>42310</v>
      </c>
      <c r="J5637" s="319">
        <f t="shared" si="88"/>
        <v>3.6065000000000005</v>
      </c>
      <c r="K5637" s="169">
        <v>7.6470588235294121</v>
      </c>
      <c r="L5637" s="169"/>
      <c r="M5637" s="169" t="s">
        <v>2395</v>
      </c>
      <c r="N5637" s="169"/>
      <c r="O5637" s="169"/>
      <c r="P5637" s="169"/>
    </row>
    <row r="5638" spans="1:16" ht="20.100000000000001" customHeight="1">
      <c r="A5638" s="282" t="s">
        <v>12316</v>
      </c>
      <c r="B5638" s="277"/>
      <c r="C5638" s="289" t="s">
        <v>12239</v>
      </c>
      <c r="D5638" s="278" t="s">
        <v>12277</v>
      </c>
      <c r="E5638" s="169"/>
      <c r="F5638" s="281" t="s">
        <v>17578</v>
      </c>
      <c r="G5638" s="279" t="s">
        <v>8444</v>
      </c>
      <c r="H5638" s="282">
        <v>0</v>
      </c>
      <c r="I5638" s="280">
        <v>42310</v>
      </c>
      <c r="J5638" s="319" t="e">
        <f t="shared" si="88"/>
        <v>#VALUE!</v>
      </c>
      <c r="K5638" s="169"/>
      <c r="L5638" s="169"/>
      <c r="M5638" s="169" t="s">
        <v>2395</v>
      </c>
      <c r="N5638" s="169"/>
      <c r="O5638" s="169"/>
      <c r="P5638" s="169"/>
    </row>
    <row r="5639" spans="1:16" ht="20.100000000000001" customHeight="1">
      <c r="A5639" s="282" t="s">
        <v>12317</v>
      </c>
      <c r="B5639" s="277">
        <v>683615802285</v>
      </c>
      <c r="C5639" s="289" t="s">
        <v>12240</v>
      </c>
      <c r="D5639" s="278" t="s">
        <v>12277</v>
      </c>
      <c r="E5639" s="323">
        <v>2</v>
      </c>
      <c r="F5639" s="319">
        <v>11.89</v>
      </c>
      <c r="G5639" s="279" t="s">
        <v>8444</v>
      </c>
      <c r="H5639" s="282">
        <v>0</v>
      </c>
      <c r="I5639" s="280">
        <v>42310</v>
      </c>
      <c r="J5639" s="319">
        <f t="shared" si="88"/>
        <v>3.1065000000000005</v>
      </c>
      <c r="K5639" s="169">
        <v>8.2352941176470598</v>
      </c>
      <c r="L5639" s="169"/>
      <c r="M5639" s="169" t="s">
        <v>2395</v>
      </c>
      <c r="N5639" s="169"/>
      <c r="O5639" s="169"/>
      <c r="P5639" s="169"/>
    </row>
    <row r="5640" spans="1:16" ht="20.100000000000001" customHeight="1">
      <c r="A5640" s="282" t="s">
        <v>12318</v>
      </c>
      <c r="B5640" s="277">
        <v>683615802292</v>
      </c>
      <c r="C5640" s="289" t="s">
        <v>12241</v>
      </c>
      <c r="D5640" s="278" t="s">
        <v>12277</v>
      </c>
      <c r="E5640" s="323">
        <v>2</v>
      </c>
      <c r="F5640" s="319">
        <v>11.89</v>
      </c>
      <c r="G5640" s="279" t="s">
        <v>8444</v>
      </c>
      <c r="H5640" s="282">
        <v>0</v>
      </c>
      <c r="I5640" s="280">
        <v>42310</v>
      </c>
      <c r="J5640" s="319">
        <f t="shared" si="88"/>
        <v>3.1065000000000005</v>
      </c>
      <c r="K5640" s="169">
        <v>8.2352941176470598</v>
      </c>
      <c r="L5640" s="169"/>
      <c r="M5640" s="169" t="s">
        <v>2395</v>
      </c>
      <c r="N5640" s="169"/>
      <c r="O5640" s="169"/>
      <c r="P5640" s="169"/>
    </row>
    <row r="5641" spans="1:16" ht="20.100000000000001" customHeight="1">
      <c r="A5641" s="282" t="s">
        <v>12319</v>
      </c>
      <c r="B5641" s="277">
        <v>683615802308</v>
      </c>
      <c r="C5641" s="289" t="s">
        <v>12242</v>
      </c>
      <c r="D5641" s="278" t="s">
        <v>12277</v>
      </c>
      <c r="E5641" s="323">
        <v>2</v>
      </c>
      <c r="F5641" s="319">
        <v>11.89</v>
      </c>
      <c r="G5641" s="279" t="s">
        <v>8444</v>
      </c>
      <c r="H5641" s="282">
        <v>0</v>
      </c>
      <c r="I5641" s="280">
        <v>42310</v>
      </c>
      <c r="J5641" s="319">
        <f t="shared" si="88"/>
        <v>3.1065000000000005</v>
      </c>
      <c r="K5641" s="169">
        <v>8.2352941176470598</v>
      </c>
      <c r="L5641" s="169"/>
      <c r="M5641" s="169" t="s">
        <v>2395</v>
      </c>
      <c r="N5641" s="169"/>
      <c r="O5641" s="169"/>
      <c r="P5641" s="169"/>
    </row>
    <row r="5642" spans="1:16" ht="20.100000000000001" customHeight="1">
      <c r="A5642" s="282" t="s">
        <v>12320</v>
      </c>
      <c r="B5642" s="277"/>
      <c r="C5642" s="289" t="s">
        <v>12243</v>
      </c>
      <c r="D5642" s="278" t="s">
        <v>12321</v>
      </c>
      <c r="E5642" s="169"/>
      <c r="F5642" s="281" t="s">
        <v>17578</v>
      </c>
      <c r="G5642" s="279" t="s">
        <v>8444</v>
      </c>
      <c r="H5642" s="282">
        <v>0</v>
      </c>
      <c r="I5642" s="280">
        <v>42310</v>
      </c>
      <c r="J5642" s="319" t="e">
        <f t="shared" si="88"/>
        <v>#VALUE!</v>
      </c>
      <c r="K5642" s="169"/>
      <c r="L5642" s="169"/>
      <c r="M5642" s="169" t="s">
        <v>2395</v>
      </c>
      <c r="N5642" s="169"/>
      <c r="O5642" s="169"/>
      <c r="P5642" s="169"/>
    </row>
    <row r="5643" spans="1:16" ht="20.100000000000001" customHeight="1">
      <c r="A5643" s="282" t="s">
        <v>12322</v>
      </c>
      <c r="B5643" s="277">
        <v>683615802315</v>
      </c>
      <c r="C5643" s="289" t="s">
        <v>12244</v>
      </c>
      <c r="D5643" s="278" t="s">
        <v>12321</v>
      </c>
      <c r="E5643" s="323">
        <v>3.5</v>
      </c>
      <c r="F5643" s="319">
        <v>14.352941176470589</v>
      </c>
      <c r="G5643" s="279" t="s">
        <v>8444</v>
      </c>
      <c r="H5643" s="282">
        <v>0</v>
      </c>
      <c r="I5643" s="280">
        <v>42310</v>
      </c>
      <c r="J5643" s="319">
        <f t="shared" si="88"/>
        <v>3.6999999999999993</v>
      </c>
      <c r="K5643" s="169">
        <v>10.89</v>
      </c>
      <c r="L5643" s="169"/>
      <c r="M5643" s="169" t="s">
        <v>2395</v>
      </c>
      <c r="N5643" s="169"/>
      <c r="O5643" s="169"/>
      <c r="P5643" s="169"/>
    </row>
    <row r="5644" spans="1:16" ht="20.100000000000001" customHeight="1">
      <c r="A5644" s="282" t="s">
        <v>12323</v>
      </c>
      <c r="B5644" s="277">
        <v>683615802322</v>
      </c>
      <c r="C5644" s="289" t="s">
        <v>12245</v>
      </c>
      <c r="D5644" s="278" t="s">
        <v>12321</v>
      </c>
      <c r="E5644" s="323">
        <v>1</v>
      </c>
      <c r="F5644" s="319">
        <v>9.89</v>
      </c>
      <c r="G5644" s="279" t="s">
        <v>8444</v>
      </c>
      <c r="H5644" s="282">
        <v>0</v>
      </c>
      <c r="I5644" s="280">
        <v>42310</v>
      </c>
      <c r="J5644" s="319">
        <f t="shared" ref="J5644:J5707" si="89">F5644*0.85-5-E5644</f>
        <v>2.4064999999999994</v>
      </c>
      <c r="K5644" s="169">
        <v>7.0588235294117645</v>
      </c>
      <c r="L5644" s="169"/>
      <c r="M5644" s="169" t="s">
        <v>2395</v>
      </c>
      <c r="N5644" s="169"/>
      <c r="O5644" s="169"/>
      <c r="P5644" s="169"/>
    </row>
    <row r="5645" spans="1:16" ht="20.100000000000001" customHeight="1">
      <c r="A5645" s="282" t="s">
        <v>12324</v>
      </c>
      <c r="B5645" s="277">
        <v>683615802339</v>
      </c>
      <c r="C5645" s="289" t="s">
        <v>12246</v>
      </c>
      <c r="D5645" s="278" t="s">
        <v>12321</v>
      </c>
      <c r="E5645" s="323">
        <v>3.5</v>
      </c>
      <c r="F5645" s="319">
        <v>14.352941176470589</v>
      </c>
      <c r="G5645" s="279" t="s">
        <v>8444</v>
      </c>
      <c r="H5645" s="282">
        <v>0</v>
      </c>
      <c r="I5645" s="280">
        <v>42310</v>
      </c>
      <c r="J5645" s="319">
        <f t="shared" si="89"/>
        <v>3.6999999999999993</v>
      </c>
      <c r="K5645" s="169">
        <v>10.89</v>
      </c>
      <c r="L5645" s="169"/>
      <c r="M5645" s="169" t="s">
        <v>2395</v>
      </c>
      <c r="N5645" s="169"/>
      <c r="O5645" s="169"/>
      <c r="P5645" s="169"/>
    </row>
    <row r="5646" spans="1:16" ht="20.100000000000001" customHeight="1">
      <c r="A5646" s="282" t="s">
        <v>12325</v>
      </c>
      <c r="B5646" s="277">
        <v>683615802346</v>
      </c>
      <c r="C5646" s="289" t="s">
        <v>12247</v>
      </c>
      <c r="D5646" s="278" t="s">
        <v>12321</v>
      </c>
      <c r="E5646" s="323">
        <v>1</v>
      </c>
      <c r="F5646" s="319">
        <v>9.89</v>
      </c>
      <c r="G5646" s="279" t="s">
        <v>8444</v>
      </c>
      <c r="H5646" s="282">
        <v>0</v>
      </c>
      <c r="I5646" s="280">
        <v>42310</v>
      </c>
      <c r="J5646" s="319">
        <f t="shared" si="89"/>
        <v>2.4064999999999994</v>
      </c>
      <c r="K5646" s="169">
        <v>7.0588235294117645</v>
      </c>
      <c r="L5646" s="169"/>
      <c r="M5646" s="169" t="s">
        <v>2395</v>
      </c>
      <c r="N5646" s="169"/>
      <c r="O5646" s="169"/>
      <c r="P5646" s="169"/>
    </row>
    <row r="5647" spans="1:16" ht="20.100000000000001" customHeight="1">
      <c r="A5647" s="282" t="s">
        <v>12326</v>
      </c>
      <c r="B5647" s="277">
        <v>683615802353</v>
      </c>
      <c r="C5647" s="289" t="s">
        <v>12248</v>
      </c>
      <c r="D5647" s="278" t="s">
        <v>12321</v>
      </c>
      <c r="E5647" s="323">
        <v>1</v>
      </c>
      <c r="F5647" s="319">
        <v>9.89</v>
      </c>
      <c r="G5647" s="279" t="s">
        <v>8444</v>
      </c>
      <c r="H5647" s="282">
        <v>0</v>
      </c>
      <c r="I5647" s="280">
        <v>42310</v>
      </c>
      <c r="J5647" s="319">
        <f t="shared" si="89"/>
        <v>2.4064999999999994</v>
      </c>
      <c r="K5647" s="169">
        <v>7.0588235294117645</v>
      </c>
      <c r="L5647" s="169"/>
      <c r="M5647" s="169" t="s">
        <v>2395</v>
      </c>
      <c r="N5647" s="169"/>
      <c r="O5647" s="169"/>
      <c r="P5647" s="169"/>
    </row>
    <row r="5648" spans="1:16" ht="20.100000000000001" customHeight="1">
      <c r="A5648" s="282"/>
      <c r="C5648" s="289" t="s">
        <v>12249</v>
      </c>
      <c r="E5648" s="169"/>
      <c r="F5648" s="319">
        <v>9.89</v>
      </c>
      <c r="G5648" s="279"/>
      <c r="H5648" s="169">
        <v>0</v>
      </c>
      <c r="I5648" s="280"/>
      <c r="J5648" s="319">
        <f t="shared" si="89"/>
        <v>3.4064999999999994</v>
      </c>
      <c r="K5648" s="169" t="s">
        <v>731</v>
      </c>
      <c r="L5648" s="169"/>
      <c r="M5648" s="169"/>
      <c r="N5648" s="169"/>
      <c r="O5648" s="169"/>
      <c r="P5648" s="169"/>
    </row>
    <row r="5649" spans="1:16" ht="20.100000000000001" customHeight="1">
      <c r="A5649" s="282" t="s">
        <v>12327</v>
      </c>
      <c r="B5649" s="277">
        <v>683615802360</v>
      </c>
      <c r="C5649" s="289" t="s">
        <v>12249</v>
      </c>
      <c r="D5649" s="278" t="s">
        <v>12271</v>
      </c>
      <c r="E5649" s="323">
        <v>1.5</v>
      </c>
      <c r="F5649" s="319">
        <v>11.89</v>
      </c>
      <c r="G5649" s="279" t="s">
        <v>8444</v>
      </c>
      <c r="H5649" s="282">
        <v>0</v>
      </c>
      <c r="I5649" s="280">
        <v>42310</v>
      </c>
      <c r="J5649" s="319">
        <f t="shared" si="89"/>
        <v>3.6065000000000005</v>
      </c>
      <c r="K5649" s="169">
        <v>7.6470588235294121</v>
      </c>
      <c r="L5649" s="169"/>
      <c r="M5649" s="169" t="s">
        <v>2395</v>
      </c>
      <c r="N5649" s="169"/>
      <c r="O5649" s="169"/>
      <c r="P5649" s="169"/>
    </row>
    <row r="5650" spans="1:16" ht="20.100000000000001" customHeight="1">
      <c r="A5650" s="282"/>
      <c r="C5650" s="289" t="s">
        <v>12250</v>
      </c>
      <c r="E5650" s="169"/>
      <c r="F5650" s="319">
        <v>9.89</v>
      </c>
      <c r="G5650" s="279"/>
      <c r="H5650" s="169">
        <v>0</v>
      </c>
      <c r="I5650" s="280"/>
      <c r="J5650" s="319">
        <f t="shared" si="89"/>
        <v>3.4064999999999994</v>
      </c>
      <c r="K5650" s="169" t="s">
        <v>731</v>
      </c>
      <c r="L5650" s="169"/>
      <c r="M5650" s="169"/>
      <c r="N5650" s="169"/>
      <c r="O5650" s="169"/>
      <c r="P5650" s="169"/>
    </row>
    <row r="5651" spans="1:16" ht="20.100000000000001" customHeight="1">
      <c r="A5651" s="282" t="s">
        <v>12328</v>
      </c>
      <c r="B5651" s="277">
        <v>683615802377</v>
      </c>
      <c r="C5651" s="289" t="s">
        <v>12250</v>
      </c>
      <c r="D5651" s="278" t="s">
        <v>12271</v>
      </c>
      <c r="E5651" s="323">
        <v>2.5</v>
      </c>
      <c r="F5651" s="319">
        <v>13.89</v>
      </c>
      <c r="G5651" s="279" t="s">
        <v>8444</v>
      </c>
      <c r="H5651" s="282">
        <v>0</v>
      </c>
      <c r="I5651" s="280">
        <v>42310</v>
      </c>
      <c r="J5651" s="319">
        <f t="shared" si="89"/>
        <v>4.3064999999999998</v>
      </c>
      <c r="K5651" s="169">
        <v>8.8235294117647065</v>
      </c>
      <c r="L5651" s="169"/>
      <c r="M5651" s="169" t="s">
        <v>2395</v>
      </c>
      <c r="N5651" s="169"/>
      <c r="O5651" s="169"/>
      <c r="P5651" s="169"/>
    </row>
    <row r="5652" spans="1:16" ht="20.100000000000001" customHeight="1">
      <c r="A5652" s="282"/>
      <c r="C5652" s="289" t="s">
        <v>12251</v>
      </c>
      <c r="E5652" s="169"/>
      <c r="F5652" s="319">
        <v>9.89</v>
      </c>
      <c r="G5652" s="279"/>
      <c r="H5652" s="169">
        <v>0</v>
      </c>
      <c r="I5652" s="280"/>
      <c r="J5652" s="319">
        <f t="shared" si="89"/>
        <v>3.4064999999999994</v>
      </c>
      <c r="K5652" s="169" t="s">
        <v>731</v>
      </c>
      <c r="L5652" s="169"/>
      <c r="M5652" s="169"/>
      <c r="N5652" s="169"/>
      <c r="O5652" s="169"/>
      <c r="P5652" s="169"/>
    </row>
    <row r="5653" spans="1:16" ht="20.100000000000001" customHeight="1">
      <c r="A5653" s="282" t="s">
        <v>12329</v>
      </c>
      <c r="B5653" s="277">
        <v>683615802384</v>
      </c>
      <c r="C5653" s="289" t="s">
        <v>12251</v>
      </c>
      <c r="D5653" s="278" t="s">
        <v>12271</v>
      </c>
      <c r="E5653" s="323">
        <v>2</v>
      </c>
      <c r="F5653" s="319">
        <v>11.89</v>
      </c>
      <c r="G5653" s="279" t="s">
        <v>8444</v>
      </c>
      <c r="H5653" s="282">
        <v>0</v>
      </c>
      <c r="I5653" s="280">
        <v>42310</v>
      </c>
      <c r="J5653" s="319">
        <f t="shared" si="89"/>
        <v>3.1065000000000005</v>
      </c>
      <c r="K5653" s="169">
        <v>8.2352941176470598</v>
      </c>
      <c r="L5653" s="169"/>
      <c r="M5653" s="169" t="s">
        <v>2395</v>
      </c>
      <c r="N5653" s="169"/>
      <c r="O5653" s="169"/>
      <c r="P5653" s="169"/>
    </row>
    <row r="5654" spans="1:16" ht="20.100000000000001" customHeight="1">
      <c r="A5654" s="282"/>
      <c r="C5654" s="289" t="s">
        <v>12252</v>
      </c>
      <c r="E5654" s="169"/>
      <c r="F5654" s="319">
        <v>9.89</v>
      </c>
      <c r="G5654" s="279"/>
      <c r="H5654" s="169">
        <v>0</v>
      </c>
      <c r="I5654" s="280"/>
      <c r="J5654" s="319">
        <f t="shared" si="89"/>
        <v>3.4064999999999994</v>
      </c>
      <c r="K5654" s="169" t="s">
        <v>731</v>
      </c>
      <c r="L5654" s="169"/>
      <c r="M5654" s="169"/>
      <c r="N5654" s="169"/>
      <c r="O5654" s="169"/>
      <c r="P5654" s="169"/>
    </row>
    <row r="5655" spans="1:16" ht="20.100000000000001" customHeight="1">
      <c r="A5655" s="282" t="s">
        <v>12330</v>
      </c>
      <c r="B5655" s="277">
        <v>683615802391</v>
      </c>
      <c r="C5655" s="289" t="s">
        <v>12252</v>
      </c>
      <c r="D5655" s="278" t="s">
        <v>12271</v>
      </c>
      <c r="E5655" s="323">
        <v>1.5</v>
      </c>
      <c r="F5655" s="319">
        <v>11.89</v>
      </c>
      <c r="G5655" s="279" t="s">
        <v>8444</v>
      </c>
      <c r="H5655" s="282">
        <v>0</v>
      </c>
      <c r="I5655" s="280">
        <v>42310</v>
      </c>
      <c r="J5655" s="319">
        <f t="shared" si="89"/>
        <v>3.6065000000000005</v>
      </c>
      <c r="K5655" s="169">
        <v>7.6470588235294121</v>
      </c>
      <c r="L5655" s="169"/>
      <c r="M5655" s="169" t="s">
        <v>2395</v>
      </c>
      <c r="N5655" s="169"/>
      <c r="O5655" s="169"/>
      <c r="P5655" s="169"/>
    </row>
    <row r="5656" spans="1:16" ht="20.100000000000001" customHeight="1">
      <c r="A5656" s="282"/>
      <c r="C5656" s="289" t="s">
        <v>12253</v>
      </c>
      <c r="E5656" s="169"/>
      <c r="F5656" s="319">
        <v>9.89</v>
      </c>
      <c r="G5656" s="279"/>
      <c r="H5656" s="169">
        <v>0</v>
      </c>
      <c r="I5656" s="280"/>
      <c r="J5656" s="319">
        <f t="shared" si="89"/>
        <v>3.4064999999999994</v>
      </c>
      <c r="K5656" s="169" t="s">
        <v>731</v>
      </c>
      <c r="L5656" s="169"/>
      <c r="M5656" s="169"/>
      <c r="N5656" s="169"/>
      <c r="O5656" s="169"/>
      <c r="P5656" s="169"/>
    </row>
    <row r="5657" spans="1:16" ht="20.100000000000001" customHeight="1">
      <c r="A5657" s="282" t="s">
        <v>12331</v>
      </c>
      <c r="B5657" s="277">
        <v>683615802407</v>
      </c>
      <c r="C5657" s="289" t="s">
        <v>12253</v>
      </c>
      <c r="D5657" s="278" t="s">
        <v>12271</v>
      </c>
      <c r="E5657" s="323">
        <v>2</v>
      </c>
      <c r="F5657" s="319">
        <v>11.89</v>
      </c>
      <c r="G5657" s="279" t="s">
        <v>8444</v>
      </c>
      <c r="H5657" s="282">
        <v>0</v>
      </c>
      <c r="I5657" s="280">
        <v>42310</v>
      </c>
      <c r="J5657" s="319">
        <f t="shared" si="89"/>
        <v>3.1065000000000005</v>
      </c>
      <c r="K5657" s="169">
        <v>8.2352941176470598</v>
      </c>
      <c r="L5657" s="169"/>
      <c r="M5657" s="169" t="s">
        <v>2395</v>
      </c>
      <c r="N5657" s="169"/>
      <c r="O5657" s="169"/>
      <c r="P5657" s="169"/>
    </row>
    <row r="5658" spans="1:16" ht="20.100000000000001" customHeight="1">
      <c r="A5658" s="282"/>
      <c r="C5658" s="289" t="s">
        <v>12254</v>
      </c>
      <c r="E5658" s="169"/>
      <c r="F5658" s="319">
        <v>9.89</v>
      </c>
      <c r="G5658" s="279"/>
      <c r="H5658" s="169">
        <v>0</v>
      </c>
      <c r="I5658" s="280"/>
      <c r="J5658" s="319">
        <f t="shared" si="89"/>
        <v>3.4064999999999994</v>
      </c>
      <c r="K5658" s="169" t="s">
        <v>731</v>
      </c>
      <c r="L5658" s="169"/>
      <c r="M5658" s="169"/>
      <c r="N5658" s="169"/>
      <c r="O5658" s="169"/>
      <c r="P5658" s="169"/>
    </row>
    <row r="5659" spans="1:16" ht="20.100000000000001" customHeight="1">
      <c r="A5659" s="282" t="s">
        <v>12332</v>
      </c>
      <c r="B5659" s="277">
        <v>683615802414</v>
      </c>
      <c r="C5659" s="289" t="s">
        <v>12254</v>
      </c>
      <c r="D5659" s="278" t="s">
        <v>12271</v>
      </c>
      <c r="E5659" s="323">
        <v>1.5</v>
      </c>
      <c r="F5659" s="319">
        <v>11.89</v>
      </c>
      <c r="G5659" s="279" t="s">
        <v>8444</v>
      </c>
      <c r="H5659" s="282">
        <v>0</v>
      </c>
      <c r="I5659" s="280">
        <v>42310</v>
      </c>
      <c r="J5659" s="319">
        <f t="shared" si="89"/>
        <v>3.6065000000000005</v>
      </c>
      <c r="K5659" s="169">
        <v>7.6470588235294121</v>
      </c>
      <c r="L5659" s="169"/>
      <c r="M5659" s="169" t="s">
        <v>2395</v>
      </c>
      <c r="N5659" s="169"/>
      <c r="O5659" s="169"/>
      <c r="P5659" s="169"/>
    </row>
    <row r="5660" spans="1:16" ht="20.100000000000001" customHeight="1">
      <c r="A5660" s="282"/>
      <c r="C5660" s="289" t="s">
        <v>12255</v>
      </c>
      <c r="E5660" s="169"/>
      <c r="F5660" s="319">
        <v>9.89</v>
      </c>
      <c r="G5660" s="279"/>
      <c r="H5660" s="169">
        <v>0</v>
      </c>
      <c r="I5660" s="280"/>
      <c r="J5660" s="319">
        <f t="shared" si="89"/>
        <v>3.4064999999999994</v>
      </c>
      <c r="K5660" s="169" t="s">
        <v>731</v>
      </c>
      <c r="L5660" s="169"/>
      <c r="M5660" s="169"/>
      <c r="N5660" s="169"/>
      <c r="O5660" s="169"/>
      <c r="P5660" s="169"/>
    </row>
    <row r="5661" spans="1:16" ht="20.100000000000001" customHeight="1">
      <c r="A5661" s="282" t="s">
        <v>12333</v>
      </c>
      <c r="B5661" s="277">
        <v>683615802421</v>
      </c>
      <c r="C5661" s="289" t="s">
        <v>12255</v>
      </c>
      <c r="D5661" s="278" t="s">
        <v>12271</v>
      </c>
      <c r="E5661" s="323">
        <v>1.5</v>
      </c>
      <c r="F5661" s="319">
        <v>11.89</v>
      </c>
      <c r="G5661" s="279" t="s">
        <v>8444</v>
      </c>
      <c r="H5661" s="282">
        <v>0</v>
      </c>
      <c r="I5661" s="280">
        <v>42310</v>
      </c>
      <c r="J5661" s="319">
        <f t="shared" si="89"/>
        <v>3.6065000000000005</v>
      </c>
      <c r="K5661" s="169">
        <v>7.6470588235294121</v>
      </c>
      <c r="L5661" s="169"/>
      <c r="M5661" s="169" t="s">
        <v>2395</v>
      </c>
      <c r="N5661" s="169"/>
      <c r="O5661" s="169"/>
      <c r="P5661" s="169"/>
    </row>
    <row r="5662" spans="1:16" ht="20.100000000000001" customHeight="1">
      <c r="A5662" s="282"/>
      <c r="C5662" s="289" t="s">
        <v>12256</v>
      </c>
      <c r="E5662" s="169"/>
      <c r="F5662" s="319">
        <v>9.89</v>
      </c>
      <c r="G5662" s="279"/>
      <c r="H5662" s="169">
        <v>0</v>
      </c>
      <c r="I5662" s="280"/>
      <c r="J5662" s="319">
        <f t="shared" si="89"/>
        <v>3.4064999999999994</v>
      </c>
      <c r="K5662" s="169" t="s">
        <v>731</v>
      </c>
      <c r="L5662" s="169"/>
      <c r="M5662" s="169"/>
      <c r="N5662" s="169"/>
      <c r="O5662" s="169"/>
      <c r="P5662" s="169"/>
    </row>
    <row r="5663" spans="1:16" ht="20.100000000000001" customHeight="1">
      <c r="A5663" s="282" t="s">
        <v>12334</v>
      </c>
      <c r="B5663" s="277">
        <v>683615802438</v>
      </c>
      <c r="C5663" s="289" t="s">
        <v>12256</v>
      </c>
      <c r="D5663" s="278" t="s">
        <v>12271</v>
      </c>
      <c r="E5663" s="323">
        <v>1.5</v>
      </c>
      <c r="F5663" s="319">
        <v>11.89</v>
      </c>
      <c r="G5663" s="279" t="s">
        <v>8444</v>
      </c>
      <c r="H5663" s="282">
        <v>0</v>
      </c>
      <c r="I5663" s="280">
        <v>42310</v>
      </c>
      <c r="J5663" s="319">
        <f t="shared" si="89"/>
        <v>3.6065000000000005</v>
      </c>
      <c r="K5663" s="169">
        <v>7.6470588235294121</v>
      </c>
      <c r="L5663" s="169"/>
      <c r="M5663" s="169" t="s">
        <v>2395</v>
      </c>
      <c r="N5663" s="169"/>
      <c r="O5663" s="169"/>
      <c r="P5663" s="169"/>
    </row>
    <row r="5664" spans="1:16" ht="20.100000000000001" customHeight="1">
      <c r="A5664" s="282"/>
      <c r="C5664" s="289" t="s">
        <v>12257</v>
      </c>
      <c r="E5664" s="169"/>
      <c r="F5664" s="319">
        <v>9.89</v>
      </c>
      <c r="G5664" s="279"/>
      <c r="H5664" s="169">
        <v>0</v>
      </c>
      <c r="I5664" s="280"/>
      <c r="J5664" s="319">
        <f t="shared" si="89"/>
        <v>3.4064999999999994</v>
      </c>
      <c r="K5664" s="169" t="s">
        <v>731</v>
      </c>
      <c r="L5664" s="169"/>
      <c r="M5664" s="169"/>
      <c r="N5664" s="169"/>
      <c r="O5664" s="169"/>
      <c r="P5664" s="169"/>
    </row>
    <row r="5665" spans="1:39" ht="20.100000000000001" customHeight="1">
      <c r="A5665" s="282" t="s">
        <v>12335</v>
      </c>
      <c r="B5665" s="277">
        <v>683615802445</v>
      </c>
      <c r="C5665" s="289" t="s">
        <v>12257</v>
      </c>
      <c r="D5665" s="278" t="s">
        <v>12271</v>
      </c>
      <c r="E5665" s="323">
        <v>1.5</v>
      </c>
      <c r="F5665" s="319">
        <v>11.89</v>
      </c>
      <c r="G5665" s="279" t="s">
        <v>8444</v>
      </c>
      <c r="H5665" s="282">
        <v>0</v>
      </c>
      <c r="I5665" s="280">
        <v>42310</v>
      </c>
      <c r="J5665" s="319">
        <f t="shared" si="89"/>
        <v>3.6065000000000005</v>
      </c>
      <c r="K5665" s="169">
        <v>7.6470588235294121</v>
      </c>
      <c r="L5665" s="169"/>
      <c r="M5665" s="169" t="s">
        <v>2395</v>
      </c>
      <c r="N5665" s="169"/>
      <c r="O5665" s="169"/>
      <c r="P5665" s="169"/>
      <c r="T5665" s="5" t="s">
        <v>15456</v>
      </c>
      <c r="U5665" s="171" t="s">
        <v>16578</v>
      </c>
      <c r="V5665" s="5" t="s">
        <v>15458</v>
      </c>
      <c r="W5665" s="5" t="s">
        <v>15500</v>
      </c>
      <c r="X5665" s="5" t="s">
        <v>15460</v>
      </c>
      <c r="Y5665" s="5" t="s">
        <v>15183</v>
      </c>
      <c r="Z5665" s="5" t="s">
        <v>15184</v>
      </c>
      <c r="AA5665" s="5" t="s">
        <v>16568</v>
      </c>
      <c r="AB5665" s="5" t="s">
        <v>16569</v>
      </c>
      <c r="AC5665" s="5" t="s">
        <v>16570</v>
      </c>
      <c r="AD5665" s="5" t="s">
        <v>15504</v>
      </c>
      <c r="AE5665" s="5" t="s">
        <v>15465</v>
      </c>
      <c r="AF5665" s="5" t="s">
        <v>16561</v>
      </c>
      <c r="AG5665" s="5" t="s">
        <v>16562</v>
      </c>
      <c r="AH5665" s="5" t="s">
        <v>16563</v>
      </c>
      <c r="AI5665" s="5" t="s">
        <v>16564</v>
      </c>
      <c r="AJ5665" s="5" t="s">
        <v>16565</v>
      </c>
    </row>
    <row r="5666" spans="1:39" ht="20.100000000000001" customHeight="1">
      <c r="A5666" s="282"/>
      <c r="C5666" s="289" t="s">
        <v>12258</v>
      </c>
      <c r="E5666" s="169"/>
      <c r="F5666" s="319">
        <v>9.89</v>
      </c>
      <c r="G5666" s="279"/>
      <c r="H5666" s="169">
        <v>0</v>
      </c>
      <c r="I5666" s="280"/>
      <c r="J5666" s="319">
        <f t="shared" si="89"/>
        <v>3.4064999999999994</v>
      </c>
      <c r="K5666" s="169" t="s">
        <v>731</v>
      </c>
      <c r="L5666" s="169"/>
      <c r="M5666" s="169"/>
      <c r="N5666" s="169"/>
      <c r="O5666" s="169"/>
      <c r="P5666" s="169"/>
    </row>
    <row r="5667" spans="1:39" ht="20.100000000000001" customHeight="1">
      <c r="A5667" s="282" t="s">
        <v>12336</v>
      </c>
      <c r="B5667" s="277">
        <v>683615802452</v>
      </c>
      <c r="C5667" s="289" t="s">
        <v>12258</v>
      </c>
      <c r="D5667" s="278" t="s">
        <v>12271</v>
      </c>
      <c r="E5667" s="323">
        <v>2</v>
      </c>
      <c r="F5667" s="319">
        <v>11.89</v>
      </c>
      <c r="G5667" s="279" t="s">
        <v>8444</v>
      </c>
      <c r="H5667" s="282">
        <v>0</v>
      </c>
      <c r="I5667" s="280">
        <v>42310</v>
      </c>
      <c r="J5667" s="319">
        <f t="shared" si="89"/>
        <v>3.1065000000000005</v>
      </c>
      <c r="K5667" s="169">
        <v>8.2352941176470598</v>
      </c>
      <c r="L5667" s="169"/>
      <c r="M5667" s="169" t="s">
        <v>2395</v>
      </c>
      <c r="N5667" s="169"/>
      <c r="O5667" s="169"/>
      <c r="P5667" s="169"/>
    </row>
    <row r="5668" spans="1:39" ht="20.100000000000001" customHeight="1">
      <c r="A5668" s="282"/>
      <c r="C5668" s="289" t="s">
        <v>12259</v>
      </c>
      <c r="E5668" s="169"/>
      <c r="F5668" s="319">
        <v>9.89</v>
      </c>
      <c r="G5668" s="279"/>
      <c r="H5668" s="169">
        <v>0</v>
      </c>
      <c r="I5668" s="280"/>
      <c r="J5668" s="319">
        <f t="shared" si="89"/>
        <v>3.4064999999999994</v>
      </c>
      <c r="K5668" s="169" t="s">
        <v>731</v>
      </c>
      <c r="L5668" s="169"/>
      <c r="M5668" s="169"/>
      <c r="N5668" s="169"/>
      <c r="O5668" s="169"/>
      <c r="P5668" s="169"/>
    </row>
    <row r="5669" spans="1:39" ht="20.100000000000001" customHeight="1">
      <c r="A5669" s="282" t="s">
        <v>12337</v>
      </c>
      <c r="B5669" s="277">
        <v>683615802469</v>
      </c>
      <c r="C5669" s="289" t="s">
        <v>12259</v>
      </c>
      <c r="D5669" s="278" t="s">
        <v>12271</v>
      </c>
      <c r="E5669" s="323">
        <v>1.5</v>
      </c>
      <c r="F5669" s="319">
        <v>11.89</v>
      </c>
      <c r="G5669" s="279" t="s">
        <v>8444</v>
      </c>
      <c r="H5669" s="282">
        <v>0</v>
      </c>
      <c r="I5669" s="280">
        <v>42310</v>
      </c>
      <c r="J5669" s="319">
        <f t="shared" si="89"/>
        <v>3.6065000000000005</v>
      </c>
      <c r="K5669" s="169">
        <v>7.6470588235294121</v>
      </c>
      <c r="L5669" s="169"/>
      <c r="M5669" s="169" t="s">
        <v>2395</v>
      </c>
      <c r="N5669" s="169"/>
      <c r="O5669" s="169"/>
      <c r="P5669" s="169"/>
    </row>
    <row r="5670" spans="1:39" ht="20.100000000000001" customHeight="1">
      <c r="A5670" s="282" t="s">
        <v>12730</v>
      </c>
      <c r="B5670" s="277"/>
      <c r="C5670" s="289" t="s">
        <v>12703</v>
      </c>
      <c r="D5670" s="278" t="s">
        <v>12731</v>
      </c>
      <c r="E5670" s="169"/>
      <c r="F5670" s="281" t="s">
        <v>17578</v>
      </c>
      <c r="G5670" s="279" t="s">
        <v>8444</v>
      </c>
      <c r="H5670" s="282">
        <v>0</v>
      </c>
      <c r="I5670" s="280">
        <v>42331</v>
      </c>
      <c r="J5670" s="319" t="e">
        <f t="shared" si="89"/>
        <v>#VALUE!</v>
      </c>
      <c r="K5670" s="169"/>
      <c r="L5670" s="169"/>
      <c r="M5670" s="169" t="s">
        <v>2395</v>
      </c>
      <c r="N5670" s="169"/>
      <c r="O5670" s="169"/>
      <c r="P5670" s="169"/>
    </row>
    <row r="5671" spans="1:39" ht="20.100000000000001" customHeight="1">
      <c r="A5671" s="5" t="s">
        <v>12732</v>
      </c>
      <c r="B5671" s="277">
        <v>683615803176</v>
      </c>
      <c r="C5671" s="289" t="s">
        <v>12704</v>
      </c>
      <c r="D5671" s="278" t="s">
        <v>12731</v>
      </c>
      <c r="E5671" s="326">
        <v>1.5</v>
      </c>
      <c r="F5671" s="319">
        <v>11.89</v>
      </c>
      <c r="G5671" s="279" t="s">
        <v>8444</v>
      </c>
      <c r="H5671" s="283">
        <v>12</v>
      </c>
      <c r="I5671" s="280">
        <v>42331</v>
      </c>
      <c r="J5671" s="319">
        <f t="shared" si="89"/>
        <v>3.6065000000000005</v>
      </c>
      <c r="K5671" s="169">
        <v>8.2352941176470598</v>
      </c>
      <c r="L5671" s="169"/>
      <c r="M5671" s="169" t="s">
        <v>2395</v>
      </c>
      <c r="N5671" s="169"/>
      <c r="O5671" s="169"/>
      <c r="P5671" s="169"/>
      <c r="T5671" s="5" t="s">
        <v>15377</v>
      </c>
      <c r="U5671" s="171" t="s">
        <v>12730</v>
      </c>
      <c r="V5671" s="5" t="s">
        <v>15378</v>
      </c>
      <c r="W5671" s="5" t="s">
        <v>15379</v>
      </c>
      <c r="X5671" s="5" t="s">
        <v>15380</v>
      </c>
      <c r="Y5671" s="5" t="s">
        <v>15381</v>
      </c>
      <c r="Z5671" s="5" t="s">
        <v>15382</v>
      </c>
      <c r="AA5671" s="5" t="s">
        <v>15383</v>
      </c>
      <c r="AB5671" s="5" t="s">
        <v>15384</v>
      </c>
      <c r="AC5671" s="5" t="s">
        <v>15385</v>
      </c>
      <c r="AD5671" s="5" t="s">
        <v>15386</v>
      </c>
      <c r="AE5671" s="5" t="s">
        <v>15251</v>
      </c>
      <c r="AF5671" s="5" t="s">
        <v>15120</v>
      </c>
      <c r="AG5671" s="5" t="s">
        <v>15121</v>
      </c>
      <c r="AH5671" s="5" t="s">
        <v>15122</v>
      </c>
      <c r="AI5671" s="5" t="s">
        <v>15123</v>
      </c>
      <c r="AJ5671" s="5" t="s">
        <v>15124</v>
      </c>
      <c r="AK5671" s="5" t="s">
        <v>15839</v>
      </c>
      <c r="AL5671" s="5" t="s">
        <v>15840</v>
      </c>
      <c r="AM5671" s="5" t="s">
        <v>15841</v>
      </c>
    </row>
    <row r="5672" spans="1:39" ht="20.100000000000001" customHeight="1">
      <c r="A5672" s="282"/>
      <c r="C5672" s="289" t="s">
        <v>12705</v>
      </c>
      <c r="E5672" s="169"/>
      <c r="F5672" s="281">
        <v>9.09</v>
      </c>
      <c r="G5672" s="279"/>
      <c r="H5672" s="169">
        <v>0</v>
      </c>
      <c r="I5672" s="280"/>
      <c r="J5672" s="319">
        <f t="shared" si="89"/>
        <v>2.7264999999999997</v>
      </c>
      <c r="K5672" s="169" t="s">
        <v>731</v>
      </c>
      <c r="L5672" s="169"/>
      <c r="M5672" s="169"/>
      <c r="N5672" s="169"/>
      <c r="O5672" s="169"/>
      <c r="P5672" s="169"/>
    </row>
    <row r="5673" spans="1:39" ht="20.100000000000001" customHeight="1">
      <c r="A5673" s="5" t="s">
        <v>12733</v>
      </c>
      <c r="B5673" s="277">
        <v>683615803183</v>
      </c>
      <c r="C5673" s="289" t="s">
        <v>12705</v>
      </c>
      <c r="D5673" s="278" t="s">
        <v>12734</v>
      </c>
      <c r="E5673" s="326">
        <v>1</v>
      </c>
      <c r="F5673" s="319">
        <v>9.89</v>
      </c>
      <c r="G5673" s="279" t="s">
        <v>8444</v>
      </c>
      <c r="H5673" s="283">
        <v>31</v>
      </c>
      <c r="I5673" s="280">
        <v>42331</v>
      </c>
      <c r="J5673" s="319">
        <f t="shared" si="89"/>
        <v>2.4064999999999994</v>
      </c>
      <c r="K5673" s="169">
        <v>7.0588235294117645</v>
      </c>
      <c r="L5673" s="169"/>
      <c r="M5673" s="169" t="s">
        <v>2395</v>
      </c>
      <c r="N5673" s="169"/>
      <c r="O5673" s="169"/>
      <c r="P5673" s="169"/>
      <c r="T5673" s="5" t="s">
        <v>15377</v>
      </c>
      <c r="U5673" s="171" t="s">
        <v>15387</v>
      </c>
      <c r="V5673" s="5" t="s">
        <v>15388</v>
      </c>
      <c r="W5673" s="5" t="s">
        <v>15389</v>
      </c>
      <c r="X5673" s="5" t="s">
        <v>15380</v>
      </c>
      <c r="Y5673" s="5" t="s">
        <v>15381</v>
      </c>
      <c r="Z5673" s="5" t="s">
        <v>15382</v>
      </c>
      <c r="AA5673" s="5" t="s">
        <v>15390</v>
      </c>
      <c r="AB5673" s="5" t="s">
        <v>15391</v>
      </c>
      <c r="AC5673" s="5" t="s">
        <v>15392</v>
      </c>
      <c r="AD5673" s="5" t="s">
        <v>15393</v>
      </c>
      <c r="AE5673" s="5" t="s">
        <v>15251</v>
      </c>
      <c r="AF5673" s="5" t="s">
        <v>15120</v>
      </c>
      <c r="AG5673" s="5" t="s">
        <v>15121</v>
      </c>
      <c r="AH5673" s="5" t="s">
        <v>15122</v>
      </c>
      <c r="AI5673" s="5" t="s">
        <v>15123</v>
      </c>
      <c r="AJ5673" s="5" t="s">
        <v>15124</v>
      </c>
      <c r="AK5673" s="5" t="s">
        <v>15842</v>
      </c>
      <c r="AL5673" s="5" t="s">
        <v>15843</v>
      </c>
    </row>
    <row r="5674" spans="1:39" ht="20.100000000000001" customHeight="1">
      <c r="A5674" s="282"/>
      <c r="C5674" s="289" t="s">
        <v>12706</v>
      </c>
      <c r="E5674" s="169"/>
      <c r="F5674" s="281">
        <v>10.99</v>
      </c>
      <c r="G5674" s="279"/>
      <c r="H5674" s="169">
        <v>0</v>
      </c>
      <c r="I5674" s="280"/>
      <c r="J5674" s="319">
        <f t="shared" si="89"/>
        <v>4.3414999999999999</v>
      </c>
      <c r="K5674" s="169" t="s">
        <v>731</v>
      </c>
      <c r="L5674" s="169"/>
      <c r="M5674" s="169"/>
      <c r="N5674" s="169"/>
      <c r="O5674" s="169"/>
      <c r="P5674" s="169"/>
    </row>
    <row r="5675" spans="1:39" ht="20.100000000000001" customHeight="1">
      <c r="A5675" s="282" t="s">
        <v>12735</v>
      </c>
      <c r="B5675" s="277">
        <v>683615803190</v>
      </c>
      <c r="C5675" s="289" t="s">
        <v>12706</v>
      </c>
      <c r="D5675" s="278" t="s">
        <v>12736</v>
      </c>
      <c r="E5675" s="323">
        <v>3</v>
      </c>
      <c r="F5675" s="319">
        <v>13.89</v>
      </c>
      <c r="G5675" s="279" t="s">
        <v>8444</v>
      </c>
      <c r="H5675" s="169">
        <v>80</v>
      </c>
      <c r="I5675" s="280">
        <v>42331</v>
      </c>
      <c r="J5675" s="319">
        <f t="shared" si="89"/>
        <v>3.8064999999999998</v>
      </c>
      <c r="K5675" s="169">
        <v>9.4117647058823533</v>
      </c>
      <c r="L5675" s="169" t="s">
        <v>731</v>
      </c>
      <c r="M5675" s="169" t="s">
        <v>2395</v>
      </c>
      <c r="N5675" s="169"/>
      <c r="O5675" s="169"/>
      <c r="P5675" s="169"/>
    </row>
    <row r="5676" spans="1:39" ht="20.100000000000001" customHeight="1">
      <c r="A5676" s="282"/>
      <c r="C5676" s="289" t="s">
        <v>12707</v>
      </c>
      <c r="E5676" s="169"/>
      <c r="F5676" s="281">
        <v>10.99</v>
      </c>
      <c r="G5676" s="279"/>
      <c r="H5676" s="169">
        <v>0</v>
      </c>
      <c r="I5676" s="280"/>
      <c r="J5676" s="319">
        <f t="shared" si="89"/>
        <v>4.3414999999999999</v>
      </c>
      <c r="K5676" s="169" t="s">
        <v>731</v>
      </c>
      <c r="L5676" s="169"/>
      <c r="M5676" s="169"/>
      <c r="N5676" s="169"/>
      <c r="O5676" s="169"/>
      <c r="P5676" s="169"/>
    </row>
    <row r="5677" spans="1:39" ht="20.100000000000001" customHeight="1">
      <c r="A5677" s="5" t="s">
        <v>12737</v>
      </c>
      <c r="B5677" s="277">
        <v>683615803206</v>
      </c>
      <c r="C5677" s="289" t="s">
        <v>12707</v>
      </c>
      <c r="D5677" s="278" t="s">
        <v>12738</v>
      </c>
      <c r="E5677" s="326">
        <v>1.75</v>
      </c>
      <c r="F5677" s="319">
        <v>11.89</v>
      </c>
      <c r="G5677" s="279" t="s">
        <v>8444</v>
      </c>
      <c r="H5677" s="365">
        <v>71</v>
      </c>
      <c r="I5677" s="280">
        <v>42331</v>
      </c>
      <c r="J5677" s="319">
        <f t="shared" si="89"/>
        <v>3.3565000000000005</v>
      </c>
      <c r="K5677" s="169">
        <v>7.9411764705882355</v>
      </c>
      <c r="L5677" s="169"/>
      <c r="M5677" s="169" t="s">
        <v>2395</v>
      </c>
      <c r="N5677" s="169"/>
      <c r="O5677" s="169"/>
      <c r="P5677" s="169"/>
      <c r="T5677" s="5" t="s">
        <v>15377</v>
      </c>
      <c r="U5677" s="171" t="s">
        <v>15394</v>
      </c>
      <c r="V5677" s="5" t="s">
        <v>15388</v>
      </c>
      <c r="W5677" s="5" t="s">
        <v>15395</v>
      </c>
      <c r="X5677" s="5" t="s">
        <v>15380</v>
      </c>
      <c r="Y5677" s="5" t="s">
        <v>15381</v>
      </c>
      <c r="Z5677" s="5" t="s">
        <v>15382</v>
      </c>
      <c r="AA5677" s="5" t="s">
        <v>15396</v>
      </c>
      <c r="AB5677" s="5" t="s">
        <v>15397</v>
      </c>
      <c r="AC5677" s="5" t="s">
        <v>15398</v>
      </c>
      <c r="AD5677" s="5" t="s">
        <v>15399</v>
      </c>
      <c r="AE5677" s="5" t="s">
        <v>15251</v>
      </c>
      <c r="AF5677" s="5" t="s">
        <v>15120</v>
      </c>
      <c r="AG5677" s="5" t="s">
        <v>15121</v>
      </c>
      <c r="AH5677" s="5" t="s">
        <v>15122</v>
      </c>
      <c r="AI5677" s="5" t="s">
        <v>15123</v>
      </c>
      <c r="AJ5677" s="5" t="s">
        <v>15124</v>
      </c>
      <c r="AK5677" s="5" t="s">
        <v>15844</v>
      </c>
      <c r="AL5677" s="5" t="s">
        <v>15845</v>
      </c>
    </row>
    <row r="5678" spans="1:39" ht="20.100000000000001" customHeight="1">
      <c r="A5678" s="282"/>
      <c r="C5678" s="289" t="s">
        <v>12708</v>
      </c>
      <c r="E5678" s="169"/>
      <c r="F5678" s="281">
        <v>10.99</v>
      </c>
      <c r="G5678" s="279"/>
      <c r="H5678" s="169">
        <v>0</v>
      </c>
      <c r="I5678" s="280"/>
      <c r="J5678" s="319">
        <f t="shared" si="89"/>
        <v>4.3414999999999999</v>
      </c>
      <c r="K5678" s="169" t="s">
        <v>731</v>
      </c>
      <c r="L5678" s="169"/>
      <c r="M5678" s="169"/>
      <c r="N5678" s="169"/>
      <c r="O5678" s="169"/>
      <c r="P5678" s="169"/>
    </row>
    <row r="5679" spans="1:39" ht="20.100000000000001" customHeight="1">
      <c r="A5679" s="282" t="s">
        <v>12739</v>
      </c>
      <c r="B5679" s="277">
        <v>683615803213</v>
      </c>
      <c r="C5679" s="289" t="s">
        <v>12708</v>
      </c>
      <c r="D5679" s="278" t="s">
        <v>12740</v>
      </c>
      <c r="E5679" s="323">
        <v>1</v>
      </c>
      <c r="F5679" s="319">
        <v>14.941176470588236</v>
      </c>
      <c r="G5679" s="279" t="s">
        <v>8444</v>
      </c>
      <c r="H5679" s="282">
        <v>0</v>
      </c>
      <c r="I5679" s="280">
        <v>42331</v>
      </c>
      <c r="J5679" s="319">
        <f t="shared" si="89"/>
        <v>6.6999999999999993</v>
      </c>
      <c r="K5679" s="169">
        <v>10.89</v>
      </c>
      <c r="L5679" s="169"/>
      <c r="M5679" s="169" t="s">
        <v>2395</v>
      </c>
      <c r="N5679" s="169"/>
      <c r="O5679" s="169"/>
      <c r="P5679" s="169"/>
    </row>
    <row r="5680" spans="1:39" ht="20.100000000000001" customHeight="1">
      <c r="A5680" s="282"/>
      <c r="C5680" s="289" t="s">
        <v>12709</v>
      </c>
      <c r="E5680" s="169"/>
      <c r="F5680" s="281">
        <v>10.99</v>
      </c>
      <c r="G5680" s="279"/>
      <c r="H5680" s="169">
        <v>0</v>
      </c>
      <c r="I5680" s="280"/>
      <c r="J5680" s="319">
        <f t="shared" si="89"/>
        <v>4.3414999999999999</v>
      </c>
      <c r="K5680" s="169" t="s">
        <v>731</v>
      </c>
      <c r="L5680" s="169"/>
      <c r="M5680" s="169"/>
      <c r="N5680" s="169"/>
      <c r="O5680" s="169"/>
      <c r="P5680" s="169"/>
    </row>
    <row r="5681" spans="1:39" ht="20.100000000000001" customHeight="1">
      <c r="A5681" s="282" t="s">
        <v>12741</v>
      </c>
      <c r="B5681" s="277">
        <v>683615803220</v>
      </c>
      <c r="C5681" s="289" t="s">
        <v>12709</v>
      </c>
      <c r="D5681" s="278" t="s">
        <v>12742</v>
      </c>
      <c r="E5681" s="326">
        <v>4</v>
      </c>
      <c r="F5681" s="319">
        <v>14.941176470588236</v>
      </c>
      <c r="G5681" s="279" t="s">
        <v>8444</v>
      </c>
      <c r="H5681" s="283">
        <v>17</v>
      </c>
      <c r="I5681" s="280">
        <v>42331</v>
      </c>
      <c r="J5681" s="319">
        <f t="shared" si="89"/>
        <v>3.6999999999999993</v>
      </c>
      <c r="K5681" s="169">
        <v>10.89</v>
      </c>
      <c r="L5681" s="169"/>
      <c r="M5681" s="169" t="s">
        <v>2395</v>
      </c>
      <c r="N5681" s="169"/>
      <c r="O5681" s="169"/>
      <c r="P5681" s="169"/>
    </row>
    <row r="5682" spans="1:39" ht="20.100000000000001" customHeight="1">
      <c r="A5682" s="282"/>
      <c r="C5682" s="289" t="s">
        <v>12710</v>
      </c>
      <c r="E5682" s="169"/>
      <c r="F5682" s="281">
        <v>9.99</v>
      </c>
      <c r="G5682" s="279"/>
      <c r="H5682" s="169">
        <v>0</v>
      </c>
      <c r="I5682" s="280"/>
      <c r="J5682" s="319">
        <f t="shared" si="89"/>
        <v>3.4915000000000003</v>
      </c>
      <c r="K5682" s="169" t="s">
        <v>731</v>
      </c>
      <c r="L5682" s="169"/>
      <c r="M5682" s="169"/>
      <c r="N5682" s="169"/>
      <c r="O5682" s="169"/>
      <c r="P5682" s="169"/>
    </row>
    <row r="5683" spans="1:39" ht="20.100000000000001" customHeight="1">
      <c r="A5683" s="5" t="s">
        <v>12743</v>
      </c>
      <c r="B5683" s="277">
        <v>683615803237</v>
      </c>
      <c r="C5683" s="289" t="s">
        <v>12710</v>
      </c>
      <c r="D5683" s="278" t="s">
        <v>12744</v>
      </c>
      <c r="E5683" s="326">
        <v>4</v>
      </c>
      <c r="F5683" s="319">
        <v>14.941176470588236</v>
      </c>
      <c r="G5683" s="279" t="s">
        <v>8444</v>
      </c>
      <c r="H5683" s="283">
        <v>30</v>
      </c>
      <c r="I5683" s="280">
        <v>42331</v>
      </c>
      <c r="J5683" s="319">
        <f t="shared" si="89"/>
        <v>3.6999999999999993</v>
      </c>
      <c r="K5683" s="169">
        <v>10.89</v>
      </c>
      <c r="L5683" s="169"/>
      <c r="M5683" s="169" t="s">
        <v>2395</v>
      </c>
      <c r="N5683" s="169"/>
      <c r="O5683" s="169"/>
      <c r="P5683" s="169"/>
      <c r="T5683" s="5" t="s">
        <v>15377</v>
      </c>
      <c r="U5683" s="171" t="s">
        <v>15400</v>
      </c>
      <c r="V5683" s="5" t="s">
        <v>15388</v>
      </c>
      <c r="W5683" s="5" t="s">
        <v>15401</v>
      </c>
      <c r="X5683" s="5" t="s">
        <v>15380</v>
      </c>
      <c r="Y5683" s="5" t="s">
        <v>15381</v>
      </c>
      <c r="Z5683" s="5" t="s">
        <v>15382</v>
      </c>
      <c r="AA5683" s="5" t="s">
        <v>15402</v>
      </c>
      <c r="AB5683" s="5" t="s">
        <v>15403</v>
      </c>
      <c r="AC5683" s="5" t="s">
        <v>15404</v>
      </c>
      <c r="AD5683" s="5" t="s">
        <v>15405</v>
      </c>
      <c r="AE5683" s="5" t="s">
        <v>15251</v>
      </c>
      <c r="AF5683" s="5" t="s">
        <v>15120</v>
      </c>
      <c r="AG5683" s="5" t="s">
        <v>15121</v>
      </c>
      <c r="AH5683" s="5" t="s">
        <v>15122</v>
      </c>
      <c r="AI5683" s="5" t="s">
        <v>15123</v>
      </c>
      <c r="AJ5683" s="5" t="s">
        <v>15124</v>
      </c>
      <c r="AK5683" s="5" t="s">
        <v>15846</v>
      </c>
    </row>
    <row r="5684" spans="1:39" ht="20.100000000000001" customHeight="1">
      <c r="A5684" s="282"/>
      <c r="C5684" s="289" t="s">
        <v>12711</v>
      </c>
      <c r="E5684" s="169"/>
      <c r="F5684" s="281">
        <v>10.99</v>
      </c>
      <c r="G5684" s="279"/>
      <c r="H5684" s="169">
        <v>0</v>
      </c>
      <c r="I5684" s="280"/>
      <c r="J5684" s="319">
        <f t="shared" si="89"/>
        <v>4.3414999999999999</v>
      </c>
      <c r="K5684" s="169" t="s">
        <v>731</v>
      </c>
      <c r="L5684" s="169"/>
      <c r="M5684" s="169"/>
      <c r="N5684" s="169"/>
      <c r="O5684" s="169"/>
      <c r="P5684" s="169"/>
    </row>
    <row r="5685" spans="1:39" ht="20.100000000000001" customHeight="1">
      <c r="A5685" s="282" t="s">
        <v>12745</v>
      </c>
      <c r="B5685" s="277">
        <v>683615803244</v>
      </c>
      <c r="C5685" s="289" t="s">
        <v>12711</v>
      </c>
      <c r="D5685" s="278" t="s">
        <v>12746</v>
      </c>
      <c r="E5685" s="323">
        <v>1.5</v>
      </c>
      <c r="F5685" s="319">
        <v>14.941176470588236</v>
      </c>
      <c r="G5685" s="279" t="s">
        <v>8444</v>
      </c>
      <c r="H5685" s="282">
        <v>0</v>
      </c>
      <c r="I5685" s="280">
        <v>42331</v>
      </c>
      <c r="J5685" s="319">
        <f t="shared" si="89"/>
        <v>6.1999999999999993</v>
      </c>
      <c r="K5685" s="169">
        <v>10.89</v>
      </c>
      <c r="L5685" s="169"/>
      <c r="M5685" s="169" t="s">
        <v>2395</v>
      </c>
      <c r="N5685" s="169"/>
      <c r="O5685" s="169"/>
      <c r="P5685" s="169"/>
    </row>
    <row r="5686" spans="1:39" ht="20.100000000000001" customHeight="1">
      <c r="A5686" s="282"/>
      <c r="C5686" s="289" t="s">
        <v>12712</v>
      </c>
      <c r="E5686" s="169"/>
      <c r="F5686" s="281">
        <v>10.99</v>
      </c>
      <c r="G5686" s="279"/>
      <c r="H5686" s="169">
        <v>0</v>
      </c>
      <c r="I5686" s="280"/>
      <c r="J5686" s="319">
        <f t="shared" si="89"/>
        <v>4.3414999999999999</v>
      </c>
      <c r="K5686" s="169" t="s">
        <v>731</v>
      </c>
      <c r="L5686" s="169"/>
      <c r="M5686" s="169"/>
      <c r="N5686" s="169"/>
      <c r="O5686" s="169"/>
      <c r="P5686" s="169"/>
    </row>
    <row r="5687" spans="1:39" ht="20.100000000000001" customHeight="1">
      <c r="A5687" s="5" t="s">
        <v>12747</v>
      </c>
      <c r="B5687" s="277">
        <v>683615803251</v>
      </c>
      <c r="C5687" s="289" t="s">
        <v>12712</v>
      </c>
      <c r="D5687" s="278" t="s">
        <v>12748</v>
      </c>
      <c r="E5687" s="323">
        <v>1</v>
      </c>
      <c r="F5687" s="319">
        <v>9.89</v>
      </c>
      <c r="G5687" s="279" t="s">
        <v>8444</v>
      </c>
      <c r="H5687" s="282">
        <v>0</v>
      </c>
      <c r="I5687" s="280">
        <v>42331</v>
      </c>
      <c r="J5687" s="319">
        <f t="shared" si="89"/>
        <v>2.4064999999999994</v>
      </c>
      <c r="K5687" s="169">
        <v>7.0588235294117645</v>
      </c>
      <c r="L5687" s="169"/>
      <c r="M5687" s="169" t="s">
        <v>2395</v>
      </c>
      <c r="N5687" s="169"/>
      <c r="O5687" s="169"/>
      <c r="P5687" s="169"/>
      <c r="T5687" s="5" t="s">
        <v>15377</v>
      </c>
      <c r="U5687" s="171" t="s">
        <v>15406</v>
      </c>
      <c r="V5687" s="5" t="s">
        <v>15407</v>
      </c>
      <c r="W5687" s="5" t="s">
        <v>15408</v>
      </c>
      <c r="X5687" s="5" t="s">
        <v>15380</v>
      </c>
      <c r="Y5687" s="5" t="s">
        <v>15381</v>
      </c>
      <c r="Z5687" s="5" t="s">
        <v>15382</v>
      </c>
      <c r="AA5687" s="5" t="s">
        <v>15409</v>
      </c>
      <c r="AB5687" s="5" t="s">
        <v>15410</v>
      </c>
      <c r="AC5687" s="5" t="s">
        <v>15411</v>
      </c>
      <c r="AD5687" s="5" t="s">
        <v>15412</v>
      </c>
      <c r="AE5687" s="5" t="s">
        <v>15251</v>
      </c>
      <c r="AF5687" s="5" t="s">
        <v>15120</v>
      </c>
      <c r="AG5687" s="5" t="s">
        <v>15121</v>
      </c>
      <c r="AH5687" s="5" t="s">
        <v>15122</v>
      </c>
      <c r="AI5687" s="5" t="s">
        <v>15123</v>
      </c>
      <c r="AJ5687" s="5" t="s">
        <v>15124</v>
      </c>
      <c r="AK5687" s="5" t="s">
        <v>15847</v>
      </c>
      <c r="AL5687" s="5" t="s">
        <v>15848</v>
      </c>
      <c r="AM5687" s="5" t="s">
        <v>15849</v>
      </c>
    </row>
    <row r="5688" spans="1:39" ht="20.100000000000001" customHeight="1">
      <c r="A5688" s="282" t="s">
        <v>12749</v>
      </c>
      <c r="B5688" s="277"/>
      <c r="C5688" s="289" t="s">
        <v>12713</v>
      </c>
      <c r="D5688" s="278" t="s">
        <v>12750</v>
      </c>
      <c r="E5688" s="169"/>
      <c r="F5688" s="281" t="s">
        <v>17578</v>
      </c>
      <c r="G5688" s="279" t="s">
        <v>8444</v>
      </c>
      <c r="H5688" s="282">
        <v>0</v>
      </c>
      <c r="I5688" s="280">
        <v>42331</v>
      </c>
      <c r="J5688" s="319" t="e">
        <f t="shared" si="89"/>
        <v>#VALUE!</v>
      </c>
      <c r="K5688" s="169"/>
      <c r="L5688" s="169"/>
      <c r="M5688" s="169" t="s">
        <v>2395</v>
      </c>
      <c r="N5688" s="169"/>
      <c r="O5688" s="169"/>
      <c r="P5688" s="169"/>
    </row>
    <row r="5689" spans="1:39" ht="20.100000000000001" customHeight="1">
      <c r="A5689" s="282" t="s">
        <v>12751</v>
      </c>
      <c r="B5689" s="277">
        <v>683615803268</v>
      </c>
      <c r="C5689" s="289" t="s">
        <v>12714</v>
      </c>
      <c r="D5689" s="278" t="s">
        <v>12750</v>
      </c>
      <c r="E5689" s="323">
        <v>3</v>
      </c>
      <c r="F5689" s="319">
        <v>13.89</v>
      </c>
      <c r="G5689" s="279" t="s">
        <v>8444</v>
      </c>
      <c r="H5689" s="282">
        <v>0</v>
      </c>
      <c r="I5689" s="280">
        <v>42331</v>
      </c>
      <c r="J5689" s="319">
        <f t="shared" si="89"/>
        <v>3.8064999999999998</v>
      </c>
      <c r="K5689" s="169">
        <v>9.4117647058823533</v>
      </c>
      <c r="L5689" s="169"/>
      <c r="M5689" s="169" t="s">
        <v>2395</v>
      </c>
      <c r="N5689" s="169"/>
      <c r="O5689" s="169"/>
      <c r="P5689" s="169"/>
    </row>
    <row r="5690" spans="1:39" ht="20.100000000000001" customHeight="1">
      <c r="A5690" s="282" t="s">
        <v>12752</v>
      </c>
      <c r="B5690" s="277"/>
      <c r="C5690" s="289" t="s">
        <v>12715</v>
      </c>
      <c r="D5690" s="278" t="s">
        <v>12753</v>
      </c>
      <c r="E5690" s="169"/>
      <c r="F5690" s="281" t="s">
        <v>17578</v>
      </c>
      <c r="G5690" s="279" t="s">
        <v>8444</v>
      </c>
      <c r="H5690" s="282">
        <v>0</v>
      </c>
      <c r="I5690" s="280">
        <v>42331</v>
      </c>
      <c r="J5690" s="319" t="e">
        <f t="shared" si="89"/>
        <v>#VALUE!</v>
      </c>
      <c r="K5690" s="169"/>
      <c r="L5690" s="169"/>
      <c r="M5690" s="169" t="s">
        <v>2395</v>
      </c>
      <c r="N5690" s="169"/>
      <c r="O5690" s="169"/>
      <c r="P5690" s="169"/>
    </row>
    <row r="5691" spans="1:39" ht="20.100000000000001" customHeight="1">
      <c r="A5691" s="282" t="s">
        <v>12754</v>
      </c>
      <c r="B5691" s="277">
        <v>683615803275</v>
      </c>
      <c r="C5691" s="289" t="s">
        <v>12716</v>
      </c>
      <c r="D5691" s="278" t="s">
        <v>12753</v>
      </c>
      <c r="E5691" s="326">
        <v>1</v>
      </c>
      <c r="F5691" s="319">
        <v>9.89</v>
      </c>
      <c r="G5691" s="279" t="s">
        <v>8444</v>
      </c>
      <c r="H5691" s="283">
        <v>25</v>
      </c>
      <c r="I5691" s="280">
        <v>42331</v>
      </c>
      <c r="J5691" s="319">
        <f t="shared" si="89"/>
        <v>2.4064999999999994</v>
      </c>
      <c r="K5691" s="169">
        <v>7.0588235294117645</v>
      </c>
      <c r="L5691" s="169"/>
      <c r="M5691" s="169" t="s">
        <v>2395</v>
      </c>
      <c r="N5691" s="169"/>
      <c r="O5691" s="169"/>
      <c r="P5691" s="169"/>
    </row>
    <row r="5692" spans="1:39" ht="20.100000000000001" customHeight="1">
      <c r="A5692" s="282"/>
      <c r="C5692" s="289" t="s">
        <v>12717</v>
      </c>
      <c r="E5692" s="169"/>
      <c r="F5692" s="281">
        <v>9.99</v>
      </c>
      <c r="G5692" s="279"/>
      <c r="H5692" s="169">
        <v>0</v>
      </c>
      <c r="I5692" s="280"/>
      <c r="J5692" s="319">
        <f t="shared" si="89"/>
        <v>3.4915000000000003</v>
      </c>
      <c r="K5692" s="169" t="s">
        <v>731</v>
      </c>
      <c r="L5692" s="169"/>
      <c r="M5692" s="169"/>
      <c r="N5692" s="169"/>
      <c r="O5692" s="169"/>
      <c r="P5692" s="169"/>
    </row>
    <row r="5693" spans="1:39" ht="20.100000000000001" customHeight="1">
      <c r="A5693" s="282" t="s">
        <v>12755</v>
      </c>
      <c r="B5693" s="277">
        <v>683615803282</v>
      </c>
      <c r="C5693" s="289" t="s">
        <v>12717</v>
      </c>
      <c r="D5693" s="278" t="s">
        <v>12756</v>
      </c>
      <c r="E5693" s="323">
        <v>1</v>
      </c>
      <c r="F5693" s="319">
        <v>9.89</v>
      </c>
      <c r="G5693" s="279" t="s">
        <v>8444</v>
      </c>
      <c r="H5693" s="282">
        <v>0</v>
      </c>
      <c r="I5693" s="280">
        <v>42331</v>
      </c>
      <c r="J5693" s="319">
        <f t="shared" si="89"/>
        <v>2.4064999999999994</v>
      </c>
      <c r="K5693" s="169">
        <v>7.0588235294117645</v>
      </c>
      <c r="L5693" s="169"/>
      <c r="M5693" s="169" t="s">
        <v>2395</v>
      </c>
      <c r="N5693" s="169"/>
      <c r="O5693" s="169"/>
      <c r="P5693" s="169"/>
    </row>
    <row r="5694" spans="1:39" ht="20.100000000000001" customHeight="1">
      <c r="A5694" s="282"/>
      <c r="C5694" s="289" t="s">
        <v>12718</v>
      </c>
      <c r="E5694" s="169"/>
      <c r="F5694" s="281">
        <v>9.99</v>
      </c>
      <c r="G5694" s="279"/>
      <c r="H5694" s="169">
        <v>0</v>
      </c>
      <c r="I5694" s="280"/>
      <c r="J5694" s="319">
        <f t="shared" si="89"/>
        <v>3.4915000000000003</v>
      </c>
      <c r="K5694" s="169" t="s">
        <v>731</v>
      </c>
      <c r="L5694" s="169"/>
      <c r="M5694" s="169"/>
      <c r="N5694" s="169"/>
      <c r="O5694" s="169"/>
      <c r="P5694" s="169"/>
    </row>
    <row r="5695" spans="1:39" ht="20.100000000000001" customHeight="1">
      <c r="A5695" s="282" t="s">
        <v>12757</v>
      </c>
      <c r="B5695" s="277">
        <v>683615803299</v>
      </c>
      <c r="C5695" s="289" t="s">
        <v>12718</v>
      </c>
      <c r="D5695" s="278" t="s">
        <v>12758</v>
      </c>
      <c r="E5695" s="323">
        <v>1</v>
      </c>
      <c r="F5695" s="319">
        <v>9.89</v>
      </c>
      <c r="G5695" s="279" t="s">
        <v>8444</v>
      </c>
      <c r="H5695" s="282">
        <v>0</v>
      </c>
      <c r="I5695" s="280">
        <v>42331</v>
      </c>
      <c r="J5695" s="319">
        <f t="shared" si="89"/>
        <v>2.4064999999999994</v>
      </c>
      <c r="K5695" s="169">
        <v>7.0588235294117645</v>
      </c>
      <c r="L5695" s="169"/>
      <c r="M5695" s="169" t="s">
        <v>2395</v>
      </c>
      <c r="N5695" s="169"/>
      <c r="O5695" s="169"/>
      <c r="P5695" s="169"/>
    </row>
    <row r="5696" spans="1:39" ht="20.100000000000001" customHeight="1">
      <c r="A5696" s="282"/>
      <c r="C5696" s="289" t="s">
        <v>12719</v>
      </c>
      <c r="E5696" s="169"/>
      <c r="F5696" s="281">
        <v>9.99</v>
      </c>
      <c r="G5696" s="279"/>
      <c r="H5696" s="169">
        <v>0</v>
      </c>
      <c r="I5696" s="280"/>
      <c r="J5696" s="319">
        <f t="shared" si="89"/>
        <v>3.4915000000000003</v>
      </c>
      <c r="K5696" s="169" t="s">
        <v>731</v>
      </c>
      <c r="L5696" s="169"/>
      <c r="M5696" s="169"/>
      <c r="N5696" s="169"/>
      <c r="O5696" s="169"/>
      <c r="P5696" s="169"/>
    </row>
    <row r="5697" spans="1:40" ht="20.100000000000001" customHeight="1">
      <c r="A5697" s="5" t="s">
        <v>12759</v>
      </c>
      <c r="B5697" s="277">
        <v>683615803305</v>
      </c>
      <c r="C5697" s="289" t="s">
        <v>12719</v>
      </c>
      <c r="D5697" s="278" t="s">
        <v>12760</v>
      </c>
      <c r="E5697" s="326">
        <v>3</v>
      </c>
      <c r="F5697" s="319">
        <v>13.89</v>
      </c>
      <c r="G5697" s="279" t="s">
        <v>8444</v>
      </c>
      <c r="H5697" s="283">
        <v>22</v>
      </c>
      <c r="I5697" s="280">
        <v>42331</v>
      </c>
      <c r="J5697" s="319">
        <f t="shared" si="89"/>
        <v>3.8064999999999998</v>
      </c>
      <c r="K5697" s="169">
        <v>9.4117647058823533</v>
      </c>
      <c r="L5697" s="169"/>
      <c r="M5697" s="169" t="s">
        <v>2395</v>
      </c>
      <c r="N5697" s="169"/>
      <c r="O5697" s="169"/>
      <c r="P5697" s="169"/>
      <c r="T5697" s="5" t="s">
        <v>15377</v>
      </c>
      <c r="U5697" s="171" t="s">
        <v>15413</v>
      </c>
      <c r="V5697" s="5" t="s">
        <v>15414</v>
      </c>
      <c r="W5697" s="5" t="s">
        <v>15415</v>
      </c>
      <c r="X5697" s="5" t="s">
        <v>15380</v>
      </c>
      <c r="Y5697" s="5" t="s">
        <v>15381</v>
      </c>
      <c r="Z5697" s="5" t="s">
        <v>15382</v>
      </c>
      <c r="AA5697" s="5" t="s">
        <v>15416</v>
      </c>
      <c r="AB5697" s="5" t="s">
        <v>15417</v>
      </c>
      <c r="AC5697" s="5" t="s">
        <v>15418</v>
      </c>
      <c r="AD5697" s="5" t="s">
        <v>15419</v>
      </c>
      <c r="AE5697" s="5" t="s">
        <v>15251</v>
      </c>
      <c r="AF5697" s="5" t="s">
        <v>15120</v>
      </c>
      <c r="AG5697" s="5" t="s">
        <v>15121</v>
      </c>
      <c r="AH5697" s="5" t="s">
        <v>15122</v>
      </c>
      <c r="AI5697" s="5" t="s">
        <v>15123</v>
      </c>
      <c r="AJ5697" s="5" t="s">
        <v>15124</v>
      </c>
      <c r="AK5697" s="5" t="s">
        <v>15850</v>
      </c>
      <c r="AL5697" s="5" t="s">
        <v>15851</v>
      </c>
    </row>
    <row r="5698" spans="1:40" ht="20.100000000000001" customHeight="1">
      <c r="A5698" s="282"/>
      <c r="C5698" s="289" t="s">
        <v>12720</v>
      </c>
      <c r="E5698" s="169"/>
      <c r="F5698" s="281">
        <v>9.99</v>
      </c>
      <c r="G5698" s="279"/>
      <c r="H5698" s="169">
        <v>0</v>
      </c>
      <c r="I5698" s="280"/>
      <c r="J5698" s="319">
        <f t="shared" si="89"/>
        <v>3.4915000000000003</v>
      </c>
      <c r="K5698" s="169" t="s">
        <v>731</v>
      </c>
      <c r="L5698" s="169"/>
      <c r="M5698" s="169"/>
      <c r="N5698" s="169"/>
      <c r="O5698" s="169"/>
      <c r="P5698" s="169"/>
    </row>
    <row r="5699" spans="1:40" ht="20.100000000000001" customHeight="1">
      <c r="A5699" s="282" t="s">
        <v>12761</v>
      </c>
      <c r="B5699" s="277">
        <v>683615803312</v>
      </c>
      <c r="C5699" s="289" t="s">
        <v>12720</v>
      </c>
      <c r="D5699" s="278" t="s">
        <v>12762</v>
      </c>
      <c r="E5699" s="323">
        <v>3</v>
      </c>
      <c r="F5699" s="319">
        <v>13.89</v>
      </c>
      <c r="G5699" s="279" t="s">
        <v>8444</v>
      </c>
      <c r="H5699" s="282">
        <v>0</v>
      </c>
      <c r="I5699" s="280">
        <v>42331</v>
      </c>
      <c r="J5699" s="319">
        <f t="shared" si="89"/>
        <v>3.8064999999999998</v>
      </c>
      <c r="K5699" s="169">
        <v>9.4117647058823533</v>
      </c>
      <c r="L5699" s="169"/>
      <c r="M5699" s="169" t="s">
        <v>2395</v>
      </c>
      <c r="N5699" s="169"/>
      <c r="O5699" s="169"/>
      <c r="P5699" s="169"/>
    </row>
    <row r="5700" spans="1:40" ht="20.100000000000001" customHeight="1">
      <c r="A5700" s="282"/>
      <c r="C5700" s="289" t="s">
        <v>12721</v>
      </c>
      <c r="E5700" s="169"/>
      <c r="F5700" s="281">
        <v>9.99</v>
      </c>
      <c r="G5700" s="279"/>
      <c r="H5700" s="169">
        <v>0</v>
      </c>
      <c r="I5700" s="280"/>
      <c r="J5700" s="319">
        <f t="shared" si="89"/>
        <v>3.4915000000000003</v>
      </c>
      <c r="K5700" s="169" t="s">
        <v>731</v>
      </c>
      <c r="L5700" s="169"/>
      <c r="M5700" s="169"/>
      <c r="N5700" s="169"/>
      <c r="O5700" s="169"/>
      <c r="P5700" s="169"/>
    </row>
    <row r="5701" spans="1:40" ht="20.100000000000001" customHeight="1">
      <c r="A5701" s="282" t="s">
        <v>12763</v>
      </c>
      <c r="B5701" s="277">
        <v>683615803329</v>
      </c>
      <c r="C5701" s="289" t="s">
        <v>12721</v>
      </c>
      <c r="D5701" s="278" t="s">
        <v>12764</v>
      </c>
      <c r="E5701" s="326">
        <v>1</v>
      </c>
      <c r="F5701" s="319">
        <v>13.89</v>
      </c>
      <c r="G5701" s="279" t="s">
        <v>8444</v>
      </c>
      <c r="H5701" s="283">
        <v>14</v>
      </c>
      <c r="I5701" s="280">
        <v>42331</v>
      </c>
      <c r="J5701" s="319">
        <f t="shared" si="89"/>
        <v>5.8064999999999998</v>
      </c>
      <c r="K5701" s="169">
        <v>9.4117647058823533</v>
      </c>
      <c r="L5701" s="169"/>
      <c r="M5701" s="169" t="s">
        <v>2395</v>
      </c>
      <c r="N5701" s="169"/>
      <c r="O5701" s="169"/>
      <c r="P5701" s="169"/>
    </row>
    <row r="5702" spans="1:40" ht="20.100000000000001" customHeight="1">
      <c r="A5702" s="282"/>
      <c r="C5702" s="289" t="s">
        <v>12722</v>
      </c>
      <c r="E5702" s="169"/>
      <c r="F5702" s="281">
        <v>9.99</v>
      </c>
      <c r="G5702" s="279"/>
      <c r="H5702" s="169">
        <v>0</v>
      </c>
      <c r="I5702" s="280"/>
      <c r="J5702" s="319">
        <f t="shared" si="89"/>
        <v>3.4915000000000003</v>
      </c>
      <c r="K5702" s="169" t="s">
        <v>731</v>
      </c>
      <c r="L5702" s="169"/>
      <c r="M5702" s="169"/>
      <c r="N5702" s="169"/>
      <c r="O5702" s="169"/>
      <c r="P5702" s="169"/>
    </row>
    <row r="5703" spans="1:40" ht="20.100000000000001" customHeight="1">
      <c r="A5703" s="282" t="s">
        <v>12765</v>
      </c>
      <c r="B5703" s="277">
        <v>683615803336</v>
      </c>
      <c r="C5703" s="289" t="s">
        <v>12722</v>
      </c>
      <c r="D5703" s="278" t="s">
        <v>12764</v>
      </c>
      <c r="E5703" s="323">
        <v>1</v>
      </c>
      <c r="F5703" s="319">
        <v>13.89</v>
      </c>
      <c r="G5703" s="279" t="s">
        <v>8444</v>
      </c>
      <c r="H5703" s="282">
        <v>0</v>
      </c>
      <c r="I5703" s="280">
        <v>42331</v>
      </c>
      <c r="J5703" s="319">
        <f t="shared" si="89"/>
        <v>5.8064999999999998</v>
      </c>
      <c r="K5703" s="169">
        <v>9.4117647058823533</v>
      </c>
      <c r="L5703" s="169"/>
      <c r="M5703" s="169" t="s">
        <v>2395</v>
      </c>
      <c r="N5703" s="169"/>
      <c r="O5703" s="169"/>
      <c r="P5703" s="169"/>
    </row>
    <row r="5704" spans="1:40" ht="20.100000000000001" customHeight="1">
      <c r="A5704" s="282" t="s">
        <v>12766</v>
      </c>
      <c r="B5704" s="277"/>
      <c r="C5704" s="289" t="s">
        <v>12723</v>
      </c>
      <c r="D5704" s="278" t="s">
        <v>12767</v>
      </c>
      <c r="E5704" s="169"/>
      <c r="F5704" s="281" t="s">
        <v>17578</v>
      </c>
      <c r="G5704" s="279" t="s">
        <v>8444</v>
      </c>
      <c r="H5704" s="282">
        <v>0</v>
      </c>
      <c r="I5704" s="280">
        <v>42331</v>
      </c>
      <c r="J5704" s="319" t="e">
        <f t="shared" si="89"/>
        <v>#VALUE!</v>
      </c>
      <c r="K5704" s="169"/>
      <c r="L5704" s="169"/>
      <c r="M5704" s="169" t="s">
        <v>2395</v>
      </c>
      <c r="N5704" s="169"/>
      <c r="O5704" s="169"/>
      <c r="P5704" s="169"/>
    </row>
    <row r="5705" spans="1:40" ht="20.100000000000001" customHeight="1">
      <c r="A5705" s="282" t="s">
        <v>12768</v>
      </c>
      <c r="B5705" s="277">
        <v>683615803343</v>
      </c>
      <c r="C5705" s="289" t="s">
        <v>12724</v>
      </c>
      <c r="D5705" s="278" t="s">
        <v>12767</v>
      </c>
      <c r="E5705" s="323">
        <v>3.5</v>
      </c>
      <c r="F5705" s="319">
        <v>14.352941176470589</v>
      </c>
      <c r="G5705" s="279" t="s">
        <v>8444</v>
      </c>
      <c r="H5705" s="282">
        <v>0</v>
      </c>
      <c r="I5705" s="280">
        <v>42331</v>
      </c>
      <c r="J5705" s="319">
        <f t="shared" si="89"/>
        <v>3.6999999999999993</v>
      </c>
      <c r="K5705" s="169">
        <v>10.89</v>
      </c>
      <c r="L5705" s="169"/>
      <c r="M5705" s="169" t="s">
        <v>2395</v>
      </c>
      <c r="N5705" s="169"/>
      <c r="O5705" s="169"/>
      <c r="P5705" s="169"/>
    </row>
    <row r="5706" spans="1:40" ht="20.100000000000001" customHeight="1">
      <c r="A5706" s="282" t="s">
        <v>12769</v>
      </c>
      <c r="B5706" s="277"/>
      <c r="C5706" s="289" t="s">
        <v>12725</v>
      </c>
      <c r="D5706" s="278" t="s">
        <v>12770</v>
      </c>
      <c r="E5706" s="169"/>
      <c r="F5706" s="281" t="s">
        <v>17578</v>
      </c>
      <c r="G5706" s="279" t="s">
        <v>8444</v>
      </c>
      <c r="H5706" s="282">
        <v>0</v>
      </c>
      <c r="I5706" s="280">
        <v>42331</v>
      </c>
      <c r="J5706" s="319" t="e">
        <f t="shared" si="89"/>
        <v>#VALUE!</v>
      </c>
      <c r="K5706" s="169"/>
      <c r="L5706" s="169"/>
      <c r="M5706" s="169" t="s">
        <v>2395</v>
      </c>
      <c r="N5706" s="169"/>
      <c r="O5706" s="169"/>
      <c r="P5706" s="169"/>
    </row>
    <row r="5707" spans="1:40" ht="20.100000000000001" customHeight="1">
      <c r="A5707" s="5" t="s">
        <v>12771</v>
      </c>
      <c r="B5707" s="277">
        <v>683615803350</v>
      </c>
      <c r="C5707" s="289" t="s">
        <v>12726</v>
      </c>
      <c r="D5707" s="278" t="s">
        <v>12770</v>
      </c>
      <c r="E5707" s="326">
        <v>1</v>
      </c>
      <c r="F5707" s="319">
        <v>9.89</v>
      </c>
      <c r="G5707" s="279" t="s">
        <v>8444</v>
      </c>
      <c r="H5707" s="365">
        <v>201</v>
      </c>
      <c r="I5707" s="280">
        <v>42331</v>
      </c>
      <c r="J5707" s="319">
        <f t="shared" si="89"/>
        <v>2.4064999999999994</v>
      </c>
      <c r="K5707" s="169">
        <v>7.0588235294117645</v>
      </c>
      <c r="L5707" s="169"/>
      <c r="M5707" s="169" t="s">
        <v>2395</v>
      </c>
      <c r="N5707" s="169"/>
      <c r="O5707" s="169"/>
      <c r="P5707" s="169"/>
      <c r="T5707" s="5" t="s">
        <v>15377</v>
      </c>
      <c r="U5707" s="171" t="s">
        <v>12769</v>
      </c>
      <c r="V5707" s="5" t="s">
        <v>15414</v>
      </c>
      <c r="W5707" s="5" t="s">
        <v>15420</v>
      </c>
      <c r="X5707" s="5" t="s">
        <v>15380</v>
      </c>
      <c r="Y5707" s="5" t="s">
        <v>15381</v>
      </c>
      <c r="Z5707" s="5" t="s">
        <v>15382</v>
      </c>
      <c r="AA5707" s="5" t="s">
        <v>15421</v>
      </c>
      <c r="AB5707" s="5" t="s">
        <v>15422</v>
      </c>
      <c r="AC5707" s="5" t="s">
        <v>15423</v>
      </c>
      <c r="AD5707" s="5" t="s">
        <v>15424</v>
      </c>
      <c r="AE5707" s="5" t="s">
        <v>15251</v>
      </c>
      <c r="AF5707" s="5" t="s">
        <v>15120</v>
      </c>
      <c r="AG5707" s="5" t="s">
        <v>15121</v>
      </c>
      <c r="AH5707" s="5" t="s">
        <v>15122</v>
      </c>
      <c r="AI5707" s="5" t="s">
        <v>15123</v>
      </c>
      <c r="AJ5707" s="5" t="s">
        <v>15124</v>
      </c>
      <c r="AK5707" s="5" t="s">
        <v>15852</v>
      </c>
      <c r="AL5707" s="5" t="s">
        <v>15853</v>
      </c>
    </row>
    <row r="5708" spans="1:40" ht="20.100000000000001" customHeight="1">
      <c r="A5708" s="282" t="s">
        <v>12772</v>
      </c>
      <c r="B5708" s="277"/>
      <c r="C5708" s="289" t="s">
        <v>12727</v>
      </c>
      <c r="D5708" s="278" t="s">
        <v>12773</v>
      </c>
      <c r="E5708" s="169"/>
      <c r="F5708" s="281" t="s">
        <v>17578</v>
      </c>
      <c r="G5708" s="279" t="s">
        <v>8444</v>
      </c>
      <c r="H5708" s="282">
        <v>0</v>
      </c>
      <c r="I5708" s="280">
        <v>42331</v>
      </c>
      <c r="J5708" s="319" t="e">
        <f t="shared" ref="J5708:J5771" si="90">F5708*0.85-5-E5708</f>
        <v>#VALUE!</v>
      </c>
      <c r="K5708" s="169"/>
      <c r="L5708" s="169"/>
      <c r="M5708" s="169" t="s">
        <v>2395</v>
      </c>
      <c r="N5708" s="169"/>
      <c r="O5708" s="169"/>
      <c r="P5708" s="169"/>
    </row>
    <row r="5709" spans="1:40" ht="20.100000000000001" customHeight="1">
      <c r="A5709" s="5" t="s">
        <v>12774</v>
      </c>
      <c r="B5709" s="277">
        <v>683615803367</v>
      </c>
      <c r="C5709" s="289" t="s">
        <v>12728</v>
      </c>
      <c r="D5709" s="278" t="s">
        <v>12773</v>
      </c>
      <c r="E5709" s="326">
        <v>1</v>
      </c>
      <c r="F5709" s="319">
        <v>9.89</v>
      </c>
      <c r="G5709" s="279" t="s">
        <v>8444</v>
      </c>
      <c r="H5709" s="283">
        <v>118</v>
      </c>
      <c r="I5709" s="280">
        <v>42331</v>
      </c>
      <c r="J5709" s="319">
        <f t="shared" si="90"/>
        <v>2.4064999999999994</v>
      </c>
      <c r="K5709" s="169">
        <v>7.0588235294117645</v>
      </c>
      <c r="L5709" s="169"/>
      <c r="M5709" s="169" t="s">
        <v>2395</v>
      </c>
      <c r="N5709" s="169"/>
      <c r="O5709" s="169"/>
      <c r="P5709" s="169"/>
      <c r="T5709" s="5" t="s">
        <v>15377</v>
      </c>
      <c r="U5709" s="171" t="s">
        <v>12772</v>
      </c>
      <c r="V5709" s="5" t="s">
        <v>15414</v>
      </c>
      <c r="W5709" s="5" t="s">
        <v>15425</v>
      </c>
      <c r="X5709" s="5" t="s">
        <v>15380</v>
      </c>
      <c r="Y5709" s="5" t="s">
        <v>15381</v>
      </c>
      <c r="Z5709" s="5" t="s">
        <v>15382</v>
      </c>
      <c r="AA5709" s="5" t="s">
        <v>15426</v>
      </c>
      <c r="AB5709" s="5" t="s">
        <v>15427</v>
      </c>
      <c r="AC5709" s="5" t="s">
        <v>15423</v>
      </c>
      <c r="AD5709" s="5" t="s">
        <v>15428</v>
      </c>
      <c r="AE5709" s="5" t="s">
        <v>15251</v>
      </c>
      <c r="AF5709" s="5" t="s">
        <v>15120</v>
      </c>
      <c r="AG5709" s="5" t="s">
        <v>15121</v>
      </c>
      <c r="AH5709" s="5" t="s">
        <v>15122</v>
      </c>
      <c r="AI5709" s="5" t="s">
        <v>15123</v>
      </c>
      <c r="AJ5709" s="5" t="s">
        <v>15124</v>
      </c>
      <c r="AK5709" s="5" t="s">
        <v>15854</v>
      </c>
      <c r="AL5709" s="5" t="s">
        <v>15855</v>
      </c>
    </row>
    <row r="5710" spans="1:40" ht="20.100000000000001" customHeight="1">
      <c r="A5710" s="282" t="s">
        <v>12775</v>
      </c>
      <c r="B5710" s="277"/>
      <c r="C5710" s="289" t="s">
        <v>2269</v>
      </c>
      <c r="D5710" s="278" t="s">
        <v>12776</v>
      </c>
      <c r="E5710" s="169"/>
      <c r="F5710" s="281" t="s">
        <v>17578</v>
      </c>
      <c r="G5710" s="279" t="s">
        <v>8444</v>
      </c>
      <c r="H5710" s="282">
        <v>0</v>
      </c>
      <c r="I5710" s="280">
        <v>42331</v>
      </c>
      <c r="J5710" s="319" t="e">
        <f t="shared" si="90"/>
        <v>#VALUE!</v>
      </c>
      <c r="K5710" s="169"/>
      <c r="L5710" s="169"/>
      <c r="M5710" s="169" t="s">
        <v>2395</v>
      </c>
      <c r="N5710" s="169"/>
      <c r="O5710" s="169"/>
      <c r="P5710" s="169"/>
    </row>
    <row r="5711" spans="1:40" ht="20.100000000000001" customHeight="1">
      <c r="A5711" s="5" t="s">
        <v>12777</v>
      </c>
      <c r="B5711" s="277">
        <v>683615803374</v>
      </c>
      <c r="C5711" s="289" t="s">
        <v>12729</v>
      </c>
      <c r="D5711" s="278" t="s">
        <v>12776</v>
      </c>
      <c r="E5711" s="326">
        <v>1</v>
      </c>
      <c r="F5711" s="319">
        <v>9.89</v>
      </c>
      <c r="G5711" s="279" t="s">
        <v>8444</v>
      </c>
      <c r="H5711" s="365">
        <v>188</v>
      </c>
      <c r="I5711" s="280">
        <v>42331</v>
      </c>
      <c r="J5711" s="319">
        <f t="shared" si="90"/>
        <v>2.4064999999999994</v>
      </c>
      <c r="K5711" s="169">
        <v>7.0588235294117645</v>
      </c>
      <c r="L5711" s="169"/>
      <c r="M5711" s="169" t="s">
        <v>2395</v>
      </c>
      <c r="N5711" s="169"/>
      <c r="O5711" s="169"/>
      <c r="P5711" s="169"/>
      <c r="T5711" s="5" t="s">
        <v>15377</v>
      </c>
      <c r="U5711" s="171" t="s">
        <v>12775</v>
      </c>
      <c r="V5711" s="5" t="s">
        <v>15414</v>
      </c>
      <c r="W5711" s="5" t="s">
        <v>15429</v>
      </c>
      <c r="X5711" s="5" t="s">
        <v>15380</v>
      </c>
      <c r="Y5711" s="5" t="s">
        <v>15381</v>
      </c>
      <c r="Z5711" s="5" t="s">
        <v>15382</v>
      </c>
      <c r="AA5711" s="5" t="s">
        <v>15430</v>
      </c>
      <c r="AB5711" s="5" t="s">
        <v>15431</v>
      </c>
      <c r="AC5711" s="5" t="s">
        <v>15423</v>
      </c>
      <c r="AD5711" s="5" t="s">
        <v>15432</v>
      </c>
      <c r="AE5711" s="5" t="s">
        <v>15251</v>
      </c>
      <c r="AF5711" s="5" t="s">
        <v>15120</v>
      </c>
      <c r="AG5711" s="5" t="s">
        <v>15121</v>
      </c>
      <c r="AH5711" s="5" t="s">
        <v>15122</v>
      </c>
      <c r="AI5711" s="5" t="s">
        <v>15123</v>
      </c>
      <c r="AJ5711" s="5" t="s">
        <v>15124</v>
      </c>
      <c r="AK5711" s="5" t="s">
        <v>15856</v>
      </c>
      <c r="AL5711" s="5" t="s">
        <v>15857</v>
      </c>
      <c r="AM5711" s="5" t="s">
        <v>15858</v>
      </c>
      <c r="AN5711" s="5" t="s">
        <v>15859</v>
      </c>
    </row>
    <row r="5712" spans="1:40" ht="20.100000000000001" customHeight="1">
      <c r="A5712" s="282" t="s">
        <v>12800</v>
      </c>
      <c r="B5712" s="277"/>
      <c r="C5712" s="289" t="s">
        <v>12781</v>
      </c>
      <c r="D5712" s="278" t="s">
        <v>12801</v>
      </c>
      <c r="E5712" s="169"/>
      <c r="F5712" s="281" t="s">
        <v>17578</v>
      </c>
      <c r="G5712" s="279" t="s">
        <v>8444</v>
      </c>
      <c r="H5712" s="282">
        <v>0</v>
      </c>
      <c r="I5712" s="280">
        <v>42364</v>
      </c>
      <c r="J5712" s="319" t="e">
        <f t="shared" si="90"/>
        <v>#VALUE!</v>
      </c>
      <c r="K5712" s="169"/>
      <c r="L5712" s="169"/>
      <c r="M5712" s="169" t="s">
        <v>2395</v>
      </c>
      <c r="N5712" s="169"/>
      <c r="O5712" s="169"/>
      <c r="P5712" s="169"/>
    </row>
    <row r="5713" spans="1:39" ht="20.100000000000001" customHeight="1">
      <c r="A5713" s="5" t="s">
        <v>12802</v>
      </c>
      <c r="B5713" s="277">
        <v>683615802476</v>
      </c>
      <c r="C5713" s="289" t="s">
        <v>12782</v>
      </c>
      <c r="D5713" s="278" t="s">
        <v>12801</v>
      </c>
      <c r="E5713" s="326">
        <v>1.5</v>
      </c>
      <c r="F5713" s="319">
        <v>11.89</v>
      </c>
      <c r="G5713" s="279" t="s">
        <v>8444</v>
      </c>
      <c r="H5713" s="283">
        <v>172</v>
      </c>
      <c r="I5713" s="280">
        <v>42364</v>
      </c>
      <c r="J5713" s="319">
        <f t="shared" si="90"/>
        <v>3.6065000000000005</v>
      </c>
      <c r="K5713" s="169">
        <v>7.6470588235294121</v>
      </c>
      <c r="L5713" s="169"/>
      <c r="M5713" s="169" t="s">
        <v>2395</v>
      </c>
      <c r="N5713" s="169"/>
      <c r="O5713" s="169"/>
      <c r="P5713" s="169"/>
      <c r="Q5713" s="5">
        <v>1</v>
      </c>
      <c r="R5713" s="5" t="s">
        <v>15111</v>
      </c>
      <c r="T5713" s="5" t="s">
        <v>16910</v>
      </c>
      <c r="U5713" s="171" t="s">
        <v>12802</v>
      </c>
      <c r="V5713" s="5" t="s">
        <v>15369</v>
      </c>
      <c r="W5713" s="5" t="s">
        <v>16911</v>
      </c>
      <c r="X5713" s="5" t="s">
        <v>16868</v>
      </c>
      <c r="Y5713" s="5" t="s">
        <v>16869</v>
      </c>
      <c r="Z5713" s="5" t="s">
        <v>16912</v>
      </c>
      <c r="AA5713" s="5" t="s">
        <v>16913</v>
      </c>
      <c r="AB5713" s="5" t="s">
        <v>16914</v>
      </c>
      <c r="AC5713" s="5" t="s">
        <v>16915</v>
      </c>
      <c r="AD5713" s="5" t="s">
        <v>16916</v>
      </c>
      <c r="AE5713" s="5" t="s">
        <v>16917</v>
      </c>
      <c r="AF5713" s="5" t="s">
        <v>16918</v>
      </c>
      <c r="AG5713" s="5" t="s">
        <v>16919</v>
      </c>
      <c r="AH5713" s="5" t="s">
        <v>16920</v>
      </c>
      <c r="AI5713" s="5" t="s">
        <v>16921</v>
      </c>
      <c r="AJ5713" s="5" t="s">
        <v>16922</v>
      </c>
      <c r="AK5713" s="5" t="s">
        <v>17217</v>
      </c>
      <c r="AL5713" s="5" t="s">
        <v>17218</v>
      </c>
      <c r="AM5713" s="5" t="s">
        <v>17219</v>
      </c>
    </row>
    <row r="5714" spans="1:39" ht="20.100000000000001" customHeight="1">
      <c r="A5714" s="282" t="s">
        <v>12803</v>
      </c>
      <c r="B5714" s="277"/>
      <c r="C5714" s="289" t="s">
        <v>12783</v>
      </c>
      <c r="D5714" s="278" t="s">
        <v>12804</v>
      </c>
      <c r="E5714" s="169"/>
      <c r="F5714" s="281" t="s">
        <v>17578</v>
      </c>
      <c r="G5714" s="279" t="s">
        <v>8444</v>
      </c>
      <c r="H5714" s="282">
        <v>0</v>
      </c>
      <c r="I5714" s="280">
        <v>42364</v>
      </c>
      <c r="J5714" s="319" t="e">
        <f t="shared" si="90"/>
        <v>#VALUE!</v>
      </c>
      <c r="K5714" s="169"/>
      <c r="L5714" s="169"/>
      <c r="M5714" s="169" t="s">
        <v>2395</v>
      </c>
      <c r="N5714" s="169"/>
      <c r="O5714" s="169"/>
      <c r="P5714" s="169"/>
    </row>
    <row r="5715" spans="1:39" ht="20.100000000000001" customHeight="1">
      <c r="A5715" s="5" t="s">
        <v>12805</v>
      </c>
      <c r="B5715" s="277">
        <v>683615802483</v>
      </c>
      <c r="C5715" s="289" t="s">
        <v>12784</v>
      </c>
      <c r="D5715" s="278" t="s">
        <v>12804</v>
      </c>
      <c r="E5715" s="326">
        <v>0.5</v>
      </c>
      <c r="F5715" s="319">
        <v>9.89</v>
      </c>
      <c r="G5715" s="279" t="s">
        <v>8444</v>
      </c>
      <c r="H5715" s="283">
        <v>102</v>
      </c>
      <c r="I5715" s="280">
        <v>42364</v>
      </c>
      <c r="J5715" s="319">
        <f t="shared" si="90"/>
        <v>2.9064999999999994</v>
      </c>
      <c r="K5715" s="169">
        <v>6.4705882352941178</v>
      </c>
      <c r="L5715" s="169"/>
      <c r="M5715" s="169" t="s">
        <v>2395</v>
      </c>
      <c r="N5715" s="169"/>
      <c r="O5715" s="169"/>
      <c r="P5715" s="169"/>
      <c r="Q5715" s="5">
        <v>1</v>
      </c>
      <c r="R5715" s="5" t="s">
        <v>15111</v>
      </c>
      <c r="T5715" s="5" t="s">
        <v>16910</v>
      </c>
      <c r="U5715" s="171" t="s">
        <v>12805</v>
      </c>
      <c r="V5715" s="5" t="s">
        <v>15369</v>
      </c>
      <c r="W5715" s="5" t="s">
        <v>16911</v>
      </c>
      <c r="X5715" s="5" t="s">
        <v>16868</v>
      </c>
      <c r="Y5715" s="5" t="s">
        <v>16869</v>
      </c>
      <c r="Z5715" s="5" t="s">
        <v>16912</v>
      </c>
      <c r="AA5715" s="5" t="s">
        <v>16913</v>
      </c>
      <c r="AB5715" s="5" t="s">
        <v>16914</v>
      </c>
      <c r="AC5715" s="5" t="s">
        <v>16915</v>
      </c>
      <c r="AD5715" s="5" t="s">
        <v>16916</v>
      </c>
      <c r="AE5715" s="5" t="s">
        <v>16917</v>
      </c>
      <c r="AF5715" s="5" t="s">
        <v>16918</v>
      </c>
      <c r="AG5715" s="5" t="s">
        <v>16919</v>
      </c>
      <c r="AH5715" s="5" t="s">
        <v>16920</v>
      </c>
      <c r="AI5715" s="5" t="s">
        <v>16921</v>
      </c>
      <c r="AJ5715" s="5" t="s">
        <v>16922</v>
      </c>
      <c r="AK5715" s="5" t="s">
        <v>17220</v>
      </c>
      <c r="AL5715" s="5" t="s">
        <v>17221</v>
      </c>
      <c r="AM5715" s="5" t="s">
        <v>17222</v>
      </c>
    </row>
    <row r="5716" spans="1:39" ht="20.100000000000001" customHeight="1">
      <c r="A5716" s="282" t="s">
        <v>12806</v>
      </c>
      <c r="B5716" s="277"/>
      <c r="C5716" s="289" t="s">
        <v>12785</v>
      </c>
      <c r="D5716" s="278" t="s">
        <v>12807</v>
      </c>
      <c r="E5716" s="169"/>
      <c r="F5716" s="281" t="s">
        <v>17578</v>
      </c>
      <c r="G5716" s="279" t="s">
        <v>8444</v>
      </c>
      <c r="H5716" s="282">
        <v>0</v>
      </c>
      <c r="I5716" s="280">
        <v>42364</v>
      </c>
      <c r="J5716" s="319" t="e">
        <f t="shared" si="90"/>
        <v>#VALUE!</v>
      </c>
      <c r="K5716" s="169"/>
      <c r="L5716" s="169"/>
      <c r="M5716" s="169" t="s">
        <v>2395</v>
      </c>
      <c r="N5716" s="169"/>
      <c r="O5716" s="169"/>
      <c r="P5716" s="169"/>
    </row>
    <row r="5717" spans="1:39" ht="20.100000000000001" customHeight="1">
      <c r="A5717" s="5" t="s">
        <v>12808</v>
      </c>
      <c r="B5717" s="277">
        <v>683615802490</v>
      </c>
      <c r="C5717" s="289" t="s">
        <v>12786</v>
      </c>
      <c r="D5717" s="278" t="s">
        <v>12807</v>
      </c>
      <c r="E5717" s="326">
        <v>2</v>
      </c>
      <c r="F5717" s="319">
        <v>14.941176470588236</v>
      </c>
      <c r="G5717" s="279" t="s">
        <v>8444</v>
      </c>
      <c r="H5717" s="283">
        <v>39</v>
      </c>
      <c r="I5717" s="280">
        <v>42364</v>
      </c>
      <c r="J5717" s="319">
        <f t="shared" si="90"/>
        <v>5.6999999999999993</v>
      </c>
      <c r="K5717" s="169">
        <v>10.89</v>
      </c>
      <c r="L5717" s="169"/>
      <c r="M5717" s="169" t="s">
        <v>2395</v>
      </c>
      <c r="N5717" s="169"/>
      <c r="O5717" s="169"/>
      <c r="P5717" s="169"/>
      <c r="Q5717" s="5">
        <v>1</v>
      </c>
      <c r="R5717" s="5" t="s">
        <v>15111</v>
      </c>
      <c r="T5717" s="5" t="s">
        <v>16910</v>
      </c>
      <c r="U5717" s="171" t="s">
        <v>12808</v>
      </c>
      <c r="V5717" s="5" t="s">
        <v>15369</v>
      </c>
      <c r="W5717" s="5" t="s">
        <v>16911</v>
      </c>
      <c r="X5717" s="5" t="s">
        <v>16868</v>
      </c>
      <c r="Y5717" s="5" t="s">
        <v>16869</v>
      </c>
      <c r="Z5717" s="5" t="s">
        <v>16912</v>
      </c>
      <c r="AA5717" s="5" t="s">
        <v>16913</v>
      </c>
      <c r="AB5717" s="5" t="s">
        <v>16914</v>
      </c>
      <c r="AC5717" s="5" t="s">
        <v>16915</v>
      </c>
      <c r="AD5717" s="5" t="s">
        <v>16916</v>
      </c>
      <c r="AE5717" s="5" t="s">
        <v>16917</v>
      </c>
      <c r="AF5717" s="5" t="s">
        <v>16918</v>
      </c>
      <c r="AG5717" s="5" t="s">
        <v>16919</v>
      </c>
      <c r="AH5717" s="5" t="s">
        <v>16920</v>
      </c>
      <c r="AI5717" s="5" t="s">
        <v>16921</v>
      </c>
      <c r="AJ5717" s="5" t="s">
        <v>16922</v>
      </c>
      <c r="AK5717" s="5" t="s">
        <v>17223</v>
      </c>
      <c r="AL5717" s="5" t="s">
        <v>17224</v>
      </c>
      <c r="AM5717" s="5" t="s">
        <v>17225</v>
      </c>
    </row>
    <row r="5718" spans="1:39" ht="20.100000000000001" customHeight="1">
      <c r="A5718" s="282" t="s">
        <v>12809</v>
      </c>
      <c r="B5718" s="277"/>
      <c r="C5718" s="289" t="s">
        <v>12787</v>
      </c>
      <c r="D5718" s="278" t="s">
        <v>12810</v>
      </c>
      <c r="E5718" s="169"/>
      <c r="F5718" s="281" t="s">
        <v>17578</v>
      </c>
      <c r="G5718" s="279" t="s">
        <v>8444</v>
      </c>
      <c r="H5718" s="282">
        <v>0</v>
      </c>
      <c r="I5718" s="280">
        <v>42364</v>
      </c>
      <c r="J5718" s="319" t="e">
        <f t="shared" si="90"/>
        <v>#VALUE!</v>
      </c>
      <c r="K5718" s="169"/>
      <c r="L5718" s="169"/>
      <c r="M5718" s="169" t="s">
        <v>2395</v>
      </c>
      <c r="N5718" s="169"/>
      <c r="O5718" s="169"/>
      <c r="P5718" s="169"/>
    </row>
    <row r="5719" spans="1:39" ht="20.100000000000001" customHeight="1">
      <c r="A5719" s="282" t="s">
        <v>12811</v>
      </c>
      <c r="B5719" s="277">
        <v>683615802506</v>
      </c>
      <c r="C5719" s="289" t="s">
        <v>12788</v>
      </c>
      <c r="D5719" s="278" t="s">
        <v>12810</v>
      </c>
      <c r="E5719" s="326">
        <v>0.5</v>
      </c>
      <c r="F5719" s="319">
        <v>9.89</v>
      </c>
      <c r="G5719" s="279" t="s">
        <v>8444</v>
      </c>
      <c r="H5719" s="283">
        <v>18</v>
      </c>
      <c r="I5719" s="280">
        <v>42364</v>
      </c>
      <c r="J5719" s="319">
        <f t="shared" si="90"/>
        <v>2.9064999999999994</v>
      </c>
      <c r="K5719" s="169">
        <v>6.4705882352941178</v>
      </c>
      <c r="L5719" s="169"/>
      <c r="M5719" s="169" t="s">
        <v>2395</v>
      </c>
      <c r="N5719" s="169"/>
      <c r="O5719" s="169"/>
      <c r="P5719" s="169"/>
    </row>
    <row r="5720" spans="1:39" ht="20.100000000000001" customHeight="1">
      <c r="A5720" s="5" t="s">
        <v>12812</v>
      </c>
      <c r="B5720" s="277">
        <v>683615802513</v>
      </c>
      <c r="C5720" s="289" t="s">
        <v>12789</v>
      </c>
      <c r="D5720" s="278" t="s">
        <v>12810</v>
      </c>
      <c r="E5720" s="323">
        <v>0.5</v>
      </c>
      <c r="F5720" s="319">
        <v>9.89</v>
      </c>
      <c r="G5720" s="279" t="s">
        <v>8444</v>
      </c>
      <c r="H5720" s="282">
        <v>0</v>
      </c>
      <c r="I5720" s="280">
        <v>42364</v>
      </c>
      <c r="J5720" s="319">
        <f t="shared" si="90"/>
        <v>2.9064999999999994</v>
      </c>
      <c r="K5720" s="169">
        <v>6.4705882352941178</v>
      </c>
      <c r="L5720" s="169"/>
      <c r="M5720" s="169" t="s">
        <v>2395</v>
      </c>
      <c r="N5720" s="169"/>
      <c r="O5720" s="169"/>
      <c r="P5720" s="169"/>
      <c r="Q5720" s="5">
        <v>1</v>
      </c>
      <c r="R5720" s="5" t="s">
        <v>15111</v>
      </c>
      <c r="T5720" s="5" t="s">
        <v>16910</v>
      </c>
      <c r="U5720" s="171" t="s">
        <v>12812</v>
      </c>
      <c r="V5720" s="5" t="s">
        <v>15369</v>
      </c>
      <c r="W5720" s="5" t="s">
        <v>16923</v>
      </c>
      <c r="X5720" s="5" t="s">
        <v>16868</v>
      </c>
      <c r="Y5720" s="5" t="s">
        <v>16869</v>
      </c>
      <c r="Z5720" s="5" t="s">
        <v>16912</v>
      </c>
      <c r="AA5720" s="5" t="s">
        <v>16924</v>
      </c>
      <c r="AB5720" s="5" t="s">
        <v>16914</v>
      </c>
      <c r="AC5720" s="5" t="s">
        <v>16915</v>
      </c>
      <c r="AD5720" s="5" t="s">
        <v>16916</v>
      </c>
      <c r="AE5720" s="5" t="s">
        <v>16917</v>
      </c>
      <c r="AF5720" s="5" t="s">
        <v>16918</v>
      </c>
      <c r="AG5720" s="5" t="s">
        <v>16919</v>
      </c>
      <c r="AH5720" s="5" t="s">
        <v>16920</v>
      </c>
      <c r="AI5720" s="5" t="s">
        <v>16921</v>
      </c>
      <c r="AJ5720" s="5" t="s">
        <v>16922</v>
      </c>
      <c r="AK5720" s="5" t="s">
        <v>17226</v>
      </c>
      <c r="AL5720" s="5" t="s">
        <v>17227</v>
      </c>
      <c r="AM5720" s="5" t="s">
        <v>17228</v>
      </c>
    </row>
    <row r="5721" spans="1:39" ht="20.100000000000001" customHeight="1">
      <c r="A5721" s="282" t="s">
        <v>12813</v>
      </c>
      <c r="B5721" s="277"/>
      <c r="C5721" s="289" t="s">
        <v>12790</v>
      </c>
      <c r="D5721" s="278" t="s">
        <v>12810</v>
      </c>
      <c r="E5721" s="169"/>
      <c r="F5721" s="281" t="s">
        <v>17578</v>
      </c>
      <c r="G5721" s="279" t="s">
        <v>8444</v>
      </c>
      <c r="H5721" s="282">
        <v>0</v>
      </c>
      <c r="I5721" s="280">
        <v>42364</v>
      </c>
      <c r="J5721" s="319" t="e">
        <f t="shared" si="90"/>
        <v>#VALUE!</v>
      </c>
      <c r="K5721" s="169"/>
      <c r="L5721" s="169"/>
      <c r="M5721" s="169" t="s">
        <v>2395</v>
      </c>
      <c r="N5721" s="169"/>
      <c r="O5721" s="169"/>
      <c r="P5721" s="169"/>
    </row>
    <row r="5722" spans="1:39" ht="20.100000000000001" customHeight="1">
      <c r="A5722" s="282" t="s">
        <v>12814</v>
      </c>
      <c r="B5722" s="277">
        <v>683615802520</v>
      </c>
      <c r="C5722" s="289" t="s">
        <v>12791</v>
      </c>
      <c r="D5722" s="278" t="s">
        <v>12810</v>
      </c>
      <c r="E5722" s="326">
        <v>0.75</v>
      </c>
      <c r="F5722" s="319">
        <v>9.89</v>
      </c>
      <c r="G5722" s="279" t="s">
        <v>8444</v>
      </c>
      <c r="H5722" s="283">
        <v>10</v>
      </c>
      <c r="I5722" s="280">
        <v>42364</v>
      </c>
      <c r="J5722" s="319">
        <f t="shared" si="90"/>
        <v>2.6564999999999994</v>
      </c>
      <c r="K5722" s="169">
        <v>6.7647058823529411</v>
      </c>
      <c r="L5722" s="169"/>
      <c r="M5722" s="169" t="s">
        <v>2395</v>
      </c>
      <c r="N5722" s="169"/>
      <c r="O5722" s="169"/>
      <c r="P5722" s="169"/>
    </row>
    <row r="5723" spans="1:39" ht="20.100000000000001" customHeight="1">
      <c r="A5723" s="282"/>
      <c r="C5723" s="289" t="s">
        <v>12792</v>
      </c>
      <c r="E5723" s="169"/>
      <c r="F5723" s="319">
        <v>9.89</v>
      </c>
      <c r="G5723" s="279"/>
      <c r="H5723" s="169">
        <v>0</v>
      </c>
      <c r="I5723" s="280"/>
      <c r="J5723" s="319">
        <f t="shared" si="90"/>
        <v>3.4064999999999994</v>
      </c>
      <c r="K5723" s="169" t="s">
        <v>731</v>
      </c>
      <c r="L5723" s="169"/>
      <c r="M5723" s="169"/>
      <c r="N5723" s="169"/>
      <c r="O5723" s="169"/>
      <c r="P5723" s="169"/>
    </row>
    <row r="5724" spans="1:39" ht="20.100000000000001" customHeight="1">
      <c r="A5724" s="282" t="s">
        <v>12816</v>
      </c>
      <c r="B5724" s="277">
        <v>683615802537</v>
      </c>
      <c r="C5724" s="289" t="s">
        <v>12792</v>
      </c>
      <c r="D5724" s="278" t="s">
        <v>12815</v>
      </c>
      <c r="E5724" s="323">
        <v>0.5</v>
      </c>
      <c r="F5724" s="319">
        <v>9.89</v>
      </c>
      <c r="G5724" s="279" t="s">
        <v>8444</v>
      </c>
      <c r="H5724" s="282">
        <v>0</v>
      </c>
      <c r="I5724" s="280">
        <v>42364</v>
      </c>
      <c r="J5724" s="319">
        <f t="shared" si="90"/>
        <v>2.9064999999999994</v>
      </c>
      <c r="K5724" s="169">
        <v>6.4705882352941178</v>
      </c>
      <c r="L5724" s="169"/>
      <c r="M5724" s="169" t="s">
        <v>2395</v>
      </c>
      <c r="N5724" s="169"/>
      <c r="O5724" s="169"/>
      <c r="P5724" s="169"/>
    </row>
    <row r="5725" spans="1:39" ht="20.100000000000001" customHeight="1">
      <c r="A5725" s="282" t="s">
        <v>12817</v>
      </c>
      <c r="B5725" s="277"/>
      <c r="C5725" s="289" t="s">
        <v>12793</v>
      </c>
      <c r="D5725" s="278" t="s">
        <v>12818</v>
      </c>
      <c r="E5725" s="169"/>
      <c r="F5725" s="281" t="s">
        <v>17578</v>
      </c>
      <c r="G5725" s="279" t="s">
        <v>8444</v>
      </c>
      <c r="H5725" s="282">
        <v>0</v>
      </c>
      <c r="I5725" s="280">
        <v>42364</v>
      </c>
      <c r="J5725" s="319" t="e">
        <f t="shared" si="90"/>
        <v>#VALUE!</v>
      </c>
      <c r="K5725" s="169"/>
      <c r="L5725" s="169"/>
      <c r="M5725" s="169" t="s">
        <v>2395</v>
      </c>
      <c r="N5725" s="169"/>
      <c r="O5725" s="169"/>
      <c r="P5725" s="169"/>
    </row>
    <row r="5726" spans="1:39" ht="20.100000000000001" customHeight="1">
      <c r="A5726" s="282" t="s">
        <v>12819</v>
      </c>
      <c r="B5726" s="277">
        <v>683615802551</v>
      </c>
      <c r="C5726" s="289" t="s">
        <v>12794</v>
      </c>
      <c r="D5726" s="278" t="s">
        <v>12818</v>
      </c>
      <c r="E5726" s="323">
        <v>0.75</v>
      </c>
      <c r="F5726" s="319">
        <v>9.89</v>
      </c>
      <c r="G5726" s="279" t="s">
        <v>8444</v>
      </c>
      <c r="H5726" s="282">
        <v>0</v>
      </c>
      <c r="I5726" s="280">
        <v>42364</v>
      </c>
      <c r="J5726" s="319">
        <f t="shared" si="90"/>
        <v>2.6564999999999994</v>
      </c>
      <c r="K5726" s="169">
        <v>6.7647058823529411</v>
      </c>
      <c r="L5726" s="169"/>
      <c r="M5726" s="169" t="s">
        <v>2395</v>
      </c>
      <c r="N5726" s="169"/>
      <c r="O5726" s="169"/>
      <c r="P5726" s="169"/>
    </row>
    <row r="5727" spans="1:39" ht="20.100000000000001" customHeight="1">
      <c r="A5727" s="282" t="s">
        <v>12820</v>
      </c>
      <c r="B5727" s="277"/>
      <c r="C5727" s="289" t="s">
        <v>12795</v>
      </c>
      <c r="D5727" s="278" t="s">
        <v>12818</v>
      </c>
      <c r="E5727" s="169"/>
      <c r="F5727" s="281" t="s">
        <v>17578</v>
      </c>
      <c r="G5727" s="279" t="s">
        <v>8444</v>
      </c>
      <c r="H5727" s="282">
        <v>0</v>
      </c>
      <c r="I5727" s="280">
        <v>42364</v>
      </c>
      <c r="J5727" s="319" t="e">
        <f t="shared" si="90"/>
        <v>#VALUE!</v>
      </c>
      <c r="K5727" s="169"/>
      <c r="L5727" s="169"/>
      <c r="M5727" s="169" t="s">
        <v>2395</v>
      </c>
      <c r="N5727" s="169"/>
      <c r="O5727" s="169"/>
      <c r="P5727" s="169"/>
    </row>
    <row r="5728" spans="1:39" ht="20.100000000000001" customHeight="1">
      <c r="A5728" s="282" t="s">
        <v>12821</v>
      </c>
      <c r="B5728" s="277">
        <v>683615802568</v>
      </c>
      <c r="C5728" s="289" t="s">
        <v>12796</v>
      </c>
      <c r="D5728" s="278" t="s">
        <v>12818</v>
      </c>
      <c r="E5728" s="323">
        <v>1.5</v>
      </c>
      <c r="F5728" s="319">
        <v>11.89</v>
      </c>
      <c r="G5728" s="279" t="s">
        <v>8444</v>
      </c>
      <c r="H5728" s="282">
        <v>0</v>
      </c>
      <c r="I5728" s="280">
        <v>42364</v>
      </c>
      <c r="J5728" s="319">
        <f t="shared" si="90"/>
        <v>3.6065000000000005</v>
      </c>
      <c r="K5728" s="169">
        <v>7.6470588235294121</v>
      </c>
      <c r="L5728" s="169"/>
      <c r="M5728" s="169" t="s">
        <v>2395</v>
      </c>
      <c r="N5728" s="169"/>
      <c r="O5728" s="169"/>
      <c r="P5728" s="169"/>
    </row>
    <row r="5729" spans="1:39" ht="20.100000000000001" customHeight="1">
      <c r="A5729" s="282" t="s">
        <v>12822</v>
      </c>
      <c r="B5729" s="277">
        <v>683615802575</v>
      </c>
      <c r="C5729" s="289" t="s">
        <v>12797</v>
      </c>
      <c r="D5729" s="278" t="s">
        <v>12818</v>
      </c>
      <c r="E5729" s="326">
        <v>1</v>
      </c>
      <c r="F5729" s="319">
        <v>11.89</v>
      </c>
      <c r="G5729" s="279" t="s">
        <v>8444</v>
      </c>
      <c r="H5729" s="283">
        <v>93</v>
      </c>
      <c r="I5729" s="280">
        <v>42364</v>
      </c>
      <c r="J5729" s="319">
        <f t="shared" si="90"/>
        <v>4.1065000000000005</v>
      </c>
      <c r="K5729" s="169">
        <v>7.6470588235294121</v>
      </c>
      <c r="L5729" s="169"/>
      <c r="M5729" s="169" t="s">
        <v>2395</v>
      </c>
      <c r="N5729" s="169"/>
      <c r="O5729" s="169"/>
      <c r="P5729" s="169"/>
      <c r="Q5729" s="5">
        <v>1</v>
      </c>
      <c r="R5729" s="5" t="s">
        <v>15111</v>
      </c>
      <c r="T5729" s="5" t="s">
        <v>16910</v>
      </c>
      <c r="U5729" s="171" t="s">
        <v>12822</v>
      </c>
      <c r="V5729" s="5" t="s">
        <v>15369</v>
      </c>
      <c r="W5729" s="5" t="s">
        <v>16925</v>
      </c>
      <c r="X5729" s="5" t="s">
        <v>16868</v>
      </c>
      <c r="Y5729" s="5" t="s">
        <v>16869</v>
      </c>
      <c r="Z5729" s="5" t="s">
        <v>16912</v>
      </c>
      <c r="AA5729" s="5" t="s">
        <v>16926</v>
      </c>
      <c r="AB5729" s="5" t="s">
        <v>16914</v>
      </c>
      <c r="AC5729" s="5" t="s">
        <v>16927</v>
      </c>
      <c r="AD5729" s="5" t="s">
        <v>16916</v>
      </c>
      <c r="AE5729" s="5" t="s">
        <v>16917</v>
      </c>
      <c r="AF5729" s="5" t="s">
        <v>16918</v>
      </c>
      <c r="AG5729" s="5" t="s">
        <v>16919</v>
      </c>
      <c r="AH5729" s="5" t="s">
        <v>16920</v>
      </c>
      <c r="AI5729" s="5" t="s">
        <v>16921</v>
      </c>
      <c r="AJ5729" s="5" t="s">
        <v>16922</v>
      </c>
    </row>
    <row r="5730" spans="1:39" ht="20.100000000000001" customHeight="1">
      <c r="A5730" s="282"/>
      <c r="C5730" s="289" t="s">
        <v>12798</v>
      </c>
      <c r="E5730" s="169"/>
      <c r="F5730" s="319">
        <v>9.89</v>
      </c>
      <c r="G5730" s="279"/>
      <c r="H5730" s="169">
        <v>0</v>
      </c>
      <c r="I5730" s="280"/>
      <c r="J5730" s="319">
        <f t="shared" si="90"/>
        <v>3.4064999999999994</v>
      </c>
      <c r="K5730" s="169" t="s">
        <v>731</v>
      </c>
      <c r="L5730" s="169"/>
      <c r="M5730" s="169"/>
      <c r="N5730" s="169"/>
      <c r="O5730" s="169"/>
      <c r="P5730" s="169"/>
    </row>
    <row r="5731" spans="1:39" ht="20.100000000000001" customHeight="1">
      <c r="A5731" s="5" t="s">
        <v>12824</v>
      </c>
      <c r="B5731" s="277">
        <v>683615802582</v>
      </c>
      <c r="C5731" s="289" t="s">
        <v>12798</v>
      </c>
      <c r="D5731" s="278" t="s">
        <v>12823</v>
      </c>
      <c r="E5731" s="326">
        <v>0.75</v>
      </c>
      <c r="F5731" s="319">
        <v>9.89</v>
      </c>
      <c r="G5731" s="279" t="s">
        <v>8444</v>
      </c>
      <c r="H5731" s="283">
        <v>42</v>
      </c>
      <c r="I5731" s="280">
        <v>42364</v>
      </c>
      <c r="J5731" s="319">
        <f t="shared" si="90"/>
        <v>2.6564999999999994</v>
      </c>
      <c r="K5731" s="169">
        <v>6.7647058823529411</v>
      </c>
      <c r="L5731" s="169"/>
      <c r="M5731" s="169" t="s">
        <v>2395</v>
      </c>
      <c r="N5731" s="169"/>
      <c r="O5731" s="169"/>
      <c r="P5731" s="169"/>
      <c r="Q5731" s="5">
        <v>1</v>
      </c>
      <c r="R5731" s="5" t="s">
        <v>15111</v>
      </c>
      <c r="T5731" s="5" t="s">
        <v>16910</v>
      </c>
      <c r="U5731" s="171" t="s">
        <v>12824</v>
      </c>
      <c r="V5731" s="5" t="s">
        <v>15369</v>
      </c>
      <c r="W5731" s="5" t="s">
        <v>16928</v>
      </c>
      <c r="X5731" s="5" t="s">
        <v>16868</v>
      </c>
      <c r="Y5731" s="5" t="s">
        <v>16869</v>
      </c>
      <c r="Z5731" s="5" t="s">
        <v>16912</v>
      </c>
      <c r="AA5731" s="5" t="s">
        <v>16929</v>
      </c>
      <c r="AB5731" s="5" t="s">
        <v>16914</v>
      </c>
      <c r="AC5731" s="5" t="s">
        <v>16915</v>
      </c>
      <c r="AD5731" s="5" t="s">
        <v>16916</v>
      </c>
      <c r="AE5731" s="5" t="s">
        <v>16917</v>
      </c>
      <c r="AF5731" s="5" t="s">
        <v>16918</v>
      </c>
      <c r="AG5731" s="5" t="s">
        <v>16919</v>
      </c>
      <c r="AH5731" s="5" t="s">
        <v>16920</v>
      </c>
      <c r="AI5731" s="5" t="s">
        <v>16921</v>
      </c>
      <c r="AJ5731" s="5" t="s">
        <v>16922</v>
      </c>
      <c r="AK5731" s="5" t="s">
        <v>17229</v>
      </c>
    </row>
    <row r="5732" spans="1:39" ht="20.100000000000001" customHeight="1">
      <c r="A5732" s="282"/>
      <c r="C5732" s="289" t="s">
        <v>12799</v>
      </c>
      <c r="E5732" s="169"/>
      <c r="F5732" s="319">
        <v>9.89</v>
      </c>
      <c r="G5732" s="279"/>
      <c r="H5732" s="169">
        <v>0</v>
      </c>
      <c r="I5732" s="280"/>
      <c r="J5732" s="319">
        <f t="shared" si="90"/>
        <v>3.4064999999999994</v>
      </c>
      <c r="K5732" s="169" t="s">
        <v>731</v>
      </c>
      <c r="L5732" s="169"/>
      <c r="M5732" s="169"/>
      <c r="N5732" s="169"/>
      <c r="O5732" s="169"/>
      <c r="P5732" s="169"/>
    </row>
    <row r="5733" spans="1:39" ht="20.100000000000001" customHeight="1">
      <c r="A5733" s="282" t="s">
        <v>12826</v>
      </c>
      <c r="B5733" s="277">
        <v>683615802599</v>
      </c>
      <c r="C5733" s="289" t="s">
        <v>12799</v>
      </c>
      <c r="D5733" s="278" t="s">
        <v>12825</v>
      </c>
      <c r="E5733" s="323">
        <v>1.5</v>
      </c>
      <c r="F5733" s="319">
        <v>11.89</v>
      </c>
      <c r="G5733" s="279" t="s">
        <v>8444</v>
      </c>
      <c r="H5733" s="282">
        <v>0</v>
      </c>
      <c r="I5733" s="280">
        <v>42364</v>
      </c>
      <c r="J5733" s="319">
        <f t="shared" si="90"/>
        <v>3.6065000000000005</v>
      </c>
      <c r="K5733" s="169">
        <v>7.6470588235294121</v>
      </c>
      <c r="L5733" s="169"/>
      <c r="M5733" s="169" t="s">
        <v>2395</v>
      </c>
      <c r="N5733" s="169"/>
      <c r="O5733" s="169"/>
      <c r="P5733" s="169"/>
    </row>
    <row r="5734" spans="1:39" ht="20.100000000000001" customHeight="1">
      <c r="A5734" s="282" t="s">
        <v>12988</v>
      </c>
      <c r="B5734" s="277"/>
      <c r="C5734" s="289" t="s">
        <v>12827</v>
      </c>
      <c r="D5734" s="278" t="s">
        <v>12989</v>
      </c>
      <c r="E5734" s="169"/>
      <c r="F5734" s="281" t="s">
        <v>17578</v>
      </c>
      <c r="G5734" s="279" t="s">
        <v>8444</v>
      </c>
      <c r="H5734" s="282">
        <v>0</v>
      </c>
      <c r="I5734" s="280">
        <v>42375</v>
      </c>
      <c r="J5734" s="319" t="e">
        <f t="shared" si="90"/>
        <v>#VALUE!</v>
      </c>
      <c r="K5734" s="169"/>
      <c r="L5734" s="169"/>
      <c r="M5734" s="169" t="s">
        <v>2395</v>
      </c>
      <c r="N5734" s="169"/>
      <c r="O5734" s="169"/>
      <c r="P5734" s="169"/>
    </row>
    <row r="5735" spans="1:39" ht="20.100000000000001" customHeight="1">
      <c r="A5735" s="282" t="s">
        <v>12990</v>
      </c>
      <c r="B5735" s="277">
        <v>683615802544</v>
      </c>
      <c r="C5735" s="289" t="s">
        <v>12828</v>
      </c>
      <c r="D5735" s="278" t="s">
        <v>12989</v>
      </c>
      <c r="E5735" s="323">
        <v>0.5</v>
      </c>
      <c r="F5735" s="319">
        <v>9.89</v>
      </c>
      <c r="G5735" s="279" t="s">
        <v>8444</v>
      </c>
      <c r="H5735" s="282">
        <v>0</v>
      </c>
      <c r="I5735" s="280">
        <v>42375</v>
      </c>
      <c r="J5735" s="319">
        <f t="shared" si="90"/>
        <v>2.9064999999999994</v>
      </c>
      <c r="K5735" s="169">
        <v>6.4705882352941178</v>
      </c>
      <c r="L5735" s="169"/>
      <c r="M5735" s="169" t="s">
        <v>2395</v>
      </c>
      <c r="N5735" s="169"/>
      <c r="O5735" s="169"/>
      <c r="P5735" s="169"/>
    </row>
    <row r="5736" spans="1:39" ht="20.100000000000001" customHeight="1">
      <c r="A5736" s="282" t="s">
        <v>12991</v>
      </c>
      <c r="B5736" s="277"/>
      <c r="C5736" s="289" t="s">
        <v>12829</v>
      </c>
      <c r="D5736" s="278" t="s">
        <v>12992</v>
      </c>
      <c r="E5736" s="169"/>
      <c r="F5736" s="281" t="s">
        <v>17578</v>
      </c>
      <c r="G5736" s="279" t="s">
        <v>8444</v>
      </c>
      <c r="H5736" s="282">
        <v>0</v>
      </c>
      <c r="I5736" s="280">
        <v>42375</v>
      </c>
      <c r="J5736" s="319" t="e">
        <f t="shared" si="90"/>
        <v>#VALUE!</v>
      </c>
      <c r="K5736" s="169"/>
      <c r="L5736" s="169"/>
      <c r="M5736" s="169" t="s">
        <v>2395</v>
      </c>
      <c r="N5736" s="169"/>
      <c r="O5736" s="169"/>
      <c r="P5736" s="169"/>
    </row>
    <row r="5737" spans="1:39" ht="20.100000000000001" customHeight="1">
      <c r="A5737" s="5" t="s">
        <v>12993</v>
      </c>
      <c r="B5737" s="277">
        <v>683615802605</v>
      </c>
      <c r="C5737" s="289" t="s">
        <v>12830</v>
      </c>
      <c r="D5737" s="278" t="s">
        <v>12992</v>
      </c>
      <c r="E5737" s="326">
        <v>0.5</v>
      </c>
      <c r="F5737" s="319">
        <v>9.89</v>
      </c>
      <c r="G5737" s="279" t="s">
        <v>8444</v>
      </c>
      <c r="H5737" s="283">
        <v>191</v>
      </c>
      <c r="I5737" s="280">
        <v>42375</v>
      </c>
      <c r="J5737" s="319">
        <f t="shared" si="90"/>
        <v>2.9064999999999994</v>
      </c>
      <c r="K5737" s="169">
        <v>6.4705882352941178</v>
      </c>
      <c r="L5737" s="169"/>
      <c r="M5737" s="169" t="s">
        <v>2395</v>
      </c>
      <c r="N5737" s="169"/>
      <c r="O5737" s="169"/>
      <c r="P5737" s="169"/>
      <c r="Q5737" s="5">
        <v>1</v>
      </c>
      <c r="R5737" s="5" t="s">
        <v>15111</v>
      </c>
      <c r="T5737" s="5" t="s">
        <v>16983</v>
      </c>
      <c r="U5737" s="171" t="s">
        <v>12993</v>
      </c>
      <c r="V5737" s="5" t="s">
        <v>15369</v>
      </c>
      <c r="W5737" s="5" t="s">
        <v>16984</v>
      </c>
      <c r="X5737" s="5" t="s">
        <v>16868</v>
      </c>
      <c r="Y5737" s="5" t="s">
        <v>16869</v>
      </c>
      <c r="Z5737" s="5" t="s">
        <v>16985</v>
      </c>
      <c r="AA5737" s="5" t="s">
        <v>16986</v>
      </c>
      <c r="AB5737" s="5" t="s">
        <v>16987</v>
      </c>
      <c r="AC5737" s="5" t="s">
        <v>16987</v>
      </c>
      <c r="AD5737" s="5" t="s">
        <v>16987</v>
      </c>
      <c r="AE5737" s="5" t="s">
        <v>16988</v>
      </c>
      <c r="AF5737" s="5" t="s">
        <v>16989</v>
      </c>
      <c r="AG5737" s="5" t="s">
        <v>16990</v>
      </c>
      <c r="AH5737" s="5" t="s">
        <v>16991</v>
      </c>
      <c r="AI5737" s="5" t="s">
        <v>16992</v>
      </c>
      <c r="AJ5737" s="5" t="s">
        <v>16993</v>
      </c>
      <c r="AK5737" s="5" t="s">
        <v>17269</v>
      </c>
      <c r="AL5737" s="5" t="s">
        <v>17270</v>
      </c>
      <c r="AM5737" s="5" t="s">
        <v>17271</v>
      </c>
    </row>
    <row r="5738" spans="1:39" ht="20.100000000000001" customHeight="1">
      <c r="A5738" s="282" t="s">
        <v>12994</v>
      </c>
      <c r="B5738" s="277"/>
      <c r="C5738" s="289" t="s">
        <v>12831</v>
      </c>
      <c r="D5738" s="278" t="s">
        <v>12995</v>
      </c>
      <c r="E5738" s="169"/>
      <c r="F5738" s="281" t="s">
        <v>17578</v>
      </c>
      <c r="G5738" s="279" t="s">
        <v>8444</v>
      </c>
      <c r="H5738" s="282">
        <v>0</v>
      </c>
      <c r="I5738" s="280">
        <v>42375</v>
      </c>
      <c r="J5738" s="319" t="e">
        <f t="shared" si="90"/>
        <v>#VALUE!</v>
      </c>
      <c r="K5738" s="169"/>
      <c r="L5738" s="169"/>
      <c r="M5738" s="169" t="s">
        <v>2395</v>
      </c>
      <c r="N5738" s="169"/>
      <c r="O5738" s="169"/>
      <c r="P5738" s="169"/>
    </row>
    <row r="5739" spans="1:39" ht="20.100000000000001" customHeight="1">
      <c r="A5739" s="282" t="s">
        <v>12996</v>
      </c>
      <c r="B5739" s="277">
        <v>683615802612</v>
      </c>
      <c r="C5739" s="289" t="s">
        <v>12832</v>
      </c>
      <c r="D5739" s="278" t="s">
        <v>12995</v>
      </c>
      <c r="E5739" s="323">
        <v>0.5</v>
      </c>
      <c r="F5739" s="319">
        <v>9.89</v>
      </c>
      <c r="G5739" s="279" t="s">
        <v>8444</v>
      </c>
      <c r="H5739" s="282">
        <v>0</v>
      </c>
      <c r="I5739" s="280">
        <v>42375</v>
      </c>
      <c r="J5739" s="319">
        <f t="shared" si="90"/>
        <v>2.9064999999999994</v>
      </c>
      <c r="K5739" s="169">
        <v>6.4705882352941178</v>
      </c>
      <c r="L5739" s="169"/>
      <c r="M5739" s="169" t="s">
        <v>2395</v>
      </c>
      <c r="N5739" s="169"/>
      <c r="O5739" s="169"/>
      <c r="P5739" s="169"/>
    </row>
    <row r="5740" spans="1:39" ht="20.100000000000001" customHeight="1">
      <c r="A5740" s="282"/>
      <c r="C5740" s="289" t="s">
        <v>12833</v>
      </c>
      <c r="E5740" s="169"/>
      <c r="F5740" s="281">
        <v>9.99</v>
      </c>
      <c r="G5740" s="279"/>
      <c r="H5740" s="169">
        <v>0</v>
      </c>
      <c r="I5740" s="280"/>
      <c r="J5740" s="319">
        <f t="shared" si="90"/>
        <v>3.4915000000000003</v>
      </c>
      <c r="K5740" s="169" t="s">
        <v>731</v>
      </c>
      <c r="L5740" s="169"/>
      <c r="M5740" s="169"/>
      <c r="N5740" s="169"/>
      <c r="O5740" s="169"/>
      <c r="P5740" s="169"/>
    </row>
    <row r="5741" spans="1:39" ht="20.100000000000001" customHeight="1">
      <c r="A5741" s="5" t="s">
        <v>12998</v>
      </c>
      <c r="B5741" s="277">
        <v>683615802629</v>
      </c>
      <c r="C5741" s="289" t="s">
        <v>12833</v>
      </c>
      <c r="D5741" s="278" t="s">
        <v>12997</v>
      </c>
      <c r="E5741" s="323">
        <v>1.5</v>
      </c>
      <c r="F5741" s="319">
        <v>11.89</v>
      </c>
      <c r="G5741" s="279" t="s">
        <v>8444</v>
      </c>
      <c r="H5741" s="282">
        <v>0</v>
      </c>
      <c r="I5741" s="280">
        <v>42375</v>
      </c>
      <c r="J5741" s="319">
        <f t="shared" si="90"/>
        <v>3.6065000000000005</v>
      </c>
      <c r="K5741" s="169">
        <v>7.6470588235294121</v>
      </c>
      <c r="L5741" s="169"/>
      <c r="M5741" s="169" t="s">
        <v>2395</v>
      </c>
      <c r="N5741" s="169"/>
      <c r="O5741" s="169"/>
      <c r="P5741" s="169"/>
      <c r="Q5741" s="5">
        <v>1</v>
      </c>
      <c r="R5741" s="5" t="s">
        <v>15111</v>
      </c>
      <c r="T5741" s="5" t="s">
        <v>16983</v>
      </c>
      <c r="U5741" s="171" t="s">
        <v>12998</v>
      </c>
      <c r="V5741" s="5" t="s">
        <v>16994</v>
      </c>
      <c r="W5741" s="5" t="s">
        <v>16995</v>
      </c>
      <c r="X5741" s="5" t="s">
        <v>16868</v>
      </c>
      <c r="Y5741" s="5" t="s">
        <v>16869</v>
      </c>
      <c r="Z5741" s="5" t="s">
        <v>16985</v>
      </c>
      <c r="AA5741" s="5" t="s">
        <v>16996</v>
      </c>
      <c r="AB5741" s="5" t="s">
        <v>16987</v>
      </c>
      <c r="AC5741" s="5" t="s">
        <v>16987</v>
      </c>
      <c r="AD5741" s="5" t="s">
        <v>16987</v>
      </c>
      <c r="AE5741" s="5" t="s">
        <v>16988</v>
      </c>
      <c r="AF5741" s="5" t="s">
        <v>16989</v>
      </c>
      <c r="AG5741" s="5" t="s">
        <v>16990</v>
      </c>
      <c r="AH5741" s="5" t="s">
        <v>16991</v>
      </c>
      <c r="AI5741" s="5" t="s">
        <v>16992</v>
      </c>
      <c r="AJ5741" s="5" t="s">
        <v>16993</v>
      </c>
      <c r="AK5741" s="5" t="s">
        <v>17272</v>
      </c>
      <c r="AL5741" s="5" t="s">
        <v>17273</v>
      </c>
      <c r="AM5741" s="5" t="s">
        <v>17274</v>
      </c>
    </row>
    <row r="5742" spans="1:39" ht="20.100000000000001" customHeight="1">
      <c r="A5742" s="282"/>
      <c r="C5742" s="289" t="s">
        <v>12834</v>
      </c>
      <c r="E5742" s="169"/>
      <c r="F5742" s="319">
        <v>9.89</v>
      </c>
      <c r="G5742" s="279"/>
      <c r="H5742" s="169">
        <v>0</v>
      </c>
      <c r="I5742" s="280"/>
      <c r="J5742" s="319">
        <f t="shared" si="90"/>
        <v>3.4064999999999994</v>
      </c>
      <c r="K5742" s="169" t="s">
        <v>731</v>
      </c>
      <c r="L5742" s="169"/>
      <c r="M5742" s="169"/>
      <c r="N5742" s="169"/>
      <c r="O5742" s="169"/>
      <c r="P5742" s="169"/>
    </row>
    <row r="5743" spans="1:39" ht="20.100000000000001" customHeight="1">
      <c r="A5743" s="5" t="s">
        <v>13000</v>
      </c>
      <c r="B5743" s="277">
        <v>683615802636</v>
      </c>
      <c r="C5743" s="289" t="s">
        <v>12834</v>
      </c>
      <c r="D5743" s="278" t="s">
        <v>12999</v>
      </c>
      <c r="E5743" s="326">
        <v>1</v>
      </c>
      <c r="F5743" s="319">
        <v>9.89</v>
      </c>
      <c r="G5743" s="279" t="s">
        <v>8444</v>
      </c>
      <c r="H5743" s="283">
        <v>33</v>
      </c>
      <c r="I5743" s="280">
        <v>42375</v>
      </c>
      <c r="J5743" s="319">
        <f t="shared" si="90"/>
        <v>2.4064999999999994</v>
      </c>
      <c r="K5743" s="169">
        <v>7.0588235294117645</v>
      </c>
      <c r="L5743" s="169"/>
      <c r="M5743" s="169" t="s">
        <v>2395</v>
      </c>
      <c r="N5743" s="169"/>
      <c r="O5743" s="169"/>
      <c r="P5743" s="169"/>
      <c r="Q5743" s="5">
        <v>1</v>
      </c>
      <c r="R5743" s="5" t="s">
        <v>15111</v>
      </c>
      <c r="T5743" s="5" t="s">
        <v>16983</v>
      </c>
      <c r="U5743" s="171" t="s">
        <v>13000</v>
      </c>
      <c r="V5743" s="5" t="s">
        <v>16994</v>
      </c>
      <c r="W5743" s="5" t="s">
        <v>16997</v>
      </c>
      <c r="X5743" s="5" t="s">
        <v>16868</v>
      </c>
      <c r="Y5743" s="5" t="s">
        <v>16869</v>
      </c>
      <c r="Z5743" s="5" t="s">
        <v>16985</v>
      </c>
      <c r="AA5743" s="5" t="s">
        <v>16998</v>
      </c>
      <c r="AB5743" s="5" t="s">
        <v>16999</v>
      </c>
      <c r="AC5743" s="5" t="s">
        <v>16987</v>
      </c>
      <c r="AD5743" s="5" t="s">
        <v>16987</v>
      </c>
      <c r="AE5743" s="5" t="s">
        <v>16988</v>
      </c>
      <c r="AF5743" s="5" t="s">
        <v>16989</v>
      </c>
      <c r="AG5743" s="5" t="s">
        <v>16990</v>
      </c>
      <c r="AH5743" s="5" t="s">
        <v>16991</v>
      </c>
      <c r="AI5743" s="5" t="s">
        <v>16992</v>
      </c>
      <c r="AJ5743" s="5" t="s">
        <v>16993</v>
      </c>
      <c r="AK5743" s="5" t="s">
        <v>17275</v>
      </c>
      <c r="AL5743" s="5" t="s">
        <v>17276</v>
      </c>
      <c r="AM5743" s="5" t="s">
        <v>17277</v>
      </c>
    </row>
    <row r="5744" spans="1:39" ht="20.100000000000001" customHeight="1">
      <c r="A5744" s="282"/>
      <c r="C5744" s="289" t="s">
        <v>12835</v>
      </c>
      <c r="E5744" s="169"/>
      <c r="F5744" s="319">
        <v>9.89</v>
      </c>
      <c r="G5744" s="279"/>
      <c r="H5744" s="169">
        <v>0</v>
      </c>
      <c r="I5744" s="280"/>
      <c r="J5744" s="319">
        <f t="shared" si="90"/>
        <v>3.4064999999999994</v>
      </c>
      <c r="K5744" s="169" t="s">
        <v>731</v>
      </c>
      <c r="L5744" s="169"/>
      <c r="M5744" s="169"/>
      <c r="N5744" s="169"/>
      <c r="O5744" s="169"/>
      <c r="P5744" s="169"/>
    </row>
    <row r="5745" spans="1:39" ht="20.100000000000001" customHeight="1">
      <c r="A5745" s="5" t="s">
        <v>13002</v>
      </c>
      <c r="B5745" s="277">
        <v>683615802643</v>
      </c>
      <c r="C5745" s="289" t="s">
        <v>12835</v>
      </c>
      <c r="D5745" s="278" t="s">
        <v>13001</v>
      </c>
      <c r="E5745" s="326">
        <v>1</v>
      </c>
      <c r="F5745" s="319">
        <v>9.89</v>
      </c>
      <c r="G5745" s="279" t="s">
        <v>8444</v>
      </c>
      <c r="H5745" s="283">
        <v>101</v>
      </c>
      <c r="I5745" s="280">
        <v>42375</v>
      </c>
      <c r="J5745" s="319">
        <f t="shared" si="90"/>
        <v>2.4064999999999994</v>
      </c>
      <c r="K5745" s="169">
        <v>7.0588235294117645</v>
      </c>
      <c r="L5745" s="169"/>
      <c r="M5745" s="169" t="s">
        <v>2395</v>
      </c>
      <c r="N5745" s="169"/>
      <c r="O5745" s="169"/>
      <c r="P5745" s="169"/>
      <c r="Q5745" s="5">
        <v>1</v>
      </c>
      <c r="R5745" s="5" t="s">
        <v>15111</v>
      </c>
      <c r="T5745" s="5" t="s">
        <v>16983</v>
      </c>
      <c r="U5745" s="171" t="s">
        <v>13002</v>
      </c>
      <c r="V5745" s="5" t="s">
        <v>16994</v>
      </c>
      <c r="W5745" s="5" t="s">
        <v>17000</v>
      </c>
      <c r="X5745" s="5" t="s">
        <v>16868</v>
      </c>
      <c r="Y5745" s="5" t="s">
        <v>16869</v>
      </c>
      <c r="Z5745" s="5" t="s">
        <v>16985</v>
      </c>
      <c r="AA5745" s="5" t="s">
        <v>16999</v>
      </c>
      <c r="AB5745" s="5" t="s">
        <v>16987</v>
      </c>
      <c r="AC5745" s="5" t="s">
        <v>16987</v>
      </c>
      <c r="AD5745" s="5" t="s">
        <v>16987</v>
      </c>
      <c r="AE5745" s="5" t="s">
        <v>16988</v>
      </c>
      <c r="AF5745" s="5" t="s">
        <v>16989</v>
      </c>
      <c r="AG5745" s="5" t="s">
        <v>16990</v>
      </c>
      <c r="AH5745" s="5" t="s">
        <v>16991</v>
      </c>
      <c r="AI5745" s="5" t="s">
        <v>16992</v>
      </c>
      <c r="AJ5745" s="5" t="s">
        <v>16993</v>
      </c>
      <c r="AK5745" s="5" t="s">
        <v>17278</v>
      </c>
      <c r="AL5745" s="5" t="s">
        <v>17279</v>
      </c>
      <c r="AM5745" s="5" t="s">
        <v>17280</v>
      </c>
    </row>
    <row r="5746" spans="1:39" ht="20.100000000000001" customHeight="1">
      <c r="A5746" s="282" t="s">
        <v>13003</v>
      </c>
      <c r="B5746" s="277"/>
      <c r="C5746" s="289" t="s">
        <v>12836</v>
      </c>
      <c r="D5746" s="278" t="s">
        <v>13004</v>
      </c>
      <c r="E5746" s="169"/>
      <c r="F5746" s="281" t="s">
        <v>17578</v>
      </c>
      <c r="G5746" s="279" t="s">
        <v>8444</v>
      </c>
      <c r="H5746" s="282">
        <v>0</v>
      </c>
      <c r="I5746" s="280">
        <v>42375</v>
      </c>
      <c r="J5746" s="319" t="e">
        <f t="shared" si="90"/>
        <v>#VALUE!</v>
      </c>
      <c r="K5746" s="169"/>
      <c r="L5746" s="169"/>
      <c r="M5746" s="169" t="s">
        <v>2395</v>
      </c>
      <c r="N5746" s="169"/>
      <c r="O5746" s="169"/>
      <c r="P5746" s="169"/>
    </row>
    <row r="5747" spans="1:39" ht="20.100000000000001" customHeight="1">
      <c r="A5747" s="5" t="s">
        <v>13005</v>
      </c>
      <c r="B5747" s="277">
        <v>683615802650</v>
      </c>
      <c r="C5747" s="289" t="s">
        <v>12837</v>
      </c>
      <c r="D5747" s="278" t="s">
        <v>13004</v>
      </c>
      <c r="E5747" s="326">
        <v>0.5</v>
      </c>
      <c r="F5747" s="319">
        <v>9.89</v>
      </c>
      <c r="G5747" s="279" t="s">
        <v>8444</v>
      </c>
      <c r="H5747" s="283">
        <v>101</v>
      </c>
      <c r="I5747" s="280">
        <v>42375</v>
      </c>
      <c r="J5747" s="319">
        <f t="shared" si="90"/>
        <v>2.9064999999999994</v>
      </c>
      <c r="K5747" s="169">
        <v>6.4705882352941178</v>
      </c>
      <c r="L5747" s="169"/>
      <c r="M5747" s="169" t="s">
        <v>2395</v>
      </c>
      <c r="N5747" s="169"/>
      <c r="O5747" s="169"/>
      <c r="P5747" s="169"/>
      <c r="Q5747" s="5">
        <v>1</v>
      </c>
      <c r="R5747" s="5" t="s">
        <v>15111</v>
      </c>
      <c r="T5747" s="5" t="s">
        <v>16983</v>
      </c>
      <c r="U5747" s="171" t="s">
        <v>13005</v>
      </c>
      <c r="V5747" s="5" t="s">
        <v>15369</v>
      </c>
      <c r="W5747" s="5" t="s">
        <v>17001</v>
      </c>
      <c r="X5747" s="5" t="s">
        <v>16868</v>
      </c>
      <c r="Y5747" s="5" t="s">
        <v>16869</v>
      </c>
      <c r="Z5747" s="5" t="s">
        <v>16985</v>
      </c>
      <c r="AA5747" s="5" t="s">
        <v>17002</v>
      </c>
      <c r="AB5747" s="5" t="s">
        <v>16987</v>
      </c>
      <c r="AC5747" s="5" t="s">
        <v>16987</v>
      </c>
      <c r="AD5747" s="5" t="s">
        <v>16987</v>
      </c>
      <c r="AE5747" s="5" t="s">
        <v>16988</v>
      </c>
      <c r="AF5747" s="5" t="s">
        <v>16989</v>
      </c>
      <c r="AG5747" s="5" t="s">
        <v>16990</v>
      </c>
      <c r="AH5747" s="5" t="s">
        <v>16991</v>
      </c>
      <c r="AI5747" s="5" t="s">
        <v>16992</v>
      </c>
      <c r="AJ5747" s="5" t="s">
        <v>16993</v>
      </c>
      <c r="AK5747" s="5" t="s">
        <v>17281</v>
      </c>
      <c r="AL5747" s="5" t="s">
        <v>17282</v>
      </c>
      <c r="AM5747" s="5" t="s">
        <v>17283</v>
      </c>
    </row>
    <row r="5748" spans="1:39" ht="20.100000000000001" customHeight="1">
      <c r="A5748" s="282" t="s">
        <v>13006</v>
      </c>
      <c r="B5748" s="277"/>
      <c r="C5748" s="289" t="s">
        <v>12838</v>
      </c>
      <c r="D5748" s="278" t="s">
        <v>13007</v>
      </c>
      <c r="E5748" s="169"/>
      <c r="F5748" s="281" t="s">
        <v>17578</v>
      </c>
      <c r="G5748" s="279" t="s">
        <v>8444</v>
      </c>
      <c r="H5748" s="282">
        <v>0</v>
      </c>
      <c r="I5748" s="280">
        <v>42375</v>
      </c>
      <c r="J5748" s="319" t="e">
        <f t="shared" si="90"/>
        <v>#VALUE!</v>
      </c>
      <c r="K5748" s="169"/>
      <c r="L5748" s="169"/>
      <c r="M5748" s="169" t="s">
        <v>2395</v>
      </c>
      <c r="N5748" s="169"/>
      <c r="O5748" s="169"/>
      <c r="P5748" s="169"/>
    </row>
    <row r="5749" spans="1:39" ht="20.100000000000001" customHeight="1">
      <c r="A5749" s="5" t="s">
        <v>13008</v>
      </c>
      <c r="B5749" s="277">
        <v>683615802667</v>
      </c>
      <c r="C5749" s="289" t="s">
        <v>12839</v>
      </c>
      <c r="D5749" s="278" t="s">
        <v>13007</v>
      </c>
      <c r="E5749" s="326">
        <v>0.5</v>
      </c>
      <c r="F5749" s="319">
        <v>9.89</v>
      </c>
      <c r="G5749" s="279" t="s">
        <v>8444</v>
      </c>
      <c r="H5749" s="283">
        <v>492</v>
      </c>
      <c r="I5749" s="280">
        <v>42375</v>
      </c>
      <c r="J5749" s="319">
        <f t="shared" si="90"/>
        <v>2.9064999999999994</v>
      </c>
      <c r="K5749" s="169">
        <v>6.4705882352941178</v>
      </c>
      <c r="L5749" s="169"/>
      <c r="M5749" s="169" t="s">
        <v>2395</v>
      </c>
      <c r="N5749" s="169"/>
      <c r="O5749" s="169"/>
      <c r="P5749" s="169"/>
      <c r="Q5749" s="5">
        <v>1</v>
      </c>
      <c r="R5749" s="5" t="s">
        <v>15111</v>
      </c>
      <c r="T5749" s="5" t="s">
        <v>16983</v>
      </c>
      <c r="U5749" s="171" t="s">
        <v>13008</v>
      </c>
      <c r="V5749" s="5" t="s">
        <v>15369</v>
      </c>
      <c r="W5749" s="5" t="s">
        <v>16997</v>
      </c>
      <c r="X5749" s="5" t="s">
        <v>16868</v>
      </c>
      <c r="Y5749" s="5" t="s">
        <v>16869</v>
      </c>
      <c r="Z5749" s="5" t="s">
        <v>16985</v>
      </c>
      <c r="AA5749" s="5" t="s">
        <v>16998</v>
      </c>
      <c r="AB5749" s="5" t="s">
        <v>16996</v>
      </c>
      <c r="AC5749" s="5" t="s">
        <v>16987</v>
      </c>
      <c r="AD5749" s="5" t="s">
        <v>16987</v>
      </c>
      <c r="AE5749" s="5" t="s">
        <v>16988</v>
      </c>
      <c r="AF5749" s="5" t="s">
        <v>16989</v>
      </c>
      <c r="AG5749" s="5" t="s">
        <v>16990</v>
      </c>
      <c r="AH5749" s="5" t="s">
        <v>16991</v>
      </c>
      <c r="AI5749" s="5" t="s">
        <v>16992</v>
      </c>
      <c r="AJ5749" s="5" t="s">
        <v>16993</v>
      </c>
      <c r="AK5749" s="5" t="s">
        <v>17284</v>
      </c>
      <c r="AL5749" s="5" t="s">
        <v>17285</v>
      </c>
      <c r="AM5749" s="5" t="s">
        <v>17286</v>
      </c>
    </row>
    <row r="5750" spans="1:39" ht="20.100000000000001" customHeight="1">
      <c r="A5750" s="5" t="s">
        <v>13009</v>
      </c>
      <c r="B5750" s="277">
        <v>683615802674</v>
      </c>
      <c r="C5750" s="289" t="s">
        <v>12840</v>
      </c>
      <c r="D5750" s="278" t="s">
        <v>13007</v>
      </c>
      <c r="E5750" s="326">
        <v>0.5</v>
      </c>
      <c r="F5750" s="319">
        <v>9.89</v>
      </c>
      <c r="G5750" s="279" t="s">
        <v>8444</v>
      </c>
      <c r="H5750" s="365">
        <v>229</v>
      </c>
      <c r="I5750" s="280">
        <v>42375</v>
      </c>
      <c r="J5750" s="319">
        <f t="shared" si="90"/>
        <v>2.9064999999999994</v>
      </c>
      <c r="K5750" s="169">
        <v>6.4705882352941178</v>
      </c>
      <c r="L5750" s="169"/>
      <c r="M5750" s="169" t="s">
        <v>2395</v>
      </c>
      <c r="N5750" s="169"/>
      <c r="O5750" s="169"/>
      <c r="P5750" s="169"/>
      <c r="Q5750" s="5">
        <v>1</v>
      </c>
      <c r="R5750" s="5" t="s">
        <v>15111</v>
      </c>
      <c r="T5750" s="5" t="s">
        <v>16983</v>
      </c>
      <c r="U5750" s="171" t="s">
        <v>13009</v>
      </c>
      <c r="V5750" s="5" t="s">
        <v>15369</v>
      </c>
      <c r="W5750" s="5" t="s">
        <v>16997</v>
      </c>
      <c r="X5750" s="5" t="s">
        <v>16868</v>
      </c>
      <c r="Y5750" s="5" t="s">
        <v>16869</v>
      </c>
      <c r="Z5750" s="5" t="s">
        <v>16985</v>
      </c>
      <c r="AA5750" s="5" t="s">
        <v>16998</v>
      </c>
      <c r="AB5750" s="5" t="s">
        <v>16996</v>
      </c>
      <c r="AC5750" s="5" t="s">
        <v>16987</v>
      </c>
      <c r="AD5750" s="5" t="s">
        <v>16987</v>
      </c>
      <c r="AE5750" s="5" t="s">
        <v>16988</v>
      </c>
      <c r="AF5750" s="5" t="s">
        <v>16989</v>
      </c>
      <c r="AG5750" s="5" t="s">
        <v>16990</v>
      </c>
      <c r="AH5750" s="5" t="s">
        <v>16991</v>
      </c>
      <c r="AI5750" s="5" t="s">
        <v>16992</v>
      </c>
      <c r="AJ5750" s="5" t="s">
        <v>16993</v>
      </c>
      <c r="AK5750" s="5" t="s">
        <v>17287</v>
      </c>
      <c r="AL5750" s="5" t="s">
        <v>17288</v>
      </c>
      <c r="AM5750" s="5" t="s">
        <v>17289</v>
      </c>
    </row>
    <row r="5751" spans="1:39" ht="20.100000000000001" customHeight="1">
      <c r="A5751" s="5" t="s">
        <v>13010</v>
      </c>
      <c r="B5751" s="277">
        <v>683615802681</v>
      </c>
      <c r="C5751" s="289" t="s">
        <v>12841</v>
      </c>
      <c r="D5751" s="278" t="s">
        <v>13007</v>
      </c>
      <c r="E5751" s="326">
        <v>0.5</v>
      </c>
      <c r="F5751" s="319">
        <v>9.89</v>
      </c>
      <c r="G5751" s="279" t="s">
        <v>8444</v>
      </c>
      <c r="H5751" s="283">
        <v>131</v>
      </c>
      <c r="I5751" s="280">
        <v>42375</v>
      </c>
      <c r="J5751" s="319">
        <f t="shared" si="90"/>
        <v>2.9064999999999994</v>
      </c>
      <c r="K5751" s="169">
        <v>6.4705882352941178</v>
      </c>
      <c r="L5751" s="169"/>
      <c r="M5751" s="169" t="s">
        <v>2395</v>
      </c>
      <c r="N5751" s="169"/>
      <c r="O5751" s="169"/>
      <c r="P5751" s="169"/>
      <c r="Q5751" s="5">
        <v>1</v>
      </c>
      <c r="R5751" s="5" t="s">
        <v>15111</v>
      </c>
      <c r="T5751" s="5" t="s">
        <v>16983</v>
      </c>
      <c r="U5751" s="171" t="s">
        <v>13010</v>
      </c>
      <c r="V5751" s="5" t="s">
        <v>15369</v>
      </c>
      <c r="W5751" s="5" t="s">
        <v>16997</v>
      </c>
      <c r="X5751" s="5" t="s">
        <v>16868</v>
      </c>
      <c r="Y5751" s="5" t="s">
        <v>16869</v>
      </c>
      <c r="Z5751" s="5" t="s">
        <v>16985</v>
      </c>
      <c r="AA5751" s="5" t="s">
        <v>16998</v>
      </c>
      <c r="AB5751" s="5" t="s">
        <v>16996</v>
      </c>
      <c r="AC5751" s="5" t="s">
        <v>16987</v>
      </c>
      <c r="AD5751" s="5" t="s">
        <v>16987</v>
      </c>
      <c r="AE5751" s="5" t="s">
        <v>16988</v>
      </c>
      <c r="AF5751" s="5" t="s">
        <v>16989</v>
      </c>
      <c r="AG5751" s="5" t="s">
        <v>16990</v>
      </c>
      <c r="AH5751" s="5" t="s">
        <v>16991</v>
      </c>
      <c r="AI5751" s="5" t="s">
        <v>16992</v>
      </c>
      <c r="AJ5751" s="5" t="s">
        <v>16993</v>
      </c>
      <c r="AK5751" s="5" t="s">
        <v>17290</v>
      </c>
      <c r="AL5751" s="5" t="s">
        <v>17291</v>
      </c>
      <c r="AM5751" s="5" t="s">
        <v>17292</v>
      </c>
    </row>
    <row r="5752" spans="1:39" ht="20.100000000000001" customHeight="1">
      <c r="A5752" s="5" t="s">
        <v>13011</v>
      </c>
      <c r="B5752" s="277">
        <v>683615802698</v>
      </c>
      <c r="C5752" s="289" t="s">
        <v>12842</v>
      </c>
      <c r="D5752" s="278" t="s">
        <v>13007</v>
      </c>
      <c r="E5752" s="326">
        <v>0.5</v>
      </c>
      <c r="F5752" s="319">
        <v>9.89</v>
      </c>
      <c r="G5752" s="279" t="s">
        <v>8444</v>
      </c>
      <c r="H5752" s="283">
        <v>176</v>
      </c>
      <c r="I5752" s="280">
        <v>42375</v>
      </c>
      <c r="J5752" s="319">
        <f t="shared" si="90"/>
        <v>2.9064999999999994</v>
      </c>
      <c r="K5752" s="169">
        <v>6.4705882352941178</v>
      </c>
      <c r="L5752" s="169"/>
      <c r="M5752" s="169" t="s">
        <v>2395</v>
      </c>
      <c r="N5752" s="169"/>
      <c r="O5752" s="169"/>
      <c r="P5752" s="169"/>
      <c r="Q5752" s="5">
        <v>1</v>
      </c>
      <c r="R5752" s="5" t="s">
        <v>15111</v>
      </c>
      <c r="T5752" s="5" t="s">
        <v>16983</v>
      </c>
      <c r="U5752" s="171" t="s">
        <v>13011</v>
      </c>
      <c r="V5752" s="5" t="s">
        <v>15369</v>
      </c>
      <c r="W5752" s="5" t="s">
        <v>16997</v>
      </c>
      <c r="X5752" s="5" t="s">
        <v>16868</v>
      </c>
      <c r="Y5752" s="5" t="s">
        <v>16869</v>
      </c>
      <c r="Z5752" s="5" t="s">
        <v>16985</v>
      </c>
      <c r="AA5752" s="5" t="s">
        <v>16998</v>
      </c>
      <c r="AB5752" s="5" t="s">
        <v>16996</v>
      </c>
      <c r="AC5752" s="5" t="s">
        <v>16987</v>
      </c>
      <c r="AD5752" s="5" t="s">
        <v>16987</v>
      </c>
      <c r="AE5752" s="5" t="s">
        <v>16988</v>
      </c>
      <c r="AF5752" s="5" t="s">
        <v>16989</v>
      </c>
      <c r="AG5752" s="5" t="s">
        <v>16990</v>
      </c>
      <c r="AH5752" s="5" t="s">
        <v>16991</v>
      </c>
      <c r="AI5752" s="5" t="s">
        <v>16992</v>
      </c>
      <c r="AJ5752" s="5" t="s">
        <v>16993</v>
      </c>
      <c r="AK5752" s="5" t="s">
        <v>17293</v>
      </c>
      <c r="AL5752" s="5" t="s">
        <v>17294</v>
      </c>
      <c r="AM5752" s="5" t="s">
        <v>17295</v>
      </c>
    </row>
    <row r="5753" spans="1:39" ht="20.100000000000001" customHeight="1">
      <c r="A5753" s="5" t="s">
        <v>13012</v>
      </c>
      <c r="B5753" s="277">
        <v>683615802704</v>
      </c>
      <c r="C5753" s="289" t="s">
        <v>12843</v>
      </c>
      <c r="D5753" s="278" t="s">
        <v>13007</v>
      </c>
      <c r="E5753" s="326">
        <v>0.5</v>
      </c>
      <c r="F5753" s="319">
        <v>9.89</v>
      </c>
      <c r="G5753" s="279" t="s">
        <v>8444</v>
      </c>
      <c r="H5753" s="283">
        <v>551</v>
      </c>
      <c r="I5753" s="280">
        <v>42375</v>
      </c>
      <c r="J5753" s="319">
        <f t="shared" si="90"/>
        <v>2.9064999999999994</v>
      </c>
      <c r="K5753" s="169">
        <v>6.4705882352941178</v>
      </c>
      <c r="L5753" s="169"/>
      <c r="M5753" s="169" t="s">
        <v>2395</v>
      </c>
      <c r="N5753" s="169"/>
      <c r="O5753" s="169"/>
      <c r="P5753" s="169"/>
      <c r="Q5753" s="5">
        <v>1</v>
      </c>
      <c r="R5753" s="5" t="s">
        <v>15111</v>
      </c>
      <c r="T5753" s="5" t="s">
        <v>16983</v>
      </c>
      <c r="U5753" s="171" t="s">
        <v>13012</v>
      </c>
      <c r="V5753" s="5" t="s">
        <v>15369</v>
      </c>
      <c r="W5753" s="5" t="s">
        <v>16997</v>
      </c>
      <c r="X5753" s="5" t="s">
        <v>16868</v>
      </c>
      <c r="Y5753" s="5" t="s">
        <v>16869</v>
      </c>
      <c r="Z5753" s="5" t="s">
        <v>16985</v>
      </c>
      <c r="AA5753" s="5" t="s">
        <v>16998</v>
      </c>
      <c r="AB5753" s="5" t="s">
        <v>16996</v>
      </c>
      <c r="AC5753" s="5" t="s">
        <v>16987</v>
      </c>
      <c r="AD5753" s="5" t="s">
        <v>16987</v>
      </c>
      <c r="AE5753" s="5" t="s">
        <v>16988</v>
      </c>
      <c r="AF5753" s="5" t="s">
        <v>16989</v>
      </c>
      <c r="AG5753" s="5" t="s">
        <v>16990</v>
      </c>
      <c r="AH5753" s="5" t="s">
        <v>16991</v>
      </c>
      <c r="AI5753" s="5" t="s">
        <v>16992</v>
      </c>
      <c r="AJ5753" s="5" t="s">
        <v>16993</v>
      </c>
      <c r="AK5753" s="5" t="s">
        <v>17296</v>
      </c>
      <c r="AL5753" s="5" t="s">
        <v>17297</v>
      </c>
      <c r="AM5753" s="5" t="s">
        <v>17298</v>
      </c>
    </row>
    <row r="5754" spans="1:39" ht="20.100000000000001" customHeight="1">
      <c r="A5754" s="282" t="s">
        <v>13013</v>
      </c>
      <c r="B5754" s="277"/>
      <c r="C5754" s="289" t="s">
        <v>12844</v>
      </c>
      <c r="D5754" s="278" t="s">
        <v>13014</v>
      </c>
      <c r="E5754" s="169"/>
      <c r="F5754" s="281" t="s">
        <v>17578</v>
      </c>
      <c r="G5754" s="279" t="s">
        <v>8444</v>
      </c>
      <c r="H5754" s="282">
        <v>0</v>
      </c>
      <c r="I5754" s="280">
        <v>42375</v>
      </c>
      <c r="J5754" s="319" t="e">
        <f t="shared" si="90"/>
        <v>#VALUE!</v>
      </c>
      <c r="K5754" s="169"/>
      <c r="L5754" s="169"/>
      <c r="M5754" s="169" t="s">
        <v>2395</v>
      </c>
      <c r="N5754" s="169"/>
      <c r="O5754" s="169"/>
      <c r="P5754" s="169"/>
    </row>
    <row r="5755" spans="1:39" ht="20.100000000000001" customHeight="1">
      <c r="A5755" s="5" t="s">
        <v>13015</v>
      </c>
      <c r="B5755" s="277">
        <v>683615802711</v>
      </c>
      <c r="C5755" s="289" t="s">
        <v>12845</v>
      </c>
      <c r="D5755" s="278" t="s">
        <v>13014</v>
      </c>
      <c r="E5755" s="326">
        <v>0.5</v>
      </c>
      <c r="F5755" s="319">
        <v>9.89</v>
      </c>
      <c r="G5755" s="279" t="s">
        <v>8444</v>
      </c>
      <c r="H5755" s="283">
        <v>32</v>
      </c>
      <c r="I5755" s="280">
        <v>42375</v>
      </c>
      <c r="J5755" s="319">
        <f t="shared" si="90"/>
        <v>2.9064999999999994</v>
      </c>
      <c r="K5755" s="169">
        <v>6.4705882352941178</v>
      </c>
      <c r="L5755" s="169"/>
      <c r="M5755" s="169" t="s">
        <v>2395</v>
      </c>
      <c r="N5755" s="169"/>
      <c r="O5755" s="169"/>
      <c r="P5755" s="169"/>
      <c r="Q5755" s="5">
        <v>1</v>
      </c>
      <c r="R5755" s="5" t="s">
        <v>15111</v>
      </c>
      <c r="T5755" s="5" t="s">
        <v>16983</v>
      </c>
      <c r="U5755" s="171" t="s">
        <v>13015</v>
      </c>
      <c r="V5755" s="5" t="s">
        <v>15369</v>
      </c>
      <c r="W5755" s="5" t="s">
        <v>17001</v>
      </c>
      <c r="X5755" s="5" t="s">
        <v>16868</v>
      </c>
      <c r="Y5755" s="5" t="s">
        <v>16869</v>
      </c>
      <c r="Z5755" s="5" t="s">
        <v>16985</v>
      </c>
      <c r="AA5755" s="5" t="s">
        <v>17002</v>
      </c>
      <c r="AB5755" s="5" t="s">
        <v>17003</v>
      </c>
      <c r="AC5755" s="5" t="s">
        <v>16987</v>
      </c>
      <c r="AD5755" s="5" t="s">
        <v>16987</v>
      </c>
      <c r="AE5755" s="5" t="s">
        <v>16988</v>
      </c>
      <c r="AF5755" s="5" t="s">
        <v>16989</v>
      </c>
      <c r="AG5755" s="5" t="s">
        <v>16990</v>
      </c>
      <c r="AH5755" s="5" t="s">
        <v>16991</v>
      </c>
      <c r="AI5755" s="5" t="s">
        <v>16992</v>
      </c>
      <c r="AJ5755" s="5" t="s">
        <v>16993</v>
      </c>
      <c r="AK5755" s="5" t="s">
        <v>17299</v>
      </c>
      <c r="AL5755" s="5" t="s">
        <v>17300</v>
      </c>
      <c r="AM5755" s="5" t="s">
        <v>17301</v>
      </c>
    </row>
    <row r="5756" spans="1:39" ht="20.100000000000001" customHeight="1">
      <c r="A5756" s="282" t="s">
        <v>13016</v>
      </c>
      <c r="B5756" s="277"/>
      <c r="C5756" s="289" t="s">
        <v>12846</v>
      </c>
      <c r="D5756" s="278" t="s">
        <v>13017</v>
      </c>
      <c r="E5756" s="169"/>
      <c r="F5756" s="281" t="s">
        <v>17578</v>
      </c>
      <c r="G5756" s="279" t="s">
        <v>8444</v>
      </c>
      <c r="H5756" s="282">
        <v>0</v>
      </c>
      <c r="I5756" s="280">
        <v>42375</v>
      </c>
      <c r="J5756" s="319" t="e">
        <f t="shared" si="90"/>
        <v>#VALUE!</v>
      </c>
      <c r="K5756" s="169"/>
      <c r="L5756" s="169"/>
      <c r="M5756" s="169" t="s">
        <v>2395</v>
      </c>
      <c r="N5756" s="169"/>
      <c r="O5756" s="169"/>
      <c r="P5756" s="169"/>
    </row>
    <row r="5757" spans="1:39" ht="20.100000000000001" customHeight="1">
      <c r="A5757" s="5" t="s">
        <v>13018</v>
      </c>
      <c r="B5757" s="277">
        <v>683615802728</v>
      </c>
      <c r="C5757" s="289" t="s">
        <v>12847</v>
      </c>
      <c r="D5757" s="278" t="s">
        <v>17004</v>
      </c>
      <c r="E5757" s="326">
        <v>1</v>
      </c>
      <c r="F5757" s="319">
        <v>9.89</v>
      </c>
      <c r="G5757" s="279" t="s">
        <v>8444</v>
      </c>
      <c r="H5757" s="365">
        <v>119</v>
      </c>
      <c r="I5757" s="280">
        <v>42375</v>
      </c>
      <c r="J5757" s="319">
        <f t="shared" si="90"/>
        <v>2.4064999999999994</v>
      </c>
      <c r="K5757" s="169">
        <v>7.0588235294117645</v>
      </c>
      <c r="L5757" s="169"/>
      <c r="M5757" s="169" t="s">
        <v>2395</v>
      </c>
      <c r="N5757" s="169"/>
      <c r="O5757" s="169"/>
      <c r="P5757" s="169"/>
      <c r="Q5757" s="5">
        <v>1</v>
      </c>
      <c r="R5757" s="5" t="s">
        <v>15111</v>
      </c>
      <c r="T5757" s="5" t="s">
        <v>16983</v>
      </c>
      <c r="U5757" s="171" t="s">
        <v>13018</v>
      </c>
      <c r="V5757" s="5" t="s">
        <v>15369</v>
      </c>
      <c r="W5757" s="5" t="s">
        <v>17005</v>
      </c>
      <c r="X5757" s="5" t="s">
        <v>16868</v>
      </c>
      <c r="Y5757" s="5" t="s">
        <v>16869</v>
      </c>
      <c r="Z5757" s="5" t="s">
        <v>16985</v>
      </c>
      <c r="AA5757" s="5" t="s">
        <v>17006</v>
      </c>
      <c r="AB5757" s="5" t="s">
        <v>16987</v>
      </c>
      <c r="AC5757" s="5" t="s">
        <v>16987</v>
      </c>
      <c r="AD5757" s="5" t="s">
        <v>16987</v>
      </c>
      <c r="AE5757" s="5" t="s">
        <v>16988</v>
      </c>
      <c r="AF5757" s="5" t="s">
        <v>16989</v>
      </c>
      <c r="AG5757" s="5" t="s">
        <v>16990</v>
      </c>
      <c r="AH5757" s="5" t="s">
        <v>16991</v>
      </c>
      <c r="AI5757" s="5" t="s">
        <v>16992</v>
      </c>
      <c r="AJ5757" s="5" t="s">
        <v>16993</v>
      </c>
      <c r="AK5757" s="5" t="s">
        <v>17302</v>
      </c>
      <c r="AL5757" s="5" t="s">
        <v>17303</v>
      </c>
      <c r="AM5757" s="5" t="s">
        <v>17304</v>
      </c>
    </row>
    <row r="5758" spans="1:39" ht="20.100000000000001" customHeight="1">
      <c r="A5758" s="282" t="s">
        <v>13019</v>
      </c>
      <c r="B5758" s="277"/>
      <c r="C5758" s="289" t="s">
        <v>12848</v>
      </c>
      <c r="D5758" s="278" t="s">
        <v>13020</v>
      </c>
      <c r="E5758" s="169"/>
      <c r="F5758" s="281" t="s">
        <v>17578</v>
      </c>
      <c r="G5758" s="279" t="s">
        <v>8444</v>
      </c>
      <c r="H5758" s="282">
        <v>0</v>
      </c>
      <c r="I5758" s="280">
        <v>42375</v>
      </c>
      <c r="J5758" s="319" t="e">
        <f t="shared" si="90"/>
        <v>#VALUE!</v>
      </c>
      <c r="K5758" s="169"/>
      <c r="L5758" s="169"/>
      <c r="M5758" s="169" t="s">
        <v>2395</v>
      </c>
      <c r="N5758" s="169"/>
      <c r="O5758" s="169"/>
      <c r="P5758" s="169"/>
    </row>
    <row r="5759" spans="1:39" ht="20.100000000000001" customHeight="1">
      <c r="A5759" s="282" t="s">
        <v>13021</v>
      </c>
      <c r="B5759" s="277">
        <v>683615802735</v>
      </c>
      <c r="C5759" s="289" t="s">
        <v>12849</v>
      </c>
      <c r="D5759" s="278" t="s">
        <v>13020</v>
      </c>
      <c r="E5759" s="326">
        <v>0.25</v>
      </c>
      <c r="F5759" s="319">
        <v>9.89</v>
      </c>
      <c r="G5759" s="279" t="s">
        <v>8444</v>
      </c>
      <c r="H5759" s="283">
        <v>400</v>
      </c>
      <c r="I5759" s="280">
        <v>42375</v>
      </c>
      <c r="J5759" s="319">
        <f t="shared" si="90"/>
        <v>3.1564999999999994</v>
      </c>
      <c r="K5759" s="169">
        <v>6.1764705882352944</v>
      </c>
      <c r="L5759" s="169"/>
      <c r="M5759" s="169" t="s">
        <v>2395</v>
      </c>
      <c r="N5759" s="169"/>
      <c r="O5759" s="169"/>
      <c r="P5759" s="169"/>
      <c r="Q5759" s="5">
        <v>1</v>
      </c>
      <c r="R5759" s="5" t="s">
        <v>15111</v>
      </c>
      <c r="T5759" s="5" t="s">
        <v>16983</v>
      </c>
      <c r="U5759" s="171" t="s">
        <v>13021</v>
      </c>
      <c r="V5759" s="5" t="s">
        <v>15369</v>
      </c>
      <c r="W5759" s="5" t="s">
        <v>17000</v>
      </c>
      <c r="X5759" s="5" t="s">
        <v>16868</v>
      </c>
      <c r="Y5759" s="5" t="s">
        <v>16869</v>
      </c>
      <c r="Z5759" s="5" t="s">
        <v>16985</v>
      </c>
      <c r="AA5759" s="5" t="s">
        <v>16999</v>
      </c>
      <c r="AB5759" s="5" t="s">
        <v>16987</v>
      </c>
      <c r="AC5759" s="5" t="s">
        <v>16987</v>
      </c>
      <c r="AD5759" s="5" t="s">
        <v>16987</v>
      </c>
      <c r="AE5759" s="5" t="s">
        <v>16988</v>
      </c>
      <c r="AF5759" s="5" t="s">
        <v>16989</v>
      </c>
      <c r="AG5759" s="5" t="s">
        <v>16990</v>
      </c>
      <c r="AH5759" s="5" t="s">
        <v>16991</v>
      </c>
      <c r="AI5759" s="5" t="s">
        <v>16992</v>
      </c>
      <c r="AJ5759" s="5" t="s">
        <v>16993</v>
      </c>
    </row>
    <row r="5760" spans="1:39" ht="20.100000000000001" customHeight="1">
      <c r="A5760" s="282" t="s">
        <v>13022</v>
      </c>
      <c r="B5760" s="277">
        <v>683615802742</v>
      </c>
      <c r="C5760" s="289" t="s">
        <v>12850</v>
      </c>
      <c r="D5760" s="278" t="s">
        <v>13020</v>
      </c>
      <c r="E5760" s="326">
        <v>0.25</v>
      </c>
      <c r="F5760" s="319">
        <v>9.89</v>
      </c>
      <c r="G5760" s="279" t="s">
        <v>8444</v>
      </c>
      <c r="H5760" s="283">
        <v>350</v>
      </c>
      <c r="I5760" s="280">
        <v>42375</v>
      </c>
      <c r="J5760" s="319">
        <f t="shared" si="90"/>
        <v>3.1564999999999994</v>
      </c>
      <c r="K5760" s="169">
        <v>6.1764705882352944</v>
      </c>
      <c r="L5760" s="169"/>
      <c r="M5760" s="169" t="s">
        <v>2395</v>
      </c>
      <c r="N5760" s="169"/>
      <c r="O5760" s="169"/>
      <c r="P5760" s="169"/>
      <c r="Q5760" s="5">
        <v>1</v>
      </c>
      <c r="R5760" s="5" t="s">
        <v>15111</v>
      </c>
      <c r="T5760" s="5" t="s">
        <v>16983</v>
      </c>
      <c r="U5760" s="171" t="s">
        <v>13022</v>
      </c>
      <c r="V5760" s="5" t="s">
        <v>15369</v>
      </c>
      <c r="W5760" s="5" t="s">
        <v>17000</v>
      </c>
      <c r="X5760" s="5" t="s">
        <v>16868</v>
      </c>
      <c r="Y5760" s="5" t="s">
        <v>16869</v>
      </c>
      <c r="Z5760" s="5" t="s">
        <v>16985</v>
      </c>
      <c r="AA5760" s="5" t="s">
        <v>16999</v>
      </c>
      <c r="AB5760" s="5" t="s">
        <v>16987</v>
      </c>
      <c r="AC5760" s="5" t="s">
        <v>16987</v>
      </c>
      <c r="AD5760" s="5" t="s">
        <v>16987</v>
      </c>
      <c r="AE5760" s="5" t="s">
        <v>16988</v>
      </c>
      <c r="AF5760" s="5" t="s">
        <v>16989</v>
      </c>
      <c r="AG5760" s="5" t="s">
        <v>16990</v>
      </c>
      <c r="AH5760" s="5" t="s">
        <v>16991</v>
      </c>
      <c r="AI5760" s="5" t="s">
        <v>16992</v>
      </c>
      <c r="AJ5760" s="5" t="s">
        <v>16993</v>
      </c>
    </row>
    <row r="5761" spans="1:36" ht="20.100000000000001" customHeight="1">
      <c r="A5761" s="282" t="s">
        <v>13023</v>
      </c>
      <c r="B5761" s="277">
        <v>683615802759</v>
      </c>
      <c r="C5761" s="289" t="s">
        <v>12851</v>
      </c>
      <c r="D5761" s="278" t="s">
        <v>13020</v>
      </c>
      <c r="E5761" s="326">
        <v>0.25</v>
      </c>
      <c r="F5761" s="319">
        <v>9.89</v>
      </c>
      <c r="G5761" s="279" t="s">
        <v>8444</v>
      </c>
      <c r="H5761" s="283">
        <v>60</v>
      </c>
      <c r="I5761" s="280">
        <v>42375</v>
      </c>
      <c r="J5761" s="319">
        <f t="shared" si="90"/>
        <v>3.1564999999999994</v>
      </c>
      <c r="K5761" s="169">
        <v>6.1764705882352944</v>
      </c>
      <c r="L5761" s="169"/>
      <c r="M5761" s="169" t="s">
        <v>2395</v>
      </c>
      <c r="N5761" s="169"/>
      <c r="O5761" s="169"/>
      <c r="P5761" s="169"/>
      <c r="Q5761" s="5">
        <v>1</v>
      </c>
      <c r="R5761" s="5" t="s">
        <v>15111</v>
      </c>
      <c r="T5761" s="5" t="s">
        <v>16983</v>
      </c>
      <c r="U5761" s="171" t="s">
        <v>13023</v>
      </c>
      <c r="V5761" s="5" t="s">
        <v>15369</v>
      </c>
      <c r="W5761" s="5" t="s">
        <v>17000</v>
      </c>
      <c r="X5761" s="5" t="s">
        <v>16868</v>
      </c>
      <c r="Y5761" s="5" t="s">
        <v>16869</v>
      </c>
      <c r="Z5761" s="5" t="s">
        <v>16985</v>
      </c>
      <c r="AA5761" s="5" t="s">
        <v>16999</v>
      </c>
      <c r="AB5761" s="5" t="s">
        <v>16987</v>
      </c>
      <c r="AC5761" s="5" t="s">
        <v>16987</v>
      </c>
      <c r="AD5761" s="5" t="s">
        <v>16987</v>
      </c>
      <c r="AE5761" s="5" t="s">
        <v>16988</v>
      </c>
      <c r="AF5761" s="5" t="s">
        <v>16989</v>
      </c>
      <c r="AG5761" s="5" t="s">
        <v>16990</v>
      </c>
      <c r="AH5761" s="5" t="s">
        <v>16991</v>
      </c>
      <c r="AI5761" s="5" t="s">
        <v>16992</v>
      </c>
      <c r="AJ5761" s="5" t="s">
        <v>16993</v>
      </c>
    </row>
    <row r="5762" spans="1:36" ht="20.100000000000001" customHeight="1">
      <c r="A5762" s="282" t="s">
        <v>13024</v>
      </c>
      <c r="B5762" s="277">
        <v>683615802766</v>
      </c>
      <c r="C5762" s="289" t="s">
        <v>12852</v>
      </c>
      <c r="D5762" s="278" t="s">
        <v>13020</v>
      </c>
      <c r="E5762" s="326">
        <v>0.25</v>
      </c>
      <c r="F5762" s="319">
        <v>9.89</v>
      </c>
      <c r="G5762" s="279" t="s">
        <v>8444</v>
      </c>
      <c r="H5762" s="283">
        <v>258</v>
      </c>
      <c r="I5762" s="280">
        <v>42375</v>
      </c>
      <c r="J5762" s="319">
        <f t="shared" si="90"/>
        <v>3.1564999999999994</v>
      </c>
      <c r="K5762" s="169">
        <v>6.1764705882352944</v>
      </c>
      <c r="L5762" s="169"/>
      <c r="M5762" s="169" t="s">
        <v>2395</v>
      </c>
      <c r="N5762" s="169"/>
      <c r="O5762" s="169"/>
      <c r="P5762" s="169"/>
      <c r="Q5762" s="5">
        <v>1</v>
      </c>
      <c r="R5762" s="5" t="s">
        <v>15111</v>
      </c>
      <c r="T5762" s="5" t="s">
        <v>16983</v>
      </c>
      <c r="U5762" s="171" t="s">
        <v>13024</v>
      </c>
      <c r="V5762" s="5" t="s">
        <v>15369</v>
      </c>
      <c r="W5762" s="5" t="s">
        <v>17000</v>
      </c>
      <c r="X5762" s="5" t="s">
        <v>16868</v>
      </c>
      <c r="Y5762" s="5" t="s">
        <v>16869</v>
      </c>
      <c r="Z5762" s="5" t="s">
        <v>16985</v>
      </c>
      <c r="AA5762" s="5" t="s">
        <v>16999</v>
      </c>
      <c r="AB5762" s="5" t="s">
        <v>16987</v>
      </c>
      <c r="AC5762" s="5" t="s">
        <v>16987</v>
      </c>
      <c r="AD5762" s="5" t="s">
        <v>16987</v>
      </c>
      <c r="AE5762" s="5" t="s">
        <v>16988</v>
      </c>
      <c r="AF5762" s="5" t="s">
        <v>16989</v>
      </c>
      <c r="AG5762" s="5" t="s">
        <v>16990</v>
      </c>
      <c r="AH5762" s="5" t="s">
        <v>16991</v>
      </c>
      <c r="AI5762" s="5" t="s">
        <v>16992</v>
      </c>
      <c r="AJ5762" s="5" t="s">
        <v>16993</v>
      </c>
    </row>
    <row r="5763" spans="1:36" ht="20.100000000000001" customHeight="1">
      <c r="A5763" s="282" t="s">
        <v>13025</v>
      </c>
      <c r="B5763" s="277">
        <v>683615802773</v>
      </c>
      <c r="C5763" s="289" t="s">
        <v>12853</v>
      </c>
      <c r="D5763" s="278" t="s">
        <v>13020</v>
      </c>
      <c r="E5763" s="326">
        <v>0.25</v>
      </c>
      <c r="F5763" s="319">
        <v>9.89</v>
      </c>
      <c r="G5763" s="279" t="s">
        <v>8444</v>
      </c>
      <c r="H5763" s="283">
        <v>134</v>
      </c>
      <c r="I5763" s="280">
        <v>42375</v>
      </c>
      <c r="J5763" s="319">
        <f t="shared" si="90"/>
        <v>3.1564999999999994</v>
      </c>
      <c r="K5763" s="169">
        <v>6.1764705882352944</v>
      </c>
      <c r="L5763" s="169"/>
      <c r="M5763" s="169" t="s">
        <v>2395</v>
      </c>
      <c r="N5763" s="169"/>
      <c r="O5763" s="169"/>
      <c r="P5763" s="169"/>
      <c r="Q5763" s="5">
        <v>1</v>
      </c>
      <c r="R5763" s="5" t="s">
        <v>15111</v>
      </c>
      <c r="T5763" s="5" t="s">
        <v>16983</v>
      </c>
      <c r="U5763" s="171" t="s">
        <v>13025</v>
      </c>
      <c r="V5763" s="5" t="s">
        <v>15369</v>
      </c>
      <c r="W5763" s="5" t="s">
        <v>17000</v>
      </c>
      <c r="X5763" s="5" t="s">
        <v>16868</v>
      </c>
      <c r="Y5763" s="5" t="s">
        <v>16869</v>
      </c>
      <c r="Z5763" s="5" t="s">
        <v>16985</v>
      </c>
      <c r="AA5763" s="5" t="s">
        <v>16999</v>
      </c>
      <c r="AB5763" s="5" t="s">
        <v>16987</v>
      </c>
      <c r="AC5763" s="5" t="s">
        <v>16987</v>
      </c>
      <c r="AD5763" s="5" t="s">
        <v>16987</v>
      </c>
      <c r="AE5763" s="5" t="s">
        <v>16988</v>
      </c>
      <c r="AF5763" s="5" t="s">
        <v>16989</v>
      </c>
      <c r="AG5763" s="5" t="s">
        <v>16990</v>
      </c>
      <c r="AH5763" s="5" t="s">
        <v>16991</v>
      </c>
      <c r="AI5763" s="5" t="s">
        <v>16992</v>
      </c>
      <c r="AJ5763" s="5" t="s">
        <v>16993</v>
      </c>
    </row>
    <row r="5764" spans="1:36" ht="20.100000000000001" customHeight="1">
      <c r="A5764" s="282" t="s">
        <v>13026</v>
      </c>
      <c r="B5764" s="277"/>
      <c r="C5764" s="289" t="s">
        <v>12854</v>
      </c>
      <c r="D5764" s="278" t="s">
        <v>13027</v>
      </c>
      <c r="E5764" s="169"/>
      <c r="F5764" s="281" t="s">
        <v>17578</v>
      </c>
      <c r="G5764" s="279" t="s">
        <v>8444</v>
      </c>
      <c r="H5764" s="282">
        <v>0</v>
      </c>
      <c r="I5764" s="280">
        <v>42375</v>
      </c>
      <c r="J5764" s="319" t="e">
        <f t="shared" si="90"/>
        <v>#VALUE!</v>
      </c>
      <c r="K5764" s="169"/>
      <c r="L5764" s="169"/>
      <c r="M5764" s="169" t="s">
        <v>2395</v>
      </c>
      <c r="N5764" s="169"/>
      <c r="O5764" s="169"/>
      <c r="P5764" s="169"/>
    </row>
    <row r="5765" spans="1:36" ht="20.100000000000001" customHeight="1">
      <c r="A5765" s="282" t="s">
        <v>13028</v>
      </c>
      <c r="B5765" s="277">
        <v>683615802780</v>
      </c>
      <c r="C5765" s="289" t="s">
        <v>12855</v>
      </c>
      <c r="D5765" s="278" t="s">
        <v>13027</v>
      </c>
      <c r="E5765" s="326">
        <v>0.25</v>
      </c>
      <c r="F5765" s="319">
        <v>9.89</v>
      </c>
      <c r="G5765" s="279" t="s">
        <v>8444</v>
      </c>
      <c r="H5765" s="283">
        <v>662</v>
      </c>
      <c r="I5765" s="280">
        <v>42375</v>
      </c>
      <c r="J5765" s="319">
        <f t="shared" si="90"/>
        <v>3.1564999999999994</v>
      </c>
      <c r="K5765" s="169">
        <v>6.1764705882352944</v>
      </c>
      <c r="L5765" s="169"/>
      <c r="M5765" s="169" t="s">
        <v>2395</v>
      </c>
      <c r="N5765" s="169"/>
      <c r="O5765" s="169"/>
      <c r="P5765" s="169"/>
      <c r="Q5765" s="5">
        <v>1</v>
      </c>
      <c r="R5765" s="5" t="s">
        <v>15111</v>
      </c>
      <c r="T5765" s="5" t="s">
        <v>16983</v>
      </c>
      <c r="U5765" s="171" t="s">
        <v>13028</v>
      </c>
      <c r="V5765" s="5" t="s">
        <v>15369</v>
      </c>
      <c r="W5765" s="5" t="s">
        <v>16997</v>
      </c>
      <c r="X5765" s="5" t="s">
        <v>16868</v>
      </c>
      <c r="Y5765" s="5" t="s">
        <v>16869</v>
      </c>
      <c r="Z5765" s="5" t="s">
        <v>16985</v>
      </c>
      <c r="AA5765" s="5" t="s">
        <v>16998</v>
      </c>
      <c r="AB5765" s="5" t="s">
        <v>16996</v>
      </c>
      <c r="AC5765" s="5" t="s">
        <v>16987</v>
      </c>
      <c r="AD5765" s="5" t="s">
        <v>16987</v>
      </c>
      <c r="AE5765" s="5" t="s">
        <v>16988</v>
      </c>
      <c r="AF5765" s="5" t="s">
        <v>16989</v>
      </c>
      <c r="AG5765" s="5" t="s">
        <v>16990</v>
      </c>
      <c r="AH5765" s="5" t="s">
        <v>16991</v>
      </c>
      <c r="AI5765" s="5" t="s">
        <v>16992</v>
      </c>
      <c r="AJ5765" s="5" t="s">
        <v>16993</v>
      </c>
    </row>
    <row r="5766" spans="1:36" ht="20.100000000000001" customHeight="1">
      <c r="A5766" s="282" t="s">
        <v>13029</v>
      </c>
      <c r="B5766" s="277">
        <v>683615802797</v>
      </c>
      <c r="C5766" s="289" t="s">
        <v>12856</v>
      </c>
      <c r="D5766" s="278" t="s">
        <v>13027</v>
      </c>
      <c r="E5766" s="326">
        <v>0.25</v>
      </c>
      <c r="F5766" s="319">
        <v>9.89</v>
      </c>
      <c r="G5766" s="279" t="s">
        <v>8444</v>
      </c>
      <c r="H5766" s="283">
        <v>342</v>
      </c>
      <c r="I5766" s="280">
        <v>42375</v>
      </c>
      <c r="J5766" s="319">
        <f t="shared" si="90"/>
        <v>3.1564999999999994</v>
      </c>
      <c r="K5766" s="169">
        <v>6.1764705882352944</v>
      </c>
      <c r="L5766" s="169"/>
      <c r="M5766" s="169" t="s">
        <v>2395</v>
      </c>
      <c r="N5766" s="169"/>
      <c r="O5766" s="169"/>
      <c r="P5766" s="169"/>
      <c r="Q5766" s="5">
        <v>1</v>
      </c>
      <c r="R5766" s="5" t="s">
        <v>15111</v>
      </c>
      <c r="T5766" s="5" t="s">
        <v>16983</v>
      </c>
      <c r="U5766" s="171" t="s">
        <v>13029</v>
      </c>
      <c r="V5766" s="5" t="s">
        <v>15369</v>
      </c>
      <c r="W5766" s="5" t="s">
        <v>16997</v>
      </c>
      <c r="X5766" s="5" t="s">
        <v>16868</v>
      </c>
      <c r="Y5766" s="5" t="s">
        <v>16869</v>
      </c>
      <c r="Z5766" s="5" t="s">
        <v>16985</v>
      </c>
      <c r="AA5766" s="5" t="s">
        <v>16998</v>
      </c>
      <c r="AB5766" s="5" t="s">
        <v>16996</v>
      </c>
      <c r="AC5766" s="5" t="s">
        <v>16987</v>
      </c>
      <c r="AD5766" s="5" t="s">
        <v>16987</v>
      </c>
      <c r="AE5766" s="5" t="s">
        <v>16988</v>
      </c>
      <c r="AF5766" s="5" t="s">
        <v>16989</v>
      </c>
      <c r="AG5766" s="5" t="s">
        <v>16990</v>
      </c>
      <c r="AH5766" s="5" t="s">
        <v>16991</v>
      </c>
      <c r="AI5766" s="5" t="s">
        <v>16992</v>
      </c>
      <c r="AJ5766" s="5" t="s">
        <v>16993</v>
      </c>
    </row>
    <row r="5767" spans="1:36" ht="20.100000000000001" customHeight="1">
      <c r="A5767" s="282" t="s">
        <v>13030</v>
      </c>
      <c r="B5767" s="277">
        <v>683615802803</v>
      </c>
      <c r="C5767" s="289" t="s">
        <v>12857</v>
      </c>
      <c r="D5767" s="278" t="s">
        <v>13027</v>
      </c>
      <c r="E5767" s="326">
        <v>0.25</v>
      </c>
      <c r="F5767" s="319">
        <v>9.89</v>
      </c>
      <c r="G5767" s="279" t="s">
        <v>8444</v>
      </c>
      <c r="H5767" s="283">
        <v>54</v>
      </c>
      <c r="I5767" s="280">
        <v>42375</v>
      </c>
      <c r="J5767" s="319">
        <f t="shared" si="90"/>
        <v>3.1564999999999994</v>
      </c>
      <c r="K5767" s="169">
        <v>6.1764705882352944</v>
      </c>
      <c r="L5767" s="169"/>
      <c r="M5767" s="169" t="s">
        <v>2395</v>
      </c>
      <c r="N5767" s="169"/>
      <c r="O5767" s="169"/>
      <c r="P5767" s="169"/>
      <c r="Q5767" s="5">
        <v>1</v>
      </c>
      <c r="R5767" s="5" t="s">
        <v>15111</v>
      </c>
      <c r="T5767" s="5" t="s">
        <v>16983</v>
      </c>
      <c r="U5767" s="171" t="s">
        <v>13030</v>
      </c>
      <c r="V5767" s="5" t="s">
        <v>15369</v>
      </c>
      <c r="W5767" s="5" t="s">
        <v>16997</v>
      </c>
      <c r="X5767" s="5" t="s">
        <v>16868</v>
      </c>
      <c r="Y5767" s="5" t="s">
        <v>16869</v>
      </c>
      <c r="Z5767" s="5" t="s">
        <v>16985</v>
      </c>
      <c r="AA5767" s="5" t="s">
        <v>16998</v>
      </c>
      <c r="AB5767" s="5" t="s">
        <v>16996</v>
      </c>
      <c r="AC5767" s="5" t="s">
        <v>16987</v>
      </c>
      <c r="AD5767" s="5" t="s">
        <v>16987</v>
      </c>
      <c r="AE5767" s="5" t="s">
        <v>16988</v>
      </c>
      <c r="AF5767" s="5" t="s">
        <v>16989</v>
      </c>
      <c r="AG5767" s="5" t="s">
        <v>16990</v>
      </c>
      <c r="AH5767" s="5" t="s">
        <v>16991</v>
      </c>
      <c r="AI5767" s="5" t="s">
        <v>16992</v>
      </c>
      <c r="AJ5767" s="5" t="s">
        <v>16993</v>
      </c>
    </row>
    <row r="5768" spans="1:36" ht="20.100000000000001" customHeight="1">
      <c r="A5768" s="282" t="s">
        <v>13031</v>
      </c>
      <c r="B5768" s="277">
        <v>683615802810</v>
      </c>
      <c r="C5768" s="289" t="s">
        <v>12858</v>
      </c>
      <c r="D5768" s="278" t="s">
        <v>13027</v>
      </c>
      <c r="E5768" s="326">
        <v>0.25</v>
      </c>
      <c r="F5768" s="319">
        <v>9.89</v>
      </c>
      <c r="G5768" s="279" t="s">
        <v>8444</v>
      </c>
      <c r="H5768" s="283">
        <v>395</v>
      </c>
      <c r="I5768" s="280">
        <v>42375</v>
      </c>
      <c r="J5768" s="319">
        <f t="shared" si="90"/>
        <v>3.1564999999999994</v>
      </c>
      <c r="K5768" s="169">
        <v>6.1764705882352944</v>
      </c>
      <c r="L5768" s="169"/>
      <c r="M5768" s="169" t="s">
        <v>2395</v>
      </c>
      <c r="N5768" s="169"/>
      <c r="O5768" s="169"/>
      <c r="P5768" s="169"/>
      <c r="Q5768" s="5">
        <v>1</v>
      </c>
      <c r="R5768" s="5" t="s">
        <v>15111</v>
      </c>
      <c r="T5768" s="5" t="s">
        <v>16983</v>
      </c>
      <c r="U5768" s="171" t="s">
        <v>13031</v>
      </c>
      <c r="V5768" s="5" t="s">
        <v>15369</v>
      </c>
      <c r="W5768" s="5" t="s">
        <v>16997</v>
      </c>
      <c r="X5768" s="5" t="s">
        <v>16868</v>
      </c>
      <c r="Y5768" s="5" t="s">
        <v>16869</v>
      </c>
      <c r="Z5768" s="5" t="s">
        <v>16985</v>
      </c>
      <c r="AA5768" s="5" t="s">
        <v>16998</v>
      </c>
      <c r="AB5768" s="5" t="s">
        <v>16996</v>
      </c>
      <c r="AC5768" s="5" t="s">
        <v>16987</v>
      </c>
      <c r="AD5768" s="5" t="s">
        <v>16987</v>
      </c>
      <c r="AE5768" s="5" t="s">
        <v>16988</v>
      </c>
      <c r="AF5768" s="5" t="s">
        <v>16989</v>
      </c>
      <c r="AG5768" s="5" t="s">
        <v>16990</v>
      </c>
      <c r="AH5768" s="5" t="s">
        <v>16991</v>
      </c>
      <c r="AI5768" s="5" t="s">
        <v>16992</v>
      </c>
      <c r="AJ5768" s="5" t="s">
        <v>16993</v>
      </c>
    </row>
    <row r="5769" spans="1:36" ht="20.100000000000001" customHeight="1">
      <c r="A5769" s="282" t="s">
        <v>13032</v>
      </c>
      <c r="B5769" s="277">
        <v>683615802827</v>
      </c>
      <c r="C5769" s="289" t="s">
        <v>12859</v>
      </c>
      <c r="D5769" s="278" t="s">
        <v>13027</v>
      </c>
      <c r="E5769" s="326">
        <v>0.25</v>
      </c>
      <c r="F5769" s="319">
        <v>9.89</v>
      </c>
      <c r="G5769" s="279" t="s">
        <v>8444</v>
      </c>
      <c r="H5769" s="283">
        <v>272</v>
      </c>
      <c r="I5769" s="280">
        <v>42375</v>
      </c>
      <c r="J5769" s="319">
        <f t="shared" si="90"/>
        <v>3.1564999999999994</v>
      </c>
      <c r="K5769" s="169">
        <v>6.1764705882352944</v>
      </c>
      <c r="L5769" s="169"/>
      <c r="M5769" s="169" t="s">
        <v>2395</v>
      </c>
      <c r="N5769" s="169"/>
      <c r="O5769" s="169"/>
      <c r="P5769" s="169"/>
      <c r="Q5769" s="5">
        <v>1</v>
      </c>
      <c r="R5769" s="5" t="s">
        <v>15111</v>
      </c>
      <c r="T5769" s="5" t="s">
        <v>16983</v>
      </c>
      <c r="U5769" s="171" t="s">
        <v>13032</v>
      </c>
      <c r="V5769" s="5" t="s">
        <v>15369</v>
      </c>
      <c r="W5769" s="5" t="s">
        <v>16997</v>
      </c>
      <c r="X5769" s="5" t="s">
        <v>16868</v>
      </c>
      <c r="Y5769" s="5" t="s">
        <v>16869</v>
      </c>
      <c r="Z5769" s="5" t="s">
        <v>16985</v>
      </c>
      <c r="AA5769" s="5" t="s">
        <v>16998</v>
      </c>
      <c r="AB5769" s="5" t="s">
        <v>16996</v>
      </c>
      <c r="AC5769" s="5" t="s">
        <v>16987</v>
      </c>
      <c r="AD5769" s="5" t="s">
        <v>16987</v>
      </c>
      <c r="AE5769" s="5" t="s">
        <v>16988</v>
      </c>
      <c r="AF5769" s="5" t="s">
        <v>16989</v>
      </c>
      <c r="AG5769" s="5" t="s">
        <v>16990</v>
      </c>
      <c r="AH5769" s="5" t="s">
        <v>16991</v>
      </c>
      <c r="AI5769" s="5" t="s">
        <v>16992</v>
      </c>
      <c r="AJ5769" s="5" t="s">
        <v>16993</v>
      </c>
    </row>
    <row r="5770" spans="1:36" ht="20.100000000000001" customHeight="1">
      <c r="A5770" s="282" t="s">
        <v>13033</v>
      </c>
      <c r="B5770" s="277">
        <v>683615802834</v>
      </c>
      <c r="C5770" s="289" t="s">
        <v>12860</v>
      </c>
      <c r="D5770" s="278" t="s">
        <v>13027</v>
      </c>
      <c r="E5770" s="326">
        <v>0.25</v>
      </c>
      <c r="F5770" s="319">
        <v>9.89</v>
      </c>
      <c r="G5770" s="279" t="s">
        <v>8444</v>
      </c>
      <c r="H5770" s="283">
        <v>151</v>
      </c>
      <c r="I5770" s="280">
        <v>42375</v>
      </c>
      <c r="J5770" s="319">
        <f t="shared" si="90"/>
        <v>3.1564999999999994</v>
      </c>
      <c r="K5770" s="169">
        <v>6.1764705882352944</v>
      </c>
      <c r="L5770" s="169"/>
      <c r="M5770" s="169" t="s">
        <v>2395</v>
      </c>
      <c r="N5770" s="169"/>
      <c r="O5770" s="169"/>
      <c r="P5770" s="169"/>
      <c r="Q5770" s="5">
        <v>1</v>
      </c>
      <c r="R5770" s="5" t="s">
        <v>15111</v>
      </c>
      <c r="T5770" s="5" t="s">
        <v>16983</v>
      </c>
      <c r="U5770" s="171" t="s">
        <v>13033</v>
      </c>
      <c r="V5770" s="5" t="s">
        <v>15369</v>
      </c>
      <c r="W5770" s="5" t="s">
        <v>16997</v>
      </c>
      <c r="X5770" s="5" t="s">
        <v>16868</v>
      </c>
      <c r="Y5770" s="5" t="s">
        <v>16869</v>
      </c>
      <c r="Z5770" s="5" t="s">
        <v>16985</v>
      </c>
      <c r="AA5770" s="5" t="s">
        <v>16998</v>
      </c>
      <c r="AB5770" s="5" t="s">
        <v>16996</v>
      </c>
      <c r="AC5770" s="5" t="s">
        <v>16987</v>
      </c>
      <c r="AD5770" s="5" t="s">
        <v>16987</v>
      </c>
      <c r="AE5770" s="5" t="s">
        <v>16988</v>
      </c>
      <c r="AF5770" s="5" t="s">
        <v>16989</v>
      </c>
      <c r="AG5770" s="5" t="s">
        <v>16990</v>
      </c>
      <c r="AH5770" s="5" t="s">
        <v>16991</v>
      </c>
      <c r="AI5770" s="5" t="s">
        <v>16992</v>
      </c>
      <c r="AJ5770" s="5" t="s">
        <v>16993</v>
      </c>
    </row>
    <row r="5771" spans="1:36" ht="20.100000000000001" customHeight="1">
      <c r="A5771" s="282" t="s">
        <v>13034</v>
      </c>
      <c r="B5771" s="277"/>
      <c r="C5771" s="289" t="s">
        <v>12861</v>
      </c>
      <c r="D5771" s="278" t="s">
        <v>13035</v>
      </c>
      <c r="E5771" s="169"/>
      <c r="F5771" s="281" t="s">
        <v>17578</v>
      </c>
      <c r="G5771" s="279" t="s">
        <v>8444</v>
      </c>
      <c r="H5771" s="282">
        <v>0</v>
      </c>
      <c r="I5771" s="280">
        <v>42375</v>
      </c>
      <c r="J5771" s="319" t="e">
        <f t="shared" si="90"/>
        <v>#VALUE!</v>
      </c>
      <c r="K5771" s="169"/>
      <c r="L5771" s="169"/>
      <c r="M5771" s="169" t="s">
        <v>2395</v>
      </c>
      <c r="N5771" s="169"/>
      <c r="O5771" s="169"/>
      <c r="P5771" s="169"/>
    </row>
    <row r="5772" spans="1:36" ht="20.100000000000001" customHeight="1">
      <c r="A5772" s="282" t="s">
        <v>13036</v>
      </c>
      <c r="B5772" s="277">
        <v>683615802841</v>
      </c>
      <c r="C5772" s="289" t="s">
        <v>12862</v>
      </c>
      <c r="D5772" s="278" t="s">
        <v>13035</v>
      </c>
      <c r="E5772" s="326">
        <v>0.25</v>
      </c>
      <c r="F5772" s="319">
        <v>9.89</v>
      </c>
      <c r="G5772" s="279" t="s">
        <v>8444</v>
      </c>
      <c r="H5772" s="283">
        <v>624</v>
      </c>
      <c r="I5772" s="280">
        <v>42375</v>
      </c>
      <c r="J5772" s="319">
        <f t="shared" ref="J5772:J5835" si="91">F5772*0.85-5-E5772</f>
        <v>3.1564999999999994</v>
      </c>
      <c r="K5772" s="169">
        <v>6.1764705882352944</v>
      </c>
      <c r="L5772" s="169"/>
      <c r="M5772" s="169" t="s">
        <v>2395</v>
      </c>
      <c r="N5772" s="169"/>
      <c r="O5772" s="169"/>
      <c r="P5772" s="169"/>
      <c r="Q5772" s="5">
        <v>1</v>
      </c>
      <c r="R5772" s="5" t="s">
        <v>15111</v>
      </c>
      <c r="T5772" s="5" t="s">
        <v>16983</v>
      </c>
      <c r="U5772" s="171" t="s">
        <v>13036</v>
      </c>
      <c r="V5772" s="5" t="s">
        <v>15369</v>
      </c>
      <c r="W5772" s="5" t="s">
        <v>16997</v>
      </c>
      <c r="X5772" s="5" t="s">
        <v>16868</v>
      </c>
      <c r="Y5772" s="5" t="s">
        <v>16869</v>
      </c>
      <c r="Z5772" s="5" t="s">
        <v>16985</v>
      </c>
      <c r="AA5772" s="5" t="s">
        <v>16998</v>
      </c>
      <c r="AB5772" s="5" t="s">
        <v>17007</v>
      </c>
      <c r="AC5772" s="5" t="s">
        <v>16987</v>
      </c>
      <c r="AD5772" s="5" t="s">
        <v>16987</v>
      </c>
      <c r="AE5772" s="5" t="s">
        <v>16988</v>
      </c>
      <c r="AF5772" s="5" t="s">
        <v>16989</v>
      </c>
      <c r="AG5772" s="5" t="s">
        <v>16990</v>
      </c>
      <c r="AH5772" s="5" t="s">
        <v>16991</v>
      </c>
      <c r="AI5772" s="5" t="s">
        <v>16992</v>
      </c>
      <c r="AJ5772" s="5" t="s">
        <v>16993</v>
      </c>
    </row>
    <row r="5773" spans="1:36" ht="20.100000000000001" customHeight="1">
      <c r="A5773" s="282" t="s">
        <v>13037</v>
      </c>
      <c r="B5773" s="277">
        <v>683615802858</v>
      </c>
      <c r="C5773" s="289" t="s">
        <v>12863</v>
      </c>
      <c r="D5773" s="278" t="s">
        <v>13035</v>
      </c>
      <c r="E5773" s="326">
        <v>0.25</v>
      </c>
      <c r="F5773" s="319">
        <v>9.89</v>
      </c>
      <c r="G5773" s="279" t="s">
        <v>8444</v>
      </c>
      <c r="H5773" s="283">
        <v>258</v>
      </c>
      <c r="I5773" s="280">
        <v>42375</v>
      </c>
      <c r="J5773" s="319">
        <f t="shared" si="91"/>
        <v>3.1564999999999994</v>
      </c>
      <c r="K5773" s="169">
        <v>6.1764705882352944</v>
      </c>
      <c r="L5773" s="169"/>
      <c r="M5773" s="169" t="s">
        <v>2395</v>
      </c>
      <c r="N5773" s="169"/>
      <c r="O5773" s="169"/>
      <c r="P5773" s="169"/>
      <c r="Q5773" s="5">
        <v>1</v>
      </c>
      <c r="R5773" s="5" t="s">
        <v>15111</v>
      </c>
      <c r="T5773" s="5" t="s">
        <v>16983</v>
      </c>
      <c r="U5773" s="171" t="s">
        <v>13037</v>
      </c>
      <c r="V5773" s="5" t="s">
        <v>15369</v>
      </c>
      <c r="W5773" s="5" t="s">
        <v>16997</v>
      </c>
      <c r="X5773" s="5" t="s">
        <v>16868</v>
      </c>
      <c r="Y5773" s="5" t="s">
        <v>16869</v>
      </c>
      <c r="Z5773" s="5" t="s">
        <v>16985</v>
      </c>
      <c r="AA5773" s="5" t="s">
        <v>16998</v>
      </c>
      <c r="AB5773" s="5" t="s">
        <v>17007</v>
      </c>
      <c r="AC5773" s="5" t="s">
        <v>16987</v>
      </c>
      <c r="AD5773" s="5" t="s">
        <v>16987</v>
      </c>
      <c r="AE5773" s="5" t="s">
        <v>16988</v>
      </c>
      <c r="AF5773" s="5" t="s">
        <v>16989</v>
      </c>
      <c r="AG5773" s="5" t="s">
        <v>16990</v>
      </c>
      <c r="AH5773" s="5" t="s">
        <v>16991</v>
      </c>
      <c r="AI5773" s="5" t="s">
        <v>16992</v>
      </c>
      <c r="AJ5773" s="5" t="s">
        <v>16993</v>
      </c>
    </row>
    <row r="5774" spans="1:36" ht="20.100000000000001" customHeight="1">
      <c r="A5774" s="282" t="s">
        <v>13038</v>
      </c>
      <c r="B5774" s="277">
        <v>683615802865</v>
      </c>
      <c r="C5774" s="289" t="s">
        <v>12864</v>
      </c>
      <c r="D5774" s="278" t="s">
        <v>13035</v>
      </c>
      <c r="E5774" s="326">
        <v>0.25</v>
      </c>
      <c r="F5774" s="319">
        <v>9.89</v>
      </c>
      <c r="G5774" s="279" t="s">
        <v>8444</v>
      </c>
      <c r="H5774" s="283">
        <v>660</v>
      </c>
      <c r="I5774" s="280">
        <v>42375</v>
      </c>
      <c r="J5774" s="319">
        <f t="shared" si="91"/>
        <v>3.1564999999999994</v>
      </c>
      <c r="K5774" s="169">
        <v>6.1764705882352944</v>
      </c>
      <c r="L5774" s="169"/>
      <c r="M5774" s="169" t="s">
        <v>2395</v>
      </c>
      <c r="N5774" s="169"/>
      <c r="O5774" s="169"/>
      <c r="P5774" s="169"/>
      <c r="Q5774" s="5">
        <v>1</v>
      </c>
      <c r="R5774" s="5" t="s">
        <v>15111</v>
      </c>
      <c r="T5774" s="5" t="s">
        <v>16983</v>
      </c>
      <c r="U5774" s="171" t="s">
        <v>13038</v>
      </c>
      <c r="V5774" s="5" t="s">
        <v>15369</v>
      </c>
      <c r="W5774" s="5" t="s">
        <v>16997</v>
      </c>
      <c r="X5774" s="5" t="s">
        <v>16868</v>
      </c>
      <c r="Y5774" s="5" t="s">
        <v>16869</v>
      </c>
      <c r="Z5774" s="5" t="s">
        <v>16985</v>
      </c>
      <c r="AA5774" s="5" t="s">
        <v>16998</v>
      </c>
      <c r="AB5774" s="5" t="s">
        <v>17007</v>
      </c>
      <c r="AC5774" s="5" t="s">
        <v>16987</v>
      </c>
      <c r="AD5774" s="5" t="s">
        <v>16987</v>
      </c>
      <c r="AE5774" s="5" t="s">
        <v>16988</v>
      </c>
      <c r="AF5774" s="5" t="s">
        <v>16989</v>
      </c>
      <c r="AG5774" s="5" t="s">
        <v>16990</v>
      </c>
      <c r="AH5774" s="5" t="s">
        <v>16991</v>
      </c>
      <c r="AI5774" s="5" t="s">
        <v>16992</v>
      </c>
      <c r="AJ5774" s="5" t="s">
        <v>16993</v>
      </c>
    </row>
    <row r="5775" spans="1:36" ht="20.100000000000001" customHeight="1">
      <c r="A5775" s="282" t="s">
        <v>13039</v>
      </c>
      <c r="B5775" s="277">
        <v>683615802872</v>
      </c>
      <c r="C5775" s="289" t="s">
        <v>12865</v>
      </c>
      <c r="D5775" s="278" t="s">
        <v>13035</v>
      </c>
      <c r="E5775" s="326">
        <v>0.25</v>
      </c>
      <c r="F5775" s="319">
        <v>9.89</v>
      </c>
      <c r="G5775" s="279" t="s">
        <v>8444</v>
      </c>
      <c r="H5775" s="283">
        <v>67</v>
      </c>
      <c r="I5775" s="280">
        <v>42375</v>
      </c>
      <c r="J5775" s="319">
        <f t="shared" si="91"/>
        <v>3.1564999999999994</v>
      </c>
      <c r="K5775" s="169">
        <v>6.1764705882352944</v>
      </c>
      <c r="L5775" s="169"/>
      <c r="M5775" s="169" t="s">
        <v>2395</v>
      </c>
      <c r="N5775" s="169"/>
      <c r="O5775" s="169"/>
      <c r="P5775" s="169"/>
      <c r="Q5775" s="5">
        <v>1</v>
      </c>
      <c r="R5775" s="5" t="s">
        <v>15111</v>
      </c>
      <c r="T5775" s="5" t="s">
        <v>16983</v>
      </c>
      <c r="U5775" s="171" t="s">
        <v>13039</v>
      </c>
      <c r="V5775" s="5" t="s">
        <v>15369</v>
      </c>
      <c r="W5775" s="5" t="s">
        <v>16997</v>
      </c>
      <c r="X5775" s="5" t="s">
        <v>16868</v>
      </c>
      <c r="Y5775" s="5" t="s">
        <v>16869</v>
      </c>
      <c r="Z5775" s="5" t="s">
        <v>16985</v>
      </c>
      <c r="AA5775" s="5" t="s">
        <v>16998</v>
      </c>
      <c r="AB5775" s="5" t="s">
        <v>17007</v>
      </c>
      <c r="AC5775" s="5" t="s">
        <v>16987</v>
      </c>
      <c r="AD5775" s="5" t="s">
        <v>16987</v>
      </c>
      <c r="AE5775" s="5" t="s">
        <v>16988</v>
      </c>
      <c r="AF5775" s="5" t="s">
        <v>16989</v>
      </c>
      <c r="AG5775" s="5" t="s">
        <v>16990</v>
      </c>
      <c r="AH5775" s="5" t="s">
        <v>16991</v>
      </c>
      <c r="AI5775" s="5" t="s">
        <v>16992</v>
      </c>
      <c r="AJ5775" s="5" t="s">
        <v>16993</v>
      </c>
    </row>
    <row r="5776" spans="1:36" ht="20.100000000000001" customHeight="1">
      <c r="A5776" s="282" t="s">
        <v>13040</v>
      </c>
      <c r="B5776" s="277">
        <v>683615802889</v>
      </c>
      <c r="C5776" s="289" t="s">
        <v>12866</v>
      </c>
      <c r="D5776" s="278" t="s">
        <v>13035</v>
      </c>
      <c r="E5776" s="326">
        <v>0.25</v>
      </c>
      <c r="F5776" s="319">
        <v>9.89</v>
      </c>
      <c r="G5776" s="279" t="s">
        <v>8444</v>
      </c>
      <c r="H5776" s="283">
        <v>83</v>
      </c>
      <c r="I5776" s="280">
        <v>42375</v>
      </c>
      <c r="J5776" s="319">
        <f t="shared" si="91"/>
        <v>3.1564999999999994</v>
      </c>
      <c r="K5776" s="169">
        <v>6.1764705882352944</v>
      </c>
      <c r="L5776" s="169"/>
      <c r="M5776" s="169" t="s">
        <v>2395</v>
      </c>
      <c r="N5776" s="169"/>
      <c r="O5776" s="169"/>
      <c r="P5776" s="169"/>
      <c r="Q5776" s="5">
        <v>1</v>
      </c>
      <c r="R5776" s="5" t="s">
        <v>15111</v>
      </c>
      <c r="T5776" s="5" t="s">
        <v>16983</v>
      </c>
      <c r="U5776" s="171" t="s">
        <v>13040</v>
      </c>
      <c r="V5776" s="5" t="s">
        <v>15369</v>
      </c>
      <c r="W5776" s="5" t="s">
        <v>16997</v>
      </c>
      <c r="X5776" s="5" t="s">
        <v>16868</v>
      </c>
      <c r="Y5776" s="5" t="s">
        <v>16869</v>
      </c>
      <c r="Z5776" s="5" t="s">
        <v>16985</v>
      </c>
      <c r="AA5776" s="5" t="s">
        <v>16998</v>
      </c>
      <c r="AB5776" s="5" t="s">
        <v>17007</v>
      </c>
      <c r="AC5776" s="5" t="s">
        <v>16987</v>
      </c>
      <c r="AD5776" s="5" t="s">
        <v>16987</v>
      </c>
      <c r="AE5776" s="5" t="s">
        <v>16988</v>
      </c>
      <c r="AF5776" s="5" t="s">
        <v>16989</v>
      </c>
      <c r="AG5776" s="5" t="s">
        <v>16990</v>
      </c>
      <c r="AH5776" s="5" t="s">
        <v>16991</v>
      </c>
      <c r="AI5776" s="5" t="s">
        <v>16992</v>
      </c>
      <c r="AJ5776" s="5" t="s">
        <v>16993</v>
      </c>
    </row>
    <row r="5777" spans="1:36" ht="20.100000000000001" customHeight="1">
      <c r="A5777" s="282" t="s">
        <v>13041</v>
      </c>
      <c r="B5777" s="277"/>
      <c r="C5777" s="289" t="s">
        <v>12867</v>
      </c>
      <c r="D5777" s="278" t="s">
        <v>13042</v>
      </c>
      <c r="E5777" s="169"/>
      <c r="F5777" s="281" t="s">
        <v>17578</v>
      </c>
      <c r="G5777" s="279" t="s">
        <v>8444</v>
      </c>
      <c r="H5777" s="282">
        <v>0</v>
      </c>
      <c r="I5777" s="280">
        <v>42375</v>
      </c>
      <c r="J5777" s="319" t="e">
        <f t="shared" si="91"/>
        <v>#VALUE!</v>
      </c>
      <c r="K5777" s="169"/>
      <c r="L5777" s="169"/>
      <c r="M5777" s="169" t="s">
        <v>2395</v>
      </c>
      <c r="N5777" s="169"/>
      <c r="O5777" s="169"/>
      <c r="P5777" s="169"/>
    </row>
    <row r="5778" spans="1:36" ht="20.100000000000001" customHeight="1">
      <c r="A5778" s="282" t="s">
        <v>13043</v>
      </c>
      <c r="B5778" s="277">
        <v>683615802896</v>
      </c>
      <c r="C5778" s="289" t="s">
        <v>12868</v>
      </c>
      <c r="D5778" s="278" t="s">
        <v>13042</v>
      </c>
      <c r="E5778" s="326">
        <v>0.25</v>
      </c>
      <c r="F5778" s="319">
        <v>9.89</v>
      </c>
      <c r="G5778" s="279" t="s">
        <v>8444</v>
      </c>
      <c r="H5778" s="283">
        <v>332</v>
      </c>
      <c r="I5778" s="280">
        <v>42375</v>
      </c>
      <c r="J5778" s="319">
        <f t="shared" si="91"/>
        <v>3.1564999999999994</v>
      </c>
      <c r="K5778" s="169">
        <v>6.1764705882352944</v>
      </c>
      <c r="L5778" s="169"/>
      <c r="M5778" s="169" t="s">
        <v>2395</v>
      </c>
      <c r="N5778" s="169"/>
      <c r="O5778" s="169"/>
      <c r="P5778" s="169"/>
      <c r="Q5778" s="5">
        <v>1</v>
      </c>
      <c r="R5778" s="5" t="s">
        <v>15111</v>
      </c>
      <c r="T5778" s="5" t="s">
        <v>16983</v>
      </c>
      <c r="U5778" s="171" t="s">
        <v>13043</v>
      </c>
      <c r="V5778" s="5" t="s">
        <v>15369</v>
      </c>
      <c r="W5778" s="5" t="s">
        <v>17008</v>
      </c>
      <c r="X5778" s="5" t="s">
        <v>16868</v>
      </c>
      <c r="Y5778" s="5" t="s">
        <v>16869</v>
      </c>
      <c r="Z5778" s="5" t="s">
        <v>16985</v>
      </c>
      <c r="AA5778" s="5" t="s">
        <v>17009</v>
      </c>
      <c r="AB5778" s="5" t="s">
        <v>16996</v>
      </c>
      <c r="AC5778" s="5" t="s">
        <v>16987</v>
      </c>
      <c r="AD5778" s="5" t="s">
        <v>16987</v>
      </c>
      <c r="AE5778" s="5" t="s">
        <v>16988</v>
      </c>
      <c r="AF5778" s="5" t="s">
        <v>16989</v>
      </c>
      <c r="AG5778" s="5" t="s">
        <v>16990</v>
      </c>
      <c r="AH5778" s="5" t="s">
        <v>16991</v>
      </c>
      <c r="AI5778" s="5" t="s">
        <v>16992</v>
      </c>
      <c r="AJ5778" s="5" t="s">
        <v>16993</v>
      </c>
    </row>
    <row r="5779" spans="1:36" ht="20.100000000000001" customHeight="1">
      <c r="A5779" s="282" t="s">
        <v>13044</v>
      </c>
      <c r="B5779" s="277">
        <v>683615802902</v>
      </c>
      <c r="C5779" s="289" t="s">
        <v>12869</v>
      </c>
      <c r="D5779" s="278" t="s">
        <v>13042</v>
      </c>
      <c r="E5779" s="326">
        <v>0.25</v>
      </c>
      <c r="F5779" s="319">
        <v>9.89</v>
      </c>
      <c r="G5779" s="279" t="s">
        <v>8444</v>
      </c>
      <c r="H5779" s="283">
        <v>116</v>
      </c>
      <c r="I5779" s="280">
        <v>42375</v>
      </c>
      <c r="J5779" s="319">
        <f t="shared" si="91"/>
        <v>3.1564999999999994</v>
      </c>
      <c r="K5779" s="169">
        <v>6.1764705882352944</v>
      </c>
      <c r="L5779" s="169"/>
      <c r="M5779" s="169" t="s">
        <v>2395</v>
      </c>
      <c r="N5779" s="169"/>
      <c r="O5779" s="169"/>
      <c r="P5779" s="169"/>
      <c r="Q5779" s="5">
        <v>1</v>
      </c>
      <c r="R5779" s="5" t="s">
        <v>15111</v>
      </c>
      <c r="T5779" s="5" t="s">
        <v>16983</v>
      </c>
      <c r="U5779" s="171" t="s">
        <v>13044</v>
      </c>
      <c r="V5779" s="5" t="s">
        <v>15369</v>
      </c>
      <c r="W5779" s="5" t="s">
        <v>17008</v>
      </c>
      <c r="X5779" s="5" t="s">
        <v>16868</v>
      </c>
      <c r="Y5779" s="5" t="s">
        <v>16869</v>
      </c>
      <c r="Z5779" s="5" t="s">
        <v>16985</v>
      </c>
      <c r="AA5779" s="5" t="s">
        <v>17009</v>
      </c>
      <c r="AB5779" s="5" t="s">
        <v>16996</v>
      </c>
      <c r="AC5779" s="5" t="s">
        <v>16987</v>
      </c>
      <c r="AD5779" s="5" t="s">
        <v>16987</v>
      </c>
      <c r="AE5779" s="5" t="s">
        <v>16988</v>
      </c>
      <c r="AF5779" s="5" t="s">
        <v>16989</v>
      </c>
      <c r="AG5779" s="5" t="s">
        <v>16990</v>
      </c>
      <c r="AH5779" s="5" t="s">
        <v>16991</v>
      </c>
      <c r="AI5779" s="5" t="s">
        <v>16992</v>
      </c>
      <c r="AJ5779" s="5" t="s">
        <v>16993</v>
      </c>
    </row>
    <row r="5780" spans="1:36" ht="20.100000000000001" customHeight="1">
      <c r="A5780" s="282" t="s">
        <v>13045</v>
      </c>
      <c r="B5780" s="277">
        <v>683615802919</v>
      </c>
      <c r="C5780" s="289" t="s">
        <v>12870</v>
      </c>
      <c r="D5780" s="278" t="s">
        <v>13042</v>
      </c>
      <c r="E5780" s="326">
        <v>0.25</v>
      </c>
      <c r="F5780" s="319">
        <v>9.89</v>
      </c>
      <c r="G5780" s="279" t="s">
        <v>8444</v>
      </c>
      <c r="H5780" s="283">
        <v>327</v>
      </c>
      <c r="I5780" s="280">
        <v>42375</v>
      </c>
      <c r="J5780" s="319">
        <f t="shared" si="91"/>
        <v>3.1564999999999994</v>
      </c>
      <c r="K5780" s="169">
        <v>6.1764705882352944</v>
      </c>
      <c r="L5780" s="169"/>
      <c r="M5780" s="169" t="s">
        <v>2395</v>
      </c>
      <c r="N5780" s="169"/>
      <c r="O5780" s="169"/>
      <c r="P5780" s="169"/>
      <c r="Q5780" s="5">
        <v>1</v>
      </c>
      <c r="R5780" s="5" t="s">
        <v>15111</v>
      </c>
      <c r="T5780" s="5" t="s">
        <v>16983</v>
      </c>
      <c r="U5780" s="171" t="s">
        <v>13045</v>
      </c>
      <c r="V5780" s="5" t="s">
        <v>15369</v>
      </c>
      <c r="W5780" s="5" t="s">
        <v>17008</v>
      </c>
      <c r="X5780" s="5" t="s">
        <v>16868</v>
      </c>
      <c r="Y5780" s="5" t="s">
        <v>16869</v>
      </c>
      <c r="Z5780" s="5" t="s">
        <v>16985</v>
      </c>
      <c r="AA5780" s="5" t="s">
        <v>17009</v>
      </c>
      <c r="AB5780" s="5" t="s">
        <v>16996</v>
      </c>
      <c r="AC5780" s="5" t="s">
        <v>16987</v>
      </c>
      <c r="AD5780" s="5" t="s">
        <v>16987</v>
      </c>
      <c r="AE5780" s="5" t="s">
        <v>16988</v>
      </c>
      <c r="AF5780" s="5" t="s">
        <v>16989</v>
      </c>
      <c r="AG5780" s="5" t="s">
        <v>16990</v>
      </c>
      <c r="AH5780" s="5" t="s">
        <v>16991</v>
      </c>
      <c r="AI5780" s="5" t="s">
        <v>16992</v>
      </c>
      <c r="AJ5780" s="5" t="s">
        <v>16993</v>
      </c>
    </row>
    <row r="5781" spans="1:36" ht="20.100000000000001" customHeight="1">
      <c r="A5781" s="282" t="s">
        <v>13046</v>
      </c>
      <c r="B5781" s="277">
        <v>683615802926</v>
      </c>
      <c r="C5781" s="289" t="s">
        <v>12871</v>
      </c>
      <c r="D5781" s="278" t="s">
        <v>13042</v>
      </c>
      <c r="E5781" s="326">
        <v>0.25</v>
      </c>
      <c r="F5781" s="319">
        <v>9.89</v>
      </c>
      <c r="G5781" s="279" t="s">
        <v>8444</v>
      </c>
      <c r="H5781" s="283">
        <v>97</v>
      </c>
      <c r="I5781" s="280">
        <v>42375</v>
      </c>
      <c r="J5781" s="319">
        <f t="shared" si="91"/>
        <v>3.1564999999999994</v>
      </c>
      <c r="K5781" s="169">
        <v>6.1764705882352944</v>
      </c>
      <c r="L5781" s="169"/>
      <c r="M5781" s="169" t="s">
        <v>2395</v>
      </c>
      <c r="N5781" s="169"/>
      <c r="O5781" s="169"/>
      <c r="P5781" s="169"/>
      <c r="Q5781" s="5">
        <v>1</v>
      </c>
      <c r="R5781" s="5" t="s">
        <v>15111</v>
      </c>
      <c r="T5781" s="5" t="s">
        <v>16983</v>
      </c>
      <c r="U5781" s="171" t="s">
        <v>13046</v>
      </c>
      <c r="V5781" s="5" t="s">
        <v>15369</v>
      </c>
      <c r="W5781" s="5" t="s">
        <v>17008</v>
      </c>
      <c r="X5781" s="5" t="s">
        <v>16868</v>
      </c>
      <c r="Y5781" s="5" t="s">
        <v>16869</v>
      </c>
      <c r="Z5781" s="5" t="s">
        <v>16985</v>
      </c>
      <c r="AA5781" s="5" t="s">
        <v>17009</v>
      </c>
      <c r="AB5781" s="5" t="s">
        <v>16996</v>
      </c>
      <c r="AC5781" s="5" t="s">
        <v>16987</v>
      </c>
      <c r="AD5781" s="5" t="s">
        <v>16987</v>
      </c>
      <c r="AE5781" s="5" t="s">
        <v>16988</v>
      </c>
      <c r="AF5781" s="5" t="s">
        <v>16989</v>
      </c>
      <c r="AG5781" s="5" t="s">
        <v>16990</v>
      </c>
      <c r="AH5781" s="5" t="s">
        <v>16991</v>
      </c>
      <c r="AI5781" s="5" t="s">
        <v>16992</v>
      </c>
      <c r="AJ5781" s="5" t="s">
        <v>16993</v>
      </c>
    </row>
    <row r="5782" spans="1:36" ht="20.100000000000001" customHeight="1">
      <c r="A5782" s="282" t="s">
        <v>13047</v>
      </c>
      <c r="B5782" s="277"/>
      <c r="C5782" s="289" t="s">
        <v>12872</v>
      </c>
      <c r="D5782" s="278" t="s">
        <v>13048</v>
      </c>
      <c r="E5782" s="169"/>
      <c r="F5782" s="281" t="s">
        <v>17578</v>
      </c>
      <c r="G5782" s="279" t="s">
        <v>8444</v>
      </c>
      <c r="H5782" s="282">
        <v>0</v>
      </c>
      <c r="I5782" s="280">
        <v>42375</v>
      </c>
      <c r="J5782" s="319" t="e">
        <f t="shared" si="91"/>
        <v>#VALUE!</v>
      </c>
      <c r="K5782" s="169"/>
      <c r="L5782" s="169"/>
      <c r="M5782" s="169" t="s">
        <v>2395</v>
      </c>
      <c r="N5782" s="169"/>
      <c r="O5782" s="169"/>
      <c r="P5782" s="169"/>
    </row>
    <row r="5783" spans="1:36" ht="20.100000000000001" customHeight="1">
      <c r="A5783" s="282" t="s">
        <v>13049</v>
      </c>
      <c r="B5783" s="277">
        <v>683615802933</v>
      </c>
      <c r="C5783" s="289" t="s">
        <v>12873</v>
      </c>
      <c r="D5783" s="278" t="s">
        <v>13048</v>
      </c>
      <c r="E5783" s="326">
        <v>0.25</v>
      </c>
      <c r="F5783" s="319">
        <v>9.89</v>
      </c>
      <c r="G5783" s="279" t="s">
        <v>8444</v>
      </c>
      <c r="H5783" s="283">
        <v>606</v>
      </c>
      <c r="I5783" s="280">
        <v>42375</v>
      </c>
      <c r="J5783" s="319">
        <f t="shared" si="91"/>
        <v>3.1564999999999994</v>
      </c>
      <c r="K5783" s="169">
        <v>6.1764705882352944</v>
      </c>
      <c r="L5783" s="169"/>
      <c r="M5783" s="169" t="s">
        <v>2395</v>
      </c>
      <c r="N5783" s="169"/>
      <c r="O5783" s="169"/>
      <c r="P5783" s="169"/>
      <c r="Q5783" s="5">
        <v>1</v>
      </c>
      <c r="R5783" s="5" t="s">
        <v>15111</v>
      </c>
      <c r="T5783" s="5" t="s">
        <v>16983</v>
      </c>
      <c r="U5783" s="171" t="s">
        <v>13049</v>
      </c>
      <c r="V5783" s="5" t="s">
        <v>15369</v>
      </c>
      <c r="W5783" s="5" t="s">
        <v>16997</v>
      </c>
      <c r="X5783" s="5" t="s">
        <v>16868</v>
      </c>
      <c r="Y5783" s="5" t="s">
        <v>16869</v>
      </c>
      <c r="Z5783" s="5" t="s">
        <v>16985</v>
      </c>
      <c r="AA5783" s="5" t="s">
        <v>16998</v>
      </c>
      <c r="AB5783" s="5" t="s">
        <v>16987</v>
      </c>
      <c r="AC5783" s="5" t="s">
        <v>16987</v>
      </c>
      <c r="AD5783" s="5" t="s">
        <v>16987</v>
      </c>
      <c r="AE5783" s="5" t="s">
        <v>16988</v>
      </c>
      <c r="AF5783" s="5" t="s">
        <v>16989</v>
      </c>
      <c r="AG5783" s="5" t="s">
        <v>16990</v>
      </c>
      <c r="AH5783" s="5" t="s">
        <v>16991</v>
      </c>
      <c r="AI5783" s="5" t="s">
        <v>16992</v>
      </c>
      <c r="AJ5783" s="5" t="s">
        <v>16993</v>
      </c>
    </row>
    <row r="5784" spans="1:36" ht="20.100000000000001" customHeight="1">
      <c r="A5784" s="282" t="s">
        <v>13050</v>
      </c>
      <c r="B5784" s="277">
        <v>683615802940</v>
      </c>
      <c r="C5784" s="289" t="s">
        <v>12874</v>
      </c>
      <c r="D5784" s="278" t="s">
        <v>13048</v>
      </c>
      <c r="E5784" s="326">
        <v>0.25</v>
      </c>
      <c r="F5784" s="319">
        <v>9.89</v>
      </c>
      <c r="G5784" s="279" t="s">
        <v>8444</v>
      </c>
      <c r="H5784" s="283">
        <v>399</v>
      </c>
      <c r="I5784" s="280">
        <v>42375</v>
      </c>
      <c r="J5784" s="319">
        <f t="shared" si="91"/>
        <v>3.1564999999999994</v>
      </c>
      <c r="K5784" s="169">
        <v>6.1764705882352944</v>
      </c>
      <c r="L5784" s="169"/>
      <c r="M5784" s="169" t="s">
        <v>2395</v>
      </c>
      <c r="N5784" s="169"/>
      <c r="O5784" s="169"/>
      <c r="P5784" s="169"/>
      <c r="Q5784" s="5">
        <v>1</v>
      </c>
      <c r="R5784" s="5" t="s">
        <v>15111</v>
      </c>
      <c r="T5784" s="5" t="s">
        <v>16983</v>
      </c>
      <c r="U5784" s="171" t="s">
        <v>13050</v>
      </c>
      <c r="V5784" s="5" t="s">
        <v>15369</v>
      </c>
      <c r="W5784" s="5" t="s">
        <v>16997</v>
      </c>
      <c r="X5784" s="5" t="s">
        <v>16868</v>
      </c>
      <c r="Y5784" s="5" t="s">
        <v>16869</v>
      </c>
      <c r="Z5784" s="5" t="s">
        <v>16985</v>
      </c>
      <c r="AA5784" s="5" t="s">
        <v>16998</v>
      </c>
      <c r="AB5784" s="5" t="s">
        <v>16987</v>
      </c>
      <c r="AC5784" s="5" t="s">
        <v>16987</v>
      </c>
      <c r="AD5784" s="5" t="s">
        <v>16987</v>
      </c>
      <c r="AE5784" s="5" t="s">
        <v>16988</v>
      </c>
      <c r="AF5784" s="5" t="s">
        <v>16989</v>
      </c>
      <c r="AG5784" s="5" t="s">
        <v>16990</v>
      </c>
      <c r="AH5784" s="5" t="s">
        <v>16991</v>
      </c>
      <c r="AI5784" s="5" t="s">
        <v>16992</v>
      </c>
      <c r="AJ5784" s="5" t="s">
        <v>16993</v>
      </c>
    </row>
    <row r="5785" spans="1:36" ht="20.100000000000001" customHeight="1">
      <c r="A5785" s="282" t="s">
        <v>13051</v>
      </c>
      <c r="B5785" s="277">
        <v>683615802957</v>
      </c>
      <c r="C5785" s="289" t="s">
        <v>12875</v>
      </c>
      <c r="D5785" s="278" t="s">
        <v>13048</v>
      </c>
      <c r="E5785" s="326">
        <v>0.25</v>
      </c>
      <c r="F5785" s="319">
        <v>9.89</v>
      </c>
      <c r="G5785" s="279" t="s">
        <v>8444</v>
      </c>
      <c r="H5785" s="283">
        <v>627</v>
      </c>
      <c r="I5785" s="280">
        <v>42375</v>
      </c>
      <c r="J5785" s="319">
        <f t="shared" si="91"/>
        <v>3.1564999999999994</v>
      </c>
      <c r="K5785" s="169">
        <v>6.1764705882352944</v>
      </c>
      <c r="L5785" s="169"/>
      <c r="M5785" s="169" t="s">
        <v>2395</v>
      </c>
      <c r="N5785" s="169"/>
      <c r="O5785" s="169"/>
      <c r="P5785" s="169"/>
      <c r="Q5785" s="5">
        <v>1</v>
      </c>
      <c r="R5785" s="5" t="s">
        <v>15111</v>
      </c>
      <c r="T5785" s="5" t="s">
        <v>16983</v>
      </c>
      <c r="U5785" s="171" t="s">
        <v>13051</v>
      </c>
      <c r="V5785" s="5" t="s">
        <v>15369</v>
      </c>
      <c r="W5785" s="5" t="s">
        <v>16997</v>
      </c>
      <c r="X5785" s="5" t="s">
        <v>16868</v>
      </c>
      <c r="Y5785" s="5" t="s">
        <v>16869</v>
      </c>
      <c r="Z5785" s="5" t="s">
        <v>16985</v>
      </c>
      <c r="AA5785" s="5" t="s">
        <v>16998</v>
      </c>
      <c r="AB5785" s="5" t="s">
        <v>16987</v>
      </c>
      <c r="AC5785" s="5" t="s">
        <v>16987</v>
      </c>
      <c r="AD5785" s="5" t="s">
        <v>16987</v>
      </c>
      <c r="AE5785" s="5" t="s">
        <v>16988</v>
      </c>
      <c r="AF5785" s="5" t="s">
        <v>16989</v>
      </c>
      <c r="AG5785" s="5" t="s">
        <v>16990</v>
      </c>
      <c r="AH5785" s="5" t="s">
        <v>16991</v>
      </c>
      <c r="AI5785" s="5" t="s">
        <v>16992</v>
      </c>
      <c r="AJ5785" s="5" t="s">
        <v>16993</v>
      </c>
    </row>
    <row r="5786" spans="1:36" ht="20.100000000000001" customHeight="1">
      <c r="A5786" s="282" t="s">
        <v>13052</v>
      </c>
      <c r="B5786" s="277">
        <v>683615802964</v>
      </c>
      <c r="C5786" s="289" t="s">
        <v>12876</v>
      </c>
      <c r="D5786" s="278" t="s">
        <v>13048</v>
      </c>
      <c r="E5786" s="326">
        <v>0.25</v>
      </c>
      <c r="F5786" s="319">
        <v>9.89</v>
      </c>
      <c r="G5786" s="279" t="s">
        <v>8444</v>
      </c>
      <c r="H5786" s="283">
        <v>334</v>
      </c>
      <c r="I5786" s="280">
        <v>42375</v>
      </c>
      <c r="J5786" s="319">
        <f t="shared" si="91"/>
        <v>3.1564999999999994</v>
      </c>
      <c r="K5786" s="169">
        <v>6.1764705882352944</v>
      </c>
      <c r="L5786" s="169"/>
      <c r="M5786" s="169" t="s">
        <v>2395</v>
      </c>
      <c r="N5786" s="169"/>
      <c r="O5786" s="169"/>
      <c r="P5786" s="169"/>
      <c r="Q5786" s="5">
        <v>1</v>
      </c>
      <c r="R5786" s="5" t="s">
        <v>15111</v>
      </c>
      <c r="T5786" s="5" t="s">
        <v>16983</v>
      </c>
      <c r="U5786" s="171" t="s">
        <v>13052</v>
      </c>
      <c r="V5786" s="5" t="s">
        <v>15369</v>
      </c>
      <c r="W5786" s="5" t="s">
        <v>16997</v>
      </c>
      <c r="X5786" s="5" t="s">
        <v>16868</v>
      </c>
      <c r="Y5786" s="5" t="s">
        <v>16869</v>
      </c>
      <c r="Z5786" s="5" t="s">
        <v>16985</v>
      </c>
      <c r="AA5786" s="5" t="s">
        <v>16998</v>
      </c>
      <c r="AB5786" s="5" t="s">
        <v>16987</v>
      </c>
      <c r="AC5786" s="5" t="s">
        <v>16987</v>
      </c>
      <c r="AD5786" s="5" t="s">
        <v>16987</v>
      </c>
      <c r="AE5786" s="5" t="s">
        <v>16988</v>
      </c>
      <c r="AF5786" s="5" t="s">
        <v>16989</v>
      </c>
      <c r="AG5786" s="5" t="s">
        <v>16990</v>
      </c>
      <c r="AH5786" s="5" t="s">
        <v>16991</v>
      </c>
      <c r="AI5786" s="5" t="s">
        <v>16992</v>
      </c>
      <c r="AJ5786" s="5" t="s">
        <v>16993</v>
      </c>
    </row>
    <row r="5787" spans="1:36" ht="20.100000000000001" customHeight="1">
      <c r="A5787" s="282" t="s">
        <v>13053</v>
      </c>
      <c r="B5787" s="277">
        <v>683615802971</v>
      </c>
      <c r="C5787" s="289" t="s">
        <v>12877</v>
      </c>
      <c r="D5787" s="278" t="s">
        <v>13048</v>
      </c>
      <c r="E5787" s="326">
        <v>0.25</v>
      </c>
      <c r="F5787" s="319">
        <v>9.89</v>
      </c>
      <c r="G5787" s="279" t="s">
        <v>8444</v>
      </c>
      <c r="H5787" s="283">
        <v>213</v>
      </c>
      <c r="I5787" s="280">
        <v>42375</v>
      </c>
      <c r="J5787" s="319">
        <f t="shared" si="91"/>
        <v>3.1564999999999994</v>
      </c>
      <c r="K5787" s="169">
        <v>6.1764705882352944</v>
      </c>
      <c r="L5787" s="169"/>
      <c r="M5787" s="169" t="s">
        <v>2395</v>
      </c>
      <c r="N5787" s="169"/>
      <c r="O5787" s="169"/>
      <c r="P5787" s="169"/>
      <c r="Q5787" s="5">
        <v>1</v>
      </c>
      <c r="R5787" s="5" t="s">
        <v>15111</v>
      </c>
      <c r="T5787" s="5" t="s">
        <v>16983</v>
      </c>
      <c r="U5787" s="171" t="s">
        <v>13053</v>
      </c>
      <c r="V5787" s="5" t="s">
        <v>15369</v>
      </c>
      <c r="W5787" s="5" t="s">
        <v>16997</v>
      </c>
      <c r="X5787" s="5" t="s">
        <v>16868</v>
      </c>
      <c r="Y5787" s="5" t="s">
        <v>16869</v>
      </c>
      <c r="Z5787" s="5" t="s">
        <v>16985</v>
      </c>
      <c r="AA5787" s="5" t="s">
        <v>16998</v>
      </c>
      <c r="AB5787" s="5" t="s">
        <v>16987</v>
      </c>
      <c r="AC5787" s="5" t="s">
        <v>16987</v>
      </c>
      <c r="AD5787" s="5" t="s">
        <v>16987</v>
      </c>
      <c r="AE5787" s="5" t="s">
        <v>16988</v>
      </c>
      <c r="AF5787" s="5" t="s">
        <v>16989</v>
      </c>
      <c r="AG5787" s="5" t="s">
        <v>16990</v>
      </c>
      <c r="AH5787" s="5" t="s">
        <v>16991</v>
      </c>
      <c r="AI5787" s="5" t="s">
        <v>16992</v>
      </c>
      <c r="AJ5787" s="5" t="s">
        <v>16993</v>
      </c>
    </row>
    <row r="5788" spans="1:36" ht="20.100000000000001" customHeight="1">
      <c r="A5788" s="282" t="s">
        <v>13054</v>
      </c>
      <c r="B5788" s="277"/>
      <c r="C5788" s="289" t="s">
        <v>12878</v>
      </c>
      <c r="D5788" s="278" t="s">
        <v>13055</v>
      </c>
      <c r="E5788" s="169"/>
      <c r="F5788" s="281" t="s">
        <v>17578</v>
      </c>
      <c r="G5788" s="279" t="s">
        <v>8444</v>
      </c>
      <c r="H5788" s="282">
        <v>0</v>
      </c>
      <c r="I5788" s="280">
        <v>42375</v>
      </c>
      <c r="J5788" s="319" t="e">
        <f t="shared" si="91"/>
        <v>#VALUE!</v>
      </c>
      <c r="K5788" s="169"/>
      <c r="L5788" s="169"/>
      <c r="M5788" s="169" t="s">
        <v>2395</v>
      </c>
      <c r="N5788" s="169"/>
      <c r="O5788" s="169"/>
      <c r="P5788" s="169"/>
    </row>
    <row r="5789" spans="1:36" ht="20.100000000000001" customHeight="1">
      <c r="A5789" s="282" t="s">
        <v>13056</v>
      </c>
      <c r="B5789" s="277">
        <v>683615802988</v>
      </c>
      <c r="C5789" s="289" t="s">
        <v>12879</v>
      </c>
      <c r="D5789" s="278" t="s">
        <v>13055</v>
      </c>
      <c r="E5789" s="326">
        <v>0.5</v>
      </c>
      <c r="F5789" s="319">
        <v>9.89</v>
      </c>
      <c r="G5789" s="279" t="s">
        <v>8444</v>
      </c>
      <c r="H5789" s="283">
        <v>100</v>
      </c>
      <c r="I5789" s="280">
        <v>42375</v>
      </c>
      <c r="J5789" s="319">
        <f t="shared" si="91"/>
        <v>2.9064999999999994</v>
      </c>
      <c r="K5789" s="169">
        <v>6.4705882352941178</v>
      </c>
      <c r="L5789" s="169"/>
      <c r="M5789" s="169" t="s">
        <v>2395</v>
      </c>
      <c r="N5789" s="169"/>
      <c r="O5789" s="169"/>
      <c r="P5789" s="169"/>
      <c r="Q5789" s="5">
        <v>1</v>
      </c>
      <c r="R5789" s="5" t="s">
        <v>15111</v>
      </c>
      <c r="T5789" s="5" t="s">
        <v>16983</v>
      </c>
      <c r="U5789" s="171" t="s">
        <v>13056</v>
      </c>
      <c r="V5789" s="5" t="s">
        <v>15369</v>
      </c>
      <c r="W5789" s="5" t="s">
        <v>17010</v>
      </c>
      <c r="X5789" s="5" t="s">
        <v>16868</v>
      </c>
      <c r="Y5789" s="5" t="s">
        <v>16869</v>
      </c>
      <c r="Z5789" s="5" t="s">
        <v>16985</v>
      </c>
      <c r="AA5789" s="5" t="s">
        <v>17007</v>
      </c>
      <c r="AB5789" s="5" t="s">
        <v>16987</v>
      </c>
      <c r="AC5789" s="5" t="s">
        <v>16987</v>
      </c>
      <c r="AD5789" s="5" t="s">
        <v>16987</v>
      </c>
      <c r="AE5789" s="5" t="s">
        <v>16988</v>
      </c>
      <c r="AF5789" s="5" t="s">
        <v>16989</v>
      </c>
      <c r="AG5789" s="5" t="s">
        <v>16990</v>
      </c>
      <c r="AH5789" s="5" t="s">
        <v>16991</v>
      </c>
      <c r="AI5789" s="5" t="s">
        <v>16992</v>
      </c>
      <c r="AJ5789" s="5" t="s">
        <v>16993</v>
      </c>
    </row>
    <row r="5790" spans="1:36" ht="20.100000000000001" customHeight="1">
      <c r="A5790" s="282" t="s">
        <v>13057</v>
      </c>
      <c r="B5790" s="277">
        <v>683615802995</v>
      </c>
      <c r="C5790" s="289" t="s">
        <v>12880</v>
      </c>
      <c r="D5790" s="278" t="s">
        <v>13055</v>
      </c>
      <c r="E5790" s="326">
        <v>0.5</v>
      </c>
      <c r="F5790" s="319">
        <v>9.89</v>
      </c>
      <c r="G5790" s="279" t="s">
        <v>8444</v>
      </c>
      <c r="H5790" s="283">
        <v>85</v>
      </c>
      <c r="I5790" s="280">
        <v>42375</v>
      </c>
      <c r="J5790" s="319">
        <f t="shared" si="91"/>
        <v>2.9064999999999994</v>
      </c>
      <c r="K5790" s="169">
        <v>6.4705882352941178</v>
      </c>
      <c r="L5790" s="169"/>
      <c r="M5790" s="169" t="s">
        <v>2395</v>
      </c>
      <c r="N5790" s="169"/>
      <c r="O5790" s="169"/>
      <c r="P5790" s="169"/>
      <c r="Q5790" s="5">
        <v>1</v>
      </c>
      <c r="R5790" s="5" t="s">
        <v>15111</v>
      </c>
      <c r="T5790" s="5" t="s">
        <v>16983</v>
      </c>
      <c r="U5790" s="171" t="s">
        <v>13057</v>
      </c>
      <c r="V5790" s="5" t="s">
        <v>15369</v>
      </c>
      <c r="W5790" s="5" t="s">
        <v>17010</v>
      </c>
      <c r="X5790" s="5" t="s">
        <v>16868</v>
      </c>
      <c r="Y5790" s="5" t="s">
        <v>16869</v>
      </c>
      <c r="Z5790" s="5" t="s">
        <v>16985</v>
      </c>
      <c r="AA5790" s="5" t="s">
        <v>17007</v>
      </c>
      <c r="AB5790" s="5" t="s">
        <v>16987</v>
      </c>
      <c r="AC5790" s="5" t="s">
        <v>16987</v>
      </c>
      <c r="AD5790" s="5" t="s">
        <v>16987</v>
      </c>
      <c r="AE5790" s="5" t="s">
        <v>16988</v>
      </c>
      <c r="AF5790" s="5" t="s">
        <v>16989</v>
      </c>
      <c r="AG5790" s="5" t="s">
        <v>16990</v>
      </c>
      <c r="AH5790" s="5" t="s">
        <v>16991</v>
      </c>
      <c r="AI5790" s="5" t="s">
        <v>16992</v>
      </c>
      <c r="AJ5790" s="5" t="s">
        <v>16993</v>
      </c>
    </row>
    <row r="5791" spans="1:36" ht="20.100000000000001" customHeight="1">
      <c r="A5791" s="282" t="s">
        <v>13058</v>
      </c>
      <c r="B5791" s="277">
        <v>683615803008</v>
      </c>
      <c r="C5791" s="289" t="s">
        <v>12881</v>
      </c>
      <c r="D5791" s="278" t="s">
        <v>13055</v>
      </c>
      <c r="E5791" s="326">
        <v>0.5</v>
      </c>
      <c r="F5791" s="319">
        <v>9.89</v>
      </c>
      <c r="G5791" s="279" t="s">
        <v>8444</v>
      </c>
      <c r="H5791" s="283">
        <v>308</v>
      </c>
      <c r="I5791" s="280">
        <v>42375</v>
      </c>
      <c r="J5791" s="319">
        <f t="shared" si="91"/>
        <v>2.9064999999999994</v>
      </c>
      <c r="K5791" s="169">
        <v>6.4705882352941178</v>
      </c>
      <c r="L5791" s="169"/>
      <c r="M5791" s="169" t="s">
        <v>2395</v>
      </c>
      <c r="N5791" s="169"/>
      <c r="O5791" s="169"/>
      <c r="P5791" s="169"/>
      <c r="Q5791" s="5">
        <v>1</v>
      </c>
      <c r="R5791" s="5" t="s">
        <v>15111</v>
      </c>
      <c r="T5791" s="5" t="s">
        <v>16983</v>
      </c>
      <c r="U5791" s="171" t="s">
        <v>13058</v>
      </c>
      <c r="V5791" s="5" t="s">
        <v>15369</v>
      </c>
      <c r="W5791" s="5" t="s">
        <v>17010</v>
      </c>
      <c r="X5791" s="5" t="s">
        <v>16868</v>
      </c>
      <c r="Y5791" s="5" t="s">
        <v>16869</v>
      </c>
      <c r="Z5791" s="5" t="s">
        <v>16985</v>
      </c>
      <c r="AA5791" s="5" t="s">
        <v>17007</v>
      </c>
      <c r="AB5791" s="5" t="s">
        <v>16987</v>
      </c>
      <c r="AC5791" s="5" t="s">
        <v>16987</v>
      </c>
      <c r="AD5791" s="5" t="s">
        <v>16987</v>
      </c>
      <c r="AE5791" s="5" t="s">
        <v>16988</v>
      </c>
      <c r="AF5791" s="5" t="s">
        <v>16989</v>
      </c>
      <c r="AG5791" s="5" t="s">
        <v>16990</v>
      </c>
      <c r="AH5791" s="5" t="s">
        <v>16991</v>
      </c>
      <c r="AI5791" s="5" t="s">
        <v>16992</v>
      </c>
      <c r="AJ5791" s="5" t="s">
        <v>16993</v>
      </c>
    </row>
    <row r="5792" spans="1:36" ht="20.100000000000001" customHeight="1">
      <c r="A5792" s="282" t="s">
        <v>13059</v>
      </c>
      <c r="B5792" s="277">
        <v>683615803015</v>
      </c>
      <c r="C5792" s="289" t="s">
        <v>12882</v>
      </c>
      <c r="D5792" s="278" t="s">
        <v>13055</v>
      </c>
      <c r="E5792" s="326">
        <v>0.5</v>
      </c>
      <c r="F5792" s="319">
        <v>9.89</v>
      </c>
      <c r="G5792" s="279" t="s">
        <v>8444</v>
      </c>
      <c r="H5792" s="283">
        <v>96</v>
      </c>
      <c r="I5792" s="280">
        <v>42375</v>
      </c>
      <c r="J5792" s="319">
        <f t="shared" si="91"/>
        <v>2.9064999999999994</v>
      </c>
      <c r="K5792" s="169">
        <v>6.4705882352941178</v>
      </c>
      <c r="L5792" s="169"/>
      <c r="M5792" s="169" t="s">
        <v>2395</v>
      </c>
      <c r="N5792" s="169"/>
      <c r="O5792" s="169"/>
      <c r="P5792" s="169"/>
      <c r="Q5792" s="5">
        <v>1</v>
      </c>
      <c r="R5792" s="5" t="s">
        <v>15111</v>
      </c>
      <c r="T5792" s="5" t="s">
        <v>16983</v>
      </c>
      <c r="U5792" s="171" t="s">
        <v>13059</v>
      </c>
      <c r="V5792" s="5" t="s">
        <v>15369</v>
      </c>
      <c r="W5792" s="5" t="s">
        <v>17010</v>
      </c>
      <c r="X5792" s="5" t="s">
        <v>16868</v>
      </c>
      <c r="Y5792" s="5" t="s">
        <v>16869</v>
      </c>
      <c r="Z5792" s="5" t="s">
        <v>16985</v>
      </c>
      <c r="AA5792" s="5" t="s">
        <v>17007</v>
      </c>
      <c r="AB5792" s="5" t="s">
        <v>16987</v>
      </c>
      <c r="AC5792" s="5" t="s">
        <v>16987</v>
      </c>
      <c r="AD5792" s="5" t="s">
        <v>16987</v>
      </c>
      <c r="AE5792" s="5" t="s">
        <v>16988</v>
      </c>
      <c r="AF5792" s="5" t="s">
        <v>16989</v>
      </c>
      <c r="AG5792" s="5" t="s">
        <v>16990</v>
      </c>
      <c r="AH5792" s="5" t="s">
        <v>16991</v>
      </c>
      <c r="AI5792" s="5" t="s">
        <v>16992</v>
      </c>
      <c r="AJ5792" s="5" t="s">
        <v>16993</v>
      </c>
    </row>
    <row r="5793" spans="1:36" ht="20.100000000000001" customHeight="1">
      <c r="A5793" s="282" t="s">
        <v>13060</v>
      </c>
      <c r="B5793" s="277"/>
      <c r="C5793" s="289" t="s">
        <v>12883</v>
      </c>
      <c r="D5793" s="278" t="s">
        <v>13061</v>
      </c>
      <c r="E5793" s="169"/>
      <c r="F5793" s="281" t="s">
        <v>17578</v>
      </c>
      <c r="G5793" s="279" t="s">
        <v>8444</v>
      </c>
      <c r="H5793" s="282">
        <v>0</v>
      </c>
      <c r="I5793" s="280">
        <v>42375</v>
      </c>
      <c r="J5793" s="319" t="e">
        <f t="shared" si="91"/>
        <v>#VALUE!</v>
      </c>
      <c r="K5793" s="169"/>
      <c r="L5793" s="169"/>
      <c r="M5793" s="169" t="s">
        <v>2395</v>
      </c>
      <c r="N5793" s="169"/>
      <c r="O5793" s="169"/>
      <c r="P5793" s="169"/>
    </row>
    <row r="5794" spans="1:36" ht="20.100000000000001" customHeight="1">
      <c r="A5794" s="282" t="s">
        <v>13062</v>
      </c>
      <c r="B5794" s="277">
        <v>683615803022</v>
      </c>
      <c r="C5794" s="289" t="s">
        <v>12884</v>
      </c>
      <c r="D5794" s="278" t="s">
        <v>13061</v>
      </c>
      <c r="E5794" s="326">
        <v>0.25</v>
      </c>
      <c r="F5794" s="319">
        <v>9.89</v>
      </c>
      <c r="G5794" s="279" t="s">
        <v>8444</v>
      </c>
      <c r="H5794" s="283">
        <v>168</v>
      </c>
      <c r="I5794" s="280">
        <v>42375</v>
      </c>
      <c r="J5794" s="319">
        <f t="shared" si="91"/>
        <v>3.1564999999999994</v>
      </c>
      <c r="K5794" s="169">
        <v>6.1764705882352944</v>
      </c>
      <c r="L5794" s="169"/>
      <c r="M5794" s="169" t="s">
        <v>2395</v>
      </c>
      <c r="N5794" s="169"/>
      <c r="O5794" s="169"/>
      <c r="P5794" s="169"/>
      <c r="Q5794" s="5">
        <v>1</v>
      </c>
      <c r="R5794" s="5" t="s">
        <v>15111</v>
      </c>
      <c r="T5794" s="5" t="s">
        <v>16983</v>
      </c>
      <c r="U5794" s="171" t="s">
        <v>13062</v>
      </c>
      <c r="V5794" s="5" t="s">
        <v>15369</v>
      </c>
      <c r="W5794" s="5" t="s">
        <v>17011</v>
      </c>
      <c r="X5794" s="5" t="s">
        <v>16868</v>
      </c>
      <c r="Y5794" s="5" t="s">
        <v>16869</v>
      </c>
      <c r="Z5794" s="5" t="s">
        <v>16985</v>
      </c>
      <c r="AA5794" s="5" t="s">
        <v>17012</v>
      </c>
      <c r="AB5794" s="5" t="s">
        <v>17013</v>
      </c>
      <c r="AC5794" s="5" t="s">
        <v>17014</v>
      </c>
      <c r="AD5794" s="5" t="s">
        <v>17014</v>
      </c>
      <c r="AE5794" s="5" t="s">
        <v>16988</v>
      </c>
      <c r="AF5794" s="5" t="s">
        <v>16989</v>
      </c>
      <c r="AG5794" s="5" t="s">
        <v>16990</v>
      </c>
      <c r="AH5794" s="5" t="s">
        <v>16991</v>
      </c>
      <c r="AI5794" s="5" t="s">
        <v>16992</v>
      </c>
      <c r="AJ5794" s="5" t="s">
        <v>16993</v>
      </c>
    </row>
    <row r="5795" spans="1:36" ht="20.100000000000001" customHeight="1">
      <c r="A5795" s="282" t="s">
        <v>13063</v>
      </c>
      <c r="B5795" s="277"/>
      <c r="C5795" s="289" t="s">
        <v>12885</v>
      </c>
      <c r="D5795" s="278" t="s">
        <v>13064</v>
      </c>
      <c r="E5795" s="169"/>
      <c r="F5795" s="281" t="s">
        <v>17578</v>
      </c>
      <c r="G5795" s="279" t="s">
        <v>8444</v>
      </c>
      <c r="H5795" s="282">
        <v>0</v>
      </c>
      <c r="I5795" s="280">
        <v>42375</v>
      </c>
      <c r="J5795" s="319" t="e">
        <f t="shared" si="91"/>
        <v>#VALUE!</v>
      </c>
      <c r="K5795" s="169"/>
      <c r="L5795" s="169"/>
      <c r="M5795" s="169" t="s">
        <v>2395</v>
      </c>
      <c r="N5795" s="169"/>
      <c r="O5795" s="169"/>
      <c r="P5795" s="169"/>
    </row>
    <row r="5796" spans="1:36" ht="20.100000000000001" customHeight="1">
      <c r="A5796" s="282" t="s">
        <v>13065</v>
      </c>
      <c r="B5796" s="277">
        <v>683615803039</v>
      </c>
      <c r="C5796" s="289" t="s">
        <v>12886</v>
      </c>
      <c r="D5796" s="278" t="s">
        <v>13064</v>
      </c>
      <c r="E5796" s="326">
        <v>1</v>
      </c>
      <c r="F5796" s="319">
        <v>9.89</v>
      </c>
      <c r="G5796" s="279" t="s">
        <v>8444</v>
      </c>
      <c r="H5796" s="283">
        <v>143</v>
      </c>
      <c r="I5796" s="280">
        <v>42375</v>
      </c>
      <c r="J5796" s="319">
        <f t="shared" si="91"/>
        <v>2.4064999999999994</v>
      </c>
      <c r="K5796" s="169">
        <v>7.0588235294117645</v>
      </c>
      <c r="L5796" s="169"/>
      <c r="M5796" s="169" t="s">
        <v>2395</v>
      </c>
      <c r="N5796" s="169"/>
      <c r="O5796" s="169"/>
      <c r="P5796" s="169"/>
      <c r="Q5796" s="5">
        <v>1</v>
      </c>
      <c r="R5796" s="5" t="s">
        <v>15111</v>
      </c>
      <c r="T5796" s="5" t="s">
        <v>16983</v>
      </c>
      <c r="U5796" s="171" t="s">
        <v>13065</v>
      </c>
      <c r="V5796" s="5" t="s">
        <v>15369</v>
      </c>
      <c r="W5796" s="5" t="s">
        <v>17015</v>
      </c>
      <c r="X5796" s="5" t="s">
        <v>16868</v>
      </c>
      <c r="Y5796" s="5" t="s">
        <v>16869</v>
      </c>
      <c r="Z5796" s="5" t="s">
        <v>16985</v>
      </c>
      <c r="AA5796" s="5" t="s">
        <v>17016</v>
      </c>
      <c r="AB5796" s="5" t="s">
        <v>17017</v>
      </c>
      <c r="AC5796" s="5" t="s">
        <v>17014</v>
      </c>
      <c r="AD5796" s="5" t="s">
        <v>17014</v>
      </c>
      <c r="AE5796" s="5" t="s">
        <v>16988</v>
      </c>
      <c r="AF5796" s="5" t="s">
        <v>16989</v>
      </c>
      <c r="AG5796" s="5" t="s">
        <v>16990</v>
      </c>
      <c r="AH5796" s="5" t="s">
        <v>16991</v>
      </c>
      <c r="AI5796" s="5" t="s">
        <v>16992</v>
      </c>
      <c r="AJ5796" s="5" t="s">
        <v>16993</v>
      </c>
    </row>
    <row r="5797" spans="1:36" ht="20.100000000000001" customHeight="1">
      <c r="A5797" s="282" t="s">
        <v>13066</v>
      </c>
      <c r="B5797" s="277"/>
      <c r="C5797" s="289" t="s">
        <v>12887</v>
      </c>
      <c r="D5797" s="278" t="s">
        <v>13067</v>
      </c>
      <c r="E5797" s="169"/>
      <c r="F5797" s="281" t="s">
        <v>17578</v>
      </c>
      <c r="G5797" s="279" t="s">
        <v>8444</v>
      </c>
      <c r="H5797" s="282">
        <v>0</v>
      </c>
      <c r="I5797" s="280">
        <v>42375</v>
      </c>
      <c r="J5797" s="319" t="e">
        <f t="shared" si="91"/>
        <v>#VALUE!</v>
      </c>
      <c r="K5797" s="169"/>
      <c r="L5797" s="169"/>
      <c r="M5797" s="169" t="s">
        <v>2395</v>
      </c>
      <c r="N5797" s="169"/>
      <c r="O5797" s="169"/>
      <c r="P5797" s="169"/>
    </row>
    <row r="5798" spans="1:36" ht="20.100000000000001" customHeight="1">
      <c r="A5798" s="282" t="s">
        <v>13068</v>
      </c>
      <c r="B5798" s="277">
        <v>683615803046</v>
      </c>
      <c r="C5798" s="289" t="s">
        <v>12888</v>
      </c>
      <c r="D5798" s="278" t="s">
        <v>13067</v>
      </c>
      <c r="E5798" s="326">
        <v>0.5</v>
      </c>
      <c r="F5798" s="319">
        <v>9.89</v>
      </c>
      <c r="G5798" s="279" t="s">
        <v>8444</v>
      </c>
      <c r="H5798" s="365">
        <v>44</v>
      </c>
      <c r="I5798" s="280">
        <v>42375</v>
      </c>
      <c r="J5798" s="319">
        <f t="shared" si="91"/>
        <v>2.9064999999999994</v>
      </c>
      <c r="K5798" s="169">
        <v>7.0588235294117645</v>
      </c>
      <c r="L5798" s="169"/>
      <c r="M5798" s="169" t="s">
        <v>2395</v>
      </c>
      <c r="N5798" s="169"/>
      <c r="O5798" s="169"/>
      <c r="P5798" s="169"/>
      <c r="Q5798" s="5">
        <v>1</v>
      </c>
      <c r="R5798" s="5" t="s">
        <v>15111</v>
      </c>
      <c r="T5798" s="5" t="s">
        <v>16983</v>
      </c>
      <c r="U5798" s="171" t="s">
        <v>13068</v>
      </c>
      <c r="V5798" s="5" t="s">
        <v>15369</v>
      </c>
      <c r="W5798" s="5" t="s">
        <v>17018</v>
      </c>
      <c r="X5798" s="5" t="s">
        <v>16868</v>
      </c>
      <c r="Y5798" s="5" t="s">
        <v>16869</v>
      </c>
      <c r="Z5798" s="5" t="s">
        <v>16985</v>
      </c>
      <c r="AA5798" s="5" t="s">
        <v>17019</v>
      </c>
      <c r="AB5798" s="5" t="s">
        <v>17020</v>
      </c>
      <c r="AC5798" s="5" t="s">
        <v>17020</v>
      </c>
      <c r="AD5798" s="5" t="s">
        <v>17020</v>
      </c>
      <c r="AE5798" s="5" t="s">
        <v>16988</v>
      </c>
      <c r="AF5798" s="5" t="s">
        <v>16989</v>
      </c>
      <c r="AG5798" s="5" t="s">
        <v>16990</v>
      </c>
      <c r="AH5798" s="5" t="s">
        <v>16991</v>
      </c>
      <c r="AI5798" s="5" t="s">
        <v>16992</v>
      </c>
      <c r="AJ5798" s="5" t="s">
        <v>16993</v>
      </c>
    </row>
    <row r="5799" spans="1:36" ht="20.100000000000001" customHeight="1">
      <c r="A5799" s="282" t="s">
        <v>13069</v>
      </c>
      <c r="B5799" s="277"/>
      <c r="C5799" s="289" t="s">
        <v>12889</v>
      </c>
      <c r="D5799" s="278" t="s">
        <v>13070</v>
      </c>
      <c r="E5799" s="169"/>
      <c r="F5799" s="281" t="s">
        <v>17578</v>
      </c>
      <c r="G5799" s="279" t="s">
        <v>8444</v>
      </c>
      <c r="H5799" s="282">
        <v>0</v>
      </c>
      <c r="I5799" s="280">
        <v>42375</v>
      </c>
      <c r="J5799" s="319" t="e">
        <f t="shared" si="91"/>
        <v>#VALUE!</v>
      </c>
      <c r="K5799" s="169"/>
      <c r="L5799" s="169"/>
      <c r="M5799" s="169" t="s">
        <v>2395</v>
      </c>
      <c r="N5799" s="169"/>
      <c r="O5799" s="169"/>
      <c r="P5799" s="169"/>
    </row>
    <row r="5800" spans="1:36" ht="20.100000000000001" customHeight="1">
      <c r="A5800" s="282" t="s">
        <v>13071</v>
      </c>
      <c r="B5800" s="277">
        <v>683615803053</v>
      </c>
      <c r="C5800" s="289" t="s">
        <v>12890</v>
      </c>
      <c r="D5800" s="278" t="s">
        <v>13070</v>
      </c>
      <c r="E5800" s="323">
        <v>0.25</v>
      </c>
      <c r="F5800" s="319">
        <v>9.89</v>
      </c>
      <c r="G5800" s="279" t="s">
        <v>8444</v>
      </c>
      <c r="H5800" s="282">
        <v>0</v>
      </c>
      <c r="I5800" s="280">
        <v>42375</v>
      </c>
      <c r="J5800" s="319">
        <f t="shared" si="91"/>
        <v>3.1564999999999994</v>
      </c>
      <c r="K5800" s="169">
        <v>6.1764705882352944</v>
      </c>
      <c r="L5800" s="169"/>
      <c r="M5800" s="169" t="s">
        <v>2395</v>
      </c>
      <c r="N5800" s="169"/>
      <c r="O5800" s="169"/>
      <c r="P5800" s="169"/>
    </row>
    <row r="5801" spans="1:36" ht="20.100000000000001" customHeight="1">
      <c r="A5801" s="282" t="s">
        <v>13072</v>
      </c>
      <c r="B5801" s="277"/>
      <c r="C5801" s="289" t="s">
        <v>12891</v>
      </c>
      <c r="D5801" s="278" t="s">
        <v>13073</v>
      </c>
      <c r="E5801" s="169"/>
      <c r="F5801" s="281" t="s">
        <v>17578</v>
      </c>
      <c r="G5801" s="279" t="s">
        <v>8444</v>
      </c>
      <c r="H5801" s="282">
        <v>0</v>
      </c>
      <c r="I5801" s="280">
        <v>42375</v>
      </c>
      <c r="J5801" s="319" t="e">
        <f t="shared" si="91"/>
        <v>#VALUE!</v>
      </c>
      <c r="K5801" s="169"/>
      <c r="L5801" s="169"/>
      <c r="M5801" s="169" t="s">
        <v>2395</v>
      </c>
      <c r="N5801" s="169"/>
      <c r="O5801" s="169"/>
      <c r="P5801" s="169"/>
    </row>
    <row r="5802" spans="1:36" ht="20.100000000000001" customHeight="1">
      <c r="A5802" s="282" t="s">
        <v>13074</v>
      </c>
      <c r="B5802" s="277">
        <v>683615803060</v>
      </c>
      <c r="C5802" s="289" t="s">
        <v>12892</v>
      </c>
      <c r="D5802" s="278" t="s">
        <v>13073</v>
      </c>
      <c r="E5802" s="323">
        <v>0.25</v>
      </c>
      <c r="F5802" s="319">
        <v>9.89</v>
      </c>
      <c r="G5802" s="279" t="s">
        <v>8444</v>
      </c>
      <c r="H5802" s="282">
        <v>0</v>
      </c>
      <c r="I5802" s="280">
        <v>42375</v>
      </c>
      <c r="J5802" s="319">
        <f t="shared" si="91"/>
        <v>3.1564999999999994</v>
      </c>
      <c r="K5802" s="169">
        <v>6.1764705882352944</v>
      </c>
      <c r="L5802" s="169"/>
      <c r="M5802" s="169" t="s">
        <v>2395</v>
      </c>
      <c r="N5802" s="169"/>
      <c r="O5802" s="169"/>
      <c r="P5802" s="169"/>
    </row>
    <row r="5803" spans="1:36" ht="20.100000000000001" customHeight="1">
      <c r="A5803" s="282" t="s">
        <v>13075</v>
      </c>
      <c r="B5803" s="277"/>
      <c r="C5803" s="289" t="s">
        <v>12893</v>
      </c>
      <c r="D5803" s="278" t="s">
        <v>13076</v>
      </c>
      <c r="E5803" s="169"/>
      <c r="F5803" s="281" t="s">
        <v>17578</v>
      </c>
      <c r="G5803" s="279" t="s">
        <v>8444</v>
      </c>
      <c r="H5803" s="282">
        <v>0</v>
      </c>
      <c r="I5803" s="280">
        <v>42375</v>
      </c>
      <c r="J5803" s="319" t="e">
        <f t="shared" si="91"/>
        <v>#VALUE!</v>
      </c>
      <c r="K5803" s="169"/>
      <c r="L5803" s="169"/>
      <c r="M5803" s="169" t="s">
        <v>2395</v>
      </c>
      <c r="N5803" s="169"/>
      <c r="O5803" s="169"/>
      <c r="P5803" s="169"/>
    </row>
    <row r="5804" spans="1:36" ht="20.100000000000001" customHeight="1">
      <c r="A5804" s="282" t="s">
        <v>13077</v>
      </c>
      <c r="B5804" s="277">
        <v>683615803077</v>
      </c>
      <c r="C5804" s="289" t="s">
        <v>12894</v>
      </c>
      <c r="D5804" s="278" t="s">
        <v>13076</v>
      </c>
      <c r="E5804" s="323">
        <v>0.25</v>
      </c>
      <c r="F5804" s="319">
        <v>9.89</v>
      </c>
      <c r="G5804" s="279" t="s">
        <v>8444</v>
      </c>
      <c r="H5804" s="282">
        <v>0</v>
      </c>
      <c r="I5804" s="280">
        <v>42375</v>
      </c>
      <c r="J5804" s="319">
        <f t="shared" si="91"/>
        <v>3.1564999999999994</v>
      </c>
      <c r="K5804" s="169">
        <v>6.1764705882352944</v>
      </c>
      <c r="L5804" s="169"/>
      <c r="M5804" s="169" t="s">
        <v>2395</v>
      </c>
      <c r="N5804" s="169"/>
      <c r="O5804" s="169"/>
      <c r="P5804" s="169"/>
    </row>
    <row r="5805" spans="1:36" ht="20.100000000000001" customHeight="1">
      <c r="A5805" s="201" t="s">
        <v>2838</v>
      </c>
      <c r="B5805" s="183">
        <v>852669052957</v>
      </c>
      <c r="C5805" s="368" t="s">
        <v>2745</v>
      </c>
      <c r="D5805" s="215" t="s">
        <v>2833</v>
      </c>
      <c r="E5805" s="321">
        <v>0.75</v>
      </c>
      <c r="F5805" s="319">
        <v>9.89</v>
      </c>
      <c r="G5805" s="198" t="s">
        <v>8444</v>
      </c>
      <c r="H5805" s="201">
        <v>0</v>
      </c>
      <c r="I5805" s="200">
        <v>41632</v>
      </c>
      <c r="J5805" s="319">
        <f t="shared" si="91"/>
        <v>2.6564999999999994</v>
      </c>
      <c r="K5805" s="198">
        <v>7.0588235294117645</v>
      </c>
      <c r="L5805" s="198"/>
      <c r="M5805" s="198" t="s">
        <v>2395</v>
      </c>
      <c r="N5805" s="198"/>
      <c r="O5805" s="198"/>
      <c r="P5805" s="198"/>
      <c r="Q5805" s="169"/>
      <c r="R5805" s="169"/>
      <c r="S5805" s="169"/>
      <c r="T5805" s="169"/>
      <c r="U5805" s="170"/>
    </row>
    <row r="5806" spans="1:36" ht="20.100000000000001" customHeight="1">
      <c r="A5806" s="282" t="s">
        <v>13079</v>
      </c>
      <c r="B5806" s="277">
        <v>683615803091</v>
      </c>
      <c r="C5806" s="289" t="s">
        <v>12896</v>
      </c>
      <c r="D5806" s="278" t="s">
        <v>13076</v>
      </c>
      <c r="E5806" s="323">
        <v>0.25</v>
      </c>
      <c r="F5806" s="319">
        <v>9.89</v>
      </c>
      <c r="G5806" s="279" t="s">
        <v>8444</v>
      </c>
      <c r="H5806" s="282">
        <v>0</v>
      </c>
      <c r="I5806" s="280">
        <v>42375</v>
      </c>
      <c r="J5806" s="319">
        <f t="shared" si="91"/>
        <v>3.1564999999999994</v>
      </c>
      <c r="K5806" s="169">
        <v>6.1764705882352944</v>
      </c>
      <c r="L5806" s="169"/>
      <c r="M5806" s="169" t="s">
        <v>2395</v>
      </c>
      <c r="N5806" s="169"/>
      <c r="O5806" s="169"/>
      <c r="P5806" s="169"/>
    </row>
    <row r="5807" spans="1:36" ht="20.100000000000001" customHeight="1">
      <c r="A5807" s="282" t="s">
        <v>13080</v>
      </c>
      <c r="B5807" s="277"/>
      <c r="C5807" s="289" t="s">
        <v>12897</v>
      </c>
      <c r="D5807" s="278" t="s">
        <v>13081</v>
      </c>
      <c r="E5807" s="169"/>
      <c r="F5807" s="281" t="s">
        <v>17578</v>
      </c>
      <c r="G5807" s="279" t="s">
        <v>8444</v>
      </c>
      <c r="H5807" s="282">
        <v>0</v>
      </c>
      <c r="I5807" s="280">
        <v>42375</v>
      </c>
      <c r="J5807" s="319" t="e">
        <f t="shared" si="91"/>
        <v>#VALUE!</v>
      </c>
      <c r="K5807" s="169"/>
      <c r="L5807" s="169"/>
      <c r="M5807" s="169" t="s">
        <v>2395</v>
      </c>
      <c r="N5807" s="169"/>
      <c r="O5807" s="169"/>
      <c r="P5807" s="169"/>
    </row>
    <row r="5808" spans="1:36" ht="20.100000000000001" customHeight="1">
      <c r="A5808" s="282" t="s">
        <v>13082</v>
      </c>
      <c r="B5808" s="277">
        <v>683615803107</v>
      </c>
      <c r="C5808" s="289" t="s">
        <v>12898</v>
      </c>
      <c r="D5808" s="278" t="s">
        <v>13081</v>
      </c>
      <c r="E5808" s="323">
        <v>0.5</v>
      </c>
      <c r="F5808" s="319">
        <v>9.89</v>
      </c>
      <c r="G5808" s="279" t="s">
        <v>8444</v>
      </c>
      <c r="H5808" s="282">
        <v>0</v>
      </c>
      <c r="I5808" s="280">
        <v>42375</v>
      </c>
      <c r="J5808" s="319">
        <f t="shared" si="91"/>
        <v>2.9064999999999994</v>
      </c>
      <c r="K5808" s="169">
        <v>6.4705882352941178</v>
      </c>
      <c r="L5808" s="169"/>
      <c r="M5808" s="169" t="s">
        <v>2395</v>
      </c>
      <c r="N5808" s="169"/>
      <c r="O5808" s="169"/>
      <c r="P5808" s="169"/>
      <c r="Q5808" s="5">
        <v>1</v>
      </c>
      <c r="R5808" s="5" t="s">
        <v>15111</v>
      </c>
      <c r="T5808" s="5" t="s">
        <v>16983</v>
      </c>
      <c r="U5808" s="171" t="s">
        <v>13082</v>
      </c>
      <c r="V5808" s="5" t="s">
        <v>15369</v>
      </c>
      <c r="W5808" s="5" t="s">
        <v>17000</v>
      </c>
      <c r="X5808" s="5" t="s">
        <v>16868</v>
      </c>
      <c r="Y5808" s="5" t="s">
        <v>16869</v>
      </c>
      <c r="Z5808" s="5" t="s">
        <v>16985</v>
      </c>
      <c r="AA5808" s="5" t="s">
        <v>16999</v>
      </c>
      <c r="AB5808" s="5" t="s">
        <v>17021</v>
      </c>
      <c r="AC5808" s="5" t="s">
        <v>16987</v>
      </c>
      <c r="AD5808" s="5" t="s">
        <v>16987</v>
      </c>
      <c r="AE5808" s="5" t="s">
        <v>16988</v>
      </c>
      <c r="AF5808" s="5" t="s">
        <v>16989</v>
      </c>
      <c r="AG5808" s="5" t="s">
        <v>16990</v>
      </c>
      <c r="AH5808" s="5" t="s">
        <v>16991</v>
      </c>
      <c r="AI5808" s="5" t="s">
        <v>16992</v>
      </c>
      <c r="AJ5808" s="5" t="s">
        <v>16993</v>
      </c>
    </row>
    <row r="5809" spans="1:37" ht="20.100000000000001" customHeight="1">
      <c r="A5809" s="282" t="s">
        <v>13083</v>
      </c>
      <c r="B5809" s="277"/>
      <c r="C5809" s="289" t="s">
        <v>12899</v>
      </c>
      <c r="D5809" s="278" t="s">
        <v>13084</v>
      </c>
      <c r="E5809" s="169"/>
      <c r="F5809" s="281" t="s">
        <v>17578</v>
      </c>
      <c r="G5809" s="279" t="s">
        <v>8444</v>
      </c>
      <c r="H5809" s="282">
        <v>0</v>
      </c>
      <c r="I5809" s="280">
        <v>42375</v>
      </c>
      <c r="J5809" s="319" t="e">
        <f t="shared" si="91"/>
        <v>#VALUE!</v>
      </c>
      <c r="K5809" s="169"/>
      <c r="L5809" s="169"/>
      <c r="M5809" s="169" t="s">
        <v>2395</v>
      </c>
      <c r="N5809" s="169"/>
      <c r="O5809" s="169"/>
      <c r="P5809" s="169"/>
    </row>
    <row r="5810" spans="1:37" ht="20.100000000000001" customHeight="1">
      <c r="A5810" s="282" t="s">
        <v>13085</v>
      </c>
      <c r="B5810" s="277">
        <v>683615803114</v>
      </c>
      <c r="C5810" s="289" t="s">
        <v>12900</v>
      </c>
      <c r="D5810" s="278" t="s">
        <v>13084</v>
      </c>
      <c r="E5810" s="326">
        <v>1</v>
      </c>
      <c r="F5810" s="319">
        <v>9.89</v>
      </c>
      <c r="G5810" s="279" t="s">
        <v>8444</v>
      </c>
      <c r="H5810" s="283">
        <v>83</v>
      </c>
      <c r="I5810" s="280">
        <v>42375</v>
      </c>
      <c r="J5810" s="319">
        <f t="shared" si="91"/>
        <v>2.4064999999999994</v>
      </c>
      <c r="K5810" s="169">
        <v>7.0588235294117645</v>
      </c>
      <c r="L5810" s="169"/>
      <c r="M5810" s="169" t="s">
        <v>2395</v>
      </c>
      <c r="N5810" s="169"/>
      <c r="O5810" s="169"/>
      <c r="P5810" s="169"/>
      <c r="Q5810" s="5">
        <v>1</v>
      </c>
      <c r="R5810" s="5" t="s">
        <v>15111</v>
      </c>
      <c r="T5810" s="5" t="s">
        <v>16983</v>
      </c>
      <c r="U5810" s="171" t="s">
        <v>13085</v>
      </c>
      <c r="V5810" s="5" t="s">
        <v>16994</v>
      </c>
      <c r="W5810" s="5" t="s">
        <v>17022</v>
      </c>
      <c r="X5810" s="5" t="s">
        <v>16868</v>
      </c>
      <c r="Y5810" s="5" t="s">
        <v>16869</v>
      </c>
      <c r="Z5810" s="5" t="s">
        <v>16985</v>
      </c>
      <c r="AA5810" s="5" t="s">
        <v>17023</v>
      </c>
      <c r="AB5810" s="5" t="s">
        <v>16996</v>
      </c>
      <c r="AC5810" s="5" t="s">
        <v>16987</v>
      </c>
      <c r="AD5810" s="5" t="s">
        <v>16987</v>
      </c>
      <c r="AE5810" s="5" t="s">
        <v>16988</v>
      </c>
      <c r="AF5810" s="5" t="s">
        <v>16989</v>
      </c>
      <c r="AG5810" s="5" t="s">
        <v>16990</v>
      </c>
      <c r="AH5810" s="5" t="s">
        <v>16991</v>
      </c>
      <c r="AI5810" s="5" t="s">
        <v>16992</v>
      </c>
      <c r="AJ5810" s="5" t="s">
        <v>16993</v>
      </c>
    </row>
    <row r="5811" spans="1:37" ht="20.100000000000001" customHeight="1">
      <c r="A5811" s="282" t="s">
        <v>13086</v>
      </c>
      <c r="B5811" s="277"/>
      <c r="C5811" s="289" t="s">
        <v>12901</v>
      </c>
      <c r="D5811" s="278" t="s">
        <v>13087</v>
      </c>
      <c r="E5811" s="169"/>
      <c r="F5811" s="281" t="s">
        <v>17578</v>
      </c>
      <c r="G5811" s="279" t="s">
        <v>8444</v>
      </c>
      <c r="H5811" s="282">
        <v>0</v>
      </c>
      <c r="I5811" s="280">
        <v>42375</v>
      </c>
      <c r="J5811" s="319" t="e">
        <f t="shared" si="91"/>
        <v>#VALUE!</v>
      </c>
      <c r="K5811" s="169"/>
      <c r="L5811" s="169"/>
      <c r="M5811" s="169" t="s">
        <v>2395</v>
      </c>
      <c r="N5811" s="169"/>
      <c r="O5811" s="169"/>
      <c r="P5811" s="169"/>
    </row>
    <row r="5812" spans="1:37" ht="20.100000000000001" customHeight="1">
      <c r="A5812" s="282" t="s">
        <v>13088</v>
      </c>
      <c r="B5812" s="277">
        <v>683615803121</v>
      </c>
      <c r="C5812" s="289" t="s">
        <v>12902</v>
      </c>
      <c r="D5812" s="278" t="s">
        <v>13087</v>
      </c>
      <c r="E5812" s="326">
        <v>0.25</v>
      </c>
      <c r="F5812" s="319">
        <v>9.89</v>
      </c>
      <c r="G5812" s="279" t="s">
        <v>8444</v>
      </c>
      <c r="H5812" s="283">
        <v>2218</v>
      </c>
      <c r="I5812" s="280">
        <v>42375</v>
      </c>
      <c r="J5812" s="319">
        <f t="shared" si="91"/>
        <v>3.1564999999999994</v>
      </c>
      <c r="K5812" s="169">
        <v>6.1764705882352944</v>
      </c>
      <c r="L5812" s="169"/>
      <c r="M5812" s="169" t="s">
        <v>2395</v>
      </c>
      <c r="N5812" s="169"/>
      <c r="O5812" s="169"/>
      <c r="P5812" s="169"/>
      <c r="Q5812" s="5">
        <v>1</v>
      </c>
      <c r="R5812" s="5" t="s">
        <v>15111</v>
      </c>
      <c r="T5812" s="5" t="s">
        <v>16983</v>
      </c>
      <c r="U5812" s="171" t="s">
        <v>13088</v>
      </c>
      <c r="V5812" s="5" t="s">
        <v>15369</v>
      </c>
      <c r="W5812" s="5" t="s">
        <v>17024</v>
      </c>
      <c r="X5812" s="5" t="s">
        <v>16868</v>
      </c>
      <c r="Y5812" s="5" t="s">
        <v>16869</v>
      </c>
      <c r="Z5812" s="5" t="s">
        <v>16985</v>
      </c>
      <c r="AA5812" s="5" t="s">
        <v>17025</v>
      </c>
      <c r="AB5812" s="5" t="s">
        <v>17019</v>
      </c>
      <c r="AC5812" s="5" t="s">
        <v>17020</v>
      </c>
      <c r="AD5812" s="5" t="s">
        <v>17020</v>
      </c>
      <c r="AE5812" s="5" t="s">
        <v>16988</v>
      </c>
      <c r="AF5812" s="5" t="s">
        <v>16989</v>
      </c>
      <c r="AG5812" s="5" t="s">
        <v>16990</v>
      </c>
      <c r="AH5812" s="5" t="s">
        <v>16991</v>
      </c>
      <c r="AI5812" s="5" t="s">
        <v>16992</v>
      </c>
      <c r="AJ5812" s="5" t="s">
        <v>16993</v>
      </c>
    </row>
    <row r="5813" spans="1:37" ht="20.100000000000001" customHeight="1">
      <c r="A5813" s="282" t="s">
        <v>13089</v>
      </c>
      <c r="B5813" s="277">
        <v>683615803138</v>
      </c>
      <c r="C5813" s="289" t="s">
        <v>12903</v>
      </c>
      <c r="D5813" s="278" t="s">
        <v>13087</v>
      </c>
      <c r="E5813" s="326">
        <v>0.25</v>
      </c>
      <c r="F5813" s="319">
        <v>9.89</v>
      </c>
      <c r="G5813" s="279" t="s">
        <v>8444</v>
      </c>
      <c r="H5813" s="283">
        <v>388</v>
      </c>
      <c r="I5813" s="280">
        <v>42375</v>
      </c>
      <c r="J5813" s="319">
        <f t="shared" si="91"/>
        <v>3.1564999999999994</v>
      </c>
      <c r="K5813" s="169">
        <v>6.1764705882352944</v>
      </c>
      <c r="L5813" s="169"/>
      <c r="M5813" s="169" t="s">
        <v>2395</v>
      </c>
      <c r="N5813" s="169"/>
      <c r="O5813" s="169"/>
      <c r="P5813" s="169"/>
      <c r="Q5813" s="5">
        <v>1</v>
      </c>
      <c r="R5813" s="5" t="s">
        <v>15111</v>
      </c>
      <c r="T5813" s="5" t="s">
        <v>16983</v>
      </c>
      <c r="U5813" s="171" t="s">
        <v>13089</v>
      </c>
      <c r="V5813" s="5" t="s">
        <v>15369</v>
      </c>
      <c r="W5813" s="5" t="s">
        <v>17024</v>
      </c>
      <c r="X5813" s="5" t="s">
        <v>16868</v>
      </c>
      <c r="Y5813" s="5" t="s">
        <v>16869</v>
      </c>
      <c r="Z5813" s="5" t="s">
        <v>16985</v>
      </c>
      <c r="AA5813" s="5" t="s">
        <v>17025</v>
      </c>
      <c r="AB5813" s="5" t="s">
        <v>17019</v>
      </c>
      <c r="AC5813" s="5" t="s">
        <v>17020</v>
      </c>
      <c r="AD5813" s="5" t="s">
        <v>17020</v>
      </c>
      <c r="AE5813" s="5" t="s">
        <v>16988</v>
      </c>
      <c r="AF5813" s="5" t="s">
        <v>16989</v>
      </c>
      <c r="AG5813" s="5" t="s">
        <v>16990</v>
      </c>
      <c r="AH5813" s="5" t="s">
        <v>16991</v>
      </c>
      <c r="AI5813" s="5" t="s">
        <v>16992</v>
      </c>
      <c r="AJ5813" s="5" t="s">
        <v>16993</v>
      </c>
    </row>
    <row r="5814" spans="1:37" ht="20.100000000000001" customHeight="1">
      <c r="A5814" s="282" t="s">
        <v>13090</v>
      </c>
      <c r="B5814" s="277"/>
      <c r="C5814" s="289" t="s">
        <v>12904</v>
      </c>
      <c r="D5814" s="278" t="s">
        <v>13091</v>
      </c>
      <c r="E5814" s="169"/>
      <c r="F5814" s="281" t="s">
        <v>17578</v>
      </c>
      <c r="G5814" s="279" t="s">
        <v>8444</v>
      </c>
      <c r="H5814" s="282">
        <v>0</v>
      </c>
      <c r="I5814" s="280">
        <v>42375</v>
      </c>
      <c r="J5814" s="319" t="e">
        <f t="shared" si="91"/>
        <v>#VALUE!</v>
      </c>
      <c r="K5814" s="169"/>
      <c r="L5814" s="169"/>
      <c r="M5814" s="169" t="s">
        <v>2395</v>
      </c>
      <c r="N5814" s="169"/>
      <c r="O5814" s="169"/>
      <c r="P5814" s="169"/>
    </row>
    <row r="5815" spans="1:37" ht="20.100000000000001" customHeight="1">
      <c r="A5815" s="282" t="s">
        <v>13092</v>
      </c>
      <c r="B5815" s="277">
        <v>683615803145</v>
      </c>
      <c r="C5815" s="289" t="s">
        <v>12905</v>
      </c>
      <c r="D5815" s="278" t="s">
        <v>13091</v>
      </c>
      <c r="E5815" s="326">
        <v>0.25</v>
      </c>
      <c r="F5815" s="319">
        <v>9.89</v>
      </c>
      <c r="G5815" s="279" t="s">
        <v>8444</v>
      </c>
      <c r="H5815" s="283">
        <v>4678</v>
      </c>
      <c r="I5815" s="280">
        <v>42375</v>
      </c>
      <c r="J5815" s="319">
        <f t="shared" si="91"/>
        <v>3.1564999999999994</v>
      </c>
      <c r="K5815" s="169">
        <v>6.1764705882352944</v>
      </c>
      <c r="L5815" s="169"/>
      <c r="M5815" s="169" t="s">
        <v>2395</v>
      </c>
      <c r="N5815" s="169"/>
      <c r="O5815" s="169"/>
      <c r="P5815" s="169"/>
      <c r="Q5815" s="5">
        <v>1</v>
      </c>
      <c r="R5815" s="5" t="s">
        <v>15111</v>
      </c>
      <c r="T5815" s="5" t="s">
        <v>16983</v>
      </c>
      <c r="U5815" s="171" t="s">
        <v>13092</v>
      </c>
      <c r="V5815" s="5" t="s">
        <v>15369</v>
      </c>
      <c r="W5815" s="5" t="s">
        <v>17018</v>
      </c>
      <c r="X5815" s="5" t="s">
        <v>16868</v>
      </c>
      <c r="Y5815" s="5" t="s">
        <v>16869</v>
      </c>
      <c r="Z5815" s="5" t="s">
        <v>16985</v>
      </c>
      <c r="AA5815" s="5" t="s">
        <v>17019</v>
      </c>
      <c r="AB5815" s="5" t="s">
        <v>17020</v>
      </c>
      <c r="AC5815" s="5" t="s">
        <v>17020</v>
      </c>
      <c r="AD5815" s="5" t="s">
        <v>17020</v>
      </c>
      <c r="AE5815" s="5" t="s">
        <v>16988</v>
      </c>
      <c r="AF5815" s="5" t="s">
        <v>16989</v>
      </c>
      <c r="AG5815" s="5" t="s">
        <v>16990</v>
      </c>
      <c r="AH5815" s="5" t="s">
        <v>16991</v>
      </c>
      <c r="AI5815" s="5" t="s">
        <v>16992</v>
      </c>
      <c r="AJ5815" s="5" t="s">
        <v>16993</v>
      </c>
    </row>
    <row r="5816" spans="1:37" ht="20.100000000000001" customHeight="1">
      <c r="A5816" s="282" t="s">
        <v>13093</v>
      </c>
      <c r="B5816" s="277">
        <v>683615803152</v>
      </c>
      <c r="C5816" s="289" t="s">
        <v>12906</v>
      </c>
      <c r="D5816" s="278" t="s">
        <v>13091</v>
      </c>
      <c r="E5816" s="326">
        <v>0.25</v>
      </c>
      <c r="F5816" s="319">
        <v>9.89</v>
      </c>
      <c r="G5816" s="279" t="s">
        <v>8444</v>
      </c>
      <c r="H5816" s="283">
        <v>1280</v>
      </c>
      <c r="I5816" s="280">
        <v>42375</v>
      </c>
      <c r="J5816" s="319">
        <f t="shared" si="91"/>
        <v>3.1564999999999994</v>
      </c>
      <c r="K5816" s="169">
        <v>6.1764705882352944</v>
      </c>
      <c r="L5816" s="169"/>
      <c r="M5816" s="169" t="s">
        <v>2395</v>
      </c>
      <c r="N5816" s="169"/>
      <c r="O5816" s="169"/>
      <c r="P5816" s="169"/>
      <c r="Q5816" s="5">
        <v>1</v>
      </c>
      <c r="R5816" s="5" t="s">
        <v>15111</v>
      </c>
      <c r="T5816" s="5" t="s">
        <v>16983</v>
      </c>
      <c r="U5816" s="171" t="s">
        <v>13093</v>
      </c>
      <c r="V5816" s="5" t="s">
        <v>15369</v>
      </c>
      <c r="W5816" s="5" t="s">
        <v>17018</v>
      </c>
      <c r="X5816" s="5" t="s">
        <v>16868</v>
      </c>
      <c r="Y5816" s="5" t="s">
        <v>16869</v>
      </c>
      <c r="Z5816" s="5" t="s">
        <v>16985</v>
      </c>
      <c r="AA5816" s="5" t="s">
        <v>17019</v>
      </c>
      <c r="AB5816" s="5" t="s">
        <v>17020</v>
      </c>
      <c r="AC5816" s="5" t="s">
        <v>17020</v>
      </c>
      <c r="AD5816" s="5" t="s">
        <v>17020</v>
      </c>
      <c r="AE5816" s="5" t="s">
        <v>16988</v>
      </c>
      <c r="AF5816" s="5" t="s">
        <v>16989</v>
      </c>
      <c r="AG5816" s="5" t="s">
        <v>16990</v>
      </c>
      <c r="AH5816" s="5" t="s">
        <v>16991</v>
      </c>
      <c r="AI5816" s="5" t="s">
        <v>16992</v>
      </c>
      <c r="AJ5816" s="5" t="s">
        <v>16993</v>
      </c>
    </row>
    <row r="5817" spans="1:37" ht="20.100000000000001" customHeight="1">
      <c r="A5817" s="282" t="s">
        <v>13094</v>
      </c>
      <c r="B5817" s="277"/>
      <c r="C5817" s="289" t="s">
        <v>12907</v>
      </c>
      <c r="D5817" s="278" t="s">
        <v>13095</v>
      </c>
      <c r="E5817" s="169"/>
      <c r="F5817" s="281" t="s">
        <v>17578</v>
      </c>
      <c r="G5817" s="279" t="s">
        <v>8444</v>
      </c>
      <c r="H5817" s="282">
        <v>0</v>
      </c>
      <c r="I5817" s="280">
        <v>42375</v>
      </c>
      <c r="J5817" s="319" t="e">
        <f t="shared" si="91"/>
        <v>#VALUE!</v>
      </c>
      <c r="K5817" s="169"/>
      <c r="L5817" s="169"/>
      <c r="M5817" s="169" t="s">
        <v>2395</v>
      </c>
      <c r="N5817" s="169"/>
      <c r="O5817" s="169"/>
      <c r="P5817" s="169"/>
    </row>
    <row r="5818" spans="1:37" ht="20.100000000000001" customHeight="1">
      <c r="A5818" s="282" t="s">
        <v>13096</v>
      </c>
      <c r="B5818" s="277">
        <v>683615803169</v>
      </c>
      <c r="C5818" s="289" t="s">
        <v>12908</v>
      </c>
      <c r="D5818" s="278" t="s">
        <v>13095</v>
      </c>
      <c r="E5818" s="326">
        <v>0.25</v>
      </c>
      <c r="F5818" s="319">
        <v>9.89</v>
      </c>
      <c r="G5818" s="279" t="s">
        <v>8444</v>
      </c>
      <c r="H5818" s="283">
        <v>3354</v>
      </c>
      <c r="I5818" s="280">
        <v>42375</v>
      </c>
      <c r="J5818" s="319">
        <f t="shared" si="91"/>
        <v>3.1564999999999994</v>
      </c>
      <c r="K5818" s="169">
        <v>6.1764705882352944</v>
      </c>
      <c r="L5818" s="169"/>
      <c r="M5818" s="169" t="s">
        <v>2395</v>
      </c>
      <c r="N5818" s="169"/>
      <c r="O5818" s="169"/>
      <c r="P5818" s="169"/>
      <c r="Q5818" s="5">
        <v>1</v>
      </c>
      <c r="R5818" s="5" t="s">
        <v>15111</v>
      </c>
      <c r="T5818" s="5" t="s">
        <v>16983</v>
      </c>
      <c r="U5818" s="171" t="s">
        <v>13096</v>
      </c>
      <c r="V5818" s="5" t="s">
        <v>15369</v>
      </c>
      <c r="W5818" s="5" t="s">
        <v>17018</v>
      </c>
      <c r="X5818" s="5" t="s">
        <v>16868</v>
      </c>
      <c r="Y5818" s="5" t="s">
        <v>16869</v>
      </c>
      <c r="Z5818" s="5" t="s">
        <v>16985</v>
      </c>
      <c r="AA5818" s="5" t="s">
        <v>17019</v>
      </c>
      <c r="AB5818" s="5" t="s">
        <v>17020</v>
      </c>
      <c r="AC5818" s="5" t="s">
        <v>17020</v>
      </c>
      <c r="AD5818" s="5" t="s">
        <v>17020</v>
      </c>
      <c r="AE5818" s="5" t="s">
        <v>16988</v>
      </c>
      <c r="AF5818" s="5" t="s">
        <v>16989</v>
      </c>
      <c r="AG5818" s="5" t="s">
        <v>16990</v>
      </c>
      <c r="AH5818" s="5" t="s">
        <v>16991</v>
      </c>
      <c r="AI5818" s="5" t="s">
        <v>16992</v>
      </c>
      <c r="AJ5818" s="5" t="s">
        <v>16993</v>
      </c>
    </row>
    <row r="5819" spans="1:37" ht="20.100000000000001" customHeight="1">
      <c r="A5819" s="282" t="s">
        <v>13097</v>
      </c>
      <c r="B5819" s="277">
        <v>683615803381</v>
      </c>
      <c r="C5819" s="289" t="s">
        <v>12909</v>
      </c>
      <c r="D5819" s="278" t="s">
        <v>13095</v>
      </c>
      <c r="E5819" s="326">
        <v>0.25</v>
      </c>
      <c r="F5819" s="319">
        <v>9.89</v>
      </c>
      <c r="G5819" s="279" t="s">
        <v>8444</v>
      </c>
      <c r="H5819" s="283">
        <v>502</v>
      </c>
      <c r="I5819" s="280">
        <v>42375</v>
      </c>
      <c r="J5819" s="319">
        <f t="shared" si="91"/>
        <v>3.1564999999999994</v>
      </c>
      <c r="K5819" s="169">
        <v>6.1764705882352944</v>
      </c>
      <c r="L5819" s="169"/>
      <c r="M5819" s="169" t="s">
        <v>2395</v>
      </c>
      <c r="N5819" s="169"/>
      <c r="O5819" s="169"/>
      <c r="P5819" s="169"/>
      <c r="Q5819" s="5">
        <v>1</v>
      </c>
      <c r="R5819" s="5" t="s">
        <v>15111</v>
      </c>
      <c r="T5819" s="5" t="s">
        <v>16983</v>
      </c>
      <c r="U5819" s="171" t="s">
        <v>13097</v>
      </c>
      <c r="V5819" s="5" t="s">
        <v>15369</v>
      </c>
      <c r="W5819" s="5" t="s">
        <v>17018</v>
      </c>
      <c r="X5819" s="5" t="s">
        <v>16868</v>
      </c>
      <c r="Y5819" s="5" t="s">
        <v>16869</v>
      </c>
      <c r="Z5819" s="5" t="s">
        <v>16985</v>
      </c>
      <c r="AA5819" s="5" t="s">
        <v>17019</v>
      </c>
      <c r="AB5819" s="5" t="s">
        <v>17020</v>
      </c>
      <c r="AC5819" s="5" t="s">
        <v>17020</v>
      </c>
      <c r="AD5819" s="5" t="s">
        <v>17020</v>
      </c>
      <c r="AE5819" s="5" t="s">
        <v>16988</v>
      </c>
      <c r="AF5819" s="5" t="s">
        <v>16989</v>
      </c>
      <c r="AG5819" s="5" t="s">
        <v>16990</v>
      </c>
      <c r="AH5819" s="5" t="s">
        <v>16991</v>
      </c>
      <c r="AI5819" s="5" t="s">
        <v>16992</v>
      </c>
      <c r="AJ5819" s="5" t="s">
        <v>16993</v>
      </c>
    </row>
    <row r="5820" spans="1:37" ht="20.100000000000001" customHeight="1">
      <c r="A5820" s="282" t="s">
        <v>13098</v>
      </c>
      <c r="B5820" s="277"/>
      <c r="C5820" s="289" t="s">
        <v>12910</v>
      </c>
      <c r="D5820" s="278" t="s">
        <v>13099</v>
      </c>
      <c r="E5820" s="169"/>
      <c r="F5820" s="281" t="s">
        <v>17578</v>
      </c>
      <c r="G5820" s="279" t="s">
        <v>8444</v>
      </c>
      <c r="H5820" s="282">
        <v>0</v>
      </c>
      <c r="I5820" s="280">
        <v>42375</v>
      </c>
      <c r="J5820" s="319" t="e">
        <f t="shared" si="91"/>
        <v>#VALUE!</v>
      </c>
      <c r="K5820" s="169"/>
      <c r="L5820" s="169"/>
      <c r="M5820" s="169" t="s">
        <v>2395</v>
      </c>
      <c r="N5820" s="169"/>
      <c r="O5820" s="169"/>
      <c r="P5820" s="169"/>
    </row>
    <row r="5821" spans="1:37" ht="20.100000000000001" customHeight="1">
      <c r="A5821" s="282" t="s">
        <v>13100</v>
      </c>
      <c r="B5821" s="277">
        <v>683615803398</v>
      </c>
      <c r="C5821" s="289" t="s">
        <v>12911</v>
      </c>
      <c r="D5821" s="278" t="s">
        <v>13099</v>
      </c>
      <c r="E5821" s="326">
        <v>0.25</v>
      </c>
      <c r="F5821" s="319">
        <v>9.89</v>
      </c>
      <c r="G5821" s="279" t="s">
        <v>8444</v>
      </c>
      <c r="H5821" s="283">
        <v>976</v>
      </c>
      <c r="I5821" s="280">
        <v>42375</v>
      </c>
      <c r="J5821" s="319">
        <f t="shared" si="91"/>
        <v>3.1564999999999994</v>
      </c>
      <c r="K5821" s="169">
        <v>6.1764705882352944</v>
      </c>
      <c r="L5821" s="169"/>
      <c r="M5821" s="169" t="s">
        <v>2395</v>
      </c>
      <c r="N5821" s="169"/>
      <c r="O5821" s="169"/>
      <c r="P5821" s="169"/>
      <c r="Q5821" s="5">
        <v>1</v>
      </c>
      <c r="R5821" s="5" t="s">
        <v>15111</v>
      </c>
      <c r="T5821" s="5" t="s">
        <v>16983</v>
      </c>
      <c r="U5821" s="171" t="s">
        <v>13100</v>
      </c>
      <c r="V5821" s="5" t="s">
        <v>15369</v>
      </c>
      <c r="W5821" s="5" t="s">
        <v>17026</v>
      </c>
      <c r="X5821" s="5" t="s">
        <v>16868</v>
      </c>
      <c r="Y5821" s="5" t="s">
        <v>16869</v>
      </c>
      <c r="Z5821" s="5" t="s">
        <v>16985</v>
      </c>
      <c r="AA5821" s="5" t="s">
        <v>17027</v>
      </c>
      <c r="AB5821" s="5" t="s">
        <v>17028</v>
      </c>
      <c r="AC5821" s="5" t="s">
        <v>17029</v>
      </c>
      <c r="AD5821" s="5" t="s">
        <v>17029</v>
      </c>
      <c r="AE5821" s="5" t="s">
        <v>16988</v>
      </c>
      <c r="AF5821" s="5" t="s">
        <v>16989</v>
      </c>
      <c r="AG5821" s="5" t="s">
        <v>16990</v>
      </c>
      <c r="AH5821" s="5" t="s">
        <v>16991</v>
      </c>
      <c r="AI5821" s="5" t="s">
        <v>16992</v>
      </c>
      <c r="AJ5821" s="5" t="s">
        <v>16993</v>
      </c>
    </row>
    <row r="5822" spans="1:37" ht="20.100000000000001" customHeight="1">
      <c r="A5822" s="282" t="s">
        <v>13101</v>
      </c>
      <c r="B5822" s="277"/>
      <c r="C5822" s="289" t="s">
        <v>12912</v>
      </c>
      <c r="D5822" s="278" t="s">
        <v>13102</v>
      </c>
      <c r="E5822" s="169"/>
      <c r="F5822" s="281" t="s">
        <v>17578</v>
      </c>
      <c r="G5822" s="279" t="s">
        <v>8444</v>
      </c>
      <c r="H5822" s="282">
        <v>0</v>
      </c>
      <c r="I5822" s="280">
        <v>42375</v>
      </c>
      <c r="J5822" s="319" t="e">
        <f t="shared" si="91"/>
        <v>#VALUE!</v>
      </c>
      <c r="K5822" s="169"/>
      <c r="L5822" s="169"/>
      <c r="M5822" s="169" t="s">
        <v>2395</v>
      </c>
      <c r="N5822" s="169"/>
      <c r="O5822" s="169"/>
      <c r="P5822" s="169"/>
    </row>
    <row r="5823" spans="1:37" ht="20.100000000000001" customHeight="1">
      <c r="A5823" s="5" t="s">
        <v>13103</v>
      </c>
      <c r="B5823" s="277">
        <v>683615803404</v>
      </c>
      <c r="C5823" s="289" t="s">
        <v>12913</v>
      </c>
      <c r="D5823" s="278" t="s">
        <v>13102</v>
      </c>
      <c r="E5823" s="326">
        <v>0.25</v>
      </c>
      <c r="F5823" s="319">
        <v>9.89</v>
      </c>
      <c r="G5823" s="279" t="s">
        <v>8444</v>
      </c>
      <c r="H5823" s="365">
        <v>51</v>
      </c>
      <c r="I5823" s="280">
        <v>42375</v>
      </c>
      <c r="J5823" s="319">
        <f t="shared" si="91"/>
        <v>3.1564999999999994</v>
      </c>
      <c r="K5823" s="169">
        <v>6.1764705882352944</v>
      </c>
      <c r="L5823" s="169"/>
      <c r="M5823" s="169" t="s">
        <v>2395</v>
      </c>
      <c r="N5823" s="169"/>
      <c r="O5823" s="169"/>
      <c r="P5823" s="169"/>
      <c r="Q5823" s="5">
        <v>1</v>
      </c>
      <c r="R5823" s="5" t="s">
        <v>15111</v>
      </c>
      <c r="T5823" s="5" t="s">
        <v>16983</v>
      </c>
      <c r="U5823" s="171" t="s">
        <v>13103</v>
      </c>
      <c r="V5823" s="5" t="s">
        <v>15369</v>
      </c>
      <c r="W5823" s="5" t="s">
        <v>17030</v>
      </c>
      <c r="X5823" s="5" t="s">
        <v>16868</v>
      </c>
      <c r="Y5823" s="5" t="s">
        <v>16869</v>
      </c>
      <c r="Z5823" s="5" t="s">
        <v>16985</v>
      </c>
      <c r="AA5823" s="5" t="s">
        <v>17031</v>
      </c>
      <c r="AB5823" s="5" t="s">
        <v>17031</v>
      </c>
      <c r="AC5823" s="5" t="s">
        <v>17031</v>
      </c>
      <c r="AD5823" s="5" t="s">
        <v>17031</v>
      </c>
      <c r="AE5823" s="5" t="s">
        <v>16988</v>
      </c>
      <c r="AF5823" s="5" t="s">
        <v>16989</v>
      </c>
      <c r="AG5823" s="5" t="s">
        <v>16990</v>
      </c>
      <c r="AH5823" s="5" t="s">
        <v>16991</v>
      </c>
      <c r="AI5823" s="5" t="s">
        <v>16992</v>
      </c>
      <c r="AJ5823" s="5" t="s">
        <v>16993</v>
      </c>
      <c r="AK5823" s="5" t="s">
        <v>17305</v>
      </c>
    </row>
    <row r="5824" spans="1:37" ht="20.100000000000001" customHeight="1">
      <c r="A5824" s="5" t="s">
        <v>13104</v>
      </c>
      <c r="B5824" s="277">
        <v>683615803411</v>
      </c>
      <c r="C5824" s="289" t="s">
        <v>12914</v>
      </c>
      <c r="D5824" s="278" t="s">
        <v>13102</v>
      </c>
      <c r="E5824" s="326">
        <v>0.25</v>
      </c>
      <c r="F5824" s="319">
        <v>9.89</v>
      </c>
      <c r="G5824" s="279" t="s">
        <v>8444</v>
      </c>
      <c r="H5824" s="283">
        <v>283</v>
      </c>
      <c r="I5824" s="280">
        <v>42375</v>
      </c>
      <c r="J5824" s="319">
        <f t="shared" si="91"/>
        <v>3.1564999999999994</v>
      </c>
      <c r="K5824" s="169">
        <v>6.1764705882352944</v>
      </c>
      <c r="L5824" s="169"/>
      <c r="M5824" s="169" t="s">
        <v>2395</v>
      </c>
      <c r="N5824" s="169"/>
      <c r="O5824" s="169"/>
      <c r="P5824" s="169"/>
      <c r="Q5824" s="5">
        <v>1</v>
      </c>
      <c r="R5824" s="5" t="s">
        <v>15111</v>
      </c>
      <c r="T5824" s="5" t="s">
        <v>16983</v>
      </c>
      <c r="U5824" s="171" t="s">
        <v>13104</v>
      </c>
      <c r="V5824" s="5" t="s">
        <v>15369</v>
      </c>
      <c r="W5824" s="5" t="s">
        <v>17030</v>
      </c>
      <c r="X5824" s="5" t="s">
        <v>16868</v>
      </c>
      <c r="Y5824" s="5" t="s">
        <v>16869</v>
      </c>
      <c r="Z5824" s="5" t="s">
        <v>16985</v>
      </c>
      <c r="AA5824" s="5" t="s">
        <v>17031</v>
      </c>
      <c r="AB5824" s="5" t="s">
        <v>17031</v>
      </c>
      <c r="AC5824" s="5" t="s">
        <v>17031</v>
      </c>
      <c r="AD5824" s="5" t="s">
        <v>17031</v>
      </c>
      <c r="AE5824" s="5" t="s">
        <v>16988</v>
      </c>
      <c r="AF5824" s="5" t="s">
        <v>16989</v>
      </c>
      <c r="AG5824" s="5" t="s">
        <v>16990</v>
      </c>
      <c r="AH5824" s="5" t="s">
        <v>16991</v>
      </c>
      <c r="AI5824" s="5" t="s">
        <v>16992</v>
      </c>
      <c r="AJ5824" s="5" t="s">
        <v>16993</v>
      </c>
      <c r="AK5824" s="5" t="s">
        <v>17306</v>
      </c>
    </row>
    <row r="5825" spans="1:37" ht="20.100000000000001" customHeight="1">
      <c r="A5825" s="282" t="s">
        <v>13105</v>
      </c>
      <c r="B5825" s="277"/>
      <c r="C5825" s="289" t="s">
        <v>12915</v>
      </c>
      <c r="D5825" s="278" t="s">
        <v>13106</v>
      </c>
      <c r="E5825" s="169"/>
      <c r="F5825" s="281" t="s">
        <v>17578</v>
      </c>
      <c r="G5825" s="279" t="s">
        <v>8444</v>
      </c>
      <c r="H5825" s="282">
        <v>0</v>
      </c>
      <c r="I5825" s="280">
        <v>42375</v>
      </c>
      <c r="J5825" s="319" t="e">
        <f t="shared" si="91"/>
        <v>#VALUE!</v>
      </c>
      <c r="K5825" s="169"/>
      <c r="L5825" s="169"/>
      <c r="M5825" s="169" t="s">
        <v>2395</v>
      </c>
      <c r="N5825" s="169"/>
      <c r="O5825" s="169"/>
      <c r="P5825" s="169"/>
    </row>
    <row r="5826" spans="1:37" ht="20.100000000000001" customHeight="1">
      <c r="A5826" s="5" t="s">
        <v>13107</v>
      </c>
      <c r="B5826" s="277">
        <v>683615803428</v>
      </c>
      <c r="C5826" s="289" t="s">
        <v>12916</v>
      </c>
      <c r="D5826" s="278" t="s">
        <v>13106</v>
      </c>
      <c r="E5826" s="326">
        <v>2.5</v>
      </c>
      <c r="F5826" s="319">
        <v>13.89</v>
      </c>
      <c r="G5826" s="279" t="s">
        <v>8444</v>
      </c>
      <c r="H5826" s="283">
        <v>67</v>
      </c>
      <c r="I5826" s="280">
        <v>42375</v>
      </c>
      <c r="J5826" s="319">
        <f t="shared" si="91"/>
        <v>4.3064999999999998</v>
      </c>
      <c r="K5826" s="169">
        <v>8.8235294117647065</v>
      </c>
      <c r="L5826" s="169"/>
      <c r="M5826" s="169" t="s">
        <v>2395</v>
      </c>
      <c r="N5826" s="169"/>
      <c r="O5826" s="169"/>
      <c r="P5826" s="169"/>
      <c r="Q5826" s="5">
        <v>1</v>
      </c>
      <c r="R5826" s="5" t="s">
        <v>15111</v>
      </c>
      <c r="T5826" s="5" t="s">
        <v>16983</v>
      </c>
      <c r="U5826" s="171" t="s">
        <v>13107</v>
      </c>
      <c r="V5826" s="5" t="s">
        <v>15369</v>
      </c>
      <c r="W5826" s="5" t="s">
        <v>16995</v>
      </c>
      <c r="X5826" s="5" t="s">
        <v>16868</v>
      </c>
      <c r="Y5826" s="5" t="s">
        <v>16869</v>
      </c>
      <c r="Z5826" s="5" t="s">
        <v>16985</v>
      </c>
      <c r="AA5826" s="5" t="s">
        <v>16996</v>
      </c>
      <c r="AB5826" s="5" t="s">
        <v>17023</v>
      </c>
      <c r="AC5826" s="5" t="s">
        <v>16987</v>
      </c>
      <c r="AD5826" s="5" t="s">
        <v>16987</v>
      </c>
      <c r="AE5826" s="5" t="s">
        <v>16988</v>
      </c>
      <c r="AF5826" s="5" t="s">
        <v>16989</v>
      </c>
      <c r="AG5826" s="5" t="s">
        <v>16990</v>
      </c>
      <c r="AH5826" s="5" t="s">
        <v>16991</v>
      </c>
      <c r="AI5826" s="5" t="s">
        <v>16992</v>
      </c>
      <c r="AJ5826" s="5" t="s">
        <v>16993</v>
      </c>
      <c r="AK5826" s="5" t="s">
        <v>17307</v>
      </c>
    </row>
    <row r="5827" spans="1:37" ht="20.100000000000001" customHeight="1">
      <c r="A5827" s="282"/>
      <c r="C5827" s="289" t="s">
        <v>12917</v>
      </c>
      <c r="E5827" s="169"/>
      <c r="F5827" s="281">
        <v>10.99</v>
      </c>
      <c r="G5827" s="279"/>
      <c r="H5827" s="169">
        <v>0</v>
      </c>
      <c r="I5827" s="280"/>
      <c r="J5827" s="319">
        <f t="shared" si="91"/>
        <v>4.3414999999999999</v>
      </c>
      <c r="K5827" s="169" t="s">
        <v>731</v>
      </c>
      <c r="L5827" s="169"/>
      <c r="M5827" s="169"/>
      <c r="N5827" s="169"/>
      <c r="O5827" s="169"/>
      <c r="P5827" s="169"/>
    </row>
    <row r="5828" spans="1:37" ht="20.100000000000001" customHeight="1">
      <c r="A5828" s="282" t="s">
        <v>13109</v>
      </c>
      <c r="B5828" s="277">
        <v>683615803435</v>
      </c>
      <c r="C5828" s="289" t="s">
        <v>12917</v>
      </c>
      <c r="D5828" s="278" t="s">
        <v>13108</v>
      </c>
      <c r="E5828" s="323">
        <v>2.5</v>
      </c>
      <c r="F5828" s="319">
        <v>13.89</v>
      </c>
      <c r="G5828" s="279" t="s">
        <v>8444</v>
      </c>
      <c r="H5828" s="282">
        <v>0</v>
      </c>
      <c r="I5828" s="280">
        <v>42375</v>
      </c>
      <c r="J5828" s="319">
        <f t="shared" si="91"/>
        <v>4.3064999999999998</v>
      </c>
      <c r="K5828" s="169">
        <v>8.8235294117647065</v>
      </c>
      <c r="L5828" s="169"/>
      <c r="M5828" s="169" t="s">
        <v>2395</v>
      </c>
      <c r="N5828" s="169"/>
      <c r="O5828" s="169"/>
      <c r="P5828" s="169"/>
    </row>
    <row r="5829" spans="1:37" ht="20.100000000000001" customHeight="1">
      <c r="A5829" s="282" t="s">
        <v>13110</v>
      </c>
      <c r="B5829" s="277"/>
      <c r="C5829" s="289" t="s">
        <v>12918</v>
      </c>
      <c r="D5829" s="278" t="s">
        <v>13111</v>
      </c>
      <c r="E5829" s="169"/>
      <c r="F5829" s="281" t="s">
        <v>17578</v>
      </c>
      <c r="G5829" s="279" t="s">
        <v>8444</v>
      </c>
      <c r="H5829" s="282">
        <v>0</v>
      </c>
      <c r="I5829" s="280">
        <v>42375</v>
      </c>
      <c r="J5829" s="319" t="e">
        <f t="shared" si="91"/>
        <v>#VALUE!</v>
      </c>
      <c r="K5829" s="169"/>
      <c r="L5829" s="169"/>
      <c r="M5829" s="169" t="s">
        <v>2395</v>
      </c>
      <c r="N5829" s="169"/>
      <c r="O5829" s="169"/>
      <c r="P5829" s="169"/>
    </row>
    <row r="5830" spans="1:37" ht="20.100000000000001" customHeight="1">
      <c r="A5830" s="5" t="s">
        <v>13112</v>
      </c>
      <c r="B5830" s="277">
        <v>683615803442</v>
      </c>
      <c r="C5830" s="289" t="s">
        <v>12919</v>
      </c>
      <c r="D5830" s="278" t="s">
        <v>13111</v>
      </c>
      <c r="E5830" s="326">
        <v>0.75</v>
      </c>
      <c r="F5830" s="319">
        <v>9.89</v>
      </c>
      <c r="G5830" s="279" t="s">
        <v>8444</v>
      </c>
      <c r="H5830" s="365">
        <v>91</v>
      </c>
      <c r="I5830" s="280">
        <v>42375</v>
      </c>
      <c r="J5830" s="319">
        <f t="shared" si="91"/>
        <v>2.6564999999999994</v>
      </c>
      <c r="K5830" s="169">
        <v>6.7647058823529411</v>
      </c>
      <c r="L5830" s="169"/>
      <c r="M5830" s="169" t="s">
        <v>2395</v>
      </c>
      <c r="N5830" s="169"/>
      <c r="O5830" s="169"/>
      <c r="P5830" s="169"/>
      <c r="Q5830" s="5">
        <v>1</v>
      </c>
      <c r="R5830" s="5" t="s">
        <v>15111</v>
      </c>
      <c r="T5830" s="5" t="s">
        <v>16983</v>
      </c>
      <c r="U5830" s="171" t="s">
        <v>13112</v>
      </c>
      <c r="V5830" s="5" t="s">
        <v>15369</v>
      </c>
      <c r="W5830" s="5" t="s">
        <v>17032</v>
      </c>
      <c r="X5830" s="5" t="s">
        <v>16868</v>
      </c>
      <c r="Y5830" s="5" t="s">
        <v>16869</v>
      </c>
      <c r="Z5830" s="5" t="s">
        <v>16985</v>
      </c>
      <c r="AA5830" s="5" t="s">
        <v>17033</v>
      </c>
      <c r="AB5830" s="5" t="s">
        <v>17014</v>
      </c>
      <c r="AC5830" s="5" t="s">
        <v>17014</v>
      </c>
      <c r="AD5830" s="5" t="s">
        <v>17014</v>
      </c>
      <c r="AE5830" s="5" t="s">
        <v>16988</v>
      </c>
      <c r="AF5830" s="5" t="s">
        <v>16989</v>
      </c>
      <c r="AG5830" s="5" t="s">
        <v>16990</v>
      </c>
      <c r="AH5830" s="5" t="s">
        <v>16991</v>
      </c>
      <c r="AI5830" s="5" t="s">
        <v>16992</v>
      </c>
      <c r="AJ5830" s="5" t="s">
        <v>16993</v>
      </c>
      <c r="AK5830" s="5" t="s">
        <v>17308</v>
      </c>
    </row>
    <row r="5831" spans="1:37" ht="20.100000000000001" customHeight="1">
      <c r="A5831" s="5" t="s">
        <v>13113</v>
      </c>
      <c r="B5831" s="277">
        <v>683615803459</v>
      </c>
      <c r="C5831" s="289" t="s">
        <v>12920</v>
      </c>
      <c r="D5831" s="278" t="s">
        <v>13111</v>
      </c>
      <c r="E5831" s="326">
        <v>0.75</v>
      </c>
      <c r="F5831" s="319">
        <v>9.89</v>
      </c>
      <c r="G5831" s="279" t="s">
        <v>8444</v>
      </c>
      <c r="H5831" s="283">
        <v>65</v>
      </c>
      <c r="I5831" s="280">
        <v>42375</v>
      </c>
      <c r="J5831" s="319">
        <f t="shared" si="91"/>
        <v>2.6564999999999994</v>
      </c>
      <c r="K5831" s="169">
        <v>6.7647058823529411</v>
      </c>
      <c r="L5831" s="169"/>
      <c r="M5831" s="169" t="s">
        <v>2395</v>
      </c>
      <c r="N5831" s="169"/>
      <c r="O5831" s="169"/>
      <c r="P5831" s="169"/>
      <c r="Q5831" s="5">
        <v>1</v>
      </c>
      <c r="R5831" s="5" t="s">
        <v>15111</v>
      </c>
      <c r="T5831" s="5" t="s">
        <v>16983</v>
      </c>
      <c r="U5831" s="171" t="s">
        <v>13113</v>
      </c>
      <c r="V5831" s="5" t="s">
        <v>15369</v>
      </c>
      <c r="W5831" s="5" t="s">
        <v>17032</v>
      </c>
      <c r="X5831" s="5" t="s">
        <v>16868</v>
      </c>
      <c r="Y5831" s="5" t="s">
        <v>16869</v>
      </c>
      <c r="Z5831" s="5" t="s">
        <v>16985</v>
      </c>
      <c r="AA5831" s="5" t="s">
        <v>17033</v>
      </c>
      <c r="AB5831" s="5" t="s">
        <v>17014</v>
      </c>
      <c r="AC5831" s="5" t="s">
        <v>17014</v>
      </c>
      <c r="AD5831" s="5" t="s">
        <v>17014</v>
      </c>
      <c r="AE5831" s="5" t="s">
        <v>16988</v>
      </c>
      <c r="AF5831" s="5" t="s">
        <v>16989</v>
      </c>
      <c r="AG5831" s="5" t="s">
        <v>16990</v>
      </c>
      <c r="AH5831" s="5" t="s">
        <v>16991</v>
      </c>
      <c r="AI5831" s="5" t="s">
        <v>16992</v>
      </c>
      <c r="AJ5831" s="5" t="s">
        <v>16993</v>
      </c>
      <c r="AK5831" s="5" t="s">
        <v>17309</v>
      </c>
    </row>
    <row r="5832" spans="1:37" ht="20.100000000000001" customHeight="1">
      <c r="A5832" s="282" t="s">
        <v>13114</v>
      </c>
      <c r="B5832" s="277"/>
      <c r="C5832" s="289" t="s">
        <v>12921</v>
      </c>
      <c r="D5832" s="278" t="s">
        <v>13115</v>
      </c>
      <c r="E5832" s="169"/>
      <c r="F5832" s="281" t="s">
        <v>17578</v>
      </c>
      <c r="G5832" s="279" t="s">
        <v>8444</v>
      </c>
      <c r="H5832" s="282">
        <v>0</v>
      </c>
      <c r="I5832" s="280">
        <v>42375</v>
      </c>
      <c r="J5832" s="319" t="e">
        <f t="shared" si="91"/>
        <v>#VALUE!</v>
      </c>
      <c r="K5832" s="169"/>
      <c r="L5832" s="169"/>
      <c r="M5832" s="169" t="s">
        <v>2395</v>
      </c>
      <c r="N5832" s="169"/>
      <c r="O5832" s="169"/>
      <c r="P5832" s="169"/>
    </row>
    <row r="5833" spans="1:37" ht="20.100000000000001" customHeight="1">
      <c r="A5833" s="5" t="s">
        <v>13116</v>
      </c>
      <c r="B5833" s="277">
        <v>683615803466</v>
      </c>
      <c r="C5833" s="289" t="s">
        <v>12922</v>
      </c>
      <c r="D5833" s="278" t="s">
        <v>13115</v>
      </c>
      <c r="E5833" s="323">
        <v>2</v>
      </c>
      <c r="F5833" s="281">
        <v>11.89</v>
      </c>
      <c r="G5833" s="279" t="s">
        <v>8444</v>
      </c>
      <c r="H5833" s="282">
        <v>0</v>
      </c>
      <c r="I5833" s="280">
        <v>42375</v>
      </c>
      <c r="J5833" s="319">
        <f t="shared" si="91"/>
        <v>3.1065000000000005</v>
      </c>
      <c r="K5833" s="169">
        <v>8.2352941176470598</v>
      </c>
      <c r="L5833" s="169"/>
      <c r="M5833" s="169" t="s">
        <v>2395</v>
      </c>
      <c r="N5833" s="169"/>
      <c r="O5833" s="169"/>
      <c r="P5833" s="169"/>
      <c r="Q5833" s="5">
        <v>1</v>
      </c>
      <c r="R5833" s="5" t="s">
        <v>15111</v>
      </c>
      <c r="T5833" s="5" t="s">
        <v>16983</v>
      </c>
      <c r="U5833" s="171" t="s">
        <v>13116</v>
      </c>
      <c r="V5833" s="5" t="s">
        <v>15369</v>
      </c>
      <c r="W5833" s="5" t="s">
        <v>17034</v>
      </c>
      <c r="X5833" s="5" t="s">
        <v>16868</v>
      </c>
      <c r="Y5833" s="5" t="s">
        <v>16869</v>
      </c>
      <c r="Z5833" s="5" t="s">
        <v>16985</v>
      </c>
      <c r="AA5833" s="5" t="s">
        <v>17035</v>
      </c>
      <c r="AB5833" s="5" t="s">
        <v>17036</v>
      </c>
      <c r="AC5833" s="5" t="s">
        <v>17020</v>
      </c>
      <c r="AD5833" s="5" t="s">
        <v>17020</v>
      </c>
      <c r="AE5833" s="5" t="s">
        <v>16988</v>
      </c>
      <c r="AF5833" s="5" t="s">
        <v>16989</v>
      </c>
      <c r="AG5833" s="5" t="s">
        <v>16990</v>
      </c>
      <c r="AH5833" s="5" t="s">
        <v>16991</v>
      </c>
      <c r="AI5833" s="5" t="s">
        <v>16992</v>
      </c>
      <c r="AJ5833" s="5" t="s">
        <v>16993</v>
      </c>
      <c r="AK5833" s="5" t="s">
        <v>17310</v>
      </c>
    </row>
    <row r="5834" spans="1:37" ht="20.100000000000001" customHeight="1">
      <c r="A5834" s="282" t="s">
        <v>13117</v>
      </c>
      <c r="B5834" s="277"/>
      <c r="C5834" s="289" t="s">
        <v>12923</v>
      </c>
      <c r="D5834" s="278" t="s">
        <v>13118</v>
      </c>
      <c r="E5834" s="169"/>
      <c r="F5834" s="281" t="s">
        <v>17578</v>
      </c>
      <c r="G5834" s="279" t="s">
        <v>8444</v>
      </c>
      <c r="H5834" s="282">
        <v>0</v>
      </c>
      <c r="I5834" s="280">
        <v>42375</v>
      </c>
      <c r="J5834" s="319" t="e">
        <f t="shared" si="91"/>
        <v>#VALUE!</v>
      </c>
      <c r="K5834" s="169"/>
      <c r="L5834" s="169"/>
      <c r="M5834" s="169" t="s">
        <v>2395</v>
      </c>
      <c r="N5834" s="169"/>
      <c r="O5834" s="169"/>
      <c r="P5834" s="169"/>
    </row>
    <row r="5835" spans="1:37" ht="20.100000000000001" customHeight="1">
      <c r="A5835" s="282" t="s">
        <v>13119</v>
      </c>
      <c r="B5835" s="277">
        <v>683615803473</v>
      </c>
      <c r="C5835" s="289" t="s">
        <v>12924</v>
      </c>
      <c r="D5835" s="278" t="s">
        <v>13118</v>
      </c>
      <c r="E5835" s="323">
        <v>1</v>
      </c>
      <c r="F5835" s="281">
        <v>13.99</v>
      </c>
      <c r="G5835" s="279" t="s">
        <v>8444</v>
      </c>
      <c r="H5835" s="282">
        <v>0</v>
      </c>
      <c r="I5835" s="280">
        <v>42375</v>
      </c>
      <c r="J5835" s="319">
        <f t="shared" si="91"/>
        <v>5.8915000000000006</v>
      </c>
      <c r="K5835" s="169"/>
      <c r="L5835" s="169"/>
      <c r="M5835" s="169" t="s">
        <v>2395</v>
      </c>
      <c r="N5835" s="169"/>
      <c r="O5835" s="169"/>
      <c r="P5835" s="169"/>
      <c r="Q5835" s="5">
        <v>1</v>
      </c>
      <c r="R5835" s="5" t="s">
        <v>15111</v>
      </c>
      <c r="T5835" s="5" t="s">
        <v>16983</v>
      </c>
      <c r="U5835" s="171" t="s">
        <v>13119</v>
      </c>
      <c r="V5835" s="5" t="s">
        <v>15369</v>
      </c>
      <c r="W5835" s="5" t="s">
        <v>17037</v>
      </c>
      <c r="X5835" s="5" t="s">
        <v>16868</v>
      </c>
      <c r="Y5835" s="5" t="s">
        <v>16869</v>
      </c>
      <c r="Z5835" s="5" t="s">
        <v>16985</v>
      </c>
      <c r="AA5835" s="5" t="s">
        <v>17038</v>
      </c>
      <c r="AB5835" s="5" t="s">
        <v>17036</v>
      </c>
      <c r="AC5835" s="5" t="s">
        <v>17020</v>
      </c>
      <c r="AD5835" s="5" t="s">
        <v>17020</v>
      </c>
      <c r="AE5835" s="5" t="s">
        <v>16988</v>
      </c>
      <c r="AF5835" s="5" t="s">
        <v>16989</v>
      </c>
      <c r="AG5835" s="5" t="s">
        <v>16990</v>
      </c>
      <c r="AH5835" s="5" t="s">
        <v>16991</v>
      </c>
      <c r="AI5835" s="5" t="s">
        <v>16992</v>
      </c>
      <c r="AJ5835" s="5" t="s">
        <v>16993</v>
      </c>
      <c r="AK5835" s="5" t="s">
        <v>17311</v>
      </c>
    </row>
    <row r="5836" spans="1:37" ht="20.100000000000001" customHeight="1">
      <c r="A5836" s="282" t="s">
        <v>13120</v>
      </c>
      <c r="B5836" s="277"/>
      <c r="C5836" s="289" t="s">
        <v>12925</v>
      </c>
      <c r="D5836" s="278" t="s">
        <v>13121</v>
      </c>
      <c r="E5836" s="169"/>
      <c r="F5836" s="281" t="s">
        <v>17578</v>
      </c>
      <c r="G5836" s="279" t="s">
        <v>8444</v>
      </c>
      <c r="H5836" s="282">
        <v>0</v>
      </c>
      <c r="I5836" s="280">
        <v>42375</v>
      </c>
      <c r="J5836" s="319" t="e">
        <f t="shared" ref="J5836:J5899" si="92">F5836*0.85-5-E5836</f>
        <v>#VALUE!</v>
      </c>
      <c r="K5836" s="169"/>
      <c r="L5836" s="169"/>
      <c r="M5836" s="169" t="s">
        <v>2395</v>
      </c>
      <c r="N5836" s="169"/>
      <c r="O5836" s="169"/>
      <c r="P5836" s="169"/>
    </row>
    <row r="5837" spans="1:37" ht="20.100000000000001" customHeight="1">
      <c r="A5837" s="5" t="s">
        <v>13122</v>
      </c>
      <c r="B5837" s="277">
        <v>683615803480</v>
      </c>
      <c r="C5837" s="289" t="s">
        <v>12926</v>
      </c>
      <c r="D5837" s="278" t="s">
        <v>13121</v>
      </c>
      <c r="E5837" s="326">
        <v>1.5</v>
      </c>
      <c r="F5837" s="319">
        <v>11.89</v>
      </c>
      <c r="G5837" s="279" t="s">
        <v>8444</v>
      </c>
      <c r="H5837" s="283">
        <v>105</v>
      </c>
      <c r="I5837" s="280">
        <v>42375</v>
      </c>
      <c r="J5837" s="319">
        <f t="shared" si="92"/>
        <v>3.6065000000000005</v>
      </c>
      <c r="K5837" s="169">
        <v>7.6470588235294121</v>
      </c>
      <c r="L5837" s="169"/>
      <c r="M5837" s="169" t="s">
        <v>2395</v>
      </c>
      <c r="N5837" s="169"/>
      <c r="O5837" s="169"/>
      <c r="P5837" s="169"/>
      <c r="Q5837" s="5">
        <v>1</v>
      </c>
      <c r="R5837" s="5" t="s">
        <v>15111</v>
      </c>
      <c r="T5837" s="5" t="s">
        <v>16983</v>
      </c>
      <c r="U5837" s="171" t="s">
        <v>13122</v>
      </c>
      <c r="V5837" s="5" t="s">
        <v>15369</v>
      </c>
      <c r="W5837" s="5" t="s">
        <v>17039</v>
      </c>
      <c r="X5837" s="5" t="s">
        <v>16868</v>
      </c>
      <c r="Y5837" s="5" t="s">
        <v>16869</v>
      </c>
      <c r="Z5837" s="5" t="s">
        <v>16985</v>
      </c>
      <c r="AA5837" s="5" t="s">
        <v>17040</v>
      </c>
      <c r="AB5837" s="5" t="s">
        <v>16996</v>
      </c>
      <c r="AC5837" s="5" t="s">
        <v>16987</v>
      </c>
      <c r="AD5837" s="5" t="s">
        <v>16987</v>
      </c>
      <c r="AE5837" s="5" t="s">
        <v>16988</v>
      </c>
      <c r="AF5837" s="5" t="s">
        <v>16989</v>
      </c>
      <c r="AG5837" s="5" t="s">
        <v>16990</v>
      </c>
      <c r="AH5837" s="5" t="s">
        <v>16991</v>
      </c>
      <c r="AI5837" s="5" t="s">
        <v>16992</v>
      </c>
      <c r="AJ5837" s="5" t="s">
        <v>16993</v>
      </c>
      <c r="AK5837" s="5" t="s">
        <v>17312</v>
      </c>
    </row>
    <row r="5838" spans="1:37" ht="20.100000000000001" customHeight="1">
      <c r="A5838" s="282" t="s">
        <v>13123</v>
      </c>
      <c r="B5838" s="277"/>
      <c r="C5838" s="289" t="s">
        <v>12927</v>
      </c>
      <c r="D5838" s="278" t="s">
        <v>13124</v>
      </c>
      <c r="E5838" s="169"/>
      <c r="F5838" s="281" t="s">
        <v>17578</v>
      </c>
      <c r="G5838" s="279" t="s">
        <v>8444</v>
      </c>
      <c r="H5838" s="282">
        <v>0</v>
      </c>
      <c r="I5838" s="280">
        <v>42375</v>
      </c>
      <c r="J5838" s="319" t="e">
        <f t="shared" si="92"/>
        <v>#VALUE!</v>
      </c>
      <c r="K5838" s="169"/>
      <c r="L5838" s="169"/>
      <c r="M5838" s="169" t="s">
        <v>2395</v>
      </c>
      <c r="N5838" s="169"/>
      <c r="O5838" s="169"/>
      <c r="P5838" s="169"/>
    </row>
    <row r="5839" spans="1:37" ht="20.100000000000001" customHeight="1">
      <c r="A5839" s="5" t="s">
        <v>13125</v>
      </c>
      <c r="B5839" s="277">
        <v>683615803497</v>
      </c>
      <c r="C5839" s="289" t="s">
        <v>12928</v>
      </c>
      <c r="D5839" s="278" t="s">
        <v>13124</v>
      </c>
      <c r="E5839" s="326">
        <v>1</v>
      </c>
      <c r="F5839" s="319">
        <v>9.89</v>
      </c>
      <c r="G5839" s="279" t="s">
        <v>8444</v>
      </c>
      <c r="H5839" s="365">
        <v>280</v>
      </c>
      <c r="I5839" s="280">
        <v>42375</v>
      </c>
      <c r="J5839" s="319">
        <f t="shared" si="92"/>
        <v>2.4064999999999994</v>
      </c>
      <c r="K5839" s="169">
        <v>7.0588235294117645</v>
      </c>
      <c r="L5839" s="169"/>
      <c r="M5839" s="169" t="s">
        <v>2395</v>
      </c>
      <c r="N5839" s="169"/>
      <c r="O5839" s="169"/>
      <c r="P5839" s="169"/>
      <c r="Q5839" s="5">
        <v>1</v>
      </c>
      <c r="R5839" s="5" t="s">
        <v>15111</v>
      </c>
      <c r="T5839" s="5" t="s">
        <v>16983</v>
      </c>
      <c r="U5839" s="171" t="s">
        <v>13125</v>
      </c>
      <c r="V5839" s="5" t="s">
        <v>15369</v>
      </c>
      <c r="W5839" s="5" t="s">
        <v>17005</v>
      </c>
      <c r="X5839" s="5" t="s">
        <v>16868</v>
      </c>
      <c r="Y5839" s="5" t="s">
        <v>16869</v>
      </c>
      <c r="Z5839" s="5" t="s">
        <v>16985</v>
      </c>
      <c r="AA5839" s="5" t="s">
        <v>17006</v>
      </c>
      <c r="AB5839" s="5" t="s">
        <v>17040</v>
      </c>
      <c r="AC5839" s="5" t="s">
        <v>16987</v>
      </c>
      <c r="AD5839" s="5" t="s">
        <v>16987</v>
      </c>
      <c r="AE5839" s="5" t="s">
        <v>16988</v>
      </c>
      <c r="AF5839" s="5" t="s">
        <v>16989</v>
      </c>
      <c r="AG5839" s="5" t="s">
        <v>16990</v>
      </c>
      <c r="AH5839" s="5" t="s">
        <v>16991</v>
      </c>
      <c r="AI5839" s="5" t="s">
        <v>16992</v>
      </c>
      <c r="AJ5839" s="5" t="s">
        <v>16993</v>
      </c>
      <c r="AK5839" s="5" t="s">
        <v>17313</v>
      </c>
    </row>
    <row r="5840" spans="1:37" ht="20.100000000000001" customHeight="1">
      <c r="A5840" s="5" t="s">
        <v>13126</v>
      </c>
      <c r="B5840" s="277">
        <v>683615803503</v>
      </c>
      <c r="C5840" s="289" t="s">
        <v>12929</v>
      </c>
      <c r="D5840" s="278" t="s">
        <v>13124</v>
      </c>
      <c r="E5840" s="326">
        <v>1</v>
      </c>
      <c r="F5840" s="319">
        <v>9.89</v>
      </c>
      <c r="G5840" s="279" t="s">
        <v>8444</v>
      </c>
      <c r="H5840" s="283">
        <v>264</v>
      </c>
      <c r="I5840" s="280">
        <v>42375</v>
      </c>
      <c r="J5840" s="319">
        <f t="shared" si="92"/>
        <v>2.4064999999999994</v>
      </c>
      <c r="K5840" s="169">
        <v>7.0588235294117645</v>
      </c>
      <c r="L5840" s="169"/>
      <c r="M5840" s="169" t="s">
        <v>2395</v>
      </c>
      <c r="N5840" s="169"/>
      <c r="O5840" s="169"/>
      <c r="P5840" s="169"/>
      <c r="Q5840" s="5">
        <v>1</v>
      </c>
      <c r="R5840" s="5" t="s">
        <v>15111</v>
      </c>
      <c r="T5840" s="5" t="s">
        <v>16983</v>
      </c>
      <c r="U5840" s="171" t="s">
        <v>13126</v>
      </c>
      <c r="V5840" s="5" t="s">
        <v>15369</v>
      </c>
      <c r="W5840" s="5" t="s">
        <v>17005</v>
      </c>
      <c r="X5840" s="5" t="s">
        <v>16868</v>
      </c>
      <c r="Y5840" s="5" t="s">
        <v>16869</v>
      </c>
      <c r="Z5840" s="5" t="s">
        <v>16985</v>
      </c>
      <c r="AA5840" s="5" t="s">
        <v>17006</v>
      </c>
      <c r="AB5840" s="5" t="s">
        <v>17040</v>
      </c>
      <c r="AC5840" s="5" t="s">
        <v>16987</v>
      </c>
      <c r="AD5840" s="5" t="s">
        <v>16987</v>
      </c>
      <c r="AE5840" s="5" t="s">
        <v>16988</v>
      </c>
      <c r="AF5840" s="5" t="s">
        <v>16989</v>
      </c>
      <c r="AG5840" s="5" t="s">
        <v>16990</v>
      </c>
      <c r="AH5840" s="5" t="s">
        <v>16991</v>
      </c>
      <c r="AI5840" s="5" t="s">
        <v>16992</v>
      </c>
      <c r="AJ5840" s="5" t="s">
        <v>16993</v>
      </c>
      <c r="AK5840" s="5" t="s">
        <v>17314</v>
      </c>
    </row>
    <row r="5841" spans="1:39" ht="20.100000000000001" customHeight="1">
      <c r="A5841" s="282" t="s">
        <v>13127</v>
      </c>
      <c r="B5841" s="277"/>
      <c r="C5841" s="289" t="s">
        <v>12930</v>
      </c>
      <c r="D5841" s="278" t="s">
        <v>13128</v>
      </c>
      <c r="E5841" s="169"/>
      <c r="F5841" s="281" t="s">
        <v>17578</v>
      </c>
      <c r="G5841" s="279" t="s">
        <v>8444</v>
      </c>
      <c r="H5841" s="282">
        <v>0</v>
      </c>
      <c r="I5841" s="280">
        <v>42375</v>
      </c>
      <c r="J5841" s="319" t="e">
        <f t="shared" si="92"/>
        <v>#VALUE!</v>
      </c>
      <c r="K5841" s="169"/>
      <c r="L5841" s="169"/>
      <c r="M5841" s="169" t="s">
        <v>2395</v>
      </c>
      <c r="N5841" s="169"/>
      <c r="O5841" s="169"/>
      <c r="P5841" s="169"/>
    </row>
    <row r="5842" spans="1:39" ht="20.100000000000001" customHeight="1">
      <c r="A5842" s="5" t="s">
        <v>13129</v>
      </c>
      <c r="B5842" s="277">
        <v>683615803510</v>
      </c>
      <c r="C5842" s="289" t="s">
        <v>12931</v>
      </c>
      <c r="D5842" s="278" t="s">
        <v>13128</v>
      </c>
      <c r="E5842" s="326">
        <v>1</v>
      </c>
      <c r="F5842" s="319">
        <v>9.89</v>
      </c>
      <c r="G5842" s="279" t="s">
        <v>8444</v>
      </c>
      <c r="H5842" s="283">
        <v>27</v>
      </c>
      <c r="I5842" s="280">
        <v>42375</v>
      </c>
      <c r="J5842" s="319">
        <f t="shared" si="92"/>
        <v>2.4064999999999994</v>
      </c>
      <c r="K5842" s="169">
        <v>7.0588235294117645</v>
      </c>
      <c r="L5842" s="169"/>
      <c r="M5842" s="169" t="s">
        <v>2395</v>
      </c>
      <c r="N5842" s="169"/>
      <c r="O5842" s="169"/>
      <c r="P5842" s="169"/>
      <c r="Q5842" s="5">
        <v>1</v>
      </c>
      <c r="R5842" s="5" t="s">
        <v>15111</v>
      </c>
      <c r="T5842" s="5" t="s">
        <v>16983</v>
      </c>
      <c r="U5842" s="171" t="s">
        <v>13129</v>
      </c>
      <c r="V5842" s="5" t="s">
        <v>15369</v>
      </c>
      <c r="W5842" s="5" t="s">
        <v>17041</v>
      </c>
      <c r="X5842" s="5" t="s">
        <v>16868</v>
      </c>
      <c r="Y5842" s="5" t="s">
        <v>16869</v>
      </c>
      <c r="Z5842" s="5" t="s">
        <v>16985</v>
      </c>
      <c r="AA5842" s="5" t="s">
        <v>17042</v>
      </c>
      <c r="AB5842" s="5" t="s">
        <v>17043</v>
      </c>
      <c r="AC5842" s="5" t="s">
        <v>17014</v>
      </c>
      <c r="AD5842" s="5" t="s">
        <v>17014</v>
      </c>
      <c r="AE5842" s="5" t="s">
        <v>16988</v>
      </c>
      <c r="AF5842" s="5" t="s">
        <v>16989</v>
      </c>
      <c r="AG5842" s="5" t="s">
        <v>16990</v>
      </c>
      <c r="AH5842" s="5" t="s">
        <v>16991</v>
      </c>
      <c r="AI5842" s="5" t="s">
        <v>16992</v>
      </c>
      <c r="AJ5842" s="5" t="s">
        <v>16993</v>
      </c>
      <c r="AK5842" s="5" t="s">
        <v>17315</v>
      </c>
    </row>
    <row r="5843" spans="1:39" ht="20.100000000000001" customHeight="1">
      <c r="A5843" s="282" t="s">
        <v>13130</v>
      </c>
      <c r="B5843" s="277">
        <v>683615803527</v>
      </c>
      <c r="C5843" s="289" t="s">
        <v>12932</v>
      </c>
      <c r="D5843" s="278" t="s">
        <v>13128</v>
      </c>
      <c r="E5843" s="323">
        <v>1</v>
      </c>
      <c r="F5843" s="319">
        <v>9.89</v>
      </c>
      <c r="G5843" s="279" t="s">
        <v>8444</v>
      </c>
      <c r="H5843" s="282">
        <v>0</v>
      </c>
      <c r="I5843" s="280">
        <v>42375</v>
      </c>
      <c r="J5843" s="319">
        <f t="shared" si="92"/>
        <v>2.4064999999999994</v>
      </c>
      <c r="K5843" s="169">
        <v>7.0588235294117645</v>
      </c>
      <c r="L5843" s="169"/>
      <c r="M5843" s="169" t="s">
        <v>2395</v>
      </c>
      <c r="N5843" s="169"/>
      <c r="O5843" s="169"/>
      <c r="P5843" s="169"/>
    </row>
    <row r="5844" spans="1:39" ht="20.100000000000001" customHeight="1">
      <c r="A5844" s="282" t="s">
        <v>13131</v>
      </c>
      <c r="B5844" s="277"/>
      <c r="C5844" s="289" t="s">
        <v>12933</v>
      </c>
      <c r="D5844" s="278" t="s">
        <v>13132</v>
      </c>
      <c r="E5844" s="169"/>
      <c r="F5844" s="281" t="s">
        <v>17578</v>
      </c>
      <c r="G5844" s="279" t="s">
        <v>8444</v>
      </c>
      <c r="H5844" s="282">
        <v>0</v>
      </c>
      <c r="I5844" s="280">
        <v>42375</v>
      </c>
      <c r="J5844" s="319" t="e">
        <f t="shared" si="92"/>
        <v>#VALUE!</v>
      </c>
      <c r="K5844" s="169"/>
      <c r="L5844" s="169"/>
      <c r="M5844" s="169" t="s">
        <v>2395</v>
      </c>
      <c r="N5844" s="169"/>
      <c r="O5844" s="169"/>
      <c r="P5844" s="169"/>
    </row>
    <row r="5845" spans="1:39" ht="20.100000000000001" customHeight="1">
      <c r="A5845" s="5" t="s">
        <v>13133</v>
      </c>
      <c r="B5845" s="277">
        <v>683615803534</v>
      </c>
      <c r="C5845" s="289" t="s">
        <v>12934</v>
      </c>
      <c r="D5845" s="278" t="s">
        <v>17044</v>
      </c>
      <c r="E5845" s="326">
        <v>1</v>
      </c>
      <c r="F5845" s="319">
        <v>9.89</v>
      </c>
      <c r="G5845" s="279" t="s">
        <v>8444</v>
      </c>
      <c r="H5845" s="365">
        <v>41</v>
      </c>
      <c r="I5845" s="280">
        <v>42375</v>
      </c>
      <c r="J5845" s="319">
        <f t="shared" si="92"/>
        <v>2.4064999999999994</v>
      </c>
      <c r="K5845" s="169">
        <v>7.0588235294117645</v>
      </c>
      <c r="L5845" s="169"/>
      <c r="M5845" s="169" t="s">
        <v>2395</v>
      </c>
      <c r="N5845" s="169"/>
      <c r="O5845" s="169"/>
      <c r="P5845" s="169"/>
      <c r="Q5845" s="5">
        <v>1</v>
      </c>
      <c r="R5845" s="5" t="s">
        <v>15111</v>
      </c>
      <c r="T5845" s="5" t="s">
        <v>16983</v>
      </c>
      <c r="U5845" s="171" t="s">
        <v>13133</v>
      </c>
      <c r="V5845" s="5" t="s">
        <v>15369</v>
      </c>
      <c r="W5845" s="5" t="s">
        <v>17045</v>
      </c>
      <c r="X5845" s="5" t="s">
        <v>16868</v>
      </c>
      <c r="Y5845" s="5" t="s">
        <v>16869</v>
      </c>
      <c r="Z5845" s="5" t="s">
        <v>16985</v>
      </c>
      <c r="AA5845" s="5" t="s">
        <v>17046</v>
      </c>
      <c r="AB5845" s="5" t="s">
        <v>17047</v>
      </c>
      <c r="AC5845" s="5" t="s">
        <v>17047</v>
      </c>
      <c r="AD5845" s="5" t="s">
        <v>17047</v>
      </c>
      <c r="AE5845" s="5" t="s">
        <v>16988</v>
      </c>
      <c r="AF5845" s="5" t="s">
        <v>16989</v>
      </c>
      <c r="AG5845" s="5" t="s">
        <v>16990</v>
      </c>
      <c r="AH5845" s="5" t="s">
        <v>16991</v>
      </c>
      <c r="AI5845" s="5" t="s">
        <v>16992</v>
      </c>
      <c r="AJ5845" s="5" t="s">
        <v>16993</v>
      </c>
      <c r="AK5845" s="5" t="s">
        <v>17316</v>
      </c>
    </row>
    <row r="5846" spans="1:39" ht="20.100000000000001" customHeight="1">
      <c r="A5846" s="5" t="s">
        <v>13134</v>
      </c>
      <c r="B5846" s="277">
        <v>683615803541</v>
      </c>
      <c r="C5846" s="289" t="s">
        <v>12935</v>
      </c>
      <c r="D5846" s="278" t="s">
        <v>17044</v>
      </c>
      <c r="E5846" s="326">
        <v>1</v>
      </c>
      <c r="F5846" s="319">
        <v>9.89</v>
      </c>
      <c r="G5846" s="279" t="s">
        <v>8444</v>
      </c>
      <c r="H5846" s="365">
        <v>33</v>
      </c>
      <c r="I5846" s="280">
        <v>42375</v>
      </c>
      <c r="J5846" s="319">
        <f t="shared" si="92"/>
        <v>2.4064999999999994</v>
      </c>
      <c r="K5846" s="169">
        <v>7.0588235294117645</v>
      </c>
      <c r="L5846" s="169"/>
      <c r="M5846" s="169" t="s">
        <v>2395</v>
      </c>
      <c r="N5846" s="169"/>
      <c r="O5846" s="169"/>
      <c r="P5846" s="169"/>
      <c r="Q5846" s="5">
        <v>1</v>
      </c>
      <c r="R5846" s="5" t="s">
        <v>15111</v>
      </c>
      <c r="T5846" s="5" t="s">
        <v>16983</v>
      </c>
      <c r="U5846" s="171" t="s">
        <v>13134</v>
      </c>
      <c r="V5846" s="5" t="s">
        <v>15369</v>
      </c>
      <c r="W5846" s="5" t="s">
        <v>17045</v>
      </c>
      <c r="X5846" s="5" t="s">
        <v>16868</v>
      </c>
      <c r="Y5846" s="5" t="s">
        <v>16869</v>
      </c>
      <c r="Z5846" s="5" t="s">
        <v>16985</v>
      </c>
      <c r="AA5846" s="5" t="s">
        <v>17046</v>
      </c>
      <c r="AB5846" s="5" t="s">
        <v>17047</v>
      </c>
      <c r="AC5846" s="5" t="s">
        <v>17047</v>
      </c>
      <c r="AD5846" s="5" t="s">
        <v>17047</v>
      </c>
      <c r="AE5846" s="5" t="s">
        <v>16988</v>
      </c>
      <c r="AF5846" s="5" t="s">
        <v>16989</v>
      </c>
      <c r="AG5846" s="5" t="s">
        <v>16990</v>
      </c>
      <c r="AH5846" s="5" t="s">
        <v>16991</v>
      </c>
      <c r="AI5846" s="5" t="s">
        <v>16992</v>
      </c>
      <c r="AJ5846" s="5" t="s">
        <v>16993</v>
      </c>
      <c r="AK5846" s="5" t="s">
        <v>17317</v>
      </c>
    </row>
    <row r="5847" spans="1:39" ht="20.100000000000001" customHeight="1">
      <c r="A5847" s="282" t="s">
        <v>13135</v>
      </c>
      <c r="B5847" s="277"/>
      <c r="C5847" s="289" t="s">
        <v>12936</v>
      </c>
      <c r="D5847" s="278" t="s">
        <v>13136</v>
      </c>
      <c r="E5847" s="169"/>
      <c r="F5847" s="281" t="s">
        <v>17578</v>
      </c>
      <c r="G5847" s="279" t="s">
        <v>8444</v>
      </c>
      <c r="H5847" s="282">
        <v>0</v>
      </c>
      <c r="I5847" s="280">
        <v>42375</v>
      </c>
      <c r="J5847" s="319" t="e">
        <f t="shared" si="92"/>
        <v>#VALUE!</v>
      </c>
      <c r="K5847" s="169"/>
      <c r="L5847" s="169"/>
      <c r="M5847" s="169" t="s">
        <v>2395</v>
      </c>
      <c r="N5847" s="169"/>
      <c r="O5847" s="169"/>
      <c r="P5847" s="169"/>
    </row>
    <row r="5848" spans="1:39" ht="20.100000000000001" customHeight="1">
      <c r="A5848" s="5" t="s">
        <v>13137</v>
      </c>
      <c r="B5848" s="277">
        <v>683615803558</v>
      </c>
      <c r="C5848" s="289" t="s">
        <v>12937</v>
      </c>
      <c r="D5848" s="278" t="s">
        <v>13136</v>
      </c>
      <c r="E5848" s="326">
        <v>0.75</v>
      </c>
      <c r="F5848" s="319">
        <v>9.89</v>
      </c>
      <c r="G5848" s="279" t="s">
        <v>8444</v>
      </c>
      <c r="H5848" s="283">
        <v>272</v>
      </c>
      <c r="I5848" s="280">
        <v>42375</v>
      </c>
      <c r="J5848" s="319">
        <f t="shared" si="92"/>
        <v>2.6564999999999994</v>
      </c>
      <c r="K5848" s="169">
        <v>6.7647058823529411</v>
      </c>
      <c r="L5848" s="169"/>
      <c r="M5848" s="169" t="s">
        <v>2395</v>
      </c>
      <c r="N5848" s="169"/>
      <c r="O5848" s="169"/>
      <c r="P5848" s="169"/>
      <c r="Q5848" s="5">
        <v>1</v>
      </c>
      <c r="R5848" s="5" t="s">
        <v>15111</v>
      </c>
      <c r="T5848" s="5" t="s">
        <v>16983</v>
      </c>
      <c r="U5848" s="171" t="s">
        <v>13137</v>
      </c>
      <c r="V5848" s="5" t="s">
        <v>15369</v>
      </c>
      <c r="W5848" s="5" t="s">
        <v>17048</v>
      </c>
      <c r="X5848" s="5" t="s">
        <v>16868</v>
      </c>
      <c r="Y5848" s="5" t="s">
        <v>16869</v>
      </c>
      <c r="Z5848" s="5" t="s">
        <v>16985</v>
      </c>
      <c r="AA5848" s="5" t="s">
        <v>17049</v>
      </c>
      <c r="AB5848" s="5" t="s">
        <v>17020</v>
      </c>
      <c r="AC5848" s="5" t="s">
        <v>17020</v>
      </c>
      <c r="AD5848" s="5" t="s">
        <v>17020</v>
      </c>
      <c r="AE5848" s="5" t="s">
        <v>16988</v>
      </c>
      <c r="AF5848" s="5" t="s">
        <v>16989</v>
      </c>
      <c r="AG5848" s="5" t="s">
        <v>16990</v>
      </c>
      <c r="AH5848" s="5" t="s">
        <v>16991</v>
      </c>
      <c r="AI5848" s="5" t="s">
        <v>16992</v>
      </c>
      <c r="AJ5848" s="5" t="s">
        <v>16993</v>
      </c>
      <c r="AK5848" s="5" t="s">
        <v>17318</v>
      </c>
      <c r="AL5848" s="5" t="s">
        <v>17319</v>
      </c>
      <c r="AM5848" s="5" t="s">
        <v>17320</v>
      </c>
    </row>
    <row r="5849" spans="1:39" ht="20.100000000000001" customHeight="1">
      <c r="A5849" s="5" t="s">
        <v>13138</v>
      </c>
      <c r="B5849" s="277">
        <v>683615803565</v>
      </c>
      <c r="C5849" s="289" t="s">
        <v>12938</v>
      </c>
      <c r="D5849" s="278" t="s">
        <v>13136</v>
      </c>
      <c r="E5849" s="326">
        <v>0.75</v>
      </c>
      <c r="F5849" s="319">
        <v>9.89</v>
      </c>
      <c r="G5849" s="279" t="s">
        <v>8444</v>
      </c>
      <c r="H5849" s="365">
        <v>306</v>
      </c>
      <c r="I5849" s="280">
        <v>42375</v>
      </c>
      <c r="J5849" s="319">
        <f t="shared" si="92"/>
        <v>2.6564999999999994</v>
      </c>
      <c r="K5849" s="169">
        <v>6.7647058823529411</v>
      </c>
      <c r="L5849" s="169"/>
      <c r="M5849" s="169" t="s">
        <v>2395</v>
      </c>
      <c r="N5849" s="169"/>
      <c r="O5849" s="169"/>
      <c r="P5849" s="169"/>
      <c r="Q5849" s="5">
        <v>1</v>
      </c>
      <c r="R5849" s="5" t="s">
        <v>15111</v>
      </c>
      <c r="T5849" s="5" t="s">
        <v>16983</v>
      </c>
      <c r="U5849" s="171" t="s">
        <v>13138</v>
      </c>
      <c r="V5849" s="5" t="s">
        <v>15369</v>
      </c>
      <c r="W5849" s="5" t="s">
        <v>17048</v>
      </c>
      <c r="X5849" s="5" t="s">
        <v>16868</v>
      </c>
      <c r="Y5849" s="5" t="s">
        <v>16869</v>
      </c>
      <c r="Z5849" s="5" t="s">
        <v>16985</v>
      </c>
      <c r="AA5849" s="5" t="s">
        <v>17049</v>
      </c>
      <c r="AB5849" s="5" t="s">
        <v>17020</v>
      </c>
      <c r="AC5849" s="5" t="s">
        <v>17020</v>
      </c>
      <c r="AD5849" s="5" t="s">
        <v>17020</v>
      </c>
      <c r="AE5849" s="5" t="s">
        <v>16988</v>
      </c>
      <c r="AF5849" s="5" t="s">
        <v>16989</v>
      </c>
      <c r="AG5849" s="5" t="s">
        <v>16990</v>
      </c>
      <c r="AH5849" s="5" t="s">
        <v>16991</v>
      </c>
      <c r="AI5849" s="5" t="s">
        <v>16992</v>
      </c>
      <c r="AJ5849" s="5" t="s">
        <v>16993</v>
      </c>
      <c r="AK5849" s="5" t="s">
        <v>17321</v>
      </c>
    </row>
    <row r="5850" spans="1:39" ht="20.100000000000001" customHeight="1">
      <c r="A5850" s="282"/>
      <c r="C5850" s="289" t="s">
        <v>12939</v>
      </c>
      <c r="E5850" s="169"/>
      <c r="F5850" s="319">
        <v>9.89</v>
      </c>
      <c r="G5850" s="279"/>
      <c r="H5850" s="169">
        <v>0</v>
      </c>
      <c r="I5850" s="280"/>
      <c r="J5850" s="319">
        <f t="shared" si="92"/>
        <v>3.4064999999999994</v>
      </c>
      <c r="K5850" s="169" t="s">
        <v>731</v>
      </c>
      <c r="L5850" s="169"/>
      <c r="M5850" s="169"/>
      <c r="N5850" s="169"/>
      <c r="O5850" s="169"/>
      <c r="P5850" s="169"/>
    </row>
    <row r="5851" spans="1:39" ht="20.100000000000001" customHeight="1">
      <c r="A5851" s="5" t="s">
        <v>13140</v>
      </c>
      <c r="B5851" s="277">
        <v>683615803572</v>
      </c>
      <c r="C5851" s="289" t="s">
        <v>12939</v>
      </c>
      <c r="D5851" s="278" t="s">
        <v>13139</v>
      </c>
      <c r="E5851" s="326">
        <v>1</v>
      </c>
      <c r="F5851" s="319">
        <v>11.89</v>
      </c>
      <c r="G5851" s="279" t="s">
        <v>8444</v>
      </c>
      <c r="H5851" s="283">
        <v>20</v>
      </c>
      <c r="I5851" s="280">
        <v>42375</v>
      </c>
      <c r="J5851" s="319">
        <f t="shared" si="92"/>
        <v>4.1065000000000005</v>
      </c>
      <c r="K5851" s="169">
        <v>7.9411764705882355</v>
      </c>
      <c r="L5851" s="169"/>
      <c r="M5851" s="169" t="s">
        <v>2395</v>
      </c>
      <c r="N5851" s="169"/>
      <c r="O5851" s="169"/>
      <c r="P5851" s="169"/>
      <c r="Q5851" s="5">
        <v>1</v>
      </c>
      <c r="R5851" s="5" t="s">
        <v>15111</v>
      </c>
      <c r="T5851" s="5" t="s">
        <v>16983</v>
      </c>
      <c r="U5851" s="171" t="s">
        <v>13140</v>
      </c>
      <c r="V5851" s="5" t="s">
        <v>17050</v>
      </c>
      <c r="W5851" s="5" t="s">
        <v>17051</v>
      </c>
      <c r="X5851" s="5" t="s">
        <v>16868</v>
      </c>
      <c r="Y5851" s="5" t="s">
        <v>16869</v>
      </c>
      <c r="Z5851" s="5" t="s">
        <v>16985</v>
      </c>
      <c r="AA5851" s="5" t="s">
        <v>17052</v>
      </c>
      <c r="AB5851" s="5" t="s">
        <v>17053</v>
      </c>
      <c r="AC5851" s="5" t="s">
        <v>17014</v>
      </c>
      <c r="AD5851" s="5" t="s">
        <v>17014</v>
      </c>
      <c r="AE5851" s="5" t="s">
        <v>16988</v>
      </c>
      <c r="AF5851" s="5" t="s">
        <v>16989</v>
      </c>
      <c r="AG5851" s="5" t="s">
        <v>16990</v>
      </c>
      <c r="AH5851" s="5" t="s">
        <v>16991</v>
      </c>
      <c r="AI5851" s="5" t="s">
        <v>16992</v>
      </c>
      <c r="AJ5851" s="5" t="s">
        <v>16993</v>
      </c>
      <c r="AK5851" s="5" t="s">
        <v>17322</v>
      </c>
    </row>
    <row r="5852" spans="1:39" ht="20.100000000000001" customHeight="1">
      <c r="A5852" s="282"/>
      <c r="C5852" s="289" t="s">
        <v>12940</v>
      </c>
      <c r="E5852" s="169"/>
      <c r="F5852" s="281">
        <v>9.99</v>
      </c>
      <c r="G5852" s="279"/>
      <c r="H5852" s="169">
        <v>0</v>
      </c>
      <c r="I5852" s="280"/>
      <c r="J5852" s="319">
        <f t="shared" si="92"/>
        <v>3.4915000000000003</v>
      </c>
      <c r="K5852" s="169" t="s">
        <v>731</v>
      </c>
      <c r="L5852" s="169"/>
      <c r="M5852" s="169"/>
      <c r="N5852" s="169"/>
      <c r="O5852" s="169"/>
      <c r="P5852" s="169"/>
    </row>
    <row r="5853" spans="1:39" ht="20.100000000000001" customHeight="1">
      <c r="A5853" s="5" t="s">
        <v>13142</v>
      </c>
      <c r="B5853" s="277">
        <v>683615803589</v>
      </c>
      <c r="C5853" s="289" t="s">
        <v>12940</v>
      </c>
      <c r="D5853" s="278" t="s">
        <v>13141</v>
      </c>
      <c r="E5853" s="326">
        <v>2</v>
      </c>
      <c r="F5853" s="319">
        <v>11.89</v>
      </c>
      <c r="G5853" s="279" t="s">
        <v>8444</v>
      </c>
      <c r="H5853" s="283">
        <v>10</v>
      </c>
      <c r="I5853" s="280">
        <v>42375</v>
      </c>
      <c r="J5853" s="319">
        <f t="shared" si="92"/>
        <v>3.1065000000000005</v>
      </c>
      <c r="K5853" s="169">
        <v>8.2352941176470598</v>
      </c>
      <c r="L5853" s="169"/>
      <c r="M5853" s="169" t="s">
        <v>2395</v>
      </c>
      <c r="N5853" s="169"/>
      <c r="O5853" s="169"/>
      <c r="P5853" s="169"/>
      <c r="Q5853" s="5">
        <v>1</v>
      </c>
      <c r="R5853" s="5" t="s">
        <v>15111</v>
      </c>
      <c r="T5853" s="5" t="s">
        <v>16983</v>
      </c>
      <c r="U5853" s="171" t="s">
        <v>13142</v>
      </c>
      <c r="V5853" s="5" t="s">
        <v>17054</v>
      </c>
      <c r="W5853" s="5" t="s">
        <v>17055</v>
      </c>
      <c r="X5853" s="5" t="s">
        <v>16868</v>
      </c>
      <c r="Y5853" s="5" t="s">
        <v>16869</v>
      </c>
      <c r="Z5853" s="5" t="s">
        <v>16985</v>
      </c>
      <c r="AA5853" s="5" t="s">
        <v>17056</v>
      </c>
      <c r="AB5853" s="5" t="s">
        <v>17057</v>
      </c>
      <c r="AC5853" s="5" t="s">
        <v>17020</v>
      </c>
      <c r="AD5853" s="5" t="s">
        <v>17020</v>
      </c>
      <c r="AE5853" s="5" t="s">
        <v>16988</v>
      </c>
      <c r="AF5853" s="5" t="s">
        <v>16989</v>
      </c>
      <c r="AG5853" s="5" t="s">
        <v>16990</v>
      </c>
      <c r="AH5853" s="5" t="s">
        <v>16991</v>
      </c>
      <c r="AI5853" s="5" t="s">
        <v>16992</v>
      </c>
      <c r="AJ5853" s="5" t="s">
        <v>16993</v>
      </c>
      <c r="AK5853" s="5" t="s">
        <v>17323</v>
      </c>
      <c r="AL5853" s="5" t="s">
        <v>17324</v>
      </c>
      <c r="AM5853" s="5" t="s">
        <v>17325</v>
      </c>
    </row>
    <row r="5854" spans="1:39" ht="20.100000000000001" customHeight="1">
      <c r="A5854" s="282" t="s">
        <v>13143</v>
      </c>
      <c r="B5854" s="277"/>
      <c r="C5854" s="289" t="s">
        <v>12941</v>
      </c>
      <c r="D5854" s="278" t="s">
        <v>13144</v>
      </c>
      <c r="E5854" s="169"/>
      <c r="F5854" s="281" t="s">
        <v>17578</v>
      </c>
      <c r="G5854" s="279" t="s">
        <v>8444</v>
      </c>
      <c r="H5854" s="282">
        <v>0</v>
      </c>
      <c r="I5854" s="280">
        <v>42375</v>
      </c>
      <c r="J5854" s="319" t="e">
        <f t="shared" si="92"/>
        <v>#VALUE!</v>
      </c>
      <c r="K5854" s="169"/>
      <c r="L5854" s="169"/>
      <c r="M5854" s="169" t="s">
        <v>2395</v>
      </c>
      <c r="N5854" s="169"/>
      <c r="O5854" s="169"/>
      <c r="P5854" s="169"/>
    </row>
    <row r="5855" spans="1:39" ht="20.100000000000001" customHeight="1">
      <c r="A5855" s="282" t="s">
        <v>13145</v>
      </c>
      <c r="B5855" s="277">
        <v>683615803596</v>
      </c>
      <c r="C5855" s="289" t="s">
        <v>12942</v>
      </c>
      <c r="D5855" s="278" t="s">
        <v>13144</v>
      </c>
      <c r="E5855" s="323">
        <v>1</v>
      </c>
      <c r="F5855" s="319">
        <v>9.89</v>
      </c>
      <c r="G5855" s="279" t="s">
        <v>8444</v>
      </c>
      <c r="H5855" s="282">
        <v>0</v>
      </c>
      <c r="I5855" s="280">
        <v>42375</v>
      </c>
      <c r="J5855" s="319">
        <f t="shared" si="92"/>
        <v>2.4064999999999994</v>
      </c>
      <c r="K5855" s="169">
        <v>7.0588235294117645</v>
      </c>
      <c r="L5855" s="169"/>
      <c r="M5855" s="169" t="s">
        <v>2395</v>
      </c>
      <c r="N5855" s="169"/>
      <c r="O5855" s="169"/>
      <c r="P5855" s="169"/>
    </row>
    <row r="5856" spans="1:39" ht="20.100000000000001" customHeight="1">
      <c r="A5856" s="5" t="s">
        <v>13146</v>
      </c>
      <c r="B5856" s="277">
        <v>683615803602</v>
      </c>
      <c r="C5856" s="289" t="s">
        <v>12943</v>
      </c>
      <c r="D5856" s="278" t="s">
        <v>13144</v>
      </c>
      <c r="E5856" s="326">
        <v>1</v>
      </c>
      <c r="F5856" s="319">
        <v>9.89</v>
      </c>
      <c r="G5856" s="279" t="s">
        <v>8444</v>
      </c>
      <c r="H5856" s="365">
        <v>47</v>
      </c>
      <c r="I5856" s="280">
        <v>42375</v>
      </c>
      <c r="J5856" s="319">
        <f t="shared" si="92"/>
        <v>2.4064999999999994</v>
      </c>
      <c r="K5856" s="169">
        <v>7.0588235294117645</v>
      </c>
      <c r="L5856" s="169"/>
      <c r="M5856" s="169" t="s">
        <v>2395</v>
      </c>
      <c r="N5856" s="169"/>
      <c r="O5856" s="169"/>
      <c r="P5856" s="169"/>
      <c r="Q5856" s="5">
        <v>1</v>
      </c>
      <c r="R5856" s="5" t="s">
        <v>15111</v>
      </c>
      <c r="T5856" s="5" t="s">
        <v>16983</v>
      </c>
      <c r="U5856" s="171" t="s">
        <v>13146</v>
      </c>
      <c r="V5856" s="5" t="s">
        <v>15369</v>
      </c>
      <c r="W5856" s="5" t="s">
        <v>17058</v>
      </c>
      <c r="X5856" s="5" t="s">
        <v>16868</v>
      </c>
      <c r="Y5856" s="5" t="s">
        <v>16869</v>
      </c>
      <c r="Z5856" s="5" t="s">
        <v>16985</v>
      </c>
      <c r="AA5856" s="5" t="s">
        <v>17059</v>
      </c>
      <c r="AB5856" s="5" t="s">
        <v>17017</v>
      </c>
      <c r="AC5856" s="5" t="s">
        <v>17014</v>
      </c>
      <c r="AD5856" s="5" t="s">
        <v>17014</v>
      </c>
      <c r="AE5856" s="5" t="s">
        <v>16988</v>
      </c>
      <c r="AF5856" s="5" t="s">
        <v>16989</v>
      </c>
      <c r="AG5856" s="5" t="s">
        <v>16990</v>
      </c>
      <c r="AH5856" s="5" t="s">
        <v>16991</v>
      </c>
      <c r="AI5856" s="5" t="s">
        <v>16992</v>
      </c>
      <c r="AJ5856" s="5" t="s">
        <v>16993</v>
      </c>
      <c r="AK5856" s="5" t="s">
        <v>17326</v>
      </c>
    </row>
    <row r="5857" spans="1:37" ht="20.100000000000001" customHeight="1">
      <c r="A5857" s="282" t="s">
        <v>13147</v>
      </c>
      <c r="B5857" s="277"/>
      <c r="C5857" s="289" t="s">
        <v>12944</v>
      </c>
      <c r="D5857" s="278" t="s">
        <v>13148</v>
      </c>
      <c r="E5857" s="169"/>
      <c r="F5857" s="281" t="s">
        <v>17578</v>
      </c>
      <c r="G5857" s="279" t="s">
        <v>8444</v>
      </c>
      <c r="H5857" s="282">
        <v>0</v>
      </c>
      <c r="I5857" s="280">
        <v>42375</v>
      </c>
      <c r="J5857" s="319" t="e">
        <f t="shared" si="92"/>
        <v>#VALUE!</v>
      </c>
      <c r="K5857" s="169"/>
      <c r="L5857" s="169"/>
      <c r="M5857" s="169" t="s">
        <v>2395</v>
      </c>
      <c r="N5857" s="169"/>
      <c r="O5857" s="169"/>
      <c r="P5857" s="169"/>
    </row>
    <row r="5858" spans="1:37" ht="20.100000000000001" customHeight="1">
      <c r="A5858" s="5" t="s">
        <v>13149</v>
      </c>
      <c r="B5858" s="277">
        <v>683615803619</v>
      </c>
      <c r="C5858" s="289" t="s">
        <v>12945</v>
      </c>
      <c r="D5858" s="278" t="s">
        <v>13148</v>
      </c>
      <c r="E5858" s="326">
        <v>1</v>
      </c>
      <c r="F5858" s="319">
        <v>9.89</v>
      </c>
      <c r="G5858" s="279" t="s">
        <v>8444</v>
      </c>
      <c r="H5858" s="283">
        <v>37</v>
      </c>
      <c r="I5858" s="280">
        <v>42375</v>
      </c>
      <c r="J5858" s="319">
        <f t="shared" si="92"/>
        <v>2.4064999999999994</v>
      </c>
      <c r="K5858" s="169">
        <v>7.0588235294117645</v>
      </c>
      <c r="L5858" s="169"/>
      <c r="M5858" s="169" t="s">
        <v>2395</v>
      </c>
      <c r="N5858" s="169"/>
      <c r="O5858" s="169"/>
      <c r="P5858" s="169"/>
      <c r="Q5858" s="5">
        <v>1</v>
      </c>
      <c r="R5858" s="5" t="s">
        <v>15111</v>
      </c>
      <c r="T5858" s="5" t="s">
        <v>16983</v>
      </c>
      <c r="U5858" s="171" t="s">
        <v>13149</v>
      </c>
      <c r="V5858" s="5" t="s">
        <v>15369</v>
      </c>
      <c r="W5858" s="5" t="s">
        <v>17060</v>
      </c>
      <c r="X5858" s="5" t="s">
        <v>16868</v>
      </c>
      <c r="Y5858" s="5" t="s">
        <v>16869</v>
      </c>
      <c r="Z5858" s="5" t="s">
        <v>16985</v>
      </c>
      <c r="AA5858" s="5" t="s">
        <v>17061</v>
      </c>
      <c r="AB5858" s="5" t="s">
        <v>17062</v>
      </c>
      <c r="AC5858" s="5" t="s">
        <v>17020</v>
      </c>
      <c r="AD5858" s="5" t="s">
        <v>17020</v>
      </c>
      <c r="AE5858" s="5" t="s">
        <v>16988</v>
      </c>
      <c r="AF5858" s="5" t="s">
        <v>16989</v>
      </c>
      <c r="AG5858" s="5" t="s">
        <v>16990</v>
      </c>
      <c r="AH5858" s="5" t="s">
        <v>16991</v>
      </c>
      <c r="AI5858" s="5" t="s">
        <v>16992</v>
      </c>
      <c r="AJ5858" s="5" t="s">
        <v>16993</v>
      </c>
      <c r="AK5858" s="5" t="s">
        <v>17327</v>
      </c>
    </row>
    <row r="5859" spans="1:37" ht="20.100000000000001" customHeight="1">
      <c r="A5859" s="282" t="s">
        <v>13150</v>
      </c>
      <c r="B5859" s="277"/>
      <c r="C5859" s="289" t="s">
        <v>12946</v>
      </c>
      <c r="D5859" s="278" t="s">
        <v>13151</v>
      </c>
      <c r="E5859" s="169"/>
      <c r="F5859" s="281" t="s">
        <v>17578</v>
      </c>
      <c r="G5859" s="279" t="s">
        <v>8444</v>
      </c>
      <c r="H5859" s="282">
        <v>0</v>
      </c>
      <c r="I5859" s="280">
        <v>42375</v>
      </c>
      <c r="J5859" s="319" t="e">
        <f t="shared" si="92"/>
        <v>#VALUE!</v>
      </c>
      <c r="K5859" s="169"/>
      <c r="L5859" s="169"/>
      <c r="M5859" s="169" t="s">
        <v>2395</v>
      </c>
      <c r="N5859" s="169"/>
      <c r="O5859" s="169"/>
      <c r="P5859" s="169"/>
    </row>
    <row r="5860" spans="1:37" ht="20.100000000000001" customHeight="1">
      <c r="A5860" s="5" t="s">
        <v>13152</v>
      </c>
      <c r="B5860" s="277">
        <v>683615803626</v>
      </c>
      <c r="C5860" s="289" t="s">
        <v>12947</v>
      </c>
      <c r="D5860" s="278" t="s">
        <v>13151</v>
      </c>
      <c r="E5860" s="323">
        <v>1</v>
      </c>
      <c r="F5860" s="319">
        <v>9.89</v>
      </c>
      <c r="G5860" s="279" t="s">
        <v>8444</v>
      </c>
      <c r="H5860" s="282">
        <v>0</v>
      </c>
      <c r="I5860" s="280">
        <v>42375</v>
      </c>
      <c r="J5860" s="319">
        <f t="shared" si="92"/>
        <v>2.4064999999999994</v>
      </c>
      <c r="K5860" s="169">
        <v>7.0588235294117645</v>
      </c>
      <c r="L5860" s="169"/>
      <c r="M5860" s="169" t="s">
        <v>2395</v>
      </c>
      <c r="N5860" s="169"/>
      <c r="O5860" s="169"/>
      <c r="P5860" s="169"/>
      <c r="Q5860" s="5">
        <v>1</v>
      </c>
      <c r="R5860" s="5" t="s">
        <v>15111</v>
      </c>
      <c r="T5860" s="5" t="s">
        <v>16983</v>
      </c>
      <c r="U5860" s="171" t="s">
        <v>13152</v>
      </c>
      <c r="V5860" s="5" t="s">
        <v>15369</v>
      </c>
      <c r="W5860" s="5" t="s">
        <v>17063</v>
      </c>
      <c r="X5860" s="5" t="s">
        <v>16868</v>
      </c>
      <c r="Y5860" s="5" t="s">
        <v>16869</v>
      </c>
      <c r="Z5860" s="5" t="s">
        <v>16985</v>
      </c>
      <c r="AA5860" s="5" t="s">
        <v>17064</v>
      </c>
      <c r="AB5860" s="5" t="s">
        <v>17007</v>
      </c>
      <c r="AC5860" s="5" t="s">
        <v>16987</v>
      </c>
      <c r="AD5860" s="5" t="s">
        <v>16987</v>
      </c>
      <c r="AE5860" s="5" t="s">
        <v>16988</v>
      </c>
      <c r="AF5860" s="5" t="s">
        <v>16989</v>
      </c>
      <c r="AG5860" s="5" t="s">
        <v>16990</v>
      </c>
      <c r="AH5860" s="5" t="s">
        <v>16991</v>
      </c>
      <c r="AI5860" s="5" t="s">
        <v>16992</v>
      </c>
      <c r="AJ5860" s="5" t="s">
        <v>16993</v>
      </c>
      <c r="AK5860" s="5" t="s">
        <v>17328</v>
      </c>
    </row>
    <row r="5861" spans="1:37" ht="20.100000000000001" customHeight="1">
      <c r="A5861" s="282" t="s">
        <v>13153</v>
      </c>
      <c r="B5861" s="277"/>
      <c r="C5861" s="289" t="s">
        <v>12948</v>
      </c>
      <c r="D5861" s="278" t="s">
        <v>13154</v>
      </c>
      <c r="E5861" s="169"/>
      <c r="F5861" s="281" t="s">
        <v>17578</v>
      </c>
      <c r="G5861" s="279" t="s">
        <v>8444</v>
      </c>
      <c r="H5861" s="282">
        <v>0</v>
      </c>
      <c r="I5861" s="280">
        <v>42375</v>
      </c>
      <c r="J5861" s="319" t="e">
        <f t="shared" si="92"/>
        <v>#VALUE!</v>
      </c>
      <c r="K5861" s="169"/>
      <c r="L5861" s="169"/>
      <c r="M5861" s="169" t="s">
        <v>2395</v>
      </c>
      <c r="N5861" s="169"/>
      <c r="O5861" s="169"/>
      <c r="P5861" s="169"/>
    </row>
    <row r="5862" spans="1:37" ht="20.100000000000001" customHeight="1">
      <c r="A5862" s="5" t="s">
        <v>13155</v>
      </c>
      <c r="B5862" s="277">
        <v>683615803633</v>
      </c>
      <c r="C5862" s="289" t="s">
        <v>12949</v>
      </c>
      <c r="D5862" s="278" t="s">
        <v>13154</v>
      </c>
      <c r="E5862" s="326">
        <v>1.5</v>
      </c>
      <c r="F5862" s="319">
        <v>11.89</v>
      </c>
      <c r="G5862" s="279" t="s">
        <v>8444</v>
      </c>
      <c r="H5862" s="283">
        <v>46</v>
      </c>
      <c r="I5862" s="280">
        <v>42375</v>
      </c>
      <c r="J5862" s="319">
        <f t="shared" si="92"/>
        <v>3.6065000000000005</v>
      </c>
      <c r="K5862" s="169">
        <v>7.6470588235294121</v>
      </c>
      <c r="L5862" s="169"/>
      <c r="M5862" s="169" t="s">
        <v>2395</v>
      </c>
      <c r="N5862" s="169"/>
      <c r="O5862" s="169"/>
      <c r="P5862" s="169"/>
      <c r="Q5862" s="5">
        <v>1</v>
      </c>
      <c r="R5862" s="5" t="s">
        <v>15111</v>
      </c>
      <c r="T5862" s="5" t="s">
        <v>16983</v>
      </c>
      <c r="U5862" s="171" t="s">
        <v>13155</v>
      </c>
      <c r="V5862" s="5" t="s">
        <v>15369</v>
      </c>
      <c r="W5862" s="5" t="s">
        <v>17063</v>
      </c>
      <c r="X5862" s="5" t="s">
        <v>16868</v>
      </c>
      <c r="Y5862" s="5" t="s">
        <v>16869</v>
      </c>
      <c r="Z5862" s="5" t="s">
        <v>16985</v>
      </c>
      <c r="AA5862" s="5" t="s">
        <v>17064</v>
      </c>
      <c r="AB5862" s="5" t="s">
        <v>16987</v>
      </c>
      <c r="AC5862" s="5" t="s">
        <v>16987</v>
      </c>
      <c r="AD5862" s="5" t="s">
        <v>16987</v>
      </c>
      <c r="AE5862" s="5" t="s">
        <v>16988</v>
      </c>
      <c r="AF5862" s="5" t="s">
        <v>16989</v>
      </c>
      <c r="AG5862" s="5" t="s">
        <v>16990</v>
      </c>
      <c r="AH5862" s="5" t="s">
        <v>16991</v>
      </c>
      <c r="AI5862" s="5" t="s">
        <v>16992</v>
      </c>
      <c r="AJ5862" s="5" t="s">
        <v>16993</v>
      </c>
      <c r="AK5862" s="5" t="s">
        <v>17329</v>
      </c>
    </row>
    <row r="5863" spans="1:37" ht="20.100000000000001" customHeight="1">
      <c r="A5863" s="5" t="s">
        <v>13156</v>
      </c>
      <c r="B5863" s="277">
        <v>683615803640</v>
      </c>
      <c r="C5863" s="289" t="s">
        <v>12950</v>
      </c>
      <c r="D5863" s="278" t="s">
        <v>13154</v>
      </c>
      <c r="E5863" s="326">
        <v>1.5</v>
      </c>
      <c r="F5863" s="319">
        <v>11.89</v>
      </c>
      <c r="G5863" s="279" t="s">
        <v>8444</v>
      </c>
      <c r="H5863" s="283">
        <v>49</v>
      </c>
      <c r="I5863" s="280">
        <v>42375</v>
      </c>
      <c r="J5863" s="319">
        <f t="shared" si="92"/>
        <v>3.6065000000000005</v>
      </c>
      <c r="K5863" s="169">
        <v>7.6470588235294121</v>
      </c>
      <c r="L5863" s="169"/>
      <c r="M5863" s="169" t="s">
        <v>2395</v>
      </c>
      <c r="N5863" s="169"/>
      <c r="O5863" s="169"/>
      <c r="P5863" s="169"/>
      <c r="Q5863" s="5">
        <v>1</v>
      </c>
      <c r="R5863" s="5" t="s">
        <v>15111</v>
      </c>
      <c r="T5863" s="5" t="s">
        <v>16983</v>
      </c>
      <c r="U5863" s="171" t="s">
        <v>13156</v>
      </c>
      <c r="V5863" s="5" t="s">
        <v>15369</v>
      </c>
      <c r="W5863" s="5" t="s">
        <v>17063</v>
      </c>
      <c r="X5863" s="5" t="s">
        <v>16868</v>
      </c>
      <c r="Y5863" s="5" t="s">
        <v>16869</v>
      </c>
      <c r="Z5863" s="5" t="s">
        <v>16985</v>
      </c>
      <c r="AA5863" s="5" t="s">
        <v>17064</v>
      </c>
      <c r="AB5863" s="5" t="s">
        <v>16987</v>
      </c>
      <c r="AC5863" s="5" t="s">
        <v>16987</v>
      </c>
      <c r="AD5863" s="5" t="s">
        <v>16987</v>
      </c>
      <c r="AE5863" s="5" t="s">
        <v>16988</v>
      </c>
      <c r="AF5863" s="5" t="s">
        <v>16989</v>
      </c>
      <c r="AG5863" s="5" t="s">
        <v>16990</v>
      </c>
      <c r="AH5863" s="5" t="s">
        <v>16991</v>
      </c>
      <c r="AI5863" s="5" t="s">
        <v>16992</v>
      </c>
      <c r="AJ5863" s="5" t="s">
        <v>16993</v>
      </c>
      <c r="AK5863" s="5" t="s">
        <v>17330</v>
      </c>
    </row>
    <row r="5864" spans="1:37" ht="20.100000000000001" customHeight="1">
      <c r="A5864" s="5" t="s">
        <v>13157</v>
      </c>
      <c r="B5864" s="277">
        <v>683615803657</v>
      </c>
      <c r="C5864" s="289" t="s">
        <v>12951</v>
      </c>
      <c r="D5864" s="278" t="s">
        <v>13154</v>
      </c>
      <c r="E5864" s="326">
        <v>1.5</v>
      </c>
      <c r="F5864" s="319">
        <v>11.89</v>
      </c>
      <c r="G5864" s="279" t="s">
        <v>8444</v>
      </c>
      <c r="H5864" s="283">
        <v>56</v>
      </c>
      <c r="I5864" s="280">
        <v>42375</v>
      </c>
      <c r="J5864" s="319">
        <f t="shared" si="92"/>
        <v>3.6065000000000005</v>
      </c>
      <c r="K5864" s="169">
        <v>7.6470588235294121</v>
      </c>
      <c r="L5864" s="169"/>
      <c r="M5864" s="169" t="s">
        <v>2395</v>
      </c>
      <c r="N5864" s="169"/>
      <c r="O5864" s="169"/>
      <c r="P5864" s="169"/>
      <c r="Q5864" s="5">
        <v>1</v>
      </c>
      <c r="R5864" s="5" t="s">
        <v>15111</v>
      </c>
      <c r="T5864" s="5" t="s">
        <v>16983</v>
      </c>
      <c r="U5864" s="171" t="s">
        <v>13157</v>
      </c>
      <c r="V5864" s="5" t="s">
        <v>15369</v>
      </c>
      <c r="W5864" s="5" t="s">
        <v>17063</v>
      </c>
      <c r="X5864" s="5" t="s">
        <v>16868</v>
      </c>
      <c r="Y5864" s="5" t="s">
        <v>16869</v>
      </c>
      <c r="Z5864" s="5" t="s">
        <v>16985</v>
      </c>
      <c r="AA5864" s="5" t="s">
        <v>17064</v>
      </c>
      <c r="AB5864" s="5" t="s">
        <v>16987</v>
      </c>
      <c r="AC5864" s="5" t="s">
        <v>16987</v>
      </c>
      <c r="AD5864" s="5" t="s">
        <v>16987</v>
      </c>
      <c r="AE5864" s="5" t="s">
        <v>16988</v>
      </c>
      <c r="AF5864" s="5" t="s">
        <v>16989</v>
      </c>
      <c r="AG5864" s="5" t="s">
        <v>16990</v>
      </c>
      <c r="AH5864" s="5" t="s">
        <v>16991</v>
      </c>
      <c r="AI5864" s="5" t="s">
        <v>16992</v>
      </c>
      <c r="AJ5864" s="5" t="s">
        <v>16993</v>
      </c>
      <c r="AK5864" s="5" t="s">
        <v>17331</v>
      </c>
    </row>
    <row r="5865" spans="1:37" ht="20.100000000000001" customHeight="1">
      <c r="A5865" s="5" t="s">
        <v>13158</v>
      </c>
      <c r="B5865" s="277">
        <v>683615803664</v>
      </c>
      <c r="C5865" s="289" t="s">
        <v>12952</v>
      </c>
      <c r="D5865" s="278" t="s">
        <v>13154</v>
      </c>
      <c r="E5865" s="326">
        <v>1.5</v>
      </c>
      <c r="F5865" s="319">
        <v>11.89</v>
      </c>
      <c r="G5865" s="279" t="s">
        <v>8444</v>
      </c>
      <c r="H5865" s="283">
        <v>31</v>
      </c>
      <c r="I5865" s="280">
        <v>42375</v>
      </c>
      <c r="J5865" s="319">
        <f t="shared" si="92"/>
        <v>3.6065000000000005</v>
      </c>
      <c r="K5865" s="169">
        <v>7.6470588235294121</v>
      </c>
      <c r="L5865" s="169"/>
      <c r="M5865" s="169" t="s">
        <v>2395</v>
      </c>
      <c r="N5865" s="169"/>
      <c r="O5865" s="169"/>
      <c r="P5865" s="169"/>
      <c r="Q5865" s="5">
        <v>1</v>
      </c>
      <c r="R5865" s="5" t="s">
        <v>15111</v>
      </c>
      <c r="T5865" s="5" t="s">
        <v>16983</v>
      </c>
      <c r="U5865" s="171" t="s">
        <v>13158</v>
      </c>
      <c r="V5865" s="5" t="s">
        <v>15369</v>
      </c>
      <c r="W5865" s="5" t="s">
        <v>17063</v>
      </c>
      <c r="X5865" s="5" t="s">
        <v>16868</v>
      </c>
      <c r="Y5865" s="5" t="s">
        <v>16869</v>
      </c>
      <c r="Z5865" s="5" t="s">
        <v>16985</v>
      </c>
      <c r="AA5865" s="5" t="s">
        <v>17064</v>
      </c>
      <c r="AB5865" s="5" t="s">
        <v>16987</v>
      </c>
      <c r="AC5865" s="5" t="s">
        <v>16987</v>
      </c>
      <c r="AD5865" s="5" t="s">
        <v>16987</v>
      </c>
      <c r="AE5865" s="5" t="s">
        <v>16988</v>
      </c>
      <c r="AF5865" s="5" t="s">
        <v>16989</v>
      </c>
      <c r="AG5865" s="5" t="s">
        <v>16990</v>
      </c>
      <c r="AH5865" s="5" t="s">
        <v>16991</v>
      </c>
      <c r="AI5865" s="5" t="s">
        <v>16992</v>
      </c>
      <c r="AJ5865" s="5" t="s">
        <v>16993</v>
      </c>
      <c r="AK5865" s="5" t="s">
        <v>17332</v>
      </c>
    </row>
    <row r="5866" spans="1:37" ht="20.100000000000001" customHeight="1">
      <c r="A5866" s="5" t="s">
        <v>13159</v>
      </c>
      <c r="B5866" s="277">
        <v>683615803671</v>
      </c>
      <c r="C5866" s="289" t="s">
        <v>12953</v>
      </c>
      <c r="D5866" s="278" t="s">
        <v>13154</v>
      </c>
      <c r="E5866" s="326">
        <v>1.5</v>
      </c>
      <c r="F5866" s="319">
        <v>11.89</v>
      </c>
      <c r="G5866" s="279" t="s">
        <v>8444</v>
      </c>
      <c r="H5866" s="283">
        <v>50</v>
      </c>
      <c r="I5866" s="280">
        <v>42375</v>
      </c>
      <c r="J5866" s="319">
        <f t="shared" si="92"/>
        <v>3.6065000000000005</v>
      </c>
      <c r="K5866" s="169">
        <v>7.6470588235294121</v>
      </c>
      <c r="L5866" s="169"/>
      <c r="M5866" s="169" t="s">
        <v>2395</v>
      </c>
      <c r="N5866" s="169"/>
      <c r="O5866" s="169"/>
      <c r="P5866" s="169"/>
      <c r="Q5866" s="5">
        <v>1</v>
      </c>
      <c r="R5866" s="5" t="s">
        <v>15111</v>
      </c>
      <c r="T5866" s="5" t="s">
        <v>16983</v>
      </c>
      <c r="U5866" s="171" t="s">
        <v>13159</v>
      </c>
      <c r="V5866" s="5" t="s">
        <v>15369</v>
      </c>
      <c r="W5866" s="5" t="s">
        <v>17063</v>
      </c>
      <c r="X5866" s="5" t="s">
        <v>16868</v>
      </c>
      <c r="Y5866" s="5" t="s">
        <v>16869</v>
      </c>
      <c r="Z5866" s="5" t="s">
        <v>16985</v>
      </c>
      <c r="AA5866" s="5" t="s">
        <v>17064</v>
      </c>
      <c r="AB5866" s="5" t="s">
        <v>16987</v>
      </c>
      <c r="AC5866" s="5" t="s">
        <v>16987</v>
      </c>
      <c r="AD5866" s="5" t="s">
        <v>16987</v>
      </c>
      <c r="AE5866" s="5" t="s">
        <v>16988</v>
      </c>
      <c r="AF5866" s="5" t="s">
        <v>16989</v>
      </c>
      <c r="AG5866" s="5" t="s">
        <v>16990</v>
      </c>
      <c r="AH5866" s="5" t="s">
        <v>16991</v>
      </c>
      <c r="AI5866" s="5" t="s">
        <v>16992</v>
      </c>
      <c r="AJ5866" s="5" t="s">
        <v>16993</v>
      </c>
      <c r="AK5866" s="5" t="s">
        <v>17333</v>
      </c>
    </row>
    <row r="5867" spans="1:37" ht="20.100000000000001" customHeight="1">
      <c r="A5867" s="282"/>
      <c r="C5867" s="289" t="s">
        <v>12954</v>
      </c>
      <c r="E5867" s="169"/>
      <c r="F5867" s="319">
        <v>9.89</v>
      </c>
      <c r="G5867" s="279"/>
      <c r="H5867" s="169">
        <v>0</v>
      </c>
      <c r="I5867" s="280"/>
      <c r="J5867" s="319">
        <f t="shared" si="92"/>
        <v>3.4064999999999994</v>
      </c>
      <c r="K5867" s="169" t="s">
        <v>731</v>
      </c>
      <c r="L5867" s="169"/>
      <c r="M5867" s="169"/>
      <c r="N5867" s="169"/>
      <c r="O5867" s="169"/>
      <c r="P5867" s="169"/>
    </row>
    <row r="5868" spans="1:37" ht="20.100000000000001" customHeight="1">
      <c r="A5868" s="282" t="s">
        <v>13161</v>
      </c>
      <c r="B5868" s="277">
        <v>683615803688</v>
      </c>
      <c r="C5868" s="289" t="s">
        <v>12954</v>
      </c>
      <c r="D5868" s="278" t="s">
        <v>13160</v>
      </c>
      <c r="E5868" s="323">
        <v>1.5</v>
      </c>
      <c r="F5868" s="319">
        <v>11.89</v>
      </c>
      <c r="G5868" s="279" t="s">
        <v>8444</v>
      </c>
      <c r="H5868" s="282">
        <v>0</v>
      </c>
      <c r="I5868" s="280">
        <v>42375</v>
      </c>
      <c r="J5868" s="319">
        <f t="shared" si="92"/>
        <v>3.6065000000000005</v>
      </c>
      <c r="K5868" s="169">
        <v>7.6470588235294121</v>
      </c>
      <c r="L5868" s="169"/>
      <c r="M5868" s="169" t="s">
        <v>2395</v>
      </c>
      <c r="N5868" s="169"/>
      <c r="O5868" s="169"/>
      <c r="P5868" s="169"/>
    </row>
    <row r="5869" spans="1:37" ht="20.100000000000001" customHeight="1">
      <c r="A5869" s="282"/>
      <c r="C5869" s="289" t="s">
        <v>12955</v>
      </c>
      <c r="E5869" s="169"/>
      <c r="F5869" s="319">
        <v>9.89</v>
      </c>
      <c r="G5869" s="279"/>
      <c r="H5869" s="169">
        <v>0</v>
      </c>
      <c r="I5869" s="280"/>
      <c r="J5869" s="319">
        <f t="shared" si="92"/>
        <v>3.4064999999999994</v>
      </c>
      <c r="K5869" s="169" t="s">
        <v>731</v>
      </c>
      <c r="L5869" s="169"/>
      <c r="M5869" s="169"/>
      <c r="N5869" s="169"/>
      <c r="O5869" s="169"/>
      <c r="P5869" s="169"/>
    </row>
    <row r="5870" spans="1:37" ht="20.100000000000001" customHeight="1">
      <c r="A5870" s="5" t="s">
        <v>13162</v>
      </c>
      <c r="B5870" s="277">
        <v>683615803695</v>
      </c>
      <c r="C5870" s="289" t="s">
        <v>12955</v>
      </c>
      <c r="D5870" s="278" t="s">
        <v>13167</v>
      </c>
      <c r="E5870" s="326">
        <v>1.5</v>
      </c>
      <c r="F5870" s="319">
        <v>11.89</v>
      </c>
      <c r="G5870" s="279" t="s">
        <v>8444</v>
      </c>
      <c r="H5870" s="365">
        <v>37</v>
      </c>
      <c r="I5870" s="280">
        <v>42375</v>
      </c>
      <c r="J5870" s="319">
        <f t="shared" si="92"/>
        <v>3.6065000000000005</v>
      </c>
      <c r="K5870" s="169">
        <v>7.6470588235294121</v>
      </c>
      <c r="L5870" s="169"/>
      <c r="M5870" s="169" t="s">
        <v>2395</v>
      </c>
      <c r="N5870" s="169"/>
      <c r="O5870" s="169"/>
      <c r="P5870" s="169"/>
      <c r="Q5870" s="5">
        <v>1</v>
      </c>
      <c r="R5870" s="5" t="s">
        <v>15111</v>
      </c>
      <c r="T5870" s="5" t="s">
        <v>16983</v>
      </c>
      <c r="U5870" s="171" t="s">
        <v>13162</v>
      </c>
      <c r="V5870" s="5" t="s">
        <v>17065</v>
      </c>
      <c r="W5870" s="5" t="s">
        <v>17066</v>
      </c>
      <c r="X5870" s="5" t="s">
        <v>16868</v>
      </c>
      <c r="Y5870" s="5" t="s">
        <v>16869</v>
      </c>
      <c r="Z5870" s="5" t="s">
        <v>16985</v>
      </c>
      <c r="AA5870" s="5" t="s">
        <v>17067</v>
      </c>
      <c r="AB5870" s="5" t="s">
        <v>17064</v>
      </c>
      <c r="AC5870" s="5" t="s">
        <v>16987</v>
      </c>
      <c r="AD5870" s="5" t="s">
        <v>16987</v>
      </c>
      <c r="AE5870" s="5" t="s">
        <v>16988</v>
      </c>
      <c r="AF5870" s="5" t="s">
        <v>16989</v>
      </c>
      <c r="AG5870" s="5" t="s">
        <v>16990</v>
      </c>
      <c r="AH5870" s="5" t="s">
        <v>16991</v>
      </c>
      <c r="AI5870" s="5" t="s">
        <v>16992</v>
      </c>
      <c r="AJ5870" s="5" t="s">
        <v>16993</v>
      </c>
      <c r="AK5870" s="5" t="s">
        <v>17334</v>
      </c>
    </row>
    <row r="5871" spans="1:37" ht="20.100000000000001" customHeight="1">
      <c r="A5871" s="282" t="s">
        <v>13163</v>
      </c>
      <c r="B5871" s="277"/>
      <c r="C5871" s="289" t="s">
        <v>12956</v>
      </c>
      <c r="D5871" s="278" t="s">
        <v>13164</v>
      </c>
      <c r="E5871" s="169"/>
      <c r="F5871" s="281" t="s">
        <v>17578</v>
      </c>
      <c r="G5871" s="279" t="s">
        <v>8444</v>
      </c>
      <c r="H5871" s="282">
        <v>0</v>
      </c>
      <c r="I5871" s="280">
        <v>42375</v>
      </c>
      <c r="J5871" s="319" t="e">
        <f t="shared" si="92"/>
        <v>#VALUE!</v>
      </c>
      <c r="K5871" s="169"/>
      <c r="L5871" s="169"/>
      <c r="M5871" s="169" t="s">
        <v>2395</v>
      </c>
      <c r="N5871" s="169"/>
      <c r="O5871" s="169"/>
      <c r="P5871" s="169"/>
    </row>
    <row r="5872" spans="1:37" ht="20.100000000000001" customHeight="1">
      <c r="A5872" s="5" t="s">
        <v>13165</v>
      </c>
      <c r="B5872" s="277">
        <v>683615803701</v>
      </c>
      <c r="C5872" s="289" t="s">
        <v>12957</v>
      </c>
      <c r="D5872" s="278" t="s">
        <v>13164</v>
      </c>
      <c r="E5872" s="326">
        <v>1</v>
      </c>
      <c r="F5872" s="319">
        <v>9.89</v>
      </c>
      <c r="G5872" s="279" t="s">
        <v>8444</v>
      </c>
      <c r="H5872" s="365">
        <v>36</v>
      </c>
      <c r="I5872" s="280">
        <v>42375</v>
      </c>
      <c r="J5872" s="319">
        <f t="shared" si="92"/>
        <v>2.4064999999999994</v>
      </c>
      <c r="K5872" s="169">
        <v>7.0588235294117645</v>
      </c>
      <c r="L5872" s="169"/>
      <c r="M5872" s="169" t="s">
        <v>2395</v>
      </c>
      <c r="N5872" s="169"/>
      <c r="O5872" s="169"/>
      <c r="P5872" s="169"/>
      <c r="Q5872" s="5">
        <v>1</v>
      </c>
      <c r="R5872" s="5" t="s">
        <v>15111</v>
      </c>
      <c r="T5872" s="5" t="s">
        <v>16983</v>
      </c>
      <c r="U5872" s="171" t="s">
        <v>13165</v>
      </c>
      <c r="V5872" s="5" t="s">
        <v>15369</v>
      </c>
      <c r="W5872" s="5" t="s">
        <v>17063</v>
      </c>
      <c r="X5872" s="5" t="s">
        <v>16868</v>
      </c>
      <c r="Y5872" s="5" t="s">
        <v>16869</v>
      </c>
      <c r="Z5872" s="5" t="s">
        <v>16985</v>
      </c>
      <c r="AA5872" s="5" t="s">
        <v>17064</v>
      </c>
      <c r="AB5872" s="5" t="s">
        <v>16987</v>
      </c>
      <c r="AC5872" s="5" t="s">
        <v>16987</v>
      </c>
      <c r="AD5872" s="5" t="s">
        <v>16987</v>
      </c>
      <c r="AE5872" s="5" t="s">
        <v>16988</v>
      </c>
      <c r="AF5872" s="5" t="s">
        <v>16989</v>
      </c>
      <c r="AG5872" s="5" t="s">
        <v>16990</v>
      </c>
      <c r="AH5872" s="5" t="s">
        <v>16991</v>
      </c>
      <c r="AI5872" s="5" t="s">
        <v>16992</v>
      </c>
      <c r="AJ5872" s="5" t="s">
        <v>16993</v>
      </c>
      <c r="AK5872" s="5" t="s">
        <v>17335</v>
      </c>
    </row>
    <row r="5873" spans="1:37" ht="20.100000000000001" customHeight="1">
      <c r="A5873" s="282" t="s">
        <v>13166</v>
      </c>
      <c r="B5873" s="277"/>
      <c r="C5873" s="289" t="s">
        <v>12958</v>
      </c>
      <c r="D5873" s="278" t="s">
        <v>13167</v>
      </c>
      <c r="E5873" s="169"/>
      <c r="F5873" s="281" t="s">
        <v>17578</v>
      </c>
      <c r="G5873" s="279" t="s">
        <v>8444</v>
      </c>
      <c r="H5873" s="282">
        <v>0</v>
      </c>
      <c r="I5873" s="280">
        <v>42375</v>
      </c>
      <c r="J5873" s="319" t="e">
        <f t="shared" si="92"/>
        <v>#VALUE!</v>
      </c>
      <c r="K5873" s="169"/>
      <c r="L5873" s="169"/>
      <c r="M5873" s="169" t="s">
        <v>2395</v>
      </c>
      <c r="N5873" s="169"/>
      <c r="O5873" s="169"/>
      <c r="P5873" s="169"/>
    </row>
    <row r="5874" spans="1:37" ht="20.100000000000001" customHeight="1">
      <c r="A5874" s="5" t="s">
        <v>13168</v>
      </c>
      <c r="B5874" s="277">
        <v>683615803718</v>
      </c>
      <c r="C5874" s="289" t="s">
        <v>12959</v>
      </c>
      <c r="D5874" s="278" t="s">
        <v>13167</v>
      </c>
      <c r="E5874" s="326">
        <v>1.5</v>
      </c>
      <c r="F5874" s="319">
        <v>11.89</v>
      </c>
      <c r="G5874" s="279" t="s">
        <v>8444</v>
      </c>
      <c r="H5874" s="283">
        <v>26</v>
      </c>
      <c r="I5874" s="280">
        <v>42375</v>
      </c>
      <c r="J5874" s="319">
        <f t="shared" si="92"/>
        <v>3.6065000000000005</v>
      </c>
      <c r="K5874" s="169">
        <v>7.6470588235294121</v>
      </c>
      <c r="L5874" s="169"/>
      <c r="M5874" s="169" t="s">
        <v>2395</v>
      </c>
      <c r="N5874" s="169"/>
      <c r="O5874" s="169"/>
      <c r="P5874" s="169"/>
      <c r="Q5874" s="5">
        <v>1</v>
      </c>
      <c r="R5874" s="5" t="s">
        <v>15111</v>
      </c>
      <c r="T5874" s="5" t="s">
        <v>16983</v>
      </c>
      <c r="U5874" s="171" t="s">
        <v>13168</v>
      </c>
      <c r="V5874" s="5" t="s">
        <v>15369</v>
      </c>
      <c r="W5874" s="5" t="s">
        <v>17063</v>
      </c>
      <c r="X5874" s="5" t="s">
        <v>16868</v>
      </c>
      <c r="Y5874" s="5" t="s">
        <v>16869</v>
      </c>
      <c r="Z5874" s="5" t="s">
        <v>16985</v>
      </c>
      <c r="AA5874" s="5" t="s">
        <v>17064</v>
      </c>
      <c r="AB5874" s="5" t="s">
        <v>17067</v>
      </c>
      <c r="AC5874" s="5" t="s">
        <v>16987</v>
      </c>
      <c r="AD5874" s="5" t="s">
        <v>16987</v>
      </c>
      <c r="AE5874" s="5" t="s">
        <v>16988</v>
      </c>
      <c r="AF5874" s="5" t="s">
        <v>16989</v>
      </c>
      <c r="AG5874" s="5" t="s">
        <v>16990</v>
      </c>
      <c r="AH5874" s="5" t="s">
        <v>16991</v>
      </c>
      <c r="AI5874" s="5" t="s">
        <v>16992</v>
      </c>
      <c r="AJ5874" s="5" t="s">
        <v>16993</v>
      </c>
      <c r="AK5874" s="5" t="s">
        <v>17336</v>
      </c>
    </row>
    <row r="5875" spans="1:37" ht="20.100000000000001" customHeight="1">
      <c r="A5875" s="5" t="s">
        <v>13169</v>
      </c>
      <c r="B5875" s="277">
        <v>683615803725</v>
      </c>
      <c r="C5875" s="289" t="s">
        <v>12960</v>
      </c>
      <c r="D5875" s="278" t="s">
        <v>13167</v>
      </c>
      <c r="E5875" s="326">
        <v>1.5</v>
      </c>
      <c r="F5875" s="319">
        <v>11.89</v>
      </c>
      <c r="G5875" s="279" t="s">
        <v>8444</v>
      </c>
      <c r="H5875" s="283">
        <v>33</v>
      </c>
      <c r="I5875" s="280">
        <v>42375</v>
      </c>
      <c r="J5875" s="319">
        <f t="shared" si="92"/>
        <v>3.6065000000000005</v>
      </c>
      <c r="K5875" s="169">
        <v>7.6470588235294121</v>
      </c>
      <c r="L5875" s="169"/>
      <c r="M5875" s="169" t="s">
        <v>2395</v>
      </c>
      <c r="N5875" s="169"/>
      <c r="O5875" s="169"/>
      <c r="P5875" s="169"/>
      <c r="Q5875" s="5">
        <v>1</v>
      </c>
      <c r="R5875" s="5" t="s">
        <v>15111</v>
      </c>
      <c r="T5875" s="5" t="s">
        <v>16983</v>
      </c>
      <c r="U5875" s="171" t="s">
        <v>13169</v>
      </c>
      <c r="V5875" s="5" t="s">
        <v>15369</v>
      </c>
      <c r="W5875" s="5" t="s">
        <v>17063</v>
      </c>
      <c r="X5875" s="5" t="s">
        <v>16868</v>
      </c>
      <c r="Y5875" s="5" t="s">
        <v>16869</v>
      </c>
      <c r="Z5875" s="5" t="s">
        <v>16985</v>
      </c>
      <c r="AA5875" s="5" t="s">
        <v>17064</v>
      </c>
      <c r="AB5875" s="5" t="s">
        <v>17067</v>
      </c>
      <c r="AC5875" s="5" t="s">
        <v>16987</v>
      </c>
      <c r="AD5875" s="5" t="s">
        <v>16987</v>
      </c>
      <c r="AE5875" s="5" t="s">
        <v>16988</v>
      </c>
      <c r="AF5875" s="5" t="s">
        <v>16989</v>
      </c>
      <c r="AG5875" s="5" t="s">
        <v>16990</v>
      </c>
      <c r="AH5875" s="5" t="s">
        <v>16991</v>
      </c>
      <c r="AI5875" s="5" t="s">
        <v>16992</v>
      </c>
      <c r="AJ5875" s="5" t="s">
        <v>16993</v>
      </c>
      <c r="AK5875" s="5" t="s">
        <v>17337</v>
      </c>
    </row>
    <row r="5876" spans="1:37" ht="20.100000000000001" customHeight="1">
      <c r="A5876" s="282" t="s">
        <v>13170</v>
      </c>
      <c r="B5876" s="277"/>
      <c r="C5876" s="289" t="s">
        <v>12961</v>
      </c>
      <c r="D5876" s="278" t="s">
        <v>13171</v>
      </c>
      <c r="E5876" s="169"/>
      <c r="F5876" s="281" t="s">
        <v>17578</v>
      </c>
      <c r="G5876" s="279" t="s">
        <v>8444</v>
      </c>
      <c r="H5876" s="282">
        <v>0</v>
      </c>
      <c r="I5876" s="280">
        <v>42375</v>
      </c>
      <c r="J5876" s="319" t="e">
        <f t="shared" si="92"/>
        <v>#VALUE!</v>
      </c>
      <c r="K5876" s="169"/>
      <c r="L5876" s="169"/>
      <c r="M5876" s="169" t="s">
        <v>2395</v>
      </c>
      <c r="N5876" s="169"/>
      <c r="O5876" s="169"/>
      <c r="P5876" s="169"/>
    </row>
    <row r="5877" spans="1:37" ht="20.100000000000001" customHeight="1">
      <c r="A5877" s="5" t="s">
        <v>13172</v>
      </c>
      <c r="B5877" s="277">
        <v>683615803732</v>
      </c>
      <c r="C5877" s="289" t="s">
        <v>12962</v>
      </c>
      <c r="D5877" s="278" t="s">
        <v>13171</v>
      </c>
      <c r="E5877" s="326">
        <v>1.5</v>
      </c>
      <c r="F5877" s="319">
        <v>11.89</v>
      </c>
      <c r="G5877" s="279" t="s">
        <v>8444</v>
      </c>
      <c r="H5877" s="283">
        <v>48</v>
      </c>
      <c r="I5877" s="280">
        <v>42375</v>
      </c>
      <c r="J5877" s="319">
        <f t="shared" si="92"/>
        <v>3.6065000000000005</v>
      </c>
      <c r="K5877" s="169">
        <v>7.6470588235294121</v>
      </c>
      <c r="L5877" s="169"/>
      <c r="M5877" s="169" t="s">
        <v>2395</v>
      </c>
      <c r="N5877" s="169"/>
      <c r="O5877" s="169"/>
      <c r="P5877" s="169"/>
      <c r="Q5877" s="5">
        <v>1</v>
      </c>
      <c r="R5877" s="5" t="s">
        <v>15111</v>
      </c>
      <c r="T5877" s="5" t="s">
        <v>16983</v>
      </c>
      <c r="U5877" s="171" t="s">
        <v>13172</v>
      </c>
      <c r="V5877" s="5" t="s">
        <v>15369</v>
      </c>
      <c r="W5877" s="5" t="s">
        <v>17063</v>
      </c>
      <c r="X5877" s="5" t="s">
        <v>16868</v>
      </c>
      <c r="Y5877" s="5" t="s">
        <v>16869</v>
      </c>
      <c r="Z5877" s="5" t="s">
        <v>16985</v>
      </c>
      <c r="AA5877" s="5" t="s">
        <v>17064</v>
      </c>
      <c r="AB5877" s="5" t="s">
        <v>17007</v>
      </c>
      <c r="AC5877" s="5" t="s">
        <v>16987</v>
      </c>
      <c r="AD5877" s="5" t="s">
        <v>16987</v>
      </c>
      <c r="AE5877" s="5" t="s">
        <v>16988</v>
      </c>
      <c r="AF5877" s="5" t="s">
        <v>16989</v>
      </c>
      <c r="AG5877" s="5" t="s">
        <v>16990</v>
      </c>
      <c r="AH5877" s="5" t="s">
        <v>16991</v>
      </c>
      <c r="AI5877" s="5" t="s">
        <v>16992</v>
      </c>
      <c r="AJ5877" s="5" t="s">
        <v>16993</v>
      </c>
      <c r="AK5877" s="5" t="s">
        <v>17338</v>
      </c>
    </row>
    <row r="5878" spans="1:37" ht="20.100000000000001" customHeight="1">
      <c r="A5878" s="5" t="s">
        <v>13173</v>
      </c>
      <c r="B5878" s="277">
        <v>683615803749</v>
      </c>
      <c r="C5878" s="289" t="s">
        <v>12963</v>
      </c>
      <c r="D5878" s="278" t="s">
        <v>13171</v>
      </c>
      <c r="E5878" s="326">
        <v>1.5</v>
      </c>
      <c r="F5878" s="319">
        <v>11.89</v>
      </c>
      <c r="G5878" s="279" t="s">
        <v>8444</v>
      </c>
      <c r="H5878" s="283">
        <v>53</v>
      </c>
      <c r="I5878" s="280">
        <v>42375</v>
      </c>
      <c r="J5878" s="319">
        <f t="shared" si="92"/>
        <v>3.6065000000000005</v>
      </c>
      <c r="K5878" s="169">
        <v>7.6470588235294121</v>
      </c>
      <c r="L5878" s="169"/>
      <c r="M5878" s="169" t="s">
        <v>2395</v>
      </c>
      <c r="N5878" s="169"/>
      <c r="O5878" s="169"/>
      <c r="P5878" s="169"/>
      <c r="Q5878" s="5">
        <v>1</v>
      </c>
      <c r="R5878" s="5" t="s">
        <v>15111</v>
      </c>
      <c r="T5878" s="5" t="s">
        <v>16983</v>
      </c>
      <c r="U5878" s="171" t="s">
        <v>13173</v>
      </c>
      <c r="V5878" s="5" t="s">
        <v>15369</v>
      </c>
      <c r="W5878" s="5" t="s">
        <v>17063</v>
      </c>
      <c r="X5878" s="5" t="s">
        <v>16868</v>
      </c>
      <c r="Y5878" s="5" t="s">
        <v>16869</v>
      </c>
      <c r="Z5878" s="5" t="s">
        <v>16985</v>
      </c>
      <c r="AA5878" s="5" t="s">
        <v>17064</v>
      </c>
      <c r="AB5878" s="5" t="s">
        <v>17007</v>
      </c>
      <c r="AC5878" s="5" t="s">
        <v>16987</v>
      </c>
      <c r="AD5878" s="5" t="s">
        <v>16987</v>
      </c>
      <c r="AE5878" s="5" t="s">
        <v>16988</v>
      </c>
      <c r="AF5878" s="5" t="s">
        <v>16989</v>
      </c>
      <c r="AG5878" s="5" t="s">
        <v>16990</v>
      </c>
      <c r="AH5878" s="5" t="s">
        <v>16991</v>
      </c>
      <c r="AI5878" s="5" t="s">
        <v>16992</v>
      </c>
      <c r="AJ5878" s="5" t="s">
        <v>16993</v>
      </c>
      <c r="AK5878" s="5" t="s">
        <v>17339</v>
      </c>
    </row>
    <row r="5879" spans="1:37" ht="20.100000000000001" customHeight="1">
      <c r="A5879" s="5" t="s">
        <v>13174</v>
      </c>
      <c r="B5879" s="277">
        <v>683615803756</v>
      </c>
      <c r="C5879" s="289" t="s">
        <v>12964</v>
      </c>
      <c r="D5879" s="278" t="s">
        <v>13171</v>
      </c>
      <c r="E5879" s="326">
        <v>1.5</v>
      </c>
      <c r="F5879" s="319">
        <v>11.89</v>
      </c>
      <c r="G5879" s="279" t="s">
        <v>8444</v>
      </c>
      <c r="H5879" s="283">
        <v>45</v>
      </c>
      <c r="I5879" s="280">
        <v>42375</v>
      </c>
      <c r="J5879" s="319">
        <f t="shared" si="92"/>
        <v>3.6065000000000005</v>
      </c>
      <c r="K5879" s="169">
        <v>7.6470588235294121</v>
      </c>
      <c r="L5879" s="169"/>
      <c r="M5879" s="169" t="s">
        <v>2395</v>
      </c>
      <c r="N5879" s="169"/>
      <c r="O5879" s="169"/>
      <c r="P5879" s="169"/>
      <c r="Q5879" s="5">
        <v>1</v>
      </c>
      <c r="R5879" s="5" t="s">
        <v>15111</v>
      </c>
      <c r="T5879" s="5" t="s">
        <v>16983</v>
      </c>
      <c r="U5879" s="171" t="s">
        <v>13174</v>
      </c>
      <c r="V5879" s="5" t="s">
        <v>15369</v>
      </c>
      <c r="W5879" s="5" t="s">
        <v>17063</v>
      </c>
      <c r="X5879" s="5" t="s">
        <v>16868</v>
      </c>
      <c r="Y5879" s="5" t="s">
        <v>16869</v>
      </c>
      <c r="Z5879" s="5" t="s">
        <v>16985</v>
      </c>
      <c r="AA5879" s="5" t="s">
        <v>17064</v>
      </c>
      <c r="AB5879" s="5" t="s">
        <v>17007</v>
      </c>
      <c r="AC5879" s="5" t="s">
        <v>16987</v>
      </c>
      <c r="AD5879" s="5" t="s">
        <v>16987</v>
      </c>
      <c r="AE5879" s="5" t="s">
        <v>16988</v>
      </c>
      <c r="AF5879" s="5" t="s">
        <v>16989</v>
      </c>
      <c r="AG5879" s="5" t="s">
        <v>16990</v>
      </c>
      <c r="AH5879" s="5" t="s">
        <v>16991</v>
      </c>
      <c r="AI5879" s="5" t="s">
        <v>16992</v>
      </c>
      <c r="AJ5879" s="5" t="s">
        <v>16993</v>
      </c>
      <c r="AK5879" s="5" t="s">
        <v>17340</v>
      </c>
    </row>
    <row r="5880" spans="1:37" ht="20.100000000000001" customHeight="1">
      <c r="A5880" s="5" t="s">
        <v>13175</v>
      </c>
      <c r="B5880" s="277">
        <v>683615803763</v>
      </c>
      <c r="C5880" s="289" t="s">
        <v>12965</v>
      </c>
      <c r="D5880" s="278" t="s">
        <v>13171</v>
      </c>
      <c r="E5880" s="326">
        <v>1.5</v>
      </c>
      <c r="F5880" s="319">
        <v>11.89</v>
      </c>
      <c r="G5880" s="279" t="s">
        <v>8444</v>
      </c>
      <c r="H5880" s="283">
        <v>48</v>
      </c>
      <c r="I5880" s="280">
        <v>42375</v>
      </c>
      <c r="J5880" s="319">
        <f t="shared" si="92"/>
        <v>3.6065000000000005</v>
      </c>
      <c r="K5880" s="169">
        <v>7.6470588235294121</v>
      </c>
      <c r="L5880" s="169"/>
      <c r="M5880" s="169" t="s">
        <v>2395</v>
      </c>
      <c r="N5880" s="169"/>
      <c r="O5880" s="169"/>
      <c r="P5880" s="169"/>
      <c r="Q5880" s="5">
        <v>1</v>
      </c>
      <c r="R5880" s="5" t="s">
        <v>15111</v>
      </c>
      <c r="T5880" s="5" t="s">
        <v>16983</v>
      </c>
      <c r="U5880" s="171" t="s">
        <v>13175</v>
      </c>
      <c r="V5880" s="5" t="s">
        <v>15369</v>
      </c>
      <c r="W5880" s="5" t="s">
        <v>17063</v>
      </c>
      <c r="X5880" s="5" t="s">
        <v>16868</v>
      </c>
      <c r="Y5880" s="5" t="s">
        <v>16869</v>
      </c>
      <c r="Z5880" s="5" t="s">
        <v>16985</v>
      </c>
      <c r="AA5880" s="5" t="s">
        <v>17064</v>
      </c>
      <c r="AB5880" s="5" t="s">
        <v>17007</v>
      </c>
      <c r="AC5880" s="5" t="s">
        <v>16987</v>
      </c>
      <c r="AD5880" s="5" t="s">
        <v>16987</v>
      </c>
      <c r="AE5880" s="5" t="s">
        <v>16988</v>
      </c>
      <c r="AF5880" s="5" t="s">
        <v>16989</v>
      </c>
      <c r="AG5880" s="5" t="s">
        <v>16990</v>
      </c>
      <c r="AH5880" s="5" t="s">
        <v>16991</v>
      </c>
      <c r="AI5880" s="5" t="s">
        <v>16992</v>
      </c>
      <c r="AJ5880" s="5" t="s">
        <v>16993</v>
      </c>
      <c r="AK5880" s="5" t="s">
        <v>17341</v>
      </c>
    </row>
    <row r="5881" spans="1:37" ht="20.100000000000001" customHeight="1">
      <c r="A5881" s="282"/>
      <c r="C5881" s="289" t="s">
        <v>12966</v>
      </c>
      <c r="E5881" s="169"/>
      <c r="F5881" s="319">
        <v>9.89</v>
      </c>
      <c r="G5881" s="279"/>
      <c r="H5881" s="169">
        <v>0</v>
      </c>
      <c r="I5881" s="280"/>
      <c r="J5881" s="319">
        <f t="shared" si="92"/>
        <v>3.4064999999999994</v>
      </c>
      <c r="K5881" s="169" t="s">
        <v>731</v>
      </c>
      <c r="L5881" s="169"/>
      <c r="M5881" s="169"/>
      <c r="N5881" s="169"/>
      <c r="O5881" s="169"/>
      <c r="P5881" s="169"/>
    </row>
    <row r="5882" spans="1:37" ht="20.100000000000001" customHeight="1">
      <c r="A5882" s="5" t="s">
        <v>13177</v>
      </c>
      <c r="B5882" s="277">
        <v>683615803770</v>
      </c>
      <c r="C5882" s="289" t="s">
        <v>12966</v>
      </c>
      <c r="D5882" s="278" t="s">
        <v>13176</v>
      </c>
      <c r="E5882" s="326">
        <v>1</v>
      </c>
      <c r="F5882" s="319">
        <v>9.89</v>
      </c>
      <c r="G5882" s="279" t="s">
        <v>8444</v>
      </c>
      <c r="H5882" s="283">
        <v>126</v>
      </c>
      <c r="I5882" s="280">
        <v>42375</v>
      </c>
      <c r="J5882" s="319">
        <f t="shared" si="92"/>
        <v>2.4064999999999994</v>
      </c>
      <c r="K5882" s="169">
        <v>7.0588235294117645</v>
      </c>
      <c r="L5882" s="169"/>
      <c r="M5882" s="169" t="s">
        <v>2395</v>
      </c>
      <c r="N5882" s="169"/>
      <c r="O5882" s="169"/>
      <c r="P5882" s="169"/>
      <c r="Q5882" s="5">
        <v>1</v>
      </c>
      <c r="R5882" s="5" t="s">
        <v>15111</v>
      </c>
      <c r="T5882" s="5" t="s">
        <v>16983</v>
      </c>
      <c r="U5882" s="171" t="s">
        <v>13177</v>
      </c>
      <c r="V5882" s="5" t="s">
        <v>17068</v>
      </c>
      <c r="W5882" s="5" t="s">
        <v>17063</v>
      </c>
      <c r="X5882" s="5" t="s">
        <v>16868</v>
      </c>
      <c r="Y5882" s="5" t="s">
        <v>16869</v>
      </c>
      <c r="Z5882" s="5" t="s">
        <v>16985</v>
      </c>
      <c r="AA5882" s="5" t="s">
        <v>17064</v>
      </c>
      <c r="AB5882" s="5" t="s">
        <v>16987</v>
      </c>
      <c r="AC5882" s="5" t="s">
        <v>16987</v>
      </c>
      <c r="AD5882" s="5" t="s">
        <v>16987</v>
      </c>
      <c r="AE5882" s="5" t="s">
        <v>16988</v>
      </c>
      <c r="AF5882" s="5" t="s">
        <v>16989</v>
      </c>
      <c r="AG5882" s="5" t="s">
        <v>16990</v>
      </c>
      <c r="AH5882" s="5" t="s">
        <v>16991</v>
      </c>
      <c r="AI5882" s="5" t="s">
        <v>16992</v>
      </c>
      <c r="AJ5882" s="5" t="s">
        <v>16993</v>
      </c>
      <c r="AK5882" s="5" t="s">
        <v>17342</v>
      </c>
    </row>
    <row r="5883" spans="1:37" ht="20.100000000000001" customHeight="1">
      <c r="A5883" s="282"/>
      <c r="C5883" s="289" t="s">
        <v>12967</v>
      </c>
      <c r="E5883" s="169"/>
      <c r="F5883" s="319">
        <v>9.89</v>
      </c>
      <c r="G5883" s="279"/>
      <c r="H5883" s="169">
        <v>0</v>
      </c>
      <c r="I5883" s="280"/>
      <c r="J5883" s="319">
        <f t="shared" si="92"/>
        <v>3.4064999999999994</v>
      </c>
      <c r="K5883" s="169" t="s">
        <v>731</v>
      </c>
      <c r="L5883" s="169"/>
      <c r="M5883" s="169"/>
      <c r="N5883" s="169"/>
      <c r="O5883" s="169"/>
      <c r="P5883" s="169"/>
    </row>
    <row r="5884" spans="1:37" ht="20.100000000000001" customHeight="1">
      <c r="A5884" s="5" t="s">
        <v>13179</v>
      </c>
      <c r="B5884" s="277">
        <v>683615803787</v>
      </c>
      <c r="C5884" s="289" t="s">
        <v>12967</v>
      </c>
      <c r="D5884" s="278" t="s">
        <v>13178</v>
      </c>
      <c r="E5884" s="326">
        <v>1</v>
      </c>
      <c r="F5884" s="319">
        <v>9.89</v>
      </c>
      <c r="G5884" s="279" t="s">
        <v>8444</v>
      </c>
      <c r="H5884" s="283">
        <v>160</v>
      </c>
      <c r="I5884" s="280">
        <v>42375</v>
      </c>
      <c r="J5884" s="319">
        <f t="shared" si="92"/>
        <v>2.4064999999999994</v>
      </c>
      <c r="K5884" s="169">
        <v>7.0588235294117645</v>
      </c>
      <c r="L5884" s="169"/>
      <c r="M5884" s="169" t="s">
        <v>2395</v>
      </c>
      <c r="N5884" s="169"/>
      <c r="O5884" s="169"/>
      <c r="P5884" s="169"/>
      <c r="Q5884" s="5">
        <v>1</v>
      </c>
      <c r="R5884" s="5" t="s">
        <v>15111</v>
      </c>
      <c r="T5884" s="5" t="s">
        <v>16983</v>
      </c>
      <c r="U5884" s="171" t="s">
        <v>13179</v>
      </c>
      <c r="V5884" s="5" t="s">
        <v>17068</v>
      </c>
      <c r="W5884" s="5" t="s">
        <v>17063</v>
      </c>
      <c r="X5884" s="5" t="s">
        <v>16868</v>
      </c>
      <c r="Y5884" s="5" t="s">
        <v>16869</v>
      </c>
      <c r="Z5884" s="5" t="s">
        <v>16985</v>
      </c>
      <c r="AA5884" s="5" t="s">
        <v>17064</v>
      </c>
      <c r="AB5884" s="5" t="s">
        <v>16987</v>
      </c>
      <c r="AC5884" s="5" t="s">
        <v>16987</v>
      </c>
      <c r="AD5884" s="5" t="s">
        <v>16987</v>
      </c>
      <c r="AE5884" s="5" t="s">
        <v>16988</v>
      </c>
      <c r="AF5884" s="5" t="s">
        <v>16989</v>
      </c>
      <c r="AG5884" s="5" t="s">
        <v>16990</v>
      </c>
      <c r="AH5884" s="5" t="s">
        <v>16991</v>
      </c>
      <c r="AI5884" s="5" t="s">
        <v>16992</v>
      </c>
      <c r="AJ5884" s="5" t="s">
        <v>16993</v>
      </c>
      <c r="AK5884" s="5" t="s">
        <v>17343</v>
      </c>
    </row>
    <row r="5885" spans="1:37" ht="20.100000000000001" customHeight="1">
      <c r="A5885" s="282"/>
      <c r="C5885" s="289" t="s">
        <v>12968</v>
      </c>
      <c r="E5885" s="169"/>
      <c r="F5885" s="319">
        <v>9.89</v>
      </c>
      <c r="G5885" s="279"/>
      <c r="H5885" s="169">
        <v>0</v>
      </c>
      <c r="I5885" s="280"/>
      <c r="J5885" s="319">
        <f t="shared" si="92"/>
        <v>3.4064999999999994</v>
      </c>
      <c r="K5885" s="169" t="s">
        <v>731</v>
      </c>
      <c r="L5885" s="169"/>
      <c r="M5885" s="169"/>
      <c r="N5885" s="169"/>
      <c r="O5885" s="169"/>
      <c r="P5885" s="169"/>
    </row>
    <row r="5886" spans="1:37" ht="20.100000000000001" customHeight="1">
      <c r="A5886" s="5" t="s">
        <v>13181</v>
      </c>
      <c r="B5886" s="277">
        <v>683615803794</v>
      </c>
      <c r="C5886" s="289" t="s">
        <v>12968</v>
      </c>
      <c r="D5886" s="278" t="s">
        <v>13180</v>
      </c>
      <c r="E5886" s="326">
        <v>1</v>
      </c>
      <c r="F5886" s="319">
        <v>9.89</v>
      </c>
      <c r="G5886" s="279" t="s">
        <v>8444</v>
      </c>
      <c r="H5886" s="283">
        <v>181</v>
      </c>
      <c r="I5886" s="280">
        <v>42375</v>
      </c>
      <c r="J5886" s="319">
        <f t="shared" si="92"/>
        <v>2.4064999999999994</v>
      </c>
      <c r="K5886" s="169">
        <v>7.0588235294117645</v>
      </c>
      <c r="L5886" s="169"/>
      <c r="M5886" s="169" t="s">
        <v>2395</v>
      </c>
      <c r="N5886" s="169"/>
      <c r="O5886" s="169"/>
      <c r="P5886" s="169"/>
      <c r="Q5886" s="5">
        <v>1</v>
      </c>
      <c r="R5886" s="5" t="s">
        <v>15111</v>
      </c>
      <c r="T5886" s="5" t="s">
        <v>16983</v>
      </c>
      <c r="U5886" s="171" t="s">
        <v>13181</v>
      </c>
      <c r="V5886" s="5" t="s">
        <v>17068</v>
      </c>
      <c r="W5886" s="5" t="s">
        <v>17063</v>
      </c>
      <c r="X5886" s="5" t="s">
        <v>16868</v>
      </c>
      <c r="Y5886" s="5" t="s">
        <v>16869</v>
      </c>
      <c r="Z5886" s="5" t="s">
        <v>16985</v>
      </c>
      <c r="AA5886" s="5" t="s">
        <v>17064</v>
      </c>
      <c r="AB5886" s="5" t="s">
        <v>16987</v>
      </c>
      <c r="AC5886" s="5" t="s">
        <v>16987</v>
      </c>
      <c r="AD5886" s="5" t="s">
        <v>16987</v>
      </c>
      <c r="AE5886" s="5" t="s">
        <v>16988</v>
      </c>
      <c r="AF5886" s="5" t="s">
        <v>16989</v>
      </c>
      <c r="AG5886" s="5" t="s">
        <v>16990</v>
      </c>
      <c r="AH5886" s="5" t="s">
        <v>16991</v>
      </c>
      <c r="AI5886" s="5" t="s">
        <v>16992</v>
      </c>
      <c r="AJ5886" s="5" t="s">
        <v>16993</v>
      </c>
      <c r="AK5886" s="5" t="s">
        <v>17344</v>
      </c>
    </row>
    <row r="5887" spans="1:37" ht="20.100000000000001" customHeight="1">
      <c r="A5887" s="282"/>
      <c r="C5887" s="289" t="s">
        <v>12969</v>
      </c>
      <c r="E5887" s="169"/>
      <c r="F5887" s="319">
        <v>9.89</v>
      </c>
      <c r="G5887" s="279"/>
      <c r="H5887" s="169">
        <v>0</v>
      </c>
      <c r="I5887" s="280"/>
      <c r="J5887" s="319">
        <f t="shared" si="92"/>
        <v>3.4064999999999994</v>
      </c>
      <c r="K5887" s="169" t="s">
        <v>731</v>
      </c>
      <c r="L5887" s="169"/>
      <c r="M5887" s="169"/>
      <c r="N5887" s="169"/>
      <c r="O5887" s="169"/>
      <c r="P5887" s="169"/>
    </row>
    <row r="5888" spans="1:37" ht="20.100000000000001" customHeight="1">
      <c r="A5888" s="5" t="s">
        <v>13183</v>
      </c>
      <c r="B5888" s="277">
        <v>683615803800</v>
      </c>
      <c r="C5888" s="289" t="s">
        <v>12969</v>
      </c>
      <c r="D5888" s="278" t="s">
        <v>13182</v>
      </c>
      <c r="E5888" s="326">
        <v>1</v>
      </c>
      <c r="F5888" s="319">
        <v>9.89</v>
      </c>
      <c r="G5888" s="279" t="s">
        <v>8444</v>
      </c>
      <c r="H5888" s="365">
        <v>174</v>
      </c>
      <c r="I5888" s="280">
        <v>42375</v>
      </c>
      <c r="J5888" s="319">
        <f t="shared" si="92"/>
        <v>2.4064999999999994</v>
      </c>
      <c r="K5888" s="169">
        <v>7.0588235294117645</v>
      </c>
      <c r="L5888" s="169"/>
      <c r="M5888" s="169" t="s">
        <v>2395</v>
      </c>
      <c r="N5888" s="169"/>
      <c r="O5888" s="169"/>
      <c r="P5888" s="169"/>
      <c r="Q5888" s="5">
        <v>1</v>
      </c>
      <c r="R5888" s="5" t="s">
        <v>15111</v>
      </c>
      <c r="T5888" s="5" t="s">
        <v>16983</v>
      </c>
      <c r="U5888" s="171" t="s">
        <v>13183</v>
      </c>
      <c r="V5888" s="5" t="s">
        <v>17068</v>
      </c>
      <c r="W5888" s="5" t="s">
        <v>17063</v>
      </c>
      <c r="X5888" s="5" t="s">
        <v>16868</v>
      </c>
      <c r="Y5888" s="5" t="s">
        <v>16869</v>
      </c>
      <c r="Z5888" s="5" t="s">
        <v>16985</v>
      </c>
      <c r="AA5888" s="5" t="s">
        <v>17064</v>
      </c>
      <c r="AB5888" s="5" t="s">
        <v>17069</v>
      </c>
      <c r="AC5888" s="5" t="s">
        <v>16987</v>
      </c>
      <c r="AD5888" s="5" t="s">
        <v>16987</v>
      </c>
      <c r="AE5888" s="5" t="s">
        <v>16988</v>
      </c>
      <c r="AF5888" s="5" t="s">
        <v>16989</v>
      </c>
      <c r="AG5888" s="5" t="s">
        <v>16990</v>
      </c>
      <c r="AH5888" s="5" t="s">
        <v>16991</v>
      </c>
      <c r="AI5888" s="5" t="s">
        <v>16992</v>
      </c>
      <c r="AJ5888" s="5" t="s">
        <v>16993</v>
      </c>
      <c r="AK5888" s="5" t="s">
        <v>17345</v>
      </c>
    </row>
    <row r="5889" spans="1:37" ht="20.100000000000001" customHeight="1">
      <c r="A5889" s="282" t="s">
        <v>13184</v>
      </c>
      <c r="B5889" s="277"/>
      <c r="C5889" s="289" t="s">
        <v>12970</v>
      </c>
      <c r="D5889" s="278" t="s">
        <v>13185</v>
      </c>
      <c r="E5889" s="169"/>
      <c r="F5889" s="281" t="s">
        <v>17578</v>
      </c>
      <c r="G5889" s="279" t="s">
        <v>8444</v>
      </c>
      <c r="H5889" s="282">
        <v>0</v>
      </c>
      <c r="I5889" s="280">
        <v>42375</v>
      </c>
      <c r="J5889" s="319" t="e">
        <f t="shared" si="92"/>
        <v>#VALUE!</v>
      </c>
      <c r="K5889" s="169"/>
      <c r="L5889" s="169"/>
      <c r="M5889" s="169" t="s">
        <v>2395</v>
      </c>
      <c r="N5889" s="169"/>
      <c r="O5889" s="169"/>
      <c r="P5889" s="169"/>
    </row>
    <row r="5890" spans="1:37" ht="20.100000000000001" customHeight="1">
      <c r="A5890" s="5" t="s">
        <v>13186</v>
      </c>
      <c r="B5890" s="277">
        <v>683615803817</v>
      </c>
      <c r="C5890" s="289" t="s">
        <v>12971</v>
      </c>
      <c r="D5890" s="278" t="s">
        <v>13185</v>
      </c>
      <c r="E5890" s="326">
        <v>1</v>
      </c>
      <c r="F5890" s="319">
        <v>9.89</v>
      </c>
      <c r="G5890" s="279" t="s">
        <v>8444</v>
      </c>
      <c r="H5890" s="283">
        <v>16</v>
      </c>
      <c r="I5890" s="280">
        <v>42375</v>
      </c>
      <c r="J5890" s="319">
        <f t="shared" si="92"/>
        <v>2.4064999999999994</v>
      </c>
      <c r="K5890" s="169">
        <v>7.0588235294117645</v>
      </c>
      <c r="L5890" s="169"/>
      <c r="M5890" s="169" t="s">
        <v>2395</v>
      </c>
      <c r="N5890" s="169"/>
      <c r="O5890" s="169"/>
      <c r="P5890" s="169"/>
      <c r="Q5890" s="5">
        <v>1</v>
      </c>
      <c r="R5890" s="5" t="s">
        <v>15111</v>
      </c>
      <c r="T5890" s="5" t="s">
        <v>16983</v>
      </c>
      <c r="U5890" s="171" t="s">
        <v>13186</v>
      </c>
      <c r="V5890" s="5" t="s">
        <v>15369</v>
      </c>
      <c r="W5890" s="5" t="s">
        <v>17063</v>
      </c>
      <c r="X5890" s="5" t="s">
        <v>16868</v>
      </c>
      <c r="Y5890" s="5" t="s">
        <v>16869</v>
      </c>
      <c r="Z5890" s="5" t="s">
        <v>16985</v>
      </c>
      <c r="AA5890" s="5" t="s">
        <v>17064</v>
      </c>
      <c r="AB5890" s="5" t="s">
        <v>16987</v>
      </c>
      <c r="AC5890" s="5" t="s">
        <v>16987</v>
      </c>
      <c r="AD5890" s="5" t="s">
        <v>16987</v>
      </c>
      <c r="AE5890" s="5" t="s">
        <v>16988</v>
      </c>
      <c r="AF5890" s="5" t="s">
        <v>16989</v>
      </c>
      <c r="AG5890" s="5" t="s">
        <v>16990</v>
      </c>
      <c r="AH5890" s="5" t="s">
        <v>16991</v>
      </c>
      <c r="AI5890" s="5" t="s">
        <v>16992</v>
      </c>
      <c r="AJ5890" s="5" t="s">
        <v>16993</v>
      </c>
      <c r="AK5890" s="5" t="s">
        <v>17346</v>
      </c>
    </row>
    <row r="5891" spans="1:37" ht="20.100000000000001" customHeight="1">
      <c r="A5891" s="282" t="s">
        <v>13187</v>
      </c>
      <c r="B5891" s="277">
        <v>683615803824</v>
      </c>
      <c r="C5891" s="289" t="s">
        <v>12972</v>
      </c>
      <c r="D5891" s="278" t="s">
        <v>13185</v>
      </c>
      <c r="E5891" s="323">
        <v>1</v>
      </c>
      <c r="F5891" s="319">
        <v>9.89</v>
      </c>
      <c r="G5891" s="279" t="s">
        <v>8444</v>
      </c>
      <c r="H5891" s="282">
        <v>0</v>
      </c>
      <c r="I5891" s="280">
        <v>42375</v>
      </c>
      <c r="J5891" s="319">
        <f t="shared" si="92"/>
        <v>2.4064999999999994</v>
      </c>
      <c r="K5891" s="169">
        <v>7.0588235294117645</v>
      </c>
      <c r="L5891" s="169"/>
      <c r="M5891" s="169" t="s">
        <v>2395</v>
      </c>
      <c r="N5891" s="169"/>
      <c r="O5891" s="169"/>
      <c r="P5891" s="169"/>
    </row>
    <row r="5892" spans="1:37" ht="20.100000000000001" customHeight="1">
      <c r="A5892" s="282" t="s">
        <v>13188</v>
      </c>
      <c r="B5892" s="277">
        <v>683615803831</v>
      </c>
      <c r="C5892" s="289" t="s">
        <v>12973</v>
      </c>
      <c r="D5892" s="278" t="s">
        <v>13185</v>
      </c>
      <c r="E5892" s="323">
        <v>1</v>
      </c>
      <c r="F5892" s="319">
        <v>9.89</v>
      </c>
      <c r="G5892" s="279" t="s">
        <v>8444</v>
      </c>
      <c r="H5892" s="282">
        <v>0</v>
      </c>
      <c r="I5892" s="280">
        <v>42375</v>
      </c>
      <c r="J5892" s="319">
        <f t="shared" si="92"/>
        <v>2.4064999999999994</v>
      </c>
      <c r="K5892" s="169">
        <v>7.0588235294117645</v>
      </c>
      <c r="L5892" s="169"/>
      <c r="M5892" s="169" t="s">
        <v>2395</v>
      </c>
      <c r="N5892" s="169"/>
      <c r="O5892" s="169"/>
      <c r="P5892" s="169"/>
    </row>
    <row r="5893" spans="1:37" ht="20.100000000000001" customHeight="1">
      <c r="A5893" s="282" t="s">
        <v>13189</v>
      </c>
      <c r="B5893" s="277"/>
      <c r="C5893" s="289" t="s">
        <v>12974</v>
      </c>
      <c r="D5893" s="278" t="s">
        <v>13190</v>
      </c>
      <c r="E5893" s="169"/>
      <c r="F5893" s="281" t="s">
        <v>17578</v>
      </c>
      <c r="G5893" s="279" t="s">
        <v>8444</v>
      </c>
      <c r="H5893" s="282">
        <v>0</v>
      </c>
      <c r="I5893" s="280">
        <v>42375</v>
      </c>
      <c r="J5893" s="319" t="e">
        <f t="shared" si="92"/>
        <v>#VALUE!</v>
      </c>
      <c r="K5893" s="169"/>
      <c r="L5893" s="169"/>
      <c r="M5893" s="169" t="s">
        <v>2395</v>
      </c>
      <c r="N5893" s="169"/>
      <c r="O5893" s="169"/>
      <c r="P5893" s="169"/>
    </row>
    <row r="5894" spans="1:37" ht="20.100000000000001" customHeight="1">
      <c r="A5894" s="5" t="s">
        <v>13191</v>
      </c>
      <c r="B5894" s="277">
        <v>683615803848</v>
      </c>
      <c r="C5894" s="289" t="s">
        <v>12975</v>
      </c>
      <c r="D5894" s="278" t="s">
        <v>17070</v>
      </c>
      <c r="E5894" s="326">
        <v>0.75</v>
      </c>
      <c r="F5894" s="319">
        <v>9.89</v>
      </c>
      <c r="G5894" s="279" t="s">
        <v>8444</v>
      </c>
      <c r="H5894" s="283">
        <v>65</v>
      </c>
      <c r="I5894" s="280">
        <v>42375</v>
      </c>
      <c r="J5894" s="319">
        <f t="shared" si="92"/>
        <v>2.6564999999999994</v>
      </c>
      <c r="K5894" s="169">
        <v>6.7647058823529411</v>
      </c>
      <c r="L5894" s="169"/>
      <c r="M5894" s="169" t="s">
        <v>2395</v>
      </c>
      <c r="N5894" s="169"/>
      <c r="O5894" s="169"/>
      <c r="P5894" s="169"/>
      <c r="Q5894" s="5">
        <v>1</v>
      </c>
      <c r="R5894" s="5" t="s">
        <v>15111</v>
      </c>
      <c r="T5894" s="5" t="s">
        <v>16983</v>
      </c>
      <c r="U5894" s="171" t="s">
        <v>13191</v>
      </c>
      <c r="V5894" s="5" t="s">
        <v>17071</v>
      </c>
      <c r="W5894" s="5" t="s">
        <v>17072</v>
      </c>
      <c r="X5894" s="5" t="s">
        <v>16868</v>
      </c>
      <c r="Y5894" s="5" t="s">
        <v>16869</v>
      </c>
      <c r="Z5894" s="5" t="s">
        <v>16985</v>
      </c>
      <c r="AA5894" s="5" t="s">
        <v>17073</v>
      </c>
      <c r="AB5894" s="5" t="s">
        <v>17074</v>
      </c>
      <c r="AC5894" s="5" t="s">
        <v>17074</v>
      </c>
      <c r="AD5894" s="5" t="s">
        <v>17074</v>
      </c>
      <c r="AE5894" s="5" t="s">
        <v>16988</v>
      </c>
      <c r="AF5894" s="5" t="s">
        <v>16989</v>
      </c>
      <c r="AG5894" s="5" t="s">
        <v>16990</v>
      </c>
      <c r="AH5894" s="5" t="s">
        <v>16991</v>
      </c>
      <c r="AI5894" s="5" t="s">
        <v>16992</v>
      </c>
      <c r="AJ5894" s="5" t="s">
        <v>16993</v>
      </c>
      <c r="AK5894" s="5" t="s">
        <v>17347</v>
      </c>
    </row>
    <row r="5895" spans="1:37" ht="20.100000000000001" customHeight="1">
      <c r="A5895" s="282" t="s">
        <v>13192</v>
      </c>
      <c r="B5895" s="277"/>
      <c r="C5895" s="289" t="s">
        <v>12976</v>
      </c>
      <c r="D5895" s="278" t="s">
        <v>13193</v>
      </c>
      <c r="E5895" s="169"/>
      <c r="F5895" s="281" t="s">
        <v>17578</v>
      </c>
      <c r="G5895" s="279" t="s">
        <v>8444</v>
      </c>
      <c r="H5895" s="282">
        <v>0</v>
      </c>
      <c r="I5895" s="280">
        <v>42375</v>
      </c>
      <c r="J5895" s="319" t="e">
        <f t="shared" si="92"/>
        <v>#VALUE!</v>
      </c>
      <c r="K5895" s="169"/>
      <c r="L5895" s="169"/>
      <c r="M5895" s="169" t="s">
        <v>2395</v>
      </c>
      <c r="N5895" s="169"/>
      <c r="O5895" s="169"/>
      <c r="P5895" s="169"/>
    </row>
    <row r="5896" spans="1:37" ht="20.100000000000001" customHeight="1">
      <c r="A5896" s="5" t="s">
        <v>13194</v>
      </c>
      <c r="B5896" s="277">
        <v>683615803855</v>
      </c>
      <c r="C5896" s="289" t="s">
        <v>12977</v>
      </c>
      <c r="D5896" s="278" t="s">
        <v>13193</v>
      </c>
      <c r="E5896" s="326">
        <v>1</v>
      </c>
      <c r="F5896" s="319">
        <v>9.89</v>
      </c>
      <c r="G5896" s="279" t="s">
        <v>8444</v>
      </c>
      <c r="H5896" s="283">
        <v>19</v>
      </c>
      <c r="I5896" s="280">
        <v>42375</v>
      </c>
      <c r="J5896" s="319">
        <f t="shared" si="92"/>
        <v>2.4064999999999994</v>
      </c>
      <c r="K5896" s="169">
        <v>7.0588235294117645</v>
      </c>
      <c r="L5896" s="169"/>
      <c r="M5896" s="169" t="s">
        <v>2395</v>
      </c>
      <c r="N5896" s="169"/>
      <c r="O5896" s="169"/>
      <c r="P5896" s="169"/>
      <c r="Q5896" s="5">
        <v>1</v>
      </c>
      <c r="R5896" s="5" t="s">
        <v>15111</v>
      </c>
      <c r="T5896" s="5" t="s">
        <v>16983</v>
      </c>
      <c r="U5896" s="171" t="s">
        <v>13194</v>
      </c>
      <c r="V5896" s="5" t="s">
        <v>15369</v>
      </c>
      <c r="W5896" s="5" t="s">
        <v>17048</v>
      </c>
      <c r="X5896" s="5" t="s">
        <v>16868</v>
      </c>
      <c r="Y5896" s="5" t="s">
        <v>16869</v>
      </c>
      <c r="Z5896" s="5" t="s">
        <v>16985</v>
      </c>
      <c r="AA5896" s="5" t="s">
        <v>17049</v>
      </c>
      <c r="AB5896" s="5" t="s">
        <v>17019</v>
      </c>
      <c r="AC5896" s="5" t="s">
        <v>17020</v>
      </c>
      <c r="AD5896" s="5" t="s">
        <v>17020</v>
      </c>
      <c r="AE5896" s="5" t="s">
        <v>16988</v>
      </c>
      <c r="AF5896" s="5" t="s">
        <v>16989</v>
      </c>
      <c r="AG5896" s="5" t="s">
        <v>16990</v>
      </c>
      <c r="AH5896" s="5" t="s">
        <v>16991</v>
      </c>
      <c r="AI5896" s="5" t="s">
        <v>16992</v>
      </c>
      <c r="AJ5896" s="5" t="s">
        <v>16993</v>
      </c>
      <c r="AK5896" s="5" t="s">
        <v>17348</v>
      </c>
    </row>
    <row r="5897" spans="1:37" ht="20.100000000000001" customHeight="1">
      <c r="A5897" s="282" t="s">
        <v>13195</v>
      </c>
      <c r="B5897" s="277">
        <v>683615803862</v>
      </c>
      <c r="C5897" s="289" t="s">
        <v>12978</v>
      </c>
      <c r="D5897" s="278" t="s">
        <v>13193</v>
      </c>
      <c r="E5897" s="323">
        <v>1</v>
      </c>
      <c r="F5897" s="319">
        <v>9.89</v>
      </c>
      <c r="G5897" s="279" t="s">
        <v>8444</v>
      </c>
      <c r="H5897" s="282">
        <v>0</v>
      </c>
      <c r="I5897" s="280">
        <v>42375</v>
      </c>
      <c r="J5897" s="319">
        <f t="shared" si="92"/>
        <v>2.4064999999999994</v>
      </c>
      <c r="K5897" s="169">
        <v>7.0588235294117645</v>
      </c>
      <c r="L5897" s="169"/>
      <c r="M5897" s="169" t="s">
        <v>2395</v>
      </c>
      <c r="N5897" s="169"/>
      <c r="O5897" s="169"/>
      <c r="P5897" s="169"/>
    </row>
    <row r="5898" spans="1:37" ht="20.100000000000001" customHeight="1">
      <c r="A5898" s="5" t="s">
        <v>13196</v>
      </c>
      <c r="B5898" s="277">
        <v>683615803879</v>
      </c>
      <c r="C5898" s="289" t="s">
        <v>12979</v>
      </c>
      <c r="D5898" s="278" t="s">
        <v>13193</v>
      </c>
      <c r="E5898" s="326">
        <v>1</v>
      </c>
      <c r="F5898" s="319">
        <v>9.89</v>
      </c>
      <c r="G5898" s="279" t="s">
        <v>8444</v>
      </c>
      <c r="H5898" s="283">
        <v>42</v>
      </c>
      <c r="I5898" s="280">
        <v>42375</v>
      </c>
      <c r="J5898" s="319">
        <f t="shared" si="92"/>
        <v>2.4064999999999994</v>
      </c>
      <c r="K5898" s="169">
        <v>7.0588235294117645</v>
      </c>
      <c r="L5898" s="169"/>
      <c r="M5898" s="169" t="s">
        <v>2395</v>
      </c>
      <c r="N5898" s="169"/>
      <c r="O5898" s="169"/>
      <c r="P5898" s="169"/>
      <c r="Q5898" s="5">
        <v>1</v>
      </c>
      <c r="R5898" s="5" t="s">
        <v>15111</v>
      </c>
      <c r="T5898" s="5" t="s">
        <v>16983</v>
      </c>
      <c r="U5898" s="171" t="s">
        <v>13196</v>
      </c>
      <c r="V5898" s="5" t="s">
        <v>15369</v>
      </c>
      <c r="W5898" s="5" t="s">
        <v>17048</v>
      </c>
      <c r="X5898" s="5" t="s">
        <v>16868</v>
      </c>
      <c r="Y5898" s="5" t="s">
        <v>16869</v>
      </c>
      <c r="Z5898" s="5" t="s">
        <v>16985</v>
      </c>
      <c r="AA5898" s="5" t="s">
        <v>17049</v>
      </c>
      <c r="AB5898" s="5" t="s">
        <v>17019</v>
      </c>
      <c r="AC5898" s="5" t="s">
        <v>17020</v>
      </c>
      <c r="AD5898" s="5" t="s">
        <v>17020</v>
      </c>
      <c r="AE5898" s="5" t="s">
        <v>16988</v>
      </c>
      <c r="AF5898" s="5" t="s">
        <v>16989</v>
      </c>
      <c r="AG5898" s="5" t="s">
        <v>16990</v>
      </c>
      <c r="AH5898" s="5" t="s">
        <v>16991</v>
      </c>
      <c r="AI5898" s="5" t="s">
        <v>16992</v>
      </c>
      <c r="AJ5898" s="5" t="s">
        <v>16993</v>
      </c>
      <c r="AK5898" s="5" t="s">
        <v>17349</v>
      </c>
    </row>
    <row r="5899" spans="1:37" ht="20.100000000000001" customHeight="1">
      <c r="A5899" s="282"/>
      <c r="C5899" s="289" t="s">
        <v>12980</v>
      </c>
      <c r="E5899" s="169"/>
      <c r="F5899" s="281">
        <v>10.99</v>
      </c>
      <c r="G5899" s="279"/>
      <c r="H5899" s="169">
        <v>0</v>
      </c>
      <c r="I5899" s="280"/>
      <c r="J5899" s="319">
        <f t="shared" si="92"/>
        <v>4.3414999999999999</v>
      </c>
      <c r="K5899" s="169" t="s">
        <v>731</v>
      </c>
      <c r="L5899" s="169"/>
      <c r="M5899" s="169"/>
      <c r="N5899" s="169"/>
      <c r="O5899" s="169"/>
      <c r="P5899" s="169"/>
    </row>
    <row r="5900" spans="1:37" ht="20.100000000000001" customHeight="1">
      <c r="A5900" s="5" t="s">
        <v>13198</v>
      </c>
      <c r="B5900" s="277">
        <v>683615803886</v>
      </c>
      <c r="C5900" s="289" t="s">
        <v>12980</v>
      </c>
      <c r="D5900" s="278" t="s">
        <v>13197</v>
      </c>
      <c r="E5900" s="326">
        <v>1.25</v>
      </c>
      <c r="F5900" s="319">
        <v>11.89</v>
      </c>
      <c r="G5900" s="279" t="s">
        <v>8444</v>
      </c>
      <c r="H5900" s="365">
        <v>40</v>
      </c>
      <c r="I5900" s="280">
        <v>42375</v>
      </c>
      <c r="J5900" s="319">
        <f t="shared" ref="J5900:J5963" si="93">F5900*0.85-5-E5900</f>
        <v>3.8565000000000005</v>
      </c>
      <c r="K5900" s="169">
        <v>7.3529411764705888</v>
      </c>
      <c r="L5900" s="169"/>
      <c r="M5900" s="169" t="s">
        <v>2395</v>
      </c>
      <c r="N5900" s="169"/>
      <c r="O5900" s="169"/>
      <c r="P5900" s="169"/>
      <c r="Q5900" s="5">
        <v>1</v>
      </c>
      <c r="R5900" s="5" t="s">
        <v>15111</v>
      </c>
      <c r="T5900" s="5" t="s">
        <v>16983</v>
      </c>
      <c r="U5900" s="171" t="s">
        <v>13198</v>
      </c>
      <c r="V5900" s="5" t="s">
        <v>17075</v>
      </c>
      <c r="W5900" s="5" t="s">
        <v>17076</v>
      </c>
      <c r="X5900" s="5" t="s">
        <v>16868</v>
      </c>
      <c r="Y5900" s="5" t="s">
        <v>16869</v>
      </c>
      <c r="Z5900" s="5" t="s">
        <v>16985</v>
      </c>
      <c r="AA5900" s="5" t="s">
        <v>17077</v>
      </c>
      <c r="AB5900" s="5" t="s">
        <v>17078</v>
      </c>
      <c r="AC5900" s="5" t="s">
        <v>17061</v>
      </c>
      <c r="AD5900" s="5" t="s">
        <v>17020</v>
      </c>
      <c r="AE5900" s="5" t="s">
        <v>16988</v>
      </c>
      <c r="AF5900" s="5" t="s">
        <v>16989</v>
      </c>
      <c r="AG5900" s="5" t="s">
        <v>16990</v>
      </c>
      <c r="AH5900" s="5" t="s">
        <v>16991</v>
      </c>
      <c r="AI5900" s="5" t="s">
        <v>16992</v>
      </c>
      <c r="AJ5900" s="5" t="s">
        <v>16993</v>
      </c>
      <c r="AK5900" s="5" t="s">
        <v>17350</v>
      </c>
    </row>
    <row r="5901" spans="1:37" ht="20.100000000000001" customHeight="1">
      <c r="A5901" s="282"/>
      <c r="C5901" s="289" t="s">
        <v>12981</v>
      </c>
      <c r="E5901" s="169"/>
      <c r="F5901" s="281">
        <v>11.99</v>
      </c>
      <c r="G5901" s="279"/>
      <c r="H5901" s="169">
        <v>0</v>
      </c>
      <c r="I5901" s="280"/>
      <c r="J5901" s="319">
        <f t="shared" si="93"/>
        <v>5.1914999999999996</v>
      </c>
      <c r="K5901" s="169" t="s">
        <v>731</v>
      </c>
      <c r="L5901" s="169"/>
      <c r="M5901" s="169"/>
      <c r="N5901" s="169"/>
      <c r="O5901" s="169"/>
      <c r="P5901" s="169"/>
    </row>
    <row r="5902" spans="1:37" ht="20.100000000000001" customHeight="1">
      <c r="A5902" s="5" t="s">
        <v>13199</v>
      </c>
      <c r="B5902" s="277">
        <v>683615803893</v>
      </c>
      <c r="C5902" s="289" t="s">
        <v>12981</v>
      </c>
      <c r="D5902" s="278" t="s">
        <v>13197</v>
      </c>
      <c r="E5902" s="326">
        <v>1.25</v>
      </c>
      <c r="F5902" s="281">
        <v>11.99</v>
      </c>
      <c r="G5902" s="279" t="s">
        <v>8444</v>
      </c>
      <c r="H5902" s="283">
        <v>116</v>
      </c>
      <c r="I5902" s="280">
        <v>42375</v>
      </c>
      <c r="J5902" s="319">
        <f t="shared" si="93"/>
        <v>3.9414999999999996</v>
      </c>
      <c r="K5902" s="169"/>
      <c r="L5902" s="169"/>
      <c r="M5902" s="169" t="s">
        <v>2395</v>
      </c>
      <c r="N5902" s="169"/>
      <c r="O5902" s="169"/>
      <c r="P5902" s="169"/>
      <c r="Q5902" s="5">
        <v>1</v>
      </c>
      <c r="R5902" s="5" t="s">
        <v>15111</v>
      </c>
      <c r="T5902" s="5" t="s">
        <v>16983</v>
      </c>
      <c r="U5902" s="171" t="s">
        <v>13199</v>
      </c>
      <c r="V5902" s="5" t="s">
        <v>17079</v>
      </c>
      <c r="W5902" s="5" t="s">
        <v>17076</v>
      </c>
      <c r="X5902" s="5" t="s">
        <v>16868</v>
      </c>
      <c r="Y5902" s="5" t="s">
        <v>16869</v>
      </c>
      <c r="Z5902" s="5" t="s">
        <v>16985</v>
      </c>
      <c r="AA5902" s="5" t="s">
        <v>17077</v>
      </c>
      <c r="AB5902" s="5" t="s">
        <v>17078</v>
      </c>
      <c r="AC5902" s="5" t="s">
        <v>17061</v>
      </c>
      <c r="AD5902" s="5" t="s">
        <v>17020</v>
      </c>
      <c r="AE5902" s="5" t="s">
        <v>16988</v>
      </c>
      <c r="AF5902" s="5" t="s">
        <v>16989</v>
      </c>
      <c r="AG5902" s="5" t="s">
        <v>16990</v>
      </c>
      <c r="AH5902" s="5" t="s">
        <v>16991</v>
      </c>
      <c r="AI5902" s="5" t="s">
        <v>16992</v>
      </c>
      <c r="AJ5902" s="5" t="s">
        <v>16993</v>
      </c>
      <c r="AK5902" s="5" t="s">
        <v>17351</v>
      </c>
    </row>
    <row r="5903" spans="1:37" ht="20.100000000000001" customHeight="1">
      <c r="A5903" s="282"/>
      <c r="C5903" s="289" t="s">
        <v>12982</v>
      </c>
      <c r="E5903" s="169"/>
      <c r="F5903" s="281">
        <v>10.99</v>
      </c>
      <c r="G5903" s="279"/>
      <c r="H5903" s="169">
        <v>0</v>
      </c>
      <c r="I5903" s="280"/>
      <c r="J5903" s="319">
        <f t="shared" si="93"/>
        <v>4.3414999999999999</v>
      </c>
      <c r="K5903" s="169" t="s">
        <v>731</v>
      </c>
      <c r="L5903" s="169"/>
      <c r="M5903" s="169"/>
      <c r="N5903" s="169"/>
      <c r="O5903" s="169"/>
      <c r="P5903" s="169"/>
    </row>
    <row r="5904" spans="1:37" ht="20.100000000000001" customHeight="1">
      <c r="A5904" s="282" t="s">
        <v>13201</v>
      </c>
      <c r="B5904" s="277">
        <v>683615803909</v>
      </c>
      <c r="C5904" s="289" t="s">
        <v>12982</v>
      </c>
      <c r="D5904" s="278" t="s">
        <v>13200</v>
      </c>
      <c r="E5904" s="323">
        <v>1.25</v>
      </c>
      <c r="F5904" s="319">
        <v>11.89</v>
      </c>
      <c r="G5904" s="279" t="s">
        <v>8444</v>
      </c>
      <c r="H5904" s="282">
        <v>0</v>
      </c>
      <c r="I5904" s="280">
        <v>42375</v>
      </c>
      <c r="J5904" s="319">
        <f t="shared" si="93"/>
        <v>3.8565000000000005</v>
      </c>
      <c r="K5904" s="169">
        <v>7.3529411764705888</v>
      </c>
      <c r="L5904" s="169"/>
      <c r="M5904" s="169" t="s">
        <v>2395</v>
      </c>
      <c r="N5904" s="169"/>
      <c r="O5904" s="169"/>
      <c r="P5904" s="169"/>
    </row>
    <row r="5905" spans="1:41" ht="20.100000000000001" customHeight="1">
      <c r="A5905" s="282" t="s">
        <v>13202</v>
      </c>
      <c r="B5905" s="277"/>
      <c r="C5905" s="289" t="s">
        <v>12983</v>
      </c>
      <c r="D5905" s="278" t="s">
        <v>13203</v>
      </c>
      <c r="E5905" s="169"/>
      <c r="F5905" s="281" t="s">
        <v>17578</v>
      </c>
      <c r="G5905" s="279" t="s">
        <v>8444</v>
      </c>
      <c r="H5905" s="282">
        <v>0</v>
      </c>
      <c r="I5905" s="280">
        <v>42375</v>
      </c>
      <c r="J5905" s="319" t="e">
        <f t="shared" si="93"/>
        <v>#VALUE!</v>
      </c>
      <c r="K5905" s="169"/>
      <c r="L5905" s="169"/>
      <c r="M5905" s="169" t="s">
        <v>2395</v>
      </c>
      <c r="N5905" s="169"/>
      <c r="O5905" s="169"/>
      <c r="P5905" s="169"/>
    </row>
    <row r="5906" spans="1:41" ht="20.100000000000001" customHeight="1">
      <c r="A5906" s="5" t="s">
        <v>13204</v>
      </c>
      <c r="B5906" s="277">
        <v>683615803916</v>
      </c>
      <c r="C5906" s="289" t="s">
        <v>12984</v>
      </c>
      <c r="D5906" s="278" t="s">
        <v>13203</v>
      </c>
      <c r="E5906" s="326">
        <v>2</v>
      </c>
      <c r="F5906" s="281">
        <v>11.89</v>
      </c>
      <c r="G5906" s="279" t="s">
        <v>8444</v>
      </c>
      <c r="H5906" s="283">
        <v>86</v>
      </c>
      <c r="I5906" s="280">
        <v>42375</v>
      </c>
      <c r="J5906" s="319">
        <f t="shared" si="93"/>
        <v>3.1065000000000005</v>
      </c>
      <c r="K5906" s="169">
        <v>8.2352941176470598</v>
      </c>
      <c r="L5906" s="169"/>
      <c r="M5906" s="169" t="s">
        <v>2395</v>
      </c>
      <c r="N5906" s="169"/>
      <c r="O5906" s="169"/>
      <c r="P5906" s="169"/>
      <c r="Q5906" s="5">
        <v>1</v>
      </c>
      <c r="R5906" s="5" t="s">
        <v>15111</v>
      </c>
      <c r="T5906" s="5" t="s">
        <v>16983</v>
      </c>
      <c r="U5906" s="171" t="s">
        <v>13204</v>
      </c>
      <c r="V5906" s="5" t="s">
        <v>17080</v>
      </c>
      <c r="W5906" s="5" t="s">
        <v>16995</v>
      </c>
      <c r="X5906" s="5" t="s">
        <v>16868</v>
      </c>
      <c r="Y5906" s="5" t="s">
        <v>16869</v>
      </c>
      <c r="Z5906" s="5" t="s">
        <v>16985</v>
      </c>
      <c r="AA5906" s="5" t="s">
        <v>16996</v>
      </c>
      <c r="AB5906" s="5" t="s">
        <v>17081</v>
      </c>
      <c r="AC5906" s="5" t="s">
        <v>16987</v>
      </c>
      <c r="AD5906" s="5" t="s">
        <v>16987</v>
      </c>
      <c r="AE5906" s="5" t="s">
        <v>16988</v>
      </c>
      <c r="AF5906" s="5" t="s">
        <v>16989</v>
      </c>
      <c r="AG5906" s="5" t="s">
        <v>16990</v>
      </c>
      <c r="AH5906" s="5" t="s">
        <v>16991</v>
      </c>
      <c r="AI5906" s="5" t="s">
        <v>16992</v>
      </c>
      <c r="AJ5906" s="5" t="s">
        <v>16993</v>
      </c>
      <c r="AK5906" s="5" t="s">
        <v>17352</v>
      </c>
      <c r="AL5906" s="5" t="s">
        <v>17353</v>
      </c>
      <c r="AM5906" s="5" t="s">
        <v>17354</v>
      </c>
      <c r="AN5906" s="5" t="s">
        <v>17355</v>
      </c>
      <c r="AO5906" s="5" t="s">
        <v>17356</v>
      </c>
    </row>
    <row r="5907" spans="1:41" ht="20.100000000000001" customHeight="1">
      <c r="A5907" s="5" t="s">
        <v>13205</v>
      </c>
      <c r="B5907" s="277">
        <v>683615803923</v>
      </c>
      <c r="C5907" s="289" t="s">
        <v>12985</v>
      </c>
      <c r="D5907" s="278" t="s">
        <v>13203</v>
      </c>
      <c r="E5907" s="323">
        <v>2</v>
      </c>
      <c r="F5907" s="281">
        <v>11.89</v>
      </c>
      <c r="G5907" s="279" t="s">
        <v>8444</v>
      </c>
      <c r="H5907" s="282">
        <v>0</v>
      </c>
      <c r="I5907" s="280">
        <v>42375</v>
      </c>
      <c r="J5907" s="319">
        <f t="shared" si="93"/>
        <v>3.1065000000000005</v>
      </c>
      <c r="K5907" s="169">
        <v>8.2352941176470598</v>
      </c>
      <c r="L5907" s="169"/>
      <c r="M5907" s="169" t="s">
        <v>2395</v>
      </c>
      <c r="N5907" s="169"/>
      <c r="O5907" s="169"/>
      <c r="P5907" s="169"/>
      <c r="Q5907" s="5">
        <v>1</v>
      </c>
      <c r="R5907" s="5" t="s">
        <v>15111</v>
      </c>
      <c r="T5907" s="5" t="s">
        <v>16983</v>
      </c>
      <c r="U5907" s="171" t="s">
        <v>13205</v>
      </c>
      <c r="V5907" s="5" t="s">
        <v>17080</v>
      </c>
      <c r="W5907" s="5" t="s">
        <v>16995</v>
      </c>
      <c r="X5907" s="5" t="s">
        <v>16868</v>
      </c>
      <c r="Y5907" s="5" t="s">
        <v>16869</v>
      </c>
      <c r="Z5907" s="5" t="s">
        <v>16985</v>
      </c>
      <c r="AA5907" s="5" t="s">
        <v>16996</v>
      </c>
      <c r="AB5907" s="5" t="s">
        <v>17081</v>
      </c>
      <c r="AC5907" s="5" t="s">
        <v>16987</v>
      </c>
      <c r="AD5907" s="5" t="s">
        <v>16987</v>
      </c>
      <c r="AE5907" s="5" t="s">
        <v>16988</v>
      </c>
      <c r="AF5907" s="5" t="s">
        <v>16989</v>
      </c>
      <c r="AG5907" s="5" t="s">
        <v>16990</v>
      </c>
      <c r="AH5907" s="5" t="s">
        <v>16991</v>
      </c>
      <c r="AI5907" s="5" t="s">
        <v>16992</v>
      </c>
      <c r="AJ5907" s="5" t="s">
        <v>16993</v>
      </c>
      <c r="AK5907" s="5" t="s">
        <v>17357</v>
      </c>
      <c r="AL5907" s="5" t="s">
        <v>17358</v>
      </c>
      <c r="AM5907" s="5" t="s">
        <v>17359</v>
      </c>
      <c r="AN5907" s="5" t="s">
        <v>17360</v>
      </c>
      <c r="AO5907" s="5" t="s">
        <v>17361</v>
      </c>
    </row>
    <row r="5908" spans="1:41" ht="20.100000000000001" customHeight="1">
      <c r="A5908" s="5" t="s">
        <v>13206</v>
      </c>
      <c r="B5908" s="277">
        <v>683615803930</v>
      </c>
      <c r="C5908" s="289" t="s">
        <v>12986</v>
      </c>
      <c r="D5908" s="278" t="s">
        <v>13203</v>
      </c>
      <c r="E5908" s="326">
        <v>2</v>
      </c>
      <c r="F5908" s="281">
        <v>11.89</v>
      </c>
      <c r="G5908" s="279" t="s">
        <v>8444</v>
      </c>
      <c r="H5908" s="283">
        <v>44</v>
      </c>
      <c r="I5908" s="280">
        <v>42375</v>
      </c>
      <c r="J5908" s="319">
        <f t="shared" si="93"/>
        <v>3.1065000000000005</v>
      </c>
      <c r="K5908" s="169">
        <v>8.2352941176470598</v>
      </c>
      <c r="L5908" s="169"/>
      <c r="M5908" s="169" t="s">
        <v>2395</v>
      </c>
      <c r="N5908" s="169"/>
      <c r="O5908" s="169"/>
      <c r="P5908" s="169"/>
      <c r="Q5908" s="5">
        <v>1</v>
      </c>
      <c r="R5908" s="5" t="s">
        <v>15111</v>
      </c>
      <c r="T5908" s="5" t="s">
        <v>16983</v>
      </c>
      <c r="U5908" s="171" t="s">
        <v>13206</v>
      </c>
      <c r="V5908" s="5" t="s">
        <v>17080</v>
      </c>
      <c r="W5908" s="5" t="s">
        <v>16995</v>
      </c>
      <c r="X5908" s="5" t="s">
        <v>16868</v>
      </c>
      <c r="Y5908" s="5" t="s">
        <v>16869</v>
      </c>
      <c r="Z5908" s="5" t="s">
        <v>16985</v>
      </c>
      <c r="AA5908" s="5" t="s">
        <v>16996</v>
      </c>
      <c r="AB5908" s="5" t="s">
        <v>17081</v>
      </c>
      <c r="AC5908" s="5" t="s">
        <v>16987</v>
      </c>
      <c r="AD5908" s="5" t="s">
        <v>16987</v>
      </c>
      <c r="AE5908" s="5" t="s">
        <v>16988</v>
      </c>
      <c r="AF5908" s="5" t="s">
        <v>16989</v>
      </c>
      <c r="AG5908" s="5" t="s">
        <v>16990</v>
      </c>
      <c r="AH5908" s="5" t="s">
        <v>16991</v>
      </c>
      <c r="AI5908" s="5" t="s">
        <v>16992</v>
      </c>
      <c r="AJ5908" s="5" t="s">
        <v>16993</v>
      </c>
      <c r="AK5908" s="5" t="s">
        <v>17362</v>
      </c>
      <c r="AL5908" s="5" t="s">
        <v>17363</v>
      </c>
      <c r="AM5908" s="5" t="s">
        <v>17364</v>
      </c>
      <c r="AN5908" s="5" t="s">
        <v>17365</v>
      </c>
      <c r="AO5908" s="5" t="s">
        <v>17366</v>
      </c>
    </row>
    <row r="5909" spans="1:41" ht="20.100000000000001" customHeight="1">
      <c r="A5909" s="5" t="s">
        <v>13207</v>
      </c>
      <c r="B5909" s="277">
        <v>683615803947</v>
      </c>
      <c r="C5909" s="289" t="s">
        <v>12987</v>
      </c>
      <c r="D5909" s="278" t="s">
        <v>13203</v>
      </c>
      <c r="E5909" s="326">
        <v>2</v>
      </c>
      <c r="F5909" s="281">
        <v>11.89</v>
      </c>
      <c r="G5909" s="279" t="s">
        <v>8444</v>
      </c>
      <c r="H5909" s="283">
        <v>20</v>
      </c>
      <c r="I5909" s="280">
        <v>42375</v>
      </c>
      <c r="J5909" s="319">
        <f t="shared" si="93"/>
        <v>3.1065000000000005</v>
      </c>
      <c r="K5909" s="169">
        <v>8.2352941176470598</v>
      </c>
      <c r="L5909" s="169"/>
      <c r="M5909" s="169" t="s">
        <v>2395</v>
      </c>
      <c r="N5909" s="169"/>
      <c r="O5909" s="169"/>
      <c r="P5909" s="169"/>
      <c r="Q5909" s="5">
        <v>1</v>
      </c>
      <c r="R5909" s="5" t="s">
        <v>15111</v>
      </c>
      <c r="T5909" s="5" t="s">
        <v>16983</v>
      </c>
      <c r="U5909" s="171" t="s">
        <v>13207</v>
      </c>
      <c r="V5909" s="5" t="s">
        <v>17080</v>
      </c>
      <c r="W5909" s="5" t="s">
        <v>16995</v>
      </c>
      <c r="X5909" s="5" t="s">
        <v>16868</v>
      </c>
      <c r="Y5909" s="5" t="s">
        <v>16869</v>
      </c>
      <c r="Z5909" s="5" t="s">
        <v>16985</v>
      </c>
      <c r="AA5909" s="5" t="s">
        <v>16996</v>
      </c>
      <c r="AB5909" s="5" t="s">
        <v>17081</v>
      </c>
      <c r="AC5909" s="5" t="s">
        <v>16987</v>
      </c>
      <c r="AD5909" s="5" t="s">
        <v>16987</v>
      </c>
      <c r="AE5909" s="5" t="s">
        <v>16988</v>
      </c>
      <c r="AF5909" s="5" t="s">
        <v>16989</v>
      </c>
      <c r="AG5909" s="5" t="s">
        <v>16990</v>
      </c>
      <c r="AH5909" s="5" t="s">
        <v>16991</v>
      </c>
      <c r="AI5909" s="5" t="s">
        <v>16992</v>
      </c>
      <c r="AJ5909" s="5" t="s">
        <v>16993</v>
      </c>
      <c r="AK5909" s="5" t="s">
        <v>17367</v>
      </c>
      <c r="AL5909" s="5" t="s">
        <v>17368</v>
      </c>
      <c r="AM5909" s="5" t="s">
        <v>17369</v>
      </c>
      <c r="AN5909" s="5" t="s">
        <v>17370</v>
      </c>
      <c r="AO5909" s="5" t="s">
        <v>17371</v>
      </c>
    </row>
    <row r="5910" spans="1:41" ht="20.100000000000001" customHeight="1">
      <c r="A5910" s="282"/>
      <c r="C5910" s="289" t="s">
        <v>13212</v>
      </c>
      <c r="E5910" s="169"/>
      <c r="F5910" s="281" t="s">
        <v>17578</v>
      </c>
      <c r="G5910" s="279"/>
      <c r="H5910" s="169">
        <v>0</v>
      </c>
      <c r="I5910" s="280"/>
      <c r="J5910" s="319" t="e">
        <f t="shared" si="93"/>
        <v>#VALUE!</v>
      </c>
      <c r="K5910" s="169" t="s">
        <v>731</v>
      </c>
      <c r="L5910" s="169"/>
      <c r="M5910" s="169"/>
      <c r="N5910" s="169"/>
      <c r="O5910" s="169"/>
      <c r="P5910" s="169"/>
    </row>
    <row r="5911" spans="1:41" ht="20.100000000000001" customHeight="1">
      <c r="A5911" s="282" t="s">
        <v>13259</v>
      </c>
      <c r="B5911" s="277">
        <v>683615804548</v>
      </c>
      <c r="C5911" s="289" t="s">
        <v>13215</v>
      </c>
      <c r="D5911" s="278" t="s">
        <v>13258</v>
      </c>
      <c r="E5911" s="323">
        <v>3</v>
      </c>
      <c r="F5911" s="319">
        <v>13.89</v>
      </c>
      <c r="G5911" s="279" t="s">
        <v>8444</v>
      </c>
      <c r="H5911" s="282">
        <v>0</v>
      </c>
      <c r="I5911" s="280">
        <v>42379</v>
      </c>
      <c r="J5911" s="319">
        <f t="shared" si="93"/>
        <v>3.8064999999999998</v>
      </c>
      <c r="K5911" s="169">
        <v>9.4117647058823533</v>
      </c>
      <c r="L5911" s="169"/>
      <c r="M5911" s="169" t="s">
        <v>2395</v>
      </c>
      <c r="N5911" s="169"/>
      <c r="O5911" s="169"/>
      <c r="P5911" s="169"/>
    </row>
    <row r="5912" spans="1:41" ht="20.100000000000001" customHeight="1">
      <c r="A5912" s="282" t="s">
        <v>13260</v>
      </c>
      <c r="B5912" s="277">
        <v>683615804043</v>
      </c>
      <c r="C5912" s="289" t="s">
        <v>13216</v>
      </c>
      <c r="D5912" s="278" t="s">
        <v>13258</v>
      </c>
      <c r="E5912" s="169">
        <v>3</v>
      </c>
      <c r="F5912" s="319">
        <v>13.89</v>
      </c>
      <c r="G5912" s="279" t="s">
        <v>8444</v>
      </c>
      <c r="H5912" s="282">
        <v>0</v>
      </c>
      <c r="I5912" s="280">
        <v>42379</v>
      </c>
      <c r="J5912" s="319">
        <f t="shared" si="93"/>
        <v>3.8064999999999998</v>
      </c>
      <c r="K5912" s="169">
        <v>9.4117647058823533</v>
      </c>
      <c r="L5912" s="169"/>
      <c r="M5912" s="169" t="s">
        <v>2395</v>
      </c>
      <c r="N5912" s="169"/>
      <c r="O5912" s="169"/>
      <c r="P5912" s="169"/>
    </row>
    <row r="5913" spans="1:41" ht="20.100000000000001" customHeight="1">
      <c r="A5913" s="282"/>
      <c r="C5913" s="289" t="s">
        <v>13217</v>
      </c>
      <c r="E5913" s="169"/>
      <c r="F5913" s="281" t="s">
        <v>17578</v>
      </c>
      <c r="G5913" s="279"/>
      <c r="H5913" s="169">
        <v>0</v>
      </c>
      <c r="I5913" s="280"/>
      <c r="J5913" s="319" t="e">
        <f t="shared" si="93"/>
        <v>#VALUE!</v>
      </c>
      <c r="K5913" s="169" t="s">
        <v>731</v>
      </c>
      <c r="L5913" s="169"/>
      <c r="M5913" s="169"/>
      <c r="N5913" s="169"/>
      <c r="O5913" s="169"/>
      <c r="P5913" s="169"/>
    </row>
    <row r="5914" spans="1:41" ht="20.100000000000001" customHeight="1">
      <c r="A5914" s="282" t="s">
        <v>13261</v>
      </c>
      <c r="B5914" s="277">
        <v>683615804050</v>
      </c>
      <c r="C5914" s="289" t="s">
        <v>13218</v>
      </c>
      <c r="D5914" s="278" t="s">
        <v>13258</v>
      </c>
      <c r="E5914" s="323">
        <v>1</v>
      </c>
      <c r="F5914" s="319">
        <v>9.89</v>
      </c>
      <c r="G5914" s="279" t="s">
        <v>8444</v>
      </c>
      <c r="H5914" s="282">
        <v>0</v>
      </c>
      <c r="I5914" s="280">
        <v>42379</v>
      </c>
      <c r="J5914" s="319">
        <f t="shared" si="93"/>
        <v>2.4064999999999994</v>
      </c>
      <c r="K5914" s="169">
        <v>7.0588235294117645</v>
      </c>
      <c r="L5914" s="169"/>
      <c r="M5914" s="169" t="s">
        <v>2395</v>
      </c>
      <c r="N5914" s="169"/>
      <c r="O5914" s="169"/>
      <c r="P5914" s="169"/>
    </row>
    <row r="5915" spans="1:41" ht="20.100000000000001" customHeight="1">
      <c r="A5915" s="282"/>
      <c r="C5915" s="289" t="s">
        <v>13223</v>
      </c>
      <c r="E5915" s="169"/>
      <c r="F5915" s="281">
        <v>9.99</v>
      </c>
      <c r="G5915" s="279"/>
      <c r="H5915" s="169">
        <v>0</v>
      </c>
      <c r="I5915" s="280"/>
      <c r="J5915" s="319">
        <f t="shared" si="93"/>
        <v>3.4915000000000003</v>
      </c>
      <c r="K5915" s="169" t="s">
        <v>731</v>
      </c>
      <c r="L5915" s="169"/>
      <c r="M5915" s="169"/>
      <c r="N5915" s="169"/>
      <c r="O5915" s="169"/>
      <c r="P5915" s="169"/>
    </row>
    <row r="5916" spans="1:41" ht="20.100000000000001" customHeight="1">
      <c r="A5916" s="282" t="s">
        <v>13263</v>
      </c>
      <c r="B5916" s="277">
        <v>683615804104</v>
      </c>
      <c r="C5916" s="289" t="s">
        <v>13223</v>
      </c>
      <c r="D5916" s="278" t="s">
        <v>13262</v>
      </c>
      <c r="E5916" s="323">
        <v>4</v>
      </c>
      <c r="F5916" s="319">
        <v>14.941176470588236</v>
      </c>
      <c r="G5916" s="279" t="s">
        <v>8444</v>
      </c>
      <c r="H5916" s="282">
        <v>0</v>
      </c>
      <c r="I5916" s="280">
        <v>42379</v>
      </c>
      <c r="J5916" s="319">
        <f t="shared" si="93"/>
        <v>3.6999999999999993</v>
      </c>
      <c r="K5916" s="169">
        <v>10.89</v>
      </c>
      <c r="L5916" s="169"/>
      <c r="M5916" s="169" t="s">
        <v>2395</v>
      </c>
      <c r="N5916" s="169"/>
      <c r="O5916" s="169"/>
      <c r="P5916" s="169"/>
    </row>
    <row r="5917" spans="1:41" ht="20.100000000000001" customHeight="1">
      <c r="A5917" s="282" t="s">
        <v>13264</v>
      </c>
      <c r="B5917" s="277"/>
      <c r="C5917" s="289" t="s">
        <v>13224</v>
      </c>
      <c r="D5917" s="278" t="s">
        <v>13265</v>
      </c>
      <c r="E5917" s="169"/>
      <c r="F5917" s="281" t="s">
        <v>17578</v>
      </c>
      <c r="G5917" s="279" t="s">
        <v>8444</v>
      </c>
      <c r="H5917" s="282">
        <v>0</v>
      </c>
      <c r="I5917" s="280">
        <v>42379</v>
      </c>
      <c r="J5917" s="319" t="e">
        <f t="shared" si="93"/>
        <v>#VALUE!</v>
      </c>
      <c r="K5917" s="169"/>
      <c r="L5917" s="169"/>
      <c r="M5917" s="169" t="s">
        <v>2395</v>
      </c>
      <c r="N5917" s="169"/>
      <c r="O5917" s="169"/>
      <c r="P5917" s="169"/>
    </row>
    <row r="5918" spans="1:41" ht="20.100000000000001" customHeight="1">
      <c r="A5918" s="282" t="s">
        <v>13266</v>
      </c>
      <c r="B5918" s="277">
        <v>683615804111</v>
      </c>
      <c r="C5918" s="289" t="s">
        <v>13225</v>
      </c>
      <c r="D5918" s="278" t="s">
        <v>13265</v>
      </c>
      <c r="E5918" s="323">
        <v>1</v>
      </c>
      <c r="F5918" s="281">
        <v>13.99</v>
      </c>
      <c r="G5918" s="279" t="s">
        <v>8444</v>
      </c>
      <c r="H5918" s="282">
        <v>0</v>
      </c>
      <c r="I5918" s="280">
        <v>42379</v>
      </c>
      <c r="J5918" s="319">
        <f t="shared" si="93"/>
        <v>5.8915000000000006</v>
      </c>
      <c r="K5918" s="169"/>
      <c r="L5918" s="169"/>
      <c r="M5918" s="169" t="s">
        <v>2395</v>
      </c>
      <c r="N5918" s="169"/>
      <c r="O5918" s="169"/>
      <c r="P5918" s="169"/>
    </row>
    <row r="5919" spans="1:41" ht="20.100000000000001" customHeight="1">
      <c r="A5919" s="282" t="s">
        <v>13267</v>
      </c>
      <c r="B5919" s="277">
        <v>683615804128</v>
      </c>
      <c r="C5919" s="289" t="s">
        <v>13226</v>
      </c>
      <c r="D5919" s="278" t="s">
        <v>13265</v>
      </c>
      <c r="E5919" s="323">
        <v>1</v>
      </c>
      <c r="F5919" s="281">
        <v>13.99</v>
      </c>
      <c r="G5919" s="279" t="s">
        <v>8444</v>
      </c>
      <c r="H5919" s="282">
        <v>0</v>
      </c>
      <c r="I5919" s="280">
        <v>42379</v>
      </c>
      <c r="J5919" s="319">
        <f t="shared" si="93"/>
        <v>5.8915000000000006</v>
      </c>
      <c r="K5919" s="169"/>
      <c r="L5919" s="169"/>
      <c r="M5919" s="169" t="s">
        <v>2395</v>
      </c>
      <c r="N5919" s="169"/>
      <c r="O5919" s="169"/>
      <c r="P5919" s="169"/>
    </row>
    <row r="5920" spans="1:41" ht="20.100000000000001" customHeight="1">
      <c r="A5920" s="282" t="s">
        <v>13268</v>
      </c>
      <c r="B5920" s="277"/>
      <c r="C5920" s="289" t="s">
        <v>13208</v>
      </c>
      <c r="D5920" s="278" t="s">
        <v>13269</v>
      </c>
      <c r="E5920" s="169"/>
      <c r="F5920" s="281" t="s">
        <v>17578</v>
      </c>
      <c r="G5920" s="279" t="s">
        <v>8444</v>
      </c>
      <c r="H5920" s="282">
        <v>0</v>
      </c>
      <c r="I5920" s="280">
        <v>42379</v>
      </c>
      <c r="J5920" s="319" t="e">
        <f t="shared" si="93"/>
        <v>#VALUE!</v>
      </c>
      <c r="K5920" s="169"/>
      <c r="L5920" s="169"/>
      <c r="M5920" s="169" t="s">
        <v>2395</v>
      </c>
      <c r="N5920" s="169"/>
      <c r="O5920" s="169"/>
      <c r="P5920" s="169"/>
    </row>
    <row r="5921" spans="1:16" ht="20.100000000000001" customHeight="1">
      <c r="A5921" s="5" t="s">
        <v>13270</v>
      </c>
      <c r="B5921" s="277">
        <v>683615804135</v>
      </c>
      <c r="C5921" s="289" t="s">
        <v>13209</v>
      </c>
      <c r="D5921" s="278" t="s">
        <v>13271</v>
      </c>
      <c r="E5921" s="326">
        <v>0.75</v>
      </c>
      <c r="F5921" s="319">
        <v>9.89</v>
      </c>
      <c r="G5921" s="279" t="s">
        <v>8444</v>
      </c>
      <c r="H5921" s="283">
        <v>13</v>
      </c>
      <c r="I5921" s="280">
        <v>42379</v>
      </c>
      <c r="J5921" s="319">
        <f t="shared" si="93"/>
        <v>2.6564999999999994</v>
      </c>
      <c r="K5921" s="169">
        <v>6.7647058823529411</v>
      </c>
      <c r="L5921" s="169"/>
      <c r="M5921" s="169" t="s">
        <v>2395</v>
      </c>
      <c r="N5921" s="169"/>
      <c r="O5921" s="169"/>
      <c r="P5921" s="169"/>
    </row>
    <row r="5922" spans="1:16" ht="20.100000000000001" customHeight="1">
      <c r="A5922" s="282" t="s">
        <v>13272</v>
      </c>
      <c r="B5922" s="277"/>
      <c r="C5922" s="289" t="s">
        <v>13210</v>
      </c>
      <c r="D5922" s="278" t="s">
        <v>13271</v>
      </c>
      <c r="E5922" s="169"/>
      <c r="F5922" s="281" t="s">
        <v>17578</v>
      </c>
      <c r="G5922" s="279" t="s">
        <v>8444</v>
      </c>
      <c r="H5922" s="282">
        <v>0</v>
      </c>
      <c r="I5922" s="280">
        <v>42379</v>
      </c>
      <c r="J5922" s="319" t="e">
        <f t="shared" si="93"/>
        <v>#VALUE!</v>
      </c>
      <c r="K5922" s="169"/>
      <c r="L5922" s="169"/>
      <c r="M5922" s="169" t="s">
        <v>2395</v>
      </c>
      <c r="N5922" s="169"/>
      <c r="O5922" s="169"/>
      <c r="P5922" s="169"/>
    </row>
    <row r="5923" spans="1:16" ht="20.100000000000001" customHeight="1">
      <c r="A5923" s="282" t="s">
        <v>13273</v>
      </c>
      <c r="B5923" s="277">
        <v>683615804142</v>
      </c>
      <c r="C5923" s="289" t="s">
        <v>13211</v>
      </c>
      <c r="D5923" s="278" t="s">
        <v>13271</v>
      </c>
      <c r="E5923" s="323">
        <v>1.5</v>
      </c>
      <c r="F5923" s="281">
        <v>13.99</v>
      </c>
      <c r="G5923" s="279" t="s">
        <v>8444</v>
      </c>
      <c r="H5923" s="282">
        <v>0</v>
      </c>
      <c r="I5923" s="280">
        <v>42379</v>
      </c>
      <c r="J5923" s="319">
        <f t="shared" si="93"/>
        <v>5.3915000000000006</v>
      </c>
      <c r="K5923" s="169"/>
      <c r="L5923" s="169"/>
      <c r="M5923" s="169" t="s">
        <v>2395</v>
      </c>
      <c r="N5923" s="169"/>
      <c r="O5923" s="169"/>
      <c r="P5923" s="169"/>
    </row>
    <row r="5924" spans="1:16" ht="20.100000000000001" customHeight="1">
      <c r="A5924" s="282" t="s">
        <v>13274</v>
      </c>
      <c r="B5924" s="277"/>
      <c r="C5924" s="289" t="s">
        <v>13227</v>
      </c>
      <c r="D5924" s="278" t="s">
        <v>13275</v>
      </c>
      <c r="E5924" s="169"/>
      <c r="F5924" s="281" t="s">
        <v>17578</v>
      </c>
      <c r="G5924" s="279" t="s">
        <v>8444</v>
      </c>
      <c r="H5924" s="282">
        <v>0</v>
      </c>
      <c r="I5924" s="280">
        <v>42379</v>
      </c>
      <c r="J5924" s="319" t="e">
        <f t="shared" si="93"/>
        <v>#VALUE!</v>
      </c>
      <c r="K5924" s="169"/>
      <c r="L5924" s="169"/>
      <c r="M5924" s="169" t="s">
        <v>2395</v>
      </c>
      <c r="N5924" s="169"/>
      <c r="O5924" s="169"/>
      <c r="P5924" s="169"/>
    </row>
    <row r="5925" spans="1:16" ht="20.100000000000001" customHeight="1">
      <c r="A5925" s="282" t="s">
        <v>13276</v>
      </c>
      <c r="B5925" s="277">
        <v>683615804159</v>
      </c>
      <c r="C5925" s="289" t="s">
        <v>13228</v>
      </c>
      <c r="D5925" s="278" t="s">
        <v>13275</v>
      </c>
      <c r="E5925" s="323">
        <v>1.25</v>
      </c>
      <c r="F5925" s="281">
        <v>13.99</v>
      </c>
      <c r="G5925" s="279" t="s">
        <v>8444</v>
      </c>
      <c r="H5925" s="282">
        <v>0</v>
      </c>
      <c r="I5925" s="280">
        <v>42379</v>
      </c>
      <c r="J5925" s="319">
        <f t="shared" si="93"/>
        <v>5.6415000000000006</v>
      </c>
      <c r="K5925" s="169"/>
      <c r="L5925" s="169"/>
      <c r="M5925" s="169" t="s">
        <v>2395</v>
      </c>
      <c r="N5925" s="169"/>
      <c r="O5925" s="169"/>
      <c r="P5925" s="169"/>
    </row>
    <row r="5926" spans="1:16" ht="20.100000000000001" customHeight="1">
      <c r="A5926" s="282" t="s">
        <v>13277</v>
      </c>
      <c r="B5926" s="277"/>
      <c r="C5926" s="289" t="s">
        <v>13229</v>
      </c>
      <c r="D5926" s="278" t="s">
        <v>13278</v>
      </c>
      <c r="E5926" s="169"/>
      <c r="F5926" s="281" t="s">
        <v>17578</v>
      </c>
      <c r="G5926" s="279" t="s">
        <v>8444</v>
      </c>
      <c r="H5926" s="282">
        <v>0</v>
      </c>
      <c r="I5926" s="280">
        <v>42379</v>
      </c>
      <c r="J5926" s="319" t="e">
        <f t="shared" si="93"/>
        <v>#VALUE!</v>
      </c>
      <c r="K5926" s="169"/>
      <c r="L5926" s="169"/>
      <c r="M5926" s="169" t="s">
        <v>2395</v>
      </c>
      <c r="N5926" s="169"/>
      <c r="O5926" s="169"/>
      <c r="P5926" s="169"/>
    </row>
    <row r="5927" spans="1:16" ht="20.100000000000001" customHeight="1">
      <c r="A5927" s="5" t="s">
        <v>13279</v>
      </c>
      <c r="B5927" s="277">
        <v>683615804166</v>
      </c>
      <c r="C5927" s="289" t="s">
        <v>13230</v>
      </c>
      <c r="D5927" s="278" t="s">
        <v>13278</v>
      </c>
      <c r="E5927" s="323">
        <v>1.25</v>
      </c>
      <c r="F5927" s="281">
        <v>13.99</v>
      </c>
      <c r="G5927" s="279" t="s">
        <v>8444</v>
      </c>
      <c r="H5927" s="282">
        <v>0</v>
      </c>
      <c r="I5927" s="280">
        <v>42379</v>
      </c>
      <c r="J5927" s="319">
        <f t="shared" si="93"/>
        <v>5.6415000000000006</v>
      </c>
      <c r="K5927" s="169"/>
      <c r="L5927" s="169"/>
      <c r="M5927" s="169" t="s">
        <v>2395</v>
      </c>
      <c r="N5927" s="169"/>
      <c r="O5927" s="169"/>
      <c r="P5927" s="169"/>
    </row>
    <row r="5928" spans="1:16" ht="20.100000000000001" customHeight="1">
      <c r="A5928" s="282" t="s">
        <v>13280</v>
      </c>
      <c r="B5928" s="277">
        <v>683615804173</v>
      </c>
      <c r="C5928" s="289" t="s">
        <v>13231</v>
      </c>
      <c r="D5928" s="278" t="s">
        <v>13278</v>
      </c>
      <c r="E5928" s="323">
        <v>1.25</v>
      </c>
      <c r="F5928" s="281">
        <v>13.99</v>
      </c>
      <c r="G5928" s="279" t="s">
        <v>8444</v>
      </c>
      <c r="H5928" s="282">
        <v>0</v>
      </c>
      <c r="I5928" s="280">
        <v>42379</v>
      </c>
      <c r="J5928" s="319">
        <f t="shared" si="93"/>
        <v>5.6415000000000006</v>
      </c>
      <c r="K5928" s="169"/>
      <c r="L5928" s="169"/>
      <c r="M5928" s="169" t="s">
        <v>2395</v>
      </c>
      <c r="N5928" s="169"/>
      <c r="O5928" s="169"/>
      <c r="P5928" s="169"/>
    </row>
    <row r="5929" spans="1:16" ht="20.100000000000001" customHeight="1">
      <c r="A5929" s="5" t="s">
        <v>13281</v>
      </c>
      <c r="B5929" s="277">
        <v>683615804180</v>
      </c>
      <c r="C5929" s="289" t="s">
        <v>13232</v>
      </c>
      <c r="D5929" s="278" t="s">
        <v>13278</v>
      </c>
      <c r="E5929" s="323">
        <v>1.25</v>
      </c>
      <c r="F5929" s="281">
        <v>13.99</v>
      </c>
      <c r="G5929" s="279" t="s">
        <v>8444</v>
      </c>
      <c r="H5929" s="282">
        <v>0</v>
      </c>
      <c r="I5929" s="280">
        <v>42379</v>
      </c>
      <c r="J5929" s="319">
        <f t="shared" si="93"/>
        <v>5.6415000000000006</v>
      </c>
      <c r="K5929" s="169"/>
      <c r="L5929" s="169"/>
      <c r="M5929" s="169" t="s">
        <v>2395</v>
      </c>
      <c r="N5929" s="169"/>
      <c r="O5929" s="169"/>
      <c r="P5929" s="169"/>
    </row>
    <row r="5930" spans="1:16" ht="20.100000000000001" customHeight="1">
      <c r="A5930" s="282" t="s">
        <v>13282</v>
      </c>
      <c r="B5930" s="277">
        <v>683615804197</v>
      </c>
      <c r="C5930" s="289" t="s">
        <v>13233</v>
      </c>
      <c r="D5930" s="278" t="s">
        <v>13278</v>
      </c>
      <c r="E5930" s="323">
        <v>1.25</v>
      </c>
      <c r="F5930" s="281">
        <v>13.99</v>
      </c>
      <c r="G5930" s="279" t="s">
        <v>8444</v>
      </c>
      <c r="H5930" s="282">
        <v>0</v>
      </c>
      <c r="I5930" s="280">
        <v>42379</v>
      </c>
      <c r="J5930" s="319">
        <f t="shared" si="93"/>
        <v>5.6415000000000006</v>
      </c>
      <c r="K5930" s="169"/>
      <c r="L5930" s="169"/>
      <c r="M5930" s="169" t="s">
        <v>2395</v>
      </c>
      <c r="N5930" s="169"/>
      <c r="O5930" s="169"/>
      <c r="P5930" s="169"/>
    </row>
    <row r="5931" spans="1:16" ht="20.100000000000001" customHeight="1">
      <c r="A5931" s="282" t="s">
        <v>13283</v>
      </c>
      <c r="B5931" s="277"/>
      <c r="C5931" s="289" t="s">
        <v>13234</v>
      </c>
      <c r="D5931" s="278" t="s">
        <v>13284</v>
      </c>
      <c r="E5931" s="169"/>
      <c r="F5931" s="281" t="s">
        <v>17578</v>
      </c>
      <c r="G5931" s="279" t="s">
        <v>8444</v>
      </c>
      <c r="H5931" s="282">
        <v>0</v>
      </c>
      <c r="I5931" s="280">
        <v>42379</v>
      </c>
      <c r="J5931" s="319" t="e">
        <f t="shared" si="93"/>
        <v>#VALUE!</v>
      </c>
      <c r="K5931" s="169"/>
      <c r="L5931" s="169"/>
      <c r="M5931" s="169" t="s">
        <v>2395</v>
      </c>
      <c r="N5931" s="169"/>
      <c r="O5931" s="169"/>
      <c r="P5931" s="169"/>
    </row>
    <row r="5932" spans="1:16" ht="20.100000000000001" customHeight="1">
      <c r="A5932" s="282" t="s">
        <v>13285</v>
      </c>
      <c r="B5932" s="277">
        <v>683615804265</v>
      </c>
      <c r="C5932" s="289" t="s">
        <v>13235</v>
      </c>
      <c r="D5932" s="278" t="s">
        <v>13284</v>
      </c>
      <c r="E5932" s="323">
        <v>1.5</v>
      </c>
      <c r="F5932" s="281">
        <v>13.99</v>
      </c>
      <c r="G5932" s="279" t="s">
        <v>8444</v>
      </c>
      <c r="H5932" s="282">
        <v>0</v>
      </c>
      <c r="I5932" s="280">
        <v>42379</v>
      </c>
      <c r="J5932" s="319">
        <f t="shared" si="93"/>
        <v>5.3915000000000006</v>
      </c>
      <c r="K5932" s="169"/>
      <c r="L5932" s="169"/>
      <c r="M5932" s="169" t="s">
        <v>2395</v>
      </c>
      <c r="N5932" s="169"/>
      <c r="O5932" s="169"/>
      <c r="P5932" s="169"/>
    </row>
    <row r="5933" spans="1:16" ht="20.100000000000001" customHeight="1">
      <c r="A5933" s="282" t="s">
        <v>13286</v>
      </c>
      <c r="B5933" s="277">
        <v>683615804272</v>
      </c>
      <c r="C5933" s="289" t="s">
        <v>13236</v>
      </c>
      <c r="D5933" s="278" t="s">
        <v>13284</v>
      </c>
      <c r="E5933" s="323">
        <v>1.5</v>
      </c>
      <c r="F5933" s="281">
        <v>13.99</v>
      </c>
      <c r="G5933" s="279" t="s">
        <v>8444</v>
      </c>
      <c r="H5933" s="282">
        <v>0</v>
      </c>
      <c r="I5933" s="280">
        <v>42379</v>
      </c>
      <c r="J5933" s="319">
        <f t="shared" si="93"/>
        <v>5.3915000000000006</v>
      </c>
      <c r="K5933" s="169"/>
      <c r="L5933" s="169"/>
      <c r="M5933" s="169" t="s">
        <v>2395</v>
      </c>
      <c r="N5933" s="169"/>
      <c r="O5933" s="169"/>
      <c r="P5933" s="169"/>
    </row>
    <row r="5934" spans="1:16" ht="20.100000000000001" customHeight="1">
      <c r="A5934" s="5" t="s">
        <v>13287</v>
      </c>
      <c r="B5934" s="277">
        <v>683615804289</v>
      </c>
      <c r="C5934" s="289" t="s">
        <v>13237</v>
      </c>
      <c r="D5934" s="278" t="s">
        <v>13284</v>
      </c>
      <c r="E5934" s="326">
        <v>1.5</v>
      </c>
      <c r="F5934" s="281">
        <v>13.99</v>
      </c>
      <c r="G5934" s="279" t="s">
        <v>8444</v>
      </c>
      <c r="H5934" s="283">
        <v>8</v>
      </c>
      <c r="I5934" s="280">
        <v>42379</v>
      </c>
      <c r="J5934" s="319">
        <f t="shared" si="93"/>
        <v>5.3915000000000006</v>
      </c>
      <c r="K5934" s="169"/>
      <c r="L5934" s="169"/>
      <c r="M5934" s="169" t="s">
        <v>2395</v>
      </c>
      <c r="N5934" s="169"/>
      <c r="O5934" s="169"/>
      <c r="P5934" s="169"/>
    </row>
    <row r="5935" spans="1:16" ht="20.100000000000001" customHeight="1">
      <c r="A5935" s="282" t="s">
        <v>13288</v>
      </c>
      <c r="B5935" s="277">
        <v>683615804296</v>
      </c>
      <c r="C5935" s="289" t="s">
        <v>13238</v>
      </c>
      <c r="D5935" s="278" t="s">
        <v>13284</v>
      </c>
      <c r="E5935" s="323">
        <v>1.5</v>
      </c>
      <c r="F5935" s="281">
        <v>13.99</v>
      </c>
      <c r="G5935" s="279" t="s">
        <v>8444</v>
      </c>
      <c r="H5935" s="282">
        <v>0</v>
      </c>
      <c r="I5935" s="280">
        <v>42379</v>
      </c>
      <c r="J5935" s="319">
        <f t="shared" si="93"/>
        <v>5.3915000000000006</v>
      </c>
      <c r="K5935" s="169"/>
      <c r="L5935" s="169"/>
      <c r="M5935" s="169" t="s">
        <v>2395</v>
      </c>
      <c r="N5935" s="169"/>
      <c r="O5935" s="169"/>
      <c r="P5935" s="169"/>
    </row>
    <row r="5936" spans="1:16" ht="20.100000000000001" customHeight="1">
      <c r="A5936" s="282" t="s">
        <v>13289</v>
      </c>
      <c r="B5936" s="277">
        <v>683615804302</v>
      </c>
      <c r="C5936" s="289" t="s">
        <v>13239</v>
      </c>
      <c r="D5936" s="278" t="s">
        <v>13284</v>
      </c>
      <c r="E5936" s="323">
        <v>1.5</v>
      </c>
      <c r="F5936" s="281">
        <v>13.99</v>
      </c>
      <c r="G5936" s="279" t="s">
        <v>8444</v>
      </c>
      <c r="H5936" s="282">
        <v>0</v>
      </c>
      <c r="I5936" s="280">
        <v>42379</v>
      </c>
      <c r="J5936" s="319">
        <f t="shared" si="93"/>
        <v>5.3915000000000006</v>
      </c>
      <c r="K5936" s="169"/>
      <c r="L5936" s="169"/>
      <c r="M5936" s="169" t="s">
        <v>2395</v>
      </c>
      <c r="N5936" s="169"/>
      <c r="O5936" s="169"/>
      <c r="P5936" s="169"/>
    </row>
    <row r="5937" spans="1:16" ht="20.100000000000001" customHeight="1">
      <c r="A5937" s="282" t="s">
        <v>13290</v>
      </c>
      <c r="B5937" s="277"/>
      <c r="C5937" s="289" t="s">
        <v>13240</v>
      </c>
      <c r="D5937" s="278" t="s">
        <v>13284</v>
      </c>
      <c r="E5937" s="169"/>
      <c r="F5937" s="281" t="s">
        <v>17578</v>
      </c>
      <c r="G5937" s="279" t="s">
        <v>8444</v>
      </c>
      <c r="H5937" s="282">
        <v>0</v>
      </c>
      <c r="I5937" s="280">
        <v>42379</v>
      </c>
      <c r="J5937" s="319" t="e">
        <f t="shared" si="93"/>
        <v>#VALUE!</v>
      </c>
      <c r="K5937" s="169"/>
      <c r="L5937" s="169"/>
      <c r="M5937" s="169" t="s">
        <v>2395</v>
      </c>
      <c r="N5937" s="169"/>
      <c r="O5937" s="169"/>
      <c r="P5937" s="169"/>
    </row>
    <row r="5938" spans="1:16" ht="20.100000000000001" customHeight="1">
      <c r="A5938" s="282" t="s">
        <v>13291</v>
      </c>
      <c r="B5938" s="277">
        <v>683615804319</v>
      </c>
      <c r="C5938" s="289" t="s">
        <v>13241</v>
      </c>
      <c r="D5938" s="278" t="s">
        <v>13284</v>
      </c>
      <c r="E5938" s="323">
        <v>1.25</v>
      </c>
      <c r="F5938" s="281">
        <v>13.99</v>
      </c>
      <c r="G5938" s="279" t="s">
        <v>8444</v>
      </c>
      <c r="H5938" s="282">
        <v>0</v>
      </c>
      <c r="I5938" s="280">
        <v>42379</v>
      </c>
      <c r="J5938" s="319">
        <f t="shared" si="93"/>
        <v>5.6415000000000006</v>
      </c>
      <c r="K5938" s="169"/>
      <c r="L5938" s="169"/>
      <c r="M5938" s="169" t="s">
        <v>2395</v>
      </c>
      <c r="N5938" s="169"/>
      <c r="O5938" s="169"/>
      <c r="P5938" s="169"/>
    </row>
    <row r="5939" spans="1:16" ht="20.100000000000001" customHeight="1">
      <c r="A5939" s="282" t="s">
        <v>13292</v>
      </c>
      <c r="B5939" s="277">
        <v>683615804326</v>
      </c>
      <c r="C5939" s="289" t="s">
        <v>13242</v>
      </c>
      <c r="D5939" s="278" t="s">
        <v>13284</v>
      </c>
      <c r="E5939" s="323">
        <v>1.25</v>
      </c>
      <c r="F5939" s="281">
        <v>13.99</v>
      </c>
      <c r="G5939" s="279" t="s">
        <v>8444</v>
      </c>
      <c r="H5939" s="282">
        <v>0</v>
      </c>
      <c r="I5939" s="280">
        <v>42379</v>
      </c>
      <c r="J5939" s="319">
        <f t="shared" si="93"/>
        <v>5.6415000000000006</v>
      </c>
      <c r="K5939" s="169"/>
      <c r="L5939" s="169"/>
      <c r="M5939" s="169" t="s">
        <v>2395</v>
      </c>
      <c r="N5939" s="169"/>
      <c r="O5939" s="169"/>
      <c r="P5939" s="169"/>
    </row>
    <row r="5940" spans="1:16" ht="20.100000000000001" customHeight="1">
      <c r="A5940" s="282" t="s">
        <v>13293</v>
      </c>
      <c r="B5940" s="277">
        <v>683615804333</v>
      </c>
      <c r="C5940" s="289" t="s">
        <v>13243</v>
      </c>
      <c r="D5940" s="278" t="s">
        <v>13284</v>
      </c>
      <c r="E5940" s="169"/>
      <c r="F5940" s="281">
        <v>13.99</v>
      </c>
      <c r="G5940" s="279" t="s">
        <v>8444</v>
      </c>
      <c r="H5940" s="282">
        <v>0</v>
      </c>
      <c r="I5940" s="280">
        <v>42379</v>
      </c>
      <c r="J5940" s="319">
        <f t="shared" si="93"/>
        <v>6.8915000000000006</v>
      </c>
      <c r="K5940" s="169"/>
      <c r="L5940" s="169"/>
      <c r="M5940" s="169" t="s">
        <v>2395</v>
      </c>
      <c r="N5940" s="169"/>
      <c r="O5940" s="169"/>
      <c r="P5940" s="169"/>
    </row>
    <row r="5941" spans="1:16" ht="20.100000000000001" customHeight="1">
      <c r="A5941" s="282"/>
      <c r="C5941" s="289" t="s">
        <v>13244</v>
      </c>
      <c r="E5941" s="169"/>
      <c r="F5941" s="281">
        <v>13.99</v>
      </c>
      <c r="G5941" s="279"/>
      <c r="H5941" s="169">
        <v>0</v>
      </c>
      <c r="I5941" s="280"/>
      <c r="J5941" s="319">
        <f t="shared" si="93"/>
        <v>6.8915000000000006</v>
      </c>
      <c r="K5941" s="169" t="s">
        <v>731</v>
      </c>
      <c r="L5941" s="169"/>
      <c r="M5941" s="169"/>
      <c r="N5941" s="169"/>
      <c r="O5941" s="169"/>
      <c r="P5941" s="169"/>
    </row>
    <row r="5942" spans="1:16" ht="20.100000000000001" customHeight="1">
      <c r="A5942" s="5" t="s">
        <v>13295</v>
      </c>
      <c r="B5942" s="277">
        <v>683615804340</v>
      </c>
      <c r="C5942" s="289" t="s">
        <v>13244</v>
      </c>
      <c r="D5942" s="278" t="s">
        <v>13294</v>
      </c>
      <c r="E5942" s="323">
        <v>1.5</v>
      </c>
      <c r="F5942" s="281">
        <v>13.99</v>
      </c>
      <c r="G5942" s="279" t="s">
        <v>8444</v>
      </c>
      <c r="H5942" s="282">
        <v>0</v>
      </c>
      <c r="I5942" s="280">
        <v>42379</v>
      </c>
      <c r="J5942" s="319">
        <f t="shared" si="93"/>
        <v>5.3915000000000006</v>
      </c>
      <c r="K5942" s="169"/>
      <c r="L5942" s="169"/>
      <c r="M5942" s="169" t="s">
        <v>2395</v>
      </c>
      <c r="N5942" s="169"/>
      <c r="O5942" s="169"/>
      <c r="P5942" s="169"/>
    </row>
    <row r="5943" spans="1:16" ht="20.100000000000001" customHeight="1">
      <c r="A5943" s="282"/>
      <c r="C5943" s="289" t="s">
        <v>13245</v>
      </c>
      <c r="E5943" s="169"/>
      <c r="F5943" s="281">
        <v>13.99</v>
      </c>
      <c r="G5943" s="279"/>
      <c r="H5943" s="169">
        <v>0</v>
      </c>
      <c r="I5943" s="280"/>
      <c r="J5943" s="319">
        <f t="shared" si="93"/>
        <v>6.8915000000000006</v>
      </c>
      <c r="K5943" s="169" t="s">
        <v>731</v>
      </c>
      <c r="L5943" s="169"/>
      <c r="M5943" s="169"/>
      <c r="N5943" s="169"/>
      <c r="O5943" s="169"/>
      <c r="P5943" s="169"/>
    </row>
    <row r="5944" spans="1:16" ht="20.100000000000001" customHeight="1">
      <c r="A5944" s="282" t="s">
        <v>13297</v>
      </c>
      <c r="B5944" s="277">
        <v>683615804357</v>
      </c>
      <c r="C5944" s="289" t="s">
        <v>13245</v>
      </c>
      <c r="D5944" s="278" t="s">
        <v>13296</v>
      </c>
      <c r="E5944" s="323">
        <v>1.5</v>
      </c>
      <c r="F5944" s="281">
        <v>13.99</v>
      </c>
      <c r="G5944" s="279" t="s">
        <v>8444</v>
      </c>
      <c r="H5944" s="282">
        <v>0</v>
      </c>
      <c r="I5944" s="280">
        <v>42379</v>
      </c>
      <c r="J5944" s="319">
        <f t="shared" si="93"/>
        <v>5.3915000000000006</v>
      </c>
      <c r="K5944" s="169"/>
      <c r="L5944" s="169"/>
      <c r="M5944" s="169" t="s">
        <v>2395</v>
      </c>
      <c r="N5944" s="169"/>
      <c r="O5944" s="169"/>
      <c r="P5944" s="169"/>
    </row>
    <row r="5945" spans="1:16" ht="20.100000000000001" customHeight="1">
      <c r="A5945" s="282" t="s">
        <v>13298</v>
      </c>
      <c r="B5945" s="277"/>
      <c r="C5945" s="289" t="s">
        <v>13246</v>
      </c>
      <c r="D5945" s="278" t="s">
        <v>13299</v>
      </c>
      <c r="E5945" s="169"/>
      <c r="F5945" s="281" t="s">
        <v>17578</v>
      </c>
      <c r="G5945" s="279" t="s">
        <v>8444</v>
      </c>
      <c r="H5945" s="282">
        <v>0</v>
      </c>
      <c r="I5945" s="280">
        <v>42379</v>
      </c>
      <c r="J5945" s="319" t="e">
        <f t="shared" si="93"/>
        <v>#VALUE!</v>
      </c>
      <c r="K5945" s="169"/>
      <c r="L5945" s="169"/>
      <c r="M5945" s="169" t="s">
        <v>2395</v>
      </c>
      <c r="N5945" s="169"/>
      <c r="O5945" s="169"/>
      <c r="P5945" s="169"/>
    </row>
    <row r="5946" spans="1:16" ht="20.100000000000001" customHeight="1">
      <c r="A5946" s="282" t="s">
        <v>13300</v>
      </c>
      <c r="B5946" s="277">
        <v>683615804364</v>
      </c>
      <c r="C5946" s="289" t="s">
        <v>13247</v>
      </c>
      <c r="D5946" s="278" t="s">
        <v>13299</v>
      </c>
      <c r="E5946" s="323">
        <v>3.5</v>
      </c>
      <c r="F5946" s="281">
        <v>15.99</v>
      </c>
      <c r="G5946" s="279" t="s">
        <v>8444</v>
      </c>
      <c r="H5946" s="282">
        <v>0</v>
      </c>
      <c r="I5946" s="280">
        <v>42379</v>
      </c>
      <c r="J5946" s="319">
        <f t="shared" si="93"/>
        <v>5.0914999999999999</v>
      </c>
      <c r="K5946" s="169"/>
      <c r="L5946" s="169"/>
      <c r="M5946" s="169" t="s">
        <v>2395</v>
      </c>
      <c r="N5946" s="169"/>
      <c r="O5946" s="169"/>
      <c r="P5946" s="169"/>
    </row>
    <row r="5947" spans="1:16" ht="20.100000000000001" customHeight="1">
      <c r="A5947" s="282" t="s">
        <v>13301</v>
      </c>
      <c r="B5947" s="277">
        <v>683615804371</v>
      </c>
      <c r="C5947" s="289" t="s">
        <v>13248</v>
      </c>
      <c r="D5947" s="278" t="s">
        <v>13299</v>
      </c>
      <c r="E5947" s="323">
        <v>3.5</v>
      </c>
      <c r="F5947" s="281">
        <v>15.99</v>
      </c>
      <c r="G5947" s="279" t="s">
        <v>8444</v>
      </c>
      <c r="H5947" s="282">
        <v>0</v>
      </c>
      <c r="I5947" s="280">
        <v>42379</v>
      </c>
      <c r="J5947" s="319">
        <f t="shared" si="93"/>
        <v>5.0914999999999999</v>
      </c>
      <c r="K5947" s="169"/>
      <c r="L5947" s="169"/>
      <c r="M5947" s="169" t="s">
        <v>2395</v>
      </c>
      <c r="N5947" s="169"/>
      <c r="O5947" s="169"/>
      <c r="P5947" s="169"/>
    </row>
    <row r="5948" spans="1:16" ht="20.100000000000001" customHeight="1">
      <c r="A5948" s="282" t="s">
        <v>13302</v>
      </c>
      <c r="B5948" s="277">
        <v>683615804388</v>
      </c>
      <c r="C5948" s="289" t="s">
        <v>13249</v>
      </c>
      <c r="D5948" s="278" t="s">
        <v>13299</v>
      </c>
      <c r="E5948" s="323">
        <v>3.5</v>
      </c>
      <c r="F5948" s="281">
        <v>15.99</v>
      </c>
      <c r="G5948" s="279" t="s">
        <v>8444</v>
      </c>
      <c r="H5948" s="282">
        <v>0</v>
      </c>
      <c r="I5948" s="280">
        <v>42379</v>
      </c>
      <c r="J5948" s="319">
        <f t="shared" si="93"/>
        <v>5.0914999999999999</v>
      </c>
      <c r="K5948" s="169"/>
      <c r="L5948" s="169"/>
      <c r="M5948" s="169" t="s">
        <v>2395</v>
      </c>
      <c r="N5948" s="169"/>
      <c r="O5948" s="169"/>
      <c r="P5948" s="169"/>
    </row>
    <row r="5949" spans="1:16" ht="20.100000000000001" customHeight="1">
      <c r="A5949" s="282" t="s">
        <v>13303</v>
      </c>
      <c r="B5949" s="277">
        <v>683615804395</v>
      </c>
      <c r="C5949" s="289" t="s">
        <v>13250</v>
      </c>
      <c r="D5949" s="278" t="s">
        <v>13299</v>
      </c>
      <c r="E5949" s="323">
        <v>3.5</v>
      </c>
      <c r="F5949" s="281">
        <v>15.99</v>
      </c>
      <c r="G5949" s="279" t="s">
        <v>8444</v>
      </c>
      <c r="H5949" s="282">
        <v>0</v>
      </c>
      <c r="I5949" s="280">
        <v>42379</v>
      </c>
      <c r="J5949" s="319">
        <f t="shared" si="93"/>
        <v>5.0914999999999999</v>
      </c>
      <c r="K5949" s="169"/>
      <c r="L5949" s="169"/>
      <c r="M5949" s="169" t="s">
        <v>2395</v>
      </c>
      <c r="N5949" s="169"/>
      <c r="O5949" s="169"/>
      <c r="P5949" s="169"/>
    </row>
    <row r="5950" spans="1:16" ht="20.100000000000001" customHeight="1">
      <c r="A5950" s="282" t="s">
        <v>13304</v>
      </c>
      <c r="B5950" s="277">
        <v>683615804401</v>
      </c>
      <c r="C5950" s="289" t="s">
        <v>13251</v>
      </c>
      <c r="D5950" s="278" t="s">
        <v>13299</v>
      </c>
      <c r="E5950" s="323">
        <v>3.5</v>
      </c>
      <c r="F5950" s="281">
        <v>15.99</v>
      </c>
      <c r="G5950" s="279" t="s">
        <v>8444</v>
      </c>
      <c r="H5950" s="282">
        <v>0</v>
      </c>
      <c r="I5950" s="280">
        <v>42379</v>
      </c>
      <c r="J5950" s="319">
        <f t="shared" si="93"/>
        <v>5.0914999999999999</v>
      </c>
      <c r="K5950" s="169"/>
      <c r="L5950" s="169"/>
      <c r="M5950" s="169" t="s">
        <v>2395</v>
      </c>
      <c r="N5950" s="169"/>
      <c r="O5950" s="169"/>
      <c r="P5950" s="169"/>
    </row>
    <row r="5951" spans="1:16" ht="20.100000000000001" customHeight="1">
      <c r="A5951" s="282" t="s">
        <v>13305</v>
      </c>
      <c r="B5951" s="277"/>
      <c r="C5951" s="289" t="s">
        <v>13252</v>
      </c>
      <c r="D5951" s="278" t="s">
        <v>13306</v>
      </c>
      <c r="E5951" s="169"/>
      <c r="F5951" s="281" t="s">
        <v>17578</v>
      </c>
      <c r="G5951" s="279" t="s">
        <v>8444</v>
      </c>
      <c r="H5951" s="282">
        <v>0</v>
      </c>
      <c r="I5951" s="280">
        <v>42379</v>
      </c>
      <c r="J5951" s="319" t="e">
        <f t="shared" si="93"/>
        <v>#VALUE!</v>
      </c>
      <c r="K5951" s="169"/>
      <c r="L5951" s="169"/>
      <c r="M5951" s="169" t="s">
        <v>2395</v>
      </c>
      <c r="N5951" s="169"/>
      <c r="O5951" s="169"/>
      <c r="P5951" s="169"/>
    </row>
    <row r="5952" spans="1:16" ht="20.100000000000001" customHeight="1">
      <c r="A5952" s="282" t="s">
        <v>13307</v>
      </c>
      <c r="B5952" s="277">
        <v>683615804418</v>
      </c>
      <c r="C5952" s="289" t="s">
        <v>13253</v>
      </c>
      <c r="D5952" s="278" t="s">
        <v>13306</v>
      </c>
      <c r="E5952" s="323">
        <v>1.5</v>
      </c>
      <c r="F5952" s="281">
        <v>13.99</v>
      </c>
      <c r="G5952" s="279" t="s">
        <v>8444</v>
      </c>
      <c r="H5952" s="282">
        <v>0</v>
      </c>
      <c r="I5952" s="280">
        <v>42379</v>
      </c>
      <c r="J5952" s="319">
        <f t="shared" si="93"/>
        <v>5.3915000000000006</v>
      </c>
      <c r="K5952" s="169"/>
      <c r="L5952" s="169"/>
      <c r="M5952" s="169" t="s">
        <v>2395</v>
      </c>
      <c r="N5952" s="169"/>
      <c r="O5952" s="169"/>
      <c r="P5952" s="169"/>
    </row>
    <row r="5953" spans="1:39" ht="20.100000000000001" customHeight="1">
      <c r="A5953" s="282" t="s">
        <v>13308</v>
      </c>
      <c r="B5953" s="277">
        <v>683615804425</v>
      </c>
      <c r="C5953" s="289" t="s">
        <v>13254</v>
      </c>
      <c r="D5953" s="278" t="s">
        <v>13306</v>
      </c>
      <c r="E5953" s="323">
        <v>1.5</v>
      </c>
      <c r="F5953" s="281">
        <v>13.99</v>
      </c>
      <c r="G5953" s="279" t="s">
        <v>8444</v>
      </c>
      <c r="H5953" s="282">
        <v>0</v>
      </c>
      <c r="I5953" s="280">
        <v>42379</v>
      </c>
      <c r="J5953" s="319">
        <f t="shared" si="93"/>
        <v>5.3915000000000006</v>
      </c>
      <c r="K5953" s="169"/>
      <c r="L5953" s="169"/>
      <c r="M5953" s="169" t="s">
        <v>2395</v>
      </c>
      <c r="N5953" s="169"/>
      <c r="O5953" s="169"/>
      <c r="P5953" s="169"/>
    </row>
    <row r="5954" spans="1:39" ht="20.100000000000001" customHeight="1">
      <c r="A5954" s="282" t="s">
        <v>13309</v>
      </c>
      <c r="B5954" s="277">
        <v>683615804432</v>
      </c>
      <c r="C5954" s="289" t="s">
        <v>13255</v>
      </c>
      <c r="D5954" s="278" t="s">
        <v>13306</v>
      </c>
      <c r="E5954" s="169"/>
      <c r="F5954" s="281">
        <v>13.99</v>
      </c>
      <c r="G5954" s="279" t="s">
        <v>8444</v>
      </c>
      <c r="H5954" s="282">
        <v>0</v>
      </c>
      <c r="I5954" s="280">
        <v>42379</v>
      </c>
      <c r="J5954" s="319">
        <f t="shared" si="93"/>
        <v>6.8915000000000006</v>
      </c>
      <c r="K5954" s="169"/>
      <c r="L5954" s="169"/>
      <c r="M5954" s="169" t="s">
        <v>2395</v>
      </c>
      <c r="N5954" s="169"/>
      <c r="O5954" s="169"/>
      <c r="P5954" s="169"/>
    </row>
    <row r="5955" spans="1:39" ht="20.100000000000001" customHeight="1">
      <c r="A5955" s="282" t="s">
        <v>13310</v>
      </c>
      <c r="B5955" s="277">
        <v>683615804449</v>
      </c>
      <c r="C5955" s="289" t="s">
        <v>13256</v>
      </c>
      <c r="D5955" s="278" t="s">
        <v>13306</v>
      </c>
      <c r="E5955" s="323">
        <v>1.5</v>
      </c>
      <c r="F5955" s="281">
        <v>13.99</v>
      </c>
      <c r="G5955" s="279" t="s">
        <v>8444</v>
      </c>
      <c r="H5955" s="282">
        <v>0</v>
      </c>
      <c r="I5955" s="280">
        <v>42379</v>
      </c>
      <c r="J5955" s="319">
        <f t="shared" si="93"/>
        <v>5.3915000000000006</v>
      </c>
      <c r="K5955" s="169"/>
      <c r="L5955" s="169"/>
      <c r="M5955" s="169" t="s">
        <v>2395</v>
      </c>
      <c r="N5955" s="169"/>
      <c r="O5955" s="169"/>
      <c r="P5955" s="169"/>
    </row>
    <row r="5956" spans="1:39" ht="20.100000000000001" customHeight="1">
      <c r="A5956" s="282" t="s">
        <v>13311</v>
      </c>
      <c r="B5956" s="277">
        <v>683615804456</v>
      </c>
      <c r="C5956" s="289" t="s">
        <v>13257</v>
      </c>
      <c r="D5956" s="278" t="s">
        <v>13306</v>
      </c>
      <c r="E5956" s="323">
        <v>1.5</v>
      </c>
      <c r="F5956" s="281">
        <v>13.99</v>
      </c>
      <c r="G5956" s="279" t="s">
        <v>8444</v>
      </c>
      <c r="H5956" s="282">
        <v>0</v>
      </c>
      <c r="I5956" s="280">
        <v>42379</v>
      </c>
      <c r="J5956" s="319">
        <f t="shared" si="93"/>
        <v>5.3915000000000006</v>
      </c>
      <c r="K5956" s="169"/>
      <c r="L5956" s="169"/>
      <c r="M5956" s="169" t="s">
        <v>2395</v>
      </c>
      <c r="N5956" s="169"/>
      <c r="O5956" s="169"/>
      <c r="P5956" s="169"/>
    </row>
    <row r="5957" spans="1:39" ht="20.100000000000001" customHeight="1">
      <c r="A5957" s="282" t="s">
        <v>13312</v>
      </c>
      <c r="B5957" s="277"/>
      <c r="C5957" s="289" t="s">
        <v>13212</v>
      </c>
      <c r="D5957" s="278" t="s">
        <v>13313</v>
      </c>
      <c r="E5957" s="169"/>
      <c r="F5957" s="281" t="s">
        <v>17578</v>
      </c>
      <c r="G5957" s="279" t="s">
        <v>8444</v>
      </c>
      <c r="H5957" s="282">
        <v>0</v>
      </c>
      <c r="I5957" s="280">
        <v>42379</v>
      </c>
      <c r="J5957" s="319" t="e">
        <f t="shared" si="93"/>
        <v>#VALUE!</v>
      </c>
      <c r="K5957" s="169"/>
      <c r="L5957" s="169"/>
      <c r="M5957" s="169" t="s">
        <v>2395</v>
      </c>
      <c r="N5957" s="169"/>
      <c r="O5957" s="169"/>
      <c r="P5957" s="169"/>
    </row>
    <row r="5958" spans="1:39" ht="20.100000000000001" customHeight="1">
      <c r="A5958" s="5" t="s">
        <v>13314</v>
      </c>
      <c r="B5958" s="277">
        <v>683615804463</v>
      </c>
      <c r="C5958" s="289" t="s">
        <v>13214</v>
      </c>
      <c r="D5958" s="278" t="s">
        <v>13313</v>
      </c>
      <c r="E5958" s="323">
        <v>1.5</v>
      </c>
      <c r="F5958" s="281">
        <v>13.99</v>
      </c>
      <c r="G5958" s="279" t="s">
        <v>8444</v>
      </c>
      <c r="H5958" s="282">
        <v>0</v>
      </c>
      <c r="I5958" s="280">
        <v>42379</v>
      </c>
      <c r="J5958" s="319">
        <f t="shared" si="93"/>
        <v>5.3915000000000006</v>
      </c>
      <c r="K5958" s="169"/>
      <c r="L5958" s="169"/>
      <c r="M5958" s="169" t="s">
        <v>2395</v>
      </c>
      <c r="N5958" s="169"/>
      <c r="O5958" s="169"/>
      <c r="P5958" s="169"/>
    </row>
    <row r="5959" spans="1:39" ht="20.100000000000001" customHeight="1">
      <c r="A5959" s="282" t="s">
        <v>13315</v>
      </c>
      <c r="B5959" s="277">
        <v>683615804470</v>
      </c>
      <c r="C5959" s="289" t="s">
        <v>13213</v>
      </c>
      <c r="D5959" s="278" t="s">
        <v>13313</v>
      </c>
      <c r="E5959" s="323">
        <v>1.5</v>
      </c>
      <c r="F5959" s="281">
        <v>13.99</v>
      </c>
      <c r="G5959" s="279" t="s">
        <v>8444</v>
      </c>
      <c r="H5959" s="282">
        <v>0</v>
      </c>
      <c r="I5959" s="280">
        <v>42379</v>
      </c>
      <c r="J5959" s="319">
        <f t="shared" si="93"/>
        <v>5.3915000000000006</v>
      </c>
      <c r="K5959" s="169"/>
      <c r="L5959" s="169"/>
      <c r="M5959" s="169" t="s">
        <v>2395</v>
      </c>
      <c r="N5959" s="169"/>
      <c r="O5959" s="169"/>
      <c r="P5959" s="169"/>
    </row>
    <row r="5960" spans="1:39" ht="20.100000000000001" customHeight="1">
      <c r="A5960" s="282" t="s">
        <v>13316</v>
      </c>
      <c r="B5960" s="277"/>
      <c r="C5960" s="289" t="s">
        <v>13217</v>
      </c>
      <c r="D5960" s="278" t="s">
        <v>13313</v>
      </c>
      <c r="E5960" s="169"/>
      <c r="F5960" s="281" t="s">
        <v>17578</v>
      </c>
      <c r="G5960" s="279" t="s">
        <v>8444</v>
      </c>
      <c r="H5960" s="282">
        <v>0</v>
      </c>
      <c r="I5960" s="280">
        <v>42379</v>
      </c>
      <c r="J5960" s="319" t="e">
        <f t="shared" si="93"/>
        <v>#VALUE!</v>
      </c>
      <c r="K5960" s="169"/>
      <c r="L5960" s="169"/>
      <c r="M5960" s="169" t="s">
        <v>2395</v>
      </c>
      <c r="N5960" s="169"/>
      <c r="O5960" s="169"/>
      <c r="P5960" s="169"/>
    </row>
    <row r="5961" spans="1:39" ht="20.100000000000001" customHeight="1">
      <c r="A5961" s="282"/>
      <c r="C5961" s="289" t="s">
        <v>13219</v>
      </c>
      <c r="E5961" s="169"/>
      <c r="F5961" s="281">
        <v>13.99</v>
      </c>
      <c r="G5961" s="279"/>
      <c r="H5961" s="169">
        <v>0</v>
      </c>
      <c r="I5961" s="280"/>
      <c r="J5961" s="319">
        <f t="shared" si="93"/>
        <v>6.8915000000000006</v>
      </c>
      <c r="K5961" s="169" t="s">
        <v>731</v>
      </c>
      <c r="L5961" s="169"/>
      <c r="M5961" s="169"/>
      <c r="N5961" s="169"/>
      <c r="O5961" s="169"/>
      <c r="P5961" s="169"/>
    </row>
    <row r="5962" spans="1:39" ht="20.100000000000001" customHeight="1">
      <c r="A5962" s="282" t="s">
        <v>13318</v>
      </c>
      <c r="B5962" s="277">
        <v>683615804494</v>
      </c>
      <c r="C5962" s="289" t="s">
        <v>13222</v>
      </c>
      <c r="D5962" s="278" t="s">
        <v>13313</v>
      </c>
      <c r="E5962" s="323">
        <v>1</v>
      </c>
      <c r="F5962" s="281">
        <v>13.99</v>
      </c>
      <c r="G5962" s="279" t="s">
        <v>8444</v>
      </c>
      <c r="H5962" s="282">
        <v>0</v>
      </c>
      <c r="I5962" s="280">
        <v>42379</v>
      </c>
      <c r="J5962" s="319">
        <f t="shared" si="93"/>
        <v>5.8915000000000006</v>
      </c>
      <c r="K5962" s="169"/>
      <c r="L5962" s="169"/>
      <c r="M5962" s="169" t="s">
        <v>2395</v>
      </c>
      <c r="N5962" s="169"/>
      <c r="O5962" s="169"/>
      <c r="P5962" s="169"/>
    </row>
    <row r="5963" spans="1:39" ht="20.100000000000001" customHeight="1">
      <c r="A5963" s="282" t="s">
        <v>13319</v>
      </c>
      <c r="B5963" s="277">
        <v>683615804500</v>
      </c>
      <c r="C5963" s="289" t="s">
        <v>13221</v>
      </c>
      <c r="D5963" s="278" t="s">
        <v>13313</v>
      </c>
      <c r="E5963" s="323">
        <v>2</v>
      </c>
      <c r="F5963" s="281">
        <v>13.99</v>
      </c>
      <c r="G5963" s="279" t="s">
        <v>8444</v>
      </c>
      <c r="H5963" s="282">
        <v>0</v>
      </c>
      <c r="I5963" s="280">
        <v>42379</v>
      </c>
      <c r="J5963" s="319">
        <f t="shared" si="93"/>
        <v>4.8915000000000006</v>
      </c>
      <c r="K5963" s="169"/>
      <c r="L5963" s="169"/>
      <c r="M5963" s="169" t="s">
        <v>2395</v>
      </c>
      <c r="N5963" s="169"/>
      <c r="O5963" s="169"/>
      <c r="P5963" s="169"/>
    </row>
    <row r="5964" spans="1:39" ht="20.100000000000001" customHeight="1">
      <c r="A5964" s="282" t="s">
        <v>13317</v>
      </c>
      <c r="B5964" s="277">
        <v>683615804517</v>
      </c>
      <c r="C5964" s="289" t="s">
        <v>13219</v>
      </c>
      <c r="D5964" s="278" t="s">
        <v>13313</v>
      </c>
      <c r="E5964" s="326">
        <v>0.75</v>
      </c>
      <c r="F5964" s="281">
        <v>13.99</v>
      </c>
      <c r="G5964" s="279" t="s">
        <v>8444</v>
      </c>
      <c r="H5964" s="283">
        <v>64</v>
      </c>
      <c r="I5964" s="280">
        <v>42379</v>
      </c>
      <c r="J5964" s="319">
        <f t="shared" ref="J5964:J6027" si="94">F5964*0.85-5-E5964</f>
        <v>6.1415000000000006</v>
      </c>
      <c r="K5964" s="169"/>
      <c r="L5964" s="169"/>
      <c r="M5964" s="169" t="s">
        <v>2395</v>
      </c>
      <c r="N5964" s="169"/>
      <c r="O5964" s="169"/>
      <c r="P5964" s="169"/>
    </row>
    <row r="5965" spans="1:39" ht="20.100000000000001" customHeight="1">
      <c r="A5965" s="282" t="s">
        <v>13320</v>
      </c>
      <c r="B5965" s="277">
        <v>683615804524</v>
      </c>
      <c r="C5965" s="289" t="s">
        <v>13220</v>
      </c>
      <c r="D5965" s="278" t="s">
        <v>13313</v>
      </c>
      <c r="E5965" s="323">
        <v>2</v>
      </c>
      <c r="F5965" s="281">
        <v>13.99</v>
      </c>
      <c r="G5965" s="279" t="s">
        <v>8444</v>
      </c>
      <c r="H5965" s="282">
        <v>0</v>
      </c>
      <c r="I5965" s="280">
        <v>42379</v>
      </c>
      <c r="J5965" s="319">
        <f t="shared" si="94"/>
        <v>4.8915000000000006</v>
      </c>
      <c r="K5965" s="169"/>
      <c r="L5965" s="169"/>
      <c r="M5965" s="169" t="s">
        <v>2395</v>
      </c>
      <c r="N5965" s="169"/>
      <c r="O5965" s="169"/>
      <c r="P5965" s="169"/>
    </row>
    <row r="5966" spans="1:39" ht="20.100000000000001" customHeight="1">
      <c r="A5966" s="282" t="s">
        <v>13339</v>
      </c>
      <c r="B5966" s="277"/>
      <c r="C5966" s="289" t="s">
        <v>13321</v>
      </c>
      <c r="D5966" s="278" t="s">
        <v>13340</v>
      </c>
      <c r="E5966" s="169"/>
      <c r="F5966" s="281" t="s">
        <v>17578</v>
      </c>
      <c r="G5966" s="279" t="s">
        <v>8444</v>
      </c>
      <c r="H5966" s="282">
        <v>0</v>
      </c>
      <c r="I5966" s="280">
        <v>42379</v>
      </c>
      <c r="J5966" s="319" t="e">
        <f t="shared" si="94"/>
        <v>#VALUE!</v>
      </c>
      <c r="K5966" s="169"/>
      <c r="L5966" s="169"/>
      <c r="M5966" s="169" t="s">
        <v>2395</v>
      </c>
      <c r="N5966" s="169"/>
      <c r="O5966" s="169"/>
      <c r="P5966" s="169"/>
    </row>
    <row r="5967" spans="1:39" ht="20.100000000000001" customHeight="1">
      <c r="A5967" s="5" t="s">
        <v>13341</v>
      </c>
      <c r="B5967" s="277">
        <v>683615804555</v>
      </c>
      <c r="C5967" s="289" t="s">
        <v>13322</v>
      </c>
      <c r="D5967" s="278" t="s">
        <v>13340</v>
      </c>
      <c r="E5967" s="326">
        <v>0.5</v>
      </c>
      <c r="F5967" s="319">
        <v>9.89</v>
      </c>
      <c r="G5967" s="279" t="s">
        <v>8444</v>
      </c>
      <c r="H5967" s="283">
        <v>105</v>
      </c>
      <c r="I5967" s="280">
        <v>42379</v>
      </c>
      <c r="J5967" s="319">
        <f t="shared" si="94"/>
        <v>2.9064999999999994</v>
      </c>
      <c r="K5967" s="169">
        <v>6.4705882352941178</v>
      </c>
      <c r="L5967" s="169"/>
      <c r="M5967" s="169" t="s">
        <v>2395</v>
      </c>
      <c r="N5967" s="169"/>
      <c r="O5967" s="169"/>
      <c r="P5967" s="169"/>
      <c r="Q5967" s="5">
        <v>1</v>
      </c>
      <c r="R5967" s="5" t="s">
        <v>15111</v>
      </c>
      <c r="T5967" s="5" t="s">
        <v>16866</v>
      </c>
      <c r="U5967" s="171" t="s">
        <v>13341</v>
      </c>
      <c r="V5967" s="5" t="s">
        <v>15369</v>
      </c>
      <c r="W5967" s="5" t="s">
        <v>16867</v>
      </c>
      <c r="X5967" s="5" t="s">
        <v>16868</v>
      </c>
      <c r="Y5967" s="5" t="s">
        <v>16869</v>
      </c>
      <c r="Z5967" s="5" t="s">
        <v>16870</v>
      </c>
      <c r="AA5967" s="5" t="s">
        <v>16871</v>
      </c>
      <c r="AB5967" s="5" t="s">
        <v>16872</v>
      </c>
      <c r="AC5967" s="5" t="s">
        <v>16873</v>
      </c>
      <c r="AD5967" s="5" t="s">
        <v>16874</v>
      </c>
      <c r="AE5967" s="5" t="s">
        <v>16875</v>
      </c>
      <c r="AF5967" s="5" t="s">
        <v>16876</v>
      </c>
      <c r="AG5967" s="5" t="s">
        <v>16877</v>
      </c>
      <c r="AH5967" s="5" t="s">
        <v>16878</v>
      </c>
      <c r="AI5967" s="5" t="s">
        <v>16879</v>
      </c>
      <c r="AJ5967" s="5" t="s">
        <v>16872</v>
      </c>
      <c r="AK5967" s="5" t="s">
        <v>17186</v>
      </c>
      <c r="AL5967" s="5" t="s">
        <v>17187</v>
      </c>
      <c r="AM5967" s="5" t="s">
        <v>17188</v>
      </c>
    </row>
    <row r="5968" spans="1:39" ht="20.100000000000001" customHeight="1">
      <c r="A5968" s="282" t="s">
        <v>13342</v>
      </c>
      <c r="B5968" s="277"/>
      <c r="C5968" s="289" t="s">
        <v>13323</v>
      </c>
      <c r="D5968" s="278" t="s">
        <v>13340</v>
      </c>
      <c r="E5968" s="169"/>
      <c r="F5968" s="281" t="s">
        <v>17578</v>
      </c>
      <c r="G5968" s="279" t="s">
        <v>8444</v>
      </c>
      <c r="H5968" s="282">
        <v>0</v>
      </c>
      <c r="I5968" s="280">
        <v>42379</v>
      </c>
      <c r="J5968" s="319" t="e">
        <f t="shared" si="94"/>
        <v>#VALUE!</v>
      </c>
      <c r="K5968" s="169"/>
      <c r="L5968" s="169"/>
      <c r="M5968" s="169" t="s">
        <v>2395</v>
      </c>
      <c r="N5968" s="169"/>
      <c r="O5968" s="169"/>
      <c r="P5968" s="169"/>
    </row>
    <row r="5969" spans="1:39" ht="20.100000000000001" customHeight="1">
      <c r="A5969" s="5" t="s">
        <v>13343</v>
      </c>
      <c r="B5969" s="277">
        <v>683615804562</v>
      </c>
      <c r="C5969" s="289" t="s">
        <v>13324</v>
      </c>
      <c r="D5969" s="278" t="s">
        <v>13340</v>
      </c>
      <c r="E5969" s="326">
        <v>0.5</v>
      </c>
      <c r="F5969" s="319">
        <v>9.89</v>
      </c>
      <c r="G5969" s="279" t="s">
        <v>8444</v>
      </c>
      <c r="H5969" s="283">
        <v>54</v>
      </c>
      <c r="I5969" s="280">
        <v>42379</v>
      </c>
      <c r="J5969" s="319">
        <f t="shared" si="94"/>
        <v>2.9064999999999994</v>
      </c>
      <c r="K5969" s="169">
        <v>6.4705882352941178</v>
      </c>
      <c r="L5969" s="169"/>
      <c r="M5969" s="169" t="s">
        <v>2395</v>
      </c>
      <c r="N5969" s="169"/>
      <c r="O5969" s="169"/>
      <c r="P5969" s="169"/>
      <c r="Q5969" s="5">
        <v>1</v>
      </c>
      <c r="R5969" s="5" t="s">
        <v>15111</v>
      </c>
      <c r="T5969" s="5" t="s">
        <v>16866</v>
      </c>
      <c r="U5969" s="171" t="s">
        <v>13343</v>
      </c>
      <c r="V5969" s="5" t="s">
        <v>15369</v>
      </c>
      <c r="W5969" s="5" t="s">
        <v>16867</v>
      </c>
      <c r="X5969" s="5" t="s">
        <v>16868</v>
      </c>
      <c r="Y5969" s="5" t="s">
        <v>16869</v>
      </c>
      <c r="Z5969" s="5" t="s">
        <v>16870</v>
      </c>
      <c r="AA5969" s="5" t="s">
        <v>16871</v>
      </c>
      <c r="AB5969" s="5" t="s">
        <v>16872</v>
      </c>
      <c r="AC5969" s="5" t="s">
        <v>16873</v>
      </c>
      <c r="AD5969" s="5" t="s">
        <v>16874</v>
      </c>
      <c r="AE5969" s="5" t="s">
        <v>16875</v>
      </c>
      <c r="AF5969" s="5" t="s">
        <v>16876</v>
      </c>
      <c r="AG5969" s="5" t="s">
        <v>16877</v>
      </c>
      <c r="AH5969" s="5" t="s">
        <v>16878</v>
      </c>
      <c r="AI5969" s="5" t="s">
        <v>16879</v>
      </c>
      <c r="AJ5969" s="5" t="s">
        <v>16872</v>
      </c>
      <c r="AK5969" s="5" t="s">
        <v>17189</v>
      </c>
      <c r="AL5969" s="5" t="s">
        <v>17190</v>
      </c>
      <c r="AM5969" s="5" t="s">
        <v>17191</v>
      </c>
    </row>
    <row r="5970" spans="1:39" ht="20.100000000000001" customHeight="1">
      <c r="A5970" s="282" t="s">
        <v>13344</v>
      </c>
      <c r="B5970" s="277"/>
      <c r="C5970" s="289" t="s">
        <v>13325</v>
      </c>
      <c r="D5970" s="278" t="s">
        <v>13340</v>
      </c>
      <c r="E5970" s="169"/>
      <c r="F5970" s="281" t="s">
        <v>17578</v>
      </c>
      <c r="G5970" s="279" t="s">
        <v>8444</v>
      </c>
      <c r="H5970" s="282">
        <v>0</v>
      </c>
      <c r="I5970" s="280">
        <v>42379</v>
      </c>
      <c r="J5970" s="319" t="e">
        <f t="shared" si="94"/>
        <v>#VALUE!</v>
      </c>
      <c r="K5970" s="169"/>
      <c r="L5970" s="169"/>
      <c r="M5970" s="169" t="s">
        <v>2395</v>
      </c>
      <c r="N5970" s="169"/>
      <c r="O5970" s="169"/>
      <c r="P5970" s="169"/>
    </row>
    <row r="5971" spans="1:39" ht="20.100000000000001" customHeight="1">
      <c r="A5971" s="5" t="s">
        <v>13345</v>
      </c>
      <c r="B5971" s="277">
        <v>683615804579</v>
      </c>
      <c r="C5971" s="289" t="s">
        <v>13326</v>
      </c>
      <c r="D5971" s="278" t="s">
        <v>13340</v>
      </c>
      <c r="E5971" s="326">
        <v>0.5</v>
      </c>
      <c r="F5971" s="319">
        <v>9.89</v>
      </c>
      <c r="G5971" s="279" t="s">
        <v>8444</v>
      </c>
      <c r="H5971" s="365">
        <v>70</v>
      </c>
      <c r="I5971" s="280">
        <v>42379</v>
      </c>
      <c r="J5971" s="319">
        <f t="shared" si="94"/>
        <v>2.9064999999999994</v>
      </c>
      <c r="K5971" s="169">
        <v>6.4705882352941178</v>
      </c>
      <c r="L5971" s="169"/>
      <c r="M5971" s="169" t="s">
        <v>2395</v>
      </c>
      <c r="N5971" s="169"/>
      <c r="O5971" s="169"/>
      <c r="P5971" s="169"/>
      <c r="Q5971" s="5">
        <v>1</v>
      </c>
      <c r="R5971" s="5" t="s">
        <v>15111</v>
      </c>
      <c r="T5971" s="5" t="s">
        <v>16866</v>
      </c>
      <c r="U5971" s="171" t="s">
        <v>13345</v>
      </c>
      <c r="V5971" s="5" t="s">
        <v>15369</v>
      </c>
      <c r="W5971" s="5" t="s">
        <v>16867</v>
      </c>
      <c r="X5971" s="5" t="s">
        <v>16868</v>
      </c>
      <c r="Y5971" s="5" t="s">
        <v>16869</v>
      </c>
      <c r="Z5971" s="5" t="s">
        <v>16870</v>
      </c>
      <c r="AA5971" s="5" t="s">
        <v>16871</v>
      </c>
      <c r="AB5971" s="5" t="s">
        <v>16872</v>
      </c>
      <c r="AC5971" s="5" t="s">
        <v>16873</v>
      </c>
      <c r="AD5971" s="5" t="s">
        <v>16874</v>
      </c>
      <c r="AE5971" s="5" t="s">
        <v>16875</v>
      </c>
      <c r="AF5971" s="5" t="s">
        <v>16876</v>
      </c>
      <c r="AG5971" s="5" t="s">
        <v>16877</v>
      </c>
      <c r="AH5971" s="5" t="s">
        <v>16878</v>
      </c>
      <c r="AI5971" s="5" t="s">
        <v>16879</v>
      </c>
      <c r="AJ5971" s="5" t="s">
        <v>16872</v>
      </c>
      <c r="AK5971" s="5" t="s">
        <v>17192</v>
      </c>
      <c r="AL5971" s="5" t="s">
        <v>17193</v>
      </c>
      <c r="AM5971" s="5" t="s">
        <v>17194</v>
      </c>
    </row>
    <row r="5972" spans="1:39" ht="20.100000000000001" customHeight="1">
      <c r="A5972" s="282" t="s">
        <v>13346</v>
      </c>
      <c r="B5972" s="277"/>
      <c r="C5972" s="289" t="s">
        <v>13327</v>
      </c>
      <c r="D5972" s="278" t="s">
        <v>13347</v>
      </c>
      <c r="E5972" s="169"/>
      <c r="F5972" s="281" t="s">
        <v>17578</v>
      </c>
      <c r="G5972" s="279" t="s">
        <v>8444</v>
      </c>
      <c r="H5972" s="282">
        <v>0</v>
      </c>
      <c r="I5972" s="280">
        <v>42379</v>
      </c>
      <c r="J5972" s="319" t="e">
        <f t="shared" si="94"/>
        <v>#VALUE!</v>
      </c>
      <c r="K5972" s="169"/>
      <c r="L5972" s="169"/>
      <c r="M5972" s="169" t="s">
        <v>2395</v>
      </c>
      <c r="N5972" s="169"/>
      <c r="O5972" s="169"/>
      <c r="P5972" s="169"/>
    </row>
    <row r="5973" spans="1:39" ht="20.100000000000001" customHeight="1">
      <c r="A5973" s="5" t="s">
        <v>13348</v>
      </c>
      <c r="B5973" s="277">
        <v>683615804586</v>
      </c>
      <c r="C5973" s="289" t="s">
        <v>13328</v>
      </c>
      <c r="D5973" s="278" t="s">
        <v>13347</v>
      </c>
      <c r="E5973" s="326">
        <v>0.5</v>
      </c>
      <c r="F5973" s="319">
        <v>9.89</v>
      </c>
      <c r="G5973" s="279" t="s">
        <v>8444</v>
      </c>
      <c r="H5973" s="283">
        <v>104</v>
      </c>
      <c r="I5973" s="280">
        <v>42379</v>
      </c>
      <c r="J5973" s="319">
        <f t="shared" si="94"/>
        <v>2.9064999999999994</v>
      </c>
      <c r="K5973" s="169">
        <v>6.4705882352941178</v>
      </c>
      <c r="L5973" s="169"/>
      <c r="M5973" s="169" t="s">
        <v>2395</v>
      </c>
      <c r="N5973" s="169"/>
      <c r="O5973" s="169"/>
      <c r="P5973" s="169"/>
      <c r="Q5973" s="5">
        <v>1</v>
      </c>
      <c r="R5973" s="5" t="s">
        <v>15111</v>
      </c>
      <c r="T5973" s="5" t="s">
        <v>16866</v>
      </c>
      <c r="U5973" s="171" t="s">
        <v>13348</v>
      </c>
      <c r="V5973" s="5" t="s">
        <v>15369</v>
      </c>
      <c r="W5973" s="5" t="s">
        <v>16867</v>
      </c>
      <c r="X5973" s="5" t="s">
        <v>16868</v>
      </c>
      <c r="Y5973" s="5" t="s">
        <v>16869</v>
      </c>
      <c r="Z5973" s="5" t="s">
        <v>16870</v>
      </c>
      <c r="AA5973" s="5" t="s">
        <v>16871</v>
      </c>
      <c r="AB5973" s="5" t="s">
        <v>16872</v>
      </c>
      <c r="AC5973" s="5" t="s">
        <v>16880</v>
      </c>
      <c r="AD5973" s="5" t="s">
        <v>16874</v>
      </c>
      <c r="AE5973" s="5" t="s">
        <v>16875</v>
      </c>
      <c r="AF5973" s="5" t="s">
        <v>16876</v>
      </c>
      <c r="AG5973" s="5" t="s">
        <v>16877</v>
      </c>
      <c r="AH5973" s="5" t="s">
        <v>16878</v>
      </c>
      <c r="AI5973" s="5" t="s">
        <v>16879</v>
      </c>
      <c r="AJ5973" s="5" t="s">
        <v>16872</v>
      </c>
      <c r="AK5973" s="5" t="s">
        <v>17195</v>
      </c>
      <c r="AL5973" s="5" t="s">
        <v>17196</v>
      </c>
      <c r="AM5973" s="5" t="s">
        <v>17197</v>
      </c>
    </row>
    <row r="5974" spans="1:39" ht="20.100000000000001" customHeight="1">
      <c r="A5974" s="282" t="s">
        <v>13349</v>
      </c>
      <c r="B5974" s="277"/>
      <c r="C5974" s="289" t="s">
        <v>13329</v>
      </c>
      <c r="D5974" s="278" t="s">
        <v>13350</v>
      </c>
      <c r="E5974" s="169"/>
      <c r="F5974" s="281" t="s">
        <v>17578</v>
      </c>
      <c r="G5974" s="279" t="s">
        <v>8444</v>
      </c>
      <c r="H5974" s="282">
        <v>0</v>
      </c>
      <c r="I5974" s="280">
        <v>42379</v>
      </c>
      <c r="J5974" s="319" t="e">
        <f t="shared" si="94"/>
        <v>#VALUE!</v>
      </c>
      <c r="K5974" s="169"/>
      <c r="L5974" s="169"/>
      <c r="M5974" s="169" t="s">
        <v>2395</v>
      </c>
      <c r="N5974" s="169"/>
      <c r="O5974" s="169"/>
      <c r="P5974" s="169"/>
    </row>
    <row r="5975" spans="1:39" ht="20.100000000000001" customHeight="1">
      <c r="A5975" s="282" t="s">
        <v>13351</v>
      </c>
      <c r="B5975" s="277">
        <v>683615804593</v>
      </c>
      <c r="C5975" s="289" t="s">
        <v>13330</v>
      </c>
      <c r="D5975" s="278" t="s">
        <v>13350</v>
      </c>
      <c r="E5975" s="326">
        <v>0.25</v>
      </c>
      <c r="F5975" s="319">
        <v>9.89</v>
      </c>
      <c r="G5975" s="279" t="s">
        <v>8444</v>
      </c>
      <c r="H5975" s="283">
        <v>49</v>
      </c>
      <c r="I5975" s="280">
        <v>42379</v>
      </c>
      <c r="J5975" s="319">
        <f t="shared" si="94"/>
        <v>3.1564999999999994</v>
      </c>
      <c r="K5975" s="169">
        <v>6.1764705882352944</v>
      </c>
      <c r="L5975" s="169"/>
      <c r="M5975" s="169" t="s">
        <v>2395</v>
      </c>
      <c r="N5975" s="169"/>
      <c r="O5975" s="169"/>
      <c r="P5975" s="169"/>
      <c r="Q5975" s="5">
        <v>1</v>
      </c>
      <c r="R5975" s="5" t="s">
        <v>15111</v>
      </c>
      <c r="T5975" s="5" t="s">
        <v>16866</v>
      </c>
      <c r="U5975" s="171" t="s">
        <v>13351</v>
      </c>
      <c r="V5975" s="5" t="s">
        <v>15369</v>
      </c>
      <c r="W5975" s="5" t="s">
        <v>16881</v>
      </c>
      <c r="X5975" s="5" t="s">
        <v>16868</v>
      </c>
      <c r="Y5975" s="5" t="s">
        <v>16869</v>
      </c>
      <c r="Z5975" s="5" t="s">
        <v>16870</v>
      </c>
      <c r="AA5975" s="5" t="s">
        <v>16882</v>
      </c>
      <c r="AB5975" s="5" t="s">
        <v>16871</v>
      </c>
      <c r="AC5975" s="5" t="s">
        <v>16873</v>
      </c>
      <c r="AD5975" s="5" t="s">
        <v>16874</v>
      </c>
      <c r="AE5975" s="5" t="s">
        <v>16875</v>
      </c>
      <c r="AF5975" s="5" t="s">
        <v>16876</v>
      </c>
      <c r="AG5975" s="5" t="s">
        <v>16877</v>
      </c>
      <c r="AH5975" s="5" t="s">
        <v>16878</v>
      </c>
      <c r="AI5975" s="5" t="s">
        <v>16879</v>
      </c>
      <c r="AJ5975" s="5" t="s">
        <v>16872</v>
      </c>
    </row>
    <row r="5976" spans="1:39" ht="20.100000000000001" customHeight="1">
      <c r="A5976" s="282"/>
      <c r="C5976" s="289" t="s">
        <v>13331</v>
      </c>
      <c r="E5976" s="169"/>
      <c r="F5976" s="319">
        <v>9.89</v>
      </c>
      <c r="G5976" s="279"/>
      <c r="H5976" s="169">
        <v>0</v>
      </c>
      <c r="I5976" s="280"/>
      <c r="J5976" s="319">
        <f t="shared" si="94"/>
        <v>3.4064999999999994</v>
      </c>
      <c r="K5976" s="169" t="s">
        <v>731</v>
      </c>
      <c r="L5976" s="169"/>
      <c r="M5976" s="169"/>
      <c r="N5976" s="169"/>
      <c r="O5976" s="169"/>
      <c r="P5976" s="169"/>
    </row>
    <row r="5977" spans="1:39" ht="20.100000000000001" customHeight="1">
      <c r="A5977" s="282" t="s">
        <v>13353</v>
      </c>
      <c r="B5977" s="277">
        <v>683615804609</v>
      </c>
      <c r="C5977" s="289" t="s">
        <v>13331</v>
      </c>
      <c r="D5977" s="278" t="s">
        <v>13352</v>
      </c>
      <c r="E5977" s="323">
        <v>1.25</v>
      </c>
      <c r="F5977" s="319">
        <v>11.89</v>
      </c>
      <c r="G5977" s="279" t="s">
        <v>8444</v>
      </c>
      <c r="H5977" s="282">
        <v>0</v>
      </c>
      <c r="I5977" s="280">
        <v>42379</v>
      </c>
      <c r="J5977" s="319">
        <f t="shared" si="94"/>
        <v>3.8565000000000005</v>
      </c>
      <c r="K5977" s="169">
        <v>7.3529411764705888</v>
      </c>
      <c r="L5977" s="169"/>
      <c r="M5977" s="169" t="s">
        <v>2395</v>
      </c>
      <c r="N5977" s="169"/>
      <c r="O5977" s="169"/>
      <c r="P5977" s="169"/>
    </row>
    <row r="5978" spans="1:39" ht="20.100000000000001" customHeight="1">
      <c r="A5978" s="282" t="s">
        <v>13354</v>
      </c>
      <c r="B5978" s="277"/>
      <c r="C5978" s="289" t="s">
        <v>10044</v>
      </c>
      <c r="D5978" s="278" t="s">
        <v>13355</v>
      </c>
      <c r="E5978" s="169"/>
      <c r="F5978" s="281" t="s">
        <v>17578</v>
      </c>
      <c r="G5978" s="279" t="s">
        <v>8444</v>
      </c>
      <c r="H5978" s="282">
        <v>0</v>
      </c>
      <c r="I5978" s="280">
        <v>42379</v>
      </c>
      <c r="J5978" s="319" t="e">
        <f t="shared" si="94"/>
        <v>#VALUE!</v>
      </c>
      <c r="K5978" s="169"/>
      <c r="L5978" s="169"/>
      <c r="M5978" s="169" t="s">
        <v>2395</v>
      </c>
      <c r="N5978" s="169"/>
      <c r="O5978" s="169"/>
      <c r="P5978" s="169"/>
    </row>
    <row r="5979" spans="1:39" ht="20.100000000000001" customHeight="1">
      <c r="A5979" s="282" t="s">
        <v>13356</v>
      </c>
      <c r="B5979" s="277">
        <v>683615804616</v>
      </c>
      <c r="C5979" s="289" t="s">
        <v>13332</v>
      </c>
      <c r="D5979" s="278" t="s">
        <v>13355</v>
      </c>
      <c r="E5979" s="326">
        <v>1</v>
      </c>
      <c r="F5979" s="319">
        <v>9.89</v>
      </c>
      <c r="G5979" s="279" t="s">
        <v>8444</v>
      </c>
      <c r="H5979" s="283">
        <v>12</v>
      </c>
      <c r="I5979" s="280">
        <v>42379</v>
      </c>
      <c r="J5979" s="319">
        <f t="shared" si="94"/>
        <v>2.4064999999999994</v>
      </c>
      <c r="K5979" s="169">
        <v>7.0588235294117645</v>
      </c>
      <c r="L5979" s="169"/>
      <c r="M5979" s="169" t="s">
        <v>2395</v>
      </c>
      <c r="N5979" s="169"/>
      <c r="O5979" s="169"/>
      <c r="P5979" s="169"/>
    </row>
    <row r="5980" spans="1:39" ht="20.100000000000001" customHeight="1">
      <c r="A5980" s="282" t="s">
        <v>13357</v>
      </c>
      <c r="B5980" s="277"/>
      <c r="C5980" s="289" t="s">
        <v>13333</v>
      </c>
      <c r="D5980" s="278" t="s">
        <v>13358</v>
      </c>
      <c r="E5980" s="169"/>
      <c r="F5980" s="281" t="s">
        <v>17578</v>
      </c>
      <c r="G5980" s="279" t="s">
        <v>8444</v>
      </c>
      <c r="H5980" s="282">
        <v>0</v>
      </c>
      <c r="I5980" s="280">
        <v>42379</v>
      </c>
      <c r="J5980" s="319" t="e">
        <f t="shared" si="94"/>
        <v>#VALUE!</v>
      </c>
      <c r="K5980" s="169"/>
      <c r="L5980" s="169"/>
      <c r="M5980" s="169" t="s">
        <v>2395</v>
      </c>
      <c r="N5980" s="169"/>
      <c r="O5980" s="169"/>
      <c r="P5980" s="169"/>
    </row>
    <row r="5981" spans="1:39" ht="20.100000000000001" customHeight="1">
      <c r="A5981" s="5" t="s">
        <v>13359</v>
      </c>
      <c r="B5981" s="277">
        <v>683615804623</v>
      </c>
      <c r="C5981" s="289" t="s">
        <v>13334</v>
      </c>
      <c r="D5981" s="278" t="s">
        <v>13358</v>
      </c>
      <c r="E5981" s="326">
        <v>0.5</v>
      </c>
      <c r="F5981" s="319">
        <v>9.89</v>
      </c>
      <c r="G5981" s="279" t="s">
        <v>8444</v>
      </c>
      <c r="H5981" s="283">
        <v>17</v>
      </c>
      <c r="I5981" s="280">
        <v>42379</v>
      </c>
      <c r="J5981" s="319">
        <f t="shared" si="94"/>
        <v>2.9064999999999994</v>
      </c>
      <c r="K5981" s="169">
        <v>7.0588235294117645</v>
      </c>
      <c r="L5981" s="169"/>
      <c r="M5981" s="169" t="s">
        <v>2395</v>
      </c>
      <c r="N5981" s="169"/>
      <c r="O5981" s="169"/>
      <c r="P5981" s="169"/>
      <c r="Q5981" s="5">
        <v>1</v>
      </c>
      <c r="R5981" s="5" t="s">
        <v>15111</v>
      </c>
      <c r="T5981" s="5" t="s">
        <v>16866</v>
      </c>
      <c r="U5981" s="171" t="s">
        <v>13359</v>
      </c>
      <c r="V5981" s="5" t="s">
        <v>15369</v>
      </c>
      <c r="W5981" s="5" t="s">
        <v>16883</v>
      </c>
      <c r="X5981" s="5" t="s">
        <v>16868</v>
      </c>
      <c r="Y5981" s="5" t="s">
        <v>16869</v>
      </c>
      <c r="Z5981" s="5" t="s">
        <v>16870</v>
      </c>
      <c r="AA5981" s="5" t="s">
        <v>16872</v>
      </c>
      <c r="AB5981" s="5" t="s">
        <v>16884</v>
      </c>
      <c r="AC5981" s="5" t="s">
        <v>16885</v>
      </c>
      <c r="AD5981" s="5" t="s">
        <v>16886</v>
      </c>
      <c r="AE5981" s="5" t="s">
        <v>16875</v>
      </c>
      <c r="AF5981" s="5" t="s">
        <v>16876</v>
      </c>
      <c r="AG5981" s="5" t="s">
        <v>16877</v>
      </c>
      <c r="AH5981" s="5" t="s">
        <v>16878</v>
      </c>
      <c r="AI5981" s="5" t="s">
        <v>16879</v>
      </c>
      <c r="AJ5981" s="5" t="s">
        <v>16872</v>
      </c>
      <c r="AK5981" s="5" t="s">
        <v>17198</v>
      </c>
      <c r="AL5981" s="5" t="s">
        <v>17199</v>
      </c>
      <c r="AM5981" s="5" t="s">
        <v>17200</v>
      </c>
    </row>
    <row r="5982" spans="1:39" ht="20.100000000000001" customHeight="1">
      <c r="A5982" s="282" t="s">
        <v>13360</v>
      </c>
      <c r="B5982" s="277">
        <v>683615804630</v>
      </c>
      <c r="C5982" s="289" t="s">
        <v>13335</v>
      </c>
      <c r="D5982" s="278" t="s">
        <v>13358</v>
      </c>
      <c r="E5982" s="323">
        <v>1</v>
      </c>
      <c r="F5982" s="319">
        <v>9.89</v>
      </c>
      <c r="G5982" s="279" t="s">
        <v>8444</v>
      </c>
      <c r="H5982" s="282">
        <v>0</v>
      </c>
      <c r="I5982" s="280">
        <v>42379</v>
      </c>
      <c r="J5982" s="319">
        <f t="shared" si="94"/>
        <v>2.4064999999999994</v>
      </c>
      <c r="K5982" s="169">
        <v>7.0588235294117645</v>
      </c>
      <c r="L5982" s="169"/>
      <c r="M5982" s="169" t="s">
        <v>2395</v>
      </c>
      <c r="N5982" s="169"/>
      <c r="O5982" s="169"/>
      <c r="P5982" s="169"/>
    </row>
    <row r="5983" spans="1:39" ht="20.100000000000001" customHeight="1">
      <c r="A5983" s="282" t="s">
        <v>13361</v>
      </c>
      <c r="B5983" s="277"/>
      <c r="C5983" s="289" t="s">
        <v>13336</v>
      </c>
      <c r="D5983" s="278" t="s">
        <v>13355</v>
      </c>
      <c r="E5983" s="169"/>
      <c r="F5983" s="281" t="s">
        <v>17578</v>
      </c>
      <c r="G5983" s="279" t="s">
        <v>8444</v>
      </c>
      <c r="H5983" s="282">
        <v>0</v>
      </c>
      <c r="I5983" s="280">
        <v>42379</v>
      </c>
      <c r="J5983" s="319" t="e">
        <f t="shared" si="94"/>
        <v>#VALUE!</v>
      </c>
      <c r="K5983" s="169"/>
      <c r="L5983" s="169"/>
      <c r="M5983" s="169" t="s">
        <v>2395</v>
      </c>
      <c r="N5983" s="169"/>
      <c r="O5983" s="169"/>
      <c r="P5983" s="169"/>
    </row>
    <row r="5984" spans="1:39" ht="20.100000000000001" customHeight="1">
      <c r="A5984" s="5" t="s">
        <v>13362</v>
      </c>
      <c r="B5984" s="277">
        <v>683615804647</v>
      </c>
      <c r="C5984" s="289" t="s">
        <v>13337</v>
      </c>
      <c r="D5984" s="278" t="s">
        <v>13355</v>
      </c>
      <c r="E5984" s="323">
        <v>1</v>
      </c>
      <c r="F5984" s="319">
        <v>9.89</v>
      </c>
      <c r="G5984" s="279" t="s">
        <v>8444</v>
      </c>
      <c r="H5984" s="282">
        <v>0</v>
      </c>
      <c r="I5984" s="280">
        <v>42379</v>
      </c>
      <c r="J5984" s="319">
        <f t="shared" si="94"/>
        <v>2.4064999999999994</v>
      </c>
      <c r="K5984" s="169">
        <v>7.0588235294117645</v>
      </c>
      <c r="L5984" s="169"/>
      <c r="M5984" s="169" t="s">
        <v>2395</v>
      </c>
      <c r="N5984" s="169"/>
      <c r="O5984" s="169"/>
      <c r="P5984" s="169"/>
      <c r="Q5984" s="5">
        <v>1</v>
      </c>
      <c r="R5984" s="5" t="s">
        <v>15111</v>
      </c>
      <c r="T5984" s="5" t="s">
        <v>16866</v>
      </c>
      <c r="U5984" s="171" t="s">
        <v>13362</v>
      </c>
      <c r="V5984" s="5" t="s">
        <v>15369</v>
      </c>
      <c r="W5984" s="5" t="s">
        <v>16883</v>
      </c>
      <c r="X5984" s="5" t="s">
        <v>16868</v>
      </c>
      <c r="Y5984" s="5" t="s">
        <v>16869</v>
      </c>
      <c r="Z5984" s="5" t="s">
        <v>16870</v>
      </c>
      <c r="AA5984" s="5" t="s">
        <v>16872</v>
      </c>
      <c r="AB5984" s="5" t="s">
        <v>16884</v>
      </c>
      <c r="AC5984" s="5" t="s">
        <v>16885</v>
      </c>
      <c r="AD5984" s="5" t="s">
        <v>16886</v>
      </c>
      <c r="AE5984" s="5" t="s">
        <v>16875</v>
      </c>
      <c r="AF5984" s="5" t="s">
        <v>16876</v>
      </c>
      <c r="AG5984" s="5" t="s">
        <v>16877</v>
      </c>
      <c r="AH5984" s="5" t="s">
        <v>16878</v>
      </c>
      <c r="AI5984" s="5" t="s">
        <v>16879</v>
      </c>
      <c r="AJ5984" s="5" t="s">
        <v>16872</v>
      </c>
      <c r="AK5984" s="5" t="s">
        <v>17201</v>
      </c>
      <c r="AL5984" s="5" t="s">
        <v>17202</v>
      </c>
      <c r="AM5984" s="5" t="s">
        <v>17203</v>
      </c>
    </row>
    <row r="5985" spans="1:16" ht="20.100000000000001" customHeight="1">
      <c r="A5985" s="282" t="s">
        <v>13363</v>
      </c>
      <c r="B5985" s="277">
        <v>683615804654</v>
      </c>
      <c r="C5985" s="289" t="s">
        <v>13338</v>
      </c>
      <c r="D5985" s="278" t="s">
        <v>13355</v>
      </c>
      <c r="E5985" s="323">
        <v>1</v>
      </c>
      <c r="F5985" s="319">
        <v>9.89</v>
      </c>
      <c r="G5985" s="279" t="s">
        <v>8444</v>
      </c>
      <c r="H5985" s="282">
        <v>0</v>
      </c>
      <c r="I5985" s="280">
        <v>42379</v>
      </c>
      <c r="J5985" s="319">
        <f t="shared" si="94"/>
        <v>2.4064999999999994</v>
      </c>
      <c r="K5985" s="169">
        <v>7.0588235294117645</v>
      </c>
      <c r="L5985" s="169"/>
      <c r="M5985" s="169" t="s">
        <v>2395</v>
      </c>
      <c r="N5985" s="169"/>
      <c r="O5985" s="169"/>
      <c r="P5985" s="169"/>
    </row>
    <row r="5986" spans="1:16" ht="20.100000000000001" customHeight="1">
      <c r="A5986" s="282" t="s">
        <v>13505</v>
      </c>
      <c r="C5986" s="289" t="s">
        <v>13369</v>
      </c>
      <c r="D5986" s="5" t="s">
        <v>13506</v>
      </c>
      <c r="E5986" s="169"/>
      <c r="F5986" s="281" t="s">
        <v>17578</v>
      </c>
      <c r="G5986" s="279" t="s">
        <v>8444</v>
      </c>
      <c r="H5986" s="282">
        <v>0</v>
      </c>
      <c r="I5986" s="280">
        <v>42393</v>
      </c>
      <c r="J5986" s="319" t="e">
        <f t="shared" si="94"/>
        <v>#VALUE!</v>
      </c>
      <c r="K5986" s="169"/>
      <c r="L5986" s="169"/>
      <c r="M5986" s="169" t="s">
        <v>2395</v>
      </c>
      <c r="N5986" s="169"/>
      <c r="O5986" s="169"/>
      <c r="P5986" s="169"/>
    </row>
    <row r="5987" spans="1:16" ht="20.100000000000001" customHeight="1">
      <c r="A5987" s="5" t="s">
        <v>13507</v>
      </c>
      <c r="B5987" s="168">
        <v>683615805118</v>
      </c>
      <c r="C5987" s="289" t="s">
        <v>13370</v>
      </c>
      <c r="D5987" s="5" t="s">
        <v>13506</v>
      </c>
      <c r="E5987" s="326">
        <v>3</v>
      </c>
      <c r="F5987" s="281">
        <v>14.941176470588236</v>
      </c>
      <c r="G5987" s="279" t="s">
        <v>8444</v>
      </c>
      <c r="H5987" s="283">
        <v>16</v>
      </c>
      <c r="I5987" s="280">
        <v>42393</v>
      </c>
      <c r="J5987" s="319">
        <f t="shared" si="94"/>
        <v>4.6999999999999993</v>
      </c>
      <c r="K5987" s="169">
        <v>10.59</v>
      </c>
      <c r="L5987" s="169"/>
      <c r="M5987" s="169" t="s">
        <v>2395</v>
      </c>
      <c r="N5987" s="169"/>
      <c r="O5987" s="169"/>
      <c r="P5987" s="169"/>
    </row>
    <row r="5988" spans="1:16" ht="20.100000000000001" customHeight="1">
      <c r="A5988" s="5" t="s">
        <v>13508</v>
      </c>
      <c r="B5988" s="168">
        <v>683615805125</v>
      </c>
      <c r="C5988" s="289" t="s">
        <v>13371</v>
      </c>
      <c r="D5988" s="5" t="s">
        <v>13506</v>
      </c>
      <c r="E5988" s="323">
        <v>4</v>
      </c>
      <c r="F5988" s="281">
        <v>14.941176470588236</v>
      </c>
      <c r="G5988" s="279" t="s">
        <v>8444</v>
      </c>
      <c r="H5988" s="282">
        <v>0</v>
      </c>
      <c r="I5988" s="280">
        <v>42393</v>
      </c>
      <c r="J5988" s="319">
        <f t="shared" si="94"/>
        <v>3.6999999999999993</v>
      </c>
      <c r="K5988" s="169">
        <v>10.59</v>
      </c>
      <c r="L5988" s="169"/>
      <c r="M5988" s="169" t="s">
        <v>2395</v>
      </c>
      <c r="N5988" s="169"/>
      <c r="O5988" s="169"/>
      <c r="P5988" s="169"/>
    </row>
    <row r="5989" spans="1:16" ht="20.100000000000001" customHeight="1">
      <c r="A5989" s="282" t="s">
        <v>13509</v>
      </c>
      <c r="C5989" s="289" t="s">
        <v>13372</v>
      </c>
      <c r="D5989" s="5" t="s">
        <v>13510</v>
      </c>
      <c r="E5989" s="169"/>
      <c r="F5989" s="281" t="s">
        <v>17578</v>
      </c>
      <c r="G5989" s="279" t="s">
        <v>8444</v>
      </c>
      <c r="H5989" s="282">
        <v>0</v>
      </c>
      <c r="I5989" s="280">
        <v>42393</v>
      </c>
      <c r="J5989" s="319" t="e">
        <f t="shared" si="94"/>
        <v>#VALUE!</v>
      </c>
      <c r="K5989" s="169"/>
      <c r="L5989" s="169"/>
      <c r="M5989" s="169" t="s">
        <v>2395</v>
      </c>
      <c r="N5989" s="169"/>
      <c r="O5989" s="169"/>
      <c r="P5989" s="169"/>
    </row>
    <row r="5990" spans="1:16" ht="20.100000000000001" customHeight="1">
      <c r="A5990" s="282" t="s">
        <v>13511</v>
      </c>
      <c r="B5990" s="168">
        <v>683615805132</v>
      </c>
      <c r="C5990" s="289" t="s">
        <v>13373</v>
      </c>
      <c r="D5990" s="5" t="s">
        <v>13510</v>
      </c>
      <c r="E5990" s="326">
        <v>3</v>
      </c>
      <c r="F5990" s="319">
        <v>17.95</v>
      </c>
      <c r="G5990" s="279" t="s">
        <v>8444</v>
      </c>
      <c r="H5990" s="283">
        <v>47</v>
      </c>
      <c r="I5990" s="280">
        <v>42393</v>
      </c>
      <c r="J5990" s="319">
        <f t="shared" si="94"/>
        <v>7.2574999999999985</v>
      </c>
      <c r="K5990" s="169"/>
      <c r="L5990" s="169"/>
      <c r="M5990" s="169" t="s">
        <v>2395</v>
      </c>
      <c r="N5990" s="169"/>
      <c r="O5990" s="169"/>
      <c r="P5990" s="169"/>
    </row>
    <row r="5991" spans="1:16" ht="20.100000000000001" customHeight="1">
      <c r="A5991" s="282" t="s">
        <v>13512</v>
      </c>
      <c r="C5991" s="289" t="s">
        <v>13374</v>
      </c>
      <c r="D5991" s="5" t="s">
        <v>13513</v>
      </c>
      <c r="E5991" s="169"/>
      <c r="F5991" s="281" t="s">
        <v>17578</v>
      </c>
      <c r="G5991" s="279" t="s">
        <v>8444</v>
      </c>
      <c r="H5991" s="282">
        <v>0</v>
      </c>
      <c r="I5991" s="280">
        <v>42393</v>
      </c>
      <c r="J5991" s="319" t="e">
        <f t="shared" si="94"/>
        <v>#VALUE!</v>
      </c>
      <c r="K5991" s="169"/>
      <c r="L5991" s="169"/>
      <c r="M5991" s="169" t="s">
        <v>2395</v>
      </c>
      <c r="N5991" s="169"/>
      <c r="O5991" s="169"/>
      <c r="P5991" s="169"/>
    </row>
    <row r="5992" spans="1:16" ht="20.100000000000001" customHeight="1">
      <c r="A5992" s="282" t="s">
        <v>13514</v>
      </c>
      <c r="B5992" s="168">
        <v>683615805149</v>
      </c>
      <c r="C5992" s="289" t="s">
        <v>13375</v>
      </c>
      <c r="D5992" s="5" t="s">
        <v>13513</v>
      </c>
      <c r="E5992" s="323">
        <v>5</v>
      </c>
      <c r="F5992" s="319">
        <v>17.95</v>
      </c>
      <c r="G5992" s="279" t="s">
        <v>8444</v>
      </c>
      <c r="H5992" s="282">
        <v>0</v>
      </c>
      <c r="I5992" s="280">
        <v>42393</v>
      </c>
      <c r="J5992" s="319">
        <f t="shared" si="94"/>
        <v>5.2574999999999985</v>
      </c>
      <c r="K5992" s="169"/>
      <c r="L5992" s="169"/>
      <c r="M5992" s="169" t="s">
        <v>2395</v>
      </c>
      <c r="N5992" s="169"/>
      <c r="O5992" s="169"/>
      <c r="P5992" s="169"/>
    </row>
    <row r="5993" spans="1:16" ht="20.100000000000001" customHeight="1">
      <c r="A5993" s="282" t="s">
        <v>13515</v>
      </c>
      <c r="C5993" s="289" t="s">
        <v>13376</v>
      </c>
      <c r="D5993" s="5" t="s">
        <v>13516</v>
      </c>
      <c r="E5993" s="169"/>
      <c r="F5993" s="281" t="s">
        <v>17578</v>
      </c>
      <c r="G5993" s="279" t="s">
        <v>8444</v>
      </c>
      <c r="H5993" s="282">
        <v>0</v>
      </c>
      <c r="I5993" s="280">
        <v>42393</v>
      </c>
      <c r="J5993" s="319" t="e">
        <f t="shared" si="94"/>
        <v>#VALUE!</v>
      </c>
      <c r="K5993" s="169"/>
      <c r="L5993" s="169"/>
      <c r="M5993" s="169" t="s">
        <v>2395</v>
      </c>
      <c r="N5993" s="169"/>
      <c r="O5993" s="169"/>
      <c r="P5993" s="169"/>
    </row>
    <row r="5994" spans="1:16" ht="20.100000000000001" customHeight="1">
      <c r="A5994" s="282" t="s">
        <v>13517</v>
      </c>
      <c r="B5994" s="168">
        <v>683615805156</v>
      </c>
      <c r="C5994" s="289" t="s">
        <v>13377</v>
      </c>
      <c r="D5994" s="5" t="s">
        <v>13516</v>
      </c>
      <c r="E5994" s="323">
        <v>2</v>
      </c>
      <c r="F5994" s="319">
        <v>11.89</v>
      </c>
      <c r="G5994" s="279" t="s">
        <v>8444</v>
      </c>
      <c r="H5994" s="282">
        <v>0</v>
      </c>
      <c r="I5994" s="280">
        <v>42393</v>
      </c>
      <c r="J5994" s="319">
        <f t="shared" si="94"/>
        <v>3.1065000000000005</v>
      </c>
      <c r="K5994" s="169">
        <v>8.2352941176470598</v>
      </c>
      <c r="L5994" s="169"/>
      <c r="M5994" s="169" t="s">
        <v>2395</v>
      </c>
      <c r="N5994" s="169"/>
      <c r="O5994" s="169"/>
      <c r="P5994" s="169"/>
    </row>
    <row r="5995" spans="1:16" ht="20.100000000000001" customHeight="1">
      <c r="A5995" s="282" t="s">
        <v>13518</v>
      </c>
      <c r="B5995" s="168">
        <v>683615805163</v>
      </c>
      <c r="C5995" s="289" t="s">
        <v>13378</v>
      </c>
      <c r="D5995" s="5" t="s">
        <v>13516</v>
      </c>
      <c r="E5995" s="323">
        <v>1.5</v>
      </c>
      <c r="F5995" s="319">
        <v>11.89</v>
      </c>
      <c r="G5995" s="279" t="s">
        <v>8444</v>
      </c>
      <c r="H5995" s="282">
        <v>0</v>
      </c>
      <c r="I5995" s="280">
        <v>42393</v>
      </c>
      <c r="J5995" s="319">
        <f t="shared" si="94"/>
        <v>3.6065000000000005</v>
      </c>
      <c r="K5995" s="169">
        <v>7.6470588235294121</v>
      </c>
      <c r="L5995" s="169"/>
      <c r="M5995" s="169" t="s">
        <v>2395</v>
      </c>
      <c r="N5995" s="169"/>
      <c r="O5995" s="169"/>
      <c r="P5995" s="169"/>
    </row>
    <row r="5996" spans="1:16" ht="20.100000000000001" customHeight="1">
      <c r="A5996" s="282" t="s">
        <v>13519</v>
      </c>
      <c r="C5996" s="289" t="s">
        <v>13379</v>
      </c>
      <c r="D5996" s="5" t="s">
        <v>13520</v>
      </c>
      <c r="E5996" s="169"/>
      <c r="F5996" s="281" t="s">
        <v>17578</v>
      </c>
      <c r="G5996" s="279" t="s">
        <v>8444</v>
      </c>
      <c r="H5996" s="282">
        <v>0</v>
      </c>
      <c r="I5996" s="280">
        <v>42393</v>
      </c>
      <c r="J5996" s="319" t="e">
        <f t="shared" si="94"/>
        <v>#VALUE!</v>
      </c>
      <c r="K5996" s="169"/>
      <c r="L5996" s="169"/>
      <c r="M5996" s="169" t="s">
        <v>2395</v>
      </c>
      <c r="N5996" s="169"/>
      <c r="O5996" s="169"/>
      <c r="P5996" s="169"/>
    </row>
    <row r="5997" spans="1:16" ht="20.100000000000001" customHeight="1">
      <c r="A5997" s="282" t="s">
        <v>13521</v>
      </c>
      <c r="B5997" s="168">
        <v>683615805170</v>
      </c>
      <c r="C5997" s="289" t="s">
        <v>13380</v>
      </c>
      <c r="D5997" s="5" t="s">
        <v>13520</v>
      </c>
      <c r="E5997" s="323">
        <v>4</v>
      </c>
      <c r="F5997" s="281">
        <v>14.99</v>
      </c>
      <c r="G5997" s="279" t="s">
        <v>8444</v>
      </c>
      <c r="H5997" s="282">
        <v>0</v>
      </c>
      <c r="I5997" s="280">
        <v>42393</v>
      </c>
      <c r="J5997" s="319">
        <f t="shared" si="94"/>
        <v>3.7415000000000003</v>
      </c>
      <c r="K5997" s="169"/>
      <c r="L5997" s="169"/>
      <c r="M5997" s="169" t="s">
        <v>2395</v>
      </c>
      <c r="N5997" s="169"/>
      <c r="O5997" s="169"/>
      <c r="P5997" s="169"/>
    </row>
    <row r="5998" spans="1:16" ht="20.100000000000001" customHeight="1">
      <c r="A5998" s="282" t="s">
        <v>13522</v>
      </c>
      <c r="C5998" s="289" t="s">
        <v>13381</v>
      </c>
      <c r="D5998" s="5" t="s">
        <v>13523</v>
      </c>
      <c r="E5998" s="169"/>
      <c r="F5998" s="281" t="s">
        <v>17578</v>
      </c>
      <c r="G5998" s="279" t="s">
        <v>8444</v>
      </c>
      <c r="H5998" s="282">
        <v>0</v>
      </c>
      <c r="I5998" s="280">
        <v>42393</v>
      </c>
      <c r="J5998" s="319" t="e">
        <f t="shared" si="94"/>
        <v>#VALUE!</v>
      </c>
      <c r="K5998" s="169"/>
      <c r="L5998" s="169"/>
      <c r="M5998" s="169" t="s">
        <v>2395</v>
      </c>
      <c r="N5998" s="169"/>
      <c r="O5998" s="169"/>
      <c r="P5998" s="169"/>
    </row>
    <row r="5999" spans="1:16" ht="20.100000000000001" customHeight="1">
      <c r="A5999" s="5" t="s">
        <v>13524</v>
      </c>
      <c r="B5999" s="168">
        <v>683615805187</v>
      </c>
      <c r="C5999" s="289" t="s">
        <v>13382</v>
      </c>
      <c r="D5999" s="5" t="s">
        <v>13523</v>
      </c>
      <c r="E5999" s="323">
        <v>2</v>
      </c>
      <c r="F5999" s="319">
        <v>11.89</v>
      </c>
      <c r="G5999" s="279" t="s">
        <v>8444</v>
      </c>
      <c r="H5999" s="282">
        <v>0</v>
      </c>
      <c r="I5999" s="280">
        <v>42393</v>
      </c>
      <c r="J5999" s="319">
        <f t="shared" si="94"/>
        <v>3.1065000000000005</v>
      </c>
      <c r="K5999" s="169" t="s">
        <v>731</v>
      </c>
      <c r="L5999" s="169"/>
      <c r="M5999" s="169" t="s">
        <v>2395</v>
      </c>
      <c r="N5999" s="169"/>
      <c r="O5999" s="169"/>
      <c r="P5999" s="169"/>
    </row>
    <row r="6000" spans="1:16" ht="20.100000000000001" customHeight="1">
      <c r="A6000" s="282" t="s">
        <v>13525</v>
      </c>
      <c r="C6000" s="289" t="s">
        <v>13383</v>
      </c>
      <c r="D6000" s="5" t="s">
        <v>13526</v>
      </c>
      <c r="E6000" s="169"/>
      <c r="F6000" s="281" t="s">
        <v>17578</v>
      </c>
      <c r="G6000" s="279" t="s">
        <v>8444</v>
      </c>
      <c r="H6000" s="282">
        <v>0</v>
      </c>
      <c r="I6000" s="280">
        <v>42393</v>
      </c>
      <c r="J6000" s="319" t="e">
        <f t="shared" si="94"/>
        <v>#VALUE!</v>
      </c>
      <c r="K6000" s="169"/>
      <c r="L6000" s="169"/>
      <c r="M6000" s="169" t="s">
        <v>2395</v>
      </c>
      <c r="N6000" s="169"/>
      <c r="O6000" s="169"/>
      <c r="P6000" s="169"/>
    </row>
    <row r="6001" spans="1:16" ht="20.100000000000001" customHeight="1">
      <c r="A6001" s="5" t="s">
        <v>13527</v>
      </c>
      <c r="B6001" s="168">
        <v>683615805194</v>
      </c>
      <c r="C6001" s="289" t="s">
        <v>13384</v>
      </c>
      <c r="D6001" s="5" t="s">
        <v>13526</v>
      </c>
      <c r="E6001" s="323">
        <v>2</v>
      </c>
      <c r="F6001" s="281">
        <v>11.89</v>
      </c>
      <c r="G6001" s="279" t="s">
        <v>8444</v>
      </c>
      <c r="H6001" s="282">
        <v>0</v>
      </c>
      <c r="I6001" s="280">
        <v>42393</v>
      </c>
      <c r="J6001" s="319">
        <f t="shared" si="94"/>
        <v>3.1065000000000005</v>
      </c>
      <c r="K6001" s="169">
        <v>8.2352941176470598</v>
      </c>
      <c r="L6001" s="169"/>
      <c r="M6001" s="169" t="s">
        <v>2395</v>
      </c>
      <c r="N6001" s="169"/>
      <c r="O6001" s="169"/>
      <c r="P6001" s="169"/>
    </row>
    <row r="6002" spans="1:16" ht="20.100000000000001" customHeight="1">
      <c r="A6002" s="5" t="s">
        <v>13528</v>
      </c>
      <c r="B6002" s="168">
        <v>683615805200</v>
      </c>
      <c r="C6002" s="289" t="s">
        <v>13385</v>
      </c>
      <c r="D6002" s="5" t="s">
        <v>13526</v>
      </c>
      <c r="E6002" s="323">
        <v>2</v>
      </c>
      <c r="F6002" s="281">
        <v>11.89</v>
      </c>
      <c r="G6002" s="279" t="s">
        <v>8444</v>
      </c>
      <c r="H6002" s="282">
        <v>0</v>
      </c>
      <c r="I6002" s="280">
        <v>42393</v>
      </c>
      <c r="J6002" s="319">
        <f t="shared" si="94"/>
        <v>3.1065000000000005</v>
      </c>
      <c r="K6002" s="169">
        <v>8.2352941176470598</v>
      </c>
      <c r="L6002" s="169"/>
      <c r="M6002" s="169" t="s">
        <v>2395</v>
      </c>
      <c r="N6002" s="169"/>
      <c r="O6002" s="169"/>
      <c r="P6002" s="169"/>
    </row>
    <row r="6003" spans="1:16" ht="20.100000000000001" customHeight="1">
      <c r="A6003" s="5" t="s">
        <v>13529</v>
      </c>
      <c r="B6003" s="168">
        <v>683615805217</v>
      </c>
      <c r="C6003" s="289" t="s">
        <v>13386</v>
      </c>
      <c r="D6003" s="5" t="s">
        <v>13526</v>
      </c>
      <c r="E6003" s="323">
        <v>2</v>
      </c>
      <c r="F6003" s="281">
        <v>11.89</v>
      </c>
      <c r="G6003" s="279" t="s">
        <v>8444</v>
      </c>
      <c r="H6003" s="282">
        <v>0</v>
      </c>
      <c r="I6003" s="280">
        <v>42393</v>
      </c>
      <c r="J6003" s="319">
        <f t="shared" si="94"/>
        <v>3.1065000000000005</v>
      </c>
      <c r="K6003" s="169">
        <v>8.2352941176470598</v>
      </c>
      <c r="L6003" s="169"/>
      <c r="M6003" s="169" t="s">
        <v>2395</v>
      </c>
      <c r="N6003" s="169"/>
      <c r="O6003" s="169"/>
      <c r="P6003" s="169"/>
    </row>
    <row r="6004" spans="1:16" ht="20.100000000000001" customHeight="1">
      <c r="A6004" s="5" t="s">
        <v>13530</v>
      </c>
      <c r="B6004" s="168">
        <v>683615805224</v>
      </c>
      <c r="C6004" s="289" t="s">
        <v>13387</v>
      </c>
      <c r="D6004" s="5" t="s">
        <v>13526</v>
      </c>
      <c r="E6004" s="323">
        <v>2</v>
      </c>
      <c r="F6004" s="281">
        <v>11.89</v>
      </c>
      <c r="G6004" s="279" t="s">
        <v>8444</v>
      </c>
      <c r="H6004" s="282">
        <v>0</v>
      </c>
      <c r="I6004" s="280">
        <v>42393</v>
      </c>
      <c r="J6004" s="319">
        <f t="shared" si="94"/>
        <v>3.1065000000000005</v>
      </c>
      <c r="K6004" s="169">
        <v>8.2352941176470598</v>
      </c>
      <c r="L6004" s="169"/>
      <c r="M6004" s="169" t="s">
        <v>2395</v>
      </c>
      <c r="N6004" s="169"/>
      <c r="O6004" s="169"/>
      <c r="P6004" s="169"/>
    </row>
    <row r="6005" spans="1:16" ht="20.100000000000001" customHeight="1">
      <c r="A6005" s="282" t="s">
        <v>13531</v>
      </c>
      <c r="C6005" s="289" t="s">
        <v>13388</v>
      </c>
      <c r="D6005" s="5" t="s">
        <v>13532</v>
      </c>
      <c r="E6005" s="169"/>
      <c r="F6005" s="281" t="s">
        <v>17578</v>
      </c>
      <c r="G6005" s="279" t="s">
        <v>8444</v>
      </c>
      <c r="H6005" s="282">
        <v>0</v>
      </c>
      <c r="I6005" s="280">
        <v>42393</v>
      </c>
      <c r="J6005" s="319" t="e">
        <f t="shared" si="94"/>
        <v>#VALUE!</v>
      </c>
      <c r="K6005" s="169"/>
      <c r="L6005" s="169"/>
      <c r="M6005" s="169" t="s">
        <v>2395</v>
      </c>
      <c r="N6005" s="169"/>
      <c r="O6005" s="169"/>
      <c r="P6005" s="169"/>
    </row>
    <row r="6006" spans="1:16" ht="20.100000000000001" customHeight="1">
      <c r="A6006" s="5" t="s">
        <v>13533</v>
      </c>
      <c r="B6006" s="168">
        <v>683615805231</v>
      </c>
      <c r="C6006" s="289" t="s">
        <v>13389</v>
      </c>
      <c r="D6006" s="5" t="s">
        <v>13532</v>
      </c>
      <c r="E6006" s="323">
        <v>2</v>
      </c>
      <c r="F6006" s="281">
        <v>11.89</v>
      </c>
      <c r="G6006" s="279" t="s">
        <v>8444</v>
      </c>
      <c r="H6006" s="282">
        <v>0</v>
      </c>
      <c r="I6006" s="280">
        <v>42393</v>
      </c>
      <c r="J6006" s="319">
        <f t="shared" si="94"/>
        <v>3.1065000000000005</v>
      </c>
      <c r="K6006" s="169">
        <v>8.2352941176470598</v>
      </c>
      <c r="L6006" s="169"/>
      <c r="M6006" s="169" t="s">
        <v>2395</v>
      </c>
      <c r="N6006" s="169"/>
      <c r="O6006" s="169"/>
      <c r="P6006" s="169"/>
    </row>
    <row r="6007" spans="1:16" ht="20.100000000000001" customHeight="1">
      <c r="A6007" s="282" t="s">
        <v>13534</v>
      </c>
      <c r="B6007" s="168">
        <v>683615805248</v>
      </c>
      <c r="C6007" s="289" t="s">
        <v>13390</v>
      </c>
      <c r="D6007" s="5" t="s">
        <v>13532</v>
      </c>
      <c r="E6007" s="323">
        <v>2.5</v>
      </c>
      <c r="F6007" s="281">
        <v>13.89</v>
      </c>
      <c r="G6007" s="279" t="s">
        <v>8444</v>
      </c>
      <c r="H6007" s="282">
        <v>0</v>
      </c>
      <c r="I6007" s="280">
        <v>42393</v>
      </c>
      <c r="J6007" s="319">
        <f t="shared" si="94"/>
        <v>4.3064999999999998</v>
      </c>
      <c r="K6007" s="169">
        <v>8.8235294117647065</v>
      </c>
      <c r="L6007" s="169"/>
      <c r="M6007" s="169" t="s">
        <v>2395</v>
      </c>
      <c r="N6007" s="169"/>
      <c r="O6007" s="169"/>
      <c r="P6007" s="169"/>
    </row>
    <row r="6008" spans="1:16" ht="20.100000000000001" customHeight="1">
      <c r="A6008" s="5" t="s">
        <v>13535</v>
      </c>
      <c r="B6008" s="168">
        <v>683615805255</v>
      </c>
      <c r="C6008" s="289" t="s">
        <v>13391</v>
      </c>
      <c r="D6008" s="5" t="s">
        <v>13532</v>
      </c>
      <c r="E6008" s="323">
        <v>2</v>
      </c>
      <c r="F6008" s="281">
        <v>11.89</v>
      </c>
      <c r="G6008" s="279" t="s">
        <v>8444</v>
      </c>
      <c r="H6008" s="282">
        <v>0</v>
      </c>
      <c r="I6008" s="280">
        <v>42393</v>
      </c>
      <c r="J6008" s="319">
        <f t="shared" si="94"/>
        <v>3.1065000000000005</v>
      </c>
      <c r="K6008" s="169">
        <v>8.2352941176470598</v>
      </c>
      <c r="L6008" s="169"/>
      <c r="M6008" s="169" t="s">
        <v>2395</v>
      </c>
      <c r="N6008" s="169"/>
      <c r="O6008" s="169"/>
      <c r="P6008" s="169"/>
    </row>
    <row r="6009" spans="1:16" ht="20.100000000000001" customHeight="1">
      <c r="A6009" s="282" t="s">
        <v>13536</v>
      </c>
      <c r="B6009" s="168">
        <v>683615805262</v>
      </c>
      <c r="C6009" s="289" t="s">
        <v>13392</v>
      </c>
      <c r="D6009" s="5" t="s">
        <v>13532</v>
      </c>
      <c r="E6009" s="326">
        <v>1</v>
      </c>
      <c r="F6009" s="281">
        <v>13.89</v>
      </c>
      <c r="G6009" s="279" t="s">
        <v>8444</v>
      </c>
      <c r="H6009" s="283">
        <v>18</v>
      </c>
      <c r="I6009" s="280">
        <v>42393</v>
      </c>
      <c r="J6009" s="319">
        <f t="shared" si="94"/>
        <v>5.8064999999999998</v>
      </c>
      <c r="K6009" s="169">
        <v>8.8235294117647065</v>
      </c>
      <c r="L6009" s="169"/>
      <c r="M6009" s="169" t="s">
        <v>2395</v>
      </c>
      <c r="N6009" s="169"/>
      <c r="O6009" s="169"/>
      <c r="P6009" s="169"/>
    </row>
    <row r="6010" spans="1:16" ht="20.100000000000001" customHeight="1">
      <c r="A6010" s="5" t="s">
        <v>13537</v>
      </c>
      <c r="B6010" s="168">
        <v>683615805279</v>
      </c>
      <c r="C6010" s="289" t="s">
        <v>13393</v>
      </c>
      <c r="D6010" s="5" t="s">
        <v>13532</v>
      </c>
      <c r="E6010" s="323">
        <v>2</v>
      </c>
      <c r="F6010" s="281">
        <v>11.89</v>
      </c>
      <c r="G6010" s="279" t="s">
        <v>8444</v>
      </c>
      <c r="H6010" s="282">
        <v>0</v>
      </c>
      <c r="I6010" s="280">
        <v>42393</v>
      </c>
      <c r="J6010" s="319">
        <f t="shared" si="94"/>
        <v>3.1065000000000005</v>
      </c>
      <c r="K6010" s="169">
        <v>8.2352941176470598</v>
      </c>
      <c r="L6010" s="169"/>
      <c r="M6010" s="169" t="s">
        <v>2395</v>
      </c>
      <c r="N6010" s="169"/>
      <c r="O6010" s="169"/>
      <c r="P6010" s="169"/>
    </row>
    <row r="6011" spans="1:16" ht="20.100000000000001" customHeight="1">
      <c r="A6011" s="282" t="s">
        <v>13538</v>
      </c>
      <c r="C6011" s="289" t="s">
        <v>13394</v>
      </c>
      <c r="D6011" s="5" t="s">
        <v>13539</v>
      </c>
      <c r="E6011" s="169"/>
      <c r="F6011" s="281" t="s">
        <v>17578</v>
      </c>
      <c r="G6011" s="279" t="s">
        <v>8444</v>
      </c>
      <c r="H6011" s="282">
        <v>0</v>
      </c>
      <c r="I6011" s="280">
        <v>42393</v>
      </c>
      <c r="J6011" s="319" t="e">
        <f t="shared" si="94"/>
        <v>#VALUE!</v>
      </c>
      <c r="K6011" s="169"/>
      <c r="L6011" s="169"/>
      <c r="M6011" s="169" t="s">
        <v>2395</v>
      </c>
      <c r="N6011" s="169"/>
      <c r="O6011" s="169"/>
      <c r="P6011" s="169"/>
    </row>
    <row r="6012" spans="1:16" ht="20.100000000000001" customHeight="1">
      <c r="A6012" s="5" t="s">
        <v>13540</v>
      </c>
      <c r="B6012" s="168">
        <v>683615805286</v>
      </c>
      <c r="C6012" s="289" t="s">
        <v>13395</v>
      </c>
      <c r="D6012" s="5" t="s">
        <v>13539</v>
      </c>
      <c r="E6012" s="323">
        <v>2</v>
      </c>
      <c r="F6012" s="281">
        <v>11.89</v>
      </c>
      <c r="G6012" s="279" t="s">
        <v>8444</v>
      </c>
      <c r="H6012" s="282">
        <v>0</v>
      </c>
      <c r="I6012" s="280">
        <v>42393</v>
      </c>
      <c r="J6012" s="319">
        <f t="shared" si="94"/>
        <v>3.1065000000000005</v>
      </c>
      <c r="K6012" s="169">
        <v>8.2352941176470598</v>
      </c>
      <c r="L6012" s="169"/>
      <c r="M6012" s="169" t="s">
        <v>2395</v>
      </c>
      <c r="N6012" s="169"/>
      <c r="O6012" s="169"/>
      <c r="P6012" s="169"/>
    </row>
    <row r="6013" spans="1:16" ht="20.100000000000001" customHeight="1">
      <c r="A6013" s="282" t="s">
        <v>13541</v>
      </c>
      <c r="B6013" s="168">
        <v>683615805293</v>
      </c>
      <c r="C6013" s="289" t="s">
        <v>13396</v>
      </c>
      <c r="D6013" s="5" t="s">
        <v>13539</v>
      </c>
      <c r="E6013" s="323">
        <v>2</v>
      </c>
      <c r="F6013" s="281">
        <v>11.89</v>
      </c>
      <c r="G6013" s="279" t="s">
        <v>8444</v>
      </c>
      <c r="H6013" s="282">
        <v>0</v>
      </c>
      <c r="I6013" s="280">
        <v>42393</v>
      </c>
      <c r="J6013" s="319">
        <f t="shared" si="94"/>
        <v>3.1065000000000005</v>
      </c>
      <c r="K6013" s="169">
        <v>8.2352941176470598</v>
      </c>
      <c r="L6013" s="169"/>
      <c r="M6013" s="169" t="s">
        <v>2395</v>
      </c>
      <c r="N6013" s="169"/>
      <c r="O6013" s="169"/>
      <c r="P6013" s="169"/>
    </row>
    <row r="6014" spans="1:16" ht="20.100000000000001" customHeight="1">
      <c r="A6014" s="282"/>
      <c r="C6014" s="289" t="s">
        <v>13397</v>
      </c>
      <c r="E6014" s="169"/>
      <c r="F6014" s="281">
        <v>17.95</v>
      </c>
      <c r="G6014" s="279"/>
      <c r="H6014" s="169">
        <v>0</v>
      </c>
      <c r="I6014" s="280"/>
      <c r="J6014" s="319">
        <f t="shared" si="94"/>
        <v>10.257499999999999</v>
      </c>
      <c r="K6014" s="169" t="s">
        <v>731</v>
      </c>
      <c r="L6014" s="169"/>
      <c r="M6014" s="169"/>
      <c r="N6014" s="169"/>
      <c r="O6014" s="169"/>
      <c r="P6014" s="169"/>
    </row>
    <row r="6015" spans="1:16" ht="20.100000000000001" customHeight="1">
      <c r="A6015" s="282" t="s">
        <v>13543</v>
      </c>
      <c r="B6015" s="168">
        <v>683615805309</v>
      </c>
      <c r="C6015" s="289" t="s">
        <v>13397</v>
      </c>
      <c r="D6015" s="5" t="s">
        <v>13542</v>
      </c>
      <c r="E6015" s="323">
        <v>4</v>
      </c>
      <c r="F6015" s="319">
        <v>17.95</v>
      </c>
      <c r="G6015" s="279" t="s">
        <v>8444</v>
      </c>
      <c r="H6015" s="282">
        <v>0</v>
      </c>
      <c r="I6015" s="280">
        <v>42393</v>
      </c>
      <c r="J6015" s="319">
        <f t="shared" si="94"/>
        <v>6.2574999999999985</v>
      </c>
      <c r="K6015" s="169"/>
      <c r="L6015" s="169"/>
      <c r="M6015" s="169" t="s">
        <v>2395</v>
      </c>
      <c r="N6015" s="169"/>
      <c r="O6015" s="169"/>
      <c r="P6015" s="169"/>
    </row>
    <row r="6016" spans="1:16" ht="20.100000000000001" customHeight="1">
      <c r="A6016" s="282" t="s">
        <v>13544</v>
      </c>
      <c r="C6016" s="289" t="s">
        <v>13398</v>
      </c>
      <c r="D6016" s="5" t="s">
        <v>13545</v>
      </c>
      <c r="E6016" s="169"/>
      <c r="F6016" s="281" t="s">
        <v>17578</v>
      </c>
      <c r="G6016" s="279" t="s">
        <v>8444</v>
      </c>
      <c r="H6016" s="282">
        <v>0</v>
      </c>
      <c r="I6016" s="280">
        <v>42393</v>
      </c>
      <c r="J6016" s="319" t="e">
        <f t="shared" si="94"/>
        <v>#VALUE!</v>
      </c>
      <c r="K6016" s="169"/>
      <c r="L6016" s="169"/>
      <c r="M6016" s="169" t="s">
        <v>2395</v>
      </c>
      <c r="N6016" s="169"/>
      <c r="O6016" s="169"/>
      <c r="P6016" s="169"/>
    </row>
    <row r="6017" spans="1:16" ht="20.100000000000001" customHeight="1">
      <c r="A6017" s="282" t="s">
        <v>13546</v>
      </c>
      <c r="B6017" s="168">
        <v>683615805316</v>
      </c>
      <c r="C6017" s="289" t="s">
        <v>13399</v>
      </c>
      <c r="D6017" s="5" t="s">
        <v>13545</v>
      </c>
      <c r="E6017" s="323">
        <v>2</v>
      </c>
      <c r="F6017" s="319">
        <v>11.89</v>
      </c>
      <c r="G6017" s="279" t="s">
        <v>8444</v>
      </c>
      <c r="H6017" s="282">
        <v>0</v>
      </c>
      <c r="I6017" s="280">
        <v>42393</v>
      </c>
      <c r="J6017" s="319">
        <f t="shared" si="94"/>
        <v>3.1065000000000005</v>
      </c>
      <c r="K6017" s="169">
        <v>8.2352941176470598</v>
      </c>
      <c r="L6017" s="169"/>
      <c r="M6017" s="169" t="s">
        <v>2395</v>
      </c>
      <c r="N6017" s="169"/>
      <c r="O6017" s="169"/>
      <c r="P6017" s="169"/>
    </row>
    <row r="6018" spans="1:16" ht="20.100000000000001" customHeight="1">
      <c r="A6018" s="282"/>
      <c r="C6018" s="289" t="s">
        <v>13400</v>
      </c>
      <c r="E6018" s="169"/>
      <c r="F6018" s="281">
        <v>17.95</v>
      </c>
      <c r="G6018" s="279"/>
      <c r="H6018" s="169">
        <v>0</v>
      </c>
      <c r="I6018" s="280"/>
      <c r="J6018" s="319">
        <f t="shared" si="94"/>
        <v>10.257499999999999</v>
      </c>
      <c r="K6018" s="169" t="s">
        <v>731</v>
      </c>
      <c r="L6018" s="169"/>
      <c r="M6018" s="169"/>
      <c r="N6018" s="169"/>
      <c r="O6018" s="169"/>
      <c r="P6018" s="169"/>
    </row>
    <row r="6019" spans="1:16" ht="20.100000000000001" customHeight="1">
      <c r="A6019" s="282" t="s">
        <v>13547</v>
      </c>
      <c r="B6019" s="168">
        <v>683615805323</v>
      </c>
      <c r="C6019" s="289" t="s">
        <v>13400</v>
      </c>
      <c r="D6019" s="5" t="s">
        <v>13542</v>
      </c>
      <c r="E6019" s="323">
        <v>4</v>
      </c>
      <c r="F6019" s="319">
        <v>17.95</v>
      </c>
      <c r="G6019" s="279" t="s">
        <v>8444</v>
      </c>
      <c r="H6019" s="282">
        <v>0</v>
      </c>
      <c r="I6019" s="280">
        <v>42393</v>
      </c>
      <c r="J6019" s="319">
        <f t="shared" si="94"/>
        <v>6.2574999999999985</v>
      </c>
      <c r="K6019" s="169"/>
      <c r="L6019" s="169"/>
      <c r="M6019" s="169" t="s">
        <v>2395</v>
      </c>
      <c r="N6019" s="169"/>
      <c r="O6019" s="169"/>
      <c r="P6019" s="169"/>
    </row>
    <row r="6020" spans="1:16" ht="20.100000000000001" customHeight="1">
      <c r="A6020" s="282" t="s">
        <v>13548</v>
      </c>
      <c r="C6020" s="289" t="s">
        <v>13401</v>
      </c>
      <c r="D6020" s="5" t="s">
        <v>13549</v>
      </c>
      <c r="E6020" s="169"/>
      <c r="F6020" s="281" t="s">
        <v>17578</v>
      </c>
      <c r="G6020" s="279" t="s">
        <v>8444</v>
      </c>
      <c r="H6020" s="282">
        <v>0</v>
      </c>
      <c r="I6020" s="280">
        <v>42393</v>
      </c>
      <c r="J6020" s="319" t="e">
        <f t="shared" si="94"/>
        <v>#VALUE!</v>
      </c>
      <c r="K6020" s="169"/>
      <c r="L6020" s="169"/>
      <c r="M6020" s="169" t="s">
        <v>2395</v>
      </c>
      <c r="N6020" s="169"/>
      <c r="O6020" s="169"/>
      <c r="P6020" s="169"/>
    </row>
    <row r="6021" spans="1:16" ht="20.100000000000001" customHeight="1">
      <c r="A6021" s="5" t="s">
        <v>13550</v>
      </c>
      <c r="B6021" s="168">
        <v>683615805330</v>
      </c>
      <c r="C6021" s="289" t="s">
        <v>13402</v>
      </c>
      <c r="D6021" s="5" t="s">
        <v>13549</v>
      </c>
      <c r="E6021" s="323">
        <v>3</v>
      </c>
      <c r="F6021" s="281">
        <v>16.89</v>
      </c>
      <c r="G6021" s="279" t="s">
        <v>8444</v>
      </c>
      <c r="H6021" s="282">
        <v>0</v>
      </c>
      <c r="I6021" s="280">
        <v>42393</v>
      </c>
      <c r="J6021" s="319">
        <f t="shared" si="94"/>
        <v>6.3565000000000005</v>
      </c>
      <c r="K6021" s="169"/>
      <c r="L6021" s="169"/>
      <c r="M6021" s="169" t="s">
        <v>2395</v>
      </c>
      <c r="N6021" s="169"/>
      <c r="O6021" s="169"/>
      <c r="P6021" s="169"/>
    </row>
    <row r="6022" spans="1:16" ht="20.100000000000001" customHeight="1">
      <c r="A6022" s="282" t="s">
        <v>13551</v>
      </c>
      <c r="B6022" s="168">
        <v>683615805347</v>
      </c>
      <c r="C6022" s="289" t="s">
        <v>13403</v>
      </c>
      <c r="D6022" s="5" t="s">
        <v>13549</v>
      </c>
      <c r="E6022" s="323">
        <v>3</v>
      </c>
      <c r="F6022" s="281">
        <v>16.89</v>
      </c>
      <c r="G6022" s="279" t="s">
        <v>8444</v>
      </c>
      <c r="H6022" s="282">
        <v>0</v>
      </c>
      <c r="I6022" s="280">
        <v>42393</v>
      </c>
      <c r="J6022" s="319">
        <f t="shared" si="94"/>
        <v>6.3565000000000005</v>
      </c>
      <c r="K6022" s="169"/>
      <c r="L6022" s="169"/>
      <c r="M6022" s="169" t="s">
        <v>2395</v>
      </c>
      <c r="N6022" s="169"/>
      <c r="O6022" s="169"/>
      <c r="P6022" s="169"/>
    </row>
    <row r="6023" spans="1:16" ht="20.100000000000001" customHeight="1">
      <c r="A6023" s="282" t="s">
        <v>13552</v>
      </c>
      <c r="B6023" s="168">
        <v>683615805354</v>
      </c>
      <c r="C6023" s="289" t="s">
        <v>13404</v>
      </c>
      <c r="D6023" s="5" t="s">
        <v>13549</v>
      </c>
      <c r="E6023" s="323">
        <v>4</v>
      </c>
      <c r="F6023" s="281">
        <v>16.89</v>
      </c>
      <c r="G6023" s="279" t="s">
        <v>8444</v>
      </c>
      <c r="H6023" s="282">
        <v>0</v>
      </c>
      <c r="I6023" s="280">
        <v>42393</v>
      </c>
      <c r="J6023" s="319">
        <f t="shared" si="94"/>
        <v>5.3565000000000005</v>
      </c>
      <c r="K6023" s="169"/>
      <c r="L6023" s="169"/>
      <c r="M6023" s="169" t="s">
        <v>2395</v>
      </c>
      <c r="N6023" s="169"/>
      <c r="O6023" s="169"/>
      <c r="P6023" s="169"/>
    </row>
    <row r="6024" spans="1:16" ht="20.100000000000001" customHeight="1">
      <c r="A6024" s="282"/>
      <c r="C6024" s="289" t="s">
        <v>13405</v>
      </c>
      <c r="E6024" s="169"/>
      <c r="F6024" s="281">
        <v>17.95</v>
      </c>
      <c r="G6024" s="279"/>
      <c r="H6024" s="169">
        <v>0</v>
      </c>
      <c r="I6024" s="280"/>
      <c r="J6024" s="319">
        <f t="shared" si="94"/>
        <v>10.257499999999999</v>
      </c>
      <c r="K6024" s="169" t="s">
        <v>731</v>
      </c>
      <c r="L6024" s="169"/>
      <c r="M6024" s="169"/>
      <c r="N6024" s="169"/>
      <c r="O6024" s="169"/>
      <c r="P6024" s="169"/>
    </row>
    <row r="6025" spans="1:16" ht="20.100000000000001" customHeight="1">
      <c r="A6025" s="5" t="s">
        <v>13554</v>
      </c>
      <c r="B6025" s="168">
        <v>683615805361</v>
      </c>
      <c r="C6025" s="289" t="s">
        <v>13405</v>
      </c>
      <c r="D6025" s="5" t="s">
        <v>13553</v>
      </c>
      <c r="E6025" s="323">
        <v>4</v>
      </c>
      <c r="F6025" s="281">
        <v>16.89</v>
      </c>
      <c r="G6025" s="279" t="s">
        <v>8444</v>
      </c>
      <c r="H6025" s="282">
        <v>0</v>
      </c>
      <c r="I6025" s="280">
        <v>42393</v>
      </c>
      <c r="J6025" s="319">
        <f t="shared" si="94"/>
        <v>5.3565000000000005</v>
      </c>
      <c r="K6025" s="169"/>
      <c r="L6025" s="169"/>
      <c r="M6025" s="169" t="s">
        <v>2395</v>
      </c>
      <c r="N6025" s="169"/>
      <c r="O6025" s="169"/>
      <c r="P6025" s="169"/>
    </row>
    <row r="6026" spans="1:16" ht="20.100000000000001" customHeight="1">
      <c r="A6026" s="282" t="s">
        <v>13555</v>
      </c>
      <c r="C6026" s="289" t="s">
        <v>13406</v>
      </c>
      <c r="D6026" s="5" t="s">
        <v>13556</v>
      </c>
      <c r="E6026" s="169"/>
      <c r="F6026" s="281" t="s">
        <v>17578</v>
      </c>
      <c r="G6026" s="279" t="s">
        <v>8444</v>
      </c>
      <c r="H6026" s="282">
        <v>0</v>
      </c>
      <c r="I6026" s="280">
        <v>42393</v>
      </c>
      <c r="J6026" s="319" t="e">
        <f t="shared" si="94"/>
        <v>#VALUE!</v>
      </c>
      <c r="K6026" s="169"/>
      <c r="L6026" s="169"/>
      <c r="M6026" s="169" t="s">
        <v>2395</v>
      </c>
      <c r="N6026" s="169"/>
      <c r="O6026" s="169"/>
      <c r="P6026" s="169"/>
    </row>
    <row r="6027" spans="1:16" ht="20.100000000000001" customHeight="1">
      <c r="A6027" s="282" t="s">
        <v>13557</v>
      </c>
      <c r="B6027" s="168">
        <v>683615805378</v>
      </c>
      <c r="C6027" s="289" t="s">
        <v>13407</v>
      </c>
      <c r="D6027" s="5" t="s">
        <v>13556</v>
      </c>
      <c r="E6027" s="323">
        <v>3.5</v>
      </c>
      <c r="F6027" s="281">
        <v>16.89</v>
      </c>
      <c r="G6027" s="279" t="s">
        <v>8444</v>
      </c>
      <c r="H6027" s="282">
        <v>0</v>
      </c>
      <c r="I6027" s="280">
        <v>42393</v>
      </c>
      <c r="J6027" s="319">
        <f t="shared" si="94"/>
        <v>5.8565000000000005</v>
      </c>
      <c r="K6027" s="169"/>
      <c r="L6027" s="169"/>
      <c r="M6027" s="169" t="s">
        <v>2395</v>
      </c>
      <c r="N6027" s="169"/>
      <c r="O6027" s="169"/>
      <c r="P6027" s="169"/>
    </row>
    <row r="6028" spans="1:16" ht="20.100000000000001" customHeight="1">
      <c r="A6028" s="282" t="s">
        <v>13558</v>
      </c>
      <c r="B6028" s="168">
        <v>683615805385</v>
      </c>
      <c r="C6028" s="289" t="s">
        <v>13408</v>
      </c>
      <c r="D6028" s="5" t="s">
        <v>13556</v>
      </c>
      <c r="E6028" s="323">
        <v>4.5</v>
      </c>
      <c r="F6028" s="281">
        <v>16.89</v>
      </c>
      <c r="G6028" s="279" t="s">
        <v>8444</v>
      </c>
      <c r="H6028" s="282">
        <v>0</v>
      </c>
      <c r="I6028" s="280">
        <v>42393</v>
      </c>
      <c r="J6028" s="319">
        <f t="shared" ref="J6028:J6091" si="95">F6028*0.85-5-E6028</f>
        <v>4.8565000000000005</v>
      </c>
      <c r="K6028" s="169"/>
      <c r="L6028" s="169"/>
      <c r="M6028" s="169" t="s">
        <v>2395</v>
      </c>
      <c r="N6028" s="169"/>
      <c r="O6028" s="169"/>
      <c r="P6028" s="169"/>
    </row>
    <row r="6029" spans="1:16" ht="20.100000000000001" customHeight="1">
      <c r="A6029" s="282" t="s">
        <v>13559</v>
      </c>
      <c r="B6029" s="168">
        <v>683615805392</v>
      </c>
      <c r="C6029" s="289" t="s">
        <v>13409</v>
      </c>
      <c r="D6029" s="5" t="s">
        <v>13556</v>
      </c>
      <c r="E6029" s="326">
        <v>2.5</v>
      </c>
      <c r="F6029" s="281">
        <v>16.89</v>
      </c>
      <c r="G6029" s="279" t="s">
        <v>8444</v>
      </c>
      <c r="H6029" s="283">
        <v>15</v>
      </c>
      <c r="I6029" s="280">
        <v>42393</v>
      </c>
      <c r="J6029" s="319">
        <f t="shared" si="95"/>
        <v>6.8565000000000005</v>
      </c>
      <c r="K6029" s="169"/>
      <c r="L6029" s="169"/>
      <c r="M6029" s="169" t="s">
        <v>2395</v>
      </c>
      <c r="N6029" s="169"/>
      <c r="O6029" s="169"/>
      <c r="P6029" s="169"/>
    </row>
    <row r="6030" spans="1:16" ht="20.100000000000001" customHeight="1">
      <c r="A6030" s="282" t="s">
        <v>13560</v>
      </c>
      <c r="B6030" s="168">
        <v>683615805408</v>
      </c>
      <c r="C6030" s="289" t="s">
        <v>13410</v>
      </c>
      <c r="D6030" s="5" t="s">
        <v>13556</v>
      </c>
      <c r="E6030" s="323">
        <v>3.5</v>
      </c>
      <c r="F6030" s="281">
        <v>16.89</v>
      </c>
      <c r="G6030" s="279" t="s">
        <v>8444</v>
      </c>
      <c r="H6030" s="282">
        <v>0</v>
      </c>
      <c r="I6030" s="280">
        <v>42393</v>
      </c>
      <c r="J6030" s="319">
        <f t="shared" si="95"/>
        <v>5.8565000000000005</v>
      </c>
      <c r="K6030" s="169"/>
      <c r="L6030" s="169"/>
      <c r="M6030" s="169" t="s">
        <v>2395</v>
      </c>
      <c r="N6030" s="169"/>
      <c r="O6030" s="169"/>
      <c r="P6030" s="169"/>
    </row>
    <row r="6031" spans="1:16" ht="20.100000000000001" customHeight="1">
      <c r="A6031" s="282" t="s">
        <v>13561</v>
      </c>
      <c r="B6031" s="168">
        <v>683615805415</v>
      </c>
      <c r="C6031" s="289" t="s">
        <v>13411</v>
      </c>
      <c r="D6031" s="5" t="s">
        <v>13556</v>
      </c>
      <c r="E6031" s="326">
        <v>2.5</v>
      </c>
      <c r="F6031" s="281">
        <v>16.89</v>
      </c>
      <c r="G6031" s="279" t="s">
        <v>8444</v>
      </c>
      <c r="H6031" s="283">
        <v>19</v>
      </c>
      <c r="I6031" s="280">
        <v>42393</v>
      </c>
      <c r="J6031" s="319">
        <f t="shared" si="95"/>
        <v>6.8565000000000005</v>
      </c>
      <c r="K6031" s="169"/>
      <c r="L6031" s="169"/>
      <c r="M6031" s="169" t="s">
        <v>2395</v>
      </c>
      <c r="N6031" s="169"/>
      <c r="O6031" s="169"/>
      <c r="P6031" s="169"/>
    </row>
    <row r="6032" spans="1:16" ht="20.100000000000001" customHeight="1">
      <c r="A6032" s="282" t="s">
        <v>13562</v>
      </c>
      <c r="C6032" s="289" t="s">
        <v>13412</v>
      </c>
      <c r="D6032" s="5" t="s">
        <v>13556</v>
      </c>
      <c r="E6032" s="169"/>
      <c r="F6032" s="281" t="s">
        <v>17578</v>
      </c>
      <c r="G6032" s="279" t="s">
        <v>8444</v>
      </c>
      <c r="H6032" s="282">
        <v>0</v>
      </c>
      <c r="I6032" s="280">
        <v>42393</v>
      </c>
      <c r="J6032" s="319" t="e">
        <f t="shared" si="95"/>
        <v>#VALUE!</v>
      </c>
      <c r="K6032" s="169"/>
      <c r="L6032" s="169"/>
      <c r="M6032" s="169" t="s">
        <v>2395</v>
      </c>
      <c r="N6032" s="169"/>
      <c r="O6032" s="169"/>
      <c r="P6032" s="169"/>
    </row>
    <row r="6033" spans="1:16" ht="20.100000000000001" customHeight="1">
      <c r="A6033" s="282" t="s">
        <v>13563</v>
      </c>
      <c r="B6033" s="168">
        <v>683615805422</v>
      </c>
      <c r="C6033" s="289" t="s">
        <v>13413</v>
      </c>
      <c r="D6033" s="5" t="s">
        <v>13556</v>
      </c>
      <c r="E6033" s="326">
        <v>2.5</v>
      </c>
      <c r="F6033" s="281">
        <v>16.89</v>
      </c>
      <c r="G6033" s="279" t="s">
        <v>8444</v>
      </c>
      <c r="H6033" s="283">
        <v>20</v>
      </c>
      <c r="I6033" s="280">
        <v>42393</v>
      </c>
      <c r="J6033" s="319">
        <f t="shared" si="95"/>
        <v>6.8565000000000005</v>
      </c>
      <c r="K6033" s="169"/>
      <c r="L6033" s="169"/>
      <c r="M6033" s="169" t="s">
        <v>2395</v>
      </c>
      <c r="N6033" s="169"/>
      <c r="O6033" s="169"/>
      <c r="P6033" s="169"/>
    </row>
    <row r="6034" spans="1:16" ht="20.100000000000001" customHeight="1">
      <c r="A6034" s="5" t="s">
        <v>13564</v>
      </c>
      <c r="B6034" s="168">
        <v>683615805439</v>
      </c>
      <c r="C6034" s="289" t="s">
        <v>13414</v>
      </c>
      <c r="D6034" s="5" t="s">
        <v>13556</v>
      </c>
      <c r="E6034" s="326">
        <v>2.5</v>
      </c>
      <c r="F6034" s="281">
        <v>16.89</v>
      </c>
      <c r="G6034" s="279" t="s">
        <v>8444</v>
      </c>
      <c r="H6034" s="283">
        <v>29</v>
      </c>
      <c r="I6034" s="280">
        <v>42393</v>
      </c>
      <c r="J6034" s="319">
        <f t="shared" si="95"/>
        <v>6.8565000000000005</v>
      </c>
      <c r="K6034" s="169"/>
      <c r="L6034" s="169"/>
      <c r="M6034" s="169" t="s">
        <v>2395</v>
      </c>
      <c r="N6034" s="169"/>
      <c r="O6034" s="169"/>
      <c r="P6034" s="169"/>
    </row>
    <row r="6035" spans="1:16" ht="20.100000000000001" customHeight="1">
      <c r="A6035" s="5" t="s">
        <v>13565</v>
      </c>
      <c r="B6035" s="168">
        <v>683615805446</v>
      </c>
      <c r="C6035" s="289" t="s">
        <v>13415</v>
      </c>
      <c r="D6035" s="5" t="s">
        <v>13556</v>
      </c>
      <c r="E6035" s="326">
        <v>2.5</v>
      </c>
      <c r="F6035" s="281">
        <v>16.89</v>
      </c>
      <c r="G6035" s="279" t="s">
        <v>8444</v>
      </c>
      <c r="H6035" s="283">
        <v>13</v>
      </c>
      <c r="I6035" s="280">
        <v>42393</v>
      </c>
      <c r="J6035" s="319">
        <f t="shared" si="95"/>
        <v>6.8565000000000005</v>
      </c>
      <c r="K6035" s="169"/>
      <c r="L6035" s="169"/>
      <c r="M6035" s="169" t="s">
        <v>2395</v>
      </c>
      <c r="N6035" s="169"/>
      <c r="O6035" s="169"/>
      <c r="P6035" s="169"/>
    </row>
    <row r="6036" spans="1:16" ht="20.100000000000001" customHeight="1">
      <c r="A6036" s="282" t="s">
        <v>13566</v>
      </c>
      <c r="B6036" s="168">
        <v>683615805453</v>
      </c>
      <c r="C6036" s="289" t="s">
        <v>13416</v>
      </c>
      <c r="D6036" s="5" t="s">
        <v>13556</v>
      </c>
      <c r="E6036" s="323">
        <v>3.5</v>
      </c>
      <c r="F6036" s="281">
        <v>16.89</v>
      </c>
      <c r="G6036" s="279" t="s">
        <v>8444</v>
      </c>
      <c r="H6036" s="282">
        <v>0</v>
      </c>
      <c r="I6036" s="280">
        <v>42393</v>
      </c>
      <c r="J6036" s="319">
        <f t="shared" si="95"/>
        <v>5.8565000000000005</v>
      </c>
      <c r="K6036" s="169"/>
      <c r="L6036" s="169"/>
      <c r="M6036" s="169" t="s">
        <v>2395</v>
      </c>
      <c r="N6036" s="169"/>
      <c r="O6036" s="169"/>
      <c r="P6036" s="169"/>
    </row>
    <row r="6037" spans="1:16" ht="20.100000000000001" customHeight="1">
      <c r="A6037" s="5" t="s">
        <v>13567</v>
      </c>
      <c r="B6037" s="168">
        <v>683615805460</v>
      </c>
      <c r="C6037" s="289" t="s">
        <v>13417</v>
      </c>
      <c r="D6037" s="5" t="s">
        <v>13556</v>
      </c>
      <c r="E6037" s="326">
        <v>2.5</v>
      </c>
      <c r="F6037" s="281">
        <v>16.89</v>
      </c>
      <c r="G6037" s="279" t="s">
        <v>8444</v>
      </c>
      <c r="H6037" s="283">
        <v>21</v>
      </c>
      <c r="I6037" s="280">
        <v>42393</v>
      </c>
      <c r="J6037" s="319">
        <f t="shared" si="95"/>
        <v>6.8565000000000005</v>
      </c>
      <c r="K6037" s="169"/>
      <c r="L6037" s="169"/>
      <c r="M6037" s="169" t="s">
        <v>2395</v>
      </c>
      <c r="N6037" s="169"/>
      <c r="O6037" s="169"/>
      <c r="P6037" s="169"/>
    </row>
    <row r="6038" spans="1:16" ht="20.100000000000001" customHeight="1">
      <c r="A6038" s="5" t="s">
        <v>13568</v>
      </c>
      <c r="B6038" s="168">
        <v>683615805477</v>
      </c>
      <c r="C6038" s="289" t="s">
        <v>13418</v>
      </c>
      <c r="D6038" s="5" t="s">
        <v>13556</v>
      </c>
      <c r="E6038" s="326">
        <v>2.5</v>
      </c>
      <c r="F6038" s="281">
        <v>16.89</v>
      </c>
      <c r="G6038" s="279" t="s">
        <v>8444</v>
      </c>
      <c r="H6038" s="283">
        <v>24</v>
      </c>
      <c r="I6038" s="280">
        <v>42393</v>
      </c>
      <c r="J6038" s="319">
        <f t="shared" si="95"/>
        <v>6.8565000000000005</v>
      </c>
      <c r="K6038" s="169"/>
      <c r="L6038" s="169"/>
      <c r="M6038" s="169" t="s">
        <v>2395</v>
      </c>
      <c r="N6038" s="169"/>
      <c r="O6038" s="169"/>
      <c r="P6038" s="169"/>
    </row>
    <row r="6039" spans="1:16" ht="20.100000000000001" customHeight="1">
      <c r="A6039" s="282" t="s">
        <v>13569</v>
      </c>
      <c r="C6039" s="289" t="s">
        <v>13419</v>
      </c>
      <c r="D6039" s="5" t="s">
        <v>13570</v>
      </c>
      <c r="E6039" s="169"/>
      <c r="F6039" s="281" t="s">
        <v>17578</v>
      </c>
      <c r="G6039" s="279" t="s">
        <v>8444</v>
      </c>
      <c r="H6039" s="282">
        <v>0</v>
      </c>
      <c r="I6039" s="280">
        <v>42393</v>
      </c>
      <c r="J6039" s="319" t="e">
        <f t="shared" si="95"/>
        <v>#VALUE!</v>
      </c>
      <c r="K6039" s="169"/>
      <c r="L6039" s="169"/>
      <c r="M6039" s="169" t="s">
        <v>2395</v>
      </c>
      <c r="N6039" s="169"/>
      <c r="O6039" s="169"/>
      <c r="P6039" s="169"/>
    </row>
    <row r="6040" spans="1:16" ht="20.100000000000001" customHeight="1">
      <c r="A6040" s="282" t="s">
        <v>13571</v>
      </c>
      <c r="B6040" s="168">
        <v>683615805484</v>
      </c>
      <c r="C6040" s="289" t="s">
        <v>13420</v>
      </c>
      <c r="D6040" s="5" t="s">
        <v>13570</v>
      </c>
      <c r="E6040" s="323">
        <v>3.5</v>
      </c>
      <c r="F6040" s="281">
        <v>16.89</v>
      </c>
      <c r="G6040" s="279" t="s">
        <v>8444</v>
      </c>
      <c r="H6040" s="282">
        <v>0</v>
      </c>
      <c r="I6040" s="280">
        <v>42393</v>
      </c>
      <c r="J6040" s="319">
        <f t="shared" si="95"/>
        <v>5.8565000000000005</v>
      </c>
      <c r="K6040" s="169"/>
      <c r="L6040" s="169"/>
      <c r="M6040" s="169" t="s">
        <v>2395</v>
      </c>
      <c r="N6040" s="169"/>
      <c r="O6040" s="169"/>
      <c r="P6040" s="169"/>
    </row>
    <row r="6041" spans="1:16" ht="20.100000000000001" customHeight="1">
      <c r="A6041" s="5" t="s">
        <v>13572</v>
      </c>
      <c r="B6041" s="168">
        <v>683615805491</v>
      </c>
      <c r="C6041" s="289" t="s">
        <v>13421</v>
      </c>
      <c r="D6041" s="5" t="s">
        <v>13570</v>
      </c>
      <c r="E6041" s="326">
        <v>2.5</v>
      </c>
      <c r="F6041" s="281">
        <v>16.89</v>
      </c>
      <c r="G6041" s="279" t="s">
        <v>8444</v>
      </c>
      <c r="H6041" s="283">
        <v>44</v>
      </c>
      <c r="I6041" s="280">
        <v>42393</v>
      </c>
      <c r="J6041" s="319">
        <f t="shared" si="95"/>
        <v>6.8565000000000005</v>
      </c>
      <c r="K6041" s="169"/>
      <c r="L6041" s="169"/>
      <c r="M6041" s="169" t="s">
        <v>2395</v>
      </c>
      <c r="N6041" s="169"/>
      <c r="O6041" s="169"/>
      <c r="P6041" s="169"/>
    </row>
    <row r="6042" spans="1:16" ht="20.100000000000001" customHeight="1">
      <c r="A6042" s="5" t="s">
        <v>13573</v>
      </c>
      <c r="B6042" s="168">
        <v>683615805507</v>
      </c>
      <c r="C6042" s="289" t="s">
        <v>13422</v>
      </c>
      <c r="D6042" s="5" t="s">
        <v>13570</v>
      </c>
      <c r="E6042" s="326">
        <v>2.5</v>
      </c>
      <c r="F6042" s="281">
        <v>16.89</v>
      </c>
      <c r="G6042" s="279" t="s">
        <v>8444</v>
      </c>
      <c r="H6042" s="283">
        <v>138</v>
      </c>
      <c r="I6042" s="280">
        <v>42393</v>
      </c>
      <c r="J6042" s="319">
        <f t="shared" si="95"/>
        <v>6.8565000000000005</v>
      </c>
      <c r="K6042" s="169"/>
      <c r="L6042" s="169"/>
      <c r="M6042" s="169" t="s">
        <v>2395</v>
      </c>
      <c r="N6042" s="169"/>
      <c r="O6042" s="169"/>
      <c r="P6042" s="169"/>
    </row>
    <row r="6043" spans="1:16" ht="20.100000000000001" customHeight="1">
      <c r="A6043" s="5" t="s">
        <v>13574</v>
      </c>
      <c r="B6043" s="168">
        <v>683615805514</v>
      </c>
      <c r="C6043" s="289" t="s">
        <v>13423</v>
      </c>
      <c r="D6043" s="5" t="s">
        <v>13570</v>
      </c>
      <c r="E6043" s="326">
        <v>2.5</v>
      </c>
      <c r="F6043" s="281">
        <v>16.89</v>
      </c>
      <c r="G6043" s="279" t="s">
        <v>8444</v>
      </c>
      <c r="H6043" s="283">
        <v>62</v>
      </c>
      <c r="I6043" s="280">
        <v>42393</v>
      </c>
      <c r="J6043" s="319">
        <f t="shared" si="95"/>
        <v>6.8565000000000005</v>
      </c>
      <c r="K6043" s="169"/>
      <c r="L6043" s="169"/>
      <c r="M6043" s="169" t="s">
        <v>2395</v>
      </c>
      <c r="N6043" s="169"/>
      <c r="O6043" s="169"/>
      <c r="P6043" s="169"/>
    </row>
    <row r="6044" spans="1:16" ht="20.100000000000001" customHeight="1">
      <c r="A6044" s="5" t="s">
        <v>13575</v>
      </c>
      <c r="B6044" s="168">
        <v>683615805521</v>
      </c>
      <c r="C6044" s="289" t="s">
        <v>13424</v>
      </c>
      <c r="D6044" s="5" t="s">
        <v>13570</v>
      </c>
      <c r="E6044" s="323">
        <v>3.5</v>
      </c>
      <c r="F6044" s="281">
        <v>16.89</v>
      </c>
      <c r="G6044" s="279" t="s">
        <v>8444</v>
      </c>
      <c r="H6044" s="282">
        <v>0</v>
      </c>
      <c r="I6044" s="280">
        <v>42393</v>
      </c>
      <c r="J6044" s="319">
        <f t="shared" si="95"/>
        <v>5.8565000000000005</v>
      </c>
      <c r="K6044" s="169"/>
      <c r="L6044" s="169"/>
      <c r="M6044" s="169" t="s">
        <v>2395</v>
      </c>
      <c r="N6044" s="169"/>
      <c r="O6044" s="169"/>
      <c r="P6044" s="169"/>
    </row>
    <row r="6045" spans="1:16" ht="20.100000000000001" customHeight="1">
      <c r="A6045" s="5" t="s">
        <v>13576</v>
      </c>
      <c r="B6045" s="168">
        <v>683615805538</v>
      </c>
      <c r="C6045" s="289" t="s">
        <v>13425</v>
      </c>
      <c r="D6045" s="5" t="s">
        <v>13570</v>
      </c>
      <c r="E6045" s="326">
        <v>2.5</v>
      </c>
      <c r="F6045" s="281">
        <v>16.89</v>
      </c>
      <c r="G6045" s="279" t="s">
        <v>8444</v>
      </c>
      <c r="H6045" s="283">
        <v>65</v>
      </c>
      <c r="I6045" s="280">
        <v>42393</v>
      </c>
      <c r="J6045" s="319">
        <f t="shared" si="95"/>
        <v>6.8565000000000005</v>
      </c>
      <c r="K6045" s="169"/>
      <c r="L6045" s="169"/>
      <c r="M6045" s="169" t="s">
        <v>2395</v>
      </c>
      <c r="N6045" s="169"/>
      <c r="O6045" s="169"/>
      <c r="P6045" s="169"/>
    </row>
    <row r="6046" spans="1:16" ht="20.100000000000001" customHeight="1">
      <c r="A6046" s="5" t="s">
        <v>13577</v>
      </c>
      <c r="B6046" s="168">
        <v>683615805545</v>
      </c>
      <c r="C6046" s="289" t="s">
        <v>13426</v>
      </c>
      <c r="D6046" s="5" t="s">
        <v>13570</v>
      </c>
      <c r="E6046" s="326">
        <v>2.5</v>
      </c>
      <c r="F6046" s="281">
        <v>16.89</v>
      </c>
      <c r="G6046" s="279" t="s">
        <v>8444</v>
      </c>
      <c r="H6046" s="283">
        <v>52</v>
      </c>
      <c r="I6046" s="280">
        <v>42393</v>
      </c>
      <c r="J6046" s="319">
        <f t="shared" si="95"/>
        <v>6.8565000000000005</v>
      </c>
      <c r="K6046" s="169"/>
      <c r="L6046" s="169"/>
      <c r="M6046" s="169" t="s">
        <v>2395</v>
      </c>
      <c r="N6046" s="169"/>
      <c r="O6046" s="169"/>
      <c r="P6046" s="169"/>
    </row>
    <row r="6047" spans="1:16" ht="20.100000000000001" customHeight="1">
      <c r="A6047" s="5" t="s">
        <v>13578</v>
      </c>
      <c r="B6047" s="168">
        <v>683615805552</v>
      </c>
      <c r="C6047" s="289" t="s">
        <v>13427</v>
      </c>
      <c r="D6047" s="5" t="s">
        <v>13570</v>
      </c>
      <c r="E6047" s="326">
        <v>2.5</v>
      </c>
      <c r="F6047" s="281">
        <v>16.89</v>
      </c>
      <c r="G6047" s="279" t="s">
        <v>8444</v>
      </c>
      <c r="H6047" s="283">
        <v>9</v>
      </c>
      <c r="I6047" s="280">
        <v>42393</v>
      </c>
      <c r="J6047" s="319">
        <f t="shared" si="95"/>
        <v>6.8565000000000005</v>
      </c>
      <c r="K6047" s="169"/>
      <c r="L6047" s="169"/>
      <c r="M6047" s="169" t="s">
        <v>2395</v>
      </c>
      <c r="N6047" s="169"/>
      <c r="O6047" s="169"/>
      <c r="P6047" s="169"/>
    </row>
    <row r="6048" spans="1:16" ht="20.100000000000001" customHeight="1">
      <c r="A6048" s="5" t="s">
        <v>13579</v>
      </c>
      <c r="B6048" s="168">
        <v>683615805569</v>
      </c>
      <c r="C6048" s="289" t="s">
        <v>13428</v>
      </c>
      <c r="D6048" s="5" t="s">
        <v>13570</v>
      </c>
      <c r="E6048" s="326">
        <v>2.5</v>
      </c>
      <c r="F6048" s="281">
        <v>16.89</v>
      </c>
      <c r="G6048" s="279" t="s">
        <v>8444</v>
      </c>
      <c r="H6048" s="283">
        <v>103</v>
      </c>
      <c r="I6048" s="280">
        <v>42393</v>
      </c>
      <c r="J6048" s="319">
        <f t="shared" si="95"/>
        <v>6.8565000000000005</v>
      </c>
      <c r="K6048" s="169"/>
      <c r="L6048" s="169"/>
      <c r="M6048" s="169" t="s">
        <v>2395</v>
      </c>
      <c r="N6048" s="169"/>
      <c r="O6048" s="169"/>
      <c r="P6048" s="169"/>
    </row>
    <row r="6049" spans="1:16" ht="20.100000000000001" customHeight="1">
      <c r="A6049" s="282" t="s">
        <v>13580</v>
      </c>
      <c r="C6049" s="289" t="s">
        <v>13429</v>
      </c>
      <c r="D6049" s="5" t="s">
        <v>13570</v>
      </c>
      <c r="E6049" s="169"/>
      <c r="F6049" s="281" t="s">
        <v>17578</v>
      </c>
      <c r="G6049" s="279" t="s">
        <v>8444</v>
      </c>
      <c r="H6049" s="282">
        <v>0</v>
      </c>
      <c r="I6049" s="280">
        <v>42393</v>
      </c>
      <c r="J6049" s="319" t="e">
        <f t="shared" si="95"/>
        <v>#VALUE!</v>
      </c>
      <c r="K6049" s="169"/>
      <c r="L6049" s="169"/>
      <c r="M6049" s="169" t="s">
        <v>2395</v>
      </c>
      <c r="N6049" s="169"/>
      <c r="O6049" s="169"/>
      <c r="P6049" s="169"/>
    </row>
    <row r="6050" spans="1:16" ht="20.100000000000001" customHeight="1">
      <c r="A6050" s="5" t="s">
        <v>13581</v>
      </c>
      <c r="B6050" s="168">
        <v>683615805576</v>
      </c>
      <c r="C6050" s="289" t="s">
        <v>13430</v>
      </c>
      <c r="D6050" s="5" t="s">
        <v>13570</v>
      </c>
      <c r="E6050" s="323">
        <v>3.5</v>
      </c>
      <c r="F6050" s="281">
        <v>16.89</v>
      </c>
      <c r="G6050" s="279" t="s">
        <v>8444</v>
      </c>
      <c r="H6050" s="282">
        <v>0</v>
      </c>
      <c r="I6050" s="280">
        <v>42393</v>
      </c>
      <c r="J6050" s="319">
        <f t="shared" si="95"/>
        <v>5.8565000000000005</v>
      </c>
      <c r="K6050" s="169"/>
      <c r="L6050" s="169"/>
      <c r="M6050" s="169" t="s">
        <v>2395</v>
      </c>
      <c r="N6050" s="169"/>
      <c r="O6050" s="169"/>
      <c r="P6050" s="169"/>
    </row>
    <row r="6051" spans="1:16" ht="20.100000000000001" customHeight="1">
      <c r="A6051" s="282" t="s">
        <v>13582</v>
      </c>
      <c r="B6051" s="168">
        <v>683615805583</v>
      </c>
      <c r="C6051" s="289" t="s">
        <v>13431</v>
      </c>
      <c r="D6051" s="5" t="s">
        <v>13570</v>
      </c>
      <c r="E6051" s="323">
        <v>3.5</v>
      </c>
      <c r="F6051" s="281">
        <v>16.89</v>
      </c>
      <c r="G6051" s="279" t="s">
        <v>8444</v>
      </c>
      <c r="H6051" s="282">
        <v>0</v>
      </c>
      <c r="I6051" s="280">
        <v>42393</v>
      </c>
      <c r="J6051" s="319">
        <f t="shared" si="95"/>
        <v>5.8565000000000005</v>
      </c>
      <c r="K6051" s="169"/>
      <c r="L6051" s="169"/>
      <c r="M6051" s="169" t="s">
        <v>2395</v>
      </c>
      <c r="N6051" s="169"/>
      <c r="O6051" s="169"/>
      <c r="P6051" s="169"/>
    </row>
    <row r="6052" spans="1:16" ht="20.100000000000001" customHeight="1">
      <c r="A6052" s="5" t="s">
        <v>13583</v>
      </c>
      <c r="B6052" s="168">
        <v>683615805590</v>
      </c>
      <c r="C6052" s="289" t="s">
        <v>13432</v>
      </c>
      <c r="D6052" s="5" t="s">
        <v>13570</v>
      </c>
      <c r="E6052" s="323">
        <v>3.5</v>
      </c>
      <c r="F6052" s="281">
        <v>16.89</v>
      </c>
      <c r="G6052" s="279" t="s">
        <v>8444</v>
      </c>
      <c r="H6052" s="282">
        <v>0</v>
      </c>
      <c r="I6052" s="280">
        <v>42393</v>
      </c>
      <c r="J6052" s="319">
        <f t="shared" si="95"/>
        <v>5.8565000000000005</v>
      </c>
      <c r="K6052" s="169"/>
      <c r="L6052" s="169"/>
      <c r="M6052" s="169" t="s">
        <v>2395</v>
      </c>
      <c r="N6052" s="169"/>
      <c r="O6052" s="169"/>
      <c r="P6052" s="169"/>
    </row>
    <row r="6053" spans="1:16" ht="20.100000000000001" customHeight="1">
      <c r="A6053" s="282" t="s">
        <v>13584</v>
      </c>
      <c r="B6053" s="168">
        <v>683615805606</v>
      </c>
      <c r="C6053" s="289" t="s">
        <v>13433</v>
      </c>
      <c r="D6053" s="5" t="s">
        <v>13570</v>
      </c>
      <c r="E6053" s="323">
        <v>3.5</v>
      </c>
      <c r="F6053" s="281">
        <v>16.89</v>
      </c>
      <c r="G6053" s="279" t="s">
        <v>8444</v>
      </c>
      <c r="H6053" s="282">
        <v>0</v>
      </c>
      <c r="I6053" s="280">
        <v>42393</v>
      </c>
      <c r="J6053" s="319">
        <f t="shared" si="95"/>
        <v>5.8565000000000005</v>
      </c>
      <c r="K6053" s="169"/>
      <c r="L6053" s="169"/>
      <c r="M6053" s="169" t="s">
        <v>2395</v>
      </c>
      <c r="N6053" s="169"/>
      <c r="O6053" s="169"/>
      <c r="P6053" s="169"/>
    </row>
    <row r="6054" spans="1:16" ht="20.100000000000001" customHeight="1">
      <c r="A6054" s="5" t="s">
        <v>13585</v>
      </c>
      <c r="B6054" s="168">
        <v>683615805613</v>
      </c>
      <c r="C6054" s="289" t="s">
        <v>13434</v>
      </c>
      <c r="D6054" s="5" t="s">
        <v>13570</v>
      </c>
      <c r="E6054" s="326">
        <v>2</v>
      </c>
      <c r="F6054" s="281">
        <v>16.89</v>
      </c>
      <c r="G6054" s="279" t="s">
        <v>8444</v>
      </c>
      <c r="H6054" s="365">
        <v>38</v>
      </c>
      <c r="I6054" s="280">
        <v>42393</v>
      </c>
      <c r="J6054" s="319">
        <f t="shared" si="95"/>
        <v>7.3565000000000005</v>
      </c>
      <c r="K6054" s="169"/>
      <c r="L6054" s="169"/>
      <c r="M6054" s="169" t="s">
        <v>2395</v>
      </c>
      <c r="N6054" s="169"/>
      <c r="O6054" s="169"/>
      <c r="P6054" s="169"/>
    </row>
    <row r="6055" spans="1:16" ht="20.100000000000001" customHeight="1">
      <c r="A6055" s="5" t="s">
        <v>13586</v>
      </c>
      <c r="B6055" s="168">
        <v>683615805620</v>
      </c>
      <c r="C6055" s="289" t="s">
        <v>13435</v>
      </c>
      <c r="D6055" s="5" t="s">
        <v>13570</v>
      </c>
      <c r="E6055" s="326">
        <v>2</v>
      </c>
      <c r="F6055" s="281">
        <v>16.89</v>
      </c>
      <c r="G6055" s="279" t="s">
        <v>8444</v>
      </c>
      <c r="H6055" s="283">
        <v>9</v>
      </c>
      <c r="I6055" s="280">
        <v>42393</v>
      </c>
      <c r="J6055" s="319">
        <f t="shared" si="95"/>
        <v>7.3565000000000005</v>
      </c>
      <c r="K6055" s="169"/>
      <c r="L6055" s="169"/>
      <c r="M6055" s="169" t="s">
        <v>2395</v>
      </c>
      <c r="N6055" s="169"/>
      <c r="O6055" s="169"/>
      <c r="P6055" s="169"/>
    </row>
    <row r="6056" spans="1:16" ht="20.100000000000001" customHeight="1">
      <c r="A6056" s="282" t="s">
        <v>13587</v>
      </c>
      <c r="B6056" s="168">
        <v>683615805637</v>
      </c>
      <c r="C6056" s="289" t="s">
        <v>13436</v>
      </c>
      <c r="D6056" s="5" t="s">
        <v>13570</v>
      </c>
      <c r="E6056" s="323">
        <v>3.5</v>
      </c>
      <c r="F6056" s="281">
        <v>16.89</v>
      </c>
      <c r="G6056" s="279" t="s">
        <v>8444</v>
      </c>
      <c r="H6056" s="282">
        <v>0</v>
      </c>
      <c r="I6056" s="280">
        <v>42393</v>
      </c>
      <c r="J6056" s="319">
        <f t="shared" si="95"/>
        <v>5.8565000000000005</v>
      </c>
      <c r="K6056" s="169"/>
      <c r="L6056" s="169"/>
      <c r="M6056" s="169" t="s">
        <v>2395</v>
      </c>
      <c r="N6056" s="169"/>
      <c r="O6056" s="169"/>
      <c r="P6056" s="169"/>
    </row>
    <row r="6057" spans="1:16" ht="20.100000000000001" customHeight="1">
      <c r="A6057" s="5" t="s">
        <v>13588</v>
      </c>
      <c r="B6057" s="168">
        <v>683615805644</v>
      </c>
      <c r="C6057" s="289" t="s">
        <v>13437</v>
      </c>
      <c r="D6057" s="5" t="s">
        <v>13570</v>
      </c>
      <c r="E6057" s="326">
        <v>2</v>
      </c>
      <c r="F6057" s="281">
        <v>16.89</v>
      </c>
      <c r="G6057" s="279" t="s">
        <v>8444</v>
      </c>
      <c r="H6057" s="283">
        <v>118</v>
      </c>
      <c r="I6057" s="280">
        <v>42393</v>
      </c>
      <c r="J6057" s="319">
        <f t="shared" si="95"/>
        <v>7.3565000000000005</v>
      </c>
      <c r="K6057" s="169"/>
      <c r="L6057" s="169"/>
      <c r="M6057" s="169" t="s">
        <v>2395</v>
      </c>
      <c r="N6057" s="169"/>
      <c r="O6057" s="169"/>
      <c r="P6057" s="169"/>
    </row>
    <row r="6058" spans="1:16" ht="20.100000000000001" customHeight="1">
      <c r="A6058" s="5" t="s">
        <v>13589</v>
      </c>
      <c r="B6058" s="168">
        <v>683615805651</v>
      </c>
      <c r="C6058" s="289" t="s">
        <v>13438</v>
      </c>
      <c r="D6058" s="5" t="s">
        <v>13570</v>
      </c>
      <c r="E6058" s="323">
        <v>2</v>
      </c>
      <c r="F6058" s="281">
        <v>16.89</v>
      </c>
      <c r="G6058" s="279" t="s">
        <v>8444</v>
      </c>
      <c r="H6058" s="282">
        <v>0</v>
      </c>
      <c r="I6058" s="280">
        <v>42393</v>
      </c>
      <c r="J6058" s="319">
        <f t="shared" si="95"/>
        <v>7.3565000000000005</v>
      </c>
      <c r="K6058" s="169"/>
      <c r="L6058" s="169"/>
      <c r="M6058" s="169" t="s">
        <v>2395</v>
      </c>
      <c r="N6058" s="169"/>
      <c r="O6058" s="169"/>
      <c r="P6058" s="169"/>
    </row>
    <row r="6059" spans="1:16" ht="20.100000000000001" customHeight="1">
      <c r="A6059" s="5" t="s">
        <v>13590</v>
      </c>
      <c r="B6059" s="168">
        <v>683615805668</v>
      </c>
      <c r="C6059" s="289" t="s">
        <v>13439</v>
      </c>
      <c r="D6059" s="5" t="s">
        <v>13570</v>
      </c>
      <c r="E6059" s="326">
        <v>2</v>
      </c>
      <c r="F6059" s="281">
        <v>16.89</v>
      </c>
      <c r="G6059" s="279" t="s">
        <v>8444</v>
      </c>
      <c r="H6059" s="283">
        <v>100</v>
      </c>
      <c r="I6059" s="280">
        <v>42393</v>
      </c>
      <c r="J6059" s="319">
        <f t="shared" si="95"/>
        <v>7.3565000000000005</v>
      </c>
      <c r="K6059" s="169"/>
      <c r="L6059" s="169"/>
      <c r="M6059" s="169" t="s">
        <v>2395</v>
      </c>
      <c r="N6059" s="169"/>
      <c r="O6059" s="169"/>
      <c r="P6059" s="169"/>
    </row>
    <row r="6060" spans="1:16" ht="20.100000000000001" customHeight="1">
      <c r="A6060" s="5" t="s">
        <v>13591</v>
      </c>
      <c r="B6060" s="168">
        <v>683615805675</v>
      </c>
      <c r="C6060" s="289" t="s">
        <v>13440</v>
      </c>
      <c r="D6060" s="5" t="s">
        <v>13570</v>
      </c>
      <c r="E6060" s="326">
        <v>2</v>
      </c>
      <c r="F6060" s="281">
        <v>16.89</v>
      </c>
      <c r="G6060" s="279" t="s">
        <v>8444</v>
      </c>
      <c r="H6060" s="283">
        <v>35</v>
      </c>
      <c r="I6060" s="280">
        <v>42393</v>
      </c>
      <c r="J6060" s="319">
        <f t="shared" si="95"/>
        <v>7.3565000000000005</v>
      </c>
      <c r="K6060" s="169"/>
      <c r="L6060" s="169"/>
      <c r="M6060" s="169" t="s">
        <v>2395</v>
      </c>
      <c r="N6060" s="169"/>
      <c r="O6060" s="169"/>
      <c r="P6060" s="169"/>
    </row>
    <row r="6061" spans="1:16" ht="20.100000000000001" customHeight="1">
      <c r="A6061" s="282" t="s">
        <v>13592</v>
      </c>
      <c r="B6061" s="168">
        <v>683615805682</v>
      </c>
      <c r="C6061" s="289" t="s">
        <v>13441</v>
      </c>
      <c r="D6061" s="5" t="s">
        <v>13570</v>
      </c>
      <c r="E6061" s="323">
        <v>3.5</v>
      </c>
      <c r="F6061" s="281">
        <v>16.89</v>
      </c>
      <c r="G6061" s="279" t="s">
        <v>8444</v>
      </c>
      <c r="H6061" s="282">
        <v>0</v>
      </c>
      <c r="I6061" s="280">
        <v>42393</v>
      </c>
      <c r="J6061" s="319">
        <f t="shared" si="95"/>
        <v>5.8565000000000005</v>
      </c>
      <c r="K6061" s="169"/>
      <c r="L6061" s="169"/>
      <c r="M6061" s="169" t="s">
        <v>2395</v>
      </c>
      <c r="N6061" s="169"/>
      <c r="O6061" s="169"/>
      <c r="P6061" s="169"/>
    </row>
    <row r="6062" spans="1:16" ht="20.100000000000001" customHeight="1">
      <c r="A6062" s="282" t="s">
        <v>13593</v>
      </c>
      <c r="B6062" s="168">
        <v>683615805699</v>
      </c>
      <c r="C6062" s="289" t="s">
        <v>13442</v>
      </c>
      <c r="D6062" s="5" t="s">
        <v>13570</v>
      </c>
      <c r="E6062" s="323">
        <v>3.5</v>
      </c>
      <c r="F6062" s="281">
        <v>16.89</v>
      </c>
      <c r="G6062" s="279" t="s">
        <v>8444</v>
      </c>
      <c r="H6062" s="282">
        <v>0</v>
      </c>
      <c r="I6062" s="280">
        <v>42393</v>
      </c>
      <c r="J6062" s="319">
        <f t="shared" si="95"/>
        <v>5.8565000000000005</v>
      </c>
      <c r="K6062" s="169"/>
      <c r="L6062" s="169"/>
      <c r="M6062" s="169" t="s">
        <v>2395</v>
      </c>
      <c r="N6062" s="169"/>
      <c r="O6062" s="169"/>
      <c r="P6062" s="169"/>
    </row>
    <row r="6063" spans="1:16" ht="20.100000000000001" customHeight="1">
      <c r="A6063" s="282" t="s">
        <v>13594</v>
      </c>
      <c r="B6063" s="168">
        <v>683615805705</v>
      </c>
      <c r="C6063" s="289" t="s">
        <v>13443</v>
      </c>
      <c r="D6063" s="5" t="s">
        <v>13570</v>
      </c>
      <c r="E6063" s="323">
        <v>3.5</v>
      </c>
      <c r="F6063" s="281">
        <v>16.89</v>
      </c>
      <c r="G6063" s="279" t="s">
        <v>8444</v>
      </c>
      <c r="H6063" s="282">
        <v>0</v>
      </c>
      <c r="I6063" s="280">
        <v>42393</v>
      </c>
      <c r="J6063" s="319">
        <f t="shared" si="95"/>
        <v>5.8565000000000005</v>
      </c>
      <c r="K6063" s="169"/>
      <c r="L6063" s="169"/>
      <c r="M6063" s="169" t="s">
        <v>2395</v>
      </c>
      <c r="N6063" s="169"/>
      <c r="O6063" s="169"/>
      <c r="P6063" s="169"/>
    </row>
    <row r="6064" spans="1:16" ht="20.100000000000001" customHeight="1">
      <c r="A6064" s="5" t="s">
        <v>13595</v>
      </c>
      <c r="B6064" s="168">
        <v>683615805712</v>
      </c>
      <c r="C6064" s="289" t="s">
        <v>13444</v>
      </c>
      <c r="D6064" s="5" t="s">
        <v>13570</v>
      </c>
      <c r="E6064" s="326">
        <v>2</v>
      </c>
      <c r="F6064" s="281">
        <v>16.89</v>
      </c>
      <c r="G6064" s="279" t="s">
        <v>8444</v>
      </c>
      <c r="H6064" s="365">
        <v>104</v>
      </c>
      <c r="I6064" s="280">
        <v>42393</v>
      </c>
      <c r="J6064" s="319">
        <f t="shared" si="95"/>
        <v>7.3565000000000005</v>
      </c>
      <c r="K6064" s="169"/>
      <c r="L6064" s="169"/>
      <c r="M6064" s="169" t="s">
        <v>2395</v>
      </c>
      <c r="N6064" s="169"/>
      <c r="O6064" s="169"/>
      <c r="P6064" s="169"/>
    </row>
    <row r="6065" spans="1:16" ht="20.100000000000001" customHeight="1">
      <c r="A6065" s="282" t="s">
        <v>13596</v>
      </c>
      <c r="C6065" s="289" t="s">
        <v>13445</v>
      </c>
      <c r="D6065" s="5" t="s">
        <v>13570</v>
      </c>
      <c r="E6065" s="169"/>
      <c r="F6065" s="281" t="s">
        <v>17578</v>
      </c>
      <c r="G6065" s="279" t="s">
        <v>8444</v>
      </c>
      <c r="H6065" s="282">
        <v>0</v>
      </c>
      <c r="I6065" s="280">
        <v>42393</v>
      </c>
      <c r="J6065" s="319" t="e">
        <f t="shared" si="95"/>
        <v>#VALUE!</v>
      </c>
      <c r="K6065" s="169"/>
      <c r="L6065" s="169"/>
      <c r="M6065" s="169" t="s">
        <v>2395</v>
      </c>
      <c r="N6065" s="169"/>
      <c r="O6065" s="169"/>
      <c r="P6065" s="169"/>
    </row>
    <row r="6066" spans="1:16" ht="20.100000000000001" customHeight="1">
      <c r="A6066" s="5" t="s">
        <v>13597</v>
      </c>
      <c r="B6066" s="168">
        <v>683615805729</v>
      </c>
      <c r="C6066" s="289" t="s">
        <v>13446</v>
      </c>
      <c r="D6066" s="5" t="s">
        <v>13570</v>
      </c>
      <c r="E6066" s="326">
        <v>2</v>
      </c>
      <c r="F6066" s="281">
        <v>16.89</v>
      </c>
      <c r="G6066" s="279" t="s">
        <v>8444</v>
      </c>
      <c r="H6066" s="283">
        <v>151</v>
      </c>
      <c r="I6066" s="280">
        <v>42393</v>
      </c>
      <c r="J6066" s="319">
        <f t="shared" si="95"/>
        <v>7.3565000000000005</v>
      </c>
      <c r="K6066" s="169"/>
      <c r="L6066" s="169"/>
      <c r="M6066" s="169" t="s">
        <v>2395</v>
      </c>
      <c r="N6066" s="169"/>
      <c r="O6066" s="169"/>
      <c r="P6066" s="169"/>
    </row>
    <row r="6067" spans="1:16" ht="20.100000000000001" customHeight="1">
      <c r="A6067" s="5" t="s">
        <v>13598</v>
      </c>
      <c r="B6067" s="168">
        <v>683615805736</v>
      </c>
      <c r="C6067" s="289" t="s">
        <v>13447</v>
      </c>
      <c r="D6067" s="5" t="s">
        <v>13570</v>
      </c>
      <c r="E6067" s="326">
        <v>2</v>
      </c>
      <c r="F6067" s="281">
        <v>16.89</v>
      </c>
      <c r="G6067" s="279" t="s">
        <v>8444</v>
      </c>
      <c r="H6067" s="283">
        <v>170</v>
      </c>
      <c r="I6067" s="280">
        <v>42393</v>
      </c>
      <c r="J6067" s="319">
        <f t="shared" si="95"/>
        <v>7.3565000000000005</v>
      </c>
      <c r="K6067" s="169"/>
      <c r="L6067" s="169"/>
      <c r="M6067" s="169" t="s">
        <v>2395</v>
      </c>
      <c r="N6067" s="169"/>
      <c r="O6067" s="169"/>
      <c r="P6067" s="169"/>
    </row>
    <row r="6068" spans="1:16" ht="20.100000000000001" customHeight="1">
      <c r="A6068" s="5" t="s">
        <v>13599</v>
      </c>
      <c r="B6068" s="168">
        <v>683615805743</v>
      </c>
      <c r="C6068" s="289" t="s">
        <v>13448</v>
      </c>
      <c r="D6068" s="5" t="s">
        <v>13570</v>
      </c>
      <c r="E6068" s="326">
        <v>2</v>
      </c>
      <c r="F6068" s="281">
        <v>16.89</v>
      </c>
      <c r="G6068" s="279" t="s">
        <v>8444</v>
      </c>
      <c r="H6068" s="365">
        <v>79</v>
      </c>
      <c r="I6068" s="280">
        <v>42393</v>
      </c>
      <c r="J6068" s="319">
        <f t="shared" si="95"/>
        <v>7.3565000000000005</v>
      </c>
      <c r="K6068" s="169"/>
      <c r="L6068" s="169"/>
      <c r="M6068" s="169" t="s">
        <v>2395</v>
      </c>
      <c r="N6068" s="169"/>
      <c r="O6068" s="169"/>
      <c r="P6068" s="169"/>
    </row>
    <row r="6069" spans="1:16" ht="20.100000000000001" customHeight="1">
      <c r="A6069" s="5" t="s">
        <v>13600</v>
      </c>
      <c r="B6069" s="168">
        <v>683615805750</v>
      </c>
      <c r="C6069" s="289" t="s">
        <v>13449</v>
      </c>
      <c r="D6069" s="5" t="s">
        <v>13570</v>
      </c>
      <c r="E6069" s="326">
        <v>2</v>
      </c>
      <c r="F6069" s="281">
        <v>16.89</v>
      </c>
      <c r="G6069" s="279" t="s">
        <v>8444</v>
      </c>
      <c r="H6069" s="283">
        <v>31</v>
      </c>
      <c r="I6069" s="280">
        <v>42393</v>
      </c>
      <c r="J6069" s="319">
        <f t="shared" si="95"/>
        <v>7.3565000000000005</v>
      </c>
      <c r="K6069" s="169"/>
      <c r="L6069" s="169"/>
      <c r="M6069" s="169" t="s">
        <v>2395</v>
      </c>
      <c r="N6069" s="169"/>
      <c r="O6069" s="169"/>
      <c r="P6069" s="169"/>
    </row>
    <row r="6070" spans="1:16" ht="20.100000000000001" customHeight="1">
      <c r="A6070" s="5" t="s">
        <v>13601</v>
      </c>
      <c r="B6070" s="168">
        <v>683615805767</v>
      </c>
      <c r="C6070" s="289" t="s">
        <v>13450</v>
      </c>
      <c r="D6070" s="5" t="s">
        <v>13570</v>
      </c>
      <c r="E6070" s="326">
        <v>2</v>
      </c>
      <c r="F6070" s="281">
        <v>16.89</v>
      </c>
      <c r="G6070" s="279" t="s">
        <v>8444</v>
      </c>
      <c r="H6070" s="283">
        <v>118</v>
      </c>
      <c r="I6070" s="280">
        <v>42393</v>
      </c>
      <c r="J6070" s="319">
        <f t="shared" si="95"/>
        <v>7.3565000000000005</v>
      </c>
      <c r="K6070" s="169"/>
      <c r="L6070" s="169"/>
      <c r="M6070" s="169" t="s">
        <v>2395</v>
      </c>
      <c r="N6070" s="169"/>
      <c r="O6070" s="169"/>
      <c r="P6070" s="169"/>
    </row>
    <row r="6071" spans="1:16" ht="20.100000000000001" customHeight="1">
      <c r="A6071" s="5" t="s">
        <v>13602</v>
      </c>
      <c r="B6071" s="168">
        <v>683615805774</v>
      </c>
      <c r="C6071" s="289" t="s">
        <v>13451</v>
      </c>
      <c r="D6071" s="5" t="s">
        <v>13570</v>
      </c>
      <c r="E6071" s="326">
        <v>2</v>
      </c>
      <c r="F6071" s="281">
        <v>16.89</v>
      </c>
      <c r="G6071" s="279" t="s">
        <v>8444</v>
      </c>
      <c r="H6071" s="283">
        <v>212</v>
      </c>
      <c r="I6071" s="280">
        <v>42393</v>
      </c>
      <c r="J6071" s="319">
        <f t="shared" si="95"/>
        <v>7.3565000000000005</v>
      </c>
      <c r="K6071" s="169"/>
      <c r="L6071" s="169"/>
      <c r="M6071" s="169" t="s">
        <v>2395</v>
      </c>
      <c r="N6071" s="169"/>
      <c r="O6071" s="169"/>
      <c r="P6071" s="169"/>
    </row>
    <row r="6072" spans="1:16" ht="20.100000000000001" customHeight="1">
      <c r="A6072" s="5" t="s">
        <v>13603</v>
      </c>
      <c r="B6072" s="168">
        <v>683615805781</v>
      </c>
      <c r="C6072" s="289" t="s">
        <v>13452</v>
      </c>
      <c r="D6072" s="5" t="s">
        <v>13570</v>
      </c>
      <c r="E6072" s="326">
        <v>2</v>
      </c>
      <c r="F6072" s="281">
        <v>16.89</v>
      </c>
      <c r="G6072" s="279" t="s">
        <v>8444</v>
      </c>
      <c r="H6072" s="365">
        <v>106</v>
      </c>
      <c r="I6072" s="280">
        <v>42393</v>
      </c>
      <c r="J6072" s="319">
        <f t="shared" si="95"/>
        <v>7.3565000000000005</v>
      </c>
      <c r="K6072" s="169"/>
      <c r="L6072" s="169"/>
      <c r="M6072" s="169" t="s">
        <v>2395</v>
      </c>
      <c r="N6072" s="169"/>
      <c r="O6072" s="169"/>
      <c r="P6072" s="169"/>
    </row>
    <row r="6073" spans="1:16" ht="20.100000000000001" customHeight="1">
      <c r="A6073" s="5" t="s">
        <v>13604</v>
      </c>
      <c r="B6073" s="168">
        <v>683615805798</v>
      </c>
      <c r="C6073" s="289" t="s">
        <v>13453</v>
      </c>
      <c r="D6073" s="5" t="s">
        <v>13570</v>
      </c>
      <c r="E6073" s="326">
        <v>2</v>
      </c>
      <c r="F6073" s="281">
        <v>16.89</v>
      </c>
      <c r="G6073" s="279" t="s">
        <v>8444</v>
      </c>
      <c r="H6073" s="283">
        <v>177</v>
      </c>
      <c r="I6073" s="280">
        <v>42393</v>
      </c>
      <c r="J6073" s="319">
        <f t="shared" si="95"/>
        <v>7.3565000000000005</v>
      </c>
      <c r="K6073" s="169"/>
      <c r="L6073" s="169"/>
      <c r="M6073" s="169" t="s">
        <v>2395</v>
      </c>
      <c r="N6073" s="169"/>
      <c r="O6073" s="169"/>
      <c r="P6073" s="169"/>
    </row>
    <row r="6074" spans="1:16" ht="20.100000000000001" customHeight="1">
      <c r="A6074" s="5" t="s">
        <v>13605</v>
      </c>
      <c r="B6074" s="168">
        <v>683615805804</v>
      </c>
      <c r="C6074" s="289" t="s">
        <v>13454</v>
      </c>
      <c r="D6074" s="5" t="s">
        <v>13570</v>
      </c>
      <c r="E6074" s="326">
        <v>2</v>
      </c>
      <c r="F6074" s="281">
        <v>16.89</v>
      </c>
      <c r="G6074" s="279" t="s">
        <v>8444</v>
      </c>
      <c r="H6074" s="283">
        <v>136</v>
      </c>
      <c r="I6074" s="280">
        <v>42393</v>
      </c>
      <c r="J6074" s="319">
        <f t="shared" si="95"/>
        <v>7.3565000000000005</v>
      </c>
      <c r="K6074" s="169"/>
      <c r="L6074" s="169"/>
      <c r="M6074" s="169" t="s">
        <v>2395</v>
      </c>
      <c r="N6074" s="169"/>
      <c r="O6074" s="169"/>
      <c r="P6074" s="169"/>
    </row>
    <row r="6075" spans="1:16" ht="20.100000000000001" customHeight="1">
      <c r="A6075" s="282" t="s">
        <v>13606</v>
      </c>
      <c r="C6075" s="289" t="s">
        <v>13455</v>
      </c>
      <c r="D6075" s="5" t="s">
        <v>13570</v>
      </c>
      <c r="E6075" s="169"/>
      <c r="F6075" s="281" t="s">
        <v>17578</v>
      </c>
      <c r="G6075" s="279" t="s">
        <v>8444</v>
      </c>
      <c r="H6075" s="282">
        <v>0</v>
      </c>
      <c r="I6075" s="280">
        <v>42393</v>
      </c>
      <c r="J6075" s="319" t="e">
        <f t="shared" si="95"/>
        <v>#VALUE!</v>
      </c>
      <c r="K6075" s="169"/>
      <c r="L6075" s="169"/>
      <c r="M6075" s="169" t="s">
        <v>2395</v>
      </c>
      <c r="N6075" s="169"/>
      <c r="O6075" s="169"/>
      <c r="P6075" s="169"/>
    </row>
    <row r="6076" spans="1:16" ht="20.100000000000001" customHeight="1">
      <c r="A6076" s="5" t="s">
        <v>13607</v>
      </c>
      <c r="B6076" s="168">
        <v>683615805811</v>
      </c>
      <c r="C6076" s="289" t="s">
        <v>13456</v>
      </c>
      <c r="D6076" s="5" t="s">
        <v>13570</v>
      </c>
      <c r="E6076" s="323">
        <v>2</v>
      </c>
      <c r="F6076" s="281">
        <v>16.89</v>
      </c>
      <c r="G6076" s="279" t="s">
        <v>8444</v>
      </c>
      <c r="H6076" s="282">
        <v>0</v>
      </c>
      <c r="I6076" s="280">
        <v>42393</v>
      </c>
      <c r="J6076" s="319">
        <f t="shared" si="95"/>
        <v>7.3565000000000005</v>
      </c>
      <c r="K6076" s="169"/>
      <c r="L6076" s="169"/>
      <c r="M6076" s="169" t="s">
        <v>2395</v>
      </c>
      <c r="N6076" s="169"/>
      <c r="O6076" s="169"/>
      <c r="P6076" s="169"/>
    </row>
    <row r="6077" spans="1:16" ht="20.100000000000001" customHeight="1">
      <c r="A6077" s="282" t="s">
        <v>13608</v>
      </c>
      <c r="B6077" s="168">
        <v>683615805828</v>
      </c>
      <c r="C6077" s="289" t="s">
        <v>13457</v>
      </c>
      <c r="D6077" s="5" t="s">
        <v>13570</v>
      </c>
      <c r="E6077" s="323">
        <v>3</v>
      </c>
      <c r="F6077" s="281">
        <v>16.89</v>
      </c>
      <c r="G6077" s="279" t="s">
        <v>8444</v>
      </c>
      <c r="H6077" s="282">
        <v>0</v>
      </c>
      <c r="I6077" s="280">
        <v>42393</v>
      </c>
      <c r="J6077" s="319">
        <f t="shared" si="95"/>
        <v>6.3565000000000005</v>
      </c>
      <c r="K6077" s="169"/>
      <c r="L6077" s="169"/>
      <c r="M6077" s="169" t="s">
        <v>2395</v>
      </c>
      <c r="N6077" s="169"/>
      <c r="O6077" s="169"/>
      <c r="P6077" s="169"/>
    </row>
    <row r="6078" spans="1:16" ht="20.100000000000001" customHeight="1">
      <c r="A6078" s="5" t="s">
        <v>13609</v>
      </c>
      <c r="B6078" s="168">
        <v>683615805835</v>
      </c>
      <c r="C6078" s="289" t="s">
        <v>13458</v>
      </c>
      <c r="D6078" s="5" t="s">
        <v>13570</v>
      </c>
      <c r="E6078" s="326">
        <v>2</v>
      </c>
      <c r="F6078" s="281">
        <v>16.89</v>
      </c>
      <c r="G6078" s="279" t="s">
        <v>8444</v>
      </c>
      <c r="H6078" s="283">
        <v>46</v>
      </c>
      <c r="I6078" s="280">
        <v>42393</v>
      </c>
      <c r="J6078" s="319">
        <f t="shared" si="95"/>
        <v>7.3565000000000005</v>
      </c>
      <c r="K6078" s="169"/>
      <c r="L6078" s="169"/>
      <c r="M6078" s="169" t="s">
        <v>2395</v>
      </c>
      <c r="N6078" s="169"/>
      <c r="O6078" s="169"/>
      <c r="P6078" s="169"/>
    </row>
    <row r="6079" spans="1:16" ht="20.100000000000001" customHeight="1">
      <c r="A6079" s="5" t="s">
        <v>13610</v>
      </c>
      <c r="B6079" s="168">
        <v>683615805842</v>
      </c>
      <c r="C6079" s="289" t="s">
        <v>13459</v>
      </c>
      <c r="D6079" s="5" t="s">
        <v>13570</v>
      </c>
      <c r="E6079" s="326">
        <v>2</v>
      </c>
      <c r="F6079" s="281">
        <v>16.89</v>
      </c>
      <c r="G6079" s="279" t="s">
        <v>8444</v>
      </c>
      <c r="H6079" s="283">
        <v>24</v>
      </c>
      <c r="I6079" s="280">
        <v>42393</v>
      </c>
      <c r="J6079" s="319">
        <f t="shared" si="95"/>
        <v>7.3565000000000005</v>
      </c>
      <c r="K6079" s="169"/>
      <c r="L6079" s="169"/>
      <c r="M6079" s="169" t="s">
        <v>2395</v>
      </c>
      <c r="N6079" s="169"/>
      <c r="O6079" s="169"/>
      <c r="P6079" s="169"/>
    </row>
    <row r="6080" spans="1:16" ht="20.100000000000001" customHeight="1">
      <c r="A6080" s="282" t="s">
        <v>13611</v>
      </c>
      <c r="B6080" s="168">
        <v>683615805859</v>
      </c>
      <c r="C6080" s="289" t="s">
        <v>13460</v>
      </c>
      <c r="D6080" s="5" t="s">
        <v>13570</v>
      </c>
      <c r="E6080" s="326">
        <v>2</v>
      </c>
      <c r="F6080" s="281">
        <v>16.89</v>
      </c>
      <c r="G6080" s="279" t="s">
        <v>8444</v>
      </c>
      <c r="H6080" s="283">
        <v>9</v>
      </c>
      <c r="I6080" s="280">
        <v>42393</v>
      </c>
      <c r="J6080" s="319">
        <f t="shared" si="95"/>
        <v>7.3565000000000005</v>
      </c>
      <c r="K6080" s="169"/>
      <c r="L6080" s="169"/>
      <c r="M6080" s="169" t="s">
        <v>2395</v>
      </c>
      <c r="N6080" s="169"/>
      <c r="O6080" s="169"/>
      <c r="P6080" s="169"/>
    </row>
    <row r="6081" spans="1:16" ht="20.100000000000001" customHeight="1">
      <c r="A6081" s="5" t="s">
        <v>13612</v>
      </c>
      <c r="B6081" s="168">
        <v>683615805866</v>
      </c>
      <c r="C6081" s="289" t="s">
        <v>13461</v>
      </c>
      <c r="D6081" s="5" t="s">
        <v>13570</v>
      </c>
      <c r="E6081" s="326">
        <v>2</v>
      </c>
      <c r="F6081" s="281">
        <v>16.89</v>
      </c>
      <c r="G6081" s="279" t="s">
        <v>8444</v>
      </c>
      <c r="H6081" s="283">
        <v>16</v>
      </c>
      <c r="I6081" s="280">
        <v>42393</v>
      </c>
      <c r="J6081" s="319">
        <f t="shared" si="95"/>
        <v>7.3565000000000005</v>
      </c>
      <c r="K6081" s="169"/>
      <c r="L6081" s="169"/>
      <c r="M6081" s="169" t="s">
        <v>2395</v>
      </c>
      <c r="N6081" s="169"/>
      <c r="O6081" s="169"/>
      <c r="P6081" s="169"/>
    </row>
    <row r="6082" spans="1:16" ht="20.100000000000001" customHeight="1">
      <c r="A6082" s="282" t="s">
        <v>13613</v>
      </c>
      <c r="C6082" s="289" t="s">
        <v>13462</v>
      </c>
      <c r="D6082" s="5" t="s">
        <v>13570</v>
      </c>
      <c r="E6082" s="169"/>
      <c r="F6082" s="281" t="s">
        <v>17578</v>
      </c>
      <c r="G6082" s="279" t="s">
        <v>8444</v>
      </c>
      <c r="H6082" s="282">
        <v>0</v>
      </c>
      <c r="I6082" s="280">
        <v>42393</v>
      </c>
      <c r="J6082" s="319" t="e">
        <f t="shared" si="95"/>
        <v>#VALUE!</v>
      </c>
      <c r="K6082" s="169"/>
      <c r="L6082" s="169"/>
      <c r="M6082" s="169" t="s">
        <v>2395</v>
      </c>
      <c r="N6082" s="169"/>
      <c r="O6082" s="169"/>
      <c r="P6082" s="169"/>
    </row>
    <row r="6083" spans="1:16" ht="20.100000000000001" customHeight="1">
      <c r="A6083" s="282" t="s">
        <v>13614</v>
      </c>
      <c r="B6083" s="168">
        <v>683615805873</v>
      </c>
      <c r="C6083" s="289" t="s">
        <v>13463</v>
      </c>
      <c r="D6083" s="5" t="s">
        <v>13570</v>
      </c>
      <c r="E6083" s="323">
        <v>7</v>
      </c>
      <c r="F6083" s="281">
        <v>19.647058823529413</v>
      </c>
      <c r="G6083" s="279" t="s">
        <v>8444</v>
      </c>
      <c r="H6083" s="282">
        <v>0</v>
      </c>
      <c r="I6083" s="280">
        <v>42393</v>
      </c>
      <c r="J6083" s="319">
        <f t="shared" si="95"/>
        <v>4.6999999999999993</v>
      </c>
      <c r="K6083" s="169">
        <v>15.99</v>
      </c>
      <c r="L6083" s="169"/>
      <c r="M6083" s="169" t="s">
        <v>2395</v>
      </c>
      <c r="N6083" s="169"/>
      <c r="O6083" s="169"/>
      <c r="P6083" s="169"/>
    </row>
    <row r="6084" spans="1:16" ht="20.100000000000001" customHeight="1">
      <c r="A6084" s="282" t="s">
        <v>13615</v>
      </c>
      <c r="C6084" s="289" t="s">
        <v>13464</v>
      </c>
      <c r="D6084" s="5" t="s">
        <v>13616</v>
      </c>
      <c r="E6084" s="169"/>
      <c r="F6084" s="281" t="s">
        <v>17578</v>
      </c>
      <c r="G6084" s="279" t="s">
        <v>8444</v>
      </c>
      <c r="H6084" s="282">
        <v>0</v>
      </c>
      <c r="I6084" s="280">
        <v>42393</v>
      </c>
      <c r="J6084" s="319" t="e">
        <f t="shared" si="95"/>
        <v>#VALUE!</v>
      </c>
      <c r="K6084" s="169"/>
      <c r="L6084" s="169"/>
      <c r="M6084" s="169" t="s">
        <v>2395</v>
      </c>
      <c r="N6084" s="169"/>
      <c r="O6084" s="169"/>
      <c r="P6084" s="169"/>
    </row>
    <row r="6085" spans="1:16" ht="20.100000000000001" customHeight="1">
      <c r="A6085" s="5" t="s">
        <v>13617</v>
      </c>
      <c r="B6085" s="168">
        <v>683615805880</v>
      </c>
      <c r="C6085" s="289" t="s">
        <v>13465</v>
      </c>
      <c r="D6085" s="5" t="s">
        <v>13616</v>
      </c>
      <c r="E6085" s="323">
        <v>4.5</v>
      </c>
      <c r="F6085" s="319">
        <v>17.95</v>
      </c>
      <c r="G6085" s="279" t="s">
        <v>8444</v>
      </c>
      <c r="H6085" s="282">
        <v>0</v>
      </c>
      <c r="I6085" s="280">
        <v>42393</v>
      </c>
      <c r="J6085" s="319">
        <f t="shared" si="95"/>
        <v>5.7574999999999985</v>
      </c>
      <c r="K6085" s="169"/>
      <c r="L6085" s="169"/>
      <c r="M6085" s="169" t="s">
        <v>2395</v>
      </c>
      <c r="N6085" s="169"/>
      <c r="O6085" s="169"/>
      <c r="P6085" s="169"/>
    </row>
    <row r="6086" spans="1:16" ht="20.100000000000001" customHeight="1">
      <c r="A6086" s="5" t="s">
        <v>13618</v>
      </c>
      <c r="B6086" s="168">
        <v>683615805897</v>
      </c>
      <c r="C6086" s="289" t="s">
        <v>13466</v>
      </c>
      <c r="D6086" s="5" t="s">
        <v>13616</v>
      </c>
      <c r="E6086" s="326">
        <v>2.5</v>
      </c>
      <c r="F6086" s="319">
        <v>17.95</v>
      </c>
      <c r="G6086" s="279" t="s">
        <v>8444</v>
      </c>
      <c r="H6086" s="283">
        <v>10</v>
      </c>
      <c r="I6086" s="280">
        <v>42393</v>
      </c>
      <c r="J6086" s="319">
        <f t="shared" si="95"/>
        <v>7.7574999999999985</v>
      </c>
      <c r="K6086" s="169"/>
      <c r="L6086" s="169"/>
      <c r="M6086" s="169" t="s">
        <v>2395</v>
      </c>
      <c r="N6086" s="169"/>
      <c r="O6086" s="169"/>
      <c r="P6086" s="169"/>
    </row>
    <row r="6087" spans="1:16" ht="20.100000000000001" customHeight="1">
      <c r="A6087" s="282" t="s">
        <v>13619</v>
      </c>
      <c r="B6087" s="168">
        <v>683615805903</v>
      </c>
      <c r="C6087" s="289" t="s">
        <v>13467</v>
      </c>
      <c r="D6087" s="5" t="s">
        <v>13616</v>
      </c>
      <c r="E6087" s="323">
        <v>4.5</v>
      </c>
      <c r="F6087" s="319">
        <v>17.95</v>
      </c>
      <c r="G6087" s="279" t="s">
        <v>8444</v>
      </c>
      <c r="H6087" s="282">
        <v>0</v>
      </c>
      <c r="I6087" s="280">
        <v>42393</v>
      </c>
      <c r="J6087" s="319">
        <f t="shared" si="95"/>
        <v>5.7574999999999985</v>
      </c>
      <c r="K6087" s="169"/>
      <c r="L6087" s="169"/>
      <c r="M6087" s="169" t="s">
        <v>2395</v>
      </c>
      <c r="N6087" s="169"/>
      <c r="O6087" s="169"/>
      <c r="P6087" s="169"/>
    </row>
    <row r="6088" spans="1:16" ht="20.100000000000001" customHeight="1">
      <c r="A6088" s="282" t="s">
        <v>13620</v>
      </c>
      <c r="B6088" s="168">
        <v>683615805910</v>
      </c>
      <c r="C6088" s="289" t="s">
        <v>13468</v>
      </c>
      <c r="D6088" s="5" t="s">
        <v>13616</v>
      </c>
      <c r="E6088" s="323">
        <v>4.5</v>
      </c>
      <c r="F6088" s="319">
        <v>17.95</v>
      </c>
      <c r="G6088" s="279" t="s">
        <v>8444</v>
      </c>
      <c r="H6088" s="282">
        <v>0</v>
      </c>
      <c r="I6088" s="280">
        <v>42393</v>
      </c>
      <c r="J6088" s="319">
        <f t="shared" si="95"/>
        <v>5.7574999999999985</v>
      </c>
      <c r="K6088" s="169"/>
      <c r="L6088" s="169"/>
      <c r="M6088" s="169" t="s">
        <v>2395</v>
      </c>
      <c r="N6088" s="169"/>
      <c r="O6088" s="169"/>
      <c r="P6088" s="169"/>
    </row>
    <row r="6089" spans="1:16" ht="20.100000000000001" customHeight="1">
      <c r="A6089" s="5" t="s">
        <v>13621</v>
      </c>
      <c r="B6089" s="168">
        <v>683615805927</v>
      </c>
      <c r="C6089" s="289" t="s">
        <v>13469</v>
      </c>
      <c r="D6089" s="5" t="s">
        <v>13616</v>
      </c>
      <c r="E6089" s="323">
        <v>4.5</v>
      </c>
      <c r="F6089" s="319">
        <v>17.95</v>
      </c>
      <c r="G6089" s="279" t="s">
        <v>8444</v>
      </c>
      <c r="H6089" s="282">
        <v>0</v>
      </c>
      <c r="I6089" s="280">
        <v>42393</v>
      </c>
      <c r="J6089" s="319">
        <f t="shared" si="95"/>
        <v>5.7574999999999985</v>
      </c>
      <c r="K6089" s="169"/>
      <c r="L6089" s="169"/>
      <c r="M6089" s="169" t="s">
        <v>2395</v>
      </c>
      <c r="N6089" s="169"/>
      <c r="O6089" s="169"/>
      <c r="P6089" s="169"/>
    </row>
    <row r="6090" spans="1:16" ht="20.100000000000001" customHeight="1">
      <c r="A6090" s="5" t="s">
        <v>13622</v>
      </c>
      <c r="B6090" s="168">
        <v>683615805934</v>
      </c>
      <c r="C6090" s="289" t="s">
        <v>13470</v>
      </c>
      <c r="D6090" s="5" t="s">
        <v>13616</v>
      </c>
      <c r="E6090" s="323">
        <v>2.5</v>
      </c>
      <c r="F6090" s="319">
        <v>17.95</v>
      </c>
      <c r="G6090" s="279" t="s">
        <v>8444</v>
      </c>
      <c r="H6090" s="282">
        <v>0</v>
      </c>
      <c r="I6090" s="280">
        <v>42393</v>
      </c>
      <c r="J6090" s="319">
        <f t="shared" si="95"/>
        <v>7.7574999999999985</v>
      </c>
      <c r="K6090" s="169"/>
      <c r="L6090" s="169"/>
      <c r="M6090" s="169" t="s">
        <v>2395</v>
      </c>
      <c r="N6090" s="169"/>
      <c r="O6090" s="169"/>
      <c r="P6090" s="169"/>
    </row>
    <row r="6091" spans="1:16" ht="20.100000000000001" customHeight="1">
      <c r="A6091" s="5" t="s">
        <v>13623</v>
      </c>
      <c r="B6091" s="168">
        <v>683615805941</v>
      </c>
      <c r="C6091" s="289" t="s">
        <v>13471</v>
      </c>
      <c r="D6091" s="5" t="s">
        <v>13616</v>
      </c>
      <c r="E6091" s="323">
        <v>4.5</v>
      </c>
      <c r="F6091" s="319">
        <v>17.95</v>
      </c>
      <c r="G6091" s="279" t="s">
        <v>8444</v>
      </c>
      <c r="H6091" s="282">
        <v>0</v>
      </c>
      <c r="I6091" s="280">
        <v>42393</v>
      </c>
      <c r="J6091" s="319">
        <f t="shared" si="95"/>
        <v>5.7574999999999985</v>
      </c>
      <c r="K6091" s="169"/>
      <c r="L6091" s="169"/>
      <c r="M6091" s="169" t="s">
        <v>2395</v>
      </c>
      <c r="N6091" s="169"/>
      <c r="O6091" s="169"/>
      <c r="P6091" s="169"/>
    </row>
    <row r="6092" spans="1:16" ht="20.100000000000001" customHeight="1">
      <c r="A6092" s="282" t="s">
        <v>13624</v>
      </c>
      <c r="B6092" s="168">
        <v>683615805958</v>
      </c>
      <c r="C6092" s="289" t="s">
        <v>13472</v>
      </c>
      <c r="D6092" s="5" t="s">
        <v>13616</v>
      </c>
      <c r="E6092" s="323">
        <v>2.5</v>
      </c>
      <c r="F6092" s="319">
        <v>20.823529411764707</v>
      </c>
      <c r="G6092" s="279" t="s">
        <v>8444</v>
      </c>
      <c r="H6092" s="282">
        <v>0</v>
      </c>
      <c r="I6092" s="280">
        <v>42393</v>
      </c>
      <c r="J6092" s="319">
        <f t="shared" ref="J6092:J6155" si="96">F6092*0.85-5-E6092</f>
        <v>10.199999999999999</v>
      </c>
      <c r="K6092" s="169">
        <v>15.95</v>
      </c>
      <c r="L6092" s="169"/>
      <c r="M6092" s="169" t="s">
        <v>2395</v>
      </c>
      <c r="N6092" s="169"/>
      <c r="O6092" s="169"/>
      <c r="P6092" s="169"/>
    </row>
    <row r="6093" spans="1:16" ht="20.100000000000001" customHeight="1">
      <c r="A6093" s="5" t="s">
        <v>13625</v>
      </c>
      <c r="B6093" s="168">
        <v>683615805965</v>
      </c>
      <c r="C6093" s="289" t="s">
        <v>13473</v>
      </c>
      <c r="D6093" s="5" t="s">
        <v>13616</v>
      </c>
      <c r="E6093" s="323">
        <v>4.5</v>
      </c>
      <c r="F6093" s="319">
        <v>17.95</v>
      </c>
      <c r="G6093" s="279" t="s">
        <v>8444</v>
      </c>
      <c r="H6093" s="282">
        <v>0</v>
      </c>
      <c r="I6093" s="280">
        <v>42393</v>
      </c>
      <c r="J6093" s="319">
        <f t="shared" si="96"/>
        <v>5.7574999999999985</v>
      </c>
      <c r="K6093" s="169"/>
      <c r="L6093" s="169"/>
      <c r="M6093" s="169" t="s">
        <v>2395</v>
      </c>
      <c r="N6093" s="169"/>
      <c r="O6093" s="169"/>
      <c r="P6093" s="169"/>
    </row>
    <row r="6094" spans="1:16" ht="20.100000000000001" customHeight="1">
      <c r="A6094" s="282" t="s">
        <v>13626</v>
      </c>
      <c r="C6094" s="289" t="s">
        <v>13474</v>
      </c>
      <c r="D6094" s="5" t="s">
        <v>13627</v>
      </c>
      <c r="E6094" s="169"/>
      <c r="F6094" s="281" t="s">
        <v>17578</v>
      </c>
      <c r="G6094" s="279" t="s">
        <v>8444</v>
      </c>
      <c r="H6094" s="282">
        <v>0</v>
      </c>
      <c r="I6094" s="280">
        <v>42393</v>
      </c>
      <c r="J6094" s="319" t="e">
        <f t="shared" si="96"/>
        <v>#VALUE!</v>
      </c>
      <c r="K6094" s="169"/>
      <c r="L6094" s="169"/>
      <c r="M6094" s="169" t="s">
        <v>2395</v>
      </c>
      <c r="N6094" s="169"/>
      <c r="O6094" s="169"/>
      <c r="P6094" s="169"/>
    </row>
    <row r="6095" spans="1:16" ht="20.100000000000001" customHeight="1">
      <c r="A6095" s="282" t="s">
        <v>13628</v>
      </c>
      <c r="B6095" s="168">
        <v>683615805972</v>
      </c>
      <c r="C6095" s="289" t="s">
        <v>13475</v>
      </c>
      <c r="D6095" s="5" t="s">
        <v>13627</v>
      </c>
      <c r="E6095" s="323">
        <v>10</v>
      </c>
      <c r="F6095" s="319">
        <v>23.176470588235293</v>
      </c>
      <c r="G6095" s="279" t="s">
        <v>8444</v>
      </c>
      <c r="H6095" s="282">
        <v>0</v>
      </c>
      <c r="I6095" s="280">
        <v>42393</v>
      </c>
      <c r="J6095" s="319">
        <f t="shared" si="96"/>
        <v>4.6999999999999993</v>
      </c>
      <c r="K6095" s="169">
        <v>15.95</v>
      </c>
      <c r="L6095" s="169"/>
      <c r="M6095" s="169" t="s">
        <v>2395</v>
      </c>
      <c r="N6095" s="169"/>
      <c r="O6095" s="169"/>
      <c r="P6095" s="169"/>
    </row>
    <row r="6096" spans="1:16" ht="20.100000000000001" customHeight="1">
      <c r="A6096" s="282" t="s">
        <v>13629</v>
      </c>
      <c r="B6096" s="168">
        <v>683615805989</v>
      </c>
      <c r="C6096" s="289" t="s">
        <v>13476</v>
      </c>
      <c r="D6096" s="5" t="s">
        <v>13627</v>
      </c>
      <c r="E6096" s="323">
        <v>10</v>
      </c>
      <c r="F6096" s="319">
        <v>23.176470588235293</v>
      </c>
      <c r="G6096" s="279" t="s">
        <v>8444</v>
      </c>
      <c r="H6096" s="282">
        <v>0</v>
      </c>
      <c r="I6096" s="280">
        <v>42393</v>
      </c>
      <c r="J6096" s="319">
        <f t="shared" si="96"/>
        <v>4.6999999999999993</v>
      </c>
      <c r="K6096" s="169">
        <v>15.95</v>
      </c>
      <c r="L6096" s="169"/>
      <c r="M6096" s="169" t="s">
        <v>2395</v>
      </c>
      <c r="N6096" s="169"/>
      <c r="O6096" s="169"/>
      <c r="P6096" s="169"/>
    </row>
    <row r="6097" spans="1:16" ht="20.100000000000001" customHeight="1">
      <c r="A6097" s="282" t="s">
        <v>13630</v>
      </c>
      <c r="C6097" s="289" t="s">
        <v>13477</v>
      </c>
      <c r="D6097" s="5" t="s">
        <v>13627</v>
      </c>
      <c r="E6097" s="169"/>
      <c r="F6097" s="281" t="s">
        <v>17578</v>
      </c>
      <c r="G6097" s="279" t="s">
        <v>8444</v>
      </c>
      <c r="H6097" s="282">
        <v>0</v>
      </c>
      <c r="I6097" s="280">
        <v>42393</v>
      </c>
      <c r="J6097" s="319" t="e">
        <f t="shared" si="96"/>
        <v>#VALUE!</v>
      </c>
      <c r="K6097" s="169"/>
      <c r="L6097" s="169"/>
      <c r="M6097" s="169" t="s">
        <v>2395</v>
      </c>
      <c r="N6097" s="169"/>
      <c r="O6097" s="169"/>
      <c r="P6097" s="169"/>
    </row>
    <row r="6098" spans="1:16" ht="20.100000000000001" customHeight="1">
      <c r="A6098" s="282" t="s">
        <v>13631</v>
      </c>
      <c r="B6098" s="168">
        <v>683615805996</v>
      </c>
      <c r="C6098" s="289" t="s">
        <v>13478</v>
      </c>
      <c r="D6098" s="5" t="s">
        <v>13627</v>
      </c>
      <c r="E6098" s="326">
        <v>2.5</v>
      </c>
      <c r="F6098" s="319">
        <v>23.176470588235293</v>
      </c>
      <c r="G6098" s="279" t="s">
        <v>8444</v>
      </c>
      <c r="H6098" s="283">
        <v>7</v>
      </c>
      <c r="I6098" s="280">
        <v>42393</v>
      </c>
      <c r="J6098" s="319">
        <f t="shared" si="96"/>
        <v>12.2</v>
      </c>
      <c r="K6098" s="169">
        <v>15.95</v>
      </c>
      <c r="L6098" s="169"/>
      <c r="M6098" s="169" t="s">
        <v>2395</v>
      </c>
      <c r="N6098" s="169"/>
      <c r="O6098" s="169"/>
      <c r="P6098" s="169"/>
    </row>
    <row r="6099" spans="1:16" ht="20.100000000000001" customHeight="1">
      <c r="A6099" s="282" t="s">
        <v>13632</v>
      </c>
      <c r="C6099" s="289" t="s">
        <v>13479</v>
      </c>
      <c r="D6099" s="5" t="s">
        <v>13627</v>
      </c>
      <c r="E6099" s="169"/>
      <c r="F6099" s="281" t="s">
        <v>17578</v>
      </c>
      <c r="G6099" s="279" t="s">
        <v>8444</v>
      </c>
      <c r="H6099" s="282">
        <v>0</v>
      </c>
      <c r="I6099" s="280">
        <v>42393</v>
      </c>
      <c r="J6099" s="319" t="e">
        <f t="shared" si="96"/>
        <v>#VALUE!</v>
      </c>
      <c r="K6099" s="169"/>
      <c r="L6099" s="169"/>
      <c r="M6099" s="169" t="s">
        <v>2395</v>
      </c>
      <c r="N6099" s="169"/>
      <c r="O6099" s="169"/>
      <c r="P6099" s="169"/>
    </row>
    <row r="6100" spans="1:16" ht="20.100000000000001" customHeight="1">
      <c r="A6100" s="282" t="s">
        <v>13633</v>
      </c>
      <c r="B6100" s="168">
        <v>683615806009</v>
      </c>
      <c r="C6100" s="289" t="s">
        <v>13480</v>
      </c>
      <c r="D6100" s="5" t="s">
        <v>13627</v>
      </c>
      <c r="E6100" s="323">
        <v>4</v>
      </c>
      <c r="F6100" s="319">
        <v>17.95</v>
      </c>
      <c r="G6100" s="279" t="s">
        <v>8444</v>
      </c>
      <c r="H6100" s="282">
        <v>0</v>
      </c>
      <c r="I6100" s="280">
        <v>42393</v>
      </c>
      <c r="J6100" s="319">
        <f t="shared" si="96"/>
        <v>6.2574999999999985</v>
      </c>
      <c r="K6100" s="169"/>
      <c r="L6100" s="169"/>
      <c r="M6100" s="169" t="s">
        <v>2395</v>
      </c>
      <c r="N6100" s="169"/>
      <c r="O6100" s="169"/>
      <c r="P6100" s="169"/>
    </row>
    <row r="6101" spans="1:16" ht="20.100000000000001" customHeight="1">
      <c r="A6101" s="282" t="s">
        <v>13634</v>
      </c>
      <c r="B6101" s="168">
        <v>683615806016</v>
      </c>
      <c r="C6101" s="289" t="s">
        <v>13481</v>
      </c>
      <c r="D6101" s="5" t="s">
        <v>13627</v>
      </c>
      <c r="E6101" s="323">
        <v>4</v>
      </c>
      <c r="F6101" s="319">
        <v>17.95</v>
      </c>
      <c r="G6101" s="279" t="s">
        <v>8444</v>
      </c>
      <c r="H6101" s="282">
        <v>0</v>
      </c>
      <c r="I6101" s="280">
        <v>42393</v>
      </c>
      <c r="J6101" s="319">
        <f t="shared" si="96"/>
        <v>6.2574999999999985</v>
      </c>
      <c r="K6101" s="169"/>
      <c r="L6101" s="169"/>
      <c r="M6101" s="169" t="s">
        <v>2395</v>
      </c>
      <c r="N6101" s="169"/>
      <c r="O6101" s="169"/>
      <c r="P6101" s="169"/>
    </row>
    <row r="6102" spans="1:16" ht="20.100000000000001" customHeight="1">
      <c r="A6102" s="282" t="s">
        <v>13635</v>
      </c>
      <c r="C6102" s="289" t="s">
        <v>13482</v>
      </c>
      <c r="D6102" s="5" t="s">
        <v>13636</v>
      </c>
      <c r="E6102" s="169"/>
      <c r="F6102" s="281" t="s">
        <v>17578</v>
      </c>
      <c r="G6102" s="279" t="s">
        <v>8444</v>
      </c>
      <c r="H6102" s="282">
        <v>0</v>
      </c>
      <c r="I6102" s="280">
        <v>42393</v>
      </c>
      <c r="J6102" s="319" t="e">
        <f t="shared" si="96"/>
        <v>#VALUE!</v>
      </c>
      <c r="K6102" s="169"/>
      <c r="L6102" s="169"/>
      <c r="M6102" s="169" t="s">
        <v>2395</v>
      </c>
      <c r="N6102" s="169"/>
      <c r="O6102" s="169"/>
      <c r="P6102" s="169"/>
    </row>
    <row r="6103" spans="1:16" ht="20.100000000000001" customHeight="1">
      <c r="A6103" s="282" t="s">
        <v>13637</v>
      </c>
      <c r="B6103" s="168">
        <v>683615806023</v>
      </c>
      <c r="C6103" s="289" t="s">
        <v>13483</v>
      </c>
      <c r="D6103" s="5" t="s">
        <v>13636</v>
      </c>
      <c r="E6103" s="323">
        <v>12</v>
      </c>
      <c r="F6103" s="319">
        <v>30.235294117647058</v>
      </c>
      <c r="G6103" s="279" t="s">
        <v>8444</v>
      </c>
      <c r="H6103" s="282">
        <v>0</v>
      </c>
      <c r="I6103" s="280">
        <v>42393</v>
      </c>
      <c r="J6103" s="319">
        <f t="shared" si="96"/>
        <v>8.6999999999999993</v>
      </c>
      <c r="K6103" s="169">
        <v>15.95</v>
      </c>
      <c r="L6103" s="169"/>
      <c r="M6103" s="169" t="s">
        <v>2395</v>
      </c>
      <c r="N6103" s="169"/>
      <c r="O6103" s="169"/>
      <c r="P6103" s="169"/>
    </row>
    <row r="6104" spans="1:16" ht="20.100000000000001" customHeight="1">
      <c r="A6104" s="282" t="s">
        <v>13638</v>
      </c>
      <c r="B6104" s="168">
        <v>683615806030</v>
      </c>
      <c r="C6104" s="289" t="s">
        <v>13484</v>
      </c>
      <c r="D6104" s="5" t="s">
        <v>13636</v>
      </c>
      <c r="E6104" s="323">
        <v>12</v>
      </c>
      <c r="F6104" s="319">
        <v>30.235294117647058</v>
      </c>
      <c r="G6104" s="279" t="s">
        <v>8444</v>
      </c>
      <c r="H6104" s="282">
        <v>0</v>
      </c>
      <c r="I6104" s="280">
        <v>42393</v>
      </c>
      <c r="J6104" s="319">
        <f t="shared" si="96"/>
        <v>8.6999999999999993</v>
      </c>
      <c r="K6104" s="169">
        <v>15.95</v>
      </c>
      <c r="L6104" s="169"/>
      <c r="M6104" s="169" t="s">
        <v>2395</v>
      </c>
      <c r="N6104" s="169"/>
      <c r="O6104" s="169"/>
      <c r="P6104" s="169"/>
    </row>
    <row r="6105" spans="1:16" ht="20.100000000000001" customHeight="1">
      <c r="A6105" s="282" t="s">
        <v>13639</v>
      </c>
      <c r="C6105" s="289" t="s">
        <v>13485</v>
      </c>
      <c r="D6105" s="5" t="s">
        <v>13640</v>
      </c>
      <c r="E6105" s="169"/>
      <c r="F6105" s="281" t="s">
        <v>17578</v>
      </c>
      <c r="G6105" s="279" t="s">
        <v>8444</v>
      </c>
      <c r="H6105" s="282">
        <v>0</v>
      </c>
      <c r="I6105" s="280">
        <v>42393</v>
      </c>
      <c r="J6105" s="319" t="e">
        <f t="shared" si="96"/>
        <v>#VALUE!</v>
      </c>
      <c r="K6105" s="169"/>
      <c r="L6105" s="169"/>
      <c r="M6105" s="169" t="s">
        <v>2395</v>
      </c>
      <c r="N6105" s="169"/>
      <c r="O6105" s="169"/>
      <c r="P6105" s="169"/>
    </row>
    <row r="6106" spans="1:16" ht="20.100000000000001" customHeight="1">
      <c r="A6106" s="5" t="s">
        <v>13641</v>
      </c>
      <c r="B6106" s="168">
        <v>683615806047</v>
      </c>
      <c r="C6106" s="289" t="s">
        <v>13486</v>
      </c>
      <c r="D6106" s="5" t="s">
        <v>13640</v>
      </c>
      <c r="E6106" s="326">
        <v>2.5</v>
      </c>
      <c r="F6106" s="319">
        <v>17.95</v>
      </c>
      <c r="G6106" s="279" t="s">
        <v>8444</v>
      </c>
      <c r="H6106" s="283">
        <v>24</v>
      </c>
      <c r="I6106" s="280">
        <v>42393</v>
      </c>
      <c r="J6106" s="319">
        <f t="shared" si="96"/>
        <v>7.7574999999999985</v>
      </c>
      <c r="K6106" s="169"/>
      <c r="L6106" s="169"/>
      <c r="M6106" s="169" t="s">
        <v>2395</v>
      </c>
      <c r="N6106" s="169"/>
      <c r="O6106" s="169"/>
      <c r="P6106" s="169"/>
    </row>
    <row r="6107" spans="1:16" ht="20.100000000000001" customHeight="1">
      <c r="A6107" s="282" t="s">
        <v>13642</v>
      </c>
      <c r="C6107" s="289" t="s">
        <v>7499</v>
      </c>
      <c r="D6107" s="5" t="s">
        <v>13643</v>
      </c>
      <c r="E6107" s="169"/>
      <c r="F6107" s="281" t="s">
        <v>17578</v>
      </c>
      <c r="G6107" s="279" t="s">
        <v>8444</v>
      </c>
      <c r="H6107" s="282">
        <v>0</v>
      </c>
      <c r="I6107" s="280">
        <v>42393</v>
      </c>
      <c r="J6107" s="319" t="e">
        <f t="shared" si="96"/>
        <v>#VALUE!</v>
      </c>
      <c r="K6107" s="169"/>
      <c r="L6107" s="169"/>
      <c r="M6107" s="169" t="s">
        <v>2395</v>
      </c>
      <c r="N6107" s="169"/>
      <c r="O6107" s="169"/>
      <c r="P6107" s="169"/>
    </row>
    <row r="6108" spans="1:16" ht="20.100000000000001" customHeight="1">
      <c r="A6108" s="282" t="s">
        <v>13644</v>
      </c>
      <c r="B6108" s="168">
        <v>683615806054</v>
      </c>
      <c r="C6108" s="289" t="s">
        <v>13487</v>
      </c>
      <c r="D6108" s="5" t="s">
        <v>13643</v>
      </c>
      <c r="E6108" s="326">
        <v>3</v>
      </c>
      <c r="F6108" s="281">
        <v>22</v>
      </c>
      <c r="G6108" s="279" t="s">
        <v>8444</v>
      </c>
      <c r="H6108" s="283">
        <v>12</v>
      </c>
      <c r="I6108" s="280">
        <v>42393</v>
      </c>
      <c r="J6108" s="319">
        <f t="shared" si="96"/>
        <v>10.7</v>
      </c>
      <c r="K6108" s="169">
        <v>16.489999999999998</v>
      </c>
      <c r="L6108" s="169"/>
      <c r="M6108" s="169" t="s">
        <v>2395</v>
      </c>
      <c r="N6108" s="169"/>
      <c r="O6108" s="169"/>
      <c r="P6108" s="169"/>
    </row>
    <row r="6109" spans="1:16" ht="20.100000000000001" customHeight="1">
      <c r="A6109" s="282" t="s">
        <v>13645</v>
      </c>
      <c r="C6109" s="289" t="s">
        <v>7502</v>
      </c>
      <c r="D6109" s="5" t="s">
        <v>13646</v>
      </c>
      <c r="E6109" s="169"/>
      <c r="F6109" s="281" t="s">
        <v>17578</v>
      </c>
      <c r="G6109" s="279" t="s">
        <v>8444</v>
      </c>
      <c r="H6109" s="282">
        <v>0</v>
      </c>
      <c r="I6109" s="280">
        <v>42393</v>
      </c>
      <c r="J6109" s="319" t="e">
        <f t="shared" si="96"/>
        <v>#VALUE!</v>
      </c>
      <c r="K6109" s="169"/>
      <c r="L6109" s="169"/>
      <c r="M6109" s="169" t="s">
        <v>2395</v>
      </c>
      <c r="N6109" s="169"/>
      <c r="O6109" s="169"/>
      <c r="P6109" s="169"/>
    </row>
    <row r="6110" spans="1:16" ht="20.100000000000001" customHeight="1">
      <c r="A6110" s="282" t="s">
        <v>13647</v>
      </c>
      <c r="B6110" s="168">
        <v>683615806061</v>
      </c>
      <c r="C6110" s="289" t="s">
        <v>13488</v>
      </c>
      <c r="D6110" s="5" t="s">
        <v>13646</v>
      </c>
      <c r="E6110" s="323">
        <v>4</v>
      </c>
      <c r="F6110" s="281">
        <v>14.941176470588236</v>
      </c>
      <c r="G6110" s="279" t="s">
        <v>8444</v>
      </c>
      <c r="H6110" s="282">
        <v>0</v>
      </c>
      <c r="I6110" s="280">
        <v>42393</v>
      </c>
      <c r="J6110" s="319">
        <f t="shared" si="96"/>
        <v>3.6999999999999993</v>
      </c>
      <c r="K6110" s="169">
        <v>10.59</v>
      </c>
      <c r="L6110" s="169"/>
      <c r="M6110" s="169" t="s">
        <v>2395</v>
      </c>
      <c r="N6110" s="169"/>
      <c r="O6110" s="169"/>
      <c r="P6110" s="169"/>
    </row>
    <row r="6111" spans="1:16" ht="20.100000000000001" customHeight="1">
      <c r="A6111" s="282" t="s">
        <v>13648</v>
      </c>
      <c r="C6111" s="289" t="s">
        <v>13489</v>
      </c>
      <c r="D6111" s="5" t="s">
        <v>13649</v>
      </c>
      <c r="E6111" s="169"/>
      <c r="F6111" s="281" t="s">
        <v>17578</v>
      </c>
      <c r="G6111" s="279" t="s">
        <v>8444</v>
      </c>
      <c r="H6111" s="282">
        <v>0</v>
      </c>
      <c r="I6111" s="280">
        <v>42393</v>
      </c>
      <c r="J6111" s="319" t="e">
        <f t="shared" si="96"/>
        <v>#VALUE!</v>
      </c>
      <c r="K6111" s="169"/>
      <c r="L6111" s="169"/>
      <c r="M6111" s="169" t="s">
        <v>2395</v>
      </c>
      <c r="N6111" s="169"/>
      <c r="O6111" s="169"/>
      <c r="P6111" s="169"/>
    </row>
    <row r="6112" spans="1:16" ht="20.100000000000001" customHeight="1">
      <c r="A6112" s="282" t="s">
        <v>13650</v>
      </c>
      <c r="B6112" s="168">
        <v>683615806078</v>
      </c>
      <c r="C6112" s="289" t="s">
        <v>13490</v>
      </c>
      <c r="D6112" s="5" t="s">
        <v>13649</v>
      </c>
      <c r="E6112" s="323">
        <v>11</v>
      </c>
      <c r="F6112" s="281">
        <v>29.058823529411764</v>
      </c>
      <c r="G6112" s="279" t="s">
        <v>8444</v>
      </c>
      <c r="H6112" s="282">
        <v>0</v>
      </c>
      <c r="I6112" s="280">
        <v>42393</v>
      </c>
      <c r="J6112" s="319">
        <f t="shared" si="96"/>
        <v>8.6999999999999993</v>
      </c>
      <c r="K6112" s="169">
        <v>19.989999999999998</v>
      </c>
      <c r="L6112" s="169"/>
      <c r="M6112" s="169" t="s">
        <v>2395</v>
      </c>
      <c r="N6112" s="169"/>
      <c r="O6112" s="169"/>
      <c r="P6112" s="169"/>
    </row>
    <row r="6113" spans="1:16" ht="20.100000000000001" customHeight="1">
      <c r="A6113" s="5" t="s">
        <v>13651</v>
      </c>
      <c r="B6113" s="168">
        <v>683615806085</v>
      </c>
      <c r="C6113" s="289" t="s">
        <v>13491</v>
      </c>
      <c r="D6113" s="5" t="s">
        <v>13649</v>
      </c>
      <c r="E6113" s="326">
        <v>4</v>
      </c>
      <c r="F6113" s="281">
        <v>14.941176470588236</v>
      </c>
      <c r="G6113" s="279" t="s">
        <v>8444</v>
      </c>
      <c r="H6113" s="283">
        <v>33</v>
      </c>
      <c r="I6113" s="280">
        <v>42393</v>
      </c>
      <c r="J6113" s="319">
        <f t="shared" si="96"/>
        <v>3.6999999999999993</v>
      </c>
      <c r="K6113" s="169">
        <v>10.59</v>
      </c>
      <c r="L6113" s="169"/>
      <c r="M6113" s="169" t="s">
        <v>2395</v>
      </c>
      <c r="N6113" s="169"/>
      <c r="O6113" s="169"/>
      <c r="P6113" s="169"/>
    </row>
    <row r="6114" spans="1:16" ht="20.100000000000001" customHeight="1">
      <c r="A6114" s="5" t="s">
        <v>13652</v>
      </c>
      <c r="B6114" s="168">
        <v>683615806092</v>
      </c>
      <c r="C6114" s="289" t="s">
        <v>13492</v>
      </c>
      <c r="D6114" s="5" t="s">
        <v>13649</v>
      </c>
      <c r="E6114" s="326">
        <v>4</v>
      </c>
      <c r="F6114" s="281">
        <v>14.941176470588236</v>
      </c>
      <c r="G6114" s="279" t="s">
        <v>8444</v>
      </c>
      <c r="H6114" s="283">
        <v>14</v>
      </c>
      <c r="I6114" s="280">
        <v>42393</v>
      </c>
      <c r="J6114" s="319">
        <f t="shared" si="96"/>
        <v>3.6999999999999993</v>
      </c>
      <c r="K6114" s="169">
        <v>10.59</v>
      </c>
      <c r="L6114" s="169"/>
      <c r="M6114" s="169" t="s">
        <v>2395</v>
      </c>
      <c r="N6114" s="169"/>
      <c r="O6114" s="169"/>
      <c r="P6114" s="169"/>
    </row>
    <row r="6115" spans="1:16" ht="20.100000000000001" customHeight="1">
      <c r="A6115" s="282" t="s">
        <v>13653</v>
      </c>
      <c r="C6115" s="289" t="s">
        <v>13493</v>
      </c>
      <c r="D6115" s="5" t="s">
        <v>13654</v>
      </c>
      <c r="E6115" s="169"/>
      <c r="F6115" s="281" t="s">
        <v>17578</v>
      </c>
      <c r="G6115" s="279" t="s">
        <v>8444</v>
      </c>
      <c r="H6115" s="282">
        <v>0</v>
      </c>
      <c r="I6115" s="280">
        <v>42393</v>
      </c>
      <c r="J6115" s="319" t="e">
        <f t="shared" si="96"/>
        <v>#VALUE!</v>
      </c>
      <c r="K6115" s="169"/>
      <c r="L6115" s="169"/>
      <c r="M6115" s="169" t="s">
        <v>2395</v>
      </c>
      <c r="N6115" s="169"/>
      <c r="O6115" s="169"/>
      <c r="P6115" s="169"/>
    </row>
    <row r="6116" spans="1:16" ht="20.100000000000001" customHeight="1">
      <c r="A6116" s="282" t="s">
        <v>13655</v>
      </c>
      <c r="B6116" s="168">
        <v>683615806108</v>
      </c>
      <c r="C6116" s="289" t="s">
        <v>13494</v>
      </c>
      <c r="D6116" s="5" t="s">
        <v>13654</v>
      </c>
      <c r="E6116" s="323">
        <v>11</v>
      </c>
      <c r="F6116" s="281">
        <v>29.058823529411764</v>
      </c>
      <c r="G6116" s="279" t="s">
        <v>8444</v>
      </c>
      <c r="H6116" s="282">
        <v>0</v>
      </c>
      <c r="I6116" s="280">
        <v>42393</v>
      </c>
      <c r="J6116" s="319">
        <f t="shared" si="96"/>
        <v>8.6999999999999993</v>
      </c>
      <c r="K6116" s="169">
        <v>19.989999999999998</v>
      </c>
      <c r="L6116" s="169"/>
      <c r="M6116" s="169" t="s">
        <v>2395</v>
      </c>
      <c r="N6116" s="169"/>
      <c r="O6116" s="169"/>
      <c r="P6116" s="169"/>
    </row>
    <row r="6117" spans="1:16" ht="20.100000000000001" customHeight="1">
      <c r="A6117" s="282" t="s">
        <v>13656</v>
      </c>
      <c r="C6117" s="289" t="s">
        <v>13495</v>
      </c>
      <c r="D6117" s="5" t="s">
        <v>13657</v>
      </c>
      <c r="E6117" s="169"/>
      <c r="F6117" s="281" t="s">
        <v>17578</v>
      </c>
      <c r="G6117" s="279" t="s">
        <v>8444</v>
      </c>
      <c r="H6117" s="282">
        <v>0</v>
      </c>
      <c r="I6117" s="280">
        <v>42393</v>
      </c>
      <c r="J6117" s="319" t="e">
        <f t="shared" si="96"/>
        <v>#VALUE!</v>
      </c>
      <c r="K6117" s="169"/>
      <c r="L6117" s="169"/>
      <c r="M6117" s="169" t="s">
        <v>2395</v>
      </c>
      <c r="N6117" s="169"/>
      <c r="O6117" s="169"/>
      <c r="P6117" s="169"/>
    </row>
    <row r="6118" spans="1:16" ht="20.100000000000001" customHeight="1">
      <c r="A6118" s="5" t="s">
        <v>13658</v>
      </c>
      <c r="B6118" s="168">
        <v>683615806115</v>
      </c>
      <c r="C6118" s="289" t="s">
        <v>13496</v>
      </c>
      <c r="D6118" s="5" t="s">
        <v>13657</v>
      </c>
      <c r="E6118" s="323">
        <v>4</v>
      </c>
      <c r="F6118" s="281">
        <v>37.294117647058826</v>
      </c>
      <c r="G6118" s="279" t="s">
        <v>8444</v>
      </c>
      <c r="H6118" s="282">
        <v>0</v>
      </c>
      <c r="I6118" s="280">
        <v>42393</v>
      </c>
      <c r="J6118" s="319">
        <f t="shared" si="96"/>
        <v>22.700000000000003</v>
      </c>
      <c r="K6118" s="169">
        <v>27.09</v>
      </c>
      <c r="L6118" s="169"/>
      <c r="M6118" s="169" t="s">
        <v>2395</v>
      </c>
      <c r="N6118" s="169"/>
      <c r="O6118" s="169"/>
      <c r="P6118" s="169"/>
    </row>
    <row r="6119" spans="1:16" ht="20.100000000000001" customHeight="1">
      <c r="A6119" s="282"/>
      <c r="C6119" s="289" t="s">
        <v>13497</v>
      </c>
      <c r="E6119" s="169"/>
      <c r="F6119" s="281">
        <v>12.59</v>
      </c>
      <c r="G6119" s="279"/>
      <c r="H6119" s="169">
        <v>0</v>
      </c>
      <c r="I6119" s="280"/>
      <c r="J6119" s="319">
        <f t="shared" si="96"/>
        <v>5.7014999999999993</v>
      </c>
      <c r="K6119" s="169" t="s">
        <v>731</v>
      </c>
      <c r="L6119" s="169"/>
      <c r="M6119" s="169"/>
      <c r="N6119" s="169"/>
      <c r="O6119" s="169"/>
      <c r="P6119" s="169"/>
    </row>
    <row r="6120" spans="1:16" ht="20.100000000000001" customHeight="1">
      <c r="A6120" s="5" t="s">
        <v>13660</v>
      </c>
      <c r="B6120" s="168">
        <v>683615806139</v>
      </c>
      <c r="C6120" s="289" t="s">
        <v>13497</v>
      </c>
      <c r="D6120" s="5" t="s">
        <v>13659</v>
      </c>
      <c r="E6120" s="323">
        <v>4</v>
      </c>
      <c r="F6120" s="281">
        <v>14.941176470588236</v>
      </c>
      <c r="G6120" s="279" t="s">
        <v>8444</v>
      </c>
      <c r="H6120" s="282">
        <v>0</v>
      </c>
      <c r="I6120" s="280">
        <v>42393</v>
      </c>
      <c r="J6120" s="319">
        <f t="shared" si="96"/>
        <v>3.6999999999999993</v>
      </c>
      <c r="K6120" s="169">
        <v>10.59</v>
      </c>
      <c r="L6120" s="169"/>
      <c r="M6120" s="169" t="s">
        <v>2395</v>
      </c>
      <c r="N6120" s="169"/>
      <c r="O6120" s="169"/>
      <c r="P6120" s="169"/>
    </row>
    <row r="6121" spans="1:16" ht="20.100000000000001" customHeight="1">
      <c r="A6121" s="282"/>
      <c r="C6121" s="289" t="s">
        <v>13498</v>
      </c>
      <c r="E6121" s="169"/>
      <c r="F6121" s="281">
        <v>13.19</v>
      </c>
      <c r="G6121" s="279"/>
      <c r="H6121" s="169">
        <v>0</v>
      </c>
      <c r="I6121" s="280"/>
      <c r="J6121" s="319">
        <f t="shared" si="96"/>
        <v>6.2114999999999991</v>
      </c>
      <c r="K6121" s="169" t="s">
        <v>731</v>
      </c>
      <c r="L6121" s="169"/>
      <c r="M6121" s="169"/>
      <c r="N6121" s="169"/>
      <c r="O6121" s="169"/>
      <c r="P6121" s="169"/>
    </row>
    <row r="6122" spans="1:16" ht="20.100000000000001" customHeight="1">
      <c r="A6122" s="282" t="s">
        <v>13662</v>
      </c>
      <c r="B6122" s="168">
        <v>683615806146</v>
      </c>
      <c r="C6122" s="289" t="s">
        <v>13498</v>
      </c>
      <c r="D6122" s="5" t="s">
        <v>13661</v>
      </c>
      <c r="E6122" s="323">
        <v>4.5</v>
      </c>
      <c r="F6122" s="281">
        <v>15.529411764705882</v>
      </c>
      <c r="G6122" s="279" t="s">
        <v>8444</v>
      </c>
      <c r="H6122" s="282">
        <v>0</v>
      </c>
      <c r="I6122" s="280">
        <v>42393</v>
      </c>
      <c r="J6122" s="319">
        <f t="shared" si="96"/>
        <v>3.6999999999999993</v>
      </c>
      <c r="K6122" s="169">
        <v>11.19</v>
      </c>
      <c r="L6122" s="169"/>
      <c r="M6122" s="169" t="s">
        <v>2395</v>
      </c>
      <c r="N6122" s="169"/>
      <c r="O6122" s="169"/>
      <c r="P6122" s="169"/>
    </row>
    <row r="6123" spans="1:16" ht="20.100000000000001" customHeight="1">
      <c r="A6123" s="282" t="s">
        <v>13663</v>
      </c>
      <c r="C6123" s="289" t="s">
        <v>13499</v>
      </c>
      <c r="D6123" s="5" t="s">
        <v>13661</v>
      </c>
      <c r="E6123" s="169"/>
      <c r="F6123" s="281" t="s">
        <v>17578</v>
      </c>
      <c r="G6123" s="279" t="s">
        <v>8444</v>
      </c>
      <c r="H6123" s="282">
        <v>0</v>
      </c>
      <c r="I6123" s="280">
        <v>42393</v>
      </c>
      <c r="J6123" s="319" t="e">
        <f t="shared" si="96"/>
        <v>#VALUE!</v>
      </c>
      <c r="K6123" s="169"/>
      <c r="L6123" s="169"/>
      <c r="M6123" s="169" t="s">
        <v>2395</v>
      </c>
      <c r="N6123" s="169"/>
      <c r="O6123" s="169"/>
      <c r="P6123" s="169"/>
    </row>
    <row r="6124" spans="1:16" ht="20.100000000000001" customHeight="1">
      <c r="A6124" s="282" t="s">
        <v>13664</v>
      </c>
      <c r="B6124" s="168">
        <v>683615806153</v>
      </c>
      <c r="C6124" s="289" t="s">
        <v>13500</v>
      </c>
      <c r="D6124" s="5" t="s">
        <v>13661</v>
      </c>
      <c r="E6124" s="323">
        <v>4.5</v>
      </c>
      <c r="F6124" s="281">
        <v>15.529411764705882</v>
      </c>
      <c r="G6124" s="279" t="s">
        <v>8444</v>
      </c>
      <c r="H6124" s="282">
        <v>0</v>
      </c>
      <c r="I6124" s="280">
        <v>42393</v>
      </c>
      <c r="J6124" s="319">
        <f t="shared" si="96"/>
        <v>3.6999999999999993</v>
      </c>
      <c r="K6124" s="169">
        <v>11.19</v>
      </c>
      <c r="L6124" s="169"/>
      <c r="M6124" s="169" t="s">
        <v>2395</v>
      </c>
      <c r="N6124" s="169"/>
      <c r="O6124" s="169"/>
      <c r="P6124" s="169"/>
    </row>
    <row r="6125" spans="1:16" ht="20.100000000000001" customHeight="1">
      <c r="A6125" s="282" t="s">
        <v>13665</v>
      </c>
      <c r="B6125" s="168">
        <v>683615806160</v>
      </c>
      <c r="C6125" s="289" t="s">
        <v>13501</v>
      </c>
      <c r="D6125" s="5" t="s">
        <v>13661</v>
      </c>
      <c r="E6125" s="323">
        <v>4.5</v>
      </c>
      <c r="F6125" s="281">
        <v>15.529411764705882</v>
      </c>
      <c r="G6125" s="279" t="s">
        <v>8444</v>
      </c>
      <c r="H6125" s="282">
        <v>0</v>
      </c>
      <c r="I6125" s="280">
        <v>42393</v>
      </c>
      <c r="J6125" s="319">
        <f t="shared" si="96"/>
        <v>3.6999999999999993</v>
      </c>
      <c r="K6125" s="169">
        <v>11.19</v>
      </c>
      <c r="L6125" s="169"/>
      <c r="M6125" s="169" t="s">
        <v>2395</v>
      </c>
      <c r="N6125" s="169"/>
      <c r="O6125" s="169"/>
      <c r="P6125" s="169"/>
    </row>
    <row r="6126" spans="1:16" ht="20.100000000000001" customHeight="1">
      <c r="A6126" s="282" t="s">
        <v>13666</v>
      </c>
      <c r="C6126" s="289" t="s">
        <v>13502</v>
      </c>
      <c r="D6126" s="5" t="s">
        <v>13661</v>
      </c>
      <c r="E6126" s="169"/>
      <c r="F6126" s="281" t="s">
        <v>17578</v>
      </c>
      <c r="G6126" s="279" t="s">
        <v>8444</v>
      </c>
      <c r="H6126" s="282">
        <v>0</v>
      </c>
      <c r="I6126" s="280">
        <v>42393</v>
      </c>
      <c r="J6126" s="319" t="e">
        <f t="shared" si="96"/>
        <v>#VALUE!</v>
      </c>
      <c r="K6126" s="169"/>
      <c r="L6126" s="169"/>
      <c r="M6126" s="169" t="s">
        <v>2395</v>
      </c>
      <c r="N6126" s="169"/>
      <c r="O6126" s="169"/>
      <c r="P6126" s="169"/>
    </row>
    <row r="6127" spans="1:16" ht="20.100000000000001" customHeight="1">
      <c r="A6127" s="282" t="s">
        <v>13667</v>
      </c>
      <c r="B6127" s="168">
        <v>683615806177</v>
      </c>
      <c r="C6127" s="289" t="s">
        <v>13503</v>
      </c>
      <c r="D6127" s="5" t="s">
        <v>13661</v>
      </c>
      <c r="E6127" s="323">
        <v>3</v>
      </c>
      <c r="F6127" s="281">
        <v>20.99</v>
      </c>
      <c r="G6127" s="279" t="s">
        <v>8444</v>
      </c>
      <c r="H6127" s="282">
        <v>0</v>
      </c>
      <c r="I6127" s="280">
        <v>42393</v>
      </c>
      <c r="J6127" s="319">
        <f t="shared" si="96"/>
        <v>9.8414999999999999</v>
      </c>
      <c r="K6127" s="169"/>
      <c r="L6127" s="169"/>
      <c r="M6127" s="169" t="s">
        <v>2395</v>
      </c>
      <c r="N6127" s="169"/>
      <c r="O6127" s="169"/>
      <c r="P6127" s="169"/>
    </row>
    <row r="6128" spans="1:16" ht="20.100000000000001" customHeight="1">
      <c r="A6128" s="282" t="s">
        <v>13668</v>
      </c>
      <c r="C6128" s="289" t="s">
        <v>10621</v>
      </c>
      <c r="D6128" s="5" t="s">
        <v>13669</v>
      </c>
      <c r="E6128" s="169"/>
      <c r="F6128" s="281" t="s">
        <v>17578</v>
      </c>
      <c r="G6128" s="279" t="s">
        <v>8444</v>
      </c>
      <c r="H6128" s="282">
        <v>0</v>
      </c>
      <c r="I6128" s="280">
        <v>42393</v>
      </c>
      <c r="J6128" s="319" t="e">
        <f t="shared" si="96"/>
        <v>#VALUE!</v>
      </c>
      <c r="K6128" s="169"/>
      <c r="L6128" s="169"/>
      <c r="M6128" s="169" t="s">
        <v>2395</v>
      </c>
      <c r="N6128" s="169"/>
      <c r="O6128" s="169"/>
      <c r="P6128" s="169"/>
    </row>
    <row r="6129" spans="1:36" ht="20.100000000000001" customHeight="1">
      <c r="A6129" s="282" t="s">
        <v>13670</v>
      </c>
      <c r="B6129" s="168">
        <v>683615806184</v>
      </c>
      <c r="C6129" s="289" t="s">
        <v>13504</v>
      </c>
      <c r="D6129" s="5" t="s">
        <v>13669</v>
      </c>
      <c r="E6129" s="323">
        <v>11</v>
      </c>
      <c r="F6129" s="319">
        <v>29.058823529411764</v>
      </c>
      <c r="G6129" s="279" t="s">
        <v>8444</v>
      </c>
      <c r="H6129" s="282">
        <v>0</v>
      </c>
      <c r="I6129" s="280">
        <v>42393</v>
      </c>
      <c r="J6129" s="319">
        <f t="shared" si="96"/>
        <v>8.6999999999999993</v>
      </c>
      <c r="K6129" s="169">
        <v>15.95</v>
      </c>
      <c r="L6129" s="169"/>
      <c r="M6129" s="169" t="s">
        <v>2395</v>
      </c>
      <c r="N6129" s="169"/>
      <c r="O6129" s="169"/>
      <c r="P6129" s="169"/>
    </row>
    <row r="6130" spans="1:36" ht="20.100000000000001" customHeight="1">
      <c r="A6130" s="282" t="s">
        <v>13778</v>
      </c>
      <c r="C6130" s="289" t="s">
        <v>13671</v>
      </c>
      <c r="D6130" s="5" t="s">
        <v>13779</v>
      </c>
      <c r="E6130" s="169"/>
      <c r="F6130" s="281" t="s">
        <v>17578</v>
      </c>
      <c r="G6130" s="279" t="s">
        <v>8444</v>
      </c>
      <c r="H6130" s="282">
        <v>0</v>
      </c>
      <c r="I6130" s="280">
        <v>42395</v>
      </c>
      <c r="J6130" s="319" t="e">
        <f t="shared" si="96"/>
        <v>#VALUE!</v>
      </c>
      <c r="K6130" s="169"/>
      <c r="L6130" s="169"/>
      <c r="M6130" s="169" t="s">
        <v>2395</v>
      </c>
      <c r="N6130" s="169"/>
      <c r="O6130" s="169"/>
      <c r="P6130" s="169"/>
    </row>
    <row r="6131" spans="1:36" ht="20.100000000000001" customHeight="1">
      <c r="A6131" s="282" t="s">
        <v>13780</v>
      </c>
      <c r="B6131" s="168">
        <v>683615806832</v>
      </c>
      <c r="C6131" s="289" t="s">
        <v>13672</v>
      </c>
      <c r="D6131" s="5" t="s">
        <v>13779</v>
      </c>
      <c r="E6131" s="323">
        <v>0.75</v>
      </c>
      <c r="F6131" s="319">
        <v>9.89</v>
      </c>
      <c r="G6131" s="279" t="s">
        <v>8444</v>
      </c>
      <c r="H6131" s="282">
        <v>0</v>
      </c>
      <c r="I6131" s="280">
        <v>42395</v>
      </c>
      <c r="J6131" s="319">
        <f t="shared" si="96"/>
        <v>2.6564999999999994</v>
      </c>
      <c r="K6131" s="169">
        <v>6.7647058823529411</v>
      </c>
      <c r="L6131" s="169"/>
      <c r="M6131" s="169" t="s">
        <v>2395</v>
      </c>
      <c r="N6131" s="169"/>
      <c r="O6131" s="169"/>
      <c r="P6131" s="169"/>
    </row>
    <row r="6132" spans="1:36" ht="20.100000000000001" customHeight="1">
      <c r="A6132" s="282" t="s">
        <v>13781</v>
      </c>
      <c r="C6132" s="289" t="s">
        <v>13673</v>
      </c>
      <c r="D6132" s="5" t="s">
        <v>13782</v>
      </c>
      <c r="E6132" s="169"/>
      <c r="F6132" s="281" t="s">
        <v>17578</v>
      </c>
      <c r="G6132" s="279" t="s">
        <v>8444</v>
      </c>
      <c r="H6132" s="282">
        <v>0</v>
      </c>
      <c r="I6132" s="280">
        <v>42395</v>
      </c>
      <c r="J6132" s="319" t="e">
        <f t="shared" si="96"/>
        <v>#VALUE!</v>
      </c>
      <c r="K6132" s="169"/>
      <c r="L6132" s="169"/>
      <c r="M6132" s="169" t="s">
        <v>2395</v>
      </c>
      <c r="N6132" s="169"/>
      <c r="O6132" s="169"/>
      <c r="P6132" s="169"/>
    </row>
    <row r="6133" spans="1:36" ht="20.100000000000001" customHeight="1">
      <c r="A6133" s="282" t="s">
        <v>13783</v>
      </c>
      <c r="B6133" s="168">
        <v>683615806849</v>
      </c>
      <c r="C6133" s="289" t="s">
        <v>13674</v>
      </c>
      <c r="D6133" s="5" t="s">
        <v>13782</v>
      </c>
      <c r="E6133" s="326">
        <v>1</v>
      </c>
      <c r="F6133" s="319">
        <v>9.89</v>
      </c>
      <c r="G6133" s="279" t="s">
        <v>8444</v>
      </c>
      <c r="H6133" s="283">
        <v>93</v>
      </c>
      <c r="I6133" s="280">
        <v>42395</v>
      </c>
      <c r="J6133" s="319">
        <f t="shared" si="96"/>
        <v>2.4064999999999994</v>
      </c>
      <c r="K6133" s="169">
        <v>7.0588235294117645</v>
      </c>
      <c r="L6133" s="169"/>
      <c r="M6133" s="169" t="s">
        <v>2395</v>
      </c>
      <c r="N6133" s="169"/>
      <c r="O6133" s="169"/>
      <c r="P6133" s="169"/>
      <c r="Q6133" s="5">
        <v>1</v>
      </c>
      <c r="R6133" s="5" t="s">
        <v>15111</v>
      </c>
      <c r="T6133" s="5" t="s">
        <v>16910</v>
      </c>
      <c r="U6133" s="171" t="s">
        <v>13783</v>
      </c>
      <c r="V6133" s="5" t="s">
        <v>16429</v>
      </c>
      <c r="W6133" s="5" t="s">
        <v>16930</v>
      </c>
      <c r="X6133" s="5" t="s">
        <v>16931</v>
      </c>
      <c r="Y6133" s="5" t="s">
        <v>16869</v>
      </c>
      <c r="Z6133" s="5" t="s">
        <v>16868</v>
      </c>
      <c r="AA6133" s="5" t="s">
        <v>16932</v>
      </c>
      <c r="AB6133" s="5" t="s">
        <v>16933</v>
      </c>
      <c r="AC6133" s="5" t="s">
        <v>16934</v>
      </c>
      <c r="AD6133" s="5" t="s">
        <v>16935</v>
      </c>
      <c r="AE6133" s="5" t="s">
        <v>16936</v>
      </c>
      <c r="AF6133" s="5" t="s">
        <v>16937</v>
      </c>
      <c r="AG6133" s="5" t="s">
        <v>16938</v>
      </c>
      <c r="AH6133" s="5" t="s">
        <v>16939</v>
      </c>
      <c r="AI6133" s="5" t="s">
        <v>16940</v>
      </c>
      <c r="AJ6133" s="5" t="s">
        <v>16941</v>
      </c>
    </row>
    <row r="6134" spans="1:36" ht="20.100000000000001" customHeight="1">
      <c r="A6134" s="282" t="s">
        <v>13784</v>
      </c>
      <c r="C6134" s="289" t="s">
        <v>13675</v>
      </c>
      <c r="D6134" s="5" t="s">
        <v>13785</v>
      </c>
      <c r="E6134" s="169"/>
      <c r="F6134" s="281" t="s">
        <v>17578</v>
      </c>
      <c r="G6134" s="279" t="s">
        <v>8444</v>
      </c>
      <c r="H6134" s="282">
        <v>0</v>
      </c>
      <c r="I6134" s="280">
        <v>42395</v>
      </c>
      <c r="J6134" s="319" t="e">
        <f t="shared" si="96"/>
        <v>#VALUE!</v>
      </c>
      <c r="K6134" s="169"/>
      <c r="L6134" s="169"/>
      <c r="M6134" s="169" t="s">
        <v>2395</v>
      </c>
      <c r="N6134" s="169"/>
      <c r="O6134" s="169"/>
      <c r="P6134" s="169"/>
    </row>
    <row r="6135" spans="1:36" ht="20.100000000000001" customHeight="1">
      <c r="A6135" s="282" t="s">
        <v>13786</v>
      </c>
      <c r="B6135" s="168">
        <v>683615806856</v>
      </c>
      <c r="C6135" s="289" t="s">
        <v>13676</v>
      </c>
      <c r="D6135" s="5" t="s">
        <v>13785</v>
      </c>
      <c r="E6135" s="323">
        <v>2</v>
      </c>
      <c r="F6135" s="319">
        <v>11.89</v>
      </c>
      <c r="G6135" s="279" t="s">
        <v>8444</v>
      </c>
      <c r="H6135" s="282">
        <v>0</v>
      </c>
      <c r="I6135" s="280">
        <v>42395</v>
      </c>
      <c r="J6135" s="319">
        <f t="shared" si="96"/>
        <v>3.1065000000000005</v>
      </c>
      <c r="K6135" s="169">
        <v>8.2352941176470598</v>
      </c>
      <c r="L6135" s="169"/>
      <c r="M6135" s="169" t="s">
        <v>2395</v>
      </c>
      <c r="N6135" s="169"/>
      <c r="O6135" s="169"/>
      <c r="P6135" s="169"/>
    </row>
    <row r="6136" spans="1:36" ht="20.100000000000001" customHeight="1">
      <c r="A6136" s="282" t="s">
        <v>13787</v>
      </c>
      <c r="C6136" s="289" t="s">
        <v>13677</v>
      </c>
      <c r="D6136" s="5" t="s">
        <v>13788</v>
      </c>
      <c r="E6136" s="169"/>
      <c r="F6136" s="281" t="s">
        <v>17578</v>
      </c>
      <c r="G6136" s="279" t="s">
        <v>8444</v>
      </c>
      <c r="H6136" s="282">
        <v>0</v>
      </c>
      <c r="I6136" s="280">
        <v>42395</v>
      </c>
      <c r="J6136" s="319" t="e">
        <f t="shared" si="96"/>
        <v>#VALUE!</v>
      </c>
      <c r="K6136" s="169"/>
      <c r="L6136" s="169"/>
      <c r="M6136" s="169" t="s">
        <v>2395</v>
      </c>
      <c r="N6136" s="169"/>
      <c r="O6136" s="169"/>
      <c r="P6136" s="169"/>
    </row>
    <row r="6137" spans="1:36" ht="20.100000000000001" customHeight="1">
      <c r="A6137" s="282" t="s">
        <v>13789</v>
      </c>
      <c r="B6137" s="168">
        <v>683615806863</v>
      </c>
      <c r="C6137" s="289" t="s">
        <v>13678</v>
      </c>
      <c r="D6137" s="5" t="s">
        <v>13788</v>
      </c>
      <c r="E6137" s="323">
        <v>1.5</v>
      </c>
      <c r="F6137" s="319">
        <v>11.89</v>
      </c>
      <c r="G6137" s="279" t="s">
        <v>8444</v>
      </c>
      <c r="H6137" s="282">
        <v>0</v>
      </c>
      <c r="I6137" s="280">
        <v>42395</v>
      </c>
      <c r="J6137" s="319">
        <f t="shared" si="96"/>
        <v>3.6065000000000005</v>
      </c>
      <c r="K6137" s="169">
        <v>7.6470588235294121</v>
      </c>
      <c r="L6137" s="169"/>
      <c r="M6137" s="169" t="s">
        <v>2395</v>
      </c>
      <c r="N6137" s="169"/>
      <c r="O6137" s="169"/>
      <c r="P6137" s="169"/>
      <c r="Q6137" s="5">
        <v>1</v>
      </c>
      <c r="R6137" s="5" t="s">
        <v>15111</v>
      </c>
      <c r="T6137" s="5" t="s">
        <v>16910</v>
      </c>
      <c r="U6137" s="171" t="s">
        <v>13789</v>
      </c>
      <c r="V6137" s="5" t="s">
        <v>16429</v>
      </c>
      <c r="W6137" s="5" t="s">
        <v>16930</v>
      </c>
      <c r="X6137" s="5" t="s">
        <v>16931</v>
      </c>
      <c r="Y6137" s="5" t="s">
        <v>16869</v>
      </c>
      <c r="Z6137" s="5" t="s">
        <v>16868</v>
      </c>
      <c r="AA6137" s="5" t="s">
        <v>16932</v>
      </c>
      <c r="AB6137" s="5" t="s">
        <v>16942</v>
      </c>
      <c r="AC6137" s="5" t="s">
        <v>16934</v>
      </c>
      <c r="AD6137" s="5" t="s">
        <v>16935</v>
      </c>
      <c r="AE6137" s="5" t="s">
        <v>16936</v>
      </c>
      <c r="AF6137" s="5" t="s">
        <v>16937</v>
      </c>
      <c r="AG6137" s="5" t="s">
        <v>16938</v>
      </c>
      <c r="AH6137" s="5" t="s">
        <v>16939</v>
      </c>
      <c r="AI6137" s="5" t="s">
        <v>16940</v>
      </c>
      <c r="AJ6137" s="5" t="s">
        <v>16941</v>
      </c>
    </row>
    <row r="6138" spans="1:36" ht="20.100000000000001" customHeight="1">
      <c r="A6138" s="282" t="s">
        <v>13790</v>
      </c>
      <c r="C6138" s="289" t="s">
        <v>13679</v>
      </c>
      <c r="D6138" s="5" t="s">
        <v>13791</v>
      </c>
      <c r="E6138" s="169"/>
      <c r="F6138" s="281" t="s">
        <v>17578</v>
      </c>
      <c r="G6138" s="279" t="s">
        <v>8444</v>
      </c>
      <c r="H6138" s="282">
        <v>0</v>
      </c>
      <c r="I6138" s="280">
        <v>42395</v>
      </c>
      <c r="J6138" s="319" t="e">
        <f t="shared" si="96"/>
        <v>#VALUE!</v>
      </c>
      <c r="K6138" s="169"/>
      <c r="L6138" s="169"/>
      <c r="M6138" s="169" t="s">
        <v>2395</v>
      </c>
      <c r="N6138" s="169"/>
      <c r="O6138" s="169"/>
      <c r="P6138" s="169"/>
    </row>
    <row r="6139" spans="1:36" ht="20.100000000000001" customHeight="1">
      <c r="A6139" s="282" t="s">
        <v>13792</v>
      </c>
      <c r="B6139" s="168">
        <v>683615806870</v>
      </c>
      <c r="C6139" s="289" t="s">
        <v>13680</v>
      </c>
      <c r="D6139" s="5" t="s">
        <v>13791</v>
      </c>
      <c r="E6139" s="326">
        <v>1.25</v>
      </c>
      <c r="F6139" s="319">
        <v>11.89</v>
      </c>
      <c r="G6139" s="279" t="s">
        <v>8444</v>
      </c>
      <c r="H6139" s="365">
        <v>62</v>
      </c>
      <c r="I6139" s="280">
        <v>42395</v>
      </c>
      <c r="J6139" s="319">
        <f t="shared" si="96"/>
        <v>3.8565000000000005</v>
      </c>
      <c r="K6139" s="169">
        <v>7.3529411764705888</v>
      </c>
      <c r="L6139" s="169"/>
      <c r="M6139" s="169" t="s">
        <v>2395</v>
      </c>
      <c r="N6139" s="169"/>
      <c r="O6139" s="169"/>
      <c r="P6139" s="169"/>
      <c r="Q6139" s="5">
        <v>1</v>
      </c>
      <c r="R6139" s="5" t="s">
        <v>15111</v>
      </c>
      <c r="T6139" s="5" t="s">
        <v>16910</v>
      </c>
      <c r="U6139" s="171" t="s">
        <v>13792</v>
      </c>
      <c r="V6139" s="5" t="s">
        <v>16429</v>
      </c>
      <c r="W6139" s="5" t="s">
        <v>16943</v>
      </c>
      <c r="X6139" s="5" t="s">
        <v>16931</v>
      </c>
      <c r="Y6139" s="5" t="s">
        <v>16869</v>
      </c>
      <c r="Z6139" s="5" t="s">
        <v>16868</v>
      </c>
      <c r="AA6139" s="5" t="s">
        <v>16944</v>
      </c>
      <c r="AB6139" s="5" t="s">
        <v>16945</v>
      </c>
      <c r="AC6139" s="5" t="s">
        <v>16946</v>
      </c>
      <c r="AD6139" s="5" t="s">
        <v>16935</v>
      </c>
      <c r="AE6139" s="5" t="s">
        <v>16936</v>
      </c>
      <c r="AF6139" s="5" t="s">
        <v>16937</v>
      </c>
      <c r="AG6139" s="5" t="s">
        <v>16938</v>
      </c>
      <c r="AH6139" s="5" t="s">
        <v>16939</v>
      </c>
      <c r="AI6139" s="5" t="s">
        <v>16940</v>
      </c>
      <c r="AJ6139" s="5" t="s">
        <v>16941</v>
      </c>
    </row>
    <row r="6140" spans="1:36" ht="20.100000000000001" customHeight="1">
      <c r="A6140" s="282" t="s">
        <v>13793</v>
      </c>
      <c r="C6140" s="289" t="s">
        <v>13681</v>
      </c>
      <c r="D6140" s="5" t="s">
        <v>13794</v>
      </c>
      <c r="E6140" s="169"/>
      <c r="F6140" s="281" t="s">
        <v>17578</v>
      </c>
      <c r="G6140" s="279" t="s">
        <v>8444</v>
      </c>
      <c r="H6140" s="282">
        <v>0</v>
      </c>
      <c r="I6140" s="280">
        <v>42395</v>
      </c>
      <c r="J6140" s="319" t="e">
        <f t="shared" si="96"/>
        <v>#VALUE!</v>
      </c>
      <c r="K6140" s="169"/>
      <c r="L6140" s="169"/>
      <c r="M6140" s="169" t="s">
        <v>2395</v>
      </c>
      <c r="N6140" s="169"/>
      <c r="O6140" s="169"/>
      <c r="P6140" s="169"/>
    </row>
    <row r="6141" spans="1:36" ht="20.100000000000001" customHeight="1">
      <c r="A6141" s="282" t="s">
        <v>13795</v>
      </c>
      <c r="B6141" s="168">
        <v>683615806887</v>
      </c>
      <c r="C6141" s="289" t="s">
        <v>13682</v>
      </c>
      <c r="D6141" s="5" t="s">
        <v>13794</v>
      </c>
      <c r="E6141" s="326">
        <v>0.75</v>
      </c>
      <c r="F6141" s="319">
        <v>9.89</v>
      </c>
      <c r="G6141" s="279" t="s">
        <v>8444</v>
      </c>
      <c r="H6141" s="283">
        <v>70</v>
      </c>
      <c r="I6141" s="280">
        <v>42395</v>
      </c>
      <c r="J6141" s="319">
        <f t="shared" si="96"/>
        <v>2.6564999999999994</v>
      </c>
      <c r="K6141" s="169">
        <v>6.7647058823529411</v>
      </c>
      <c r="L6141" s="169"/>
      <c r="M6141" s="169" t="s">
        <v>2395</v>
      </c>
      <c r="N6141" s="169"/>
      <c r="O6141" s="169"/>
      <c r="P6141" s="169"/>
      <c r="Q6141" s="5">
        <v>1</v>
      </c>
      <c r="R6141" s="5" t="s">
        <v>15111</v>
      </c>
      <c r="T6141" s="5" t="s">
        <v>16910</v>
      </c>
      <c r="U6141" s="171" t="s">
        <v>13795</v>
      </c>
      <c r="V6141" s="5" t="s">
        <v>16429</v>
      </c>
      <c r="W6141" s="5" t="s">
        <v>16947</v>
      </c>
      <c r="X6141" s="5" t="s">
        <v>16931</v>
      </c>
      <c r="Y6141" s="5" t="s">
        <v>16869</v>
      </c>
      <c r="Z6141" s="5" t="s">
        <v>16868</v>
      </c>
      <c r="AA6141" s="5" t="s">
        <v>16948</v>
      </c>
      <c r="AB6141" s="5" t="s">
        <v>16942</v>
      </c>
      <c r="AC6141" s="5" t="s">
        <v>16949</v>
      </c>
      <c r="AD6141" s="5" t="s">
        <v>16935</v>
      </c>
      <c r="AE6141" s="5" t="s">
        <v>16936</v>
      </c>
      <c r="AF6141" s="5" t="s">
        <v>16937</v>
      </c>
      <c r="AG6141" s="5" t="s">
        <v>16938</v>
      </c>
      <c r="AH6141" s="5" t="s">
        <v>16939</v>
      </c>
      <c r="AI6141" s="5" t="s">
        <v>16940</v>
      </c>
      <c r="AJ6141" s="5" t="s">
        <v>16941</v>
      </c>
    </row>
    <row r="6142" spans="1:36" ht="20.100000000000001" customHeight="1">
      <c r="A6142" s="282" t="s">
        <v>13796</v>
      </c>
      <c r="C6142" s="289" t="s">
        <v>13683</v>
      </c>
      <c r="D6142" s="5" t="s">
        <v>13797</v>
      </c>
      <c r="E6142" s="169"/>
      <c r="F6142" s="281" t="s">
        <v>17578</v>
      </c>
      <c r="G6142" s="279" t="s">
        <v>8444</v>
      </c>
      <c r="H6142" s="282">
        <v>0</v>
      </c>
      <c r="I6142" s="280">
        <v>42395</v>
      </c>
      <c r="J6142" s="319" t="e">
        <f t="shared" si="96"/>
        <v>#VALUE!</v>
      </c>
      <c r="K6142" s="169"/>
      <c r="L6142" s="169"/>
      <c r="M6142" s="169" t="s">
        <v>2395</v>
      </c>
      <c r="N6142" s="169"/>
      <c r="O6142" s="169"/>
      <c r="P6142" s="169"/>
    </row>
    <row r="6143" spans="1:36" ht="20.100000000000001" customHeight="1">
      <c r="A6143" s="282" t="s">
        <v>13798</v>
      </c>
      <c r="B6143" s="168">
        <v>683615806894</v>
      </c>
      <c r="C6143" s="289" t="s">
        <v>13684</v>
      </c>
      <c r="D6143" s="5" t="s">
        <v>13797</v>
      </c>
      <c r="E6143" s="326">
        <v>2.5</v>
      </c>
      <c r="F6143" s="319">
        <v>13.89</v>
      </c>
      <c r="G6143" s="279" t="s">
        <v>8444</v>
      </c>
      <c r="H6143" s="283">
        <v>14</v>
      </c>
      <c r="I6143" s="280">
        <v>42395</v>
      </c>
      <c r="J6143" s="319">
        <f t="shared" si="96"/>
        <v>4.3064999999999998</v>
      </c>
      <c r="K6143" s="169">
        <v>8.8235294117647065</v>
      </c>
      <c r="L6143" s="169"/>
      <c r="M6143" s="169" t="s">
        <v>2395</v>
      </c>
      <c r="N6143" s="169"/>
      <c r="O6143" s="169"/>
      <c r="P6143" s="169"/>
    </row>
    <row r="6144" spans="1:36" ht="20.100000000000001" customHeight="1">
      <c r="A6144" s="282" t="s">
        <v>13799</v>
      </c>
      <c r="C6144" s="289" t="s">
        <v>13685</v>
      </c>
      <c r="D6144" s="5" t="s">
        <v>13800</v>
      </c>
      <c r="E6144" s="169"/>
      <c r="F6144" s="281" t="s">
        <v>17578</v>
      </c>
      <c r="G6144" s="279" t="s">
        <v>8444</v>
      </c>
      <c r="H6144" s="282">
        <v>0</v>
      </c>
      <c r="I6144" s="280">
        <v>42395</v>
      </c>
      <c r="J6144" s="319" t="e">
        <f t="shared" si="96"/>
        <v>#VALUE!</v>
      </c>
      <c r="K6144" s="169"/>
      <c r="L6144" s="169"/>
      <c r="M6144" s="169" t="s">
        <v>2395</v>
      </c>
      <c r="N6144" s="169"/>
      <c r="O6144" s="169"/>
      <c r="P6144" s="169"/>
    </row>
    <row r="6145" spans="1:37" ht="20.100000000000001" customHeight="1">
      <c r="A6145" s="282" t="s">
        <v>13801</v>
      </c>
      <c r="B6145" s="168">
        <v>683615806900</v>
      </c>
      <c r="C6145" s="289" t="s">
        <v>13686</v>
      </c>
      <c r="D6145" s="5" t="s">
        <v>13800</v>
      </c>
      <c r="E6145" s="323">
        <v>2</v>
      </c>
      <c r="F6145" s="319">
        <v>11.89</v>
      </c>
      <c r="G6145" s="279" t="s">
        <v>8444</v>
      </c>
      <c r="H6145" s="282">
        <v>0</v>
      </c>
      <c r="I6145" s="280">
        <v>42395</v>
      </c>
      <c r="J6145" s="319">
        <f t="shared" si="96"/>
        <v>3.1065000000000005</v>
      </c>
      <c r="K6145" s="169">
        <v>8.2352941176470598</v>
      </c>
      <c r="L6145" s="169"/>
      <c r="M6145" s="169" t="s">
        <v>2395</v>
      </c>
      <c r="N6145" s="169"/>
      <c r="O6145" s="169"/>
      <c r="P6145" s="169"/>
    </row>
    <row r="6146" spans="1:37" ht="20.100000000000001" customHeight="1">
      <c r="A6146" s="282" t="s">
        <v>13802</v>
      </c>
      <c r="C6146" s="289" t="s">
        <v>13687</v>
      </c>
      <c r="D6146" s="5" t="s">
        <v>13803</v>
      </c>
      <c r="E6146" s="169"/>
      <c r="F6146" s="281" t="s">
        <v>17578</v>
      </c>
      <c r="G6146" s="279" t="s">
        <v>8444</v>
      </c>
      <c r="H6146" s="282">
        <v>0</v>
      </c>
      <c r="I6146" s="280">
        <v>42395</v>
      </c>
      <c r="J6146" s="319" t="e">
        <f t="shared" si="96"/>
        <v>#VALUE!</v>
      </c>
      <c r="K6146" s="169"/>
      <c r="L6146" s="169"/>
      <c r="M6146" s="169" t="s">
        <v>2395</v>
      </c>
      <c r="N6146" s="169"/>
      <c r="O6146" s="169"/>
      <c r="P6146" s="169"/>
    </row>
    <row r="6147" spans="1:37" ht="20.100000000000001" customHeight="1">
      <c r="A6147" s="282" t="s">
        <v>13804</v>
      </c>
      <c r="B6147" s="168">
        <v>683615806917</v>
      </c>
      <c r="C6147" s="289" t="s">
        <v>13688</v>
      </c>
      <c r="D6147" s="5" t="s">
        <v>13803</v>
      </c>
      <c r="E6147" s="323">
        <v>5</v>
      </c>
      <c r="F6147" s="281">
        <v>16.117647058823529</v>
      </c>
      <c r="G6147" s="279" t="s">
        <v>8444</v>
      </c>
      <c r="H6147" s="282">
        <v>0</v>
      </c>
      <c r="I6147" s="280">
        <v>42395</v>
      </c>
      <c r="J6147" s="319">
        <f t="shared" si="96"/>
        <v>3.6999999999999993</v>
      </c>
      <c r="K6147" s="169">
        <v>9.99</v>
      </c>
      <c r="L6147" s="169"/>
      <c r="M6147" s="169" t="s">
        <v>2395</v>
      </c>
      <c r="N6147" s="169"/>
      <c r="O6147" s="169"/>
      <c r="P6147" s="169"/>
    </row>
    <row r="6148" spans="1:37" ht="20.100000000000001" customHeight="1">
      <c r="A6148" s="282" t="s">
        <v>13805</v>
      </c>
      <c r="B6148" s="168">
        <v>683615806924</v>
      </c>
      <c r="C6148" s="289" t="s">
        <v>13689</v>
      </c>
      <c r="D6148" s="5" t="s">
        <v>13803</v>
      </c>
      <c r="E6148" s="323">
        <v>5</v>
      </c>
      <c r="F6148" s="281">
        <v>16.117647058823529</v>
      </c>
      <c r="G6148" s="279" t="s">
        <v>8444</v>
      </c>
      <c r="H6148" s="282">
        <v>0</v>
      </c>
      <c r="I6148" s="280">
        <v>42395</v>
      </c>
      <c r="J6148" s="319">
        <f t="shared" si="96"/>
        <v>3.6999999999999993</v>
      </c>
      <c r="K6148" s="169">
        <v>9.99</v>
      </c>
      <c r="L6148" s="169"/>
      <c r="M6148" s="169" t="s">
        <v>2395</v>
      </c>
      <c r="N6148" s="169"/>
      <c r="O6148" s="169"/>
      <c r="P6148" s="169"/>
    </row>
    <row r="6149" spans="1:37" ht="20.100000000000001" customHeight="1">
      <c r="A6149" s="282" t="s">
        <v>13806</v>
      </c>
      <c r="C6149" s="289" t="s">
        <v>13690</v>
      </c>
      <c r="D6149" s="5" t="s">
        <v>13807</v>
      </c>
      <c r="E6149" s="169"/>
      <c r="F6149" s="281" t="s">
        <v>17578</v>
      </c>
      <c r="G6149" s="279" t="s">
        <v>8444</v>
      </c>
      <c r="H6149" s="282">
        <v>0</v>
      </c>
      <c r="I6149" s="280">
        <v>42395</v>
      </c>
      <c r="J6149" s="319" t="e">
        <f t="shared" si="96"/>
        <v>#VALUE!</v>
      </c>
      <c r="K6149" s="169"/>
      <c r="L6149" s="169"/>
      <c r="M6149" s="169" t="s">
        <v>2395</v>
      </c>
      <c r="N6149" s="169"/>
      <c r="O6149" s="169"/>
      <c r="P6149" s="169"/>
    </row>
    <row r="6150" spans="1:37" ht="20.100000000000001" customHeight="1">
      <c r="A6150" s="282" t="s">
        <v>13808</v>
      </c>
      <c r="B6150" s="168">
        <v>683615806931</v>
      </c>
      <c r="C6150" s="289" t="s">
        <v>13691</v>
      </c>
      <c r="D6150" s="5" t="s">
        <v>13807</v>
      </c>
      <c r="E6150" s="323">
        <v>4.5</v>
      </c>
      <c r="F6150" s="281">
        <v>16.990000000000002</v>
      </c>
      <c r="G6150" s="279" t="s">
        <v>8444</v>
      </c>
      <c r="H6150" s="282">
        <v>0</v>
      </c>
      <c r="I6150" s="280">
        <v>42395</v>
      </c>
      <c r="J6150" s="319">
        <f t="shared" si="96"/>
        <v>4.9415000000000013</v>
      </c>
      <c r="K6150" s="169"/>
      <c r="L6150" s="169"/>
      <c r="M6150" s="169" t="s">
        <v>2395</v>
      </c>
      <c r="N6150" s="169"/>
      <c r="O6150" s="169"/>
      <c r="P6150" s="169"/>
      <c r="Q6150" s="5">
        <v>1</v>
      </c>
      <c r="R6150" s="5" t="s">
        <v>15111</v>
      </c>
      <c r="T6150" s="5" t="s">
        <v>16910</v>
      </c>
      <c r="U6150" s="171" t="s">
        <v>13808</v>
      </c>
      <c r="V6150" s="5" t="s">
        <v>16429</v>
      </c>
      <c r="W6150" s="5" t="s">
        <v>16950</v>
      </c>
      <c r="X6150" s="5" t="s">
        <v>16931</v>
      </c>
      <c r="Y6150" s="5" t="s">
        <v>16869</v>
      </c>
      <c r="Z6150" s="5" t="s">
        <v>16868</v>
      </c>
      <c r="AA6150" s="5" t="s">
        <v>16951</v>
      </c>
      <c r="AB6150" s="5" t="s">
        <v>16952</v>
      </c>
      <c r="AC6150" s="5" t="s">
        <v>16953</v>
      </c>
      <c r="AD6150" s="5" t="s">
        <v>16935</v>
      </c>
      <c r="AE6150" s="5" t="s">
        <v>16936</v>
      </c>
      <c r="AF6150" s="5" t="s">
        <v>16937</v>
      </c>
      <c r="AG6150" s="5" t="s">
        <v>16938</v>
      </c>
      <c r="AH6150" s="5" t="s">
        <v>16939</v>
      </c>
      <c r="AI6150" s="5" t="s">
        <v>16940</v>
      </c>
      <c r="AJ6150" s="5" t="s">
        <v>16941</v>
      </c>
      <c r="AK6150" s="5" t="s">
        <v>17230</v>
      </c>
    </row>
    <row r="6151" spans="1:37" ht="20.100000000000001" customHeight="1">
      <c r="A6151" s="282" t="s">
        <v>13809</v>
      </c>
      <c r="B6151" s="168">
        <v>683615806948</v>
      </c>
      <c r="C6151" s="289" t="s">
        <v>13692</v>
      </c>
      <c r="D6151" s="5" t="s">
        <v>13807</v>
      </c>
      <c r="E6151" s="326">
        <v>2</v>
      </c>
      <c r="F6151" s="281">
        <v>16.990000000000002</v>
      </c>
      <c r="G6151" s="279" t="s">
        <v>8444</v>
      </c>
      <c r="H6151" s="283">
        <v>11</v>
      </c>
      <c r="I6151" s="280">
        <v>42395</v>
      </c>
      <c r="J6151" s="319">
        <f t="shared" si="96"/>
        <v>7.4415000000000013</v>
      </c>
      <c r="K6151" s="169"/>
      <c r="L6151" s="169"/>
      <c r="M6151" s="169" t="s">
        <v>2395</v>
      </c>
      <c r="N6151" s="169"/>
      <c r="O6151" s="169"/>
      <c r="P6151" s="169"/>
      <c r="Q6151" s="5">
        <v>1</v>
      </c>
      <c r="R6151" s="5" t="s">
        <v>15111</v>
      </c>
      <c r="T6151" s="5" t="s">
        <v>16910</v>
      </c>
      <c r="U6151" s="171" t="s">
        <v>13809</v>
      </c>
      <c r="V6151" s="5" t="s">
        <v>16429</v>
      </c>
      <c r="W6151" s="5" t="s">
        <v>16950</v>
      </c>
      <c r="X6151" s="5" t="s">
        <v>16931</v>
      </c>
      <c r="Y6151" s="5" t="s">
        <v>16869</v>
      </c>
      <c r="Z6151" s="5" t="s">
        <v>16868</v>
      </c>
      <c r="AA6151" s="5" t="s">
        <v>16951</v>
      </c>
      <c r="AB6151" s="5" t="s">
        <v>16952</v>
      </c>
      <c r="AC6151" s="5" t="s">
        <v>16953</v>
      </c>
      <c r="AD6151" s="5" t="s">
        <v>16935</v>
      </c>
      <c r="AE6151" s="5" t="s">
        <v>16936</v>
      </c>
      <c r="AF6151" s="5" t="s">
        <v>16937</v>
      </c>
      <c r="AG6151" s="5" t="s">
        <v>16938</v>
      </c>
      <c r="AH6151" s="5" t="s">
        <v>16939</v>
      </c>
      <c r="AI6151" s="5" t="s">
        <v>16940</v>
      </c>
      <c r="AJ6151" s="5" t="s">
        <v>16941</v>
      </c>
      <c r="AK6151" s="5" t="s">
        <v>17231</v>
      </c>
    </row>
    <row r="6152" spans="1:37" ht="20.100000000000001" customHeight="1">
      <c r="A6152" s="282" t="s">
        <v>13810</v>
      </c>
      <c r="C6152" s="289" t="s">
        <v>13693</v>
      </c>
      <c r="D6152" s="5" t="s">
        <v>13811</v>
      </c>
      <c r="E6152" s="169"/>
      <c r="F6152" s="281" t="s">
        <v>17578</v>
      </c>
      <c r="G6152" s="279" t="s">
        <v>8444</v>
      </c>
      <c r="H6152" s="282">
        <v>0</v>
      </c>
      <c r="I6152" s="280">
        <v>42395</v>
      </c>
      <c r="J6152" s="319" t="e">
        <f t="shared" si="96"/>
        <v>#VALUE!</v>
      </c>
      <c r="K6152" s="169"/>
      <c r="L6152" s="169"/>
      <c r="M6152" s="169" t="s">
        <v>2395</v>
      </c>
      <c r="N6152" s="169"/>
      <c r="O6152" s="169"/>
      <c r="P6152" s="169"/>
    </row>
    <row r="6153" spans="1:37" ht="20.100000000000001" customHeight="1">
      <c r="A6153" s="5" t="s">
        <v>13812</v>
      </c>
      <c r="B6153" s="168">
        <v>683615806955</v>
      </c>
      <c r="C6153" s="289" t="s">
        <v>13694</v>
      </c>
      <c r="D6153" s="5" t="s">
        <v>13811</v>
      </c>
      <c r="E6153" s="323">
        <v>2</v>
      </c>
      <c r="F6153" s="319">
        <v>11.89</v>
      </c>
      <c r="G6153" s="279" t="s">
        <v>8444</v>
      </c>
      <c r="H6153" s="282">
        <v>0</v>
      </c>
      <c r="I6153" s="280">
        <v>42395</v>
      </c>
      <c r="J6153" s="319">
        <f t="shared" si="96"/>
        <v>3.1065000000000005</v>
      </c>
      <c r="K6153" s="169">
        <v>8.2352941176470598</v>
      </c>
      <c r="L6153" s="169"/>
      <c r="M6153" s="169" t="s">
        <v>2395</v>
      </c>
      <c r="N6153" s="169"/>
      <c r="O6153" s="169"/>
      <c r="P6153" s="169"/>
      <c r="Q6153" s="5">
        <v>1</v>
      </c>
      <c r="R6153" s="5" t="s">
        <v>15111</v>
      </c>
      <c r="T6153" s="5" t="s">
        <v>16910</v>
      </c>
      <c r="U6153" s="171" t="s">
        <v>13812</v>
      </c>
      <c r="V6153" s="5" t="s">
        <v>16429</v>
      </c>
      <c r="W6153" s="5" t="s">
        <v>16950</v>
      </c>
      <c r="X6153" s="5" t="s">
        <v>16931</v>
      </c>
      <c r="Y6153" s="5" t="s">
        <v>16869</v>
      </c>
      <c r="Z6153" s="5" t="s">
        <v>16868</v>
      </c>
      <c r="AA6153" s="5" t="s">
        <v>16951</v>
      </c>
      <c r="AB6153" s="5" t="s">
        <v>16952</v>
      </c>
      <c r="AC6153" s="5" t="s">
        <v>16953</v>
      </c>
      <c r="AD6153" s="5" t="s">
        <v>16935</v>
      </c>
      <c r="AE6153" s="5" t="s">
        <v>16936</v>
      </c>
      <c r="AF6153" s="5" t="s">
        <v>16937</v>
      </c>
      <c r="AG6153" s="5" t="s">
        <v>16938</v>
      </c>
      <c r="AH6153" s="5" t="s">
        <v>16939</v>
      </c>
      <c r="AI6153" s="5" t="s">
        <v>16940</v>
      </c>
      <c r="AJ6153" s="5" t="s">
        <v>16941</v>
      </c>
      <c r="AK6153" s="5" t="s">
        <v>17232</v>
      </c>
    </row>
    <row r="6154" spans="1:37" ht="20.100000000000001" customHeight="1">
      <c r="A6154" s="5" t="s">
        <v>13813</v>
      </c>
      <c r="B6154" s="168">
        <v>683615806962</v>
      </c>
      <c r="C6154" s="289" t="s">
        <v>13695</v>
      </c>
      <c r="D6154" s="5" t="s">
        <v>13811</v>
      </c>
      <c r="E6154" s="323">
        <v>2</v>
      </c>
      <c r="F6154" s="319">
        <v>11.89</v>
      </c>
      <c r="G6154" s="279" t="s">
        <v>8444</v>
      </c>
      <c r="H6154" s="282">
        <v>0</v>
      </c>
      <c r="I6154" s="280">
        <v>42395</v>
      </c>
      <c r="J6154" s="319">
        <f t="shared" si="96"/>
        <v>3.1065000000000005</v>
      </c>
      <c r="K6154" s="169">
        <v>8.2352941176470598</v>
      </c>
      <c r="L6154" s="169"/>
      <c r="M6154" s="169" t="s">
        <v>2395</v>
      </c>
      <c r="N6154" s="169"/>
      <c r="O6154" s="169"/>
      <c r="P6154" s="169"/>
      <c r="Q6154" s="5">
        <v>1</v>
      </c>
      <c r="R6154" s="5" t="s">
        <v>15111</v>
      </c>
      <c r="T6154" s="5" t="s">
        <v>16910</v>
      </c>
      <c r="U6154" s="171" t="s">
        <v>13813</v>
      </c>
      <c r="V6154" s="5" t="s">
        <v>16429</v>
      </c>
      <c r="W6154" s="5" t="s">
        <v>16950</v>
      </c>
      <c r="X6154" s="5" t="s">
        <v>16931</v>
      </c>
      <c r="Y6154" s="5" t="s">
        <v>16869</v>
      </c>
      <c r="Z6154" s="5" t="s">
        <v>16868</v>
      </c>
      <c r="AA6154" s="5" t="s">
        <v>16951</v>
      </c>
      <c r="AB6154" s="5" t="s">
        <v>16952</v>
      </c>
      <c r="AC6154" s="5" t="s">
        <v>16953</v>
      </c>
      <c r="AD6154" s="5" t="s">
        <v>16935</v>
      </c>
      <c r="AE6154" s="5" t="s">
        <v>16936</v>
      </c>
      <c r="AF6154" s="5" t="s">
        <v>16937</v>
      </c>
      <c r="AG6154" s="5" t="s">
        <v>16938</v>
      </c>
      <c r="AH6154" s="5" t="s">
        <v>16939</v>
      </c>
      <c r="AI6154" s="5" t="s">
        <v>16940</v>
      </c>
      <c r="AJ6154" s="5" t="s">
        <v>16941</v>
      </c>
      <c r="AK6154" s="5" t="s">
        <v>17233</v>
      </c>
    </row>
    <row r="6155" spans="1:37" ht="20.100000000000001" customHeight="1">
      <c r="A6155" s="282" t="s">
        <v>13814</v>
      </c>
      <c r="B6155" s="168">
        <v>683615806979</v>
      </c>
      <c r="C6155" s="289" t="s">
        <v>13696</v>
      </c>
      <c r="D6155" s="5" t="s">
        <v>13811</v>
      </c>
      <c r="E6155" s="323">
        <v>2</v>
      </c>
      <c r="F6155" s="319">
        <v>11.89</v>
      </c>
      <c r="G6155" s="279" t="s">
        <v>8444</v>
      </c>
      <c r="H6155" s="282">
        <v>0</v>
      </c>
      <c r="I6155" s="280">
        <v>42395</v>
      </c>
      <c r="J6155" s="319">
        <f t="shared" si="96"/>
        <v>3.1065000000000005</v>
      </c>
      <c r="K6155" s="169">
        <v>8.2352941176470598</v>
      </c>
      <c r="L6155" s="169"/>
      <c r="M6155" s="169" t="s">
        <v>2395</v>
      </c>
      <c r="N6155" s="169"/>
      <c r="O6155" s="169"/>
      <c r="P6155" s="169"/>
    </row>
    <row r="6156" spans="1:37" ht="20.100000000000001" customHeight="1">
      <c r="A6156" s="282"/>
      <c r="C6156" s="289" t="s">
        <v>13697</v>
      </c>
      <c r="E6156" s="169"/>
      <c r="F6156" s="281">
        <v>16.990000000000002</v>
      </c>
      <c r="G6156" s="279"/>
      <c r="H6156" s="169">
        <v>0</v>
      </c>
      <c r="I6156" s="280"/>
      <c r="J6156" s="319">
        <f t="shared" ref="J6156:J6219" si="97">F6156*0.85-5-E6156</f>
        <v>9.4415000000000013</v>
      </c>
      <c r="K6156" s="169" t="s">
        <v>731</v>
      </c>
      <c r="L6156" s="169"/>
      <c r="M6156" s="169"/>
      <c r="N6156" s="169"/>
      <c r="O6156" s="169"/>
      <c r="P6156" s="169"/>
    </row>
    <row r="6157" spans="1:37" ht="20.100000000000001" customHeight="1">
      <c r="A6157" s="282" t="s">
        <v>13816</v>
      </c>
      <c r="B6157" s="168">
        <v>683615806986</v>
      </c>
      <c r="C6157" s="289" t="s">
        <v>13697</v>
      </c>
      <c r="D6157" s="5" t="s">
        <v>13815</v>
      </c>
      <c r="E6157" s="323">
        <v>1</v>
      </c>
      <c r="F6157" s="281">
        <v>16.990000000000002</v>
      </c>
      <c r="G6157" s="279" t="s">
        <v>8444</v>
      </c>
      <c r="H6157" s="282">
        <v>0</v>
      </c>
      <c r="I6157" s="280">
        <v>42395</v>
      </c>
      <c r="J6157" s="319">
        <f t="shared" si="97"/>
        <v>8.4415000000000013</v>
      </c>
      <c r="K6157" s="169"/>
      <c r="L6157" s="169"/>
      <c r="M6157" s="169" t="s">
        <v>2395</v>
      </c>
      <c r="N6157" s="169"/>
      <c r="O6157" s="169"/>
      <c r="P6157" s="169"/>
      <c r="Q6157" s="5">
        <v>1</v>
      </c>
      <c r="R6157" s="5" t="s">
        <v>15111</v>
      </c>
      <c r="T6157" s="5" t="s">
        <v>16910</v>
      </c>
      <c r="U6157" s="171" t="s">
        <v>13816</v>
      </c>
      <c r="V6157" s="5" t="s">
        <v>16429</v>
      </c>
      <c r="W6157" s="5" t="s">
        <v>16954</v>
      </c>
      <c r="X6157" s="5" t="s">
        <v>16931</v>
      </c>
      <c r="Y6157" s="5" t="s">
        <v>16869</v>
      </c>
      <c r="Z6157" s="5" t="s">
        <v>16868</v>
      </c>
      <c r="AA6157" s="5" t="s">
        <v>16955</v>
      </c>
      <c r="AB6157" s="5" t="s">
        <v>16952</v>
      </c>
      <c r="AC6157" s="5" t="s">
        <v>16956</v>
      </c>
      <c r="AD6157" s="5" t="s">
        <v>16935</v>
      </c>
      <c r="AE6157" s="5" t="s">
        <v>16936</v>
      </c>
      <c r="AF6157" s="5" t="s">
        <v>16937</v>
      </c>
      <c r="AG6157" s="5" t="s">
        <v>16938</v>
      </c>
      <c r="AH6157" s="5" t="s">
        <v>16939</v>
      </c>
      <c r="AI6157" s="5" t="s">
        <v>16940</v>
      </c>
      <c r="AJ6157" s="5" t="s">
        <v>16941</v>
      </c>
      <c r="AK6157" s="5" t="s">
        <v>17234</v>
      </c>
    </row>
    <row r="6158" spans="1:37" ht="20.100000000000001" customHeight="1">
      <c r="A6158" s="282"/>
      <c r="C6158" s="289" t="s">
        <v>13698</v>
      </c>
      <c r="E6158" s="169"/>
      <c r="F6158" s="281">
        <v>13.99</v>
      </c>
      <c r="G6158" s="279"/>
      <c r="H6158" s="169">
        <v>0</v>
      </c>
      <c r="I6158" s="280"/>
      <c r="J6158" s="319">
        <f t="shared" si="97"/>
        <v>6.8915000000000006</v>
      </c>
      <c r="K6158" s="169" t="s">
        <v>731</v>
      </c>
      <c r="L6158" s="169"/>
      <c r="M6158" s="169"/>
      <c r="N6158" s="169"/>
      <c r="O6158" s="169"/>
      <c r="P6158" s="169"/>
    </row>
    <row r="6159" spans="1:37" ht="20.100000000000001" customHeight="1">
      <c r="A6159" s="282" t="s">
        <v>13818</v>
      </c>
      <c r="B6159" s="168">
        <v>683615806993</v>
      </c>
      <c r="C6159" s="289" t="s">
        <v>13698</v>
      </c>
      <c r="D6159" s="5" t="s">
        <v>13817</v>
      </c>
      <c r="E6159" s="323">
        <v>5</v>
      </c>
      <c r="F6159" s="281">
        <v>16.117647058823529</v>
      </c>
      <c r="G6159" s="279" t="s">
        <v>8444</v>
      </c>
      <c r="H6159" s="282">
        <v>0</v>
      </c>
      <c r="I6159" s="280">
        <v>42395</v>
      </c>
      <c r="J6159" s="319">
        <f t="shared" si="97"/>
        <v>3.6999999999999993</v>
      </c>
      <c r="K6159" s="169">
        <v>11.99</v>
      </c>
      <c r="L6159" s="169"/>
      <c r="M6159" s="169" t="s">
        <v>2395</v>
      </c>
      <c r="N6159" s="169"/>
      <c r="O6159" s="169"/>
      <c r="P6159" s="169"/>
    </row>
    <row r="6160" spans="1:37" ht="20.100000000000001" customHeight="1">
      <c r="A6160" s="282" t="s">
        <v>13819</v>
      </c>
      <c r="C6160" s="289" t="s">
        <v>13699</v>
      </c>
      <c r="D6160" s="5" t="s">
        <v>13820</v>
      </c>
      <c r="E6160" s="169"/>
      <c r="F6160" s="281" t="s">
        <v>17578</v>
      </c>
      <c r="G6160" s="279" t="s">
        <v>8444</v>
      </c>
      <c r="H6160" s="282">
        <v>0</v>
      </c>
      <c r="I6160" s="280">
        <v>42395</v>
      </c>
      <c r="J6160" s="319" t="e">
        <f t="shared" si="97"/>
        <v>#VALUE!</v>
      </c>
      <c r="K6160" s="169"/>
      <c r="L6160" s="169"/>
      <c r="M6160" s="169" t="s">
        <v>2395</v>
      </c>
      <c r="N6160" s="169"/>
      <c r="O6160" s="169"/>
      <c r="P6160" s="169"/>
    </row>
    <row r="6161" spans="1:38" ht="20.100000000000001" customHeight="1">
      <c r="A6161" s="282" t="s">
        <v>13821</v>
      </c>
      <c r="B6161" s="168">
        <v>683615807006</v>
      </c>
      <c r="C6161" s="289" t="s">
        <v>13700</v>
      </c>
      <c r="D6161" s="5" t="s">
        <v>13820</v>
      </c>
      <c r="E6161" s="326">
        <v>2</v>
      </c>
      <c r="F6161" s="281">
        <v>16.705882352941178</v>
      </c>
      <c r="G6161" s="279" t="s">
        <v>8444</v>
      </c>
      <c r="H6161" s="283">
        <v>14</v>
      </c>
      <c r="I6161" s="280">
        <v>42395</v>
      </c>
      <c r="J6161" s="319">
        <f t="shared" si="97"/>
        <v>7.2000000000000011</v>
      </c>
      <c r="K6161" s="169">
        <v>11.99</v>
      </c>
      <c r="L6161" s="169"/>
      <c r="M6161" s="169" t="s">
        <v>2395</v>
      </c>
      <c r="N6161" s="169"/>
      <c r="O6161" s="169"/>
      <c r="P6161" s="169"/>
    </row>
    <row r="6162" spans="1:38" ht="20.100000000000001" customHeight="1">
      <c r="A6162" s="282" t="s">
        <v>13822</v>
      </c>
      <c r="C6162" s="289" t="s">
        <v>13701</v>
      </c>
      <c r="D6162" s="5" t="s">
        <v>13823</v>
      </c>
      <c r="E6162" s="169"/>
      <c r="F6162" s="281" t="s">
        <v>17578</v>
      </c>
      <c r="G6162" s="279" t="s">
        <v>8444</v>
      </c>
      <c r="H6162" s="282">
        <v>0</v>
      </c>
      <c r="I6162" s="280">
        <v>42395</v>
      </c>
      <c r="J6162" s="319" t="e">
        <f t="shared" si="97"/>
        <v>#VALUE!</v>
      </c>
      <c r="K6162" s="169"/>
      <c r="L6162" s="169"/>
      <c r="M6162" s="169" t="s">
        <v>2395</v>
      </c>
      <c r="N6162" s="169"/>
      <c r="O6162" s="169"/>
      <c r="P6162" s="169"/>
    </row>
    <row r="6163" spans="1:38" ht="20.100000000000001" customHeight="1">
      <c r="A6163" s="282" t="s">
        <v>13824</v>
      </c>
      <c r="B6163" s="168">
        <v>683615807013</v>
      </c>
      <c r="C6163" s="289" t="s">
        <v>13702</v>
      </c>
      <c r="D6163" s="5" t="s">
        <v>13823</v>
      </c>
      <c r="E6163" s="323">
        <v>1.5</v>
      </c>
      <c r="F6163" s="281">
        <v>13.99</v>
      </c>
      <c r="G6163" s="279" t="s">
        <v>8444</v>
      </c>
      <c r="H6163" s="282">
        <v>0</v>
      </c>
      <c r="I6163" s="280">
        <v>42395</v>
      </c>
      <c r="J6163" s="319">
        <f t="shared" si="97"/>
        <v>5.3915000000000006</v>
      </c>
      <c r="K6163" s="169"/>
      <c r="L6163" s="169"/>
      <c r="M6163" s="169" t="s">
        <v>2395</v>
      </c>
      <c r="N6163" s="169"/>
      <c r="O6163" s="169"/>
      <c r="P6163" s="169"/>
      <c r="Q6163" s="5">
        <v>1</v>
      </c>
      <c r="R6163" s="5" t="s">
        <v>15111</v>
      </c>
      <c r="T6163" s="5" t="s">
        <v>16910</v>
      </c>
      <c r="U6163" s="171" t="s">
        <v>13824</v>
      </c>
      <c r="V6163" s="5" t="s">
        <v>16429</v>
      </c>
      <c r="W6163" s="5" t="s">
        <v>16957</v>
      </c>
      <c r="X6163" s="5" t="s">
        <v>16931</v>
      </c>
      <c r="Y6163" s="5" t="s">
        <v>16869</v>
      </c>
      <c r="Z6163" s="5" t="s">
        <v>16868</v>
      </c>
      <c r="AA6163" s="5" t="s">
        <v>16958</v>
      </c>
      <c r="AB6163" s="5" t="s">
        <v>16959</v>
      </c>
      <c r="AC6163" s="5" t="s">
        <v>16960</v>
      </c>
      <c r="AD6163" s="5" t="s">
        <v>16935</v>
      </c>
      <c r="AE6163" s="5" t="s">
        <v>16936</v>
      </c>
      <c r="AF6163" s="5" t="s">
        <v>16937</v>
      </c>
      <c r="AG6163" s="5" t="s">
        <v>16938</v>
      </c>
      <c r="AH6163" s="5" t="s">
        <v>16939</v>
      </c>
      <c r="AI6163" s="5" t="s">
        <v>16940</v>
      </c>
      <c r="AJ6163" s="5" t="s">
        <v>16941</v>
      </c>
      <c r="AK6163" s="5" t="s">
        <v>17235</v>
      </c>
      <c r="AL6163" s="5" t="s">
        <v>17236</v>
      </c>
    </row>
    <row r="6164" spans="1:38" ht="20.100000000000001" customHeight="1">
      <c r="A6164" s="282" t="s">
        <v>13825</v>
      </c>
      <c r="C6164" s="289" t="s">
        <v>13703</v>
      </c>
      <c r="D6164" s="5" t="s">
        <v>13823</v>
      </c>
      <c r="E6164" s="169"/>
      <c r="F6164" s="281" t="s">
        <v>17578</v>
      </c>
      <c r="G6164" s="279" t="s">
        <v>8444</v>
      </c>
      <c r="H6164" s="282">
        <v>0</v>
      </c>
      <c r="I6164" s="280">
        <v>42395</v>
      </c>
      <c r="J6164" s="319" t="e">
        <f t="shared" si="97"/>
        <v>#VALUE!</v>
      </c>
      <c r="K6164" s="169"/>
      <c r="L6164" s="169"/>
      <c r="M6164" s="169" t="s">
        <v>2395</v>
      </c>
      <c r="N6164" s="169"/>
      <c r="O6164" s="169"/>
      <c r="P6164" s="169"/>
    </row>
    <row r="6165" spans="1:38" ht="20.100000000000001" customHeight="1">
      <c r="A6165" s="282" t="s">
        <v>13826</v>
      </c>
      <c r="B6165" s="168">
        <v>683615807020</v>
      </c>
      <c r="C6165" s="289" t="s">
        <v>13704</v>
      </c>
      <c r="D6165" s="5" t="s">
        <v>13823</v>
      </c>
      <c r="E6165" s="326">
        <v>1</v>
      </c>
      <c r="F6165" s="281">
        <v>14.941176470588236</v>
      </c>
      <c r="G6165" s="279" t="s">
        <v>8444</v>
      </c>
      <c r="H6165" s="283">
        <v>12</v>
      </c>
      <c r="I6165" s="280">
        <v>42395</v>
      </c>
      <c r="J6165" s="319">
        <f t="shared" si="97"/>
        <v>6.6999999999999993</v>
      </c>
      <c r="K6165" s="169">
        <v>11.99</v>
      </c>
      <c r="L6165" s="169"/>
      <c r="M6165" s="169" t="s">
        <v>2395</v>
      </c>
      <c r="N6165" s="169"/>
      <c r="O6165" s="169"/>
      <c r="P6165" s="169"/>
    </row>
    <row r="6166" spans="1:38" ht="20.100000000000001" customHeight="1">
      <c r="A6166" s="282" t="s">
        <v>13827</v>
      </c>
      <c r="B6166" s="168">
        <v>683615807037</v>
      </c>
      <c r="C6166" s="289" t="s">
        <v>13705</v>
      </c>
      <c r="D6166" s="5" t="s">
        <v>13823</v>
      </c>
      <c r="E6166" s="326">
        <v>1</v>
      </c>
      <c r="F6166" s="281">
        <v>13.99</v>
      </c>
      <c r="G6166" s="279" t="s">
        <v>8444</v>
      </c>
      <c r="H6166" s="283">
        <v>15</v>
      </c>
      <c r="I6166" s="280">
        <v>42395</v>
      </c>
      <c r="J6166" s="319">
        <f t="shared" si="97"/>
        <v>5.8915000000000006</v>
      </c>
      <c r="K6166" s="169"/>
      <c r="L6166" s="169"/>
      <c r="M6166" s="169" t="s">
        <v>2395</v>
      </c>
      <c r="N6166" s="169"/>
      <c r="O6166" s="169"/>
      <c r="P6166" s="169"/>
    </row>
    <row r="6167" spans="1:38" ht="20.100000000000001" customHeight="1">
      <c r="A6167" s="282" t="s">
        <v>13828</v>
      </c>
      <c r="B6167" s="168">
        <v>683615807044</v>
      </c>
      <c r="C6167" s="289" t="s">
        <v>13706</v>
      </c>
      <c r="D6167" s="5" t="s">
        <v>13823</v>
      </c>
      <c r="E6167" s="323">
        <v>4</v>
      </c>
      <c r="F6167" s="281">
        <v>14.941176470588236</v>
      </c>
      <c r="G6167" s="279" t="s">
        <v>8444</v>
      </c>
      <c r="H6167" s="282">
        <v>0</v>
      </c>
      <c r="I6167" s="280">
        <v>42395</v>
      </c>
      <c r="J6167" s="319">
        <f t="shared" si="97"/>
        <v>3.6999999999999993</v>
      </c>
      <c r="K6167" s="169">
        <v>11.99</v>
      </c>
      <c r="L6167" s="169"/>
      <c r="M6167" s="169" t="s">
        <v>2395</v>
      </c>
      <c r="N6167" s="169"/>
      <c r="O6167" s="169"/>
      <c r="P6167" s="169"/>
    </row>
    <row r="6168" spans="1:38" ht="20.100000000000001" customHeight="1">
      <c r="A6168" s="282" t="s">
        <v>13829</v>
      </c>
      <c r="B6168" s="168">
        <v>683615807051</v>
      </c>
      <c r="C6168" s="289" t="s">
        <v>13707</v>
      </c>
      <c r="D6168" s="5" t="s">
        <v>13823</v>
      </c>
      <c r="E6168" s="323">
        <v>2</v>
      </c>
      <c r="F6168" s="281">
        <v>13.99</v>
      </c>
      <c r="G6168" s="279" t="s">
        <v>8444</v>
      </c>
      <c r="H6168" s="282">
        <v>0</v>
      </c>
      <c r="I6168" s="280">
        <v>42395</v>
      </c>
      <c r="J6168" s="319">
        <f t="shared" si="97"/>
        <v>4.8915000000000006</v>
      </c>
      <c r="K6168" s="169"/>
      <c r="L6168" s="169"/>
      <c r="M6168" s="169" t="s">
        <v>2395</v>
      </c>
      <c r="N6168" s="169"/>
      <c r="O6168" s="169"/>
      <c r="P6168" s="169"/>
    </row>
    <row r="6169" spans="1:38" ht="20.100000000000001" customHeight="1">
      <c r="A6169" s="282" t="s">
        <v>13830</v>
      </c>
      <c r="B6169" s="168">
        <v>683615807068</v>
      </c>
      <c r="C6169" s="289" t="s">
        <v>13708</v>
      </c>
      <c r="D6169" s="5" t="s">
        <v>13823</v>
      </c>
      <c r="E6169" s="323">
        <v>2</v>
      </c>
      <c r="F6169" s="281">
        <v>13.99</v>
      </c>
      <c r="G6169" s="279" t="s">
        <v>8444</v>
      </c>
      <c r="H6169" s="282">
        <v>0</v>
      </c>
      <c r="I6169" s="280">
        <v>42395</v>
      </c>
      <c r="J6169" s="319">
        <f t="shared" si="97"/>
        <v>4.8915000000000006</v>
      </c>
      <c r="K6169" s="169"/>
      <c r="L6169" s="169"/>
      <c r="M6169" s="169" t="s">
        <v>2395</v>
      </c>
      <c r="N6169" s="169"/>
      <c r="O6169" s="169"/>
      <c r="P6169" s="169"/>
    </row>
    <row r="6170" spans="1:38" ht="20.100000000000001" customHeight="1">
      <c r="A6170" s="282" t="s">
        <v>13831</v>
      </c>
      <c r="C6170" s="289" t="s">
        <v>13709</v>
      </c>
      <c r="D6170" s="5" t="s">
        <v>13832</v>
      </c>
      <c r="E6170" s="169"/>
      <c r="F6170" s="281" t="s">
        <v>17578</v>
      </c>
      <c r="G6170" s="279" t="s">
        <v>8444</v>
      </c>
      <c r="H6170" s="282">
        <v>0</v>
      </c>
      <c r="I6170" s="280">
        <v>42395</v>
      </c>
      <c r="J6170" s="319" t="e">
        <f t="shared" si="97"/>
        <v>#VALUE!</v>
      </c>
      <c r="K6170" s="169"/>
      <c r="L6170" s="169"/>
      <c r="M6170" s="169" t="s">
        <v>2395</v>
      </c>
      <c r="N6170" s="169"/>
      <c r="O6170" s="169"/>
      <c r="P6170" s="169"/>
    </row>
    <row r="6171" spans="1:38" ht="20.100000000000001" customHeight="1">
      <c r="A6171" s="282" t="s">
        <v>13833</v>
      </c>
      <c r="B6171" s="168">
        <v>683615807075</v>
      </c>
      <c r="C6171" s="289" t="s">
        <v>13710</v>
      </c>
      <c r="D6171" s="5" t="s">
        <v>13832</v>
      </c>
      <c r="E6171" s="326">
        <v>1.5</v>
      </c>
      <c r="F6171" s="281">
        <v>13.99</v>
      </c>
      <c r="G6171" s="279" t="s">
        <v>8444</v>
      </c>
      <c r="H6171" s="283">
        <v>17</v>
      </c>
      <c r="I6171" s="280">
        <v>42395</v>
      </c>
      <c r="J6171" s="319">
        <f t="shared" si="97"/>
        <v>5.3915000000000006</v>
      </c>
      <c r="K6171" s="169"/>
      <c r="L6171" s="169"/>
      <c r="M6171" s="169" t="s">
        <v>2395</v>
      </c>
      <c r="N6171" s="169"/>
      <c r="O6171" s="169"/>
      <c r="P6171" s="169"/>
      <c r="Q6171" s="5">
        <v>1</v>
      </c>
      <c r="R6171" s="5" t="s">
        <v>15111</v>
      </c>
      <c r="T6171" s="5" t="s">
        <v>16910</v>
      </c>
      <c r="U6171" s="171" t="s">
        <v>13833</v>
      </c>
      <c r="V6171" s="5" t="s">
        <v>16429</v>
      </c>
      <c r="W6171" s="5" t="s">
        <v>16961</v>
      </c>
      <c r="X6171" s="5" t="s">
        <v>16931</v>
      </c>
      <c r="Y6171" s="5" t="s">
        <v>16869</v>
      </c>
      <c r="Z6171" s="5" t="s">
        <v>16868</v>
      </c>
      <c r="AA6171" s="5" t="s">
        <v>16962</v>
      </c>
      <c r="AB6171" s="5" t="s">
        <v>16963</v>
      </c>
      <c r="AC6171" s="5" t="s">
        <v>16964</v>
      </c>
      <c r="AD6171" s="5" t="s">
        <v>16935</v>
      </c>
      <c r="AE6171" s="5" t="s">
        <v>16936</v>
      </c>
      <c r="AF6171" s="5" t="s">
        <v>16937</v>
      </c>
      <c r="AG6171" s="5" t="s">
        <v>16938</v>
      </c>
      <c r="AH6171" s="5" t="s">
        <v>16939</v>
      </c>
      <c r="AI6171" s="5" t="s">
        <v>16940</v>
      </c>
      <c r="AJ6171" s="5" t="s">
        <v>16941</v>
      </c>
      <c r="AK6171" s="5" t="s">
        <v>17237</v>
      </c>
      <c r="AL6171" s="5" t="s">
        <v>17238</v>
      </c>
    </row>
    <row r="6172" spans="1:38" ht="20.100000000000001" customHeight="1">
      <c r="A6172" s="282" t="s">
        <v>13834</v>
      </c>
      <c r="B6172" s="168">
        <v>683615807082</v>
      </c>
      <c r="C6172" s="289" t="s">
        <v>13711</v>
      </c>
      <c r="D6172" s="5" t="s">
        <v>13832</v>
      </c>
      <c r="E6172" s="326">
        <v>1.5</v>
      </c>
      <c r="F6172" s="281">
        <v>13.99</v>
      </c>
      <c r="G6172" s="279" t="s">
        <v>8444</v>
      </c>
      <c r="H6172" s="283">
        <v>20</v>
      </c>
      <c r="I6172" s="280">
        <v>42395</v>
      </c>
      <c r="J6172" s="319">
        <f t="shared" si="97"/>
        <v>5.3915000000000006</v>
      </c>
      <c r="K6172" s="169"/>
      <c r="L6172" s="169"/>
      <c r="M6172" s="169" t="s">
        <v>2395</v>
      </c>
      <c r="N6172" s="169"/>
      <c r="O6172" s="169"/>
      <c r="P6172" s="169"/>
      <c r="Q6172" s="5">
        <v>1</v>
      </c>
      <c r="R6172" s="5" t="s">
        <v>15111</v>
      </c>
      <c r="T6172" s="5" t="s">
        <v>16910</v>
      </c>
      <c r="U6172" s="171" t="s">
        <v>13834</v>
      </c>
      <c r="V6172" s="5" t="s">
        <v>16429</v>
      </c>
      <c r="W6172" s="5" t="s">
        <v>16961</v>
      </c>
      <c r="X6172" s="5" t="s">
        <v>16931</v>
      </c>
      <c r="Y6172" s="5" t="s">
        <v>16869</v>
      </c>
      <c r="Z6172" s="5" t="s">
        <v>16868</v>
      </c>
      <c r="AA6172" s="5" t="s">
        <v>16962</v>
      </c>
      <c r="AB6172" s="5" t="s">
        <v>16963</v>
      </c>
      <c r="AC6172" s="5" t="s">
        <v>16964</v>
      </c>
      <c r="AD6172" s="5" t="s">
        <v>16935</v>
      </c>
      <c r="AE6172" s="5" t="s">
        <v>16936</v>
      </c>
      <c r="AF6172" s="5" t="s">
        <v>16937</v>
      </c>
      <c r="AG6172" s="5" t="s">
        <v>16938</v>
      </c>
      <c r="AH6172" s="5" t="s">
        <v>16939</v>
      </c>
      <c r="AI6172" s="5" t="s">
        <v>16940</v>
      </c>
      <c r="AJ6172" s="5" t="s">
        <v>16941</v>
      </c>
      <c r="AK6172" s="5" t="s">
        <v>17239</v>
      </c>
      <c r="AL6172" s="5" t="s">
        <v>17240</v>
      </c>
    </row>
    <row r="6173" spans="1:38" ht="20.100000000000001" customHeight="1">
      <c r="A6173" s="282" t="s">
        <v>13835</v>
      </c>
      <c r="C6173" s="289" t="s">
        <v>13712</v>
      </c>
      <c r="D6173" s="5" t="s">
        <v>13836</v>
      </c>
      <c r="E6173" s="169"/>
      <c r="F6173" s="281" t="s">
        <v>17578</v>
      </c>
      <c r="G6173" s="279" t="s">
        <v>8444</v>
      </c>
      <c r="H6173" s="282">
        <v>0</v>
      </c>
      <c r="I6173" s="280">
        <v>42395</v>
      </c>
      <c r="J6173" s="319" t="e">
        <f t="shared" si="97"/>
        <v>#VALUE!</v>
      </c>
      <c r="K6173" s="169"/>
      <c r="L6173" s="169"/>
      <c r="M6173" s="169" t="s">
        <v>2395</v>
      </c>
      <c r="N6173" s="169"/>
      <c r="O6173" s="169"/>
      <c r="P6173" s="169"/>
    </row>
    <row r="6174" spans="1:38" ht="20.100000000000001" customHeight="1">
      <c r="A6174" s="282" t="s">
        <v>13837</v>
      </c>
      <c r="B6174" s="168">
        <v>683615807099</v>
      </c>
      <c r="C6174" s="289" t="s">
        <v>13713</v>
      </c>
      <c r="D6174" s="5" t="s">
        <v>13836</v>
      </c>
      <c r="E6174" s="323">
        <v>1</v>
      </c>
      <c r="F6174" s="281">
        <v>13.99</v>
      </c>
      <c r="G6174" s="279" t="s">
        <v>8444</v>
      </c>
      <c r="H6174" s="282">
        <v>0</v>
      </c>
      <c r="I6174" s="280">
        <v>42395</v>
      </c>
      <c r="J6174" s="319">
        <f t="shared" si="97"/>
        <v>5.8915000000000006</v>
      </c>
      <c r="K6174" s="169"/>
      <c r="L6174" s="169"/>
      <c r="M6174" s="169" t="s">
        <v>2395</v>
      </c>
      <c r="N6174" s="169"/>
      <c r="O6174" s="169"/>
      <c r="P6174" s="169"/>
      <c r="Q6174" s="5">
        <v>1</v>
      </c>
      <c r="R6174" s="5" t="s">
        <v>15111</v>
      </c>
      <c r="T6174" s="5" t="s">
        <v>16910</v>
      </c>
      <c r="U6174" s="171" t="s">
        <v>13837</v>
      </c>
      <c r="V6174" s="5" t="s">
        <v>16429</v>
      </c>
      <c r="W6174" s="5" t="s">
        <v>16965</v>
      </c>
      <c r="X6174" s="5" t="s">
        <v>16931</v>
      </c>
      <c r="Y6174" s="5" t="s">
        <v>16869</v>
      </c>
      <c r="Z6174" s="5" t="s">
        <v>16868</v>
      </c>
      <c r="AA6174" s="5" t="s">
        <v>16966</v>
      </c>
      <c r="AB6174" s="5" t="s">
        <v>16967</v>
      </c>
      <c r="AC6174" s="5" t="s">
        <v>16968</v>
      </c>
      <c r="AD6174" s="5" t="s">
        <v>16935</v>
      </c>
      <c r="AE6174" s="5" t="s">
        <v>16936</v>
      </c>
      <c r="AF6174" s="5" t="s">
        <v>16937</v>
      </c>
      <c r="AG6174" s="5" t="s">
        <v>16938</v>
      </c>
      <c r="AH6174" s="5" t="s">
        <v>16939</v>
      </c>
      <c r="AI6174" s="5" t="s">
        <v>16940</v>
      </c>
      <c r="AJ6174" s="5" t="s">
        <v>16941</v>
      </c>
      <c r="AK6174" s="5" t="s">
        <v>17241</v>
      </c>
    </row>
    <row r="6175" spans="1:38" ht="20.100000000000001" customHeight="1">
      <c r="A6175" s="282" t="s">
        <v>13838</v>
      </c>
      <c r="B6175" s="168">
        <v>683615807105</v>
      </c>
      <c r="C6175" s="289" t="s">
        <v>13714</v>
      </c>
      <c r="D6175" s="5" t="s">
        <v>13836</v>
      </c>
      <c r="E6175" s="323">
        <v>1</v>
      </c>
      <c r="F6175" s="281">
        <v>13.99</v>
      </c>
      <c r="G6175" s="279" t="s">
        <v>8444</v>
      </c>
      <c r="H6175" s="282">
        <v>0</v>
      </c>
      <c r="I6175" s="280">
        <v>42395</v>
      </c>
      <c r="J6175" s="319">
        <f t="shared" si="97"/>
        <v>5.8915000000000006</v>
      </c>
      <c r="K6175" s="169"/>
      <c r="L6175" s="169"/>
      <c r="M6175" s="169" t="s">
        <v>2395</v>
      </c>
      <c r="N6175" s="169"/>
      <c r="O6175" s="169"/>
      <c r="P6175" s="169"/>
    </row>
    <row r="6176" spans="1:38" ht="20.100000000000001" customHeight="1">
      <c r="A6176" s="282" t="s">
        <v>13839</v>
      </c>
      <c r="B6176" s="168">
        <v>683615807112</v>
      </c>
      <c r="C6176" s="289" t="s">
        <v>13715</v>
      </c>
      <c r="D6176" s="5" t="s">
        <v>13836</v>
      </c>
      <c r="E6176" s="323">
        <v>1</v>
      </c>
      <c r="F6176" s="281">
        <v>13.99</v>
      </c>
      <c r="G6176" s="279" t="s">
        <v>8444</v>
      </c>
      <c r="H6176" s="282">
        <v>0</v>
      </c>
      <c r="I6176" s="280">
        <v>42395</v>
      </c>
      <c r="J6176" s="319">
        <f t="shared" si="97"/>
        <v>5.8915000000000006</v>
      </c>
      <c r="K6176" s="169"/>
      <c r="L6176" s="169"/>
      <c r="M6176" s="169" t="s">
        <v>2395</v>
      </c>
      <c r="N6176" s="169"/>
      <c r="O6176" s="169"/>
      <c r="P6176" s="169"/>
    </row>
    <row r="6177" spans="1:37" ht="20.100000000000001" customHeight="1">
      <c r="A6177" s="282" t="s">
        <v>13840</v>
      </c>
      <c r="B6177" s="168">
        <v>683615807129</v>
      </c>
      <c r="C6177" s="289" t="s">
        <v>13716</v>
      </c>
      <c r="D6177" s="5" t="s">
        <v>13836</v>
      </c>
      <c r="E6177" s="326">
        <v>1</v>
      </c>
      <c r="F6177" s="281">
        <v>13.99</v>
      </c>
      <c r="G6177" s="279" t="s">
        <v>8444</v>
      </c>
      <c r="H6177" s="283">
        <v>40</v>
      </c>
      <c r="I6177" s="280">
        <v>42395</v>
      </c>
      <c r="J6177" s="319">
        <f t="shared" si="97"/>
        <v>5.8915000000000006</v>
      </c>
      <c r="K6177" s="169"/>
      <c r="L6177" s="169"/>
      <c r="M6177" s="169" t="s">
        <v>2395</v>
      </c>
      <c r="N6177" s="169"/>
      <c r="O6177" s="169"/>
      <c r="P6177" s="169"/>
      <c r="Q6177" s="5">
        <v>1</v>
      </c>
      <c r="R6177" s="5" t="s">
        <v>15111</v>
      </c>
      <c r="T6177" s="5" t="s">
        <v>16910</v>
      </c>
      <c r="U6177" s="171" t="s">
        <v>13840</v>
      </c>
      <c r="V6177" s="5" t="s">
        <v>16429</v>
      </c>
      <c r="W6177" s="5" t="s">
        <v>16965</v>
      </c>
      <c r="X6177" s="5" t="s">
        <v>16931</v>
      </c>
      <c r="Y6177" s="5" t="s">
        <v>16869</v>
      </c>
      <c r="Z6177" s="5" t="s">
        <v>16868</v>
      </c>
      <c r="AA6177" s="5" t="s">
        <v>16966</v>
      </c>
      <c r="AB6177" s="5" t="s">
        <v>16967</v>
      </c>
      <c r="AC6177" s="5" t="s">
        <v>16968</v>
      </c>
      <c r="AD6177" s="5" t="s">
        <v>16935</v>
      </c>
      <c r="AE6177" s="5" t="s">
        <v>16936</v>
      </c>
      <c r="AF6177" s="5" t="s">
        <v>16937</v>
      </c>
      <c r="AG6177" s="5" t="s">
        <v>16938</v>
      </c>
      <c r="AH6177" s="5" t="s">
        <v>16939</v>
      </c>
      <c r="AI6177" s="5" t="s">
        <v>16940</v>
      </c>
      <c r="AJ6177" s="5" t="s">
        <v>16941</v>
      </c>
      <c r="AK6177" s="5" t="s">
        <v>17242</v>
      </c>
    </row>
    <row r="6178" spans="1:37" ht="20.100000000000001" customHeight="1">
      <c r="A6178" s="282" t="s">
        <v>13841</v>
      </c>
      <c r="B6178" s="168">
        <v>683615807136</v>
      </c>
      <c r="C6178" s="289" t="s">
        <v>13717</v>
      </c>
      <c r="D6178" s="5" t="s">
        <v>13836</v>
      </c>
      <c r="E6178" s="326">
        <v>1</v>
      </c>
      <c r="F6178" s="281">
        <v>13.99</v>
      </c>
      <c r="G6178" s="279" t="s">
        <v>8444</v>
      </c>
      <c r="H6178" s="283">
        <v>12</v>
      </c>
      <c r="I6178" s="280">
        <v>42395</v>
      </c>
      <c r="J6178" s="319">
        <f t="shared" si="97"/>
        <v>5.8915000000000006</v>
      </c>
      <c r="K6178" s="169"/>
      <c r="L6178" s="169"/>
      <c r="M6178" s="169" t="s">
        <v>2395</v>
      </c>
      <c r="N6178" s="169"/>
      <c r="O6178" s="169"/>
      <c r="P6178" s="169"/>
    </row>
    <row r="6179" spans="1:37" ht="20.100000000000001" customHeight="1">
      <c r="A6179" s="282" t="s">
        <v>13842</v>
      </c>
      <c r="C6179" s="289" t="s">
        <v>13718</v>
      </c>
      <c r="D6179" s="5" t="s">
        <v>13836</v>
      </c>
      <c r="E6179" s="169"/>
      <c r="F6179" s="281" t="s">
        <v>17578</v>
      </c>
      <c r="G6179" s="279" t="s">
        <v>8444</v>
      </c>
      <c r="H6179" s="282">
        <v>0</v>
      </c>
      <c r="I6179" s="280">
        <v>42395</v>
      </c>
      <c r="J6179" s="319" t="e">
        <f t="shared" si="97"/>
        <v>#VALUE!</v>
      </c>
      <c r="K6179" s="169"/>
      <c r="L6179" s="169"/>
      <c r="M6179" s="169" t="s">
        <v>2395</v>
      </c>
      <c r="N6179" s="169"/>
      <c r="O6179" s="169"/>
      <c r="P6179" s="169"/>
    </row>
    <row r="6180" spans="1:37" ht="20.100000000000001" customHeight="1">
      <c r="A6180" s="282" t="s">
        <v>13843</v>
      </c>
      <c r="B6180" s="168">
        <v>683615807143</v>
      </c>
      <c r="C6180" s="289" t="s">
        <v>13719</v>
      </c>
      <c r="D6180" s="5" t="s">
        <v>13836</v>
      </c>
      <c r="E6180" s="326">
        <v>1.5</v>
      </c>
      <c r="F6180" s="281">
        <v>13.99</v>
      </c>
      <c r="G6180" s="279" t="s">
        <v>8444</v>
      </c>
      <c r="H6180" s="283">
        <v>64</v>
      </c>
      <c r="I6180" s="280">
        <v>42395</v>
      </c>
      <c r="J6180" s="319">
        <f t="shared" si="97"/>
        <v>5.3915000000000006</v>
      </c>
      <c r="K6180" s="169"/>
      <c r="L6180" s="169"/>
      <c r="M6180" s="169" t="s">
        <v>2395</v>
      </c>
      <c r="N6180" s="169"/>
      <c r="O6180" s="169"/>
      <c r="P6180" s="169"/>
      <c r="Q6180" s="5">
        <v>1</v>
      </c>
      <c r="R6180" s="5" t="s">
        <v>15111</v>
      </c>
      <c r="T6180" s="5" t="s">
        <v>16910</v>
      </c>
      <c r="U6180" s="171" t="s">
        <v>13843</v>
      </c>
      <c r="V6180" s="5" t="s">
        <v>16429</v>
      </c>
      <c r="W6180" s="5" t="s">
        <v>16969</v>
      </c>
      <c r="X6180" s="5" t="s">
        <v>16931</v>
      </c>
      <c r="Y6180" s="5" t="s">
        <v>16869</v>
      </c>
      <c r="Z6180" s="5" t="s">
        <v>16868</v>
      </c>
      <c r="AA6180" s="5" t="s">
        <v>16970</v>
      </c>
      <c r="AB6180" s="5" t="s">
        <v>16971</v>
      </c>
      <c r="AC6180" s="5" t="s">
        <v>16972</v>
      </c>
      <c r="AD6180" s="5" t="s">
        <v>16935</v>
      </c>
      <c r="AE6180" s="5" t="s">
        <v>16936</v>
      </c>
      <c r="AF6180" s="5" t="s">
        <v>16937</v>
      </c>
      <c r="AG6180" s="5" t="s">
        <v>16938</v>
      </c>
      <c r="AH6180" s="5" t="s">
        <v>16939</v>
      </c>
      <c r="AI6180" s="5" t="s">
        <v>16940</v>
      </c>
      <c r="AJ6180" s="5" t="s">
        <v>16941</v>
      </c>
      <c r="AK6180" s="5" t="s">
        <v>17243</v>
      </c>
    </row>
    <row r="6181" spans="1:37" ht="20.100000000000001" customHeight="1">
      <c r="A6181" s="282" t="s">
        <v>13844</v>
      </c>
      <c r="B6181" s="168">
        <v>683615807150</v>
      </c>
      <c r="C6181" s="289" t="s">
        <v>13720</v>
      </c>
      <c r="D6181" s="5" t="s">
        <v>13836</v>
      </c>
      <c r="E6181" s="323">
        <v>1.5</v>
      </c>
      <c r="F6181" s="281">
        <v>13.99</v>
      </c>
      <c r="G6181" s="279" t="s">
        <v>8444</v>
      </c>
      <c r="H6181" s="282">
        <v>0</v>
      </c>
      <c r="I6181" s="280">
        <v>42395</v>
      </c>
      <c r="J6181" s="319">
        <f t="shared" si="97"/>
        <v>5.3915000000000006</v>
      </c>
      <c r="K6181" s="169"/>
      <c r="L6181" s="169"/>
      <c r="M6181" s="169" t="s">
        <v>2395</v>
      </c>
      <c r="N6181" s="169"/>
      <c r="O6181" s="169"/>
      <c r="P6181" s="169"/>
    </row>
    <row r="6182" spans="1:37" ht="20.100000000000001" customHeight="1">
      <c r="A6182" s="282" t="s">
        <v>13845</v>
      </c>
      <c r="C6182" s="289" t="s">
        <v>13721</v>
      </c>
      <c r="D6182" s="5" t="s">
        <v>13846</v>
      </c>
      <c r="E6182" s="169"/>
      <c r="F6182" s="281" t="s">
        <v>17578</v>
      </c>
      <c r="G6182" s="279" t="s">
        <v>8444</v>
      </c>
      <c r="H6182" s="282">
        <v>0</v>
      </c>
      <c r="I6182" s="280">
        <v>42395</v>
      </c>
      <c r="J6182" s="319" t="e">
        <f t="shared" si="97"/>
        <v>#VALUE!</v>
      </c>
      <c r="K6182" s="169"/>
      <c r="L6182" s="169"/>
      <c r="M6182" s="169" t="s">
        <v>2395</v>
      </c>
      <c r="N6182" s="169"/>
      <c r="O6182" s="169"/>
      <c r="P6182" s="169"/>
    </row>
    <row r="6183" spans="1:37" ht="20.100000000000001" customHeight="1">
      <c r="A6183" s="282" t="s">
        <v>13847</v>
      </c>
      <c r="B6183" s="168">
        <v>683615807167</v>
      </c>
      <c r="C6183" s="289" t="s">
        <v>13722</v>
      </c>
      <c r="D6183" s="5" t="s">
        <v>13846</v>
      </c>
      <c r="E6183" s="323">
        <v>4</v>
      </c>
      <c r="F6183" s="281">
        <v>15.99</v>
      </c>
      <c r="G6183" s="279" t="s">
        <v>8444</v>
      </c>
      <c r="H6183" s="282">
        <v>0</v>
      </c>
      <c r="I6183" s="280">
        <v>42395</v>
      </c>
      <c r="J6183" s="319">
        <f t="shared" si="97"/>
        <v>4.5914999999999999</v>
      </c>
      <c r="K6183" s="169"/>
      <c r="L6183" s="169"/>
      <c r="M6183" s="169" t="s">
        <v>2395</v>
      </c>
      <c r="N6183" s="169"/>
      <c r="O6183" s="169"/>
      <c r="P6183" s="169"/>
    </row>
    <row r="6184" spans="1:37" ht="20.100000000000001" customHeight="1">
      <c r="A6184" s="282" t="s">
        <v>13848</v>
      </c>
      <c r="C6184" s="289" t="s">
        <v>13723</v>
      </c>
      <c r="D6184" s="5" t="s">
        <v>13849</v>
      </c>
      <c r="E6184" s="169"/>
      <c r="F6184" s="281" t="s">
        <v>17578</v>
      </c>
      <c r="G6184" s="279" t="s">
        <v>8444</v>
      </c>
      <c r="H6184" s="282">
        <v>0</v>
      </c>
      <c r="I6184" s="280">
        <v>42395</v>
      </c>
      <c r="J6184" s="319" t="e">
        <f t="shared" si="97"/>
        <v>#VALUE!</v>
      </c>
      <c r="K6184" s="169"/>
      <c r="L6184" s="169"/>
      <c r="M6184" s="169" t="s">
        <v>2395</v>
      </c>
      <c r="N6184" s="169"/>
      <c r="O6184" s="169"/>
      <c r="P6184" s="169"/>
    </row>
    <row r="6185" spans="1:37" ht="20.100000000000001" customHeight="1">
      <c r="A6185" s="282" t="s">
        <v>13850</v>
      </c>
      <c r="B6185" s="168">
        <v>683615807174</v>
      </c>
      <c r="C6185" s="289" t="s">
        <v>13724</v>
      </c>
      <c r="D6185" s="5" t="s">
        <v>13849</v>
      </c>
      <c r="E6185" s="323">
        <v>3</v>
      </c>
      <c r="F6185" s="281">
        <v>13.89</v>
      </c>
      <c r="G6185" s="279" t="s">
        <v>8444</v>
      </c>
      <c r="H6185" s="282">
        <v>0</v>
      </c>
      <c r="I6185" s="280">
        <v>42395</v>
      </c>
      <c r="J6185" s="319">
        <f t="shared" si="97"/>
        <v>3.8064999999999998</v>
      </c>
      <c r="K6185" s="169">
        <v>9.4117647058823533</v>
      </c>
      <c r="L6185" s="169"/>
      <c r="M6185" s="169" t="s">
        <v>2395</v>
      </c>
      <c r="N6185" s="169"/>
      <c r="O6185" s="169"/>
      <c r="P6185" s="169"/>
    </row>
    <row r="6186" spans="1:37" ht="20.100000000000001" customHeight="1">
      <c r="A6186" s="282" t="s">
        <v>13851</v>
      </c>
      <c r="B6186" s="168">
        <v>683615807181</v>
      </c>
      <c r="C6186" s="289" t="s">
        <v>13725</v>
      </c>
      <c r="D6186" s="5" t="s">
        <v>13849</v>
      </c>
      <c r="E6186" s="323">
        <v>6</v>
      </c>
      <c r="F6186" s="281">
        <v>17.294117647058826</v>
      </c>
      <c r="G6186" s="279" t="s">
        <v>8444</v>
      </c>
      <c r="H6186" s="282">
        <v>0</v>
      </c>
      <c r="I6186" s="280">
        <v>42395</v>
      </c>
      <c r="J6186" s="319">
        <f t="shared" si="97"/>
        <v>3.7000000000000011</v>
      </c>
      <c r="K6186" s="169">
        <v>12.89</v>
      </c>
      <c r="L6186" s="169"/>
      <c r="M6186" s="169" t="s">
        <v>2395</v>
      </c>
      <c r="N6186" s="169"/>
      <c r="O6186" s="169"/>
      <c r="P6186" s="169"/>
    </row>
    <row r="6187" spans="1:37" ht="20.100000000000001" customHeight="1">
      <c r="A6187" s="5" t="s">
        <v>13852</v>
      </c>
      <c r="B6187" s="168">
        <v>683615807198</v>
      </c>
      <c r="C6187" s="289" t="s">
        <v>13726</v>
      </c>
      <c r="D6187" s="5" t="s">
        <v>13849</v>
      </c>
      <c r="E6187" s="323">
        <v>3</v>
      </c>
      <c r="F6187" s="281">
        <v>13.89</v>
      </c>
      <c r="G6187" s="279" t="s">
        <v>8444</v>
      </c>
      <c r="H6187" s="282">
        <v>0</v>
      </c>
      <c r="I6187" s="280">
        <v>42395</v>
      </c>
      <c r="J6187" s="319">
        <f t="shared" si="97"/>
        <v>3.8064999999999998</v>
      </c>
      <c r="K6187" s="169">
        <v>9.4117647058823533</v>
      </c>
      <c r="L6187" s="169"/>
      <c r="M6187" s="169" t="s">
        <v>2395</v>
      </c>
      <c r="N6187" s="169"/>
      <c r="O6187" s="169"/>
      <c r="P6187" s="169"/>
      <c r="Q6187" s="5">
        <v>1</v>
      </c>
      <c r="R6187" s="5" t="s">
        <v>15111</v>
      </c>
      <c r="T6187" s="5" t="s">
        <v>16910</v>
      </c>
      <c r="U6187" s="171" t="s">
        <v>13852</v>
      </c>
      <c r="V6187" s="5" t="s">
        <v>16429</v>
      </c>
      <c r="W6187" s="5" t="s">
        <v>16973</v>
      </c>
      <c r="X6187" s="5" t="s">
        <v>16931</v>
      </c>
      <c r="Y6187" s="5" t="s">
        <v>16869</v>
      </c>
      <c r="Z6187" s="5" t="s">
        <v>16868</v>
      </c>
      <c r="AA6187" s="5" t="s">
        <v>16974</v>
      </c>
      <c r="AB6187" s="5" t="s">
        <v>16975</v>
      </c>
      <c r="AC6187" s="5" t="s">
        <v>16976</v>
      </c>
      <c r="AD6187" s="5" t="s">
        <v>16935</v>
      </c>
      <c r="AE6187" s="5" t="s">
        <v>16936</v>
      </c>
      <c r="AF6187" s="5" t="s">
        <v>16937</v>
      </c>
      <c r="AG6187" s="5" t="s">
        <v>16938</v>
      </c>
      <c r="AH6187" s="5" t="s">
        <v>16939</v>
      </c>
      <c r="AI6187" s="5" t="s">
        <v>16940</v>
      </c>
      <c r="AJ6187" s="5" t="s">
        <v>16941</v>
      </c>
      <c r="AK6187" s="5" t="s">
        <v>17244</v>
      </c>
    </row>
    <row r="6188" spans="1:37" ht="20.100000000000001" customHeight="1">
      <c r="A6188" s="282" t="s">
        <v>13853</v>
      </c>
      <c r="C6188" s="289" t="s">
        <v>13727</v>
      </c>
      <c r="D6188" s="5" t="s">
        <v>13854</v>
      </c>
      <c r="E6188" s="169"/>
      <c r="F6188" s="281" t="s">
        <v>17578</v>
      </c>
      <c r="G6188" s="279" t="s">
        <v>8444</v>
      </c>
      <c r="H6188" s="282">
        <v>0</v>
      </c>
      <c r="I6188" s="280">
        <v>42395</v>
      </c>
      <c r="J6188" s="319" t="e">
        <f t="shared" si="97"/>
        <v>#VALUE!</v>
      </c>
      <c r="K6188" s="169"/>
      <c r="L6188" s="169"/>
      <c r="M6188" s="169" t="s">
        <v>2395</v>
      </c>
      <c r="N6188" s="169"/>
      <c r="O6188" s="169"/>
      <c r="P6188" s="169"/>
    </row>
    <row r="6189" spans="1:37" ht="20.100000000000001" customHeight="1">
      <c r="A6189" s="282" t="s">
        <v>13855</v>
      </c>
      <c r="B6189" s="168">
        <v>683615807204</v>
      </c>
      <c r="C6189" s="289" t="s">
        <v>13728</v>
      </c>
      <c r="D6189" s="5" t="s">
        <v>13854</v>
      </c>
      <c r="E6189" s="323">
        <v>4</v>
      </c>
      <c r="F6189" s="281">
        <v>14.941176470588236</v>
      </c>
      <c r="G6189" s="279" t="s">
        <v>8444</v>
      </c>
      <c r="H6189" s="282">
        <v>0</v>
      </c>
      <c r="I6189" s="280">
        <v>42395</v>
      </c>
      <c r="J6189" s="319">
        <f t="shared" si="97"/>
        <v>3.6999999999999993</v>
      </c>
      <c r="K6189" s="169">
        <v>10.59</v>
      </c>
      <c r="L6189" s="169"/>
      <c r="M6189" s="169" t="s">
        <v>2395</v>
      </c>
      <c r="N6189" s="169"/>
      <c r="O6189" s="169"/>
      <c r="P6189" s="169"/>
      <c r="Q6189" s="5">
        <v>1</v>
      </c>
      <c r="R6189" s="5" t="s">
        <v>15111</v>
      </c>
      <c r="T6189" s="5" t="s">
        <v>16910</v>
      </c>
      <c r="U6189" s="171" t="s">
        <v>13855</v>
      </c>
      <c r="V6189" s="5" t="s">
        <v>16429</v>
      </c>
      <c r="W6189" s="5" t="s">
        <v>16973</v>
      </c>
      <c r="X6189" s="5" t="s">
        <v>16931</v>
      </c>
      <c r="Y6189" s="5" t="s">
        <v>16869</v>
      </c>
      <c r="Z6189" s="5" t="s">
        <v>16868</v>
      </c>
      <c r="AA6189" s="5" t="s">
        <v>16974</v>
      </c>
      <c r="AB6189" s="5" t="s">
        <v>16975</v>
      </c>
      <c r="AC6189" s="5" t="s">
        <v>16976</v>
      </c>
      <c r="AD6189" s="5" t="s">
        <v>16935</v>
      </c>
      <c r="AE6189" s="5" t="s">
        <v>16936</v>
      </c>
      <c r="AF6189" s="5" t="s">
        <v>16937</v>
      </c>
      <c r="AG6189" s="5" t="s">
        <v>16938</v>
      </c>
      <c r="AH6189" s="5" t="s">
        <v>16939</v>
      </c>
      <c r="AI6189" s="5" t="s">
        <v>16940</v>
      </c>
      <c r="AJ6189" s="5" t="s">
        <v>16941</v>
      </c>
      <c r="AK6189" s="5" t="s">
        <v>17245</v>
      </c>
    </row>
    <row r="6190" spans="1:37" ht="20.100000000000001" customHeight="1">
      <c r="A6190" s="282" t="s">
        <v>13856</v>
      </c>
      <c r="B6190" s="168">
        <v>683615807211</v>
      </c>
      <c r="C6190" s="289" t="s">
        <v>13729</v>
      </c>
      <c r="D6190" s="5" t="s">
        <v>13854</v>
      </c>
      <c r="E6190" s="323">
        <v>1.5</v>
      </c>
      <c r="F6190" s="281">
        <v>14.941176470588236</v>
      </c>
      <c r="G6190" s="279" t="s">
        <v>8444</v>
      </c>
      <c r="H6190" s="282">
        <v>0</v>
      </c>
      <c r="I6190" s="280">
        <v>42395</v>
      </c>
      <c r="J6190" s="319">
        <f t="shared" si="97"/>
        <v>6.1999999999999993</v>
      </c>
      <c r="K6190" s="169">
        <v>10.59</v>
      </c>
      <c r="L6190" s="169"/>
      <c r="M6190" s="169" t="s">
        <v>2395</v>
      </c>
      <c r="N6190" s="169"/>
      <c r="O6190" s="169"/>
      <c r="P6190" s="169"/>
      <c r="Q6190" s="5">
        <v>1</v>
      </c>
      <c r="R6190" s="5" t="s">
        <v>15111</v>
      </c>
      <c r="T6190" s="5" t="s">
        <v>16910</v>
      </c>
      <c r="U6190" s="171" t="s">
        <v>13856</v>
      </c>
      <c r="V6190" s="5" t="s">
        <v>16429</v>
      </c>
      <c r="W6190" s="5" t="s">
        <v>16973</v>
      </c>
      <c r="X6190" s="5" t="s">
        <v>16931</v>
      </c>
      <c r="Y6190" s="5" t="s">
        <v>16869</v>
      </c>
      <c r="Z6190" s="5" t="s">
        <v>16868</v>
      </c>
      <c r="AA6190" s="5" t="s">
        <v>16974</v>
      </c>
      <c r="AB6190" s="5" t="s">
        <v>16975</v>
      </c>
      <c r="AC6190" s="5" t="s">
        <v>16976</v>
      </c>
      <c r="AD6190" s="5" t="s">
        <v>16935</v>
      </c>
      <c r="AE6190" s="5" t="s">
        <v>16936</v>
      </c>
      <c r="AF6190" s="5" t="s">
        <v>16937</v>
      </c>
      <c r="AG6190" s="5" t="s">
        <v>16938</v>
      </c>
      <c r="AH6190" s="5" t="s">
        <v>16939</v>
      </c>
      <c r="AI6190" s="5" t="s">
        <v>16940</v>
      </c>
      <c r="AJ6190" s="5" t="s">
        <v>16941</v>
      </c>
      <c r="AK6190" s="5" t="s">
        <v>17246</v>
      </c>
    </row>
    <row r="6191" spans="1:37" ht="20.100000000000001" customHeight="1">
      <c r="A6191" s="282" t="s">
        <v>13857</v>
      </c>
      <c r="B6191" s="168">
        <v>683615807228</v>
      </c>
      <c r="C6191" s="289" t="s">
        <v>13730</v>
      </c>
      <c r="D6191" s="5" t="s">
        <v>13854</v>
      </c>
      <c r="E6191" s="323">
        <v>1.5</v>
      </c>
      <c r="F6191" s="281">
        <v>14.941176470588236</v>
      </c>
      <c r="G6191" s="279" t="s">
        <v>8444</v>
      </c>
      <c r="H6191" s="282">
        <v>0</v>
      </c>
      <c r="I6191" s="280">
        <v>42395</v>
      </c>
      <c r="J6191" s="319">
        <f t="shared" si="97"/>
        <v>6.1999999999999993</v>
      </c>
      <c r="K6191" s="169">
        <v>10.59</v>
      </c>
      <c r="L6191" s="169"/>
      <c r="M6191" s="169" t="s">
        <v>2395</v>
      </c>
      <c r="N6191" s="169"/>
      <c r="O6191" s="169"/>
      <c r="P6191" s="169"/>
      <c r="Q6191" s="5">
        <v>1</v>
      </c>
      <c r="R6191" s="5" t="s">
        <v>15111</v>
      </c>
      <c r="T6191" s="5" t="s">
        <v>16910</v>
      </c>
      <c r="U6191" s="171" t="s">
        <v>13857</v>
      </c>
      <c r="V6191" s="5" t="s">
        <v>16429</v>
      </c>
      <c r="W6191" s="5" t="s">
        <v>16973</v>
      </c>
      <c r="X6191" s="5" t="s">
        <v>16931</v>
      </c>
      <c r="Y6191" s="5" t="s">
        <v>16869</v>
      </c>
      <c r="Z6191" s="5" t="s">
        <v>16868</v>
      </c>
      <c r="AA6191" s="5" t="s">
        <v>16974</v>
      </c>
      <c r="AB6191" s="5" t="s">
        <v>16975</v>
      </c>
      <c r="AC6191" s="5" t="s">
        <v>16976</v>
      </c>
      <c r="AD6191" s="5" t="s">
        <v>16935</v>
      </c>
      <c r="AE6191" s="5" t="s">
        <v>16936</v>
      </c>
      <c r="AF6191" s="5" t="s">
        <v>16937</v>
      </c>
      <c r="AG6191" s="5" t="s">
        <v>16938</v>
      </c>
      <c r="AH6191" s="5" t="s">
        <v>16939</v>
      </c>
      <c r="AI6191" s="5" t="s">
        <v>16940</v>
      </c>
      <c r="AJ6191" s="5" t="s">
        <v>16941</v>
      </c>
      <c r="AK6191" s="5" t="s">
        <v>17247</v>
      </c>
    </row>
    <row r="6192" spans="1:37" ht="20.100000000000001" customHeight="1">
      <c r="A6192" s="282" t="s">
        <v>13858</v>
      </c>
      <c r="B6192" s="168">
        <v>683615807235</v>
      </c>
      <c r="C6192" s="289" t="s">
        <v>13731</v>
      </c>
      <c r="D6192" s="5" t="s">
        <v>13854</v>
      </c>
      <c r="E6192" s="323">
        <v>4</v>
      </c>
      <c r="F6192" s="281">
        <v>14.941176470588236</v>
      </c>
      <c r="G6192" s="279" t="s">
        <v>8444</v>
      </c>
      <c r="H6192" s="282">
        <v>0</v>
      </c>
      <c r="I6192" s="280">
        <v>42395</v>
      </c>
      <c r="J6192" s="319">
        <f t="shared" si="97"/>
        <v>3.6999999999999993</v>
      </c>
      <c r="K6192" s="169">
        <v>10.59</v>
      </c>
      <c r="L6192" s="169"/>
      <c r="M6192" s="169" t="s">
        <v>2395</v>
      </c>
      <c r="N6192" s="169"/>
      <c r="O6192" s="169"/>
      <c r="P6192" s="169"/>
      <c r="Q6192" s="5">
        <v>1</v>
      </c>
      <c r="R6192" s="5" t="s">
        <v>15111</v>
      </c>
      <c r="T6192" s="5" t="s">
        <v>16910</v>
      </c>
      <c r="U6192" s="171" t="s">
        <v>13858</v>
      </c>
      <c r="V6192" s="5" t="s">
        <v>16429</v>
      </c>
      <c r="W6192" s="5" t="s">
        <v>16973</v>
      </c>
      <c r="X6192" s="5" t="s">
        <v>16931</v>
      </c>
      <c r="Y6192" s="5" t="s">
        <v>16869</v>
      </c>
      <c r="Z6192" s="5" t="s">
        <v>16868</v>
      </c>
      <c r="AA6192" s="5" t="s">
        <v>16974</v>
      </c>
      <c r="AB6192" s="5" t="s">
        <v>16975</v>
      </c>
      <c r="AC6192" s="5" t="s">
        <v>16976</v>
      </c>
      <c r="AD6192" s="5" t="s">
        <v>16935</v>
      </c>
      <c r="AE6192" s="5" t="s">
        <v>16936</v>
      </c>
      <c r="AF6192" s="5" t="s">
        <v>16937</v>
      </c>
      <c r="AG6192" s="5" t="s">
        <v>16938</v>
      </c>
      <c r="AH6192" s="5" t="s">
        <v>16939</v>
      </c>
      <c r="AI6192" s="5" t="s">
        <v>16940</v>
      </c>
      <c r="AJ6192" s="5" t="s">
        <v>16941</v>
      </c>
      <c r="AK6192" s="5" t="s">
        <v>17248</v>
      </c>
    </row>
    <row r="6193" spans="1:37" ht="20.100000000000001" customHeight="1">
      <c r="A6193" s="282" t="s">
        <v>13859</v>
      </c>
      <c r="B6193" s="168">
        <v>683615807242</v>
      </c>
      <c r="C6193" s="289" t="s">
        <v>13732</v>
      </c>
      <c r="D6193" s="5" t="s">
        <v>13854</v>
      </c>
      <c r="E6193" s="323">
        <v>4</v>
      </c>
      <c r="F6193" s="281">
        <v>14.941176470588236</v>
      </c>
      <c r="G6193" s="279" t="s">
        <v>8444</v>
      </c>
      <c r="H6193" s="282">
        <v>0</v>
      </c>
      <c r="I6193" s="280">
        <v>42395</v>
      </c>
      <c r="J6193" s="319">
        <f t="shared" si="97"/>
        <v>3.6999999999999993</v>
      </c>
      <c r="K6193" s="169">
        <v>10.59</v>
      </c>
      <c r="L6193" s="169"/>
      <c r="M6193" s="169" t="s">
        <v>2395</v>
      </c>
      <c r="N6193" s="169"/>
      <c r="O6193" s="169"/>
      <c r="P6193" s="169"/>
      <c r="Q6193" s="5">
        <v>1</v>
      </c>
      <c r="R6193" s="5" t="s">
        <v>15111</v>
      </c>
      <c r="T6193" s="5" t="s">
        <v>16910</v>
      </c>
      <c r="U6193" s="171" t="s">
        <v>13859</v>
      </c>
      <c r="V6193" s="5" t="s">
        <v>16429</v>
      </c>
      <c r="W6193" s="5" t="s">
        <v>16973</v>
      </c>
      <c r="X6193" s="5" t="s">
        <v>16931</v>
      </c>
      <c r="Y6193" s="5" t="s">
        <v>16869</v>
      </c>
      <c r="Z6193" s="5" t="s">
        <v>16868</v>
      </c>
      <c r="AA6193" s="5" t="s">
        <v>16974</v>
      </c>
      <c r="AB6193" s="5" t="s">
        <v>16975</v>
      </c>
      <c r="AC6193" s="5" t="s">
        <v>16976</v>
      </c>
      <c r="AD6193" s="5" t="s">
        <v>16935</v>
      </c>
      <c r="AE6193" s="5" t="s">
        <v>16936</v>
      </c>
      <c r="AF6193" s="5" t="s">
        <v>16937</v>
      </c>
      <c r="AG6193" s="5" t="s">
        <v>16938</v>
      </c>
      <c r="AH6193" s="5" t="s">
        <v>16939</v>
      </c>
      <c r="AI6193" s="5" t="s">
        <v>16940</v>
      </c>
      <c r="AJ6193" s="5" t="s">
        <v>16941</v>
      </c>
      <c r="AK6193" s="5" t="s">
        <v>17249</v>
      </c>
    </row>
    <row r="6194" spans="1:37" ht="20.100000000000001" customHeight="1">
      <c r="A6194" s="282" t="s">
        <v>13860</v>
      </c>
      <c r="C6194" s="289" t="s">
        <v>13733</v>
      </c>
      <c r="D6194" s="5" t="s">
        <v>13861</v>
      </c>
      <c r="E6194" s="169"/>
      <c r="F6194" s="281" t="s">
        <v>17578</v>
      </c>
      <c r="G6194" s="279" t="s">
        <v>8444</v>
      </c>
      <c r="H6194" s="282">
        <v>0</v>
      </c>
      <c r="I6194" s="280">
        <v>42395</v>
      </c>
      <c r="J6194" s="319" t="e">
        <f t="shared" si="97"/>
        <v>#VALUE!</v>
      </c>
      <c r="K6194" s="169"/>
      <c r="L6194" s="169"/>
      <c r="M6194" s="169" t="s">
        <v>2395</v>
      </c>
      <c r="N6194" s="169"/>
      <c r="O6194" s="169"/>
      <c r="P6194" s="169"/>
    </row>
    <row r="6195" spans="1:37" ht="20.100000000000001" customHeight="1">
      <c r="A6195" s="282" t="s">
        <v>13862</v>
      </c>
      <c r="B6195" s="168">
        <v>683615807259</v>
      </c>
      <c r="C6195" s="289" t="s">
        <v>13734</v>
      </c>
      <c r="D6195" s="5" t="s">
        <v>13861</v>
      </c>
      <c r="E6195" s="323">
        <v>5</v>
      </c>
      <c r="F6195" s="319">
        <v>17.95</v>
      </c>
      <c r="G6195" s="279" t="s">
        <v>8444</v>
      </c>
      <c r="H6195" s="282">
        <v>0</v>
      </c>
      <c r="I6195" s="280">
        <v>42395</v>
      </c>
      <c r="J6195" s="319">
        <f t="shared" si="97"/>
        <v>5.2574999999999985</v>
      </c>
      <c r="K6195" s="169"/>
      <c r="L6195" s="169"/>
      <c r="M6195" s="169" t="s">
        <v>2395</v>
      </c>
      <c r="N6195" s="169"/>
      <c r="O6195" s="169"/>
      <c r="P6195" s="169"/>
    </row>
    <row r="6196" spans="1:37" ht="20.100000000000001" customHeight="1">
      <c r="A6196" s="282" t="s">
        <v>13863</v>
      </c>
      <c r="B6196" s="168">
        <v>683615807266</v>
      </c>
      <c r="C6196" s="289" t="s">
        <v>13735</v>
      </c>
      <c r="D6196" s="5" t="s">
        <v>13861</v>
      </c>
      <c r="E6196" s="323">
        <v>2</v>
      </c>
      <c r="F6196" s="319">
        <v>17.95</v>
      </c>
      <c r="G6196" s="279" t="s">
        <v>8444</v>
      </c>
      <c r="H6196" s="282">
        <v>0</v>
      </c>
      <c r="I6196" s="280">
        <v>42395</v>
      </c>
      <c r="J6196" s="319">
        <f t="shared" si="97"/>
        <v>8.2574999999999985</v>
      </c>
      <c r="K6196" s="169"/>
      <c r="L6196" s="169"/>
      <c r="M6196" s="169" t="s">
        <v>2395</v>
      </c>
      <c r="N6196" s="169"/>
      <c r="O6196" s="169"/>
      <c r="P6196" s="169"/>
      <c r="Q6196" s="5">
        <v>1</v>
      </c>
      <c r="R6196" s="5" t="s">
        <v>15111</v>
      </c>
      <c r="T6196" s="5" t="s">
        <v>16910</v>
      </c>
      <c r="U6196" s="171" t="s">
        <v>13863</v>
      </c>
      <c r="V6196" s="5" t="s">
        <v>16429</v>
      </c>
      <c r="W6196" s="5" t="s">
        <v>16973</v>
      </c>
      <c r="X6196" s="5" t="s">
        <v>16931</v>
      </c>
      <c r="Y6196" s="5" t="s">
        <v>16869</v>
      </c>
      <c r="Z6196" s="5" t="s">
        <v>16868</v>
      </c>
      <c r="AA6196" s="5" t="s">
        <v>16974</v>
      </c>
      <c r="AB6196" s="5" t="s">
        <v>16975</v>
      </c>
      <c r="AC6196" s="5" t="s">
        <v>16976</v>
      </c>
      <c r="AD6196" s="5" t="s">
        <v>16935</v>
      </c>
      <c r="AE6196" s="5" t="s">
        <v>16936</v>
      </c>
      <c r="AF6196" s="5" t="s">
        <v>16937</v>
      </c>
      <c r="AG6196" s="5" t="s">
        <v>16938</v>
      </c>
      <c r="AH6196" s="5" t="s">
        <v>16939</v>
      </c>
      <c r="AI6196" s="5" t="s">
        <v>16940</v>
      </c>
      <c r="AJ6196" s="5" t="s">
        <v>16941</v>
      </c>
      <c r="AK6196" s="5" t="s">
        <v>17250</v>
      </c>
    </row>
    <row r="6197" spans="1:37" ht="20.100000000000001" customHeight="1">
      <c r="A6197" s="282" t="s">
        <v>13864</v>
      </c>
      <c r="B6197" s="168">
        <v>683615807273</v>
      </c>
      <c r="C6197" s="289" t="s">
        <v>13736</v>
      </c>
      <c r="D6197" s="5" t="s">
        <v>13861</v>
      </c>
      <c r="E6197" s="326">
        <v>2</v>
      </c>
      <c r="F6197" s="319">
        <v>17.95</v>
      </c>
      <c r="G6197" s="279" t="s">
        <v>8444</v>
      </c>
      <c r="H6197" s="283">
        <v>14</v>
      </c>
      <c r="I6197" s="280">
        <v>42395</v>
      </c>
      <c r="J6197" s="319">
        <f t="shared" si="97"/>
        <v>8.2574999999999985</v>
      </c>
      <c r="K6197" s="169"/>
      <c r="L6197" s="169"/>
      <c r="M6197" s="169" t="s">
        <v>2395</v>
      </c>
      <c r="N6197" s="169"/>
      <c r="O6197" s="169"/>
      <c r="P6197" s="169"/>
      <c r="Q6197" s="5">
        <v>1</v>
      </c>
      <c r="R6197" s="5" t="s">
        <v>15111</v>
      </c>
      <c r="T6197" s="5" t="s">
        <v>16910</v>
      </c>
      <c r="U6197" s="171" t="s">
        <v>13864</v>
      </c>
      <c r="V6197" s="5" t="s">
        <v>16429</v>
      </c>
      <c r="W6197" s="5" t="s">
        <v>16973</v>
      </c>
      <c r="X6197" s="5" t="s">
        <v>16931</v>
      </c>
      <c r="Y6197" s="5" t="s">
        <v>16869</v>
      </c>
      <c r="Z6197" s="5" t="s">
        <v>16868</v>
      </c>
      <c r="AA6197" s="5" t="s">
        <v>16974</v>
      </c>
      <c r="AB6197" s="5" t="s">
        <v>16975</v>
      </c>
      <c r="AC6197" s="5" t="s">
        <v>16976</v>
      </c>
      <c r="AD6197" s="5" t="s">
        <v>16935</v>
      </c>
      <c r="AE6197" s="5" t="s">
        <v>16936</v>
      </c>
      <c r="AF6197" s="5" t="s">
        <v>16937</v>
      </c>
      <c r="AG6197" s="5" t="s">
        <v>16938</v>
      </c>
      <c r="AH6197" s="5" t="s">
        <v>16939</v>
      </c>
      <c r="AI6197" s="5" t="s">
        <v>16940</v>
      </c>
      <c r="AJ6197" s="5" t="s">
        <v>16941</v>
      </c>
      <c r="AK6197" s="5" t="s">
        <v>17251</v>
      </c>
    </row>
    <row r="6198" spans="1:37" ht="20.100000000000001" customHeight="1">
      <c r="A6198" s="282" t="s">
        <v>13865</v>
      </c>
      <c r="B6198" s="168">
        <v>683615807280</v>
      </c>
      <c r="C6198" s="289" t="s">
        <v>13737</v>
      </c>
      <c r="D6198" s="5" t="s">
        <v>13861</v>
      </c>
      <c r="E6198" s="323">
        <v>2</v>
      </c>
      <c r="F6198" s="319">
        <v>17.95</v>
      </c>
      <c r="G6198" s="279" t="s">
        <v>8444</v>
      </c>
      <c r="H6198" s="282">
        <v>0</v>
      </c>
      <c r="I6198" s="280">
        <v>42395</v>
      </c>
      <c r="J6198" s="319">
        <f t="shared" si="97"/>
        <v>8.2574999999999985</v>
      </c>
      <c r="K6198" s="169"/>
      <c r="L6198" s="169"/>
      <c r="M6198" s="169" t="s">
        <v>2395</v>
      </c>
      <c r="N6198" s="169"/>
      <c r="O6198" s="169"/>
      <c r="P6198" s="169"/>
      <c r="Q6198" s="5">
        <v>1</v>
      </c>
      <c r="R6198" s="5" t="s">
        <v>15111</v>
      </c>
      <c r="T6198" s="5" t="s">
        <v>16910</v>
      </c>
      <c r="U6198" s="171" t="s">
        <v>13865</v>
      </c>
      <c r="V6198" s="5" t="s">
        <v>16429</v>
      </c>
      <c r="W6198" s="5" t="s">
        <v>16973</v>
      </c>
      <c r="X6198" s="5" t="s">
        <v>16931</v>
      </c>
      <c r="Y6198" s="5" t="s">
        <v>16869</v>
      </c>
      <c r="Z6198" s="5" t="s">
        <v>16868</v>
      </c>
      <c r="AA6198" s="5" t="s">
        <v>16974</v>
      </c>
      <c r="AB6198" s="5" t="s">
        <v>16975</v>
      </c>
      <c r="AC6198" s="5" t="s">
        <v>16976</v>
      </c>
      <c r="AD6198" s="5" t="s">
        <v>16935</v>
      </c>
      <c r="AE6198" s="5" t="s">
        <v>16936</v>
      </c>
      <c r="AF6198" s="5" t="s">
        <v>16937</v>
      </c>
      <c r="AG6198" s="5" t="s">
        <v>16938</v>
      </c>
      <c r="AH6198" s="5" t="s">
        <v>16939</v>
      </c>
      <c r="AI6198" s="5" t="s">
        <v>16940</v>
      </c>
      <c r="AJ6198" s="5" t="s">
        <v>16941</v>
      </c>
      <c r="AK6198" s="5" t="s">
        <v>17252</v>
      </c>
    </row>
    <row r="6199" spans="1:37" ht="20.100000000000001" customHeight="1">
      <c r="A6199" s="282" t="s">
        <v>13866</v>
      </c>
      <c r="B6199" s="168">
        <v>683615807297</v>
      </c>
      <c r="C6199" s="289" t="s">
        <v>13738</v>
      </c>
      <c r="D6199" s="5" t="s">
        <v>13861</v>
      </c>
      <c r="E6199" s="323">
        <v>5</v>
      </c>
      <c r="F6199" s="319">
        <v>17.95</v>
      </c>
      <c r="G6199" s="279" t="s">
        <v>8444</v>
      </c>
      <c r="H6199" s="282">
        <v>0</v>
      </c>
      <c r="I6199" s="280">
        <v>42395</v>
      </c>
      <c r="J6199" s="319">
        <f t="shared" si="97"/>
        <v>5.2574999999999985</v>
      </c>
      <c r="K6199" s="169"/>
      <c r="L6199" s="169"/>
      <c r="M6199" s="169" t="s">
        <v>2395</v>
      </c>
      <c r="N6199" s="169"/>
      <c r="O6199" s="169"/>
      <c r="P6199" s="169"/>
    </row>
    <row r="6200" spans="1:37" ht="20.100000000000001" customHeight="1">
      <c r="A6200" s="282" t="s">
        <v>13867</v>
      </c>
      <c r="C6200" s="289" t="s">
        <v>13739</v>
      </c>
      <c r="D6200" s="5" t="s">
        <v>13861</v>
      </c>
      <c r="E6200" s="169"/>
      <c r="F6200" s="281" t="s">
        <v>17578</v>
      </c>
      <c r="G6200" s="279" t="s">
        <v>8444</v>
      </c>
      <c r="H6200" s="282">
        <v>0</v>
      </c>
      <c r="I6200" s="280">
        <v>42395</v>
      </c>
      <c r="J6200" s="319" t="e">
        <f t="shared" si="97"/>
        <v>#VALUE!</v>
      </c>
      <c r="K6200" s="169"/>
      <c r="L6200" s="169"/>
      <c r="M6200" s="169" t="s">
        <v>2395</v>
      </c>
      <c r="N6200" s="169"/>
      <c r="O6200" s="169"/>
      <c r="P6200" s="169"/>
    </row>
    <row r="6201" spans="1:37" ht="20.100000000000001" customHeight="1">
      <c r="A6201" s="282" t="s">
        <v>13868</v>
      </c>
      <c r="B6201" s="168">
        <v>683615807303</v>
      </c>
      <c r="C6201" s="289" t="s">
        <v>13740</v>
      </c>
      <c r="D6201" s="5" t="s">
        <v>13861</v>
      </c>
      <c r="E6201" s="323">
        <v>1.5</v>
      </c>
      <c r="F6201" s="319">
        <v>17.95</v>
      </c>
      <c r="G6201" s="279" t="s">
        <v>8444</v>
      </c>
      <c r="H6201" s="282">
        <v>0</v>
      </c>
      <c r="I6201" s="280">
        <v>42395</v>
      </c>
      <c r="J6201" s="319">
        <f t="shared" si="97"/>
        <v>8.7574999999999985</v>
      </c>
      <c r="K6201" s="169"/>
      <c r="L6201" s="169"/>
      <c r="M6201" s="169" t="s">
        <v>2395</v>
      </c>
      <c r="N6201" s="169"/>
      <c r="O6201" s="169"/>
      <c r="P6201" s="169"/>
      <c r="Q6201" s="5">
        <v>1</v>
      </c>
      <c r="R6201" s="5" t="s">
        <v>15111</v>
      </c>
      <c r="T6201" s="5" t="s">
        <v>16910</v>
      </c>
      <c r="U6201" s="171" t="s">
        <v>13868</v>
      </c>
      <c r="V6201" s="5" t="s">
        <v>16429</v>
      </c>
      <c r="W6201" s="5" t="s">
        <v>16973</v>
      </c>
      <c r="X6201" s="5" t="s">
        <v>16931</v>
      </c>
      <c r="Y6201" s="5" t="s">
        <v>16869</v>
      </c>
      <c r="Z6201" s="5" t="s">
        <v>16868</v>
      </c>
      <c r="AA6201" s="5" t="s">
        <v>16974</v>
      </c>
      <c r="AB6201" s="5" t="s">
        <v>16977</v>
      </c>
      <c r="AC6201" s="5" t="s">
        <v>16976</v>
      </c>
      <c r="AD6201" s="5" t="s">
        <v>16935</v>
      </c>
      <c r="AE6201" s="5" t="s">
        <v>16936</v>
      </c>
      <c r="AF6201" s="5" t="s">
        <v>16937</v>
      </c>
      <c r="AG6201" s="5" t="s">
        <v>16938</v>
      </c>
      <c r="AH6201" s="5" t="s">
        <v>16939</v>
      </c>
      <c r="AI6201" s="5" t="s">
        <v>16940</v>
      </c>
      <c r="AJ6201" s="5" t="s">
        <v>16941</v>
      </c>
      <c r="AK6201" s="5" t="s">
        <v>17253</v>
      </c>
    </row>
    <row r="6202" spans="1:37" ht="20.100000000000001" customHeight="1">
      <c r="A6202" s="282" t="s">
        <v>13869</v>
      </c>
      <c r="C6202" s="289" t="s">
        <v>13741</v>
      </c>
      <c r="D6202" s="5" t="s">
        <v>13870</v>
      </c>
      <c r="E6202" s="169"/>
      <c r="F6202" s="281" t="s">
        <v>17578</v>
      </c>
      <c r="G6202" s="279" t="s">
        <v>8444</v>
      </c>
      <c r="H6202" s="282">
        <v>0</v>
      </c>
      <c r="I6202" s="280">
        <v>42395</v>
      </c>
      <c r="J6202" s="319" t="e">
        <f t="shared" si="97"/>
        <v>#VALUE!</v>
      </c>
      <c r="K6202" s="169"/>
      <c r="L6202" s="169"/>
      <c r="M6202" s="169" t="s">
        <v>2395</v>
      </c>
      <c r="N6202" s="169"/>
      <c r="O6202" s="169"/>
      <c r="P6202" s="169"/>
    </row>
    <row r="6203" spans="1:37" ht="20.100000000000001" customHeight="1">
      <c r="A6203" s="282" t="s">
        <v>13871</v>
      </c>
      <c r="B6203" s="168">
        <v>683615807310</v>
      </c>
      <c r="C6203" s="289" t="s">
        <v>13742</v>
      </c>
      <c r="D6203" s="5" t="s">
        <v>13870</v>
      </c>
      <c r="E6203" s="323">
        <v>6</v>
      </c>
      <c r="F6203" s="319">
        <v>17.95</v>
      </c>
      <c r="G6203" s="279" t="s">
        <v>8444</v>
      </c>
      <c r="H6203" s="282">
        <v>0</v>
      </c>
      <c r="I6203" s="280">
        <v>42395</v>
      </c>
      <c r="J6203" s="319">
        <f t="shared" si="97"/>
        <v>4.2574999999999985</v>
      </c>
      <c r="K6203" s="169"/>
      <c r="L6203" s="169"/>
      <c r="M6203" s="169" t="s">
        <v>2395</v>
      </c>
      <c r="N6203" s="169"/>
      <c r="O6203" s="169"/>
      <c r="P6203" s="169"/>
      <c r="Q6203" s="5">
        <v>1</v>
      </c>
      <c r="R6203" s="5" t="s">
        <v>15111</v>
      </c>
      <c r="T6203" s="5" t="s">
        <v>16910</v>
      </c>
      <c r="U6203" s="171" t="s">
        <v>13871</v>
      </c>
      <c r="V6203" s="5" t="s">
        <v>16429</v>
      </c>
      <c r="W6203" s="5" t="s">
        <v>16973</v>
      </c>
      <c r="X6203" s="5" t="s">
        <v>16931</v>
      </c>
      <c r="Y6203" s="5" t="s">
        <v>16869</v>
      </c>
      <c r="Z6203" s="5" t="s">
        <v>16868</v>
      </c>
      <c r="AA6203" s="5" t="s">
        <v>16974</v>
      </c>
      <c r="AB6203" s="5" t="s">
        <v>16977</v>
      </c>
      <c r="AC6203" s="5" t="s">
        <v>16976</v>
      </c>
      <c r="AD6203" s="5" t="s">
        <v>16935</v>
      </c>
      <c r="AE6203" s="5" t="s">
        <v>16936</v>
      </c>
      <c r="AF6203" s="5" t="s">
        <v>16937</v>
      </c>
      <c r="AG6203" s="5" t="s">
        <v>16938</v>
      </c>
      <c r="AH6203" s="5" t="s">
        <v>16939</v>
      </c>
      <c r="AI6203" s="5" t="s">
        <v>16940</v>
      </c>
      <c r="AJ6203" s="5" t="s">
        <v>16941</v>
      </c>
      <c r="AK6203" s="5" t="s">
        <v>17254</v>
      </c>
    </row>
    <row r="6204" spans="1:37" ht="20.100000000000001" customHeight="1">
      <c r="A6204" s="282" t="s">
        <v>13872</v>
      </c>
      <c r="B6204" s="168">
        <v>683615807327</v>
      </c>
      <c r="C6204" s="289" t="s">
        <v>13743</v>
      </c>
      <c r="D6204" s="5" t="s">
        <v>13870</v>
      </c>
      <c r="E6204" s="323">
        <v>2.5</v>
      </c>
      <c r="F6204" s="319">
        <v>17.95</v>
      </c>
      <c r="G6204" s="279" t="s">
        <v>8444</v>
      </c>
      <c r="H6204" s="282">
        <v>0</v>
      </c>
      <c r="I6204" s="280">
        <v>42395</v>
      </c>
      <c r="J6204" s="319">
        <f t="shared" si="97"/>
        <v>7.7574999999999985</v>
      </c>
      <c r="K6204" s="169"/>
      <c r="L6204" s="169"/>
      <c r="M6204" s="169" t="s">
        <v>2395</v>
      </c>
      <c r="N6204" s="169"/>
      <c r="O6204" s="169"/>
      <c r="P6204" s="169"/>
    </row>
    <row r="6205" spans="1:37" ht="20.100000000000001" customHeight="1">
      <c r="A6205" s="282" t="s">
        <v>13873</v>
      </c>
      <c r="B6205" s="168">
        <v>683615807334</v>
      </c>
      <c r="C6205" s="289" t="s">
        <v>13744</v>
      </c>
      <c r="D6205" s="5" t="s">
        <v>13870</v>
      </c>
      <c r="E6205" s="323">
        <v>6</v>
      </c>
      <c r="F6205" s="319">
        <v>17.95</v>
      </c>
      <c r="G6205" s="279" t="s">
        <v>8444</v>
      </c>
      <c r="H6205" s="282">
        <v>0</v>
      </c>
      <c r="I6205" s="280">
        <v>42395</v>
      </c>
      <c r="J6205" s="319">
        <f t="shared" si="97"/>
        <v>4.2574999999999985</v>
      </c>
      <c r="K6205" s="169"/>
      <c r="L6205" s="169"/>
      <c r="M6205" s="169" t="s">
        <v>2395</v>
      </c>
      <c r="N6205" s="169"/>
      <c r="O6205" s="169"/>
      <c r="P6205" s="169"/>
      <c r="Q6205" s="5">
        <v>1</v>
      </c>
      <c r="R6205" s="5" t="s">
        <v>15111</v>
      </c>
      <c r="T6205" s="5" t="s">
        <v>16910</v>
      </c>
      <c r="U6205" s="171" t="s">
        <v>13873</v>
      </c>
      <c r="V6205" s="5" t="s">
        <v>16429</v>
      </c>
      <c r="W6205" s="5" t="s">
        <v>16973</v>
      </c>
      <c r="X6205" s="5" t="s">
        <v>16931</v>
      </c>
      <c r="Y6205" s="5" t="s">
        <v>16869</v>
      </c>
      <c r="Z6205" s="5" t="s">
        <v>16868</v>
      </c>
      <c r="AA6205" s="5" t="s">
        <v>16974</v>
      </c>
      <c r="AB6205" s="5" t="s">
        <v>16977</v>
      </c>
      <c r="AC6205" s="5" t="s">
        <v>16976</v>
      </c>
      <c r="AD6205" s="5" t="s">
        <v>16935</v>
      </c>
      <c r="AE6205" s="5" t="s">
        <v>16936</v>
      </c>
      <c r="AF6205" s="5" t="s">
        <v>16937</v>
      </c>
      <c r="AG6205" s="5" t="s">
        <v>16938</v>
      </c>
      <c r="AH6205" s="5" t="s">
        <v>16939</v>
      </c>
      <c r="AI6205" s="5" t="s">
        <v>16940</v>
      </c>
      <c r="AJ6205" s="5" t="s">
        <v>16941</v>
      </c>
      <c r="AK6205" s="5" t="s">
        <v>17255</v>
      </c>
    </row>
    <row r="6206" spans="1:37" ht="20.100000000000001" customHeight="1">
      <c r="A6206" s="282" t="s">
        <v>13874</v>
      </c>
      <c r="B6206" s="168">
        <v>683615807341</v>
      </c>
      <c r="C6206" s="289" t="s">
        <v>13745</v>
      </c>
      <c r="D6206" s="5" t="s">
        <v>13870</v>
      </c>
      <c r="E6206" s="323">
        <v>6</v>
      </c>
      <c r="F6206" s="319">
        <v>17.95</v>
      </c>
      <c r="G6206" s="279" t="s">
        <v>8444</v>
      </c>
      <c r="H6206" s="282">
        <v>0</v>
      </c>
      <c r="I6206" s="280">
        <v>42395</v>
      </c>
      <c r="J6206" s="319">
        <f t="shared" si="97"/>
        <v>4.2574999999999985</v>
      </c>
      <c r="K6206" s="169"/>
      <c r="L6206" s="169"/>
      <c r="M6206" s="169" t="s">
        <v>2395</v>
      </c>
      <c r="N6206" s="169"/>
      <c r="O6206" s="169"/>
      <c r="P6206" s="169"/>
      <c r="Q6206" s="5">
        <v>1</v>
      </c>
      <c r="R6206" s="5" t="s">
        <v>15111</v>
      </c>
      <c r="T6206" s="5" t="s">
        <v>16910</v>
      </c>
      <c r="U6206" s="171" t="s">
        <v>13874</v>
      </c>
      <c r="V6206" s="5" t="s">
        <v>16429</v>
      </c>
      <c r="W6206" s="5" t="s">
        <v>16973</v>
      </c>
      <c r="X6206" s="5" t="s">
        <v>16931</v>
      </c>
      <c r="Y6206" s="5" t="s">
        <v>16869</v>
      </c>
      <c r="Z6206" s="5" t="s">
        <v>16868</v>
      </c>
      <c r="AA6206" s="5" t="s">
        <v>16974</v>
      </c>
      <c r="AB6206" s="5" t="s">
        <v>16977</v>
      </c>
      <c r="AC6206" s="5" t="s">
        <v>16976</v>
      </c>
      <c r="AD6206" s="5" t="s">
        <v>16935</v>
      </c>
      <c r="AE6206" s="5" t="s">
        <v>16936</v>
      </c>
      <c r="AF6206" s="5" t="s">
        <v>16937</v>
      </c>
      <c r="AG6206" s="5" t="s">
        <v>16938</v>
      </c>
      <c r="AH6206" s="5" t="s">
        <v>16939</v>
      </c>
      <c r="AI6206" s="5" t="s">
        <v>16940</v>
      </c>
      <c r="AJ6206" s="5" t="s">
        <v>16941</v>
      </c>
      <c r="AK6206" s="5" t="s">
        <v>17256</v>
      </c>
    </row>
    <row r="6207" spans="1:37" ht="20.100000000000001" customHeight="1">
      <c r="A6207" s="282" t="s">
        <v>13875</v>
      </c>
      <c r="B6207" s="168">
        <v>683615807358</v>
      </c>
      <c r="C6207" s="289" t="s">
        <v>13746</v>
      </c>
      <c r="D6207" s="5" t="s">
        <v>13870</v>
      </c>
      <c r="E6207" s="326">
        <v>2.5</v>
      </c>
      <c r="F6207" s="319">
        <v>17.95</v>
      </c>
      <c r="G6207" s="279" t="s">
        <v>8444</v>
      </c>
      <c r="H6207" s="283">
        <v>7</v>
      </c>
      <c r="I6207" s="280">
        <v>42395</v>
      </c>
      <c r="J6207" s="319">
        <f t="shared" si="97"/>
        <v>7.7574999999999985</v>
      </c>
      <c r="K6207" s="169"/>
      <c r="L6207" s="169"/>
      <c r="M6207" s="169" t="s">
        <v>2395</v>
      </c>
      <c r="N6207" s="169"/>
      <c r="O6207" s="169"/>
      <c r="P6207" s="169"/>
      <c r="Q6207" s="5">
        <v>1</v>
      </c>
      <c r="R6207" s="5" t="s">
        <v>15111</v>
      </c>
      <c r="T6207" s="5" t="s">
        <v>16910</v>
      </c>
      <c r="U6207" s="171" t="s">
        <v>13875</v>
      </c>
      <c r="V6207" s="5" t="s">
        <v>16429</v>
      </c>
      <c r="W6207" s="5" t="s">
        <v>16973</v>
      </c>
      <c r="X6207" s="5" t="s">
        <v>16931</v>
      </c>
      <c r="Y6207" s="5" t="s">
        <v>16869</v>
      </c>
      <c r="Z6207" s="5" t="s">
        <v>16868</v>
      </c>
      <c r="AA6207" s="5" t="s">
        <v>16974</v>
      </c>
      <c r="AB6207" s="5" t="s">
        <v>16977</v>
      </c>
      <c r="AC6207" s="5" t="s">
        <v>16976</v>
      </c>
      <c r="AD6207" s="5" t="s">
        <v>16935</v>
      </c>
      <c r="AE6207" s="5" t="s">
        <v>16936</v>
      </c>
      <c r="AF6207" s="5" t="s">
        <v>16937</v>
      </c>
      <c r="AG6207" s="5" t="s">
        <v>16938</v>
      </c>
      <c r="AH6207" s="5" t="s">
        <v>16939</v>
      </c>
      <c r="AI6207" s="5" t="s">
        <v>16940</v>
      </c>
      <c r="AJ6207" s="5" t="s">
        <v>16941</v>
      </c>
      <c r="AK6207" s="5" t="s">
        <v>17257</v>
      </c>
    </row>
    <row r="6208" spans="1:37" ht="20.100000000000001" customHeight="1">
      <c r="A6208" s="282" t="s">
        <v>13876</v>
      </c>
      <c r="C6208" s="289" t="s">
        <v>13747</v>
      </c>
      <c r="D6208" s="5" t="s">
        <v>13877</v>
      </c>
      <c r="E6208" s="169"/>
      <c r="F6208" s="281" t="s">
        <v>17578</v>
      </c>
      <c r="G6208" s="279" t="s">
        <v>8444</v>
      </c>
      <c r="H6208" s="282">
        <v>0</v>
      </c>
      <c r="I6208" s="280">
        <v>42395</v>
      </c>
      <c r="J6208" s="319" t="e">
        <f t="shared" si="97"/>
        <v>#VALUE!</v>
      </c>
      <c r="K6208" s="169"/>
      <c r="L6208" s="169"/>
      <c r="M6208" s="169" t="s">
        <v>2395</v>
      </c>
      <c r="N6208" s="169"/>
      <c r="O6208" s="169"/>
      <c r="P6208" s="169"/>
    </row>
    <row r="6209" spans="1:37" ht="20.100000000000001" customHeight="1">
      <c r="A6209" s="282" t="s">
        <v>13878</v>
      </c>
      <c r="B6209" s="168">
        <v>683615807365</v>
      </c>
      <c r="C6209" s="289" t="s">
        <v>13748</v>
      </c>
      <c r="D6209" s="5" t="s">
        <v>13877</v>
      </c>
      <c r="E6209" s="323">
        <v>2</v>
      </c>
      <c r="F6209" s="281">
        <v>11.89</v>
      </c>
      <c r="G6209" s="279" t="s">
        <v>8444</v>
      </c>
      <c r="H6209" s="282">
        <v>0</v>
      </c>
      <c r="I6209" s="280">
        <v>42395</v>
      </c>
      <c r="J6209" s="319">
        <f t="shared" si="97"/>
        <v>3.1065000000000005</v>
      </c>
      <c r="K6209" s="169">
        <v>8.2352941176470598</v>
      </c>
      <c r="L6209" s="169"/>
      <c r="M6209" s="169" t="s">
        <v>2395</v>
      </c>
      <c r="N6209" s="169"/>
      <c r="O6209" s="169"/>
      <c r="P6209" s="169"/>
    </row>
    <row r="6210" spans="1:37" ht="20.100000000000001" customHeight="1">
      <c r="A6210" s="282" t="s">
        <v>13879</v>
      </c>
      <c r="B6210" s="168">
        <v>683615807372</v>
      </c>
      <c r="C6210" s="289" t="s">
        <v>13749</v>
      </c>
      <c r="D6210" s="5" t="s">
        <v>13877</v>
      </c>
      <c r="E6210" s="323">
        <v>2</v>
      </c>
      <c r="F6210" s="281">
        <v>11.89</v>
      </c>
      <c r="G6210" s="279" t="s">
        <v>8444</v>
      </c>
      <c r="H6210" s="282">
        <v>0</v>
      </c>
      <c r="I6210" s="280">
        <v>42395</v>
      </c>
      <c r="J6210" s="319">
        <f t="shared" si="97"/>
        <v>3.1065000000000005</v>
      </c>
      <c r="K6210" s="169">
        <v>8.2352941176470598</v>
      </c>
      <c r="L6210" s="169"/>
      <c r="M6210" s="169" t="s">
        <v>2395</v>
      </c>
      <c r="N6210" s="169"/>
      <c r="O6210" s="169"/>
      <c r="P6210" s="169"/>
    </row>
    <row r="6211" spans="1:37" ht="20.100000000000001" customHeight="1">
      <c r="A6211" s="282" t="s">
        <v>13880</v>
      </c>
      <c r="B6211" s="168">
        <v>683615807389</v>
      </c>
      <c r="C6211" s="289" t="s">
        <v>13750</v>
      </c>
      <c r="D6211" s="5" t="s">
        <v>13877</v>
      </c>
      <c r="E6211" s="323">
        <v>2</v>
      </c>
      <c r="F6211" s="281">
        <v>11.89</v>
      </c>
      <c r="G6211" s="279" t="s">
        <v>8444</v>
      </c>
      <c r="H6211" s="282">
        <v>0</v>
      </c>
      <c r="I6211" s="280">
        <v>42395</v>
      </c>
      <c r="J6211" s="319">
        <f t="shared" si="97"/>
        <v>3.1065000000000005</v>
      </c>
      <c r="K6211" s="169">
        <v>8.2352941176470598</v>
      </c>
      <c r="L6211" s="169"/>
      <c r="M6211" s="169" t="s">
        <v>2395</v>
      </c>
      <c r="N6211" s="169"/>
      <c r="O6211" s="169"/>
      <c r="P6211" s="169"/>
    </row>
    <row r="6212" spans="1:37" ht="20.100000000000001" customHeight="1">
      <c r="A6212" s="282" t="s">
        <v>13881</v>
      </c>
      <c r="C6212" s="289" t="s">
        <v>13751</v>
      </c>
      <c r="D6212" s="5" t="s">
        <v>13882</v>
      </c>
      <c r="E6212" s="169"/>
      <c r="F6212" s="281" t="s">
        <v>17578</v>
      </c>
      <c r="G6212" s="279" t="s">
        <v>8444</v>
      </c>
      <c r="H6212" s="282">
        <v>0</v>
      </c>
      <c r="I6212" s="280">
        <v>42395</v>
      </c>
      <c r="J6212" s="319" t="e">
        <f t="shared" si="97"/>
        <v>#VALUE!</v>
      </c>
      <c r="K6212" s="169"/>
      <c r="L6212" s="169"/>
      <c r="M6212" s="169" t="s">
        <v>2395</v>
      </c>
      <c r="N6212" s="169"/>
      <c r="O6212" s="169"/>
      <c r="P6212" s="169"/>
    </row>
    <row r="6213" spans="1:37" ht="20.100000000000001" customHeight="1">
      <c r="A6213" s="282" t="s">
        <v>13883</v>
      </c>
      <c r="B6213" s="168">
        <v>683615807396</v>
      </c>
      <c r="C6213" s="289" t="s">
        <v>13752</v>
      </c>
      <c r="D6213" s="5" t="s">
        <v>13882</v>
      </c>
      <c r="E6213" s="323">
        <v>2</v>
      </c>
      <c r="F6213" s="281">
        <v>14.99</v>
      </c>
      <c r="G6213" s="279" t="s">
        <v>8444</v>
      </c>
      <c r="H6213" s="282">
        <v>0</v>
      </c>
      <c r="I6213" s="280">
        <v>42395</v>
      </c>
      <c r="J6213" s="319">
        <f t="shared" si="97"/>
        <v>5.7415000000000003</v>
      </c>
      <c r="K6213" s="169"/>
      <c r="L6213" s="169"/>
      <c r="M6213" s="169" t="s">
        <v>2395</v>
      </c>
      <c r="N6213" s="169"/>
      <c r="O6213" s="169"/>
      <c r="P6213" s="169"/>
    </row>
    <row r="6214" spans="1:37" ht="20.100000000000001" customHeight="1">
      <c r="A6214" s="282"/>
      <c r="C6214" s="289" t="s">
        <v>13753</v>
      </c>
      <c r="E6214" s="169"/>
      <c r="F6214" s="281">
        <v>14.99</v>
      </c>
      <c r="G6214" s="279"/>
      <c r="H6214" s="169">
        <v>0</v>
      </c>
      <c r="I6214" s="280"/>
      <c r="J6214" s="319">
        <f t="shared" si="97"/>
        <v>7.7415000000000003</v>
      </c>
      <c r="K6214" s="169" t="s">
        <v>731</v>
      </c>
      <c r="L6214" s="169"/>
      <c r="M6214" s="169"/>
      <c r="N6214" s="169"/>
      <c r="O6214" s="169"/>
      <c r="P6214" s="169"/>
    </row>
    <row r="6215" spans="1:37" ht="20.100000000000001" customHeight="1">
      <c r="A6215" s="282" t="s">
        <v>13885</v>
      </c>
      <c r="B6215" s="168">
        <v>683615807402</v>
      </c>
      <c r="C6215" s="289" t="s">
        <v>13753</v>
      </c>
      <c r="D6215" s="5" t="s">
        <v>13884</v>
      </c>
      <c r="E6215" s="326">
        <v>1.5</v>
      </c>
      <c r="F6215" s="281">
        <v>14.99</v>
      </c>
      <c r="G6215" s="279" t="s">
        <v>8444</v>
      </c>
      <c r="H6215" s="283">
        <v>30</v>
      </c>
      <c r="I6215" s="280">
        <v>42395</v>
      </c>
      <c r="J6215" s="319">
        <f t="shared" si="97"/>
        <v>6.2415000000000003</v>
      </c>
      <c r="K6215" s="169"/>
      <c r="L6215" s="169"/>
      <c r="M6215" s="169" t="s">
        <v>2395</v>
      </c>
      <c r="N6215" s="169"/>
      <c r="O6215" s="169"/>
      <c r="P6215" s="169"/>
      <c r="Q6215" s="5">
        <v>1</v>
      </c>
      <c r="R6215" s="5" t="s">
        <v>15111</v>
      </c>
      <c r="T6215" s="5" t="s">
        <v>16910</v>
      </c>
      <c r="U6215" s="171" t="s">
        <v>13885</v>
      </c>
      <c r="V6215" s="5" t="s">
        <v>15369</v>
      </c>
      <c r="W6215" s="5" t="s">
        <v>16978</v>
      </c>
      <c r="X6215" s="5" t="s">
        <v>16868</v>
      </c>
      <c r="Y6215" s="5" t="s">
        <v>16869</v>
      </c>
      <c r="Z6215" s="5" t="s">
        <v>16979</v>
      </c>
      <c r="AA6215" s="5" t="s">
        <v>16919</v>
      </c>
      <c r="AB6215" s="5" t="s">
        <v>16980</v>
      </c>
      <c r="AC6215" s="5" t="s">
        <v>16981</v>
      </c>
      <c r="AD6215" s="5" t="s">
        <v>16935</v>
      </c>
      <c r="AE6215" s="5" t="s">
        <v>16917</v>
      </c>
      <c r="AF6215" s="5" t="s">
        <v>16918</v>
      </c>
      <c r="AG6215" s="5" t="s">
        <v>16919</v>
      </c>
      <c r="AH6215" s="5" t="s">
        <v>16920</v>
      </c>
      <c r="AI6215" s="5" t="s">
        <v>16921</v>
      </c>
      <c r="AJ6215" s="5" t="s">
        <v>16922</v>
      </c>
    </row>
    <row r="6216" spans="1:37" ht="20.100000000000001" customHeight="1">
      <c r="A6216" s="282"/>
      <c r="C6216" s="289" t="s">
        <v>13754</v>
      </c>
      <c r="E6216" s="169"/>
      <c r="F6216" s="281">
        <v>14.99</v>
      </c>
      <c r="G6216" s="279"/>
      <c r="H6216" s="169">
        <v>0</v>
      </c>
      <c r="I6216" s="280"/>
      <c r="J6216" s="319">
        <f t="shared" si="97"/>
        <v>7.7415000000000003</v>
      </c>
      <c r="K6216" s="169" t="s">
        <v>731</v>
      </c>
      <c r="L6216" s="169"/>
      <c r="M6216" s="169"/>
      <c r="N6216" s="169"/>
      <c r="O6216" s="169"/>
      <c r="P6216" s="169"/>
    </row>
    <row r="6217" spans="1:37" ht="20.100000000000001" customHeight="1">
      <c r="A6217" s="282" t="s">
        <v>13886</v>
      </c>
      <c r="B6217" s="168">
        <v>683615807419</v>
      </c>
      <c r="C6217" s="289" t="s">
        <v>13754</v>
      </c>
      <c r="D6217" s="5" t="s">
        <v>13884</v>
      </c>
      <c r="E6217" s="326">
        <v>1.5</v>
      </c>
      <c r="F6217" s="281">
        <v>14.99</v>
      </c>
      <c r="G6217" s="279" t="s">
        <v>8444</v>
      </c>
      <c r="H6217" s="283">
        <v>60</v>
      </c>
      <c r="I6217" s="280">
        <v>42395</v>
      </c>
      <c r="J6217" s="319">
        <f t="shared" si="97"/>
        <v>6.2415000000000003</v>
      </c>
      <c r="K6217" s="169"/>
      <c r="L6217" s="169"/>
      <c r="M6217" s="169" t="s">
        <v>2395</v>
      </c>
      <c r="N6217" s="169"/>
      <c r="O6217" s="169"/>
      <c r="P6217" s="169"/>
      <c r="Q6217" s="5">
        <v>1</v>
      </c>
      <c r="R6217" s="5" t="s">
        <v>15111</v>
      </c>
      <c r="T6217" s="5" t="s">
        <v>16910</v>
      </c>
      <c r="U6217" s="171" t="s">
        <v>13886</v>
      </c>
      <c r="V6217" s="5" t="s">
        <v>15369</v>
      </c>
      <c r="W6217" s="5" t="s">
        <v>16978</v>
      </c>
      <c r="X6217" s="5" t="s">
        <v>16868</v>
      </c>
      <c r="Y6217" s="5" t="s">
        <v>16869</v>
      </c>
      <c r="Z6217" s="5" t="s">
        <v>16979</v>
      </c>
      <c r="AA6217" s="5" t="s">
        <v>16919</v>
      </c>
      <c r="AB6217" s="5" t="s">
        <v>16980</v>
      </c>
      <c r="AC6217" s="5" t="s">
        <v>16981</v>
      </c>
      <c r="AD6217" s="5" t="s">
        <v>16935</v>
      </c>
      <c r="AE6217" s="5" t="s">
        <v>16917</v>
      </c>
      <c r="AF6217" s="5" t="s">
        <v>16918</v>
      </c>
      <c r="AG6217" s="5" t="s">
        <v>16919</v>
      </c>
      <c r="AH6217" s="5" t="s">
        <v>16920</v>
      </c>
      <c r="AI6217" s="5" t="s">
        <v>16921</v>
      </c>
      <c r="AJ6217" s="5" t="s">
        <v>16922</v>
      </c>
      <c r="AK6217" s="5" t="s">
        <v>17258</v>
      </c>
    </row>
    <row r="6218" spans="1:37" ht="20.100000000000001" customHeight="1">
      <c r="A6218" s="282" t="s">
        <v>13887</v>
      </c>
      <c r="C6218" s="289" t="s">
        <v>13755</v>
      </c>
      <c r="D6218" s="5" t="s">
        <v>13888</v>
      </c>
      <c r="E6218" s="169"/>
      <c r="F6218" s="281" t="s">
        <v>17578</v>
      </c>
      <c r="G6218" s="279" t="s">
        <v>8444</v>
      </c>
      <c r="H6218" s="282">
        <v>0</v>
      </c>
      <c r="I6218" s="280">
        <v>42395</v>
      </c>
      <c r="J6218" s="319" t="e">
        <f t="shared" si="97"/>
        <v>#VALUE!</v>
      </c>
      <c r="K6218" s="169"/>
      <c r="L6218" s="169"/>
      <c r="M6218" s="169" t="s">
        <v>2395</v>
      </c>
      <c r="N6218" s="169"/>
      <c r="O6218" s="169"/>
      <c r="P6218" s="169"/>
    </row>
    <row r="6219" spans="1:37" ht="20.100000000000001" customHeight="1">
      <c r="A6219" s="5" t="s">
        <v>13889</v>
      </c>
      <c r="B6219" s="168">
        <v>683615807426</v>
      </c>
      <c r="C6219" s="289" t="s">
        <v>13756</v>
      </c>
      <c r="D6219" s="5" t="s">
        <v>13888</v>
      </c>
      <c r="E6219" s="326">
        <v>1.5</v>
      </c>
      <c r="F6219" s="319">
        <v>14.941176470588236</v>
      </c>
      <c r="G6219" s="279" t="s">
        <v>8444</v>
      </c>
      <c r="H6219" s="283">
        <v>20</v>
      </c>
      <c r="I6219" s="280">
        <v>42395</v>
      </c>
      <c r="J6219" s="319">
        <f t="shared" si="97"/>
        <v>6.1999999999999993</v>
      </c>
      <c r="K6219" s="169">
        <v>10.89</v>
      </c>
      <c r="L6219" s="169"/>
      <c r="M6219" s="169" t="s">
        <v>2395</v>
      </c>
      <c r="N6219" s="169"/>
      <c r="O6219" s="169"/>
      <c r="P6219" s="169"/>
      <c r="Q6219" s="5">
        <v>1</v>
      </c>
      <c r="R6219" s="5" t="s">
        <v>15111</v>
      </c>
      <c r="T6219" s="5" t="s">
        <v>16910</v>
      </c>
      <c r="U6219" s="171" t="s">
        <v>13889</v>
      </c>
      <c r="V6219" s="5" t="s">
        <v>15369</v>
      </c>
      <c r="W6219" s="5" t="s">
        <v>16925</v>
      </c>
      <c r="X6219" s="5" t="s">
        <v>16868</v>
      </c>
      <c r="Y6219" s="5" t="s">
        <v>16869</v>
      </c>
      <c r="Z6219" s="5" t="s">
        <v>16979</v>
      </c>
      <c r="AA6219" s="5" t="s">
        <v>16926</v>
      </c>
      <c r="AB6219" s="5" t="s">
        <v>16919</v>
      </c>
      <c r="AC6219" s="5" t="s">
        <v>16915</v>
      </c>
      <c r="AD6219" s="5" t="s">
        <v>16935</v>
      </c>
      <c r="AE6219" s="5" t="s">
        <v>16917</v>
      </c>
      <c r="AF6219" s="5" t="s">
        <v>16918</v>
      </c>
      <c r="AG6219" s="5" t="s">
        <v>16919</v>
      </c>
      <c r="AH6219" s="5" t="s">
        <v>16920</v>
      </c>
      <c r="AI6219" s="5" t="s">
        <v>16921</v>
      </c>
      <c r="AJ6219" s="5" t="s">
        <v>16922</v>
      </c>
      <c r="AK6219" s="5" t="s">
        <v>17259</v>
      </c>
    </row>
    <row r="6220" spans="1:37" ht="20.100000000000001" customHeight="1">
      <c r="A6220" s="282" t="s">
        <v>13890</v>
      </c>
      <c r="C6220" s="289" t="s">
        <v>13757</v>
      </c>
      <c r="D6220" s="5" t="s">
        <v>13891</v>
      </c>
      <c r="E6220" s="169"/>
      <c r="F6220" s="281" t="s">
        <v>17578</v>
      </c>
      <c r="G6220" s="279" t="s">
        <v>8444</v>
      </c>
      <c r="H6220" s="282">
        <v>0</v>
      </c>
      <c r="I6220" s="280">
        <v>42395</v>
      </c>
      <c r="J6220" s="319" t="e">
        <f t="shared" ref="J6220:J6283" si="98">F6220*0.85-5-E6220</f>
        <v>#VALUE!</v>
      </c>
      <c r="K6220" s="169"/>
      <c r="L6220" s="169"/>
      <c r="M6220" s="169" t="s">
        <v>2395</v>
      </c>
      <c r="N6220" s="169"/>
      <c r="O6220" s="169"/>
      <c r="P6220" s="169"/>
    </row>
    <row r="6221" spans="1:37" ht="20.100000000000001" customHeight="1">
      <c r="A6221" s="282" t="s">
        <v>13892</v>
      </c>
      <c r="B6221" s="168">
        <v>683615807433</v>
      </c>
      <c r="C6221" s="289" t="s">
        <v>13758</v>
      </c>
      <c r="D6221" s="5" t="s">
        <v>13891</v>
      </c>
      <c r="E6221" s="323">
        <v>1.5</v>
      </c>
      <c r="F6221" s="319">
        <v>11.89</v>
      </c>
      <c r="G6221" s="279" t="s">
        <v>8444</v>
      </c>
      <c r="H6221" s="282">
        <v>0</v>
      </c>
      <c r="I6221" s="280">
        <v>42395</v>
      </c>
      <c r="J6221" s="319">
        <f t="shared" si="98"/>
        <v>3.6065000000000005</v>
      </c>
      <c r="K6221" s="169">
        <v>7.6470588235294121</v>
      </c>
      <c r="L6221" s="169"/>
      <c r="M6221" s="169" t="s">
        <v>2395</v>
      </c>
      <c r="N6221" s="169"/>
      <c r="O6221" s="169"/>
      <c r="P6221" s="169"/>
    </row>
    <row r="6222" spans="1:37" ht="20.100000000000001" customHeight="1">
      <c r="A6222" s="282" t="s">
        <v>13893</v>
      </c>
      <c r="C6222" s="289" t="s">
        <v>13759</v>
      </c>
      <c r="D6222" s="5" t="s">
        <v>13888</v>
      </c>
      <c r="E6222" s="169"/>
      <c r="F6222" s="281" t="s">
        <v>17578</v>
      </c>
      <c r="G6222" s="279" t="s">
        <v>8444</v>
      </c>
      <c r="H6222" s="282">
        <v>0</v>
      </c>
      <c r="I6222" s="280">
        <v>42395</v>
      </c>
      <c r="J6222" s="319" t="e">
        <f t="shared" si="98"/>
        <v>#VALUE!</v>
      </c>
      <c r="K6222" s="169"/>
      <c r="L6222" s="169"/>
      <c r="M6222" s="169" t="s">
        <v>2395</v>
      </c>
      <c r="N6222" s="169"/>
      <c r="O6222" s="169"/>
      <c r="P6222" s="169"/>
    </row>
    <row r="6223" spans="1:37" ht="20.100000000000001" customHeight="1">
      <c r="A6223" s="5" t="s">
        <v>13894</v>
      </c>
      <c r="B6223" s="168">
        <v>683615807440</v>
      </c>
      <c r="C6223" s="289" t="s">
        <v>13760</v>
      </c>
      <c r="D6223" s="5" t="s">
        <v>13888</v>
      </c>
      <c r="E6223" s="326">
        <v>1.5</v>
      </c>
      <c r="F6223" s="319">
        <v>11.89</v>
      </c>
      <c r="G6223" s="279" t="s">
        <v>8444</v>
      </c>
      <c r="H6223" s="283">
        <v>71</v>
      </c>
      <c r="I6223" s="280">
        <v>42395</v>
      </c>
      <c r="J6223" s="319">
        <f t="shared" si="98"/>
        <v>3.6065000000000005</v>
      </c>
      <c r="K6223" s="169">
        <v>7.6470588235294121</v>
      </c>
      <c r="L6223" s="169"/>
      <c r="M6223" s="169" t="s">
        <v>2395</v>
      </c>
      <c r="N6223" s="169"/>
      <c r="O6223" s="169"/>
      <c r="P6223" s="169"/>
      <c r="Q6223" s="5">
        <v>1</v>
      </c>
      <c r="R6223" s="5" t="s">
        <v>15111</v>
      </c>
      <c r="T6223" s="5" t="s">
        <v>16910</v>
      </c>
      <c r="U6223" s="171" t="s">
        <v>13894</v>
      </c>
      <c r="V6223" s="5" t="s">
        <v>15369</v>
      </c>
      <c r="W6223" s="5" t="s">
        <v>16925</v>
      </c>
      <c r="X6223" s="5" t="s">
        <v>16868</v>
      </c>
      <c r="Y6223" s="5" t="s">
        <v>16869</v>
      </c>
      <c r="Z6223" s="5" t="s">
        <v>16979</v>
      </c>
      <c r="AA6223" s="5" t="s">
        <v>16926</v>
      </c>
      <c r="AB6223" s="5" t="s">
        <v>16919</v>
      </c>
      <c r="AC6223" s="5" t="s">
        <v>16915</v>
      </c>
      <c r="AD6223" s="5" t="s">
        <v>16935</v>
      </c>
      <c r="AE6223" s="5" t="s">
        <v>16917</v>
      </c>
      <c r="AF6223" s="5" t="s">
        <v>16918</v>
      </c>
      <c r="AG6223" s="5" t="s">
        <v>16919</v>
      </c>
      <c r="AH6223" s="5" t="s">
        <v>16920</v>
      </c>
      <c r="AI6223" s="5" t="s">
        <v>16921</v>
      </c>
      <c r="AJ6223" s="5" t="s">
        <v>16922</v>
      </c>
      <c r="AK6223" s="5" t="s">
        <v>17260</v>
      </c>
    </row>
    <row r="6224" spans="1:37" ht="20.100000000000001" customHeight="1">
      <c r="A6224" s="282" t="s">
        <v>13895</v>
      </c>
      <c r="C6224" s="289" t="s">
        <v>13761</v>
      </c>
      <c r="D6224" s="5" t="s">
        <v>13888</v>
      </c>
      <c r="E6224" s="169"/>
      <c r="F6224" s="281" t="s">
        <v>17578</v>
      </c>
      <c r="G6224" s="279" t="s">
        <v>8444</v>
      </c>
      <c r="H6224" s="282">
        <v>0</v>
      </c>
      <c r="I6224" s="280">
        <v>42395</v>
      </c>
      <c r="J6224" s="319" t="e">
        <f t="shared" si="98"/>
        <v>#VALUE!</v>
      </c>
      <c r="K6224" s="169"/>
      <c r="L6224" s="169"/>
      <c r="M6224" s="169" t="s">
        <v>2395</v>
      </c>
      <c r="N6224" s="169"/>
      <c r="O6224" s="169"/>
      <c r="P6224" s="169"/>
    </row>
    <row r="6225" spans="1:37" ht="20.100000000000001" customHeight="1">
      <c r="A6225" s="282" t="s">
        <v>13896</v>
      </c>
      <c r="B6225" s="168">
        <v>683615807457</v>
      </c>
      <c r="C6225" s="289" t="s">
        <v>13762</v>
      </c>
      <c r="D6225" s="5" t="s">
        <v>13888</v>
      </c>
      <c r="E6225" s="326">
        <v>1.5</v>
      </c>
      <c r="F6225" s="319">
        <v>11.89</v>
      </c>
      <c r="G6225" s="279" t="s">
        <v>8444</v>
      </c>
      <c r="H6225" s="283">
        <v>8</v>
      </c>
      <c r="I6225" s="280">
        <v>42395</v>
      </c>
      <c r="J6225" s="319">
        <f t="shared" si="98"/>
        <v>3.6065000000000005</v>
      </c>
      <c r="K6225" s="169">
        <v>7.6470588235294121</v>
      </c>
      <c r="L6225" s="169"/>
      <c r="M6225" s="169" t="s">
        <v>2395</v>
      </c>
      <c r="N6225" s="169"/>
      <c r="O6225" s="169"/>
      <c r="P6225" s="169"/>
    </row>
    <row r="6226" spans="1:37" ht="20.100000000000001" customHeight="1">
      <c r="A6226" s="5" t="s">
        <v>13897</v>
      </c>
      <c r="B6226" s="168">
        <v>683615807464</v>
      </c>
      <c r="C6226" s="289" t="s">
        <v>13763</v>
      </c>
      <c r="D6226" s="5" t="s">
        <v>13888</v>
      </c>
      <c r="E6226" s="323">
        <v>1.5</v>
      </c>
      <c r="F6226" s="319">
        <v>11.89</v>
      </c>
      <c r="G6226" s="279" t="s">
        <v>8444</v>
      </c>
      <c r="H6226" s="282">
        <v>0</v>
      </c>
      <c r="I6226" s="280">
        <v>42395</v>
      </c>
      <c r="J6226" s="319">
        <f t="shared" si="98"/>
        <v>3.6065000000000005</v>
      </c>
      <c r="K6226" s="169">
        <v>7.6470588235294121</v>
      </c>
      <c r="L6226" s="169"/>
      <c r="M6226" s="169" t="s">
        <v>2395</v>
      </c>
      <c r="N6226" s="169"/>
      <c r="O6226" s="169"/>
      <c r="P6226" s="169"/>
      <c r="Q6226" s="5">
        <v>1</v>
      </c>
      <c r="R6226" s="5" t="s">
        <v>15111</v>
      </c>
      <c r="T6226" s="5" t="s">
        <v>16910</v>
      </c>
      <c r="U6226" s="171" t="s">
        <v>13897</v>
      </c>
      <c r="V6226" s="5" t="s">
        <v>15369</v>
      </c>
      <c r="W6226" s="5" t="s">
        <v>16925</v>
      </c>
      <c r="X6226" s="5" t="s">
        <v>16868</v>
      </c>
      <c r="Y6226" s="5" t="s">
        <v>16869</v>
      </c>
      <c r="Z6226" s="5" t="s">
        <v>16979</v>
      </c>
      <c r="AA6226" s="5" t="s">
        <v>16926</v>
      </c>
      <c r="AB6226" s="5" t="s">
        <v>16919</v>
      </c>
      <c r="AC6226" s="5" t="s">
        <v>16915</v>
      </c>
      <c r="AD6226" s="5" t="s">
        <v>16935</v>
      </c>
      <c r="AE6226" s="5" t="s">
        <v>16917</v>
      </c>
      <c r="AF6226" s="5" t="s">
        <v>16918</v>
      </c>
      <c r="AG6226" s="5" t="s">
        <v>16919</v>
      </c>
      <c r="AH6226" s="5" t="s">
        <v>16920</v>
      </c>
      <c r="AI6226" s="5" t="s">
        <v>16921</v>
      </c>
      <c r="AJ6226" s="5" t="s">
        <v>16922</v>
      </c>
      <c r="AK6226" s="5" t="s">
        <v>17261</v>
      </c>
    </row>
    <row r="6227" spans="1:37" ht="20.100000000000001" customHeight="1">
      <c r="A6227" s="282" t="s">
        <v>13898</v>
      </c>
      <c r="C6227" s="289" t="s">
        <v>13764</v>
      </c>
      <c r="D6227" s="5" t="s">
        <v>13888</v>
      </c>
      <c r="E6227" s="169"/>
      <c r="F6227" s="281" t="s">
        <v>17578</v>
      </c>
      <c r="G6227" s="279" t="s">
        <v>8444</v>
      </c>
      <c r="H6227" s="282">
        <v>0</v>
      </c>
      <c r="I6227" s="280">
        <v>42395</v>
      </c>
      <c r="J6227" s="319" t="e">
        <f t="shared" si="98"/>
        <v>#VALUE!</v>
      </c>
      <c r="K6227" s="169"/>
      <c r="L6227" s="169"/>
      <c r="M6227" s="169" t="s">
        <v>2395</v>
      </c>
      <c r="N6227" s="169"/>
      <c r="O6227" s="169"/>
      <c r="P6227" s="169"/>
    </row>
    <row r="6228" spans="1:37" ht="20.100000000000001" customHeight="1">
      <c r="A6228" s="282" t="s">
        <v>13899</v>
      </c>
      <c r="B6228" s="168">
        <v>683615807471</v>
      </c>
      <c r="C6228" s="289" t="s">
        <v>13765</v>
      </c>
      <c r="D6228" s="5" t="s">
        <v>13888</v>
      </c>
      <c r="E6228" s="326">
        <v>1</v>
      </c>
      <c r="F6228" s="281">
        <v>13.99</v>
      </c>
      <c r="G6228" s="279" t="s">
        <v>8444</v>
      </c>
      <c r="H6228" s="283">
        <v>10</v>
      </c>
      <c r="I6228" s="280">
        <v>42395</v>
      </c>
      <c r="J6228" s="319">
        <f t="shared" si="98"/>
        <v>5.8915000000000006</v>
      </c>
      <c r="K6228" s="169"/>
      <c r="L6228" s="169"/>
      <c r="M6228" s="169" t="s">
        <v>2395</v>
      </c>
      <c r="N6228" s="169"/>
      <c r="O6228" s="169"/>
      <c r="P6228" s="169"/>
      <c r="Q6228" s="5">
        <v>1</v>
      </c>
      <c r="R6228" s="5" t="s">
        <v>15111</v>
      </c>
      <c r="T6228" s="5" t="s">
        <v>16910</v>
      </c>
      <c r="U6228" s="171" t="s">
        <v>13899</v>
      </c>
      <c r="V6228" s="5" t="s">
        <v>15369</v>
      </c>
      <c r="W6228" s="5" t="s">
        <v>16925</v>
      </c>
      <c r="X6228" s="5" t="s">
        <v>16868</v>
      </c>
      <c r="Y6228" s="5" t="s">
        <v>16869</v>
      </c>
      <c r="Z6228" s="5" t="s">
        <v>16979</v>
      </c>
      <c r="AA6228" s="5" t="s">
        <v>16926</v>
      </c>
      <c r="AB6228" s="5" t="s">
        <v>16919</v>
      </c>
      <c r="AC6228" s="5" t="s">
        <v>16915</v>
      </c>
      <c r="AD6228" s="5" t="s">
        <v>16935</v>
      </c>
      <c r="AE6228" s="5" t="s">
        <v>16917</v>
      </c>
      <c r="AF6228" s="5" t="s">
        <v>16918</v>
      </c>
      <c r="AG6228" s="5" t="s">
        <v>16919</v>
      </c>
      <c r="AH6228" s="5" t="s">
        <v>16920</v>
      </c>
      <c r="AI6228" s="5" t="s">
        <v>16921</v>
      </c>
      <c r="AJ6228" s="5" t="s">
        <v>16922</v>
      </c>
      <c r="AK6228" s="5" t="s">
        <v>17262</v>
      </c>
    </row>
    <row r="6229" spans="1:37" ht="20.100000000000001" customHeight="1">
      <c r="A6229" s="282" t="s">
        <v>13900</v>
      </c>
      <c r="B6229" s="168">
        <v>683615807488</v>
      </c>
      <c r="C6229" s="289" t="s">
        <v>13766</v>
      </c>
      <c r="D6229" s="5" t="s">
        <v>13888</v>
      </c>
      <c r="E6229" s="326">
        <v>1</v>
      </c>
      <c r="F6229" s="281">
        <v>13.99</v>
      </c>
      <c r="G6229" s="279" t="s">
        <v>8444</v>
      </c>
      <c r="H6229" s="283">
        <v>93</v>
      </c>
      <c r="I6229" s="280">
        <v>42395</v>
      </c>
      <c r="J6229" s="319">
        <f t="shared" si="98"/>
        <v>5.8915000000000006</v>
      </c>
      <c r="K6229" s="169"/>
      <c r="L6229" s="169"/>
      <c r="M6229" s="169" t="s">
        <v>2395</v>
      </c>
      <c r="N6229" s="169"/>
      <c r="O6229" s="169"/>
      <c r="P6229" s="169"/>
      <c r="Q6229" s="5">
        <v>1</v>
      </c>
      <c r="R6229" s="5" t="s">
        <v>15111</v>
      </c>
      <c r="T6229" s="5" t="s">
        <v>16910</v>
      </c>
      <c r="U6229" s="171" t="s">
        <v>13900</v>
      </c>
      <c r="V6229" s="5" t="s">
        <v>15369</v>
      </c>
      <c r="W6229" s="5" t="s">
        <v>16925</v>
      </c>
      <c r="X6229" s="5" t="s">
        <v>16868</v>
      </c>
      <c r="Y6229" s="5" t="s">
        <v>16869</v>
      </c>
      <c r="Z6229" s="5" t="s">
        <v>16979</v>
      </c>
      <c r="AA6229" s="5" t="s">
        <v>16926</v>
      </c>
      <c r="AB6229" s="5" t="s">
        <v>16919</v>
      </c>
      <c r="AC6229" s="5" t="s">
        <v>16915</v>
      </c>
      <c r="AD6229" s="5" t="s">
        <v>16935</v>
      </c>
      <c r="AE6229" s="5" t="s">
        <v>16917</v>
      </c>
      <c r="AF6229" s="5" t="s">
        <v>16918</v>
      </c>
      <c r="AG6229" s="5" t="s">
        <v>16919</v>
      </c>
      <c r="AH6229" s="5" t="s">
        <v>16920</v>
      </c>
      <c r="AI6229" s="5" t="s">
        <v>16921</v>
      </c>
      <c r="AJ6229" s="5" t="s">
        <v>16922</v>
      </c>
      <c r="AK6229" s="5" t="s">
        <v>17263</v>
      </c>
    </row>
    <row r="6230" spans="1:37" ht="20.100000000000001" customHeight="1">
      <c r="A6230" s="282" t="s">
        <v>13901</v>
      </c>
      <c r="B6230" s="168">
        <v>683615807495</v>
      </c>
      <c r="C6230" s="289" t="s">
        <v>13767</v>
      </c>
      <c r="D6230" s="5" t="s">
        <v>13888</v>
      </c>
      <c r="E6230" s="326">
        <v>1</v>
      </c>
      <c r="F6230" s="281">
        <v>13.99</v>
      </c>
      <c r="G6230" s="279" t="s">
        <v>8444</v>
      </c>
      <c r="H6230" s="283">
        <v>68</v>
      </c>
      <c r="I6230" s="280">
        <v>42395</v>
      </c>
      <c r="J6230" s="319">
        <f t="shared" si="98"/>
        <v>5.8915000000000006</v>
      </c>
      <c r="K6230" s="169"/>
      <c r="L6230" s="169"/>
      <c r="M6230" s="169" t="s">
        <v>2395</v>
      </c>
      <c r="N6230" s="169"/>
      <c r="O6230" s="169"/>
      <c r="P6230" s="169"/>
      <c r="Q6230" s="5">
        <v>1</v>
      </c>
      <c r="R6230" s="5" t="s">
        <v>15111</v>
      </c>
      <c r="T6230" s="5" t="s">
        <v>16910</v>
      </c>
      <c r="U6230" s="171" t="s">
        <v>13901</v>
      </c>
      <c r="V6230" s="5" t="s">
        <v>15369</v>
      </c>
      <c r="W6230" s="5" t="s">
        <v>16925</v>
      </c>
      <c r="X6230" s="5" t="s">
        <v>16868</v>
      </c>
      <c r="Y6230" s="5" t="s">
        <v>16869</v>
      </c>
      <c r="Z6230" s="5" t="s">
        <v>16979</v>
      </c>
      <c r="AA6230" s="5" t="s">
        <v>16926</v>
      </c>
      <c r="AB6230" s="5" t="s">
        <v>16919</v>
      </c>
      <c r="AC6230" s="5" t="s">
        <v>16915</v>
      </c>
      <c r="AD6230" s="5" t="s">
        <v>16935</v>
      </c>
      <c r="AE6230" s="5" t="s">
        <v>16917</v>
      </c>
      <c r="AF6230" s="5" t="s">
        <v>16918</v>
      </c>
      <c r="AG6230" s="5" t="s">
        <v>16919</v>
      </c>
      <c r="AH6230" s="5" t="s">
        <v>16920</v>
      </c>
      <c r="AI6230" s="5" t="s">
        <v>16921</v>
      </c>
      <c r="AJ6230" s="5" t="s">
        <v>16922</v>
      </c>
      <c r="AK6230" s="5" t="s">
        <v>17264</v>
      </c>
    </row>
    <row r="6231" spans="1:37" ht="20.100000000000001" customHeight="1">
      <c r="A6231" s="282" t="s">
        <v>13902</v>
      </c>
      <c r="C6231" s="289" t="s">
        <v>13768</v>
      </c>
      <c r="D6231" s="5" t="s">
        <v>13903</v>
      </c>
      <c r="E6231" s="169"/>
      <c r="F6231" s="281" t="s">
        <v>17578</v>
      </c>
      <c r="G6231" s="279" t="s">
        <v>8444</v>
      </c>
      <c r="H6231" s="282">
        <v>0</v>
      </c>
      <c r="I6231" s="280">
        <v>42395</v>
      </c>
      <c r="J6231" s="319" t="e">
        <f t="shared" si="98"/>
        <v>#VALUE!</v>
      </c>
      <c r="K6231" s="169"/>
      <c r="L6231" s="169"/>
      <c r="M6231" s="169" t="s">
        <v>2395</v>
      </c>
      <c r="N6231" s="169"/>
      <c r="O6231" s="169"/>
      <c r="P6231" s="169"/>
    </row>
    <row r="6232" spans="1:37" ht="20.100000000000001" customHeight="1">
      <c r="A6232" s="282" t="s">
        <v>13904</v>
      </c>
      <c r="B6232" s="168">
        <v>683615807501</v>
      </c>
      <c r="C6232" s="289" t="s">
        <v>13769</v>
      </c>
      <c r="D6232" s="5" t="s">
        <v>13903</v>
      </c>
      <c r="E6232" s="326">
        <v>1.5</v>
      </c>
      <c r="F6232" s="281">
        <v>13.99</v>
      </c>
      <c r="G6232" s="279" t="s">
        <v>8444</v>
      </c>
      <c r="H6232" s="283">
        <v>58</v>
      </c>
      <c r="I6232" s="280">
        <v>42395</v>
      </c>
      <c r="J6232" s="319">
        <f t="shared" si="98"/>
        <v>5.3915000000000006</v>
      </c>
      <c r="K6232" s="169"/>
      <c r="L6232" s="169"/>
      <c r="M6232" s="169" t="s">
        <v>2395</v>
      </c>
      <c r="N6232" s="169"/>
      <c r="O6232" s="169"/>
      <c r="P6232" s="169"/>
      <c r="Q6232" s="5">
        <v>1</v>
      </c>
      <c r="R6232" s="5" t="s">
        <v>15111</v>
      </c>
      <c r="T6232" s="5" t="s">
        <v>16910</v>
      </c>
      <c r="U6232" s="171" t="s">
        <v>13904</v>
      </c>
      <c r="V6232" s="5" t="s">
        <v>15369</v>
      </c>
      <c r="W6232" s="5" t="s">
        <v>16978</v>
      </c>
      <c r="X6232" s="5" t="s">
        <v>16868</v>
      </c>
      <c r="Y6232" s="5" t="s">
        <v>16869</v>
      </c>
      <c r="Z6232" s="5" t="s">
        <v>16979</v>
      </c>
      <c r="AA6232" s="5" t="s">
        <v>16919</v>
      </c>
      <c r="AB6232" s="5" t="s">
        <v>16926</v>
      </c>
      <c r="AC6232" s="5" t="s">
        <v>16917</v>
      </c>
      <c r="AD6232" s="5" t="s">
        <v>16935</v>
      </c>
      <c r="AE6232" s="5" t="s">
        <v>16917</v>
      </c>
      <c r="AF6232" s="5" t="s">
        <v>16918</v>
      </c>
      <c r="AG6232" s="5" t="s">
        <v>16919</v>
      </c>
      <c r="AH6232" s="5" t="s">
        <v>16920</v>
      </c>
      <c r="AI6232" s="5" t="s">
        <v>16921</v>
      </c>
      <c r="AJ6232" s="5" t="s">
        <v>16922</v>
      </c>
      <c r="AK6232" s="5" t="s">
        <v>17265</v>
      </c>
    </row>
    <row r="6233" spans="1:37" ht="20.100000000000001" customHeight="1">
      <c r="A6233" s="282" t="s">
        <v>13905</v>
      </c>
      <c r="C6233" s="289" t="s">
        <v>13770</v>
      </c>
      <c r="D6233" s="5" t="s">
        <v>13906</v>
      </c>
      <c r="E6233" s="169"/>
      <c r="F6233" s="281" t="s">
        <v>17578</v>
      </c>
      <c r="G6233" s="279" t="s">
        <v>8444</v>
      </c>
      <c r="H6233" s="282">
        <v>0</v>
      </c>
      <c r="I6233" s="280">
        <v>42395</v>
      </c>
      <c r="J6233" s="319" t="e">
        <f t="shared" si="98"/>
        <v>#VALUE!</v>
      </c>
      <c r="K6233" s="169"/>
      <c r="L6233" s="169"/>
      <c r="M6233" s="169" t="s">
        <v>2395</v>
      </c>
      <c r="N6233" s="169"/>
      <c r="O6233" s="169"/>
      <c r="P6233" s="169"/>
    </row>
    <row r="6234" spans="1:37" ht="20.100000000000001" customHeight="1">
      <c r="A6234" s="282" t="s">
        <v>13907</v>
      </c>
      <c r="B6234" s="168">
        <v>683615807518</v>
      </c>
      <c r="C6234" s="289" t="s">
        <v>13771</v>
      </c>
      <c r="D6234" s="5" t="s">
        <v>13906</v>
      </c>
      <c r="E6234" s="326">
        <v>1</v>
      </c>
      <c r="F6234" s="281">
        <v>13.99</v>
      </c>
      <c r="G6234" s="279" t="s">
        <v>8444</v>
      </c>
      <c r="H6234" s="283">
        <v>25</v>
      </c>
      <c r="I6234" s="280">
        <v>42395</v>
      </c>
      <c r="J6234" s="319">
        <f t="shared" si="98"/>
        <v>5.8915000000000006</v>
      </c>
      <c r="K6234" s="169"/>
      <c r="L6234" s="169"/>
      <c r="M6234" s="169" t="s">
        <v>2395</v>
      </c>
      <c r="N6234" s="169"/>
      <c r="O6234" s="169"/>
      <c r="P6234" s="169"/>
      <c r="Q6234" s="5">
        <v>1</v>
      </c>
      <c r="R6234" s="5" t="s">
        <v>15111</v>
      </c>
      <c r="T6234" s="5" t="s">
        <v>16910</v>
      </c>
      <c r="U6234" s="171" t="s">
        <v>13907</v>
      </c>
      <c r="V6234" s="5" t="s">
        <v>15369</v>
      </c>
      <c r="W6234" s="5" t="s">
        <v>16978</v>
      </c>
      <c r="X6234" s="5" t="s">
        <v>16868</v>
      </c>
      <c r="Y6234" s="5" t="s">
        <v>16869</v>
      </c>
      <c r="Z6234" s="5" t="s">
        <v>16979</v>
      </c>
      <c r="AA6234" s="5" t="s">
        <v>16919</v>
      </c>
      <c r="AB6234" s="5" t="s">
        <v>16926</v>
      </c>
      <c r="AC6234" s="5" t="s">
        <v>16917</v>
      </c>
      <c r="AD6234" s="5" t="s">
        <v>16935</v>
      </c>
      <c r="AE6234" s="5" t="s">
        <v>16917</v>
      </c>
      <c r="AF6234" s="5" t="s">
        <v>16918</v>
      </c>
      <c r="AG6234" s="5" t="s">
        <v>16919</v>
      </c>
      <c r="AH6234" s="5" t="s">
        <v>16920</v>
      </c>
      <c r="AI6234" s="5" t="s">
        <v>16921</v>
      </c>
      <c r="AJ6234" s="5" t="s">
        <v>16922</v>
      </c>
      <c r="AK6234" s="5" t="s">
        <v>17266</v>
      </c>
    </row>
    <row r="6235" spans="1:37" ht="20.100000000000001" customHeight="1">
      <c r="A6235" s="282" t="s">
        <v>13908</v>
      </c>
      <c r="C6235" s="289" t="s">
        <v>13772</v>
      </c>
      <c r="D6235" s="5" t="s">
        <v>13888</v>
      </c>
      <c r="E6235" s="169"/>
      <c r="F6235" s="281" t="s">
        <v>17578</v>
      </c>
      <c r="G6235" s="279" t="s">
        <v>8444</v>
      </c>
      <c r="H6235" s="282">
        <v>0</v>
      </c>
      <c r="I6235" s="280">
        <v>42395</v>
      </c>
      <c r="J6235" s="319" t="e">
        <f t="shared" si="98"/>
        <v>#VALUE!</v>
      </c>
      <c r="K6235" s="169"/>
      <c r="L6235" s="169"/>
      <c r="M6235" s="169" t="s">
        <v>2395</v>
      </c>
      <c r="N6235" s="169"/>
      <c r="O6235" s="169"/>
      <c r="P6235" s="169"/>
    </row>
    <row r="6236" spans="1:37" ht="20.100000000000001" customHeight="1">
      <c r="A6236" s="282" t="s">
        <v>13909</v>
      </c>
      <c r="B6236" s="168">
        <v>683615807525</v>
      </c>
      <c r="C6236" s="289" t="s">
        <v>13773</v>
      </c>
      <c r="D6236" s="5" t="s">
        <v>13888</v>
      </c>
      <c r="E6236" s="323">
        <v>2</v>
      </c>
      <c r="F6236" s="281">
        <v>13.99</v>
      </c>
      <c r="G6236" s="279" t="s">
        <v>8444</v>
      </c>
      <c r="H6236" s="282">
        <v>0</v>
      </c>
      <c r="I6236" s="280">
        <v>42395</v>
      </c>
      <c r="J6236" s="319">
        <f t="shared" si="98"/>
        <v>4.8915000000000006</v>
      </c>
      <c r="K6236" s="169"/>
      <c r="L6236" s="169"/>
      <c r="M6236" s="169" t="s">
        <v>2395</v>
      </c>
      <c r="N6236" s="169"/>
      <c r="O6236" s="169"/>
      <c r="P6236" s="169"/>
    </row>
    <row r="6237" spans="1:37" ht="20.100000000000001" customHeight="1">
      <c r="A6237" s="282" t="s">
        <v>13910</v>
      </c>
      <c r="C6237" s="289" t="s">
        <v>13774</v>
      </c>
      <c r="D6237" s="5" t="s">
        <v>13888</v>
      </c>
      <c r="E6237" s="169"/>
      <c r="F6237" s="281" t="s">
        <v>17578</v>
      </c>
      <c r="G6237" s="279" t="s">
        <v>8444</v>
      </c>
      <c r="H6237" s="282">
        <v>0</v>
      </c>
      <c r="I6237" s="280">
        <v>42395</v>
      </c>
      <c r="J6237" s="319" t="e">
        <f t="shared" si="98"/>
        <v>#VALUE!</v>
      </c>
      <c r="K6237" s="169"/>
      <c r="L6237" s="169"/>
      <c r="M6237" s="169" t="s">
        <v>2395</v>
      </c>
      <c r="N6237" s="169"/>
      <c r="O6237" s="169"/>
      <c r="P6237" s="169"/>
    </row>
    <row r="6238" spans="1:37" ht="20.100000000000001" customHeight="1">
      <c r="A6238" s="5" t="s">
        <v>13911</v>
      </c>
      <c r="B6238" s="168">
        <v>683615807532</v>
      </c>
      <c r="C6238" s="289" t="s">
        <v>13775</v>
      </c>
      <c r="D6238" s="5" t="s">
        <v>13888</v>
      </c>
      <c r="E6238" s="326">
        <v>2</v>
      </c>
      <c r="F6238" s="319">
        <v>11.89</v>
      </c>
      <c r="G6238" s="279" t="s">
        <v>8444</v>
      </c>
      <c r="H6238" s="283">
        <v>14</v>
      </c>
      <c r="I6238" s="280">
        <v>42395</v>
      </c>
      <c r="J6238" s="319">
        <f t="shared" si="98"/>
        <v>3.1065000000000005</v>
      </c>
      <c r="K6238" s="169">
        <v>8.2352941176470598</v>
      </c>
      <c r="L6238" s="169"/>
      <c r="M6238" s="169" t="s">
        <v>2395</v>
      </c>
      <c r="N6238" s="169"/>
      <c r="O6238" s="169"/>
      <c r="P6238" s="169"/>
      <c r="Q6238" s="5">
        <v>1</v>
      </c>
      <c r="R6238" s="5" t="s">
        <v>15111</v>
      </c>
      <c r="T6238" s="5" t="s">
        <v>16910</v>
      </c>
      <c r="U6238" s="171" t="s">
        <v>13911</v>
      </c>
      <c r="V6238" s="5" t="s">
        <v>15369</v>
      </c>
      <c r="W6238" s="5" t="s">
        <v>16925</v>
      </c>
      <c r="X6238" s="5" t="s">
        <v>16868</v>
      </c>
      <c r="Y6238" s="5" t="s">
        <v>16869</v>
      </c>
      <c r="Z6238" s="5" t="s">
        <v>16979</v>
      </c>
      <c r="AA6238" s="5" t="s">
        <v>16926</v>
      </c>
      <c r="AB6238" s="5" t="s">
        <v>16919</v>
      </c>
      <c r="AC6238" s="5" t="s">
        <v>16915</v>
      </c>
      <c r="AD6238" s="5" t="s">
        <v>16935</v>
      </c>
      <c r="AE6238" s="5" t="s">
        <v>16917</v>
      </c>
      <c r="AF6238" s="5" t="s">
        <v>16918</v>
      </c>
      <c r="AG6238" s="5" t="s">
        <v>16919</v>
      </c>
      <c r="AH6238" s="5" t="s">
        <v>16920</v>
      </c>
      <c r="AI6238" s="5" t="s">
        <v>16921</v>
      </c>
      <c r="AJ6238" s="5" t="s">
        <v>16922</v>
      </c>
      <c r="AK6238" s="5" t="s">
        <v>17267</v>
      </c>
    </row>
    <row r="6239" spans="1:37" ht="20.100000000000001" customHeight="1">
      <c r="A6239" s="282" t="s">
        <v>13912</v>
      </c>
      <c r="C6239" s="289" t="s">
        <v>13776</v>
      </c>
      <c r="D6239" s="5" t="s">
        <v>13913</v>
      </c>
      <c r="E6239" s="169"/>
      <c r="F6239" s="281" t="s">
        <v>17578</v>
      </c>
      <c r="G6239" s="279" t="s">
        <v>8444</v>
      </c>
      <c r="H6239" s="282">
        <v>0</v>
      </c>
      <c r="I6239" s="280">
        <v>42395</v>
      </c>
      <c r="J6239" s="319" t="e">
        <f t="shared" si="98"/>
        <v>#VALUE!</v>
      </c>
      <c r="K6239" s="169"/>
      <c r="L6239" s="169"/>
      <c r="M6239" s="169" t="s">
        <v>2395</v>
      </c>
      <c r="N6239" s="169"/>
      <c r="O6239" s="169"/>
      <c r="P6239" s="169"/>
    </row>
    <row r="6240" spans="1:37" ht="20.100000000000001" customHeight="1">
      <c r="A6240" s="282" t="s">
        <v>13914</v>
      </c>
      <c r="B6240" s="168">
        <v>683615807549</v>
      </c>
      <c r="C6240" s="289" t="s">
        <v>13777</v>
      </c>
      <c r="D6240" s="5" t="s">
        <v>13913</v>
      </c>
      <c r="E6240" s="326">
        <v>2</v>
      </c>
      <c r="F6240" s="281">
        <v>16.990000000000002</v>
      </c>
      <c r="G6240" s="279" t="s">
        <v>8444</v>
      </c>
      <c r="H6240" s="283">
        <v>72</v>
      </c>
      <c r="I6240" s="280">
        <v>42395</v>
      </c>
      <c r="J6240" s="319">
        <f t="shared" si="98"/>
        <v>7.4415000000000013</v>
      </c>
      <c r="K6240" s="169"/>
      <c r="L6240" s="169"/>
      <c r="M6240" s="169" t="s">
        <v>2395</v>
      </c>
      <c r="N6240" s="169"/>
      <c r="O6240" s="169"/>
      <c r="P6240" s="169"/>
      <c r="Q6240" s="5">
        <v>1</v>
      </c>
      <c r="R6240" s="5" t="s">
        <v>15111</v>
      </c>
      <c r="T6240" s="5" t="s">
        <v>16910</v>
      </c>
      <c r="U6240" s="171" t="s">
        <v>13914</v>
      </c>
      <c r="V6240" s="5" t="s">
        <v>15369</v>
      </c>
      <c r="W6240" s="5" t="s">
        <v>16982</v>
      </c>
      <c r="X6240" s="5" t="s">
        <v>16868</v>
      </c>
      <c r="Y6240" s="5" t="s">
        <v>16869</v>
      </c>
      <c r="Z6240" s="5" t="s">
        <v>16979</v>
      </c>
      <c r="AA6240" s="5" t="s">
        <v>16922</v>
      </c>
      <c r="AB6240" s="5" t="s">
        <v>16919</v>
      </c>
      <c r="AC6240" s="5" t="s">
        <v>16917</v>
      </c>
      <c r="AD6240" s="5" t="s">
        <v>16935</v>
      </c>
      <c r="AE6240" s="5" t="s">
        <v>16917</v>
      </c>
      <c r="AF6240" s="5" t="s">
        <v>16918</v>
      </c>
      <c r="AG6240" s="5" t="s">
        <v>16919</v>
      </c>
      <c r="AH6240" s="5" t="s">
        <v>16920</v>
      </c>
      <c r="AI6240" s="5" t="s">
        <v>16921</v>
      </c>
      <c r="AJ6240" s="5" t="s">
        <v>16922</v>
      </c>
      <c r="AK6240" s="5" t="s">
        <v>17268</v>
      </c>
    </row>
    <row r="6241" spans="1:37" ht="20.100000000000001" customHeight="1">
      <c r="A6241" s="282" t="s">
        <v>13948</v>
      </c>
      <c r="C6241" s="289" t="s">
        <v>13915</v>
      </c>
      <c r="D6241" s="5" t="s">
        <v>13949</v>
      </c>
      <c r="E6241" s="169"/>
      <c r="F6241" s="281" t="s">
        <v>17578</v>
      </c>
      <c r="G6241" s="279" t="s">
        <v>8444</v>
      </c>
      <c r="H6241" s="282">
        <v>0</v>
      </c>
      <c r="I6241" s="280">
        <v>42396</v>
      </c>
      <c r="J6241" s="319" t="e">
        <f t="shared" si="98"/>
        <v>#VALUE!</v>
      </c>
      <c r="K6241" s="169"/>
      <c r="L6241" s="169"/>
      <c r="M6241" s="169" t="s">
        <v>2395</v>
      </c>
      <c r="N6241" s="169"/>
      <c r="O6241" s="169"/>
      <c r="P6241" s="169"/>
    </row>
    <row r="6242" spans="1:37" ht="20.100000000000001" customHeight="1">
      <c r="A6242" s="5" t="s">
        <v>13950</v>
      </c>
      <c r="B6242" s="168">
        <v>683615807563</v>
      </c>
      <c r="C6242" s="289" t="s">
        <v>13916</v>
      </c>
      <c r="D6242" s="5" t="s">
        <v>13949</v>
      </c>
      <c r="E6242" s="326">
        <v>2</v>
      </c>
      <c r="F6242" s="319">
        <v>11.89</v>
      </c>
      <c r="G6242" s="279" t="s">
        <v>8444</v>
      </c>
      <c r="H6242" s="365">
        <v>296</v>
      </c>
      <c r="I6242" s="280">
        <v>42396</v>
      </c>
      <c r="J6242" s="319">
        <f t="shared" si="98"/>
        <v>3.1065000000000005</v>
      </c>
      <c r="K6242" s="169">
        <v>8.2352941176470598</v>
      </c>
      <c r="L6242" s="169"/>
      <c r="M6242" s="169" t="s">
        <v>2395</v>
      </c>
      <c r="N6242" s="169"/>
      <c r="O6242" s="169"/>
      <c r="P6242" s="169"/>
      <c r="Q6242" s="5">
        <v>1</v>
      </c>
      <c r="R6242" s="5" t="s">
        <v>15111</v>
      </c>
      <c r="T6242" s="5" t="s">
        <v>16866</v>
      </c>
      <c r="U6242" s="171" t="s">
        <v>13950</v>
      </c>
      <c r="V6242" s="5" t="s">
        <v>16887</v>
      </c>
      <c r="W6242" s="5" t="s">
        <v>16888</v>
      </c>
      <c r="X6242" s="5" t="s">
        <v>16868</v>
      </c>
      <c r="Y6242" s="5" t="s">
        <v>16869</v>
      </c>
      <c r="Z6242" s="5" t="s">
        <v>16870</v>
      </c>
      <c r="AA6242" s="5" t="s">
        <v>16889</v>
      </c>
      <c r="AB6242" s="5" t="s">
        <v>16890</v>
      </c>
      <c r="AC6242" s="5" t="s">
        <v>16891</v>
      </c>
      <c r="AD6242" s="5" t="s">
        <v>16892</v>
      </c>
      <c r="AE6242" s="5" t="s">
        <v>16875</v>
      </c>
      <c r="AF6242" s="5" t="s">
        <v>16876</v>
      </c>
      <c r="AG6242" s="5" t="s">
        <v>16877</v>
      </c>
      <c r="AH6242" s="5" t="s">
        <v>16878</v>
      </c>
      <c r="AI6242" s="5" t="s">
        <v>16879</v>
      </c>
      <c r="AJ6242" s="5" t="s">
        <v>16872</v>
      </c>
      <c r="AK6242" s="5" t="s">
        <v>17204</v>
      </c>
    </row>
    <row r="6243" spans="1:37" ht="20.100000000000001" customHeight="1">
      <c r="A6243" s="5" t="s">
        <v>13951</v>
      </c>
      <c r="B6243" s="168">
        <v>683615807570</v>
      </c>
      <c r="C6243" s="289" t="s">
        <v>13917</v>
      </c>
      <c r="D6243" s="5" t="s">
        <v>13949</v>
      </c>
      <c r="E6243" s="326">
        <v>2</v>
      </c>
      <c r="F6243" s="319">
        <v>11.89</v>
      </c>
      <c r="G6243" s="279" t="s">
        <v>8444</v>
      </c>
      <c r="H6243" s="365">
        <v>184</v>
      </c>
      <c r="I6243" s="280">
        <v>42396</v>
      </c>
      <c r="J6243" s="319">
        <f t="shared" si="98"/>
        <v>3.1065000000000005</v>
      </c>
      <c r="K6243" s="169">
        <v>8.2352941176470598</v>
      </c>
      <c r="L6243" s="169"/>
      <c r="M6243" s="169" t="s">
        <v>2395</v>
      </c>
      <c r="N6243" s="169"/>
      <c r="O6243" s="169"/>
      <c r="P6243" s="169"/>
      <c r="Q6243" s="5">
        <v>1</v>
      </c>
      <c r="R6243" s="5" t="s">
        <v>15111</v>
      </c>
      <c r="T6243" s="5" t="s">
        <v>16866</v>
      </c>
      <c r="U6243" s="171" t="s">
        <v>13951</v>
      </c>
      <c r="V6243" s="5" t="s">
        <v>16887</v>
      </c>
      <c r="W6243" s="5" t="s">
        <v>16888</v>
      </c>
      <c r="X6243" s="5" t="s">
        <v>16868</v>
      </c>
      <c r="Y6243" s="5" t="s">
        <v>16869</v>
      </c>
      <c r="Z6243" s="5" t="s">
        <v>16870</v>
      </c>
      <c r="AA6243" s="5" t="s">
        <v>16889</v>
      </c>
      <c r="AB6243" s="5" t="s">
        <v>16890</v>
      </c>
      <c r="AC6243" s="5" t="s">
        <v>16891</v>
      </c>
      <c r="AD6243" s="5" t="s">
        <v>16892</v>
      </c>
      <c r="AE6243" s="5" t="s">
        <v>16875</v>
      </c>
      <c r="AF6243" s="5" t="s">
        <v>16876</v>
      </c>
      <c r="AG6243" s="5" t="s">
        <v>16877</v>
      </c>
      <c r="AH6243" s="5" t="s">
        <v>16878</v>
      </c>
      <c r="AI6243" s="5" t="s">
        <v>16879</v>
      </c>
      <c r="AJ6243" s="5" t="s">
        <v>16872</v>
      </c>
      <c r="AK6243" s="5" t="s">
        <v>17205</v>
      </c>
    </row>
    <row r="6244" spans="1:37" ht="20.100000000000001" customHeight="1">
      <c r="A6244" s="282" t="s">
        <v>13952</v>
      </c>
      <c r="C6244" s="289" t="s">
        <v>13918</v>
      </c>
      <c r="D6244" s="5" t="s">
        <v>13949</v>
      </c>
      <c r="E6244" s="169"/>
      <c r="F6244" s="281" t="s">
        <v>17578</v>
      </c>
      <c r="G6244" s="279" t="s">
        <v>8444</v>
      </c>
      <c r="H6244" s="282">
        <v>0</v>
      </c>
      <c r="I6244" s="280">
        <v>42396</v>
      </c>
      <c r="J6244" s="319" t="e">
        <f t="shared" si="98"/>
        <v>#VALUE!</v>
      </c>
      <c r="K6244" s="169"/>
      <c r="L6244" s="169"/>
      <c r="M6244" s="169" t="s">
        <v>2395</v>
      </c>
      <c r="N6244" s="169"/>
      <c r="O6244" s="169"/>
      <c r="P6244" s="169"/>
    </row>
    <row r="6245" spans="1:37" ht="20.100000000000001" customHeight="1">
      <c r="A6245" s="5" t="s">
        <v>13953</v>
      </c>
      <c r="B6245" s="168">
        <v>683615807587</v>
      </c>
      <c r="C6245" s="289" t="s">
        <v>13919</v>
      </c>
      <c r="D6245" s="5" t="s">
        <v>13949</v>
      </c>
      <c r="E6245" s="326">
        <v>2.5</v>
      </c>
      <c r="F6245" s="319">
        <v>13.89</v>
      </c>
      <c r="G6245" s="279" t="s">
        <v>8444</v>
      </c>
      <c r="H6245" s="365">
        <v>83</v>
      </c>
      <c r="I6245" s="280">
        <v>42396</v>
      </c>
      <c r="J6245" s="319">
        <f t="shared" si="98"/>
        <v>4.3064999999999998</v>
      </c>
      <c r="K6245" s="169">
        <v>8.8235294117647065</v>
      </c>
      <c r="L6245" s="169"/>
      <c r="M6245" s="169" t="s">
        <v>2395</v>
      </c>
      <c r="N6245" s="169"/>
      <c r="O6245" s="169"/>
      <c r="P6245" s="169"/>
      <c r="Q6245" s="5">
        <v>1</v>
      </c>
      <c r="R6245" s="5" t="s">
        <v>15111</v>
      </c>
      <c r="T6245" s="5" t="s">
        <v>16866</v>
      </c>
      <c r="U6245" s="171" t="s">
        <v>13953</v>
      </c>
      <c r="V6245" s="5" t="s">
        <v>16887</v>
      </c>
      <c r="W6245" s="5" t="s">
        <v>16888</v>
      </c>
      <c r="X6245" s="5" t="s">
        <v>16868</v>
      </c>
      <c r="Y6245" s="5" t="s">
        <v>16869</v>
      </c>
      <c r="Z6245" s="5" t="s">
        <v>16870</v>
      </c>
      <c r="AA6245" s="5" t="s">
        <v>16889</v>
      </c>
      <c r="AB6245" s="5" t="s">
        <v>16890</v>
      </c>
      <c r="AC6245" s="5" t="s">
        <v>16891</v>
      </c>
      <c r="AD6245" s="5" t="s">
        <v>16892</v>
      </c>
      <c r="AE6245" s="5" t="s">
        <v>16875</v>
      </c>
      <c r="AF6245" s="5" t="s">
        <v>16876</v>
      </c>
      <c r="AG6245" s="5" t="s">
        <v>16877</v>
      </c>
      <c r="AH6245" s="5" t="s">
        <v>16878</v>
      </c>
      <c r="AI6245" s="5" t="s">
        <v>16879</v>
      </c>
      <c r="AJ6245" s="5" t="s">
        <v>16872</v>
      </c>
      <c r="AK6245" s="5" t="s">
        <v>17206</v>
      </c>
    </row>
    <row r="6246" spans="1:37" ht="20.100000000000001" customHeight="1">
      <c r="A6246" s="282" t="s">
        <v>13954</v>
      </c>
      <c r="C6246" s="289" t="s">
        <v>13920</v>
      </c>
      <c r="D6246" s="5" t="s">
        <v>13955</v>
      </c>
      <c r="E6246" s="169"/>
      <c r="F6246" s="281" t="s">
        <v>17578</v>
      </c>
      <c r="G6246" s="279" t="s">
        <v>8444</v>
      </c>
      <c r="H6246" s="282">
        <v>0</v>
      </c>
      <c r="I6246" s="280">
        <v>42396</v>
      </c>
      <c r="J6246" s="319" t="e">
        <f t="shared" si="98"/>
        <v>#VALUE!</v>
      </c>
      <c r="K6246" s="169"/>
      <c r="L6246" s="169"/>
      <c r="M6246" s="169" t="s">
        <v>2395</v>
      </c>
      <c r="N6246" s="169"/>
      <c r="O6246" s="169"/>
      <c r="P6246" s="169"/>
    </row>
    <row r="6247" spans="1:37" ht="20.100000000000001" customHeight="1">
      <c r="A6247" s="282" t="s">
        <v>13956</v>
      </c>
      <c r="B6247" s="168">
        <v>683615807594</v>
      </c>
      <c r="C6247" s="289" t="s">
        <v>13921</v>
      </c>
      <c r="D6247" s="5" t="s">
        <v>13955</v>
      </c>
      <c r="E6247" s="323">
        <v>1.5</v>
      </c>
      <c r="F6247" s="319">
        <v>11.89</v>
      </c>
      <c r="G6247" s="279" t="s">
        <v>8444</v>
      </c>
      <c r="H6247" s="282">
        <v>0</v>
      </c>
      <c r="I6247" s="280">
        <v>42396</v>
      </c>
      <c r="J6247" s="319">
        <f t="shared" si="98"/>
        <v>3.6065000000000005</v>
      </c>
      <c r="K6247" s="169">
        <v>7.6470588235294121</v>
      </c>
      <c r="L6247" s="169"/>
      <c r="M6247" s="169" t="s">
        <v>2395</v>
      </c>
      <c r="N6247" s="169"/>
      <c r="O6247" s="169"/>
      <c r="P6247" s="169"/>
    </row>
    <row r="6248" spans="1:37" ht="20.100000000000001" customHeight="1">
      <c r="A6248" s="282" t="s">
        <v>13957</v>
      </c>
      <c r="B6248" s="168">
        <v>683615807600</v>
      </c>
      <c r="C6248" s="289" t="s">
        <v>13922</v>
      </c>
      <c r="D6248" s="5" t="s">
        <v>13955</v>
      </c>
      <c r="E6248" s="326">
        <v>1.5</v>
      </c>
      <c r="F6248" s="319">
        <v>11.89</v>
      </c>
      <c r="G6248" s="279" t="s">
        <v>8444</v>
      </c>
      <c r="H6248" s="283">
        <v>38</v>
      </c>
      <c r="I6248" s="280">
        <v>42396</v>
      </c>
      <c r="J6248" s="319">
        <f t="shared" si="98"/>
        <v>3.6065000000000005</v>
      </c>
      <c r="K6248" s="169">
        <v>7.6470588235294121</v>
      </c>
      <c r="L6248" s="169"/>
      <c r="M6248" s="169" t="s">
        <v>2395</v>
      </c>
      <c r="N6248" s="169"/>
      <c r="O6248" s="169"/>
      <c r="P6248" s="169"/>
      <c r="Q6248" s="5">
        <v>1</v>
      </c>
      <c r="R6248" s="5" t="s">
        <v>15111</v>
      </c>
      <c r="T6248" s="5" t="s">
        <v>16866</v>
      </c>
      <c r="U6248" s="171" t="s">
        <v>13957</v>
      </c>
      <c r="V6248" s="5" t="s">
        <v>16887</v>
      </c>
      <c r="W6248" s="5" t="s">
        <v>16888</v>
      </c>
      <c r="X6248" s="5" t="s">
        <v>16868</v>
      </c>
      <c r="Y6248" s="5" t="s">
        <v>16869</v>
      </c>
      <c r="Z6248" s="5" t="s">
        <v>16870</v>
      </c>
      <c r="AA6248" s="5" t="s">
        <v>16889</v>
      </c>
      <c r="AB6248" s="5" t="s">
        <v>16890</v>
      </c>
      <c r="AC6248" s="5" t="s">
        <v>16891</v>
      </c>
      <c r="AD6248" s="5" t="s">
        <v>16892</v>
      </c>
      <c r="AE6248" s="5" t="s">
        <v>16875</v>
      </c>
      <c r="AF6248" s="5" t="s">
        <v>16876</v>
      </c>
      <c r="AG6248" s="5" t="s">
        <v>16877</v>
      </c>
      <c r="AH6248" s="5" t="s">
        <v>16878</v>
      </c>
      <c r="AI6248" s="5" t="s">
        <v>16879</v>
      </c>
      <c r="AJ6248" s="5" t="s">
        <v>16872</v>
      </c>
    </row>
    <row r="6249" spans="1:37" ht="20.100000000000001" customHeight="1">
      <c r="A6249" s="282" t="s">
        <v>13958</v>
      </c>
      <c r="B6249" s="168">
        <v>683615807617</v>
      </c>
      <c r="C6249" s="289" t="s">
        <v>13923</v>
      </c>
      <c r="D6249" s="5" t="s">
        <v>13955</v>
      </c>
      <c r="E6249" s="326">
        <v>1.5</v>
      </c>
      <c r="F6249" s="319">
        <v>11.89</v>
      </c>
      <c r="G6249" s="279" t="s">
        <v>8444</v>
      </c>
      <c r="H6249" s="283">
        <v>139</v>
      </c>
      <c r="I6249" s="280">
        <v>42396</v>
      </c>
      <c r="J6249" s="319">
        <f t="shared" si="98"/>
        <v>3.6065000000000005</v>
      </c>
      <c r="K6249" s="169">
        <v>7.6470588235294121</v>
      </c>
      <c r="L6249" s="169"/>
      <c r="M6249" s="169" t="s">
        <v>2395</v>
      </c>
      <c r="N6249" s="169"/>
      <c r="O6249" s="169"/>
      <c r="P6249" s="169"/>
      <c r="Q6249" s="5">
        <v>1</v>
      </c>
      <c r="R6249" s="5" t="s">
        <v>15111</v>
      </c>
      <c r="T6249" s="5" t="s">
        <v>16866</v>
      </c>
      <c r="U6249" s="171" t="s">
        <v>13958</v>
      </c>
      <c r="V6249" s="5" t="s">
        <v>16887</v>
      </c>
      <c r="W6249" s="5" t="s">
        <v>16888</v>
      </c>
      <c r="X6249" s="5" t="s">
        <v>16868</v>
      </c>
      <c r="Y6249" s="5" t="s">
        <v>16869</v>
      </c>
      <c r="Z6249" s="5" t="s">
        <v>16870</v>
      </c>
      <c r="AA6249" s="5" t="s">
        <v>16889</v>
      </c>
      <c r="AB6249" s="5" t="s">
        <v>16890</v>
      </c>
      <c r="AC6249" s="5" t="s">
        <v>16891</v>
      </c>
      <c r="AD6249" s="5" t="s">
        <v>16892</v>
      </c>
      <c r="AE6249" s="5" t="s">
        <v>16875</v>
      </c>
      <c r="AF6249" s="5" t="s">
        <v>16876</v>
      </c>
      <c r="AG6249" s="5" t="s">
        <v>16877</v>
      </c>
      <c r="AH6249" s="5" t="s">
        <v>16878</v>
      </c>
      <c r="AI6249" s="5" t="s">
        <v>16879</v>
      </c>
      <c r="AJ6249" s="5" t="s">
        <v>16872</v>
      </c>
    </row>
    <row r="6250" spans="1:37" ht="20.100000000000001" customHeight="1">
      <c r="A6250" s="282" t="s">
        <v>13959</v>
      </c>
      <c r="B6250" s="168">
        <v>683615807624</v>
      </c>
      <c r="C6250" s="289" t="s">
        <v>13924</v>
      </c>
      <c r="D6250" s="5" t="s">
        <v>13955</v>
      </c>
      <c r="E6250" s="326">
        <v>1.5</v>
      </c>
      <c r="F6250" s="319">
        <v>11.89</v>
      </c>
      <c r="G6250" s="279" t="s">
        <v>8444</v>
      </c>
      <c r="H6250" s="283">
        <v>102</v>
      </c>
      <c r="I6250" s="280">
        <v>42396</v>
      </c>
      <c r="J6250" s="319">
        <f t="shared" si="98"/>
        <v>3.6065000000000005</v>
      </c>
      <c r="K6250" s="169">
        <v>7.6470588235294121</v>
      </c>
      <c r="L6250" s="169"/>
      <c r="M6250" s="169" t="s">
        <v>2395</v>
      </c>
      <c r="N6250" s="169"/>
      <c r="O6250" s="169"/>
      <c r="P6250" s="169"/>
      <c r="Q6250" s="5">
        <v>1</v>
      </c>
      <c r="R6250" s="5" t="s">
        <v>15111</v>
      </c>
      <c r="T6250" s="5" t="s">
        <v>16866</v>
      </c>
      <c r="U6250" s="171" t="s">
        <v>13959</v>
      </c>
      <c r="V6250" s="5" t="s">
        <v>16887</v>
      </c>
      <c r="W6250" s="5" t="s">
        <v>16888</v>
      </c>
      <c r="X6250" s="5" t="s">
        <v>16868</v>
      </c>
      <c r="Y6250" s="5" t="s">
        <v>16869</v>
      </c>
      <c r="Z6250" s="5" t="s">
        <v>16870</v>
      </c>
      <c r="AA6250" s="5" t="s">
        <v>16889</v>
      </c>
      <c r="AB6250" s="5" t="s">
        <v>16890</v>
      </c>
      <c r="AC6250" s="5" t="s">
        <v>16891</v>
      </c>
      <c r="AD6250" s="5" t="s">
        <v>16892</v>
      </c>
      <c r="AE6250" s="5" t="s">
        <v>16875</v>
      </c>
      <c r="AF6250" s="5" t="s">
        <v>16876</v>
      </c>
      <c r="AG6250" s="5" t="s">
        <v>16877</v>
      </c>
      <c r="AH6250" s="5" t="s">
        <v>16878</v>
      </c>
      <c r="AI6250" s="5" t="s">
        <v>16879</v>
      </c>
      <c r="AJ6250" s="5" t="s">
        <v>16872</v>
      </c>
    </row>
    <row r="6251" spans="1:37" ht="20.100000000000001" customHeight="1">
      <c r="A6251" s="282" t="s">
        <v>13960</v>
      </c>
      <c r="B6251" s="168">
        <v>683615807631</v>
      </c>
      <c r="C6251" s="289" t="s">
        <v>13925</v>
      </c>
      <c r="D6251" s="5" t="s">
        <v>13955</v>
      </c>
      <c r="E6251" s="326">
        <v>1.5</v>
      </c>
      <c r="F6251" s="319">
        <v>11.89</v>
      </c>
      <c r="G6251" s="279" t="s">
        <v>8444</v>
      </c>
      <c r="H6251" s="283">
        <v>77</v>
      </c>
      <c r="I6251" s="280">
        <v>42396</v>
      </c>
      <c r="J6251" s="319">
        <f t="shared" si="98"/>
        <v>3.6065000000000005</v>
      </c>
      <c r="K6251" s="169">
        <v>7.6470588235294121</v>
      </c>
      <c r="L6251" s="169"/>
      <c r="M6251" s="169" t="s">
        <v>2395</v>
      </c>
      <c r="N6251" s="169"/>
      <c r="O6251" s="169"/>
      <c r="P6251" s="169"/>
      <c r="Q6251" s="5">
        <v>1</v>
      </c>
      <c r="R6251" s="5" t="s">
        <v>15111</v>
      </c>
      <c r="T6251" s="5" t="s">
        <v>16866</v>
      </c>
      <c r="U6251" s="171" t="s">
        <v>13960</v>
      </c>
      <c r="V6251" s="5" t="s">
        <v>16887</v>
      </c>
      <c r="W6251" s="5" t="s">
        <v>16888</v>
      </c>
      <c r="X6251" s="5" t="s">
        <v>16868</v>
      </c>
      <c r="Y6251" s="5" t="s">
        <v>16869</v>
      </c>
      <c r="Z6251" s="5" t="s">
        <v>16870</v>
      </c>
      <c r="AA6251" s="5" t="s">
        <v>16889</v>
      </c>
      <c r="AB6251" s="5" t="s">
        <v>16890</v>
      </c>
      <c r="AC6251" s="5" t="s">
        <v>16891</v>
      </c>
      <c r="AD6251" s="5" t="s">
        <v>16892</v>
      </c>
      <c r="AE6251" s="5" t="s">
        <v>16875</v>
      </c>
      <c r="AF6251" s="5" t="s">
        <v>16876</v>
      </c>
      <c r="AG6251" s="5" t="s">
        <v>16877</v>
      </c>
      <c r="AH6251" s="5" t="s">
        <v>16878</v>
      </c>
      <c r="AI6251" s="5" t="s">
        <v>16879</v>
      </c>
      <c r="AJ6251" s="5" t="s">
        <v>16872</v>
      </c>
    </row>
    <row r="6252" spans="1:37" ht="20.100000000000001" customHeight="1">
      <c r="A6252" s="282" t="s">
        <v>13961</v>
      </c>
      <c r="B6252" s="168">
        <v>683615807648</v>
      </c>
      <c r="C6252" s="289" t="s">
        <v>13926</v>
      </c>
      <c r="D6252" s="5" t="s">
        <v>13955</v>
      </c>
      <c r="E6252" s="326">
        <v>1.5</v>
      </c>
      <c r="F6252" s="319">
        <v>11.89</v>
      </c>
      <c r="G6252" s="279" t="s">
        <v>8444</v>
      </c>
      <c r="H6252" s="283">
        <v>92</v>
      </c>
      <c r="I6252" s="280">
        <v>42396</v>
      </c>
      <c r="J6252" s="319">
        <f t="shared" si="98"/>
        <v>3.6065000000000005</v>
      </c>
      <c r="K6252" s="169">
        <v>7.6470588235294121</v>
      </c>
      <c r="L6252" s="169"/>
      <c r="M6252" s="169" t="s">
        <v>2395</v>
      </c>
      <c r="N6252" s="169"/>
      <c r="O6252" s="169"/>
      <c r="P6252" s="169"/>
      <c r="Q6252" s="5">
        <v>1</v>
      </c>
      <c r="R6252" s="5" t="s">
        <v>15111</v>
      </c>
      <c r="T6252" s="5" t="s">
        <v>16866</v>
      </c>
      <c r="U6252" s="171" t="s">
        <v>13961</v>
      </c>
      <c r="V6252" s="5" t="s">
        <v>16887</v>
      </c>
      <c r="W6252" s="5" t="s">
        <v>16888</v>
      </c>
      <c r="X6252" s="5" t="s">
        <v>16868</v>
      </c>
      <c r="Y6252" s="5" t="s">
        <v>16869</v>
      </c>
      <c r="Z6252" s="5" t="s">
        <v>16870</v>
      </c>
      <c r="AA6252" s="5" t="s">
        <v>16889</v>
      </c>
      <c r="AB6252" s="5" t="s">
        <v>16890</v>
      </c>
      <c r="AC6252" s="5" t="s">
        <v>16891</v>
      </c>
      <c r="AD6252" s="5" t="s">
        <v>16892</v>
      </c>
      <c r="AE6252" s="5" t="s">
        <v>16875</v>
      </c>
      <c r="AF6252" s="5" t="s">
        <v>16876</v>
      </c>
      <c r="AG6252" s="5" t="s">
        <v>16877</v>
      </c>
      <c r="AH6252" s="5" t="s">
        <v>16878</v>
      </c>
      <c r="AI6252" s="5" t="s">
        <v>16879</v>
      </c>
      <c r="AJ6252" s="5" t="s">
        <v>16872</v>
      </c>
    </row>
    <row r="6253" spans="1:37" ht="20.100000000000001" customHeight="1">
      <c r="A6253" s="282" t="s">
        <v>13962</v>
      </c>
      <c r="C6253" s="289" t="s">
        <v>13927</v>
      </c>
      <c r="D6253" s="5" t="s">
        <v>13963</v>
      </c>
      <c r="E6253" s="169"/>
      <c r="F6253" s="281" t="s">
        <v>17578</v>
      </c>
      <c r="G6253" s="279" t="s">
        <v>8444</v>
      </c>
      <c r="H6253" s="282">
        <v>0</v>
      </c>
      <c r="I6253" s="280">
        <v>42396</v>
      </c>
      <c r="J6253" s="319" t="e">
        <f t="shared" si="98"/>
        <v>#VALUE!</v>
      </c>
      <c r="K6253" s="169"/>
      <c r="L6253" s="169"/>
      <c r="M6253" s="169" t="s">
        <v>2395</v>
      </c>
      <c r="N6253" s="169"/>
      <c r="O6253" s="169"/>
      <c r="P6253" s="169"/>
    </row>
    <row r="6254" spans="1:37" ht="20.100000000000001" customHeight="1">
      <c r="A6254" s="282" t="s">
        <v>13964</v>
      </c>
      <c r="B6254" s="168">
        <v>683615807655</v>
      </c>
      <c r="C6254" s="289" t="s">
        <v>13928</v>
      </c>
      <c r="D6254" s="5" t="s">
        <v>13963</v>
      </c>
      <c r="E6254" s="323">
        <v>0.5</v>
      </c>
      <c r="F6254" s="319">
        <v>9.89</v>
      </c>
      <c r="G6254" s="279" t="s">
        <v>8444</v>
      </c>
      <c r="H6254" s="282">
        <v>0</v>
      </c>
      <c r="I6254" s="280">
        <v>42396</v>
      </c>
      <c r="J6254" s="319">
        <f t="shared" si="98"/>
        <v>2.9064999999999994</v>
      </c>
      <c r="K6254" s="169">
        <v>6.4705882352941178</v>
      </c>
      <c r="L6254" s="169"/>
      <c r="M6254" s="169" t="s">
        <v>2395</v>
      </c>
      <c r="N6254" s="169"/>
      <c r="O6254" s="169"/>
      <c r="P6254" s="169"/>
      <c r="Q6254" s="5">
        <v>1</v>
      </c>
      <c r="R6254" s="5" t="s">
        <v>15111</v>
      </c>
      <c r="T6254" s="5" t="s">
        <v>16866</v>
      </c>
      <c r="U6254" s="171" t="s">
        <v>13964</v>
      </c>
      <c r="V6254" s="5" t="s">
        <v>16887</v>
      </c>
      <c r="W6254" s="5" t="s">
        <v>16893</v>
      </c>
      <c r="X6254" s="5" t="s">
        <v>16868</v>
      </c>
      <c r="Y6254" s="5" t="s">
        <v>16869</v>
      </c>
      <c r="Z6254" s="5" t="s">
        <v>16870</v>
      </c>
      <c r="AA6254" s="5" t="s">
        <v>16892</v>
      </c>
      <c r="AB6254" s="5" t="s">
        <v>16890</v>
      </c>
      <c r="AC6254" s="5" t="s">
        <v>16894</v>
      </c>
      <c r="AD6254" s="5" t="s">
        <v>16895</v>
      </c>
      <c r="AE6254" s="5" t="s">
        <v>16875</v>
      </c>
      <c r="AF6254" s="5" t="s">
        <v>16876</v>
      </c>
      <c r="AG6254" s="5" t="s">
        <v>16877</v>
      </c>
      <c r="AH6254" s="5" t="s">
        <v>16878</v>
      </c>
      <c r="AI6254" s="5" t="s">
        <v>16879</v>
      </c>
      <c r="AJ6254" s="5" t="s">
        <v>16872</v>
      </c>
    </row>
    <row r="6255" spans="1:37" ht="20.100000000000001" customHeight="1">
      <c r="A6255" s="282" t="s">
        <v>13965</v>
      </c>
      <c r="C6255" s="289" t="s">
        <v>13929</v>
      </c>
      <c r="D6255" s="5" t="s">
        <v>13963</v>
      </c>
      <c r="E6255" s="169"/>
      <c r="F6255" s="281" t="s">
        <v>17578</v>
      </c>
      <c r="G6255" s="279" t="s">
        <v>8444</v>
      </c>
      <c r="H6255" s="282">
        <v>0</v>
      </c>
      <c r="I6255" s="280">
        <v>42396</v>
      </c>
      <c r="J6255" s="319" t="e">
        <f t="shared" si="98"/>
        <v>#VALUE!</v>
      </c>
      <c r="K6255" s="169"/>
      <c r="L6255" s="169"/>
      <c r="M6255" s="169" t="s">
        <v>2395</v>
      </c>
      <c r="N6255" s="169"/>
      <c r="O6255" s="169"/>
      <c r="P6255" s="169"/>
    </row>
    <row r="6256" spans="1:37" ht="20.100000000000001" customHeight="1">
      <c r="A6256" s="282" t="s">
        <v>13966</v>
      </c>
      <c r="B6256" s="168">
        <v>683615807662</v>
      </c>
      <c r="C6256" s="289" t="s">
        <v>13930</v>
      </c>
      <c r="D6256" s="5" t="s">
        <v>13963</v>
      </c>
      <c r="E6256" s="326">
        <v>0.5</v>
      </c>
      <c r="F6256" s="319">
        <v>9.89</v>
      </c>
      <c r="G6256" s="279" t="s">
        <v>8444</v>
      </c>
      <c r="H6256" s="283">
        <v>13</v>
      </c>
      <c r="I6256" s="280">
        <v>42396</v>
      </c>
      <c r="J6256" s="319">
        <f t="shared" si="98"/>
        <v>2.9064999999999994</v>
      </c>
      <c r="K6256" s="169">
        <v>6.4705882352941178</v>
      </c>
      <c r="L6256" s="169"/>
      <c r="M6256" s="169" t="s">
        <v>2395</v>
      </c>
      <c r="N6256" s="169"/>
      <c r="O6256" s="169"/>
      <c r="P6256" s="169"/>
    </row>
    <row r="6257" spans="1:37" ht="20.100000000000001" customHeight="1">
      <c r="A6257" s="282" t="s">
        <v>13967</v>
      </c>
      <c r="C6257" s="289" t="s">
        <v>9953</v>
      </c>
      <c r="D6257" s="5" t="s">
        <v>13968</v>
      </c>
      <c r="E6257" s="169"/>
      <c r="F6257" s="281" t="s">
        <v>17578</v>
      </c>
      <c r="G6257" s="279" t="s">
        <v>8444</v>
      </c>
      <c r="H6257" s="282">
        <v>0</v>
      </c>
      <c r="I6257" s="280">
        <v>42396</v>
      </c>
      <c r="J6257" s="319" t="e">
        <f t="shared" si="98"/>
        <v>#VALUE!</v>
      </c>
      <c r="K6257" s="169"/>
      <c r="L6257" s="169"/>
      <c r="M6257" s="169" t="s">
        <v>2395</v>
      </c>
      <c r="N6257" s="169"/>
      <c r="O6257" s="169"/>
      <c r="P6257" s="169"/>
    </row>
    <row r="6258" spans="1:37" ht="20.100000000000001" customHeight="1">
      <c r="A6258" s="5" t="s">
        <v>13969</v>
      </c>
      <c r="B6258" s="168">
        <v>683615807679</v>
      </c>
      <c r="C6258" s="289" t="s">
        <v>13931</v>
      </c>
      <c r="D6258" s="5" t="s">
        <v>13968</v>
      </c>
      <c r="E6258" s="326">
        <v>0.75</v>
      </c>
      <c r="F6258" s="319">
        <v>11.89</v>
      </c>
      <c r="G6258" s="279" t="s">
        <v>8444</v>
      </c>
      <c r="H6258" s="365">
        <v>38</v>
      </c>
      <c r="I6258" s="280">
        <v>42396</v>
      </c>
      <c r="J6258" s="319">
        <f t="shared" si="98"/>
        <v>4.3565000000000005</v>
      </c>
      <c r="K6258" s="169">
        <v>7.9411764705882355</v>
      </c>
      <c r="L6258" s="169"/>
      <c r="M6258" s="169" t="s">
        <v>2395</v>
      </c>
      <c r="N6258" s="169"/>
      <c r="O6258" s="169"/>
      <c r="P6258" s="169"/>
      <c r="Q6258" s="5">
        <v>1</v>
      </c>
      <c r="R6258" s="5" t="s">
        <v>15111</v>
      </c>
      <c r="T6258" s="5" t="s">
        <v>16866</v>
      </c>
      <c r="U6258" s="171" t="s">
        <v>13969</v>
      </c>
      <c r="V6258" s="5" t="s">
        <v>15369</v>
      </c>
      <c r="W6258" s="5" t="s">
        <v>16896</v>
      </c>
      <c r="X6258" s="5" t="s">
        <v>16868</v>
      </c>
      <c r="Y6258" s="5" t="s">
        <v>16869</v>
      </c>
      <c r="Z6258" s="5" t="s">
        <v>16870</v>
      </c>
      <c r="AA6258" s="5" t="s">
        <v>16897</v>
      </c>
      <c r="AB6258" s="5" t="s">
        <v>16894</v>
      </c>
      <c r="AC6258" s="5" t="s">
        <v>16898</v>
      </c>
      <c r="AD6258" s="5" t="s">
        <v>16899</v>
      </c>
      <c r="AE6258" s="5" t="s">
        <v>16875</v>
      </c>
      <c r="AF6258" s="5" t="s">
        <v>16876</v>
      </c>
      <c r="AG6258" s="5" t="s">
        <v>16877</v>
      </c>
      <c r="AH6258" s="5" t="s">
        <v>16878</v>
      </c>
      <c r="AI6258" s="5" t="s">
        <v>16879</v>
      </c>
      <c r="AJ6258" s="5" t="s">
        <v>16872</v>
      </c>
      <c r="AK6258" s="5" t="s">
        <v>17207</v>
      </c>
    </row>
    <row r="6259" spans="1:37" ht="20.100000000000001" customHeight="1">
      <c r="A6259" s="282" t="s">
        <v>13970</v>
      </c>
      <c r="C6259" s="289" t="s">
        <v>13932</v>
      </c>
      <c r="D6259" s="5" t="s">
        <v>13971</v>
      </c>
      <c r="E6259" s="169"/>
      <c r="F6259" s="281" t="s">
        <v>17578</v>
      </c>
      <c r="G6259" s="279" t="s">
        <v>8444</v>
      </c>
      <c r="H6259" s="282">
        <v>0</v>
      </c>
      <c r="I6259" s="280">
        <v>42396</v>
      </c>
      <c r="J6259" s="319" t="e">
        <f t="shared" si="98"/>
        <v>#VALUE!</v>
      </c>
      <c r="K6259" s="169"/>
      <c r="L6259" s="169"/>
      <c r="M6259" s="169" t="s">
        <v>2395</v>
      </c>
      <c r="N6259" s="169"/>
      <c r="O6259" s="169"/>
      <c r="P6259" s="169"/>
    </row>
    <row r="6260" spans="1:37" ht="20.100000000000001" customHeight="1">
      <c r="A6260" s="5" t="s">
        <v>13972</v>
      </c>
      <c r="B6260" s="168">
        <v>683615807686</v>
      </c>
      <c r="C6260" s="289" t="s">
        <v>13933</v>
      </c>
      <c r="D6260" s="5" t="s">
        <v>13971</v>
      </c>
      <c r="E6260" s="323">
        <v>1.75</v>
      </c>
      <c r="F6260" s="319">
        <v>11.89</v>
      </c>
      <c r="G6260" s="279" t="s">
        <v>8444</v>
      </c>
      <c r="H6260" s="282">
        <v>0</v>
      </c>
      <c r="I6260" s="280">
        <v>42396</v>
      </c>
      <c r="J6260" s="319">
        <f t="shared" si="98"/>
        <v>3.3565000000000005</v>
      </c>
      <c r="K6260" s="169">
        <v>7.9411764705882355</v>
      </c>
      <c r="L6260" s="169"/>
      <c r="M6260" s="169" t="s">
        <v>2395</v>
      </c>
      <c r="N6260" s="169"/>
      <c r="O6260" s="169"/>
      <c r="P6260" s="169"/>
      <c r="Q6260" s="5">
        <v>1</v>
      </c>
      <c r="R6260" s="5" t="s">
        <v>15111</v>
      </c>
      <c r="T6260" s="5" t="s">
        <v>16866</v>
      </c>
      <c r="U6260" s="171" t="s">
        <v>13972</v>
      </c>
      <c r="V6260" s="5" t="s">
        <v>15369</v>
      </c>
      <c r="W6260" s="5" t="s">
        <v>16900</v>
      </c>
      <c r="X6260" s="5" t="s">
        <v>16868</v>
      </c>
      <c r="Y6260" s="5" t="s">
        <v>16869</v>
      </c>
      <c r="Z6260" s="5" t="s">
        <v>16870</v>
      </c>
      <c r="AA6260" s="5" t="s">
        <v>16901</v>
      </c>
      <c r="AB6260" s="5" t="s">
        <v>16894</v>
      </c>
      <c r="AC6260" s="5" t="s">
        <v>16902</v>
      </c>
      <c r="AD6260" s="5" t="s">
        <v>16899</v>
      </c>
      <c r="AE6260" s="5" t="s">
        <v>16875</v>
      </c>
      <c r="AF6260" s="5" t="s">
        <v>16876</v>
      </c>
      <c r="AG6260" s="5" t="s">
        <v>16877</v>
      </c>
      <c r="AH6260" s="5" t="s">
        <v>16878</v>
      </c>
      <c r="AI6260" s="5" t="s">
        <v>16879</v>
      </c>
      <c r="AJ6260" s="5" t="s">
        <v>16872</v>
      </c>
      <c r="AK6260" s="5" t="s">
        <v>17208</v>
      </c>
    </row>
    <row r="6261" spans="1:37" ht="20.100000000000001" customHeight="1">
      <c r="A6261" s="282" t="s">
        <v>13973</v>
      </c>
      <c r="C6261" s="289" t="s">
        <v>13934</v>
      </c>
      <c r="D6261" s="5" t="s">
        <v>13974</v>
      </c>
      <c r="E6261" s="169"/>
      <c r="F6261" s="281" t="s">
        <v>17578</v>
      </c>
      <c r="G6261" s="279" t="s">
        <v>8444</v>
      </c>
      <c r="H6261" s="282">
        <v>0</v>
      </c>
      <c r="I6261" s="280">
        <v>42396</v>
      </c>
      <c r="J6261" s="319" t="e">
        <f t="shared" si="98"/>
        <v>#VALUE!</v>
      </c>
      <c r="K6261" s="169"/>
      <c r="L6261" s="169"/>
      <c r="M6261" s="169" t="s">
        <v>2395</v>
      </c>
      <c r="N6261" s="169"/>
      <c r="O6261" s="169"/>
      <c r="P6261" s="169"/>
    </row>
    <row r="6262" spans="1:37" ht="20.100000000000001" customHeight="1">
      <c r="A6262" s="5" t="s">
        <v>13975</v>
      </c>
      <c r="B6262" s="168">
        <v>683615807693</v>
      </c>
      <c r="C6262" s="289" t="s">
        <v>13935</v>
      </c>
      <c r="D6262" s="5" t="s">
        <v>13974</v>
      </c>
      <c r="E6262" s="326">
        <v>0.75</v>
      </c>
      <c r="F6262" s="319">
        <v>11.89</v>
      </c>
      <c r="G6262" s="279" t="s">
        <v>8444</v>
      </c>
      <c r="H6262" s="365">
        <v>142</v>
      </c>
      <c r="I6262" s="280">
        <v>42396</v>
      </c>
      <c r="J6262" s="319">
        <f t="shared" si="98"/>
        <v>4.3565000000000005</v>
      </c>
      <c r="K6262" s="169">
        <v>7.9411764705882355</v>
      </c>
      <c r="L6262" s="169"/>
      <c r="M6262" s="169" t="s">
        <v>2395</v>
      </c>
      <c r="N6262" s="169"/>
      <c r="O6262" s="169"/>
      <c r="P6262" s="169"/>
      <c r="Q6262" s="5">
        <v>1</v>
      </c>
      <c r="R6262" s="5" t="s">
        <v>15111</v>
      </c>
      <c r="T6262" s="5" t="s">
        <v>16866</v>
      </c>
      <c r="U6262" s="171" t="s">
        <v>13975</v>
      </c>
      <c r="V6262" s="5" t="s">
        <v>15369</v>
      </c>
      <c r="W6262" s="5" t="s">
        <v>16903</v>
      </c>
      <c r="X6262" s="5" t="s">
        <v>16868</v>
      </c>
      <c r="Y6262" s="5" t="s">
        <v>16869</v>
      </c>
      <c r="Z6262" s="5" t="s">
        <v>16870</v>
      </c>
      <c r="AA6262" s="5" t="s">
        <v>16904</v>
      </c>
      <c r="AB6262" s="5" t="s">
        <v>16894</v>
      </c>
      <c r="AC6262" s="5" t="s">
        <v>16902</v>
      </c>
      <c r="AD6262" s="5" t="s">
        <v>16899</v>
      </c>
      <c r="AE6262" s="5" t="s">
        <v>16875</v>
      </c>
      <c r="AF6262" s="5" t="s">
        <v>16876</v>
      </c>
      <c r="AG6262" s="5" t="s">
        <v>16877</v>
      </c>
      <c r="AH6262" s="5" t="s">
        <v>16878</v>
      </c>
      <c r="AI6262" s="5" t="s">
        <v>16879</v>
      </c>
      <c r="AJ6262" s="5" t="s">
        <v>16872</v>
      </c>
      <c r="AK6262" s="5" t="s">
        <v>17209</v>
      </c>
    </row>
    <row r="6263" spans="1:37" ht="20.100000000000001" customHeight="1">
      <c r="A6263" s="5" t="s">
        <v>13976</v>
      </c>
      <c r="B6263" s="168">
        <v>683615807709</v>
      </c>
      <c r="C6263" s="289" t="s">
        <v>13936</v>
      </c>
      <c r="D6263" s="5" t="s">
        <v>13974</v>
      </c>
      <c r="E6263" s="326">
        <v>0.75</v>
      </c>
      <c r="F6263" s="319">
        <v>11.89</v>
      </c>
      <c r="G6263" s="279" t="s">
        <v>8444</v>
      </c>
      <c r="H6263" s="283">
        <v>9</v>
      </c>
      <c r="I6263" s="280">
        <v>42396</v>
      </c>
      <c r="J6263" s="319">
        <f t="shared" si="98"/>
        <v>4.3565000000000005</v>
      </c>
      <c r="K6263" s="169">
        <v>7.9411764705882355</v>
      </c>
      <c r="L6263" s="169"/>
      <c r="M6263" s="169" t="s">
        <v>2395</v>
      </c>
      <c r="N6263" s="169"/>
      <c r="O6263" s="169"/>
      <c r="P6263" s="169"/>
      <c r="Q6263" s="5">
        <v>1</v>
      </c>
      <c r="R6263" s="5" t="s">
        <v>15111</v>
      </c>
      <c r="T6263" s="5" t="s">
        <v>16866</v>
      </c>
      <c r="U6263" s="171" t="s">
        <v>13976</v>
      </c>
      <c r="V6263" s="5" t="s">
        <v>15369</v>
      </c>
      <c r="W6263" s="5" t="s">
        <v>16903</v>
      </c>
      <c r="X6263" s="5" t="s">
        <v>16868</v>
      </c>
      <c r="Y6263" s="5" t="s">
        <v>16869</v>
      </c>
      <c r="Z6263" s="5" t="s">
        <v>16870</v>
      </c>
      <c r="AA6263" s="5" t="s">
        <v>16904</v>
      </c>
      <c r="AB6263" s="5" t="s">
        <v>16894</v>
      </c>
      <c r="AC6263" s="5" t="s">
        <v>16902</v>
      </c>
      <c r="AD6263" s="5" t="s">
        <v>16899</v>
      </c>
      <c r="AE6263" s="5" t="s">
        <v>16875</v>
      </c>
      <c r="AF6263" s="5" t="s">
        <v>16876</v>
      </c>
      <c r="AG6263" s="5" t="s">
        <v>16877</v>
      </c>
      <c r="AH6263" s="5" t="s">
        <v>16878</v>
      </c>
      <c r="AI6263" s="5" t="s">
        <v>16879</v>
      </c>
      <c r="AJ6263" s="5" t="s">
        <v>16872</v>
      </c>
      <c r="AK6263" s="5" t="s">
        <v>17210</v>
      </c>
    </row>
    <row r="6264" spans="1:37" ht="20.100000000000001" customHeight="1">
      <c r="A6264" s="282" t="s">
        <v>13977</v>
      </c>
      <c r="C6264" s="289" t="s">
        <v>13937</v>
      </c>
      <c r="D6264" s="5" t="s">
        <v>13978</v>
      </c>
      <c r="E6264" s="169"/>
      <c r="F6264" s="281" t="s">
        <v>17578</v>
      </c>
      <c r="G6264" s="279" t="s">
        <v>8444</v>
      </c>
      <c r="H6264" s="282">
        <v>0</v>
      </c>
      <c r="I6264" s="280">
        <v>42396</v>
      </c>
      <c r="J6264" s="319" t="e">
        <f t="shared" si="98"/>
        <v>#VALUE!</v>
      </c>
      <c r="K6264" s="169"/>
      <c r="L6264" s="169"/>
      <c r="M6264" s="169" t="s">
        <v>2395</v>
      </c>
      <c r="N6264" s="169"/>
      <c r="O6264" s="169"/>
      <c r="P6264" s="169"/>
    </row>
    <row r="6265" spans="1:37" ht="20.100000000000001" customHeight="1">
      <c r="A6265" s="5" t="s">
        <v>13979</v>
      </c>
      <c r="B6265" s="168">
        <v>683615807716</v>
      </c>
      <c r="C6265" s="289" t="s">
        <v>13938</v>
      </c>
      <c r="D6265" s="5" t="s">
        <v>13978</v>
      </c>
      <c r="E6265" s="323">
        <v>1.75</v>
      </c>
      <c r="F6265" s="319">
        <v>11.89</v>
      </c>
      <c r="G6265" s="279" t="s">
        <v>8444</v>
      </c>
      <c r="H6265" s="282">
        <v>0</v>
      </c>
      <c r="I6265" s="280">
        <v>42396</v>
      </c>
      <c r="J6265" s="319">
        <f t="shared" si="98"/>
        <v>3.3565000000000005</v>
      </c>
      <c r="K6265" s="169">
        <v>7.9411764705882355</v>
      </c>
      <c r="L6265" s="169"/>
      <c r="M6265" s="169" t="s">
        <v>2395</v>
      </c>
      <c r="N6265" s="169"/>
      <c r="O6265" s="169"/>
      <c r="P6265" s="169"/>
      <c r="Q6265" s="5">
        <v>1</v>
      </c>
      <c r="R6265" s="5" t="s">
        <v>15111</v>
      </c>
      <c r="T6265" s="5" t="s">
        <v>16866</v>
      </c>
      <c r="U6265" s="171" t="s">
        <v>13979</v>
      </c>
      <c r="V6265" s="5" t="s">
        <v>15369</v>
      </c>
      <c r="W6265" s="5" t="s">
        <v>16905</v>
      </c>
      <c r="X6265" s="5" t="s">
        <v>16868</v>
      </c>
      <c r="Y6265" s="5" t="s">
        <v>16869</v>
      </c>
      <c r="Z6265" s="5" t="s">
        <v>16870</v>
      </c>
      <c r="AA6265" s="5" t="s">
        <v>16906</v>
      </c>
      <c r="AB6265" s="5" t="s">
        <v>16894</v>
      </c>
      <c r="AC6265" s="5" t="s">
        <v>16902</v>
      </c>
      <c r="AD6265" s="5" t="s">
        <v>16899</v>
      </c>
      <c r="AE6265" s="5" t="s">
        <v>16875</v>
      </c>
      <c r="AF6265" s="5" t="s">
        <v>16876</v>
      </c>
      <c r="AG6265" s="5" t="s">
        <v>16877</v>
      </c>
      <c r="AH6265" s="5" t="s">
        <v>16878</v>
      </c>
      <c r="AI6265" s="5" t="s">
        <v>16879</v>
      </c>
      <c r="AJ6265" s="5" t="s">
        <v>16872</v>
      </c>
      <c r="AK6265" s="5" t="s">
        <v>17211</v>
      </c>
    </row>
    <row r="6266" spans="1:37" ht="20.100000000000001" customHeight="1">
      <c r="A6266" s="5" t="s">
        <v>13980</v>
      </c>
      <c r="B6266" s="168">
        <v>683615807723</v>
      </c>
      <c r="C6266" s="289" t="s">
        <v>13939</v>
      </c>
      <c r="D6266" s="5" t="s">
        <v>13978</v>
      </c>
      <c r="E6266" s="326">
        <v>0.5</v>
      </c>
      <c r="F6266" s="319">
        <v>11.89</v>
      </c>
      <c r="G6266" s="279" t="s">
        <v>8444</v>
      </c>
      <c r="H6266" s="365">
        <v>59</v>
      </c>
      <c r="I6266" s="280">
        <v>42396</v>
      </c>
      <c r="J6266" s="319">
        <f t="shared" si="98"/>
        <v>4.6065000000000005</v>
      </c>
      <c r="K6266" s="169">
        <v>7.9411764705882355</v>
      </c>
      <c r="L6266" s="169"/>
      <c r="M6266" s="169" t="s">
        <v>2395</v>
      </c>
      <c r="N6266" s="169"/>
      <c r="O6266" s="169"/>
      <c r="P6266" s="169"/>
      <c r="Q6266" s="5">
        <v>1</v>
      </c>
      <c r="R6266" s="5" t="s">
        <v>15111</v>
      </c>
      <c r="T6266" s="5" t="s">
        <v>16866</v>
      </c>
      <c r="U6266" s="171" t="s">
        <v>13980</v>
      </c>
      <c r="V6266" s="5" t="s">
        <v>15369</v>
      </c>
      <c r="W6266" s="5" t="s">
        <v>16905</v>
      </c>
      <c r="X6266" s="5" t="s">
        <v>16868</v>
      </c>
      <c r="Y6266" s="5" t="s">
        <v>16869</v>
      </c>
      <c r="Z6266" s="5" t="s">
        <v>16870</v>
      </c>
      <c r="AA6266" s="5" t="s">
        <v>16906</v>
      </c>
      <c r="AB6266" s="5" t="s">
        <v>16894</v>
      </c>
      <c r="AC6266" s="5" t="s">
        <v>16902</v>
      </c>
      <c r="AD6266" s="5" t="s">
        <v>16899</v>
      </c>
      <c r="AE6266" s="5" t="s">
        <v>16875</v>
      </c>
      <c r="AF6266" s="5" t="s">
        <v>16876</v>
      </c>
      <c r="AG6266" s="5" t="s">
        <v>16877</v>
      </c>
      <c r="AH6266" s="5" t="s">
        <v>16878</v>
      </c>
      <c r="AI6266" s="5" t="s">
        <v>16879</v>
      </c>
      <c r="AJ6266" s="5" t="s">
        <v>16872</v>
      </c>
      <c r="AK6266" s="5" t="s">
        <v>17212</v>
      </c>
    </row>
    <row r="6267" spans="1:37" ht="20.100000000000001" customHeight="1">
      <c r="A6267" s="282" t="s">
        <v>13981</v>
      </c>
      <c r="C6267" s="289" t="s">
        <v>13940</v>
      </c>
      <c r="D6267" s="5" t="s">
        <v>13982</v>
      </c>
      <c r="E6267" s="169"/>
      <c r="F6267" s="281" t="s">
        <v>17578</v>
      </c>
      <c r="G6267" s="279" t="s">
        <v>8444</v>
      </c>
      <c r="H6267" s="282">
        <v>0</v>
      </c>
      <c r="I6267" s="280">
        <v>42396</v>
      </c>
      <c r="J6267" s="319" t="e">
        <f t="shared" si="98"/>
        <v>#VALUE!</v>
      </c>
      <c r="K6267" s="169"/>
      <c r="L6267" s="169"/>
      <c r="M6267" s="169" t="s">
        <v>2395</v>
      </c>
      <c r="N6267" s="169"/>
      <c r="O6267" s="169"/>
      <c r="P6267" s="169"/>
    </row>
    <row r="6268" spans="1:37" ht="20.100000000000001" customHeight="1">
      <c r="A6268" s="5" t="s">
        <v>13983</v>
      </c>
      <c r="B6268" s="168">
        <v>683615807730</v>
      </c>
      <c r="C6268" s="289" t="s">
        <v>13941</v>
      </c>
      <c r="D6268" s="5" t="s">
        <v>13982</v>
      </c>
      <c r="E6268" s="326">
        <v>0.5</v>
      </c>
      <c r="F6268" s="319">
        <v>11.89</v>
      </c>
      <c r="G6268" s="279" t="s">
        <v>8444</v>
      </c>
      <c r="H6268" s="365">
        <v>47</v>
      </c>
      <c r="I6268" s="280">
        <v>42396</v>
      </c>
      <c r="J6268" s="319">
        <f t="shared" si="98"/>
        <v>4.6065000000000005</v>
      </c>
      <c r="K6268" s="169">
        <v>7.9411764705882355</v>
      </c>
      <c r="L6268" s="169"/>
      <c r="M6268" s="169" t="s">
        <v>2395</v>
      </c>
      <c r="N6268" s="169"/>
      <c r="O6268" s="169"/>
      <c r="P6268" s="169"/>
      <c r="Q6268" s="5">
        <v>1</v>
      </c>
      <c r="R6268" s="5" t="s">
        <v>15111</v>
      </c>
      <c r="T6268" s="5" t="s">
        <v>16866</v>
      </c>
      <c r="U6268" s="171" t="s">
        <v>13983</v>
      </c>
      <c r="V6268" s="5" t="s">
        <v>15369</v>
      </c>
      <c r="W6268" s="5" t="s">
        <v>16907</v>
      </c>
      <c r="X6268" s="5" t="s">
        <v>16868</v>
      </c>
      <c r="Y6268" s="5" t="s">
        <v>16869</v>
      </c>
      <c r="Z6268" s="5" t="s">
        <v>16870</v>
      </c>
      <c r="AA6268" s="5" t="s">
        <v>16908</v>
      </c>
      <c r="AB6268" s="5" t="s">
        <v>16894</v>
      </c>
      <c r="AC6268" s="5" t="s">
        <v>16902</v>
      </c>
      <c r="AD6268" s="5" t="s">
        <v>16899</v>
      </c>
      <c r="AE6268" s="5" t="s">
        <v>16875</v>
      </c>
      <c r="AF6268" s="5" t="s">
        <v>16876</v>
      </c>
      <c r="AG6268" s="5" t="s">
        <v>16877</v>
      </c>
      <c r="AH6268" s="5" t="s">
        <v>16878</v>
      </c>
      <c r="AI6268" s="5" t="s">
        <v>16879</v>
      </c>
      <c r="AJ6268" s="5" t="s">
        <v>16872</v>
      </c>
      <c r="AK6268" s="5" t="s">
        <v>17213</v>
      </c>
    </row>
    <row r="6269" spans="1:37" ht="20.100000000000001" customHeight="1">
      <c r="A6269" s="5" t="s">
        <v>13984</v>
      </c>
      <c r="B6269" s="168">
        <v>683615807747</v>
      </c>
      <c r="C6269" s="289" t="s">
        <v>13942</v>
      </c>
      <c r="D6269" s="5" t="s">
        <v>13982</v>
      </c>
      <c r="E6269" s="326">
        <v>0.5</v>
      </c>
      <c r="F6269" s="319">
        <v>11.89</v>
      </c>
      <c r="G6269" s="279" t="s">
        <v>8444</v>
      </c>
      <c r="H6269" s="365">
        <v>65</v>
      </c>
      <c r="I6269" s="280">
        <v>42396</v>
      </c>
      <c r="J6269" s="319">
        <f t="shared" si="98"/>
        <v>4.6065000000000005</v>
      </c>
      <c r="K6269" s="169">
        <v>7.9411764705882355</v>
      </c>
      <c r="L6269" s="169"/>
      <c r="M6269" s="169" t="s">
        <v>2395</v>
      </c>
      <c r="N6269" s="169"/>
      <c r="O6269" s="169"/>
      <c r="P6269" s="169"/>
      <c r="Q6269" s="5">
        <v>1</v>
      </c>
      <c r="R6269" s="5" t="s">
        <v>15111</v>
      </c>
      <c r="T6269" s="5" t="s">
        <v>16866</v>
      </c>
      <c r="U6269" s="171" t="s">
        <v>13984</v>
      </c>
      <c r="V6269" s="5" t="s">
        <v>15369</v>
      </c>
      <c r="W6269" s="5" t="s">
        <v>16907</v>
      </c>
      <c r="X6269" s="5" t="s">
        <v>16868</v>
      </c>
      <c r="Y6269" s="5" t="s">
        <v>16869</v>
      </c>
      <c r="Z6269" s="5" t="s">
        <v>16870</v>
      </c>
      <c r="AA6269" s="5" t="s">
        <v>16908</v>
      </c>
      <c r="AB6269" s="5" t="s">
        <v>16894</v>
      </c>
      <c r="AC6269" s="5" t="s">
        <v>16902</v>
      </c>
      <c r="AD6269" s="5" t="s">
        <v>16899</v>
      </c>
      <c r="AE6269" s="5" t="s">
        <v>16875</v>
      </c>
      <c r="AF6269" s="5" t="s">
        <v>16876</v>
      </c>
      <c r="AG6269" s="5" t="s">
        <v>16877</v>
      </c>
      <c r="AH6269" s="5" t="s">
        <v>16878</v>
      </c>
      <c r="AI6269" s="5" t="s">
        <v>16879</v>
      </c>
      <c r="AJ6269" s="5" t="s">
        <v>16872</v>
      </c>
      <c r="AK6269" s="5" t="s">
        <v>17214</v>
      </c>
    </row>
    <row r="6270" spans="1:37" ht="20.100000000000001" customHeight="1">
      <c r="A6270" s="282" t="s">
        <v>13985</v>
      </c>
      <c r="C6270" s="289" t="s">
        <v>13943</v>
      </c>
      <c r="D6270" s="5" t="s">
        <v>13986</v>
      </c>
      <c r="E6270" s="169"/>
      <c r="F6270" s="281" t="s">
        <v>17578</v>
      </c>
      <c r="G6270" s="279" t="s">
        <v>8444</v>
      </c>
      <c r="H6270" s="282">
        <v>0</v>
      </c>
      <c r="I6270" s="280">
        <v>42396</v>
      </c>
      <c r="J6270" s="319" t="e">
        <f t="shared" si="98"/>
        <v>#VALUE!</v>
      </c>
      <c r="K6270" s="169"/>
      <c r="L6270" s="169"/>
      <c r="M6270" s="169" t="s">
        <v>2395</v>
      </c>
      <c r="N6270" s="169"/>
      <c r="O6270" s="169"/>
      <c r="P6270" s="169"/>
    </row>
    <row r="6271" spans="1:37" ht="20.100000000000001" customHeight="1">
      <c r="A6271" s="282" t="s">
        <v>13987</v>
      </c>
      <c r="B6271" s="168">
        <v>683615807754</v>
      </c>
      <c r="C6271" s="289" t="s">
        <v>13944</v>
      </c>
      <c r="D6271" s="5" t="s">
        <v>13986</v>
      </c>
      <c r="E6271" s="323">
        <v>1.75</v>
      </c>
      <c r="F6271" s="319">
        <v>11.89</v>
      </c>
      <c r="G6271" s="279" t="s">
        <v>8444</v>
      </c>
      <c r="H6271" s="282">
        <v>0</v>
      </c>
      <c r="I6271" s="280">
        <v>42396</v>
      </c>
      <c r="J6271" s="319">
        <f t="shared" si="98"/>
        <v>3.3565000000000005</v>
      </c>
      <c r="K6271" s="169">
        <v>7.9411764705882355</v>
      </c>
      <c r="L6271" s="169"/>
      <c r="M6271" s="169" t="s">
        <v>2395</v>
      </c>
      <c r="N6271" s="169"/>
      <c r="O6271" s="169"/>
      <c r="P6271" s="169"/>
    </row>
    <row r="6272" spans="1:37" ht="20.100000000000001" customHeight="1">
      <c r="A6272" s="282" t="s">
        <v>13988</v>
      </c>
      <c r="C6272" s="289" t="s">
        <v>13945</v>
      </c>
      <c r="D6272" s="5" t="s">
        <v>13982</v>
      </c>
      <c r="E6272" s="169"/>
      <c r="F6272" s="281" t="s">
        <v>17578</v>
      </c>
      <c r="G6272" s="279" t="s">
        <v>8444</v>
      </c>
      <c r="H6272" s="282">
        <v>0</v>
      </c>
      <c r="I6272" s="280">
        <v>42396</v>
      </c>
      <c r="J6272" s="319" t="e">
        <f t="shared" si="98"/>
        <v>#VALUE!</v>
      </c>
      <c r="K6272" s="169"/>
      <c r="L6272" s="169"/>
      <c r="M6272" s="169" t="s">
        <v>2395</v>
      </c>
      <c r="N6272" s="169"/>
      <c r="O6272" s="169"/>
      <c r="P6272" s="169"/>
    </row>
    <row r="6273" spans="1:41" ht="20.100000000000001" customHeight="1">
      <c r="A6273" s="5" t="s">
        <v>13989</v>
      </c>
      <c r="B6273" s="168">
        <v>683615807761</v>
      </c>
      <c r="C6273" s="289" t="s">
        <v>13946</v>
      </c>
      <c r="D6273" s="5" t="s">
        <v>13982</v>
      </c>
      <c r="E6273" s="326">
        <v>0.75</v>
      </c>
      <c r="F6273" s="319">
        <v>11.89</v>
      </c>
      <c r="G6273" s="279" t="s">
        <v>8444</v>
      </c>
      <c r="H6273" s="283">
        <v>32</v>
      </c>
      <c r="I6273" s="280">
        <v>42396</v>
      </c>
      <c r="J6273" s="319">
        <f t="shared" si="98"/>
        <v>4.3565000000000005</v>
      </c>
      <c r="K6273" s="169">
        <v>7.9411764705882355</v>
      </c>
      <c r="L6273" s="169"/>
      <c r="M6273" s="169" t="s">
        <v>2395</v>
      </c>
      <c r="N6273" s="169"/>
      <c r="O6273" s="169"/>
      <c r="P6273" s="169"/>
      <c r="Q6273" s="5">
        <v>1</v>
      </c>
      <c r="R6273" s="5" t="s">
        <v>15111</v>
      </c>
      <c r="T6273" s="5" t="s">
        <v>16866</v>
      </c>
      <c r="U6273" s="171" t="s">
        <v>13989</v>
      </c>
      <c r="V6273" s="5" t="s">
        <v>15369</v>
      </c>
      <c r="W6273" s="5" t="s">
        <v>16907</v>
      </c>
      <c r="X6273" s="5" t="s">
        <v>16868</v>
      </c>
      <c r="Y6273" s="5" t="s">
        <v>16869</v>
      </c>
      <c r="Z6273" s="5" t="s">
        <v>16870</v>
      </c>
      <c r="AA6273" s="5" t="s">
        <v>16908</v>
      </c>
      <c r="AB6273" s="5" t="s">
        <v>16894</v>
      </c>
      <c r="AC6273" s="5" t="s">
        <v>16909</v>
      </c>
      <c r="AD6273" s="5" t="s">
        <v>16899</v>
      </c>
      <c r="AE6273" s="5" t="s">
        <v>16875</v>
      </c>
      <c r="AF6273" s="5" t="s">
        <v>16876</v>
      </c>
      <c r="AG6273" s="5" t="s">
        <v>16877</v>
      </c>
      <c r="AH6273" s="5" t="s">
        <v>16878</v>
      </c>
      <c r="AI6273" s="5" t="s">
        <v>16879</v>
      </c>
      <c r="AJ6273" s="5" t="s">
        <v>16872</v>
      </c>
      <c r="AK6273" s="5" t="s">
        <v>17215</v>
      </c>
    </row>
    <row r="6274" spans="1:41" ht="20.100000000000001" customHeight="1">
      <c r="A6274" s="5" t="s">
        <v>13990</v>
      </c>
      <c r="B6274" s="168">
        <v>683615807778</v>
      </c>
      <c r="C6274" s="289" t="s">
        <v>13947</v>
      </c>
      <c r="D6274" s="5" t="s">
        <v>13982</v>
      </c>
      <c r="E6274" s="326">
        <v>0.75</v>
      </c>
      <c r="F6274" s="319">
        <v>11.89</v>
      </c>
      <c r="G6274" s="279" t="s">
        <v>8444</v>
      </c>
      <c r="H6274" s="283">
        <v>28</v>
      </c>
      <c r="I6274" s="280">
        <v>42396</v>
      </c>
      <c r="J6274" s="319">
        <f t="shared" si="98"/>
        <v>4.3565000000000005</v>
      </c>
      <c r="K6274" s="169">
        <v>7.9411764705882355</v>
      </c>
      <c r="L6274" s="169"/>
      <c r="M6274" s="169" t="s">
        <v>2395</v>
      </c>
      <c r="N6274" s="169"/>
      <c r="O6274" s="169"/>
      <c r="P6274" s="169"/>
      <c r="Q6274" s="5">
        <v>1</v>
      </c>
      <c r="R6274" s="5" t="s">
        <v>15111</v>
      </c>
      <c r="T6274" s="5" t="s">
        <v>16866</v>
      </c>
      <c r="U6274" s="171" t="s">
        <v>13990</v>
      </c>
      <c r="V6274" s="5" t="s">
        <v>15369</v>
      </c>
      <c r="W6274" s="5" t="s">
        <v>16907</v>
      </c>
      <c r="X6274" s="5" t="s">
        <v>16868</v>
      </c>
      <c r="Y6274" s="5" t="s">
        <v>16869</v>
      </c>
      <c r="Z6274" s="5" t="s">
        <v>16870</v>
      </c>
      <c r="AA6274" s="5" t="s">
        <v>16908</v>
      </c>
      <c r="AB6274" s="5" t="s">
        <v>16894</v>
      </c>
      <c r="AC6274" s="5" t="s">
        <v>16909</v>
      </c>
      <c r="AD6274" s="5" t="s">
        <v>16899</v>
      </c>
      <c r="AE6274" s="5" t="s">
        <v>16875</v>
      </c>
      <c r="AF6274" s="5" t="s">
        <v>16876</v>
      </c>
      <c r="AG6274" s="5" t="s">
        <v>16877</v>
      </c>
      <c r="AH6274" s="5" t="s">
        <v>16878</v>
      </c>
      <c r="AI6274" s="5" t="s">
        <v>16879</v>
      </c>
      <c r="AJ6274" s="5" t="s">
        <v>16872</v>
      </c>
      <c r="AK6274" s="5" t="s">
        <v>17216</v>
      </c>
    </row>
    <row r="6275" spans="1:41" ht="20.100000000000001" customHeight="1">
      <c r="A6275" s="282" t="s">
        <v>14628</v>
      </c>
      <c r="B6275" s="307"/>
      <c r="C6275" s="289" t="s">
        <v>13991</v>
      </c>
      <c r="D6275" s="5" t="s">
        <v>11079</v>
      </c>
      <c r="E6275" s="169"/>
      <c r="F6275" s="281" t="s">
        <v>17578</v>
      </c>
      <c r="G6275" s="279" t="s">
        <v>8444</v>
      </c>
      <c r="H6275" s="282">
        <v>0</v>
      </c>
      <c r="I6275" s="280">
        <v>42415</v>
      </c>
      <c r="J6275" s="319" t="e">
        <f t="shared" si="98"/>
        <v>#VALUE!</v>
      </c>
      <c r="K6275" s="169"/>
      <c r="L6275" s="169"/>
      <c r="M6275" s="169" t="s">
        <v>2395</v>
      </c>
      <c r="N6275" s="169"/>
      <c r="O6275" s="169"/>
      <c r="P6275" s="169"/>
    </row>
    <row r="6276" spans="1:41" ht="20.100000000000001" customHeight="1">
      <c r="A6276" s="282" t="s">
        <v>14629</v>
      </c>
      <c r="B6276" s="168">
        <v>683615810679</v>
      </c>
      <c r="C6276" s="289" t="s">
        <v>13992</v>
      </c>
      <c r="D6276" s="5" t="s">
        <v>11079</v>
      </c>
      <c r="E6276" s="323">
        <v>4.75</v>
      </c>
      <c r="F6276" s="281">
        <v>15.823529411764707</v>
      </c>
      <c r="G6276" s="279" t="s">
        <v>8444</v>
      </c>
      <c r="H6276" s="282">
        <v>0</v>
      </c>
      <c r="I6276" s="280">
        <v>42415</v>
      </c>
      <c r="J6276" s="319">
        <f t="shared" si="98"/>
        <v>3.7000000000000011</v>
      </c>
      <c r="K6276" s="169">
        <v>11.99</v>
      </c>
      <c r="L6276" s="169"/>
      <c r="M6276" s="169" t="s">
        <v>2395</v>
      </c>
      <c r="N6276" s="169"/>
      <c r="O6276" s="169"/>
      <c r="P6276" s="169"/>
    </row>
    <row r="6277" spans="1:41" ht="20.100000000000001" customHeight="1">
      <c r="A6277" s="282" t="s">
        <v>14630</v>
      </c>
      <c r="B6277" s="307"/>
      <c r="C6277" s="289" t="s">
        <v>10988</v>
      </c>
      <c r="D6277" s="5" t="s">
        <v>11077</v>
      </c>
      <c r="E6277" s="169"/>
      <c r="F6277" s="281" t="s">
        <v>17578</v>
      </c>
      <c r="G6277" s="279" t="s">
        <v>8444</v>
      </c>
      <c r="H6277" s="282">
        <v>0</v>
      </c>
      <c r="I6277" s="280">
        <v>42415</v>
      </c>
      <c r="J6277" s="319" t="e">
        <f t="shared" si="98"/>
        <v>#VALUE!</v>
      </c>
      <c r="K6277" s="169"/>
      <c r="L6277" s="169"/>
      <c r="M6277" s="169" t="s">
        <v>2395</v>
      </c>
      <c r="N6277" s="169"/>
      <c r="O6277" s="169"/>
      <c r="P6277" s="169"/>
    </row>
    <row r="6278" spans="1:41" ht="20.100000000000001" customHeight="1">
      <c r="A6278" s="282" t="s">
        <v>14631</v>
      </c>
      <c r="B6278" s="168">
        <v>683615810686</v>
      </c>
      <c r="C6278" s="289" t="s">
        <v>13993</v>
      </c>
      <c r="D6278" s="5" t="s">
        <v>11077</v>
      </c>
      <c r="E6278" s="323">
        <v>3</v>
      </c>
      <c r="F6278" s="281">
        <v>15.99</v>
      </c>
      <c r="G6278" s="279" t="s">
        <v>8444</v>
      </c>
      <c r="H6278" s="282">
        <v>0</v>
      </c>
      <c r="I6278" s="280">
        <v>42415</v>
      </c>
      <c r="J6278" s="319">
        <f t="shared" si="98"/>
        <v>5.5914999999999999</v>
      </c>
      <c r="K6278" s="169"/>
      <c r="L6278" s="169"/>
      <c r="M6278" s="169" t="s">
        <v>2395</v>
      </c>
      <c r="N6278" s="169"/>
      <c r="O6278" s="169"/>
      <c r="P6278" s="169"/>
    </row>
    <row r="6279" spans="1:41" ht="20.100000000000001" customHeight="1">
      <c r="A6279" s="282"/>
      <c r="C6279" s="289" t="s">
        <v>13994</v>
      </c>
      <c r="E6279" s="169"/>
      <c r="F6279" s="281">
        <v>9.99</v>
      </c>
      <c r="G6279" s="279"/>
      <c r="H6279" s="169">
        <v>0</v>
      </c>
      <c r="I6279" s="280"/>
      <c r="J6279" s="319">
        <f t="shared" si="98"/>
        <v>3.4915000000000003</v>
      </c>
      <c r="K6279" s="169" t="s">
        <v>731</v>
      </c>
      <c r="L6279" s="169"/>
      <c r="M6279" s="169"/>
      <c r="N6279" s="169"/>
      <c r="O6279" s="169"/>
      <c r="P6279" s="169"/>
    </row>
    <row r="6280" spans="1:41" ht="20.100000000000001" customHeight="1">
      <c r="A6280" s="5" t="s">
        <v>14632</v>
      </c>
      <c r="B6280" s="168">
        <v>683615810693</v>
      </c>
      <c r="C6280" s="289" t="s">
        <v>13994</v>
      </c>
      <c r="D6280" s="5" t="s">
        <v>14031</v>
      </c>
      <c r="E6280" s="323">
        <v>1</v>
      </c>
      <c r="F6280" s="319">
        <v>9.89</v>
      </c>
      <c r="G6280" s="279" t="s">
        <v>8444</v>
      </c>
      <c r="H6280" s="282">
        <v>0</v>
      </c>
      <c r="I6280" s="280">
        <v>42415</v>
      </c>
      <c r="J6280" s="319">
        <f t="shared" si="98"/>
        <v>2.4064999999999994</v>
      </c>
      <c r="K6280" s="169">
        <v>7.0588235294117645</v>
      </c>
      <c r="L6280" s="169"/>
      <c r="M6280" s="169" t="s">
        <v>2395</v>
      </c>
      <c r="N6280" s="169"/>
      <c r="O6280" s="169"/>
      <c r="P6280" s="169"/>
      <c r="T6280" s="5" t="s">
        <v>15518</v>
      </c>
      <c r="U6280" s="171" t="s">
        <v>15602</v>
      </c>
      <c r="V6280" s="5" t="s">
        <v>15603</v>
      </c>
      <c r="W6280" s="5" t="s">
        <v>15604</v>
      </c>
      <c r="X6280" s="5" t="s">
        <v>15570</v>
      </c>
      <c r="Y6280" s="5" t="s">
        <v>15521</v>
      </c>
      <c r="Z6280" s="5" t="s">
        <v>15605</v>
      </c>
      <c r="AA6280" s="5" t="s">
        <v>15606</v>
      </c>
      <c r="AB6280" s="5" t="s">
        <v>15607</v>
      </c>
      <c r="AC6280" s="5" t="s">
        <v>15608</v>
      </c>
      <c r="AD6280" s="5" t="s">
        <v>15609</v>
      </c>
      <c r="AE6280" s="5" t="s">
        <v>15610</v>
      </c>
      <c r="AF6280" s="5" t="s">
        <v>15165</v>
      </c>
      <c r="AG6280" s="5" t="s">
        <v>15166</v>
      </c>
      <c r="AH6280" s="5" t="s">
        <v>15167</v>
      </c>
      <c r="AI6280" s="5" t="s">
        <v>15168</v>
      </c>
      <c r="AJ6280" s="5" t="s">
        <v>15169</v>
      </c>
      <c r="AK6280" s="5" t="s">
        <v>16012</v>
      </c>
      <c r="AL6280" s="5" t="s">
        <v>16013</v>
      </c>
      <c r="AM6280" s="5" t="s">
        <v>16014</v>
      </c>
      <c r="AN6280" s="5" t="s">
        <v>16015</v>
      </c>
    </row>
    <row r="6281" spans="1:41" ht="20.100000000000001" customHeight="1">
      <c r="A6281" s="282"/>
      <c r="C6281" s="289" t="s">
        <v>13995</v>
      </c>
      <c r="E6281" s="169"/>
      <c r="F6281" s="281">
        <v>9.99</v>
      </c>
      <c r="G6281" s="279"/>
      <c r="H6281" s="169">
        <v>0</v>
      </c>
      <c r="I6281" s="280"/>
      <c r="J6281" s="319">
        <f t="shared" si="98"/>
        <v>3.4915000000000003</v>
      </c>
      <c r="K6281" s="169" t="s">
        <v>731</v>
      </c>
      <c r="L6281" s="169"/>
      <c r="M6281" s="169"/>
      <c r="N6281" s="169"/>
      <c r="O6281" s="169"/>
      <c r="P6281" s="169"/>
    </row>
    <row r="6282" spans="1:41" ht="20.100000000000001" customHeight="1">
      <c r="A6282" s="5" t="s">
        <v>14633</v>
      </c>
      <c r="B6282" s="168">
        <v>683615810709</v>
      </c>
      <c r="C6282" s="289" t="s">
        <v>13995</v>
      </c>
      <c r="D6282" s="5" t="s">
        <v>14031</v>
      </c>
      <c r="E6282" s="323">
        <v>1</v>
      </c>
      <c r="F6282" s="319">
        <v>9.89</v>
      </c>
      <c r="G6282" s="279" t="s">
        <v>8444</v>
      </c>
      <c r="H6282" s="282">
        <v>0</v>
      </c>
      <c r="I6282" s="280">
        <v>42415</v>
      </c>
      <c r="J6282" s="319">
        <f t="shared" si="98"/>
        <v>2.4064999999999994</v>
      </c>
      <c r="K6282" s="169">
        <v>7.0588235294117645</v>
      </c>
      <c r="L6282" s="169"/>
      <c r="M6282" s="169" t="s">
        <v>2395</v>
      </c>
      <c r="N6282" s="169"/>
      <c r="O6282" s="169"/>
      <c r="P6282" s="169"/>
      <c r="T6282" s="5" t="s">
        <v>15518</v>
      </c>
      <c r="U6282" s="171" t="s">
        <v>15611</v>
      </c>
      <c r="V6282" s="5" t="s">
        <v>15603</v>
      </c>
      <c r="W6282" s="5" t="s">
        <v>15604</v>
      </c>
      <c r="X6282" s="5" t="s">
        <v>15570</v>
      </c>
      <c r="Y6282" s="5" t="s">
        <v>15521</v>
      </c>
      <c r="Z6282" s="5" t="s">
        <v>15605</v>
      </c>
      <c r="AA6282" s="5" t="s">
        <v>15606</v>
      </c>
      <c r="AB6282" s="5" t="s">
        <v>15607</v>
      </c>
      <c r="AC6282" s="5" t="s">
        <v>15608</v>
      </c>
      <c r="AD6282" s="5" t="s">
        <v>15609</v>
      </c>
      <c r="AE6282" s="5" t="s">
        <v>15610</v>
      </c>
      <c r="AF6282" s="5" t="s">
        <v>15165</v>
      </c>
      <c r="AG6282" s="5" t="s">
        <v>15166</v>
      </c>
      <c r="AH6282" s="5" t="s">
        <v>15167</v>
      </c>
      <c r="AI6282" s="5" t="s">
        <v>15168</v>
      </c>
      <c r="AJ6282" s="5" t="s">
        <v>15169</v>
      </c>
      <c r="AK6282" s="5" t="s">
        <v>16016</v>
      </c>
      <c r="AL6282" s="5" t="s">
        <v>16017</v>
      </c>
      <c r="AM6282" s="5" t="s">
        <v>16018</v>
      </c>
      <c r="AN6282" s="5" t="s">
        <v>16019</v>
      </c>
    </row>
    <row r="6283" spans="1:41" ht="20.100000000000001" customHeight="1">
      <c r="A6283" s="282"/>
      <c r="C6283" s="289" t="s">
        <v>13996</v>
      </c>
      <c r="E6283" s="169"/>
      <c r="F6283" s="281">
        <v>9.99</v>
      </c>
      <c r="G6283" s="279"/>
      <c r="H6283" s="169">
        <v>0</v>
      </c>
      <c r="I6283" s="280"/>
      <c r="J6283" s="319">
        <f t="shared" si="98"/>
        <v>3.4915000000000003</v>
      </c>
      <c r="K6283" s="169" t="s">
        <v>731</v>
      </c>
      <c r="L6283" s="169"/>
      <c r="M6283" s="169"/>
      <c r="N6283" s="169"/>
      <c r="O6283" s="169"/>
      <c r="P6283" s="169"/>
    </row>
    <row r="6284" spans="1:41" ht="20.100000000000001" customHeight="1">
      <c r="A6284" s="282" t="s">
        <v>14634</v>
      </c>
      <c r="B6284" s="168">
        <v>683615810716</v>
      </c>
      <c r="C6284" s="289" t="s">
        <v>13996</v>
      </c>
      <c r="D6284" s="5" t="s">
        <v>14031</v>
      </c>
      <c r="E6284" s="326">
        <v>1</v>
      </c>
      <c r="F6284" s="319">
        <v>9.89</v>
      </c>
      <c r="G6284" s="279" t="s">
        <v>8444</v>
      </c>
      <c r="H6284" s="283">
        <v>17</v>
      </c>
      <c r="I6284" s="280">
        <v>42415</v>
      </c>
      <c r="J6284" s="319">
        <f t="shared" ref="J6284:J6347" si="99">F6284*0.85-5-E6284</f>
        <v>2.4064999999999994</v>
      </c>
      <c r="K6284" s="169">
        <v>7.0588235294117645</v>
      </c>
      <c r="L6284" s="169"/>
      <c r="M6284" s="169" t="s">
        <v>2395</v>
      </c>
      <c r="N6284" s="169"/>
      <c r="O6284" s="169"/>
      <c r="P6284" s="169"/>
    </row>
    <row r="6285" spans="1:41" ht="20.100000000000001" customHeight="1">
      <c r="A6285" s="282"/>
      <c r="C6285" s="289" t="s">
        <v>13997</v>
      </c>
      <c r="E6285" s="169"/>
      <c r="F6285" s="281">
        <v>9.99</v>
      </c>
      <c r="G6285" s="279"/>
      <c r="H6285" s="169">
        <v>0</v>
      </c>
      <c r="I6285" s="280"/>
      <c r="J6285" s="319">
        <f t="shared" si="99"/>
        <v>3.4915000000000003</v>
      </c>
      <c r="K6285" s="169" t="s">
        <v>731</v>
      </c>
      <c r="L6285" s="169"/>
      <c r="M6285" s="169"/>
      <c r="N6285" s="169"/>
      <c r="O6285" s="169"/>
      <c r="P6285" s="169"/>
    </row>
    <row r="6286" spans="1:41" ht="20.100000000000001" customHeight="1">
      <c r="A6286" s="5" t="s">
        <v>14635</v>
      </c>
      <c r="B6286" s="168">
        <v>683615810723</v>
      </c>
      <c r="C6286" s="289" t="s">
        <v>13997</v>
      </c>
      <c r="D6286" s="5" t="s">
        <v>14031</v>
      </c>
      <c r="E6286" s="323">
        <v>1</v>
      </c>
      <c r="F6286" s="319">
        <v>9.89</v>
      </c>
      <c r="G6286" s="279" t="s">
        <v>8444</v>
      </c>
      <c r="H6286" s="282">
        <v>0</v>
      </c>
      <c r="I6286" s="280">
        <v>42415</v>
      </c>
      <c r="J6286" s="319">
        <f t="shared" si="99"/>
        <v>2.4064999999999994</v>
      </c>
      <c r="K6286" s="169">
        <v>7.0588235294117645</v>
      </c>
      <c r="L6286" s="169"/>
      <c r="M6286" s="169" t="s">
        <v>2395</v>
      </c>
      <c r="N6286" s="169"/>
      <c r="O6286" s="169"/>
      <c r="P6286" s="169"/>
      <c r="T6286" s="5" t="s">
        <v>15518</v>
      </c>
      <c r="U6286" s="171" t="s">
        <v>15612</v>
      </c>
      <c r="V6286" s="5" t="s">
        <v>15603</v>
      </c>
      <c r="W6286" s="5" t="s">
        <v>15604</v>
      </c>
      <c r="X6286" s="5" t="s">
        <v>15570</v>
      </c>
      <c r="Y6286" s="5" t="s">
        <v>15521</v>
      </c>
      <c r="Z6286" s="5" t="s">
        <v>15605</v>
      </c>
      <c r="AA6286" s="5" t="s">
        <v>15606</v>
      </c>
      <c r="AB6286" s="5" t="s">
        <v>15607</v>
      </c>
      <c r="AC6286" s="5" t="s">
        <v>15608</v>
      </c>
      <c r="AD6286" s="5" t="s">
        <v>15609</v>
      </c>
      <c r="AE6286" s="5" t="s">
        <v>15610</v>
      </c>
      <c r="AF6286" s="5" t="s">
        <v>15165</v>
      </c>
      <c r="AG6286" s="5" t="s">
        <v>15166</v>
      </c>
      <c r="AH6286" s="5" t="s">
        <v>15167</v>
      </c>
      <c r="AI6286" s="5" t="s">
        <v>15168</v>
      </c>
      <c r="AJ6286" s="5" t="s">
        <v>15169</v>
      </c>
      <c r="AK6286" s="5" t="s">
        <v>16020</v>
      </c>
      <c r="AL6286" s="5" t="s">
        <v>16021</v>
      </c>
      <c r="AM6286" s="5" t="s">
        <v>16022</v>
      </c>
      <c r="AN6286" s="5" t="s">
        <v>16023</v>
      </c>
      <c r="AO6286" s="5" t="s">
        <v>16024</v>
      </c>
    </row>
    <row r="6287" spans="1:41" ht="20.100000000000001" customHeight="1">
      <c r="A6287" s="282" t="s">
        <v>14636</v>
      </c>
      <c r="B6287" s="307"/>
      <c r="C6287" s="289" t="s">
        <v>13998</v>
      </c>
      <c r="D6287" s="5" t="s">
        <v>14032</v>
      </c>
      <c r="E6287" s="169"/>
      <c r="F6287" s="281" t="s">
        <v>17578</v>
      </c>
      <c r="G6287" s="279" t="s">
        <v>8444</v>
      </c>
      <c r="H6287" s="282">
        <v>0</v>
      </c>
      <c r="I6287" s="280">
        <v>42415</v>
      </c>
      <c r="J6287" s="319" t="e">
        <f t="shared" si="99"/>
        <v>#VALUE!</v>
      </c>
      <c r="K6287" s="169"/>
      <c r="L6287" s="169"/>
      <c r="M6287" s="169" t="s">
        <v>2395</v>
      </c>
      <c r="N6287" s="169"/>
      <c r="O6287" s="169"/>
      <c r="P6287" s="169"/>
    </row>
    <row r="6288" spans="1:41" ht="20.100000000000001" customHeight="1">
      <c r="A6288" s="282" t="s">
        <v>14637</v>
      </c>
      <c r="B6288" s="168">
        <v>683615810730</v>
      </c>
      <c r="C6288" s="289" t="s">
        <v>13999</v>
      </c>
      <c r="D6288" s="5" t="s">
        <v>14032</v>
      </c>
      <c r="E6288" s="323">
        <v>0.75</v>
      </c>
      <c r="F6288" s="281">
        <v>9.89</v>
      </c>
      <c r="G6288" s="279" t="s">
        <v>8444</v>
      </c>
      <c r="H6288" s="282">
        <v>0</v>
      </c>
      <c r="I6288" s="280">
        <v>42415</v>
      </c>
      <c r="J6288" s="319">
        <f t="shared" si="99"/>
        <v>2.6564999999999994</v>
      </c>
      <c r="K6288" s="169">
        <v>6.7647058823529411</v>
      </c>
      <c r="L6288" s="169"/>
      <c r="M6288" s="169" t="s">
        <v>2395</v>
      </c>
      <c r="N6288" s="169"/>
      <c r="O6288" s="169"/>
      <c r="P6288" s="169"/>
    </row>
    <row r="6289" spans="1:41" ht="20.100000000000001" customHeight="1">
      <c r="A6289" s="5" t="s">
        <v>14638</v>
      </c>
      <c r="B6289" s="168">
        <v>683615810747</v>
      </c>
      <c r="C6289" s="289" t="s">
        <v>14000</v>
      </c>
      <c r="D6289" s="5" t="s">
        <v>14032</v>
      </c>
      <c r="E6289" s="326">
        <v>0.75</v>
      </c>
      <c r="F6289" s="281">
        <v>9.89</v>
      </c>
      <c r="G6289" s="279" t="s">
        <v>8444</v>
      </c>
      <c r="H6289" s="365">
        <v>86</v>
      </c>
      <c r="I6289" s="280">
        <v>42415</v>
      </c>
      <c r="J6289" s="319">
        <f t="shared" si="99"/>
        <v>2.6564999999999994</v>
      </c>
      <c r="K6289" s="169">
        <v>6.7647058823529411</v>
      </c>
      <c r="L6289" s="169"/>
      <c r="M6289" s="169" t="s">
        <v>2395</v>
      </c>
      <c r="N6289" s="169"/>
      <c r="O6289" s="169"/>
      <c r="P6289" s="169"/>
      <c r="T6289" s="5" t="s">
        <v>15518</v>
      </c>
      <c r="U6289" s="171" t="s">
        <v>14636</v>
      </c>
      <c r="V6289" s="5" t="s">
        <v>15603</v>
      </c>
      <c r="W6289" s="5" t="s">
        <v>15613</v>
      </c>
      <c r="X6289" s="5" t="s">
        <v>15570</v>
      </c>
      <c r="Y6289" s="5" t="s">
        <v>15521</v>
      </c>
      <c r="Z6289" s="5" t="s">
        <v>15605</v>
      </c>
      <c r="AA6289" s="5" t="s">
        <v>15614</v>
      </c>
      <c r="AB6289" s="5" t="s">
        <v>15607</v>
      </c>
      <c r="AC6289" s="5" t="s">
        <v>15608</v>
      </c>
      <c r="AD6289" s="5" t="s">
        <v>15615</v>
      </c>
      <c r="AE6289" s="5" t="s">
        <v>15610</v>
      </c>
      <c r="AF6289" s="5" t="s">
        <v>15165</v>
      </c>
      <c r="AG6289" s="5" t="s">
        <v>15166</v>
      </c>
      <c r="AH6289" s="5" t="s">
        <v>15167</v>
      </c>
      <c r="AI6289" s="5" t="s">
        <v>15168</v>
      </c>
      <c r="AJ6289" s="5" t="s">
        <v>15169</v>
      </c>
      <c r="AK6289" s="5" t="s">
        <v>16025</v>
      </c>
      <c r="AL6289" s="5" t="s">
        <v>16026</v>
      </c>
      <c r="AM6289" s="5" t="s">
        <v>16027</v>
      </c>
      <c r="AN6289" s="5" t="s">
        <v>16028</v>
      </c>
      <c r="AO6289" s="5" t="s">
        <v>16029</v>
      </c>
    </row>
    <row r="6290" spans="1:41" ht="20.100000000000001" customHeight="1">
      <c r="A6290" s="282"/>
      <c r="C6290" s="289" t="s">
        <v>14001</v>
      </c>
      <c r="E6290" s="169"/>
      <c r="F6290" s="281">
        <v>11.99</v>
      </c>
      <c r="G6290" s="279"/>
      <c r="H6290" s="169">
        <v>0</v>
      </c>
      <c r="I6290" s="280"/>
      <c r="J6290" s="319">
        <f t="shared" si="99"/>
        <v>5.1914999999999996</v>
      </c>
      <c r="K6290" s="169" t="s">
        <v>731</v>
      </c>
      <c r="L6290" s="169"/>
      <c r="M6290" s="169"/>
      <c r="N6290" s="169"/>
      <c r="O6290" s="169"/>
      <c r="P6290" s="169"/>
    </row>
    <row r="6291" spans="1:41" ht="20.100000000000001" customHeight="1">
      <c r="A6291" s="5" t="s">
        <v>14639</v>
      </c>
      <c r="B6291" s="168">
        <v>683615810754</v>
      </c>
      <c r="C6291" s="289" t="s">
        <v>14001</v>
      </c>
      <c r="D6291" s="5" t="s">
        <v>14033</v>
      </c>
      <c r="E6291" s="326">
        <v>1</v>
      </c>
      <c r="F6291" s="281">
        <v>11.89</v>
      </c>
      <c r="G6291" s="279" t="s">
        <v>8444</v>
      </c>
      <c r="H6291" s="365">
        <v>167</v>
      </c>
      <c r="I6291" s="280">
        <v>42415</v>
      </c>
      <c r="J6291" s="319">
        <f t="shared" si="99"/>
        <v>4.1065000000000005</v>
      </c>
      <c r="K6291" s="169">
        <v>7.6470588235294121</v>
      </c>
      <c r="L6291" s="169"/>
      <c r="M6291" s="169" t="s">
        <v>2395</v>
      </c>
      <c r="N6291" s="169"/>
      <c r="O6291" s="169"/>
      <c r="P6291" s="169"/>
      <c r="T6291" s="5" t="s">
        <v>15518</v>
      </c>
      <c r="U6291" s="171" t="s">
        <v>15616</v>
      </c>
      <c r="V6291" s="5" t="s">
        <v>15603</v>
      </c>
      <c r="W6291" s="5" t="s">
        <v>15587</v>
      </c>
      <c r="X6291" s="5" t="s">
        <v>15570</v>
      </c>
      <c r="Y6291" s="5" t="s">
        <v>15521</v>
      </c>
      <c r="Z6291" s="5" t="s">
        <v>15605</v>
      </c>
      <c r="AA6291" s="5" t="s">
        <v>15617</v>
      </c>
      <c r="AB6291" s="5" t="s">
        <v>15607</v>
      </c>
      <c r="AC6291" s="5" t="s">
        <v>15608</v>
      </c>
      <c r="AD6291" s="5" t="s">
        <v>15618</v>
      </c>
      <c r="AE6291" s="5" t="s">
        <v>15610</v>
      </c>
      <c r="AF6291" s="5" t="s">
        <v>15165</v>
      </c>
      <c r="AG6291" s="5" t="s">
        <v>15166</v>
      </c>
      <c r="AH6291" s="5" t="s">
        <v>15167</v>
      </c>
      <c r="AI6291" s="5" t="s">
        <v>15168</v>
      </c>
      <c r="AJ6291" s="5" t="s">
        <v>15169</v>
      </c>
      <c r="AK6291" s="5" t="s">
        <v>16030</v>
      </c>
      <c r="AL6291" s="5" t="s">
        <v>16031</v>
      </c>
      <c r="AM6291" s="5" t="s">
        <v>16032</v>
      </c>
      <c r="AN6291" s="5" t="s">
        <v>16033</v>
      </c>
    </row>
    <row r="6292" spans="1:41" ht="20.100000000000001" customHeight="1">
      <c r="A6292" s="282"/>
      <c r="C6292" s="289" t="s">
        <v>14002</v>
      </c>
      <c r="E6292" s="169"/>
      <c r="F6292" s="281">
        <v>11.99</v>
      </c>
      <c r="G6292" s="279"/>
      <c r="H6292" s="169">
        <v>0</v>
      </c>
      <c r="I6292" s="280"/>
      <c r="J6292" s="319">
        <f t="shared" si="99"/>
        <v>5.1914999999999996</v>
      </c>
      <c r="K6292" s="169" t="s">
        <v>731</v>
      </c>
      <c r="L6292" s="169"/>
      <c r="M6292" s="169"/>
      <c r="N6292" s="169"/>
      <c r="O6292" s="169"/>
      <c r="P6292" s="169"/>
    </row>
    <row r="6293" spans="1:41" ht="20.100000000000001" customHeight="1">
      <c r="A6293" s="5" t="s">
        <v>14640</v>
      </c>
      <c r="B6293" s="168">
        <v>683615810761</v>
      </c>
      <c r="C6293" s="289" t="s">
        <v>14002</v>
      </c>
      <c r="D6293" s="5" t="s">
        <v>14034</v>
      </c>
      <c r="E6293" s="326">
        <v>1</v>
      </c>
      <c r="F6293" s="281">
        <v>11.99</v>
      </c>
      <c r="G6293" s="279" t="s">
        <v>8444</v>
      </c>
      <c r="H6293" s="283">
        <v>19</v>
      </c>
      <c r="I6293" s="280">
        <v>42415</v>
      </c>
      <c r="J6293" s="319">
        <f t="shared" si="99"/>
        <v>4.1914999999999996</v>
      </c>
      <c r="K6293" s="169"/>
      <c r="L6293" s="169"/>
      <c r="M6293" s="169" t="s">
        <v>2395</v>
      </c>
      <c r="N6293" s="169"/>
      <c r="O6293" s="169"/>
      <c r="P6293" s="169"/>
      <c r="T6293" s="5" t="s">
        <v>15518</v>
      </c>
      <c r="U6293" s="171" t="s">
        <v>15619</v>
      </c>
      <c r="V6293" s="5" t="s">
        <v>15603</v>
      </c>
      <c r="W6293" s="5" t="s">
        <v>15587</v>
      </c>
      <c r="X6293" s="5" t="s">
        <v>15570</v>
      </c>
      <c r="Y6293" s="5" t="s">
        <v>15521</v>
      </c>
      <c r="Z6293" s="5" t="s">
        <v>15605</v>
      </c>
      <c r="AA6293" s="5" t="s">
        <v>15620</v>
      </c>
      <c r="AB6293" s="5" t="s">
        <v>15607</v>
      </c>
      <c r="AC6293" s="5" t="s">
        <v>15608</v>
      </c>
      <c r="AD6293" s="5" t="s">
        <v>15621</v>
      </c>
      <c r="AE6293" s="5" t="s">
        <v>15610</v>
      </c>
      <c r="AF6293" s="5" t="s">
        <v>15165</v>
      </c>
      <c r="AG6293" s="5" t="s">
        <v>15166</v>
      </c>
      <c r="AH6293" s="5" t="s">
        <v>15167</v>
      </c>
      <c r="AI6293" s="5" t="s">
        <v>15168</v>
      </c>
      <c r="AJ6293" s="5" t="s">
        <v>15169</v>
      </c>
      <c r="AK6293" s="5" t="s">
        <v>16034</v>
      </c>
      <c r="AL6293" s="5" t="s">
        <v>16035</v>
      </c>
      <c r="AM6293" s="5" t="s">
        <v>16036</v>
      </c>
      <c r="AN6293" s="5" t="s">
        <v>16037</v>
      </c>
      <c r="AO6293" s="5" t="s">
        <v>16038</v>
      </c>
    </row>
    <row r="6294" spans="1:41" ht="20.100000000000001" customHeight="1">
      <c r="A6294" s="282" t="s">
        <v>14641</v>
      </c>
      <c r="B6294" s="307"/>
      <c r="C6294" s="289" t="s">
        <v>9127</v>
      </c>
      <c r="D6294" s="5" t="s">
        <v>14035</v>
      </c>
      <c r="E6294" s="169"/>
      <c r="F6294" s="281" t="s">
        <v>17578</v>
      </c>
      <c r="G6294" s="279" t="s">
        <v>8444</v>
      </c>
      <c r="H6294" s="282">
        <v>0</v>
      </c>
      <c r="I6294" s="280">
        <v>42415</v>
      </c>
      <c r="J6294" s="319" t="e">
        <f t="shared" si="99"/>
        <v>#VALUE!</v>
      </c>
      <c r="K6294" s="169"/>
      <c r="L6294" s="169"/>
      <c r="M6294" s="169" t="s">
        <v>2395</v>
      </c>
      <c r="N6294" s="169"/>
      <c r="O6294" s="169"/>
      <c r="P6294" s="169"/>
    </row>
    <row r="6295" spans="1:41" ht="20.100000000000001" customHeight="1">
      <c r="A6295" s="282" t="s">
        <v>14642</v>
      </c>
      <c r="B6295" s="168">
        <v>683615810778</v>
      </c>
      <c r="C6295" s="289" t="s">
        <v>14003</v>
      </c>
      <c r="D6295" s="5" t="s">
        <v>14035</v>
      </c>
      <c r="E6295" s="323">
        <v>4.5</v>
      </c>
      <c r="F6295" s="281">
        <v>15.529411764705882</v>
      </c>
      <c r="G6295" s="279" t="s">
        <v>8444</v>
      </c>
      <c r="H6295" s="282">
        <v>0</v>
      </c>
      <c r="I6295" s="280">
        <v>42415</v>
      </c>
      <c r="J6295" s="319">
        <f t="shared" si="99"/>
        <v>3.6999999999999993</v>
      </c>
      <c r="K6295" s="169">
        <v>9.99</v>
      </c>
      <c r="L6295" s="169"/>
      <c r="M6295" s="169" t="s">
        <v>2395</v>
      </c>
      <c r="N6295" s="169"/>
      <c r="O6295" s="169"/>
      <c r="P6295" s="169"/>
    </row>
    <row r="6296" spans="1:41" ht="20.100000000000001" customHeight="1">
      <c r="A6296" s="282"/>
      <c r="C6296" s="289" t="s">
        <v>14004</v>
      </c>
      <c r="E6296" s="169"/>
      <c r="F6296" s="281">
        <v>9.99</v>
      </c>
      <c r="G6296" s="279"/>
      <c r="H6296" s="169">
        <v>0</v>
      </c>
      <c r="I6296" s="280"/>
      <c r="J6296" s="319">
        <f t="shared" si="99"/>
        <v>3.4915000000000003</v>
      </c>
      <c r="K6296" s="169" t="s">
        <v>731</v>
      </c>
      <c r="L6296" s="169"/>
      <c r="M6296" s="169"/>
      <c r="N6296" s="169"/>
      <c r="O6296" s="169"/>
      <c r="P6296" s="169"/>
    </row>
    <row r="6297" spans="1:41" ht="20.100000000000001" customHeight="1">
      <c r="A6297" s="5" t="s">
        <v>14643</v>
      </c>
      <c r="B6297" s="168">
        <v>683615810785</v>
      </c>
      <c r="C6297" s="289" t="s">
        <v>14004</v>
      </c>
      <c r="D6297" s="5" t="s">
        <v>14036</v>
      </c>
      <c r="E6297" s="326">
        <v>1</v>
      </c>
      <c r="F6297" s="319">
        <v>9.89</v>
      </c>
      <c r="G6297" s="279" t="s">
        <v>8444</v>
      </c>
      <c r="H6297" s="365">
        <v>123</v>
      </c>
      <c r="I6297" s="280">
        <v>42415</v>
      </c>
      <c r="J6297" s="319">
        <f t="shared" si="99"/>
        <v>2.4064999999999994</v>
      </c>
      <c r="K6297" s="169">
        <v>7.0588235294117645</v>
      </c>
      <c r="L6297" s="169"/>
      <c r="M6297" s="169" t="s">
        <v>2395</v>
      </c>
      <c r="N6297" s="169"/>
      <c r="O6297" s="169"/>
      <c r="P6297" s="169"/>
      <c r="T6297" s="5" t="s">
        <v>15518</v>
      </c>
      <c r="U6297" s="171" t="s">
        <v>15622</v>
      </c>
      <c r="V6297" s="5" t="s">
        <v>15603</v>
      </c>
      <c r="W6297" s="5" t="s">
        <v>15604</v>
      </c>
      <c r="X6297" s="5" t="s">
        <v>15570</v>
      </c>
      <c r="Y6297" s="5" t="s">
        <v>15521</v>
      </c>
      <c r="Z6297" s="5" t="s">
        <v>15605</v>
      </c>
      <c r="AA6297" s="5" t="s">
        <v>15606</v>
      </c>
      <c r="AB6297" s="5" t="s">
        <v>15607</v>
      </c>
      <c r="AC6297" s="5" t="s">
        <v>15608</v>
      </c>
      <c r="AD6297" s="5" t="s">
        <v>15609</v>
      </c>
      <c r="AE6297" s="5" t="s">
        <v>15610</v>
      </c>
      <c r="AF6297" s="5" t="s">
        <v>15165</v>
      </c>
      <c r="AG6297" s="5" t="s">
        <v>15166</v>
      </c>
      <c r="AH6297" s="5" t="s">
        <v>15167</v>
      </c>
      <c r="AI6297" s="5" t="s">
        <v>15168</v>
      </c>
      <c r="AJ6297" s="5" t="s">
        <v>15169</v>
      </c>
      <c r="AK6297" s="5" t="s">
        <v>16039</v>
      </c>
      <c r="AL6297" s="5" t="s">
        <v>16040</v>
      </c>
      <c r="AM6297" s="5" t="s">
        <v>16041</v>
      </c>
      <c r="AN6297" s="5" t="s">
        <v>16042</v>
      </c>
    </row>
    <row r="6298" spans="1:41" ht="20.100000000000001" customHeight="1">
      <c r="A6298" s="282"/>
      <c r="C6298" s="289" t="s">
        <v>14005</v>
      </c>
      <c r="E6298" s="169"/>
      <c r="F6298" s="281">
        <v>10.99</v>
      </c>
      <c r="G6298" s="279"/>
      <c r="H6298" s="169">
        <v>0</v>
      </c>
      <c r="I6298" s="280"/>
      <c r="J6298" s="319">
        <f t="shared" si="99"/>
        <v>4.3414999999999999</v>
      </c>
      <c r="K6298" s="169" t="s">
        <v>731</v>
      </c>
      <c r="L6298" s="169"/>
      <c r="M6298" s="169"/>
      <c r="N6298" s="169"/>
      <c r="O6298" s="169"/>
      <c r="P6298" s="169"/>
    </row>
    <row r="6299" spans="1:41" ht="20.100000000000001" customHeight="1">
      <c r="A6299" s="282" t="s">
        <v>14644</v>
      </c>
      <c r="B6299" s="168">
        <v>683615810792</v>
      </c>
      <c r="C6299" s="289" t="s">
        <v>14005</v>
      </c>
      <c r="D6299" s="5" t="s">
        <v>14037</v>
      </c>
      <c r="E6299" s="323">
        <v>2</v>
      </c>
      <c r="F6299" s="319">
        <v>11.89</v>
      </c>
      <c r="G6299" s="279" t="s">
        <v>8444</v>
      </c>
      <c r="H6299" s="282">
        <v>0</v>
      </c>
      <c r="I6299" s="280">
        <v>42415</v>
      </c>
      <c r="J6299" s="319">
        <f t="shared" si="99"/>
        <v>3.1065000000000005</v>
      </c>
      <c r="K6299" s="169">
        <v>8.2352941176470598</v>
      </c>
      <c r="L6299" s="169"/>
      <c r="M6299" s="169" t="s">
        <v>2395</v>
      </c>
      <c r="N6299" s="169"/>
      <c r="O6299" s="169"/>
      <c r="P6299" s="169"/>
    </row>
    <row r="6300" spans="1:41" ht="20.100000000000001" customHeight="1">
      <c r="A6300" s="282"/>
      <c r="C6300" s="289" t="s">
        <v>14006</v>
      </c>
      <c r="E6300" s="169"/>
      <c r="F6300" s="281">
        <v>13.99</v>
      </c>
      <c r="G6300" s="279"/>
      <c r="H6300" s="169">
        <v>0</v>
      </c>
      <c r="I6300" s="280"/>
      <c r="J6300" s="319">
        <f t="shared" si="99"/>
        <v>6.8915000000000006</v>
      </c>
      <c r="K6300" s="169" t="s">
        <v>731</v>
      </c>
      <c r="L6300" s="169"/>
      <c r="M6300" s="169"/>
      <c r="N6300" s="169"/>
      <c r="O6300" s="169"/>
      <c r="P6300" s="169"/>
    </row>
    <row r="6301" spans="1:41" ht="20.100000000000001" customHeight="1">
      <c r="A6301" s="282" t="s">
        <v>14645</v>
      </c>
      <c r="B6301" s="168">
        <v>683615810808</v>
      </c>
      <c r="C6301" s="289" t="s">
        <v>14006</v>
      </c>
      <c r="D6301" s="5" t="s">
        <v>14038</v>
      </c>
      <c r="E6301" s="323">
        <v>5</v>
      </c>
      <c r="F6301" s="281">
        <v>16.117647058823529</v>
      </c>
      <c r="G6301" s="279" t="s">
        <v>8444</v>
      </c>
      <c r="H6301" s="282">
        <v>0</v>
      </c>
      <c r="I6301" s="280">
        <v>42415</v>
      </c>
      <c r="J6301" s="319">
        <f t="shared" si="99"/>
        <v>3.6999999999999993</v>
      </c>
      <c r="K6301" s="169">
        <v>11.99</v>
      </c>
      <c r="L6301" s="169"/>
      <c r="M6301" s="169" t="s">
        <v>2395</v>
      </c>
      <c r="N6301" s="169"/>
      <c r="O6301" s="169"/>
      <c r="P6301" s="169"/>
    </row>
    <row r="6302" spans="1:41" ht="20.100000000000001" customHeight="1">
      <c r="A6302" s="282"/>
      <c r="C6302" s="289" t="s">
        <v>14007</v>
      </c>
      <c r="E6302" s="169"/>
      <c r="F6302" s="281">
        <v>13.99</v>
      </c>
      <c r="G6302" s="279"/>
      <c r="H6302" s="169">
        <v>0</v>
      </c>
      <c r="I6302" s="280"/>
      <c r="J6302" s="319">
        <f t="shared" si="99"/>
        <v>6.8915000000000006</v>
      </c>
      <c r="K6302" s="169" t="s">
        <v>731</v>
      </c>
      <c r="L6302" s="169"/>
      <c r="M6302" s="169"/>
      <c r="N6302" s="169"/>
      <c r="O6302" s="169"/>
      <c r="P6302" s="169"/>
    </row>
    <row r="6303" spans="1:41" ht="20.100000000000001" customHeight="1">
      <c r="A6303" s="5" t="s">
        <v>14646</v>
      </c>
      <c r="B6303" s="168">
        <v>683615810815</v>
      </c>
      <c r="C6303" s="289" t="s">
        <v>14007</v>
      </c>
      <c r="D6303" s="5" t="s">
        <v>14039</v>
      </c>
      <c r="E6303" s="323">
        <v>2</v>
      </c>
      <c r="F6303" s="281">
        <v>13.99</v>
      </c>
      <c r="G6303" s="279" t="s">
        <v>8444</v>
      </c>
      <c r="H6303" s="282">
        <v>0</v>
      </c>
      <c r="I6303" s="280">
        <v>42415</v>
      </c>
      <c r="J6303" s="319">
        <f t="shared" si="99"/>
        <v>4.8915000000000006</v>
      </c>
      <c r="K6303" s="169"/>
      <c r="L6303" s="169"/>
      <c r="M6303" s="169" t="s">
        <v>2395</v>
      </c>
      <c r="N6303" s="169"/>
      <c r="O6303" s="169"/>
      <c r="P6303" s="169"/>
      <c r="T6303" s="5" t="s">
        <v>15518</v>
      </c>
      <c r="U6303" s="171" t="s">
        <v>15623</v>
      </c>
      <c r="V6303" s="5" t="s">
        <v>15603</v>
      </c>
      <c r="W6303" s="5" t="s">
        <v>15587</v>
      </c>
      <c r="X6303" s="5" t="s">
        <v>15570</v>
      </c>
      <c r="Y6303" s="5" t="s">
        <v>15521</v>
      </c>
      <c r="Z6303" s="5" t="s">
        <v>15605</v>
      </c>
      <c r="AA6303" s="5" t="s">
        <v>15624</v>
      </c>
      <c r="AB6303" s="5" t="s">
        <v>15607</v>
      </c>
      <c r="AC6303" s="5" t="s">
        <v>15608</v>
      </c>
      <c r="AD6303" s="5" t="s">
        <v>15625</v>
      </c>
      <c r="AE6303" s="5" t="s">
        <v>15610</v>
      </c>
      <c r="AF6303" s="5" t="s">
        <v>15165</v>
      </c>
      <c r="AG6303" s="5" t="s">
        <v>15166</v>
      </c>
      <c r="AH6303" s="5" t="s">
        <v>15167</v>
      </c>
      <c r="AI6303" s="5" t="s">
        <v>15168</v>
      </c>
      <c r="AJ6303" s="5" t="s">
        <v>15169</v>
      </c>
      <c r="AK6303" s="5" t="s">
        <v>16043</v>
      </c>
      <c r="AL6303" s="5" t="s">
        <v>16044</v>
      </c>
      <c r="AM6303" s="5" t="s">
        <v>16045</v>
      </c>
      <c r="AN6303" s="5" t="s">
        <v>16046</v>
      </c>
    </row>
    <row r="6304" spans="1:41" ht="20.100000000000001" customHeight="1">
      <c r="A6304" s="282" t="s">
        <v>14647</v>
      </c>
      <c r="B6304" s="307"/>
      <c r="C6304" s="289" t="s">
        <v>9128</v>
      </c>
      <c r="D6304" s="5" t="s">
        <v>14040</v>
      </c>
      <c r="E6304" s="169"/>
      <c r="F6304" s="281" t="s">
        <v>17578</v>
      </c>
      <c r="G6304" s="279" t="s">
        <v>8444</v>
      </c>
      <c r="H6304" s="282">
        <v>0</v>
      </c>
      <c r="I6304" s="280">
        <v>42415</v>
      </c>
      <c r="J6304" s="319" t="e">
        <f t="shared" si="99"/>
        <v>#VALUE!</v>
      </c>
      <c r="K6304" s="169"/>
      <c r="L6304" s="169"/>
      <c r="M6304" s="169" t="s">
        <v>2395</v>
      </c>
      <c r="N6304" s="169"/>
      <c r="O6304" s="169"/>
      <c r="P6304" s="169"/>
    </row>
    <row r="6305" spans="1:38" ht="20.100000000000001" customHeight="1">
      <c r="A6305" s="5" t="s">
        <v>14648</v>
      </c>
      <c r="B6305" s="168">
        <v>683615810822</v>
      </c>
      <c r="C6305" s="289" t="s">
        <v>14008</v>
      </c>
      <c r="D6305" s="5" t="s">
        <v>14040</v>
      </c>
      <c r="E6305" s="323">
        <v>2</v>
      </c>
      <c r="F6305" s="281">
        <v>14.99</v>
      </c>
      <c r="G6305" s="279" t="s">
        <v>8444</v>
      </c>
      <c r="H6305" s="282">
        <v>0</v>
      </c>
      <c r="I6305" s="280">
        <v>42415</v>
      </c>
      <c r="J6305" s="319">
        <f t="shared" si="99"/>
        <v>5.7415000000000003</v>
      </c>
      <c r="K6305" s="169"/>
      <c r="L6305" s="169"/>
      <c r="M6305" s="169" t="s">
        <v>2395</v>
      </c>
      <c r="N6305" s="169"/>
      <c r="O6305" s="169"/>
      <c r="P6305" s="169"/>
      <c r="T6305" s="5" t="s">
        <v>15518</v>
      </c>
      <c r="U6305" s="171" t="s">
        <v>14647</v>
      </c>
      <c r="V6305" s="5" t="s">
        <v>15603</v>
      </c>
      <c r="W6305" s="5" t="s">
        <v>15580</v>
      </c>
      <c r="X6305" s="5" t="s">
        <v>15570</v>
      </c>
      <c r="Y6305" s="5" t="s">
        <v>15521</v>
      </c>
      <c r="Z6305" s="5" t="s">
        <v>15605</v>
      </c>
      <c r="AA6305" s="5" t="s">
        <v>15582</v>
      </c>
      <c r="AB6305" s="5" t="s">
        <v>15607</v>
      </c>
      <c r="AC6305" s="5" t="s">
        <v>15608</v>
      </c>
      <c r="AD6305" s="5" t="s">
        <v>15584</v>
      </c>
      <c r="AE6305" s="5" t="s">
        <v>15610</v>
      </c>
      <c r="AF6305" s="5" t="s">
        <v>15165</v>
      </c>
      <c r="AG6305" s="5" t="s">
        <v>15166</v>
      </c>
      <c r="AH6305" s="5" t="s">
        <v>15167</v>
      </c>
      <c r="AI6305" s="5" t="s">
        <v>15168</v>
      </c>
      <c r="AJ6305" s="5" t="s">
        <v>15169</v>
      </c>
      <c r="AK6305" s="5" t="s">
        <v>16047</v>
      </c>
    </row>
    <row r="6306" spans="1:38" ht="20.100000000000001" customHeight="1">
      <c r="A6306" s="282" t="s">
        <v>14649</v>
      </c>
      <c r="B6306" s="168">
        <v>683615810839</v>
      </c>
      <c r="C6306" s="289" t="s">
        <v>14009</v>
      </c>
      <c r="D6306" s="5" t="s">
        <v>14040</v>
      </c>
      <c r="E6306" s="323">
        <v>2.5</v>
      </c>
      <c r="F6306" s="281">
        <v>14.99</v>
      </c>
      <c r="G6306" s="279" t="s">
        <v>8444</v>
      </c>
      <c r="H6306" s="282">
        <v>0</v>
      </c>
      <c r="I6306" s="280">
        <v>42415</v>
      </c>
      <c r="J6306" s="319">
        <f t="shared" si="99"/>
        <v>5.2415000000000003</v>
      </c>
      <c r="K6306" s="169"/>
      <c r="L6306" s="169"/>
      <c r="M6306" s="169" t="s">
        <v>2395</v>
      </c>
      <c r="N6306" s="169"/>
      <c r="O6306" s="169"/>
      <c r="P6306" s="169"/>
    </row>
    <row r="6307" spans="1:38" ht="20.100000000000001" customHeight="1">
      <c r="A6307" s="282" t="s">
        <v>14650</v>
      </c>
      <c r="B6307" s="168">
        <v>683615810846</v>
      </c>
      <c r="C6307" s="289" t="s">
        <v>14010</v>
      </c>
      <c r="D6307" s="5" t="s">
        <v>14040</v>
      </c>
      <c r="E6307" s="323">
        <v>2</v>
      </c>
      <c r="F6307" s="281">
        <v>14.99</v>
      </c>
      <c r="G6307" s="279" t="s">
        <v>8444</v>
      </c>
      <c r="H6307" s="282">
        <v>0</v>
      </c>
      <c r="I6307" s="280">
        <v>42415</v>
      </c>
      <c r="J6307" s="319">
        <f t="shared" si="99"/>
        <v>5.7415000000000003</v>
      </c>
      <c r="K6307" s="169"/>
      <c r="L6307" s="169"/>
      <c r="M6307" s="169" t="s">
        <v>2395</v>
      </c>
      <c r="N6307" s="169"/>
      <c r="O6307" s="169"/>
      <c r="P6307" s="169"/>
    </row>
    <row r="6308" spans="1:38" ht="20.100000000000001" customHeight="1">
      <c r="A6308" s="282" t="s">
        <v>14651</v>
      </c>
      <c r="B6308" s="168">
        <v>683615810853</v>
      </c>
      <c r="C6308" s="289" t="s">
        <v>14011</v>
      </c>
      <c r="D6308" s="5" t="s">
        <v>14040</v>
      </c>
      <c r="E6308" s="323">
        <v>2</v>
      </c>
      <c r="F6308" s="281">
        <v>14.99</v>
      </c>
      <c r="G6308" s="279" t="s">
        <v>8444</v>
      </c>
      <c r="H6308" s="282">
        <v>0</v>
      </c>
      <c r="I6308" s="280">
        <v>42415</v>
      </c>
      <c r="J6308" s="319">
        <f t="shared" si="99"/>
        <v>5.7415000000000003</v>
      </c>
      <c r="K6308" s="169"/>
      <c r="L6308" s="169"/>
      <c r="M6308" s="169" t="s">
        <v>2395</v>
      </c>
      <c r="N6308" s="169"/>
      <c r="O6308" s="169"/>
      <c r="P6308" s="169"/>
    </row>
    <row r="6309" spans="1:38" ht="20.100000000000001" customHeight="1">
      <c r="A6309" s="282" t="s">
        <v>14652</v>
      </c>
      <c r="B6309" s="168">
        <v>683615810860</v>
      </c>
      <c r="C6309" s="289" t="s">
        <v>14012</v>
      </c>
      <c r="D6309" s="5" t="s">
        <v>14040</v>
      </c>
      <c r="E6309" s="323">
        <v>2.5</v>
      </c>
      <c r="F6309" s="281">
        <v>14.99</v>
      </c>
      <c r="G6309" s="279" t="s">
        <v>8444</v>
      </c>
      <c r="H6309" s="282">
        <v>0</v>
      </c>
      <c r="I6309" s="280">
        <v>42415</v>
      </c>
      <c r="J6309" s="319">
        <f t="shared" si="99"/>
        <v>5.2415000000000003</v>
      </c>
      <c r="K6309" s="169"/>
      <c r="L6309" s="169"/>
      <c r="M6309" s="169" t="s">
        <v>2395</v>
      </c>
      <c r="N6309" s="169"/>
      <c r="O6309" s="169"/>
      <c r="P6309" s="169"/>
    </row>
    <row r="6310" spans="1:38" ht="20.100000000000001" customHeight="1">
      <c r="A6310" s="282" t="s">
        <v>14653</v>
      </c>
      <c r="B6310" s="307"/>
      <c r="C6310" s="289" t="s">
        <v>10753</v>
      </c>
      <c r="D6310" s="5" t="s">
        <v>11097</v>
      </c>
      <c r="E6310" s="169"/>
      <c r="F6310" s="281" t="s">
        <v>17578</v>
      </c>
      <c r="G6310" s="279" t="s">
        <v>8444</v>
      </c>
      <c r="H6310" s="282">
        <v>0</v>
      </c>
      <c r="I6310" s="280">
        <v>42415</v>
      </c>
      <c r="J6310" s="319" t="e">
        <f t="shared" si="99"/>
        <v>#VALUE!</v>
      </c>
      <c r="K6310" s="169"/>
      <c r="L6310" s="169"/>
      <c r="M6310" s="169" t="s">
        <v>2395</v>
      </c>
      <c r="N6310" s="169"/>
      <c r="O6310" s="169"/>
      <c r="P6310" s="169"/>
    </row>
    <row r="6311" spans="1:38" ht="20.100000000000001" customHeight="1">
      <c r="A6311" s="5" t="s">
        <v>14654</v>
      </c>
      <c r="B6311" s="168">
        <v>683615810877</v>
      </c>
      <c r="C6311" s="289" t="s">
        <v>14013</v>
      </c>
      <c r="D6311" s="5" t="s">
        <v>11097</v>
      </c>
      <c r="E6311" s="323">
        <v>1.5</v>
      </c>
      <c r="F6311" s="281">
        <v>14.99</v>
      </c>
      <c r="G6311" s="279" t="s">
        <v>8444</v>
      </c>
      <c r="H6311" s="282">
        <v>0</v>
      </c>
      <c r="I6311" s="280">
        <v>42415</v>
      </c>
      <c r="J6311" s="319">
        <f t="shared" si="99"/>
        <v>6.2415000000000003</v>
      </c>
      <c r="K6311" s="169"/>
      <c r="L6311" s="169"/>
      <c r="M6311" s="169" t="s">
        <v>2395</v>
      </c>
      <c r="N6311" s="169"/>
      <c r="O6311" s="169"/>
      <c r="P6311" s="169"/>
      <c r="T6311" s="5" t="s">
        <v>15518</v>
      </c>
      <c r="U6311" s="171" t="s">
        <v>14653</v>
      </c>
      <c r="V6311" s="5" t="s">
        <v>15603</v>
      </c>
      <c r="W6311" s="5" t="s">
        <v>15592</v>
      </c>
      <c r="X6311" s="5" t="s">
        <v>15570</v>
      </c>
      <c r="Y6311" s="5" t="s">
        <v>15521</v>
      </c>
      <c r="Z6311" s="5" t="s">
        <v>15605</v>
      </c>
      <c r="AA6311" s="5" t="s">
        <v>15593</v>
      </c>
      <c r="AB6311" s="5" t="s">
        <v>15607</v>
      </c>
      <c r="AC6311" s="5" t="s">
        <v>15608</v>
      </c>
      <c r="AD6311" s="5" t="s">
        <v>15594</v>
      </c>
      <c r="AE6311" s="5" t="s">
        <v>15610</v>
      </c>
      <c r="AF6311" s="5" t="s">
        <v>15165</v>
      </c>
      <c r="AG6311" s="5" t="s">
        <v>15166</v>
      </c>
      <c r="AH6311" s="5" t="s">
        <v>15167</v>
      </c>
      <c r="AI6311" s="5" t="s">
        <v>15168</v>
      </c>
      <c r="AJ6311" s="5" t="s">
        <v>15169</v>
      </c>
      <c r="AK6311" s="5" t="s">
        <v>16048</v>
      </c>
    </row>
    <row r="6312" spans="1:38" ht="20.100000000000001" customHeight="1">
      <c r="A6312" s="5" t="s">
        <v>14655</v>
      </c>
      <c r="B6312" s="168">
        <v>683615810884</v>
      </c>
      <c r="C6312" s="289" t="s">
        <v>14014</v>
      </c>
      <c r="D6312" s="5" t="s">
        <v>11097</v>
      </c>
      <c r="E6312" s="323">
        <v>1.5</v>
      </c>
      <c r="F6312" s="281">
        <v>14.99</v>
      </c>
      <c r="G6312" s="279" t="s">
        <v>8444</v>
      </c>
      <c r="H6312" s="282">
        <v>0</v>
      </c>
      <c r="I6312" s="280">
        <v>42415</v>
      </c>
      <c r="J6312" s="319">
        <f t="shared" si="99"/>
        <v>6.2415000000000003</v>
      </c>
      <c r="K6312" s="169"/>
      <c r="L6312" s="169"/>
      <c r="M6312" s="169" t="s">
        <v>2395</v>
      </c>
      <c r="N6312" s="169"/>
      <c r="O6312" s="169"/>
      <c r="P6312" s="169"/>
      <c r="T6312" s="5" t="s">
        <v>15518</v>
      </c>
      <c r="U6312" s="171" t="s">
        <v>14653</v>
      </c>
      <c r="V6312" s="5" t="s">
        <v>15603</v>
      </c>
      <c r="W6312" s="5" t="s">
        <v>15592</v>
      </c>
      <c r="X6312" s="5" t="s">
        <v>15570</v>
      </c>
      <c r="Y6312" s="5" t="s">
        <v>15521</v>
      </c>
      <c r="Z6312" s="5" t="s">
        <v>15605</v>
      </c>
      <c r="AA6312" s="5" t="s">
        <v>15593</v>
      </c>
      <c r="AB6312" s="5" t="s">
        <v>15607</v>
      </c>
      <c r="AC6312" s="5" t="s">
        <v>15608</v>
      </c>
      <c r="AD6312" s="5" t="s">
        <v>15594</v>
      </c>
      <c r="AE6312" s="5" t="s">
        <v>15610</v>
      </c>
      <c r="AF6312" s="5" t="s">
        <v>15165</v>
      </c>
      <c r="AG6312" s="5" t="s">
        <v>15166</v>
      </c>
      <c r="AH6312" s="5" t="s">
        <v>15167</v>
      </c>
      <c r="AI6312" s="5" t="s">
        <v>15168</v>
      </c>
      <c r="AJ6312" s="5" t="s">
        <v>15169</v>
      </c>
      <c r="AK6312" s="5" t="s">
        <v>16049</v>
      </c>
      <c r="AL6312" s="5" t="s">
        <v>16050</v>
      </c>
    </row>
    <row r="6313" spans="1:38" ht="20.100000000000001" customHeight="1">
      <c r="A6313" s="5" t="s">
        <v>14656</v>
      </c>
      <c r="B6313" s="168">
        <v>683615810891</v>
      </c>
      <c r="C6313" s="289" t="s">
        <v>14015</v>
      </c>
      <c r="D6313" s="5" t="s">
        <v>11097</v>
      </c>
      <c r="E6313" s="323">
        <v>1.5</v>
      </c>
      <c r="F6313" s="281">
        <v>14.99</v>
      </c>
      <c r="G6313" s="279" t="s">
        <v>8444</v>
      </c>
      <c r="H6313" s="282">
        <v>0</v>
      </c>
      <c r="I6313" s="280">
        <v>42415</v>
      </c>
      <c r="J6313" s="319">
        <f t="shared" si="99"/>
        <v>6.2415000000000003</v>
      </c>
      <c r="K6313" s="169"/>
      <c r="L6313" s="169"/>
      <c r="M6313" s="169" t="s">
        <v>2395</v>
      </c>
      <c r="N6313" s="169"/>
      <c r="O6313" s="169"/>
      <c r="P6313" s="169"/>
      <c r="T6313" s="5" t="s">
        <v>15518</v>
      </c>
      <c r="U6313" s="171" t="s">
        <v>14653</v>
      </c>
      <c r="V6313" s="5" t="s">
        <v>15603</v>
      </c>
      <c r="W6313" s="5" t="s">
        <v>15592</v>
      </c>
      <c r="X6313" s="5" t="s">
        <v>15570</v>
      </c>
      <c r="Y6313" s="5" t="s">
        <v>15521</v>
      </c>
      <c r="Z6313" s="5" t="s">
        <v>15605</v>
      </c>
      <c r="AA6313" s="5" t="s">
        <v>15593</v>
      </c>
      <c r="AB6313" s="5" t="s">
        <v>15607</v>
      </c>
      <c r="AC6313" s="5" t="s">
        <v>15608</v>
      </c>
      <c r="AD6313" s="5" t="s">
        <v>15594</v>
      </c>
      <c r="AE6313" s="5" t="s">
        <v>15610</v>
      </c>
      <c r="AF6313" s="5" t="s">
        <v>15165</v>
      </c>
      <c r="AG6313" s="5" t="s">
        <v>15166</v>
      </c>
      <c r="AH6313" s="5" t="s">
        <v>15167</v>
      </c>
      <c r="AI6313" s="5" t="s">
        <v>15168</v>
      </c>
      <c r="AJ6313" s="5" t="s">
        <v>15169</v>
      </c>
      <c r="AK6313" s="5" t="s">
        <v>16051</v>
      </c>
      <c r="AL6313" s="5" t="s">
        <v>16052</v>
      </c>
    </row>
    <row r="6314" spans="1:38" ht="20.100000000000001" customHeight="1">
      <c r="A6314" s="282"/>
      <c r="C6314" s="289" t="s">
        <v>14016</v>
      </c>
      <c r="E6314" s="169"/>
      <c r="F6314" s="281" t="s">
        <v>17578</v>
      </c>
      <c r="G6314" s="279"/>
      <c r="H6314" s="169">
        <v>0</v>
      </c>
      <c r="I6314" s="280"/>
      <c r="J6314" s="319" t="e">
        <f t="shared" si="99"/>
        <v>#VALUE!</v>
      </c>
      <c r="K6314" s="169" t="s">
        <v>731</v>
      </c>
      <c r="L6314" s="169"/>
      <c r="M6314" s="169"/>
      <c r="N6314" s="169"/>
      <c r="O6314" s="169"/>
      <c r="P6314" s="169"/>
    </row>
    <row r="6315" spans="1:38" ht="20.100000000000001" customHeight="1">
      <c r="A6315" s="282" t="s">
        <v>14657</v>
      </c>
      <c r="B6315" s="168">
        <v>683615810907</v>
      </c>
      <c r="C6315" s="289" t="s">
        <v>14016</v>
      </c>
      <c r="D6315" s="5" t="s">
        <v>14041</v>
      </c>
      <c r="E6315" s="323">
        <v>5</v>
      </c>
      <c r="F6315" s="281">
        <v>14.99</v>
      </c>
      <c r="G6315" s="279" t="s">
        <v>8444</v>
      </c>
      <c r="H6315" s="282">
        <v>0</v>
      </c>
      <c r="I6315" s="280">
        <v>42415</v>
      </c>
      <c r="J6315" s="319">
        <f t="shared" si="99"/>
        <v>2.7415000000000003</v>
      </c>
      <c r="K6315" s="169"/>
      <c r="L6315" s="169"/>
      <c r="M6315" s="169" t="s">
        <v>2395</v>
      </c>
      <c r="N6315" s="169"/>
      <c r="O6315" s="169"/>
      <c r="P6315" s="169"/>
    </row>
    <row r="6316" spans="1:38" ht="20.100000000000001" customHeight="1">
      <c r="A6316" s="282"/>
      <c r="C6316" s="289" t="s">
        <v>14017</v>
      </c>
      <c r="E6316" s="169"/>
      <c r="F6316" s="281" t="s">
        <v>17578</v>
      </c>
      <c r="G6316" s="279"/>
      <c r="H6316" s="169">
        <v>0</v>
      </c>
      <c r="I6316" s="280"/>
      <c r="J6316" s="319" t="e">
        <f t="shared" si="99"/>
        <v>#VALUE!</v>
      </c>
      <c r="K6316" s="169" t="s">
        <v>731</v>
      </c>
      <c r="L6316" s="169"/>
      <c r="M6316" s="169"/>
      <c r="N6316" s="169"/>
      <c r="O6316" s="169"/>
      <c r="P6316" s="169"/>
    </row>
    <row r="6317" spans="1:38" ht="20.100000000000001" customHeight="1">
      <c r="A6317" s="282" t="s">
        <v>14658</v>
      </c>
      <c r="B6317" s="168">
        <v>683615810914</v>
      </c>
      <c r="C6317" s="289" t="s">
        <v>14017</v>
      </c>
      <c r="D6317" s="5" t="s">
        <v>14042</v>
      </c>
      <c r="E6317" s="323"/>
      <c r="F6317" s="281">
        <v>14.99</v>
      </c>
      <c r="G6317" s="279" t="s">
        <v>8444</v>
      </c>
      <c r="H6317" s="282">
        <v>0</v>
      </c>
      <c r="I6317" s="280">
        <v>42415</v>
      </c>
      <c r="J6317" s="319">
        <f t="shared" si="99"/>
        <v>7.7415000000000003</v>
      </c>
      <c r="K6317" s="169"/>
      <c r="L6317" s="169"/>
      <c r="M6317" s="169" t="s">
        <v>2395</v>
      </c>
      <c r="N6317" s="169"/>
      <c r="O6317" s="169"/>
      <c r="P6317" s="169"/>
    </row>
    <row r="6318" spans="1:38" ht="20.100000000000001" customHeight="1">
      <c r="A6318" s="282"/>
      <c r="C6318" s="289" t="s">
        <v>14018</v>
      </c>
      <c r="E6318" s="169"/>
      <c r="F6318" s="281">
        <v>14.99</v>
      </c>
      <c r="G6318" s="279"/>
      <c r="H6318" s="169">
        <v>0</v>
      </c>
      <c r="I6318" s="280"/>
      <c r="J6318" s="319">
        <f t="shared" si="99"/>
        <v>7.7415000000000003</v>
      </c>
      <c r="K6318" s="169" t="s">
        <v>731</v>
      </c>
      <c r="L6318" s="169"/>
      <c r="M6318" s="169"/>
      <c r="N6318" s="169"/>
      <c r="O6318" s="169"/>
      <c r="P6318" s="169"/>
    </row>
    <row r="6319" spans="1:38" ht="20.100000000000001" customHeight="1">
      <c r="A6319" s="282" t="s">
        <v>14659</v>
      </c>
      <c r="B6319" s="168">
        <v>683615810921</v>
      </c>
      <c r="C6319" s="289" t="s">
        <v>14018</v>
      </c>
      <c r="D6319" s="5" t="s">
        <v>14043</v>
      </c>
      <c r="E6319" s="323">
        <v>5</v>
      </c>
      <c r="F6319" s="281">
        <v>16.117647058823529</v>
      </c>
      <c r="G6319" s="279" t="s">
        <v>8444</v>
      </c>
      <c r="H6319" s="282">
        <v>0</v>
      </c>
      <c r="I6319" s="280">
        <v>42415</v>
      </c>
      <c r="J6319" s="319">
        <f t="shared" si="99"/>
        <v>3.6999999999999993</v>
      </c>
      <c r="K6319" s="169">
        <v>12.99</v>
      </c>
      <c r="L6319" s="169"/>
      <c r="M6319" s="169" t="s">
        <v>2395</v>
      </c>
      <c r="N6319" s="169"/>
      <c r="O6319" s="169"/>
      <c r="P6319" s="169"/>
    </row>
    <row r="6320" spans="1:38" ht="20.100000000000001" customHeight="1">
      <c r="A6320" s="282" t="s">
        <v>14660</v>
      </c>
      <c r="B6320" s="307"/>
      <c r="C6320" s="289" t="s">
        <v>9140</v>
      </c>
      <c r="D6320" s="5" t="s">
        <v>14044</v>
      </c>
      <c r="E6320" s="169"/>
      <c r="F6320" s="281" t="s">
        <v>17578</v>
      </c>
      <c r="G6320" s="279" t="s">
        <v>8444</v>
      </c>
      <c r="H6320" s="282">
        <v>0</v>
      </c>
      <c r="I6320" s="280">
        <v>42415</v>
      </c>
      <c r="J6320" s="319" t="e">
        <f t="shared" si="99"/>
        <v>#VALUE!</v>
      </c>
      <c r="K6320" s="169"/>
      <c r="L6320" s="169"/>
      <c r="M6320" s="169" t="s">
        <v>2395</v>
      </c>
      <c r="N6320" s="169"/>
      <c r="O6320" s="169"/>
      <c r="P6320" s="169"/>
    </row>
    <row r="6321" spans="1:41" ht="20.100000000000001" customHeight="1">
      <c r="A6321" s="5" t="s">
        <v>14661</v>
      </c>
      <c r="B6321" s="168">
        <v>683615810938</v>
      </c>
      <c r="C6321" s="289" t="s">
        <v>14019</v>
      </c>
      <c r="D6321" s="5" t="s">
        <v>14044</v>
      </c>
      <c r="E6321" s="323">
        <v>2</v>
      </c>
      <c r="F6321" s="281">
        <v>14.99</v>
      </c>
      <c r="G6321" s="279" t="s">
        <v>8444</v>
      </c>
      <c r="H6321" s="282">
        <v>0</v>
      </c>
      <c r="I6321" s="280">
        <v>42415</v>
      </c>
      <c r="J6321" s="319">
        <f t="shared" si="99"/>
        <v>5.7415000000000003</v>
      </c>
      <c r="K6321" s="169"/>
      <c r="L6321" s="169"/>
      <c r="M6321" s="169" t="s">
        <v>2395</v>
      </c>
      <c r="N6321" s="169"/>
      <c r="O6321" s="169"/>
      <c r="P6321" s="169"/>
      <c r="T6321" s="5" t="s">
        <v>15518</v>
      </c>
      <c r="U6321" s="171" t="s">
        <v>14660</v>
      </c>
      <c r="V6321" s="5" t="s">
        <v>15603</v>
      </c>
      <c r="W6321" s="5" t="s">
        <v>15626</v>
      </c>
      <c r="X6321" s="5" t="s">
        <v>15570</v>
      </c>
      <c r="Y6321" s="5" t="s">
        <v>15521</v>
      </c>
      <c r="Z6321" s="5" t="s">
        <v>15605</v>
      </c>
      <c r="AA6321" s="5" t="s">
        <v>15627</v>
      </c>
      <c r="AB6321" s="5" t="s">
        <v>15607</v>
      </c>
      <c r="AC6321" s="5" t="s">
        <v>15608</v>
      </c>
      <c r="AD6321" s="5" t="s">
        <v>15628</v>
      </c>
      <c r="AE6321" s="5" t="s">
        <v>15610</v>
      </c>
      <c r="AF6321" s="5" t="s">
        <v>15165</v>
      </c>
      <c r="AG6321" s="5" t="s">
        <v>15166</v>
      </c>
      <c r="AH6321" s="5" t="s">
        <v>15167</v>
      </c>
      <c r="AI6321" s="5" t="s">
        <v>15168</v>
      </c>
      <c r="AJ6321" s="5" t="s">
        <v>15169</v>
      </c>
      <c r="AK6321" s="5" t="s">
        <v>16053</v>
      </c>
      <c r="AL6321" s="5" t="s">
        <v>16054</v>
      </c>
      <c r="AM6321" s="5" t="s">
        <v>16055</v>
      </c>
      <c r="AN6321" s="5" t="s">
        <v>16056</v>
      </c>
    </row>
    <row r="6322" spans="1:41" ht="20.100000000000001" customHeight="1">
      <c r="A6322" s="5" t="s">
        <v>14662</v>
      </c>
      <c r="B6322" s="168">
        <v>683615810945</v>
      </c>
      <c r="C6322" s="289" t="s">
        <v>14020</v>
      </c>
      <c r="D6322" s="5" t="s">
        <v>14044</v>
      </c>
      <c r="E6322" s="323">
        <v>2</v>
      </c>
      <c r="F6322" s="281">
        <v>14.99</v>
      </c>
      <c r="G6322" s="279" t="s">
        <v>8444</v>
      </c>
      <c r="H6322" s="282">
        <v>0</v>
      </c>
      <c r="I6322" s="280">
        <v>42415</v>
      </c>
      <c r="J6322" s="319">
        <f t="shared" si="99"/>
        <v>5.7415000000000003</v>
      </c>
      <c r="K6322" s="169"/>
      <c r="L6322" s="169"/>
      <c r="M6322" s="169" t="s">
        <v>2395</v>
      </c>
      <c r="N6322" s="169"/>
      <c r="O6322" s="169"/>
      <c r="P6322" s="169"/>
      <c r="T6322" s="5" t="s">
        <v>15518</v>
      </c>
      <c r="U6322" s="171" t="s">
        <v>14660</v>
      </c>
      <c r="V6322" s="5" t="s">
        <v>15603</v>
      </c>
      <c r="W6322" s="5" t="s">
        <v>15626</v>
      </c>
      <c r="X6322" s="5" t="s">
        <v>15570</v>
      </c>
      <c r="Y6322" s="5" t="s">
        <v>15521</v>
      </c>
      <c r="Z6322" s="5" t="s">
        <v>15605</v>
      </c>
      <c r="AA6322" s="5" t="s">
        <v>15627</v>
      </c>
      <c r="AB6322" s="5" t="s">
        <v>15607</v>
      </c>
      <c r="AC6322" s="5" t="s">
        <v>15608</v>
      </c>
      <c r="AD6322" s="5" t="s">
        <v>15628</v>
      </c>
      <c r="AE6322" s="5" t="s">
        <v>15610</v>
      </c>
      <c r="AF6322" s="5" t="s">
        <v>15165</v>
      </c>
      <c r="AG6322" s="5" t="s">
        <v>15166</v>
      </c>
      <c r="AH6322" s="5" t="s">
        <v>15167</v>
      </c>
      <c r="AI6322" s="5" t="s">
        <v>15168</v>
      </c>
      <c r="AJ6322" s="5" t="s">
        <v>15169</v>
      </c>
      <c r="AK6322" s="5" t="s">
        <v>16057</v>
      </c>
      <c r="AL6322" s="5" t="s">
        <v>16058</v>
      </c>
      <c r="AM6322" s="5" t="s">
        <v>16059</v>
      </c>
      <c r="AN6322" s="5" t="s">
        <v>16060</v>
      </c>
      <c r="AO6322" s="5" t="s">
        <v>16061</v>
      </c>
    </row>
    <row r="6323" spans="1:41" ht="20.100000000000001" customHeight="1">
      <c r="A6323" s="282" t="s">
        <v>14663</v>
      </c>
      <c r="C6323" s="289" t="s">
        <v>9143</v>
      </c>
      <c r="D6323" s="5" t="s">
        <v>14045</v>
      </c>
      <c r="E6323" s="323">
        <v>1.5</v>
      </c>
      <c r="F6323" s="281" t="s">
        <v>17578</v>
      </c>
      <c r="G6323" s="279" t="s">
        <v>8444</v>
      </c>
      <c r="H6323" s="282">
        <v>0</v>
      </c>
      <c r="I6323" s="280">
        <v>42415</v>
      </c>
      <c r="J6323" s="319" t="e">
        <f t="shared" si="99"/>
        <v>#VALUE!</v>
      </c>
      <c r="K6323" s="169"/>
      <c r="L6323" s="169"/>
      <c r="M6323" s="169" t="s">
        <v>2395</v>
      </c>
      <c r="N6323" s="169"/>
      <c r="O6323" s="169"/>
      <c r="P6323" s="169"/>
    </row>
    <row r="6324" spans="1:41" ht="20.100000000000001" customHeight="1">
      <c r="A6324" s="5" t="s">
        <v>14664</v>
      </c>
      <c r="B6324" s="168">
        <v>683615810952</v>
      </c>
      <c r="C6324" s="289" t="s">
        <v>14021</v>
      </c>
      <c r="D6324" s="5" t="s">
        <v>14045</v>
      </c>
      <c r="E6324" s="323">
        <v>1.5</v>
      </c>
      <c r="F6324" s="281">
        <v>14.99</v>
      </c>
      <c r="G6324" s="279" t="s">
        <v>8444</v>
      </c>
      <c r="H6324" s="282">
        <v>0</v>
      </c>
      <c r="I6324" s="280">
        <v>42415</v>
      </c>
      <c r="J6324" s="319">
        <f t="shared" si="99"/>
        <v>6.2415000000000003</v>
      </c>
      <c r="K6324" s="169"/>
      <c r="L6324" s="169"/>
      <c r="M6324" s="169" t="s">
        <v>2395</v>
      </c>
      <c r="N6324" s="169"/>
      <c r="O6324" s="169"/>
      <c r="P6324" s="169"/>
      <c r="T6324" s="5" t="s">
        <v>15518</v>
      </c>
      <c r="U6324" s="171" t="s">
        <v>14663</v>
      </c>
      <c r="V6324" s="5" t="s">
        <v>15603</v>
      </c>
      <c r="W6324" s="5" t="s">
        <v>15629</v>
      </c>
      <c r="X6324" s="5" t="s">
        <v>15570</v>
      </c>
      <c r="Y6324" s="5" t="s">
        <v>15521</v>
      </c>
      <c r="Z6324" s="5" t="s">
        <v>15605</v>
      </c>
      <c r="AA6324" s="5" t="s">
        <v>15630</v>
      </c>
      <c r="AB6324" s="5" t="s">
        <v>15607</v>
      </c>
      <c r="AC6324" s="5" t="s">
        <v>15608</v>
      </c>
      <c r="AD6324" s="5" t="s">
        <v>15631</v>
      </c>
      <c r="AE6324" s="5" t="s">
        <v>15610</v>
      </c>
      <c r="AF6324" s="5" t="s">
        <v>15165</v>
      </c>
      <c r="AG6324" s="5" t="s">
        <v>15166</v>
      </c>
      <c r="AH6324" s="5" t="s">
        <v>15167</v>
      </c>
      <c r="AI6324" s="5" t="s">
        <v>15168</v>
      </c>
      <c r="AJ6324" s="5" t="s">
        <v>15169</v>
      </c>
      <c r="AK6324" s="5" t="s">
        <v>16062</v>
      </c>
      <c r="AL6324" s="5" t="s">
        <v>16063</v>
      </c>
      <c r="AM6324" s="5" t="s">
        <v>16064</v>
      </c>
      <c r="AN6324" s="5" t="s">
        <v>16065</v>
      </c>
    </row>
    <row r="6325" spans="1:41" ht="20.100000000000001" customHeight="1">
      <c r="A6325" s="282" t="s">
        <v>14665</v>
      </c>
      <c r="B6325" s="307"/>
      <c r="C6325" s="289" t="s">
        <v>9144</v>
      </c>
      <c r="D6325" s="5" t="s">
        <v>14045</v>
      </c>
      <c r="E6325" s="169"/>
      <c r="F6325" s="281" t="s">
        <v>17578</v>
      </c>
      <c r="G6325" s="279" t="s">
        <v>8444</v>
      </c>
      <c r="H6325" s="282">
        <v>0</v>
      </c>
      <c r="I6325" s="280">
        <v>42415</v>
      </c>
      <c r="J6325" s="319" t="e">
        <f t="shared" si="99"/>
        <v>#VALUE!</v>
      </c>
      <c r="K6325" s="169"/>
      <c r="L6325" s="169"/>
      <c r="M6325" s="169" t="s">
        <v>2395</v>
      </c>
      <c r="N6325" s="169"/>
      <c r="O6325" s="169"/>
      <c r="P6325" s="169"/>
    </row>
    <row r="6326" spans="1:41" ht="20.100000000000001" customHeight="1">
      <c r="A6326" s="5" t="s">
        <v>14666</v>
      </c>
      <c r="B6326" s="168">
        <v>683615810969</v>
      </c>
      <c r="C6326" s="289" t="s">
        <v>14022</v>
      </c>
      <c r="D6326" s="5" t="s">
        <v>14045</v>
      </c>
      <c r="E6326" s="323">
        <v>1.5</v>
      </c>
      <c r="F6326" s="281">
        <v>14.99</v>
      </c>
      <c r="G6326" s="279" t="s">
        <v>8444</v>
      </c>
      <c r="H6326" s="282">
        <v>0</v>
      </c>
      <c r="I6326" s="280">
        <v>42415</v>
      </c>
      <c r="J6326" s="319">
        <f t="shared" si="99"/>
        <v>6.2415000000000003</v>
      </c>
      <c r="K6326" s="169"/>
      <c r="L6326" s="169"/>
      <c r="M6326" s="169" t="s">
        <v>2395</v>
      </c>
      <c r="N6326" s="169"/>
      <c r="O6326" s="169"/>
      <c r="P6326" s="169"/>
      <c r="T6326" s="5" t="s">
        <v>15518</v>
      </c>
      <c r="U6326" s="171" t="s">
        <v>14665</v>
      </c>
      <c r="V6326" s="5" t="s">
        <v>15603</v>
      </c>
      <c r="W6326" s="5" t="s">
        <v>15629</v>
      </c>
      <c r="X6326" s="5" t="s">
        <v>15570</v>
      </c>
      <c r="Y6326" s="5" t="s">
        <v>15521</v>
      </c>
      <c r="Z6326" s="5" t="s">
        <v>15605</v>
      </c>
      <c r="AA6326" s="5" t="s">
        <v>15630</v>
      </c>
      <c r="AB6326" s="5" t="s">
        <v>15607</v>
      </c>
      <c r="AC6326" s="5" t="s">
        <v>15608</v>
      </c>
      <c r="AD6326" s="5" t="s">
        <v>15631</v>
      </c>
      <c r="AE6326" s="5" t="s">
        <v>15610</v>
      </c>
      <c r="AF6326" s="5" t="s">
        <v>15165</v>
      </c>
      <c r="AG6326" s="5" t="s">
        <v>15166</v>
      </c>
      <c r="AH6326" s="5" t="s">
        <v>15167</v>
      </c>
      <c r="AI6326" s="5" t="s">
        <v>15168</v>
      </c>
      <c r="AJ6326" s="5" t="s">
        <v>15169</v>
      </c>
      <c r="AK6326" s="5" t="s">
        <v>16066</v>
      </c>
      <c r="AL6326" s="5" t="s">
        <v>16067</v>
      </c>
      <c r="AM6326" s="5" t="s">
        <v>16068</v>
      </c>
      <c r="AN6326" s="5" t="s">
        <v>16069</v>
      </c>
    </row>
    <row r="6327" spans="1:41" ht="20.100000000000001" customHeight="1">
      <c r="A6327" s="5" t="s">
        <v>14667</v>
      </c>
      <c r="B6327" s="168">
        <v>683615810976</v>
      </c>
      <c r="C6327" s="289" t="s">
        <v>14023</v>
      </c>
      <c r="D6327" s="5" t="s">
        <v>14045</v>
      </c>
      <c r="E6327" s="323">
        <v>2</v>
      </c>
      <c r="F6327" s="281">
        <v>14.99</v>
      </c>
      <c r="G6327" s="279" t="s">
        <v>8444</v>
      </c>
      <c r="H6327" s="282">
        <v>0</v>
      </c>
      <c r="I6327" s="280">
        <v>42415</v>
      </c>
      <c r="J6327" s="319">
        <f t="shared" si="99"/>
        <v>5.7415000000000003</v>
      </c>
      <c r="K6327" s="169"/>
      <c r="L6327" s="169"/>
      <c r="M6327" s="169" t="s">
        <v>2395</v>
      </c>
      <c r="N6327" s="169"/>
      <c r="O6327" s="169"/>
      <c r="P6327" s="169"/>
      <c r="T6327" s="5" t="s">
        <v>15518</v>
      </c>
      <c r="U6327" s="171" t="s">
        <v>14665</v>
      </c>
      <c r="V6327" s="5" t="s">
        <v>15603</v>
      </c>
      <c r="W6327" s="5" t="s">
        <v>15629</v>
      </c>
      <c r="X6327" s="5" t="s">
        <v>15570</v>
      </c>
      <c r="Y6327" s="5" t="s">
        <v>15521</v>
      </c>
      <c r="Z6327" s="5" t="s">
        <v>15605</v>
      </c>
      <c r="AA6327" s="5" t="s">
        <v>15630</v>
      </c>
      <c r="AB6327" s="5" t="s">
        <v>15607</v>
      </c>
      <c r="AC6327" s="5" t="s">
        <v>15608</v>
      </c>
      <c r="AD6327" s="5" t="s">
        <v>15631</v>
      </c>
      <c r="AE6327" s="5" t="s">
        <v>15610</v>
      </c>
      <c r="AF6327" s="5" t="s">
        <v>15165</v>
      </c>
      <c r="AG6327" s="5" t="s">
        <v>15166</v>
      </c>
      <c r="AH6327" s="5" t="s">
        <v>15167</v>
      </c>
      <c r="AI6327" s="5" t="s">
        <v>15168</v>
      </c>
      <c r="AJ6327" s="5" t="s">
        <v>15169</v>
      </c>
      <c r="AK6327" s="5" t="s">
        <v>16070</v>
      </c>
      <c r="AL6327" s="5" t="s">
        <v>16071</v>
      </c>
      <c r="AM6327" s="5" t="s">
        <v>16072</v>
      </c>
      <c r="AN6327" s="5" t="s">
        <v>16073</v>
      </c>
    </row>
    <row r="6328" spans="1:41" ht="20.100000000000001" customHeight="1">
      <c r="A6328" s="282" t="s">
        <v>14668</v>
      </c>
      <c r="B6328" s="307"/>
      <c r="C6328" s="289" t="s">
        <v>9151</v>
      </c>
      <c r="D6328" s="5" t="s">
        <v>14046</v>
      </c>
      <c r="E6328" s="169"/>
      <c r="F6328" s="281" t="s">
        <v>17578</v>
      </c>
      <c r="G6328" s="279" t="s">
        <v>8444</v>
      </c>
      <c r="H6328" s="282">
        <v>0</v>
      </c>
      <c r="I6328" s="280">
        <v>42415</v>
      </c>
      <c r="J6328" s="319" t="e">
        <f t="shared" si="99"/>
        <v>#VALUE!</v>
      </c>
      <c r="K6328" s="169"/>
      <c r="L6328" s="169"/>
      <c r="M6328" s="169" t="s">
        <v>2395</v>
      </c>
      <c r="N6328" s="169"/>
      <c r="O6328" s="169"/>
      <c r="P6328" s="169"/>
    </row>
    <row r="6329" spans="1:41" ht="20.100000000000001" customHeight="1">
      <c r="A6329" s="282" t="s">
        <v>14669</v>
      </c>
      <c r="B6329" s="168">
        <v>683615810983</v>
      </c>
      <c r="C6329" s="289" t="s">
        <v>14024</v>
      </c>
      <c r="D6329" s="5" t="s">
        <v>14046</v>
      </c>
      <c r="E6329" s="323">
        <v>7</v>
      </c>
      <c r="F6329" s="281">
        <v>19.647058823529413</v>
      </c>
      <c r="G6329" s="279" t="s">
        <v>8444</v>
      </c>
      <c r="H6329" s="282">
        <v>0</v>
      </c>
      <c r="I6329" s="280">
        <v>42415</v>
      </c>
      <c r="J6329" s="319">
        <f t="shared" si="99"/>
        <v>4.6999999999999993</v>
      </c>
      <c r="K6329" s="169">
        <v>12.99</v>
      </c>
      <c r="L6329" s="169"/>
      <c r="M6329" s="169" t="s">
        <v>2395</v>
      </c>
      <c r="N6329" s="169"/>
      <c r="O6329" s="169"/>
      <c r="P6329" s="169"/>
    </row>
    <row r="6330" spans="1:41" ht="20.100000000000001" customHeight="1">
      <c r="A6330" s="282" t="s">
        <v>14670</v>
      </c>
      <c r="B6330" s="168">
        <v>683615810990</v>
      </c>
      <c r="C6330" s="289" t="s">
        <v>14025</v>
      </c>
      <c r="D6330" s="5" t="s">
        <v>14046</v>
      </c>
      <c r="E6330" s="323">
        <v>3.5</v>
      </c>
      <c r="F6330" s="281">
        <v>14.99</v>
      </c>
      <c r="G6330" s="279" t="s">
        <v>8444</v>
      </c>
      <c r="H6330" s="282">
        <v>0</v>
      </c>
      <c r="I6330" s="280">
        <v>42415</v>
      </c>
      <c r="J6330" s="319">
        <f t="shared" si="99"/>
        <v>4.2415000000000003</v>
      </c>
      <c r="K6330" s="169"/>
      <c r="L6330" s="169"/>
      <c r="M6330" s="169" t="s">
        <v>2395</v>
      </c>
      <c r="N6330" s="169"/>
      <c r="O6330" s="169"/>
      <c r="P6330" s="169"/>
    </row>
    <row r="6331" spans="1:41" ht="20.100000000000001" customHeight="1">
      <c r="A6331" s="282"/>
      <c r="C6331" s="289" t="s">
        <v>14026</v>
      </c>
      <c r="E6331" s="169"/>
      <c r="F6331" s="281">
        <v>14.99</v>
      </c>
      <c r="G6331" s="279"/>
      <c r="H6331" s="169">
        <v>0</v>
      </c>
      <c r="I6331" s="280"/>
      <c r="J6331" s="319">
        <f t="shared" si="99"/>
        <v>7.7415000000000003</v>
      </c>
      <c r="K6331" s="169" t="s">
        <v>731</v>
      </c>
      <c r="L6331" s="169"/>
      <c r="M6331" s="169"/>
      <c r="N6331" s="169"/>
      <c r="O6331" s="169"/>
      <c r="P6331" s="169"/>
    </row>
    <row r="6332" spans="1:41" ht="20.100000000000001" customHeight="1">
      <c r="A6332" s="282" t="s">
        <v>14671</v>
      </c>
      <c r="B6332" s="168">
        <v>683615811003</v>
      </c>
      <c r="C6332" s="289" t="s">
        <v>14026</v>
      </c>
      <c r="D6332" s="5" t="s">
        <v>14047</v>
      </c>
      <c r="E6332" s="323">
        <v>5.5</v>
      </c>
      <c r="F6332" s="281">
        <v>16.705882352941178</v>
      </c>
      <c r="G6332" s="279" t="s">
        <v>8444</v>
      </c>
      <c r="H6332" s="282">
        <v>0</v>
      </c>
      <c r="I6332" s="280">
        <v>42415</v>
      </c>
      <c r="J6332" s="319">
        <f t="shared" si="99"/>
        <v>3.7000000000000011</v>
      </c>
      <c r="K6332" s="169">
        <v>12.99</v>
      </c>
      <c r="L6332" s="169"/>
      <c r="M6332" s="169" t="s">
        <v>2395</v>
      </c>
      <c r="N6332" s="169"/>
      <c r="O6332" s="169"/>
      <c r="P6332" s="169"/>
    </row>
    <row r="6333" spans="1:41" ht="20.100000000000001" customHeight="1">
      <c r="A6333" s="282"/>
      <c r="C6333" s="289" t="s">
        <v>14027</v>
      </c>
      <c r="E6333" s="169"/>
      <c r="F6333" s="281">
        <v>14.99</v>
      </c>
      <c r="G6333" s="279"/>
      <c r="H6333" s="169">
        <v>0</v>
      </c>
      <c r="I6333" s="280"/>
      <c r="J6333" s="319">
        <f t="shared" si="99"/>
        <v>7.7415000000000003</v>
      </c>
      <c r="K6333" s="169" t="s">
        <v>731</v>
      </c>
      <c r="L6333" s="169"/>
      <c r="M6333" s="169"/>
      <c r="N6333" s="169"/>
      <c r="O6333" s="169"/>
      <c r="P6333" s="169"/>
    </row>
    <row r="6334" spans="1:41" ht="20.100000000000001" customHeight="1">
      <c r="A6334" s="282" t="s">
        <v>14672</v>
      </c>
      <c r="B6334" s="168">
        <v>683615811010</v>
      </c>
      <c r="C6334" s="289" t="s">
        <v>14027</v>
      </c>
      <c r="D6334" s="5" t="s">
        <v>14048</v>
      </c>
      <c r="E6334" s="323">
        <v>5</v>
      </c>
      <c r="F6334" s="281">
        <v>16.117647058823529</v>
      </c>
      <c r="G6334" s="279" t="s">
        <v>8444</v>
      </c>
      <c r="H6334" s="282">
        <v>0</v>
      </c>
      <c r="I6334" s="280">
        <v>42415</v>
      </c>
      <c r="J6334" s="319">
        <f t="shared" si="99"/>
        <v>3.6999999999999993</v>
      </c>
      <c r="K6334" s="169">
        <v>12.99</v>
      </c>
      <c r="L6334" s="169"/>
      <c r="M6334" s="169" t="s">
        <v>2395</v>
      </c>
      <c r="N6334" s="169"/>
      <c r="O6334" s="169"/>
      <c r="P6334" s="169"/>
    </row>
    <row r="6335" spans="1:41" ht="20.100000000000001" customHeight="1">
      <c r="A6335" s="282"/>
      <c r="C6335" s="289" t="s">
        <v>14028</v>
      </c>
      <c r="E6335" s="169"/>
      <c r="F6335" s="281">
        <v>14.99</v>
      </c>
      <c r="G6335" s="279"/>
      <c r="H6335" s="169">
        <v>0</v>
      </c>
      <c r="I6335" s="280"/>
      <c r="J6335" s="319">
        <f t="shared" si="99"/>
        <v>7.7415000000000003</v>
      </c>
      <c r="K6335" s="169" t="s">
        <v>731</v>
      </c>
      <c r="L6335" s="169"/>
      <c r="M6335" s="169"/>
      <c r="N6335" s="169"/>
      <c r="O6335" s="169"/>
      <c r="P6335" s="169"/>
    </row>
    <row r="6336" spans="1:41" ht="20.100000000000001" customHeight="1">
      <c r="A6336" s="282" t="s">
        <v>14673</v>
      </c>
      <c r="B6336" s="168">
        <v>683615811027</v>
      </c>
      <c r="C6336" s="289" t="s">
        <v>14028</v>
      </c>
      <c r="D6336" s="5" t="s">
        <v>14049</v>
      </c>
      <c r="E6336" s="323">
        <v>2.5</v>
      </c>
      <c r="F6336" s="281">
        <v>14.99</v>
      </c>
      <c r="G6336" s="279" t="s">
        <v>8444</v>
      </c>
      <c r="H6336" s="282">
        <v>0</v>
      </c>
      <c r="I6336" s="280">
        <v>42415</v>
      </c>
      <c r="J6336" s="319">
        <f t="shared" si="99"/>
        <v>5.2415000000000003</v>
      </c>
      <c r="K6336" s="169"/>
      <c r="L6336" s="169"/>
      <c r="M6336" s="169" t="s">
        <v>2395</v>
      </c>
      <c r="N6336" s="169"/>
      <c r="O6336" s="169"/>
      <c r="P6336" s="169"/>
    </row>
    <row r="6337" spans="1:40" ht="20.100000000000001" customHeight="1">
      <c r="A6337" s="282" t="s">
        <v>14674</v>
      </c>
      <c r="B6337" s="307"/>
      <c r="C6337" s="289" t="s">
        <v>14029</v>
      </c>
      <c r="D6337" s="5" t="s">
        <v>14050</v>
      </c>
      <c r="E6337" s="169"/>
      <c r="F6337" s="281" t="s">
        <v>17578</v>
      </c>
      <c r="G6337" s="279" t="s">
        <v>8444</v>
      </c>
      <c r="H6337" s="282">
        <v>0</v>
      </c>
      <c r="I6337" s="280">
        <v>42415</v>
      </c>
      <c r="J6337" s="319" t="e">
        <f t="shared" si="99"/>
        <v>#VALUE!</v>
      </c>
      <c r="K6337" s="169"/>
      <c r="L6337" s="169"/>
      <c r="M6337" s="169" t="s">
        <v>2395</v>
      </c>
      <c r="N6337" s="169"/>
      <c r="O6337" s="169"/>
      <c r="P6337" s="169"/>
    </row>
    <row r="6338" spans="1:40" ht="20.100000000000001" customHeight="1">
      <c r="A6338" s="282" t="s">
        <v>14675</v>
      </c>
      <c r="B6338" s="168">
        <v>683615811034</v>
      </c>
      <c r="C6338" s="289" t="s">
        <v>14030</v>
      </c>
      <c r="D6338" s="5" t="s">
        <v>14050</v>
      </c>
      <c r="E6338" s="323">
        <v>3.5</v>
      </c>
      <c r="F6338" s="281">
        <v>14.352941176470589</v>
      </c>
      <c r="G6338" s="279" t="s">
        <v>8444</v>
      </c>
      <c r="H6338" s="282">
        <v>0</v>
      </c>
      <c r="I6338" s="280">
        <v>42415</v>
      </c>
      <c r="J6338" s="319">
        <f t="shared" si="99"/>
        <v>3.6999999999999993</v>
      </c>
      <c r="K6338" s="169">
        <v>9.99</v>
      </c>
      <c r="L6338" s="169"/>
      <c r="M6338" s="169" t="s">
        <v>2395</v>
      </c>
      <c r="N6338" s="169"/>
      <c r="O6338" s="169"/>
      <c r="P6338" s="169"/>
    </row>
    <row r="6339" spans="1:40" ht="20.100000000000001" customHeight="1">
      <c r="A6339" s="282" t="s">
        <v>14676</v>
      </c>
      <c r="B6339" s="307"/>
      <c r="C6339" s="293" t="s">
        <v>14051</v>
      </c>
      <c r="D6339" s="5" t="s">
        <v>14677</v>
      </c>
      <c r="E6339" s="169"/>
      <c r="F6339" s="281" t="s">
        <v>17578</v>
      </c>
      <c r="G6339" s="279" t="s">
        <v>8444</v>
      </c>
      <c r="H6339" s="282">
        <v>0</v>
      </c>
      <c r="I6339" s="280">
        <v>42415</v>
      </c>
      <c r="J6339" s="319" t="e">
        <f t="shared" si="99"/>
        <v>#VALUE!</v>
      </c>
      <c r="K6339" s="169"/>
      <c r="L6339" s="169"/>
      <c r="M6339" s="169" t="s">
        <v>2395</v>
      </c>
      <c r="N6339" s="169"/>
      <c r="O6339" s="169"/>
      <c r="P6339" s="169"/>
    </row>
    <row r="6340" spans="1:40" ht="20.100000000000001" customHeight="1">
      <c r="A6340" s="5" t="s">
        <v>14678</v>
      </c>
      <c r="B6340" s="168">
        <v>683615811041</v>
      </c>
      <c r="C6340" s="289" t="s">
        <v>14052</v>
      </c>
      <c r="D6340" s="5" t="s">
        <v>14677</v>
      </c>
      <c r="E6340" s="326">
        <v>1</v>
      </c>
      <c r="F6340" s="319">
        <v>9.89</v>
      </c>
      <c r="G6340" s="279" t="s">
        <v>8444</v>
      </c>
      <c r="H6340" s="365">
        <v>355</v>
      </c>
      <c r="I6340" s="280">
        <v>42415</v>
      </c>
      <c r="J6340" s="319">
        <f t="shared" si="99"/>
        <v>2.4064999999999994</v>
      </c>
      <c r="K6340" s="169">
        <v>7.0588235294117645</v>
      </c>
      <c r="L6340" s="169"/>
      <c r="M6340" s="169" t="s">
        <v>2395</v>
      </c>
      <c r="N6340" s="169"/>
      <c r="O6340" s="169"/>
      <c r="P6340" s="169"/>
      <c r="T6340" s="5" t="s">
        <v>15377</v>
      </c>
      <c r="U6340" s="171" t="s">
        <v>14676</v>
      </c>
      <c r="V6340" s="5" t="s">
        <v>15433</v>
      </c>
      <c r="W6340" s="5" t="s">
        <v>15434</v>
      </c>
      <c r="X6340" s="5" t="s">
        <v>15380</v>
      </c>
      <c r="Y6340" s="5" t="s">
        <v>15381</v>
      </c>
      <c r="Z6340" s="5" t="s">
        <v>15382</v>
      </c>
      <c r="AA6340" s="5" t="s">
        <v>15435</v>
      </c>
      <c r="AB6340" s="5" t="s">
        <v>15436</v>
      </c>
      <c r="AC6340" s="5" t="s">
        <v>15423</v>
      </c>
      <c r="AD6340" s="5" t="s">
        <v>15437</v>
      </c>
      <c r="AE6340" s="5" t="s">
        <v>15251</v>
      </c>
      <c r="AF6340" s="5" t="s">
        <v>15120</v>
      </c>
      <c r="AG6340" s="5" t="s">
        <v>15121</v>
      </c>
      <c r="AH6340" s="5" t="s">
        <v>15122</v>
      </c>
      <c r="AI6340" s="5" t="s">
        <v>15123</v>
      </c>
      <c r="AJ6340" s="5" t="s">
        <v>15124</v>
      </c>
      <c r="AK6340" s="5" t="s">
        <v>15860</v>
      </c>
      <c r="AL6340" s="5" t="s">
        <v>15861</v>
      </c>
      <c r="AM6340" s="5" t="s">
        <v>15862</v>
      </c>
    </row>
    <row r="6341" spans="1:40" ht="20.100000000000001" customHeight="1">
      <c r="A6341" s="282" t="s">
        <v>14679</v>
      </c>
      <c r="B6341" s="307"/>
      <c r="C6341" s="293" t="s">
        <v>2295</v>
      </c>
      <c r="D6341" s="5" t="s">
        <v>14073</v>
      </c>
      <c r="E6341" s="169"/>
      <c r="F6341" s="281" t="s">
        <v>17578</v>
      </c>
      <c r="G6341" s="279" t="s">
        <v>8444</v>
      </c>
      <c r="H6341" s="282">
        <v>0</v>
      </c>
      <c r="I6341" s="280">
        <v>42415</v>
      </c>
      <c r="J6341" s="319" t="e">
        <f t="shared" si="99"/>
        <v>#VALUE!</v>
      </c>
      <c r="K6341" s="169"/>
      <c r="L6341" s="169"/>
      <c r="M6341" s="169" t="s">
        <v>2395</v>
      </c>
      <c r="N6341" s="169"/>
      <c r="O6341" s="169"/>
      <c r="P6341" s="169"/>
    </row>
    <row r="6342" spans="1:40" ht="20.100000000000001" customHeight="1">
      <c r="A6342" s="5" t="s">
        <v>14680</v>
      </c>
      <c r="B6342" s="168">
        <v>683615811058</v>
      </c>
      <c r="C6342" s="289" t="s">
        <v>14053</v>
      </c>
      <c r="D6342" s="5" t="s">
        <v>14073</v>
      </c>
      <c r="E6342" s="326">
        <v>1</v>
      </c>
      <c r="F6342" s="319">
        <v>11.89</v>
      </c>
      <c r="G6342" s="279" t="s">
        <v>8444</v>
      </c>
      <c r="H6342" s="283">
        <v>11</v>
      </c>
      <c r="I6342" s="280">
        <v>42415</v>
      </c>
      <c r="J6342" s="319">
        <f t="shared" si="99"/>
        <v>4.1065000000000005</v>
      </c>
      <c r="K6342" s="169">
        <v>7.6470588235294121</v>
      </c>
      <c r="L6342" s="169"/>
      <c r="M6342" s="169" t="s">
        <v>2395</v>
      </c>
      <c r="N6342" s="169"/>
      <c r="O6342" s="169"/>
      <c r="P6342" s="169"/>
      <c r="T6342" s="5" t="s">
        <v>15377</v>
      </c>
      <c r="U6342" s="171" t="s">
        <v>14679</v>
      </c>
      <c r="V6342" s="5" t="s">
        <v>15438</v>
      </c>
      <c r="W6342" s="5" t="s">
        <v>15439</v>
      </c>
      <c r="X6342" s="5" t="s">
        <v>15380</v>
      </c>
      <c r="Y6342" s="5" t="s">
        <v>15381</v>
      </c>
      <c r="Z6342" s="5" t="s">
        <v>15382</v>
      </c>
      <c r="AA6342" s="5" t="s">
        <v>15440</v>
      </c>
      <c r="AB6342" s="5" t="s">
        <v>15441</v>
      </c>
      <c r="AC6342" s="5" t="s">
        <v>15442</v>
      </c>
      <c r="AD6342" s="5" t="s">
        <v>15437</v>
      </c>
      <c r="AE6342" s="5" t="s">
        <v>15251</v>
      </c>
      <c r="AF6342" s="5" t="s">
        <v>15120</v>
      </c>
      <c r="AG6342" s="5" t="s">
        <v>15121</v>
      </c>
      <c r="AH6342" s="5" t="s">
        <v>15122</v>
      </c>
      <c r="AI6342" s="5" t="s">
        <v>15123</v>
      </c>
      <c r="AJ6342" s="5" t="s">
        <v>15124</v>
      </c>
      <c r="AK6342" s="5" t="s">
        <v>15863</v>
      </c>
      <c r="AL6342" s="5" t="s">
        <v>15864</v>
      </c>
      <c r="AM6342" s="5" t="s">
        <v>15865</v>
      </c>
      <c r="AN6342" s="5" t="s">
        <v>15866</v>
      </c>
    </row>
    <row r="6343" spans="1:40" ht="20.100000000000001" customHeight="1">
      <c r="A6343" s="282" t="s">
        <v>14681</v>
      </c>
      <c r="B6343" s="307"/>
      <c r="C6343" s="293" t="s">
        <v>14054</v>
      </c>
      <c r="D6343" s="5" t="s">
        <v>14682</v>
      </c>
      <c r="E6343" s="169"/>
      <c r="F6343" s="281" t="s">
        <v>17578</v>
      </c>
      <c r="G6343" s="279" t="s">
        <v>8444</v>
      </c>
      <c r="H6343" s="282">
        <v>0</v>
      </c>
      <c r="I6343" s="280">
        <v>42415</v>
      </c>
      <c r="J6343" s="319" t="e">
        <f t="shared" si="99"/>
        <v>#VALUE!</v>
      </c>
      <c r="K6343" s="169"/>
      <c r="L6343" s="169"/>
      <c r="M6343" s="169" t="s">
        <v>2395</v>
      </c>
      <c r="N6343" s="169"/>
      <c r="O6343" s="169"/>
      <c r="P6343" s="169"/>
    </row>
    <row r="6344" spans="1:40" ht="20.100000000000001" customHeight="1">
      <c r="A6344" s="5" t="s">
        <v>14683</v>
      </c>
      <c r="B6344" s="168">
        <v>683615811065</v>
      </c>
      <c r="C6344" s="289" t="s">
        <v>14055</v>
      </c>
      <c r="D6344" s="5" t="s">
        <v>14682</v>
      </c>
      <c r="E6344" s="326">
        <v>1.5</v>
      </c>
      <c r="F6344" s="319">
        <v>11.89</v>
      </c>
      <c r="G6344" s="279" t="s">
        <v>8444</v>
      </c>
      <c r="H6344" s="283">
        <v>31</v>
      </c>
      <c r="I6344" s="280">
        <v>42415</v>
      </c>
      <c r="J6344" s="319">
        <f t="shared" si="99"/>
        <v>3.6065000000000005</v>
      </c>
      <c r="K6344" s="169">
        <v>7.6470588235294121</v>
      </c>
      <c r="L6344" s="169"/>
      <c r="M6344" s="169" t="s">
        <v>2395</v>
      </c>
      <c r="N6344" s="169"/>
      <c r="O6344" s="169"/>
      <c r="P6344" s="169"/>
      <c r="T6344" s="5" t="s">
        <v>15377</v>
      </c>
      <c r="U6344" s="171" t="s">
        <v>14681</v>
      </c>
      <c r="V6344" s="5" t="s">
        <v>15438</v>
      </c>
      <c r="W6344" s="5" t="s">
        <v>15439</v>
      </c>
      <c r="X6344" s="5" t="s">
        <v>15380</v>
      </c>
      <c r="Y6344" s="5" t="s">
        <v>15381</v>
      </c>
      <c r="Z6344" s="5" t="s">
        <v>15382</v>
      </c>
      <c r="AA6344" s="5" t="s">
        <v>15443</v>
      </c>
      <c r="AB6344" s="5" t="s">
        <v>15441</v>
      </c>
      <c r="AC6344" s="5" t="s">
        <v>15444</v>
      </c>
      <c r="AD6344" s="5" t="s">
        <v>15437</v>
      </c>
      <c r="AE6344" s="5" t="s">
        <v>15251</v>
      </c>
      <c r="AF6344" s="5" t="s">
        <v>15120</v>
      </c>
      <c r="AG6344" s="5" t="s">
        <v>15121</v>
      </c>
      <c r="AH6344" s="5" t="s">
        <v>15122</v>
      </c>
      <c r="AI6344" s="5" t="s">
        <v>15123</v>
      </c>
      <c r="AJ6344" s="5" t="s">
        <v>15124</v>
      </c>
      <c r="AK6344" s="5" t="s">
        <v>15867</v>
      </c>
      <c r="AL6344" s="5" t="s">
        <v>15868</v>
      </c>
      <c r="AM6344" s="5" t="s">
        <v>15869</v>
      </c>
      <c r="AN6344" s="5" t="s">
        <v>15870</v>
      </c>
    </row>
    <row r="6345" spans="1:40" ht="20.100000000000001" customHeight="1">
      <c r="A6345" s="282" t="s">
        <v>14684</v>
      </c>
      <c r="B6345" s="307"/>
      <c r="C6345" s="293" t="s">
        <v>14056</v>
      </c>
      <c r="D6345" s="5" t="s">
        <v>14685</v>
      </c>
      <c r="E6345" s="169"/>
      <c r="F6345" s="281" t="s">
        <v>17578</v>
      </c>
      <c r="G6345" s="279" t="s">
        <v>8444</v>
      </c>
      <c r="H6345" s="282">
        <v>0</v>
      </c>
      <c r="I6345" s="280">
        <v>42415</v>
      </c>
      <c r="J6345" s="319" t="e">
        <f t="shared" si="99"/>
        <v>#VALUE!</v>
      </c>
      <c r="K6345" s="169"/>
      <c r="L6345" s="169"/>
      <c r="M6345" s="169" t="s">
        <v>2395</v>
      </c>
      <c r="N6345" s="169"/>
      <c r="O6345" s="169"/>
      <c r="P6345" s="169"/>
    </row>
    <row r="6346" spans="1:40" ht="20.100000000000001" customHeight="1">
      <c r="A6346" s="5" t="s">
        <v>14686</v>
      </c>
      <c r="B6346" s="168">
        <v>683615811072</v>
      </c>
      <c r="C6346" s="289" t="s">
        <v>14057</v>
      </c>
      <c r="D6346" s="5" t="s">
        <v>14685</v>
      </c>
      <c r="E6346" s="326">
        <v>1</v>
      </c>
      <c r="F6346" s="319">
        <v>9.89</v>
      </c>
      <c r="G6346" s="279" t="s">
        <v>8444</v>
      </c>
      <c r="H6346" s="365">
        <v>47</v>
      </c>
      <c r="I6346" s="280">
        <v>42415</v>
      </c>
      <c r="J6346" s="319">
        <f t="shared" si="99"/>
        <v>2.4064999999999994</v>
      </c>
      <c r="K6346" s="169">
        <v>7.0588235294117645</v>
      </c>
      <c r="L6346" s="169"/>
      <c r="M6346" s="169" t="s">
        <v>2395</v>
      </c>
      <c r="N6346" s="169"/>
      <c r="O6346" s="169"/>
      <c r="P6346" s="169"/>
      <c r="T6346" s="5" t="s">
        <v>15377</v>
      </c>
      <c r="U6346" s="171" t="s">
        <v>14684</v>
      </c>
      <c r="V6346" s="5" t="s">
        <v>15438</v>
      </c>
      <c r="W6346" s="5" t="s">
        <v>15439</v>
      </c>
      <c r="X6346" s="5" t="s">
        <v>15380</v>
      </c>
      <c r="Y6346" s="5" t="s">
        <v>15381</v>
      </c>
      <c r="Z6346" s="5" t="s">
        <v>15382</v>
      </c>
      <c r="AA6346" s="5" t="s">
        <v>15443</v>
      </c>
      <c r="AB6346" s="5" t="s">
        <v>15441</v>
      </c>
      <c r="AC6346" s="5" t="s">
        <v>15444</v>
      </c>
      <c r="AD6346" s="5" t="s">
        <v>15437</v>
      </c>
      <c r="AE6346" s="5" t="s">
        <v>15251</v>
      </c>
      <c r="AF6346" s="5" t="s">
        <v>15120</v>
      </c>
      <c r="AG6346" s="5" t="s">
        <v>15121</v>
      </c>
      <c r="AH6346" s="5" t="s">
        <v>15122</v>
      </c>
      <c r="AI6346" s="5" t="s">
        <v>15123</v>
      </c>
      <c r="AJ6346" s="5" t="s">
        <v>15124</v>
      </c>
      <c r="AK6346" s="5" t="s">
        <v>15871</v>
      </c>
      <c r="AL6346" s="5" t="s">
        <v>15872</v>
      </c>
      <c r="AM6346" s="5" t="s">
        <v>15873</v>
      </c>
      <c r="AN6346" s="5" t="s">
        <v>15874</v>
      </c>
    </row>
    <row r="6347" spans="1:40" ht="20.100000000000001" customHeight="1">
      <c r="A6347" s="282" t="s">
        <v>14687</v>
      </c>
      <c r="B6347" s="307"/>
      <c r="C6347" s="293" t="s">
        <v>14058</v>
      </c>
      <c r="D6347" s="5" t="s">
        <v>14688</v>
      </c>
      <c r="E6347" s="169"/>
      <c r="F6347" s="281" t="s">
        <v>17578</v>
      </c>
      <c r="G6347" s="279" t="s">
        <v>8444</v>
      </c>
      <c r="H6347" s="282">
        <v>0</v>
      </c>
      <c r="I6347" s="280">
        <v>42415</v>
      </c>
      <c r="J6347" s="319" t="e">
        <f t="shared" si="99"/>
        <v>#VALUE!</v>
      </c>
      <c r="K6347" s="169"/>
      <c r="L6347" s="169"/>
      <c r="M6347" s="169" t="s">
        <v>2395</v>
      </c>
      <c r="N6347" s="169"/>
      <c r="O6347" s="169"/>
      <c r="P6347" s="169"/>
    </row>
    <row r="6348" spans="1:40" ht="20.100000000000001" customHeight="1">
      <c r="A6348" s="5" t="s">
        <v>14689</v>
      </c>
      <c r="B6348" s="168">
        <v>683615811089</v>
      </c>
      <c r="C6348" s="289" t="s">
        <v>14059</v>
      </c>
      <c r="D6348" s="5" t="s">
        <v>14688</v>
      </c>
      <c r="E6348" s="323">
        <v>3.5</v>
      </c>
      <c r="F6348" s="319">
        <v>14.352941176470589</v>
      </c>
      <c r="G6348" s="279" t="s">
        <v>8444</v>
      </c>
      <c r="H6348" s="282">
        <v>0</v>
      </c>
      <c r="I6348" s="280">
        <v>42415</v>
      </c>
      <c r="J6348" s="319">
        <f t="shared" ref="J6348:J6411" si="100">F6348*0.85-5-E6348</f>
        <v>3.6999999999999993</v>
      </c>
      <c r="K6348" s="169">
        <v>10.89</v>
      </c>
      <c r="L6348" s="169"/>
      <c r="M6348" s="169" t="s">
        <v>2395</v>
      </c>
      <c r="N6348" s="169"/>
      <c r="O6348" s="169"/>
      <c r="P6348" s="169"/>
      <c r="T6348" s="5" t="s">
        <v>15377</v>
      </c>
      <c r="U6348" s="171" t="s">
        <v>14687</v>
      </c>
      <c r="V6348" s="5" t="s">
        <v>15438</v>
      </c>
      <c r="W6348" s="5" t="s">
        <v>15439</v>
      </c>
      <c r="X6348" s="5" t="s">
        <v>15380</v>
      </c>
      <c r="Y6348" s="5" t="s">
        <v>15381</v>
      </c>
      <c r="Z6348" s="5" t="s">
        <v>15382</v>
      </c>
      <c r="AA6348" s="5" t="s">
        <v>15443</v>
      </c>
      <c r="AB6348" s="5" t="s">
        <v>15441</v>
      </c>
      <c r="AC6348" s="5" t="s">
        <v>15444</v>
      </c>
      <c r="AD6348" s="5" t="s">
        <v>15437</v>
      </c>
      <c r="AE6348" s="5" t="s">
        <v>15251</v>
      </c>
      <c r="AF6348" s="5" t="s">
        <v>15120</v>
      </c>
      <c r="AG6348" s="5" t="s">
        <v>15121</v>
      </c>
      <c r="AH6348" s="5" t="s">
        <v>15122</v>
      </c>
      <c r="AI6348" s="5" t="s">
        <v>15123</v>
      </c>
      <c r="AJ6348" s="5" t="s">
        <v>15124</v>
      </c>
      <c r="AK6348" s="5" t="s">
        <v>15875</v>
      </c>
      <c r="AL6348" s="5" t="s">
        <v>15876</v>
      </c>
      <c r="AM6348" s="5" t="s">
        <v>15877</v>
      </c>
      <c r="AN6348" s="5" t="s">
        <v>15878</v>
      </c>
    </row>
    <row r="6349" spans="1:40" ht="20.100000000000001" customHeight="1">
      <c r="A6349" s="282" t="s">
        <v>14690</v>
      </c>
      <c r="B6349" s="307"/>
      <c r="C6349" s="293" t="s">
        <v>14060</v>
      </c>
      <c r="D6349" s="5" t="s">
        <v>14691</v>
      </c>
      <c r="E6349" s="169"/>
      <c r="F6349" s="281" t="s">
        <v>17578</v>
      </c>
      <c r="G6349" s="279" t="s">
        <v>8444</v>
      </c>
      <c r="H6349" s="282">
        <v>0</v>
      </c>
      <c r="I6349" s="280">
        <v>42415</v>
      </c>
      <c r="J6349" s="319" t="e">
        <f t="shared" si="100"/>
        <v>#VALUE!</v>
      </c>
      <c r="K6349" s="169"/>
      <c r="L6349" s="169"/>
      <c r="M6349" s="169" t="s">
        <v>2395</v>
      </c>
      <c r="N6349" s="169"/>
      <c r="O6349" s="169"/>
      <c r="P6349" s="169"/>
    </row>
    <row r="6350" spans="1:40" ht="20.100000000000001" customHeight="1">
      <c r="A6350" s="5" t="s">
        <v>14692</v>
      </c>
      <c r="B6350" s="168">
        <v>683615811096</v>
      </c>
      <c r="C6350" s="289" t="s">
        <v>14061</v>
      </c>
      <c r="D6350" s="5" t="s">
        <v>14691</v>
      </c>
      <c r="E6350" s="326">
        <v>1</v>
      </c>
      <c r="F6350" s="319">
        <v>9.89</v>
      </c>
      <c r="G6350" s="279" t="s">
        <v>8444</v>
      </c>
      <c r="H6350" s="365">
        <v>31</v>
      </c>
      <c r="I6350" s="280">
        <v>42415</v>
      </c>
      <c r="J6350" s="319">
        <f t="shared" si="100"/>
        <v>2.4064999999999994</v>
      </c>
      <c r="K6350" s="169">
        <v>7.0588235294117645</v>
      </c>
      <c r="L6350" s="169"/>
      <c r="M6350" s="169" t="s">
        <v>2395</v>
      </c>
      <c r="N6350" s="169"/>
      <c r="O6350" s="169"/>
      <c r="P6350" s="169"/>
      <c r="T6350" s="5" t="s">
        <v>15377</v>
      </c>
      <c r="U6350" s="171" t="s">
        <v>14690</v>
      </c>
      <c r="V6350" s="5" t="s">
        <v>15438</v>
      </c>
      <c r="W6350" s="5" t="s">
        <v>15439</v>
      </c>
      <c r="X6350" s="5" t="s">
        <v>15380</v>
      </c>
      <c r="Y6350" s="5" t="s">
        <v>15381</v>
      </c>
      <c r="Z6350" s="5" t="s">
        <v>15382</v>
      </c>
      <c r="AA6350" s="5" t="s">
        <v>15443</v>
      </c>
      <c r="AB6350" s="5" t="s">
        <v>15441</v>
      </c>
      <c r="AC6350" s="5" t="s">
        <v>15444</v>
      </c>
      <c r="AD6350" s="5" t="s">
        <v>15437</v>
      </c>
      <c r="AE6350" s="5" t="s">
        <v>15251</v>
      </c>
      <c r="AF6350" s="5" t="s">
        <v>15120</v>
      </c>
      <c r="AG6350" s="5" t="s">
        <v>15121</v>
      </c>
      <c r="AH6350" s="5" t="s">
        <v>15122</v>
      </c>
      <c r="AI6350" s="5" t="s">
        <v>15123</v>
      </c>
      <c r="AJ6350" s="5" t="s">
        <v>15124</v>
      </c>
      <c r="AK6350" s="5" t="s">
        <v>15879</v>
      </c>
      <c r="AL6350" s="5" t="s">
        <v>15880</v>
      </c>
      <c r="AM6350" s="5" t="s">
        <v>15881</v>
      </c>
    </row>
    <row r="6351" spans="1:40" ht="20.100000000000001" customHeight="1">
      <c r="A6351" s="282" t="s">
        <v>14693</v>
      </c>
      <c r="B6351" s="307"/>
      <c r="C6351" s="293" t="s">
        <v>14062</v>
      </c>
      <c r="D6351" s="5" t="s">
        <v>14694</v>
      </c>
      <c r="E6351" s="169"/>
      <c r="F6351" s="281" t="s">
        <v>17578</v>
      </c>
      <c r="G6351" s="279" t="s">
        <v>8444</v>
      </c>
      <c r="H6351" s="282">
        <v>0</v>
      </c>
      <c r="I6351" s="280">
        <v>42415</v>
      </c>
      <c r="J6351" s="319" t="e">
        <f t="shared" si="100"/>
        <v>#VALUE!</v>
      </c>
      <c r="K6351" s="169"/>
      <c r="L6351" s="169"/>
      <c r="M6351" s="169" t="s">
        <v>2395</v>
      </c>
      <c r="N6351" s="169"/>
      <c r="O6351" s="169"/>
      <c r="P6351" s="169"/>
    </row>
    <row r="6352" spans="1:40" ht="20.100000000000001" customHeight="1">
      <c r="A6352" s="5" t="s">
        <v>14695</v>
      </c>
      <c r="B6352" s="168">
        <v>683615811102</v>
      </c>
      <c r="C6352" s="289" t="s">
        <v>14063</v>
      </c>
      <c r="D6352" s="5" t="s">
        <v>14694</v>
      </c>
      <c r="E6352" s="326">
        <v>1</v>
      </c>
      <c r="F6352" s="319">
        <v>9.89</v>
      </c>
      <c r="G6352" s="279" t="s">
        <v>8444</v>
      </c>
      <c r="H6352" s="283">
        <v>6</v>
      </c>
      <c r="I6352" s="280">
        <v>42415</v>
      </c>
      <c r="J6352" s="319">
        <f t="shared" si="100"/>
        <v>2.4064999999999994</v>
      </c>
      <c r="K6352" s="169">
        <v>7.0588235294117645</v>
      </c>
      <c r="L6352" s="169"/>
      <c r="M6352" s="169" t="s">
        <v>2395</v>
      </c>
      <c r="N6352" s="169"/>
      <c r="O6352" s="169"/>
      <c r="P6352" s="169"/>
      <c r="T6352" s="5" t="s">
        <v>15377</v>
      </c>
      <c r="U6352" s="171" t="s">
        <v>14693</v>
      </c>
      <c r="V6352" s="5" t="s">
        <v>15438</v>
      </c>
      <c r="W6352" s="5" t="s">
        <v>15439</v>
      </c>
      <c r="X6352" s="5" t="s">
        <v>15380</v>
      </c>
      <c r="Y6352" s="5" t="s">
        <v>15381</v>
      </c>
      <c r="Z6352" s="5" t="s">
        <v>15382</v>
      </c>
      <c r="AA6352" s="5" t="s">
        <v>15443</v>
      </c>
      <c r="AB6352" s="5" t="s">
        <v>15441</v>
      </c>
      <c r="AC6352" s="5" t="s">
        <v>15444</v>
      </c>
      <c r="AD6352" s="5" t="s">
        <v>15437</v>
      </c>
      <c r="AE6352" s="5" t="s">
        <v>15251</v>
      </c>
      <c r="AF6352" s="5" t="s">
        <v>15120</v>
      </c>
      <c r="AG6352" s="5" t="s">
        <v>15121</v>
      </c>
      <c r="AH6352" s="5" t="s">
        <v>15122</v>
      </c>
      <c r="AI6352" s="5" t="s">
        <v>15123</v>
      </c>
      <c r="AJ6352" s="5" t="s">
        <v>15124</v>
      </c>
      <c r="AK6352" s="5" t="s">
        <v>15882</v>
      </c>
      <c r="AL6352" s="5" t="s">
        <v>15883</v>
      </c>
      <c r="AM6352" s="5" t="s">
        <v>15884</v>
      </c>
    </row>
    <row r="6353" spans="1:40" ht="20.100000000000001" customHeight="1">
      <c r="A6353" s="282" t="s">
        <v>14696</v>
      </c>
      <c r="B6353" s="307"/>
      <c r="C6353" s="293" t="s">
        <v>14064</v>
      </c>
      <c r="D6353" s="5" t="s">
        <v>14697</v>
      </c>
      <c r="E6353" s="169"/>
      <c r="F6353" s="281" t="s">
        <v>17578</v>
      </c>
      <c r="G6353" s="279" t="s">
        <v>8444</v>
      </c>
      <c r="H6353" s="282">
        <v>0</v>
      </c>
      <c r="I6353" s="280">
        <v>42415</v>
      </c>
      <c r="J6353" s="319" t="e">
        <f t="shared" si="100"/>
        <v>#VALUE!</v>
      </c>
      <c r="K6353" s="169"/>
      <c r="L6353" s="169"/>
      <c r="M6353" s="169" t="s">
        <v>2395</v>
      </c>
      <c r="N6353" s="169"/>
      <c r="O6353" s="169"/>
      <c r="P6353" s="169"/>
    </row>
    <row r="6354" spans="1:40" ht="20.100000000000001" customHeight="1">
      <c r="A6354" s="5" t="s">
        <v>14698</v>
      </c>
      <c r="B6354" s="168">
        <v>683615811119</v>
      </c>
      <c r="C6354" s="289" t="s">
        <v>14065</v>
      </c>
      <c r="D6354" s="5" t="s">
        <v>14697</v>
      </c>
      <c r="E6354" s="323">
        <v>1.5</v>
      </c>
      <c r="F6354" s="319">
        <v>13.89</v>
      </c>
      <c r="G6354" s="279" t="s">
        <v>8444</v>
      </c>
      <c r="H6354" s="282">
        <v>0</v>
      </c>
      <c r="I6354" s="280">
        <v>42415</v>
      </c>
      <c r="J6354" s="319">
        <f t="shared" si="100"/>
        <v>5.3064999999999998</v>
      </c>
      <c r="K6354" s="169">
        <v>9.4117647058823533</v>
      </c>
      <c r="L6354" s="169"/>
      <c r="M6354" s="169" t="s">
        <v>2395</v>
      </c>
      <c r="N6354" s="169"/>
      <c r="O6354" s="169"/>
      <c r="P6354" s="169"/>
      <c r="T6354" s="5" t="s">
        <v>15377</v>
      </c>
      <c r="U6354" s="171" t="s">
        <v>14696</v>
      </c>
      <c r="V6354" s="5" t="s">
        <v>15438</v>
      </c>
      <c r="W6354" s="5" t="s">
        <v>15439</v>
      </c>
      <c r="X6354" s="5" t="s">
        <v>15380</v>
      </c>
      <c r="Y6354" s="5" t="s">
        <v>15381</v>
      </c>
      <c r="Z6354" s="5" t="s">
        <v>15382</v>
      </c>
      <c r="AA6354" s="5" t="s">
        <v>15443</v>
      </c>
      <c r="AB6354" s="5" t="s">
        <v>15441</v>
      </c>
      <c r="AC6354" s="5" t="s">
        <v>15444</v>
      </c>
      <c r="AD6354" s="5" t="s">
        <v>15437</v>
      </c>
      <c r="AE6354" s="5" t="s">
        <v>15251</v>
      </c>
      <c r="AF6354" s="5" t="s">
        <v>15120</v>
      </c>
      <c r="AG6354" s="5" t="s">
        <v>15121</v>
      </c>
      <c r="AH6354" s="5" t="s">
        <v>15122</v>
      </c>
      <c r="AI6354" s="5" t="s">
        <v>15123</v>
      </c>
      <c r="AJ6354" s="5" t="s">
        <v>15124</v>
      </c>
      <c r="AK6354" s="5" t="s">
        <v>15885</v>
      </c>
      <c r="AL6354" s="5" t="s">
        <v>15886</v>
      </c>
      <c r="AM6354" s="5" t="s">
        <v>15887</v>
      </c>
    </row>
    <row r="6355" spans="1:40" ht="20.100000000000001" customHeight="1">
      <c r="A6355" s="5" t="s">
        <v>14699</v>
      </c>
      <c r="B6355" s="168">
        <v>683615811126</v>
      </c>
      <c r="C6355" s="289" t="s">
        <v>14066</v>
      </c>
      <c r="D6355" s="5" t="s">
        <v>14697</v>
      </c>
      <c r="E6355" s="326">
        <v>1.5</v>
      </c>
      <c r="F6355" s="319">
        <v>13.89</v>
      </c>
      <c r="G6355" s="279" t="s">
        <v>8444</v>
      </c>
      <c r="H6355" s="365">
        <v>60</v>
      </c>
      <c r="I6355" s="280">
        <v>42415</v>
      </c>
      <c r="J6355" s="319">
        <f t="shared" si="100"/>
        <v>5.3064999999999998</v>
      </c>
      <c r="K6355" s="169">
        <v>9.4117647058823533</v>
      </c>
      <c r="L6355" s="169"/>
      <c r="M6355" s="169" t="s">
        <v>2395</v>
      </c>
      <c r="N6355" s="169"/>
      <c r="O6355" s="169"/>
      <c r="P6355" s="169"/>
      <c r="T6355" s="5" t="s">
        <v>15377</v>
      </c>
      <c r="U6355" s="171" t="s">
        <v>14696</v>
      </c>
      <c r="V6355" s="5" t="s">
        <v>15438</v>
      </c>
      <c r="W6355" s="5" t="s">
        <v>15439</v>
      </c>
      <c r="X6355" s="5" t="s">
        <v>15380</v>
      </c>
      <c r="Y6355" s="5" t="s">
        <v>15381</v>
      </c>
      <c r="Z6355" s="5" t="s">
        <v>15382</v>
      </c>
      <c r="AA6355" s="5" t="s">
        <v>15443</v>
      </c>
      <c r="AB6355" s="5" t="s">
        <v>15441</v>
      </c>
      <c r="AC6355" s="5" t="s">
        <v>15444</v>
      </c>
      <c r="AD6355" s="5" t="s">
        <v>15437</v>
      </c>
      <c r="AE6355" s="5" t="s">
        <v>15251</v>
      </c>
      <c r="AF6355" s="5" t="s">
        <v>15120</v>
      </c>
      <c r="AG6355" s="5" t="s">
        <v>15121</v>
      </c>
      <c r="AH6355" s="5" t="s">
        <v>15122</v>
      </c>
      <c r="AI6355" s="5" t="s">
        <v>15123</v>
      </c>
      <c r="AJ6355" s="5" t="s">
        <v>15124</v>
      </c>
      <c r="AK6355" s="5" t="s">
        <v>15888</v>
      </c>
      <c r="AL6355" s="5" t="s">
        <v>15889</v>
      </c>
      <c r="AM6355" s="5" t="s">
        <v>15890</v>
      </c>
    </row>
    <row r="6356" spans="1:40" ht="20.100000000000001" customHeight="1">
      <c r="A6356" s="282"/>
      <c r="C6356" s="289" t="s">
        <v>14067</v>
      </c>
      <c r="E6356" s="169"/>
      <c r="F6356" s="281">
        <v>9.99</v>
      </c>
      <c r="G6356" s="279"/>
      <c r="H6356" s="169">
        <v>0</v>
      </c>
      <c r="I6356" s="280"/>
      <c r="J6356" s="319">
        <f t="shared" si="100"/>
        <v>3.4915000000000003</v>
      </c>
      <c r="K6356" s="169" t="s">
        <v>731</v>
      </c>
      <c r="L6356" s="169"/>
      <c r="M6356" s="169"/>
      <c r="N6356" s="169"/>
      <c r="O6356" s="169"/>
      <c r="P6356" s="169"/>
    </row>
    <row r="6357" spans="1:40" ht="20.100000000000001" customHeight="1">
      <c r="A6357" s="5" t="s">
        <v>14701</v>
      </c>
      <c r="B6357" s="168">
        <v>683615811133</v>
      </c>
      <c r="C6357" s="289" t="s">
        <v>14067</v>
      </c>
      <c r="D6357" s="5" t="s">
        <v>14700</v>
      </c>
      <c r="E6357" s="326">
        <v>3</v>
      </c>
      <c r="F6357" s="319">
        <v>13.89</v>
      </c>
      <c r="G6357" s="279" t="s">
        <v>8444</v>
      </c>
      <c r="H6357" s="365">
        <v>89</v>
      </c>
      <c r="I6357" s="280">
        <v>42415</v>
      </c>
      <c r="J6357" s="319">
        <f t="shared" si="100"/>
        <v>3.8064999999999998</v>
      </c>
      <c r="K6357" s="169">
        <v>9.4117647058823533</v>
      </c>
      <c r="L6357" s="169"/>
      <c r="M6357" s="169" t="s">
        <v>2395</v>
      </c>
      <c r="N6357" s="169"/>
      <c r="O6357" s="169"/>
      <c r="P6357" s="169"/>
      <c r="T6357" s="5" t="s">
        <v>15377</v>
      </c>
      <c r="U6357" s="171" t="s">
        <v>15445</v>
      </c>
      <c r="V6357" s="5" t="s">
        <v>15446</v>
      </c>
      <c r="W6357" s="5" t="s">
        <v>15447</v>
      </c>
      <c r="X6357" s="5" t="s">
        <v>15380</v>
      </c>
      <c r="Y6357" s="5" t="s">
        <v>15381</v>
      </c>
      <c r="Z6357" s="5" t="s">
        <v>15382</v>
      </c>
      <c r="AA6357" s="5" t="s">
        <v>15448</v>
      </c>
      <c r="AB6357" s="5" t="s">
        <v>15449</v>
      </c>
      <c r="AC6357" s="5" t="s">
        <v>15444</v>
      </c>
      <c r="AD6357" s="5" t="s">
        <v>15437</v>
      </c>
      <c r="AE6357" s="5" t="s">
        <v>15251</v>
      </c>
      <c r="AF6357" s="5" t="s">
        <v>15120</v>
      </c>
      <c r="AG6357" s="5" t="s">
        <v>15121</v>
      </c>
      <c r="AH6357" s="5" t="s">
        <v>15122</v>
      </c>
      <c r="AI6357" s="5" t="s">
        <v>15123</v>
      </c>
      <c r="AJ6357" s="5" t="s">
        <v>15124</v>
      </c>
      <c r="AK6357" s="5" t="s">
        <v>15891</v>
      </c>
      <c r="AL6357" s="5" t="s">
        <v>15892</v>
      </c>
      <c r="AM6357" s="5" t="s">
        <v>15893</v>
      </c>
    </row>
    <row r="6358" spans="1:40" ht="20.100000000000001" customHeight="1">
      <c r="A6358" s="282"/>
      <c r="C6358" s="289" t="s">
        <v>14068</v>
      </c>
      <c r="E6358" s="169"/>
      <c r="F6358" s="281">
        <v>9.99</v>
      </c>
      <c r="G6358" s="279"/>
      <c r="H6358" s="169">
        <v>0</v>
      </c>
      <c r="I6358" s="280"/>
      <c r="J6358" s="319">
        <f t="shared" si="100"/>
        <v>3.4915000000000003</v>
      </c>
      <c r="K6358" s="169" t="s">
        <v>731</v>
      </c>
      <c r="L6358" s="169"/>
      <c r="M6358" s="169"/>
      <c r="N6358" s="169"/>
      <c r="O6358" s="169"/>
      <c r="P6358" s="169"/>
    </row>
    <row r="6359" spans="1:40" ht="20.100000000000001" customHeight="1">
      <c r="A6359" s="5" t="s">
        <v>14702</v>
      </c>
      <c r="B6359" s="168">
        <v>683615811140</v>
      </c>
      <c r="C6359" s="289" t="s">
        <v>14068</v>
      </c>
      <c r="D6359" s="5" t="s">
        <v>14700</v>
      </c>
      <c r="E6359" s="326">
        <v>4</v>
      </c>
      <c r="F6359" s="319">
        <v>14.941176470588236</v>
      </c>
      <c r="G6359" s="279" t="s">
        <v>8444</v>
      </c>
      <c r="H6359" s="283">
        <v>41</v>
      </c>
      <c r="I6359" s="280">
        <v>42415</v>
      </c>
      <c r="J6359" s="319">
        <f t="shared" si="100"/>
        <v>3.6999999999999993</v>
      </c>
      <c r="K6359" s="169">
        <v>10.89</v>
      </c>
      <c r="L6359" s="169"/>
      <c r="M6359" s="169" t="s">
        <v>2395</v>
      </c>
      <c r="N6359" s="169"/>
      <c r="O6359" s="169"/>
      <c r="P6359" s="169"/>
      <c r="T6359" s="5" t="s">
        <v>15377</v>
      </c>
      <c r="U6359" s="171" t="s">
        <v>15450</v>
      </c>
      <c r="V6359" s="5" t="s">
        <v>15446</v>
      </c>
      <c r="W6359" s="5" t="s">
        <v>15447</v>
      </c>
      <c r="X6359" s="5" t="s">
        <v>15380</v>
      </c>
      <c r="Y6359" s="5" t="s">
        <v>15381</v>
      </c>
      <c r="Z6359" s="5" t="s">
        <v>15382</v>
      </c>
      <c r="AA6359" s="5" t="s">
        <v>15448</v>
      </c>
      <c r="AB6359" s="5" t="s">
        <v>15449</v>
      </c>
      <c r="AC6359" s="5" t="s">
        <v>15444</v>
      </c>
      <c r="AD6359" s="5" t="s">
        <v>15437</v>
      </c>
      <c r="AE6359" s="5" t="s">
        <v>15251</v>
      </c>
      <c r="AF6359" s="5" t="s">
        <v>15120</v>
      </c>
      <c r="AG6359" s="5" t="s">
        <v>15121</v>
      </c>
      <c r="AH6359" s="5" t="s">
        <v>15122</v>
      </c>
      <c r="AI6359" s="5" t="s">
        <v>15123</v>
      </c>
      <c r="AJ6359" s="5" t="s">
        <v>15124</v>
      </c>
      <c r="AK6359" s="5" t="s">
        <v>15894</v>
      </c>
      <c r="AL6359" s="5" t="s">
        <v>15895</v>
      </c>
      <c r="AM6359" s="5" t="s">
        <v>15896</v>
      </c>
      <c r="AN6359" s="5" t="s">
        <v>15897</v>
      </c>
    </row>
    <row r="6360" spans="1:40" ht="20.100000000000001" customHeight="1">
      <c r="A6360" s="282" t="s">
        <v>14703</v>
      </c>
      <c r="B6360" s="307"/>
      <c r="C6360" s="293" t="s">
        <v>2246</v>
      </c>
      <c r="D6360" s="5" t="s">
        <v>14074</v>
      </c>
      <c r="E6360" s="169"/>
      <c r="F6360" s="281" t="s">
        <v>17578</v>
      </c>
      <c r="G6360" s="279" t="s">
        <v>8444</v>
      </c>
      <c r="H6360" s="282">
        <v>0</v>
      </c>
      <c r="I6360" s="280">
        <v>42415</v>
      </c>
      <c r="J6360" s="319" t="e">
        <f t="shared" si="100"/>
        <v>#VALUE!</v>
      </c>
      <c r="K6360" s="169"/>
      <c r="L6360" s="169"/>
      <c r="M6360" s="169" t="s">
        <v>2395</v>
      </c>
      <c r="N6360" s="169"/>
      <c r="O6360" s="169"/>
      <c r="P6360" s="169"/>
    </row>
    <row r="6361" spans="1:40" ht="20.100000000000001" customHeight="1">
      <c r="A6361" s="5" t="s">
        <v>14704</v>
      </c>
      <c r="B6361" s="168">
        <v>683615811157</v>
      </c>
      <c r="C6361" s="289" t="s">
        <v>14069</v>
      </c>
      <c r="D6361" s="5" t="s">
        <v>14074</v>
      </c>
      <c r="E6361" s="326">
        <v>1</v>
      </c>
      <c r="F6361" s="319">
        <v>9.89</v>
      </c>
      <c r="G6361" s="279" t="s">
        <v>8444</v>
      </c>
      <c r="H6361" s="283">
        <v>392</v>
      </c>
      <c r="I6361" s="280">
        <v>42415</v>
      </c>
      <c r="J6361" s="319">
        <f t="shared" si="100"/>
        <v>2.4064999999999994</v>
      </c>
      <c r="K6361" s="169">
        <v>7.0588235294117645</v>
      </c>
      <c r="L6361" s="169"/>
      <c r="M6361" s="169" t="s">
        <v>2395</v>
      </c>
      <c r="N6361" s="169"/>
      <c r="O6361" s="169"/>
      <c r="P6361" s="169"/>
      <c r="T6361" s="5" t="s">
        <v>15377</v>
      </c>
      <c r="U6361" s="171" t="s">
        <v>14703</v>
      </c>
      <c r="V6361" s="5" t="s">
        <v>15451</v>
      </c>
      <c r="W6361" s="5" t="s">
        <v>15452</v>
      </c>
      <c r="X6361" s="5" t="s">
        <v>15380</v>
      </c>
      <c r="Y6361" s="5" t="s">
        <v>15381</v>
      </c>
      <c r="Z6361" s="5" t="s">
        <v>15382</v>
      </c>
      <c r="AA6361" s="5" t="s">
        <v>15453</v>
      </c>
      <c r="AB6361" s="5" t="s">
        <v>15454</v>
      </c>
      <c r="AC6361" s="5" t="s">
        <v>15455</v>
      </c>
      <c r="AD6361" s="5" t="s">
        <v>15437</v>
      </c>
      <c r="AE6361" s="5" t="s">
        <v>15251</v>
      </c>
      <c r="AF6361" s="5" t="s">
        <v>15120</v>
      </c>
      <c r="AG6361" s="5" t="s">
        <v>15121</v>
      </c>
      <c r="AH6361" s="5" t="s">
        <v>15122</v>
      </c>
      <c r="AI6361" s="5" t="s">
        <v>15123</v>
      </c>
      <c r="AJ6361" s="5" t="s">
        <v>15124</v>
      </c>
      <c r="AK6361" s="5" t="s">
        <v>15898</v>
      </c>
      <c r="AL6361" s="5" t="s">
        <v>15899</v>
      </c>
      <c r="AM6361" s="5" t="s">
        <v>15900</v>
      </c>
    </row>
    <row r="6362" spans="1:40" ht="20.100000000000001" customHeight="1">
      <c r="A6362" s="282" t="s">
        <v>14705</v>
      </c>
      <c r="B6362" s="307"/>
      <c r="C6362" s="293" t="s">
        <v>14070</v>
      </c>
      <c r="D6362" s="5" t="s">
        <v>14075</v>
      </c>
      <c r="E6362" s="169"/>
      <c r="F6362" s="281" t="s">
        <v>17578</v>
      </c>
      <c r="G6362" s="279" t="s">
        <v>8444</v>
      </c>
      <c r="H6362" s="282">
        <v>0</v>
      </c>
      <c r="I6362" s="280">
        <v>42415</v>
      </c>
      <c r="J6362" s="319" t="e">
        <f t="shared" si="100"/>
        <v>#VALUE!</v>
      </c>
      <c r="K6362" s="169"/>
      <c r="L6362" s="169"/>
      <c r="M6362" s="169" t="s">
        <v>2395</v>
      </c>
      <c r="N6362" s="169"/>
      <c r="O6362" s="169"/>
      <c r="P6362" s="169"/>
    </row>
    <row r="6363" spans="1:40" ht="20.100000000000001" customHeight="1">
      <c r="A6363" s="282" t="s">
        <v>14706</v>
      </c>
      <c r="B6363" s="168">
        <v>683615811164</v>
      </c>
      <c r="C6363" s="289" t="s">
        <v>14071</v>
      </c>
      <c r="D6363" s="5" t="s">
        <v>14075</v>
      </c>
      <c r="E6363" s="323">
        <v>1</v>
      </c>
      <c r="F6363" s="319">
        <v>9.89</v>
      </c>
      <c r="G6363" s="279" t="s">
        <v>8444</v>
      </c>
      <c r="H6363" s="282">
        <v>0</v>
      </c>
      <c r="I6363" s="280">
        <v>42415</v>
      </c>
      <c r="J6363" s="319">
        <f t="shared" si="100"/>
        <v>2.4064999999999994</v>
      </c>
      <c r="K6363" s="169">
        <v>7.0588235294117645</v>
      </c>
      <c r="L6363" s="169"/>
      <c r="M6363" s="169" t="s">
        <v>2395</v>
      </c>
      <c r="N6363" s="169"/>
      <c r="O6363" s="169"/>
      <c r="P6363" s="169"/>
    </row>
    <row r="6364" spans="1:40" ht="20.100000000000001" customHeight="1">
      <c r="A6364" s="282"/>
      <c r="C6364" s="289" t="s">
        <v>14072</v>
      </c>
      <c r="E6364" s="169"/>
      <c r="F6364" s="281" t="s">
        <v>17578</v>
      </c>
      <c r="G6364" s="279"/>
      <c r="H6364" s="169">
        <v>0</v>
      </c>
      <c r="I6364" s="280"/>
      <c r="J6364" s="319" t="e">
        <f t="shared" si="100"/>
        <v>#VALUE!</v>
      </c>
      <c r="K6364" s="169" t="s">
        <v>731</v>
      </c>
      <c r="L6364" s="169"/>
      <c r="M6364" s="169"/>
      <c r="N6364" s="169"/>
      <c r="O6364" s="169"/>
      <c r="P6364" s="169"/>
    </row>
    <row r="6365" spans="1:40" ht="20.100000000000001" customHeight="1">
      <c r="A6365" s="282" t="s">
        <v>14707</v>
      </c>
      <c r="B6365" s="307"/>
      <c r="C6365" s="293" t="s">
        <v>14072</v>
      </c>
      <c r="D6365" s="5" t="s">
        <v>14076</v>
      </c>
      <c r="E6365" s="169"/>
      <c r="F6365" s="281" t="s">
        <v>17578</v>
      </c>
      <c r="G6365" s="279" t="s">
        <v>8444</v>
      </c>
      <c r="H6365" s="282">
        <v>0</v>
      </c>
      <c r="I6365" s="280">
        <v>42415</v>
      </c>
      <c r="J6365" s="319" t="e">
        <f t="shared" si="100"/>
        <v>#VALUE!</v>
      </c>
      <c r="K6365" s="169"/>
      <c r="L6365" s="169"/>
      <c r="M6365" s="169" t="s">
        <v>2395</v>
      </c>
      <c r="N6365" s="169"/>
      <c r="O6365" s="169"/>
      <c r="P6365" s="169"/>
    </row>
    <row r="6366" spans="1:40" ht="20.100000000000001" customHeight="1">
      <c r="A6366" s="282" t="s">
        <v>14607</v>
      </c>
      <c r="B6366" s="307"/>
      <c r="C6366" s="289" t="s">
        <v>14077</v>
      </c>
      <c r="D6366" s="5" t="s">
        <v>14094</v>
      </c>
      <c r="E6366" s="169"/>
      <c r="F6366" s="281" t="s">
        <v>17578</v>
      </c>
      <c r="G6366" s="279" t="s">
        <v>8444</v>
      </c>
      <c r="H6366" s="282">
        <v>0</v>
      </c>
      <c r="I6366" s="280">
        <v>42415</v>
      </c>
      <c r="J6366" s="319" t="e">
        <f t="shared" si="100"/>
        <v>#VALUE!</v>
      </c>
      <c r="K6366" s="169"/>
      <c r="L6366" s="169"/>
      <c r="M6366" s="169" t="s">
        <v>2395</v>
      </c>
      <c r="N6366" s="169"/>
      <c r="O6366" s="169"/>
      <c r="P6366" s="169"/>
    </row>
    <row r="6367" spans="1:40" ht="20.100000000000001" customHeight="1">
      <c r="A6367" s="5" t="s">
        <v>14608</v>
      </c>
      <c r="B6367" s="168">
        <v>683615810525</v>
      </c>
      <c r="C6367" s="289" t="s">
        <v>14078</v>
      </c>
      <c r="D6367" s="5" t="s">
        <v>14094</v>
      </c>
      <c r="E6367" s="326">
        <v>2</v>
      </c>
      <c r="F6367" s="319">
        <v>11.89</v>
      </c>
      <c r="G6367" s="279" t="s">
        <v>8444</v>
      </c>
      <c r="H6367" s="365">
        <v>102</v>
      </c>
      <c r="I6367" s="280">
        <v>42415</v>
      </c>
      <c r="J6367" s="319">
        <f t="shared" si="100"/>
        <v>3.1065000000000005</v>
      </c>
      <c r="K6367" s="169">
        <v>8.2352941176470598</v>
      </c>
      <c r="L6367" s="169"/>
      <c r="M6367" s="169" t="s">
        <v>2395</v>
      </c>
      <c r="N6367" s="169"/>
      <c r="O6367" s="169"/>
      <c r="P6367" s="169"/>
    </row>
    <row r="6368" spans="1:40" ht="20.100000000000001" customHeight="1">
      <c r="A6368" s="282" t="s">
        <v>14609</v>
      </c>
      <c r="B6368" s="307"/>
      <c r="C6368" s="289" t="s">
        <v>14079</v>
      </c>
      <c r="D6368" s="5" t="s">
        <v>14095</v>
      </c>
      <c r="E6368" s="169"/>
      <c r="F6368" s="281" t="s">
        <v>17578</v>
      </c>
      <c r="G6368" s="279" t="s">
        <v>8444</v>
      </c>
      <c r="H6368" s="282">
        <v>0</v>
      </c>
      <c r="I6368" s="280">
        <v>42415</v>
      </c>
      <c r="J6368" s="319" t="e">
        <f t="shared" si="100"/>
        <v>#VALUE!</v>
      </c>
      <c r="K6368" s="169"/>
      <c r="L6368" s="169"/>
      <c r="M6368" s="169" t="s">
        <v>2395</v>
      </c>
      <c r="N6368" s="169"/>
      <c r="O6368" s="169"/>
      <c r="P6368" s="169"/>
    </row>
    <row r="6369" spans="1:16" ht="20.100000000000001" customHeight="1">
      <c r="A6369" s="282" t="s">
        <v>14610</v>
      </c>
      <c r="B6369" s="168">
        <v>683615810532</v>
      </c>
      <c r="C6369" s="289" t="s">
        <v>14080</v>
      </c>
      <c r="D6369" s="5" t="s">
        <v>14095</v>
      </c>
      <c r="E6369" s="323">
        <v>1.5</v>
      </c>
      <c r="F6369" s="319">
        <v>11.89</v>
      </c>
      <c r="G6369" s="279" t="s">
        <v>8444</v>
      </c>
      <c r="H6369" s="282">
        <v>0</v>
      </c>
      <c r="I6369" s="280">
        <v>42415</v>
      </c>
      <c r="J6369" s="319">
        <f t="shared" si="100"/>
        <v>3.6065000000000005</v>
      </c>
      <c r="K6369" s="169">
        <v>7.6470588235294121</v>
      </c>
      <c r="L6369" s="169"/>
      <c r="M6369" s="169" t="s">
        <v>2395</v>
      </c>
      <c r="N6369" s="169"/>
      <c r="O6369" s="169"/>
      <c r="P6369" s="169"/>
    </row>
    <row r="6370" spans="1:16" ht="20.100000000000001" customHeight="1">
      <c r="A6370" s="282" t="s">
        <v>14611</v>
      </c>
      <c r="B6370" s="307"/>
      <c r="C6370" s="289" t="s">
        <v>14081</v>
      </c>
      <c r="D6370" s="5" t="s">
        <v>14096</v>
      </c>
      <c r="E6370" s="169"/>
      <c r="F6370" s="281" t="s">
        <v>17578</v>
      </c>
      <c r="G6370" s="279" t="s">
        <v>8444</v>
      </c>
      <c r="H6370" s="282">
        <v>0</v>
      </c>
      <c r="I6370" s="280">
        <v>42415</v>
      </c>
      <c r="J6370" s="319" t="e">
        <f t="shared" si="100"/>
        <v>#VALUE!</v>
      </c>
      <c r="K6370" s="169"/>
      <c r="L6370" s="169"/>
      <c r="M6370" s="169" t="s">
        <v>2395</v>
      </c>
      <c r="N6370" s="169"/>
      <c r="O6370" s="169"/>
      <c r="P6370" s="169"/>
    </row>
    <row r="6371" spans="1:16" ht="20.100000000000001" customHeight="1">
      <c r="A6371" s="282" t="s">
        <v>14612</v>
      </c>
      <c r="B6371" s="168">
        <v>683615810549</v>
      </c>
      <c r="C6371" s="289" t="s">
        <v>14082</v>
      </c>
      <c r="D6371" s="5" t="s">
        <v>14096</v>
      </c>
      <c r="E6371" s="323">
        <v>1.5</v>
      </c>
      <c r="F6371" s="319">
        <v>11.89</v>
      </c>
      <c r="G6371" s="279" t="s">
        <v>8444</v>
      </c>
      <c r="H6371" s="282">
        <v>0</v>
      </c>
      <c r="I6371" s="280">
        <v>42415</v>
      </c>
      <c r="J6371" s="319">
        <f t="shared" si="100"/>
        <v>3.6065000000000005</v>
      </c>
      <c r="K6371" s="169">
        <v>7.6470588235294121</v>
      </c>
      <c r="L6371" s="169"/>
      <c r="M6371" s="169" t="s">
        <v>2395</v>
      </c>
      <c r="N6371" s="169"/>
      <c r="O6371" s="169"/>
      <c r="P6371" s="169"/>
    </row>
    <row r="6372" spans="1:16" ht="20.100000000000001" customHeight="1">
      <c r="A6372" s="282"/>
      <c r="C6372" s="289" t="s">
        <v>14083</v>
      </c>
      <c r="E6372" s="169"/>
      <c r="F6372" s="281">
        <v>9.99</v>
      </c>
      <c r="G6372" s="279"/>
      <c r="H6372" s="169">
        <v>0</v>
      </c>
      <c r="I6372" s="280"/>
      <c r="J6372" s="319">
        <f t="shared" si="100"/>
        <v>3.4915000000000003</v>
      </c>
      <c r="K6372" s="169" t="s">
        <v>731</v>
      </c>
      <c r="L6372" s="169"/>
      <c r="M6372" s="169"/>
      <c r="N6372" s="169"/>
      <c r="O6372" s="169"/>
      <c r="P6372" s="169"/>
    </row>
    <row r="6373" spans="1:16" ht="20.100000000000001" customHeight="1">
      <c r="A6373" s="282" t="s">
        <v>14613</v>
      </c>
      <c r="B6373" s="168">
        <v>683615810556</v>
      </c>
      <c r="C6373" s="289" t="s">
        <v>14083</v>
      </c>
      <c r="D6373" s="5" t="s">
        <v>14097</v>
      </c>
      <c r="E6373" s="323">
        <v>2</v>
      </c>
      <c r="F6373" s="319">
        <v>11.89</v>
      </c>
      <c r="G6373" s="279" t="s">
        <v>8444</v>
      </c>
      <c r="H6373" s="282">
        <v>0</v>
      </c>
      <c r="I6373" s="280">
        <v>42415</v>
      </c>
      <c r="J6373" s="319">
        <f t="shared" si="100"/>
        <v>3.1065000000000005</v>
      </c>
      <c r="K6373" s="169">
        <v>8.2352941176470598</v>
      </c>
      <c r="L6373" s="169"/>
      <c r="M6373" s="169" t="s">
        <v>2395</v>
      </c>
      <c r="N6373" s="169"/>
      <c r="O6373" s="169"/>
      <c r="P6373" s="169"/>
    </row>
    <row r="6374" spans="1:16" ht="20.100000000000001" customHeight="1">
      <c r="A6374" s="282"/>
      <c r="C6374" s="289" t="s">
        <v>14084</v>
      </c>
      <c r="E6374" s="169"/>
      <c r="F6374" s="281">
        <v>9.99</v>
      </c>
      <c r="G6374" s="279"/>
      <c r="H6374" s="169">
        <v>0</v>
      </c>
      <c r="I6374" s="280"/>
      <c r="J6374" s="319">
        <f t="shared" si="100"/>
        <v>3.4915000000000003</v>
      </c>
      <c r="K6374" s="169" t="s">
        <v>731</v>
      </c>
      <c r="L6374" s="169"/>
      <c r="M6374" s="169"/>
      <c r="N6374" s="169"/>
      <c r="O6374" s="169"/>
      <c r="P6374" s="169"/>
    </row>
    <row r="6375" spans="1:16" ht="20.100000000000001" customHeight="1">
      <c r="A6375" s="282" t="s">
        <v>14614</v>
      </c>
      <c r="B6375" s="168">
        <v>683615810563</v>
      </c>
      <c r="C6375" s="289" t="s">
        <v>14084</v>
      </c>
      <c r="D6375" s="5" t="s">
        <v>14098</v>
      </c>
      <c r="E6375" s="323">
        <v>2</v>
      </c>
      <c r="F6375" s="319">
        <v>11.89</v>
      </c>
      <c r="G6375" s="279" t="s">
        <v>8444</v>
      </c>
      <c r="H6375" s="282">
        <v>0</v>
      </c>
      <c r="I6375" s="280">
        <v>42415</v>
      </c>
      <c r="J6375" s="319">
        <f t="shared" si="100"/>
        <v>3.1065000000000005</v>
      </c>
      <c r="K6375" s="169">
        <v>8.2352941176470598</v>
      </c>
      <c r="L6375" s="169"/>
      <c r="M6375" s="169" t="s">
        <v>2395</v>
      </c>
      <c r="N6375" s="169"/>
      <c r="O6375" s="169"/>
      <c r="P6375" s="169"/>
    </row>
    <row r="6376" spans="1:16" ht="20.100000000000001" customHeight="1">
      <c r="A6376" s="282"/>
      <c r="C6376" s="289" t="s">
        <v>14085</v>
      </c>
      <c r="E6376" s="169"/>
      <c r="F6376" s="281">
        <v>9.99</v>
      </c>
      <c r="G6376" s="279"/>
      <c r="H6376" s="169">
        <v>0</v>
      </c>
      <c r="I6376" s="280"/>
      <c r="J6376" s="319">
        <f t="shared" si="100"/>
        <v>3.4915000000000003</v>
      </c>
      <c r="K6376" s="169" t="s">
        <v>731</v>
      </c>
      <c r="L6376" s="169"/>
      <c r="M6376" s="169"/>
      <c r="N6376" s="169"/>
      <c r="O6376" s="169"/>
      <c r="P6376" s="169"/>
    </row>
    <row r="6377" spans="1:16" ht="20.100000000000001" customHeight="1">
      <c r="A6377" s="282" t="s">
        <v>14615</v>
      </c>
      <c r="B6377" s="168">
        <v>683615810570</v>
      </c>
      <c r="C6377" s="289" t="s">
        <v>14085</v>
      </c>
      <c r="D6377" s="5" t="s">
        <v>14098</v>
      </c>
      <c r="E6377" s="326">
        <v>1</v>
      </c>
      <c r="F6377" s="319">
        <v>11.89</v>
      </c>
      <c r="G6377" s="279" t="s">
        <v>8444</v>
      </c>
      <c r="H6377" s="283">
        <v>10</v>
      </c>
      <c r="I6377" s="280">
        <v>42415</v>
      </c>
      <c r="J6377" s="319">
        <f t="shared" si="100"/>
        <v>4.1065000000000005</v>
      </c>
      <c r="K6377" s="169">
        <v>8.2352941176470598</v>
      </c>
      <c r="L6377" s="169"/>
      <c r="M6377" s="169" t="s">
        <v>2395</v>
      </c>
      <c r="N6377" s="169"/>
      <c r="O6377" s="169"/>
      <c r="P6377" s="169"/>
    </row>
    <row r="6378" spans="1:16" ht="20.100000000000001" customHeight="1">
      <c r="A6378" s="282"/>
      <c r="C6378" s="289" t="s">
        <v>14086</v>
      </c>
      <c r="E6378" s="169"/>
      <c r="F6378" s="281">
        <v>9.99</v>
      </c>
      <c r="G6378" s="279"/>
      <c r="H6378" s="169">
        <v>0</v>
      </c>
      <c r="I6378" s="280"/>
      <c r="J6378" s="319">
        <f t="shared" si="100"/>
        <v>3.4915000000000003</v>
      </c>
      <c r="K6378" s="169" t="s">
        <v>731</v>
      </c>
      <c r="L6378" s="169"/>
      <c r="M6378" s="169"/>
      <c r="N6378" s="169"/>
      <c r="O6378" s="169"/>
      <c r="P6378" s="169"/>
    </row>
    <row r="6379" spans="1:16" ht="20.100000000000001" customHeight="1">
      <c r="A6379" s="282" t="s">
        <v>14616</v>
      </c>
      <c r="B6379" s="168">
        <v>683615810587</v>
      </c>
      <c r="C6379" s="289" t="s">
        <v>14086</v>
      </c>
      <c r="D6379" s="5" t="s">
        <v>14098</v>
      </c>
      <c r="E6379" s="323">
        <v>2</v>
      </c>
      <c r="F6379" s="319">
        <v>11.89</v>
      </c>
      <c r="G6379" s="279" t="s">
        <v>8444</v>
      </c>
      <c r="H6379" s="282">
        <v>0</v>
      </c>
      <c r="I6379" s="280">
        <v>42415</v>
      </c>
      <c r="J6379" s="319">
        <f t="shared" si="100"/>
        <v>3.1065000000000005</v>
      </c>
      <c r="K6379" s="169">
        <v>8.2352941176470598</v>
      </c>
      <c r="L6379" s="169"/>
      <c r="M6379" s="169" t="s">
        <v>2395</v>
      </c>
      <c r="N6379" s="169"/>
      <c r="O6379" s="169"/>
      <c r="P6379" s="169"/>
    </row>
    <row r="6380" spans="1:16" ht="20.100000000000001" customHeight="1">
      <c r="A6380" s="282" t="s">
        <v>14617</v>
      </c>
      <c r="B6380" s="307"/>
      <c r="C6380" s="289" t="s">
        <v>11933</v>
      </c>
      <c r="D6380" s="5" t="s">
        <v>14099</v>
      </c>
      <c r="E6380" s="169"/>
      <c r="F6380" s="281" t="s">
        <v>17578</v>
      </c>
      <c r="G6380" s="279" t="s">
        <v>8444</v>
      </c>
      <c r="H6380" s="282">
        <v>0</v>
      </c>
      <c r="I6380" s="280">
        <v>42415</v>
      </c>
      <c r="J6380" s="319" t="e">
        <f t="shared" si="100"/>
        <v>#VALUE!</v>
      </c>
      <c r="K6380" s="169"/>
      <c r="L6380" s="169"/>
      <c r="M6380" s="169" t="s">
        <v>2395</v>
      </c>
      <c r="N6380" s="169"/>
      <c r="O6380" s="169"/>
      <c r="P6380" s="169"/>
    </row>
    <row r="6381" spans="1:16" ht="20.100000000000001" customHeight="1">
      <c r="A6381" s="5" t="s">
        <v>14618</v>
      </c>
      <c r="B6381" s="168">
        <v>683615810594</v>
      </c>
      <c r="C6381" s="289" t="s">
        <v>14087</v>
      </c>
      <c r="D6381" s="5" t="s">
        <v>14099</v>
      </c>
      <c r="E6381" s="326">
        <v>1</v>
      </c>
      <c r="F6381" s="319">
        <v>11.89</v>
      </c>
      <c r="G6381" s="279" t="s">
        <v>8444</v>
      </c>
      <c r="H6381" s="283">
        <v>8</v>
      </c>
      <c r="I6381" s="280">
        <v>42415</v>
      </c>
      <c r="J6381" s="319">
        <f t="shared" si="100"/>
        <v>4.1065000000000005</v>
      </c>
      <c r="K6381" s="169">
        <v>7.6470588235294121</v>
      </c>
      <c r="L6381" s="169"/>
      <c r="M6381" s="169" t="s">
        <v>2395</v>
      </c>
      <c r="N6381" s="169"/>
      <c r="O6381" s="169"/>
      <c r="P6381" s="169"/>
    </row>
    <row r="6382" spans="1:16" ht="20.100000000000001" customHeight="1">
      <c r="A6382" s="282" t="s">
        <v>14619</v>
      </c>
      <c r="B6382" s="307"/>
      <c r="C6382" s="289" t="s">
        <v>11935</v>
      </c>
      <c r="D6382" s="5" t="s">
        <v>14100</v>
      </c>
      <c r="E6382" s="169"/>
      <c r="F6382" s="281" t="s">
        <v>17578</v>
      </c>
      <c r="G6382" s="279" t="s">
        <v>8444</v>
      </c>
      <c r="H6382" s="282">
        <v>0</v>
      </c>
      <c r="I6382" s="280">
        <v>42415</v>
      </c>
      <c r="J6382" s="319" t="e">
        <f t="shared" si="100"/>
        <v>#VALUE!</v>
      </c>
      <c r="K6382" s="169"/>
      <c r="L6382" s="169"/>
      <c r="M6382" s="169" t="s">
        <v>2395</v>
      </c>
      <c r="N6382" s="169"/>
      <c r="O6382" s="169"/>
      <c r="P6382" s="169"/>
    </row>
    <row r="6383" spans="1:16" ht="20.100000000000001" customHeight="1">
      <c r="A6383" s="282" t="s">
        <v>14620</v>
      </c>
      <c r="B6383" s="168">
        <v>683615810600</v>
      </c>
      <c r="C6383" s="289" t="s">
        <v>14088</v>
      </c>
      <c r="D6383" s="5" t="s">
        <v>14100</v>
      </c>
      <c r="E6383" s="323">
        <v>2</v>
      </c>
      <c r="F6383" s="281">
        <v>11.89</v>
      </c>
      <c r="G6383" s="279" t="s">
        <v>8444</v>
      </c>
      <c r="H6383" s="282">
        <v>0</v>
      </c>
      <c r="I6383" s="280">
        <v>42415</v>
      </c>
      <c r="J6383" s="319">
        <f t="shared" si="100"/>
        <v>3.1065000000000005</v>
      </c>
      <c r="K6383" s="169">
        <v>8.2352941176470598</v>
      </c>
      <c r="L6383" s="169"/>
      <c r="M6383" s="169" t="s">
        <v>2395</v>
      </c>
      <c r="N6383" s="169"/>
      <c r="O6383" s="169"/>
      <c r="P6383" s="169"/>
    </row>
    <row r="6384" spans="1:16" ht="20.100000000000001" customHeight="1">
      <c r="A6384" s="282" t="s">
        <v>14621</v>
      </c>
      <c r="B6384" s="307"/>
      <c r="C6384" s="289" t="s">
        <v>9194</v>
      </c>
      <c r="D6384" s="5" t="s">
        <v>14101</v>
      </c>
      <c r="E6384" s="169"/>
      <c r="F6384" s="281" t="s">
        <v>17578</v>
      </c>
      <c r="G6384" s="279" t="s">
        <v>8444</v>
      </c>
      <c r="H6384" s="282">
        <v>0</v>
      </c>
      <c r="I6384" s="280">
        <v>42415</v>
      </c>
      <c r="J6384" s="319" t="e">
        <f t="shared" si="100"/>
        <v>#VALUE!</v>
      </c>
      <c r="K6384" s="169"/>
      <c r="L6384" s="169"/>
      <c r="M6384" s="169" t="s">
        <v>2395</v>
      </c>
      <c r="N6384" s="169"/>
      <c r="O6384" s="169"/>
      <c r="P6384" s="169"/>
    </row>
    <row r="6385" spans="1:16" ht="20.100000000000001" customHeight="1">
      <c r="A6385" s="282" t="s">
        <v>14622</v>
      </c>
      <c r="B6385" s="168">
        <v>683615810617</v>
      </c>
      <c r="C6385" s="289" t="s">
        <v>14089</v>
      </c>
      <c r="D6385" s="5" t="s">
        <v>14101</v>
      </c>
      <c r="E6385" s="326">
        <v>1</v>
      </c>
      <c r="F6385" s="319">
        <v>11.89</v>
      </c>
      <c r="G6385" s="279" t="s">
        <v>8444</v>
      </c>
      <c r="H6385" s="283">
        <v>11</v>
      </c>
      <c r="I6385" s="280">
        <v>42415</v>
      </c>
      <c r="J6385" s="319">
        <f t="shared" si="100"/>
        <v>4.1065000000000005</v>
      </c>
      <c r="K6385" s="169">
        <v>8.2352941176470598</v>
      </c>
      <c r="L6385" s="169"/>
      <c r="M6385" s="169" t="s">
        <v>2395</v>
      </c>
      <c r="N6385" s="169"/>
      <c r="O6385" s="169"/>
      <c r="P6385" s="169"/>
    </row>
    <row r="6386" spans="1:16" ht="20.100000000000001" customHeight="1">
      <c r="A6386" s="282" t="s">
        <v>14623</v>
      </c>
      <c r="B6386" s="307"/>
      <c r="C6386" s="289" t="s">
        <v>12000</v>
      </c>
      <c r="D6386" s="5" t="s">
        <v>14102</v>
      </c>
      <c r="E6386" s="169"/>
      <c r="F6386" s="281" t="s">
        <v>17578</v>
      </c>
      <c r="G6386" s="279" t="s">
        <v>8444</v>
      </c>
      <c r="H6386" s="282">
        <v>0</v>
      </c>
      <c r="I6386" s="280">
        <v>42415</v>
      </c>
      <c r="J6386" s="319" t="e">
        <f t="shared" si="100"/>
        <v>#VALUE!</v>
      </c>
      <c r="K6386" s="169"/>
      <c r="L6386" s="169"/>
      <c r="M6386" s="169" t="s">
        <v>2395</v>
      </c>
      <c r="N6386" s="169"/>
      <c r="O6386" s="169"/>
      <c r="P6386" s="169"/>
    </row>
    <row r="6387" spans="1:16" ht="20.100000000000001" customHeight="1">
      <c r="A6387" s="282" t="s">
        <v>14624</v>
      </c>
      <c r="B6387" s="168">
        <v>683615810631</v>
      </c>
      <c r="C6387" s="289" t="s">
        <v>14090</v>
      </c>
      <c r="D6387" s="5" t="s">
        <v>14102</v>
      </c>
      <c r="E6387" s="323">
        <v>7</v>
      </c>
      <c r="F6387" s="281">
        <v>19.647058823529413</v>
      </c>
      <c r="G6387" s="279" t="s">
        <v>8444</v>
      </c>
      <c r="H6387" s="282">
        <v>0</v>
      </c>
      <c r="I6387" s="280">
        <v>42415</v>
      </c>
      <c r="J6387" s="319">
        <f t="shared" si="100"/>
        <v>4.6999999999999993</v>
      </c>
      <c r="K6387" s="169">
        <v>13.99</v>
      </c>
      <c r="L6387" s="169"/>
      <c r="M6387" s="169" t="s">
        <v>2395</v>
      </c>
      <c r="N6387" s="169"/>
      <c r="O6387" s="169"/>
      <c r="P6387" s="169"/>
    </row>
    <row r="6388" spans="1:16" ht="20.100000000000001" customHeight="1">
      <c r="A6388" s="282"/>
      <c r="C6388" s="289" t="s">
        <v>14091</v>
      </c>
      <c r="E6388" s="169"/>
      <c r="F6388" s="281">
        <v>10.99</v>
      </c>
      <c r="G6388" s="279"/>
      <c r="H6388" s="169">
        <v>0</v>
      </c>
      <c r="I6388" s="280"/>
      <c r="J6388" s="319">
        <f t="shared" si="100"/>
        <v>4.3414999999999999</v>
      </c>
      <c r="K6388" s="169" t="s">
        <v>731</v>
      </c>
      <c r="L6388" s="169"/>
      <c r="M6388" s="169"/>
      <c r="N6388" s="169"/>
      <c r="O6388" s="169"/>
      <c r="P6388" s="169"/>
    </row>
    <row r="6389" spans="1:16" ht="20.100000000000001" customHeight="1">
      <c r="A6389" s="282" t="s">
        <v>14625</v>
      </c>
      <c r="B6389" s="168">
        <v>683615810648</v>
      </c>
      <c r="C6389" s="289" t="s">
        <v>14091</v>
      </c>
      <c r="D6389" s="5" t="s">
        <v>14103</v>
      </c>
      <c r="E6389" s="323">
        <v>4</v>
      </c>
      <c r="F6389" s="319">
        <v>14.941176470588236</v>
      </c>
      <c r="G6389" s="279" t="s">
        <v>8444</v>
      </c>
      <c r="H6389" s="282">
        <v>0</v>
      </c>
      <c r="I6389" s="280">
        <v>42415</v>
      </c>
      <c r="J6389" s="319">
        <f t="shared" si="100"/>
        <v>3.6999999999999993</v>
      </c>
      <c r="K6389" s="169">
        <v>10.89</v>
      </c>
      <c r="L6389" s="169"/>
      <c r="M6389" s="169" t="s">
        <v>2395</v>
      </c>
      <c r="N6389" s="169"/>
      <c r="O6389" s="169"/>
      <c r="P6389" s="169"/>
    </row>
    <row r="6390" spans="1:16" ht="20.100000000000001" customHeight="1">
      <c r="A6390" s="282"/>
      <c r="C6390" s="289" t="s">
        <v>14092</v>
      </c>
      <c r="E6390" s="169"/>
      <c r="F6390" s="281">
        <v>10.99</v>
      </c>
      <c r="G6390" s="279"/>
      <c r="H6390" s="169">
        <v>0</v>
      </c>
      <c r="I6390" s="280"/>
      <c r="J6390" s="319">
        <f t="shared" si="100"/>
        <v>4.3414999999999999</v>
      </c>
      <c r="K6390" s="169" t="s">
        <v>731</v>
      </c>
      <c r="L6390" s="169"/>
      <c r="M6390" s="169"/>
      <c r="N6390" s="169"/>
      <c r="O6390" s="169"/>
      <c r="P6390" s="169"/>
    </row>
    <row r="6391" spans="1:16" ht="20.100000000000001" customHeight="1">
      <c r="A6391" s="282" t="s">
        <v>14626</v>
      </c>
      <c r="B6391" s="168">
        <v>683615810655</v>
      </c>
      <c r="C6391" s="289" t="s">
        <v>14092</v>
      </c>
      <c r="D6391" s="5" t="s">
        <v>14104</v>
      </c>
      <c r="E6391" s="326">
        <v>4</v>
      </c>
      <c r="F6391" s="319">
        <v>14.941176470588236</v>
      </c>
      <c r="G6391" s="279" t="s">
        <v>8444</v>
      </c>
      <c r="H6391" s="283">
        <v>13</v>
      </c>
      <c r="I6391" s="280">
        <v>42415</v>
      </c>
      <c r="J6391" s="319">
        <f t="shared" si="100"/>
        <v>3.6999999999999993</v>
      </c>
      <c r="K6391" s="169">
        <v>10.89</v>
      </c>
      <c r="L6391" s="169"/>
      <c r="M6391" s="169" t="s">
        <v>2395</v>
      </c>
      <c r="N6391" s="169"/>
      <c r="O6391" s="169"/>
      <c r="P6391" s="169"/>
    </row>
    <row r="6392" spans="1:16" ht="20.100000000000001" customHeight="1">
      <c r="A6392" s="282"/>
      <c r="C6392" s="289" t="s">
        <v>14093</v>
      </c>
      <c r="E6392" s="169"/>
      <c r="F6392" s="281">
        <v>10.99</v>
      </c>
      <c r="G6392" s="279"/>
      <c r="H6392" s="169">
        <v>0</v>
      </c>
      <c r="I6392" s="280"/>
      <c r="J6392" s="319">
        <f t="shared" si="100"/>
        <v>4.3414999999999999</v>
      </c>
      <c r="K6392" s="169" t="s">
        <v>731</v>
      </c>
      <c r="L6392" s="169"/>
      <c r="M6392" s="169"/>
      <c r="N6392" s="169"/>
      <c r="O6392" s="169"/>
      <c r="P6392" s="169"/>
    </row>
    <row r="6393" spans="1:16" ht="20.100000000000001" customHeight="1">
      <c r="A6393" s="282" t="s">
        <v>14627</v>
      </c>
      <c r="B6393" s="168">
        <v>683615810662</v>
      </c>
      <c r="C6393" s="289" t="s">
        <v>14093</v>
      </c>
      <c r="D6393" s="5" t="s">
        <v>14105</v>
      </c>
      <c r="E6393" s="323">
        <v>4</v>
      </c>
      <c r="F6393" s="319">
        <v>14.941176470588236</v>
      </c>
      <c r="G6393" s="279" t="s">
        <v>8444</v>
      </c>
      <c r="H6393" s="282">
        <v>0</v>
      </c>
      <c r="I6393" s="280">
        <v>42415</v>
      </c>
      <c r="J6393" s="319">
        <f t="shared" si="100"/>
        <v>3.6999999999999993</v>
      </c>
      <c r="K6393" s="169">
        <v>10.89</v>
      </c>
      <c r="L6393" s="169"/>
      <c r="M6393" s="169" t="s">
        <v>2395</v>
      </c>
      <c r="N6393" s="169"/>
      <c r="O6393" s="169"/>
      <c r="P6393" s="169"/>
    </row>
    <row r="6394" spans="1:16" ht="20.100000000000001" customHeight="1">
      <c r="A6394" s="282"/>
      <c r="C6394" s="289" t="s">
        <v>14106</v>
      </c>
      <c r="E6394" s="169"/>
      <c r="F6394" s="319">
        <v>9.89</v>
      </c>
      <c r="G6394" s="279"/>
      <c r="H6394" s="169">
        <v>0</v>
      </c>
      <c r="I6394" s="280"/>
      <c r="J6394" s="319">
        <f t="shared" si="100"/>
        <v>3.4064999999999994</v>
      </c>
      <c r="K6394" s="169" t="s">
        <v>731</v>
      </c>
      <c r="L6394" s="169"/>
      <c r="M6394" s="169"/>
      <c r="N6394" s="169"/>
      <c r="O6394" s="169"/>
      <c r="P6394" s="169"/>
    </row>
    <row r="6395" spans="1:16" ht="20.100000000000001" customHeight="1">
      <c r="A6395" s="282" t="s">
        <v>14189</v>
      </c>
      <c r="B6395" s="168">
        <v>683615808157</v>
      </c>
      <c r="C6395" s="289" t="s">
        <v>14106</v>
      </c>
      <c r="D6395" s="5" t="s">
        <v>14190</v>
      </c>
      <c r="E6395" s="323">
        <v>2.5</v>
      </c>
      <c r="F6395" s="319">
        <v>13.89</v>
      </c>
      <c r="G6395" s="279" t="s">
        <v>8444</v>
      </c>
      <c r="H6395" s="282">
        <v>0</v>
      </c>
      <c r="I6395" s="280">
        <v>42400</v>
      </c>
      <c r="J6395" s="319">
        <f t="shared" si="100"/>
        <v>4.3064999999999998</v>
      </c>
      <c r="K6395" s="169">
        <v>8.8235294117647065</v>
      </c>
      <c r="L6395" s="169"/>
      <c r="M6395" s="169" t="s">
        <v>2395</v>
      </c>
      <c r="N6395" s="169"/>
      <c r="O6395" s="169"/>
      <c r="P6395" s="169"/>
    </row>
    <row r="6396" spans="1:16" ht="20.100000000000001" customHeight="1">
      <c r="A6396" s="282" t="s">
        <v>14191</v>
      </c>
      <c r="C6396" s="293" t="s">
        <v>14107</v>
      </c>
      <c r="D6396" s="5" t="s">
        <v>14192</v>
      </c>
      <c r="E6396" s="169"/>
      <c r="F6396" s="281" t="s">
        <v>17578</v>
      </c>
      <c r="G6396" s="279" t="s">
        <v>8444</v>
      </c>
      <c r="H6396" s="282">
        <v>0</v>
      </c>
      <c r="I6396" s="280">
        <v>42400</v>
      </c>
      <c r="J6396" s="319" t="e">
        <f t="shared" si="100"/>
        <v>#VALUE!</v>
      </c>
      <c r="K6396" s="169"/>
      <c r="L6396" s="169"/>
      <c r="M6396" s="169" t="s">
        <v>2395</v>
      </c>
      <c r="N6396" s="169"/>
      <c r="O6396" s="169"/>
      <c r="P6396" s="169"/>
    </row>
    <row r="6397" spans="1:16" ht="20.100000000000001" customHeight="1">
      <c r="A6397" s="282" t="s">
        <v>14193</v>
      </c>
      <c r="B6397" s="168">
        <v>683615808164</v>
      </c>
      <c r="C6397" s="289" t="s">
        <v>14108</v>
      </c>
      <c r="D6397" s="5" t="s">
        <v>14192</v>
      </c>
      <c r="E6397" s="326">
        <v>1</v>
      </c>
      <c r="F6397" s="319">
        <v>9.89</v>
      </c>
      <c r="G6397" s="279" t="s">
        <v>8444</v>
      </c>
      <c r="H6397" s="283">
        <v>36</v>
      </c>
      <c r="I6397" s="280">
        <v>42400</v>
      </c>
      <c r="J6397" s="319">
        <f t="shared" si="100"/>
        <v>2.4064999999999994</v>
      </c>
      <c r="K6397" s="169">
        <v>7.0588235294117645</v>
      </c>
      <c r="L6397" s="169"/>
      <c r="M6397" s="169" t="s">
        <v>2395</v>
      </c>
      <c r="N6397" s="169"/>
      <c r="O6397" s="169"/>
      <c r="P6397" s="169"/>
    </row>
    <row r="6398" spans="1:16" ht="20.100000000000001" customHeight="1">
      <c r="A6398" s="282"/>
      <c r="C6398" s="289" t="s">
        <v>14109</v>
      </c>
      <c r="E6398" s="169"/>
      <c r="F6398" s="281">
        <v>9.99</v>
      </c>
      <c r="G6398" s="279"/>
      <c r="H6398" s="169">
        <v>0</v>
      </c>
      <c r="I6398" s="280"/>
      <c r="J6398" s="319">
        <f t="shared" si="100"/>
        <v>3.4915000000000003</v>
      </c>
      <c r="K6398" s="169" t="s">
        <v>731</v>
      </c>
      <c r="L6398" s="169"/>
      <c r="M6398" s="169"/>
      <c r="N6398" s="169"/>
      <c r="O6398" s="169"/>
      <c r="P6398" s="169"/>
    </row>
    <row r="6399" spans="1:16" ht="20.100000000000001" customHeight="1">
      <c r="A6399" s="282" t="s">
        <v>14194</v>
      </c>
      <c r="B6399" s="168">
        <v>683615808171</v>
      </c>
      <c r="C6399" s="289" t="s">
        <v>14109</v>
      </c>
      <c r="D6399" s="5" t="s">
        <v>14195</v>
      </c>
      <c r="E6399" s="323">
        <v>1</v>
      </c>
      <c r="F6399" s="319">
        <v>9.89</v>
      </c>
      <c r="G6399" s="279" t="s">
        <v>8444</v>
      </c>
      <c r="H6399" s="282">
        <v>0</v>
      </c>
      <c r="I6399" s="280">
        <v>42400</v>
      </c>
      <c r="J6399" s="319">
        <f t="shared" si="100"/>
        <v>2.4064999999999994</v>
      </c>
      <c r="K6399" s="169">
        <v>7.0588235294117645</v>
      </c>
      <c r="L6399" s="169"/>
      <c r="M6399" s="169" t="s">
        <v>2395</v>
      </c>
      <c r="N6399" s="169"/>
      <c r="O6399" s="169"/>
      <c r="P6399" s="169"/>
    </row>
    <row r="6400" spans="1:16" ht="20.100000000000001" customHeight="1">
      <c r="A6400" s="282"/>
      <c r="C6400" s="289" t="s">
        <v>14110</v>
      </c>
      <c r="E6400" s="169"/>
      <c r="F6400" s="281">
        <v>9.99</v>
      </c>
      <c r="G6400" s="279"/>
      <c r="H6400" s="169">
        <v>0</v>
      </c>
      <c r="I6400" s="280"/>
      <c r="J6400" s="319">
        <f t="shared" si="100"/>
        <v>3.4915000000000003</v>
      </c>
      <c r="K6400" s="169" t="s">
        <v>731</v>
      </c>
      <c r="L6400" s="169"/>
      <c r="M6400" s="169"/>
      <c r="N6400" s="169"/>
      <c r="O6400" s="169"/>
      <c r="P6400" s="169"/>
    </row>
    <row r="6401" spans="1:16" ht="20.100000000000001" customHeight="1">
      <c r="A6401" s="282" t="s">
        <v>14196</v>
      </c>
      <c r="B6401" s="168">
        <v>683615808188</v>
      </c>
      <c r="C6401" s="289" t="s">
        <v>14110</v>
      </c>
      <c r="D6401" s="5" t="s">
        <v>14197</v>
      </c>
      <c r="E6401" s="326">
        <v>1</v>
      </c>
      <c r="F6401" s="319">
        <v>9.89</v>
      </c>
      <c r="G6401" s="279" t="s">
        <v>8444</v>
      </c>
      <c r="H6401" s="283">
        <v>81</v>
      </c>
      <c r="I6401" s="280">
        <v>42400</v>
      </c>
      <c r="J6401" s="319">
        <f t="shared" si="100"/>
        <v>2.4064999999999994</v>
      </c>
      <c r="K6401" s="169">
        <v>7.0588235294117645</v>
      </c>
      <c r="L6401" s="169"/>
      <c r="M6401" s="169" t="s">
        <v>2395</v>
      </c>
      <c r="N6401" s="169"/>
      <c r="O6401" s="169"/>
      <c r="P6401" s="169"/>
    </row>
    <row r="6402" spans="1:16" ht="20.100000000000001" customHeight="1">
      <c r="A6402" s="282"/>
      <c r="C6402" s="289" t="s">
        <v>14111</v>
      </c>
      <c r="E6402" s="169"/>
      <c r="F6402" s="281">
        <v>13.99</v>
      </c>
      <c r="G6402" s="279"/>
      <c r="H6402" s="169">
        <v>0</v>
      </c>
      <c r="I6402" s="280"/>
      <c r="J6402" s="319">
        <f t="shared" si="100"/>
        <v>6.8915000000000006</v>
      </c>
      <c r="K6402" s="169" t="s">
        <v>731</v>
      </c>
      <c r="L6402" s="169"/>
      <c r="M6402" s="169"/>
      <c r="N6402" s="169"/>
      <c r="O6402" s="169"/>
      <c r="P6402" s="169"/>
    </row>
    <row r="6403" spans="1:16" ht="20.100000000000001" customHeight="1">
      <c r="A6403" s="282" t="s">
        <v>14198</v>
      </c>
      <c r="B6403" s="168">
        <v>683615808195</v>
      </c>
      <c r="C6403" s="289" t="s">
        <v>14111</v>
      </c>
      <c r="D6403" s="5" t="s">
        <v>14199</v>
      </c>
      <c r="E6403" s="323">
        <v>1.5</v>
      </c>
      <c r="F6403" s="281">
        <v>13.99</v>
      </c>
      <c r="G6403" s="279" t="s">
        <v>8444</v>
      </c>
      <c r="H6403" s="282">
        <v>0</v>
      </c>
      <c r="I6403" s="280">
        <v>42400</v>
      </c>
      <c r="J6403" s="319">
        <f t="shared" si="100"/>
        <v>5.3915000000000006</v>
      </c>
      <c r="K6403" s="169"/>
      <c r="L6403" s="169"/>
      <c r="M6403" s="169" t="s">
        <v>2395</v>
      </c>
      <c r="N6403" s="169"/>
      <c r="O6403" s="169"/>
      <c r="P6403" s="169"/>
    </row>
    <row r="6404" spans="1:16" ht="20.100000000000001" customHeight="1">
      <c r="A6404" s="282"/>
      <c r="C6404" s="289" t="s">
        <v>14112</v>
      </c>
      <c r="E6404" s="169"/>
      <c r="F6404" s="281">
        <v>9.99</v>
      </c>
      <c r="G6404" s="279"/>
      <c r="H6404" s="169">
        <v>0</v>
      </c>
      <c r="I6404" s="280"/>
      <c r="J6404" s="319">
        <f t="shared" si="100"/>
        <v>3.4915000000000003</v>
      </c>
      <c r="K6404" s="169" t="s">
        <v>731</v>
      </c>
      <c r="L6404" s="169"/>
      <c r="M6404" s="169"/>
      <c r="N6404" s="169"/>
      <c r="O6404" s="169"/>
      <c r="P6404" s="169"/>
    </row>
    <row r="6405" spans="1:16" ht="20.100000000000001" customHeight="1">
      <c r="A6405" s="282" t="s">
        <v>14200</v>
      </c>
      <c r="B6405" s="168">
        <v>683615808201</v>
      </c>
      <c r="C6405" s="289" t="s">
        <v>14112</v>
      </c>
      <c r="D6405" s="5" t="s">
        <v>14201</v>
      </c>
      <c r="E6405" s="323">
        <v>1</v>
      </c>
      <c r="F6405" s="319">
        <v>9.89</v>
      </c>
      <c r="G6405" s="279" t="s">
        <v>8444</v>
      </c>
      <c r="H6405" s="282">
        <v>0</v>
      </c>
      <c r="I6405" s="280">
        <v>42400</v>
      </c>
      <c r="J6405" s="319">
        <f t="shared" si="100"/>
        <v>2.4064999999999994</v>
      </c>
      <c r="K6405" s="169">
        <v>7.0588235294117645</v>
      </c>
      <c r="L6405" s="169"/>
      <c r="M6405" s="169" t="s">
        <v>2395</v>
      </c>
      <c r="N6405" s="169"/>
      <c r="O6405" s="169"/>
      <c r="P6405" s="169"/>
    </row>
    <row r="6406" spans="1:16" ht="20.100000000000001" customHeight="1">
      <c r="A6406" s="282"/>
      <c r="C6406" s="289" t="s">
        <v>14113</v>
      </c>
      <c r="E6406" s="169"/>
      <c r="F6406" s="281">
        <v>9.99</v>
      </c>
      <c r="G6406" s="279"/>
      <c r="H6406" s="169">
        <v>0</v>
      </c>
      <c r="I6406" s="280"/>
      <c r="J6406" s="319">
        <f t="shared" si="100"/>
        <v>3.4915000000000003</v>
      </c>
      <c r="K6406" s="169" t="s">
        <v>731</v>
      </c>
      <c r="L6406" s="169"/>
      <c r="M6406" s="169"/>
      <c r="N6406" s="169"/>
      <c r="O6406" s="169"/>
      <c r="P6406" s="169"/>
    </row>
    <row r="6407" spans="1:16" ht="20.100000000000001" customHeight="1">
      <c r="A6407" s="5" t="s">
        <v>14202</v>
      </c>
      <c r="B6407" s="168">
        <v>683615808218</v>
      </c>
      <c r="C6407" s="289" t="s">
        <v>14113</v>
      </c>
      <c r="D6407" s="5" t="s">
        <v>14203</v>
      </c>
      <c r="E6407" s="323">
        <v>1</v>
      </c>
      <c r="F6407" s="319">
        <v>9.89</v>
      </c>
      <c r="G6407" s="279" t="s">
        <v>8444</v>
      </c>
      <c r="H6407" s="282">
        <v>0</v>
      </c>
      <c r="I6407" s="280">
        <v>42400</v>
      </c>
      <c r="J6407" s="319">
        <f t="shared" si="100"/>
        <v>2.4064999999999994</v>
      </c>
      <c r="K6407" s="169">
        <v>7.0588235294117645</v>
      </c>
      <c r="L6407" s="169"/>
      <c r="M6407" s="169" t="s">
        <v>2395</v>
      </c>
      <c r="N6407" s="169"/>
      <c r="O6407" s="169"/>
      <c r="P6407" s="169"/>
    </row>
    <row r="6408" spans="1:16" ht="20.100000000000001" customHeight="1">
      <c r="A6408" s="282"/>
      <c r="C6408" s="289" t="s">
        <v>14114</v>
      </c>
      <c r="E6408" s="169"/>
      <c r="F6408" s="281">
        <v>9.99</v>
      </c>
      <c r="G6408" s="279"/>
      <c r="H6408" s="169">
        <v>0</v>
      </c>
      <c r="I6408" s="280"/>
      <c r="J6408" s="319">
        <f t="shared" si="100"/>
        <v>3.4915000000000003</v>
      </c>
      <c r="K6408" s="169" t="s">
        <v>731</v>
      </c>
      <c r="L6408" s="169"/>
      <c r="M6408" s="169"/>
      <c r="N6408" s="169"/>
      <c r="O6408" s="169"/>
      <c r="P6408" s="169"/>
    </row>
    <row r="6409" spans="1:16" ht="20.100000000000001" customHeight="1">
      <c r="A6409" s="282" t="s">
        <v>14204</v>
      </c>
      <c r="B6409" s="168">
        <v>683615808225</v>
      </c>
      <c r="C6409" s="289" t="s">
        <v>14114</v>
      </c>
      <c r="D6409" s="5" t="s">
        <v>14205</v>
      </c>
      <c r="E6409" s="323">
        <v>1</v>
      </c>
      <c r="F6409" s="319">
        <v>9.89</v>
      </c>
      <c r="G6409" s="279" t="s">
        <v>8444</v>
      </c>
      <c r="H6409" s="282">
        <v>0</v>
      </c>
      <c r="I6409" s="280">
        <v>42400</v>
      </c>
      <c r="J6409" s="319">
        <f t="shared" si="100"/>
        <v>2.4064999999999994</v>
      </c>
      <c r="K6409" s="169">
        <v>7.0588235294117645</v>
      </c>
      <c r="L6409" s="169"/>
      <c r="M6409" s="169" t="s">
        <v>2395</v>
      </c>
      <c r="N6409" s="169"/>
      <c r="O6409" s="169"/>
      <c r="P6409" s="169"/>
    </row>
    <row r="6410" spans="1:16" ht="20.100000000000001" customHeight="1">
      <c r="A6410" s="282"/>
      <c r="C6410" s="289" t="s">
        <v>14115</v>
      </c>
      <c r="E6410" s="169"/>
      <c r="F6410" s="281">
        <v>9.99</v>
      </c>
      <c r="G6410" s="279"/>
      <c r="H6410" s="169">
        <v>0</v>
      </c>
      <c r="I6410" s="280"/>
      <c r="J6410" s="319">
        <f t="shared" si="100"/>
        <v>3.4915000000000003</v>
      </c>
      <c r="K6410" s="169" t="s">
        <v>731</v>
      </c>
      <c r="L6410" s="169"/>
      <c r="M6410" s="169"/>
      <c r="N6410" s="169"/>
      <c r="O6410" s="169"/>
      <c r="P6410" s="169"/>
    </row>
    <row r="6411" spans="1:16" ht="20.100000000000001" customHeight="1">
      <c r="A6411" s="5" t="s">
        <v>14206</v>
      </c>
      <c r="B6411" s="168">
        <v>683615808232</v>
      </c>
      <c r="C6411" s="289" t="s">
        <v>14115</v>
      </c>
      <c r="D6411" s="5" t="s">
        <v>14207</v>
      </c>
      <c r="E6411" s="323">
        <v>1</v>
      </c>
      <c r="F6411" s="319">
        <v>9.89</v>
      </c>
      <c r="G6411" s="279" t="s">
        <v>8444</v>
      </c>
      <c r="H6411" s="282">
        <v>0</v>
      </c>
      <c r="I6411" s="280">
        <v>42400</v>
      </c>
      <c r="J6411" s="319">
        <f t="shared" si="100"/>
        <v>2.4064999999999994</v>
      </c>
      <c r="K6411" s="169">
        <v>7.0588235294117645</v>
      </c>
      <c r="L6411" s="169"/>
      <c r="M6411" s="169" t="s">
        <v>2395</v>
      </c>
      <c r="N6411" s="169"/>
      <c r="O6411" s="169"/>
      <c r="P6411" s="169"/>
    </row>
    <row r="6412" spans="1:16" ht="20.100000000000001" customHeight="1">
      <c r="A6412" s="282"/>
      <c r="C6412" s="289" t="s">
        <v>14116</v>
      </c>
      <c r="E6412" s="169"/>
      <c r="F6412" s="281">
        <v>16.990000000000002</v>
      </c>
      <c r="G6412" s="279"/>
      <c r="H6412" s="169">
        <v>0</v>
      </c>
      <c r="I6412" s="280"/>
      <c r="J6412" s="319">
        <f t="shared" ref="J6412:J6475" si="101">F6412*0.85-5-E6412</f>
        <v>9.4415000000000013</v>
      </c>
      <c r="K6412" s="169" t="s">
        <v>731</v>
      </c>
      <c r="L6412" s="169"/>
      <c r="M6412" s="169"/>
      <c r="N6412" s="169"/>
      <c r="O6412" s="169"/>
      <c r="P6412" s="169"/>
    </row>
    <row r="6413" spans="1:16" ht="20.100000000000001" customHeight="1">
      <c r="A6413" s="282" t="s">
        <v>14208</v>
      </c>
      <c r="B6413" s="168">
        <v>683615808249</v>
      </c>
      <c r="C6413" s="289" t="s">
        <v>14116</v>
      </c>
      <c r="D6413" s="5" t="s">
        <v>14209</v>
      </c>
      <c r="E6413" s="326">
        <v>3.5</v>
      </c>
      <c r="F6413" s="281">
        <v>16.990000000000002</v>
      </c>
      <c r="G6413" s="279" t="s">
        <v>8444</v>
      </c>
      <c r="H6413" s="283">
        <v>97</v>
      </c>
      <c r="I6413" s="280">
        <v>42400</v>
      </c>
      <c r="J6413" s="319">
        <f t="shared" si="101"/>
        <v>5.9415000000000013</v>
      </c>
      <c r="K6413" s="169"/>
      <c r="L6413" s="169"/>
      <c r="M6413" s="169" t="s">
        <v>2395</v>
      </c>
      <c r="N6413" s="169"/>
      <c r="O6413" s="169"/>
      <c r="P6413" s="169"/>
    </row>
    <row r="6414" spans="1:16" ht="20.100000000000001" customHeight="1">
      <c r="A6414" s="282"/>
      <c r="C6414" s="289" t="s">
        <v>14117</v>
      </c>
      <c r="E6414" s="169"/>
      <c r="F6414" s="281">
        <v>9.99</v>
      </c>
      <c r="G6414" s="279"/>
      <c r="H6414" s="169">
        <v>0</v>
      </c>
      <c r="I6414" s="280"/>
      <c r="J6414" s="319">
        <f t="shared" si="101"/>
        <v>3.4915000000000003</v>
      </c>
      <c r="K6414" s="169" t="s">
        <v>731</v>
      </c>
      <c r="L6414" s="169"/>
      <c r="M6414" s="169"/>
      <c r="N6414" s="169"/>
      <c r="O6414" s="169"/>
      <c r="P6414" s="169"/>
    </row>
    <row r="6415" spans="1:16" ht="20.100000000000001" customHeight="1">
      <c r="A6415" s="282" t="s">
        <v>14210</v>
      </c>
      <c r="B6415" s="168">
        <v>683615808256</v>
      </c>
      <c r="C6415" s="289" t="s">
        <v>14117</v>
      </c>
      <c r="D6415" s="5" t="s">
        <v>14211</v>
      </c>
      <c r="E6415" s="323">
        <v>1</v>
      </c>
      <c r="F6415" s="319">
        <v>9.89</v>
      </c>
      <c r="G6415" s="279" t="s">
        <v>8444</v>
      </c>
      <c r="H6415" s="282">
        <v>0</v>
      </c>
      <c r="I6415" s="280">
        <v>42400</v>
      </c>
      <c r="J6415" s="319">
        <f t="shared" si="101"/>
        <v>2.4064999999999994</v>
      </c>
      <c r="K6415" s="169">
        <v>7.0588235294117645</v>
      </c>
      <c r="L6415" s="169"/>
      <c r="M6415" s="169" t="s">
        <v>2395</v>
      </c>
      <c r="N6415" s="169"/>
      <c r="O6415" s="169"/>
      <c r="P6415" s="169"/>
    </row>
    <row r="6416" spans="1:16" ht="20.100000000000001" customHeight="1">
      <c r="A6416" s="282"/>
      <c r="C6416" s="289" t="s">
        <v>14118</v>
      </c>
      <c r="E6416" s="169"/>
      <c r="F6416" s="281">
        <v>9.99</v>
      </c>
      <c r="G6416" s="279"/>
      <c r="H6416" s="169">
        <v>0</v>
      </c>
      <c r="I6416" s="280"/>
      <c r="J6416" s="319">
        <f t="shared" si="101"/>
        <v>3.4915000000000003</v>
      </c>
      <c r="K6416" s="169" t="s">
        <v>731</v>
      </c>
      <c r="L6416" s="169"/>
      <c r="M6416" s="169"/>
      <c r="N6416" s="169"/>
      <c r="O6416" s="169"/>
      <c r="P6416" s="169"/>
    </row>
    <row r="6417" spans="1:16" ht="20.100000000000001" customHeight="1">
      <c r="A6417" s="282" t="s">
        <v>14212</v>
      </c>
      <c r="B6417" s="168">
        <v>683615808263</v>
      </c>
      <c r="C6417" s="289" t="s">
        <v>14118</v>
      </c>
      <c r="D6417" s="5" t="s">
        <v>14213</v>
      </c>
      <c r="E6417" s="326">
        <v>1</v>
      </c>
      <c r="F6417" s="319">
        <v>9.89</v>
      </c>
      <c r="G6417" s="279" t="s">
        <v>8444</v>
      </c>
      <c r="H6417" s="283">
        <v>56</v>
      </c>
      <c r="I6417" s="280">
        <v>42400</v>
      </c>
      <c r="J6417" s="319">
        <f t="shared" si="101"/>
        <v>2.4064999999999994</v>
      </c>
      <c r="K6417" s="169">
        <v>7.0588235294117645</v>
      </c>
      <c r="L6417" s="169"/>
      <c r="M6417" s="169" t="s">
        <v>2395</v>
      </c>
      <c r="N6417" s="169"/>
      <c r="O6417" s="169"/>
      <c r="P6417" s="169"/>
    </row>
    <row r="6418" spans="1:16" ht="20.100000000000001" customHeight="1">
      <c r="A6418" s="282"/>
      <c r="C6418" s="289" t="s">
        <v>14119</v>
      </c>
      <c r="E6418" s="169"/>
      <c r="F6418" s="281">
        <v>10.99</v>
      </c>
      <c r="G6418" s="279"/>
      <c r="H6418" s="169">
        <v>0</v>
      </c>
      <c r="I6418" s="280"/>
      <c r="J6418" s="319">
        <f t="shared" si="101"/>
        <v>4.3414999999999999</v>
      </c>
      <c r="K6418" s="169" t="s">
        <v>731</v>
      </c>
      <c r="L6418" s="169"/>
      <c r="M6418" s="169"/>
      <c r="N6418" s="169"/>
      <c r="O6418" s="169"/>
      <c r="P6418" s="169"/>
    </row>
    <row r="6419" spans="1:16" ht="20.100000000000001" customHeight="1">
      <c r="A6419" s="5" t="s">
        <v>14214</v>
      </c>
      <c r="B6419" s="168">
        <v>683615808270</v>
      </c>
      <c r="C6419" s="289" t="s">
        <v>14119</v>
      </c>
      <c r="D6419" s="5" t="s">
        <v>14215</v>
      </c>
      <c r="E6419" s="323">
        <v>1</v>
      </c>
      <c r="F6419" s="319">
        <v>9.89</v>
      </c>
      <c r="G6419" s="279" t="s">
        <v>8444</v>
      </c>
      <c r="H6419" s="282">
        <v>0</v>
      </c>
      <c r="I6419" s="280">
        <v>42400</v>
      </c>
      <c r="J6419" s="319">
        <f t="shared" si="101"/>
        <v>2.4064999999999994</v>
      </c>
      <c r="K6419" s="169">
        <v>7.0588235294117645</v>
      </c>
      <c r="L6419" s="169"/>
      <c r="M6419" s="169" t="s">
        <v>2395</v>
      </c>
      <c r="N6419" s="169"/>
      <c r="O6419" s="169"/>
      <c r="P6419" s="169"/>
    </row>
    <row r="6420" spans="1:16" ht="20.100000000000001" customHeight="1">
      <c r="A6420" s="282"/>
      <c r="C6420" s="289" t="s">
        <v>14120</v>
      </c>
      <c r="E6420" s="169"/>
      <c r="F6420" s="281">
        <v>9.99</v>
      </c>
      <c r="G6420" s="279"/>
      <c r="H6420" s="169">
        <v>0</v>
      </c>
      <c r="I6420" s="280"/>
      <c r="J6420" s="319">
        <f t="shared" si="101"/>
        <v>3.4915000000000003</v>
      </c>
      <c r="K6420" s="169" t="s">
        <v>731</v>
      </c>
      <c r="L6420" s="169"/>
      <c r="M6420" s="169"/>
      <c r="N6420" s="169"/>
      <c r="O6420" s="169"/>
      <c r="P6420" s="169"/>
    </row>
    <row r="6421" spans="1:16" ht="20.100000000000001" customHeight="1">
      <c r="A6421" s="5" t="s">
        <v>14216</v>
      </c>
      <c r="B6421" s="168">
        <v>683615808287</v>
      </c>
      <c r="C6421" s="289" t="s">
        <v>14120</v>
      </c>
      <c r="D6421" s="5" t="s">
        <v>14217</v>
      </c>
      <c r="E6421" s="326">
        <v>2.5</v>
      </c>
      <c r="F6421" s="319">
        <v>13.89</v>
      </c>
      <c r="G6421" s="279" t="s">
        <v>8444</v>
      </c>
      <c r="H6421" s="283">
        <v>215</v>
      </c>
      <c r="I6421" s="280">
        <v>42400</v>
      </c>
      <c r="J6421" s="319">
        <f t="shared" si="101"/>
        <v>4.3064999999999998</v>
      </c>
      <c r="K6421" s="169">
        <v>8.8235294117647065</v>
      </c>
      <c r="L6421" s="169"/>
      <c r="M6421" s="169" t="s">
        <v>2395</v>
      </c>
      <c r="N6421" s="169"/>
      <c r="O6421" s="169"/>
      <c r="P6421" s="169"/>
    </row>
    <row r="6422" spans="1:16" ht="20.100000000000001" customHeight="1">
      <c r="A6422" s="282"/>
      <c r="C6422" s="289" t="s">
        <v>14121</v>
      </c>
      <c r="E6422" s="169"/>
      <c r="F6422" s="281">
        <v>9.99</v>
      </c>
      <c r="G6422" s="279"/>
      <c r="H6422" s="169">
        <v>0</v>
      </c>
      <c r="I6422" s="280"/>
      <c r="J6422" s="319">
        <f t="shared" si="101"/>
        <v>3.4915000000000003</v>
      </c>
      <c r="K6422" s="169" t="s">
        <v>731</v>
      </c>
      <c r="L6422" s="169"/>
      <c r="M6422" s="169"/>
      <c r="N6422" s="169"/>
      <c r="O6422" s="169"/>
      <c r="P6422" s="169"/>
    </row>
    <row r="6423" spans="1:16" ht="20.100000000000001" customHeight="1">
      <c r="A6423" s="5" t="s">
        <v>14218</v>
      </c>
      <c r="B6423" s="168">
        <v>683615808294</v>
      </c>
      <c r="C6423" s="289" t="s">
        <v>14121</v>
      </c>
      <c r="D6423" s="5" t="s">
        <v>14219</v>
      </c>
      <c r="E6423" s="326">
        <v>1</v>
      </c>
      <c r="F6423" s="319">
        <v>9.89</v>
      </c>
      <c r="G6423" s="279" t="s">
        <v>8444</v>
      </c>
      <c r="H6423" s="283">
        <v>112</v>
      </c>
      <c r="I6423" s="280">
        <v>42400</v>
      </c>
      <c r="J6423" s="319">
        <f t="shared" si="101"/>
        <v>2.4064999999999994</v>
      </c>
      <c r="K6423" s="169">
        <v>7.0588235294117645</v>
      </c>
      <c r="L6423" s="169"/>
      <c r="M6423" s="169" t="s">
        <v>2395</v>
      </c>
      <c r="N6423" s="169"/>
      <c r="O6423" s="169"/>
      <c r="P6423" s="169"/>
    </row>
    <row r="6424" spans="1:16" ht="20.100000000000001" customHeight="1">
      <c r="A6424" s="282"/>
      <c r="C6424" s="289" t="s">
        <v>14122</v>
      </c>
      <c r="E6424" s="169"/>
      <c r="F6424" s="281">
        <v>9.99</v>
      </c>
      <c r="G6424" s="279"/>
      <c r="H6424" s="169">
        <v>0</v>
      </c>
      <c r="I6424" s="280"/>
      <c r="J6424" s="319">
        <f t="shared" si="101"/>
        <v>3.4915000000000003</v>
      </c>
      <c r="K6424" s="169" t="s">
        <v>731</v>
      </c>
      <c r="L6424" s="169"/>
      <c r="M6424" s="169"/>
      <c r="N6424" s="169"/>
      <c r="O6424" s="169"/>
      <c r="P6424" s="169"/>
    </row>
    <row r="6425" spans="1:16" ht="20.100000000000001" customHeight="1">
      <c r="A6425" s="5" t="s">
        <v>14220</v>
      </c>
      <c r="B6425" s="168">
        <v>683615808300</v>
      </c>
      <c r="C6425" s="289" t="s">
        <v>14122</v>
      </c>
      <c r="D6425" s="5" t="s">
        <v>14221</v>
      </c>
      <c r="E6425" s="323">
        <v>1</v>
      </c>
      <c r="F6425" s="319">
        <v>9.89</v>
      </c>
      <c r="G6425" s="279" t="s">
        <v>8444</v>
      </c>
      <c r="H6425" s="282">
        <v>0</v>
      </c>
      <c r="I6425" s="280">
        <v>42400</v>
      </c>
      <c r="J6425" s="319">
        <f t="shared" si="101"/>
        <v>2.4064999999999994</v>
      </c>
      <c r="K6425" s="169">
        <v>7.0588235294117645</v>
      </c>
      <c r="L6425" s="169"/>
      <c r="M6425" s="169" t="s">
        <v>2395</v>
      </c>
      <c r="N6425" s="169"/>
      <c r="O6425" s="169"/>
      <c r="P6425" s="169"/>
    </row>
    <row r="6426" spans="1:16" ht="20.100000000000001" customHeight="1">
      <c r="A6426" s="282" t="s">
        <v>14222</v>
      </c>
      <c r="C6426" s="293" t="s">
        <v>14123</v>
      </c>
      <c r="D6426" s="5" t="s">
        <v>14223</v>
      </c>
      <c r="E6426" s="169"/>
      <c r="F6426" s="281" t="s">
        <v>17578</v>
      </c>
      <c r="G6426" s="279" t="s">
        <v>8444</v>
      </c>
      <c r="H6426" s="282">
        <v>0</v>
      </c>
      <c r="I6426" s="280">
        <v>42400</v>
      </c>
      <c r="J6426" s="319" t="e">
        <f t="shared" si="101"/>
        <v>#VALUE!</v>
      </c>
      <c r="K6426" s="169"/>
      <c r="L6426" s="169"/>
      <c r="M6426" s="169" t="s">
        <v>2395</v>
      </c>
      <c r="N6426" s="169"/>
      <c r="O6426" s="169"/>
      <c r="P6426" s="169"/>
    </row>
    <row r="6427" spans="1:16" ht="20.100000000000001" customHeight="1">
      <c r="A6427" s="5" t="s">
        <v>14224</v>
      </c>
      <c r="B6427" s="168">
        <v>683615808317</v>
      </c>
      <c r="C6427" s="289" t="s">
        <v>14124</v>
      </c>
      <c r="D6427" s="5" t="s">
        <v>14223</v>
      </c>
      <c r="E6427" s="323">
        <v>1.5</v>
      </c>
      <c r="F6427" s="281">
        <v>13.99</v>
      </c>
      <c r="G6427" s="279" t="s">
        <v>8444</v>
      </c>
      <c r="H6427" s="282">
        <v>0</v>
      </c>
      <c r="I6427" s="280">
        <v>42400</v>
      </c>
      <c r="J6427" s="319">
        <f t="shared" si="101"/>
        <v>5.3915000000000006</v>
      </c>
      <c r="K6427" s="169"/>
      <c r="L6427" s="169"/>
      <c r="M6427" s="169" t="s">
        <v>2395</v>
      </c>
      <c r="N6427" s="169"/>
      <c r="O6427" s="169"/>
      <c r="P6427" s="169"/>
    </row>
    <row r="6428" spans="1:16" ht="20.100000000000001" customHeight="1">
      <c r="A6428" s="282" t="s">
        <v>14225</v>
      </c>
      <c r="B6428" s="168">
        <v>683615808324</v>
      </c>
      <c r="C6428" s="289" t="s">
        <v>14125</v>
      </c>
      <c r="D6428" s="5" t="s">
        <v>14223</v>
      </c>
      <c r="E6428" s="323">
        <v>1.5</v>
      </c>
      <c r="F6428" s="281">
        <v>13.99</v>
      </c>
      <c r="G6428" s="279" t="s">
        <v>8444</v>
      </c>
      <c r="H6428" s="282">
        <v>0</v>
      </c>
      <c r="I6428" s="280">
        <v>42400</v>
      </c>
      <c r="J6428" s="319">
        <f t="shared" si="101"/>
        <v>5.3915000000000006</v>
      </c>
      <c r="K6428" s="169"/>
      <c r="L6428" s="169"/>
      <c r="M6428" s="169" t="s">
        <v>2395</v>
      </c>
      <c r="N6428" s="169"/>
      <c r="O6428" s="169"/>
      <c r="P6428" s="169"/>
    </row>
    <row r="6429" spans="1:16" ht="20.100000000000001" customHeight="1">
      <c r="A6429" s="5" t="s">
        <v>14226</v>
      </c>
      <c r="B6429" s="168">
        <v>683615808331</v>
      </c>
      <c r="C6429" s="289" t="s">
        <v>14126</v>
      </c>
      <c r="D6429" s="5" t="s">
        <v>14223</v>
      </c>
      <c r="E6429" s="323">
        <v>1.5</v>
      </c>
      <c r="F6429" s="281">
        <v>13.99</v>
      </c>
      <c r="G6429" s="279" t="s">
        <v>8444</v>
      </c>
      <c r="H6429" s="282">
        <v>0</v>
      </c>
      <c r="I6429" s="280">
        <v>42400</v>
      </c>
      <c r="J6429" s="319">
        <f t="shared" si="101"/>
        <v>5.3915000000000006</v>
      </c>
      <c r="K6429" s="169"/>
      <c r="L6429" s="169"/>
      <c r="M6429" s="169" t="s">
        <v>2395</v>
      </c>
      <c r="N6429" s="169"/>
      <c r="O6429" s="169"/>
      <c r="P6429" s="169"/>
    </row>
    <row r="6430" spans="1:16" ht="20.100000000000001" customHeight="1">
      <c r="A6430" s="282" t="s">
        <v>14227</v>
      </c>
      <c r="C6430" s="293" t="s">
        <v>14127</v>
      </c>
      <c r="D6430" s="5" t="s">
        <v>14228</v>
      </c>
      <c r="E6430" s="169"/>
      <c r="F6430" s="281" t="s">
        <v>17578</v>
      </c>
      <c r="G6430" s="279" t="s">
        <v>8444</v>
      </c>
      <c r="H6430" s="282">
        <v>0</v>
      </c>
      <c r="I6430" s="280">
        <v>42400</v>
      </c>
      <c r="J6430" s="319" t="e">
        <f t="shared" si="101"/>
        <v>#VALUE!</v>
      </c>
      <c r="K6430" s="169"/>
      <c r="L6430" s="169"/>
      <c r="M6430" s="169" t="s">
        <v>2395</v>
      </c>
      <c r="N6430" s="169"/>
      <c r="O6430" s="169"/>
      <c r="P6430" s="169"/>
    </row>
    <row r="6431" spans="1:16" ht="20.100000000000001" customHeight="1">
      <c r="A6431" s="5" t="s">
        <v>14229</v>
      </c>
      <c r="B6431" s="168">
        <v>683615808355</v>
      </c>
      <c r="C6431" s="289" t="s">
        <v>14128</v>
      </c>
      <c r="D6431" s="5" t="s">
        <v>14228</v>
      </c>
      <c r="E6431" s="326">
        <v>1.5</v>
      </c>
      <c r="F6431" s="319">
        <v>11.89</v>
      </c>
      <c r="G6431" s="279" t="s">
        <v>8444</v>
      </c>
      <c r="H6431" s="283">
        <v>130</v>
      </c>
      <c r="I6431" s="280">
        <v>42400</v>
      </c>
      <c r="J6431" s="319">
        <f t="shared" si="101"/>
        <v>3.6065000000000005</v>
      </c>
      <c r="K6431" s="169">
        <v>7.6470588235294121</v>
      </c>
      <c r="L6431" s="169"/>
      <c r="M6431" s="169" t="s">
        <v>2395</v>
      </c>
      <c r="N6431" s="169"/>
      <c r="O6431" s="169"/>
      <c r="P6431" s="169"/>
    </row>
    <row r="6432" spans="1:16" ht="20.100000000000001" customHeight="1">
      <c r="A6432" s="282" t="s">
        <v>14230</v>
      </c>
      <c r="B6432" s="168">
        <v>683615808362</v>
      </c>
      <c r="C6432" s="289" t="s">
        <v>14129</v>
      </c>
      <c r="D6432" s="5" t="s">
        <v>14228</v>
      </c>
      <c r="E6432" s="323">
        <v>1.5</v>
      </c>
      <c r="F6432" s="319">
        <v>11.89</v>
      </c>
      <c r="G6432" s="279" t="s">
        <v>8444</v>
      </c>
      <c r="H6432" s="282">
        <v>0</v>
      </c>
      <c r="I6432" s="280">
        <v>42400</v>
      </c>
      <c r="J6432" s="319">
        <f t="shared" si="101"/>
        <v>3.6065000000000005</v>
      </c>
      <c r="K6432" s="169">
        <v>7.6470588235294121</v>
      </c>
      <c r="L6432" s="169"/>
      <c r="M6432" s="169" t="s">
        <v>2395</v>
      </c>
      <c r="N6432" s="169"/>
      <c r="O6432" s="169"/>
      <c r="P6432" s="169"/>
    </row>
    <row r="6433" spans="1:16" ht="20.100000000000001" customHeight="1">
      <c r="A6433" s="282"/>
      <c r="C6433" s="289" t="s">
        <v>14130</v>
      </c>
      <c r="E6433" s="169"/>
      <c r="F6433" s="281">
        <v>15.99</v>
      </c>
      <c r="G6433" s="279"/>
      <c r="H6433" s="169">
        <v>0</v>
      </c>
      <c r="I6433" s="280"/>
      <c r="J6433" s="319">
        <f t="shared" si="101"/>
        <v>8.5914999999999999</v>
      </c>
      <c r="K6433" s="169" t="s">
        <v>731</v>
      </c>
      <c r="L6433" s="169"/>
      <c r="M6433" s="169"/>
      <c r="N6433" s="169"/>
      <c r="O6433" s="169"/>
      <c r="P6433" s="169"/>
    </row>
    <row r="6434" spans="1:16" ht="20.100000000000001" customHeight="1">
      <c r="A6434" s="5" t="s">
        <v>14231</v>
      </c>
      <c r="B6434" s="168">
        <v>683615808379</v>
      </c>
      <c r="C6434" s="289" t="s">
        <v>14130</v>
      </c>
      <c r="D6434" s="5" t="s">
        <v>14232</v>
      </c>
      <c r="E6434" s="326">
        <v>3</v>
      </c>
      <c r="F6434" s="281">
        <v>15.99</v>
      </c>
      <c r="G6434" s="279" t="s">
        <v>8444</v>
      </c>
      <c r="H6434" s="283">
        <v>46</v>
      </c>
      <c r="I6434" s="280">
        <v>42400</v>
      </c>
      <c r="J6434" s="319">
        <f t="shared" si="101"/>
        <v>5.5914999999999999</v>
      </c>
      <c r="K6434" s="169"/>
      <c r="L6434" s="169"/>
      <c r="M6434" s="169" t="s">
        <v>2395</v>
      </c>
      <c r="N6434" s="169"/>
      <c r="O6434" s="169"/>
      <c r="P6434" s="169"/>
    </row>
    <row r="6435" spans="1:16" ht="20.100000000000001" customHeight="1">
      <c r="A6435" s="282"/>
      <c r="C6435" s="289" t="s">
        <v>14131</v>
      </c>
      <c r="E6435" s="169"/>
      <c r="F6435" s="281">
        <v>11.99</v>
      </c>
      <c r="G6435" s="279"/>
      <c r="H6435" s="169">
        <v>0</v>
      </c>
      <c r="I6435" s="280"/>
      <c r="J6435" s="319">
        <f t="shared" si="101"/>
        <v>5.1914999999999996</v>
      </c>
      <c r="K6435" s="169" t="s">
        <v>731</v>
      </c>
      <c r="L6435" s="169"/>
      <c r="M6435" s="169"/>
      <c r="N6435" s="169"/>
      <c r="O6435" s="169"/>
      <c r="P6435" s="169"/>
    </row>
    <row r="6436" spans="1:16" ht="20.100000000000001" customHeight="1">
      <c r="A6436" s="282" t="s">
        <v>14233</v>
      </c>
      <c r="B6436" s="168">
        <v>683615808386</v>
      </c>
      <c r="C6436" s="289" t="s">
        <v>14131</v>
      </c>
      <c r="D6436" s="5" t="s">
        <v>14234</v>
      </c>
      <c r="E6436" s="323">
        <v>3</v>
      </c>
      <c r="F6436" s="281">
        <v>13.89</v>
      </c>
      <c r="G6436" s="279" t="s">
        <v>8444</v>
      </c>
      <c r="H6436" s="282">
        <v>0</v>
      </c>
      <c r="I6436" s="280">
        <v>42400</v>
      </c>
      <c r="J6436" s="319">
        <f t="shared" si="101"/>
        <v>3.8064999999999998</v>
      </c>
      <c r="K6436" s="169">
        <v>9.4117647058823533</v>
      </c>
      <c r="L6436" s="169"/>
      <c r="M6436" s="169" t="s">
        <v>2395</v>
      </c>
      <c r="N6436" s="169"/>
      <c r="O6436" s="169"/>
      <c r="P6436" s="169"/>
    </row>
    <row r="6437" spans="1:16" ht="20.100000000000001" customHeight="1">
      <c r="A6437" s="282" t="s">
        <v>14235</v>
      </c>
      <c r="C6437" s="293" t="s">
        <v>14132</v>
      </c>
      <c r="D6437" s="5" t="s">
        <v>14236</v>
      </c>
      <c r="E6437" s="169"/>
      <c r="F6437" s="281" t="s">
        <v>17578</v>
      </c>
      <c r="G6437" s="279" t="s">
        <v>8444</v>
      </c>
      <c r="H6437" s="282">
        <v>0</v>
      </c>
      <c r="I6437" s="280">
        <v>42400</v>
      </c>
      <c r="J6437" s="319" t="e">
        <f t="shared" si="101"/>
        <v>#VALUE!</v>
      </c>
      <c r="K6437" s="169"/>
      <c r="L6437" s="169"/>
      <c r="M6437" s="169" t="s">
        <v>2395</v>
      </c>
      <c r="N6437" s="169"/>
      <c r="O6437" s="169"/>
      <c r="P6437" s="169"/>
    </row>
    <row r="6438" spans="1:16" ht="20.100000000000001" customHeight="1">
      <c r="A6438" s="282" t="s">
        <v>14237</v>
      </c>
      <c r="B6438" s="168">
        <v>683615808393</v>
      </c>
      <c r="C6438" s="289" t="s">
        <v>14133</v>
      </c>
      <c r="D6438" s="5" t="s">
        <v>14236</v>
      </c>
      <c r="E6438" s="323">
        <v>2.5</v>
      </c>
      <c r="F6438" s="281">
        <v>13.89</v>
      </c>
      <c r="G6438" s="279" t="s">
        <v>8444</v>
      </c>
      <c r="H6438" s="282">
        <v>0</v>
      </c>
      <c r="I6438" s="280">
        <v>42400</v>
      </c>
      <c r="J6438" s="319">
        <f t="shared" si="101"/>
        <v>4.3064999999999998</v>
      </c>
      <c r="K6438" s="169">
        <v>8.8235294117647065</v>
      </c>
      <c r="L6438" s="169"/>
      <c r="M6438" s="169" t="s">
        <v>2395</v>
      </c>
      <c r="N6438" s="169"/>
      <c r="O6438" s="169"/>
      <c r="P6438" s="169"/>
    </row>
    <row r="6439" spans="1:16" ht="20.100000000000001" customHeight="1">
      <c r="A6439" s="282" t="s">
        <v>14238</v>
      </c>
      <c r="C6439" s="293" t="s">
        <v>14134</v>
      </c>
      <c r="D6439" s="5" t="s">
        <v>14239</v>
      </c>
      <c r="E6439" s="169"/>
      <c r="F6439" s="281" t="s">
        <v>17578</v>
      </c>
      <c r="G6439" s="279" t="s">
        <v>8444</v>
      </c>
      <c r="H6439" s="282">
        <v>0</v>
      </c>
      <c r="I6439" s="280">
        <v>42400</v>
      </c>
      <c r="J6439" s="319" t="e">
        <f t="shared" si="101"/>
        <v>#VALUE!</v>
      </c>
      <c r="K6439" s="169"/>
      <c r="L6439" s="169"/>
      <c r="M6439" s="169" t="s">
        <v>2395</v>
      </c>
      <c r="N6439" s="169"/>
      <c r="O6439" s="169"/>
      <c r="P6439" s="169"/>
    </row>
    <row r="6440" spans="1:16" ht="20.100000000000001" customHeight="1">
      <c r="A6440" s="5" t="s">
        <v>14240</v>
      </c>
      <c r="B6440" s="168">
        <v>683615808409</v>
      </c>
      <c r="C6440" s="289" t="s">
        <v>14135</v>
      </c>
      <c r="D6440" s="5" t="s">
        <v>14239</v>
      </c>
      <c r="E6440" s="323">
        <v>1</v>
      </c>
      <c r="F6440" s="319">
        <v>9.89</v>
      </c>
      <c r="G6440" s="279" t="s">
        <v>8444</v>
      </c>
      <c r="H6440" s="282">
        <v>0</v>
      </c>
      <c r="I6440" s="280">
        <v>42400</v>
      </c>
      <c r="J6440" s="319">
        <f t="shared" si="101"/>
        <v>2.4064999999999994</v>
      </c>
      <c r="K6440" s="169">
        <v>7.0588235294117645</v>
      </c>
      <c r="L6440" s="169"/>
      <c r="M6440" s="169" t="s">
        <v>2395</v>
      </c>
      <c r="N6440" s="169"/>
      <c r="O6440" s="169"/>
      <c r="P6440" s="169"/>
    </row>
    <row r="6441" spans="1:16" ht="20.100000000000001" customHeight="1">
      <c r="A6441" s="5" t="s">
        <v>14241</v>
      </c>
      <c r="B6441" s="168">
        <v>683615808416</v>
      </c>
      <c r="C6441" s="289" t="s">
        <v>14136</v>
      </c>
      <c r="D6441" s="5" t="s">
        <v>14239</v>
      </c>
      <c r="E6441" s="326">
        <v>1</v>
      </c>
      <c r="F6441" s="319">
        <v>9.89</v>
      </c>
      <c r="G6441" s="279" t="s">
        <v>8444</v>
      </c>
      <c r="H6441" s="365">
        <v>42</v>
      </c>
      <c r="I6441" s="280">
        <v>42400</v>
      </c>
      <c r="J6441" s="319">
        <f t="shared" si="101"/>
        <v>2.4064999999999994</v>
      </c>
      <c r="K6441" s="169">
        <v>7.0588235294117645</v>
      </c>
      <c r="L6441" s="169"/>
      <c r="M6441" s="169" t="s">
        <v>2395</v>
      </c>
      <c r="N6441" s="169"/>
      <c r="O6441" s="169"/>
      <c r="P6441" s="169"/>
    </row>
    <row r="6442" spans="1:16" ht="20.100000000000001" customHeight="1">
      <c r="A6442" s="282" t="s">
        <v>14242</v>
      </c>
      <c r="C6442" s="293" t="s">
        <v>14137</v>
      </c>
      <c r="D6442" s="5" t="s">
        <v>14243</v>
      </c>
      <c r="E6442" s="169"/>
      <c r="F6442" s="281" t="s">
        <v>17578</v>
      </c>
      <c r="G6442" s="279" t="s">
        <v>8444</v>
      </c>
      <c r="H6442" s="282">
        <v>0</v>
      </c>
      <c r="I6442" s="280">
        <v>42400</v>
      </c>
      <c r="J6442" s="319" t="e">
        <f t="shared" si="101"/>
        <v>#VALUE!</v>
      </c>
      <c r="K6442" s="169"/>
      <c r="L6442" s="169"/>
      <c r="M6442" s="169" t="s">
        <v>2395</v>
      </c>
      <c r="N6442" s="169"/>
      <c r="O6442" s="169"/>
      <c r="P6442" s="169"/>
    </row>
    <row r="6443" spans="1:16" ht="20.100000000000001" customHeight="1">
      <c r="A6443" s="282" t="s">
        <v>14244</v>
      </c>
      <c r="B6443" s="168">
        <v>683615808423</v>
      </c>
      <c r="C6443" s="289" t="s">
        <v>14138</v>
      </c>
      <c r="D6443" s="5" t="s">
        <v>14243</v>
      </c>
      <c r="E6443" s="323">
        <v>0.5</v>
      </c>
      <c r="F6443" s="319">
        <v>9.89</v>
      </c>
      <c r="G6443" s="279" t="s">
        <v>8444</v>
      </c>
      <c r="H6443" s="282">
        <v>0</v>
      </c>
      <c r="I6443" s="280">
        <v>42400</v>
      </c>
      <c r="J6443" s="319">
        <f t="shared" si="101"/>
        <v>2.9064999999999994</v>
      </c>
      <c r="K6443" s="169">
        <v>6.4705882352941178</v>
      </c>
      <c r="L6443" s="169"/>
      <c r="M6443" s="169" t="s">
        <v>2395</v>
      </c>
      <c r="N6443" s="169"/>
      <c r="O6443" s="169"/>
      <c r="P6443" s="169"/>
    </row>
    <row r="6444" spans="1:16" ht="20.100000000000001" customHeight="1">
      <c r="A6444" s="282" t="s">
        <v>14245</v>
      </c>
      <c r="C6444" s="293" t="s">
        <v>14139</v>
      </c>
      <c r="D6444" s="5" t="s">
        <v>14246</v>
      </c>
      <c r="E6444" s="169"/>
      <c r="F6444" s="281" t="s">
        <v>17578</v>
      </c>
      <c r="G6444" s="279" t="s">
        <v>8444</v>
      </c>
      <c r="H6444" s="282">
        <v>0</v>
      </c>
      <c r="I6444" s="280">
        <v>42400</v>
      </c>
      <c r="J6444" s="319" t="e">
        <f t="shared" si="101"/>
        <v>#VALUE!</v>
      </c>
      <c r="K6444" s="169"/>
      <c r="L6444" s="169"/>
      <c r="M6444" s="169" t="s">
        <v>2395</v>
      </c>
      <c r="N6444" s="169"/>
      <c r="O6444" s="169"/>
      <c r="P6444" s="169"/>
    </row>
    <row r="6445" spans="1:16" ht="20.100000000000001" customHeight="1">
      <c r="A6445" s="282" t="s">
        <v>14247</v>
      </c>
      <c r="B6445" s="168">
        <v>683615808430</v>
      </c>
      <c r="C6445" s="289" t="s">
        <v>14140</v>
      </c>
      <c r="D6445" s="5" t="s">
        <v>14246</v>
      </c>
      <c r="E6445" s="326">
        <v>1</v>
      </c>
      <c r="F6445" s="319">
        <v>9.89</v>
      </c>
      <c r="G6445" s="279" t="s">
        <v>8444</v>
      </c>
      <c r="H6445" s="283">
        <v>25</v>
      </c>
      <c r="I6445" s="280">
        <v>42400</v>
      </c>
      <c r="J6445" s="319">
        <f t="shared" si="101"/>
        <v>2.4064999999999994</v>
      </c>
      <c r="K6445" s="169">
        <v>7.0588235294117645</v>
      </c>
      <c r="L6445" s="169"/>
      <c r="M6445" s="169" t="s">
        <v>2395</v>
      </c>
      <c r="N6445" s="169"/>
      <c r="O6445" s="169"/>
      <c r="P6445" s="169"/>
    </row>
    <row r="6446" spans="1:16" ht="20.100000000000001" customHeight="1">
      <c r="A6446" s="282" t="s">
        <v>14248</v>
      </c>
      <c r="C6446" s="293" t="s">
        <v>14141</v>
      </c>
      <c r="D6446" s="5" t="s">
        <v>14249</v>
      </c>
      <c r="E6446" s="169"/>
      <c r="F6446" s="281" t="s">
        <v>17578</v>
      </c>
      <c r="G6446" s="279" t="s">
        <v>8444</v>
      </c>
      <c r="H6446" s="282">
        <v>0</v>
      </c>
      <c r="I6446" s="280">
        <v>42400</v>
      </c>
      <c r="J6446" s="319" t="e">
        <f t="shared" si="101"/>
        <v>#VALUE!</v>
      </c>
      <c r="K6446" s="169"/>
      <c r="L6446" s="169"/>
      <c r="M6446" s="169" t="s">
        <v>2395</v>
      </c>
      <c r="N6446" s="169"/>
      <c r="O6446" s="169"/>
      <c r="P6446" s="169"/>
    </row>
    <row r="6447" spans="1:16" ht="20.100000000000001" customHeight="1">
      <c r="A6447" s="282" t="s">
        <v>14250</v>
      </c>
      <c r="B6447" s="168">
        <v>683615808447</v>
      </c>
      <c r="C6447" s="289" t="s">
        <v>14142</v>
      </c>
      <c r="D6447" s="5" t="s">
        <v>14249</v>
      </c>
      <c r="E6447" s="326">
        <v>1</v>
      </c>
      <c r="F6447" s="319">
        <v>9.89</v>
      </c>
      <c r="G6447" s="279" t="s">
        <v>8444</v>
      </c>
      <c r="H6447" s="283">
        <v>35</v>
      </c>
      <c r="I6447" s="280">
        <v>42400</v>
      </c>
      <c r="J6447" s="319">
        <f t="shared" si="101"/>
        <v>2.4064999999999994</v>
      </c>
      <c r="K6447" s="169">
        <v>6.7647058823529411</v>
      </c>
      <c r="L6447" s="169"/>
      <c r="M6447" s="169" t="s">
        <v>2395</v>
      </c>
      <c r="N6447" s="169"/>
      <c r="O6447" s="169"/>
      <c r="P6447" s="169"/>
    </row>
    <row r="6448" spans="1:16" ht="20.100000000000001" customHeight="1">
      <c r="A6448" s="282" t="s">
        <v>14251</v>
      </c>
      <c r="B6448" s="168">
        <v>683615808454</v>
      </c>
      <c r="C6448" s="289" t="s">
        <v>14143</v>
      </c>
      <c r="D6448" s="5" t="s">
        <v>14249</v>
      </c>
      <c r="E6448" s="326">
        <v>1</v>
      </c>
      <c r="F6448" s="319">
        <v>9.89</v>
      </c>
      <c r="G6448" s="279" t="s">
        <v>8444</v>
      </c>
      <c r="H6448" s="283">
        <v>37</v>
      </c>
      <c r="I6448" s="280">
        <v>42400</v>
      </c>
      <c r="J6448" s="319">
        <f t="shared" si="101"/>
        <v>2.4064999999999994</v>
      </c>
      <c r="K6448" s="169">
        <v>6.7647058823529411</v>
      </c>
      <c r="L6448" s="169"/>
      <c r="M6448" s="169" t="s">
        <v>2395</v>
      </c>
      <c r="N6448" s="169"/>
      <c r="O6448" s="169"/>
      <c r="P6448" s="169"/>
    </row>
    <row r="6449" spans="1:16" ht="20.100000000000001" customHeight="1">
      <c r="A6449" s="282" t="s">
        <v>14252</v>
      </c>
      <c r="B6449" s="168">
        <v>683615808461</v>
      </c>
      <c r="C6449" s="289" t="s">
        <v>14144</v>
      </c>
      <c r="D6449" s="5" t="s">
        <v>14249</v>
      </c>
      <c r="E6449" s="326">
        <v>1</v>
      </c>
      <c r="F6449" s="319">
        <v>9.89</v>
      </c>
      <c r="G6449" s="279" t="s">
        <v>8444</v>
      </c>
      <c r="H6449" s="283">
        <v>32</v>
      </c>
      <c r="I6449" s="280">
        <v>42400</v>
      </c>
      <c r="J6449" s="319">
        <f t="shared" si="101"/>
        <v>2.4064999999999994</v>
      </c>
      <c r="K6449" s="169">
        <v>6.7647058823529411</v>
      </c>
      <c r="L6449" s="169"/>
      <c r="M6449" s="169" t="s">
        <v>2395</v>
      </c>
      <c r="N6449" s="169"/>
      <c r="O6449" s="169"/>
      <c r="P6449" s="169"/>
    </row>
    <row r="6450" spans="1:16" ht="20.100000000000001" customHeight="1">
      <c r="A6450" s="282" t="s">
        <v>14253</v>
      </c>
      <c r="C6450" s="293" t="s">
        <v>14145</v>
      </c>
      <c r="D6450" s="5" t="s">
        <v>14254</v>
      </c>
      <c r="E6450" s="169"/>
      <c r="F6450" s="281" t="s">
        <v>17578</v>
      </c>
      <c r="G6450" s="279" t="s">
        <v>8444</v>
      </c>
      <c r="H6450" s="282">
        <v>0</v>
      </c>
      <c r="I6450" s="280">
        <v>42400</v>
      </c>
      <c r="J6450" s="319" t="e">
        <f t="shared" si="101"/>
        <v>#VALUE!</v>
      </c>
      <c r="K6450" s="169"/>
      <c r="L6450" s="169"/>
      <c r="M6450" s="169" t="s">
        <v>2395</v>
      </c>
      <c r="N6450" s="169"/>
      <c r="O6450" s="169"/>
      <c r="P6450" s="169"/>
    </row>
    <row r="6451" spans="1:16" ht="20.100000000000001" customHeight="1">
      <c r="A6451" s="282" t="s">
        <v>14255</v>
      </c>
      <c r="B6451" s="168">
        <v>683615808478</v>
      </c>
      <c r="C6451" s="289" t="s">
        <v>14146</v>
      </c>
      <c r="D6451" s="5" t="s">
        <v>14254</v>
      </c>
      <c r="E6451" s="323">
        <v>0.75</v>
      </c>
      <c r="F6451" s="319">
        <v>9.89</v>
      </c>
      <c r="G6451" s="279" t="s">
        <v>8444</v>
      </c>
      <c r="H6451" s="282">
        <v>0</v>
      </c>
      <c r="I6451" s="280">
        <v>42400</v>
      </c>
      <c r="J6451" s="319">
        <f t="shared" si="101"/>
        <v>2.6564999999999994</v>
      </c>
      <c r="K6451" s="169">
        <v>6.7647058823529411</v>
      </c>
      <c r="L6451" s="169"/>
      <c r="M6451" s="169" t="s">
        <v>2395</v>
      </c>
      <c r="N6451" s="169"/>
      <c r="O6451" s="169"/>
      <c r="P6451" s="169"/>
    </row>
    <row r="6452" spans="1:16" ht="20.100000000000001" customHeight="1">
      <c r="A6452" s="282" t="s">
        <v>14256</v>
      </c>
      <c r="B6452" s="168">
        <v>683615808485</v>
      </c>
      <c r="C6452" s="289" t="s">
        <v>14147</v>
      </c>
      <c r="D6452" s="5" t="s">
        <v>14254</v>
      </c>
      <c r="E6452" s="323">
        <v>0.75</v>
      </c>
      <c r="F6452" s="319">
        <v>9.89</v>
      </c>
      <c r="G6452" s="279" t="s">
        <v>8444</v>
      </c>
      <c r="H6452" s="282">
        <v>0</v>
      </c>
      <c r="I6452" s="280">
        <v>42400</v>
      </c>
      <c r="J6452" s="319">
        <f t="shared" si="101"/>
        <v>2.6564999999999994</v>
      </c>
      <c r="K6452" s="169">
        <v>6.7647058823529411</v>
      </c>
      <c r="L6452" s="169"/>
      <c r="M6452" s="169" t="s">
        <v>2395</v>
      </c>
      <c r="N6452" s="169"/>
      <c r="O6452" s="169"/>
      <c r="P6452" s="169"/>
    </row>
    <row r="6453" spans="1:16" ht="20.100000000000001" customHeight="1">
      <c r="A6453" s="282" t="s">
        <v>14257</v>
      </c>
      <c r="B6453" s="168">
        <v>683615808492</v>
      </c>
      <c r="C6453" s="289" t="s">
        <v>14148</v>
      </c>
      <c r="D6453" s="5" t="s">
        <v>14254</v>
      </c>
      <c r="E6453" s="326">
        <v>0.75</v>
      </c>
      <c r="F6453" s="319">
        <v>9.89</v>
      </c>
      <c r="G6453" s="279" t="s">
        <v>8444</v>
      </c>
      <c r="H6453" s="283">
        <v>65</v>
      </c>
      <c r="I6453" s="280">
        <v>42400</v>
      </c>
      <c r="J6453" s="319">
        <f t="shared" si="101"/>
        <v>2.6564999999999994</v>
      </c>
      <c r="K6453" s="169">
        <v>6.7647058823529411</v>
      </c>
      <c r="L6453" s="169"/>
      <c r="M6453" s="169" t="s">
        <v>2395</v>
      </c>
      <c r="N6453" s="169"/>
      <c r="O6453" s="169"/>
      <c r="P6453" s="169"/>
    </row>
    <row r="6454" spans="1:16" ht="20.100000000000001" customHeight="1">
      <c r="A6454" s="282" t="s">
        <v>14258</v>
      </c>
      <c r="B6454" s="168">
        <v>683615808508</v>
      </c>
      <c r="C6454" s="289" t="s">
        <v>14149</v>
      </c>
      <c r="D6454" s="5" t="s">
        <v>14254</v>
      </c>
      <c r="E6454" s="323">
        <v>0.75</v>
      </c>
      <c r="F6454" s="319">
        <v>9.89</v>
      </c>
      <c r="G6454" s="279" t="s">
        <v>8444</v>
      </c>
      <c r="H6454" s="282">
        <v>0</v>
      </c>
      <c r="I6454" s="280">
        <v>42400</v>
      </c>
      <c r="J6454" s="319">
        <f t="shared" si="101"/>
        <v>2.6564999999999994</v>
      </c>
      <c r="K6454" s="169">
        <v>6.7647058823529411</v>
      </c>
      <c r="L6454" s="169"/>
      <c r="M6454" s="169" t="s">
        <v>2395</v>
      </c>
      <c r="N6454" s="169"/>
      <c r="O6454" s="169"/>
      <c r="P6454" s="169"/>
    </row>
    <row r="6455" spans="1:16" ht="20.100000000000001" customHeight="1">
      <c r="A6455" s="282" t="s">
        <v>14259</v>
      </c>
      <c r="B6455" s="168">
        <v>683615808515</v>
      </c>
      <c r="C6455" s="289" t="s">
        <v>14150</v>
      </c>
      <c r="D6455" s="5" t="s">
        <v>14254</v>
      </c>
      <c r="E6455" s="326">
        <v>0.75</v>
      </c>
      <c r="F6455" s="319">
        <v>9.89</v>
      </c>
      <c r="G6455" s="279" t="s">
        <v>8444</v>
      </c>
      <c r="H6455" s="283">
        <v>171</v>
      </c>
      <c r="I6455" s="280">
        <v>42400</v>
      </c>
      <c r="J6455" s="319">
        <f t="shared" si="101"/>
        <v>2.6564999999999994</v>
      </c>
      <c r="K6455" s="169">
        <v>6.7647058823529411</v>
      </c>
      <c r="L6455" s="169"/>
      <c r="M6455" s="169" t="s">
        <v>2395</v>
      </c>
      <c r="N6455" s="169"/>
      <c r="O6455" s="169"/>
      <c r="P6455" s="169"/>
    </row>
    <row r="6456" spans="1:16" ht="20.100000000000001" customHeight="1">
      <c r="A6456" s="337"/>
      <c r="B6456" s="297"/>
      <c r="C6456" s="287" t="s">
        <v>14151</v>
      </c>
      <c r="D6456" s="296"/>
      <c r="E6456" s="298"/>
      <c r="F6456" s="319">
        <v>9.89</v>
      </c>
      <c r="G6456" s="299"/>
      <c r="H6456" s="298">
        <v>0</v>
      </c>
      <c r="I6456" s="300"/>
      <c r="J6456" s="319">
        <f t="shared" si="101"/>
        <v>3.4064999999999994</v>
      </c>
      <c r="K6456" s="169" t="s">
        <v>731</v>
      </c>
      <c r="L6456" s="169"/>
      <c r="M6456" s="169"/>
      <c r="N6456" s="169"/>
      <c r="O6456" s="169"/>
      <c r="P6456" s="169"/>
    </row>
    <row r="6457" spans="1:16" ht="20.100000000000001" customHeight="1">
      <c r="A6457" s="337" t="s">
        <v>14260</v>
      </c>
      <c r="B6457" s="297">
        <v>683615808522</v>
      </c>
      <c r="C6457" s="287" t="s">
        <v>14151</v>
      </c>
      <c r="D6457" s="296" t="s">
        <v>14261</v>
      </c>
      <c r="E6457" s="364">
        <v>3.25</v>
      </c>
      <c r="F6457" s="319">
        <v>14.058823529411764</v>
      </c>
      <c r="G6457" s="299" t="s">
        <v>8444</v>
      </c>
      <c r="H6457" s="337">
        <v>0</v>
      </c>
      <c r="I6457" s="300">
        <v>42400</v>
      </c>
      <c r="J6457" s="319">
        <f t="shared" si="101"/>
        <v>3.6999999999999993</v>
      </c>
      <c r="K6457" s="169">
        <v>10.89</v>
      </c>
      <c r="L6457" s="169"/>
      <c r="M6457" s="169" t="s">
        <v>2395</v>
      </c>
      <c r="N6457" s="169"/>
      <c r="O6457" s="169"/>
      <c r="P6457" s="169"/>
    </row>
    <row r="6458" spans="1:16" ht="20.100000000000001" customHeight="1">
      <c r="A6458" s="337"/>
      <c r="B6458" s="297"/>
      <c r="C6458" s="287" t="s">
        <v>14152</v>
      </c>
      <c r="D6458" s="296"/>
      <c r="E6458" s="298"/>
      <c r="F6458" s="319">
        <v>9.89</v>
      </c>
      <c r="G6458" s="299"/>
      <c r="H6458" s="298">
        <v>0</v>
      </c>
      <c r="I6458" s="300"/>
      <c r="J6458" s="319">
        <f t="shared" si="101"/>
        <v>3.4064999999999994</v>
      </c>
      <c r="K6458" s="169" t="s">
        <v>731</v>
      </c>
      <c r="L6458" s="169"/>
      <c r="M6458" s="169"/>
      <c r="N6458" s="169"/>
      <c r="O6458" s="169"/>
      <c r="P6458" s="169"/>
    </row>
    <row r="6459" spans="1:16" ht="20.100000000000001" customHeight="1">
      <c r="A6459" s="337" t="s">
        <v>14262</v>
      </c>
      <c r="B6459" s="297">
        <v>683615808539</v>
      </c>
      <c r="C6459" s="287" t="s">
        <v>14152</v>
      </c>
      <c r="D6459" s="296" t="s">
        <v>14263</v>
      </c>
      <c r="E6459" s="327">
        <v>3.25</v>
      </c>
      <c r="F6459" s="319">
        <v>14.058823529411764</v>
      </c>
      <c r="G6459" s="299" t="s">
        <v>8444</v>
      </c>
      <c r="H6459" s="301">
        <v>24</v>
      </c>
      <c r="I6459" s="300">
        <v>42400</v>
      </c>
      <c r="J6459" s="319">
        <f t="shared" si="101"/>
        <v>3.6999999999999993</v>
      </c>
      <c r="K6459" s="169">
        <v>10.89</v>
      </c>
      <c r="L6459" s="169"/>
      <c r="M6459" s="169" t="s">
        <v>2395</v>
      </c>
      <c r="N6459" s="169"/>
      <c r="O6459" s="169"/>
      <c r="P6459" s="169"/>
    </row>
    <row r="6460" spans="1:16" ht="20.100000000000001" customHeight="1">
      <c r="A6460" s="282"/>
      <c r="C6460" s="289" t="s">
        <v>14153</v>
      </c>
      <c r="E6460" s="169"/>
      <c r="F6460" s="281">
        <v>9.99</v>
      </c>
      <c r="G6460" s="279"/>
      <c r="H6460" s="169">
        <v>0</v>
      </c>
      <c r="I6460" s="280"/>
      <c r="J6460" s="319">
        <f t="shared" si="101"/>
        <v>3.4915000000000003</v>
      </c>
      <c r="K6460" s="169" t="s">
        <v>731</v>
      </c>
      <c r="L6460" s="169"/>
      <c r="M6460" s="169"/>
      <c r="N6460" s="169"/>
      <c r="O6460" s="169"/>
      <c r="P6460" s="169"/>
    </row>
    <row r="6461" spans="1:16" ht="20.100000000000001" customHeight="1">
      <c r="A6461" s="282" t="s">
        <v>14264</v>
      </c>
      <c r="B6461" s="168">
        <v>683615808546</v>
      </c>
      <c r="C6461" s="289" t="s">
        <v>14153</v>
      </c>
      <c r="D6461" s="5" t="s">
        <v>14265</v>
      </c>
      <c r="E6461" s="323">
        <v>3</v>
      </c>
      <c r="F6461" s="319">
        <v>13.89</v>
      </c>
      <c r="G6461" s="279" t="s">
        <v>8444</v>
      </c>
      <c r="H6461" s="282">
        <v>0</v>
      </c>
      <c r="I6461" s="280">
        <v>42400</v>
      </c>
      <c r="J6461" s="319">
        <f t="shared" si="101"/>
        <v>3.8064999999999998</v>
      </c>
      <c r="K6461" s="169">
        <v>9.4117647058823533</v>
      </c>
      <c r="L6461" s="169"/>
      <c r="M6461" s="169" t="s">
        <v>2395</v>
      </c>
      <c r="N6461" s="169"/>
      <c r="O6461" s="169"/>
      <c r="P6461" s="169"/>
    </row>
    <row r="6462" spans="1:16" ht="20.100000000000001" customHeight="1">
      <c r="A6462" s="282"/>
      <c r="C6462" s="289" t="s">
        <v>14154</v>
      </c>
      <c r="E6462" s="169"/>
      <c r="F6462" s="319">
        <v>9.89</v>
      </c>
      <c r="G6462" s="279"/>
      <c r="H6462" s="169">
        <v>0</v>
      </c>
      <c r="I6462" s="280"/>
      <c r="J6462" s="319">
        <f t="shared" si="101"/>
        <v>3.4064999999999994</v>
      </c>
      <c r="K6462" s="169" t="s">
        <v>731</v>
      </c>
      <c r="L6462" s="169"/>
      <c r="M6462" s="169"/>
      <c r="N6462" s="169"/>
      <c r="O6462" s="169"/>
      <c r="P6462" s="169"/>
    </row>
    <row r="6463" spans="1:16" ht="20.100000000000001" customHeight="1">
      <c r="A6463" s="282" t="s">
        <v>14266</v>
      </c>
      <c r="B6463" s="168">
        <v>683615808553</v>
      </c>
      <c r="C6463" s="289" t="s">
        <v>14154</v>
      </c>
      <c r="D6463" s="5" t="s">
        <v>14267</v>
      </c>
      <c r="E6463" s="323">
        <v>3</v>
      </c>
      <c r="F6463" s="319">
        <v>13.89</v>
      </c>
      <c r="G6463" s="279" t="s">
        <v>8444</v>
      </c>
      <c r="H6463" s="282">
        <v>0</v>
      </c>
      <c r="I6463" s="280">
        <v>42400</v>
      </c>
      <c r="J6463" s="319">
        <f t="shared" si="101"/>
        <v>3.8064999999999998</v>
      </c>
      <c r="K6463" s="169">
        <v>9.4117647058823533</v>
      </c>
      <c r="L6463" s="169"/>
      <c r="M6463" s="169" t="s">
        <v>2395</v>
      </c>
      <c r="N6463" s="169"/>
      <c r="O6463" s="169"/>
      <c r="P6463" s="169"/>
    </row>
    <row r="6464" spans="1:16" ht="20.100000000000001" customHeight="1">
      <c r="A6464" s="282"/>
      <c r="C6464" s="289" t="s">
        <v>14155</v>
      </c>
      <c r="E6464" s="169"/>
      <c r="F6464" s="319">
        <v>9.89</v>
      </c>
      <c r="G6464" s="279"/>
      <c r="H6464" s="169">
        <v>0</v>
      </c>
      <c r="I6464" s="280"/>
      <c r="J6464" s="319">
        <f t="shared" si="101"/>
        <v>3.4064999999999994</v>
      </c>
      <c r="K6464" s="169" t="s">
        <v>731</v>
      </c>
      <c r="L6464" s="169"/>
      <c r="M6464" s="169"/>
      <c r="N6464" s="169"/>
      <c r="O6464" s="169"/>
      <c r="P6464" s="169"/>
    </row>
    <row r="6465" spans="1:16" ht="20.100000000000001" customHeight="1">
      <c r="A6465" s="282" t="s">
        <v>14268</v>
      </c>
      <c r="B6465" s="168">
        <v>683615808560</v>
      </c>
      <c r="C6465" s="289" t="s">
        <v>14155</v>
      </c>
      <c r="D6465" s="5" t="s">
        <v>14269</v>
      </c>
      <c r="E6465" s="323">
        <v>3</v>
      </c>
      <c r="F6465" s="319">
        <v>13.89</v>
      </c>
      <c r="G6465" s="279" t="s">
        <v>8444</v>
      </c>
      <c r="H6465" s="282">
        <v>0</v>
      </c>
      <c r="I6465" s="280">
        <v>42400</v>
      </c>
      <c r="J6465" s="319">
        <f t="shared" si="101"/>
        <v>3.8064999999999998</v>
      </c>
      <c r="K6465" s="169">
        <v>9.4117647058823533</v>
      </c>
      <c r="L6465" s="169"/>
      <c r="M6465" s="169" t="s">
        <v>2395</v>
      </c>
      <c r="N6465" s="169"/>
      <c r="O6465" s="169"/>
      <c r="P6465" s="169"/>
    </row>
    <row r="6466" spans="1:16" ht="20.100000000000001" customHeight="1">
      <c r="A6466" s="282"/>
      <c r="C6466" s="289" t="s">
        <v>14156</v>
      </c>
      <c r="E6466" s="169"/>
      <c r="F6466" s="319">
        <v>9.89</v>
      </c>
      <c r="G6466" s="279"/>
      <c r="H6466" s="169">
        <v>0</v>
      </c>
      <c r="I6466" s="280"/>
      <c r="J6466" s="319">
        <f t="shared" si="101"/>
        <v>3.4064999999999994</v>
      </c>
      <c r="K6466" s="169" t="s">
        <v>731</v>
      </c>
      <c r="L6466" s="169"/>
      <c r="M6466" s="169"/>
      <c r="N6466" s="169"/>
      <c r="O6466" s="169"/>
      <c r="P6466" s="169"/>
    </row>
    <row r="6467" spans="1:16" ht="20.100000000000001" customHeight="1">
      <c r="A6467" s="282" t="s">
        <v>14270</v>
      </c>
      <c r="B6467" s="168">
        <v>683615808577</v>
      </c>
      <c r="C6467" s="293" t="s">
        <v>14156</v>
      </c>
      <c r="D6467" s="5" t="s">
        <v>14271</v>
      </c>
      <c r="E6467" s="323">
        <v>3.25</v>
      </c>
      <c r="F6467" s="319">
        <v>14.058823529411764</v>
      </c>
      <c r="G6467" s="279" t="s">
        <v>8444</v>
      </c>
      <c r="H6467" s="282">
        <v>0</v>
      </c>
      <c r="I6467" s="280">
        <v>42400</v>
      </c>
      <c r="J6467" s="319">
        <f t="shared" si="101"/>
        <v>3.6999999999999993</v>
      </c>
      <c r="K6467" s="169">
        <v>10.89</v>
      </c>
      <c r="L6467" s="169"/>
      <c r="M6467" s="169" t="s">
        <v>2395</v>
      </c>
      <c r="N6467" s="169"/>
      <c r="O6467" s="169"/>
      <c r="P6467" s="169"/>
    </row>
    <row r="6468" spans="1:16" ht="20.100000000000001" customHeight="1">
      <c r="A6468" s="282"/>
      <c r="C6468" s="289" t="s">
        <v>14157</v>
      </c>
      <c r="E6468" s="169"/>
      <c r="F6468" s="281">
        <v>9.99</v>
      </c>
      <c r="G6468" s="279"/>
      <c r="H6468" s="169">
        <v>0</v>
      </c>
      <c r="I6468" s="280"/>
      <c r="J6468" s="319">
        <f t="shared" si="101"/>
        <v>3.4915000000000003</v>
      </c>
      <c r="K6468" s="169" t="s">
        <v>731</v>
      </c>
      <c r="L6468" s="169"/>
      <c r="M6468" s="169"/>
      <c r="N6468" s="169"/>
      <c r="O6468" s="169"/>
      <c r="P6468" s="169"/>
    </row>
    <row r="6469" spans="1:16" ht="20.100000000000001" customHeight="1">
      <c r="A6469" s="282" t="s">
        <v>14272</v>
      </c>
      <c r="B6469" s="168">
        <v>683615808584</v>
      </c>
      <c r="C6469" s="289" t="s">
        <v>14157</v>
      </c>
      <c r="D6469" s="5" t="s">
        <v>14273</v>
      </c>
      <c r="E6469" s="323">
        <v>3</v>
      </c>
      <c r="F6469" s="319">
        <v>13.89</v>
      </c>
      <c r="G6469" s="279" t="s">
        <v>8444</v>
      </c>
      <c r="H6469" s="282">
        <v>0</v>
      </c>
      <c r="I6469" s="280">
        <v>42400</v>
      </c>
      <c r="J6469" s="319">
        <f t="shared" si="101"/>
        <v>3.8064999999999998</v>
      </c>
      <c r="K6469" s="169">
        <v>9.4117647058823533</v>
      </c>
      <c r="L6469" s="169"/>
      <c r="M6469" s="169" t="s">
        <v>2395</v>
      </c>
      <c r="N6469" s="169"/>
      <c r="O6469" s="169"/>
      <c r="P6469" s="169"/>
    </row>
    <row r="6470" spans="1:16" ht="20.100000000000001" customHeight="1">
      <c r="A6470" s="282" t="s">
        <v>14274</v>
      </c>
      <c r="C6470" s="293" t="s">
        <v>14158</v>
      </c>
      <c r="D6470" s="5" t="s">
        <v>14275</v>
      </c>
      <c r="E6470" s="169"/>
      <c r="F6470" s="281" t="s">
        <v>17578</v>
      </c>
      <c r="G6470" s="279" t="s">
        <v>8444</v>
      </c>
      <c r="H6470" s="282">
        <v>0</v>
      </c>
      <c r="I6470" s="280">
        <v>42400</v>
      </c>
      <c r="J6470" s="319" t="e">
        <f t="shared" si="101"/>
        <v>#VALUE!</v>
      </c>
      <c r="K6470" s="169"/>
      <c r="L6470" s="169"/>
      <c r="M6470" s="169" t="s">
        <v>2395</v>
      </c>
      <c r="N6470" s="169"/>
      <c r="O6470" s="169"/>
      <c r="P6470" s="169"/>
    </row>
    <row r="6471" spans="1:16" ht="20.100000000000001" customHeight="1">
      <c r="A6471" s="282" t="s">
        <v>14276</v>
      </c>
      <c r="B6471" s="168">
        <v>683615808591</v>
      </c>
      <c r="C6471" s="289" t="s">
        <v>14159</v>
      </c>
      <c r="D6471" s="5" t="s">
        <v>14275</v>
      </c>
      <c r="E6471" s="323">
        <v>3.5</v>
      </c>
      <c r="F6471" s="319">
        <v>14.352941176470589</v>
      </c>
      <c r="G6471" s="279" t="s">
        <v>8444</v>
      </c>
      <c r="H6471" s="282">
        <v>0</v>
      </c>
      <c r="I6471" s="280">
        <v>42400</v>
      </c>
      <c r="J6471" s="319">
        <f t="shared" si="101"/>
        <v>3.6999999999999993</v>
      </c>
      <c r="K6471" s="169">
        <v>10.89</v>
      </c>
      <c r="L6471" s="169"/>
      <c r="M6471" s="169" t="s">
        <v>2395</v>
      </c>
      <c r="N6471" s="169"/>
      <c r="O6471" s="169"/>
      <c r="P6471" s="169"/>
    </row>
    <row r="6472" spans="1:16" ht="20.100000000000001" customHeight="1">
      <c r="A6472" s="282"/>
      <c r="C6472" s="289" t="s">
        <v>14160</v>
      </c>
      <c r="E6472" s="169"/>
      <c r="F6472" s="281">
        <v>9.99</v>
      </c>
      <c r="G6472" s="279"/>
      <c r="H6472" s="169">
        <v>0</v>
      </c>
      <c r="I6472" s="280"/>
      <c r="J6472" s="319">
        <f t="shared" si="101"/>
        <v>3.4915000000000003</v>
      </c>
      <c r="K6472" s="169" t="s">
        <v>731</v>
      </c>
      <c r="L6472" s="169"/>
      <c r="M6472" s="169"/>
      <c r="N6472" s="169"/>
      <c r="O6472" s="169"/>
      <c r="P6472" s="169"/>
    </row>
    <row r="6473" spans="1:16" ht="20.100000000000001" customHeight="1">
      <c r="A6473" s="5" t="s">
        <v>14277</v>
      </c>
      <c r="B6473" s="168">
        <v>683615808607</v>
      </c>
      <c r="C6473" s="289" t="s">
        <v>14160</v>
      </c>
      <c r="D6473" s="5" t="s">
        <v>14278</v>
      </c>
      <c r="E6473" s="323">
        <v>4</v>
      </c>
      <c r="F6473" s="319">
        <v>14.941176470588236</v>
      </c>
      <c r="G6473" s="279" t="s">
        <v>8444</v>
      </c>
      <c r="H6473" s="282">
        <v>0</v>
      </c>
      <c r="I6473" s="280">
        <v>42400</v>
      </c>
      <c r="J6473" s="319">
        <f t="shared" si="101"/>
        <v>3.6999999999999993</v>
      </c>
      <c r="K6473" s="169">
        <v>10.89</v>
      </c>
      <c r="L6473" s="169"/>
      <c r="M6473" s="169" t="s">
        <v>2395</v>
      </c>
      <c r="N6473" s="169"/>
      <c r="O6473" s="169"/>
      <c r="P6473" s="169"/>
    </row>
    <row r="6474" spans="1:16" ht="20.100000000000001" customHeight="1">
      <c r="A6474" s="282"/>
      <c r="C6474" s="289" t="s">
        <v>14161</v>
      </c>
      <c r="E6474" s="169"/>
      <c r="F6474" s="281">
        <v>9.99</v>
      </c>
      <c r="G6474" s="279"/>
      <c r="H6474" s="169">
        <v>0</v>
      </c>
      <c r="I6474" s="280"/>
      <c r="J6474" s="319">
        <f t="shared" si="101"/>
        <v>3.4915000000000003</v>
      </c>
      <c r="K6474" s="169" t="s">
        <v>731</v>
      </c>
      <c r="L6474" s="169"/>
      <c r="M6474" s="169"/>
      <c r="N6474" s="169"/>
      <c r="O6474" s="169"/>
      <c r="P6474" s="169"/>
    </row>
    <row r="6475" spans="1:16" ht="20.100000000000001" customHeight="1">
      <c r="A6475" s="5" t="s">
        <v>14279</v>
      </c>
      <c r="B6475" s="168">
        <v>683615808614</v>
      </c>
      <c r="C6475" s="289" t="s">
        <v>14161</v>
      </c>
      <c r="D6475" s="5" t="s">
        <v>14280</v>
      </c>
      <c r="E6475" s="323">
        <v>2.5</v>
      </c>
      <c r="F6475" s="319">
        <v>13.89</v>
      </c>
      <c r="G6475" s="279" t="s">
        <v>8444</v>
      </c>
      <c r="H6475" s="282">
        <v>0</v>
      </c>
      <c r="I6475" s="280">
        <v>42400</v>
      </c>
      <c r="J6475" s="319">
        <f t="shared" si="101"/>
        <v>4.3064999999999998</v>
      </c>
      <c r="K6475" s="169">
        <v>8.8235294117647065</v>
      </c>
      <c r="L6475" s="169"/>
      <c r="M6475" s="169" t="s">
        <v>2395</v>
      </c>
      <c r="N6475" s="169"/>
      <c r="O6475" s="169"/>
      <c r="P6475" s="169"/>
    </row>
    <row r="6476" spans="1:16" ht="20.100000000000001" customHeight="1">
      <c r="A6476" s="282"/>
      <c r="C6476" s="289" t="s">
        <v>14162</v>
      </c>
      <c r="E6476" s="169"/>
      <c r="F6476" s="281">
        <v>9.99</v>
      </c>
      <c r="G6476" s="279"/>
      <c r="H6476" s="169">
        <v>0</v>
      </c>
      <c r="I6476" s="280"/>
      <c r="J6476" s="319">
        <f t="shared" ref="J6476:J6539" si="102">F6476*0.85-5-E6476</f>
        <v>3.4915000000000003</v>
      </c>
      <c r="K6476" s="169" t="s">
        <v>731</v>
      </c>
      <c r="L6476" s="169"/>
      <c r="M6476" s="169"/>
      <c r="N6476" s="169"/>
      <c r="O6476" s="169"/>
      <c r="P6476" s="169"/>
    </row>
    <row r="6477" spans="1:16" ht="20.100000000000001" customHeight="1">
      <c r="A6477" s="282" t="s">
        <v>14281</v>
      </c>
      <c r="B6477" s="168">
        <v>683615808621</v>
      </c>
      <c r="C6477" s="289" t="s">
        <v>14162</v>
      </c>
      <c r="D6477" s="5" t="s">
        <v>14282</v>
      </c>
      <c r="E6477" s="323">
        <v>3</v>
      </c>
      <c r="F6477" s="319">
        <v>13.89</v>
      </c>
      <c r="G6477" s="279" t="s">
        <v>8444</v>
      </c>
      <c r="H6477" s="282">
        <v>0</v>
      </c>
      <c r="I6477" s="280">
        <v>42400</v>
      </c>
      <c r="J6477" s="319">
        <f t="shared" si="102"/>
        <v>3.8064999999999998</v>
      </c>
      <c r="K6477" s="169">
        <v>9.4117647058823533</v>
      </c>
      <c r="L6477" s="169"/>
      <c r="M6477" s="169" t="s">
        <v>2395</v>
      </c>
      <c r="N6477" s="169"/>
      <c r="O6477" s="169"/>
      <c r="P6477" s="169"/>
    </row>
    <row r="6478" spans="1:16" ht="20.100000000000001" customHeight="1">
      <c r="A6478" s="282"/>
      <c r="C6478" s="289" t="s">
        <v>14163</v>
      </c>
      <c r="E6478" s="169"/>
      <c r="F6478" s="281">
        <v>9.99</v>
      </c>
      <c r="G6478" s="279"/>
      <c r="H6478" s="169">
        <v>0</v>
      </c>
      <c r="I6478" s="280"/>
      <c r="J6478" s="319">
        <f t="shared" si="102"/>
        <v>3.4915000000000003</v>
      </c>
      <c r="K6478" s="169" t="s">
        <v>731</v>
      </c>
      <c r="L6478" s="169"/>
      <c r="M6478" s="169"/>
      <c r="N6478" s="169"/>
      <c r="O6478" s="169"/>
      <c r="P6478" s="169"/>
    </row>
    <row r="6479" spans="1:16" ht="20.100000000000001" customHeight="1">
      <c r="A6479" s="282" t="s">
        <v>14283</v>
      </c>
      <c r="B6479" s="168">
        <v>683615808638</v>
      </c>
      <c r="C6479" s="289" t="s">
        <v>14163</v>
      </c>
      <c r="D6479" s="5" t="s">
        <v>14284</v>
      </c>
      <c r="E6479" s="323">
        <v>3</v>
      </c>
      <c r="F6479" s="319">
        <v>13.89</v>
      </c>
      <c r="G6479" s="279" t="s">
        <v>8444</v>
      </c>
      <c r="H6479" s="282">
        <v>0</v>
      </c>
      <c r="I6479" s="280">
        <v>42400</v>
      </c>
      <c r="J6479" s="319">
        <f t="shared" si="102"/>
        <v>3.8064999999999998</v>
      </c>
      <c r="K6479" s="169">
        <v>9.4117647058823533</v>
      </c>
      <c r="L6479" s="169"/>
      <c r="M6479" s="169" t="s">
        <v>2395</v>
      </c>
      <c r="N6479" s="169"/>
      <c r="O6479" s="169"/>
      <c r="P6479" s="169"/>
    </row>
    <row r="6480" spans="1:16" ht="20.100000000000001" customHeight="1">
      <c r="A6480" s="282"/>
      <c r="C6480" s="289" t="s">
        <v>14164</v>
      </c>
      <c r="E6480" s="169"/>
      <c r="F6480" s="281">
        <v>9.99</v>
      </c>
      <c r="G6480" s="279"/>
      <c r="H6480" s="169">
        <v>0</v>
      </c>
      <c r="I6480" s="280"/>
      <c r="J6480" s="319">
        <f t="shared" si="102"/>
        <v>3.4915000000000003</v>
      </c>
      <c r="K6480" s="169" t="s">
        <v>731</v>
      </c>
      <c r="L6480" s="169"/>
      <c r="M6480" s="169"/>
      <c r="N6480" s="169"/>
      <c r="O6480" s="169"/>
      <c r="P6480" s="169"/>
    </row>
    <row r="6481" spans="1:16" ht="20.100000000000001" customHeight="1">
      <c r="A6481" s="282" t="s">
        <v>14285</v>
      </c>
      <c r="B6481" s="168">
        <v>683615808645</v>
      </c>
      <c r="C6481" s="289" t="s">
        <v>14164</v>
      </c>
      <c r="D6481" s="5" t="s">
        <v>14286</v>
      </c>
      <c r="E6481" s="323">
        <v>3</v>
      </c>
      <c r="F6481" s="319">
        <v>13.89</v>
      </c>
      <c r="G6481" s="279" t="s">
        <v>8444</v>
      </c>
      <c r="H6481" s="282">
        <v>0</v>
      </c>
      <c r="I6481" s="280">
        <v>42400</v>
      </c>
      <c r="J6481" s="319">
        <f t="shared" si="102"/>
        <v>3.8064999999999998</v>
      </c>
      <c r="K6481" s="169">
        <v>9.4117647058823533</v>
      </c>
      <c r="L6481" s="169"/>
      <c r="M6481" s="169" t="s">
        <v>2395</v>
      </c>
      <c r="N6481" s="169"/>
      <c r="O6481" s="169"/>
      <c r="P6481" s="169"/>
    </row>
    <row r="6482" spans="1:16" ht="20.100000000000001" customHeight="1">
      <c r="A6482" s="282"/>
      <c r="C6482" s="289" t="s">
        <v>14165</v>
      </c>
      <c r="E6482" s="169"/>
      <c r="F6482" s="281">
        <v>10.99</v>
      </c>
      <c r="G6482" s="279"/>
      <c r="H6482" s="169">
        <v>0</v>
      </c>
      <c r="I6482" s="280"/>
      <c r="J6482" s="319">
        <f t="shared" si="102"/>
        <v>4.3414999999999999</v>
      </c>
      <c r="K6482" s="169" t="s">
        <v>731</v>
      </c>
      <c r="L6482" s="169"/>
      <c r="M6482" s="169"/>
      <c r="N6482" s="169"/>
      <c r="O6482" s="169"/>
      <c r="P6482" s="169"/>
    </row>
    <row r="6483" spans="1:16" ht="20.100000000000001" customHeight="1">
      <c r="A6483" s="282" t="s">
        <v>14287</v>
      </c>
      <c r="B6483" s="168">
        <v>683615808652</v>
      </c>
      <c r="C6483" s="289" t="s">
        <v>14165</v>
      </c>
      <c r="D6483" s="5" t="s">
        <v>14288</v>
      </c>
      <c r="E6483" s="323">
        <v>3</v>
      </c>
      <c r="F6483" s="319">
        <v>13.89</v>
      </c>
      <c r="G6483" s="279" t="s">
        <v>8444</v>
      </c>
      <c r="H6483" s="282">
        <v>0</v>
      </c>
      <c r="I6483" s="280">
        <v>42400</v>
      </c>
      <c r="J6483" s="319">
        <f t="shared" si="102"/>
        <v>3.8064999999999998</v>
      </c>
      <c r="K6483" s="169">
        <v>9.4117647058823533</v>
      </c>
      <c r="L6483" s="169"/>
      <c r="M6483" s="169" t="s">
        <v>2395</v>
      </c>
      <c r="N6483" s="169"/>
      <c r="O6483" s="169"/>
      <c r="P6483" s="169"/>
    </row>
    <row r="6484" spans="1:16" ht="20.100000000000001" customHeight="1">
      <c r="A6484" s="282"/>
      <c r="C6484" s="289" t="s">
        <v>14166</v>
      </c>
      <c r="E6484" s="169"/>
      <c r="F6484" s="281">
        <v>9.99</v>
      </c>
      <c r="G6484" s="279"/>
      <c r="H6484" s="169">
        <v>0</v>
      </c>
      <c r="I6484" s="280"/>
      <c r="J6484" s="319">
        <f t="shared" si="102"/>
        <v>3.4915000000000003</v>
      </c>
      <c r="K6484" s="169" t="s">
        <v>731</v>
      </c>
      <c r="L6484" s="169"/>
      <c r="M6484" s="169"/>
      <c r="N6484" s="169"/>
      <c r="O6484" s="169"/>
      <c r="P6484" s="169"/>
    </row>
    <row r="6485" spans="1:16" ht="20.100000000000001" customHeight="1">
      <c r="A6485" s="282" t="s">
        <v>14289</v>
      </c>
      <c r="B6485" s="168">
        <v>683615808669</v>
      </c>
      <c r="C6485" s="289" t="s">
        <v>14166</v>
      </c>
      <c r="D6485" s="5" t="s">
        <v>14290</v>
      </c>
      <c r="E6485" s="323">
        <v>3</v>
      </c>
      <c r="F6485" s="319">
        <v>13.89</v>
      </c>
      <c r="G6485" s="279" t="s">
        <v>8444</v>
      </c>
      <c r="H6485" s="282">
        <v>0</v>
      </c>
      <c r="I6485" s="280">
        <v>42400</v>
      </c>
      <c r="J6485" s="319">
        <f t="shared" si="102"/>
        <v>3.8064999999999998</v>
      </c>
      <c r="K6485" s="169">
        <v>9.4117647058823533</v>
      </c>
      <c r="L6485" s="169"/>
      <c r="M6485" s="169" t="s">
        <v>2395</v>
      </c>
      <c r="N6485" s="169"/>
      <c r="O6485" s="169"/>
      <c r="P6485" s="169"/>
    </row>
    <row r="6486" spans="1:16" ht="20.100000000000001" customHeight="1">
      <c r="A6486" s="282"/>
      <c r="C6486" s="289" t="s">
        <v>14167</v>
      </c>
      <c r="E6486" s="169"/>
      <c r="F6486" s="281">
        <v>9.99</v>
      </c>
      <c r="G6486" s="279"/>
      <c r="H6486" s="169">
        <v>0</v>
      </c>
      <c r="I6486" s="280"/>
      <c r="J6486" s="319">
        <f t="shared" si="102"/>
        <v>3.4915000000000003</v>
      </c>
      <c r="K6486" s="169" t="s">
        <v>731</v>
      </c>
      <c r="L6486" s="169"/>
      <c r="M6486" s="169"/>
      <c r="N6486" s="169"/>
      <c r="O6486" s="169"/>
      <c r="P6486" s="169"/>
    </row>
    <row r="6487" spans="1:16" ht="20.100000000000001" customHeight="1">
      <c r="A6487" s="282" t="s">
        <v>14291</v>
      </c>
      <c r="B6487" s="168">
        <v>683615808676</v>
      </c>
      <c r="C6487" s="289" t="s">
        <v>14167</v>
      </c>
      <c r="D6487" s="5" t="s">
        <v>14292</v>
      </c>
      <c r="E6487" s="323">
        <v>3.5</v>
      </c>
      <c r="F6487" s="319">
        <v>14.352941176470589</v>
      </c>
      <c r="G6487" s="279" t="s">
        <v>8444</v>
      </c>
      <c r="H6487" s="282">
        <v>0</v>
      </c>
      <c r="I6487" s="280">
        <v>42400</v>
      </c>
      <c r="J6487" s="319">
        <f t="shared" si="102"/>
        <v>3.6999999999999993</v>
      </c>
      <c r="K6487" s="169">
        <v>10.89</v>
      </c>
      <c r="L6487" s="169"/>
      <c r="M6487" s="169" t="s">
        <v>2395</v>
      </c>
      <c r="N6487" s="169"/>
      <c r="O6487" s="169"/>
      <c r="P6487" s="169"/>
    </row>
    <row r="6488" spans="1:16" ht="20.100000000000001" customHeight="1">
      <c r="A6488" s="282"/>
      <c r="C6488" s="289" t="s">
        <v>14168</v>
      </c>
      <c r="E6488" s="169"/>
      <c r="F6488" s="281">
        <v>9.99</v>
      </c>
      <c r="G6488" s="279"/>
      <c r="H6488" s="169">
        <v>0</v>
      </c>
      <c r="I6488" s="280"/>
      <c r="J6488" s="319">
        <f t="shared" si="102"/>
        <v>3.4915000000000003</v>
      </c>
      <c r="K6488" s="169" t="s">
        <v>731</v>
      </c>
      <c r="L6488" s="169"/>
      <c r="M6488" s="169"/>
      <c r="N6488" s="169"/>
      <c r="O6488" s="169"/>
      <c r="P6488" s="169"/>
    </row>
    <row r="6489" spans="1:16" ht="20.100000000000001" customHeight="1">
      <c r="A6489" s="282" t="s">
        <v>14293</v>
      </c>
      <c r="B6489" s="168">
        <v>683615808683</v>
      </c>
      <c r="C6489" s="289" t="s">
        <v>14168</v>
      </c>
      <c r="D6489" s="5" t="s">
        <v>14294</v>
      </c>
      <c r="E6489" s="323">
        <v>3.5</v>
      </c>
      <c r="F6489" s="319">
        <v>14.352941176470589</v>
      </c>
      <c r="G6489" s="279" t="s">
        <v>8444</v>
      </c>
      <c r="H6489" s="282">
        <v>0</v>
      </c>
      <c r="I6489" s="280">
        <v>42400</v>
      </c>
      <c r="J6489" s="319">
        <f t="shared" si="102"/>
        <v>3.6999999999999993</v>
      </c>
      <c r="K6489" s="169">
        <v>10.89</v>
      </c>
      <c r="L6489" s="169"/>
      <c r="M6489" s="169" t="s">
        <v>2395</v>
      </c>
      <c r="N6489" s="169"/>
      <c r="O6489" s="169"/>
      <c r="P6489" s="169"/>
    </row>
    <row r="6490" spans="1:16" ht="20.100000000000001" customHeight="1">
      <c r="A6490" s="282"/>
      <c r="C6490" s="289" t="s">
        <v>14169</v>
      </c>
      <c r="E6490" s="169"/>
      <c r="F6490" s="281">
        <v>9.99</v>
      </c>
      <c r="G6490" s="279"/>
      <c r="H6490" s="169">
        <v>0</v>
      </c>
      <c r="I6490" s="280"/>
      <c r="J6490" s="319">
        <f t="shared" si="102"/>
        <v>3.4915000000000003</v>
      </c>
      <c r="K6490" s="169" t="s">
        <v>731</v>
      </c>
      <c r="L6490" s="169"/>
      <c r="M6490" s="169"/>
      <c r="N6490" s="169"/>
      <c r="O6490" s="169"/>
      <c r="P6490" s="169"/>
    </row>
    <row r="6491" spans="1:16" ht="20.100000000000001" customHeight="1">
      <c r="A6491" s="282" t="s">
        <v>14295</v>
      </c>
      <c r="B6491" s="168">
        <v>683615808690</v>
      </c>
      <c r="C6491" s="289" t="s">
        <v>14169</v>
      </c>
      <c r="D6491" s="5" t="s">
        <v>14296</v>
      </c>
      <c r="E6491" s="323">
        <v>3.5</v>
      </c>
      <c r="F6491" s="319">
        <v>14.352941176470589</v>
      </c>
      <c r="G6491" s="279" t="s">
        <v>8444</v>
      </c>
      <c r="H6491" s="282">
        <v>0</v>
      </c>
      <c r="I6491" s="280">
        <v>42400</v>
      </c>
      <c r="J6491" s="319">
        <f t="shared" si="102"/>
        <v>3.6999999999999993</v>
      </c>
      <c r="K6491" s="169">
        <v>10.89</v>
      </c>
      <c r="L6491" s="169"/>
      <c r="M6491" s="169" t="s">
        <v>2395</v>
      </c>
      <c r="N6491" s="169"/>
      <c r="O6491" s="169"/>
      <c r="P6491" s="169"/>
    </row>
    <row r="6492" spans="1:16" ht="20.100000000000001" customHeight="1">
      <c r="A6492" s="282"/>
      <c r="C6492" s="289" t="s">
        <v>14170</v>
      </c>
      <c r="E6492" s="169"/>
      <c r="F6492" s="281">
        <v>9.99</v>
      </c>
      <c r="G6492" s="279"/>
      <c r="H6492" s="169">
        <v>0</v>
      </c>
      <c r="I6492" s="280"/>
      <c r="J6492" s="319">
        <f t="shared" si="102"/>
        <v>3.4915000000000003</v>
      </c>
      <c r="K6492" s="169" t="s">
        <v>731</v>
      </c>
      <c r="L6492" s="169"/>
      <c r="M6492" s="169"/>
      <c r="N6492" s="169"/>
      <c r="O6492" s="169"/>
      <c r="P6492" s="169"/>
    </row>
    <row r="6493" spans="1:16" ht="20.100000000000001" customHeight="1">
      <c r="A6493" s="282" t="s">
        <v>14297</v>
      </c>
      <c r="B6493" s="168">
        <v>683615808706</v>
      </c>
      <c r="C6493" s="289" t="s">
        <v>14170</v>
      </c>
      <c r="D6493" s="5" t="s">
        <v>14298</v>
      </c>
      <c r="E6493" s="323">
        <v>3</v>
      </c>
      <c r="F6493" s="319">
        <v>13.89</v>
      </c>
      <c r="G6493" s="279" t="s">
        <v>8444</v>
      </c>
      <c r="H6493" s="282">
        <v>0</v>
      </c>
      <c r="I6493" s="280">
        <v>42400</v>
      </c>
      <c r="J6493" s="319">
        <f t="shared" si="102"/>
        <v>3.8064999999999998</v>
      </c>
      <c r="K6493" s="169">
        <v>9.4117647058823533</v>
      </c>
      <c r="L6493" s="169"/>
      <c r="M6493" s="169" t="s">
        <v>2395</v>
      </c>
      <c r="N6493" s="169"/>
      <c r="O6493" s="169"/>
      <c r="P6493" s="169"/>
    </row>
    <row r="6494" spans="1:16" ht="20.100000000000001" customHeight="1">
      <c r="A6494" s="282"/>
      <c r="C6494" s="289" t="s">
        <v>14171</v>
      </c>
      <c r="E6494" s="169"/>
      <c r="F6494" s="281">
        <v>9.99</v>
      </c>
      <c r="G6494" s="279"/>
      <c r="H6494" s="169">
        <v>0</v>
      </c>
      <c r="I6494" s="280"/>
      <c r="J6494" s="319">
        <f t="shared" si="102"/>
        <v>3.4915000000000003</v>
      </c>
      <c r="K6494" s="169" t="s">
        <v>731</v>
      </c>
      <c r="L6494" s="169"/>
      <c r="M6494" s="169"/>
      <c r="N6494" s="169"/>
      <c r="O6494" s="169"/>
      <c r="P6494" s="169"/>
    </row>
    <row r="6495" spans="1:16" ht="20.100000000000001" customHeight="1">
      <c r="A6495" s="282" t="s">
        <v>14299</v>
      </c>
      <c r="B6495" s="168">
        <v>683615808713</v>
      </c>
      <c r="C6495" s="289" t="s">
        <v>14171</v>
      </c>
      <c r="D6495" s="5" t="s">
        <v>14300</v>
      </c>
      <c r="E6495" s="323">
        <v>3.5</v>
      </c>
      <c r="F6495" s="319">
        <v>14.352941176470589</v>
      </c>
      <c r="G6495" s="279" t="s">
        <v>8444</v>
      </c>
      <c r="H6495" s="282">
        <v>0</v>
      </c>
      <c r="I6495" s="280">
        <v>42400</v>
      </c>
      <c r="J6495" s="319">
        <f t="shared" si="102"/>
        <v>3.6999999999999993</v>
      </c>
      <c r="K6495" s="169">
        <v>10.89</v>
      </c>
      <c r="L6495" s="169"/>
      <c r="M6495" s="169" t="s">
        <v>2395</v>
      </c>
      <c r="N6495" s="169"/>
      <c r="O6495" s="169"/>
      <c r="P6495" s="169"/>
    </row>
    <row r="6496" spans="1:16" ht="20.100000000000001" customHeight="1">
      <c r="A6496" s="282"/>
      <c r="C6496" s="289" t="s">
        <v>14172</v>
      </c>
      <c r="E6496" s="169"/>
      <c r="F6496" s="281">
        <v>9.99</v>
      </c>
      <c r="G6496" s="279"/>
      <c r="H6496" s="169">
        <v>0</v>
      </c>
      <c r="I6496" s="280"/>
      <c r="J6496" s="319">
        <f t="shared" si="102"/>
        <v>3.4915000000000003</v>
      </c>
      <c r="K6496" s="169" t="s">
        <v>731</v>
      </c>
      <c r="L6496" s="169"/>
      <c r="M6496" s="169"/>
      <c r="N6496" s="169"/>
      <c r="O6496" s="169"/>
      <c r="P6496" s="169"/>
    </row>
    <row r="6497" spans="1:16" ht="20.100000000000001" customHeight="1">
      <c r="A6497" s="282" t="s">
        <v>14301</v>
      </c>
      <c r="B6497" s="168">
        <v>683615808720</v>
      </c>
      <c r="C6497" s="289" t="s">
        <v>14172</v>
      </c>
      <c r="D6497" s="5" t="s">
        <v>14302</v>
      </c>
      <c r="E6497" s="323">
        <v>3</v>
      </c>
      <c r="F6497" s="319">
        <v>13.89</v>
      </c>
      <c r="G6497" s="279" t="s">
        <v>8444</v>
      </c>
      <c r="H6497" s="282">
        <v>0</v>
      </c>
      <c r="I6497" s="280">
        <v>42400</v>
      </c>
      <c r="J6497" s="319">
        <f t="shared" si="102"/>
        <v>3.8064999999999998</v>
      </c>
      <c r="K6497" s="169">
        <v>9.4117647058823533</v>
      </c>
      <c r="L6497" s="169"/>
      <c r="M6497" s="169" t="s">
        <v>2395</v>
      </c>
      <c r="N6497" s="169"/>
      <c r="O6497" s="169"/>
      <c r="P6497" s="169"/>
    </row>
    <row r="6498" spans="1:16" ht="20.100000000000001" customHeight="1">
      <c r="A6498" s="282" t="s">
        <v>14303</v>
      </c>
      <c r="C6498" s="293" t="s">
        <v>14173</v>
      </c>
      <c r="D6498" s="5" t="s">
        <v>14304</v>
      </c>
      <c r="E6498" s="169"/>
      <c r="F6498" s="281" t="s">
        <v>17578</v>
      </c>
      <c r="G6498" s="279" t="s">
        <v>8444</v>
      </c>
      <c r="H6498" s="282">
        <v>0</v>
      </c>
      <c r="I6498" s="280">
        <v>42400</v>
      </c>
      <c r="J6498" s="319" t="e">
        <f t="shared" si="102"/>
        <v>#VALUE!</v>
      </c>
      <c r="K6498" s="169"/>
      <c r="L6498" s="169"/>
      <c r="M6498" s="169" t="s">
        <v>2395</v>
      </c>
      <c r="N6498" s="169"/>
      <c r="O6498" s="169"/>
      <c r="P6498" s="169"/>
    </row>
    <row r="6499" spans="1:16" ht="20.100000000000001" customHeight="1">
      <c r="A6499" s="282" t="s">
        <v>14305</v>
      </c>
      <c r="B6499" s="168">
        <v>683615808737</v>
      </c>
      <c r="C6499" s="289" t="s">
        <v>14174</v>
      </c>
      <c r="D6499" s="5" t="s">
        <v>14304</v>
      </c>
      <c r="E6499" s="323">
        <v>3</v>
      </c>
      <c r="F6499" s="319">
        <v>13.89</v>
      </c>
      <c r="G6499" s="279" t="s">
        <v>8444</v>
      </c>
      <c r="H6499" s="282">
        <v>0</v>
      </c>
      <c r="I6499" s="280">
        <v>42400</v>
      </c>
      <c r="J6499" s="319">
        <f t="shared" si="102"/>
        <v>3.8064999999999998</v>
      </c>
      <c r="K6499" s="169">
        <v>9.4117647058823533</v>
      </c>
      <c r="L6499" s="169"/>
      <c r="M6499" s="169" t="s">
        <v>2395</v>
      </c>
      <c r="N6499" s="169"/>
      <c r="O6499" s="169"/>
      <c r="P6499" s="169"/>
    </row>
    <row r="6500" spans="1:16" ht="20.100000000000001" customHeight="1">
      <c r="A6500" s="282" t="s">
        <v>14306</v>
      </c>
      <c r="B6500" s="168">
        <v>683615808744</v>
      </c>
      <c r="C6500" s="289" t="s">
        <v>14175</v>
      </c>
      <c r="D6500" s="5" t="s">
        <v>14304</v>
      </c>
      <c r="E6500" s="323">
        <v>3</v>
      </c>
      <c r="F6500" s="319">
        <v>13.89</v>
      </c>
      <c r="G6500" s="279" t="s">
        <v>8444</v>
      </c>
      <c r="H6500" s="282">
        <v>0</v>
      </c>
      <c r="I6500" s="280">
        <v>42400</v>
      </c>
      <c r="J6500" s="319">
        <f t="shared" si="102"/>
        <v>3.8064999999999998</v>
      </c>
      <c r="K6500" s="169">
        <v>9.4117647058823533</v>
      </c>
      <c r="L6500" s="169"/>
      <c r="M6500" s="169" t="s">
        <v>2395</v>
      </c>
      <c r="N6500" s="169"/>
      <c r="O6500" s="169"/>
      <c r="P6500" s="169"/>
    </row>
    <row r="6501" spans="1:16" ht="20.100000000000001" customHeight="1">
      <c r="A6501" s="282" t="s">
        <v>14307</v>
      </c>
      <c r="B6501" s="168">
        <v>683615808751</v>
      </c>
      <c r="C6501" s="289" t="s">
        <v>14176</v>
      </c>
      <c r="D6501" s="5" t="s">
        <v>14304</v>
      </c>
      <c r="E6501" s="323">
        <v>3</v>
      </c>
      <c r="F6501" s="319">
        <v>13.89</v>
      </c>
      <c r="G6501" s="279" t="s">
        <v>8444</v>
      </c>
      <c r="H6501" s="282">
        <v>0</v>
      </c>
      <c r="I6501" s="280">
        <v>42400</v>
      </c>
      <c r="J6501" s="319">
        <f t="shared" si="102"/>
        <v>3.8064999999999998</v>
      </c>
      <c r="K6501" s="169">
        <v>9.4117647058823533</v>
      </c>
      <c r="L6501" s="169"/>
      <c r="M6501" s="169" t="s">
        <v>2395</v>
      </c>
      <c r="N6501" s="169"/>
      <c r="O6501" s="169"/>
      <c r="P6501" s="169"/>
    </row>
    <row r="6502" spans="1:16" ht="20.100000000000001" customHeight="1">
      <c r="A6502" s="282" t="s">
        <v>14308</v>
      </c>
      <c r="B6502" s="168">
        <v>683615808768</v>
      </c>
      <c r="C6502" s="289" t="s">
        <v>14177</v>
      </c>
      <c r="D6502" s="5" t="s">
        <v>14304</v>
      </c>
      <c r="E6502" s="323">
        <v>3</v>
      </c>
      <c r="F6502" s="319">
        <v>13.89</v>
      </c>
      <c r="G6502" s="279" t="s">
        <v>8444</v>
      </c>
      <c r="H6502" s="282">
        <v>0</v>
      </c>
      <c r="I6502" s="280">
        <v>42400</v>
      </c>
      <c r="J6502" s="319">
        <f t="shared" si="102"/>
        <v>3.8064999999999998</v>
      </c>
      <c r="K6502" s="169">
        <v>9.4117647058823533</v>
      </c>
      <c r="L6502" s="169"/>
      <c r="M6502" s="169" t="s">
        <v>2395</v>
      </c>
      <c r="N6502" s="169"/>
      <c r="O6502" s="169"/>
      <c r="P6502" s="169"/>
    </row>
    <row r="6503" spans="1:16" ht="20.100000000000001" customHeight="1">
      <c r="A6503" s="282" t="s">
        <v>14309</v>
      </c>
      <c r="B6503" s="168">
        <v>683615808775</v>
      </c>
      <c r="C6503" s="289" t="s">
        <v>14178</v>
      </c>
      <c r="D6503" s="5" t="s">
        <v>14304</v>
      </c>
      <c r="E6503" s="323">
        <v>3</v>
      </c>
      <c r="F6503" s="319">
        <v>13.89</v>
      </c>
      <c r="G6503" s="279" t="s">
        <v>8444</v>
      </c>
      <c r="H6503" s="282">
        <v>0</v>
      </c>
      <c r="I6503" s="280">
        <v>42400</v>
      </c>
      <c r="J6503" s="319">
        <f t="shared" si="102"/>
        <v>3.8064999999999998</v>
      </c>
      <c r="K6503" s="169">
        <v>9.4117647058823533</v>
      </c>
      <c r="L6503" s="169"/>
      <c r="M6503" s="169" t="s">
        <v>2395</v>
      </c>
      <c r="N6503" s="169"/>
      <c r="O6503" s="169"/>
      <c r="P6503" s="169"/>
    </row>
    <row r="6504" spans="1:16" ht="20.100000000000001" customHeight="1">
      <c r="A6504" s="282" t="s">
        <v>14310</v>
      </c>
      <c r="C6504" s="293" t="s">
        <v>14179</v>
      </c>
      <c r="D6504" s="5" t="s">
        <v>14311</v>
      </c>
      <c r="E6504" s="169"/>
      <c r="F6504" s="281" t="s">
        <v>17578</v>
      </c>
      <c r="G6504" s="279" t="s">
        <v>8444</v>
      </c>
      <c r="H6504" s="282">
        <v>0</v>
      </c>
      <c r="I6504" s="280">
        <v>42400</v>
      </c>
      <c r="J6504" s="319" t="e">
        <f t="shared" si="102"/>
        <v>#VALUE!</v>
      </c>
      <c r="K6504" s="169"/>
      <c r="L6504" s="169"/>
      <c r="M6504" s="169" t="s">
        <v>2395</v>
      </c>
      <c r="N6504" s="169"/>
      <c r="O6504" s="169"/>
      <c r="P6504" s="169"/>
    </row>
    <row r="6505" spans="1:16" ht="20.100000000000001" customHeight="1">
      <c r="A6505" s="282" t="s">
        <v>14312</v>
      </c>
      <c r="B6505" s="168">
        <v>683615808782</v>
      </c>
      <c r="C6505" s="289" t="s">
        <v>14180</v>
      </c>
      <c r="D6505" s="5" t="s">
        <v>14311</v>
      </c>
      <c r="E6505" s="323">
        <v>2.5</v>
      </c>
      <c r="F6505" s="319">
        <v>13.89</v>
      </c>
      <c r="G6505" s="279" t="s">
        <v>8444</v>
      </c>
      <c r="H6505" s="282">
        <v>0</v>
      </c>
      <c r="I6505" s="280">
        <v>42400</v>
      </c>
      <c r="J6505" s="319">
        <f t="shared" si="102"/>
        <v>4.3064999999999998</v>
      </c>
      <c r="K6505" s="169">
        <v>8.8235294117647065</v>
      </c>
      <c r="L6505" s="169"/>
      <c r="M6505" s="169" t="s">
        <v>2395</v>
      </c>
      <c r="N6505" s="169"/>
      <c r="O6505" s="169"/>
      <c r="P6505" s="169"/>
    </row>
    <row r="6506" spans="1:16" ht="20.100000000000001" customHeight="1">
      <c r="A6506" s="282"/>
      <c r="C6506" s="289" t="s">
        <v>14181</v>
      </c>
      <c r="E6506" s="169"/>
      <c r="F6506" s="281">
        <v>9.99</v>
      </c>
      <c r="G6506" s="279"/>
      <c r="H6506" s="169">
        <v>0</v>
      </c>
      <c r="I6506" s="280"/>
      <c r="J6506" s="319">
        <f t="shared" si="102"/>
        <v>3.4915000000000003</v>
      </c>
      <c r="K6506" s="169" t="s">
        <v>731</v>
      </c>
      <c r="L6506" s="169"/>
      <c r="M6506" s="169"/>
      <c r="N6506" s="169"/>
      <c r="O6506" s="169"/>
      <c r="P6506" s="169"/>
    </row>
    <row r="6507" spans="1:16" ht="20.100000000000001" customHeight="1">
      <c r="A6507" s="282" t="s">
        <v>14313</v>
      </c>
      <c r="B6507" s="168">
        <v>683615808799</v>
      </c>
      <c r="C6507" s="289" t="s">
        <v>14181</v>
      </c>
      <c r="D6507" s="5" t="s">
        <v>14314</v>
      </c>
      <c r="E6507" s="323">
        <v>4.5</v>
      </c>
      <c r="F6507" s="319">
        <v>15.529411764705882</v>
      </c>
      <c r="G6507" s="279" t="s">
        <v>8444</v>
      </c>
      <c r="H6507" s="282">
        <v>0</v>
      </c>
      <c r="I6507" s="280">
        <v>42400</v>
      </c>
      <c r="J6507" s="319">
        <f t="shared" si="102"/>
        <v>3.6999999999999993</v>
      </c>
      <c r="K6507" s="169">
        <v>10.89</v>
      </c>
      <c r="L6507" s="169"/>
      <c r="M6507" s="169" t="s">
        <v>2395</v>
      </c>
      <c r="N6507" s="169"/>
      <c r="O6507" s="169"/>
      <c r="P6507" s="169"/>
    </row>
    <row r="6508" spans="1:16" ht="20.100000000000001" customHeight="1">
      <c r="A6508" s="282" t="s">
        <v>14315</v>
      </c>
      <c r="C6508" s="293" t="s">
        <v>14182</v>
      </c>
      <c r="D6508" s="5" t="s">
        <v>14316</v>
      </c>
      <c r="E6508" s="169"/>
      <c r="F6508" s="281" t="s">
        <v>17578</v>
      </c>
      <c r="G6508" s="279" t="s">
        <v>8444</v>
      </c>
      <c r="H6508" s="282">
        <v>0</v>
      </c>
      <c r="I6508" s="280">
        <v>42400</v>
      </c>
      <c r="J6508" s="319" t="e">
        <f t="shared" si="102"/>
        <v>#VALUE!</v>
      </c>
      <c r="K6508" s="169"/>
      <c r="L6508" s="169"/>
      <c r="M6508" s="169" t="s">
        <v>2395</v>
      </c>
      <c r="N6508" s="169"/>
      <c r="O6508" s="169"/>
      <c r="P6508" s="169"/>
    </row>
    <row r="6509" spans="1:16" ht="20.100000000000001" customHeight="1">
      <c r="A6509" s="282" t="s">
        <v>14317</v>
      </c>
      <c r="B6509" s="168">
        <v>683615808805</v>
      </c>
      <c r="C6509" s="289" t="s">
        <v>14183</v>
      </c>
      <c r="D6509" s="5" t="s">
        <v>14316</v>
      </c>
      <c r="E6509" s="323">
        <v>5.5</v>
      </c>
      <c r="F6509" s="281">
        <v>16.705882352941178</v>
      </c>
      <c r="G6509" s="279" t="s">
        <v>8444</v>
      </c>
      <c r="H6509" s="282">
        <v>0</v>
      </c>
      <c r="I6509" s="280">
        <v>42400</v>
      </c>
      <c r="J6509" s="319">
        <f t="shared" si="102"/>
        <v>3.7000000000000011</v>
      </c>
      <c r="K6509" s="169">
        <v>9.99</v>
      </c>
      <c r="L6509" s="169"/>
      <c r="M6509" s="169" t="s">
        <v>2395</v>
      </c>
      <c r="N6509" s="169"/>
      <c r="O6509" s="169"/>
      <c r="P6509" s="169"/>
    </row>
    <row r="6510" spans="1:16" ht="20.100000000000001" customHeight="1">
      <c r="A6510" s="282"/>
      <c r="C6510" s="289" t="s">
        <v>14184</v>
      </c>
      <c r="E6510" s="169"/>
      <c r="F6510" s="281">
        <v>11.99</v>
      </c>
      <c r="G6510" s="279"/>
      <c r="H6510" s="169">
        <v>0</v>
      </c>
      <c r="I6510" s="280"/>
      <c r="J6510" s="319">
        <f t="shared" si="102"/>
        <v>5.1914999999999996</v>
      </c>
      <c r="K6510" s="169" t="s">
        <v>731</v>
      </c>
      <c r="L6510" s="169"/>
      <c r="M6510" s="169"/>
      <c r="N6510" s="169"/>
      <c r="O6510" s="169"/>
      <c r="P6510" s="169"/>
    </row>
    <row r="6511" spans="1:16" ht="20.100000000000001" customHeight="1">
      <c r="A6511" s="282" t="s">
        <v>14318</v>
      </c>
      <c r="B6511" s="168">
        <v>683615808812</v>
      </c>
      <c r="C6511" s="293" t="s">
        <v>14184</v>
      </c>
      <c r="D6511" s="5" t="s">
        <v>14319</v>
      </c>
      <c r="E6511" s="323">
        <v>4.5</v>
      </c>
      <c r="F6511" s="281">
        <v>15.529411764705882</v>
      </c>
      <c r="G6511" s="279" t="s">
        <v>8444</v>
      </c>
      <c r="H6511" s="282">
        <v>0</v>
      </c>
      <c r="I6511" s="280">
        <v>42400</v>
      </c>
      <c r="J6511" s="319">
        <f t="shared" si="102"/>
        <v>3.6999999999999993</v>
      </c>
      <c r="K6511" s="169">
        <v>9.99</v>
      </c>
      <c r="L6511" s="169"/>
      <c r="M6511" s="169" t="s">
        <v>2395</v>
      </c>
      <c r="N6511" s="169"/>
      <c r="O6511" s="169"/>
      <c r="P6511" s="169"/>
    </row>
    <row r="6512" spans="1:16" ht="20.100000000000001" customHeight="1">
      <c r="A6512" s="282"/>
      <c r="C6512" s="289" t="s">
        <v>14185</v>
      </c>
      <c r="E6512" s="169"/>
      <c r="F6512" s="281">
        <v>12.99</v>
      </c>
      <c r="G6512" s="279"/>
      <c r="H6512" s="169">
        <v>0</v>
      </c>
      <c r="I6512" s="280"/>
      <c r="J6512" s="319">
        <f t="shared" si="102"/>
        <v>6.0414999999999992</v>
      </c>
      <c r="K6512" s="169" t="s">
        <v>731</v>
      </c>
      <c r="L6512" s="169"/>
      <c r="M6512" s="169"/>
      <c r="N6512" s="169"/>
      <c r="O6512" s="169"/>
      <c r="P6512" s="169"/>
    </row>
    <row r="6513" spans="1:39" ht="20.100000000000001" customHeight="1">
      <c r="A6513" s="282" t="s">
        <v>14320</v>
      </c>
      <c r="B6513" s="168">
        <v>683615808829</v>
      </c>
      <c r="C6513" s="289" t="s">
        <v>14185</v>
      </c>
      <c r="D6513" s="5" t="s">
        <v>14321</v>
      </c>
      <c r="E6513" s="323">
        <v>5.5</v>
      </c>
      <c r="F6513" s="281">
        <v>16.705882352941178</v>
      </c>
      <c r="G6513" s="279" t="s">
        <v>8444</v>
      </c>
      <c r="H6513" s="282">
        <v>0</v>
      </c>
      <c r="I6513" s="280">
        <v>42400</v>
      </c>
      <c r="J6513" s="319">
        <f t="shared" si="102"/>
        <v>3.7000000000000011</v>
      </c>
      <c r="K6513" s="169">
        <v>10.99</v>
      </c>
      <c r="L6513" s="169"/>
      <c r="M6513" s="169" t="s">
        <v>2395</v>
      </c>
      <c r="N6513" s="169"/>
      <c r="O6513" s="169"/>
      <c r="P6513" s="169"/>
    </row>
    <row r="6514" spans="1:39" ht="20.100000000000001" customHeight="1">
      <c r="A6514" s="282"/>
      <c r="C6514" s="289" t="s">
        <v>14186</v>
      </c>
      <c r="E6514" s="169"/>
      <c r="F6514" s="281">
        <v>12.99</v>
      </c>
      <c r="G6514" s="279"/>
      <c r="H6514" s="169">
        <v>0</v>
      </c>
      <c r="I6514" s="280"/>
      <c r="J6514" s="319">
        <f t="shared" si="102"/>
        <v>6.0414999999999992</v>
      </c>
      <c r="K6514" s="169" t="s">
        <v>731</v>
      </c>
      <c r="L6514" s="169"/>
      <c r="M6514" s="169"/>
      <c r="N6514" s="169"/>
      <c r="O6514" s="169"/>
      <c r="P6514" s="169"/>
    </row>
    <row r="6515" spans="1:39" ht="20.100000000000001" customHeight="1">
      <c r="A6515" s="282" t="s">
        <v>14322</v>
      </c>
      <c r="B6515" s="168">
        <v>683615808836</v>
      </c>
      <c r="C6515" s="289" t="s">
        <v>14186</v>
      </c>
      <c r="D6515" s="5" t="s">
        <v>14323</v>
      </c>
      <c r="E6515" s="323">
        <v>5.5</v>
      </c>
      <c r="F6515" s="281">
        <v>16.705882352941178</v>
      </c>
      <c r="G6515" s="279" t="s">
        <v>8444</v>
      </c>
      <c r="H6515" s="282">
        <v>0</v>
      </c>
      <c r="I6515" s="280">
        <v>42400</v>
      </c>
      <c r="J6515" s="319">
        <f t="shared" si="102"/>
        <v>3.7000000000000011</v>
      </c>
      <c r="K6515" s="169">
        <v>10.99</v>
      </c>
      <c r="L6515" s="169"/>
      <c r="M6515" s="169" t="s">
        <v>2395</v>
      </c>
      <c r="N6515" s="169"/>
      <c r="O6515" s="169"/>
      <c r="P6515" s="169"/>
    </row>
    <row r="6516" spans="1:39" ht="20.100000000000001" customHeight="1">
      <c r="A6516" s="282"/>
      <c r="C6516" s="289" t="s">
        <v>14187</v>
      </c>
      <c r="E6516" s="169"/>
      <c r="F6516" s="281">
        <v>12.99</v>
      </c>
      <c r="G6516" s="279"/>
      <c r="H6516" s="169">
        <v>0</v>
      </c>
      <c r="I6516" s="280"/>
      <c r="J6516" s="319">
        <f t="shared" si="102"/>
        <v>6.0414999999999992</v>
      </c>
      <c r="K6516" s="169" t="s">
        <v>731</v>
      </c>
      <c r="L6516" s="169"/>
      <c r="M6516" s="169"/>
      <c r="N6516" s="169"/>
      <c r="O6516" s="169"/>
      <c r="P6516" s="169"/>
    </row>
    <row r="6517" spans="1:39" ht="20.100000000000001" customHeight="1">
      <c r="A6517" s="282" t="s">
        <v>14324</v>
      </c>
      <c r="B6517" s="168">
        <v>683615808843</v>
      </c>
      <c r="C6517" s="289" t="s">
        <v>14187</v>
      </c>
      <c r="D6517" s="5" t="s">
        <v>14325</v>
      </c>
      <c r="E6517" s="323">
        <v>4.5</v>
      </c>
      <c r="F6517" s="281">
        <v>15.529411764705882</v>
      </c>
      <c r="G6517" s="279" t="s">
        <v>8444</v>
      </c>
      <c r="H6517" s="282">
        <v>0</v>
      </c>
      <c r="I6517" s="280">
        <v>42400</v>
      </c>
      <c r="J6517" s="319">
        <f t="shared" si="102"/>
        <v>3.6999999999999993</v>
      </c>
      <c r="K6517" s="169">
        <v>10.99</v>
      </c>
      <c r="L6517" s="169"/>
      <c r="M6517" s="169" t="s">
        <v>2395</v>
      </c>
      <c r="N6517" s="169"/>
      <c r="O6517" s="169"/>
      <c r="P6517" s="169"/>
    </row>
    <row r="6518" spans="1:39" ht="20.100000000000001" customHeight="1">
      <c r="A6518" s="282"/>
      <c r="C6518" s="289" t="s">
        <v>14188</v>
      </c>
      <c r="E6518" s="169"/>
      <c r="F6518" s="281">
        <v>12.99</v>
      </c>
      <c r="G6518" s="279"/>
      <c r="H6518" s="169">
        <v>0</v>
      </c>
      <c r="I6518" s="280"/>
      <c r="J6518" s="319">
        <f t="shared" si="102"/>
        <v>6.0414999999999992</v>
      </c>
      <c r="K6518" s="169" t="s">
        <v>731</v>
      </c>
      <c r="L6518" s="169"/>
      <c r="M6518" s="169"/>
      <c r="N6518" s="169"/>
      <c r="O6518" s="169"/>
      <c r="P6518" s="169"/>
    </row>
    <row r="6519" spans="1:39" ht="20.100000000000001" customHeight="1">
      <c r="A6519" s="282" t="s">
        <v>14326</v>
      </c>
      <c r="B6519" s="168">
        <v>683615808850</v>
      </c>
      <c r="C6519" s="289" t="s">
        <v>14188</v>
      </c>
      <c r="D6519" s="5" t="s">
        <v>14327</v>
      </c>
      <c r="E6519" s="323">
        <v>5</v>
      </c>
      <c r="F6519" s="281">
        <v>16.117647058823529</v>
      </c>
      <c r="G6519" s="279" t="s">
        <v>8444</v>
      </c>
      <c r="H6519" s="282">
        <v>0</v>
      </c>
      <c r="I6519" s="280">
        <v>42400</v>
      </c>
      <c r="J6519" s="319">
        <f t="shared" si="102"/>
        <v>3.6999999999999993</v>
      </c>
      <c r="K6519" s="169">
        <v>10.99</v>
      </c>
      <c r="L6519" s="169"/>
      <c r="M6519" s="169" t="s">
        <v>2395</v>
      </c>
      <c r="N6519" s="169"/>
      <c r="O6519" s="169"/>
      <c r="P6519" s="169"/>
    </row>
    <row r="6520" spans="1:39" ht="20.100000000000001" customHeight="1">
      <c r="A6520" s="282"/>
      <c r="C6520" s="289" t="s">
        <v>14328</v>
      </c>
      <c r="E6520" s="169"/>
      <c r="F6520" s="319">
        <v>9.89</v>
      </c>
      <c r="G6520" s="169"/>
      <c r="H6520" s="363">
        <v>0</v>
      </c>
      <c r="I6520" s="281"/>
      <c r="J6520" s="319">
        <f t="shared" si="102"/>
        <v>3.4064999999999994</v>
      </c>
      <c r="K6520" s="169" t="s">
        <v>731</v>
      </c>
      <c r="L6520" s="169"/>
      <c r="M6520" s="169"/>
      <c r="N6520" s="169"/>
      <c r="O6520" s="169"/>
      <c r="P6520" s="169"/>
      <c r="T6520" s="171"/>
      <c r="U6520" s="5"/>
    </row>
    <row r="6521" spans="1:39" ht="20.100000000000001" customHeight="1">
      <c r="A6521" s="5" t="s">
        <v>14362</v>
      </c>
      <c r="B6521" s="168">
        <v>683615808874</v>
      </c>
      <c r="C6521" s="289" t="s">
        <v>14328</v>
      </c>
      <c r="D6521" s="5" t="s">
        <v>14361</v>
      </c>
      <c r="E6521" s="326">
        <v>0.5</v>
      </c>
      <c r="F6521" s="319">
        <v>9.89</v>
      </c>
      <c r="G6521" s="279" t="s">
        <v>8444</v>
      </c>
      <c r="H6521" s="283">
        <v>374</v>
      </c>
      <c r="I6521" s="280">
        <v>42403</v>
      </c>
      <c r="J6521" s="319">
        <f t="shared" si="102"/>
        <v>2.9064999999999994</v>
      </c>
      <c r="K6521" s="169">
        <v>6.4705882352941178</v>
      </c>
      <c r="L6521" s="169"/>
      <c r="M6521" s="169" t="s">
        <v>2395</v>
      </c>
      <c r="N6521" s="169"/>
      <c r="O6521" s="169"/>
      <c r="P6521" s="169"/>
      <c r="T6521" s="5" t="s">
        <v>15456</v>
      </c>
      <c r="U6521" s="171" t="s">
        <v>15457</v>
      </c>
      <c r="V6521" s="5" t="s">
        <v>15458</v>
      </c>
      <c r="W6521" s="5" t="s">
        <v>15459</v>
      </c>
      <c r="X6521" s="5" t="s">
        <v>15460</v>
      </c>
      <c r="Y6521" s="5" t="s">
        <v>15183</v>
      </c>
      <c r="Z6521" s="5" t="s">
        <v>15184</v>
      </c>
      <c r="AA6521" s="5" t="s">
        <v>15461</v>
      </c>
      <c r="AB6521" s="5" t="s">
        <v>15462</v>
      </c>
      <c r="AC6521" s="5" t="s">
        <v>15463</v>
      </c>
      <c r="AD6521" s="5" t="s">
        <v>15464</v>
      </c>
      <c r="AE6521" s="5" t="s">
        <v>15465</v>
      </c>
      <c r="AF6521" s="5" t="s">
        <v>15165</v>
      </c>
      <c r="AG6521" s="5" t="s">
        <v>15166</v>
      </c>
      <c r="AH6521" s="5" t="s">
        <v>15167</v>
      </c>
      <c r="AI6521" s="5" t="s">
        <v>15168</v>
      </c>
      <c r="AJ6521" s="5" t="s">
        <v>15169</v>
      </c>
      <c r="AK6521" s="5" t="s">
        <v>15901</v>
      </c>
      <c r="AL6521" s="5" t="s">
        <v>15902</v>
      </c>
      <c r="AM6521" s="5" t="s">
        <v>15903</v>
      </c>
    </row>
    <row r="6522" spans="1:39" ht="20.100000000000001" customHeight="1">
      <c r="A6522" s="282"/>
      <c r="C6522" s="289" t="s">
        <v>14329</v>
      </c>
      <c r="E6522" s="169"/>
      <c r="F6522" s="319">
        <v>9.89</v>
      </c>
      <c r="G6522" s="279"/>
      <c r="H6522" s="169">
        <v>0</v>
      </c>
      <c r="I6522" s="280"/>
      <c r="J6522" s="319">
        <f t="shared" si="102"/>
        <v>3.4064999999999994</v>
      </c>
      <c r="K6522" s="169" t="s">
        <v>731</v>
      </c>
      <c r="L6522" s="169"/>
      <c r="M6522" s="169"/>
      <c r="N6522" s="169"/>
      <c r="O6522" s="169"/>
      <c r="P6522" s="169"/>
    </row>
    <row r="6523" spans="1:39" ht="20.100000000000001" customHeight="1">
      <c r="A6523" s="5" t="s">
        <v>14364</v>
      </c>
      <c r="B6523" s="168">
        <v>683615808881</v>
      </c>
      <c r="C6523" s="289" t="s">
        <v>14329</v>
      </c>
      <c r="D6523" s="5" t="s">
        <v>14363</v>
      </c>
      <c r="E6523" s="326">
        <v>0.5</v>
      </c>
      <c r="F6523" s="319">
        <v>9.89</v>
      </c>
      <c r="G6523" s="279" t="s">
        <v>8444</v>
      </c>
      <c r="H6523" s="283">
        <v>711</v>
      </c>
      <c r="I6523" s="280">
        <v>42403</v>
      </c>
      <c r="J6523" s="319">
        <f t="shared" si="102"/>
        <v>2.9064999999999994</v>
      </c>
      <c r="K6523" s="169">
        <v>6.4705882352941178</v>
      </c>
      <c r="L6523" s="169"/>
      <c r="M6523" s="169" t="s">
        <v>2395</v>
      </c>
      <c r="N6523" s="169"/>
      <c r="O6523" s="169"/>
      <c r="P6523" s="169"/>
      <c r="T6523" s="5" t="s">
        <v>15456</v>
      </c>
      <c r="U6523" s="171" t="s">
        <v>15466</v>
      </c>
      <c r="V6523" s="5" t="s">
        <v>15458</v>
      </c>
      <c r="W6523" s="5" t="s">
        <v>15467</v>
      </c>
      <c r="X6523" s="5" t="s">
        <v>15460</v>
      </c>
      <c r="Y6523" s="5" t="s">
        <v>15183</v>
      </c>
      <c r="Z6523" s="5" t="s">
        <v>15184</v>
      </c>
      <c r="AA6523" s="5" t="s">
        <v>15468</v>
      </c>
      <c r="AB6523" s="5" t="s">
        <v>15469</v>
      </c>
      <c r="AC6523" s="5" t="s">
        <v>15463</v>
      </c>
      <c r="AD6523" s="5" t="s">
        <v>15470</v>
      </c>
      <c r="AE6523" s="5" t="s">
        <v>15465</v>
      </c>
      <c r="AF6523" s="5" t="s">
        <v>15165</v>
      </c>
      <c r="AG6523" s="5" t="s">
        <v>15166</v>
      </c>
      <c r="AH6523" s="5" t="s">
        <v>15167</v>
      </c>
      <c r="AI6523" s="5" t="s">
        <v>15168</v>
      </c>
      <c r="AJ6523" s="5" t="s">
        <v>15169</v>
      </c>
      <c r="AK6523" s="5" t="s">
        <v>15904</v>
      </c>
      <c r="AL6523" s="5" t="s">
        <v>15905</v>
      </c>
      <c r="AM6523" s="5" t="s">
        <v>15906</v>
      </c>
    </row>
    <row r="6524" spans="1:39" ht="20.100000000000001" customHeight="1">
      <c r="A6524" s="282"/>
      <c r="C6524" s="289" t="s">
        <v>14330</v>
      </c>
      <c r="E6524" s="169"/>
      <c r="F6524" s="319">
        <v>9.89</v>
      </c>
      <c r="G6524" s="279"/>
      <c r="H6524" s="169">
        <v>0</v>
      </c>
      <c r="I6524" s="280"/>
      <c r="J6524" s="319">
        <f t="shared" si="102"/>
        <v>3.4064999999999994</v>
      </c>
      <c r="K6524" s="169" t="s">
        <v>731</v>
      </c>
      <c r="L6524" s="169"/>
      <c r="M6524" s="169"/>
      <c r="N6524" s="169"/>
      <c r="O6524" s="169"/>
      <c r="P6524" s="169"/>
    </row>
    <row r="6525" spans="1:39" ht="20.100000000000001" customHeight="1">
      <c r="A6525" s="5" t="s">
        <v>14366</v>
      </c>
      <c r="B6525" s="168">
        <v>683615808898</v>
      </c>
      <c r="C6525" s="289" t="s">
        <v>14330</v>
      </c>
      <c r="D6525" s="5" t="s">
        <v>14365</v>
      </c>
      <c r="E6525" s="326">
        <v>0.5</v>
      </c>
      <c r="F6525" s="319">
        <v>9.89</v>
      </c>
      <c r="G6525" s="279" t="s">
        <v>8444</v>
      </c>
      <c r="H6525" s="365">
        <v>433</v>
      </c>
      <c r="I6525" s="280">
        <v>42403</v>
      </c>
      <c r="J6525" s="319">
        <f t="shared" si="102"/>
        <v>2.9064999999999994</v>
      </c>
      <c r="K6525" s="169">
        <v>6.4705882352941178</v>
      </c>
      <c r="L6525" s="169"/>
      <c r="M6525" s="169" t="s">
        <v>2395</v>
      </c>
      <c r="N6525" s="169"/>
      <c r="O6525" s="169"/>
      <c r="P6525" s="169"/>
      <c r="T6525" s="5" t="s">
        <v>15456</v>
      </c>
      <c r="U6525" s="171" t="s">
        <v>15471</v>
      </c>
      <c r="V6525" s="5" t="s">
        <v>15458</v>
      </c>
      <c r="W6525" s="5" t="s">
        <v>15472</v>
      </c>
      <c r="X6525" s="5" t="s">
        <v>15460</v>
      </c>
      <c r="Y6525" s="5" t="s">
        <v>15183</v>
      </c>
      <c r="Z6525" s="5" t="s">
        <v>15184</v>
      </c>
      <c r="AA6525" s="5" t="s">
        <v>15473</v>
      </c>
      <c r="AB6525" s="5" t="s">
        <v>15474</v>
      </c>
      <c r="AC6525" s="5" t="s">
        <v>15463</v>
      </c>
      <c r="AD6525" s="5" t="s">
        <v>15475</v>
      </c>
      <c r="AE6525" s="5" t="s">
        <v>15465</v>
      </c>
      <c r="AF6525" s="5" t="s">
        <v>15165</v>
      </c>
      <c r="AG6525" s="5" t="s">
        <v>15166</v>
      </c>
      <c r="AH6525" s="5" t="s">
        <v>15167</v>
      </c>
      <c r="AI6525" s="5" t="s">
        <v>15168</v>
      </c>
      <c r="AJ6525" s="5" t="s">
        <v>15169</v>
      </c>
      <c r="AK6525" s="5" t="s">
        <v>15907</v>
      </c>
      <c r="AL6525" s="5" t="s">
        <v>15908</v>
      </c>
      <c r="AM6525" s="5" t="s">
        <v>15909</v>
      </c>
    </row>
    <row r="6526" spans="1:39" ht="20.100000000000001" customHeight="1">
      <c r="A6526" s="282"/>
      <c r="C6526" s="289" t="s">
        <v>14331</v>
      </c>
      <c r="E6526" s="169"/>
      <c r="F6526" s="319">
        <v>9.89</v>
      </c>
      <c r="G6526" s="279"/>
      <c r="H6526" s="169">
        <v>0</v>
      </c>
      <c r="I6526" s="280"/>
      <c r="J6526" s="319">
        <f t="shared" si="102"/>
        <v>3.4064999999999994</v>
      </c>
      <c r="K6526" s="169" t="s">
        <v>731</v>
      </c>
      <c r="L6526" s="169"/>
      <c r="M6526" s="169"/>
      <c r="N6526" s="169"/>
      <c r="O6526" s="169"/>
      <c r="P6526" s="169"/>
    </row>
    <row r="6527" spans="1:39" ht="20.100000000000001" customHeight="1">
      <c r="A6527" s="5" t="s">
        <v>14368</v>
      </c>
      <c r="B6527" s="168">
        <v>683615808904</v>
      </c>
      <c r="C6527" s="289" t="s">
        <v>14331</v>
      </c>
      <c r="D6527" s="5" t="s">
        <v>14367</v>
      </c>
      <c r="E6527" s="326">
        <v>0.5</v>
      </c>
      <c r="F6527" s="319">
        <v>9.89</v>
      </c>
      <c r="G6527" s="279" t="s">
        <v>8444</v>
      </c>
      <c r="H6527" s="283">
        <v>311</v>
      </c>
      <c r="I6527" s="280">
        <v>42403</v>
      </c>
      <c r="J6527" s="319">
        <f t="shared" si="102"/>
        <v>2.9064999999999994</v>
      </c>
      <c r="K6527" s="169">
        <v>6.4705882352941178</v>
      </c>
      <c r="L6527" s="169"/>
      <c r="M6527" s="169" t="s">
        <v>2395</v>
      </c>
      <c r="N6527" s="169"/>
      <c r="O6527" s="169"/>
      <c r="P6527" s="169"/>
      <c r="T6527" s="5" t="s">
        <v>15456</v>
      </c>
      <c r="U6527" s="171" t="s">
        <v>15476</v>
      </c>
      <c r="V6527" s="5" t="s">
        <v>15458</v>
      </c>
      <c r="W6527" s="5" t="s">
        <v>15467</v>
      </c>
      <c r="X6527" s="5" t="s">
        <v>15460</v>
      </c>
      <c r="Y6527" s="5" t="s">
        <v>15183</v>
      </c>
      <c r="Z6527" s="5" t="s">
        <v>15184</v>
      </c>
      <c r="AA6527" s="5" t="s">
        <v>15468</v>
      </c>
      <c r="AB6527" s="5" t="s">
        <v>15469</v>
      </c>
      <c r="AC6527" s="5" t="s">
        <v>15463</v>
      </c>
      <c r="AD6527" s="5" t="s">
        <v>15470</v>
      </c>
      <c r="AE6527" s="5" t="s">
        <v>15465</v>
      </c>
      <c r="AF6527" s="5" t="s">
        <v>15165</v>
      </c>
      <c r="AG6527" s="5" t="s">
        <v>15166</v>
      </c>
      <c r="AH6527" s="5" t="s">
        <v>15167</v>
      </c>
      <c r="AI6527" s="5" t="s">
        <v>15168</v>
      </c>
      <c r="AJ6527" s="5" t="s">
        <v>15169</v>
      </c>
      <c r="AK6527" s="5" t="s">
        <v>15910</v>
      </c>
      <c r="AL6527" s="5" t="s">
        <v>15911</v>
      </c>
      <c r="AM6527" s="5" t="s">
        <v>15912</v>
      </c>
    </row>
    <row r="6528" spans="1:39" ht="20.100000000000001" customHeight="1">
      <c r="A6528" s="282"/>
      <c r="C6528" s="289" t="s">
        <v>14332</v>
      </c>
      <c r="E6528" s="169"/>
      <c r="F6528" s="319">
        <v>9.89</v>
      </c>
      <c r="G6528" s="279"/>
      <c r="H6528" s="169">
        <v>0</v>
      </c>
      <c r="I6528" s="280"/>
      <c r="J6528" s="319">
        <f t="shared" si="102"/>
        <v>3.4064999999999994</v>
      </c>
      <c r="K6528" s="169" t="s">
        <v>731</v>
      </c>
      <c r="L6528" s="169"/>
      <c r="M6528" s="169"/>
      <c r="N6528" s="169"/>
      <c r="O6528" s="169"/>
      <c r="P6528" s="169"/>
    </row>
    <row r="6529" spans="1:39" ht="20.100000000000001" customHeight="1">
      <c r="A6529" s="5" t="s">
        <v>14370</v>
      </c>
      <c r="B6529" s="168">
        <v>683615808911</v>
      </c>
      <c r="C6529" s="289" t="s">
        <v>14332</v>
      </c>
      <c r="D6529" s="5" t="s">
        <v>14369</v>
      </c>
      <c r="E6529" s="326">
        <v>0.5</v>
      </c>
      <c r="F6529" s="319">
        <v>9.89</v>
      </c>
      <c r="G6529" s="279" t="s">
        <v>8444</v>
      </c>
      <c r="H6529" s="365">
        <v>492</v>
      </c>
      <c r="I6529" s="280">
        <v>42403</v>
      </c>
      <c r="J6529" s="319">
        <f t="shared" si="102"/>
        <v>2.9064999999999994</v>
      </c>
      <c r="K6529" s="169">
        <v>6.4705882352941178</v>
      </c>
      <c r="L6529" s="169"/>
      <c r="M6529" s="169" t="s">
        <v>2395</v>
      </c>
      <c r="N6529" s="169"/>
      <c r="O6529" s="169"/>
      <c r="P6529" s="169"/>
      <c r="T6529" s="5" t="s">
        <v>15456</v>
      </c>
      <c r="U6529" s="171" t="s">
        <v>15477</v>
      </c>
      <c r="V6529" s="5" t="s">
        <v>15458</v>
      </c>
      <c r="W6529" s="5" t="s">
        <v>15478</v>
      </c>
      <c r="X6529" s="5" t="s">
        <v>15460</v>
      </c>
      <c r="Y6529" s="5" t="s">
        <v>15183</v>
      </c>
      <c r="Z6529" s="5" t="s">
        <v>15184</v>
      </c>
      <c r="AA6529" s="5" t="s">
        <v>15479</v>
      </c>
      <c r="AB6529" s="5" t="s">
        <v>15480</v>
      </c>
      <c r="AC6529" s="5" t="s">
        <v>15463</v>
      </c>
      <c r="AD6529" s="5" t="s">
        <v>15481</v>
      </c>
      <c r="AE6529" s="5" t="s">
        <v>15465</v>
      </c>
      <c r="AF6529" s="5" t="s">
        <v>15165</v>
      </c>
      <c r="AG6529" s="5" t="s">
        <v>15166</v>
      </c>
      <c r="AH6529" s="5" t="s">
        <v>15167</v>
      </c>
      <c r="AI6529" s="5" t="s">
        <v>15168</v>
      </c>
      <c r="AJ6529" s="5" t="s">
        <v>15169</v>
      </c>
      <c r="AK6529" s="5" t="s">
        <v>15913</v>
      </c>
      <c r="AL6529" s="5" t="s">
        <v>15914</v>
      </c>
      <c r="AM6529" s="5" t="s">
        <v>15915</v>
      </c>
    </row>
    <row r="6530" spans="1:39" ht="20.100000000000001" customHeight="1">
      <c r="A6530" s="282" t="s">
        <v>14371</v>
      </c>
      <c r="C6530" s="293" t="s">
        <v>6178</v>
      </c>
      <c r="D6530" s="5" t="s">
        <v>14372</v>
      </c>
      <c r="E6530" s="169"/>
      <c r="F6530" s="281" t="s">
        <v>17578</v>
      </c>
      <c r="G6530" s="279" t="s">
        <v>8444</v>
      </c>
      <c r="H6530" s="282">
        <v>0</v>
      </c>
      <c r="I6530" s="280">
        <v>42403</v>
      </c>
      <c r="J6530" s="319" t="e">
        <f t="shared" si="102"/>
        <v>#VALUE!</v>
      </c>
      <c r="K6530" s="169"/>
      <c r="L6530" s="169"/>
      <c r="M6530" s="169" t="s">
        <v>2395</v>
      </c>
      <c r="N6530" s="169"/>
      <c r="O6530" s="169"/>
      <c r="P6530" s="169"/>
    </row>
    <row r="6531" spans="1:39" ht="20.100000000000001" customHeight="1">
      <c r="A6531" s="5" t="s">
        <v>14373</v>
      </c>
      <c r="B6531" s="168">
        <v>683615808928</v>
      </c>
      <c r="C6531" s="289" t="s">
        <v>14333</v>
      </c>
      <c r="D6531" s="5" t="s">
        <v>14372</v>
      </c>
      <c r="E6531" s="326">
        <v>1</v>
      </c>
      <c r="F6531" s="319">
        <v>9.89</v>
      </c>
      <c r="G6531" s="279" t="s">
        <v>8444</v>
      </c>
      <c r="H6531" s="365">
        <v>487</v>
      </c>
      <c r="I6531" s="280">
        <v>42403</v>
      </c>
      <c r="J6531" s="319">
        <f t="shared" si="102"/>
        <v>2.4064999999999994</v>
      </c>
      <c r="K6531" s="169">
        <v>7.0588235294117645</v>
      </c>
      <c r="L6531" s="169"/>
      <c r="M6531" s="169" t="s">
        <v>2395</v>
      </c>
      <c r="N6531" s="169"/>
      <c r="O6531" s="169"/>
      <c r="P6531" s="169"/>
      <c r="T6531" s="5" t="s">
        <v>15456</v>
      </c>
      <c r="U6531" s="171" t="s">
        <v>14371</v>
      </c>
      <c r="V6531" s="5" t="s">
        <v>15458</v>
      </c>
      <c r="W6531" s="5" t="s">
        <v>15482</v>
      </c>
      <c r="X6531" s="5" t="s">
        <v>15460</v>
      </c>
      <c r="Y6531" s="5" t="s">
        <v>15183</v>
      </c>
      <c r="Z6531" s="5" t="s">
        <v>15184</v>
      </c>
      <c r="AA6531" s="5" t="s">
        <v>15483</v>
      </c>
      <c r="AB6531" s="5" t="s">
        <v>15484</v>
      </c>
      <c r="AC6531" s="5" t="s">
        <v>15463</v>
      </c>
      <c r="AD6531" s="5" t="s">
        <v>15485</v>
      </c>
      <c r="AE6531" s="5" t="s">
        <v>15465</v>
      </c>
      <c r="AF6531" s="5" t="s">
        <v>15165</v>
      </c>
      <c r="AG6531" s="5" t="s">
        <v>15166</v>
      </c>
      <c r="AH6531" s="5" t="s">
        <v>15167</v>
      </c>
      <c r="AI6531" s="5" t="s">
        <v>15168</v>
      </c>
      <c r="AJ6531" s="5" t="s">
        <v>15169</v>
      </c>
      <c r="AK6531" s="5" t="s">
        <v>15916</v>
      </c>
    </row>
    <row r="6532" spans="1:39" ht="20.100000000000001" customHeight="1">
      <c r="A6532" s="282" t="s">
        <v>14374</v>
      </c>
      <c r="C6532" s="293" t="s">
        <v>6177</v>
      </c>
      <c r="D6532" s="5" t="s">
        <v>14375</v>
      </c>
      <c r="E6532" s="169"/>
      <c r="F6532" s="281" t="s">
        <v>17578</v>
      </c>
      <c r="G6532" s="279" t="s">
        <v>8444</v>
      </c>
      <c r="H6532" s="282">
        <v>0</v>
      </c>
      <c r="I6532" s="280">
        <v>42403</v>
      </c>
      <c r="J6532" s="319" t="e">
        <f t="shared" si="102"/>
        <v>#VALUE!</v>
      </c>
      <c r="K6532" s="169"/>
      <c r="L6532" s="169"/>
      <c r="M6532" s="169" t="s">
        <v>2395</v>
      </c>
      <c r="N6532" s="169"/>
      <c r="O6532" s="169"/>
      <c r="P6532" s="169"/>
    </row>
    <row r="6533" spans="1:39" ht="20.100000000000001" customHeight="1">
      <c r="A6533" s="5" t="s">
        <v>14376</v>
      </c>
      <c r="B6533" s="168">
        <v>683615808935</v>
      </c>
      <c r="C6533" s="289" t="s">
        <v>14334</v>
      </c>
      <c r="D6533" s="5" t="s">
        <v>14375</v>
      </c>
      <c r="E6533" s="326">
        <v>1</v>
      </c>
      <c r="F6533" s="319">
        <v>9.89</v>
      </c>
      <c r="G6533" s="279" t="s">
        <v>8444</v>
      </c>
      <c r="H6533" s="365">
        <v>201</v>
      </c>
      <c r="I6533" s="280">
        <v>42403</v>
      </c>
      <c r="J6533" s="319">
        <f t="shared" si="102"/>
        <v>2.4064999999999994</v>
      </c>
      <c r="K6533" s="169">
        <v>7.0588235294117645</v>
      </c>
      <c r="L6533" s="169"/>
      <c r="M6533" s="169" t="s">
        <v>2395</v>
      </c>
      <c r="N6533" s="169"/>
      <c r="O6533" s="169"/>
      <c r="P6533" s="169"/>
      <c r="T6533" s="5" t="s">
        <v>15456</v>
      </c>
      <c r="U6533" s="171" t="s">
        <v>14374</v>
      </c>
      <c r="V6533" s="5" t="s">
        <v>15458</v>
      </c>
      <c r="W6533" s="5" t="s">
        <v>15486</v>
      </c>
      <c r="X6533" s="5" t="s">
        <v>15460</v>
      </c>
      <c r="Y6533" s="5" t="s">
        <v>15183</v>
      </c>
      <c r="Z6533" s="5" t="s">
        <v>15184</v>
      </c>
      <c r="AA6533" s="5" t="s">
        <v>15487</v>
      </c>
      <c r="AB6533" s="5" t="s">
        <v>15488</v>
      </c>
      <c r="AC6533" s="5" t="s">
        <v>15463</v>
      </c>
      <c r="AD6533" s="5" t="s">
        <v>15489</v>
      </c>
      <c r="AE6533" s="5" t="s">
        <v>15465</v>
      </c>
      <c r="AF6533" s="5" t="s">
        <v>15165</v>
      </c>
      <c r="AG6533" s="5" t="s">
        <v>15166</v>
      </c>
      <c r="AH6533" s="5" t="s">
        <v>15167</v>
      </c>
      <c r="AI6533" s="5" t="s">
        <v>15168</v>
      </c>
      <c r="AJ6533" s="5" t="s">
        <v>15169</v>
      </c>
      <c r="AK6533" s="5" t="s">
        <v>15917</v>
      </c>
    </row>
    <row r="6534" spans="1:39" ht="20.100000000000001" customHeight="1">
      <c r="A6534" s="282" t="s">
        <v>14377</v>
      </c>
      <c r="C6534" s="293" t="s">
        <v>2907</v>
      </c>
      <c r="D6534" s="5" t="s">
        <v>14378</v>
      </c>
      <c r="E6534" s="169"/>
      <c r="F6534" s="281" t="s">
        <v>17578</v>
      </c>
      <c r="G6534" s="279" t="s">
        <v>8444</v>
      </c>
      <c r="H6534" s="282">
        <v>0</v>
      </c>
      <c r="I6534" s="280">
        <v>42403</v>
      </c>
      <c r="J6534" s="319" t="e">
        <f t="shared" si="102"/>
        <v>#VALUE!</v>
      </c>
      <c r="K6534" s="169"/>
      <c r="L6534" s="169"/>
      <c r="M6534" s="169" t="s">
        <v>2395</v>
      </c>
      <c r="N6534" s="169"/>
      <c r="O6534" s="169"/>
      <c r="P6534" s="169"/>
    </row>
    <row r="6535" spans="1:39" ht="20.100000000000001" customHeight="1">
      <c r="A6535" s="5" t="s">
        <v>14379</v>
      </c>
      <c r="B6535" s="168">
        <v>683615808942</v>
      </c>
      <c r="C6535" s="289" t="s">
        <v>14335</v>
      </c>
      <c r="D6535" s="5" t="s">
        <v>14378</v>
      </c>
      <c r="E6535" s="326">
        <v>2</v>
      </c>
      <c r="F6535" s="319">
        <v>11.89</v>
      </c>
      <c r="G6535" s="279" t="s">
        <v>8444</v>
      </c>
      <c r="H6535" s="283">
        <v>606</v>
      </c>
      <c r="I6535" s="280">
        <v>42403</v>
      </c>
      <c r="J6535" s="319">
        <f t="shared" si="102"/>
        <v>3.1065000000000005</v>
      </c>
      <c r="K6535" s="169">
        <v>8.2352941176470598</v>
      </c>
      <c r="L6535" s="169"/>
      <c r="M6535" s="169" t="s">
        <v>2395</v>
      </c>
      <c r="N6535" s="169"/>
      <c r="O6535" s="169"/>
      <c r="P6535" s="169"/>
      <c r="T6535" s="5" t="s">
        <v>15456</v>
      </c>
      <c r="U6535" s="171" t="s">
        <v>14377</v>
      </c>
      <c r="V6535" s="5" t="s">
        <v>15458</v>
      </c>
      <c r="W6535" s="5" t="s">
        <v>15490</v>
      </c>
      <c r="X6535" s="5" t="s">
        <v>15460</v>
      </c>
      <c r="Y6535" s="5" t="s">
        <v>15183</v>
      </c>
      <c r="Z6535" s="5" t="s">
        <v>15184</v>
      </c>
      <c r="AA6535" s="5" t="s">
        <v>15491</v>
      </c>
      <c r="AB6535" s="5" t="s">
        <v>15492</v>
      </c>
      <c r="AC6535" s="5" t="s">
        <v>15463</v>
      </c>
      <c r="AD6535" s="5" t="s">
        <v>15493</v>
      </c>
      <c r="AE6535" s="5" t="s">
        <v>15465</v>
      </c>
      <c r="AF6535" s="5" t="s">
        <v>15165</v>
      </c>
      <c r="AG6535" s="5" t="s">
        <v>15166</v>
      </c>
      <c r="AH6535" s="5" t="s">
        <v>15167</v>
      </c>
      <c r="AI6535" s="5" t="s">
        <v>15168</v>
      </c>
      <c r="AJ6535" s="5" t="s">
        <v>15169</v>
      </c>
      <c r="AK6535" s="5" t="s">
        <v>15918</v>
      </c>
    </row>
    <row r="6536" spans="1:39" ht="20.100000000000001" customHeight="1">
      <c r="A6536" s="282" t="s">
        <v>14380</v>
      </c>
      <c r="C6536" s="293" t="s">
        <v>14336</v>
      </c>
      <c r="D6536" s="5" t="s">
        <v>14381</v>
      </c>
      <c r="E6536" s="169"/>
      <c r="F6536" s="281" t="s">
        <v>17578</v>
      </c>
      <c r="G6536" s="279" t="s">
        <v>8444</v>
      </c>
      <c r="H6536" s="282">
        <v>0</v>
      </c>
      <c r="I6536" s="280">
        <v>42403</v>
      </c>
      <c r="J6536" s="319" t="e">
        <f t="shared" si="102"/>
        <v>#VALUE!</v>
      </c>
      <c r="K6536" s="169"/>
      <c r="L6536" s="169"/>
      <c r="M6536" s="169" t="s">
        <v>2395</v>
      </c>
      <c r="N6536" s="169"/>
      <c r="O6536" s="169"/>
      <c r="P6536" s="169"/>
    </row>
    <row r="6537" spans="1:39" ht="20.100000000000001" customHeight="1">
      <c r="A6537" s="5" t="s">
        <v>14382</v>
      </c>
      <c r="B6537" s="168">
        <v>683615808959</v>
      </c>
      <c r="C6537" s="289" t="s">
        <v>14337</v>
      </c>
      <c r="D6537" s="5" t="s">
        <v>14381</v>
      </c>
      <c r="E6537" s="326">
        <v>0.4</v>
      </c>
      <c r="F6537" s="319">
        <v>9.89</v>
      </c>
      <c r="G6537" s="279" t="s">
        <v>8444</v>
      </c>
      <c r="H6537" s="283">
        <v>86</v>
      </c>
      <c r="I6537" s="280">
        <v>42403</v>
      </c>
      <c r="J6537" s="319">
        <f t="shared" si="102"/>
        <v>3.0064999999999995</v>
      </c>
      <c r="K6537" s="169">
        <v>6.3529411764705888</v>
      </c>
      <c r="L6537" s="169"/>
      <c r="M6537" s="169" t="s">
        <v>2395</v>
      </c>
      <c r="N6537" s="169"/>
      <c r="O6537" s="169"/>
      <c r="P6537" s="169"/>
      <c r="T6537" s="5" t="s">
        <v>15456</v>
      </c>
      <c r="U6537" s="171" t="s">
        <v>14380</v>
      </c>
      <c r="V6537" s="5" t="s">
        <v>15458</v>
      </c>
      <c r="W6537" s="5" t="s">
        <v>15494</v>
      </c>
      <c r="X6537" s="5" t="s">
        <v>15460</v>
      </c>
      <c r="Y6537" s="5" t="s">
        <v>15183</v>
      </c>
      <c r="Z6537" s="5" t="s">
        <v>15184</v>
      </c>
      <c r="AA6537" s="5" t="s">
        <v>15495</v>
      </c>
      <c r="AB6537" s="5" t="s">
        <v>15496</v>
      </c>
      <c r="AC6537" s="5" t="s">
        <v>15463</v>
      </c>
      <c r="AD6537" s="5" t="s">
        <v>15497</v>
      </c>
      <c r="AE6537" s="5" t="s">
        <v>15465</v>
      </c>
      <c r="AF6537" s="5" t="s">
        <v>15165</v>
      </c>
      <c r="AG6537" s="5" t="s">
        <v>15166</v>
      </c>
      <c r="AH6537" s="5" t="s">
        <v>15167</v>
      </c>
      <c r="AI6537" s="5" t="s">
        <v>15168</v>
      </c>
      <c r="AJ6537" s="5" t="s">
        <v>15169</v>
      </c>
      <c r="AK6537" s="5" t="s">
        <v>15919</v>
      </c>
      <c r="AL6537" s="5" t="s">
        <v>15920</v>
      </c>
    </row>
    <row r="6538" spans="1:39" ht="20.100000000000001" customHeight="1">
      <c r="A6538" s="5" t="s">
        <v>14383</v>
      </c>
      <c r="B6538" s="168">
        <v>683615808966</v>
      </c>
      <c r="C6538" s="289" t="s">
        <v>14338</v>
      </c>
      <c r="D6538" s="5" t="s">
        <v>14381</v>
      </c>
      <c r="E6538" s="326">
        <v>0.4</v>
      </c>
      <c r="F6538" s="319">
        <v>9.89</v>
      </c>
      <c r="G6538" s="279" t="s">
        <v>8444</v>
      </c>
      <c r="H6538" s="283">
        <v>97</v>
      </c>
      <c r="I6538" s="280">
        <v>42403</v>
      </c>
      <c r="J6538" s="319">
        <f t="shared" si="102"/>
        <v>3.0064999999999995</v>
      </c>
      <c r="K6538" s="169">
        <v>6.3529411764705888</v>
      </c>
      <c r="L6538" s="169"/>
      <c r="M6538" s="169" t="s">
        <v>2395</v>
      </c>
      <c r="N6538" s="169"/>
      <c r="O6538" s="169"/>
      <c r="P6538" s="169"/>
      <c r="T6538" s="5" t="s">
        <v>15456</v>
      </c>
      <c r="U6538" s="171" t="s">
        <v>14380</v>
      </c>
      <c r="V6538" s="5" t="s">
        <v>15458</v>
      </c>
      <c r="W6538" s="5" t="s">
        <v>15494</v>
      </c>
      <c r="X6538" s="5" t="s">
        <v>15460</v>
      </c>
      <c r="Y6538" s="5" t="s">
        <v>15183</v>
      </c>
      <c r="Z6538" s="5" t="s">
        <v>15184</v>
      </c>
      <c r="AA6538" s="5" t="s">
        <v>15495</v>
      </c>
      <c r="AB6538" s="5" t="s">
        <v>15496</v>
      </c>
      <c r="AC6538" s="5" t="s">
        <v>15463</v>
      </c>
      <c r="AD6538" s="5" t="s">
        <v>15497</v>
      </c>
      <c r="AE6538" s="5" t="s">
        <v>15465</v>
      </c>
      <c r="AF6538" s="5" t="s">
        <v>15165</v>
      </c>
      <c r="AG6538" s="5" t="s">
        <v>15166</v>
      </c>
      <c r="AH6538" s="5" t="s">
        <v>15167</v>
      </c>
      <c r="AI6538" s="5" t="s">
        <v>15168</v>
      </c>
      <c r="AJ6538" s="5" t="s">
        <v>15169</v>
      </c>
      <c r="AK6538" s="5" t="s">
        <v>15921</v>
      </c>
      <c r="AL6538" s="5" t="s">
        <v>15922</v>
      </c>
    </row>
    <row r="6539" spans="1:39" ht="20.100000000000001" customHeight="1">
      <c r="A6539" s="5" t="s">
        <v>14384</v>
      </c>
      <c r="B6539" s="168">
        <v>683615808973</v>
      </c>
      <c r="C6539" s="289" t="s">
        <v>14339</v>
      </c>
      <c r="D6539" s="5" t="s">
        <v>14381</v>
      </c>
      <c r="E6539" s="326">
        <v>0.4</v>
      </c>
      <c r="F6539" s="319">
        <v>9.89</v>
      </c>
      <c r="G6539" s="279" t="s">
        <v>8444</v>
      </c>
      <c r="H6539" s="283">
        <v>84</v>
      </c>
      <c r="I6539" s="280">
        <v>42403</v>
      </c>
      <c r="J6539" s="319">
        <f t="shared" si="102"/>
        <v>3.0064999999999995</v>
      </c>
      <c r="K6539" s="169">
        <v>6.3529411764705888</v>
      </c>
      <c r="L6539" s="169"/>
      <c r="M6539" s="169" t="s">
        <v>2395</v>
      </c>
      <c r="N6539" s="169"/>
      <c r="O6539" s="169"/>
      <c r="P6539" s="169"/>
      <c r="T6539" s="5" t="s">
        <v>15456</v>
      </c>
      <c r="U6539" s="171" t="s">
        <v>14380</v>
      </c>
      <c r="V6539" s="5" t="s">
        <v>15458</v>
      </c>
      <c r="W6539" s="5" t="s">
        <v>15494</v>
      </c>
      <c r="X6539" s="5" t="s">
        <v>15460</v>
      </c>
      <c r="Y6539" s="5" t="s">
        <v>15183</v>
      </c>
      <c r="Z6539" s="5" t="s">
        <v>15184</v>
      </c>
      <c r="AA6539" s="5" t="s">
        <v>15495</v>
      </c>
      <c r="AB6539" s="5" t="s">
        <v>15496</v>
      </c>
      <c r="AC6539" s="5" t="s">
        <v>15463</v>
      </c>
      <c r="AD6539" s="5" t="s">
        <v>15497</v>
      </c>
      <c r="AE6539" s="5" t="s">
        <v>15465</v>
      </c>
      <c r="AF6539" s="5" t="s">
        <v>15165</v>
      </c>
      <c r="AG6539" s="5" t="s">
        <v>15166</v>
      </c>
      <c r="AH6539" s="5" t="s">
        <v>15167</v>
      </c>
      <c r="AI6539" s="5" t="s">
        <v>15168</v>
      </c>
      <c r="AJ6539" s="5" t="s">
        <v>15169</v>
      </c>
      <c r="AK6539" s="5" t="s">
        <v>15923</v>
      </c>
      <c r="AL6539" s="5" t="s">
        <v>15924</v>
      </c>
    </row>
    <row r="6540" spans="1:39" ht="20.100000000000001" customHeight="1">
      <c r="A6540" s="5" t="s">
        <v>14385</v>
      </c>
      <c r="B6540" s="168">
        <v>683615808980</v>
      </c>
      <c r="C6540" s="289" t="s">
        <v>14340</v>
      </c>
      <c r="D6540" s="5" t="s">
        <v>14381</v>
      </c>
      <c r="E6540" s="326">
        <v>0.4</v>
      </c>
      <c r="F6540" s="319">
        <v>9.89</v>
      </c>
      <c r="G6540" s="279" t="s">
        <v>8444</v>
      </c>
      <c r="H6540" s="283">
        <v>52</v>
      </c>
      <c r="I6540" s="280">
        <v>42403</v>
      </c>
      <c r="J6540" s="319">
        <f t="shared" ref="J6540:J6603" si="103">F6540*0.85-5-E6540</f>
        <v>3.0064999999999995</v>
      </c>
      <c r="K6540" s="169">
        <v>6.3529411764705888</v>
      </c>
      <c r="L6540" s="169"/>
      <c r="M6540" s="169" t="s">
        <v>2395</v>
      </c>
      <c r="N6540" s="169"/>
      <c r="O6540" s="169"/>
      <c r="P6540" s="169"/>
      <c r="T6540" s="5" t="s">
        <v>15456</v>
      </c>
      <c r="U6540" s="171" t="s">
        <v>14380</v>
      </c>
      <c r="V6540" s="5" t="s">
        <v>15458</v>
      </c>
      <c r="W6540" s="5" t="s">
        <v>15494</v>
      </c>
      <c r="X6540" s="5" t="s">
        <v>15460</v>
      </c>
      <c r="Y6540" s="5" t="s">
        <v>15183</v>
      </c>
      <c r="Z6540" s="5" t="s">
        <v>15184</v>
      </c>
      <c r="AA6540" s="5" t="s">
        <v>15495</v>
      </c>
      <c r="AB6540" s="5" t="s">
        <v>15496</v>
      </c>
      <c r="AC6540" s="5" t="s">
        <v>15463</v>
      </c>
      <c r="AD6540" s="5" t="s">
        <v>15497</v>
      </c>
      <c r="AE6540" s="5" t="s">
        <v>15465</v>
      </c>
      <c r="AF6540" s="5" t="s">
        <v>15165</v>
      </c>
      <c r="AG6540" s="5" t="s">
        <v>15166</v>
      </c>
      <c r="AH6540" s="5" t="s">
        <v>15167</v>
      </c>
      <c r="AI6540" s="5" t="s">
        <v>15168</v>
      </c>
      <c r="AJ6540" s="5" t="s">
        <v>15169</v>
      </c>
      <c r="AK6540" s="5" t="s">
        <v>15925</v>
      </c>
      <c r="AL6540" s="5" t="s">
        <v>15926</v>
      </c>
    </row>
    <row r="6541" spans="1:39" ht="20.100000000000001" customHeight="1">
      <c r="A6541" s="282" t="s">
        <v>14386</v>
      </c>
      <c r="C6541" s="293" t="s">
        <v>14341</v>
      </c>
      <c r="D6541" s="5" t="s">
        <v>14387</v>
      </c>
      <c r="E6541" s="169"/>
      <c r="F6541" s="281" t="s">
        <v>17578</v>
      </c>
      <c r="G6541" s="279" t="s">
        <v>8444</v>
      </c>
      <c r="H6541" s="282">
        <v>0</v>
      </c>
      <c r="I6541" s="280">
        <v>42403</v>
      </c>
      <c r="J6541" s="319" t="e">
        <f t="shared" si="103"/>
        <v>#VALUE!</v>
      </c>
      <c r="K6541" s="169"/>
      <c r="L6541" s="169"/>
      <c r="M6541" s="169" t="s">
        <v>2395</v>
      </c>
      <c r="N6541" s="169"/>
      <c r="O6541" s="169"/>
      <c r="P6541" s="169"/>
    </row>
    <row r="6542" spans="1:39" ht="20.100000000000001" customHeight="1">
      <c r="A6542" s="282" t="s">
        <v>14388</v>
      </c>
      <c r="B6542" s="168">
        <v>683615808997</v>
      </c>
      <c r="C6542" s="289" t="s">
        <v>14342</v>
      </c>
      <c r="D6542" s="5" t="s">
        <v>14387</v>
      </c>
      <c r="E6542" s="323">
        <v>0.5</v>
      </c>
      <c r="F6542" s="319">
        <v>9.89</v>
      </c>
      <c r="G6542" s="279" t="s">
        <v>8444</v>
      </c>
      <c r="H6542" s="282">
        <v>0</v>
      </c>
      <c r="I6542" s="280">
        <v>42403</v>
      </c>
      <c r="J6542" s="319">
        <f t="shared" si="103"/>
        <v>2.9064999999999994</v>
      </c>
      <c r="K6542" s="169">
        <v>6.4705882352941178</v>
      </c>
      <c r="L6542" s="169"/>
      <c r="M6542" s="169" t="s">
        <v>2395</v>
      </c>
      <c r="N6542" s="169"/>
      <c r="O6542" s="169"/>
      <c r="P6542" s="169"/>
    </row>
    <row r="6543" spans="1:39" ht="20.100000000000001" customHeight="1">
      <c r="A6543" s="282" t="s">
        <v>14389</v>
      </c>
      <c r="B6543" s="168">
        <v>683615809000</v>
      </c>
      <c r="C6543" s="289" t="s">
        <v>14343</v>
      </c>
      <c r="D6543" s="5" t="s">
        <v>14387</v>
      </c>
      <c r="E6543" s="323">
        <v>0.5</v>
      </c>
      <c r="F6543" s="319">
        <v>9.89</v>
      </c>
      <c r="G6543" s="279" t="s">
        <v>8444</v>
      </c>
      <c r="H6543" s="282">
        <v>0</v>
      </c>
      <c r="I6543" s="280">
        <v>42403</v>
      </c>
      <c r="J6543" s="319">
        <f t="shared" si="103"/>
        <v>2.9064999999999994</v>
      </c>
      <c r="K6543" s="169">
        <v>6.4705882352941178</v>
      </c>
      <c r="L6543" s="169"/>
      <c r="M6543" s="169" t="s">
        <v>2395</v>
      </c>
      <c r="N6543" s="169"/>
      <c r="O6543" s="169"/>
      <c r="P6543" s="169"/>
    </row>
    <row r="6544" spans="1:39" ht="20.100000000000001" customHeight="1">
      <c r="A6544" s="282"/>
      <c r="C6544" s="289" t="s">
        <v>14344</v>
      </c>
      <c r="E6544" s="169"/>
      <c r="F6544" s="281">
        <v>10.99</v>
      </c>
      <c r="G6544" s="279"/>
      <c r="H6544" s="169">
        <v>0</v>
      </c>
      <c r="I6544" s="280"/>
      <c r="J6544" s="319">
        <f t="shared" si="103"/>
        <v>4.3414999999999999</v>
      </c>
      <c r="K6544" s="169" t="s">
        <v>731</v>
      </c>
      <c r="L6544" s="169"/>
      <c r="M6544" s="169"/>
      <c r="N6544" s="169"/>
      <c r="O6544" s="169"/>
      <c r="P6544" s="169"/>
    </row>
    <row r="6545" spans="1:41" ht="20.100000000000001" customHeight="1">
      <c r="A6545" s="5" t="s">
        <v>14391</v>
      </c>
      <c r="B6545" s="168">
        <v>683615809017</v>
      </c>
      <c r="C6545" s="289" t="s">
        <v>14344</v>
      </c>
      <c r="D6545" s="5" t="s">
        <v>14390</v>
      </c>
      <c r="E6545" s="323">
        <v>1</v>
      </c>
      <c r="F6545" s="319">
        <v>9.89</v>
      </c>
      <c r="G6545" s="279" t="s">
        <v>8444</v>
      </c>
      <c r="H6545" s="282">
        <v>0</v>
      </c>
      <c r="I6545" s="280">
        <v>42403</v>
      </c>
      <c r="J6545" s="319">
        <f t="shared" si="103"/>
        <v>2.4064999999999994</v>
      </c>
      <c r="K6545" s="169">
        <v>7.0588235294117645</v>
      </c>
      <c r="L6545" s="169"/>
      <c r="M6545" s="169" t="s">
        <v>2395</v>
      </c>
      <c r="N6545" s="169"/>
      <c r="O6545" s="169"/>
      <c r="P6545" s="169"/>
      <c r="T6545" s="5" t="s">
        <v>15456</v>
      </c>
      <c r="U6545" s="171" t="s">
        <v>15498</v>
      </c>
      <c r="V6545" s="5" t="s">
        <v>15499</v>
      </c>
      <c r="W6545" s="5" t="s">
        <v>15500</v>
      </c>
      <c r="X6545" s="5" t="s">
        <v>15460</v>
      </c>
      <c r="Y6545" s="5" t="s">
        <v>15183</v>
      </c>
      <c r="Z6545" s="5" t="s">
        <v>15184</v>
      </c>
      <c r="AA6545" s="5" t="s">
        <v>15501</v>
      </c>
      <c r="AB6545" s="5" t="s">
        <v>15502</v>
      </c>
      <c r="AC6545" s="5" t="s">
        <v>15503</v>
      </c>
      <c r="AD6545" s="5" t="s">
        <v>15504</v>
      </c>
      <c r="AE6545" s="5" t="s">
        <v>15465</v>
      </c>
      <c r="AF6545" s="5" t="s">
        <v>15165</v>
      </c>
      <c r="AG6545" s="5" t="s">
        <v>15166</v>
      </c>
      <c r="AH6545" s="5" t="s">
        <v>15167</v>
      </c>
      <c r="AI6545" s="5" t="s">
        <v>15168</v>
      </c>
      <c r="AJ6545" s="5" t="s">
        <v>15169</v>
      </c>
      <c r="AK6545" s="5" t="s">
        <v>15927</v>
      </c>
      <c r="AL6545" s="5" t="s">
        <v>15928</v>
      </c>
    </row>
    <row r="6546" spans="1:41" ht="20.100000000000001" customHeight="1">
      <c r="A6546" s="282" t="s">
        <v>14392</v>
      </c>
      <c r="C6546" s="293" t="s">
        <v>14345</v>
      </c>
      <c r="D6546" s="5" t="s">
        <v>14393</v>
      </c>
      <c r="E6546" s="169"/>
      <c r="F6546" s="281" t="s">
        <v>17578</v>
      </c>
      <c r="G6546" s="279" t="s">
        <v>8444</v>
      </c>
      <c r="H6546" s="282">
        <v>0</v>
      </c>
      <c r="I6546" s="280">
        <v>42403</v>
      </c>
      <c r="J6546" s="319" t="e">
        <f t="shared" si="103"/>
        <v>#VALUE!</v>
      </c>
      <c r="K6546" s="169"/>
      <c r="L6546" s="169"/>
      <c r="M6546" s="169" t="s">
        <v>2395</v>
      </c>
      <c r="N6546" s="169"/>
      <c r="O6546" s="169"/>
      <c r="P6546" s="169"/>
    </row>
    <row r="6547" spans="1:41" ht="20.100000000000001" customHeight="1">
      <c r="A6547" s="5" t="s">
        <v>14394</v>
      </c>
      <c r="B6547" s="168">
        <v>683615809024</v>
      </c>
      <c r="C6547" s="289" t="s">
        <v>14346</v>
      </c>
      <c r="D6547" s="5" t="s">
        <v>14393</v>
      </c>
      <c r="E6547" s="323">
        <v>1.25</v>
      </c>
      <c r="F6547" s="319">
        <v>11.89</v>
      </c>
      <c r="G6547" s="279" t="s">
        <v>8444</v>
      </c>
      <c r="H6547" s="282">
        <v>0</v>
      </c>
      <c r="I6547" s="280">
        <v>42403</v>
      </c>
      <c r="J6547" s="319">
        <f t="shared" si="103"/>
        <v>3.8565000000000005</v>
      </c>
      <c r="K6547" s="169">
        <v>7.3529411764705888</v>
      </c>
      <c r="L6547" s="169"/>
      <c r="M6547" s="169" t="s">
        <v>2395</v>
      </c>
      <c r="N6547" s="169"/>
      <c r="O6547" s="169"/>
      <c r="P6547" s="169"/>
      <c r="T6547" s="5" t="s">
        <v>15456</v>
      </c>
      <c r="U6547" s="171" t="s">
        <v>14392</v>
      </c>
      <c r="V6547" s="5" t="s">
        <v>15458</v>
      </c>
      <c r="W6547" s="5" t="s">
        <v>15505</v>
      </c>
      <c r="X6547" s="5" t="s">
        <v>15460</v>
      </c>
      <c r="Y6547" s="5" t="s">
        <v>15183</v>
      </c>
      <c r="Z6547" s="5" t="s">
        <v>15184</v>
      </c>
      <c r="AA6547" s="5" t="s">
        <v>15506</v>
      </c>
      <c r="AB6547" s="5" t="s">
        <v>15507</v>
      </c>
      <c r="AC6547" s="5" t="s">
        <v>15463</v>
      </c>
      <c r="AD6547" s="5" t="s">
        <v>15508</v>
      </c>
      <c r="AE6547" s="5" t="s">
        <v>15465</v>
      </c>
      <c r="AF6547" s="5" t="s">
        <v>15165</v>
      </c>
      <c r="AG6547" s="5" t="s">
        <v>15166</v>
      </c>
      <c r="AH6547" s="5" t="s">
        <v>15167</v>
      </c>
      <c r="AI6547" s="5" t="s">
        <v>15168</v>
      </c>
      <c r="AJ6547" s="5" t="s">
        <v>15169</v>
      </c>
      <c r="AK6547" s="5" t="s">
        <v>15929</v>
      </c>
      <c r="AL6547" s="5" t="s">
        <v>15930</v>
      </c>
      <c r="AM6547" s="5" t="s">
        <v>15931</v>
      </c>
    </row>
    <row r="6548" spans="1:41" ht="20.100000000000001" customHeight="1">
      <c r="A6548" s="5" t="s">
        <v>14395</v>
      </c>
      <c r="B6548" s="168">
        <v>683615809031</v>
      </c>
      <c r="C6548" s="289" t="s">
        <v>14347</v>
      </c>
      <c r="D6548" s="5" t="s">
        <v>14393</v>
      </c>
      <c r="E6548" s="323">
        <v>1.25</v>
      </c>
      <c r="F6548" s="319">
        <v>11.89</v>
      </c>
      <c r="G6548" s="279" t="s">
        <v>8444</v>
      </c>
      <c r="H6548" s="282">
        <v>0</v>
      </c>
      <c r="I6548" s="280">
        <v>42403</v>
      </c>
      <c r="J6548" s="319">
        <f t="shared" si="103"/>
        <v>3.8565000000000005</v>
      </c>
      <c r="K6548" s="169">
        <v>7.3529411764705888</v>
      </c>
      <c r="L6548" s="169"/>
      <c r="M6548" s="169" t="s">
        <v>2395</v>
      </c>
      <c r="N6548" s="169"/>
      <c r="O6548" s="169"/>
      <c r="P6548" s="169"/>
      <c r="T6548" s="5" t="s">
        <v>15456</v>
      </c>
      <c r="U6548" s="171" t="s">
        <v>14392</v>
      </c>
      <c r="V6548" s="5" t="s">
        <v>15458</v>
      </c>
      <c r="W6548" s="5" t="s">
        <v>15505</v>
      </c>
      <c r="X6548" s="5" t="s">
        <v>15460</v>
      </c>
      <c r="Y6548" s="5" t="s">
        <v>15183</v>
      </c>
      <c r="Z6548" s="5" t="s">
        <v>15184</v>
      </c>
      <c r="AA6548" s="5" t="s">
        <v>15506</v>
      </c>
      <c r="AB6548" s="5" t="s">
        <v>15507</v>
      </c>
      <c r="AC6548" s="5" t="s">
        <v>15463</v>
      </c>
      <c r="AD6548" s="5" t="s">
        <v>15508</v>
      </c>
      <c r="AE6548" s="5" t="s">
        <v>15465</v>
      </c>
      <c r="AF6548" s="5" t="s">
        <v>15165</v>
      </c>
      <c r="AG6548" s="5" t="s">
        <v>15166</v>
      </c>
      <c r="AH6548" s="5" t="s">
        <v>15167</v>
      </c>
      <c r="AI6548" s="5" t="s">
        <v>15168</v>
      </c>
      <c r="AJ6548" s="5" t="s">
        <v>15169</v>
      </c>
      <c r="AK6548" s="5" t="s">
        <v>15932</v>
      </c>
      <c r="AL6548" s="5" t="s">
        <v>15933</v>
      </c>
      <c r="AM6548" s="5" t="s">
        <v>15934</v>
      </c>
    </row>
    <row r="6549" spans="1:41" ht="20.100000000000001" customHeight="1">
      <c r="A6549" s="282" t="s">
        <v>14396</v>
      </c>
      <c r="B6549" s="168">
        <v>683615809048</v>
      </c>
      <c r="C6549" s="289" t="s">
        <v>14348</v>
      </c>
      <c r="D6549" s="5" t="s">
        <v>14393</v>
      </c>
      <c r="E6549" s="323">
        <v>1.25</v>
      </c>
      <c r="F6549" s="319">
        <v>11.89</v>
      </c>
      <c r="G6549" s="279" t="s">
        <v>8444</v>
      </c>
      <c r="H6549" s="282">
        <v>0</v>
      </c>
      <c r="I6549" s="280">
        <v>42403</v>
      </c>
      <c r="J6549" s="319">
        <f t="shared" si="103"/>
        <v>3.8565000000000005</v>
      </c>
      <c r="K6549" s="169">
        <v>7.3529411764705888</v>
      </c>
      <c r="L6549" s="169"/>
      <c r="M6549" s="169" t="s">
        <v>2395</v>
      </c>
      <c r="N6549" s="169"/>
      <c r="O6549" s="169"/>
      <c r="P6549" s="169"/>
    </row>
    <row r="6550" spans="1:41" ht="20.100000000000001" customHeight="1">
      <c r="A6550" s="282"/>
      <c r="C6550" s="289" t="s">
        <v>14349</v>
      </c>
      <c r="E6550" s="169"/>
      <c r="F6550" s="319">
        <v>9.89</v>
      </c>
      <c r="G6550" s="279"/>
      <c r="H6550" s="169">
        <v>0</v>
      </c>
      <c r="I6550" s="280"/>
      <c r="J6550" s="319">
        <f t="shared" si="103"/>
        <v>3.4064999999999994</v>
      </c>
      <c r="K6550" s="169" t="s">
        <v>731</v>
      </c>
      <c r="L6550" s="169"/>
      <c r="M6550" s="169"/>
      <c r="N6550" s="169"/>
      <c r="O6550" s="169"/>
      <c r="P6550" s="169"/>
    </row>
    <row r="6551" spans="1:41" ht="20.100000000000001" customHeight="1">
      <c r="A6551" s="282" t="s">
        <v>14397</v>
      </c>
      <c r="B6551" s="168">
        <v>683615809055</v>
      </c>
      <c r="C6551" s="289" t="s">
        <v>14349</v>
      </c>
      <c r="D6551" s="5" t="s">
        <v>14393</v>
      </c>
      <c r="E6551" s="323">
        <v>1.25</v>
      </c>
      <c r="F6551" s="319">
        <v>11.89</v>
      </c>
      <c r="G6551" s="279" t="s">
        <v>8444</v>
      </c>
      <c r="H6551" s="282">
        <v>0</v>
      </c>
      <c r="I6551" s="280">
        <v>42403</v>
      </c>
      <c r="J6551" s="319">
        <f t="shared" si="103"/>
        <v>3.8565000000000005</v>
      </c>
      <c r="K6551" s="169">
        <v>7.3529411764705888</v>
      </c>
      <c r="L6551" s="169"/>
      <c r="M6551" s="169" t="s">
        <v>2395</v>
      </c>
      <c r="N6551" s="169"/>
      <c r="O6551" s="169"/>
      <c r="P6551" s="169"/>
    </row>
    <row r="6552" spans="1:41" ht="20.100000000000001" customHeight="1">
      <c r="A6552" s="282" t="s">
        <v>14398</v>
      </c>
      <c r="C6552" s="293" t="s">
        <v>14350</v>
      </c>
      <c r="D6552" s="5" t="s">
        <v>14399</v>
      </c>
      <c r="E6552" s="169"/>
      <c r="F6552" s="281" t="s">
        <v>17578</v>
      </c>
      <c r="G6552" s="279" t="s">
        <v>8444</v>
      </c>
      <c r="H6552" s="282">
        <v>0</v>
      </c>
      <c r="I6552" s="280">
        <v>42403</v>
      </c>
      <c r="J6552" s="319" t="e">
        <f t="shared" si="103"/>
        <v>#VALUE!</v>
      </c>
      <c r="K6552" s="169"/>
      <c r="L6552" s="169"/>
      <c r="M6552" s="169" t="s">
        <v>2395</v>
      </c>
      <c r="N6552" s="169"/>
      <c r="O6552" s="169"/>
      <c r="P6552" s="169"/>
    </row>
    <row r="6553" spans="1:41" ht="20.100000000000001" customHeight="1">
      <c r="A6553" s="5" t="s">
        <v>14400</v>
      </c>
      <c r="B6553" s="168">
        <v>683615809062</v>
      </c>
      <c r="C6553" s="289" t="s">
        <v>14351</v>
      </c>
      <c r="D6553" s="5" t="s">
        <v>14399</v>
      </c>
      <c r="E6553" s="326">
        <v>1</v>
      </c>
      <c r="F6553" s="319">
        <v>9.89</v>
      </c>
      <c r="G6553" s="279" t="s">
        <v>8444</v>
      </c>
      <c r="H6553" s="283">
        <v>34</v>
      </c>
      <c r="I6553" s="280">
        <v>42403</v>
      </c>
      <c r="J6553" s="319">
        <f t="shared" si="103"/>
        <v>2.4064999999999994</v>
      </c>
      <c r="K6553" s="169">
        <v>7.0588235294117645</v>
      </c>
      <c r="L6553" s="169"/>
      <c r="M6553" s="169" t="s">
        <v>2395</v>
      </c>
      <c r="N6553" s="169"/>
      <c r="O6553" s="169"/>
      <c r="P6553" s="169"/>
      <c r="T6553" s="5" t="s">
        <v>15456</v>
      </c>
      <c r="U6553" s="171" t="s">
        <v>14398</v>
      </c>
      <c r="V6553" s="5" t="s">
        <v>15499</v>
      </c>
      <c r="W6553" s="5" t="s">
        <v>15500</v>
      </c>
      <c r="X6553" s="5" t="s">
        <v>15460</v>
      </c>
      <c r="Y6553" s="5" t="s">
        <v>15183</v>
      </c>
      <c r="Z6553" s="5" t="s">
        <v>15184</v>
      </c>
      <c r="AA6553" s="5" t="s">
        <v>15501</v>
      </c>
      <c r="AB6553" s="5" t="s">
        <v>15502</v>
      </c>
      <c r="AC6553" s="5" t="s">
        <v>15503</v>
      </c>
      <c r="AD6553" s="5" t="s">
        <v>15504</v>
      </c>
      <c r="AE6553" s="5" t="s">
        <v>15465</v>
      </c>
      <c r="AF6553" s="5" t="s">
        <v>15165</v>
      </c>
      <c r="AG6553" s="5" t="s">
        <v>15166</v>
      </c>
      <c r="AH6553" s="5" t="s">
        <v>15167</v>
      </c>
      <c r="AI6553" s="5" t="s">
        <v>15168</v>
      </c>
      <c r="AJ6553" s="5" t="s">
        <v>15169</v>
      </c>
      <c r="AK6553" s="5" t="s">
        <v>15935</v>
      </c>
      <c r="AL6553" s="5" t="s">
        <v>15936</v>
      </c>
      <c r="AM6553" s="5" t="s">
        <v>15937</v>
      </c>
      <c r="AN6553" s="5" t="s">
        <v>15938</v>
      </c>
      <c r="AO6553" s="5" t="s">
        <v>15939</v>
      </c>
    </row>
    <row r="6554" spans="1:41" ht="20.100000000000001" customHeight="1">
      <c r="A6554" s="282" t="s">
        <v>14401</v>
      </c>
      <c r="C6554" s="293" t="s">
        <v>14352</v>
      </c>
      <c r="D6554" s="5" t="s">
        <v>14399</v>
      </c>
      <c r="E6554" s="169"/>
      <c r="F6554" s="281" t="s">
        <v>17578</v>
      </c>
      <c r="G6554" s="279" t="s">
        <v>8444</v>
      </c>
      <c r="H6554" s="282">
        <v>0</v>
      </c>
      <c r="I6554" s="280">
        <v>42403</v>
      </c>
      <c r="J6554" s="319" t="e">
        <f t="shared" si="103"/>
        <v>#VALUE!</v>
      </c>
      <c r="K6554" s="169"/>
      <c r="L6554" s="169"/>
      <c r="M6554" s="169" t="s">
        <v>2395</v>
      </c>
      <c r="N6554" s="169"/>
      <c r="O6554" s="169"/>
      <c r="P6554" s="169"/>
    </row>
    <row r="6555" spans="1:41" ht="20.100000000000001" customHeight="1">
      <c r="A6555" s="282" t="s">
        <v>14402</v>
      </c>
      <c r="B6555" s="168">
        <v>683615809079</v>
      </c>
      <c r="C6555" s="289" t="s">
        <v>14353</v>
      </c>
      <c r="D6555" s="5" t="s">
        <v>14399</v>
      </c>
      <c r="E6555" s="326">
        <v>1</v>
      </c>
      <c r="F6555" s="319">
        <v>9.89</v>
      </c>
      <c r="G6555" s="279" t="s">
        <v>8444</v>
      </c>
      <c r="H6555" s="283">
        <v>35</v>
      </c>
      <c r="I6555" s="280">
        <v>42403</v>
      </c>
      <c r="J6555" s="319">
        <f t="shared" si="103"/>
        <v>2.4064999999999994</v>
      </c>
      <c r="K6555" s="169">
        <v>7.0588235294117645</v>
      </c>
      <c r="L6555" s="169"/>
      <c r="M6555" s="169" t="s">
        <v>2395</v>
      </c>
      <c r="N6555" s="169"/>
      <c r="O6555" s="169"/>
      <c r="P6555" s="169"/>
    </row>
    <row r="6556" spans="1:41" ht="20.100000000000001" customHeight="1">
      <c r="A6556" s="282"/>
      <c r="C6556" s="289" t="s">
        <v>14354</v>
      </c>
      <c r="E6556" s="169"/>
      <c r="F6556" s="319">
        <v>9.89</v>
      </c>
      <c r="G6556" s="279"/>
      <c r="H6556" s="169">
        <v>0</v>
      </c>
      <c r="I6556" s="280"/>
      <c r="J6556" s="319">
        <f t="shared" si="103"/>
        <v>3.4064999999999994</v>
      </c>
      <c r="K6556" s="169" t="s">
        <v>731</v>
      </c>
      <c r="L6556" s="169"/>
      <c r="M6556" s="169"/>
      <c r="N6556" s="169"/>
      <c r="O6556" s="169"/>
      <c r="P6556" s="169"/>
    </row>
    <row r="6557" spans="1:41" ht="20.100000000000001" customHeight="1">
      <c r="A6557" s="5" t="s">
        <v>14404</v>
      </c>
      <c r="B6557" s="168">
        <v>683615809086</v>
      </c>
      <c r="C6557" s="289" t="s">
        <v>14354</v>
      </c>
      <c r="D6557" s="5" t="s">
        <v>14403</v>
      </c>
      <c r="E6557" s="323">
        <v>1.25</v>
      </c>
      <c r="F6557" s="319">
        <v>11.89</v>
      </c>
      <c r="G6557" s="279" t="s">
        <v>8444</v>
      </c>
      <c r="H6557" s="282">
        <v>0</v>
      </c>
      <c r="I6557" s="280">
        <v>42403</v>
      </c>
      <c r="J6557" s="319">
        <f t="shared" si="103"/>
        <v>3.8565000000000005</v>
      </c>
      <c r="K6557" s="169">
        <v>7.3529411764705888</v>
      </c>
      <c r="L6557" s="169"/>
      <c r="M6557" s="169" t="s">
        <v>2395</v>
      </c>
      <c r="N6557" s="169"/>
      <c r="O6557" s="169"/>
      <c r="P6557" s="169"/>
      <c r="T6557" s="5" t="s">
        <v>15456</v>
      </c>
      <c r="U6557" s="171" t="s">
        <v>15509</v>
      </c>
      <c r="V6557" s="5" t="s">
        <v>15458</v>
      </c>
      <c r="W6557" s="5" t="s">
        <v>15505</v>
      </c>
      <c r="X6557" s="5" t="s">
        <v>15460</v>
      </c>
      <c r="Y6557" s="5" t="s">
        <v>15183</v>
      </c>
      <c r="Z6557" s="5" t="s">
        <v>15184</v>
      </c>
      <c r="AA6557" s="5" t="s">
        <v>15506</v>
      </c>
      <c r="AB6557" s="5" t="s">
        <v>15507</v>
      </c>
      <c r="AC6557" s="5" t="s">
        <v>15463</v>
      </c>
      <c r="AD6557" s="5" t="s">
        <v>15508</v>
      </c>
      <c r="AE6557" s="5" t="s">
        <v>15465</v>
      </c>
      <c r="AF6557" s="5" t="s">
        <v>15165</v>
      </c>
      <c r="AG6557" s="5" t="s">
        <v>15166</v>
      </c>
      <c r="AH6557" s="5" t="s">
        <v>15167</v>
      </c>
      <c r="AI6557" s="5" t="s">
        <v>15168</v>
      </c>
      <c r="AJ6557" s="5" t="s">
        <v>15169</v>
      </c>
      <c r="AK6557" s="5" t="s">
        <v>15940</v>
      </c>
      <c r="AL6557" s="5" t="s">
        <v>15941</v>
      </c>
      <c r="AM6557" s="5" t="s">
        <v>15942</v>
      </c>
    </row>
    <row r="6558" spans="1:41" ht="20.100000000000001" customHeight="1">
      <c r="A6558" s="282"/>
      <c r="C6558" s="289" t="s">
        <v>14355</v>
      </c>
      <c r="E6558" s="169"/>
      <c r="F6558" s="319">
        <v>9.89</v>
      </c>
      <c r="G6558" s="279"/>
      <c r="H6558" s="169">
        <v>0</v>
      </c>
      <c r="I6558" s="280"/>
      <c r="J6558" s="319">
        <f t="shared" si="103"/>
        <v>3.4064999999999994</v>
      </c>
      <c r="K6558" s="169" t="s">
        <v>731</v>
      </c>
      <c r="L6558" s="169"/>
      <c r="M6558" s="169"/>
      <c r="N6558" s="169"/>
      <c r="O6558" s="169"/>
      <c r="P6558" s="169"/>
    </row>
    <row r="6559" spans="1:41" ht="20.100000000000001" customHeight="1">
      <c r="A6559" s="282" t="s">
        <v>14405</v>
      </c>
      <c r="B6559" s="168">
        <v>683615809093</v>
      </c>
      <c r="C6559" s="289" t="s">
        <v>14355</v>
      </c>
      <c r="D6559" s="5" t="s">
        <v>14403</v>
      </c>
      <c r="E6559" s="326">
        <v>1</v>
      </c>
      <c r="F6559" s="319">
        <v>9.89</v>
      </c>
      <c r="G6559" s="279" t="s">
        <v>8444</v>
      </c>
      <c r="H6559" s="283">
        <v>31</v>
      </c>
      <c r="I6559" s="280">
        <v>42403</v>
      </c>
      <c r="J6559" s="319">
        <f t="shared" si="103"/>
        <v>2.4064999999999994</v>
      </c>
      <c r="K6559" s="169">
        <v>7.0588235294117645</v>
      </c>
      <c r="L6559" s="169"/>
      <c r="M6559" s="169" t="s">
        <v>2395</v>
      </c>
      <c r="N6559" s="169"/>
      <c r="O6559" s="169"/>
      <c r="P6559" s="169"/>
    </row>
    <row r="6560" spans="1:41" ht="20.100000000000001" customHeight="1">
      <c r="A6560" s="282" t="s">
        <v>14406</v>
      </c>
      <c r="C6560" s="293" t="s">
        <v>9333</v>
      </c>
      <c r="D6560" s="5" t="s">
        <v>14407</v>
      </c>
      <c r="E6560" s="169"/>
      <c r="F6560" s="281" t="s">
        <v>17578</v>
      </c>
      <c r="G6560" s="279" t="s">
        <v>8444</v>
      </c>
      <c r="H6560" s="282">
        <v>0</v>
      </c>
      <c r="I6560" s="280">
        <v>42403</v>
      </c>
      <c r="J6560" s="319" t="e">
        <f t="shared" si="103"/>
        <v>#VALUE!</v>
      </c>
      <c r="K6560" s="169"/>
      <c r="L6560" s="169"/>
      <c r="M6560" s="169" t="s">
        <v>2395</v>
      </c>
      <c r="N6560" s="169"/>
      <c r="O6560" s="169"/>
      <c r="P6560" s="169"/>
    </row>
    <row r="6561" spans="1:41" ht="20.100000000000001" customHeight="1">
      <c r="A6561" s="5" t="s">
        <v>14408</v>
      </c>
      <c r="B6561" s="168">
        <v>683615809109</v>
      </c>
      <c r="C6561" s="289" t="s">
        <v>14356</v>
      </c>
      <c r="D6561" s="5" t="s">
        <v>14407</v>
      </c>
      <c r="E6561" s="323">
        <v>0.5</v>
      </c>
      <c r="F6561" s="319">
        <v>9.89</v>
      </c>
      <c r="G6561" s="279" t="s">
        <v>8444</v>
      </c>
      <c r="H6561" s="282">
        <v>0</v>
      </c>
      <c r="I6561" s="280">
        <v>42403</v>
      </c>
      <c r="J6561" s="319">
        <f t="shared" si="103"/>
        <v>2.9064999999999994</v>
      </c>
      <c r="K6561" s="169">
        <v>6.4705882352941178</v>
      </c>
      <c r="L6561" s="169"/>
      <c r="M6561" s="169" t="s">
        <v>2395</v>
      </c>
      <c r="N6561" s="169"/>
      <c r="O6561" s="169"/>
      <c r="P6561" s="169"/>
      <c r="T6561" s="5" t="s">
        <v>15456</v>
      </c>
      <c r="U6561" s="171" t="s">
        <v>14406</v>
      </c>
      <c r="V6561" s="5" t="s">
        <v>15458</v>
      </c>
      <c r="W6561" s="5" t="s">
        <v>15505</v>
      </c>
      <c r="X6561" s="5" t="s">
        <v>15460</v>
      </c>
      <c r="Y6561" s="5" t="s">
        <v>15183</v>
      </c>
      <c r="Z6561" s="5" t="s">
        <v>15184</v>
      </c>
      <c r="AA6561" s="5" t="s">
        <v>15506</v>
      </c>
      <c r="AB6561" s="5" t="s">
        <v>15507</v>
      </c>
      <c r="AC6561" s="5" t="s">
        <v>15463</v>
      </c>
      <c r="AD6561" s="5" t="s">
        <v>15508</v>
      </c>
      <c r="AE6561" s="5" t="s">
        <v>15465</v>
      </c>
      <c r="AF6561" s="5" t="s">
        <v>15165</v>
      </c>
      <c r="AG6561" s="5" t="s">
        <v>15166</v>
      </c>
      <c r="AH6561" s="5" t="s">
        <v>15167</v>
      </c>
      <c r="AI6561" s="5" t="s">
        <v>15168</v>
      </c>
      <c r="AJ6561" s="5" t="s">
        <v>15169</v>
      </c>
      <c r="AK6561" s="5" t="s">
        <v>15943</v>
      </c>
    </row>
    <row r="6562" spans="1:41" ht="20.100000000000001" customHeight="1">
      <c r="A6562" s="282" t="s">
        <v>14409</v>
      </c>
      <c r="C6562" s="293" t="s">
        <v>14357</v>
      </c>
      <c r="D6562" s="5" t="s">
        <v>14410</v>
      </c>
      <c r="E6562" s="169"/>
      <c r="F6562" s="281" t="s">
        <v>17578</v>
      </c>
      <c r="G6562" s="279" t="s">
        <v>8444</v>
      </c>
      <c r="H6562" s="282">
        <v>0</v>
      </c>
      <c r="I6562" s="280">
        <v>42403</v>
      </c>
      <c r="J6562" s="319" t="e">
        <f t="shared" si="103"/>
        <v>#VALUE!</v>
      </c>
      <c r="K6562" s="169"/>
      <c r="L6562" s="169"/>
      <c r="M6562" s="169" t="s">
        <v>2395</v>
      </c>
      <c r="N6562" s="169"/>
      <c r="O6562" s="169"/>
      <c r="P6562" s="169"/>
    </row>
    <row r="6563" spans="1:41" ht="20.100000000000001" customHeight="1">
      <c r="A6563" s="282" t="s">
        <v>14411</v>
      </c>
      <c r="B6563" s="168">
        <v>683615809116</v>
      </c>
      <c r="C6563" s="289" t="s">
        <v>14358</v>
      </c>
      <c r="D6563" s="5" t="s">
        <v>14410</v>
      </c>
      <c r="E6563" s="326">
        <v>1</v>
      </c>
      <c r="F6563" s="281">
        <v>12.99</v>
      </c>
      <c r="G6563" s="279" t="s">
        <v>8444</v>
      </c>
      <c r="H6563" s="283">
        <v>21</v>
      </c>
      <c r="I6563" s="280">
        <v>42403</v>
      </c>
      <c r="J6563" s="319">
        <f t="shared" si="103"/>
        <v>5.0414999999999992</v>
      </c>
      <c r="K6563" s="169"/>
      <c r="L6563" s="169"/>
      <c r="M6563" s="169" t="s">
        <v>2395</v>
      </c>
      <c r="N6563" s="169"/>
      <c r="O6563" s="169"/>
      <c r="P6563" s="169"/>
      <c r="T6563" s="5" t="s">
        <v>15456</v>
      </c>
      <c r="U6563" s="171" t="s">
        <v>14409</v>
      </c>
      <c r="V6563" s="5" t="s">
        <v>15510</v>
      </c>
      <c r="W6563" s="5" t="s">
        <v>15505</v>
      </c>
      <c r="X6563" s="5" t="s">
        <v>15460</v>
      </c>
      <c r="Y6563" s="5" t="s">
        <v>15183</v>
      </c>
      <c r="Z6563" s="5" t="s">
        <v>15184</v>
      </c>
      <c r="AA6563" s="5" t="s">
        <v>15506</v>
      </c>
      <c r="AB6563" s="5" t="s">
        <v>15507</v>
      </c>
      <c r="AC6563" s="5" t="s">
        <v>15463</v>
      </c>
      <c r="AD6563" s="5" t="s">
        <v>15508</v>
      </c>
      <c r="AE6563" s="5" t="s">
        <v>15465</v>
      </c>
      <c r="AF6563" s="5" t="s">
        <v>15165</v>
      </c>
      <c r="AG6563" s="5" t="s">
        <v>15166</v>
      </c>
      <c r="AH6563" s="5" t="s">
        <v>15167</v>
      </c>
      <c r="AI6563" s="5" t="s">
        <v>15168</v>
      </c>
      <c r="AJ6563" s="5" t="s">
        <v>15169</v>
      </c>
    </row>
    <row r="6564" spans="1:41" ht="20.100000000000001" customHeight="1">
      <c r="A6564" s="282"/>
      <c r="C6564" s="289" t="s">
        <v>14359</v>
      </c>
      <c r="E6564" s="169"/>
      <c r="F6564" s="319">
        <v>9.89</v>
      </c>
      <c r="G6564" s="279"/>
      <c r="H6564" s="169">
        <v>0</v>
      </c>
      <c r="I6564" s="280"/>
      <c r="J6564" s="319">
        <f t="shared" si="103"/>
        <v>3.4064999999999994</v>
      </c>
      <c r="K6564" s="169" t="s">
        <v>731</v>
      </c>
      <c r="L6564" s="169"/>
      <c r="M6564" s="169"/>
      <c r="N6564" s="169"/>
      <c r="O6564" s="169"/>
      <c r="P6564" s="169"/>
    </row>
    <row r="6565" spans="1:41" ht="20.100000000000001" customHeight="1">
      <c r="A6565" s="5" t="s">
        <v>14413</v>
      </c>
      <c r="B6565" s="168">
        <v>683615809123</v>
      </c>
      <c r="C6565" s="289" t="s">
        <v>14359</v>
      </c>
      <c r="D6565" s="5" t="s">
        <v>14412</v>
      </c>
      <c r="E6565" s="326">
        <v>0.5</v>
      </c>
      <c r="F6565" s="319">
        <v>9.89</v>
      </c>
      <c r="G6565" s="279" t="s">
        <v>8444</v>
      </c>
      <c r="H6565" s="283">
        <v>401</v>
      </c>
      <c r="I6565" s="280">
        <v>42403</v>
      </c>
      <c r="J6565" s="319">
        <f t="shared" si="103"/>
        <v>2.9064999999999994</v>
      </c>
      <c r="K6565" s="169">
        <v>6.4705882352941178</v>
      </c>
      <c r="L6565" s="169"/>
      <c r="M6565" s="169" t="s">
        <v>2395</v>
      </c>
      <c r="N6565" s="169"/>
      <c r="O6565" s="169"/>
      <c r="P6565" s="169"/>
      <c r="T6565" s="5" t="s">
        <v>15456</v>
      </c>
      <c r="U6565" s="171" t="s">
        <v>15511</v>
      </c>
      <c r="V6565" s="5" t="s">
        <v>15458</v>
      </c>
      <c r="W6565" s="5" t="s">
        <v>15467</v>
      </c>
      <c r="X6565" s="5" t="s">
        <v>15460</v>
      </c>
      <c r="Y6565" s="5" t="s">
        <v>15183</v>
      </c>
      <c r="Z6565" s="5" t="s">
        <v>15184</v>
      </c>
      <c r="AA6565" s="5" t="s">
        <v>15468</v>
      </c>
      <c r="AB6565" s="5" t="s">
        <v>15469</v>
      </c>
      <c r="AC6565" s="5" t="s">
        <v>15463</v>
      </c>
      <c r="AD6565" s="5" t="s">
        <v>15470</v>
      </c>
      <c r="AE6565" s="5" t="s">
        <v>15465</v>
      </c>
      <c r="AF6565" s="5" t="s">
        <v>15165</v>
      </c>
      <c r="AG6565" s="5" t="s">
        <v>15166</v>
      </c>
      <c r="AH6565" s="5" t="s">
        <v>15167</v>
      </c>
      <c r="AI6565" s="5" t="s">
        <v>15168</v>
      </c>
      <c r="AJ6565" s="5" t="s">
        <v>15169</v>
      </c>
      <c r="AK6565" s="5" t="s">
        <v>15944</v>
      </c>
      <c r="AL6565" s="5" t="s">
        <v>15945</v>
      </c>
      <c r="AM6565" s="5" t="s">
        <v>15946</v>
      </c>
    </row>
    <row r="6566" spans="1:41" ht="20.100000000000001" customHeight="1">
      <c r="A6566" s="282"/>
      <c r="C6566" s="289" t="s">
        <v>14360</v>
      </c>
      <c r="E6566" s="169"/>
      <c r="F6566" s="319">
        <v>9.89</v>
      </c>
      <c r="G6566" s="279"/>
      <c r="H6566" s="169">
        <v>0</v>
      </c>
      <c r="I6566" s="280"/>
      <c r="J6566" s="319">
        <f t="shared" si="103"/>
        <v>3.4064999999999994</v>
      </c>
      <c r="K6566" s="169" t="s">
        <v>731</v>
      </c>
      <c r="L6566" s="169"/>
      <c r="M6566" s="169"/>
      <c r="N6566" s="169"/>
      <c r="O6566" s="169"/>
      <c r="P6566" s="169"/>
    </row>
    <row r="6567" spans="1:41" ht="20.100000000000001" customHeight="1">
      <c r="A6567" s="5" t="s">
        <v>14415</v>
      </c>
      <c r="B6567" s="168">
        <v>683615809130</v>
      </c>
      <c r="C6567" s="289" t="s">
        <v>14360</v>
      </c>
      <c r="D6567" s="5" t="s">
        <v>14414</v>
      </c>
      <c r="E6567" s="326">
        <v>0.5</v>
      </c>
      <c r="F6567" s="319">
        <v>9.89</v>
      </c>
      <c r="G6567" s="279" t="s">
        <v>8444</v>
      </c>
      <c r="H6567" s="283">
        <v>708</v>
      </c>
      <c r="I6567" s="280">
        <v>42403</v>
      </c>
      <c r="J6567" s="319">
        <f t="shared" si="103"/>
        <v>2.9064999999999994</v>
      </c>
      <c r="K6567" s="169">
        <v>6.4705882352941178</v>
      </c>
      <c r="L6567" s="169"/>
      <c r="M6567" s="169" t="s">
        <v>2395</v>
      </c>
      <c r="N6567" s="169"/>
      <c r="O6567" s="169"/>
      <c r="P6567" s="169"/>
      <c r="T6567" s="5" t="s">
        <v>15456</v>
      </c>
      <c r="U6567" s="171" t="s">
        <v>15512</v>
      </c>
      <c r="V6567" s="5" t="s">
        <v>15458</v>
      </c>
      <c r="W6567" s="5" t="s">
        <v>15513</v>
      </c>
      <c r="X6567" s="5" t="s">
        <v>15460</v>
      </c>
      <c r="Y6567" s="5" t="s">
        <v>15183</v>
      </c>
      <c r="Z6567" s="5" t="s">
        <v>15184</v>
      </c>
      <c r="AA6567" s="5" t="s">
        <v>15514</v>
      </c>
      <c r="AB6567" s="5" t="s">
        <v>15515</v>
      </c>
      <c r="AC6567" s="5" t="s">
        <v>15463</v>
      </c>
      <c r="AD6567" s="5" t="s">
        <v>15516</v>
      </c>
      <c r="AE6567" s="5" t="s">
        <v>15465</v>
      </c>
      <c r="AF6567" s="5" t="s">
        <v>15165</v>
      </c>
      <c r="AG6567" s="5" t="s">
        <v>15166</v>
      </c>
      <c r="AH6567" s="5" t="s">
        <v>15167</v>
      </c>
      <c r="AI6567" s="5" t="s">
        <v>15168</v>
      </c>
      <c r="AJ6567" s="5" t="s">
        <v>15169</v>
      </c>
      <c r="AK6567" s="5" t="s">
        <v>15947</v>
      </c>
      <c r="AL6567" s="5" t="s">
        <v>15948</v>
      </c>
      <c r="AM6567" s="5" t="s">
        <v>15949</v>
      </c>
    </row>
    <row r="6568" spans="1:41" ht="20.100000000000001" customHeight="1">
      <c r="A6568" s="338"/>
      <c r="B6568" s="302"/>
      <c r="C6568" s="289" t="s">
        <v>14416</v>
      </c>
      <c r="D6568" s="188"/>
      <c r="E6568" s="186"/>
      <c r="F6568" s="358" t="s">
        <v>17578</v>
      </c>
      <c r="G6568" s="303"/>
      <c r="H6568" s="186">
        <v>0</v>
      </c>
      <c r="I6568" s="304"/>
      <c r="J6568" s="319" t="e">
        <f t="shared" si="103"/>
        <v>#VALUE!</v>
      </c>
      <c r="K6568" s="169" t="s">
        <v>731</v>
      </c>
      <c r="L6568" s="169"/>
      <c r="M6568" s="169"/>
      <c r="N6568" s="169"/>
      <c r="O6568" s="169"/>
      <c r="P6568" s="169"/>
    </row>
    <row r="6569" spans="1:41" ht="20.100000000000001" customHeight="1">
      <c r="A6569" s="188" t="s">
        <v>14456</v>
      </c>
      <c r="B6569" s="302">
        <v>683615809147</v>
      </c>
      <c r="C6569" s="289" t="s">
        <v>14416</v>
      </c>
      <c r="D6569" s="188" t="s">
        <v>14454</v>
      </c>
      <c r="E6569" s="186"/>
      <c r="F6569" s="358">
        <v>9.99</v>
      </c>
      <c r="G6569" s="303" t="s">
        <v>14455</v>
      </c>
      <c r="H6569" s="186">
        <v>34</v>
      </c>
      <c r="I6569" s="304">
        <v>42406</v>
      </c>
      <c r="J6569" s="319">
        <f t="shared" si="103"/>
        <v>3.4915000000000003</v>
      </c>
      <c r="K6569" s="169"/>
      <c r="L6569" s="169"/>
      <c r="M6569" s="169"/>
      <c r="N6569" s="169"/>
      <c r="O6569" s="169"/>
      <c r="P6569" s="169"/>
    </row>
    <row r="6570" spans="1:41" ht="20.100000000000001" customHeight="1">
      <c r="A6570" s="282"/>
      <c r="C6570" s="289" t="s">
        <v>14417</v>
      </c>
      <c r="E6570" s="169"/>
      <c r="F6570" s="281" t="s">
        <v>17578</v>
      </c>
      <c r="G6570" s="279"/>
      <c r="H6570" s="169">
        <v>0</v>
      </c>
      <c r="I6570" s="280"/>
      <c r="J6570" s="319" t="e">
        <f t="shared" si="103"/>
        <v>#VALUE!</v>
      </c>
      <c r="K6570" s="169" t="s">
        <v>731</v>
      </c>
      <c r="L6570" s="169"/>
      <c r="M6570" s="169"/>
      <c r="N6570" s="169"/>
      <c r="O6570" s="169"/>
      <c r="P6570" s="169"/>
    </row>
    <row r="6571" spans="1:41" ht="20.100000000000001" customHeight="1">
      <c r="A6571" s="5" t="s">
        <v>14458</v>
      </c>
      <c r="B6571" s="168">
        <v>683615809154</v>
      </c>
      <c r="C6571" s="289" t="s">
        <v>14417</v>
      </c>
      <c r="D6571" s="5" t="s">
        <v>14457</v>
      </c>
      <c r="E6571" s="169"/>
      <c r="F6571" s="281">
        <v>9.99</v>
      </c>
      <c r="G6571" s="279" t="s">
        <v>14455</v>
      </c>
      <c r="H6571" s="169">
        <v>32</v>
      </c>
      <c r="I6571" s="280">
        <v>42406</v>
      </c>
      <c r="J6571" s="319">
        <f t="shared" si="103"/>
        <v>3.4915000000000003</v>
      </c>
      <c r="K6571" s="169"/>
      <c r="L6571" s="169"/>
      <c r="M6571" s="169"/>
      <c r="N6571" s="169"/>
      <c r="O6571" s="169"/>
      <c r="P6571" s="169"/>
    </row>
    <row r="6572" spans="1:41" ht="20.100000000000001" customHeight="1">
      <c r="A6572" s="282"/>
      <c r="C6572" s="289" t="s">
        <v>14418</v>
      </c>
      <c r="E6572" s="169"/>
      <c r="F6572" s="281" t="s">
        <v>17578</v>
      </c>
      <c r="G6572" s="279"/>
      <c r="H6572" s="169">
        <v>0</v>
      </c>
      <c r="I6572" s="280"/>
      <c r="J6572" s="319" t="e">
        <f t="shared" si="103"/>
        <v>#VALUE!</v>
      </c>
      <c r="K6572" s="169" t="s">
        <v>731</v>
      </c>
      <c r="L6572" s="169"/>
      <c r="M6572" s="169"/>
      <c r="N6572" s="169"/>
      <c r="O6572" s="169"/>
      <c r="P6572" s="169"/>
    </row>
    <row r="6573" spans="1:41" ht="20.100000000000001" customHeight="1">
      <c r="A6573" s="5" t="s">
        <v>14459</v>
      </c>
      <c r="B6573" s="168">
        <v>683615809161</v>
      </c>
      <c r="C6573" s="289" t="s">
        <v>14418</v>
      </c>
      <c r="D6573" s="5" t="s">
        <v>14457</v>
      </c>
      <c r="E6573" s="169"/>
      <c r="F6573" s="281">
        <v>9.99</v>
      </c>
      <c r="G6573" s="279" t="s">
        <v>14455</v>
      </c>
      <c r="H6573" s="169">
        <v>25</v>
      </c>
      <c r="I6573" s="280">
        <v>42406</v>
      </c>
      <c r="J6573" s="319">
        <f t="shared" si="103"/>
        <v>3.4915000000000003</v>
      </c>
      <c r="K6573" s="169"/>
      <c r="L6573" s="169"/>
      <c r="M6573" s="169"/>
      <c r="N6573" s="169"/>
      <c r="O6573" s="169"/>
      <c r="P6573" s="169"/>
    </row>
    <row r="6574" spans="1:41" ht="20.100000000000001" customHeight="1">
      <c r="A6574" s="282"/>
      <c r="C6574" s="289" t="s">
        <v>14419</v>
      </c>
      <c r="E6574" s="169"/>
      <c r="F6574" s="281" t="s">
        <v>17578</v>
      </c>
      <c r="G6574" s="279"/>
      <c r="H6574" s="169">
        <v>0</v>
      </c>
      <c r="I6574" s="280"/>
      <c r="J6574" s="319" t="e">
        <f t="shared" si="103"/>
        <v>#VALUE!</v>
      </c>
      <c r="K6574" s="169" t="s">
        <v>731</v>
      </c>
      <c r="L6574" s="169"/>
      <c r="M6574" s="169"/>
      <c r="N6574" s="169"/>
      <c r="O6574" s="169"/>
      <c r="P6574" s="169"/>
    </row>
    <row r="6575" spans="1:41" ht="20.100000000000001" customHeight="1">
      <c r="A6575" s="5" t="s">
        <v>14460</v>
      </c>
      <c r="B6575" s="168">
        <v>683615809178</v>
      </c>
      <c r="C6575" s="289" t="s">
        <v>14419</v>
      </c>
      <c r="D6575" s="5" t="s">
        <v>14457</v>
      </c>
      <c r="E6575" s="169"/>
      <c r="F6575" s="281">
        <v>9.99</v>
      </c>
      <c r="G6575" s="279" t="s">
        <v>14455</v>
      </c>
      <c r="H6575" s="169">
        <v>24</v>
      </c>
      <c r="I6575" s="280">
        <v>42406</v>
      </c>
      <c r="J6575" s="319">
        <f t="shared" si="103"/>
        <v>3.4915000000000003</v>
      </c>
      <c r="K6575" s="169"/>
      <c r="L6575" s="169"/>
      <c r="M6575" s="169"/>
      <c r="N6575" s="169"/>
      <c r="O6575" s="169"/>
      <c r="P6575" s="169"/>
    </row>
    <row r="6576" spans="1:41" ht="20.100000000000001" customHeight="1">
      <c r="A6576" s="5" t="s">
        <v>16161</v>
      </c>
      <c r="B6576" s="168">
        <v>683615809178</v>
      </c>
      <c r="C6576" s="289" t="s">
        <v>14417</v>
      </c>
      <c r="D6576" s="5" t="s">
        <v>14457</v>
      </c>
      <c r="E6576" s="169"/>
      <c r="F6576" s="281">
        <v>9.99</v>
      </c>
      <c r="G6576" s="279" t="s">
        <v>14455</v>
      </c>
      <c r="H6576" s="169">
        <v>25</v>
      </c>
      <c r="I6576" s="280">
        <v>42406</v>
      </c>
      <c r="J6576" s="319">
        <f t="shared" si="103"/>
        <v>3.4915000000000003</v>
      </c>
      <c r="K6576" s="169"/>
      <c r="L6576" s="169"/>
      <c r="M6576" s="169"/>
      <c r="N6576" s="169"/>
      <c r="O6576" s="169"/>
      <c r="P6576" s="169"/>
      <c r="T6576" s="5" t="s">
        <v>15456</v>
      </c>
      <c r="U6576" s="171" t="s">
        <v>16160</v>
      </c>
      <c r="V6576" s="5" t="s">
        <v>15499</v>
      </c>
      <c r="W6576" s="5" t="s">
        <v>15500</v>
      </c>
      <c r="X6576" s="5" t="s">
        <v>15460</v>
      </c>
      <c r="Y6576" s="5" t="s">
        <v>15183</v>
      </c>
      <c r="Z6576" s="5" t="s">
        <v>15184</v>
      </c>
      <c r="AA6576" s="5" t="s">
        <v>16156</v>
      </c>
      <c r="AB6576" s="5" t="s">
        <v>15502</v>
      </c>
      <c r="AC6576" s="5" t="s">
        <v>16157</v>
      </c>
      <c r="AD6576" s="5" t="s">
        <v>15504</v>
      </c>
      <c r="AE6576" s="5" t="s">
        <v>15465</v>
      </c>
      <c r="AF6576" s="5" t="s">
        <v>15160</v>
      </c>
      <c r="AG6576" s="5" t="s">
        <v>15161</v>
      </c>
      <c r="AH6576" s="5" t="s">
        <v>15164</v>
      </c>
      <c r="AI6576" s="5" t="s">
        <v>15162</v>
      </c>
      <c r="AJ6576" s="5" t="s">
        <v>16158</v>
      </c>
      <c r="AK6576" s="5" t="s">
        <v>16331</v>
      </c>
      <c r="AL6576" s="5" t="s">
        <v>16332</v>
      </c>
      <c r="AM6576" s="5" t="s">
        <v>16333</v>
      </c>
      <c r="AN6576" s="5" t="s">
        <v>16334</v>
      </c>
      <c r="AO6576" s="5" t="s">
        <v>16335</v>
      </c>
    </row>
    <row r="6577" spans="1:41" ht="20.100000000000001" customHeight="1">
      <c r="A6577" s="5" t="s">
        <v>16162</v>
      </c>
      <c r="B6577" s="168">
        <v>683615809178</v>
      </c>
      <c r="C6577" s="289" t="s">
        <v>14418</v>
      </c>
      <c r="D6577" s="5" t="s">
        <v>14457</v>
      </c>
      <c r="E6577" s="169"/>
      <c r="F6577" s="281">
        <v>9.99</v>
      </c>
      <c r="G6577" s="279" t="s">
        <v>14455</v>
      </c>
      <c r="H6577" s="169">
        <v>26</v>
      </c>
      <c r="I6577" s="280">
        <v>42406</v>
      </c>
      <c r="J6577" s="319">
        <f t="shared" si="103"/>
        <v>3.4915000000000003</v>
      </c>
      <c r="K6577" s="169"/>
      <c r="L6577" s="169"/>
      <c r="M6577" s="169"/>
      <c r="N6577" s="169"/>
      <c r="O6577" s="169"/>
      <c r="P6577" s="169"/>
      <c r="T6577" s="5" t="s">
        <v>15456</v>
      </c>
      <c r="U6577" s="171" t="s">
        <v>16160</v>
      </c>
      <c r="V6577" s="5" t="s">
        <v>15499</v>
      </c>
      <c r="W6577" s="5" t="s">
        <v>15500</v>
      </c>
      <c r="X6577" s="5" t="s">
        <v>15460</v>
      </c>
      <c r="Y6577" s="5" t="s">
        <v>15183</v>
      </c>
      <c r="Z6577" s="5" t="s">
        <v>15184</v>
      </c>
      <c r="AA6577" s="5" t="s">
        <v>16156</v>
      </c>
      <c r="AB6577" s="5" t="s">
        <v>15502</v>
      </c>
      <c r="AC6577" s="5" t="s">
        <v>16157</v>
      </c>
      <c r="AD6577" s="5" t="s">
        <v>15504</v>
      </c>
      <c r="AE6577" s="5" t="s">
        <v>15465</v>
      </c>
      <c r="AF6577" s="5" t="s">
        <v>15160</v>
      </c>
      <c r="AG6577" s="5" t="s">
        <v>15161</v>
      </c>
      <c r="AH6577" s="5" t="s">
        <v>15164</v>
      </c>
      <c r="AI6577" s="5" t="s">
        <v>15162</v>
      </c>
      <c r="AJ6577" s="5" t="s">
        <v>16158</v>
      </c>
      <c r="AK6577" s="5" t="s">
        <v>16336</v>
      </c>
      <c r="AL6577" s="5" t="s">
        <v>16337</v>
      </c>
      <c r="AM6577" s="5" t="s">
        <v>16338</v>
      </c>
      <c r="AN6577" s="5" t="s">
        <v>16339</v>
      </c>
      <c r="AO6577" s="5" t="s">
        <v>16340</v>
      </c>
    </row>
    <row r="6578" spans="1:41" ht="20.100000000000001" customHeight="1">
      <c r="A6578" s="282"/>
      <c r="C6578" s="289" t="s">
        <v>14420</v>
      </c>
      <c r="E6578" s="169"/>
      <c r="F6578" s="281" t="s">
        <v>17578</v>
      </c>
      <c r="G6578" s="279"/>
      <c r="H6578" s="169">
        <v>0</v>
      </c>
      <c r="I6578" s="280"/>
      <c r="J6578" s="319" t="e">
        <f t="shared" si="103"/>
        <v>#VALUE!</v>
      </c>
      <c r="K6578" s="169" t="s">
        <v>731</v>
      </c>
      <c r="L6578" s="169"/>
      <c r="M6578" s="169"/>
      <c r="N6578" s="169"/>
      <c r="O6578" s="169"/>
      <c r="P6578" s="169"/>
    </row>
    <row r="6579" spans="1:41" ht="20.100000000000001" customHeight="1">
      <c r="A6579" s="5" t="s">
        <v>14462</v>
      </c>
      <c r="B6579" s="168">
        <v>683615809185</v>
      </c>
      <c r="C6579" s="289" t="s">
        <v>14420</v>
      </c>
      <c r="D6579" s="5" t="s">
        <v>14461</v>
      </c>
      <c r="E6579" s="169"/>
      <c r="F6579" s="281">
        <v>9.99</v>
      </c>
      <c r="G6579" s="279" t="s">
        <v>14455</v>
      </c>
      <c r="H6579" s="169">
        <v>27</v>
      </c>
      <c r="I6579" s="280">
        <v>42406</v>
      </c>
      <c r="J6579" s="319">
        <f t="shared" si="103"/>
        <v>3.4915000000000003</v>
      </c>
      <c r="K6579" s="169"/>
      <c r="L6579" s="169"/>
      <c r="M6579" s="169"/>
      <c r="N6579" s="169"/>
      <c r="O6579" s="169"/>
      <c r="P6579" s="169"/>
    </row>
    <row r="6580" spans="1:41" ht="20.100000000000001" customHeight="1">
      <c r="A6580" s="282"/>
      <c r="C6580" s="289" t="s">
        <v>14421</v>
      </c>
      <c r="E6580" s="169"/>
      <c r="F6580" s="281" t="s">
        <v>17578</v>
      </c>
      <c r="G6580" s="279"/>
      <c r="H6580" s="169">
        <v>0</v>
      </c>
      <c r="I6580" s="280"/>
      <c r="J6580" s="319" t="e">
        <f t="shared" si="103"/>
        <v>#VALUE!</v>
      </c>
      <c r="K6580" s="169" t="s">
        <v>731</v>
      </c>
      <c r="L6580" s="169"/>
      <c r="M6580" s="169"/>
      <c r="N6580" s="169"/>
      <c r="O6580" s="169"/>
      <c r="P6580" s="169"/>
    </row>
    <row r="6581" spans="1:41" ht="20.100000000000001" customHeight="1">
      <c r="A6581" s="5" t="s">
        <v>14463</v>
      </c>
      <c r="B6581" s="168">
        <v>683615809192</v>
      </c>
      <c r="C6581" s="289" t="s">
        <v>14421</v>
      </c>
      <c r="D6581" s="5" t="s">
        <v>14454</v>
      </c>
      <c r="E6581" s="169"/>
      <c r="F6581" s="281">
        <v>9.99</v>
      </c>
      <c r="G6581" s="279" t="s">
        <v>14455</v>
      </c>
      <c r="H6581" s="169">
        <v>21</v>
      </c>
      <c r="I6581" s="280">
        <v>42406</v>
      </c>
      <c r="J6581" s="319">
        <f t="shared" si="103"/>
        <v>3.4915000000000003</v>
      </c>
      <c r="K6581" s="169"/>
      <c r="L6581" s="169"/>
      <c r="M6581" s="169"/>
      <c r="N6581" s="169"/>
      <c r="O6581" s="169"/>
      <c r="P6581" s="169"/>
    </row>
    <row r="6582" spans="1:41" ht="20.100000000000001" customHeight="1">
      <c r="A6582" s="282"/>
      <c r="C6582" s="289" t="s">
        <v>14422</v>
      </c>
      <c r="E6582" s="169"/>
      <c r="F6582" s="281" t="s">
        <v>17578</v>
      </c>
      <c r="G6582" s="279"/>
      <c r="H6582" s="169">
        <v>0</v>
      </c>
      <c r="I6582" s="280"/>
      <c r="J6582" s="319" t="e">
        <f t="shared" si="103"/>
        <v>#VALUE!</v>
      </c>
      <c r="K6582" s="169" t="s">
        <v>731</v>
      </c>
      <c r="L6582" s="169"/>
      <c r="M6582" s="169"/>
      <c r="N6582" s="169"/>
      <c r="O6582" s="169"/>
      <c r="P6582" s="169"/>
    </row>
    <row r="6583" spans="1:41" ht="20.100000000000001" customHeight="1">
      <c r="A6583" s="5" t="s">
        <v>14465</v>
      </c>
      <c r="B6583" s="168">
        <v>683615809208</v>
      </c>
      <c r="C6583" s="289" t="s">
        <v>14422</v>
      </c>
      <c r="D6583" s="5" t="s">
        <v>14464</v>
      </c>
      <c r="E6583" s="169"/>
      <c r="F6583" s="281">
        <v>9.99</v>
      </c>
      <c r="G6583" s="279" t="s">
        <v>14455</v>
      </c>
      <c r="H6583" s="169">
        <v>0</v>
      </c>
      <c r="I6583" s="280">
        <v>42406</v>
      </c>
      <c r="J6583" s="319">
        <f t="shared" si="103"/>
        <v>3.4915000000000003</v>
      </c>
      <c r="K6583" s="169"/>
      <c r="L6583" s="169"/>
      <c r="M6583" s="169"/>
      <c r="N6583" s="169"/>
      <c r="O6583" s="169"/>
      <c r="P6583" s="169"/>
    </row>
    <row r="6584" spans="1:41" ht="20.100000000000001" customHeight="1">
      <c r="A6584" s="282"/>
      <c r="C6584" s="289" t="s">
        <v>14423</v>
      </c>
      <c r="E6584" s="169"/>
      <c r="F6584" s="281" t="s">
        <v>17578</v>
      </c>
      <c r="G6584" s="279"/>
      <c r="H6584" s="169">
        <v>0</v>
      </c>
      <c r="I6584" s="280"/>
      <c r="J6584" s="319" t="e">
        <f t="shared" si="103"/>
        <v>#VALUE!</v>
      </c>
      <c r="K6584" s="169" t="s">
        <v>731</v>
      </c>
      <c r="L6584" s="169"/>
      <c r="M6584" s="169"/>
      <c r="N6584" s="169"/>
      <c r="O6584" s="169"/>
      <c r="P6584" s="169"/>
    </row>
    <row r="6585" spans="1:41" ht="20.100000000000001" customHeight="1">
      <c r="A6585" s="5" t="s">
        <v>14467</v>
      </c>
      <c r="B6585" s="168">
        <v>683615809215</v>
      </c>
      <c r="C6585" s="289" t="s">
        <v>14423</v>
      </c>
      <c r="D6585" s="5" t="s">
        <v>14466</v>
      </c>
      <c r="E6585" s="169"/>
      <c r="F6585" s="281">
        <v>9.99</v>
      </c>
      <c r="G6585" s="279" t="s">
        <v>14455</v>
      </c>
      <c r="H6585" s="169">
        <v>34</v>
      </c>
      <c r="I6585" s="280">
        <v>42406</v>
      </c>
      <c r="J6585" s="319">
        <f t="shared" si="103"/>
        <v>3.4915000000000003</v>
      </c>
      <c r="K6585" s="169"/>
      <c r="L6585" s="169"/>
      <c r="M6585" s="169"/>
      <c r="N6585" s="169"/>
      <c r="O6585" s="169"/>
      <c r="P6585" s="169"/>
    </row>
    <row r="6586" spans="1:41" ht="20.100000000000001" customHeight="1">
      <c r="A6586" s="282"/>
      <c r="C6586" s="289" t="s">
        <v>14424</v>
      </c>
      <c r="E6586" s="169"/>
      <c r="F6586" s="281" t="s">
        <v>17578</v>
      </c>
      <c r="G6586" s="279"/>
      <c r="H6586" s="169">
        <v>0</v>
      </c>
      <c r="I6586" s="280"/>
      <c r="J6586" s="319" t="e">
        <f t="shared" si="103"/>
        <v>#VALUE!</v>
      </c>
      <c r="K6586" s="169" t="s">
        <v>731</v>
      </c>
      <c r="L6586" s="169"/>
      <c r="M6586" s="169"/>
      <c r="N6586" s="169"/>
      <c r="O6586" s="169"/>
      <c r="P6586" s="169"/>
    </row>
    <row r="6587" spans="1:41" ht="20.100000000000001" customHeight="1">
      <c r="A6587" s="5" t="s">
        <v>14468</v>
      </c>
      <c r="B6587" s="168">
        <v>683615809222</v>
      </c>
      <c r="C6587" s="289" t="s">
        <v>14424</v>
      </c>
      <c r="D6587" s="5" t="s">
        <v>14466</v>
      </c>
      <c r="E6587" s="169"/>
      <c r="F6587" s="281">
        <v>9.99</v>
      </c>
      <c r="G6587" s="279" t="s">
        <v>14455</v>
      </c>
      <c r="H6587" s="169">
        <v>34</v>
      </c>
      <c r="I6587" s="280">
        <v>42406</v>
      </c>
      <c r="J6587" s="319">
        <f t="shared" si="103"/>
        <v>3.4915000000000003</v>
      </c>
      <c r="K6587" s="169"/>
      <c r="L6587" s="169"/>
      <c r="M6587" s="169"/>
      <c r="N6587" s="169"/>
      <c r="O6587" s="169"/>
      <c r="P6587" s="169"/>
    </row>
    <row r="6588" spans="1:41" ht="20.100000000000001" customHeight="1">
      <c r="A6588" s="282"/>
      <c r="C6588" s="289" t="s">
        <v>14425</v>
      </c>
      <c r="E6588" s="169"/>
      <c r="F6588" s="281" t="s">
        <v>17578</v>
      </c>
      <c r="G6588" s="279"/>
      <c r="H6588" s="169">
        <v>0</v>
      </c>
      <c r="I6588" s="280"/>
      <c r="J6588" s="319" t="e">
        <f t="shared" si="103"/>
        <v>#VALUE!</v>
      </c>
      <c r="K6588" s="169" t="s">
        <v>731</v>
      </c>
      <c r="L6588" s="169"/>
      <c r="M6588" s="169"/>
      <c r="N6588" s="169"/>
      <c r="O6588" s="169"/>
      <c r="P6588" s="169"/>
    </row>
    <row r="6589" spans="1:41" ht="20.100000000000001" customHeight="1">
      <c r="A6589" s="5" t="s">
        <v>14469</v>
      </c>
      <c r="B6589" s="168">
        <v>683615809239</v>
      </c>
      <c r="C6589" s="289" t="s">
        <v>14425</v>
      </c>
      <c r="D6589" s="5" t="s">
        <v>14466</v>
      </c>
      <c r="E6589" s="169"/>
      <c r="F6589" s="281">
        <v>9.99</v>
      </c>
      <c r="G6589" s="279" t="s">
        <v>14455</v>
      </c>
      <c r="H6589" s="169">
        <v>34</v>
      </c>
      <c r="I6589" s="280">
        <v>42406</v>
      </c>
      <c r="J6589" s="319">
        <f t="shared" si="103"/>
        <v>3.4915000000000003</v>
      </c>
      <c r="K6589" s="169"/>
      <c r="L6589" s="169"/>
      <c r="M6589" s="169"/>
      <c r="N6589" s="169"/>
      <c r="O6589" s="169"/>
      <c r="P6589" s="169"/>
    </row>
    <row r="6590" spans="1:41" ht="20.100000000000001" customHeight="1">
      <c r="A6590" s="282"/>
      <c r="C6590" s="289" t="s">
        <v>14426</v>
      </c>
      <c r="E6590" s="169"/>
      <c r="F6590" s="281" t="s">
        <v>17578</v>
      </c>
      <c r="G6590" s="279"/>
      <c r="H6590" s="169">
        <v>0</v>
      </c>
      <c r="I6590" s="280"/>
      <c r="J6590" s="319" t="e">
        <f t="shared" si="103"/>
        <v>#VALUE!</v>
      </c>
      <c r="K6590" s="169" t="s">
        <v>731</v>
      </c>
      <c r="L6590" s="169"/>
      <c r="M6590" s="169"/>
      <c r="N6590" s="169"/>
      <c r="O6590" s="169"/>
      <c r="P6590" s="169"/>
    </row>
    <row r="6591" spans="1:41" ht="20.100000000000001" customHeight="1">
      <c r="A6591" s="5" t="s">
        <v>14471</v>
      </c>
      <c r="B6591" s="168">
        <v>683615809246</v>
      </c>
      <c r="C6591" s="289" t="s">
        <v>14426</v>
      </c>
      <c r="D6591" s="5" t="s">
        <v>14470</v>
      </c>
      <c r="E6591" s="169"/>
      <c r="F6591" s="281">
        <v>9.99</v>
      </c>
      <c r="G6591" s="279" t="s">
        <v>14455</v>
      </c>
      <c r="H6591" s="169">
        <v>1</v>
      </c>
      <c r="I6591" s="280">
        <v>42406</v>
      </c>
      <c r="J6591" s="319">
        <f t="shared" si="103"/>
        <v>3.4915000000000003</v>
      </c>
      <c r="K6591" s="169"/>
      <c r="L6591" s="169"/>
      <c r="M6591" s="169"/>
      <c r="N6591" s="169"/>
      <c r="O6591" s="169"/>
      <c r="P6591" s="169"/>
    </row>
    <row r="6592" spans="1:41" ht="20.100000000000001" customHeight="1">
      <c r="A6592" s="282"/>
      <c r="C6592" s="289" t="s">
        <v>14427</v>
      </c>
      <c r="E6592" s="169"/>
      <c r="F6592" s="281" t="s">
        <v>17578</v>
      </c>
      <c r="G6592" s="279"/>
      <c r="H6592" s="169">
        <v>0</v>
      </c>
      <c r="I6592" s="280"/>
      <c r="J6592" s="319" t="e">
        <f t="shared" si="103"/>
        <v>#VALUE!</v>
      </c>
      <c r="K6592" s="169" t="s">
        <v>731</v>
      </c>
      <c r="L6592" s="169"/>
      <c r="M6592" s="169"/>
      <c r="N6592" s="169"/>
      <c r="O6592" s="169"/>
      <c r="P6592" s="169"/>
    </row>
    <row r="6593" spans="1:40" ht="20.100000000000001" customHeight="1">
      <c r="A6593" s="5" t="s">
        <v>14472</v>
      </c>
      <c r="B6593" s="168">
        <v>683615809253</v>
      </c>
      <c r="C6593" s="289" t="s">
        <v>14427</v>
      </c>
      <c r="D6593" s="5" t="s">
        <v>14466</v>
      </c>
      <c r="E6593" s="169"/>
      <c r="F6593" s="281">
        <v>9.99</v>
      </c>
      <c r="G6593" s="279" t="s">
        <v>14455</v>
      </c>
      <c r="H6593" s="169">
        <v>34</v>
      </c>
      <c r="I6593" s="280">
        <v>42406</v>
      </c>
      <c r="J6593" s="319">
        <f t="shared" si="103"/>
        <v>3.4915000000000003</v>
      </c>
      <c r="K6593" s="169"/>
      <c r="L6593" s="169"/>
      <c r="M6593" s="169"/>
      <c r="N6593" s="169"/>
      <c r="O6593" s="169"/>
      <c r="P6593" s="169"/>
    </row>
    <row r="6594" spans="1:40" ht="20.100000000000001" customHeight="1">
      <c r="A6594" s="282"/>
      <c r="C6594" s="289" t="s">
        <v>14428</v>
      </c>
      <c r="E6594" s="169"/>
      <c r="F6594" s="281" t="s">
        <v>17578</v>
      </c>
      <c r="G6594" s="279"/>
      <c r="H6594" s="169">
        <v>0</v>
      </c>
      <c r="I6594" s="280"/>
      <c r="J6594" s="319" t="e">
        <f t="shared" si="103"/>
        <v>#VALUE!</v>
      </c>
      <c r="K6594" s="169" t="s">
        <v>731</v>
      </c>
      <c r="L6594" s="169"/>
      <c r="M6594" s="169"/>
      <c r="N6594" s="169"/>
      <c r="O6594" s="169"/>
      <c r="P6594" s="169"/>
    </row>
    <row r="6595" spans="1:40" ht="20.100000000000001" customHeight="1">
      <c r="A6595" s="5" t="s">
        <v>14474</v>
      </c>
      <c r="B6595" s="168">
        <v>683615809260</v>
      </c>
      <c r="C6595" s="289" t="s">
        <v>14428</v>
      </c>
      <c r="D6595" s="5" t="s">
        <v>14473</v>
      </c>
      <c r="E6595" s="169"/>
      <c r="F6595" s="281">
        <v>9.99</v>
      </c>
      <c r="G6595" s="279" t="s">
        <v>14455</v>
      </c>
      <c r="H6595" s="169">
        <v>34</v>
      </c>
      <c r="I6595" s="280">
        <v>42406</v>
      </c>
      <c r="J6595" s="319">
        <f t="shared" si="103"/>
        <v>3.4915000000000003</v>
      </c>
      <c r="K6595" s="169"/>
      <c r="L6595" s="169"/>
      <c r="M6595" s="169"/>
      <c r="N6595" s="169"/>
      <c r="O6595" s="169"/>
      <c r="P6595" s="169"/>
    </row>
    <row r="6596" spans="1:40" ht="20.100000000000001" customHeight="1">
      <c r="A6596" s="282"/>
      <c r="C6596" s="289" t="s">
        <v>14429</v>
      </c>
      <c r="E6596" s="169"/>
      <c r="F6596" s="281" t="s">
        <v>17578</v>
      </c>
      <c r="G6596" s="279"/>
      <c r="H6596" s="169">
        <v>0</v>
      </c>
      <c r="I6596" s="280"/>
      <c r="J6596" s="319" t="e">
        <f t="shared" si="103"/>
        <v>#VALUE!</v>
      </c>
      <c r="K6596" s="169" t="s">
        <v>731</v>
      </c>
      <c r="L6596" s="169"/>
      <c r="M6596" s="169"/>
      <c r="N6596" s="169"/>
      <c r="O6596" s="169"/>
      <c r="P6596" s="169"/>
    </row>
    <row r="6597" spans="1:40" ht="20.100000000000001" customHeight="1">
      <c r="A6597" s="5" t="s">
        <v>14476</v>
      </c>
      <c r="B6597" s="168">
        <v>683615809277</v>
      </c>
      <c r="C6597" s="289" t="s">
        <v>14429</v>
      </c>
      <c r="D6597" s="5" t="s">
        <v>14475</v>
      </c>
      <c r="E6597" s="169"/>
      <c r="F6597" s="281">
        <v>9.99</v>
      </c>
      <c r="G6597" s="279" t="s">
        <v>14455</v>
      </c>
      <c r="H6597" s="169">
        <v>17</v>
      </c>
      <c r="I6597" s="280">
        <v>42406</v>
      </c>
      <c r="J6597" s="319">
        <f t="shared" si="103"/>
        <v>3.4915000000000003</v>
      </c>
      <c r="K6597" s="169"/>
      <c r="L6597" s="169"/>
      <c r="M6597" s="169"/>
      <c r="N6597" s="169"/>
      <c r="O6597" s="169"/>
      <c r="P6597" s="169"/>
    </row>
    <row r="6598" spans="1:40" ht="20.100000000000001" customHeight="1">
      <c r="A6598" s="282"/>
      <c r="C6598" s="289" t="s">
        <v>14430</v>
      </c>
      <c r="E6598" s="169"/>
      <c r="F6598" s="281" t="s">
        <v>17578</v>
      </c>
      <c r="G6598" s="279"/>
      <c r="H6598" s="169">
        <v>0</v>
      </c>
      <c r="I6598" s="280"/>
      <c r="J6598" s="319" t="e">
        <f t="shared" si="103"/>
        <v>#VALUE!</v>
      </c>
      <c r="K6598" s="169" t="s">
        <v>731</v>
      </c>
      <c r="L6598" s="169"/>
      <c r="M6598" s="169"/>
      <c r="N6598" s="169"/>
      <c r="O6598" s="169"/>
      <c r="P6598" s="169"/>
    </row>
    <row r="6599" spans="1:40" ht="20.100000000000001" customHeight="1">
      <c r="A6599" s="5" t="s">
        <v>14478</v>
      </c>
      <c r="B6599" s="168">
        <v>683615809284</v>
      </c>
      <c r="C6599" s="289" t="s">
        <v>14430</v>
      </c>
      <c r="D6599" s="5" t="s">
        <v>14477</v>
      </c>
      <c r="E6599" s="169"/>
      <c r="F6599" s="281">
        <v>10.99</v>
      </c>
      <c r="G6599" s="279" t="s">
        <v>14455</v>
      </c>
      <c r="H6599" s="169">
        <v>32</v>
      </c>
      <c r="I6599" s="280">
        <v>42406</v>
      </c>
      <c r="J6599" s="319">
        <f t="shared" si="103"/>
        <v>4.3414999999999999</v>
      </c>
      <c r="K6599" s="169"/>
      <c r="L6599" s="169"/>
      <c r="M6599" s="169"/>
      <c r="N6599" s="169"/>
      <c r="O6599" s="169"/>
      <c r="P6599" s="169"/>
    </row>
    <row r="6600" spans="1:40" ht="20.100000000000001" customHeight="1">
      <c r="A6600" s="282"/>
      <c r="C6600" s="289" t="s">
        <v>14431</v>
      </c>
      <c r="E6600" s="169"/>
      <c r="F6600" s="281" t="s">
        <v>17578</v>
      </c>
      <c r="G6600" s="279"/>
      <c r="H6600" s="169">
        <v>0</v>
      </c>
      <c r="I6600" s="280"/>
      <c r="J6600" s="319" t="e">
        <f t="shared" si="103"/>
        <v>#VALUE!</v>
      </c>
      <c r="K6600" s="169" t="s">
        <v>731</v>
      </c>
      <c r="L6600" s="169"/>
      <c r="M6600" s="169"/>
      <c r="N6600" s="169"/>
      <c r="O6600" s="169"/>
      <c r="P6600" s="169"/>
    </row>
    <row r="6601" spans="1:40" ht="20.100000000000001" customHeight="1">
      <c r="A6601" s="5" t="s">
        <v>14480</v>
      </c>
      <c r="B6601" s="168">
        <v>683615809291</v>
      </c>
      <c r="C6601" s="289" t="s">
        <v>14431</v>
      </c>
      <c r="D6601" s="5" t="s">
        <v>14479</v>
      </c>
      <c r="E6601" s="169"/>
      <c r="F6601" s="281">
        <v>10.99</v>
      </c>
      <c r="G6601" s="279" t="s">
        <v>14455</v>
      </c>
      <c r="H6601" s="169">
        <v>31</v>
      </c>
      <c r="I6601" s="280">
        <v>42406</v>
      </c>
      <c r="J6601" s="319">
        <f t="shared" si="103"/>
        <v>4.3414999999999999</v>
      </c>
      <c r="K6601" s="169"/>
      <c r="L6601" s="169"/>
      <c r="M6601" s="169"/>
      <c r="N6601" s="169"/>
      <c r="O6601" s="169"/>
      <c r="P6601" s="169"/>
    </row>
    <row r="6602" spans="1:40" ht="20.100000000000001" customHeight="1">
      <c r="A6602" s="282"/>
      <c r="C6602" s="289" t="s">
        <v>14432</v>
      </c>
      <c r="E6602" s="169"/>
      <c r="F6602" s="281" t="s">
        <v>17578</v>
      </c>
      <c r="G6602" s="279"/>
      <c r="H6602" s="169">
        <v>0</v>
      </c>
      <c r="I6602" s="280"/>
      <c r="J6602" s="319" t="e">
        <f t="shared" si="103"/>
        <v>#VALUE!</v>
      </c>
      <c r="K6602" s="169" t="s">
        <v>731</v>
      </c>
      <c r="L6602" s="169"/>
      <c r="M6602" s="169"/>
      <c r="N6602" s="169"/>
      <c r="O6602" s="169"/>
      <c r="P6602" s="169"/>
    </row>
    <row r="6603" spans="1:40" ht="20.100000000000001" customHeight="1">
      <c r="A6603" s="5" t="s">
        <v>14482</v>
      </c>
      <c r="B6603" s="168">
        <v>683615809307</v>
      </c>
      <c r="C6603" s="289" t="s">
        <v>14432</v>
      </c>
      <c r="D6603" s="5" t="s">
        <v>14481</v>
      </c>
      <c r="E6603" s="169"/>
      <c r="F6603" s="281">
        <v>10.99</v>
      </c>
      <c r="G6603" s="279" t="s">
        <v>14455</v>
      </c>
      <c r="H6603" s="169">
        <v>34</v>
      </c>
      <c r="I6603" s="280">
        <v>42406</v>
      </c>
      <c r="J6603" s="319">
        <f t="shared" si="103"/>
        <v>4.3414999999999999</v>
      </c>
      <c r="K6603" s="169"/>
      <c r="L6603" s="169"/>
      <c r="M6603" s="169"/>
      <c r="N6603" s="169"/>
      <c r="O6603" s="169"/>
      <c r="P6603" s="169"/>
    </row>
    <row r="6604" spans="1:40" ht="20.100000000000001" customHeight="1">
      <c r="A6604" s="282"/>
      <c r="C6604" s="289" t="s">
        <v>14433</v>
      </c>
      <c r="E6604" s="169"/>
      <c r="F6604" s="281" t="s">
        <v>17578</v>
      </c>
      <c r="G6604" s="279"/>
      <c r="H6604" s="169">
        <v>0</v>
      </c>
      <c r="I6604" s="280"/>
      <c r="J6604" s="319" t="e">
        <f t="shared" ref="J6604:J6667" si="104">F6604*0.85-5-E6604</f>
        <v>#VALUE!</v>
      </c>
      <c r="K6604" s="169" t="s">
        <v>731</v>
      </c>
      <c r="L6604" s="169"/>
      <c r="M6604" s="169"/>
      <c r="N6604" s="169"/>
      <c r="O6604" s="169"/>
      <c r="P6604" s="169"/>
    </row>
    <row r="6605" spans="1:40" ht="19.5" customHeight="1">
      <c r="A6605" s="5" t="s">
        <v>14484</v>
      </c>
      <c r="B6605" s="168">
        <v>683615809314</v>
      </c>
      <c r="C6605" s="289" t="s">
        <v>14433</v>
      </c>
      <c r="D6605" s="5" t="s">
        <v>14483</v>
      </c>
      <c r="E6605" s="169"/>
      <c r="F6605" s="281">
        <v>10.99</v>
      </c>
      <c r="G6605" s="279" t="s">
        <v>14455</v>
      </c>
      <c r="H6605" s="169">
        <v>23</v>
      </c>
      <c r="I6605" s="280">
        <v>42406</v>
      </c>
      <c r="J6605" s="319">
        <f t="shared" si="104"/>
        <v>4.3414999999999999</v>
      </c>
      <c r="K6605" s="169"/>
      <c r="L6605" s="169"/>
      <c r="M6605" s="169"/>
      <c r="N6605" s="169"/>
      <c r="O6605" s="169"/>
      <c r="P6605" s="169"/>
    </row>
    <row r="6606" spans="1:40" ht="20.100000000000001" customHeight="1">
      <c r="A6606" s="282" t="s">
        <v>14485</v>
      </c>
      <c r="C6606" s="289" t="s">
        <v>14434</v>
      </c>
      <c r="D6606" s="5" t="s">
        <v>14486</v>
      </c>
      <c r="E6606" s="169"/>
      <c r="F6606" s="281" t="s">
        <v>17578</v>
      </c>
      <c r="G6606" s="279" t="s">
        <v>14455</v>
      </c>
      <c r="H6606" s="169"/>
      <c r="I6606" s="280">
        <v>42406</v>
      </c>
      <c r="J6606" s="319" t="e">
        <f t="shared" si="104"/>
        <v>#VALUE!</v>
      </c>
      <c r="K6606" s="169"/>
      <c r="L6606" s="169"/>
      <c r="M6606" s="169"/>
      <c r="N6606" s="169"/>
      <c r="O6606" s="169"/>
      <c r="P6606" s="169"/>
    </row>
    <row r="6607" spans="1:40" ht="20.100000000000001" customHeight="1">
      <c r="A6607" s="5" t="s">
        <v>14487</v>
      </c>
      <c r="B6607" s="168">
        <v>683615809321</v>
      </c>
      <c r="C6607" s="289" t="s">
        <v>14435</v>
      </c>
      <c r="D6607" s="5" t="s">
        <v>14486</v>
      </c>
      <c r="E6607" s="169"/>
      <c r="F6607" s="281">
        <v>9.99</v>
      </c>
      <c r="G6607" s="279" t="s">
        <v>14455</v>
      </c>
      <c r="H6607" s="169">
        <v>15</v>
      </c>
      <c r="I6607" s="280">
        <v>42406</v>
      </c>
      <c r="J6607" s="319">
        <f t="shared" si="104"/>
        <v>3.4915000000000003</v>
      </c>
      <c r="K6607" s="169"/>
      <c r="L6607" s="169"/>
      <c r="M6607" s="169"/>
      <c r="N6607" s="169"/>
      <c r="O6607" s="169"/>
      <c r="P6607" s="169"/>
    </row>
    <row r="6608" spans="1:40" ht="20.100000000000001" customHeight="1">
      <c r="A6608" s="5" t="s">
        <v>14774</v>
      </c>
      <c r="B6608" s="168">
        <v>683615809321</v>
      </c>
      <c r="C6608" s="289" t="s">
        <v>14435</v>
      </c>
      <c r="D6608" s="5" t="s">
        <v>16555</v>
      </c>
      <c r="E6608" s="169"/>
      <c r="F6608" s="281">
        <v>9.99</v>
      </c>
      <c r="G6608" s="279" t="s">
        <v>14455</v>
      </c>
      <c r="H6608" s="169">
        <v>7</v>
      </c>
      <c r="I6608" s="280">
        <v>42406</v>
      </c>
      <c r="J6608" s="319">
        <f t="shared" si="104"/>
        <v>3.4915000000000003</v>
      </c>
      <c r="K6608" s="169"/>
      <c r="L6608" s="169"/>
      <c r="M6608" s="169"/>
      <c r="N6608" s="169"/>
      <c r="O6608" s="169"/>
      <c r="P6608" s="169"/>
      <c r="Q6608" s="5">
        <v>1</v>
      </c>
      <c r="R6608" s="5" t="s">
        <v>15111</v>
      </c>
      <c r="T6608" s="5" t="s">
        <v>16556</v>
      </c>
      <c r="U6608" s="171">
        <v>40071</v>
      </c>
      <c r="V6608" s="5" t="s">
        <v>16456</v>
      </c>
      <c r="W6608" s="5" t="s">
        <v>16457</v>
      </c>
      <c r="X6608" s="5" t="s">
        <v>15183</v>
      </c>
      <c r="Y6608" s="5" t="s">
        <v>15184</v>
      </c>
      <c r="Z6608" s="5" t="s">
        <v>15185</v>
      </c>
      <c r="AA6608" s="5" t="s">
        <v>15160</v>
      </c>
      <c r="AB6608" s="5" t="s">
        <v>15161</v>
      </c>
      <c r="AC6608" s="5" t="s">
        <v>15162</v>
      </c>
      <c r="AD6608" s="5" t="s">
        <v>15163</v>
      </c>
      <c r="AE6608" s="5" t="s">
        <v>15164</v>
      </c>
      <c r="AF6608" s="5" t="s">
        <v>16512</v>
      </c>
      <c r="AG6608" s="5" t="s">
        <v>16513</v>
      </c>
      <c r="AH6608" s="5" t="s">
        <v>16458</v>
      </c>
      <c r="AI6608" s="5" t="s">
        <v>16514</v>
      </c>
      <c r="AJ6608" s="5" t="s">
        <v>16515</v>
      </c>
      <c r="AK6608" s="5" t="s">
        <v>16074</v>
      </c>
      <c r="AL6608" s="5" t="s">
        <v>16075</v>
      </c>
      <c r="AM6608" s="5" t="s">
        <v>16076</v>
      </c>
      <c r="AN6608" s="5" t="s">
        <v>16077</v>
      </c>
    </row>
    <row r="6609" spans="1:40" ht="20.100000000000001" customHeight="1">
      <c r="A6609" s="282" t="s">
        <v>14742</v>
      </c>
      <c r="B6609" s="168">
        <v>683615809321</v>
      </c>
      <c r="C6609" s="289" t="s">
        <v>14435</v>
      </c>
      <c r="D6609" s="5" t="s">
        <v>14486</v>
      </c>
      <c r="E6609" s="169"/>
      <c r="F6609" s="281">
        <v>9.99</v>
      </c>
      <c r="G6609" s="279" t="s">
        <v>14455</v>
      </c>
      <c r="H6609" s="169">
        <v>36</v>
      </c>
      <c r="I6609" s="280">
        <v>42406</v>
      </c>
      <c r="J6609" s="319">
        <f t="shared" si="104"/>
        <v>3.4915000000000003</v>
      </c>
      <c r="K6609" s="169"/>
      <c r="L6609" s="169"/>
      <c r="M6609" s="169"/>
      <c r="N6609" s="169"/>
      <c r="O6609" s="169"/>
      <c r="P6609" s="169"/>
    </row>
    <row r="6610" spans="1:40" ht="20.100000000000001" customHeight="1">
      <c r="A6610" s="5" t="s">
        <v>14488</v>
      </c>
      <c r="B6610" s="168">
        <v>683615809338</v>
      </c>
      <c r="C6610" s="289" t="s">
        <v>14436</v>
      </c>
      <c r="D6610" s="5" t="s">
        <v>14486</v>
      </c>
      <c r="E6610" s="169"/>
      <c r="F6610" s="281">
        <v>9.99</v>
      </c>
      <c r="G6610" s="279" t="s">
        <v>14455</v>
      </c>
      <c r="H6610" s="169">
        <v>1</v>
      </c>
      <c r="I6610" s="280">
        <v>42406</v>
      </c>
      <c r="J6610" s="319">
        <f t="shared" si="104"/>
        <v>3.4915000000000003</v>
      </c>
      <c r="K6610" s="169"/>
      <c r="L6610" s="169"/>
      <c r="M6610" s="169"/>
      <c r="N6610" s="169"/>
      <c r="O6610" s="169"/>
      <c r="P6610" s="169"/>
    </row>
    <row r="6611" spans="1:40" ht="20.100000000000001" customHeight="1">
      <c r="A6611" s="5" t="s">
        <v>14743</v>
      </c>
      <c r="B6611" s="168">
        <v>683615809338</v>
      </c>
      <c r="C6611" s="289" t="s">
        <v>14436</v>
      </c>
      <c r="D6611" s="5" t="s">
        <v>16557</v>
      </c>
      <c r="E6611" s="169"/>
      <c r="F6611" s="281">
        <v>9.99</v>
      </c>
      <c r="G6611" s="279" t="s">
        <v>14455</v>
      </c>
      <c r="H6611" s="169">
        <v>26</v>
      </c>
      <c r="I6611" s="280">
        <v>42406</v>
      </c>
      <c r="J6611" s="319">
        <f t="shared" si="104"/>
        <v>3.4915000000000003</v>
      </c>
      <c r="K6611" s="169"/>
      <c r="L6611" s="169"/>
      <c r="M6611" s="169"/>
      <c r="N6611" s="169"/>
      <c r="O6611" s="169"/>
      <c r="P6611" s="169"/>
      <c r="Q6611" s="5">
        <v>1</v>
      </c>
      <c r="R6611" s="5" t="s">
        <v>15111</v>
      </c>
      <c r="T6611" s="5" t="s">
        <v>16556</v>
      </c>
      <c r="U6611" s="171">
        <v>40071</v>
      </c>
      <c r="V6611" s="5" t="s">
        <v>16456</v>
      </c>
      <c r="W6611" s="5" t="s">
        <v>16457</v>
      </c>
      <c r="X6611" s="5" t="s">
        <v>15183</v>
      </c>
      <c r="Y6611" s="5" t="s">
        <v>15184</v>
      </c>
      <c r="Z6611" s="5" t="s">
        <v>15185</v>
      </c>
      <c r="AA6611" s="5" t="s">
        <v>15160</v>
      </c>
      <c r="AB6611" s="5" t="s">
        <v>15161</v>
      </c>
      <c r="AC6611" s="5" t="s">
        <v>15162</v>
      </c>
      <c r="AD6611" s="5" t="s">
        <v>15163</v>
      </c>
      <c r="AE6611" s="5" t="s">
        <v>15164</v>
      </c>
      <c r="AF6611" s="5" t="s">
        <v>16512</v>
      </c>
      <c r="AG6611" s="5" t="s">
        <v>16513</v>
      </c>
      <c r="AH6611" s="5" t="s">
        <v>16458</v>
      </c>
      <c r="AI6611" s="5" t="s">
        <v>16514</v>
      </c>
      <c r="AJ6611" s="5" t="s">
        <v>16515</v>
      </c>
      <c r="AK6611" s="5" t="s">
        <v>16078</v>
      </c>
      <c r="AL6611" s="5" t="s">
        <v>16079</v>
      </c>
      <c r="AM6611" s="5" t="s">
        <v>16080</v>
      </c>
      <c r="AN6611" s="5" t="s">
        <v>16081</v>
      </c>
    </row>
    <row r="6612" spans="1:40" ht="20.100000000000001" customHeight="1">
      <c r="A6612" s="282" t="s">
        <v>14489</v>
      </c>
      <c r="C6612" s="289" t="s">
        <v>14437</v>
      </c>
      <c r="D6612" s="5" t="s">
        <v>14490</v>
      </c>
      <c r="E6612" s="169"/>
      <c r="F6612" s="281" t="s">
        <v>17578</v>
      </c>
      <c r="G6612" s="279" t="s">
        <v>14455</v>
      </c>
      <c r="H6612" s="169"/>
      <c r="I6612" s="280">
        <v>42406</v>
      </c>
      <c r="J6612" s="319" t="e">
        <f t="shared" si="104"/>
        <v>#VALUE!</v>
      </c>
      <c r="K6612" s="169"/>
      <c r="L6612" s="169"/>
      <c r="M6612" s="169"/>
      <c r="N6612" s="169"/>
      <c r="O6612" s="169"/>
      <c r="P6612" s="169"/>
    </row>
    <row r="6613" spans="1:40" ht="20.100000000000001" customHeight="1">
      <c r="A6613" s="5" t="s">
        <v>14491</v>
      </c>
      <c r="B6613" s="168">
        <v>683615809345</v>
      </c>
      <c r="C6613" s="289" t="s">
        <v>14438</v>
      </c>
      <c r="D6613" s="5" t="s">
        <v>14490</v>
      </c>
      <c r="E6613" s="169"/>
      <c r="F6613" s="281">
        <v>9.99</v>
      </c>
      <c r="G6613" s="279" t="s">
        <v>14455</v>
      </c>
      <c r="H6613" s="169">
        <v>28</v>
      </c>
      <c r="I6613" s="280">
        <v>42406</v>
      </c>
      <c r="J6613" s="319">
        <f t="shared" si="104"/>
        <v>3.4915000000000003</v>
      </c>
      <c r="K6613" s="169"/>
      <c r="L6613" s="169"/>
      <c r="M6613" s="169"/>
      <c r="N6613" s="169"/>
      <c r="O6613" s="169"/>
      <c r="P6613" s="169"/>
    </row>
    <row r="6614" spans="1:40" ht="20.100000000000001" customHeight="1">
      <c r="A6614" s="282"/>
      <c r="C6614" s="289" t="s">
        <v>14439</v>
      </c>
      <c r="E6614" s="169"/>
      <c r="F6614" s="281" t="s">
        <v>17578</v>
      </c>
      <c r="G6614" s="279"/>
      <c r="H6614" s="169">
        <v>0</v>
      </c>
      <c r="I6614" s="280"/>
      <c r="J6614" s="319" t="e">
        <f t="shared" si="104"/>
        <v>#VALUE!</v>
      </c>
      <c r="K6614" s="169" t="s">
        <v>731</v>
      </c>
      <c r="L6614" s="169"/>
      <c r="M6614" s="169"/>
      <c r="N6614" s="169"/>
      <c r="O6614" s="169"/>
      <c r="P6614" s="169"/>
    </row>
    <row r="6615" spans="1:40" ht="20.100000000000001" customHeight="1">
      <c r="A6615" s="5" t="s">
        <v>14492</v>
      </c>
      <c r="B6615" s="168">
        <v>683615809369</v>
      </c>
      <c r="C6615" s="289" t="s">
        <v>14440</v>
      </c>
      <c r="D6615" s="5" t="s">
        <v>14490</v>
      </c>
      <c r="E6615" s="169"/>
      <c r="F6615" s="281">
        <v>9.99</v>
      </c>
      <c r="G6615" s="279" t="s">
        <v>14455</v>
      </c>
      <c r="H6615" s="169">
        <v>31</v>
      </c>
      <c r="I6615" s="280">
        <v>42406</v>
      </c>
      <c r="J6615" s="319">
        <f t="shared" si="104"/>
        <v>3.4915000000000003</v>
      </c>
      <c r="K6615" s="169"/>
      <c r="L6615" s="169"/>
      <c r="M6615" s="169"/>
      <c r="N6615" s="169"/>
      <c r="O6615" s="169"/>
      <c r="P6615" s="169"/>
    </row>
    <row r="6616" spans="1:40" ht="20.100000000000001" customHeight="1">
      <c r="A6616" s="5" t="s">
        <v>14493</v>
      </c>
      <c r="B6616" s="168">
        <v>683615809376</v>
      </c>
      <c r="C6616" s="289" t="s">
        <v>14441</v>
      </c>
      <c r="D6616" s="5" t="s">
        <v>14490</v>
      </c>
      <c r="E6616" s="169"/>
      <c r="F6616" s="281">
        <v>9.99</v>
      </c>
      <c r="G6616" s="279" t="s">
        <v>14455</v>
      </c>
      <c r="H6616" s="365">
        <v>35</v>
      </c>
      <c r="I6616" s="280">
        <v>42406</v>
      </c>
      <c r="J6616" s="319">
        <f t="shared" si="104"/>
        <v>3.4915000000000003</v>
      </c>
      <c r="K6616" s="169"/>
      <c r="L6616" s="169"/>
      <c r="M6616" s="169"/>
      <c r="N6616" s="169"/>
      <c r="O6616" s="169"/>
      <c r="P6616" s="169"/>
    </row>
    <row r="6617" spans="1:40" ht="20.100000000000001" customHeight="1">
      <c r="A6617" s="5" t="s">
        <v>14494</v>
      </c>
      <c r="B6617" s="168">
        <v>683615809383</v>
      </c>
      <c r="C6617" s="289" t="s">
        <v>14442</v>
      </c>
      <c r="D6617" s="5" t="s">
        <v>14490</v>
      </c>
      <c r="E6617" s="169"/>
      <c r="F6617" s="281">
        <v>9.99</v>
      </c>
      <c r="G6617" s="279" t="s">
        <v>14455</v>
      </c>
      <c r="H6617" s="169">
        <v>33</v>
      </c>
      <c r="I6617" s="280">
        <v>42406</v>
      </c>
      <c r="J6617" s="319">
        <f t="shared" si="104"/>
        <v>3.4915000000000003</v>
      </c>
      <c r="K6617" s="169"/>
      <c r="L6617" s="169"/>
      <c r="M6617" s="169"/>
      <c r="N6617" s="169"/>
      <c r="O6617" s="169"/>
      <c r="P6617" s="169"/>
    </row>
    <row r="6618" spans="1:40" ht="20.100000000000001" customHeight="1">
      <c r="A6618" s="282" t="s">
        <v>14495</v>
      </c>
      <c r="C6618" s="289" t="s">
        <v>14443</v>
      </c>
      <c r="D6618" s="5" t="s">
        <v>14490</v>
      </c>
      <c r="E6618" s="169"/>
      <c r="F6618" s="281" t="s">
        <v>17578</v>
      </c>
      <c r="G6618" s="279" t="s">
        <v>14455</v>
      </c>
      <c r="H6618" s="169"/>
      <c r="I6618" s="280">
        <v>42406</v>
      </c>
      <c r="J6618" s="319" t="e">
        <f t="shared" si="104"/>
        <v>#VALUE!</v>
      </c>
      <c r="K6618" s="169"/>
      <c r="L6618" s="169"/>
      <c r="M6618" s="169"/>
      <c r="N6618" s="169"/>
      <c r="O6618" s="169"/>
      <c r="P6618" s="169"/>
    </row>
    <row r="6619" spans="1:40" ht="20.100000000000001" customHeight="1">
      <c r="A6619" s="5" t="s">
        <v>14496</v>
      </c>
      <c r="B6619" s="168">
        <v>683615809390</v>
      </c>
      <c r="C6619" s="289" t="s">
        <v>14444</v>
      </c>
      <c r="D6619" s="5" t="s">
        <v>14490</v>
      </c>
      <c r="E6619" s="169"/>
      <c r="F6619" s="281">
        <v>9.99</v>
      </c>
      <c r="G6619" s="279" t="s">
        <v>14455</v>
      </c>
      <c r="H6619" s="365">
        <v>31</v>
      </c>
      <c r="I6619" s="280">
        <v>42406</v>
      </c>
      <c r="J6619" s="319">
        <f t="shared" si="104"/>
        <v>3.4915000000000003</v>
      </c>
      <c r="K6619" s="169"/>
      <c r="L6619" s="169"/>
      <c r="M6619" s="169"/>
      <c r="N6619" s="169"/>
      <c r="O6619" s="169"/>
      <c r="P6619" s="169"/>
    </row>
    <row r="6620" spans="1:40" ht="20.100000000000001" customHeight="1">
      <c r="A6620" s="282"/>
      <c r="C6620" s="289" t="s">
        <v>14445</v>
      </c>
      <c r="E6620" s="169"/>
      <c r="F6620" s="281" t="s">
        <v>17578</v>
      </c>
      <c r="G6620" s="279"/>
      <c r="H6620" s="169">
        <v>0</v>
      </c>
      <c r="I6620" s="280"/>
      <c r="J6620" s="319" t="e">
        <f t="shared" si="104"/>
        <v>#VALUE!</v>
      </c>
      <c r="K6620" s="169" t="s">
        <v>731</v>
      </c>
      <c r="L6620" s="169"/>
      <c r="M6620" s="169"/>
      <c r="N6620" s="169"/>
      <c r="O6620" s="169"/>
      <c r="P6620" s="169"/>
    </row>
    <row r="6621" spans="1:40" ht="20.100000000000001" customHeight="1">
      <c r="A6621" s="5" t="s">
        <v>14497</v>
      </c>
      <c r="B6621" s="168">
        <v>683615809413</v>
      </c>
      <c r="C6621" s="289" t="s">
        <v>14446</v>
      </c>
      <c r="D6621" s="5" t="s">
        <v>14490</v>
      </c>
      <c r="E6621" s="169"/>
      <c r="F6621" s="281">
        <v>9.99</v>
      </c>
      <c r="G6621" s="279" t="s">
        <v>14455</v>
      </c>
      <c r="H6621" s="169">
        <v>33</v>
      </c>
      <c r="I6621" s="280">
        <v>42406</v>
      </c>
      <c r="J6621" s="319">
        <f t="shared" si="104"/>
        <v>3.4915000000000003</v>
      </c>
      <c r="K6621" s="169"/>
      <c r="L6621" s="169"/>
      <c r="M6621" s="169"/>
      <c r="N6621" s="169"/>
      <c r="O6621" s="169"/>
      <c r="P6621" s="169"/>
    </row>
    <row r="6622" spans="1:40" ht="20.100000000000001" customHeight="1">
      <c r="A6622" s="282" t="s">
        <v>14498</v>
      </c>
      <c r="C6622" s="289" t="s">
        <v>14447</v>
      </c>
      <c r="D6622" s="5" t="s">
        <v>14499</v>
      </c>
      <c r="E6622" s="169"/>
      <c r="F6622" s="281" t="s">
        <v>17578</v>
      </c>
      <c r="G6622" s="279" t="s">
        <v>14455</v>
      </c>
      <c r="H6622" s="169"/>
      <c r="I6622" s="280">
        <v>42406</v>
      </c>
      <c r="J6622" s="319" t="e">
        <f t="shared" si="104"/>
        <v>#VALUE!</v>
      </c>
      <c r="K6622" s="169"/>
      <c r="L6622" s="169"/>
      <c r="M6622" s="169"/>
      <c r="N6622" s="169"/>
      <c r="O6622" s="169"/>
      <c r="P6622" s="169"/>
    </row>
    <row r="6623" spans="1:40" ht="20.100000000000001" customHeight="1">
      <c r="A6623" s="5" t="s">
        <v>14500</v>
      </c>
      <c r="B6623" s="168">
        <v>683615809420</v>
      </c>
      <c r="C6623" s="289" t="s">
        <v>14448</v>
      </c>
      <c r="D6623" s="5" t="s">
        <v>14499</v>
      </c>
      <c r="E6623" s="169"/>
      <c r="F6623" s="281">
        <v>9.99</v>
      </c>
      <c r="G6623" s="279" t="s">
        <v>14455</v>
      </c>
      <c r="H6623" s="169">
        <v>28</v>
      </c>
      <c r="I6623" s="280">
        <v>42406</v>
      </c>
      <c r="J6623" s="319">
        <f t="shared" si="104"/>
        <v>3.4915000000000003</v>
      </c>
      <c r="K6623" s="169"/>
      <c r="L6623" s="169"/>
      <c r="M6623" s="169"/>
      <c r="N6623" s="169"/>
      <c r="O6623" s="169"/>
      <c r="P6623" s="169"/>
    </row>
    <row r="6624" spans="1:40" ht="20.100000000000001" customHeight="1">
      <c r="A6624" s="282"/>
      <c r="C6624" s="289" t="s">
        <v>14449</v>
      </c>
      <c r="E6624" s="169"/>
      <c r="F6624" s="281" t="s">
        <v>17578</v>
      </c>
      <c r="G6624" s="279"/>
      <c r="H6624" s="169">
        <v>0</v>
      </c>
      <c r="I6624" s="280"/>
      <c r="J6624" s="319" t="e">
        <f t="shared" si="104"/>
        <v>#VALUE!</v>
      </c>
      <c r="K6624" s="169" t="s">
        <v>731</v>
      </c>
      <c r="L6624" s="169"/>
      <c r="M6624" s="169"/>
      <c r="N6624" s="169"/>
      <c r="O6624" s="169"/>
      <c r="P6624" s="169"/>
    </row>
    <row r="6625" spans="1:41" ht="20.100000000000001" customHeight="1">
      <c r="A6625" s="5" t="s">
        <v>14501</v>
      </c>
      <c r="B6625" s="168">
        <v>683615809437</v>
      </c>
      <c r="C6625" s="289" t="s">
        <v>14449</v>
      </c>
      <c r="D6625" s="5" t="s">
        <v>14390</v>
      </c>
      <c r="E6625" s="169"/>
      <c r="F6625" s="281">
        <v>9.99</v>
      </c>
      <c r="G6625" s="279" t="s">
        <v>14455</v>
      </c>
      <c r="H6625" s="169">
        <v>36</v>
      </c>
      <c r="I6625" s="280">
        <v>42406</v>
      </c>
      <c r="J6625" s="319">
        <f t="shared" si="104"/>
        <v>3.4915000000000003</v>
      </c>
      <c r="K6625" s="169"/>
      <c r="L6625" s="169"/>
      <c r="M6625" s="169"/>
      <c r="N6625" s="169"/>
      <c r="O6625" s="169"/>
      <c r="P6625" s="169"/>
    </row>
    <row r="6626" spans="1:41" ht="20.100000000000001" customHeight="1">
      <c r="A6626" s="282"/>
      <c r="C6626" s="289" t="s">
        <v>14450</v>
      </c>
      <c r="E6626" s="169"/>
      <c r="F6626" s="281" t="s">
        <v>17578</v>
      </c>
      <c r="G6626" s="279"/>
      <c r="H6626" s="169">
        <v>0</v>
      </c>
      <c r="I6626" s="280"/>
      <c r="J6626" s="319" t="e">
        <f t="shared" si="104"/>
        <v>#VALUE!</v>
      </c>
      <c r="K6626" s="169" t="s">
        <v>731</v>
      </c>
      <c r="L6626" s="169"/>
      <c r="M6626" s="169"/>
      <c r="N6626" s="169"/>
      <c r="O6626" s="169"/>
      <c r="P6626" s="169"/>
    </row>
    <row r="6627" spans="1:41" ht="20.100000000000001" customHeight="1">
      <c r="A6627" s="5" t="s">
        <v>14502</v>
      </c>
      <c r="B6627" s="168">
        <v>683615809444</v>
      </c>
      <c r="C6627" s="289" t="s">
        <v>14450</v>
      </c>
      <c r="D6627" s="5" t="s">
        <v>14390</v>
      </c>
      <c r="E6627" s="169"/>
      <c r="F6627" s="281">
        <v>9.99</v>
      </c>
      <c r="G6627" s="279" t="s">
        <v>14455</v>
      </c>
      <c r="H6627" s="169">
        <v>31</v>
      </c>
      <c r="I6627" s="280">
        <v>42406</v>
      </c>
      <c r="J6627" s="319">
        <f t="shared" si="104"/>
        <v>3.4915000000000003</v>
      </c>
      <c r="K6627" s="169"/>
      <c r="L6627" s="169"/>
      <c r="M6627" s="169"/>
      <c r="N6627" s="169"/>
      <c r="O6627" s="169"/>
      <c r="P6627" s="169"/>
    </row>
    <row r="6628" spans="1:41" ht="20.100000000000001" customHeight="1">
      <c r="A6628" s="282"/>
      <c r="C6628" s="289" t="s">
        <v>14451</v>
      </c>
      <c r="E6628" s="169"/>
      <c r="F6628" s="281" t="s">
        <v>17578</v>
      </c>
      <c r="G6628" s="279"/>
      <c r="H6628" s="169">
        <v>0</v>
      </c>
      <c r="I6628" s="280"/>
      <c r="J6628" s="319" t="e">
        <f t="shared" si="104"/>
        <v>#VALUE!</v>
      </c>
      <c r="K6628" s="169" t="s">
        <v>731</v>
      </c>
      <c r="L6628" s="169"/>
      <c r="M6628" s="169"/>
      <c r="N6628" s="169"/>
      <c r="O6628" s="169"/>
      <c r="P6628" s="169"/>
    </row>
    <row r="6629" spans="1:41" ht="20.100000000000001" customHeight="1">
      <c r="A6629" s="5" t="s">
        <v>14504</v>
      </c>
      <c r="B6629" s="168">
        <v>683615809451</v>
      </c>
      <c r="C6629" s="289" t="s">
        <v>14451</v>
      </c>
      <c r="D6629" s="5" t="s">
        <v>14503</v>
      </c>
      <c r="E6629" s="169"/>
      <c r="F6629" s="281">
        <v>9.99</v>
      </c>
      <c r="G6629" s="279" t="s">
        <v>14455</v>
      </c>
      <c r="H6629" s="169">
        <v>34</v>
      </c>
      <c r="I6629" s="280">
        <v>42406</v>
      </c>
      <c r="J6629" s="319">
        <f t="shared" si="104"/>
        <v>3.4915000000000003</v>
      </c>
      <c r="K6629" s="169"/>
      <c r="L6629" s="169"/>
      <c r="M6629" s="169"/>
      <c r="N6629" s="169"/>
      <c r="O6629" s="169"/>
      <c r="P6629" s="169"/>
    </row>
    <row r="6630" spans="1:41" ht="20.100000000000001" customHeight="1">
      <c r="A6630" s="282"/>
      <c r="C6630" s="289" t="s">
        <v>14452</v>
      </c>
      <c r="E6630" s="169"/>
      <c r="F6630" s="281" t="s">
        <v>17578</v>
      </c>
      <c r="G6630" s="279"/>
      <c r="H6630" s="169">
        <v>0</v>
      </c>
      <c r="I6630" s="280"/>
      <c r="J6630" s="319" t="e">
        <f t="shared" si="104"/>
        <v>#VALUE!</v>
      </c>
      <c r="K6630" s="169" t="s">
        <v>731</v>
      </c>
      <c r="L6630" s="169"/>
      <c r="M6630" s="169"/>
      <c r="N6630" s="169"/>
      <c r="O6630" s="169"/>
      <c r="P6630" s="169"/>
    </row>
    <row r="6631" spans="1:41" ht="20.100000000000001" customHeight="1">
      <c r="A6631" s="5" t="s">
        <v>14505</v>
      </c>
      <c r="B6631" s="168">
        <v>683615809468</v>
      </c>
      <c r="C6631" s="289" t="s">
        <v>14452</v>
      </c>
      <c r="D6631" s="5" t="s">
        <v>14390</v>
      </c>
      <c r="E6631" s="169"/>
      <c r="F6631" s="281">
        <v>9.99</v>
      </c>
      <c r="G6631" s="279" t="s">
        <v>14455</v>
      </c>
      <c r="H6631" s="169">
        <v>34</v>
      </c>
      <c r="I6631" s="280">
        <v>42406</v>
      </c>
      <c r="J6631" s="319">
        <f t="shared" si="104"/>
        <v>3.4915000000000003</v>
      </c>
      <c r="K6631" s="169"/>
      <c r="L6631" s="169"/>
      <c r="M6631" s="169"/>
      <c r="N6631" s="169"/>
      <c r="O6631" s="169"/>
      <c r="P6631" s="169"/>
    </row>
    <row r="6632" spans="1:41" ht="20.100000000000001" customHeight="1">
      <c r="A6632" s="282"/>
      <c r="C6632" s="289" t="s">
        <v>14453</v>
      </c>
      <c r="E6632" s="169"/>
      <c r="F6632" s="281" t="s">
        <v>17578</v>
      </c>
      <c r="G6632" s="279"/>
      <c r="H6632" s="169">
        <v>0</v>
      </c>
      <c r="I6632" s="280"/>
      <c r="J6632" s="319" t="e">
        <f t="shared" si="104"/>
        <v>#VALUE!</v>
      </c>
      <c r="K6632" s="169" t="s">
        <v>731</v>
      </c>
      <c r="L6632" s="169"/>
      <c r="M6632" s="169"/>
      <c r="N6632" s="169"/>
      <c r="O6632" s="169"/>
      <c r="P6632" s="169"/>
    </row>
    <row r="6633" spans="1:41" ht="20.100000000000001" customHeight="1">
      <c r="A6633" s="5" t="s">
        <v>14506</v>
      </c>
      <c r="B6633" s="168">
        <v>683615809475</v>
      </c>
      <c r="C6633" s="289" t="s">
        <v>14453</v>
      </c>
      <c r="D6633" s="5" t="s">
        <v>14390</v>
      </c>
      <c r="E6633" s="169"/>
      <c r="F6633" s="281">
        <v>9.99</v>
      </c>
      <c r="G6633" s="279" t="s">
        <v>14455</v>
      </c>
      <c r="H6633" s="169">
        <v>27</v>
      </c>
      <c r="I6633" s="280">
        <v>42406</v>
      </c>
      <c r="J6633" s="319">
        <f t="shared" si="104"/>
        <v>3.4915000000000003</v>
      </c>
      <c r="K6633" s="169"/>
      <c r="L6633" s="169"/>
      <c r="M6633" s="169"/>
      <c r="N6633" s="169"/>
      <c r="O6633" s="169"/>
      <c r="P6633" s="169"/>
    </row>
    <row r="6634" spans="1:41" ht="20.100000000000001" customHeight="1">
      <c r="A6634" s="282"/>
      <c r="C6634" s="289" t="s">
        <v>14416</v>
      </c>
      <c r="E6634" s="169"/>
      <c r="F6634" s="281" t="s">
        <v>17578</v>
      </c>
      <c r="G6634" s="279"/>
      <c r="H6634" s="169">
        <v>0</v>
      </c>
      <c r="I6634" s="280"/>
      <c r="J6634" s="319" t="e">
        <f t="shared" si="104"/>
        <v>#VALUE!</v>
      </c>
      <c r="K6634" s="169" t="s">
        <v>731</v>
      </c>
      <c r="L6634" s="169"/>
      <c r="M6634" s="169"/>
      <c r="N6634" s="169"/>
      <c r="O6634" s="169"/>
      <c r="P6634" s="169"/>
    </row>
    <row r="6635" spans="1:41" ht="20.100000000000001" customHeight="1">
      <c r="A6635" s="5" t="s">
        <v>14456</v>
      </c>
      <c r="B6635" s="168">
        <v>683615809505</v>
      </c>
      <c r="C6635" s="289" t="s">
        <v>14416</v>
      </c>
      <c r="D6635" s="5" t="s">
        <v>14454</v>
      </c>
      <c r="E6635" s="169"/>
      <c r="F6635" s="281">
        <v>9.99</v>
      </c>
      <c r="G6635" s="279" t="s">
        <v>14455</v>
      </c>
      <c r="H6635" s="169">
        <v>34</v>
      </c>
      <c r="I6635" s="280">
        <v>42406</v>
      </c>
      <c r="J6635" s="319">
        <f t="shared" si="104"/>
        <v>3.4915000000000003</v>
      </c>
      <c r="K6635" s="169"/>
      <c r="L6635" s="169"/>
      <c r="M6635" s="169"/>
      <c r="N6635" s="169"/>
      <c r="O6635" s="169"/>
      <c r="P6635" s="169"/>
      <c r="T6635" s="5" t="s">
        <v>15456</v>
      </c>
      <c r="U6635" s="171" t="s">
        <v>16151</v>
      </c>
      <c r="V6635" s="5" t="s">
        <v>15499</v>
      </c>
      <c r="W6635" s="5" t="s">
        <v>15500</v>
      </c>
      <c r="X6635" s="5" t="s">
        <v>15460</v>
      </c>
      <c r="Y6635" s="5" t="s">
        <v>15183</v>
      </c>
      <c r="Z6635" s="5" t="s">
        <v>15184</v>
      </c>
      <c r="AA6635" s="5" t="s">
        <v>16152</v>
      </c>
      <c r="AB6635" s="5" t="s">
        <v>15502</v>
      </c>
      <c r="AC6635" s="5" t="s">
        <v>16153</v>
      </c>
      <c r="AD6635" s="5" t="s">
        <v>15504</v>
      </c>
      <c r="AE6635" s="5" t="s">
        <v>15465</v>
      </c>
      <c r="AF6635" s="5" t="s">
        <v>15160</v>
      </c>
      <c r="AG6635" s="5" t="s">
        <v>15161</v>
      </c>
      <c r="AH6635" s="5" t="s">
        <v>15164</v>
      </c>
      <c r="AI6635" s="5" t="s">
        <v>15162</v>
      </c>
      <c r="AJ6635" s="5" t="s">
        <v>16154</v>
      </c>
      <c r="AK6635" s="5" t="s">
        <v>16326</v>
      </c>
      <c r="AL6635" s="5" t="s">
        <v>16327</v>
      </c>
      <c r="AM6635" s="5" t="s">
        <v>16328</v>
      </c>
      <c r="AN6635" s="5" t="s">
        <v>16329</v>
      </c>
      <c r="AO6635" s="5" t="s">
        <v>16330</v>
      </c>
    </row>
    <row r="6636" spans="1:41" ht="20.100000000000001" customHeight="1">
      <c r="A6636" s="282"/>
      <c r="C6636" s="289" t="s">
        <v>14417</v>
      </c>
      <c r="E6636" s="169"/>
      <c r="F6636" s="281" t="s">
        <v>17578</v>
      </c>
      <c r="G6636" s="279"/>
      <c r="H6636" s="169">
        <v>0</v>
      </c>
      <c r="I6636" s="280"/>
      <c r="J6636" s="319" t="e">
        <f t="shared" si="104"/>
        <v>#VALUE!</v>
      </c>
      <c r="K6636" s="169" t="s">
        <v>731</v>
      </c>
      <c r="L6636" s="169"/>
      <c r="M6636" s="169"/>
      <c r="N6636" s="169"/>
      <c r="O6636" s="169"/>
      <c r="P6636" s="169"/>
    </row>
    <row r="6637" spans="1:41" ht="20.100000000000001" customHeight="1">
      <c r="A6637" s="5" t="s">
        <v>14458</v>
      </c>
      <c r="B6637" s="168">
        <v>683615809512</v>
      </c>
      <c r="C6637" s="289" t="s">
        <v>14417</v>
      </c>
      <c r="D6637" s="5" t="s">
        <v>14457</v>
      </c>
      <c r="E6637" s="169"/>
      <c r="F6637" s="281">
        <v>9.99</v>
      </c>
      <c r="G6637" s="279" t="s">
        <v>14455</v>
      </c>
      <c r="H6637" s="169">
        <v>32</v>
      </c>
      <c r="I6637" s="280">
        <v>42406</v>
      </c>
      <c r="J6637" s="319">
        <f t="shared" si="104"/>
        <v>3.4915000000000003</v>
      </c>
      <c r="K6637" s="169"/>
      <c r="L6637" s="169"/>
      <c r="M6637" s="169"/>
      <c r="N6637" s="169"/>
      <c r="O6637" s="169"/>
      <c r="P6637" s="169"/>
      <c r="T6637" s="5" t="s">
        <v>15456</v>
      </c>
      <c r="U6637" s="171" t="s">
        <v>16155</v>
      </c>
      <c r="V6637" s="5" t="s">
        <v>15499</v>
      </c>
      <c r="W6637" s="5" t="s">
        <v>15500</v>
      </c>
      <c r="X6637" s="5" t="s">
        <v>15460</v>
      </c>
      <c r="Y6637" s="5" t="s">
        <v>15183</v>
      </c>
      <c r="Z6637" s="5" t="s">
        <v>15184</v>
      </c>
      <c r="AA6637" s="5" t="s">
        <v>16156</v>
      </c>
      <c r="AB6637" s="5" t="s">
        <v>15502</v>
      </c>
      <c r="AC6637" s="5" t="s">
        <v>16157</v>
      </c>
      <c r="AD6637" s="5" t="s">
        <v>15504</v>
      </c>
      <c r="AE6637" s="5" t="s">
        <v>15465</v>
      </c>
      <c r="AF6637" s="5" t="s">
        <v>15160</v>
      </c>
      <c r="AG6637" s="5" t="s">
        <v>15161</v>
      </c>
      <c r="AH6637" s="5" t="s">
        <v>15164</v>
      </c>
      <c r="AI6637" s="5" t="s">
        <v>15162</v>
      </c>
      <c r="AJ6637" s="5" t="s">
        <v>16158</v>
      </c>
      <c r="AK6637" s="5" t="s">
        <v>16331</v>
      </c>
      <c r="AL6637" s="5" t="s">
        <v>16332</v>
      </c>
      <c r="AM6637" s="5" t="s">
        <v>16333</v>
      </c>
      <c r="AN6637" s="5" t="s">
        <v>16334</v>
      </c>
      <c r="AO6637" s="5" t="s">
        <v>16335</v>
      </c>
    </row>
    <row r="6638" spans="1:41" ht="20.100000000000001" customHeight="1">
      <c r="A6638" s="282"/>
      <c r="C6638" s="289" t="s">
        <v>14418</v>
      </c>
      <c r="E6638" s="169"/>
      <c r="F6638" s="281" t="s">
        <v>17578</v>
      </c>
      <c r="G6638" s="279"/>
      <c r="H6638" s="169">
        <v>0</v>
      </c>
      <c r="I6638" s="280"/>
      <c r="J6638" s="319" t="e">
        <f t="shared" si="104"/>
        <v>#VALUE!</v>
      </c>
      <c r="K6638" s="169" t="s">
        <v>731</v>
      </c>
      <c r="L6638" s="169"/>
      <c r="M6638" s="169"/>
      <c r="N6638" s="169"/>
      <c r="O6638" s="169"/>
      <c r="P6638" s="169"/>
    </row>
    <row r="6639" spans="1:41" ht="20.100000000000001" customHeight="1">
      <c r="A6639" s="5" t="s">
        <v>14459</v>
      </c>
      <c r="B6639" s="168">
        <v>683615809529</v>
      </c>
      <c r="C6639" s="289" t="s">
        <v>14418</v>
      </c>
      <c r="D6639" s="5" t="s">
        <v>14457</v>
      </c>
      <c r="E6639" s="169"/>
      <c r="F6639" s="281">
        <v>9.99</v>
      </c>
      <c r="G6639" s="279" t="s">
        <v>14455</v>
      </c>
      <c r="H6639" s="169">
        <v>25</v>
      </c>
      <c r="I6639" s="280">
        <v>42406</v>
      </c>
      <c r="J6639" s="319">
        <f t="shared" si="104"/>
        <v>3.4915000000000003</v>
      </c>
      <c r="K6639" s="169"/>
      <c r="L6639" s="169"/>
      <c r="M6639" s="169"/>
      <c r="N6639" s="169"/>
      <c r="O6639" s="169"/>
      <c r="P6639" s="169"/>
      <c r="T6639" s="5" t="s">
        <v>15456</v>
      </c>
      <c r="U6639" s="171" t="s">
        <v>16159</v>
      </c>
      <c r="V6639" s="5" t="s">
        <v>15499</v>
      </c>
      <c r="W6639" s="5" t="s">
        <v>15500</v>
      </c>
      <c r="X6639" s="5" t="s">
        <v>15460</v>
      </c>
      <c r="Y6639" s="5" t="s">
        <v>15183</v>
      </c>
      <c r="Z6639" s="5" t="s">
        <v>15184</v>
      </c>
      <c r="AA6639" s="5" t="s">
        <v>16156</v>
      </c>
      <c r="AB6639" s="5" t="s">
        <v>15502</v>
      </c>
      <c r="AC6639" s="5" t="s">
        <v>16157</v>
      </c>
      <c r="AD6639" s="5" t="s">
        <v>15504</v>
      </c>
      <c r="AE6639" s="5" t="s">
        <v>15465</v>
      </c>
      <c r="AF6639" s="5" t="s">
        <v>15160</v>
      </c>
      <c r="AG6639" s="5" t="s">
        <v>15161</v>
      </c>
      <c r="AH6639" s="5" t="s">
        <v>15164</v>
      </c>
      <c r="AI6639" s="5" t="s">
        <v>15162</v>
      </c>
      <c r="AJ6639" s="5" t="s">
        <v>16158</v>
      </c>
      <c r="AK6639" s="5" t="s">
        <v>16336</v>
      </c>
      <c r="AL6639" s="5" t="s">
        <v>16337</v>
      </c>
      <c r="AM6639" s="5" t="s">
        <v>16338</v>
      </c>
      <c r="AN6639" s="5" t="s">
        <v>16339</v>
      </c>
      <c r="AO6639" s="5" t="s">
        <v>16340</v>
      </c>
    </row>
    <row r="6640" spans="1:41" ht="20.100000000000001" customHeight="1">
      <c r="A6640" s="282"/>
      <c r="C6640" s="289" t="s">
        <v>14419</v>
      </c>
      <c r="E6640" s="169"/>
      <c r="F6640" s="281" t="s">
        <v>17578</v>
      </c>
      <c r="G6640" s="279"/>
      <c r="H6640" s="169">
        <v>0</v>
      </c>
      <c r="I6640" s="280"/>
      <c r="J6640" s="319" t="e">
        <f t="shared" si="104"/>
        <v>#VALUE!</v>
      </c>
      <c r="K6640" s="169" t="s">
        <v>731</v>
      </c>
      <c r="L6640" s="169"/>
      <c r="M6640" s="169"/>
      <c r="N6640" s="169"/>
      <c r="O6640" s="169"/>
      <c r="P6640" s="169"/>
    </row>
    <row r="6641" spans="1:41" ht="20.100000000000001" customHeight="1">
      <c r="A6641" s="5" t="s">
        <v>14460</v>
      </c>
      <c r="B6641" s="168">
        <v>683615809536</v>
      </c>
      <c r="C6641" s="289" t="s">
        <v>14419</v>
      </c>
      <c r="D6641" s="5" t="s">
        <v>14457</v>
      </c>
      <c r="E6641" s="169"/>
      <c r="F6641" s="281">
        <v>9.99</v>
      </c>
      <c r="G6641" s="279" t="s">
        <v>14455</v>
      </c>
      <c r="H6641" s="169">
        <v>24</v>
      </c>
      <c r="I6641" s="280">
        <v>42406</v>
      </c>
      <c r="J6641" s="319">
        <f t="shared" si="104"/>
        <v>3.4915000000000003</v>
      </c>
      <c r="K6641" s="169"/>
      <c r="L6641" s="169"/>
      <c r="M6641" s="169"/>
      <c r="N6641" s="169"/>
      <c r="O6641" s="169"/>
      <c r="P6641" s="169"/>
      <c r="T6641" s="5" t="s">
        <v>15456</v>
      </c>
      <c r="U6641" s="171" t="s">
        <v>16160</v>
      </c>
      <c r="V6641" s="5" t="s">
        <v>15499</v>
      </c>
      <c r="W6641" s="5" t="s">
        <v>15500</v>
      </c>
      <c r="X6641" s="5" t="s">
        <v>15460</v>
      </c>
      <c r="Y6641" s="5" t="s">
        <v>15183</v>
      </c>
      <c r="Z6641" s="5" t="s">
        <v>15184</v>
      </c>
      <c r="AA6641" s="5" t="s">
        <v>16156</v>
      </c>
      <c r="AB6641" s="5" t="s">
        <v>15502</v>
      </c>
      <c r="AC6641" s="5" t="s">
        <v>16157</v>
      </c>
      <c r="AD6641" s="5" t="s">
        <v>15504</v>
      </c>
      <c r="AE6641" s="5" t="s">
        <v>15465</v>
      </c>
      <c r="AF6641" s="5" t="s">
        <v>15160</v>
      </c>
      <c r="AG6641" s="5" t="s">
        <v>15161</v>
      </c>
      <c r="AH6641" s="5" t="s">
        <v>15164</v>
      </c>
      <c r="AI6641" s="5" t="s">
        <v>15162</v>
      </c>
      <c r="AJ6641" s="5" t="s">
        <v>16158</v>
      </c>
      <c r="AK6641" s="5" t="s">
        <v>16341</v>
      </c>
      <c r="AL6641" s="5" t="s">
        <v>16342</v>
      </c>
      <c r="AM6641" s="5" t="s">
        <v>16343</v>
      </c>
      <c r="AN6641" s="5" t="s">
        <v>16344</v>
      </c>
      <c r="AO6641" s="5" t="s">
        <v>16345</v>
      </c>
    </row>
    <row r="6642" spans="1:41" ht="20.100000000000001" customHeight="1">
      <c r="A6642" s="282"/>
      <c r="C6642" s="289" t="s">
        <v>14420</v>
      </c>
      <c r="E6642" s="169"/>
      <c r="F6642" s="281" t="s">
        <v>17578</v>
      </c>
      <c r="G6642" s="279"/>
      <c r="H6642" s="169">
        <v>0</v>
      </c>
      <c r="I6642" s="280"/>
      <c r="J6642" s="319" t="e">
        <f t="shared" si="104"/>
        <v>#VALUE!</v>
      </c>
      <c r="K6642" s="169" t="s">
        <v>731</v>
      </c>
      <c r="L6642" s="169"/>
      <c r="M6642" s="169"/>
      <c r="N6642" s="169"/>
      <c r="O6642" s="169"/>
      <c r="P6642" s="169"/>
    </row>
    <row r="6643" spans="1:41" ht="20.100000000000001" customHeight="1">
      <c r="A6643" s="5" t="s">
        <v>14462</v>
      </c>
      <c r="B6643" s="168">
        <v>683615809543</v>
      </c>
      <c r="C6643" s="289" t="s">
        <v>14420</v>
      </c>
      <c r="D6643" s="5" t="s">
        <v>14461</v>
      </c>
      <c r="E6643" s="169"/>
      <c r="F6643" s="281">
        <v>9.99</v>
      </c>
      <c r="G6643" s="279" t="s">
        <v>14455</v>
      </c>
      <c r="H6643" s="169">
        <v>27</v>
      </c>
      <c r="I6643" s="280">
        <v>42406</v>
      </c>
      <c r="J6643" s="319">
        <f t="shared" si="104"/>
        <v>3.4915000000000003</v>
      </c>
      <c r="K6643" s="169"/>
      <c r="L6643" s="169"/>
      <c r="M6643" s="169"/>
      <c r="N6643" s="169"/>
      <c r="O6643" s="169"/>
      <c r="P6643" s="169"/>
      <c r="T6643" s="5" t="s">
        <v>15456</v>
      </c>
      <c r="U6643" s="171" t="s">
        <v>16163</v>
      </c>
      <c r="V6643" s="5" t="s">
        <v>15499</v>
      </c>
      <c r="W6643" s="5" t="s">
        <v>15500</v>
      </c>
      <c r="X6643" s="5" t="s">
        <v>15460</v>
      </c>
      <c r="Y6643" s="5" t="s">
        <v>15183</v>
      </c>
      <c r="Z6643" s="5" t="s">
        <v>15184</v>
      </c>
      <c r="AA6643" s="5" t="s">
        <v>16152</v>
      </c>
      <c r="AB6643" s="5" t="s">
        <v>15502</v>
      </c>
      <c r="AC6643" s="5" t="s">
        <v>16153</v>
      </c>
      <c r="AD6643" s="5" t="s">
        <v>15504</v>
      </c>
      <c r="AE6643" s="5" t="s">
        <v>15465</v>
      </c>
      <c r="AF6643" s="5" t="s">
        <v>15160</v>
      </c>
      <c r="AG6643" s="5" t="s">
        <v>15161</v>
      </c>
      <c r="AH6643" s="5" t="s">
        <v>15164</v>
      </c>
      <c r="AI6643" s="5" t="s">
        <v>15162</v>
      </c>
      <c r="AJ6643" s="5" t="s">
        <v>16154</v>
      </c>
      <c r="AK6643" s="5" t="s">
        <v>16346</v>
      </c>
      <c r="AL6643" s="5" t="s">
        <v>16347</v>
      </c>
      <c r="AM6643" s="5" t="s">
        <v>16348</v>
      </c>
      <c r="AN6643" s="5" t="s">
        <v>16349</v>
      </c>
    </row>
    <row r="6644" spans="1:41" ht="20.100000000000001" customHeight="1">
      <c r="A6644" s="282"/>
      <c r="C6644" s="289" t="s">
        <v>14421</v>
      </c>
      <c r="E6644" s="169"/>
      <c r="F6644" s="281" t="s">
        <v>17578</v>
      </c>
      <c r="G6644" s="279"/>
      <c r="H6644" s="169">
        <v>0</v>
      </c>
      <c r="I6644" s="280"/>
      <c r="J6644" s="319" t="e">
        <f t="shared" si="104"/>
        <v>#VALUE!</v>
      </c>
      <c r="K6644" s="169" t="s">
        <v>731</v>
      </c>
      <c r="L6644" s="169"/>
      <c r="M6644" s="169"/>
      <c r="N6644" s="169"/>
      <c r="O6644" s="169"/>
      <c r="P6644" s="169"/>
    </row>
    <row r="6645" spans="1:41" ht="20.100000000000001" customHeight="1">
      <c r="A6645" s="5" t="s">
        <v>14463</v>
      </c>
      <c r="B6645" s="168">
        <v>683615809550</v>
      </c>
      <c r="C6645" s="289" t="s">
        <v>14421</v>
      </c>
      <c r="D6645" s="5" t="s">
        <v>14454</v>
      </c>
      <c r="E6645" s="169"/>
      <c r="F6645" s="281">
        <v>9.99</v>
      </c>
      <c r="G6645" s="279" t="s">
        <v>14455</v>
      </c>
      <c r="H6645" s="169">
        <v>21</v>
      </c>
      <c r="I6645" s="280">
        <v>42406</v>
      </c>
      <c r="J6645" s="319">
        <f t="shared" si="104"/>
        <v>3.4915000000000003</v>
      </c>
      <c r="K6645" s="169"/>
      <c r="L6645" s="169"/>
      <c r="M6645" s="169"/>
      <c r="N6645" s="169"/>
      <c r="O6645" s="169"/>
      <c r="P6645" s="169"/>
      <c r="T6645" s="5" t="s">
        <v>15456</v>
      </c>
      <c r="U6645" s="171" t="s">
        <v>16164</v>
      </c>
      <c r="V6645" s="5" t="s">
        <v>15499</v>
      </c>
      <c r="W6645" s="5" t="s">
        <v>15500</v>
      </c>
      <c r="X6645" s="5" t="s">
        <v>15460</v>
      </c>
      <c r="Y6645" s="5" t="s">
        <v>15183</v>
      </c>
      <c r="Z6645" s="5" t="s">
        <v>15184</v>
      </c>
      <c r="AA6645" s="5" t="s">
        <v>16152</v>
      </c>
      <c r="AB6645" s="5" t="s">
        <v>15502</v>
      </c>
      <c r="AC6645" s="5" t="s">
        <v>16153</v>
      </c>
      <c r="AD6645" s="5" t="s">
        <v>15504</v>
      </c>
      <c r="AE6645" s="5" t="s">
        <v>15465</v>
      </c>
      <c r="AF6645" s="5" t="s">
        <v>15160</v>
      </c>
      <c r="AG6645" s="5" t="s">
        <v>15161</v>
      </c>
      <c r="AH6645" s="5" t="s">
        <v>15164</v>
      </c>
      <c r="AI6645" s="5" t="s">
        <v>15162</v>
      </c>
      <c r="AJ6645" s="5" t="s">
        <v>16154</v>
      </c>
      <c r="AK6645" s="5" t="s">
        <v>16350</v>
      </c>
      <c r="AL6645" s="5" t="s">
        <v>16351</v>
      </c>
      <c r="AM6645" s="5" t="s">
        <v>16352</v>
      </c>
    </row>
    <row r="6646" spans="1:41" ht="20.100000000000001" customHeight="1">
      <c r="A6646" s="282"/>
      <c r="C6646" s="289" t="s">
        <v>14422</v>
      </c>
      <c r="E6646" s="169"/>
      <c r="F6646" s="281" t="s">
        <v>17578</v>
      </c>
      <c r="G6646" s="279"/>
      <c r="H6646" s="169">
        <v>0</v>
      </c>
      <c r="I6646" s="280"/>
      <c r="J6646" s="319" t="e">
        <f t="shared" si="104"/>
        <v>#VALUE!</v>
      </c>
      <c r="K6646" s="169" t="s">
        <v>731</v>
      </c>
      <c r="L6646" s="169"/>
      <c r="M6646" s="169"/>
      <c r="N6646" s="169"/>
      <c r="O6646" s="169"/>
      <c r="P6646" s="169"/>
    </row>
    <row r="6647" spans="1:41" ht="20.100000000000001" customHeight="1">
      <c r="A6647" s="5" t="s">
        <v>14465</v>
      </c>
      <c r="B6647" s="168">
        <v>683615809567</v>
      </c>
      <c r="C6647" s="289" t="s">
        <v>14422</v>
      </c>
      <c r="D6647" s="5" t="s">
        <v>14464</v>
      </c>
      <c r="E6647" s="169"/>
      <c r="F6647" s="281">
        <v>9.99</v>
      </c>
      <c r="G6647" s="279" t="s">
        <v>14455</v>
      </c>
      <c r="H6647" s="169">
        <v>8</v>
      </c>
      <c r="I6647" s="280">
        <v>42406</v>
      </c>
      <c r="J6647" s="319">
        <f t="shared" si="104"/>
        <v>3.4915000000000003</v>
      </c>
      <c r="K6647" s="169"/>
      <c r="L6647" s="169"/>
      <c r="M6647" s="169"/>
      <c r="N6647" s="169"/>
      <c r="O6647" s="169"/>
      <c r="P6647" s="169"/>
      <c r="T6647" s="5" t="s">
        <v>15456</v>
      </c>
      <c r="U6647" s="171" t="s">
        <v>16165</v>
      </c>
      <c r="V6647" s="5" t="s">
        <v>15499</v>
      </c>
      <c r="W6647" s="5" t="s">
        <v>15490</v>
      </c>
      <c r="X6647" s="5" t="s">
        <v>15460</v>
      </c>
      <c r="Y6647" s="5" t="s">
        <v>15183</v>
      </c>
      <c r="Z6647" s="5" t="s">
        <v>15184</v>
      </c>
      <c r="AA6647" s="5" t="s">
        <v>16166</v>
      </c>
      <c r="AB6647" s="5" t="s">
        <v>15492</v>
      </c>
      <c r="AC6647" s="5" t="s">
        <v>16167</v>
      </c>
      <c r="AD6647" s="5" t="s">
        <v>15493</v>
      </c>
      <c r="AE6647" s="5" t="s">
        <v>15465</v>
      </c>
      <c r="AF6647" s="5" t="s">
        <v>15160</v>
      </c>
      <c r="AG6647" s="5" t="s">
        <v>15161</v>
      </c>
      <c r="AH6647" s="5" t="s">
        <v>15164</v>
      </c>
      <c r="AI6647" s="5" t="s">
        <v>15162</v>
      </c>
      <c r="AJ6647" s="5" t="s">
        <v>16168</v>
      </c>
      <c r="AK6647" s="5" t="s">
        <v>16353</v>
      </c>
      <c r="AL6647" s="5" t="s">
        <v>16354</v>
      </c>
      <c r="AM6647" s="5" t="s">
        <v>16355</v>
      </c>
    </row>
    <row r="6648" spans="1:41" ht="20.100000000000001" customHeight="1">
      <c r="A6648" s="282"/>
      <c r="C6648" s="289" t="s">
        <v>14423</v>
      </c>
      <c r="E6648" s="169"/>
      <c r="F6648" s="281" t="s">
        <v>17578</v>
      </c>
      <c r="G6648" s="279"/>
      <c r="H6648" s="169">
        <v>0</v>
      </c>
      <c r="I6648" s="280"/>
      <c r="J6648" s="319" t="e">
        <f t="shared" si="104"/>
        <v>#VALUE!</v>
      </c>
      <c r="K6648" s="169" t="s">
        <v>731</v>
      </c>
      <c r="L6648" s="169"/>
      <c r="M6648" s="169"/>
      <c r="N6648" s="169"/>
      <c r="O6648" s="169"/>
      <c r="P6648" s="169"/>
    </row>
    <row r="6649" spans="1:41" ht="20.100000000000001" customHeight="1">
      <c r="A6649" s="5" t="s">
        <v>14467</v>
      </c>
      <c r="B6649" s="168">
        <v>683615809574</v>
      </c>
      <c r="C6649" s="289" t="s">
        <v>14423</v>
      </c>
      <c r="D6649" s="5" t="s">
        <v>14466</v>
      </c>
      <c r="E6649" s="169"/>
      <c r="F6649" s="281">
        <v>9.99</v>
      </c>
      <c r="G6649" s="279" t="s">
        <v>14455</v>
      </c>
      <c r="H6649" s="169">
        <v>34</v>
      </c>
      <c r="I6649" s="280">
        <v>42406</v>
      </c>
      <c r="J6649" s="319">
        <f t="shared" si="104"/>
        <v>3.4915000000000003</v>
      </c>
      <c r="K6649" s="169"/>
      <c r="L6649" s="169"/>
      <c r="M6649" s="169"/>
      <c r="N6649" s="169"/>
      <c r="O6649" s="169"/>
      <c r="P6649" s="169"/>
      <c r="T6649" s="5" t="s">
        <v>15456</v>
      </c>
      <c r="U6649" s="171" t="s">
        <v>16169</v>
      </c>
      <c r="V6649" s="5" t="s">
        <v>15499</v>
      </c>
      <c r="W6649" s="5" t="s">
        <v>16170</v>
      </c>
      <c r="X6649" s="5" t="s">
        <v>15460</v>
      </c>
      <c r="Y6649" s="5" t="s">
        <v>15183</v>
      </c>
      <c r="Z6649" s="5" t="s">
        <v>15184</v>
      </c>
      <c r="AA6649" s="5" t="s">
        <v>16171</v>
      </c>
      <c r="AB6649" s="5" t="s">
        <v>16172</v>
      </c>
      <c r="AC6649" s="5" t="s">
        <v>16167</v>
      </c>
      <c r="AD6649" s="5" t="s">
        <v>16173</v>
      </c>
      <c r="AE6649" s="5" t="s">
        <v>15465</v>
      </c>
      <c r="AF6649" s="5" t="s">
        <v>15160</v>
      </c>
      <c r="AG6649" s="5" t="s">
        <v>15161</v>
      </c>
      <c r="AH6649" s="5" t="s">
        <v>15164</v>
      </c>
      <c r="AI6649" s="5" t="s">
        <v>15162</v>
      </c>
      <c r="AJ6649" s="5" t="s">
        <v>16174</v>
      </c>
      <c r="AK6649" s="5" t="s">
        <v>16356</v>
      </c>
      <c r="AL6649" s="5" t="s">
        <v>16357</v>
      </c>
      <c r="AM6649" s="5" t="s">
        <v>16358</v>
      </c>
    </row>
    <row r="6650" spans="1:41" ht="20.100000000000001" customHeight="1">
      <c r="A6650" s="282"/>
      <c r="C6650" s="289" t="s">
        <v>14424</v>
      </c>
      <c r="E6650" s="169"/>
      <c r="F6650" s="281" t="s">
        <v>17578</v>
      </c>
      <c r="G6650" s="279"/>
      <c r="H6650" s="169">
        <v>0</v>
      </c>
      <c r="I6650" s="280"/>
      <c r="J6650" s="319" t="e">
        <f t="shared" si="104"/>
        <v>#VALUE!</v>
      </c>
      <c r="K6650" s="169" t="s">
        <v>731</v>
      </c>
      <c r="L6650" s="169"/>
      <c r="M6650" s="169"/>
      <c r="N6650" s="169"/>
      <c r="O6650" s="169"/>
      <c r="P6650" s="169"/>
    </row>
    <row r="6651" spans="1:41" ht="20.100000000000001" customHeight="1">
      <c r="A6651" s="5" t="s">
        <v>14468</v>
      </c>
      <c r="B6651" s="168">
        <v>683615809581</v>
      </c>
      <c r="C6651" s="289" t="s">
        <v>14424</v>
      </c>
      <c r="D6651" s="5" t="s">
        <v>14466</v>
      </c>
      <c r="E6651" s="169"/>
      <c r="F6651" s="281">
        <v>9.99</v>
      </c>
      <c r="G6651" s="279" t="s">
        <v>14455</v>
      </c>
      <c r="H6651" s="169">
        <v>34</v>
      </c>
      <c r="I6651" s="280">
        <v>42406</v>
      </c>
      <c r="J6651" s="319">
        <f t="shared" si="104"/>
        <v>3.4915000000000003</v>
      </c>
      <c r="K6651" s="169"/>
      <c r="L6651" s="169"/>
      <c r="M6651" s="169"/>
      <c r="N6651" s="169"/>
      <c r="O6651" s="169"/>
      <c r="P6651" s="169"/>
      <c r="T6651" s="5" t="s">
        <v>15456</v>
      </c>
      <c r="U6651" s="171" t="s">
        <v>16175</v>
      </c>
      <c r="V6651" s="5" t="s">
        <v>15499</v>
      </c>
      <c r="W6651" s="5" t="s">
        <v>16170</v>
      </c>
      <c r="X6651" s="5" t="s">
        <v>15460</v>
      </c>
      <c r="Y6651" s="5" t="s">
        <v>15183</v>
      </c>
      <c r="Z6651" s="5" t="s">
        <v>15184</v>
      </c>
      <c r="AA6651" s="5" t="s">
        <v>16171</v>
      </c>
      <c r="AB6651" s="5" t="s">
        <v>16172</v>
      </c>
      <c r="AC6651" s="5" t="s">
        <v>16167</v>
      </c>
      <c r="AD6651" s="5" t="s">
        <v>16173</v>
      </c>
      <c r="AE6651" s="5" t="s">
        <v>15465</v>
      </c>
      <c r="AF6651" s="5" t="s">
        <v>15160</v>
      </c>
      <c r="AG6651" s="5" t="s">
        <v>15161</v>
      </c>
      <c r="AH6651" s="5" t="s">
        <v>15164</v>
      </c>
      <c r="AI6651" s="5" t="s">
        <v>15162</v>
      </c>
      <c r="AJ6651" s="5" t="s">
        <v>16174</v>
      </c>
      <c r="AK6651" s="5" t="s">
        <v>16359</v>
      </c>
      <c r="AL6651" s="5" t="s">
        <v>16360</v>
      </c>
      <c r="AM6651" s="5" t="s">
        <v>16361</v>
      </c>
      <c r="AN6651" s="5" t="s">
        <v>16362</v>
      </c>
    </row>
    <row r="6652" spans="1:41" ht="20.100000000000001" customHeight="1">
      <c r="A6652" s="282"/>
      <c r="C6652" s="289" t="s">
        <v>14425</v>
      </c>
      <c r="E6652" s="169"/>
      <c r="F6652" s="281" t="s">
        <v>17578</v>
      </c>
      <c r="G6652" s="279"/>
      <c r="H6652" s="169">
        <v>0</v>
      </c>
      <c r="I6652" s="280"/>
      <c r="J6652" s="319" t="e">
        <f t="shared" si="104"/>
        <v>#VALUE!</v>
      </c>
      <c r="K6652" s="169" t="s">
        <v>731</v>
      </c>
      <c r="L6652" s="169"/>
      <c r="M6652" s="169"/>
      <c r="N6652" s="169"/>
      <c r="O6652" s="169"/>
      <c r="P6652" s="169"/>
    </row>
    <row r="6653" spans="1:41" ht="20.100000000000001" customHeight="1">
      <c r="A6653" s="5" t="s">
        <v>14469</v>
      </c>
      <c r="B6653" s="168">
        <v>683615809598</v>
      </c>
      <c r="C6653" s="289" t="s">
        <v>14425</v>
      </c>
      <c r="D6653" s="5" t="s">
        <v>14466</v>
      </c>
      <c r="E6653" s="169"/>
      <c r="F6653" s="281">
        <v>9.99</v>
      </c>
      <c r="G6653" s="279" t="s">
        <v>14455</v>
      </c>
      <c r="H6653" s="169">
        <v>34</v>
      </c>
      <c r="I6653" s="280">
        <v>42406</v>
      </c>
      <c r="J6653" s="319">
        <f t="shared" si="104"/>
        <v>3.4915000000000003</v>
      </c>
      <c r="K6653" s="169"/>
      <c r="L6653" s="169"/>
      <c r="M6653" s="169"/>
      <c r="N6653" s="169"/>
      <c r="O6653" s="169"/>
      <c r="P6653" s="169"/>
      <c r="T6653" s="5" t="s">
        <v>15456</v>
      </c>
      <c r="U6653" s="171" t="s">
        <v>16176</v>
      </c>
      <c r="V6653" s="5" t="s">
        <v>15499</v>
      </c>
      <c r="W6653" s="5" t="s">
        <v>16170</v>
      </c>
      <c r="X6653" s="5" t="s">
        <v>15460</v>
      </c>
      <c r="Y6653" s="5" t="s">
        <v>15183</v>
      </c>
      <c r="Z6653" s="5" t="s">
        <v>15184</v>
      </c>
      <c r="AA6653" s="5" t="s">
        <v>16171</v>
      </c>
      <c r="AB6653" s="5" t="s">
        <v>16172</v>
      </c>
      <c r="AC6653" s="5" t="s">
        <v>16167</v>
      </c>
      <c r="AD6653" s="5" t="s">
        <v>16173</v>
      </c>
      <c r="AE6653" s="5" t="s">
        <v>15465</v>
      </c>
      <c r="AF6653" s="5" t="s">
        <v>15160</v>
      </c>
      <c r="AG6653" s="5" t="s">
        <v>15161</v>
      </c>
      <c r="AH6653" s="5" t="s">
        <v>15164</v>
      </c>
      <c r="AI6653" s="5" t="s">
        <v>15162</v>
      </c>
      <c r="AJ6653" s="5" t="s">
        <v>16174</v>
      </c>
      <c r="AK6653" s="5" t="s">
        <v>16363</v>
      </c>
      <c r="AL6653" s="5" t="s">
        <v>16364</v>
      </c>
      <c r="AM6653" s="5" t="s">
        <v>16365</v>
      </c>
    </row>
    <row r="6654" spans="1:41" ht="20.100000000000001" customHeight="1">
      <c r="A6654" s="282"/>
      <c r="C6654" s="289" t="s">
        <v>14426</v>
      </c>
      <c r="E6654" s="169"/>
      <c r="F6654" s="281" t="s">
        <v>17578</v>
      </c>
      <c r="G6654" s="279"/>
      <c r="H6654" s="169">
        <v>0</v>
      </c>
      <c r="I6654" s="280"/>
      <c r="J6654" s="319" t="e">
        <f t="shared" si="104"/>
        <v>#VALUE!</v>
      </c>
      <c r="K6654" s="169" t="s">
        <v>731</v>
      </c>
      <c r="L6654" s="169"/>
      <c r="M6654" s="169"/>
      <c r="N6654" s="169"/>
      <c r="O6654" s="169"/>
      <c r="P6654" s="169"/>
    </row>
    <row r="6655" spans="1:41" ht="20.100000000000001" customHeight="1">
      <c r="A6655" s="5" t="s">
        <v>14471</v>
      </c>
      <c r="B6655" s="168">
        <v>683615809604</v>
      </c>
      <c r="C6655" s="289" t="s">
        <v>14426</v>
      </c>
      <c r="D6655" s="5" t="s">
        <v>16177</v>
      </c>
      <c r="E6655" s="169"/>
      <c r="F6655" s="281">
        <v>9.99</v>
      </c>
      <c r="G6655" s="279" t="s">
        <v>14455</v>
      </c>
      <c r="H6655" s="169">
        <v>1</v>
      </c>
      <c r="I6655" s="280">
        <v>42406</v>
      </c>
      <c r="J6655" s="319">
        <f t="shared" si="104"/>
        <v>3.4915000000000003</v>
      </c>
      <c r="K6655" s="169"/>
      <c r="L6655" s="169"/>
      <c r="M6655" s="169"/>
      <c r="N6655" s="169"/>
      <c r="O6655" s="169"/>
      <c r="P6655" s="169"/>
      <c r="T6655" s="5" t="s">
        <v>15456</v>
      </c>
      <c r="U6655" s="171" t="s">
        <v>16178</v>
      </c>
      <c r="V6655" s="5" t="s">
        <v>15499</v>
      </c>
      <c r="W6655" s="5" t="s">
        <v>16170</v>
      </c>
      <c r="X6655" s="5" t="s">
        <v>15460</v>
      </c>
      <c r="Y6655" s="5" t="s">
        <v>15183</v>
      </c>
      <c r="Z6655" s="5" t="s">
        <v>15184</v>
      </c>
      <c r="AA6655" s="5" t="s">
        <v>16171</v>
      </c>
      <c r="AB6655" s="5" t="s">
        <v>16172</v>
      </c>
      <c r="AC6655" s="5" t="s">
        <v>16167</v>
      </c>
      <c r="AD6655" s="5" t="s">
        <v>16173</v>
      </c>
      <c r="AE6655" s="5" t="s">
        <v>15465</v>
      </c>
      <c r="AF6655" s="5" t="s">
        <v>15160</v>
      </c>
      <c r="AG6655" s="5" t="s">
        <v>15161</v>
      </c>
      <c r="AH6655" s="5" t="s">
        <v>15164</v>
      </c>
      <c r="AI6655" s="5" t="s">
        <v>15162</v>
      </c>
      <c r="AJ6655" s="5" t="s">
        <v>16174</v>
      </c>
      <c r="AK6655" s="5" t="s">
        <v>16366</v>
      </c>
      <c r="AL6655" s="5" t="s">
        <v>16367</v>
      </c>
      <c r="AM6655" s="5" t="s">
        <v>16368</v>
      </c>
    </row>
    <row r="6656" spans="1:41" ht="20.100000000000001" customHeight="1">
      <c r="A6656" s="282"/>
      <c r="C6656" s="289" t="s">
        <v>14427</v>
      </c>
      <c r="E6656" s="169"/>
      <c r="F6656" s="281" t="s">
        <v>17578</v>
      </c>
      <c r="G6656" s="279"/>
      <c r="H6656" s="169">
        <v>0</v>
      </c>
      <c r="I6656" s="280"/>
      <c r="J6656" s="319" t="e">
        <f t="shared" si="104"/>
        <v>#VALUE!</v>
      </c>
      <c r="K6656" s="169" t="s">
        <v>731</v>
      </c>
      <c r="L6656" s="169"/>
      <c r="M6656" s="169"/>
      <c r="N6656" s="169"/>
      <c r="O6656" s="169"/>
      <c r="P6656" s="169"/>
    </row>
    <row r="6657" spans="1:40" ht="20.100000000000001" customHeight="1">
      <c r="A6657" s="5" t="s">
        <v>14472</v>
      </c>
      <c r="B6657" s="168">
        <v>683615809611</v>
      </c>
      <c r="C6657" s="289" t="s">
        <v>14427</v>
      </c>
      <c r="D6657" s="5" t="s">
        <v>14466</v>
      </c>
      <c r="E6657" s="169"/>
      <c r="F6657" s="281">
        <v>9.99</v>
      </c>
      <c r="G6657" s="279" t="s">
        <v>14455</v>
      </c>
      <c r="H6657" s="169">
        <v>34</v>
      </c>
      <c r="I6657" s="280">
        <v>42406</v>
      </c>
      <c r="J6657" s="319">
        <f t="shared" si="104"/>
        <v>3.4915000000000003</v>
      </c>
      <c r="K6657" s="169"/>
      <c r="L6657" s="169"/>
      <c r="M6657" s="169"/>
      <c r="N6657" s="169"/>
      <c r="O6657" s="169"/>
      <c r="P6657" s="169"/>
      <c r="T6657" s="5" t="s">
        <v>15456</v>
      </c>
      <c r="U6657" s="171" t="s">
        <v>16179</v>
      </c>
      <c r="V6657" s="5" t="s">
        <v>15499</v>
      </c>
      <c r="W6657" s="5" t="s">
        <v>16170</v>
      </c>
      <c r="X6657" s="5" t="s">
        <v>15460</v>
      </c>
      <c r="Y6657" s="5" t="s">
        <v>15183</v>
      </c>
      <c r="Z6657" s="5" t="s">
        <v>15184</v>
      </c>
      <c r="AA6657" s="5" t="s">
        <v>16171</v>
      </c>
      <c r="AB6657" s="5" t="s">
        <v>16172</v>
      </c>
      <c r="AC6657" s="5" t="s">
        <v>16167</v>
      </c>
      <c r="AD6657" s="5" t="s">
        <v>16173</v>
      </c>
      <c r="AE6657" s="5" t="s">
        <v>15465</v>
      </c>
      <c r="AF6657" s="5" t="s">
        <v>15160</v>
      </c>
      <c r="AG6657" s="5" t="s">
        <v>15161</v>
      </c>
      <c r="AH6657" s="5" t="s">
        <v>15164</v>
      </c>
      <c r="AI6657" s="5" t="s">
        <v>15162</v>
      </c>
      <c r="AJ6657" s="5" t="s">
        <v>16174</v>
      </c>
      <c r="AK6657" s="5" t="s">
        <v>16369</v>
      </c>
      <c r="AL6657" s="5" t="s">
        <v>16370</v>
      </c>
      <c r="AM6657" s="5" t="s">
        <v>16371</v>
      </c>
    </row>
    <row r="6658" spans="1:40" ht="20.100000000000001" customHeight="1">
      <c r="A6658" s="282"/>
      <c r="C6658" s="289" t="s">
        <v>14428</v>
      </c>
      <c r="E6658" s="169"/>
      <c r="F6658" s="281" t="s">
        <v>17578</v>
      </c>
      <c r="G6658" s="279"/>
      <c r="H6658" s="169">
        <v>0</v>
      </c>
      <c r="I6658" s="280"/>
      <c r="J6658" s="319" t="e">
        <f t="shared" si="104"/>
        <v>#VALUE!</v>
      </c>
      <c r="K6658" s="169" t="s">
        <v>731</v>
      </c>
      <c r="L6658" s="169"/>
      <c r="M6658" s="169"/>
      <c r="N6658" s="169"/>
      <c r="O6658" s="169"/>
      <c r="P6658" s="169"/>
    </row>
    <row r="6659" spans="1:40" ht="20.100000000000001" customHeight="1">
      <c r="A6659" s="5" t="s">
        <v>14474</v>
      </c>
      <c r="B6659" s="168">
        <v>683615809628</v>
      </c>
      <c r="C6659" s="289" t="s">
        <v>14428</v>
      </c>
      <c r="D6659" s="5" t="s">
        <v>14473</v>
      </c>
      <c r="E6659" s="169"/>
      <c r="F6659" s="281">
        <v>9.99</v>
      </c>
      <c r="G6659" s="279" t="s">
        <v>14455</v>
      </c>
      <c r="H6659" s="169">
        <v>34</v>
      </c>
      <c r="I6659" s="280">
        <v>42406</v>
      </c>
      <c r="J6659" s="319">
        <f t="shared" si="104"/>
        <v>3.4915000000000003</v>
      </c>
      <c r="K6659" s="169"/>
      <c r="L6659" s="169"/>
      <c r="M6659" s="169"/>
      <c r="N6659" s="169"/>
      <c r="O6659" s="169"/>
      <c r="P6659" s="169"/>
      <c r="T6659" s="5" t="s">
        <v>15456</v>
      </c>
      <c r="U6659" s="171" t="s">
        <v>16180</v>
      </c>
      <c r="V6659" s="5" t="s">
        <v>15499</v>
      </c>
      <c r="W6659" s="5" t="s">
        <v>16181</v>
      </c>
      <c r="X6659" s="5" t="s">
        <v>15460</v>
      </c>
      <c r="Y6659" s="5" t="s">
        <v>15183</v>
      </c>
      <c r="Z6659" s="5" t="s">
        <v>15184</v>
      </c>
      <c r="AA6659" s="5" t="s">
        <v>16182</v>
      </c>
      <c r="AB6659" s="5" t="s">
        <v>16183</v>
      </c>
      <c r="AC6659" s="5" t="s">
        <v>16167</v>
      </c>
      <c r="AD6659" s="5" t="s">
        <v>16184</v>
      </c>
      <c r="AE6659" s="5" t="s">
        <v>15465</v>
      </c>
      <c r="AF6659" s="5" t="s">
        <v>15160</v>
      </c>
      <c r="AG6659" s="5" t="s">
        <v>15161</v>
      </c>
      <c r="AH6659" s="5" t="s">
        <v>15164</v>
      </c>
      <c r="AI6659" s="5" t="s">
        <v>15162</v>
      </c>
      <c r="AJ6659" s="5" t="s">
        <v>16185</v>
      </c>
      <c r="AK6659" s="5" t="s">
        <v>16372</v>
      </c>
      <c r="AL6659" s="5" t="s">
        <v>16373</v>
      </c>
      <c r="AM6659" s="5" t="s">
        <v>16374</v>
      </c>
      <c r="AN6659" s="5" t="s">
        <v>16375</v>
      </c>
    </row>
    <row r="6660" spans="1:40" ht="20.100000000000001" customHeight="1">
      <c r="A6660" s="282"/>
      <c r="C6660" s="289" t="s">
        <v>14429</v>
      </c>
      <c r="E6660" s="169"/>
      <c r="F6660" s="281" t="s">
        <v>17578</v>
      </c>
      <c r="G6660" s="279"/>
      <c r="H6660" s="169">
        <v>0</v>
      </c>
      <c r="I6660" s="280"/>
      <c r="J6660" s="319" t="e">
        <f t="shared" si="104"/>
        <v>#VALUE!</v>
      </c>
      <c r="K6660" s="169" t="s">
        <v>731</v>
      </c>
      <c r="L6660" s="169"/>
      <c r="M6660" s="169"/>
      <c r="N6660" s="169"/>
      <c r="O6660" s="169"/>
      <c r="P6660" s="169"/>
    </row>
    <row r="6661" spans="1:40" ht="20.100000000000001" customHeight="1">
      <c r="A6661" s="5" t="s">
        <v>14476</v>
      </c>
      <c r="B6661" s="168">
        <v>683615809635</v>
      </c>
      <c r="C6661" s="289" t="s">
        <v>14429</v>
      </c>
      <c r="D6661" s="5" t="s">
        <v>14475</v>
      </c>
      <c r="E6661" s="169"/>
      <c r="F6661" s="281">
        <v>9.99</v>
      </c>
      <c r="G6661" s="279" t="s">
        <v>14455</v>
      </c>
      <c r="H6661" s="169">
        <v>17</v>
      </c>
      <c r="I6661" s="280">
        <v>42406</v>
      </c>
      <c r="J6661" s="319">
        <f t="shared" si="104"/>
        <v>3.4915000000000003</v>
      </c>
      <c r="K6661" s="169"/>
      <c r="L6661" s="169"/>
      <c r="M6661" s="169"/>
      <c r="N6661" s="169"/>
      <c r="O6661" s="169"/>
      <c r="P6661" s="169"/>
      <c r="T6661" s="5" t="s">
        <v>15456</v>
      </c>
      <c r="U6661" s="171" t="s">
        <v>16186</v>
      </c>
      <c r="V6661" s="5" t="s">
        <v>15499</v>
      </c>
      <c r="W6661" s="5" t="s">
        <v>16187</v>
      </c>
      <c r="X6661" s="5" t="s">
        <v>15460</v>
      </c>
      <c r="Y6661" s="5" t="s">
        <v>15183</v>
      </c>
      <c r="Z6661" s="5" t="s">
        <v>15184</v>
      </c>
      <c r="AA6661" s="5" t="s">
        <v>16188</v>
      </c>
      <c r="AB6661" s="5" t="s">
        <v>16189</v>
      </c>
      <c r="AC6661" s="5" t="s">
        <v>16167</v>
      </c>
      <c r="AD6661" s="5" t="s">
        <v>16190</v>
      </c>
      <c r="AE6661" s="5" t="s">
        <v>15465</v>
      </c>
      <c r="AF6661" s="5" t="s">
        <v>15160</v>
      </c>
      <c r="AG6661" s="5" t="s">
        <v>15161</v>
      </c>
      <c r="AH6661" s="5" t="s">
        <v>15164</v>
      </c>
      <c r="AI6661" s="5" t="s">
        <v>15162</v>
      </c>
      <c r="AJ6661" s="5" t="s">
        <v>16191</v>
      </c>
      <c r="AK6661" s="5" t="s">
        <v>16376</v>
      </c>
      <c r="AL6661" s="5" t="s">
        <v>16377</v>
      </c>
      <c r="AM6661" s="5" t="s">
        <v>16378</v>
      </c>
    </row>
    <row r="6662" spans="1:40" ht="20.100000000000001" customHeight="1">
      <c r="A6662" s="282"/>
      <c r="C6662" s="289" t="s">
        <v>14430</v>
      </c>
      <c r="E6662" s="169"/>
      <c r="F6662" s="281" t="s">
        <v>17578</v>
      </c>
      <c r="G6662" s="279"/>
      <c r="H6662" s="169">
        <v>0</v>
      </c>
      <c r="I6662" s="280"/>
      <c r="J6662" s="319" t="e">
        <f t="shared" si="104"/>
        <v>#VALUE!</v>
      </c>
      <c r="K6662" s="169" t="s">
        <v>731</v>
      </c>
      <c r="L6662" s="169"/>
      <c r="M6662" s="169"/>
      <c r="N6662" s="169"/>
      <c r="O6662" s="169"/>
      <c r="P6662" s="169"/>
    </row>
    <row r="6663" spans="1:40" ht="20.100000000000001" customHeight="1">
      <c r="A6663" s="5" t="s">
        <v>14478</v>
      </c>
      <c r="B6663" s="168">
        <v>683615809642</v>
      </c>
      <c r="C6663" s="289" t="s">
        <v>14430</v>
      </c>
      <c r="D6663" s="5" t="s">
        <v>14477</v>
      </c>
      <c r="E6663" s="169"/>
      <c r="F6663" s="281">
        <v>10.99</v>
      </c>
      <c r="G6663" s="279" t="s">
        <v>14455</v>
      </c>
      <c r="H6663" s="169">
        <v>33</v>
      </c>
      <c r="I6663" s="280">
        <v>42406</v>
      </c>
      <c r="J6663" s="319">
        <f t="shared" si="104"/>
        <v>4.3414999999999999</v>
      </c>
      <c r="K6663" s="169"/>
      <c r="L6663" s="169"/>
      <c r="M6663" s="169"/>
      <c r="N6663" s="169"/>
      <c r="O6663" s="169"/>
      <c r="P6663" s="169"/>
      <c r="T6663" s="5" t="s">
        <v>15456</v>
      </c>
      <c r="U6663" s="171" t="s">
        <v>16192</v>
      </c>
      <c r="V6663" s="5" t="s">
        <v>15499</v>
      </c>
      <c r="W6663" s="5" t="s">
        <v>15500</v>
      </c>
      <c r="X6663" s="5" t="s">
        <v>15460</v>
      </c>
      <c r="Y6663" s="5" t="s">
        <v>15183</v>
      </c>
      <c r="Z6663" s="5" t="s">
        <v>15184</v>
      </c>
      <c r="AA6663" s="5" t="s">
        <v>16193</v>
      </c>
      <c r="AB6663" s="5" t="s">
        <v>15502</v>
      </c>
      <c r="AC6663" s="5" t="s">
        <v>16194</v>
      </c>
      <c r="AD6663" s="5" t="s">
        <v>15504</v>
      </c>
      <c r="AE6663" s="5" t="s">
        <v>15465</v>
      </c>
      <c r="AF6663" s="5" t="s">
        <v>15160</v>
      </c>
      <c r="AG6663" s="5" t="s">
        <v>15161</v>
      </c>
      <c r="AH6663" s="5" t="s">
        <v>15164</v>
      </c>
      <c r="AI6663" s="5" t="s">
        <v>15162</v>
      </c>
      <c r="AJ6663" s="5" t="s">
        <v>16195</v>
      </c>
      <c r="AK6663" s="5" t="s">
        <v>16379</v>
      </c>
      <c r="AL6663" s="5" t="s">
        <v>16380</v>
      </c>
      <c r="AM6663" s="5" t="s">
        <v>16381</v>
      </c>
    </row>
    <row r="6664" spans="1:40" ht="20.100000000000001" customHeight="1">
      <c r="A6664" s="282"/>
      <c r="C6664" s="289" t="s">
        <v>14431</v>
      </c>
      <c r="E6664" s="169"/>
      <c r="F6664" s="281" t="s">
        <v>17578</v>
      </c>
      <c r="G6664" s="279"/>
      <c r="H6664" s="169">
        <v>0</v>
      </c>
      <c r="I6664" s="280"/>
      <c r="J6664" s="319" t="e">
        <f t="shared" si="104"/>
        <v>#VALUE!</v>
      </c>
      <c r="K6664" s="169" t="s">
        <v>731</v>
      </c>
      <c r="L6664" s="169"/>
      <c r="M6664" s="169"/>
      <c r="N6664" s="169"/>
      <c r="O6664" s="169"/>
      <c r="P6664" s="169"/>
    </row>
    <row r="6665" spans="1:40" ht="20.100000000000001" customHeight="1">
      <c r="A6665" s="5" t="s">
        <v>14480</v>
      </c>
      <c r="B6665" s="168">
        <v>683615809659</v>
      </c>
      <c r="C6665" s="289" t="s">
        <v>14431</v>
      </c>
      <c r="D6665" s="5" t="s">
        <v>14479</v>
      </c>
      <c r="E6665" s="169"/>
      <c r="F6665" s="281">
        <v>10.99</v>
      </c>
      <c r="G6665" s="279" t="s">
        <v>14455</v>
      </c>
      <c r="H6665" s="169">
        <v>31</v>
      </c>
      <c r="I6665" s="280">
        <v>42406</v>
      </c>
      <c r="J6665" s="319">
        <f t="shared" si="104"/>
        <v>4.3414999999999999</v>
      </c>
      <c r="K6665" s="169"/>
      <c r="L6665" s="169"/>
      <c r="M6665" s="169"/>
      <c r="N6665" s="169"/>
      <c r="O6665" s="169"/>
      <c r="P6665" s="169"/>
      <c r="T6665" s="5" t="s">
        <v>15456</v>
      </c>
      <c r="U6665" s="171" t="s">
        <v>16196</v>
      </c>
      <c r="V6665" s="5" t="s">
        <v>15499</v>
      </c>
      <c r="W6665" s="5" t="s">
        <v>15500</v>
      </c>
      <c r="X6665" s="5" t="s">
        <v>15460</v>
      </c>
      <c r="Y6665" s="5" t="s">
        <v>15183</v>
      </c>
      <c r="Z6665" s="5" t="s">
        <v>15184</v>
      </c>
      <c r="AA6665" s="5" t="s">
        <v>16152</v>
      </c>
      <c r="AB6665" s="5" t="s">
        <v>15502</v>
      </c>
      <c r="AC6665" s="5" t="s">
        <v>16153</v>
      </c>
      <c r="AD6665" s="5" t="s">
        <v>15504</v>
      </c>
      <c r="AE6665" s="5" t="s">
        <v>15465</v>
      </c>
      <c r="AF6665" s="5" t="s">
        <v>15160</v>
      </c>
      <c r="AG6665" s="5" t="s">
        <v>15161</v>
      </c>
      <c r="AH6665" s="5" t="s">
        <v>15164</v>
      </c>
      <c r="AI6665" s="5" t="s">
        <v>15162</v>
      </c>
      <c r="AJ6665" s="5" t="s">
        <v>16154</v>
      </c>
      <c r="AK6665" s="5" t="s">
        <v>16382</v>
      </c>
      <c r="AL6665" s="5" t="s">
        <v>16383</v>
      </c>
      <c r="AM6665" s="5" t="s">
        <v>16384</v>
      </c>
    </row>
    <row r="6666" spans="1:40" ht="20.100000000000001" customHeight="1">
      <c r="A6666" s="282"/>
      <c r="C6666" s="289" t="s">
        <v>14432</v>
      </c>
      <c r="E6666" s="169"/>
      <c r="F6666" s="281" t="s">
        <v>17578</v>
      </c>
      <c r="G6666" s="279"/>
      <c r="H6666" s="169">
        <v>0</v>
      </c>
      <c r="I6666" s="280"/>
      <c r="J6666" s="319" t="e">
        <f t="shared" si="104"/>
        <v>#VALUE!</v>
      </c>
      <c r="K6666" s="169" t="s">
        <v>731</v>
      </c>
      <c r="L6666" s="169"/>
      <c r="M6666" s="169"/>
      <c r="N6666" s="169"/>
      <c r="O6666" s="169"/>
      <c r="P6666" s="169"/>
    </row>
    <row r="6667" spans="1:40" ht="20.100000000000001" customHeight="1">
      <c r="A6667" s="5" t="s">
        <v>14482</v>
      </c>
      <c r="B6667" s="168">
        <v>683615809666</v>
      </c>
      <c r="C6667" s="289" t="s">
        <v>14432</v>
      </c>
      <c r="D6667" s="5" t="s">
        <v>14481</v>
      </c>
      <c r="E6667" s="169"/>
      <c r="F6667" s="281">
        <v>10.99</v>
      </c>
      <c r="G6667" s="279" t="s">
        <v>14455</v>
      </c>
      <c r="H6667" s="169">
        <v>34</v>
      </c>
      <c r="I6667" s="280">
        <v>42406</v>
      </c>
      <c r="J6667" s="319">
        <f t="shared" si="104"/>
        <v>4.3414999999999999</v>
      </c>
      <c r="K6667" s="169"/>
      <c r="L6667" s="169"/>
      <c r="M6667" s="169"/>
      <c r="N6667" s="169"/>
      <c r="O6667" s="169"/>
      <c r="P6667" s="169"/>
      <c r="T6667" s="5" t="s">
        <v>15456</v>
      </c>
      <c r="U6667" s="171" t="s">
        <v>16197</v>
      </c>
      <c r="V6667" s="5" t="s">
        <v>15499</v>
      </c>
      <c r="W6667" s="5" t="s">
        <v>15500</v>
      </c>
      <c r="X6667" s="5" t="s">
        <v>15460</v>
      </c>
      <c r="Y6667" s="5" t="s">
        <v>15183</v>
      </c>
      <c r="Z6667" s="5" t="s">
        <v>15184</v>
      </c>
      <c r="AA6667" s="5" t="s">
        <v>15501</v>
      </c>
      <c r="AB6667" s="5" t="s">
        <v>15502</v>
      </c>
      <c r="AC6667" s="5" t="s">
        <v>15503</v>
      </c>
      <c r="AD6667" s="5" t="s">
        <v>15504</v>
      </c>
      <c r="AE6667" s="5" t="s">
        <v>15465</v>
      </c>
      <c r="AF6667" s="5" t="s">
        <v>15160</v>
      </c>
      <c r="AG6667" s="5" t="s">
        <v>15161</v>
      </c>
      <c r="AH6667" s="5" t="s">
        <v>15164</v>
      </c>
      <c r="AI6667" s="5" t="s">
        <v>15162</v>
      </c>
      <c r="AJ6667" s="5" t="s">
        <v>16198</v>
      </c>
      <c r="AK6667" s="5" t="s">
        <v>16385</v>
      </c>
      <c r="AL6667" s="5" t="s">
        <v>16386</v>
      </c>
    </row>
    <row r="6668" spans="1:40" ht="20.100000000000001" customHeight="1">
      <c r="A6668" s="282"/>
      <c r="C6668" s="289" t="s">
        <v>14433</v>
      </c>
      <c r="E6668" s="169"/>
      <c r="F6668" s="281" t="s">
        <v>17578</v>
      </c>
      <c r="G6668" s="279"/>
      <c r="H6668" s="169">
        <v>0</v>
      </c>
      <c r="I6668" s="280"/>
      <c r="J6668" s="319" t="e">
        <f t="shared" ref="J6668:J6731" si="105">F6668*0.85-5-E6668</f>
        <v>#VALUE!</v>
      </c>
      <c r="K6668" s="169" t="s">
        <v>731</v>
      </c>
      <c r="L6668" s="169"/>
      <c r="M6668" s="169"/>
      <c r="N6668" s="169"/>
      <c r="O6668" s="169"/>
      <c r="P6668" s="169"/>
    </row>
    <row r="6669" spans="1:40" ht="20.100000000000001" customHeight="1">
      <c r="A6669" s="5" t="s">
        <v>14484</v>
      </c>
      <c r="B6669" s="168">
        <v>683615809673</v>
      </c>
      <c r="C6669" s="289" t="s">
        <v>14433</v>
      </c>
      <c r="D6669" s="5" t="s">
        <v>14483</v>
      </c>
      <c r="E6669" s="169"/>
      <c r="F6669" s="281">
        <v>10.99</v>
      </c>
      <c r="G6669" s="279" t="s">
        <v>14455</v>
      </c>
      <c r="H6669" s="169">
        <v>23</v>
      </c>
      <c r="I6669" s="280">
        <v>42406</v>
      </c>
      <c r="J6669" s="319">
        <f t="shared" si="105"/>
        <v>4.3414999999999999</v>
      </c>
      <c r="K6669" s="169"/>
      <c r="L6669" s="169"/>
      <c r="M6669" s="169"/>
      <c r="N6669" s="169"/>
      <c r="O6669" s="169"/>
      <c r="P6669" s="169"/>
      <c r="T6669" s="5" t="s">
        <v>15456</v>
      </c>
      <c r="U6669" s="171" t="s">
        <v>16199</v>
      </c>
      <c r="V6669" s="5" t="s">
        <v>15499</v>
      </c>
      <c r="W6669" s="5" t="s">
        <v>15500</v>
      </c>
      <c r="X6669" s="5" t="s">
        <v>15460</v>
      </c>
      <c r="Y6669" s="5" t="s">
        <v>15183</v>
      </c>
      <c r="Z6669" s="5" t="s">
        <v>15184</v>
      </c>
      <c r="AA6669" s="5" t="s">
        <v>15501</v>
      </c>
      <c r="AB6669" s="5" t="s">
        <v>15502</v>
      </c>
      <c r="AC6669" s="5" t="s">
        <v>15503</v>
      </c>
      <c r="AD6669" s="5" t="s">
        <v>15504</v>
      </c>
      <c r="AE6669" s="5" t="s">
        <v>15465</v>
      </c>
      <c r="AF6669" s="5" t="s">
        <v>15160</v>
      </c>
      <c r="AG6669" s="5" t="s">
        <v>15161</v>
      </c>
      <c r="AH6669" s="5" t="s">
        <v>15164</v>
      </c>
      <c r="AI6669" s="5" t="s">
        <v>15162</v>
      </c>
      <c r="AJ6669" s="5" t="s">
        <v>16198</v>
      </c>
      <c r="AK6669" s="5" t="s">
        <v>16387</v>
      </c>
      <c r="AL6669" s="5" t="s">
        <v>16388</v>
      </c>
      <c r="AM6669" s="5" t="s">
        <v>16389</v>
      </c>
    </row>
    <row r="6670" spans="1:40" ht="20.100000000000001" customHeight="1">
      <c r="A6670" s="282" t="s">
        <v>14485</v>
      </c>
      <c r="C6670" s="289" t="s">
        <v>14434</v>
      </c>
      <c r="D6670" s="5" t="s">
        <v>14486</v>
      </c>
      <c r="E6670" s="169"/>
      <c r="F6670" s="281" t="s">
        <v>17578</v>
      </c>
      <c r="G6670" s="279" t="s">
        <v>14455</v>
      </c>
      <c r="H6670" s="169"/>
      <c r="I6670" s="280">
        <v>42406</v>
      </c>
      <c r="J6670" s="319" t="e">
        <f t="shared" si="105"/>
        <v>#VALUE!</v>
      </c>
      <c r="K6670" s="169"/>
      <c r="L6670" s="169"/>
      <c r="M6670" s="169"/>
      <c r="N6670" s="169"/>
      <c r="O6670" s="169"/>
      <c r="P6670" s="169"/>
    </row>
    <row r="6671" spans="1:40" ht="20.100000000000001" customHeight="1">
      <c r="A6671" s="5" t="s">
        <v>14487</v>
      </c>
      <c r="B6671" s="168">
        <v>683615809680</v>
      </c>
      <c r="C6671" s="289" t="s">
        <v>14435</v>
      </c>
      <c r="D6671" s="5" t="s">
        <v>14486</v>
      </c>
      <c r="E6671" s="169"/>
      <c r="F6671" s="281">
        <v>9.99</v>
      </c>
      <c r="G6671" s="279" t="s">
        <v>14455</v>
      </c>
      <c r="H6671" s="169">
        <v>15</v>
      </c>
      <c r="I6671" s="280">
        <v>42406</v>
      </c>
      <c r="J6671" s="319">
        <f t="shared" si="105"/>
        <v>3.4915000000000003</v>
      </c>
      <c r="K6671" s="169"/>
      <c r="L6671" s="169"/>
      <c r="M6671" s="169"/>
      <c r="N6671" s="169"/>
      <c r="O6671" s="169"/>
      <c r="P6671" s="169"/>
      <c r="T6671" s="5" t="s">
        <v>15456</v>
      </c>
      <c r="U6671" s="171" t="s">
        <v>14485</v>
      </c>
      <c r="V6671" s="5" t="s">
        <v>15632</v>
      </c>
      <c r="W6671" s="5" t="s">
        <v>15633</v>
      </c>
      <c r="X6671" s="5" t="s">
        <v>15634</v>
      </c>
      <c r="Y6671" s="5" t="s">
        <v>15635</v>
      </c>
      <c r="Z6671" s="5" t="s">
        <v>15636</v>
      </c>
      <c r="AA6671" s="5" t="s">
        <v>15501</v>
      </c>
      <c r="AB6671" s="5" t="s">
        <v>15637</v>
      </c>
      <c r="AC6671" s="5" t="s">
        <v>15503</v>
      </c>
      <c r="AD6671" s="5" t="s">
        <v>15504</v>
      </c>
      <c r="AE6671" s="5" t="s">
        <v>15465</v>
      </c>
      <c r="AF6671" s="5" t="s">
        <v>16200</v>
      </c>
      <c r="AG6671" s="5" t="s">
        <v>16201</v>
      </c>
      <c r="AH6671" s="5" t="s">
        <v>16202</v>
      </c>
      <c r="AI6671" s="5" t="s">
        <v>15639</v>
      </c>
      <c r="AJ6671" s="5" t="s">
        <v>16198</v>
      </c>
      <c r="AK6671" s="5" t="s">
        <v>16074</v>
      </c>
      <c r="AL6671" s="5" t="s">
        <v>16075</v>
      </c>
      <c r="AM6671" s="5" t="s">
        <v>16076</v>
      </c>
      <c r="AN6671" s="5" t="s">
        <v>16077</v>
      </c>
    </row>
    <row r="6672" spans="1:40" ht="20.100000000000001" customHeight="1">
      <c r="A6672" s="5" t="s">
        <v>14488</v>
      </c>
      <c r="B6672" s="168">
        <v>683615809697</v>
      </c>
      <c r="C6672" s="289" t="s">
        <v>14436</v>
      </c>
      <c r="D6672" s="5" t="s">
        <v>14486</v>
      </c>
      <c r="E6672" s="169"/>
      <c r="F6672" s="281">
        <v>9.99</v>
      </c>
      <c r="G6672" s="279" t="s">
        <v>14455</v>
      </c>
      <c r="H6672" s="169">
        <v>22</v>
      </c>
      <c r="I6672" s="280">
        <v>42406</v>
      </c>
      <c r="J6672" s="319">
        <f t="shared" si="105"/>
        <v>3.4915000000000003</v>
      </c>
      <c r="K6672" s="169"/>
      <c r="L6672" s="169"/>
      <c r="M6672" s="169"/>
      <c r="N6672" s="169"/>
      <c r="O6672" s="169"/>
      <c r="P6672" s="169"/>
      <c r="T6672" s="5" t="s">
        <v>15456</v>
      </c>
      <c r="U6672" s="171" t="s">
        <v>14485</v>
      </c>
      <c r="V6672" s="5" t="s">
        <v>15499</v>
      </c>
      <c r="W6672" s="5" t="s">
        <v>15500</v>
      </c>
      <c r="X6672" s="5" t="s">
        <v>15460</v>
      </c>
      <c r="Y6672" s="5" t="s">
        <v>15183</v>
      </c>
      <c r="Z6672" s="5" t="s">
        <v>15184</v>
      </c>
      <c r="AA6672" s="5" t="s">
        <v>15501</v>
      </c>
      <c r="AB6672" s="5" t="s">
        <v>15502</v>
      </c>
      <c r="AC6672" s="5" t="s">
        <v>15503</v>
      </c>
      <c r="AD6672" s="5" t="s">
        <v>15504</v>
      </c>
      <c r="AE6672" s="5" t="s">
        <v>15465</v>
      </c>
      <c r="AF6672" s="5" t="s">
        <v>15160</v>
      </c>
      <c r="AG6672" s="5" t="s">
        <v>15161</v>
      </c>
      <c r="AH6672" s="5" t="s">
        <v>15164</v>
      </c>
      <c r="AI6672" s="5" t="s">
        <v>15162</v>
      </c>
      <c r="AJ6672" s="5" t="s">
        <v>16198</v>
      </c>
      <c r="AK6672" s="5" t="s">
        <v>16078</v>
      </c>
      <c r="AL6672" s="5" t="s">
        <v>16079</v>
      </c>
      <c r="AM6672" s="5" t="s">
        <v>16080</v>
      </c>
      <c r="AN6672" s="5" t="s">
        <v>16081</v>
      </c>
    </row>
    <row r="6673" spans="1:40" ht="20.100000000000001" customHeight="1">
      <c r="A6673" s="282" t="s">
        <v>14489</v>
      </c>
      <c r="C6673" s="289" t="s">
        <v>14437</v>
      </c>
      <c r="D6673" s="5" t="s">
        <v>14490</v>
      </c>
      <c r="E6673" s="169"/>
      <c r="F6673" s="281" t="s">
        <v>17578</v>
      </c>
      <c r="G6673" s="279" t="s">
        <v>14455</v>
      </c>
      <c r="H6673" s="169"/>
      <c r="I6673" s="280">
        <v>42406</v>
      </c>
      <c r="J6673" s="319" t="e">
        <f t="shared" si="105"/>
        <v>#VALUE!</v>
      </c>
      <c r="K6673" s="169"/>
      <c r="L6673" s="169"/>
      <c r="M6673" s="169"/>
      <c r="N6673" s="169"/>
      <c r="O6673" s="169"/>
      <c r="P6673" s="169"/>
    </row>
    <row r="6674" spans="1:40" ht="20.100000000000001" customHeight="1">
      <c r="A6674" s="5" t="s">
        <v>14491</v>
      </c>
      <c r="B6674" s="168">
        <v>683615809703</v>
      </c>
      <c r="C6674" s="289" t="s">
        <v>14438</v>
      </c>
      <c r="D6674" s="5" t="s">
        <v>14490</v>
      </c>
      <c r="E6674" s="169"/>
      <c r="F6674" s="281">
        <v>9.99</v>
      </c>
      <c r="G6674" s="279" t="s">
        <v>14455</v>
      </c>
      <c r="H6674" s="169">
        <v>28</v>
      </c>
      <c r="I6674" s="280">
        <v>42406</v>
      </c>
      <c r="J6674" s="319">
        <f t="shared" si="105"/>
        <v>3.4915000000000003</v>
      </c>
      <c r="K6674" s="169"/>
      <c r="L6674" s="169" t="s">
        <v>731</v>
      </c>
      <c r="M6674" s="169"/>
      <c r="N6674" s="169"/>
      <c r="O6674" s="169"/>
      <c r="P6674" s="169"/>
      <c r="T6674" s="5" t="s">
        <v>15456</v>
      </c>
      <c r="U6674" s="171" t="s">
        <v>14489</v>
      </c>
      <c r="V6674" s="5" t="s">
        <v>15499</v>
      </c>
      <c r="W6674" s="5" t="s">
        <v>16203</v>
      </c>
      <c r="X6674" s="5" t="s">
        <v>15460</v>
      </c>
      <c r="Y6674" s="5" t="s">
        <v>15183</v>
      </c>
      <c r="Z6674" s="5" t="s">
        <v>15184</v>
      </c>
      <c r="AA6674" s="5" t="s">
        <v>16204</v>
      </c>
      <c r="AB6674" s="5" t="s">
        <v>16205</v>
      </c>
      <c r="AC6674" s="5" t="s">
        <v>15503</v>
      </c>
      <c r="AD6674" s="5" t="s">
        <v>16206</v>
      </c>
      <c r="AE6674" s="5" t="s">
        <v>15465</v>
      </c>
      <c r="AF6674" s="5" t="s">
        <v>15160</v>
      </c>
      <c r="AG6674" s="5" t="s">
        <v>15161</v>
      </c>
      <c r="AH6674" s="5" t="s">
        <v>15164</v>
      </c>
      <c r="AI6674" s="5" t="s">
        <v>15162</v>
      </c>
      <c r="AJ6674" s="5" t="s">
        <v>16207</v>
      </c>
      <c r="AK6674" s="5" t="s">
        <v>16390</v>
      </c>
      <c r="AL6674" s="5" t="s">
        <v>16391</v>
      </c>
      <c r="AM6674" s="5" t="s">
        <v>16392</v>
      </c>
    </row>
    <row r="6675" spans="1:40" ht="20.100000000000001" customHeight="1">
      <c r="A6675" s="5" t="s">
        <v>14509</v>
      </c>
      <c r="B6675" s="168">
        <v>683615809710</v>
      </c>
      <c r="C6675" s="289" t="s">
        <v>14507</v>
      </c>
      <c r="D6675" s="5" t="s">
        <v>14490</v>
      </c>
      <c r="E6675" s="169"/>
      <c r="F6675" s="281">
        <v>9.99</v>
      </c>
      <c r="G6675" s="279" t="s">
        <v>14455</v>
      </c>
      <c r="H6675" s="169">
        <v>32</v>
      </c>
      <c r="I6675" s="280">
        <v>42406</v>
      </c>
      <c r="J6675" s="319">
        <f t="shared" si="105"/>
        <v>3.4915000000000003</v>
      </c>
      <c r="K6675" s="169"/>
      <c r="L6675" s="169" t="s">
        <v>731</v>
      </c>
      <c r="M6675" s="169"/>
      <c r="N6675" s="169"/>
      <c r="O6675" s="169"/>
      <c r="P6675" s="169"/>
      <c r="T6675" s="5" t="s">
        <v>15456</v>
      </c>
      <c r="U6675" s="171" t="s">
        <v>14489</v>
      </c>
      <c r="V6675" s="5" t="s">
        <v>15499</v>
      </c>
      <c r="W6675" s="5" t="s">
        <v>16203</v>
      </c>
      <c r="X6675" s="5" t="s">
        <v>15460</v>
      </c>
      <c r="Y6675" s="5" t="s">
        <v>15183</v>
      </c>
      <c r="Z6675" s="5" t="s">
        <v>15184</v>
      </c>
      <c r="AA6675" s="5" t="s">
        <v>16204</v>
      </c>
      <c r="AB6675" s="5" t="s">
        <v>16205</v>
      </c>
      <c r="AC6675" s="5" t="s">
        <v>15503</v>
      </c>
      <c r="AD6675" s="5" t="s">
        <v>16206</v>
      </c>
      <c r="AE6675" s="5" t="s">
        <v>15465</v>
      </c>
      <c r="AF6675" s="5" t="s">
        <v>15160</v>
      </c>
      <c r="AG6675" s="5" t="s">
        <v>15161</v>
      </c>
      <c r="AH6675" s="5" t="s">
        <v>15164</v>
      </c>
      <c r="AI6675" s="5" t="s">
        <v>15162</v>
      </c>
      <c r="AJ6675" s="5" t="s">
        <v>16207</v>
      </c>
      <c r="AK6675" s="5" t="s">
        <v>16393</v>
      </c>
      <c r="AL6675" s="5" t="s">
        <v>16394</v>
      </c>
      <c r="AM6675" s="5" t="s">
        <v>16395</v>
      </c>
    </row>
    <row r="6676" spans="1:40" ht="20.100000000000001" customHeight="1">
      <c r="A6676" s="5" t="s">
        <v>14492</v>
      </c>
      <c r="B6676" s="168">
        <v>683615809727</v>
      </c>
      <c r="C6676" s="289" t="s">
        <v>14440</v>
      </c>
      <c r="D6676" s="5" t="s">
        <v>14490</v>
      </c>
      <c r="E6676" s="169"/>
      <c r="F6676" s="281">
        <v>9.99</v>
      </c>
      <c r="G6676" s="279" t="s">
        <v>14455</v>
      </c>
      <c r="H6676" s="169">
        <v>31</v>
      </c>
      <c r="I6676" s="280">
        <v>42406</v>
      </c>
      <c r="J6676" s="319">
        <f t="shared" si="105"/>
        <v>3.4915000000000003</v>
      </c>
      <c r="K6676" s="169"/>
      <c r="L6676" s="169" t="s">
        <v>731</v>
      </c>
      <c r="M6676" s="169"/>
      <c r="N6676" s="169"/>
      <c r="O6676" s="169"/>
      <c r="P6676" s="169"/>
      <c r="T6676" s="5" t="s">
        <v>15456</v>
      </c>
      <c r="U6676" s="171" t="s">
        <v>14489</v>
      </c>
      <c r="V6676" s="5" t="s">
        <v>15499</v>
      </c>
      <c r="W6676" s="5" t="s">
        <v>16203</v>
      </c>
      <c r="X6676" s="5" t="s">
        <v>15460</v>
      </c>
      <c r="Y6676" s="5" t="s">
        <v>15183</v>
      </c>
      <c r="Z6676" s="5" t="s">
        <v>15184</v>
      </c>
      <c r="AA6676" s="5" t="s">
        <v>16204</v>
      </c>
      <c r="AB6676" s="5" t="s">
        <v>16205</v>
      </c>
      <c r="AC6676" s="5" t="s">
        <v>15503</v>
      </c>
      <c r="AD6676" s="5" t="s">
        <v>16206</v>
      </c>
      <c r="AE6676" s="5" t="s">
        <v>15465</v>
      </c>
      <c r="AF6676" s="5" t="s">
        <v>15160</v>
      </c>
      <c r="AG6676" s="5" t="s">
        <v>15161</v>
      </c>
      <c r="AH6676" s="5" t="s">
        <v>15164</v>
      </c>
      <c r="AI6676" s="5" t="s">
        <v>15162</v>
      </c>
      <c r="AJ6676" s="5" t="s">
        <v>16207</v>
      </c>
      <c r="AK6676" s="5" t="s">
        <v>16396</v>
      </c>
      <c r="AL6676" s="5" t="s">
        <v>16397</v>
      </c>
      <c r="AM6676" s="5" t="s">
        <v>16398</v>
      </c>
    </row>
    <row r="6677" spans="1:40" ht="20.100000000000001" customHeight="1">
      <c r="A6677" s="5" t="s">
        <v>14493</v>
      </c>
      <c r="B6677" s="168">
        <v>683615809734</v>
      </c>
      <c r="C6677" s="289" t="s">
        <v>14441</v>
      </c>
      <c r="D6677" s="5" t="s">
        <v>14490</v>
      </c>
      <c r="E6677" s="169"/>
      <c r="F6677" s="281">
        <v>9.99</v>
      </c>
      <c r="G6677" s="279" t="s">
        <v>14455</v>
      </c>
      <c r="H6677" s="365">
        <v>35</v>
      </c>
      <c r="I6677" s="280">
        <v>42406</v>
      </c>
      <c r="J6677" s="319">
        <f t="shared" si="105"/>
        <v>3.4915000000000003</v>
      </c>
      <c r="K6677" s="169"/>
      <c r="L6677" s="169" t="s">
        <v>731</v>
      </c>
      <c r="M6677" s="169"/>
      <c r="N6677" s="169"/>
      <c r="O6677" s="169"/>
      <c r="P6677" s="169"/>
      <c r="T6677" s="5" t="s">
        <v>15456</v>
      </c>
      <c r="U6677" s="171" t="s">
        <v>14489</v>
      </c>
      <c r="V6677" s="5" t="s">
        <v>15499</v>
      </c>
      <c r="W6677" s="5" t="s">
        <v>16203</v>
      </c>
      <c r="X6677" s="5" t="s">
        <v>15460</v>
      </c>
      <c r="Y6677" s="5" t="s">
        <v>15183</v>
      </c>
      <c r="Z6677" s="5" t="s">
        <v>15184</v>
      </c>
      <c r="AA6677" s="5" t="s">
        <v>16204</v>
      </c>
      <c r="AB6677" s="5" t="s">
        <v>16205</v>
      </c>
      <c r="AC6677" s="5" t="s">
        <v>15503</v>
      </c>
      <c r="AD6677" s="5" t="s">
        <v>16206</v>
      </c>
      <c r="AE6677" s="5" t="s">
        <v>15465</v>
      </c>
      <c r="AF6677" s="5" t="s">
        <v>15160</v>
      </c>
      <c r="AG6677" s="5" t="s">
        <v>15161</v>
      </c>
      <c r="AH6677" s="5" t="s">
        <v>15164</v>
      </c>
      <c r="AI6677" s="5" t="s">
        <v>15162</v>
      </c>
      <c r="AJ6677" s="5" t="s">
        <v>16207</v>
      </c>
      <c r="AK6677" s="5" t="s">
        <v>16399</v>
      </c>
      <c r="AL6677" s="5" t="s">
        <v>16400</v>
      </c>
      <c r="AM6677" s="5" t="s">
        <v>16401</v>
      </c>
    </row>
    <row r="6678" spans="1:40" ht="20.100000000000001" customHeight="1">
      <c r="A6678" s="5" t="s">
        <v>14494</v>
      </c>
      <c r="B6678" s="168">
        <v>683615809741</v>
      </c>
      <c r="C6678" s="289" t="s">
        <v>14442</v>
      </c>
      <c r="D6678" s="5" t="s">
        <v>14490</v>
      </c>
      <c r="E6678" s="169"/>
      <c r="F6678" s="281">
        <v>9.99</v>
      </c>
      <c r="G6678" s="279" t="s">
        <v>14455</v>
      </c>
      <c r="H6678" s="169">
        <v>33</v>
      </c>
      <c r="I6678" s="280">
        <v>42406</v>
      </c>
      <c r="J6678" s="319">
        <f t="shared" si="105"/>
        <v>3.4915000000000003</v>
      </c>
      <c r="K6678" s="169"/>
      <c r="L6678" s="169" t="s">
        <v>731</v>
      </c>
      <c r="M6678" s="169"/>
      <c r="N6678" s="169"/>
      <c r="O6678" s="169"/>
      <c r="P6678" s="169"/>
      <c r="T6678" s="5" t="s">
        <v>15456</v>
      </c>
      <c r="U6678" s="171" t="s">
        <v>14489</v>
      </c>
      <c r="V6678" s="5" t="s">
        <v>15499</v>
      </c>
      <c r="W6678" s="5" t="s">
        <v>16203</v>
      </c>
      <c r="X6678" s="5" t="s">
        <v>15460</v>
      </c>
      <c r="Y6678" s="5" t="s">
        <v>15183</v>
      </c>
      <c r="Z6678" s="5" t="s">
        <v>15184</v>
      </c>
      <c r="AA6678" s="5" t="s">
        <v>16204</v>
      </c>
      <c r="AB6678" s="5" t="s">
        <v>16205</v>
      </c>
      <c r="AC6678" s="5" t="s">
        <v>15503</v>
      </c>
      <c r="AD6678" s="5" t="s">
        <v>16206</v>
      </c>
      <c r="AE6678" s="5" t="s">
        <v>15465</v>
      </c>
      <c r="AF6678" s="5" t="s">
        <v>15160</v>
      </c>
      <c r="AG6678" s="5" t="s">
        <v>15161</v>
      </c>
      <c r="AH6678" s="5" t="s">
        <v>15164</v>
      </c>
      <c r="AI6678" s="5" t="s">
        <v>15162</v>
      </c>
      <c r="AJ6678" s="5" t="s">
        <v>16207</v>
      </c>
      <c r="AK6678" s="5" t="s">
        <v>16402</v>
      </c>
      <c r="AL6678" s="5" t="s">
        <v>16403</v>
      </c>
      <c r="AM6678" s="5" t="s">
        <v>16404</v>
      </c>
    </row>
    <row r="6679" spans="1:40" ht="20.100000000000001" customHeight="1">
      <c r="A6679" s="282" t="s">
        <v>14495</v>
      </c>
      <c r="C6679" s="289" t="s">
        <v>14443</v>
      </c>
      <c r="D6679" s="5" t="s">
        <v>14490</v>
      </c>
      <c r="E6679" s="169"/>
      <c r="F6679" s="281" t="s">
        <v>17578</v>
      </c>
      <c r="G6679" s="279" t="s">
        <v>14455</v>
      </c>
      <c r="H6679" s="169"/>
      <c r="I6679" s="280">
        <v>42406</v>
      </c>
      <c r="J6679" s="319" t="e">
        <f t="shared" si="105"/>
        <v>#VALUE!</v>
      </c>
      <c r="K6679" s="169"/>
      <c r="L6679" s="169" t="s">
        <v>731</v>
      </c>
      <c r="M6679" s="169"/>
      <c r="N6679" s="169"/>
      <c r="O6679" s="169"/>
      <c r="P6679" s="169"/>
    </row>
    <row r="6680" spans="1:40" ht="20.100000000000001" customHeight="1">
      <c r="A6680" s="5" t="s">
        <v>14496</v>
      </c>
      <c r="B6680" s="168">
        <v>683615809758</v>
      </c>
      <c r="C6680" s="289" t="s">
        <v>14444</v>
      </c>
      <c r="D6680" s="5" t="s">
        <v>14490</v>
      </c>
      <c r="E6680" s="169"/>
      <c r="F6680" s="281">
        <v>9.99</v>
      </c>
      <c r="G6680" s="279" t="s">
        <v>14455</v>
      </c>
      <c r="H6680" s="365">
        <v>31</v>
      </c>
      <c r="I6680" s="280">
        <v>42406</v>
      </c>
      <c r="J6680" s="319">
        <f t="shared" si="105"/>
        <v>3.4915000000000003</v>
      </c>
      <c r="K6680" s="169"/>
      <c r="L6680" s="169" t="s">
        <v>731</v>
      </c>
      <c r="M6680" s="169"/>
      <c r="N6680" s="169"/>
      <c r="O6680" s="169"/>
      <c r="P6680" s="169"/>
      <c r="T6680" s="5" t="s">
        <v>15456</v>
      </c>
      <c r="U6680" s="171" t="s">
        <v>14495</v>
      </c>
      <c r="V6680" s="5" t="s">
        <v>15499</v>
      </c>
      <c r="W6680" s="5" t="s">
        <v>16203</v>
      </c>
      <c r="X6680" s="5" t="s">
        <v>15460</v>
      </c>
      <c r="Y6680" s="5" t="s">
        <v>15183</v>
      </c>
      <c r="Z6680" s="5" t="s">
        <v>15184</v>
      </c>
      <c r="AA6680" s="5" t="s">
        <v>16204</v>
      </c>
      <c r="AB6680" s="5" t="s">
        <v>16205</v>
      </c>
      <c r="AC6680" s="5" t="s">
        <v>15503</v>
      </c>
      <c r="AD6680" s="5" t="s">
        <v>16206</v>
      </c>
      <c r="AE6680" s="5" t="s">
        <v>15465</v>
      </c>
      <c r="AF6680" s="5" t="s">
        <v>15160</v>
      </c>
      <c r="AG6680" s="5" t="s">
        <v>15161</v>
      </c>
      <c r="AH6680" s="5" t="s">
        <v>15164</v>
      </c>
      <c r="AI6680" s="5" t="s">
        <v>15162</v>
      </c>
      <c r="AJ6680" s="5" t="s">
        <v>16207</v>
      </c>
      <c r="AK6680" s="5" t="s">
        <v>16405</v>
      </c>
      <c r="AL6680" s="5" t="s">
        <v>16406</v>
      </c>
      <c r="AM6680" s="5" t="s">
        <v>16407</v>
      </c>
    </row>
    <row r="6681" spans="1:40" ht="20.100000000000001" customHeight="1">
      <c r="A6681" s="5" t="s">
        <v>14510</v>
      </c>
      <c r="B6681" s="168">
        <v>683615809765</v>
      </c>
      <c r="C6681" s="289" t="s">
        <v>14508</v>
      </c>
      <c r="D6681" s="5" t="s">
        <v>14490</v>
      </c>
      <c r="E6681" s="169"/>
      <c r="F6681" s="281">
        <v>9.99</v>
      </c>
      <c r="G6681" s="279" t="s">
        <v>14455</v>
      </c>
      <c r="H6681" s="169">
        <v>32</v>
      </c>
      <c r="I6681" s="280">
        <v>42406</v>
      </c>
      <c r="J6681" s="319">
        <f t="shared" si="105"/>
        <v>3.4915000000000003</v>
      </c>
      <c r="K6681" s="169"/>
      <c r="L6681" s="169" t="s">
        <v>731</v>
      </c>
      <c r="M6681" s="169"/>
      <c r="N6681" s="169"/>
      <c r="O6681" s="169"/>
      <c r="P6681" s="169"/>
      <c r="T6681" s="5" t="s">
        <v>15456</v>
      </c>
      <c r="U6681" s="171" t="s">
        <v>14495</v>
      </c>
      <c r="V6681" s="5" t="s">
        <v>15499</v>
      </c>
      <c r="W6681" s="5" t="s">
        <v>16203</v>
      </c>
      <c r="X6681" s="5" t="s">
        <v>15460</v>
      </c>
      <c r="Y6681" s="5" t="s">
        <v>15183</v>
      </c>
      <c r="Z6681" s="5" t="s">
        <v>15184</v>
      </c>
      <c r="AA6681" s="5" t="s">
        <v>16204</v>
      </c>
      <c r="AB6681" s="5" t="s">
        <v>16205</v>
      </c>
      <c r="AC6681" s="5" t="s">
        <v>15503</v>
      </c>
      <c r="AD6681" s="5" t="s">
        <v>16206</v>
      </c>
      <c r="AE6681" s="5" t="s">
        <v>15465</v>
      </c>
      <c r="AF6681" s="5" t="s">
        <v>15160</v>
      </c>
      <c r="AG6681" s="5" t="s">
        <v>15161</v>
      </c>
      <c r="AH6681" s="5" t="s">
        <v>15164</v>
      </c>
      <c r="AI6681" s="5" t="s">
        <v>15162</v>
      </c>
      <c r="AJ6681" s="5" t="s">
        <v>16207</v>
      </c>
      <c r="AK6681" s="5" t="s">
        <v>16408</v>
      </c>
      <c r="AL6681" s="5" t="s">
        <v>16409</v>
      </c>
      <c r="AM6681" s="5" t="s">
        <v>16410</v>
      </c>
    </row>
    <row r="6682" spans="1:40" ht="20.100000000000001" customHeight="1">
      <c r="A6682" s="5" t="s">
        <v>14497</v>
      </c>
      <c r="B6682" s="168">
        <v>683615809772</v>
      </c>
      <c r="C6682" s="289" t="s">
        <v>14446</v>
      </c>
      <c r="D6682" s="5" t="s">
        <v>14490</v>
      </c>
      <c r="E6682" s="169"/>
      <c r="F6682" s="281">
        <v>9.99</v>
      </c>
      <c r="G6682" s="279" t="s">
        <v>14455</v>
      </c>
      <c r="H6682" s="169">
        <v>33</v>
      </c>
      <c r="I6682" s="280">
        <v>42406</v>
      </c>
      <c r="J6682" s="319">
        <f t="shared" si="105"/>
        <v>3.4915000000000003</v>
      </c>
      <c r="K6682" s="169"/>
      <c r="L6682" s="169" t="s">
        <v>731</v>
      </c>
      <c r="M6682" s="169"/>
      <c r="N6682" s="169"/>
      <c r="O6682" s="169"/>
      <c r="P6682" s="169"/>
      <c r="T6682" s="5" t="s">
        <v>15456</v>
      </c>
      <c r="U6682" s="171" t="s">
        <v>14495</v>
      </c>
      <c r="V6682" s="5" t="s">
        <v>15499</v>
      </c>
      <c r="W6682" s="5" t="s">
        <v>16203</v>
      </c>
      <c r="X6682" s="5" t="s">
        <v>15460</v>
      </c>
      <c r="Y6682" s="5" t="s">
        <v>15183</v>
      </c>
      <c r="Z6682" s="5" t="s">
        <v>15184</v>
      </c>
      <c r="AA6682" s="5" t="s">
        <v>16204</v>
      </c>
      <c r="AB6682" s="5" t="s">
        <v>16205</v>
      </c>
      <c r="AC6682" s="5" t="s">
        <v>15503</v>
      </c>
      <c r="AD6682" s="5" t="s">
        <v>16206</v>
      </c>
      <c r="AE6682" s="5" t="s">
        <v>15465</v>
      </c>
      <c r="AF6682" s="5" t="s">
        <v>15160</v>
      </c>
      <c r="AG6682" s="5" t="s">
        <v>15161</v>
      </c>
      <c r="AH6682" s="5" t="s">
        <v>15164</v>
      </c>
      <c r="AI6682" s="5" t="s">
        <v>15162</v>
      </c>
      <c r="AJ6682" s="5" t="s">
        <v>16207</v>
      </c>
      <c r="AK6682" s="5" t="s">
        <v>16411</v>
      </c>
      <c r="AL6682" s="5" t="s">
        <v>16412</v>
      </c>
      <c r="AM6682" s="5" t="s">
        <v>16413</v>
      </c>
    </row>
    <row r="6683" spans="1:40" ht="20.100000000000001" customHeight="1">
      <c r="A6683" s="282" t="s">
        <v>14498</v>
      </c>
      <c r="C6683" s="289" t="s">
        <v>14447</v>
      </c>
      <c r="D6683" s="5" t="s">
        <v>14499</v>
      </c>
      <c r="E6683" s="169"/>
      <c r="F6683" s="281" t="s">
        <v>17578</v>
      </c>
      <c r="G6683" s="279" t="s">
        <v>14455</v>
      </c>
      <c r="H6683" s="169"/>
      <c r="I6683" s="280">
        <v>42406</v>
      </c>
      <c r="J6683" s="319" t="e">
        <f t="shared" si="105"/>
        <v>#VALUE!</v>
      </c>
      <c r="K6683" s="169"/>
      <c r="L6683" s="169" t="s">
        <v>731</v>
      </c>
      <c r="M6683" s="169"/>
      <c r="N6683" s="169"/>
      <c r="O6683" s="169"/>
      <c r="P6683" s="169"/>
    </row>
    <row r="6684" spans="1:40" ht="20.100000000000001" customHeight="1">
      <c r="A6684" s="5" t="s">
        <v>14500</v>
      </c>
      <c r="B6684" s="168">
        <v>683615809789</v>
      </c>
      <c r="C6684" s="289" t="s">
        <v>14448</v>
      </c>
      <c r="D6684" s="5" t="s">
        <v>14499</v>
      </c>
      <c r="E6684" s="169"/>
      <c r="F6684" s="281">
        <v>9.99</v>
      </c>
      <c r="G6684" s="279" t="s">
        <v>14455</v>
      </c>
      <c r="H6684" s="169">
        <v>28</v>
      </c>
      <c r="I6684" s="280">
        <v>42406</v>
      </c>
      <c r="J6684" s="319">
        <f t="shared" si="105"/>
        <v>3.4915000000000003</v>
      </c>
      <c r="K6684" s="169"/>
      <c r="L6684" s="169" t="s">
        <v>731</v>
      </c>
      <c r="M6684" s="169"/>
      <c r="N6684" s="169"/>
      <c r="O6684" s="169"/>
      <c r="P6684" s="169"/>
      <c r="T6684" s="5" t="s">
        <v>15456</v>
      </c>
      <c r="U6684" s="171" t="s">
        <v>14498</v>
      </c>
      <c r="V6684" s="5" t="s">
        <v>15499</v>
      </c>
      <c r="W6684" s="5" t="s">
        <v>15500</v>
      </c>
      <c r="X6684" s="5" t="s">
        <v>15460</v>
      </c>
      <c r="Y6684" s="5" t="s">
        <v>15183</v>
      </c>
      <c r="Z6684" s="5" t="s">
        <v>15184</v>
      </c>
      <c r="AA6684" s="5" t="s">
        <v>15501</v>
      </c>
      <c r="AB6684" s="5" t="s">
        <v>15502</v>
      </c>
      <c r="AC6684" s="5" t="s">
        <v>15503</v>
      </c>
      <c r="AD6684" s="5" t="s">
        <v>15504</v>
      </c>
      <c r="AE6684" s="5" t="s">
        <v>15465</v>
      </c>
      <c r="AF6684" s="5" t="s">
        <v>15160</v>
      </c>
      <c r="AG6684" s="5" t="s">
        <v>15161</v>
      </c>
      <c r="AH6684" s="5" t="s">
        <v>15164</v>
      </c>
      <c r="AI6684" s="5" t="s">
        <v>15162</v>
      </c>
      <c r="AJ6684" s="5" t="s">
        <v>16198</v>
      </c>
      <c r="AK6684" s="5" t="s">
        <v>16414</v>
      </c>
      <c r="AL6684" s="5" t="s">
        <v>16415</v>
      </c>
      <c r="AM6684" s="5" t="s">
        <v>16416</v>
      </c>
      <c r="AN6684" s="5" t="s">
        <v>16417</v>
      </c>
    </row>
    <row r="6685" spans="1:40" ht="20.100000000000001" customHeight="1">
      <c r="A6685" s="282"/>
      <c r="C6685" s="289" t="s">
        <v>14449</v>
      </c>
      <c r="E6685" s="169"/>
      <c r="F6685" s="281" t="s">
        <v>17578</v>
      </c>
      <c r="G6685" s="279"/>
      <c r="H6685" s="169">
        <v>0</v>
      </c>
      <c r="I6685" s="280"/>
      <c r="J6685" s="319" t="e">
        <f t="shared" si="105"/>
        <v>#VALUE!</v>
      </c>
      <c r="K6685" s="169" t="s">
        <v>731</v>
      </c>
      <c r="L6685" s="169" t="s">
        <v>731</v>
      </c>
      <c r="M6685" s="169"/>
      <c r="N6685" s="169"/>
      <c r="O6685" s="169"/>
      <c r="P6685" s="169"/>
    </row>
    <row r="6686" spans="1:40" ht="20.100000000000001" customHeight="1">
      <c r="A6686" s="5" t="s">
        <v>14501</v>
      </c>
      <c r="B6686" s="168">
        <v>683615809796</v>
      </c>
      <c r="C6686" s="289" t="s">
        <v>14449</v>
      </c>
      <c r="D6686" s="5" t="s">
        <v>14390</v>
      </c>
      <c r="E6686" s="169"/>
      <c r="F6686" s="281">
        <v>9.99</v>
      </c>
      <c r="G6686" s="279" t="s">
        <v>14455</v>
      </c>
      <c r="H6686" s="169">
        <v>36</v>
      </c>
      <c r="I6686" s="280">
        <v>42406</v>
      </c>
      <c r="J6686" s="319">
        <f t="shared" si="105"/>
        <v>3.4915000000000003</v>
      </c>
      <c r="K6686" s="169"/>
      <c r="L6686" s="169" t="s">
        <v>731</v>
      </c>
      <c r="M6686" s="169"/>
      <c r="N6686" s="169"/>
      <c r="O6686" s="169"/>
      <c r="P6686" s="169"/>
      <c r="T6686" s="5" t="s">
        <v>15456</v>
      </c>
      <c r="U6686" s="171" t="s">
        <v>16208</v>
      </c>
      <c r="V6686" s="5" t="s">
        <v>15510</v>
      </c>
      <c r="W6686" s="5" t="s">
        <v>15500</v>
      </c>
      <c r="X6686" s="5" t="s">
        <v>15460</v>
      </c>
      <c r="Y6686" s="5" t="s">
        <v>15183</v>
      </c>
      <c r="Z6686" s="5" t="s">
        <v>15184</v>
      </c>
      <c r="AA6686" s="5" t="s">
        <v>15501</v>
      </c>
      <c r="AB6686" s="5" t="s">
        <v>15502</v>
      </c>
      <c r="AC6686" s="5" t="s">
        <v>15503</v>
      </c>
      <c r="AD6686" s="5" t="s">
        <v>15504</v>
      </c>
      <c r="AE6686" s="5" t="s">
        <v>15465</v>
      </c>
      <c r="AF6686" s="5" t="s">
        <v>15160</v>
      </c>
      <c r="AG6686" s="5" t="s">
        <v>15161</v>
      </c>
      <c r="AH6686" s="5" t="s">
        <v>15164</v>
      </c>
      <c r="AI6686" s="5" t="s">
        <v>15162</v>
      </c>
      <c r="AJ6686" s="5" t="s">
        <v>16209</v>
      </c>
      <c r="AK6686" s="5" t="s">
        <v>16096</v>
      </c>
      <c r="AL6686" s="5" t="s">
        <v>16097</v>
      </c>
      <c r="AM6686" s="5" t="s">
        <v>16098</v>
      </c>
      <c r="AN6686" s="5" t="s">
        <v>16099</v>
      </c>
    </row>
    <row r="6687" spans="1:40" ht="20.100000000000001" customHeight="1">
      <c r="A6687" s="282"/>
      <c r="C6687" s="289" t="s">
        <v>14450</v>
      </c>
      <c r="E6687" s="169"/>
      <c r="F6687" s="281" t="s">
        <v>17578</v>
      </c>
      <c r="G6687" s="279"/>
      <c r="H6687" s="169">
        <v>0</v>
      </c>
      <c r="I6687" s="280"/>
      <c r="J6687" s="319" t="e">
        <f t="shared" si="105"/>
        <v>#VALUE!</v>
      </c>
      <c r="K6687" s="169" t="s">
        <v>731</v>
      </c>
      <c r="L6687" s="169" t="s">
        <v>731</v>
      </c>
      <c r="M6687" s="169"/>
      <c r="N6687" s="169"/>
      <c r="O6687" s="169"/>
      <c r="P6687" s="169"/>
    </row>
    <row r="6688" spans="1:40" ht="20.100000000000001" customHeight="1">
      <c r="A6688" s="5" t="s">
        <v>14502</v>
      </c>
      <c r="B6688" s="168">
        <v>683615809802</v>
      </c>
      <c r="C6688" s="289" t="s">
        <v>14450</v>
      </c>
      <c r="D6688" s="5" t="s">
        <v>14390</v>
      </c>
      <c r="E6688" s="169"/>
      <c r="F6688" s="281">
        <v>9.99</v>
      </c>
      <c r="G6688" s="279" t="s">
        <v>14455</v>
      </c>
      <c r="H6688" s="169">
        <v>31</v>
      </c>
      <c r="I6688" s="280">
        <v>42406</v>
      </c>
      <c r="J6688" s="319">
        <f t="shared" si="105"/>
        <v>3.4915000000000003</v>
      </c>
      <c r="K6688" s="169"/>
      <c r="L6688" s="169" t="s">
        <v>731</v>
      </c>
      <c r="M6688" s="169"/>
      <c r="N6688" s="169"/>
      <c r="O6688" s="169"/>
      <c r="P6688" s="169"/>
      <c r="T6688" s="5" t="s">
        <v>15456</v>
      </c>
      <c r="U6688" s="171" t="s">
        <v>16210</v>
      </c>
      <c r="V6688" s="5" t="s">
        <v>15510</v>
      </c>
      <c r="W6688" s="5" t="s">
        <v>15500</v>
      </c>
      <c r="X6688" s="5" t="s">
        <v>15460</v>
      </c>
      <c r="Y6688" s="5" t="s">
        <v>15183</v>
      </c>
      <c r="Z6688" s="5" t="s">
        <v>15184</v>
      </c>
      <c r="AA6688" s="5" t="s">
        <v>15501</v>
      </c>
      <c r="AB6688" s="5" t="s">
        <v>15502</v>
      </c>
      <c r="AC6688" s="5" t="s">
        <v>15503</v>
      </c>
      <c r="AD6688" s="5" t="s">
        <v>15504</v>
      </c>
      <c r="AE6688" s="5" t="s">
        <v>15465</v>
      </c>
      <c r="AF6688" s="5" t="s">
        <v>15160</v>
      </c>
      <c r="AG6688" s="5" t="s">
        <v>15161</v>
      </c>
      <c r="AH6688" s="5" t="s">
        <v>15164</v>
      </c>
      <c r="AI6688" s="5" t="s">
        <v>15162</v>
      </c>
      <c r="AJ6688" s="5" t="s">
        <v>16209</v>
      </c>
      <c r="AK6688" s="5" t="s">
        <v>16100</v>
      </c>
      <c r="AL6688" s="5" t="s">
        <v>16101</v>
      </c>
      <c r="AM6688" s="5" t="s">
        <v>16102</v>
      </c>
      <c r="AN6688" s="5" t="s">
        <v>16103</v>
      </c>
    </row>
    <row r="6689" spans="1:41" ht="20.100000000000001" customHeight="1">
      <c r="A6689" s="282"/>
      <c r="C6689" s="289" t="s">
        <v>14451</v>
      </c>
      <c r="E6689" s="169"/>
      <c r="F6689" s="281" t="s">
        <v>17578</v>
      </c>
      <c r="G6689" s="279"/>
      <c r="H6689" s="169">
        <v>0</v>
      </c>
      <c r="I6689" s="280"/>
      <c r="J6689" s="319" t="e">
        <f t="shared" si="105"/>
        <v>#VALUE!</v>
      </c>
      <c r="K6689" s="169" t="s">
        <v>731</v>
      </c>
      <c r="L6689" s="169" t="s">
        <v>731</v>
      </c>
      <c r="M6689" s="169"/>
      <c r="N6689" s="169"/>
      <c r="O6689" s="169"/>
      <c r="P6689" s="169"/>
    </row>
    <row r="6690" spans="1:41" ht="20.100000000000001" customHeight="1">
      <c r="A6690" s="5" t="s">
        <v>14504</v>
      </c>
      <c r="B6690" s="168">
        <v>683615809819</v>
      </c>
      <c r="C6690" s="289" t="s">
        <v>14451</v>
      </c>
      <c r="D6690" s="5" t="s">
        <v>14503</v>
      </c>
      <c r="E6690" s="169"/>
      <c r="F6690" s="281">
        <v>9.99</v>
      </c>
      <c r="G6690" s="279" t="s">
        <v>14455</v>
      </c>
      <c r="H6690" s="169">
        <v>34</v>
      </c>
      <c r="I6690" s="280">
        <v>42406</v>
      </c>
      <c r="J6690" s="319">
        <f t="shared" si="105"/>
        <v>3.4915000000000003</v>
      </c>
      <c r="K6690" s="169"/>
      <c r="L6690" s="169" t="s">
        <v>731</v>
      </c>
      <c r="M6690" s="169"/>
      <c r="N6690" s="169"/>
      <c r="O6690" s="169"/>
      <c r="P6690" s="169"/>
      <c r="T6690" s="5" t="s">
        <v>15456</v>
      </c>
      <c r="U6690" s="171" t="s">
        <v>16211</v>
      </c>
      <c r="V6690" s="5" t="s">
        <v>15510</v>
      </c>
      <c r="W6690" s="5" t="s">
        <v>15500</v>
      </c>
      <c r="X6690" s="5" t="s">
        <v>15460</v>
      </c>
      <c r="Y6690" s="5" t="s">
        <v>15183</v>
      </c>
      <c r="Z6690" s="5" t="s">
        <v>15184</v>
      </c>
      <c r="AA6690" s="5" t="s">
        <v>15501</v>
      </c>
      <c r="AB6690" s="5" t="s">
        <v>15502</v>
      </c>
      <c r="AC6690" s="5" t="s">
        <v>15503</v>
      </c>
      <c r="AD6690" s="5" t="s">
        <v>15504</v>
      </c>
      <c r="AE6690" s="5" t="s">
        <v>15465</v>
      </c>
      <c r="AF6690" s="5" t="s">
        <v>15160</v>
      </c>
      <c r="AG6690" s="5" t="s">
        <v>15161</v>
      </c>
      <c r="AH6690" s="5" t="s">
        <v>15164</v>
      </c>
      <c r="AI6690" s="5" t="s">
        <v>15162</v>
      </c>
      <c r="AJ6690" s="5" t="s">
        <v>16209</v>
      </c>
      <c r="AK6690" s="5" t="s">
        <v>16082</v>
      </c>
      <c r="AL6690" s="5" t="s">
        <v>16083</v>
      </c>
      <c r="AM6690" s="5" t="s">
        <v>16084</v>
      </c>
      <c r="AN6690" s="5" t="s">
        <v>16085</v>
      </c>
    </row>
    <row r="6691" spans="1:41" ht="20.100000000000001" customHeight="1">
      <c r="A6691" s="282"/>
      <c r="C6691" s="289" t="s">
        <v>14452</v>
      </c>
      <c r="E6691" s="169"/>
      <c r="F6691" s="281" t="s">
        <v>17578</v>
      </c>
      <c r="G6691" s="279"/>
      <c r="H6691" s="169">
        <v>0</v>
      </c>
      <c r="I6691" s="280"/>
      <c r="J6691" s="319" t="e">
        <f t="shared" si="105"/>
        <v>#VALUE!</v>
      </c>
      <c r="K6691" s="169" t="s">
        <v>731</v>
      </c>
      <c r="L6691" s="169" t="s">
        <v>731</v>
      </c>
      <c r="M6691" s="169"/>
      <c r="N6691" s="169"/>
      <c r="O6691" s="169"/>
      <c r="P6691" s="169"/>
    </row>
    <row r="6692" spans="1:41" ht="20.100000000000001" customHeight="1">
      <c r="A6692" s="5" t="s">
        <v>14505</v>
      </c>
      <c r="B6692" s="168">
        <v>683615809826</v>
      </c>
      <c r="C6692" s="289" t="s">
        <v>14452</v>
      </c>
      <c r="D6692" s="5" t="s">
        <v>14390</v>
      </c>
      <c r="E6692" s="169"/>
      <c r="F6692" s="281">
        <v>9.99</v>
      </c>
      <c r="G6692" s="279" t="s">
        <v>14455</v>
      </c>
      <c r="H6692" s="169">
        <v>34</v>
      </c>
      <c r="I6692" s="280">
        <v>42406</v>
      </c>
      <c r="J6692" s="319">
        <f t="shared" si="105"/>
        <v>3.4915000000000003</v>
      </c>
      <c r="K6692" s="169"/>
      <c r="L6692" s="169" t="s">
        <v>731</v>
      </c>
      <c r="M6692" s="169"/>
      <c r="N6692" s="169"/>
      <c r="O6692" s="169"/>
      <c r="P6692" s="169"/>
      <c r="T6692" s="5" t="s">
        <v>15456</v>
      </c>
      <c r="U6692" s="171" t="s">
        <v>16212</v>
      </c>
      <c r="V6692" s="5" t="s">
        <v>15510</v>
      </c>
      <c r="W6692" s="5" t="s">
        <v>15500</v>
      </c>
      <c r="X6692" s="5" t="s">
        <v>15460</v>
      </c>
      <c r="Y6692" s="5" t="s">
        <v>15183</v>
      </c>
      <c r="Z6692" s="5" t="s">
        <v>15184</v>
      </c>
      <c r="AA6692" s="5" t="s">
        <v>15501</v>
      </c>
      <c r="AB6692" s="5" t="s">
        <v>15502</v>
      </c>
      <c r="AC6692" s="5" t="s">
        <v>15503</v>
      </c>
      <c r="AD6692" s="5" t="s">
        <v>15504</v>
      </c>
      <c r="AE6692" s="5" t="s">
        <v>15465</v>
      </c>
      <c r="AF6692" s="5" t="s">
        <v>15160</v>
      </c>
      <c r="AG6692" s="5" t="s">
        <v>15161</v>
      </c>
      <c r="AH6692" s="5" t="s">
        <v>15164</v>
      </c>
      <c r="AI6692" s="5" t="s">
        <v>15162</v>
      </c>
      <c r="AJ6692" s="5" t="s">
        <v>16209</v>
      </c>
      <c r="AK6692" s="5" t="s">
        <v>16086</v>
      </c>
      <c r="AL6692" s="5" t="s">
        <v>16087</v>
      </c>
      <c r="AM6692" s="5" t="s">
        <v>16088</v>
      </c>
      <c r="AN6692" s="5" t="s">
        <v>16089</v>
      </c>
      <c r="AO6692" s="5" t="s">
        <v>16090</v>
      </c>
    </row>
    <row r="6693" spans="1:41" ht="20.100000000000001" customHeight="1">
      <c r="A6693" s="282"/>
      <c r="C6693" s="289" t="s">
        <v>14453</v>
      </c>
      <c r="E6693" s="169"/>
      <c r="F6693" s="281" t="s">
        <v>17578</v>
      </c>
      <c r="G6693" s="279"/>
      <c r="H6693" s="169">
        <v>0</v>
      </c>
      <c r="I6693" s="280"/>
      <c r="J6693" s="319" t="e">
        <f t="shared" si="105"/>
        <v>#VALUE!</v>
      </c>
      <c r="K6693" s="169" t="s">
        <v>731</v>
      </c>
      <c r="L6693" s="169" t="s">
        <v>731</v>
      </c>
      <c r="M6693" s="169"/>
      <c r="N6693" s="169"/>
      <c r="O6693" s="169"/>
      <c r="P6693" s="169"/>
    </row>
    <row r="6694" spans="1:41" ht="20.100000000000001" customHeight="1">
      <c r="A6694" s="5" t="s">
        <v>14506</v>
      </c>
      <c r="B6694" s="168">
        <v>683615809833</v>
      </c>
      <c r="C6694" s="289" t="s">
        <v>14453</v>
      </c>
      <c r="D6694" s="5" t="s">
        <v>14390</v>
      </c>
      <c r="E6694" s="169"/>
      <c r="F6694" s="281">
        <v>9.99</v>
      </c>
      <c r="G6694" s="279" t="s">
        <v>14455</v>
      </c>
      <c r="H6694" s="169">
        <v>27</v>
      </c>
      <c r="I6694" s="280">
        <v>42406</v>
      </c>
      <c r="J6694" s="319">
        <f t="shared" si="105"/>
        <v>3.4915000000000003</v>
      </c>
      <c r="K6694" s="169"/>
      <c r="L6694" s="169" t="s">
        <v>731</v>
      </c>
      <c r="M6694" s="169"/>
      <c r="N6694" s="169"/>
      <c r="O6694" s="169"/>
      <c r="P6694" s="169"/>
      <c r="T6694" s="5" t="s">
        <v>15456</v>
      </c>
      <c r="U6694" s="171" t="s">
        <v>16213</v>
      </c>
      <c r="V6694" s="5" t="s">
        <v>15510</v>
      </c>
      <c r="W6694" s="5" t="s">
        <v>15500</v>
      </c>
      <c r="X6694" s="5" t="s">
        <v>15460</v>
      </c>
      <c r="Y6694" s="5" t="s">
        <v>15183</v>
      </c>
      <c r="Z6694" s="5" t="s">
        <v>15184</v>
      </c>
      <c r="AA6694" s="5" t="s">
        <v>15501</v>
      </c>
      <c r="AB6694" s="5" t="s">
        <v>15502</v>
      </c>
      <c r="AC6694" s="5" t="s">
        <v>15503</v>
      </c>
      <c r="AD6694" s="5" t="s">
        <v>15504</v>
      </c>
      <c r="AE6694" s="5" t="s">
        <v>15465</v>
      </c>
      <c r="AF6694" s="5" t="s">
        <v>15160</v>
      </c>
      <c r="AG6694" s="5" t="s">
        <v>15161</v>
      </c>
      <c r="AH6694" s="5" t="s">
        <v>15164</v>
      </c>
      <c r="AI6694" s="5" t="s">
        <v>15162</v>
      </c>
      <c r="AJ6694" s="5" t="s">
        <v>16209</v>
      </c>
      <c r="AK6694" s="5" t="s">
        <v>16091</v>
      </c>
      <c r="AL6694" s="5" t="s">
        <v>16092</v>
      </c>
      <c r="AM6694" s="5" t="s">
        <v>16093</v>
      </c>
      <c r="AN6694" s="5" t="s">
        <v>16094</v>
      </c>
      <c r="AO6694" s="5" t="s">
        <v>16095</v>
      </c>
    </row>
    <row r="6695" spans="1:41" ht="20.100000000000001" customHeight="1">
      <c r="A6695" s="340" t="s">
        <v>14524</v>
      </c>
      <c r="B6695" s="289"/>
      <c r="C6695" s="289" t="s">
        <v>14511</v>
      </c>
      <c r="D6695" s="305" t="s">
        <v>14525</v>
      </c>
      <c r="E6695" s="169"/>
      <c r="F6695" s="359" t="s">
        <v>17578</v>
      </c>
      <c r="G6695" s="279"/>
      <c r="H6695" s="306"/>
      <c r="I6695" s="280"/>
      <c r="J6695" s="319" t="e">
        <f t="shared" si="105"/>
        <v>#VALUE!</v>
      </c>
      <c r="K6695" s="169"/>
      <c r="L6695" s="169"/>
      <c r="M6695" s="169"/>
      <c r="N6695" s="169"/>
      <c r="O6695" s="169"/>
      <c r="P6695" s="169"/>
    </row>
    <row r="6696" spans="1:41" ht="20.100000000000001" customHeight="1">
      <c r="A6696" s="329" t="s">
        <v>14526</v>
      </c>
      <c r="B6696" s="289">
        <v>683615809864</v>
      </c>
      <c r="C6696" s="289" t="s">
        <v>14512</v>
      </c>
      <c r="D6696" s="305" t="s">
        <v>14525</v>
      </c>
      <c r="E6696" s="169"/>
      <c r="F6696" s="359">
        <v>9.99</v>
      </c>
      <c r="G6696" s="279" t="s">
        <v>14455</v>
      </c>
      <c r="H6696" s="367">
        <v>41</v>
      </c>
      <c r="I6696" s="280"/>
      <c r="J6696" s="319">
        <f t="shared" si="105"/>
        <v>3.4915000000000003</v>
      </c>
      <c r="K6696" s="169"/>
      <c r="L6696" s="169"/>
      <c r="M6696" s="169"/>
      <c r="N6696" s="169"/>
      <c r="O6696" s="169"/>
      <c r="P6696" s="169"/>
      <c r="T6696" s="5" t="s">
        <v>16121</v>
      </c>
      <c r="U6696" s="171" t="s">
        <v>14524</v>
      </c>
      <c r="V6696" s="5" t="s">
        <v>16122</v>
      </c>
      <c r="W6696" s="5" t="s">
        <v>16123</v>
      </c>
      <c r="X6696" s="5" t="s">
        <v>16124</v>
      </c>
      <c r="Y6696" s="5" t="s">
        <v>16125</v>
      </c>
      <c r="Z6696" s="5" t="s">
        <v>16126</v>
      </c>
      <c r="AA6696" s="5" t="s">
        <v>16127</v>
      </c>
      <c r="AB6696" s="5" t="s">
        <v>16128</v>
      </c>
      <c r="AC6696" s="5" t="s">
        <v>16129</v>
      </c>
      <c r="AD6696" s="5" t="s">
        <v>16130</v>
      </c>
      <c r="AE6696" s="5" t="s">
        <v>16131</v>
      </c>
      <c r="AF6696" s="5" t="s">
        <v>16132</v>
      </c>
      <c r="AG6696" s="5" t="s">
        <v>16133</v>
      </c>
      <c r="AH6696" s="5" t="s">
        <v>16134</v>
      </c>
      <c r="AI6696" s="5" t="s">
        <v>16135</v>
      </c>
      <c r="AJ6696" s="5" t="s">
        <v>16136</v>
      </c>
      <c r="AK6696" s="5" t="s">
        <v>16245</v>
      </c>
      <c r="AL6696" s="5" t="s">
        <v>16246</v>
      </c>
      <c r="AM6696" s="5" t="s">
        <v>16247</v>
      </c>
    </row>
    <row r="6697" spans="1:41" ht="20.100000000000001" customHeight="1">
      <c r="A6697" s="329" t="s">
        <v>14527</v>
      </c>
      <c r="B6697" s="289">
        <v>683615809871</v>
      </c>
      <c r="C6697" s="289" t="s">
        <v>14513</v>
      </c>
      <c r="D6697" s="305" t="s">
        <v>14525</v>
      </c>
      <c r="E6697" s="169"/>
      <c r="F6697" s="359">
        <v>9.99</v>
      </c>
      <c r="G6697" s="279" t="s">
        <v>14455</v>
      </c>
      <c r="H6697" s="306">
        <v>33</v>
      </c>
      <c r="I6697" s="280"/>
      <c r="J6697" s="319">
        <f t="shared" si="105"/>
        <v>3.4915000000000003</v>
      </c>
      <c r="K6697" s="169"/>
      <c r="L6697" s="169"/>
      <c r="M6697" s="169"/>
      <c r="N6697" s="169"/>
      <c r="O6697" s="169"/>
      <c r="P6697" s="169"/>
      <c r="T6697" s="5" t="s">
        <v>16121</v>
      </c>
      <c r="U6697" s="171" t="s">
        <v>14524</v>
      </c>
      <c r="V6697" s="5" t="s">
        <v>16122</v>
      </c>
      <c r="W6697" s="5" t="s">
        <v>16123</v>
      </c>
      <c r="X6697" s="5" t="s">
        <v>16124</v>
      </c>
      <c r="Y6697" s="5" t="s">
        <v>16125</v>
      </c>
      <c r="Z6697" s="5" t="s">
        <v>16126</v>
      </c>
      <c r="AA6697" s="5" t="s">
        <v>16127</v>
      </c>
      <c r="AB6697" s="5" t="s">
        <v>16128</v>
      </c>
      <c r="AC6697" s="5" t="s">
        <v>16129</v>
      </c>
      <c r="AD6697" s="5" t="s">
        <v>16130</v>
      </c>
      <c r="AE6697" s="5" t="s">
        <v>16131</v>
      </c>
      <c r="AF6697" s="5" t="s">
        <v>16132</v>
      </c>
      <c r="AG6697" s="5" t="s">
        <v>16133</v>
      </c>
      <c r="AH6697" s="5" t="s">
        <v>16134</v>
      </c>
      <c r="AI6697" s="5" t="s">
        <v>16135</v>
      </c>
      <c r="AJ6697" s="5" t="s">
        <v>16136</v>
      </c>
      <c r="AK6697" s="5" t="s">
        <v>16243</v>
      </c>
      <c r="AL6697" s="5" t="s">
        <v>16244</v>
      </c>
    </row>
    <row r="6698" spans="1:41" ht="20.100000000000001" customHeight="1">
      <c r="A6698" s="329" t="s">
        <v>14528</v>
      </c>
      <c r="B6698" s="289">
        <v>683615809888</v>
      </c>
      <c r="C6698" s="289" t="s">
        <v>14514</v>
      </c>
      <c r="D6698" s="305" t="s">
        <v>14525</v>
      </c>
      <c r="E6698" s="169"/>
      <c r="F6698" s="359">
        <v>9.99</v>
      </c>
      <c r="G6698" s="279" t="s">
        <v>14455</v>
      </c>
      <c r="H6698" s="306">
        <v>0</v>
      </c>
      <c r="I6698" s="280"/>
      <c r="J6698" s="319">
        <f t="shared" si="105"/>
        <v>3.4915000000000003</v>
      </c>
      <c r="K6698" s="169"/>
      <c r="L6698" s="169"/>
      <c r="M6698" s="169"/>
      <c r="N6698" s="169"/>
      <c r="O6698" s="169"/>
      <c r="P6698" s="169"/>
      <c r="T6698" s="5" t="s">
        <v>16121</v>
      </c>
      <c r="U6698" s="171" t="s">
        <v>14524</v>
      </c>
      <c r="V6698" s="5" t="s">
        <v>16122</v>
      </c>
      <c r="W6698" s="5" t="s">
        <v>16123</v>
      </c>
      <c r="X6698" s="5" t="s">
        <v>16124</v>
      </c>
      <c r="Y6698" s="5" t="s">
        <v>16125</v>
      </c>
      <c r="Z6698" s="5" t="s">
        <v>16126</v>
      </c>
      <c r="AA6698" s="5" t="s">
        <v>16127</v>
      </c>
      <c r="AB6698" s="5" t="s">
        <v>16128</v>
      </c>
      <c r="AC6698" s="5" t="s">
        <v>16129</v>
      </c>
      <c r="AD6698" s="5" t="s">
        <v>16130</v>
      </c>
      <c r="AE6698" s="5" t="s">
        <v>16131</v>
      </c>
      <c r="AF6698" s="5" t="s">
        <v>16132</v>
      </c>
      <c r="AG6698" s="5" t="s">
        <v>16133</v>
      </c>
      <c r="AH6698" s="5" t="s">
        <v>16134</v>
      </c>
      <c r="AI6698" s="5" t="s">
        <v>16135</v>
      </c>
      <c r="AJ6698" s="5" t="s">
        <v>16136</v>
      </c>
      <c r="AK6698" s="5" t="s">
        <v>16248</v>
      </c>
      <c r="AL6698" s="5" t="s">
        <v>16249</v>
      </c>
      <c r="AM6698" s="5" t="s">
        <v>16250</v>
      </c>
    </row>
    <row r="6699" spans="1:41" ht="20.100000000000001" customHeight="1">
      <c r="A6699" s="329" t="s">
        <v>14529</v>
      </c>
      <c r="B6699" s="289">
        <v>683615809895</v>
      </c>
      <c r="C6699" s="289" t="s">
        <v>14515</v>
      </c>
      <c r="D6699" s="305" t="s">
        <v>14525</v>
      </c>
      <c r="E6699" s="169"/>
      <c r="F6699" s="359">
        <v>9.99</v>
      </c>
      <c r="G6699" s="279" t="s">
        <v>14455</v>
      </c>
      <c r="H6699" s="367">
        <v>33</v>
      </c>
      <c r="I6699" s="280"/>
      <c r="J6699" s="319">
        <f t="shared" si="105"/>
        <v>3.4915000000000003</v>
      </c>
      <c r="K6699" s="169"/>
      <c r="L6699" s="169"/>
      <c r="M6699" s="169"/>
      <c r="N6699" s="169"/>
      <c r="O6699" s="169"/>
      <c r="P6699" s="169"/>
      <c r="T6699" s="5" t="s">
        <v>16121</v>
      </c>
      <c r="U6699" s="171" t="s">
        <v>14524</v>
      </c>
      <c r="V6699" s="5" t="s">
        <v>16122</v>
      </c>
      <c r="W6699" s="5" t="s">
        <v>16123</v>
      </c>
      <c r="X6699" s="5" t="s">
        <v>16124</v>
      </c>
      <c r="Y6699" s="5" t="s">
        <v>16125</v>
      </c>
      <c r="Z6699" s="5" t="s">
        <v>16126</v>
      </c>
      <c r="AA6699" s="5" t="s">
        <v>16127</v>
      </c>
      <c r="AB6699" s="5" t="s">
        <v>16128</v>
      </c>
      <c r="AC6699" s="5" t="s">
        <v>16129</v>
      </c>
      <c r="AD6699" s="5" t="s">
        <v>16130</v>
      </c>
      <c r="AE6699" s="5" t="s">
        <v>16131</v>
      </c>
      <c r="AF6699" s="5" t="s">
        <v>16132</v>
      </c>
      <c r="AG6699" s="5" t="s">
        <v>16133</v>
      </c>
      <c r="AH6699" s="5" t="s">
        <v>16134</v>
      </c>
      <c r="AI6699" s="5" t="s">
        <v>16135</v>
      </c>
      <c r="AJ6699" s="5" t="s">
        <v>16136</v>
      </c>
      <c r="AK6699" s="5" t="s">
        <v>16255</v>
      </c>
      <c r="AL6699" s="5" t="s">
        <v>16256</v>
      </c>
      <c r="AM6699" s="5" t="s">
        <v>16257</v>
      </c>
    </row>
    <row r="6700" spans="1:41" ht="20.100000000000001" customHeight="1">
      <c r="A6700" s="329" t="s">
        <v>14530</v>
      </c>
      <c r="B6700" s="289">
        <v>683615809901</v>
      </c>
      <c r="C6700" s="289" t="s">
        <v>14516</v>
      </c>
      <c r="D6700" s="305" t="s">
        <v>14525</v>
      </c>
      <c r="E6700" s="169"/>
      <c r="F6700" s="359">
        <v>9.99</v>
      </c>
      <c r="G6700" s="279" t="s">
        <v>14455</v>
      </c>
      <c r="H6700" s="306">
        <v>39</v>
      </c>
      <c r="I6700" s="280"/>
      <c r="J6700" s="319">
        <f t="shared" si="105"/>
        <v>3.4915000000000003</v>
      </c>
      <c r="K6700" s="169"/>
      <c r="L6700" s="169"/>
      <c r="M6700" s="169"/>
      <c r="N6700" s="169"/>
      <c r="O6700" s="169"/>
      <c r="P6700" s="169"/>
      <c r="T6700" s="5" t="s">
        <v>16121</v>
      </c>
      <c r="U6700" s="171" t="s">
        <v>14524</v>
      </c>
      <c r="V6700" s="5" t="s">
        <v>16122</v>
      </c>
      <c r="W6700" s="5" t="s">
        <v>16123</v>
      </c>
      <c r="X6700" s="5" t="s">
        <v>16124</v>
      </c>
      <c r="Y6700" s="5" t="s">
        <v>16125</v>
      </c>
      <c r="Z6700" s="5" t="s">
        <v>16126</v>
      </c>
      <c r="AA6700" s="5" t="s">
        <v>16127</v>
      </c>
      <c r="AB6700" s="5" t="s">
        <v>16128</v>
      </c>
      <c r="AC6700" s="5" t="s">
        <v>16129</v>
      </c>
      <c r="AD6700" s="5" t="s">
        <v>16130</v>
      </c>
      <c r="AE6700" s="5" t="s">
        <v>16131</v>
      </c>
      <c r="AF6700" s="5" t="s">
        <v>16132</v>
      </c>
      <c r="AG6700" s="5" t="s">
        <v>16133</v>
      </c>
      <c r="AH6700" s="5" t="s">
        <v>16134</v>
      </c>
      <c r="AI6700" s="5" t="s">
        <v>16135</v>
      </c>
      <c r="AJ6700" s="5" t="s">
        <v>16136</v>
      </c>
      <c r="AK6700" s="5" t="s">
        <v>16258</v>
      </c>
      <c r="AL6700" s="5" t="s">
        <v>16259</v>
      </c>
      <c r="AM6700" s="5" t="s">
        <v>16260</v>
      </c>
    </row>
    <row r="6701" spans="1:41" ht="20.100000000000001" customHeight="1">
      <c r="A6701" s="329" t="s">
        <v>14531</v>
      </c>
      <c r="B6701" s="289">
        <v>683615809918</v>
      </c>
      <c r="C6701" s="289" t="s">
        <v>14517</v>
      </c>
      <c r="D6701" s="305" t="s">
        <v>14525</v>
      </c>
      <c r="E6701" s="169"/>
      <c r="F6701" s="359">
        <v>9.99</v>
      </c>
      <c r="G6701" s="279" t="s">
        <v>14455</v>
      </c>
      <c r="H6701" s="306">
        <v>47</v>
      </c>
      <c r="I6701" s="280"/>
      <c r="J6701" s="319">
        <f t="shared" si="105"/>
        <v>3.4915000000000003</v>
      </c>
      <c r="K6701" s="169"/>
      <c r="L6701" s="169"/>
      <c r="M6701" s="169"/>
      <c r="N6701" s="169"/>
      <c r="O6701" s="169"/>
      <c r="P6701" s="169"/>
      <c r="T6701" s="5" t="s">
        <v>16121</v>
      </c>
      <c r="U6701" s="171" t="s">
        <v>14524</v>
      </c>
      <c r="V6701" s="5" t="s">
        <v>16122</v>
      </c>
      <c r="W6701" s="5" t="s">
        <v>16123</v>
      </c>
      <c r="X6701" s="5" t="s">
        <v>16124</v>
      </c>
      <c r="Y6701" s="5" t="s">
        <v>16125</v>
      </c>
      <c r="Z6701" s="5" t="s">
        <v>16126</v>
      </c>
      <c r="AA6701" s="5" t="s">
        <v>16127</v>
      </c>
      <c r="AB6701" s="5" t="s">
        <v>16128</v>
      </c>
      <c r="AC6701" s="5" t="s">
        <v>16129</v>
      </c>
      <c r="AD6701" s="5" t="s">
        <v>16130</v>
      </c>
      <c r="AE6701" s="5" t="s">
        <v>16131</v>
      </c>
      <c r="AF6701" s="5" t="s">
        <v>16132</v>
      </c>
      <c r="AG6701" s="5" t="s">
        <v>16133</v>
      </c>
      <c r="AH6701" s="5" t="s">
        <v>16134</v>
      </c>
      <c r="AI6701" s="5" t="s">
        <v>16135</v>
      </c>
      <c r="AJ6701" s="5" t="s">
        <v>16136</v>
      </c>
      <c r="AK6701" s="5" t="s">
        <v>16261</v>
      </c>
      <c r="AL6701" s="5" t="s">
        <v>16262</v>
      </c>
    </row>
    <row r="6702" spans="1:41" ht="20.100000000000001" customHeight="1">
      <c r="A6702" s="329" t="s">
        <v>14532</v>
      </c>
      <c r="B6702" s="289">
        <v>683615809925</v>
      </c>
      <c r="C6702" s="289" t="s">
        <v>14518</v>
      </c>
      <c r="D6702" s="305" t="s">
        <v>14525</v>
      </c>
      <c r="E6702" s="169"/>
      <c r="F6702" s="359">
        <v>9.99</v>
      </c>
      <c r="G6702" s="279" t="s">
        <v>14455</v>
      </c>
      <c r="H6702" s="367">
        <v>36</v>
      </c>
      <c r="I6702" s="280"/>
      <c r="J6702" s="319">
        <f t="shared" si="105"/>
        <v>3.4915000000000003</v>
      </c>
      <c r="K6702" s="169"/>
      <c r="L6702" s="169"/>
      <c r="M6702" s="169"/>
      <c r="N6702" s="169"/>
      <c r="O6702" s="169"/>
      <c r="P6702" s="169"/>
      <c r="T6702" s="5" t="s">
        <v>16121</v>
      </c>
      <c r="U6702" s="171" t="s">
        <v>14524</v>
      </c>
      <c r="V6702" s="5" t="s">
        <v>16122</v>
      </c>
      <c r="W6702" s="5" t="s">
        <v>16123</v>
      </c>
      <c r="X6702" s="5" t="s">
        <v>16124</v>
      </c>
      <c r="Y6702" s="5" t="s">
        <v>16125</v>
      </c>
      <c r="Z6702" s="5" t="s">
        <v>16126</v>
      </c>
      <c r="AA6702" s="5" t="s">
        <v>16127</v>
      </c>
      <c r="AB6702" s="5" t="s">
        <v>16128</v>
      </c>
      <c r="AC6702" s="5" t="s">
        <v>16129</v>
      </c>
      <c r="AD6702" s="5" t="s">
        <v>16130</v>
      </c>
      <c r="AE6702" s="5" t="s">
        <v>16131</v>
      </c>
      <c r="AF6702" s="5" t="s">
        <v>16132</v>
      </c>
      <c r="AG6702" s="5" t="s">
        <v>16133</v>
      </c>
      <c r="AH6702" s="5" t="s">
        <v>16134</v>
      </c>
      <c r="AI6702" s="5" t="s">
        <v>16135</v>
      </c>
      <c r="AJ6702" s="5" t="s">
        <v>16136</v>
      </c>
      <c r="AK6702" s="5" t="s">
        <v>16251</v>
      </c>
      <c r="AL6702" s="5" t="s">
        <v>16252</v>
      </c>
      <c r="AM6702" s="5" t="s">
        <v>16253</v>
      </c>
      <c r="AN6702" s="5" t="s">
        <v>16254</v>
      </c>
    </row>
    <row r="6703" spans="1:41" ht="20.100000000000001" customHeight="1">
      <c r="A6703" s="329" t="s">
        <v>14533</v>
      </c>
      <c r="B6703" s="289">
        <v>683615809932</v>
      </c>
      <c r="C6703" s="289" t="s">
        <v>14519</v>
      </c>
      <c r="D6703" s="305" t="s">
        <v>14525</v>
      </c>
      <c r="E6703" s="169"/>
      <c r="F6703" s="359">
        <v>9.99</v>
      </c>
      <c r="G6703" s="279" t="s">
        <v>14455</v>
      </c>
      <c r="H6703" s="306">
        <v>47</v>
      </c>
      <c r="I6703" s="280"/>
      <c r="J6703" s="319">
        <f t="shared" si="105"/>
        <v>3.4915000000000003</v>
      </c>
      <c r="K6703" s="169"/>
      <c r="L6703" s="169"/>
      <c r="M6703" s="169"/>
      <c r="N6703" s="169"/>
      <c r="O6703" s="169"/>
      <c r="P6703" s="169"/>
      <c r="T6703" s="5" t="s">
        <v>16121</v>
      </c>
      <c r="U6703" s="171" t="s">
        <v>14524</v>
      </c>
      <c r="V6703" s="5" t="s">
        <v>16122</v>
      </c>
      <c r="W6703" s="5" t="s">
        <v>16123</v>
      </c>
      <c r="X6703" s="5" t="s">
        <v>16124</v>
      </c>
      <c r="Y6703" s="5" t="s">
        <v>16125</v>
      </c>
      <c r="Z6703" s="5" t="s">
        <v>16126</v>
      </c>
      <c r="AA6703" s="5" t="s">
        <v>16127</v>
      </c>
      <c r="AB6703" s="5" t="s">
        <v>16128</v>
      </c>
      <c r="AC6703" s="5" t="s">
        <v>16129</v>
      </c>
      <c r="AD6703" s="5" t="s">
        <v>16130</v>
      </c>
      <c r="AE6703" s="5" t="s">
        <v>16131</v>
      </c>
      <c r="AF6703" s="5" t="s">
        <v>16132</v>
      </c>
      <c r="AG6703" s="5" t="s">
        <v>16133</v>
      </c>
      <c r="AH6703" s="5" t="s">
        <v>16134</v>
      </c>
      <c r="AI6703" s="5" t="s">
        <v>16135</v>
      </c>
      <c r="AJ6703" s="5" t="s">
        <v>16136</v>
      </c>
      <c r="AK6703" s="5" t="s">
        <v>16263</v>
      </c>
      <c r="AL6703" s="5" t="s">
        <v>16264</v>
      </c>
      <c r="AM6703" s="5" t="s">
        <v>16265</v>
      </c>
    </row>
    <row r="6704" spans="1:41" ht="20.100000000000001" customHeight="1">
      <c r="A6704" s="340" t="s">
        <v>14534</v>
      </c>
      <c r="B6704" s="289"/>
      <c r="C6704" s="289" t="s">
        <v>14520</v>
      </c>
      <c r="D6704" s="305" t="s">
        <v>14525</v>
      </c>
      <c r="E6704" s="169"/>
      <c r="F6704" s="359" t="s">
        <v>17578</v>
      </c>
      <c r="G6704" s="279"/>
      <c r="H6704" s="306"/>
      <c r="I6704" s="280"/>
      <c r="J6704" s="319" t="e">
        <f t="shared" si="105"/>
        <v>#VALUE!</v>
      </c>
      <c r="K6704" s="169"/>
      <c r="L6704" s="169"/>
      <c r="M6704" s="169"/>
      <c r="N6704" s="169"/>
      <c r="O6704" s="169"/>
      <c r="P6704" s="169"/>
    </row>
    <row r="6705" spans="1:41" ht="20.100000000000001" customHeight="1">
      <c r="A6705" s="329" t="s">
        <v>14535</v>
      </c>
      <c r="B6705" s="289">
        <v>683615809949</v>
      </c>
      <c r="C6705" s="289" t="s">
        <v>14521</v>
      </c>
      <c r="D6705" s="305" t="s">
        <v>14525</v>
      </c>
      <c r="E6705" s="169"/>
      <c r="F6705" s="359">
        <v>9.99</v>
      </c>
      <c r="G6705" s="279" t="s">
        <v>14455</v>
      </c>
      <c r="H6705" s="367">
        <v>31</v>
      </c>
      <c r="I6705" s="280"/>
      <c r="J6705" s="319">
        <f t="shared" si="105"/>
        <v>3.4915000000000003</v>
      </c>
      <c r="K6705" s="169"/>
      <c r="L6705" s="169"/>
      <c r="M6705" s="169"/>
      <c r="N6705" s="169"/>
      <c r="O6705" s="169"/>
      <c r="P6705" s="169"/>
      <c r="T6705" s="5" t="s">
        <v>16121</v>
      </c>
      <c r="U6705" s="171" t="s">
        <v>14534</v>
      </c>
      <c r="V6705" s="5" t="s">
        <v>16137</v>
      </c>
      <c r="W6705" s="5" t="s">
        <v>16123</v>
      </c>
      <c r="X6705" s="5" t="s">
        <v>16124</v>
      </c>
      <c r="Y6705" s="5" t="s">
        <v>16125</v>
      </c>
      <c r="Z6705" s="5" t="s">
        <v>16126</v>
      </c>
      <c r="AA6705" s="5" t="s">
        <v>16127</v>
      </c>
      <c r="AB6705" s="5" t="s">
        <v>16128</v>
      </c>
      <c r="AC6705" s="5" t="s">
        <v>16129</v>
      </c>
      <c r="AD6705" s="5" t="s">
        <v>16130</v>
      </c>
      <c r="AE6705" s="5" t="s">
        <v>16131</v>
      </c>
      <c r="AF6705" s="5" t="s">
        <v>16132</v>
      </c>
      <c r="AG6705" s="5" t="s">
        <v>16133</v>
      </c>
      <c r="AH6705" s="5" t="s">
        <v>16134</v>
      </c>
      <c r="AI6705" s="5" t="s">
        <v>16135</v>
      </c>
      <c r="AJ6705" s="5" t="s">
        <v>16136</v>
      </c>
      <c r="AK6705" s="5" t="s">
        <v>16266</v>
      </c>
      <c r="AL6705" s="5" t="s">
        <v>16267</v>
      </c>
      <c r="AM6705" s="5" t="s">
        <v>16268</v>
      </c>
      <c r="AN6705" s="5" t="s">
        <v>16269</v>
      </c>
    </row>
    <row r="6706" spans="1:41" ht="20.100000000000001" customHeight="1">
      <c r="A6706" s="329" t="s">
        <v>14536</v>
      </c>
      <c r="B6706" s="289">
        <v>683615809956</v>
      </c>
      <c r="C6706" s="289" t="s">
        <v>14522</v>
      </c>
      <c r="D6706" s="305" t="s">
        <v>14525</v>
      </c>
      <c r="E6706" s="169"/>
      <c r="F6706" s="359">
        <v>9.99</v>
      </c>
      <c r="G6706" s="279" t="s">
        <v>14455</v>
      </c>
      <c r="H6706" s="306">
        <v>0</v>
      </c>
      <c r="I6706" s="280"/>
      <c r="J6706" s="319">
        <f t="shared" si="105"/>
        <v>3.4915000000000003</v>
      </c>
      <c r="K6706" s="169"/>
      <c r="L6706" s="169"/>
      <c r="M6706" s="169"/>
      <c r="N6706" s="169"/>
      <c r="O6706" s="169"/>
      <c r="P6706" s="169"/>
      <c r="T6706" s="5" t="s">
        <v>16121</v>
      </c>
      <c r="U6706" s="171" t="s">
        <v>14534</v>
      </c>
      <c r="V6706" s="5" t="s">
        <v>16137</v>
      </c>
      <c r="W6706" s="5" t="s">
        <v>16123</v>
      </c>
      <c r="X6706" s="5" t="s">
        <v>16124</v>
      </c>
      <c r="Y6706" s="5" t="s">
        <v>16125</v>
      </c>
      <c r="Z6706" s="5" t="s">
        <v>16126</v>
      </c>
      <c r="AA6706" s="5" t="s">
        <v>16127</v>
      </c>
      <c r="AB6706" s="5" t="s">
        <v>16128</v>
      </c>
      <c r="AC6706" s="5" t="s">
        <v>16129</v>
      </c>
      <c r="AD6706" s="5" t="s">
        <v>16130</v>
      </c>
      <c r="AE6706" s="5" t="s">
        <v>16131</v>
      </c>
      <c r="AF6706" s="5" t="s">
        <v>16132</v>
      </c>
      <c r="AG6706" s="5" t="s">
        <v>16133</v>
      </c>
      <c r="AH6706" s="5" t="s">
        <v>16134</v>
      </c>
      <c r="AI6706" s="5" t="s">
        <v>16135</v>
      </c>
      <c r="AJ6706" s="5" t="s">
        <v>16136</v>
      </c>
      <c r="AK6706" s="5" t="s">
        <v>16270</v>
      </c>
      <c r="AL6706" s="5" t="s">
        <v>16271</v>
      </c>
      <c r="AM6706" s="5" t="s">
        <v>16272</v>
      </c>
      <c r="AN6706" s="5" t="s">
        <v>16273</v>
      </c>
      <c r="AO6706" s="5" t="s">
        <v>16274</v>
      </c>
    </row>
    <row r="6707" spans="1:41" ht="20.100000000000001" customHeight="1">
      <c r="A6707" s="329" t="s">
        <v>14537</v>
      </c>
      <c r="B6707" s="289">
        <v>683615809963</v>
      </c>
      <c r="C6707" s="289" t="s">
        <v>14523</v>
      </c>
      <c r="D6707" s="305" t="s">
        <v>14525</v>
      </c>
      <c r="E6707" s="169"/>
      <c r="F6707" s="359">
        <v>9.99</v>
      </c>
      <c r="G6707" s="279" t="s">
        <v>14455</v>
      </c>
      <c r="H6707" s="367">
        <v>37</v>
      </c>
      <c r="I6707" s="280"/>
      <c r="J6707" s="319">
        <f t="shared" si="105"/>
        <v>3.4915000000000003</v>
      </c>
      <c r="K6707" s="169"/>
      <c r="L6707" s="169"/>
      <c r="M6707" s="169"/>
      <c r="N6707" s="169"/>
      <c r="O6707" s="169"/>
      <c r="P6707" s="169"/>
      <c r="T6707" s="5" t="s">
        <v>16121</v>
      </c>
      <c r="U6707" s="171" t="s">
        <v>14534</v>
      </c>
      <c r="V6707" s="5" t="s">
        <v>16137</v>
      </c>
      <c r="W6707" s="5" t="s">
        <v>16123</v>
      </c>
      <c r="X6707" s="5" t="s">
        <v>16124</v>
      </c>
      <c r="Y6707" s="5" t="s">
        <v>16125</v>
      </c>
      <c r="Z6707" s="5" t="s">
        <v>16126</v>
      </c>
      <c r="AA6707" s="5" t="s">
        <v>16127</v>
      </c>
      <c r="AB6707" s="5" t="s">
        <v>16128</v>
      </c>
      <c r="AC6707" s="5" t="s">
        <v>16129</v>
      </c>
      <c r="AD6707" s="5" t="s">
        <v>16130</v>
      </c>
      <c r="AE6707" s="5" t="s">
        <v>16131</v>
      </c>
      <c r="AF6707" s="5" t="s">
        <v>16132</v>
      </c>
      <c r="AG6707" s="5" t="s">
        <v>16133</v>
      </c>
      <c r="AH6707" s="5" t="s">
        <v>16134</v>
      </c>
      <c r="AI6707" s="5" t="s">
        <v>16135</v>
      </c>
      <c r="AJ6707" s="5" t="s">
        <v>16136</v>
      </c>
      <c r="AK6707" s="5" t="s">
        <v>16275</v>
      </c>
      <c r="AL6707" s="5" t="s">
        <v>16276</v>
      </c>
      <c r="AM6707" s="5" t="s">
        <v>16277</v>
      </c>
      <c r="AN6707" s="5" t="s">
        <v>16278</v>
      </c>
      <c r="AO6707" s="5" t="s">
        <v>16279</v>
      </c>
    </row>
    <row r="6708" spans="1:41" ht="20.100000000000001" customHeight="1">
      <c r="A6708" s="340" t="s">
        <v>14538</v>
      </c>
      <c r="B6708" s="289"/>
      <c r="C6708" s="289" t="s">
        <v>14511</v>
      </c>
      <c r="D6708" s="305" t="s">
        <v>14539</v>
      </c>
      <c r="E6708" s="169"/>
      <c r="F6708" s="359" t="s">
        <v>17578</v>
      </c>
      <c r="G6708" s="279"/>
      <c r="H6708" s="306"/>
      <c r="I6708" s="280"/>
      <c r="J6708" s="319" t="e">
        <f t="shared" si="105"/>
        <v>#VALUE!</v>
      </c>
      <c r="K6708" s="169"/>
      <c r="L6708" s="169"/>
      <c r="M6708" s="169"/>
      <c r="N6708" s="169"/>
      <c r="O6708" s="169"/>
      <c r="P6708" s="169"/>
    </row>
    <row r="6709" spans="1:41" ht="20.100000000000001" customHeight="1">
      <c r="A6709" s="340" t="s">
        <v>14540</v>
      </c>
      <c r="B6709" s="289">
        <v>683615809970</v>
      </c>
      <c r="C6709" s="289" t="s">
        <v>14512</v>
      </c>
      <c r="D6709" s="305" t="s">
        <v>14539</v>
      </c>
      <c r="E6709" s="169"/>
      <c r="F6709" s="359">
        <v>9.99</v>
      </c>
      <c r="G6709" s="279" t="s">
        <v>14455</v>
      </c>
      <c r="H6709" s="306">
        <v>49</v>
      </c>
      <c r="I6709" s="280"/>
      <c r="J6709" s="319">
        <f t="shared" si="105"/>
        <v>3.4915000000000003</v>
      </c>
      <c r="K6709" s="169"/>
      <c r="L6709" s="169"/>
      <c r="M6709" s="169"/>
      <c r="N6709" s="169"/>
      <c r="O6709" s="169"/>
      <c r="P6709" s="169"/>
    </row>
    <row r="6710" spans="1:41" ht="20.100000000000001" customHeight="1">
      <c r="A6710" s="340" t="s">
        <v>14541</v>
      </c>
      <c r="B6710" s="289">
        <v>683615809987</v>
      </c>
      <c r="C6710" s="289" t="s">
        <v>14513</v>
      </c>
      <c r="D6710" s="305" t="s">
        <v>14539</v>
      </c>
      <c r="E6710" s="169"/>
      <c r="F6710" s="359">
        <v>9.99</v>
      </c>
      <c r="G6710" s="279" t="s">
        <v>14455</v>
      </c>
      <c r="H6710" s="306">
        <v>50</v>
      </c>
      <c r="I6710" s="280"/>
      <c r="J6710" s="319">
        <f t="shared" si="105"/>
        <v>3.4915000000000003</v>
      </c>
      <c r="K6710" s="169"/>
      <c r="L6710" s="169"/>
      <c r="M6710" s="169"/>
      <c r="N6710" s="169"/>
      <c r="O6710" s="169"/>
      <c r="P6710" s="169"/>
    </row>
    <row r="6711" spans="1:41" ht="20.100000000000001" customHeight="1">
      <c r="A6711" s="340" t="s">
        <v>14542</v>
      </c>
      <c r="B6711" s="289">
        <v>683615809994</v>
      </c>
      <c r="C6711" s="289" t="s">
        <v>14514</v>
      </c>
      <c r="D6711" s="305" t="s">
        <v>14539</v>
      </c>
      <c r="E6711" s="169"/>
      <c r="F6711" s="359">
        <v>9.99</v>
      </c>
      <c r="G6711" s="279" t="s">
        <v>14455</v>
      </c>
      <c r="H6711" s="306">
        <v>0</v>
      </c>
      <c r="I6711" s="280"/>
      <c r="J6711" s="319">
        <f t="shared" si="105"/>
        <v>3.4915000000000003</v>
      </c>
      <c r="K6711" s="169"/>
      <c r="L6711" s="169"/>
      <c r="M6711" s="169"/>
      <c r="N6711" s="169"/>
      <c r="O6711" s="169"/>
      <c r="P6711" s="169"/>
    </row>
    <row r="6712" spans="1:41" ht="20.100000000000001" customHeight="1">
      <c r="A6712" s="340" t="s">
        <v>14543</v>
      </c>
      <c r="B6712" s="289">
        <v>683615810006</v>
      </c>
      <c r="C6712" s="289" t="s">
        <v>14515</v>
      </c>
      <c r="D6712" s="305" t="s">
        <v>14539</v>
      </c>
      <c r="E6712" s="169"/>
      <c r="F6712" s="359">
        <v>9.99</v>
      </c>
      <c r="G6712" s="279" t="s">
        <v>14455</v>
      </c>
      <c r="H6712" s="306">
        <v>50</v>
      </c>
      <c r="I6712" s="280"/>
      <c r="J6712" s="319">
        <f t="shared" si="105"/>
        <v>3.4915000000000003</v>
      </c>
      <c r="K6712" s="169"/>
      <c r="L6712" s="169"/>
      <c r="M6712" s="169"/>
      <c r="N6712" s="169"/>
      <c r="O6712" s="169"/>
      <c r="P6712" s="169"/>
    </row>
    <row r="6713" spans="1:41" ht="20.100000000000001" customHeight="1">
      <c r="A6713" s="340" t="s">
        <v>14544</v>
      </c>
      <c r="B6713" s="289">
        <v>683615810013</v>
      </c>
      <c r="C6713" s="289" t="s">
        <v>14516</v>
      </c>
      <c r="D6713" s="305" t="s">
        <v>14539</v>
      </c>
      <c r="E6713" s="169"/>
      <c r="F6713" s="359">
        <v>9.99</v>
      </c>
      <c r="G6713" s="279" t="s">
        <v>14455</v>
      </c>
      <c r="H6713" s="306">
        <v>50</v>
      </c>
      <c r="I6713" s="280"/>
      <c r="J6713" s="319">
        <f t="shared" si="105"/>
        <v>3.4915000000000003</v>
      </c>
      <c r="K6713" s="169"/>
      <c r="L6713" s="169"/>
      <c r="M6713" s="169"/>
      <c r="N6713" s="169"/>
      <c r="O6713" s="169"/>
      <c r="P6713" s="169"/>
    </row>
    <row r="6714" spans="1:41" ht="20.100000000000001" customHeight="1">
      <c r="A6714" s="340" t="s">
        <v>14545</v>
      </c>
      <c r="B6714" s="289">
        <v>683615810020</v>
      </c>
      <c r="C6714" s="289" t="s">
        <v>14517</v>
      </c>
      <c r="D6714" s="305" t="s">
        <v>14539</v>
      </c>
      <c r="E6714" s="169"/>
      <c r="F6714" s="359">
        <v>9.99</v>
      </c>
      <c r="G6714" s="279" t="s">
        <v>14455</v>
      </c>
      <c r="H6714" s="306">
        <v>50</v>
      </c>
      <c r="I6714" s="280"/>
      <c r="J6714" s="319">
        <f t="shared" si="105"/>
        <v>3.4915000000000003</v>
      </c>
      <c r="K6714" s="169"/>
      <c r="L6714" s="169"/>
      <c r="M6714" s="169"/>
      <c r="N6714" s="169"/>
      <c r="O6714" s="169"/>
      <c r="P6714" s="169"/>
    </row>
    <row r="6715" spans="1:41" ht="20.100000000000001" customHeight="1">
      <c r="A6715" s="340" t="s">
        <v>14546</v>
      </c>
      <c r="B6715" s="289">
        <v>683615810037</v>
      </c>
      <c r="C6715" s="289" t="s">
        <v>14518</v>
      </c>
      <c r="D6715" s="305" t="s">
        <v>14539</v>
      </c>
      <c r="E6715" s="169"/>
      <c r="F6715" s="359">
        <v>9.99</v>
      </c>
      <c r="G6715" s="279" t="s">
        <v>14455</v>
      </c>
      <c r="H6715" s="306">
        <v>50</v>
      </c>
      <c r="I6715" s="280"/>
      <c r="J6715" s="319">
        <f t="shared" si="105"/>
        <v>3.4915000000000003</v>
      </c>
      <c r="K6715" s="169"/>
      <c r="L6715" s="169"/>
      <c r="M6715" s="169"/>
      <c r="N6715" s="169"/>
      <c r="O6715" s="169"/>
      <c r="P6715" s="169"/>
    </row>
    <row r="6716" spans="1:41" ht="20.100000000000001" customHeight="1">
      <c r="A6716" s="340" t="s">
        <v>14547</v>
      </c>
      <c r="B6716" s="289">
        <v>683615810044</v>
      </c>
      <c r="C6716" s="289" t="s">
        <v>14519</v>
      </c>
      <c r="D6716" s="305" t="s">
        <v>14539</v>
      </c>
      <c r="E6716" s="169"/>
      <c r="F6716" s="359">
        <v>9.99</v>
      </c>
      <c r="G6716" s="279" t="s">
        <v>14455</v>
      </c>
      <c r="H6716" s="306">
        <v>50</v>
      </c>
      <c r="I6716" s="280"/>
      <c r="J6716" s="319">
        <f t="shared" si="105"/>
        <v>3.4915000000000003</v>
      </c>
      <c r="K6716" s="169"/>
      <c r="L6716" s="169"/>
      <c r="M6716" s="169"/>
      <c r="N6716" s="169"/>
      <c r="O6716" s="169"/>
      <c r="P6716" s="169"/>
    </row>
    <row r="6717" spans="1:41" ht="20.100000000000001" customHeight="1">
      <c r="A6717" s="340" t="s">
        <v>14548</v>
      </c>
      <c r="B6717" s="289"/>
      <c r="C6717" s="289" t="s">
        <v>14520</v>
      </c>
      <c r="D6717" s="305" t="s">
        <v>14539</v>
      </c>
      <c r="E6717" s="169"/>
      <c r="F6717" s="359" t="s">
        <v>17578</v>
      </c>
      <c r="G6717" s="279"/>
      <c r="H6717" s="306"/>
      <c r="I6717" s="280"/>
      <c r="J6717" s="319" t="e">
        <f t="shared" si="105"/>
        <v>#VALUE!</v>
      </c>
      <c r="K6717" s="169"/>
      <c r="L6717" s="169"/>
      <c r="M6717" s="169"/>
      <c r="N6717" s="169"/>
      <c r="O6717" s="169"/>
      <c r="P6717" s="169"/>
    </row>
    <row r="6718" spans="1:41" ht="20.100000000000001" customHeight="1">
      <c r="A6718" s="340" t="s">
        <v>14549</v>
      </c>
      <c r="B6718" s="289">
        <v>683615810051</v>
      </c>
      <c r="C6718" s="289" t="s">
        <v>14521</v>
      </c>
      <c r="D6718" s="305" t="s">
        <v>14539</v>
      </c>
      <c r="E6718" s="169"/>
      <c r="F6718" s="359">
        <v>9.99</v>
      </c>
      <c r="G6718" s="279" t="s">
        <v>14455</v>
      </c>
      <c r="H6718" s="306">
        <v>50</v>
      </c>
      <c r="I6718" s="280"/>
      <c r="J6718" s="319">
        <f t="shared" si="105"/>
        <v>3.4915000000000003</v>
      </c>
      <c r="K6718" s="169"/>
      <c r="L6718" s="169"/>
      <c r="M6718" s="169"/>
      <c r="N6718" s="169"/>
      <c r="O6718" s="169"/>
      <c r="P6718" s="169"/>
    </row>
    <row r="6719" spans="1:41" ht="20.100000000000001" customHeight="1">
      <c r="A6719" s="340" t="s">
        <v>14550</v>
      </c>
      <c r="B6719" s="289">
        <v>683615810068</v>
      </c>
      <c r="C6719" s="289" t="s">
        <v>14522</v>
      </c>
      <c r="D6719" s="305" t="s">
        <v>14539</v>
      </c>
      <c r="E6719" s="169"/>
      <c r="F6719" s="359">
        <v>9.99</v>
      </c>
      <c r="G6719" s="279" t="s">
        <v>14455</v>
      </c>
      <c r="H6719" s="306">
        <v>0</v>
      </c>
      <c r="I6719" s="280"/>
      <c r="J6719" s="319">
        <f t="shared" si="105"/>
        <v>3.4915000000000003</v>
      </c>
      <c r="K6719" s="169"/>
      <c r="L6719" s="169"/>
      <c r="M6719" s="169"/>
      <c r="N6719" s="169"/>
      <c r="O6719" s="169"/>
      <c r="P6719" s="169"/>
    </row>
    <row r="6720" spans="1:41" ht="20.100000000000001" customHeight="1">
      <c r="A6720" s="340" t="s">
        <v>14551</v>
      </c>
      <c r="B6720" s="289">
        <v>683615810075</v>
      </c>
      <c r="C6720" s="289" t="s">
        <v>14523</v>
      </c>
      <c r="D6720" s="305" t="s">
        <v>14539</v>
      </c>
      <c r="E6720" s="169"/>
      <c r="F6720" s="359">
        <v>9.99</v>
      </c>
      <c r="G6720" s="279" t="s">
        <v>14455</v>
      </c>
      <c r="H6720" s="306">
        <v>50</v>
      </c>
      <c r="I6720" s="280"/>
      <c r="J6720" s="319">
        <f t="shared" si="105"/>
        <v>3.4915000000000003</v>
      </c>
      <c r="K6720" s="169"/>
      <c r="L6720" s="169"/>
      <c r="M6720" s="169"/>
      <c r="N6720" s="169"/>
      <c r="O6720" s="169"/>
      <c r="P6720" s="169"/>
    </row>
    <row r="6721" spans="1:41" ht="20.100000000000001" customHeight="1">
      <c r="A6721" s="340" t="s">
        <v>14552</v>
      </c>
      <c r="B6721" s="289"/>
      <c r="C6721" s="289" t="s">
        <v>14511</v>
      </c>
      <c r="D6721" s="305" t="s">
        <v>14553</v>
      </c>
      <c r="E6721" s="169"/>
      <c r="F6721" s="359" t="s">
        <v>17578</v>
      </c>
      <c r="G6721" s="279"/>
      <c r="H6721" s="306"/>
      <c r="I6721" s="280"/>
      <c r="J6721" s="319" t="e">
        <f t="shared" si="105"/>
        <v>#VALUE!</v>
      </c>
      <c r="K6721" s="169"/>
      <c r="L6721" s="169"/>
      <c r="M6721" s="169"/>
      <c r="N6721" s="169"/>
      <c r="O6721" s="169"/>
      <c r="P6721" s="169"/>
    </row>
    <row r="6722" spans="1:41" ht="20.100000000000001" customHeight="1">
      <c r="A6722" s="354" t="s">
        <v>14554</v>
      </c>
      <c r="B6722" s="289">
        <v>683615810082</v>
      </c>
      <c r="C6722" s="289" t="s">
        <v>14512</v>
      </c>
      <c r="D6722" s="305" t="s">
        <v>14525</v>
      </c>
      <c r="E6722" s="169"/>
      <c r="F6722" s="359">
        <v>9.99</v>
      </c>
      <c r="G6722" s="279" t="s">
        <v>14455</v>
      </c>
      <c r="H6722" s="306">
        <v>39</v>
      </c>
      <c r="I6722" s="280"/>
      <c r="J6722" s="319">
        <f t="shared" si="105"/>
        <v>3.4915000000000003</v>
      </c>
      <c r="K6722" s="169"/>
      <c r="L6722" s="169"/>
      <c r="M6722" s="169"/>
      <c r="N6722" s="169"/>
      <c r="O6722" s="169"/>
      <c r="P6722" s="169"/>
      <c r="T6722" s="5" t="s">
        <v>16121</v>
      </c>
      <c r="U6722" s="171" t="s">
        <v>14552</v>
      </c>
      <c r="V6722" s="5" t="s">
        <v>16122</v>
      </c>
      <c r="W6722" s="5" t="s">
        <v>16123</v>
      </c>
      <c r="X6722" s="5" t="s">
        <v>16124</v>
      </c>
      <c r="Y6722" s="5" t="s">
        <v>16125</v>
      </c>
      <c r="Z6722" s="5" t="s">
        <v>16126</v>
      </c>
      <c r="AA6722" s="5" t="s">
        <v>16127</v>
      </c>
      <c r="AB6722" s="5" t="s">
        <v>16128</v>
      </c>
      <c r="AC6722" s="5" t="s">
        <v>16129</v>
      </c>
      <c r="AD6722" s="5" t="s">
        <v>16130</v>
      </c>
      <c r="AE6722" s="5" t="s">
        <v>16131</v>
      </c>
      <c r="AF6722" s="5" t="s">
        <v>16132</v>
      </c>
      <c r="AG6722" s="5" t="s">
        <v>16133</v>
      </c>
      <c r="AH6722" s="5" t="s">
        <v>16134</v>
      </c>
      <c r="AI6722" s="5" t="s">
        <v>16135</v>
      </c>
      <c r="AJ6722" s="5" t="s">
        <v>16136</v>
      </c>
      <c r="AK6722" s="5" t="s">
        <v>16245</v>
      </c>
      <c r="AL6722" s="5" t="s">
        <v>16246</v>
      </c>
      <c r="AM6722" s="5" t="s">
        <v>16247</v>
      </c>
    </row>
    <row r="6723" spans="1:41" ht="20.100000000000001" customHeight="1">
      <c r="A6723" s="354" t="s">
        <v>14555</v>
      </c>
      <c r="B6723" s="289">
        <v>683615810099</v>
      </c>
      <c r="C6723" s="289" t="s">
        <v>14513</v>
      </c>
      <c r="D6723" s="305" t="s">
        <v>14525</v>
      </c>
      <c r="E6723" s="169"/>
      <c r="F6723" s="359">
        <v>9.99</v>
      </c>
      <c r="G6723" s="279" t="s">
        <v>14455</v>
      </c>
      <c r="H6723" s="306">
        <v>34</v>
      </c>
      <c r="I6723" s="280"/>
      <c r="J6723" s="319">
        <f t="shared" si="105"/>
        <v>3.4915000000000003</v>
      </c>
      <c r="K6723" s="169"/>
      <c r="L6723" s="169"/>
      <c r="M6723" s="169"/>
      <c r="N6723" s="169"/>
      <c r="O6723" s="169"/>
      <c r="P6723" s="169"/>
      <c r="T6723" s="5" t="s">
        <v>16121</v>
      </c>
      <c r="U6723" s="171" t="s">
        <v>14552</v>
      </c>
      <c r="V6723" s="5" t="s">
        <v>16122</v>
      </c>
      <c r="W6723" s="5" t="s">
        <v>16123</v>
      </c>
      <c r="X6723" s="5" t="s">
        <v>16124</v>
      </c>
      <c r="Y6723" s="5" t="s">
        <v>16125</v>
      </c>
      <c r="Z6723" s="5" t="s">
        <v>16126</v>
      </c>
      <c r="AA6723" s="5" t="s">
        <v>16127</v>
      </c>
      <c r="AB6723" s="5" t="s">
        <v>16128</v>
      </c>
      <c r="AC6723" s="5" t="s">
        <v>16129</v>
      </c>
      <c r="AD6723" s="5" t="s">
        <v>16130</v>
      </c>
      <c r="AE6723" s="5" t="s">
        <v>16131</v>
      </c>
      <c r="AF6723" s="5" t="s">
        <v>16132</v>
      </c>
      <c r="AG6723" s="5" t="s">
        <v>16133</v>
      </c>
      <c r="AH6723" s="5" t="s">
        <v>16134</v>
      </c>
      <c r="AI6723" s="5" t="s">
        <v>16135</v>
      </c>
      <c r="AJ6723" s="5" t="s">
        <v>16136</v>
      </c>
      <c r="AK6723" s="5" t="s">
        <v>16243</v>
      </c>
      <c r="AL6723" s="5" t="s">
        <v>16244</v>
      </c>
    </row>
    <row r="6724" spans="1:41" ht="20.100000000000001" customHeight="1">
      <c r="A6724" s="354" t="s">
        <v>14556</v>
      </c>
      <c r="B6724" s="289">
        <v>683615810105</v>
      </c>
      <c r="C6724" s="289" t="s">
        <v>14514</v>
      </c>
      <c r="D6724" s="305" t="s">
        <v>14525</v>
      </c>
      <c r="E6724" s="169"/>
      <c r="F6724" s="359">
        <v>9.99</v>
      </c>
      <c r="G6724" s="279" t="s">
        <v>14455</v>
      </c>
      <c r="H6724" s="306">
        <v>0</v>
      </c>
      <c r="I6724" s="280"/>
      <c r="J6724" s="319">
        <f t="shared" si="105"/>
        <v>3.4915000000000003</v>
      </c>
      <c r="K6724" s="169"/>
      <c r="L6724" s="169"/>
      <c r="M6724" s="169"/>
      <c r="N6724" s="169"/>
      <c r="O6724" s="169"/>
      <c r="P6724" s="169"/>
      <c r="T6724" s="5" t="s">
        <v>16121</v>
      </c>
      <c r="U6724" s="171" t="s">
        <v>14552</v>
      </c>
      <c r="V6724" s="5" t="s">
        <v>16122</v>
      </c>
      <c r="W6724" s="5" t="s">
        <v>16123</v>
      </c>
      <c r="X6724" s="5" t="s">
        <v>16124</v>
      </c>
      <c r="Y6724" s="5" t="s">
        <v>16125</v>
      </c>
      <c r="Z6724" s="5" t="s">
        <v>16126</v>
      </c>
      <c r="AA6724" s="5" t="s">
        <v>16127</v>
      </c>
      <c r="AB6724" s="5" t="s">
        <v>16128</v>
      </c>
      <c r="AC6724" s="5" t="s">
        <v>16129</v>
      </c>
      <c r="AD6724" s="5" t="s">
        <v>16130</v>
      </c>
      <c r="AE6724" s="5" t="s">
        <v>16131</v>
      </c>
      <c r="AF6724" s="5" t="s">
        <v>16132</v>
      </c>
      <c r="AG6724" s="5" t="s">
        <v>16133</v>
      </c>
      <c r="AH6724" s="5" t="s">
        <v>16134</v>
      </c>
      <c r="AI6724" s="5" t="s">
        <v>16135</v>
      </c>
      <c r="AJ6724" s="5" t="s">
        <v>16136</v>
      </c>
      <c r="AK6724" s="5" t="s">
        <v>16248</v>
      </c>
      <c r="AL6724" s="5" t="s">
        <v>16249</v>
      </c>
      <c r="AM6724" s="5" t="s">
        <v>16250</v>
      </c>
    </row>
    <row r="6725" spans="1:41" ht="20.100000000000001" customHeight="1">
      <c r="A6725" s="354" t="s">
        <v>14557</v>
      </c>
      <c r="B6725" s="289">
        <v>683615810112</v>
      </c>
      <c r="C6725" s="289" t="s">
        <v>14515</v>
      </c>
      <c r="D6725" s="305" t="s">
        <v>14525</v>
      </c>
      <c r="E6725" s="169"/>
      <c r="F6725" s="359">
        <v>9.99</v>
      </c>
      <c r="G6725" s="279" t="s">
        <v>14455</v>
      </c>
      <c r="H6725" s="367">
        <v>34</v>
      </c>
      <c r="I6725" s="280"/>
      <c r="J6725" s="319">
        <f t="shared" si="105"/>
        <v>3.4915000000000003</v>
      </c>
      <c r="K6725" s="169"/>
      <c r="L6725" s="169"/>
      <c r="M6725" s="169"/>
      <c r="N6725" s="169"/>
      <c r="O6725" s="169"/>
      <c r="P6725" s="169"/>
      <c r="T6725" s="5" t="s">
        <v>16121</v>
      </c>
      <c r="U6725" s="171" t="s">
        <v>14552</v>
      </c>
      <c r="V6725" s="5" t="s">
        <v>16122</v>
      </c>
      <c r="W6725" s="5" t="s">
        <v>16123</v>
      </c>
      <c r="X6725" s="5" t="s">
        <v>16124</v>
      </c>
      <c r="Y6725" s="5" t="s">
        <v>16125</v>
      </c>
      <c r="Z6725" s="5" t="s">
        <v>16126</v>
      </c>
      <c r="AA6725" s="5" t="s">
        <v>16127</v>
      </c>
      <c r="AB6725" s="5" t="s">
        <v>16128</v>
      </c>
      <c r="AC6725" s="5" t="s">
        <v>16129</v>
      </c>
      <c r="AD6725" s="5" t="s">
        <v>16130</v>
      </c>
      <c r="AE6725" s="5" t="s">
        <v>16131</v>
      </c>
      <c r="AF6725" s="5" t="s">
        <v>16132</v>
      </c>
      <c r="AG6725" s="5" t="s">
        <v>16133</v>
      </c>
      <c r="AH6725" s="5" t="s">
        <v>16134</v>
      </c>
      <c r="AI6725" s="5" t="s">
        <v>16135</v>
      </c>
      <c r="AJ6725" s="5" t="s">
        <v>16136</v>
      </c>
      <c r="AK6725" s="5" t="s">
        <v>16255</v>
      </c>
      <c r="AL6725" s="5" t="s">
        <v>16256</v>
      </c>
      <c r="AM6725" s="5" t="s">
        <v>16257</v>
      </c>
    </row>
    <row r="6726" spans="1:41" ht="20.100000000000001" customHeight="1">
      <c r="A6726" s="354" t="s">
        <v>14558</v>
      </c>
      <c r="B6726" s="289">
        <v>683615810129</v>
      </c>
      <c r="C6726" s="289" t="s">
        <v>14516</v>
      </c>
      <c r="D6726" s="305" t="s">
        <v>14525</v>
      </c>
      <c r="E6726" s="169"/>
      <c r="F6726" s="359">
        <v>9.99</v>
      </c>
      <c r="G6726" s="279" t="s">
        <v>14455</v>
      </c>
      <c r="H6726" s="306">
        <v>40</v>
      </c>
      <c r="I6726" s="280"/>
      <c r="J6726" s="319">
        <f t="shared" si="105"/>
        <v>3.4915000000000003</v>
      </c>
      <c r="K6726" s="169"/>
      <c r="L6726" s="169"/>
      <c r="M6726" s="169"/>
      <c r="N6726" s="169"/>
      <c r="O6726" s="169"/>
      <c r="P6726" s="169"/>
      <c r="T6726" s="5" t="s">
        <v>16121</v>
      </c>
      <c r="U6726" s="171" t="s">
        <v>14552</v>
      </c>
      <c r="V6726" s="5" t="s">
        <v>16122</v>
      </c>
      <c r="W6726" s="5" t="s">
        <v>16123</v>
      </c>
      <c r="X6726" s="5" t="s">
        <v>16124</v>
      </c>
      <c r="Y6726" s="5" t="s">
        <v>16125</v>
      </c>
      <c r="Z6726" s="5" t="s">
        <v>16126</v>
      </c>
      <c r="AA6726" s="5" t="s">
        <v>16127</v>
      </c>
      <c r="AB6726" s="5" t="s">
        <v>16128</v>
      </c>
      <c r="AC6726" s="5" t="s">
        <v>16129</v>
      </c>
      <c r="AD6726" s="5" t="s">
        <v>16130</v>
      </c>
      <c r="AE6726" s="5" t="s">
        <v>16131</v>
      </c>
      <c r="AF6726" s="5" t="s">
        <v>16132</v>
      </c>
      <c r="AG6726" s="5" t="s">
        <v>16133</v>
      </c>
      <c r="AH6726" s="5" t="s">
        <v>16134</v>
      </c>
      <c r="AI6726" s="5" t="s">
        <v>16135</v>
      </c>
      <c r="AJ6726" s="5" t="s">
        <v>16136</v>
      </c>
      <c r="AK6726" s="5" t="s">
        <v>16258</v>
      </c>
      <c r="AL6726" s="5" t="s">
        <v>16259</v>
      </c>
      <c r="AM6726" s="5" t="s">
        <v>16260</v>
      </c>
    </row>
    <row r="6727" spans="1:41" ht="20.100000000000001" customHeight="1">
      <c r="A6727" s="354" t="s">
        <v>14559</v>
      </c>
      <c r="B6727" s="289">
        <v>683615810136</v>
      </c>
      <c r="C6727" s="289" t="s">
        <v>14517</v>
      </c>
      <c r="D6727" s="305" t="s">
        <v>14525</v>
      </c>
      <c r="E6727" s="169"/>
      <c r="F6727" s="359">
        <v>9.99</v>
      </c>
      <c r="G6727" s="279" t="s">
        <v>14455</v>
      </c>
      <c r="H6727" s="306">
        <v>41</v>
      </c>
      <c r="I6727" s="280"/>
      <c r="J6727" s="319">
        <f t="shared" si="105"/>
        <v>3.4915000000000003</v>
      </c>
      <c r="K6727" s="169"/>
      <c r="L6727" s="169"/>
      <c r="M6727" s="169"/>
      <c r="N6727" s="169"/>
      <c r="O6727" s="169"/>
      <c r="P6727" s="169"/>
      <c r="T6727" s="5" t="s">
        <v>16121</v>
      </c>
      <c r="U6727" s="171" t="s">
        <v>14552</v>
      </c>
      <c r="V6727" s="5" t="s">
        <v>16122</v>
      </c>
      <c r="W6727" s="5" t="s">
        <v>16123</v>
      </c>
      <c r="X6727" s="5" t="s">
        <v>16124</v>
      </c>
      <c r="Y6727" s="5" t="s">
        <v>16125</v>
      </c>
      <c r="Z6727" s="5" t="s">
        <v>16126</v>
      </c>
      <c r="AA6727" s="5" t="s">
        <v>16127</v>
      </c>
      <c r="AB6727" s="5" t="s">
        <v>16128</v>
      </c>
      <c r="AC6727" s="5" t="s">
        <v>16129</v>
      </c>
      <c r="AD6727" s="5" t="s">
        <v>16130</v>
      </c>
      <c r="AE6727" s="5" t="s">
        <v>16131</v>
      </c>
      <c r="AF6727" s="5" t="s">
        <v>16132</v>
      </c>
      <c r="AG6727" s="5" t="s">
        <v>16133</v>
      </c>
      <c r="AH6727" s="5" t="s">
        <v>16134</v>
      </c>
      <c r="AI6727" s="5" t="s">
        <v>16135</v>
      </c>
      <c r="AJ6727" s="5" t="s">
        <v>16136</v>
      </c>
      <c r="AK6727" s="5" t="s">
        <v>16261</v>
      </c>
      <c r="AL6727" s="5" t="s">
        <v>16262</v>
      </c>
    </row>
    <row r="6728" spans="1:41" ht="20.100000000000001" customHeight="1">
      <c r="A6728" s="354" t="s">
        <v>14560</v>
      </c>
      <c r="B6728" s="289">
        <v>683615810143</v>
      </c>
      <c r="C6728" s="289" t="s">
        <v>14518</v>
      </c>
      <c r="D6728" s="305" t="s">
        <v>14525</v>
      </c>
      <c r="E6728" s="169"/>
      <c r="F6728" s="359">
        <v>9.99</v>
      </c>
      <c r="G6728" s="279" t="s">
        <v>14455</v>
      </c>
      <c r="H6728" s="367">
        <v>34</v>
      </c>
      <c r="I6728" s="280"/>
      <c r="J6728" s="319">
        <f t="shared" si="105"/>
        <v>3.4915000000000003</v>
      </c>
      <c r="K6728" s="169"/>
      <c r="L6728" s="169"/>
      <c r="M6728" s="169"/>
      <c r="N6728" s="169"/>
      <c r="O6728" s="169"/>
      <c r="P6728" s="169"/>
      <c r="T6728" s="5" t="s">
        <v>16121</v>
      </c>
      <c r="U6728" s="171" t="s">
        <v>14552</v>
      </c>
      <c r="V6728" s="5" t="s">
        <v>16122</v>
      </c>
      <c r="W6728" s="5" t="s">
        <v>16123</v>
      </c>
      <c r="X6728" s="5" t="s">
        <v>16124</v>
      </c>
      <c r="Y6728" s="5" t="s">
        <v>16125</v>
      </c>
      <c r="Z6728" s="5" t="s">
        <v>16126</v>
      </c>
      <c r="AA6728" s="5" t="s">
        <v>16127</v>
      </c>
      <c r="AB6728" s="5" t="s">
        <v>16128</v>
      </c>
      <c r="AC6728" s="5" t="s">
        <v>16129</v>
      </c>
      <c r="AD6728" s="5" t="s">
        <v>16130</v>
      </c>
      <c r="AE6728" s="5" t="s">
        <v>16131</v>
      </c>
      <c r="AF6728" s="5" t="s">
        <v>16132</v>
      </c>
      <c r="AG6728" s="5" t="s">
        <v>16133</v>
      </c>
      <c r="AH6728" s="5" t="s">
        <v>16134</v>
      </c>
      <c r="AI6728" s="5" t="s">
        <v>16135</v>
      </c>
      <c r="AJ6728" s="5" t="s">
        <v>16136</v>
      </c>
      <c r="AK6728" s="5" t="s">
        <v>16251</v>
      </c>
      <c r="AL6728" s="5" t="s">
        <v>16252</v>
      </c>
      <c r="AM6728" s="5" t="s">
        <v>16253</v>
      </c>
      <c r="AN6728" s="5" t="s">
        <v>16254</v>
      </c>
    </row>
    <row r="6729" spans="1:41" ht="20.100000000000001" customHeight="1">
      <c r="A6729" s="354" t="s">
        <v>14561</v>
      </c>
      <c r="B6729" s="289">
        <v>683615810150</v>
      </c>
      <c r="C6729" s="289" t="s">
        <v>14519</v>
      </c>
      <c r="D6729" s="305" t="s">
        <v>14525</v>
      </c>
      <c r="E6729" s="169"/>
      <c r="F6729" s="359">
        <v>9.99</v>
      </c>
      <c r="G6729" s="279" t="s">
        <v>14455</v>
      </c>
      <c r="H6729" s="306">
        <v>43</v>
      </c>
      <c r="I6729" s="280"/>
      <c r="J6729" s="319">
        <f t="shared" si="105"/>
        <v>3.4915000000000003</v>
      </c>
      <c r="K6729" s="169"/>
      <c r="L6729" s="169"/>
      <c r="M6729" s="169"/>
      <c r="N6729" s="169"/>
      <c r="O6729" s="169"/>
      <c r="P6729" s="169"/>
      <c r="T6729" s="5" t="s">
        <v>16121</v>
      </c>
      <c r="U6729" s="171" t="s">
        <v>14552</v>
      </c>
      <c r="V6729" s="5" t="s">
        <v>16122</v>
      </c>
      <c r="W6729" s="5" t="s">
        <v>16123</v>
      </c>
      <c r="X6729" s="5" t="s">
        <v>16124</v>
      </c>
      <c r="Y6729" s="5" t="s">
        <v>16125</v>
      </c>
      <c r="Z6729" s="5" t="s">
        <v>16126</v>
      </c>
      <c r="AA6729" s="5" t="s">
        <v>16127</v>
      </c>
      <c r="AB6729" s="5" t="s">
        <v>16128</v>
      </c>
      <c r="AC6729" s="5" t="s">
        <v>16129</v>
      </c>
      <c r="AD6729" s="5" t="s">
        <v>16130</v>
      </c>
      <c r="AE6729" s="5" t="s">
        <v>16131</v>
      </c>
      <c r="AF6729" s="5" t="s">
        <v>16132</v>
      </c>
      <c r="AG6729" s="5" t="s">
        <v>16133</v>
      </c>
      <c r="AH6729" s="5" t="s">
        <v>16134</v>
      </c>
      <c r="AI6729" s="5" t="s">
        <v>16135</v>
      </c>
      <c r="AJ6729" s="5" t="s">
        <v>16136</v>
      </c>
      <c r="AK6729" s="5" t="s">
        <v>16263</v>
      </c>
      <c r="AL6729" s="5" t="s">
        <v>16264</v>
      </c>
      <c r="AM6729" s="5" t="s">
        <v>16265</v>
      </c>
    </row>
    <row r="6730" spans="1:41" ht="20.100000000000001" customHeight="1">
      <c r="A6730" s="354" t="s">
        <v>14729</v>
      </c>
      <c r="B6730" s="289">
        <v>683615810167</v>
      </c>
      <c r="C6730" s="289" t="s">
        <v>14521</v>
      </c>
      <c r="D6730" s="305" t="s">
        <v>14525</v>
      </c>
      <c r="E6730" s="169"/>
      <c r="F6730" s="359">
        <v>9.99</v>
      </c>
      <c r="G6730" s="279" t="s">
        <v>14455</v>
      </c>
      <c r="H6730" s="306">
        <v>47</v>
      </c>
      <c r="I6730" s="280"/>
      <c r="J6730" s="319">
        <f t="shared" si="105"/>
        <v>3.4915000000000003</v>
      </c>
      <c r="K6730" s="169"/>
      <c r="L6730" s="169"/>
      <c r="M6730" s="169"/>
      <c r="N6730" s="169"/>
      <c r="O6730" s="169"/>
      <c r="P6730" s="169"/>
      <c r="T6730" s="5" t="s">
        <v>16121</v>
      </c>
      <c r="U6730" s="171" t="s">
        <v>14552</v>
      </c>
      <c r="V6730" s="5" t="s">
        <v>16137</v>
      </c>
      <c r="W6730" s="5" t="s">
        <v>16123</v>
      </c>
      <c r="X6730" s="5" t="s">
        <v>16124</v>
      </c>
      <c r="Y6730" s="5" t="s">
        <v>16125</v>
      </c>
      <c r="Z6730" s="5" t="s">
        <v>16126</v>
      </c>
      <c r="AA6730" s="5" t="s">
        <v>16127</v>
      </c>
      <c r="AB6730" s="5" t="s">
        <v>16128</v>
      </c>
      <c r="AC6730" s="5" t="s">
        <v>16129</v>
      </c>
      <c r="AD6730" s="5" t="s">
        <v>16130</v>
      </c>
      <c r="AE6730" s="5" t="s">
        <v>16131</v>
      </c>
      <c r="AF6730" s="5" t="s">
        <v>16132</v>
      </c>
      <c r="AG6730" s="5" t="s">
        <v>16133</v>
      </c>
      <c r="AH6730" s="5" t="s">
        <v>16134</v>
      </c>
      <c r="AI6730" s="5" t="s">
        <v>16135</v>
      </c>
      <c r="AJ6730" s="5" t="s">
        <v>16136</v>
      </c>
      <c r="AK6730" s="5" t="s">
        <v>16266</v>
      </c>
      <c r="AL6730" s="5" t="s">
        <v>16267</v>
      </c>
      <c r="AM6730" s="5" t="s">
        <v>16268</v>
      </c>
      <c r="AN6730" s="5" t="s">
        <v>16269</v>
      </c>
    </row>
    <row r="6731" spans="1:41" ht="20.100000000000001" customHeight="1">
      <c r="A6731" s="343" t="s">
        <v>14562</v>
      </c>
      <c r="B6731" s="289">
        <v>683615810167</v>
      </c>
      <c r="C6731" s="289" t="s">
        <v>14521</v>
      </c>
      <c r="D6731" s="305" t="s">
        <v>14525</v>
      </c>
      <c r="E6731" s="169"/>
      <c r="F6731" s="359">
        <v>9.99</v>
      </c>
      <c r="G6731" s="279" t="s">
        <v>14455</v>
      </c>
      <c r="H6731" s="306">
        <v>48</v>
      </c>
      <c r="I6731" s="280"/>
      <c r="J6731" s="319">
        <f t="shared" si="105"/>
        <v>3.4915000000000003</v>
      </c>
      <c r="K6731" s="169"/>
      <c r="L6731" s="169"/>
      <c r="M6731" s="169"/>
      <c r="N6731" s="169"/>
      <c r="O6731" s="169"/>
      <c r="P6731" s="169"/>
      <c r="T6731" s="5" t="s">
        <v>16121</v>
      </c>
      <c r="U6731" s="171" t="s">
        <v>14552</v>
      </c>
      <c r="V6731" s="5" t="s">
        <v>16137</v>
      </c>
      <c r="W6731" s="5" t="s">
        <v>16123</v>
      </c>
      <c r="X6731" s="5" t="s">
        <v>16124</v>
      </c>
      <c r="Y6731" s="5" t="s">
        <v>16125</v>
      </c>
      <c r="Z6731" s="5" t="s">
        <v>16126</v>
      </c>
      <c r="AA6731" s="5" t="s">
        <v>16127</v>
      </c>
      <c r="AB6731" s="5" t="s">
        <v>16128</v>
      </c>
      <c r="AC6731" s="5" t="s">
        <v>16129</v>
      </c>
      <c r="AD6731" s="5" t="s">
        <v>16130</v>
      </c>
      <c r="AE6731" s="5" t="s">
        <v>16131</v>
      </c>
      <c r="AF6731" s="5" t="s">
        <v>16132</v>
      </c>
      <c r="AG6731" s="5" t="s">
        <v>16133</v>
      </c>
      <c r="AH6731" s="5" t="s">
        <v>16134</v>
      </c>
      <c r="AI6731" s="5" t="s">
        <v>16135</v>
      </c>
      <c r="AJ6731" s="5" t="s">
        <v>16136</v>
      </c>
      <c r="AK6731" s="5" t="s">
        <v>16266</v>
      </c>
      <c r="AL6731" s="5" t="s">
        <v>16267</v>
      </c>
      <c r="AM6731" s="5" t="s">
        <v>16268</v>
      </c>
      <c r="AN6731" s="5" t="s">
        <v>16269</v>
      </c>
    </row>
    <row r="6732" spans="1:41" ht="20.100000000000001" customHeight="1">
      <c r="A6732" s="354" t="s">
        <v>14728</v>
      </c>
      <c r="B6732" s="289">
        <v>683615810174</v>
      </c>
      <c r="C6732" s="289" t="s">
        <v>14522</v>
      </c>
      <c r="D6732" s="305" t="s">
        <v>14525</v>
      </c>
      <c r="E6732" s="169"/>
      <c r="F6732" s="359">
        <v>9.99</v>
      </c>
      <c r="G6732" s="279" t="s">
        <v>14455</v>
      </c>
      <c r="H6732" s="306">
        <v>0</v>
      </c>
      <c r="I6732" s="280"/>
      <c r="J6732" s="319">
        <f t="shared" ref="J6732:J6795" si="106">F6732*0.85-5-E6732</f>
        <v>3.4915000000000003</v>
      </c>
      <c r="K6732" s="169"/>
      <c r="L6732" s="169"/>
      <c r="M6732" s="169"/>
      <c r="N6732" s="169"/>
      <c r="O6732" s="169"/>
      <c r="P6732" s="169"/>
      <c r="T6732" s="5" t="s">
        <v>16121</v>
      </c>
      <c r="U6732" s="171" t="s">
        <v>14552</v>
      </c>
      <c r="V6732" s="5" t="s">
        <v>16137</v>
      </c>
      <c r="W6732" s="5" t="s">
        <v>16123</v>
      </c>
      <c r="X6732" s="5" t="s">
        <v>16124</v>
      </c>
      <c r="Y6732" s="5" t="s">
        <v>16125</v>
      </c>
      <c r="Z6732" s="5" t="s">
        <v>16126</v>
      </c>
      <c r="AA6732" s="5" t="s">
        <v>16127</v>
      </c>
      <c r="AB6732" s="5" t="s">
        <v>16128</v>
      </c>
      <c r="AC6732" s="5" t="s">
        <v>16129</v>
      </c>
      <c r="AD6732" s="5" t="s">
        <v>16130</v>
      </c>
      <c r="AE6732" s="5" t="s">
        <v>16131</v>
      </c>
      <c r="AF6732" s="5" t="s">
        <v>16132</v>
      </c>
      <c r="AG6732" s="5" t="s">
        <v>16133</v>
      </c>
      <c r="AH6732" s="5" t="s">
        <v>16134</v>
      </c>
      <c r="AI6732" s="5" t="s">
        <v>16135</v>
      </c>
      <c r="AJ6732" s="5" t="s">
        <v>16136</v>
      </c>
      <c r="AK6732" s="5" t="s">
        <v>16270</v>
      </c>
      <c r="AL6732" s="5" t="s">
        <v>16271</v>
      </c>
      <c r="AM6732" s="5" t="s">
        <v>16272</v>
      </c>
      <c r="AN6732" s="5" t="s">
        <v>16273</v>
      </c>
      <c r="AO6732" s="5" t="s">
        <v>16274</v>
      </c>
    </row>
    <row r="6733" spans="1:41" ht="20.100000000000001" customHeight="1">
      <c r="A6733" s="343" t="s">
        <v>14563</v>
      </c>
      <c r="B6733" s="289">
        <v>683615810174</v>
      </c>
      <c r="C6733" s="289" t="s">
        <v>14522</v>
      </c>
      <c r="D6733" s="305" t="s">
        <v>14525</v>
      </c>
      <c r="E6733" s="169"/>
      <c r="F6733" s="359">
        <v>9.99</v>
      </c>
      <c r="G6733" s="279" t="s">
        <v>14455</v>
      </c>
      <c r="H6733" s="306">
        <v>0</v>
      </c>
      <c r="I6733" s="280"/>
      <c r="J6733" s="319">
        <f t="shared" si="106"/>
        <v>3.4915000000000003</v>
      </c>
      <c r="K6733" s="169"/>
      <c r="L6733" s="169"/>
      <c r="M6733" s="169"/>
      <c r="N6733" s="169"/>
      <c r="O6733" s="169"/>
      <c r="P6733" s="169"/>
      <c r="T6733" s="5" t="s">
        <v>16121</v>
      </c>
      <c r="U6733" s="171" t="s">
        <v>14552</v>
      </c>
      <c r="V6733" s="5" t="s">
        <v>16137</v>
      </c>
      <c r="W6733" s="5" t="s">
        <v>16123</v>
      </c>
      <c r="X6733" s="5" t="s">
        <v>16124</v>
      </c>
      <c r="Y6733" s="5" t="s">
        <v>16125</v>
      </c>
      <c r="Z6733" s="5" t="s">
        <v>16126</v>
      </c>
      <c r="AA6733" s="5" t="s">
        <v>16127</v>
      </c>
      <c r="AB6733" s="5" t="s">
        <v>16128</v>
      </c>
      <c r="AC6733" s="5" t="s">
        <v>16129</v>
      </c>
      <c r="AD6733" s="5" t="s">
        <v>16130</v>
      </c>
      <c r="AE6733" s="5" t="s">
        <v>16131</v>
      </c>
      <c r="AF6733" s="5" t="s">
        <v>16132</v>
      </c>
      <c r="AG6733" s="5" t="s">
        <v>16133</v>
      </c>
      <c r="AH6733" s="5" t="s">
        <v>16134</v>
      </c>
      <c r="AI6733" s="5" t="s">
        <v>16135</v>
      </c>
      <c r="AJ6733" s="5" t="s">
        <v>16136</v>
      </c>
      <c r="AK6733" s="5" t="s">
        <v>16270</v>
      </c>
      <c r="AL6733" s="5" t="s">
        <v>16271</v>
      </c>
      <c r="AM6733" s="5" t="s">
        <v>16272</v>
      </c>
      <c r="AN6733" s="5" t="s">
        <v>16273</v>
      </c>
      <c r="AO6733" s="5" t="s">
        <v>16274</v>
      </c>
    </row>
    <row r="6734" spans="1:41" ht="20.100000000000001" customHeight="1">
      <c r="A6734" s="354" t="s">
        <v>14564</v>
      </c>
      <c r="B6734" s="289">
        <v>683615810181</v>
      </c>
      <c r="C6734" s="289" t="s">
        <v>14523</v>
      </c>
      <c r="D6734" s="305" t="s">
        <v>14525</v>
      </c>
      <c r="E6734" s="169"/>
      <c r="F6734" s="359">
        <v>9.99</v>
      </c>
      <c r="G6734" s="279" t="s">
        <v>14455</v>
      </c>
      <c r="H6734" s="306">
        <v>37</v>
      </c>
      <c r="I6734" s="280"/>
      <c r="J6734" s="319">
        <f t="shared" si="106"/>
        <v>3.4915000000000003</v>
      </c>
      <c r="K6734" s="169"/>
      <c r="L6734" s="169"/>
      <c r="M6734" s="169"/>
      <c r="N6734" s="169"/>
      <c r="O6734" s="169"/>
      <c r="P6734" s="169"/>
      <c r="T6734" s="5" t="s">
        <v>16121</v>
      </c>
      <c r="U6734" s="171" t="s">
        <v>14552</v>
      </c>
      <c r="V6734" s="5" t="s">
        <v>16137</v>
      </c>
      <c r="W6734" s="5" t="s">
        <v>16123</v>
      </c>
      <c r="X6734" s="5" t="s">
        <v>16124</v>
      </c>
      <c r="Y6734" s="5" t="s">
        <v>16125</v>
      </c>
      <c r="Z6734" s="5" t="s">
        <v>16126</v>
      </c>
      <c r="AA6734" s="5" t="s">
        <v>16127</v>
      </c>
      <c r="AB6734" s="5" t="s">
        <v>16128</v>
      </c>
      <c r="AC6734" s="5" t="s">
        <v>16129</v>
      </c>
      <c r="AD6734" s="5" t="s">
        <v>16130</v>
      </c>
      <c r="AE6734" s="5" t="s">
        <v>16131</v>
      </c>
      <c r="AF6734" s="5" t="s">
        <v>16132</v>
      </c>
      <c r="AG6734" s="5" t="s">
        <v>16133</v>
      </c>
      <c r="AH6734" s="5" t="s">
        <v>16134</v>
      </c>
      <c r="AI6734" s="5" t="s">
        <v>16135</v>
      </c>
      <c r="AJ6734" s="5" t="s">
        <v>16136</v>
      </c>
      <c r="AK6734" s="5" t="s">
        <v>16275</v>
      </c>
      <c r="AL6734" s="5" t="s">
        <v>16276</v>
      </c>
      <c r="AM6734" s="5" t="s">
        <v>16277</v>
      </c>
      <c r="AN6734" s="5" t="s">
        <v>16278</v>
      </c>
      <c r="AO6734" s="5" t="s">
        <v>16279</v>
      </c>
    </row>
    <row r="6735" spans="1:41" ht="20.100000000000001" customHeight="1">
      <c r="A6735" s="343" t="s">
        <v>14565</v>
      </c>
      <c r="B6735" s="289">
        <v>683615810198</v>
      </c>
      <c r="C6735" s="289" t="s">
        <v>14512</v>
      </c>
      <c r="D6735" s="305" t="s">
        <v>14539</v>
      </c>
      <c r="E6735" s="169"/>
      <c r="F6735" s="359">
        <v>9.99</v>
      </c>
      <c r="G6735" s="279" t="s">
        <v>14455</v>
      </c>
      <c r="H6735" s="306">
        <v>49</v>
      </c>
      <c r="I6735" s="280"/>
      <c r="J6735" s="319">
        <f t="shared" si="106"/>
        <v>3.4915000000000003</v>
      </c>
      <c r="K6735" s="169"/>
      <c r="L6735" s="169"/>
      <c r="M6735" s="169"/>
      <c r="N6735" s="169"/>
      <c r="O6735" s="169"/>
      <c r="P6735" s="169"/>
    </row>
    <row r="6736" spans="1:41" ht="20.100000000000001" customHeight="1">
      <c r="A6736" s="343" t="s">
        <v>14566</v>
      </c>
      <c r="B6736" s="289">
        <v>683615810204</v>
      </c>
      <c r="C6736" s="289" t="s">
        <v>14513</v>
      </c>
      <c r="D6736" s="305" t="s">
        <v>14539</v>
      </c>
      <c r="E6736" s="169"/>
      <c r="F6736" s="359">
        <v>9.99</v>
      </c>
      <c r="G6736" s="279" t="s">
        <v>14455</v>
      </c>
      <c r="H6736" s="306">
        <v>50</v>
      </c>
      <c r="I6736" s="280"/>
      <c r="J6736" s="319">
        <f t="shared" si="106"/>
        <v>3.4915000000000003</v>
      </c>
      <c r="K6736" s="169"/>
      <c r="L6736" s="169"/>
      <c r="M6736" s="169"/>
      <c r="N6736" s="169"/>
      <c r="O6736" s="169"/>
      <c r="P6736" s="169"/>
    </row>
    <row r="6737" spans="1:39" ht="20.100000000000001" customHeight="1">
      <c r="A6737" s="343" t="s">
        <v>14730</v>
      </c>
      <c r="B6737" s="289">
        <v>683615810211</v>
      </c>
      <c r="C6737" s="289" t="s">
        <v>14514</v>
      </c>
      <c r="D6737" s="305" t="s">
        <v>14539</v>
      </c>
      <c r="E6737" s="169"/>
      <c r="F6737" s="359">
        <v>9.99</v>
      </c>
      <c r="G6737" s="279" t="s">
        <v>14455</v>
      </c>
      <c r="H6737" s="306">
        <v>0</v>
      </c>
      <c r="I6737" s="280"/>
      <c r="J6737" s="319">
        <f t="shared" si="106"/>
        <v>3.4915000000000003</v>
      </c>
      <c r="K6737" s="169"/>
      <c r="L6737" s="169"/>
      <c r="M6737" s="169"/>
      <c r="N6737" s="169"/>
      <c r="O6737" s="169"/>
      <c r="P6737" s="169"/>
    </row>
    <row r="6738" spans="1:39" ht="20.100000000000001" customHeight="1">
      <c r="A6738" s="343" t="s">
        <v>14567</v>
      </c>
      <c r="B6738" s="289">
        <v>683615810228</v>
      </c>
      <c r="C6738" s="289" t="s">
        <v>14515</v>
      </c>
      <c r="D6738" s="305" t="s">
        <v>14539</v>
      </c>
      <c r="E6738" s="169"/>
      <c r="F6738" s="359">
        <v>9.99</v>
      </c>
      <c r="G6738" s="279" t="s">
        <v>14455</v>
      </c>
      <c r="H6738" s="306">
        <v>50</v>
      </c>
      <c r="I6738" s="280"/>
      <c r="J6738" s="319">
        <f t="shared" si="106"/>
        <v>3.4915000000000003</v>
      </c>
      <c r="K6738" s="169"/>
      <c r="L6738" s="169"/>
      <c r="M6738" s="169"/>
      <c r="N6738" s="169"/>
      <c r="O6738" s="169"/>
      <c r="P6738" s="169"/>
    </row>
    <row r="6739" spans="1:39" ht="20.100000000000001" customHeight="1">
      <c r="A6739" s="343" t="s">
        <v>14568</v>
      </c>
      <c r="B6739" s="289">
        <v>683615810235</v>
      </c>
      <c r="C6739" s="289" t="s">
        <v>14516</v>
      </c>
      <c r="D6739" s="305" t="s">
        <v>14539</v>
      </c>
      <c r="E6739" s="169"/>
      <c r="F6739" s="359">
        <v>9.99</v>
      </c>
      <c r="G6739" s="279" t="s">
        <v>14455</v>
      </c>
      <c r="H6739" s="306">
        <v>50</v>
      </c>
      <c r="I6739" s="280"/>
      <c r="J6739" s="319">
        <f t="shared" si="106"/>
        <v>3.4915000000000003</v>
      </c>
      <c r="K6739" s="169"/>
      <c r="L6739" s="169"/>
      <c r="M6739" s="169"/>
      <c r="N6739" s="169"/>
      <c r="O6739" s="169"/>
      <c r="P6739" s="169"/>
    </row>
    <row r="6740" spans="1:39" ht="20.100000000000001" customHeight="1">
      <c r="A6740" s="343" t="s">
        <v>14569</v>
      </c>
      <c r="B6740" s="289">
        <v>683615810242</v>
      </c>
      <c r="C6740" s="289" t="s">
        <v>14517</v>
      </c>
      <c r="D6740" s="305" t="s">
        <v>14539</v>
      </c>
      <c r="E6740" s="169"/>
      <c r="F6740" s="359">
        <v>9.99</v>
      </c>
      <c r="G6740" s="279" t="s">
        <v>14455</v>
      </c>
      <c r="H6740" s="306">
        <v>50</v>
      </c>
      <c r="I6740" s="280"/>
      <c r="J6740" s="319">
        <f t="shared" si="106"/>
        <v>3.4915000000000003</v>
      </c>
      <c r="K6740" s="169"/>
      <c r="L6740" s="169"/>
      <c r="M6740" s="169"/>
      <c r="N6740" s="169"/>
      <c r="O6740" s="169"/>
      <c r="P6740" s="169"/>
    </row>
    <row r="6741" spans="1:39" ht="20.100000000000001" customHeight="1">
      <c r="A6741" s="343" t="s">
        <v>14570</v>
      </c>
      <c r="B6741" s="289">
        <v>683615810259</v>
      </c>
      <c r="C6741" s="289" t="s">
        <v>14518</v>
      </c>
      <c r="D6741" s="305" t="s">
        <v>14539</v>
      </c>
      <c r="E6741" s="169"/>
      <c r="F6741" s="359">
        <v>9.99</v>
      </c>
      <c r="G6741" s="279" t="s">
        <v>14455</v>
      </c>
      <c r="H6741" s="306">
        <v>50</v>
      </c>
      <c r="I6741" s="280"/>
      <c r="J6741" s="319">
        <f t="shared" si="106"/>
        <v>3.4915000000000003</v>
      </c>
      <c r="K6741" s="169"/>
      <c r="L6741" s="169"/>
      <c r="M6741" s="169"/>
      <c r="N6741" s="169"/>
      <c r="O6741" s="169"/>
      <c r="P6741" s="169"/>
    </row>
    <row r="6742" spans="1:39" ht="20.100000000000001" customHeight="1">
      <c r="A6742" s="343" t="s">
        <v>14571</v>
      </c>
      <c r="B6742" s="289">
        <v>683615810266</v>
      </c>
      <c r="C6742" s="289" t="s">
        <v>14519</v>
      </c>
      <c r="D6742" s="305" t="s">
        <v>14539</v>
      </c>
      <c r="E6742" s="169"/>
      <c r="F6742" s="359">
        <v>9.99</v>
      </c>
      <c r="G6742" s="279" t="s">
        <v>14455</v>
      </c>
      <c r="H6742" s="306">
        <v>50</v>
      </c>
      <c r="I6742" s="280"/>
      <c r="J6742" s="319">
        <f t="shared" si="106"/>
        <v>3.4915000000000003</v>
      </c>
      <c r="K6742" s="169"/>
      <c r="L6742" s="169"/>
      <c r="M6742" s="169"/>
      <c r="N6742" s="169"/>
      <c r="O6742" s="169"/>
      <c r="P6742" s="169"/>
    </row>
    <row r="6743" spans="1:39" ht="20.100000000000001" customHeight="1">
      <c r="A6743" s="343" t="s">
        <v>14572</v>
      </c>
      <c r="B6743" s="289">
        <v>683615810273</v>
      </c>
      <c r="C6743" s="289" t="s">
        <v>14521</v>
      </c>
      <c r="D6743" s="305" t="s">
        <v>14539</v>
      </c>
      <c r="E6743" s="169"/>
      <c r="F6743" s="359">
        <v>9.99</v>
      </c>
      <c r="G6743" s="279" t="s">
        <v>14455</v>
      </c>
      <c r="H6743" s="306">
        <v>50</v>
      </c>
      <c r="I6743" s="280"/>
      <c r="J6743" s="319">
        <f t="shared" si="106"/>
        <v>3.4915000000000003</v>
      </c>
      <c r="K6743" s="169"/>
      <c r="L6743" s="169"/>
      <c r="M6743" s="169"/>
      <c r="N6743" s="169"/>
      <c r="O6743" s="169"/>
      <c r="P6743" s="169"/>
    </row>
    <row r="6744" spans="1:39" ht="20.100000000000001" customHeight="1">
      <c r="A6744" s="343" t="s">
        <v>14573</v>
      </c>
      <c r="B6744" s="289">
        <v>683615810280</v>
      </c>
      <c r="C6744" s="289" t="s">
        <v>14522</v>
      </c>
      <c r="D6744" s="305" t="s">
        <v>14539</v>
      </c>
      <c r="E6744" s="169"/>
      <c r="F6744" s="359">
        <v>9.99</v>
      </c>
      <c r="G6744" s="279" t="s">
        <v>14455</v>
      </c>
      <c r="H6744" s="306">
        <v>0</v>
      </c>
      <c r="I6744" s="280"/>
      <c r="J6744" s="319">
        <f t="shared" si="106"/>
        <v>3.4915000000000003</v>
      </c>
      <c r="K6744" s="169"/>
      <c r="L6744" s="169"/>
      <c r="M6744" s="169"/>
      <c r="N6744" s="169"/>
      <c r="O6744" s="169"/>
      <c r="P6744" s="169"/>
    </row>
    <row r="6745" spans="1:39" ht="20.100000000000001" customHeight="1">
      <c r="A6745" s="343" t="s">
        <v>14574</v>
      </c>
      <c r="B6745" s="289">
        <v>683615810297</v>
      </c>
      <c r="C6745" s="289" t="s">
        <v>14523</v>
      </c>
      <c r="D6745" s="305" t="s">
        <v>14539</v>
      </c>
      <c r="E6745" s="169"/>
      <c r="F6745" s="359">
        <v>9.99</v>
      </c>
      <c r="G6745" s="279" t="s">
        <v>14455</v>
      </c>
      <c r="H6745" s="306">
        <v>50</v>
      </c>
      <c r="I6745" s="280"/>
      <c r="J6745" s="319">
        <f t="shared" si="106"/>
        <v>3.4915000000000003</v>
      </c>
      <c r="K6745" s="169"/>
      <c r="L6745" s="169"/>
      <c r="M6745" s="169"/>
      <c r="N6745" s="169"/>
      <c r="O6745" s="169"/>
      <c r="P6745" s="169"/>
    </row>
    <row r="6746" spans="1:39" ht="20.100000000000001" customHeight="1">
      <c r="A6746" s="340" t="s">
        <v>14575</v>
      </c>
      <c r="B6746" s="289"/>
      <c r="C6746" s="289" t="s">
        <v>14511</v>
      </c>
      <c r="D6746" s="305" t="s">
        <v>14525</v>
      </c>
      <c r="E6746" s="169"/>
      <c r="F6746" s="359" t="s">
        <v>17578</v>
      </c>
      <c r="G6746" s="279"/>
      <c r="H6746" s="306"/>
      <c r="I6746" s="280"/>
      <c r="J6746" s="319" t="e">
        <f t="shared" si="106"/>
        <v>#VALUE!</v>
      </c>
      <c r="K6746" s="169"/>
      <c r="L6746" s="169"/>
      <c r="M6746" s="169"/>
      <c r="N6746" s="169"/>
      <c r="O6746" s="169"/>
      <c r="P6746" s="169"/>
    </row>
    <row r="6747" spans="1:39" ht="20.100000000000001" customHeight="1">
      <c r="A6747" s="329" t="s">
        <v>14576</v>
      </c>
      <c r="B6747" s="289">
        <v>683615810303</v>
      </c>
      <c r="C6747" s="289" t="s">
        <v>14512</v>
      </c>
      <c r="D6747" s="305" t="s">
        <v>14525</v>
      </c>
      <c r="E6747" s="169"/>
      <c r="F6747" s="359">
        <v>9.99</v>
      </c>
      <c r="G6747" s="279" t="s">
        <v>14455</v>
      </c>
      <c r="H6747" s="306">
        <v>36</v>
      </c>
      <c r="I6747" s="280"/>
      <c r="J6747" s="319">
        <f t="shared" si="106"/>
        <v>3.4915000000000003</v>
      </c>
      <c r="K6747" s="169"/>
      <c r="L6747" s="169"/>
      <c r="M6747" s="169"/>
      <c r="N6747" s="169"/>
      <c r="O6747" s="169"/>
      <c r="P6747" s="169"/>
      <c r="T6747" s="5" t="s">
        <v>16121</v>
      </c>
      <c r="V6747" s="5" t="s">
        <v>16122</v>
      </c>
      <c r="W6747" s="5" t="s">
        <v>16123</v>
      </c>
      <c r="X6747" s="5" t="s">
        <v>16124</v>
      </c>
      <c r="Y6747" s="5" t="s">
        <v>16125</v>
      </c>
      <c r="Z6747" s="5" t="s">
        <v>16126</v>
      </c>
      <c r="AA6747" s="5" t="s">
        <v>16127</v>
      </c>
      <c r="AB6747" s="5" t="s">
        <v>16128</v>
      </c>
      <c r="AC6747" s="5" t="s">
        <v>16129</v>
      </c>
      <c r="AD6747" s="5" t="s">
        <v>16130</v>
      </c>
      <c r="AE6747" s="5" t="s">
        <v>16131</v>
      </c>
      <c r="AF6747" s="5" t="s">
        <v>16132</v>
      </c>
      <c r="AG6747" s="5" t="s">
        <v>16133</v>
      </c>
      <c r="AH6747" s="5" t="s">
        <v>16134</v>
      </c>
      <c r="AI6747" s="5" t="s">
        <v>16135</v>
      </c>
      <c r="AJ6747" s="5" t="s">
        <v>16136</v>
      </c>
      <c r="AK6747" s="5" t="s">
        <v>16245</v>
      </c>
      <c r="AL6747" s="5" t="s">
        <v>16246</v>
      </c>
      <c r="AM6747" s="5" t="s">
        <v>16247</v>
      </c>
    </row>
    <row r="6748" spans="1:39" ht="20.100000000000001" customHeight="1">
      <c r="A6748" s="340" t="s">
        <v>14577</v>
      </c>
      <c r="B6748" s="289"/>
      <c r="C6748" s="289" t="s">
        <v>14511</v>
      </c>
      <c r="D6748" s="305" t="s">
        <v>14525</v>
      </c>
      <c r="E6748" s="169"/>
      <c r="F6748" s="359" t="s">
        <v>17578</v>
      </c>
      <c r="G6748" s="279"/>
      <c r="H6748" s="306"/>
      <c r="I6748" s="280"/>
      <c r="J6748" s="319" t="e">
        <f t="shared" si="106"/>
        <v>#VALUE!</v>
      </c>
      <c r="K6748" s="169"/>
      <c r="L6748" s="169"/>
      <c r="M6748" s="169"/>
      <c r="N6748" s="169"/>
      <c r="O6748" s="169"/>
      <c r="P6748" s="169"/>
    </row>
    <row r="6749" spans="1:39" ht="20.100000000000001" customHeight="1">
      <c r="A6749" s="329" t="s">
        <v>14578</v>
      </c>
      <c r="B6749" s="289">
        <v>683615810310</v>
      </c>
      <c r="C6749" s="289" t="s">
        <v>14513</v>
      </c>
      <c r="D6749" s="305" t="s">
        <v>14525</v>
      </c>
      <c r="E6749" s="169"/>
      <c r="F6749" s="359">
        <v>9.99</v>
      </c>
      <c r="G6749" s="279" t="s">
        <v>14455</v>
      </c>
      <c r="H6749" s="306">
        <v>32</v>
      </c>
      <c r="I6749" s="280"/>
      <c r="J6749" s="319">
        <f t="shared" si="106"/>
        <v>3.4915000000000003</v>
      </c>
      <c r="K6749" s="169"/>
      <c r="L6749" s="169"/>
      <c r="M6749" s="169"/>
      <c r="N6749" s="169"/>
      <c r="O6749" s="169"/>
      <c r="P6749" s="169"/>
      <c r="T6749" s="5" t="s">
        <v>16121</v>
      </c>
      <c r="U6749" s="171" t="s">
        <v>14577</v>
      </c>
      <c r="V6749" s="5" t="s">
        <v>16122</v>
      </c>
      <c r="W6749" s="5" t="s">
        <v>16123</v>
      </c>
      <c r="X6749" s="5" t="s">
        <v>16124</v>
      </c>
      <c r="Y6749" s="5" t="s">
        <v>16125</v>
      </c>
      <c r="Z6749" s="5" t="s">
        <v>16126</v>
      </c>
      <c r="AA6749" s="5" t="s">
        <v>16127</v>
      </c>
      <c r="AB6749" s="5" t="s">
        <v>16128</v>
      </c>
      <c r="AC6749" s="5" t="s">
        <v>16129</v>
      </c>
      <c r="AD6749" s="5" t="s">
        <v>16130</v>
      </c>
      <c r="AE6749" s="5" t="s">
        <v>16131</v>
      </c>
      <c r="AF6749" s="5" t="s">
        <v>16132</v>
      </c>
      <c r="AG6749" s="5" t="s">
        <v>16133</v>
      </c>
      <c r="AH6749" s="5" t="s">
        <v>16134</v>
      </c>
      <c r="AI6749" s="5" t="s">
        <v>16135</v>
      </c>
      <c r="AJ6749" s="5" t="s">
        <v>16136</v>
      </c>
      <c r="AK6749" s="5" t="s">
        <v>16243</v>
      </c>
      <c r="AL6749" s="5" t="s">
        <v>16244</v>
      </c>
    </row>
    <row r="6750" spans="1:39" ht="20.100000000000001" customHeight="1">
      <c r="A6750" s="340" t="s">
        <v>14579</v>
      </c>
      <c r="B6750" s="289"/>
      <c r="C6750" s="289" t="s">
        <v>14511</v>
      </c>
      <c r="D6750" s="305" t="s">
        <v>14525</v>
      </c>
      <c r="E6750" s="169"/>
      <c r="F6750" s="359" t="s">
        <v>17578</v>
      </c>
      <c r="G6750" s="279"/>
      <c r="H6750" s="306"/>
      <c r="I6750" s="280"/>
      <c r="J6750" s="319" t="e">
        <f t="shared" si="106"/>
        <v>#VALUE!</v>
      </c>
      <c r="K6750" s="169"/>
      <c r="L6750" s="169"/>
      <c r="M6750" s="169"/>
      <c r="N6750" s="169"/>
      <c r="O6750" s="169"/>
      <c r="P6750" s="169"/>
    </row>
    <row r="6751" spans="1:39" ht="20.100000000000001" customHeight="1">
      <c r="A6751" s="329" t="s">
        <v>14580</v>
      </c>
      <c r="B6751" s="289">
        <v>683615810327</v>
      </c>
      <c r="C6751" s="289" t="s">
        <v>14514</v>
      </c>
      <c r="D6751" s="305" t="s">
        <v>14525</v>
      </c>
      <c r="E6751" s="169"/>
      <c r="F6751" s="359">
        <v>9.99</v>
      </c>
      <c r="G6751" s="279" t="s">
        <v>14455</v>
      </c>
      <c r="H6751" s="306">
        <v>-1</v>
      </c>
      <c r="I6751" s="280"/>
      <c r="J6751" s="319">
        <f t="shared" si="106"/>
        <v>3.4915000000000003</v>
      </c>
      <c r="K6751" s="169" t="s">
        <v>731</v>
      </c>
      <c r="L6751" s="169"/>
      <c r="M6751" s="169"/>
      <c r="N6751" s="169"/>
      <c r="O6751" s="169"/>
      <c r="P6751" s="169"/>
      <c r="T6751" s="5" t="s">
        <v>16121</v>
      </c>
      <c r="U6751" s="171" t="s">
        <v>14579</v>
      </c>
      <c r="V6751" s="5" t="s">
        <v>16122</v>
      </c>
      <c r="W6751" s="5" t="s">
        <v>16123</v>
      </c>
      <c r="X6751" s="5" t="s">
        <v>16124</v>
      </c>
      <c r="Y6751" s="5" t="s">
        <v>16125</v>
      </c>
      <c r="Z6751" s="5" t="s">
        <v>16126</v>
      </c>
      <c r="AA6751" s="5" t="s">
        <v>16127</v>
      </c>
      <c r="AB6751" s="5" t="s">
        <v>16128</v>
      </c>
      <c r="AC6751" s="5" t="s">
        <v>16129</v>
      </c>
      <c r="AD6751" s="5" t="s">
        <v>16130</v>
      </c>
      <c r="AE6751" s="5" t="s">
        <v>16131</v>
      </c>
      <c r="AF6751" s="5" t="s">
        <v>16132</v>
      </c>
      <c r="AG6751" s="5" t="s">
        <v>16133</v>
      </c>
      <c r="AH6751" s="5" t="s">
        <v>16134</v>
      </c>
      <c r="AI6751" s="5" t="s">
        <v>16135</v>
      </c>
      <c r="AJ6751" s="5" t="s">
        <v>16136</v>
      </c>
      <c r="AK6751" s="5" t="s">
        <v>16248</v>
      </c>
      <c r="AL6751" s="5" t="s">
        <v>16249</v>
      </c>
      <c r="AM6751" s="5" t="s">
        <v>16250</v>
      </c>
    </row>
    <row r="6752" spans="1:39" ht="20.100000000000001" customHeight="1">
      <c r="A6752" s="340" t="s">
        <v>14581</v>
      </c>
      <c r="B6752" s="289"/>
      <c r="C6752" s="289" t="s">
        <v>14511</v>
      </c>
      <c r="D6752" s="305" t="s">
        <v>14525</v>
      </c>
      <c r="E6752" s="169"/>
      <c r="F6752" s="359" t="s">
        <v>17578</v>
      </c>
      <c r="G6752" s="279"/>
      <c r="H6752" s="306"/>
      <c r="I6752" s="280"/>
      <c r="J6752" s="319" t="e">
        <f t="shared" si="106"/>
        <v>#VALUE!</v>
      </c>
      <c r="K6752" s="169"/>
      <c r="L6752" s="169"/>
      <c r="M6752" s="169"/>
      <c r="N6752" s="169"/>
      <c r="O6752" s="169"/>
      <c r="P6752" s="169"/>
    </row>
    <row r="6753" spans="1:41" ht="20.100000000000001" customHeight="1">
      <c r="A6753" s="329" t="s">
        <v>14582</v>
      </c>
      <c r="B6753" s="289">
        <v>683615810334</v>
      </c>
      <c r="C6753" s="289" t="s">
        <v>14515</v>
      </c>
      <c r="D6753" s="305" t="s">
        <v>14525</v>
      </c>
      <c r="E6753" s="169"/>
      <c r="F6753" s="359">
        <v>9.99</v>
      </c>
      <c r="G6753" s="279" t="s">
        <v>14455</v>
      </c>
      <c r="H6753" s="367">
        <v>43</v>
      </c>
      <c r="I6753" s="280"/>
      <c r="J6753" s="319">
        <f t="shared" si="106"/>
        <v>3.4915000000000003</v>
      </c>
      <c r="K6753" s="169"/>
      <c r="L6753" s="169"/>
      <c r="M6753" s="169"/>
      <c r="N6753" s="169"/>
      <c r="O6753" s="169"/>
      <c r="P6753" s="169"/>
      <c r="T6753" s="5" t="s">
        <v>16121</v>
      </c>
      <c r="U6753" s="171" t="s">
        <v>14581</v>
      </c>
      <c r="V6753" s="5" t="s">
        <v>16122</v>
      </c>
      <c r="W6753" s="5" t="s">
        <v>16123</v>
      </c>
      <c r="X6753" s="5" t="s">
        <v>16124</v>
      </c>
      <c r="Y6753" s="5" t="s">
        <v>16125</v>
      </c>
      <c r="Z6753" s="5" t="s">
        <v>16126</v>
      </c>
      <c r="AA6753" s="5" t="s">
        <v>16127</v>
      </c>
      <c r="AB6753" s="5" t="s">
        <v>16128</v>
      </c>
      <c r="AC6753" s="5" t="s">
        <v>16129</v>
      </c>
      <c r="AD6753" s="5" t="s">
        <v>16130</v>
      </c>
      <c r="AE6753" s="5" t="s">
        <v>16131</v>
      </c>
      <c r="AF6753" s="5" t="s">
        <v>16132</v>
      </c>
      <c r="AG6753" s="5" t="s">
        <v>16133</v>
      </c>
      <c r="AH6753" s="5" t="s">
        <v>16134</v>
      </c>
      <c r="AI6753" s="5" t="s">
        <v>16135</v>
      </c>
      <c r="AJ6753" s="5" t="s">
        <v>16136</v>
      </c>
      <c r="AK6753" s="5" t="s">
        <v>16255</v>
      </c>
      <c r="AL6753" s="5" t="s">
        <v>16256</v>
      </c>
      <c r="AM6753" s="5" t="s">
        <v>16257</v>
      </c>
    </row>
    <row r="6754" spans="1:41" ht="20.100000000000001" customHeight="1">
      <c r="A6754" s="340" t="s">
        <v>14583</v>
      </c>
      <c r="B6754" s="289"/>
      <c r="C6754" s="289" t="s">
        <v>14511</v>
      </c>
      <c r="D6754" s="305" t="s">
        <v>14525</v>
      </c>
      <c r="E6754" s="169"/>
      <c r="F6754" s="359" t="s">
        <v>17578</v>
      </c>
      <c r="G6754" s="279"/>
      <c r="H6754" s="306"/>
      <c r="I6754" s="280"/>
      <c r="J6754" s="319" t="e">
        <f t="shared" si="106"/>
        <v>#VALUE!</v>
      </c>
      <c r="K6754" s="169"/>
      <c r="L6754" s="169"/>
      <c r="M6754" s="169"/>
      <c r="N6754" s="169"/>
      <c r="O6754" s="169"/>
      <c r="P6754" s="169"/>
    </row>
    <row r="6755" spans="1:41" ht="20.100000000000001" customHeight="1">
      <c r="A6755" s="329" t="s">
        <v>14584</v>
      </c>
      <c r="B6755" s="289">
        <v>683615810341</v>
      </c>
      <c r="C6755" s="289" t="s">
        <v>14516</v>
      </c>
      <c r="D6755" s="305" t="s">
        <v>14525</v>
      </c>
      <c r="E6755" s="169"/>
      <c r="F6755" s="359">
        <v>9.99</v>
      </c>
      <c r="G6755" s="279" t="s">
        <v>14455</v>
      </c>
      <c r="H6755" s="367">
        <v>41</v>
      </c>
      <c r="I6755" s="280"/>
      <c r="J6755" s="319">
        <f t="shared" si="106"/>
        <v>3.4915000000000003</v>
      </c>
      <c r="K6755" s="169"/>
      <c r="L6755" s="169"/>
      <c r="M6755" s="169"/>
      <c r="N6755" s="169"/>
      <c r="O6755" s="169"/>
      <c r="P6755" s="169"/>
      <c r="T6755" s="5" t="s">
        <v>16121</v>
      </c>
      <c r="U6755" s="171" t="s">
        <v>14583</v>
      </c>
      <c r="V6755" s="5" t="s">
        <v>16122</v>
      </c>
      <c r="W6755" s="5" t="s">
        <v>16123</v>
      </c>
      <c r="X6755" s="5" t="s">
        <v>16124</v>
      </c>
      <c r="Y6755" s="5" t="s">
        <v>16125</v>
      </c>
      <c r="Z6755" s="5" t="s">
        <v>16126</v>
      </c>
      <c r="AA6755" s="5" t="s">
        <v>16127</v>
      </c>
      <c r="AB6755" s="5" t="s">
        <v>16128</v>
      </c>
      <c r="AC6755" s="5" t="s">
        <v>16129</v>
      </c>
      <c r="AD6755" s="5" t="s">
        <v>16130</v>
      </c>
      <c r="AE6755" s="5" t="s">
        <v>16131</v>
      </c>
      <c r="AF6755" s="5" t="s">
        <v>16132</v>
      </c>
      <c r="AG6755" s="5" t="s">
        <v>16133</v>
      </c>
      <c r="AH6755" s="5" t="s">
        <v>16134</v>
      </c>
      <c r="AI6755" s="5" t="s">
        <v>16135</v>
      </c>
      <c r="AJ6755" s="5" t="s">
        <v>16136</v>
      </c>
      <c r="AK6755" s="5" t="s">
        <v>16258</v>
      </c>
      <c r="AL6755" s="5" t="s">
        <v>16259</v>
      </c>
      <c r="AM6755" s="5" t="s">
        <v>16260</v>
      </c>
    </row>
    <row r="6756" spans="1:41" ht="20.100000000000001" customHeight="1">
      <c r="A6756" s="340" t="s">
        <v>14585</v>
      </c>
      <c r="B6756" s="289"/>
      <c r="C6756" s="289" t="s">
        <v>14511</v>
      </c>
      <c r="D6756" s="305" t="s">
        <v>14525</v>
      </c>
      <c r="E6756" s="169"/>
      <c r="F6756" s="359" t="s">
        <v>17578</v>
      </c>
      <c r="G6756" s="279"/>
      <c r="H6756" s="306"/>
      <c r="I6756" s="280"/>
      <c r="J6756" s="319" t="e">
        <f t="shared" si="106"/>
        <v>#VALUE!</v>
      </c>
      <c r="K6756" s="169"/>
      <c r="L6756" s="169"/>
      <c r="M6756" s="169"/>
      <c r="N6756" s="169"/>
      <c r="O6756" s="169"/>
      <c r="P6756" s="169"/>
    </row>
    <row r="6757" spans="1:41" ht="20.100000000000001" customHeight="1">
      <c r="A6757" s="329" t="s">
        <v>14586</v>
      </c>
      <c r="B6757" s="289">
        <v>683615810358</v>
      </c>
      <c r="C6757" s="289" t="s">
        <v>14517</v>
      </c>
      <c r="D6757" s="305" t="s">
        <v>14525</v>
      </c>
      <c r="E6757" s="169"/>
      <c r="F6757" s="359">
        <v>9.99</v>
      </c>
      <c r="G6757" s="279" t="s">
        <v>14455</v>
      </c>
      <c r="H6757" s="306">
        <v>41</v>
      </c>
      <c r="I6757" s="280"/>
      <c r="J6757" s="319">
        <f t="shared" si="106"/>
        <v>3.4915000000000003</v>
      </c>
      <c r="K6757" s="169"/>
      <c r="L6757" s="169"/>
      <c r="M6757" s="169"/>
      <c r="N6757" s="169"/>
      <c r="O6757" s="169"/>
      <c r="P6757" s="169"/>
      <c r="T6757" s="5" t="s">
        <v>16121</v>
      </c>
      <c r="U6757" s="171" t="s">
        <v>14585</v>
      </c>
      <c r="V6757" s="5" t="s">
        <v>16122</v>
      </c>
      <c r="W6757" s="5" t="s">
        <v>16123</v>
      </c>
      <c r="X6757" s="5" t="s">
        <v>16124</v>
      </c>
      <c r="Y6757" s="5" t="s">
        <v>16125</v>
      </c>
      <c r="Z6757" s="5" t="s">
        <v>16126</v>
      </c>
      <c r="AA6757" s="5" t="s">
        <v>16127</v>
      </c>
      <c r="AB6757" s="5" t="s">
        <v>16128</v>
      </c>
      <c r="AC6757" s="5" t="s">
        <v>16129</v>
      </c>
      <c r="AD6757" s="5" t="s">
        <v>16130</v>
      </c>
      <c r="AE6757" s="5" t="s">
        <v>16131</v>
      </c>
      <c r="AF6757" s="5" t="s">
        <v>16132</v>
      </c>
      <c r="AG6757" s="5" t="s">
        <v>16133</v>
      </c>
      <c r="AH6757" s="5" t="s">
        <v>16134</v>
      </c>
      <c r="AI6757" s="5" t="s">
        <v>16135</v>
      </c>
      <c r="AJ6757" s="5" t="s">
        <v>16136</v>
      </c>
      <c r="AK6757" s="5" t="s">
        <v>16261</v>
      </c>
      <c r="AL6757" s="5" t="s">
        <v>16262</v>
      </c>
    </row>
    <row r="6758" spans="1:41" ht="20.100000000000001" customHeight="1">
      <c r="A6758" s="340" t="s">
        <v>14587</v>
      </c>
      <c r="B6758" s="289"/>
      <c r="C6758" s="289" t="s">
        <v>14511</v>
      </c>
      <c r="D6758" s="305" t="s">
        <v>14525</v>
      </c>
      <c r="E6758" s="169"/>
      <c r="F6758" s="359" t="s">
        <v>17578</v>
      </c>
      <c r="G6758" s="279"/>
      <c r="H6758" s="306"/>
      <c r="I6758" s="280"/>
      <c r="J6758" s="319" t="e">
        <f t="shared" si="106"/>
        <v>#VALUE!</v>
      </c>
      <c r="K6758" s="169"/>
      <c r="L6758" s="169"/>
      <c r="M6758" s="169"/>
      <c r="N6758" s="169"/>
      <c r="O6758" s="169"/>
      <c r="P6758" s="169"/>
    </row>
    <row r="6759" spans="1:41" ht="20.100000000000001" customHeight="1">
      <c r="A6759" s="329" t="s">
        <v>14588</v>
      </c>
      <c r="B6759" s="289">
        <v>683615810365</v>
      </c>
      <c r="C6759" s="289" t="s">
        <v>14518</v>
      </c>
      <c r="D6759" s="305" t="s">
        <v>14525</v>
      </c>
      <c r="E6759" s="169"/>
      <c r="F6759" s="359">
        <v>9.99</v>
      </c>
      <c r="G6759" s="279" t="s">
        <v>14455</v>
      </c>
      <c r="H6759" s="367">
        <v>44</v>
      </c>
      <c r="I6759" s="280"/>
      <c r="J6759" s="319">
        <f t="shared" si="106"/>
        <v>3.4915000000000003</v>
      </c>
      <c r="K6759" s="169"/>
      <c r="L6759" s="169"/>
      <c r="M6759" s="169"/>
      <c r="N6759" s="169"/>
      <c r="O6759" s="169"/>
      <c r="P6759" s="169"/>
      <c r="T6759" s="5" t="s">
        <v>16121</v>
      </c>
      <c r="U6759" s="171" t="s">
        <v>14587</v>
      </c>
      <c r="V6759" s="5" t="s">
        <v>16122</v>
      </c>
      <c r="W6759" s="5" t="s">
        <v>16123</v>
      </c>
      <c r="X6759" s="5" t="s">
        <v>16124</v>
      </c>
      <c r="Y6759" s="5" t="s">
        <v>16125</v>
      </c>
      <c r="Z6759" s="5" t="s">
        <v>16126</v>
      </c>
      <c r="AA6759" s="5" t="s">
        <v>16127</v>
      </c>
      <c r="AB6759" s="5" t="s">
        <v>16128</v>
      </c>
      <c r="AC6759" s="5" t="s">
        <v>16129</v>
      </c>
      <c r="AD6759" s="5" t="s">
        <v>16130</v>
      </c>
      <c r="AE6759" s="5" t="s">
        <v>16131</v>
      </c>
      <c r="AF6759" s="5" t="s">
        <v>16132</v>
      </c>
      <c r="AG6759" s="5" t="s">
        <v>16133</v>
      </c>
      <c r="AH6759" s="5" t="s">
        <v>16134</v>
      </c>
      <c r="AI6759" s="5" t="s">
        <v>16135</v>
      </c>
      <c r="AJ6759" s="5" t="s">
        <v>16136</v>
      </c>
      <c r="AK6759" s="5" t="s">
        <v>16251</v>
      </c>
      <c r="AL6759" s="5" t="s">
        <v>16252</v>
      </c>
      <c r="AM6759" s="5" t="s">
        <v>16253</v>
      </c>
      <c r="AN6759" s="5" t="s">
        <v>16254</v>
      </c>
    </row>
    <row r="6760" spans="1:41" ht="20.100000000000001" customHeight="1">
      <c r="A6760" s="340" t="s">
        <v>14589</v>
      </c>
      <c r="B6760" s="289"/>
      <c r="C6760" s="289" t="s">
        <v>14511</v>
      </c>
      <c r="D6760" s="305" t="s">
        <v>14525</v>
      </c>
      <c r="E6760" s="169"/>
      <c r="F6760" s="359" t="s">
        <v>17578</v>
      </c>
      <c r="G6760" s="279"/>
      <c r="H6760" s="306"/>
      <c r="I6760" s="280"/>
      <c r="J6760" s="319" t="e">
        <f t="shared" si="106"/>
        <v>#VALUE!</v>
      </c>
      <c r="K6760" s="169"/>
      <c r="L6760" s="169"/>
      <c r="M6760" s="169"/>
      <c r="N6760" s="169"/>
      <c r="O6760" s="169"/>
      <c r="P6760" s="169"/>
    </row>
    <row r="6761" spans="1:41" ht="20.100000000000001" customHeight="1">
      <c r="A6761" s="329" t="s">
        <v>14590</v>
      </c>
      <c r="B6761" s="289">
        <v>683615810372</v>
      </c>
      <c r="C6761" s="289" t="s">
        <v>14519</v>
      </c>
      <c r="D6761" s="305" t="s">
        <v>14525</v>
      </c>
      <c r="E6761" s="169"/>
      <c r="F6761" s="359">
        <v>9.99</v>
      </c>
      <c r="G6761" s="279" t="s">
        <v>14455</v>
      </c>
      <c r="H6761" s="367">
        <v>45</v>
      </c>
      <c r="I6761" s="280"/>
      <c r="J6761" s="319">
        <f t="shared" si="106"/>
        <v>3.4915000000000003</v>
      </c>
      <c r="K6761" s="169"/>
      <c r="L6761" s="169"/>
      <c r="M6761" s="169"/>
      <c r="N6761" s="169"/>
      <c r="O6761" s="169"/>
      <c r="P6761" s="169"/>
      <c r="T6761" s="5" t="s">
        <v>16121</v>
      </c>
      <c r="U6761" s="171" t="s">
        <v>14589</v>
      </c>
      <c r="V6761" s="5" t="s">
        <v>16122</v>
      </c>
      <c r="W6761" s="5" t="s">
        <v>16123</v>
      </c>
      <c r="X6761" s="5" t="s">
        <v>16124</v>
      </c>
      <c r="Y6761" s="5" t="s">
        <v>16125</v>
      </c>
      <c r="Z6761" s="5" t="s">
        <v>16126</v>
      </c>
      <c r="AA6761" s="5" t="s">
        <v>16127</v>
      </c>
      <c r="AB6761" s="5" t="s">
        <v>16128</v>
      </c>
      <c r="AC6761" s="5" t="s">
        <v>16129</v>
      </c>
      <c r="AD6761" s="5" t="s">
        <v>16130</v>
      </c>
      <c r="AE6761" s="5" t="s">
        <v>16131</v>
      </c>
      <c r="AF6761" s="5" t="s">
        <v>16132</v>
      </c>
      <c r="AG6761" s="5" t="s">
        <v>16133</v>
      </c>
      <c r="AH6761" s="5" t="s">
        <v>16134</v>
      </c>
      <c r="AI6761" s="5" t="s">
        <v>16135</v>
      </c>
      <c r="AJ6761" s="5" t="s">
        <v>16136</v>
      </c>
      <c r="AK6761" s="5" t="s">
        <v>16263</v>
      </c>
      <c r="AL6761" s="5" t="s">
        <v>16264</v>
      </c>
      <c r="AM6761" s="5" t="s">
        <v>16265</v>
      </c>
    </row>
    <row r="6762" spans="1:41" ht="20.100000000000001" customHeight="1">
      <c r="A6762" s="340" t="s">
        <v>14591</v>
      </c>
      <c r="B6762" s="289"/>
      <c r="C6762" s="289" t="s">
        <v>14520</v>
      </c>
      <c r="D6762" s="305" t="s">
        <v>14525</v>
      </c>
      <c r="E6762" s="169"/>
      <c r="F6762" s="359" t="s">
        <v>17578</v>
      </c>
      <c r="G6762" s="279"/>
      <c r="H6762" s="306"/>
      <c r="I6762" s="280"/>
      <c r="J6762" s="319" t="e">
        <f t="shared" si="106"/>
        <v>#VALUE!</v>
      </c>
      <c r="K6762" s="169"/>
      <c r="L6762" s="169"/>
      <c r="M6762" s="169"/>
      <c r="N6762" s="169"/>
      <c r="O6762" s="169"/>
      <c r="P6762" s="169"/>
    </row>
    <row r="6763" spans="1:41" ht="20.100000000000001" customHeight="1">
      <c r="A6763" s="329" t="s">
        <v>14592</v>
      </c>
      <c r="B6763" s="289">
        <v>683615810389</v>
      </c>
      <c r="C6763" s="289" t="s">
        <v>14521</v>
      </c>
      <c r="D6763" s="305" t="s">
        <v>14525</v>
      </c>
      <c r="E6763" s="169"/>
      <c r="F6763" s="359">
        <v>9.99</v>
      </c>
      <c r="G6763" s="279" t="s">
        <v>14455</v>
      </c>
      <c r="H6763" s="367">
        <v>37</v>
      </c>
      <c r="I6763" s="280"/>
      <c r="J6763" s="319">
        <f t="shared" si="106"/>
        <v>3.4915000000000003</v>
      </c>
      <c r="K6763" s="169"/>
      <c r="L6763" s="169"/>
      <c r="M6763" s="169"/>
      <c r="N6763" s="169"/>
      <c r="O6763" s="169"/>
      <c r="P6763" s="169"/>
      <c r="T6763" s="5" t="s">
        <v>16121</v>
      </c>
      <c r="U6763" s="171" t="s">
        <v>14591</v>
      </c>
      <c r="V6763" s="5" t="s">
        <v>16137</v>
      </c>
      <c r="W6763" s="5" t="s">
        <v>16123</v>
      </c>
      <c r="X6763" s="5" t="s">
        <v>16124</v>
      </c>
      <c r="Y6763" s="5" t="s">
        <v>16125</v>
      </c>
      <c r="Z6763" s="5" t="s">
        <v>16126</v>
      </c>
      <c r="AA6763" s="5" t="s">
        <v>16127</v>
      </c>
      <c r="AB6763" s="5" t="s">
        <v>16128</v>
      </c>
      <c r="AC6763" s="5" t="s">
        <v>16129</v>
      </c>
      <c r="AD6763" s="5" t="s">
        <v>16130</v>
      </c>
      <c r="AE6763" s="5" t="s">
        <v>16131</v>
      </c>
      <c r="AF6763" s="5" t="s">
        <v>16132</v>
      </c>
      <c r="AG6763" s="5" t="s">
        <v>16133</v>
      </c>
      <c r="AH6763" s="5" t="s">
        <v>16134</v>
      </c>
      <c r="AI6763" s="5" t="s">
        <v>16135</v>
      </c>
      <c r="AJ6763" s="5" t="s">
        <v>16136</v>
      </c>
      <c r="AK6763" s="5" t="s">
        <v>16266</v>
      </c>
      <c r="AL6763" s="5" t="s">
        <v>16267</v>
      </c>
      <c r="AM6763" s="5" t="s">
        <v>16268</v>
      </c>
      <c r="AN6763" s="5" t="s">
        <v>16269</v>
      </c>
    </row>
    <row r="6764" spans="1:41" ht="20.100000000000001" customHeight="1">
      <c r="A6764" s="340" t="s">
        <v>14593</v>
      </c>
      <c r="B6764" s="289"/>
      <c r="C6764" s="289" t="s">
        <v>14520</v>
      </c>
      <c r="D6764" s="305" t="s">
        <v>14525</v>
      </c>
      <c r="E6764" s="169"/>
      <c r="F6764" s="359" t="s">
        <v>17578</v>
      </c>
      <c r="G6764" s="279"/>
      <c r="H6764" s="306"/>
      <c r="I6764" s="280"/>
      <c r="J6764" s="319" t="e">
        <f t="shared" si="106"/>
        <v>#VALUE!</v>
      </c>
      <c r="K6764" s="169"/>
      <c r="L6764" s="169"/>
      <c r="M6764" s="169"/>
      <c r="N6764" s="169"/>
      <c r="O6764" s="169"/>
      <c r="P6764" s="169"/>
    </row>
    <row r="6765" spans="1:41" ht="20.100000000000001" customHeight="1">
      <c r="A6765" s="329" t="s">
        <v>14594</v>
      </c>
      <c r="B6765" s="289">
        <v>683615810396</v>
      </c>
      <c r="C6765" s="289" t="s">
        <v>14522</v>
      </c>
      <c r="D6765" s="305" t="s">
        <v>14525</v>
      </c>
      <c r="E6765" s="169"/>
      <c r="F6765" s="359">
        <v>9.99</v>
      </c>
      <c r="G6765" s="279" t="s">
        <v>14455</v>
      </c>
      <c r="H6765" s="306">
        <v>0</v>
      </c>
      <c r="I6765" s="280"/>
      <c r="J6765" s="319">
        <f t="shared" si="106"/>
        <v>3.4915000000000003</v>
      </c>
      <c r="K6765" s="169"/>
      <c r="L6765" s="169"/>
      <c r="M6765" s="169"/>
      <c r="N6765" s="169"/>
      <c r="O6765" s="169"/>
      <c r="P6765" s="169"/>
      <c r="T6765" s="5" t="s">
        <v>16121</v>
      </c>
      <c r="U6765" s="171" t="s">
        <v>14593</v>
      </c>
      <c r="V6765" s="5" t="s">
        <v>16137</v>
      </c>
      <c r="W6765" s="5" t="s">
        <v>16123</v>
      </c>
      <c r="X6765" s="5" t="s">
        <v>16124</v>
      </c>
      <c r="Y6765" s="5" t="s">
        <v>16125</v>
      </c>
      <c r="Z6765" s="5" t="s">
        <v>16126</v>
      </c>
      <c r="AA6765" s="5" t="s">
        <v>16127</v>
      </c>
      <c r="AB6765" s="5" t="s">
        <v>16128</v>
      </c>
      <c r="AC6765" s="5" t="s">
        <v>16129</v>
      </c>
      <c r="AD6765" s="5" t="s">
        <v>16130</v>
      </c>
      <c r="AE6765" s="5" t="s">
        <v>16131</v>
      </c>
      <c r="AF6765" s="5" t="s">
        <v>16132</v>
      </c>
      <c r="AG6765" s="5" t="s">
        <v>16133</v>
      </c>
      <c r="AH6765" s="5" t="s">
        <v>16134</v>
      </c>
      <c r="AI6765" s="5" t="s">
        <v>16135</v>
      </c>
      <c r="AJ6765" s="5" t="s">
        <v>16136</v>
      </c>
      <c r="AK6765" s="5" t="s">
        <v>16270</v>
      </c>
      <c r="AL6765" s="5" t="s">
        <v>16271</v>
      </c>
      <c r="AM6765" s="5" t="s">
        <v>16272</v>
      </c>
      <c r="AN6765" s="5" t="s">
        <v>16273</v>
      </c>
      <c r="AO6765" s="5" t="s">
        <v>16274</v>
      </c>
    </row>
    <row r="6766" spans="1:41" ht="20.100000000000001" customHeight="1">
      <c r="A6766" s="340" t="s">
        <v>14595</v>
      </c>
      <c r="B6766" s="289"/>
      <c r="C6766" s="289" t="s">
        <v>14520</v>
      </c>
      <c r="D6766" s="305" t="s">
        <v>14525</v>
      </c>
      <c r="E6766" s="169"/>
      <c r="F6766" s="359" t="s">
        <v>17578</v>
      </c>
      <c r="G6766" s="279"/>
      <c r="H6766" s="306"/>
      <c r="I6766" s="280"/>
      <c r="J6766" s="319" t="e">
        <f t="shared" si="106"/>
        <v>#VALUE!</v>
      </c>
      <c r="K6766" s="169"/>
      <c r="L6766" s="169"/>
      <c r="M6766" s="169"/>
      <c r="N6766" s="169"/>
      <c r="O6766" s="169"/>
      <c r="P6766" s="169"/>
    </row>
    <row r="6767" spans="1:41" ht="20.100000000000001" customHeight="1">
      <c r="A6767" s="329" t="s">
        <v>14596</v>
      </c>
      <c r="B6767" s="289">
        <v>683615810402</v>
      </c>
      <c r="C6767" s="289" t="s">
        <v>14523</v>
      </c>
      <c r="D6767" s="305" t="s">
        <v>14525</v>
      </c>
      <c r="E6767" s="169"/>
      <c r="F6767" s="359">
        <v>9.99</v>
      </c>
      <c r="G6767" s="279" t="s">
        <v>14455</v>
      </c>
      <c r="H6767" s="367">
        <v>38</v>
      </c>
      <c r="I6767" s="280"/>
      <c r="J6767" s="319">
        <f t="shared" si="106"/>
        <v>3.4915000000000003</v>
      </c>
      <c r="K6767" s="169"/>
      <c r="L6767" s="169"/>
      <c r="M6767" s="169"/>
      <c r="N6767" s="169"/>
      <c r="O6767" s="169"/>
      <c r="P6767" s="169"/>
      <c r="T6767" s="5" t="s">
        <v>16121</v>
      </c>
      <c r="U6767" s="171" t="s">
        <v>14595</v>
      </c>
      <c r="V6767" s="5" t="s">
        <v>16137</v>
      </c>
      <c r="W6767" s="5" t="s">
        <v>16123</v>
      </c>
      <c r="X6767" s="5" t="s">
        <v>16124</v>
      </c>
      <c r="Y6767" s="5" t="s">
        <v>16125</v>
      </c>
      <c r="Z6767" s="5" t="s">
        <v>16126</v>
      </c>
      <c r="AA6767" s="5" t="s">
        <v>16127</v>
      </c>
      <c r="AB6767" s="5" t="s">
        <v>16128</v>
      </c>
      <c r="AC6767" s="5" t="s">
        <v>16129</v>
      </c>
      <c r="AD6767" s="5" t="s">
        <v>16130</v>
      </c>
      <c r="AE6767" s="5" t="s">
        <v>16131</v>
      </c>
      <c r="AF6767" s="5" t="s">
        <v>16132</v>
      </c>
      <c r="AG6767" s="5" t="s">
        <v>16133</v>
      </c>
      <c r="AH6767" s="5" t="s">
        <v>16134</v>
      </c>
      <c r="AI6767" s="5" t="s">
        <v>16135</v>
      </c>
      <c r="AJ6767" s="5" t="s">
        <v>16136</v>
      </c>
      <c r="AK6767" s="5" t="s">
        <v>16275</v>
      </c>
      <c r="AL6767" s="5" t="s">
        <v>16276</v>
      </c>
      <c r="AM6767" s="5" t="s">
        <v>16277</v>
      </c>
      <c r="AN6767" s="5" t="s">
        <v>16278</v>
      </c>
      <c r="AO6767" s="5" t="s">
        <v>16279</v>
      </c>
    </row>
    <row r="6768" spans="1:41" ht="20.100000000000001" customHeight="1">
      <c r="A6768" s="340" t="s">
        <v>14597</v>
      </c>
      <c r="B6768" s="289"/>
      <c r="C6768" s="289" t="s">
        <v>14511</v>
      </c>
      <c r="D6768" s="305" t="s">
        <v>14539</v>
      </c>
      <c r="E6768" s="169"/>
      <c r="F6768" s="359" t="s">
        <v>17578</v>
      </c>
      <c r="G6768" s="279"/>
      <c r="H6768" s="306"/>
      <c r="I6768" s="280"/>
      <c r="J6768" s="319" t="e">
        <f t="shared" si="106"/>
        <v>#VALUE!</v>
      </c>
      <c r="K6768" s="169"/>
      <c r="L6768" s="169"/>
      <c r="M6768" s="169"/>
      <c r="N6768" s="169"/>
      <c r="O6768" s="169"/>
      <c r="P6768" s="169"/>
    </row>
    <row r="6769" spans="1:40" ht="20.100000000000001" customHeight="1">
      <c r="A6769" s="340" t="s">
        <v>14598</v>
      </c>
      <c r="B6769" s="289">
        <v>683615810419</v>
      </c>
      <c r="C6769" s="289" t="s">
        <v>14512</v>
      </c>
      <c r="D6769" s="305" t="s">
        <v>14539</v>
      </c>
      <c r="E6769" s="169"/>
      <c r="F6769" s="359">
        <v>9.99</v>
      </c>
      <c r="G6769" s="279" t="s">
        <v>14455</v>
      </c>
      <c r="H6769" s="306">
        <v>49</v>
      </c>
      <c r="I6769" s="280">
        <v>42412</v>
      </c>
      <c r="J6769" s="319">
        <f t="shared" si="106"/>
        <v>3.4915000000000003</v>
      </c>
      <c r="K6769" s="169"/>
      <c r="L6769" s="169"/>
      <c r="M6769" s="169"/>
      <c r="N6769" s="169"/>
      <c r="O6769" s="169"/>
      <c r="P6769" s="169"/>
    </row>
    <row r="6770" spans="1:40" ht="20.100000000000001" customHeight="1">
      <c r="A6770" s="340" t="s">
        <v>14599</v>
      </c>
      <c r="B6770" s="289"/>
      <c r="C6770" s="289" t="s">
        <v>14861</v>
      </c>
      <c r="D6770" s="305" t="s">
        <v>14539</v>
      </c>
      <c r="E6770" s="169"/>
      <c r="F6770" s="359" t="s">
        <v>17578</v>
      </c>
      <c r="G6770" s="279"/>
      <c r="H6770" s="306"/>
      <c r="I6770" s="280"/>
      <c r="J6770" s="319" t="e">
        <f t="shared" si="106"/>
        <v>#VALUE!</v>
      </c>
      <c r="K6770" s="169"/>
      <c r="L6770" s="169"/>
      <c r="M6770" s="169"/>
      <c r="N6770" s="169"/>
      <c r="O6770" s="169"/>
      <c r="P6770" s="169"/>
    </row>
    <row r="6771" spans="1:40" ht="20.100000000000001" customHeight="1">
      <c r="A6771" s="329" t="s">
        <v>14600</v>
      </c>
      <c r="B6771" s="289">
        <v>683615810426</v>
      </c>
      <c r="C6771" s="289" t="s">
        <v>14862</v>
      </c>
      <c r="D6771" s="305" t="s">
        <v>14539</v>
      </c>
      <c r="E6771" s="169"/>
      <c r="F6771" s="359">
        <v>9.99</v>
      </c>
      <c r="G6771" s="279" t="s">
        <v>14455</v>
      </c>
      <c r="H6771" s="306">
        <v>47</v>
      </c>
      <c r="I6771" s="280">
        <v>42412</v>
      </c>
      <c r="J6771" s="319">
        <f t="shared" si="106"/>
        <v>3.4915000000000003</v>
      </c>
      <c r="K6771" s="169"/>
      <c r="L6771" s="169"/>
      <c r="M6771" s="169"/>
      <c r="N6771" s="169"/>
      <c r="O6771" s="169"/>
      <c r="P6771" s="169"/>
    </row>
    <row r="6772" spans="1:40" ht="20.100000000000001" customHeight="1">
      <c r="A6772" s="340" t="s">
        <v>14601</v>
      </c>
      <c r="B6772" s="289"/>
      <c r="C6772" s="289" t="s">
        <v>14511</v>
      </c>
      <c r="D6772" s="305" t="s">
        <v>14539</v>
      </c>
      <c r="E6772" s="169"/>
      <c r="F6772" s="359" t="s">
        <v>17578</v>
      </c>
      <c r="G6772" s="279"/>
      <c r="H6772" s="306"/>
      <c r="I6772" s="280"/>
      <c r="J6772" s="319" t="e">
        <f t="shared" si="106"/>
        <v>#VALUE!</v>
      </c>
      <c r="K6772" s="169"/>
      <c r="L6772" s="169"/>
      <c r="M6772" s="169"/>
      <c r="N6772" s="169"/>
      <c r="O6772" s="169"/>
      <c r="P6772" s="169"/>
    </row>
    <row r="6773" spans="1:40" ht="20.100000000000001" customHeight="1">
      <c r="A6773" s="340" t="s">
        <v>14602</v>
      </c>
      <c r="B6773" s="289">
        <v>683615810433</v>
      </c>
      <c r="C6773" s="289" t="s">
        <v>14514</v>
      </c>
      <c r="D6773" s="305" t="s">
        <v>14539</v>
      </c>
      <c r="E6773" s="169"/>
      <c r="F6773" s="359">
        <v>9.99</v>
      </c>
      <c r="G6773" s="279" t="s">
        <v>14455</v>
      </c>
      <c r="H6773" s="306">
        <v>0</v>
      </c>
      <c r="I6773" s="280">
        <v>42412</v>
      </c>
      <c r="J6773" s="319">
        <f t="shared" si="106"/>
        <v>3.4915000000000003</v>
      </c>
      <c r="K6773" s="169"/>
      <c r="L6773" s="169"/>
      <c r="M6773" s="169"/>
      <c r="N6773" s="169"/>
      <c r="O6773" s="169"/>
      <c r="P6773" s="169"/>
    </row>
    <row r="6774" spans="1:40" ht="20.100000000000001" customHeight="1">
      <c r="A6774" s="340" t="s">
        <v>14603</v>
      </c>
      <c r="B6774" s="289"/>
      <c r="C6774" s="289" t="s">
        <v>14511</v>
      </c>
      <c r="D6774" s="305" t="s">
        <v>14539</v>
      </c>
      <c r="E6774" s="169"/>
      <c r="F6774" s="359" t="s">
        <v>17578</v>
      </c>
      <c r="G6774" s="279"/>
      <c r="H6774" s="306"/>
      <c r="I6774" s="280"/>
      <c r="J6774" s="319" t="e">
        <f t="shared" si="106"/>
        <v>#VALUE!</v>
      </c>
      <c r="K6774" s="169"/>
      <c r="L6774" s="169"/>
      <c r="M6774" s="169"/>
      <c r="N6774" s="169"/>
      <c r="O6774" s="169"/>
      <c r="P6774" s="169"/>
    </row>
    <row r="6775" spans="1:40" ht="20.100000000000001" customHeight="1">
      <c r="A6775" s="340" t="s">
        <v>14604</v>
      </c>
      <c r="B6775" s="289">
        <v>683615810440</v>
      </c>
      <c r="C6775" s="289" t="s">
        <v>14515</v>
      </c>
      <c r="D6775" s="305" t="s">
        <v>14539</v>
      </c>
      <c r="E6775" s="169"/>
      <c r="F6775" s="359">
        <v>9.99</v>
      </c>
      <c r="G6775" s="279" t="s">
        <v>14455</v>
      </c>
      <c r="H6775" s="306">
        <v>50</v>
      </c>
      <c r="I6775" s="280">
        <v>42412</v>
      </c>
      <c r="J6775" s="319">
        <f t="shared" si="106"/>
        <v>3.4915000000000003</v>
      </c>
      <c r="K6775" s="169"/>
      <c r="L6775" s="169"/>
      <c r="M6775" s="169"/>
      <c r="N6775" s="169"/>
      <c r="O6775" s="169"/>
      <c r="P6775" s="169"/>
    </row>
    <row r="6776" spans="1:40" s="188" customFormat="1" ht="20.100000000000001" customHeight="1">
      <c r="A6776" s="344" t="s">
        <v>14605</v>
      </c>
      <c r="B6776" s="316"/>
      <c r="C6776" s="316"/>
      <c r="D6776" s="315" t="s">
        <v>14539</v>
      </c>
      <c r="E6776" s="186"/>
      <c r="F6776" s="360" t="s">
        <v>17578</v>
      </c>
      <c r="G6776" s="303"/>
      <c r="H6776" s="317"/>
      <c r="I6776" s="304"/>
      <c r="J6776" s="319" t="e">
        <f t="shared" si="106"/>
        <v>#VALUE!</v>
      </c>
      <c r="K6776" s="186"/>
      <c r="L6776" s="186" t="s">
        <v>10735</v>
      </c>
      <c r="M6776" s="186"/>
      <c r="N6776" s="186"/>
      <c r="O6776" s="186"/>
      <c r="P6776" s="186"/>
      <c r="U6776" s="318"/>
    </row>
    <row r="6777" spans="1:40" s="188" customFormat="1" ht="20.100000000000001" customHeight="1">
      <c r="A6777" s="330" t="s">
        <v>14895</v>
      </c>
      <c r="B6777" s="316">
        <v>683615810457</v>
      </c>
      <c r="C6777" s="289" t="s">
        <v>14859</v>
      </c>
      <c r="D6777" s="315" t="s">
        <v>14874</v>
      </c>
      <c r="E6777" s="186"/>
      <c r="F6777" s="360">
        <v>9.99</v>
      </c>
      <c r="G6777" s="303" t="s">
        <v>14455</v>
      </c>
      <c r="H6777" s="317">
        <v>0</v>
      </c>
      <c r="I6777" s="304">
        <v>42412</v>
      </c>
      <c r="J6777" s="319">
        <f t="shared" si="106"/>
        <v>3.4915000000000003</v>
      </c>
      <c r="K6777" s="186"/>
      <c r="L6777" s="186" t="s">
        <v>731</v>
      </c>
      <c r="M6777" s="186"/>
      <c r="N6777" s="186"/>
      <c r="O6777" s="186"/>
      <c r="P6777" s="186"/>
      <c r="T6777" s="188" t="s">
        <v>16121</v>
      </c>
      <c r="U6777" s="318" t="s">
        <v>14597</v>
      </c>
      <c r="V6777" s="188" t="s">
        <v>16146</v>
      </c>
      <c r="W6777" s="188" t="s">
        <v>16147</v>
      </c>
      <c r="X6777" s="188" t="s">
        <v>16124</v>
      </c>
      <c r="Y6777" s="188" t="s">
        <v>16125</v>
      </c>
      <c r="Z6777" s="188" t="s">
        <v>16126</v>
      </c>
      <c r="AA6777" s="188" t="s">
        <v>16148</v>
      </c>
      <c r="AB6777" s="188" t="s">
        <v>16149</v>
      </c>
      <c r="AC6777" s="188" t="s">
        <v>16150</v>
      </c>
      <c r="AD6777" s="188" t="s">
        <v>16130</v>
      </c>
      <c r="AE6777" s="188" t="s">
        <v>16131</v>
      </c>
      <c r="AF6777" s="188" t="s">
        <v>16132</v>
      </c>
      <c r="AG6777" s="188" t="s">
        <v>16133</v>
      </c>
      <c r="AH6777" s="188" t="s">
        <v>16134</v>
      </c>
      <c r="AI6777" s="188" t="s">
        <v>16135</v>
      </c>
      <c r="AJ6777" s="188" t="s">
        <v>16136</v>
      </c>
      <c r="AK6777" s="188" t="s">
        <v>16258</v>
      </c>
      <c r="AL6777" s="188" t="s">
        <v>16259</v>
      </c>
      <c r="AM6777" s="188" t="s">
        <v>16260</v>
      </c>
    </row>
    <row r="6778" spans="1:40" s="188" customFormat="1" ht="20.100000000000001" customHeight="1">
      <c r="A6778" s="330" t="s">
        <v>14896</v>
      </c>
      <c r="B6778" s="316">
        <v>683615810457</v>
      </c>
      <c r="C6778" s="289" t="s">
        <v>19115</v>
      </c>
      <c r="D6778" s="315" t="s">
        <v>14874</v>
      </c>
      <c r="E6778" s="186"/>
      <c r="F6778" s="360">
        <v>9.99</v>
      </c>
      <c r="G6778" s="303" t="s">
        <v>14455</v>
      </c>
      <c r="H6778" s="317">
        <v>0</v>
      </c>
      <c r="I6778" s="304">
        <v>42412</v>
      </c>
      <c r="J6778" s="319">
        <f t="shared" si="106"/>
        <v>3.4915000000000003</v>
      </c>
      <c r="K6778" s="186"/>
      <c r="L6778" s="186" t="s">
        <v>731</v>
      </c>
      <c r="M6778" s="186"/>
      <c r="N6778" s="186"/>
      <c r="O6778" s="186"/>
      <c r="P6778" s="186"/>
      <c r="T6778" s="188" t="s">
        <v>16121</v>
      </c>
      <c r="U6778" s="318" t="s">
        <v>14597</v>
      </c>
      <c r="V6778" s="188" t="s">
        <v>16146</v>
      </c>
      <c r="W6778" s="188" t="s">
        <v>16147</v>
      </c>
      <c r="X6778" s="188" t="s">
        <v>16124</v>
      </c>
      <c r="Y6778" s="188" t="s">
        <v>16125</v>
      </c>
      <c r="Z6778" s="188" t="s">
        <v>16126</v>
      </c>
      <c r="AA6778" s="188" t="s">
        <v>16148</v>
      </c>
      <c r="AB6778" s="188" t="s">
        <v>16149</v>
      </c>
      <c r="AC6778" s="188" t="s">
        <v>16150</v>
      </c>
      <c r="AD6778" s="188" t="s">
        <v>16130</v>
      </c>
      <c r="AE6778" s="188" t="s">
        <v>16131</v>
      </c>
      <c r="AF6778" s="188" t="s">
        <v>16132</v>
      </c>
      <c r="AG6778" s="188" t="s">
        <v>16133</v>
      </c>
      <c r="AH6778" s="188" t="s">
        <v>16134</v>
      </c>
      <c r="AI6778" s="188" t="s">
        <v>16135</v>
      </c>
      <c r="AJ6778" s="188" t="s">
        <v>16136</v>
      </c>
      <c r="AK6778" s="188" t="s">
        <v>16258</v>
      </c>
      <c r="AL6778" s="188" t="s">
        <v>16259</v>
      </c>
      <c r="AM6778" s="188" t="s">
        <v>16260</v>
      </c>
    </row>
    <row r="6779" spans="1:40" ht="20.100000000000001" customHeight="1">
      <c r="A6779" s="282" t="s">
        <v>14717</v>
      </c>
      <c r="C6779" s="289" t="s">
        <v>14708</v>
      </c>
      <c r="D6779" s="5" t="s">
        <v>14718</v>
      </c>
      <c r="E6779" s="169"/>
      <c r="F6779" s="281" t="s">
        <v>17578</v>
      </c>
      <c r="G6779" s="279" t="s">
        <v>14455</v>
      </c>
      <c r="H6779" s="169"/>
      <c r="I6779" s="280">
        <v>42419</v>
      </c>
      <c r="J6779" s="319" t="e">
        <f t="shared" si="106"/>
        <v>#VALUE!</v>
      </c>
      <c r="K6779" s="169"/>
      <c r="L6779" s="169"/>
      <c r="M6779" s="169"/>
      <c r="N6779" s="169"/>
      <c r="O6779" s="169"/>
      <c r="P6779" s="169"/>
    </row>
    <row r="6780" spans="1:40" ht="20.100000000000001" customHeight="1">
      <c r="A6780" s="5" t="s">
        <v>14719</v>
      </c>
      <c r="B6780" s="168">
        <v>683615811188</v>
      </c>
      <c r="C6780" s="289" t="s">
        <v>14709</v>
      </c>
      <c r="D6780" s="5" t="s">
        <v>16104</v>
      </c>
      <c r="E6780" s="169"/>
      <c r="F6780" s="281">
        <v>10.99</v>
      </c>
      <c r="G6780" s="279" t="s">
        <v>14455</v>
      </c>
      <c r="H6780" s="169">
        <v>0</v>
      </c>
      <c r="I6780" s="280">
        <v>42419</v>
      </c>
      <c r="J6780" s="319">
        <f t="shared" si="106"/>
        <v>4.3414999999999999</v>
      </c>
      <c r="K6780" s="169" t="s">
        <v>731</v>
      </c>
      <c r="L6780" s="169"/>
      <c r="M6780" s="169"/>
      <c r="N6780" s="169"/>
      <c r="O6780" s="169"/>
      <c r="P6780" s="169"/>
      <c r="T6780" s="5" t="s">
        <v>15518</v>
      </c>
      <c r="U6780" s="171" t="s">
        <v>14717</v>
      </c>
      <c r="V6780" s="5" t="s">
        <v>16105</v>
      </c>
      <c r="W6780" s="5" t="s">
        <v>16106</v>
      </c>
      <c r="X6780" s="5" t="s">
        <v>15570</v>
      </c>
      <c r="Y6780" s="5" t="s">
        <v>15521</v>
      </c>
      <c r="Z6780" s="5" t="s">
        <v>15605</v>
      </c>
      <c r="AA6780" s="5" t="s">
        <v>16107</v>
      </c>
      <c r="AB6780" s="5" t="s">
        <v>16108</v>
      </c>
      <c r="AC6780" s="5" t="s">
        <v>16109</v>
      </c>
      <c r="AD6780" s="5" t="s">
        <v>16110</v>
      </c>
      <c r="AE6780" s="5" t="s">
        <v>16111</v>
      </c>
      <c r="AF6780" s="5" t="s">
        <v>16112</v>
      </c>
      <c r="AG6780" s="5" t="s">
        <v>16113</v>
      </c>
      <c r="AH6780" s="5" t="s">
        <v>16114</v>
      </c>
      <c r="AI6780" s="5" t="s">
        <v>16115</v>
      </c>
      <c r="AJ6780" s="5" t="s">
        <v>16116</v>
      </c>
      <c r="AK6780" s="5" t="s">
        <v>16218</v>
      </c>
      <c r="AL6780" s="5" t="s">
        <v>16219</v>
      </c>
      <c r="AM6780" s="5" t="s">
        <v>16220</v>
      </c>
    </row>
    <row r="6781" spans="1:40" ht="20.100000000000001" customHeight="1">
      <c r="A6781" s="5" t="s">
        <v>14720</v>
      </c>
      <c r="B6781" s="168">
        <v>683615811195</v>
      </c>
      <c r="C6781" s="289" t="s">
        <v>14710</v>
      </c>
      <c r="D6781" s="5" t="s">
        <v>16104</v>
      </c>
      <c r="E6781" s="169"/>
      <c r="F6781" s="281">
        <v>10.99</v>
      </c>
      <c r="G6781" s="279" t="s">
        <v>14455</v>
      </c>
      <c r="H6781" s="169">
        <v>11</v>
      </c>
      <c r="I6781" s="280">
        <v>42419</v>
      </c>
      <c r="J6781" s="319">
        <f t="shared" si="106"/>
        <v>4.3414999999999999</v>
      </c>
      <c r="K6781" s="169"/>
      <c r="L6781" s="169"/>
      <c r="M6781" s="169"/>
      <c r="N6781" s="169"/>
      <c r="O6781" s="169"/>
      <c r="P6781" s="169"/>
      <c r="T6781" s="5" t="s">
        <v>15518</v>
      </c>
      <c r="U6781" s="171" t="s">
        <v>14717</v>
      </c>
      <c r="V6781" s="5" t="s">
        <v>16105</v>
      </c>
      <c r="W6781" s="5" t="s">
        <v>16106</v>
      </c>
      <c r="X6781" s="5" t="s">
        <v>15570</v>
      </c>
      <c r="Y6781" s="5" t="s">
        <v>15521</v>
      </c>
      <c r="Z6781" s="5" t="s">
        <v>15605</v>
      </c>
      <c r="AA6781" s="5" t="s">
        <v>16107</v>
      </c>
      <c r="AB6781" s="5" t="s">
        <v>16108</v>
      </c>
      <c r="AC6781" s="5" t="s">
        <v>16109</v>
      </c>
      <c r="AD6781" s="5" t="s">
        <v>16110</v>
      </c>
      <c r="AE6781" s="5" t="s">
        <v>16111</v>
      </c>
      <c r="AF6781" s="5" t="s">
        <v>16112</v>
      </c>
      <c r="AG6781" s="5" t="s">
        <v>16113</v>
      </c>
      <c r="AH6781" s="5" t="s">
        <v>16114</v>
      </c>
      <c r="AI6781" s="5" t="s">
        <v>16115</v>
      </c>
      <c r="AJ6781" s="5" t="s">
        <v>16116</v>
      </c>
      <c r="AK6781" s="5" t="s">
        <v>16221</v>
      </c>
      <c r="AL6781" s="5" t="s">
        <v>16222</v>
      </c>
    </row>
    <row r="6782" spans="1:40" ht="20.100000000000001" customHeight="1">
      <c r="A6782" s="5" t="s">
        <v>14721</v>
      </c>
      <c r="B6782" s="168">
        <v>683615811201</v>
      </c>
      <c r="C6782" s="289" t="s">
        <v>14711</v>
      </c>
      <c r="D6782" s="5" t="s">
        <v>16104</v>
      </c>
      <c r="E6782" s="169"/>
      <c r="F6782" s="281">
        <v>10.99</v>
      </c>
      <c r="G6782" s="279" t="s">
        <v>14455</v>
      </c>
      <c r="H6782" s="169">
        <v>18</v>
      </c>
      <c r="I6782" s="280">
        <v>42419</v>
      </c>
      <c r="J6782" s="319">
        <f t="shared" si="106"/>
        <v>4.3414999999999999</v>
      </c>
      <c r="K6782" s="169"/>
      <c r="L6782" s="169"/>
      <c r="M6782" s="169"/>
      <c r="N6782" s="169"/>
      <c r="O6782" s="169"/>
      <c r="P6782" s="169"/>
      <c r="T6782" s="5" t="s">
        <v>15518</v>
      </c>
      <c r="U6782" s="171" t="s">
        <v>14717</v>
      </c>
      <c r="V6782" s="5" t="s">
        <v>16105</v>
      </c>
      <c r="W6782" s="5" t="s">
        <v>16106</v>
      </c>
      <c r="X6782" s="5" t="s">
        <v>15570</v>
      </c>
      <c r="Y6782" s="5" t="s">
        <v>15521</v>
      </c>
      <c r="Z6782" s="5" t="s">
        <v>15605</v>
      </c>
      <c r="AA6782" s="5" t="s">
        <v>16107</v>
      </c>
      <c r="AB6782" s="5" t="s">
        <v>16108</v>
      </c>
      <c r="AC6782" s="5" t="s">
        <v>16109</v>
      </c>
      <c r="AD6782" s="5" t="s">
        <v>16110</v>
      </c>
      <c r="AE6782" s="5" t="s">
        <v>16111</v>
      </c>
      <c r="AF6782" s="5" t="s">
        <v>16112</v>
      </c>
      <c r="AG6782" s="5" t="s">
        <v>16113</v>
      </c>
      <c r="AH6782" s="5" t="s">
        <v>16114</v>
      </c>
      <c r="AI6782" s="5" t="s">
        <v>16115</v>
      </c>
      <c r="AJ6782" s="5" t="s">
        <v>16116</v>
      </c>
      <c r="AK6782" s="5" t="s">
        <v>16223</v>
      </c>
      <c r="AL6782" s="5" t="s">
        <v>16224</v>
      </c>
      <c r="AM6782" s="5" t="s">
        <v>16225</v>
      </c>
    </row>
    <row r="6783" spans="1:40" ht="20.100000000000001" customHeight="1">
      <c r="A6783" s="282" t="s">
        <v>14722</v>
      </c>
      <c r="C6783" s="289" t="s">
        <v>14712</v>
      </c>
      <c r="D6783" s="5" t="s">
        <v>14723</v>
      </c>
      <c r="E6783" s="169"/>
      <c r="F6783" s="281" t="s">
        <v>17578</v>
      </c>
      <c r="G6783" s="279" t="s">
        <v>14455</v>
      </c>
      <c r="H6783" s="169"/>
      <c r="I6783" s="280">
        <v>42419</v>
      </c>
      <c r="J6783" s="319" t="e">
        <f t="shared" si="106"/>
        <v>#VALUE!</v>
      </c>
      <c r="K6783" s="169"/>
      <c r="L6783" s="169"/>
      <c r="M6783" s="169"/>
      <c r="N6783" s="169"/>
      <c r="O6783" s="169"/>
      <c r="P6783" s="169"/>
    </row>
    <row r="6784" spans="1:40" ht="20.100000000000001" customHeight="1">
      <c r="A6784" s="5" t="s">
        <v>14724</v>
      </c>
      <c r="B6784" s="168">
        <v>683615811218</v>
      </c>
      <c r="C6784" s="289" t="s">
        <v>14713</v>
      </c>
      <c r="D6784" s="5" t="s">
        <v>14723</v>
      </c>
      <c r="E6784" s="169"/>
      <c r="F6784" s="281">
        <v>11.99</v>
      </c>
      <c r="G6784" s="279" t="s">
        <v>14455</v>
      </c>
      <c r="H6784" s="365">
        <v>40</v>
      </c>
      <c r="I6784" s="280">
        <v>42419</v>
      </c>
      <c r="J6784" s="319">
        <f t="shared" si="106"/>
        <v>5.1914999999999996</v>
      </c>
      <c r="K6784" s="169" t="s">
        <v>17391</v>
      </c>
      <c r="L6784" s="169"/>
      <c r="M6784" s="169"/>
      <c r="N6784" s="169"/>
      <c r="O6784" s="169"/>
      <c r="P6784" s="169"/>
      <c r="T6784" s="5" t="s">
        <v>15518</v>
      </c>
      <c r="U6784" s="171" t="s">
        <v>14722</v>
      </c>
      <c r="V6784" s="5" t="s">
        <v>15458</v>
      </c>
      <c r="W6784" s="5" t="s">
        <v>16117</v>
      </c>
      <c r="X6784" s="5" t="s">
        <v>15570</v>
      </c>
      <c r="Y6784" s="5" t="s">
        <v>15521</v>
      </c>
      <c r="Z6784" s="5" t="s">
        <v>15605</v>
      </c>
      <c r="AA6784" s="5" t="s">
        <v>16118</v>
      </c>
      <c r="AB6784" s="5" t="s">
        <v>15550</v>
      </c>
      <c r="AC6784" s="5" t="s">
        <v>15573</v>
      </c>
      <c r="AD6784" s="5" t="s">
        <v>16119</v>
      </c>
      <c r="AE6784" s="5" t="s">
        <v>15575</v>
      </c>
      <c r="AF6784" s="5" t="s">
        <v>16112</v>
      </c>
      <c r="AG6784" s="5" t="s">
        <v>16113</v>
      </c>
      <c r="AH6784" s="5" t="s">
        <v>16114</v>
      </c>
      <c r="AI6784" s="5" t="s">
        <v>16115</v>
      </c>
      <c r="AJ6784" s="5" t="s">
        <v>16116</v>
      </c>
      <c r="AK6784" s="5" t="s">
        <v>16226</v>
      </c>
      <c r="AL6784" s="5" t="s">
        <v>16227</v>
      </c>
      <c r="AM6784" s="5" t="s">
        <v>16228</v>
      </c>
      <c r="AN6784" s="5" t="s">
        <v>16229</v>
      </c>
    </row>
    <row r="6785" spans="1:41" ht="20.100000000000001" customHeight="1">
      <c r="A6785" s="5" t="s">
        <v>14725</v>
      </c>
      <c r="B6785" s="168">
        <v>683615811225</v>
      </c>
      <c r="C6785" s="289" t="s">
        <v>14714</v>
      </c>
      <c r="D6785" s="5" t="s">
        <v>14723</v>
      </c>
      <c r="E6785" s="169"/>
      <c r="F6785" s="281">
        <v>11.99</v>
      </c>
      <c r="G6785" s="279" t="s">
        <v>14455</v>
      </c>
      <c r="H6785" s="169">
        <v>47</v>
      </c>
      <c r="I6785" s="280">
        <v>42419</v>
      </c>
      <c r="J6785" s="319">
        <f t="shared" si="106"/>
        <v>5.1914999999999996</v>
      </c>
      <c r="K6785" s="169" t="s">
        <v>17391</v>
      </c>
      <c r="L6785" s="169"/>
      <c r="M6785" s="169"/>
      <c r="N6785" s="169"/>
      <c r="O6785" s="169"/>
      <c r="P6785" s="169"/>
      <c r="T6785" s="5" t="s">
        <v>15518</v>
      </c>
      <c r="U6785" s="171" t="s">
        <v>14722</v>
      </c>
      <c r="V6785" s="5" t="s">
        <v>15458</v>
      </c>
      <c r="W6785" s="5" t="s">
        <v>16117</v>
      </c>
      <c r="X6785" s="5" t="s">
        <v>15570</v>
      </c>
      <c r="Y6785" s="5" t="s">
        <v>15521</v>
      </c>
      <c r="Z6785" s="5" t="s">
        <v>15605</v>
      </c>
      <c r="AA6785" s="5" t="s">
        <v>16118</v>
      </c>
      <c r="AB6785" s="5" t="s">
        <v>15550</v>
      </c>
      <c r="AC6785" s="5" t="s">
        <v>15573</v>
      </c>
      <c r="AD6785" s="5" t="s">
        <v>16119</v>
      </c>
      <c r="AE6785" s="5" t="s">
        <v>15575</v>
      </c>
      <c r="AF6785" s="5" t="s">
        <v>16112</v>
      </c>
      <c r="AG6785" s="5" t="s">
        <v>16113</v>
      </c>
      <c r="AH6785" s="5" t="s">
        <v>16114</v>
      </c>
      <c r="AI6785" s="5" t="s">
        <v>16115</v>
      </c>
      <c r="AJ6785" s="5" t="s">
        <v>16116</v>
      </c>
      <c r="AK6785" s="5" t="s">
        <v>16234</v>
      </c>
      <c r="AL6785" s="5" t="s">
        <v>16235</v>
      </c>
      <c r="AM6785" s="5" t="s">
        <v>16236</v>
      </c>
      <c r="AN6785" s="5" t="s">
        <v>16237</v>
      </c>
      <c r="AO6785" s="5" t="s">
        <v>16238</v>
      </c>
    </row>
    <row r="6786" spans="1:41" ht="20.100000000000001" customHeight="1">
      <c r="A6786" s="5" t="s">
        <v>14726</v>
      </c>
      <c r="B6786" s="168">
        <v>683615811232</v>
      </c>
      <c r="C6786" s="289" t="s">
        <v>14715</v>
      </c>
      <c r="D6786" s="5" t="s">
        <v>14723</v>
      </c>
      <c r="E6786" s="169"/>
      <c r="F6786" s="281">
        <v>11.99</v>
      </c>
      <c r="G6786" s="279" t="s">
        <v>14455</v>
      </c>
      <c r="H6786" s="169">
        <v>49</v>
      </c>
      <c r="I6786" s="280">
        <v>42419</v>
      </c>
      <c r="J6786" s="319">
        <f t="shared" si="106"/>
        <v>5.1914999999999996</v>
      </c>
      <c r="K6786" s="169" t="s">
        <v>17391</v>
      </c>
      <c r="L6786" s="169"/>
      <c r="M6786" s="169"/>
      <c r="N6786" s="169"/>
      <c r="O6786" s="169"/>
      <c r="P6786" s="169"/>
      <c r="T6786" s="5" t="s">
        <v>15518</v>
      </c>
      <c r="U6786" s="171" t="s">
        <v>14722</v>
      </c>
      <c r="V6786" s="5" t="s">
        <v>15458</v>
      </c>
      <c r="W6786" s="5" t="s">
        <v>16117</v>
      </c>
      <c r="X6786" s="5" t="s">
        <v>15570</v>
      </c>
      <c r="Y6786" s="5" t="s">
        <v>15521</v>
      </c>
      <c r="Z6786" s="5" t="s">
        <v>15605</v>
      </c>
      <c r="AA6786" s="5" t="s">
        <v>16118</v>
      </c>
      <c r="AB6786" s="5" t="s">
        <v>15550</v>
      </c>
      <c r="AC6786" s="5" t="s">
        <v>15573</v>
      </c>
      <c r="AD6786" s="5" t="s">
        <v>16119</v>
      </c>
      <c r="AE6786" s="5" t="s">
        <v>15575</v>
      </c>
      <c r="AF6786" s="5" t="s">
        <v>16112</v>
      </c>
      <c r="AG6786" s="5" t="s">
        <v>16113</v>
      </c>
      <c r="AH6786" s="5" t="s">
        <v>16114</v>
      </c>
      <c r="AI6786" s="5" t="s">
        <v>16115</v>
      </c>
      <c r="AJ6786" s="5" t="s">
        <v>16116</v>
      </c>
      <c r="AK6786" s="5" t="s">
        <v>16230</v>
      </c>
      <c r="AL6786" s="5" t="s">
        <v>16231</v>
      </c>
      <c r="AM6786" s="5" t="s">
        <v>16232</v>
      </c>
      <c r="AN6786" s="5" t="s">
        <v>16233</v>
      </c>
    </row>
    <row r="6787" spans="1:41" ht="20.100000000000001" customHeight="1">
      <c r="A6787" s="5" t="s">
        <v>14727</v>
      </c>
      <c r="B6787" s="168">
        <v>683615811249</v>
      </c>
      <c r="C6787" s="289" t="s">
        <v>14716</v>
      </c>
      <c r="D6787" s="5" t="s">
        <v>14723</v>
      </c>
      <c r="E6787" s="169"/>
      <c r="F6787" s="281">
        <v>11.99</v>
      </c>
      <c r="G6787" s="279" t="s">
        <v>14455</v>
      </c>
      <c r="H6787" s="169">
        <v>41</v>
      </c>
      <c r="I6787" s="280">
        <v>42419</v>
      </c>
      <c r="J6787" s="319">
        <f t="shared" si="106"/>
        <v>5.1914999999999996</v>
      </c>
      <c r="K6787" s="169" t="s">
        <v>17391</v>
      </c>
      <c r="L6787" s="169"/>
      <c r="M6787" s="169"/>
      <c r="N6787" s="169"/>
      <c r="O6787" s="169"/>
      <c r="P6787" s="169"/>
      <c r="T6787" s="5" t="s">
        <v>15518</v>
      </c>
      <c r="U6787" s="171" t="s">
        <v>14722</v>
      </c>
      <c r="V6787" s="5" t="s">
        <v>15458</v>
      </c>
      <c r="W6787" s="5" t="s">
        <v>16117</v>
      </c>
      <c r="X6787" s="5" t="s">
        <v>15570</v>
      </c>
      <c r="Y6787" s="5" t="s">
        <v>15521</v>
      </c>
      <c r="Z6787" s="5" t="s">
        <v>15605</v>
      </c>
      <c r="AA6787" s="5" t="s">
        <v>16118</v>
      </c>
      <c r="AB6787" s="5" t="s">
        <v>15550</v>
      </c>
      <c r="AC6787" s="5" t="s">
        <v>15573</v>
      </c>
      <c r="AD6787" s="5" t="s">
        <v>16119</v>
      </c>
      <c r="AE6787" s="5" t="s">
        <v>15575</v>
      </c>
      <c r="AF6787" s="5" t="s">
        <v>16112</v>
      </c>
      <c r="AG6787" s="5" t="s">
        <v>16113</v>
      </c>
      <c r="AH6787" s="5" t="s">
        <v>16114</v>
      </c>
      <c r="AI6787" s="5" t="s">
        <v>16120</v>
      </c>
      <c r="AJ6787" s="5" t="s">
        <v>16116</v>
      </c>
      <c r="AK6787" s="5" t="s">
        <v>16239</v>
      </c>
      <c r="AL6787" s="5" t="s">
        <v>16240</v>
      </c>
      <c r="AM6787" s="5" t="s">
        <v>16241</v>
      </c>
      <c r="AN6787" s="5" t="s">
        <v>16242</v>
      </c>
    </row>
    <row r="6788" spans="1:41" ht="20.100000000000001" customHeight="1">
      <c r="A6788" s="282" t="s">
        <v>14731</v>
      </c>
      <c r="D6788" s="309" t="s">
        <v>14503</v>
      </c>
      <c r="E6788" s="169"/>
      <c r="F6788" s="281">
        <v>9.99</v>
      </c>
      <c r="G6788" s="279" t="s">
        <v>14455</v>
      </c>
      <c r="H6788" s="169">
        <v>120</v>
      </c>
      <c r="I6788" s="280">
        <v>42429</v>
      </c>
      <c r="J6788" s="319">
        <f t="shared" si="106"/>
        <v>3.4915000000000003</v>
      </c>
      <c r="K6788" s="169"/>
      <c r="L6788" s="169"/>
      <c r="M6788" s="169"/>
      <c r="N6788" s="169"/>
      <c r="O6788" s="169"/>
      <c r="P6788" s="169"/>
    </row>
    <row r="6789" spans="1:41" ht="20.100000000000001" customHeight="1">
      <c r="A6789" s="355" t="s">
        <v>14732</v>
      </c>
      <c r="B6789" s="308">
        <v>683615811256</v>
      </c>
      <c r="C6789" s="289" t="s">
        <v>14451</v>
      </c>
      <c r="D6789" s="309" t="s">
        <v>15638</v>
      </c>
      <c r="E6789" s="169"/>
      <c r="F6789" s="281">
        <v>9.99</v>
      </c>
      <c r="G6789" s="279" t="s">
        <v>14455</v>
      </c>
      <c r="H6789" s="365">
        <v>117</v>
      </c>
      <c r="I6789" s="280">
        <v>42429</v>
      </c>
      <c r="J6789" s="319">
        <f t="shared" si="106"/>
        <v>3.4915000000000003</v>
      </c>
      <c r="K6789" s="169"/>
      <c r="L6789" s="169"/>
      <c r="M6789" s="169"/>
      <c r="N6789" s="169"/>
      <c r="O6789" s="169"/>
      <c r="P6789" s="169"/>
      <c r="T6789" s="5" t="s">
        <v>15456</v>
      </c>
      <c r="U6789" s="171" t="s">
        <v>14731</v>
      </c>
      <c r="V6789" s="5" t="s">
        <v>15510</v>
      </c>
      <c r="W6789" s="5" t="s">
        <v>15500</v>
      </c>
      <c r="X6789" s="5" t="s">
        <v>15460</v>
      </c>
      <c r="Y6789" s="5" t="s">
        <v>15183</v>
      </c>
      <c r="Z6789" s="5" t="s">
        <v>15184</v>
      </c>
      <c r="AA6789" s="5" t="s">
        <v>15501</v>
      </c>
      <c r="AB6789" s="5" t="s">
        <v>15502</v>
      </c>
      <c r="AC6789" s="5" t="s">
        <v>15503</v>
      </c>
      <c r="AD6789" s="5" t="s">
        <v>15504</v>
      </c>
      <c r="AE6789" s="5" t="s">
        <v>15465</v>
      </c>
      <c r="AF6789" s="5" t="s">
        <v>15160</v>
      </c>
      <c r="AG6789" s="5" t="s">
        <v>15161</v>
      </c>
      <c r="AH6789" s="5" t="s">
        <v>15164</v>
      </c>
      <c r="AI6789" s="5" t="s">
        <v>16214</v>
      </c>
      <c r="AJ6789" s="5" t="s">
        <v>16209</v>
      </c>
      <c r="AK6789" s="5" t="s">
        <v>16082</v>
      </c>
      <c r="AL6789" s="5" t="s">
        <v>16083</v>
      </c>
      <c r="AM6789" s="5" t="s">
        <v>16084</v>
      </c>
      <c r="AN6789" s="5" t="s">
        <v>16085</v>
      </c>
    </row>
    <row r="6790" spans="1:41" ht="20.100000000000001" customHeight="1">
      <c r="A6790" s="355" t="s">
        <v>14733</v>
      </c>
      <c r="B6790" s="308">
        <v>683615811263</v>
      </c>
      <c r="C6790" s="289" t="s">
        <v>14452</v>
      </c>
      <c r="D6790" s="309" t="s">
        <v>14390</v>
      </c>
      <c r="E6790" s="169"/>
      <c r="F6790" s="281">
        <v>9.99</v>
      </c>
      <c r="G6790" s="279" t="s">
        <v>14455</v>
      </c>
      <c r="H6790" s="169">
        <v>110</v>
      </c>
      <c r="I6790" s="280">
        <v>42429</v>
      </c>
      <c r="J6790" s="319">
        <f t="shared" si="106"/>
        <v>3.4915000000000003</v>
      </c>
      <c r="K6790" s="169"/>
      <c r="L6790" s="169"/>
      <c r="M6790" s="169"/>
      <c r="N6790" s="169"/>
      <c r="O6790" s="169"/>
      <c r="P6790" s="169"/>
      <c r="T6790" s="5" t="s">
        <v>15456</v>
      </c>
      <c r="U6790" s="171" t="s">
        <v>14731</v>
      </c>
      <c r="V6790" s="5" t="s">
        <v>15510</v>
      </c>
      <c r="W6790" s="5" t="s">
        <v>15500</v>
      </c>
      <c r="X6790" s="5" t="s">
        <v>15460</v>
      </c>
      <c r="Y6790" s="5" t="s">
        <v>15183</v>
      </c>
      <c r="Z6790" s="5" t="s">
        <v>15184</v>
      </c>
      <c r="AA6790" s="5" t="s">
        <v>15501</v>
      </c>
      <c r="AB6790" s="5" t="s">
        <v>15502</v>
      </c>
      <c r="AC6790" s="5" t="s">
        <v>15503</v>
      </c>
      <c r="AD6790" s="5" t="s">
        <v>15504</v>
      </c>
      <c r="AE6790" s="5" t="s">
        <v>15465</v>
      </c>
      <c r="AF6790" s="5" t="s">
        <v>15160</v>
      </c>
      <c r="AG6790" s="5" t="s">
        <v>15161</v>
      </c>
      <c r="AH6790" s="5" t="s">
        <v>15164</v>
      </c>
      <c r="AI6790" s="5" t="s">
        <v>15162</v>
      </c>
      <c r="AJ6790" s="5" t="s">
        <v>16215</v>
      </c>
      <c r="AK6790" s="5" t="s">
        <v>16086</v>
      </c>
      <c r="AL6790" s="5" t="s">
        <v>16087</v>
      </c>
      <c r="AM6790" s="5" t="s">
        <v>16088</v>
      </c>
      <c r="AN6790" s="5" t="s">
        <v>16089</v>
      </c>
      <c r="AO6790" s="5" t="s">
        <v>16090</v>
      </c>
    </row>
    <row r="6791" spans="1:41" ht="20.100000000000001" customHeight="1">
      <c r="A6791" s="355" t="s">
        <v>14734</v>
      </c>
      <c r="B6791" s="308">
        <v>683615811270</v>
      </c>
      <c r="C6791" s="289" t="s">
        <v>14453</v>
      </c>
      <c r="D6791" s="309" t="s">
        <v>14390</v>
      </c>
      <c r="E6791" s="169"/>
      <c r="F6791" s="281">
        <v>9.99</v>
      </c>
      <c r="G6791" s="279" t="s">
        <v>14455</v>
      </c>
      <c r="H6791" s="169">
        <v>113</v>
      </c>
      <c r="I6791" s="280">
        <v>42429</v>
      </c>
      <c r="J6791" s="319">
        <f t="shared" si="106"/>
        <v>3.4915000000000003</v>
      </c>
      <c r="K6791" s="169"/>
      <c r="L6791" s="169"/>
      <c r="M6791" s="169"/>
      <c r="N6791" s="169"/>
      <c r="O6791" s="169"/>
      <c r="P6791" s="169"/>
      <c r="T6791" s="5" t="s">
        <v>15456</v>
      </c>
      <c r="U6791" s="171" t="s">
        <v>14731</v>
      </c>
      <c r="V6791" s="5" t="s">
        <v>15510</v>
      </c>
      <c r="W6791" s="5" t="s">
        <v>15500</v>
      </c>
      <c r="X6791" s="5" t="s">
        <v>15460</v>
      </c>
      <c r="Y6791" s="5" t="s">
        <v>15183</v>
      </c>
      <c r="Z6791" s="5" t="s">
        <v>15184</v>
      </c>
      <c r="AA6791" s="5" t="s">
        <v>15501</v>
      </c>
      <c r="AB6791" s="5" t="s">
        <v>15502</v>
      </c>
      <c r="AC6791" s="5" t="s">
        <v>15503</v>
      </c>
      <c r="AD6791" s="5" t="s">
        <v>15504</v>
      </c>
      <c r="AE6791" s="5" t="s">
        <v>15639</v>
      </c>
      <c r="AF6791" s="5" t="s">
        <v>16216</v>
      </c>
      <c r="AG6791" s="5" t="s">
        <v>15161</v>
      </c>
      <c r="AH6791" s="5" t="s">
        <v>16217</v>
      </c>
      <c r="AI6791" s="5" t="s">
        <v>15162</v>
      </c>
      <c r="AJ6791" s="5" t="s">
        <v>16209</v>
      </c>
      <c r="AK6791" s="5" t="s">
        <v>16091</v>
      </c>
      <c r="AL6791" s="5" t="s">
        <v>16092</v>
      </c>
      <c r="AM6791" s="5" t="s">
        <v>16093</v>
      </c>
      <c r="AN6791" s="5" t="s">
        <v>16094</v>
      </c>
      <c r="AO6791" s="5" t="s">
        <v>16095</v>
      </c>
    </row>
    <row r="6792" spans="1:41" ht="20.100000000000001" customHeight="1">
      <c r="A6792" s="355" t="s">
        <v>14735</v>
      </c>
      <c r="B6792" s="308">
        <v>683615811287</v>
      </c>
      <c r="C6792" s="289" t="s">
        <v>14449</v>
      </c>
      <c r="D6792" s="309" t="s">
        <v>14390</v>
      </c>
      <c r="E6792" s="169"/>
      <c r="F6792" s="281">
        <v>9.99</v>
      </c>
      <c r="G6792" s="279" t="s">
        <v>14455</v>
      </c>
      <c r="H6792" s="169">
        <v>110</v>
      </c>
      <c r="I6792" s="280">
        <v>42429</v>
      </c>
      <c r="J6792" s="319">
        <f t="shared" si="106"/>
        <v>3.4915000000000003</v>
      </c>
      <c r="K6792" s="169"/>
      <c r="L6792" s="169"/>
      <c r="M6792" s="169"/>
      <c r="N6792" s="169"/>
      <c r="O6792" s="169"/>
      <c r="P6792" s="169"/>
      <c r="T6792" s="5" t="s">
        <v>15456</v>
      </c>
      <c r="U6792" s="171" t="s">
        <v>14731</v>
      </c>
      <c r="V6792" s="5" t="s">
        <v>15510</v>
      </c>
      <c r="W6792" s="5" t="s">
        <v>15500</v>
      </c>
      <c r="X6792" s="5" t="s">
        <v>15460</v>
      </c>
      <c r="Y6792" s="5" t="s">
        <v>15183</v>
      </c>
      <c r="Z6792" s="5" t="s">
        <v>15184</v>
      </c>
      <c r="AA6792" s="5" t="s">
        <v>15501</v>
      </c>
      <c r="AB6792" s="5" t="s">
        <v>15502</v>
      </c>
      <c r="AC6792" s="5" t="s">
        <v>15503</v>
      </c>
      <c r="AD6792" s="5" t="s">
        <v>15504</v>
      </c>
      <c r="AE6792" s="5" t="s">
        <v>15465</v>
      </c>
      <c r="AF6792" s="5" t="s">
        <v>15160</v>
      </c>
      <c r="AG6792" s="5" t="s">
        <v>15161</v>
      </c>
      <c r="AH6792" s="5" t="s">
        <v>15164</v>
      </c>
      <c r="AI6792" s="5" t="s">
        <v>16214</v>
      </c>
      <c r="AJ6792" s="5" t="s">
        <v>16209</v>
      </c>
      <c r="AK6792" s="5" t="s">
        <v>16096</v>
      </c>
      <c r="AL6792" s="5" t="s">
        <v>16097</v>
      </c>
      <c r="AM6792" s="5" t="s">
        <v>16098</v>
      </c>
      <c r="AN6792" s="5" t="s">
        <v>16099</v>
      </c>
    </row>
    <row r="6793" spans="1:41" ht="20.100000000000001" customHeight="1">
      <c r="A6793" s="355" t="s">
        <v>14736</v>
      </c>
      <c r="B6793" s="308">
        <v>683615811294</v>
      </c>
      <c r="C6793" s="289" t="s">
        <v>14450</v>
      </c>
      <c r="D6793" s="309" t="s">
        <v>14390</v>
      </c>
      <c r="E6793" s="169"/>
      <c r="F6793" s="281">
        <v>9.99</v>
      </c>
      <c r="G6793" s="279" t="s">
        <v>14455</v>
      </c>
      <c r="H6793" s="169">
        <v>111</v>
      </c>
      <c r="I6793" s="280">
        <v>42429</v>
      </c>
      <c r="J6793" s="319">
        <f t="shared" si="106"/>
        <v>3.4915000000000003</v>
      </c>
      <c r="K6793" s="169"/>
      <c r="L6793" s="169"/>
      <c r="M6793" s="169"/>
      <c r="N6793" s="169"/>
      <c r="O6793" s="169"/>
      <c r="P6793" s="169"/>
      <c r="T6793" s="5" t="s">
        <v>15456</v>
      </c>
      <c r="U6793" s="171" t="s">
        <v>14731</v>
      </c>
      <c r="V6793" s="5" t="s">
        <v>15510</v>
      </c>
      <c r="W6793" s="5" t="s">
        <v>15500</v>
      </c>
      <c r="X6793" s="5" t="s">
        <v>15460</v>
      </c>
      <c r="Y6793" s="5" t="s">
        <v>15183</v>
      </c>
      <c r="Z6793" s="5" t="s">
        <v>15184</v>
      </c>
      <c r="AA6793" s="5" t="s">
        <v>15501</v>
      </c>
      <c r="AB6793" s="5" t="s">
        <v>15502</v>
      </c>
      <c r="AC6793" s="5" t="s">
        <v>15503</v>
      </c>
      <c r="AD6793" s="5" t="s">
        <v>15504</v>
      </c>
      <c r="AE6793" s="5" t="s">
        <v>15465</v>
      </c>
      <c r="AF6793" s="5" t="s">
        <v>15160</v>
      </c>
      <c r="AG6793" s="5" t="s">
        <v>15161</v>
      </c>
      <c r="AH6793" s="5" t="s">
        <v>15164</v>
      </c>
      <c r="AI6793" s="5" t="s">
        <v>16214</v>
      </c>
      <c r="AJ6793" s="5" t="s">
        <v>16209</v>
      </c>
      <c r="AK6793" s="5" t="s">
        <v>16100</v>
      </c>
      <c r="AL6793" s="5" t="s">
        <v>16101</v>
      </c>
      <c r="AM6793" s="5" t="s">
        <v>16102</v>
      </c>
      <c r="AN6793" s="5" t="s">
        <v>16103</v>
      </c>
    </row>
    <row r="6794" spans="1:41" ht="20.100000000000001" customHeight="1">
      <c r="A6794" s="282" t="s">
        <v>14751</v>
      </c>
      <c r="C6794" s="15" t="s">
        <v>14744</v>
      </c>
      <c r="E6794" s="169"/>
      <c r="F6794" s="281" t="s">
        <v>17578</v>
      </c>
      <c r="G6794" s="279"/>
      <c r="H6794" s="169"/>
      <c r="I6794" s="280"/>
      <c r="J6794" s="319" t="e">
        <f t="shared" si="106"/>
        <v>#VALUE!</v>
      </c>
      <c r="K6794" s="169"/>
      <c r="L6794" s="169"/>
      <c r="M6794" s="169"/>
      <c r="N6794" s="169"/>
      <c r="O6794" s="169"/>
      <c r="P6794" s="169"/>
    </row>
    <row r="6795" spans="1:41" ht="20.100000000000001" customHeight="1">
      <c r="A6795" s="282" t="s">
        <v>14751</v>
      </c>
      <c r="C6795" s="15" t="s">
        <v>14745</v>
      </c>
      <c r="E6795" s="169"/>
      <c r="F6795" s="281" t="s">
        <v>17578</v>
      </c>
      <c r="G6795" s="279"/>
      <c r="H6795" s="169"/>
      <c r="I6795" s="280"/>
      <c r="J6795" s="319" t="e">
        <f t="shared" si="106"/>
        <v>#VALUE!</v>
      </c>
      <c r="K6795" s="169"/>
      <c r="L6795" s="169"/>
      <c r="M6795" s="169"/>
      <c r="N6795" s="169"/>
      <c r="O6795" s="169"/>
      <c r="P6795" s="169"/>
    </row>
    <row r="6796" spans="1:41" ht="20.100000000000001" customHeight="1">
      <c r="A6796" s="282" t="s">
        <v>14751</v>
      </c>
      <c r="C6796" s="15" t="s">
        <v>14746</v>
      </c>
      <c r="E6796" s="169"/>
      <c r="F6796" s="281" t="s">
        <v>17578</v>
      </c>
      <c r="G6796" s="279"/>
      <c r="H6796" s="169"/>
      <c r="I6796" s="280"/>
      <c r="J6796" s="319" t="e">
        <f t="shared" ref="J6796:J6853" si="107">F6796*0.85-5-E6796</f>
        <v>#VALUE!</v>
      </c>
      <c r="K6796" s="169"/>
      <c r="L6796" s="169"/>
      <c r="M6796" s="169"/>
      <c r="N6796" s="169"/>
      <c r="O6796" s="169"/>
      <c r="P6796" s="169"/>
    </row>
    <row r="6797" spans="1:41" ht="20.100000000000001" customHeight="1">
      <c r="A6797" s="282" t="s">
        <v>14751</v>
      </c>
      <c r="C6797" s="15" t="s">
        <v>14747</v>
      </c>
      <c r="E6797" s="169"/>
      <c r="F6797" s="281" t="s">
        <v>17578</v>
      </c>
      <c r="G6797" s="279"/>
      <c r="H6797" s="169"/>
      <c r="I6797" s="280"/>
      <c r="J6797" s="319" t="e">
        <f t="shared" si="107"/>
        <v>#VALUE!</v>
      </c>
      <c r="K6797" s="169"/>
      <c r="L6797" s="169"/>
      <c r="M6797" s="169"/>
      <c r="N6797" s="169"/>
      <c r="O6797" s="169"/>
      <c r="P6797" s="169"/>
    </row>
    <row r="6798" spans="1:41" ht="20.100000000000001" customHeight="1">
      <c r="A6798" s="282" t="s">
        <v>14751</v>
      </c>
      <c r="C6798" s="15" t="s">
        <v>14748</v>
      </c>
      <c r="E6798" s="169"/>
      <c r="F6798" s="281" t="s">
        <v>17578</v>
      </c>
      <c r="G6798" s="279"/>
      <c r="H6798" s="169"/>
      <c r="I6798" s="280"/>
      <c r="J6798" s="319" t="e">
        <f t="shared" si="107"/>
        <v>#VALUE!</v>
      </c>
      <c r="K6798" s="169"/>
      <c r="L6798" s="169"/>
      <c r="M6798" s="169"/>
      <c r="N6798" s="169"/>
      <c r="O6798" s="169"/>
      <c r="P6798" s="169"/>
    </row>
    <row r="6799" spans="1:41" ht="20.100000000000001" customHeight="1">
      <c r="A6799" s="282" t="s">
        <v>14751</v>
      </c>
      <c r="C6799" s="15" t="s">
        <v>14749</v>
      </c>
      <c r="E6799" s="169"/>
      <c r="F6799" s="281" t="s">
        <v>17578</v>
      </c>
      <c r="G6799" s="279"/>
      <c r="H6799" s="169"/>
      <c r="I6799" s="280"/>
      <c r="J6799" s="319" t="e">
        <f t="shared" si="107"/>
        <v>#VALUE!</v>
      </c>
      <c r="K6799" s="169"/>
      <c r="L6799" s="169"/>
      <c r="M6799" s="169"/>
      <c r="N6799" s="169"/>
      <c r="O6799" s="169"/>
      <c r="P6799" s="169"/>
    </row>
    <row r="6800" spans="1:41" ht="20.100000000000001" customHeight="1">
      <c r="A6800" s="282" t="s">
        <v>14751</v>
      </c>
      <c r="C6800" s="15" t="s">
        <v>14750</v>
      </c>
      <c r="E6800" s="169"/>
      <c r="F6800" s="281" t="s">
        <v>17578</v>
      </c>
      <c r="G6800" s="279"/>
      <c r="H6800" s="169"/>
      <c r="I6800" s="280"/>
      <c r="J6800" s="319" t="e">
        <f t="shared" si="107"/>
        <v>#VALUE!</v>
      </c>
      <c r="K6800" s="169"/>
      <c r="L6800" s="169"/>
      <c r="M6800" s="169"/>
      <c r="N6800" s="169"/>
      <c r="O6800" s="169"/>
      <c r="P6800" s="169"/>
    </row>
    <row r="6801" spans="1:16" ht="20.100000000000001" customHeight="1">
      <c r="A6801" s="282" t="s">
        <v>14751</v>
      </c>
      <c r="C6801" s="15" t="s">
        <v>14752</v>
      </c>
      <c r="E6801" s="169"/>
      <c r="F6801" s="281" t="s">
        <v>17578</v>
      </c>
      <c r="G6801" s="279"/>
      <c r="H6801" s="169"/>
      <c r="I6801" s="280"/>
      <c r="J6801" s="319" t="e">
        <f t="shared" si="107"/>
        <v>#VALUE!</v>
      </c>
      <c r="K6801" s="169"/>
      <c r="L6801" s="169"/>
      <c r="M6801" s="169"/>
      <c r="N6801" s="169"/>
      <c r="O6801" s="169"/>
      <c r="P6801" s="169"/>
    </row>
    <row r="6802" spans="1:16" ht="20.100000000000001" customHeight="1">
      <c r="A6802" s="282" t="s">
        <v>14751</v>
      </c>
      <c r="C6802" s="15" t="s">
        <v>14753</v>
      </c>
      <c r="E6802" s="169"/>
      <c r="F6802" s="281" t="s">
        <v>17578</v>
      </c>
      <c r="G6802" s="279"/>
      <c r="H6802" s="169"/>
      <c r="I6802" s="280"/>
      <c r="J6802" s="319" t="e">
        <f t="shared" si="107"/>
        <v>#VALUE!</v>
      </c>
      <c r="K6802" s="169"/>
      <c r="L6802" s="169"/>
      <c r="M6802" s="169"/>
      <c r="N6802" s="169"/>
      <c r="O6802" s="169"/>
      <c r="P6802" s="169"/>
    </row>
    <row r="6803" spans="1:16" ht="20.100000000000001" customHeight="1">
      <c r="A6803" s="282" t="s">
        <v>14751</v>
      </c>
      <c r="C6803" s="15" t="s">
        <v>14754</v>
      </c>
      <c r="E6803" s="169"/>
      <c r="F6803" s="281" t="s">
        <v>17578</v>
      </c>
      <c r="G6803" s="279"/>
      <c r="H6803" s="169"/>
      <c r="I6803" s="280"/>
      <c r="J6803" s="319" t="e">
        <f t="shared" si="107"/>
        <v>#VALUE!</v>
      </c>
      <c r="K6803" s="169"/>
      <c r="L6803" s="169"/>
      <c r="M6803" s="169"/>
      <c r="N6803" s="169"/>
      <c r="O6803" s="169"/>
      <c r="P6803" s="169"/>
    </row>
    <row r="6804" spans="1:16" ht="20.100000000000001" customHeight="1">
      <c r="A6804" s="282" t="s">
        <v>14751</v>
      </c>
      <c r="C6804" s="15" t="s">
        <v>14755</v>
      </c>
      <c r="E6804" s="169"/>
      <c r="F6804" s="281" t="s">
        <v>17578</v>
      </c>
      <c r="G6804" s="279"/>
      <c r="H6804" s="169"/>
      <c r="I6804" s="280"/>
      <c r="J6804" s="319" t="e">
        <f t="shared" si="107"/>
        <v>#VALUE!</v>
      </c>
      <c r="K6804" s="169"/>
      <c r="L6804" s="169"/>
      <c r="M6804" s="169"/>
      <c r="N6804" s="169"/>
      <c r="O6804" s="169"/>
      <c r="P6804" s="169"/>
    </row>
    <row r="6805" spans="1:16" ht="20.100000000000001" customHeight="1">
      <c r="A6805" s="282" t="s">
        <v>14751</v>
      </c>
      <c r="C6805" s="15" t="s">
        <v>14756</v>
      </c>
      <c r="E6805" s="169"/>
      <c r="F6805" s="281" t="s">
        <v>17578</v>
      </c>
      <c r="G6805" s="279"/>
      <c r="H6805" s="169"/>
      <c r="I6805" s="280"/>
      <c r="J6805" s="319" t="e">
        <f t="shared" si="107"/>
        <v>#VALUE!</v>
      </c>
      <c r="K6805" s="169"/>
      <c r="L6805" s="169"/>
      <c r="M6805" s="169"/>
      <c r="N6805" s="169"/>
      <c r="O6805" s="169"/>
      <c r="P6805" s="169"/>
    </row>
    <row r="6806" spans="1:16" ht="20.100000000000001" customHeight="1">
      <c r="A6806" s="282" t="s">
        <v>14751</v>
      </c>
      <c r="C6806" s="15" t="s">
        <v>14757</v>
      </c>
      <c r="E6806" s="169"/>
      <c r="F6806" s="281" t="s">
        <v>17578</v>
      </c>
      <c r="G6806" s="279"/>
      <c r="H6806" s="169"/>
      <c r="I6806" s="280"/>
      <c r="J6806" s="319" t="e">
        <f t="shared" si="107"/>
        <v>#VALUE!</v>
      </c>
      <c r="K6806" s="169"/>
      <c r="L6806" s="169"/>
      <c r="M6806" s="169"/>
      <c r="N6806" s="169"/>
      <c r="O6806" s="169"/>
      <c r="P6806" s="169"/>
    </row>
    <row r="6807" spans="1:16" ht="20.100000000000001" customHeight="1">
      <c r="A6807" s="282" t="s">
        <v>14751</v>
      </c>
      <c r="C6807" s="15" t="s">
        <v>14758</v>
      </c>
      <c r="E6807" s="169"/>
      <c r="F6807" s="281" t="s">
        <v>17578</v>
      </c>
      <c r="G6807" s="279"/>
      <c r="H6807" s="169"/>
      <c r="I6807" s="280"/>
      <c r="J6807" s="319" t="e">
        <f t="shared" si="107"/>
        <v>#VALUE!</v>
      </c>
      <c r="K6807" s="169"/>
      <c r="L6807" s="169"/>
      <c r="M6807" s="169"/>
      <c r="N6807" s="169"/>
      <c r="O6807" s="169"/>
      <c r="P6807" s="169"/>
    </row>
    <row r="6808" spans="1:16" ht="20.100000000000001" customHeight="1">
      <c r="A6808" s="282" t="s">
        <v>14751</v>
      </c>
      <c r="C6808" s="15" t="s">
        <v>14759</v>
      </c>
      <c r="E6808" s="169"/>
      <c r="F6808" s="281" t="s">
        <v>17578</v>
      </c>
      <c r="G6808" s="279"/>
      <c r="H6808" s="169"/>
      <c r="I6808" s="280"/>
      <c r="J6808" s="319" t="e">
        <f t="shared" si="107"/>
        <v>#VALUE!</v>
      </c>
      <c r="K6808" s="169"/>
      <c r="L6808" s="169"/>
      <c r="M6808" s="169"/>
      <c r="N6808" s="169"/>
      <c r="O6808" s="169"/>
      <c r="P6808" s="169"/>
    </row>
    <row r="6809" spans="1:16" ht="20.100000000000001" customHeight="1">
      <c r="A6809" s="282" t="s">
        <v>14751</v>
      </c>
      <c r="C6809" s="15" t="s">
        <v>14760</v>
      </c>
      <c r="E6809" s="169"/>
      <c r="F6809" s="281" t="s">
        <v>17578</v>
      </c>
      <c r="G6809" s="279"/>
      <c r="H6809" s="169"/>
      <c r="I6809" s="280"/>
      <c r="J6809" s="319" t="e">
        <f t="shared" si="107"/>
        <v>#VALUE!</v>
      </c>
      <c r="K6809" s="169"/>
      <c r="L6809" s="169"/>
      <c r="M6809" s="169"/>
      <c r="N6809" s="169"/>
      <c r="O6809" s="169"/>
      <c r="P6809" s="169"/>
    </row>
    <row r="6810" spans="1:16" ht="20.100000000000001" customHeight="1">
      <c r="A6810" s="282" t="s">
        <v>14751</v>
      </c>
      <c r="C6810" s="15" t="s">
        <v>14761</v>
      </c>
      <c r="E6810" s="169"/>
      <c r="F6810" s="281" t="s">
        <v>17578</v>
      </c>
      <c r="G6810" s="279"/>
      <c r="H6810" s="169"/>
      <c r="I6810" s="280"/>
      <c r="J6810" s="319" t="e">
        <f t="shared" si="107"/>
        <v>#VALUE!</v>
      </c>
      <c r="K6810" s="169"/>
      <c r="L6810" s="169"/>
      <c r="M6810" s="169"/>
      <c r="N6810" s="169"/>
      <c r="O6810" s="169"/>
      <c r="P6810" s="169"/>
    </row>
    <row r="6811" spans="1:16" ht="20.100000000000001" customHeight="1">
      <c r="A6811" s="282" t="s">
        <v>14751</v>
      </c>
      <c r="C6811" s="15" t="s">
        <v>14762</v>
      </c>
      <c r="E6811" s="169"/>
      <c r="F6811" s="281" t="s">
        <v>17578</v>
      </c>
      <c r="G6811" s="279"/>
      <c r="H6811" s="169"/>
      <c r="I6811" s="280"/>
      <c r="J6811" s="319" t="e">
        <f t="shared" si="107"/>
        <v>#VALUE!</v>
      </c>
      <c r="K6811" s="169"/>
      <c r="L6811" s="169"/>
      <c r="M6811" s="169"/>
      <c r="N6811" s="169"/>
      <c r="O6811" s="169"/>
      <c r="P6811" s="169"/>
    </row>
    <row r="6812" spans="1:16" ht="20.100000000000001" customHeight="1">
      <c r="A6812" s="282" t="s">
        <v>14751</v>
      </c>
      <c r="C6812" s="15" t="s">
        <v>14763</v>
      </c>
      <c r="E6812" s="169"/>
      <c r="F6812" s="281" t="s">
        <v>17578</v>
      </c>
      <c r="G6812" s="279"/>
      <c r="H6812" s="169"/>
      <c r="I6812" s="280"/>
      <c r="J6812" s="319" t="e">
        <f t="shared" si="107"/>
        <v>#VALUE!</v>
      </c>
      <c r="K6812" s="169"/>
      <c r="L6812" s="169"/>
      <c r="M6812" s="169"/>
      <c r="N6812" s="169"/>
      <c r="O6812" s="169"/>
      <c r="P6812" s="169"/>
    </row>
    <row r="6813" spans="1:16" ht="20.100000000000001" customHeight="1">
      <c r="A6813" s="282" t="s">
        <v>14751</v>
      </c>
      <c r="C6813" s="15" t="s">
        <v>14764</v>
      </c>
      <c r="E6813" s="169"/>
      <c r="F6813" s="281" t="s">
        <v>17578</v>
      </c>
      <c r="G6813" s="279"/>
      <c r="H6813" s="169"/>
      <c r="I6813" s="280"/>
      <c r="J6813" s="319" t="e">
        <f t="shared" si="107"/>
        <v>#VALUE!</v>
      </c>
      <c r="K6813" s="169"/>
      <c r="L6813" s="169"/>
      <c r="M6813" s="169"/>
      <c r="N6813" s="169"/>
      <c r="O6813" s="169"/>
      <c r="P6813" s="169"/>
    </row>
    <row r="6814" spans="1:16" ht="20.100000000000001" customHeight="1">
      <c r="A6814" s="282" t="s">
        <v>14751</v>
      </c>
      <c r="C6814" s="15" t="s">
        <v>14765</v>
      </c>
      <c r="E6814" s="169"/>
      <c r="F6814" s="281" t="s">
        <v>17578</v>
      </c>
      <c r="G6814" s="279"/>
      <c r="H6814" s="169"/>
      <c r="I6814" s="280"/>
      <c r="J6814" s="319" t="e">
        <f t="shared" si="107"/>
        <v>#VALUE!</v>
      </c>
      <c r="K6814" s="169"/>
      <c r="L6814" s="169"/>
      <c r="M6814" s="169"/>
      <c r="N6814" s="169"/>
      <c r="O6814" s="169"/>
      <c r="P6814" s="169"/>
    </row>
    <row r="6815" spans="1:16" ht="20.100000000000001" customHeight="1">
      <c r="A6815" s="282" t="s">
        <v>14751</v>
      </c>
      <c r="C6815" s="15" t="s">
        <v>14766</v>
      </c>
      <c r="E6815" s="169"/>
      <c r="F6815" s="281" t="s">
        <v>17578</v>
      </c>
      <c r="G6815" s="279"/>
      <c r="H6815" s="169"/>
      <c r="I6815" s="280"/>
      <c r="J6815" s="319" t="e">
        <f t="shared" si="107"/>
        <v>#VALUE!</v>
      </c>
      <c r="K6815" s="169"/>
      <c r="L6815" s="169"/>
      <c r="M6815" s="169"/>
      <c r="N6815" s="169"/>
      <c r="O6815" s="169"/>
      <c r="P6815" s="169"/>
    </row>
    <row r="6816" spans="1:16" ht="20.100000000000001" customHeight="1">
      <c r="A6816" s="282" t="s">
        <v>14751</v>
      </c>
      <c r="C6816" s="15" t="s">
        <v>14767</v>
      </c>
      <c r="E6816" s="169"/>
      <c r="F6816" s="281" t="s">
        <v>17578</v>
      </c>
      <c r="G6816" s="279"/>
      <c r="H6816" s="169"/>
      <c r="I6816" s="280"/>
      <c r="J6816" s="319" t="e">
        <f t="shared" si="107"/>
        <v>#VALUE!</v>
      </c>
      <c r="K6816" s="169"/>
      <c r="L6816" s="169"/>
      <c r="M6816" s="169"/>
      <c r="N6816" s="169"/>
      <c r="O6816" s="169"/>
      <c r="P6816" s="169"/>
    </row>
    <row r="6817" spans="1:16" ht="20.100000000000001" customHeight="1">
      <c r="A6817" s="282" t="s">
        <v>14751</v>
      </c>
      <c r="C6817" s="15" t="s">
        <v>14768</v>
      </c>
      <c r="E6817" s="169"/>
      <c r="F6817" s="281" t="s">
        <v>17578</v>
      </c>
      <c r="G6817" s="279"/>
      <c r="H6817" s="169"/>
      <c r="I6817" s="280"/>
      <c r="J6817" s="319" t="e">
        <f t="shared" si="107"/>
        <v>#VALUE!</v>
      </c>
      <c r="K6817" s="169"/>
      <c r="L6817" s="169"/>
      <c r="M6817" s="169"/>
      <c r="N6817" s="169"/>
      <c r="O6817" s="169"/>
      <c r="P6817" s="169"/>
    </row>
    <row r="6818" spans="1:16" ht="20.100000000000001" customHeight="1">
      <c r="A6818" s="282" t="s">
        <v>14751</v>
      </c>
      <c r="C6818" s="15" t="s">
        <v>14769</v>
      </c>
      <c r="E6818" s="169"/>
      <c r="F6818" s="281" t="s">
        <v>17578</v>
      </c>
      <c r="G6818" s="279"/>
      <c r="H6818" s="169"/>
      <c r="I6818" s="280"/>
      <c r="J6818" s="319" t="e">
        <f t="shared" si="107"/>
        <v>#VALUE!</v>
      </c>
      <c r="K6818" s="169"/>
      <c r="L6818" s="169"/>
      <c r="M6818" s="169"/>
      <c r="N6818" s="169"/>
      <c r="O6818" s="169"/>
      <c r="P6818" s="169"/>
    </row>
    <row r="6819" spans="1:16" ht="20.100000000000001" customHeight="1">
      <c r="A6819" s="282" t="s">
        <v>14751</v>
      </c>
      <c r="C6819" s="15" t="s">
        <v>14770</v>
      </c>
      <c r="E6819" s="169"/>
      <c r="F6819" s="281" t="s">
        <v>17578</v>
      </c>
      <c r="G6819" s="279"/>
      <c r="H6819" s="169"/>
      <c r="I6819" s="280"/>
      <c r="J6819" s="319" t="e">
        <f t="shared" si="107"/>
        <v>#VALUE!</v>
      </c>
      <c r="K6819" s="169"/>
      <c r="L6819" s="169"/>
      <c r="M6819" s="169"/>
      <c r="N6819" s="169"/>
      <c r="O6819" s="169"/>
      <c r="P6819" s="169"/>
    </row>
    <row r="6820" spans="1:16" ht="20.100000000000001" customHeight="1">
      <c r="A6820" s="282" t="s">
        <v>14751</v>
      </c>
      <c r="C6820" s="15" t="s">
        <v>14771</v>
      </c>
      <c r="E6820" s="169"/>
      <c r="F6820" s="281" t="s">
        <v>17578</v>
      </c>
      <c r="G6820" s="279"/>
      <c r="H6820" s="169"/>
      <c r="I6820" s="280"/>
      <c r="J6820" s="319" t="e">
        <f t="shared" si="107"/>
        <v>#VALUE!</v>
      </c>
      <c r="K6820" s="169"/>
      <c r="L6820" s="169"/>
      <c r="M6820" s="169"/>
      <c r="N6820" s="169"/>
      <c r="O6820" s="169"/>
      <c r="P6820" s="169"/>
    </row>
    <row r="6821" spans="1:16" ht="20.100000000000001" customHeight="1">
      <c r="A6821" s="282" t="s">
        <v>14751</v>
      </c>
      <c r="C6821" s="15" t="s">
        <v>14772</v>
      </c>
      <c r="E6821" s="169"/>
      <c r="F6821" s="281" t="s">
        <v>17578</v>
      </c>
      <c r="G6821" s="279"/>
      <c r="H6821" s="169"/>
      <c r="I6821" s="280"/>
      <c r="J6821" s="319" t="e">
        <f t="shared" si="107"/>
        <v>#VALUE!</v>
      </c>
      <c r="K6821" s="169"/>
      <c r="L6821" s="169"/>
      <c r="M6821" s="169"/>
      <c r="N6821" s="169"/>
      <c r="O6821" s="169"/>
      <c r="P6821" s="169"/>
    </row>
    <row r="6822" spans="1:16" ht="20.100000000000001" customHeight="1">
      <c r="A6822" s="282" t="s">
        <v>14751</v>
      </c>
      <c r="C6822" s="15" t="s">
        <v>14773</v>
      </c>
      <c r="E6822" s="169"/>
      <c r="F6822" s="281" t="s">
        <v>17578</v>
      </c>
      <c r="G6822" s="279"/>
      <c r="H6822" s="169"/>
      <c r="I6822" s="280"/>
      <c r="J6822" s="319" t="e">
        <f t="shared" si="107"/>
        <v>#VALUE!</v>
      </c>
      <c r="K6822" s="169"/>
      <c r="L6822" s="169"/>
      <c r="M6822" s="169"/>
      <c r="N6822" s="169"/>
      <c r="O6822" s="169"/>
      <c r="P6822" s="169"/>
    </row>
    <row r="6823" spans="1:16" ht="20.100000000000001" customHeight="1">
      <c r="A6823" s="333" t="s">
        <v>14791</v>
      </c>
      <c r="E6823" s="169"/>
      <c r="F6823" s="281" t="s">
        <v>17578</v>
      </c>
      <c r="G6823" s="279"/>
      <c r="H6823" s="169"/>
      <c r="I6823" s="280"/>
      <c r="J6823" s="319" t="e">
        <f t="shared" si="107"/>
        <v>#VALUE!</v>
      </c>
      <c r="K6823" s="169"/>
      <c r="L6823" s="169"/>
      <c r="M6823" s="169"/>
      <c r="N6823" s="169"/>
      <c r="O6823" s="169"/>
      <c r="P6823" s="169"/>
    </row>
    <row r="6824" spans="1:16" ht="20.100000000000001" customHeight="1">
      <c r="A6824" s="333" t="s">
        <v>14792</v>
      </c>
      <c r="B6824" s="15">
        <v>683615837355</v>
      </c>
      <c r="C6824" s="167" t="s">
        <v>14794</v>
      </c>
      <c r="E6824" s="169"/>
      <c r="F6824" s="281" t="s">
        <v>17578</v>
      </c>
      <c r="G6824" s="279" t="s">
        <v>14455</v>
      </c>
      <c r="H6824" s="169">
        <v>0</v>
      </c>
      <c r="I6824" s="280"/>
      <c r="J6824" s="319" t="e">
        <f t="shared" si="107"/>
        <v>#VALUE!</v>
      </c>
      <c r="K6824" s="169" t="s">
        <v>731</v>
      </c>
      <c r="L6824" s="169" t="s">
        <v>731</v>
      </c>
      <c r="M6824" s="169" t="s">
        <v>2395</v>
      </c>
      <c r="N6824" s="169"/>
      <c r="O6824" s="169"/>
      <c r="P6824" s="169"/>
    </row>
    <row r="6825" spans="1:16" ht="20.100000000000001" customHeight="1">
      <c r="A6825" s="333" t="s">
        <v>14793</v>
      </c>
      <c r="B6825" s="15">
        <v>683615837348</v>
      </c>
      <c r="C6825" s="167" t="s">
        <v>14795</v>
      </c>
      <c r="E6825" s="169"/>
      <c r="F6825" s="281" t="s">
        <v>17578</v>
      </c>
      <c r="G6825" s="279" t="s">
        <v>14455</v>
      </c>
      <c r="H6825" s="169">
        <v>0</v>
      </c>
      <c r="I6825" s="280"/>
      <c r="J6825" s="319" t="e">
        <f t="shared" si="107"/>
        <v>#VALUE!</v>
      </c>
      <c r="K6825" s="169"/>
      <c r="L6825" s="169" t="s">
        <v>731</v>
      </c>
      <c r="M6825" s="169" t="s">
        <v>2395</v>
      </c>
      <c r="N6825" s="169"/>
      <c r="O6825" s="169"/>
      <c r="P6825" s="169"/>
    </row>
    <row r="6826" spans="1:16" ht="20.100000000000001" customHeight="1">
      <c r="A6826" s="333" t="s">
        <v>14796</v>
      </c>
      <c r="E6826" s="169"/>
      <c r="F6826" s="281" t="s">
        <v>17578</v>
      </c>
      <c r="G6826" s="279" t="s">
        <v>14455</v>
      </c>
      <c r="H6826" s="169">
        <v>2</v>
      </c>
      <c r="I6826" s="280"/>
      <c r="J6826" s="319" t="e">
        <f t="shared" si="107"/>
        <v>#VALUE!</v>
      </c>
      <c r="K6826" s="169"/>
      <c r="L6826" s="169" t="s">
        <v>731</v>
      </c>
      <c r="M6826" s="169" t="s">
        <v>2395</v>
      </c>
      <c r="N6826" s="169"/>
      <c r="O6826" s="169"/>
      <c r="P6826" s="169"/>
    </row>
    <row r="6827" spans="1:16" ht="20.100000000000001" customHeight="1">
      <c r="A6827" s="282" t="s">
        <v>14797</v>
      </c>
      <c r="B6827" s="15">
        <v>683615837324</v>
      </c>
      <c r="C6827" s="167" t="s">
        <v>14797</v>
      </c>
      <c r="E6827" s="169"/>
      <c r="F6827" s="281" t="s">
        <v>17578</v>
      </c>
      <c r="G6827" s="279" t="s">
        <v>14455</v>
      </c>
      <c r="H6827" s="169">
        <v>1</v>
      </c>
      <c r="I6827" s="280"/>
      <c r="J6827" s="319" t="e">
        <f t="shared" si="107"/>
        <v>#VALUE!</v>
      </c>
      <c r="K6827" s="169"/>
      <c r="L6827" s="169" t="s">
        <v>731</v>
      </c>
      <c r="M6827" s="169" t="s">
        <v>2395</v>
      </c>
      <c r="N6827" s="169"/>
      <c r="O6827" s="169"/>
      <c r="P6827" s="169"/>
    </row>
    <row r="6828" spans="1:16" ht="20.100000000000001" customHeight="1">
      <c r="A6828" s="282" t="s">
        <v>14798</v>
      </c>
      <c r="B6828" s="15">
        <v>683615837331</v>
      </c>
      <c r="C6828" s="167" t="s">
        <v>14798</v>
      </c>
      <c r="E6828" s="169"/>
      <c r="F6828" s="281" t="s">
        <v>17578</v>
      </c>
      <c r="G6828" s="279" t="s">
        <v>14455</v>
      </c>
      <c r="H6828" s="169">
        <v>1</v>
      </c>
      <c r="I6828" s="280"/>
      <c r="J6828" s="319" t="e">
        <f t="shared" si="107"/>
        <v>#VALUE!</v>
      </c>
      <c r="K6828" s="169"/>
      <c r="L6828" s="169" t="s">
        <v>731</v>
      </c>
      <c r="M6828" s="169" t="s">
        <v>2395</v>
      </c>
      <c r="N6828" s="169"/>
      <c r="O6828" s="169"/>
      <c r="P6828" s="169"/>
    </row>
    <row r="6829" spans="1:16" ht="20.100000000000001" customHeight="1">
      <c r="A6829" s="282" t="s">
        <v>14810</v>
      </c>
      <c r="B6829" s="168">
        <v>683615811362</v>
      </c>
      <c r="C6829" s="15" t="s">
        <v>14804</v>
      </c>
      <c r="D6829" s="5" t="s">
        <v>14811</v>
      </c>
      <c r="E6829" s="169"/>
      <c r="F6829" s="281">
        <v>13.99</v>
      </c>
      <c r="G6829" s="279" t="s">
        <v>14455</v>
      </c>
      <c r="H6829" s="169">
        <v>12</v>
      </c>
      <c r="I6829" s="280">
        <v>42521</v>
      </c>
      <c r="J6829" s="319">
        <f t="shared" si="107"/>
        <v>6.8915000000000006</v>
      </c>
      <c r="K6829" s="169"/>
      <c r="L6829" s="169"/>
      <c r="M6829" s="169"/>
      <c r="N6829" s="169"/>
      <c r="O6829" s="169"/>
      <c r="P6829" s="169"/>
    </row>
    <row r="6830" spans="1:16" ht="20.100000000000001" customHeight="1">
      <c r="A6830" s="282" t="s">
        <v>14812</v>
      </c>
      <c r="B6830" s="168">
        <v>683615811379</v>
      </c>
      <c r="C6830" s="15" t="s">
        <v>14805</v>
      </c>
      <c r="D6830" s="5" t="s">
        <v>14811</v>
      </c>
      <c r="E6830" s="169"/>
      <c r="F6830" s="281">
        <v>13.99</v>
      </c>
      <c r="G6830" s="279" t="s">
        <v>14455</v>
      </c>
      <c r="H6830" s="169">
        <v>12</v>
      </c>
      <c r="I6830" s="280">
        <v>42521</v>
      </c>
      <c r="J6830" s="319">
        <f t="shared" si="107"/>
        <v>6.8915000000000006</v>
      </c>
      <c r="K6830" s="169"/>
      <c r="L6830" s="169"/>
      <c r="M6830" s="169"/>
      <c r="N6830" s="169"/>
      <c r="O6830" s="169"/>
      <c r="P6830" s="169"/>
    </row>
    <row r="6831" spans="1:16" ht="20.100000000000001" customHeight="1">
      <c r="A6831" s="282" t="s">
        <v>14813</v>
      </c>
      <c r="B6831" s="168">
        <v>683615811386</v>
      </c>
      <c r="C6831" s="15" t="s">
        <v>14806</v>
      </c>
      <c r="D6831" s="5" t="s">
        <v>14811</v>
      </c>
      <c r="E6831" s="169"/>
      <c r="F6831" s="281">
        <v>13.99</v>
      </c>
      <c r="G6831" s="279" t="s">
        <v>14455</v>
      </c>
      <c r="H6831" s="169">
        <v>12</v>
      </c>
      <c r="I6831" s="280">
        <v>42521</v>
      </c>
      <c r="J6831" s="319">
        <f t="shared" si="107"/>
        <v>6.8915000000000006</v>
      </c>
      <c r="K6831" s="169"/>
      <c r="L6831" s="169"/>
      <c r="M6831" s="169"/>
      <c r="N6831" s="169"/>
      <c r="O6831" s="169"/>
      <c r="P6831" s="169"/>
    </row>
    <row r="6832" spans="1:16" ht="20.100000000000001" customHeight="1">
      <c r="A6832" s="282" t="s">
        <v>14814</v>
      </c>
      <c r="B6832" s="168">
        <v>683615811393</v>
      </c>
      <c r="C6832" s="15" t="s">
        <v>14807</v>
      </c>
      <c r="D6832" s="5" t="s">
        <v>14811</v>
      </c>
      <c r="E6832" s="169"/>
      <c r="F6832" s="281">
        <v>13.99</v>
      </c>
      <c r="G6832" s="279" t="s">
        <v>14455</v>
      </c>
      <c r="H6832" s="169">
        <v>12</v>
      </c>
      <c r="I6832" s="280">
        <v>42521</v>
      </c>
      <c r="J6832" s="319">
        <f t="shared" si="107"/>
        <v>6.8915000000000006</v>
      </c>
      <c r="K6832" s="169"/>
      <c r="L6832" s="169"/>
      <c r="M6832" s="169"/>
      <c r="N6832" s="169"/>
      <c r="O6832" s="169"/>
      <c r="P6832" s="169"/>
    </row>
    <row r="6833" spans="1:41" ht="20.100000000000001" customHeight="1">
      <c r="A6833" s="282" t="s">
        <v>14815</v>
      </c>
      <c r="B6833" s="168">
        <v>683615811409</v>
      </c>
      <c r="C6833" s="15" t="s">
        <v>14808</v>
      </c>
      <c r="D6833" s="5" t="s">
        <v>14811</v>
      </c>
      <c r="E6833" s="169"/>
      <c r="F6833" s="281">
        <v>13.99</v>
      </c>
      <c r="G6833" s="279" t="s">
        <v>14455</v>
      </c>
      <c r="H6833" s="169">
        <v>12</v>
      </c>
      <c r="I6833" s="280">
        <v>42521</v>
      </c>
      <c r="J6833" s="319">
        <f t="shared" si="107"/>
        <v>6.8915000000000006</v>
      </c>
      <c r="K6833" s="169"/>
      <c r="L6833" s="169"/>
      <c r="M6833" s="169"/>
      <c r="N6833" s="169"/>
      <c r="O6833" s="169"/>
      <c r="P6833" s="169"/>
    </row>
    <row r="6834" spans="1:41" ht="20.100000000000001" customHeight="1">
      <c r="A6834" s="282" t="s">
        <v>14816</v>
      </c>
      <c r="B6834" s="168">
        <v>683615811416</v>
      </c>
      <c r="C6834" s="15" t="s">
        <v>14809</v>
      </c>
      <c r="D6834" s="5" t="s">
        <v>14811</v>
      </c>
      <c r="E6834" s="169"/>
      <c r="F6834" s="281">
        <v>13.99</v>
      </c>
      <c r="G6834" s="279" t="s">
        <v>14455</v>
      </c>
      <c r="H6834" s="169">
        <v>12</v>
      </c>
      <c r="I6834" s="280">
        <v>42521</v>
      </c>
      <c r="J6834" s="319">
        <f t="shared" si="107"/>
        <v>6.8915000000000006</v>
      </c>
      <c r="K6834" s="169"/>
      <c r="L6834" s="169"/>
      <c r="M6834" s="169"/>
      <c r="N6834" s="169"/>
      <c r="O6834" s="169"/>
      <c r="P6834" s="169"/>
    </row>
    <row r="6835" spans="1:41" ht="20.100000000000001" customHeight="1">
      <c r="A6835" s="282" t="s">
        <v>14829</v>
      </c>
      <c r="C6835" s="289" t="s">
        <v>14817</v>
      </c>
      <c r="D6835" s="5" t="s">
        <v>14830</v>
      </c>
      <c r="E6835" s="169"/>
      <c r="F6835" s="281" t="s">
        <v>17578</v>
      </c>
      <c r="G6835" s="279" t="s">
        <v>8444</v>
      </c>
      <c r="H6835" s="282">
        <v>0</v>
      </c>
      <c r="I6835" s="280">
        <v>42527</v>
      </c>
      <c r="J6835" s="319" t="e">
        <f t="shared" si="107"/>
        <v>#VALUE!</v>
      </c>
      <c r="K6835" s="169"/>
      <c r="L6835" s="169"/>
      <c r="M6835" s="169" t="s">
        <v>2395</v>
      </c>
      <c r="N6835" s="169"/>
      <c r="O6835" s="169"/>
      <c r="P6835" s="169"/>
    </row>
    <row r="6836" spans="1:41" ht="20.100000000000001" customHeight="1">
      <c r="A6836" s="5" t="s">
        <v>14831</v>
      </c>
      <c r="B6836" s="168">
        <v>683615811430</v>
      </c>
      <c r="C6836" s="289" t="s">
        <v>14818</v>
      </c>
      <c r="D6836" s="5" t="s">
        <v>14830</v>
      </c>
      <c r="E6836" s="326">
        <v>1</v>
      </c>
      <c r="F6836" s="319">
        <v>9.89</v>
      </c>
      <c r="G6836" s="279" t="s">
        <v>8444</v>
      </c>
      <c r="H6836" s="283">
        <v>10</v>
      </c>
      <c r="I6836" s="280">
        <v>42527</v>
      </c>
      <c r="J6836" s="319">
        <f t="shared" si="107"/>
        <v>2.4064999999999994</v>
      </c>
      <c r="K6836" s="169">
        <v>7.0588235294117645</v>
      </c>
      <c r="L6836" s="169"/>
      <c r="M6836" s="169" t="s">
        <v>2395</v>
      </c>
      <c r="N6836" s="169"/>
      <c r="O6836" s="169"/>
      <c r="P6836" s="169"/>
      <c r="T6836" s="5" t="s">
        <v>15456</v>
      </c>
      <c r="U6836" s="171" t="s">
        <v>14829</v>
      </c>
      <c r="V6836" s="5" t="s">
        <v>16579</v>
      </c>
      <c r="W6836" s="5" t="s">
        <v>15500</v>
      </c>
      <c r="X6836" s="5" t="s">
        <v>15460</v>
      </c>
      <c r="Y6836" s="5" t="s">
        <v>15183</v>
      </c>
      <c r="Z6836" s="5" t="s">
        <v>15184</v>
      </c>
      <c r="AA6836" s="5" t="s">
        <v>16580</v>
      </c>
      <c r="AK6836" s="5" t="s">
        <v>16800</v>
      </c>
      <c r="AL6836" s="5" t="s">
        <v>16801</v>
      </c>
      <c r="AM6836" s="5" t="s">
        <v>16802</v>
      </c>
      <c r="AN6836" s="5" t="s">
        <v>16803</v>
      </c>
      <c r="AO6836" s="5" t="s">
        <v>16804</v>
      </c>
    </row>
    <row r="6837" spans="1:41" ht="20.100000000000001" customHeight="1">
      <c r="A6837" s="282"/>
      <c r="C6837" s="289" t="s">
        <v>14819</v>
      </c>
      <c r="E6837" s="323">
        <v>1.5</v>
      </c>
      <c r="F6837" s="319">
        <v>11.89</v>
      </c>
      <c r="G6837" s="279" t="s">
        <v>8444</v>
      </c>
      <c r="H6837" s="282">
        <v>0</v>
      </c>
      <c r="I6837" s="280"/>
      <c r="J6837" s="319">
        <f t="shared" si="107"/>
        <v>3.6065000000000005</v>
      </c>
      <c r="K6837" s="169" t="s">
        <v>731</v>
      </c>
      <c r="L6837" s="169"/>
      <c r="M6837" s="169" t="s">
        <v>2395</v>
      </c>
      <c r="N6837" s="169"/>
      <c r="O6837" s="169"/>
      <c r="P6837" s="169"/>
    </row>
    <row r="6838" spans="1:41" ht="20.100000000000001" customHeight="1">
      <c r="A6838" s="282" t="s">
        <v>14833</v>
      </c>
      <c r="B6838" s="168">
        <v>683615811454</v>
      </c>
      <c r="C6838" s="289" t="s">
        <v>14819</v>
      </c>
      <c r="D6838" s="5" t="s">
        <v>14832</v>
      </c>
      <c r="E6838" s="323">
        <v>1.5</v>
      </c>
      <c r="F6838" s="319">
        <v>11.89</v>
      </c>
      <c r="G6838" s="279" t="s">
        <v>8444</v>
      </c>
      <c r="H6838" s="282">
        <v>0</v>
      </c>
      <c r="I6838" s="280">
        <v>42527</v>
      </c>
      <c r="J6838" s="319">
        <f t="shared" si="107"/>
        <v>3.6065000000000005</v>
      </c>
      <c r="K6838" s="169">
        <v>7.6470588235294121</v>
      </c>
      <c r="L6838" s="169"/>
      <c r="M6838" s="169" t="s">
        <v>2395</v>
      </c>
      <c r="N6838" s="169"/>
      <c r="O6838" s="169"/>
      <c r="P6838" s="169"/>
    </row>
    <row r="6839" spans="1:41" ht="20.100000000000001" customHeight="1">
      <c r="A6839" s="282" t="s">
        <v>14834</v>
      </c>
      <c r="B6839" s="168">
        <v>683615811485</v>
      </c>
      <c r="C6839" s="289" t="s">
        <v>14820</v>
      </c>
      <c r="D6839" s="5" t="s">
        <v>14832</v>
      </c>
      <c r="E6839" s="323">
        <v>1.5</v>
      </c>
      <c r="F6839" s="319">
        <v>11.89</v>
      </c>
      <c r="G6839" s="279" t="s">
        <v>8444</v>
      </c>
      <c r="H6839" s="282">
        <v>0</v>
      </c>
      <c r="I6839" s="280">
        <v>42527</v>
      </c>
      <c r="J6839" s="319">
        <f t="shared" si="107"/>
        <v>3.6065000000000005</v>
      </c>
      <c r="K6839" s="169">
        <v>7.6470588235294121</v>
      </c>
      <c r="L6839" s="169"/>
      <c r="M6839" s="169" t="s">
        <v>2395</v>
      </c>
      <c r="N6839" s="169"/>
      <c r="O6839" s="169"/>
      <c r="P6839" s="169"/>
    </row>
    <row r="6840" spans="1:41" ht="20.100000000000001" customHeight="1">
      <c r="A6840" s="282" t="s">
        <v>14835</v>
      </c>
      <c r="B6840" s="168">
        <v>683615811492</v>
      </c>
      <c r="C6840" s="289" t="s">
        <v>14821</v>
      </c>
      <c r="D6840" s="5" t="s">
        <v>14832</v>
      </c>
      <c r="E6840" s="323">
        <v>1.5</v>
      </c>
      <c r="F6840" s="319">
        <v>11.89</v>
      </c>
      <c r="G6840" s="279" t="s">
        <v>8444</v>
      </c>
      <c r="H6840" s="282">
        <v>0</v>
      </c>
      <c r="I6840" s="280">
        <v>42527</v>
      </c>
      <c r="J6840" s="319">
        <f t="shared" si="107"/>
        <v>3.6065000000000005</v>
      </c>
      <c r="K6840" s="169">
        <v>7.6470588235294121</v>
      </c>
      <c r="L6840" s="169"/>
      <c r="M6840" s="169" t="s">
        <v>2395</v>
      </c>
      <c r="N6840" s="169"/>
      <c r="O6840" s="169"/>
      <c r="P6840" s="169"/>
    </row>
    <row r="6841" spans="1:41" ht="20.100000000000001" customHeight="1">
      <c r="A6841" s="282"/>
      <c r="C6841" s="289" t="s">
        <v>14822</v>
      </c>
      <c r="E6841" s="326">
        <v>0.5</v>
      </c>
      <c r="F6841" s="319">
        <v>9.89</v>
      </c>
      <c r="G6841" s="279" t="s">
        <v>8444</v>
      </c>
      <c r="H6841" s="283">
        <v>94</v>
      </c>
      <c r="I6841" s="280"/>
      <c r="J6841" s="319">
        <f t="shared" si="107"/>
        <v>2.9064999999999994</v>
      </c>
      <c r="K6841" s="169">
        <v>6.4705882352941178</v>
      </c>
      <c r="L6841" s="169"/>
      <c r="M6841" s="169" t="s">
        <v>2395</v>
      </c>
      <c r="N6841" s="169"/>
      <c r="O6841" s="169"/>
      <c r="P6841" s="169"/>
    </row>
    <row r="6842" spans="1:41" ht="20.100000000000001" customHeight="1">
      <c r="A6842" s="5" t="s">
        <v>14837</v>
      </c>
      <c r="B6842" s="168">
        <v>683615811515</v>
      </c>
      <c r="C6842" s="289" t="s">
        <v>14822</v>
      </c>
      <c r="D6842" s="5" t="s">
        <v>14836</v>
      </c>
      <c r="E6842" s="326">
        <v>0.5</v>
      </c>
      <c r="F6842" s="319">
        <v>9.89</v>
      </c>
      <c r="G6842" s="279" t="s">
        <v>8444</v>
      </c>
      <c r="H6842" s="283">
        <v>94</v>
      </c>
      <c r="I6842" s="280">
        <v>42527</v>
      </c>
      <c r="J6842" s="319">
        <f t="shared" si="107"/>
        <v>2.9064999999999994</v>
      </c>
      <c r="K6842" s="169">
        <v>6.4705882352941178</v>
      </c>
      <c r="L6842" s="169"/>
      <c r="M6842" s="169" t="s">
        <v>2395</v>
      </c>
      <c r="N6842" s="169"/>
      <c r="O6842" s="169"/>
      <c r="P6842" s="169"/>
      <c r="T6842" s="5" t="s">
        <v>15456</v>
      </c>
      <c r="U6842" s="171" t="s">
        <v>16581</v>
      </c>
      <c r="V6842" s="5" t="s">
        <v>16429</v>
      </c>
      <c r="W6842" s="5" t="s">
        <v>16582</v>
      </c>
      <c r="X6842" s="5" t="s">
        <v>15460</v>
      </c>
      <c r="Y6842" s="5" t="s">
        <v>15183</v>
      </c>
      <c r="Z6842" s="5" t="s">
        <v>15184</v>
      </c>
      <c r="AA6842" s="5" t="s">
        <v>16583</v>
      </c>
      <c r="AK6842" s="5" t="s">
        <v>16805</v>
      </c>
      <c r="AL6842" s="5" t="s">
        <v>16806</v>
      </c>
      <c r="AM6842" s="5" t="s">
        <v>16807</v>
      </c>
    </row>
    <row r="6843" spans="1:41" ht="20.100000000000001" customHeight="1">
      <c r="A6843" s="282" t="s">
        <v>14838</v>
      </c>
      <c r="C6843" s="289" t="s">
        <v>14823</v>
      </c>
      <c r="D6843" s="5" t="s">
        <v>14839</v>
      </c>
      <c r="E6843" s="169"/>
      <c r="F6843" s="281" t="s">
        <v>17578</v>
      </c>
      <c r="G6843" s="279" t="s">
        <v>8444</v>
      </c>
      <c r="H6843" s="282">
        <v>0</v>
      </c>
      <c r="I6843" s="280">
        <v>42527</v>
      </c>
      <c r="J6843" s="319" t="e">
        <f t="shared" si="107"/>
        <v>#VALUE!</v>
      </c>
      <c r="K6843" s="169"/>
      <c r="L6843" s="169"/>
      <c r="M6843" s="169" t="s">
        <v>2395</v>
      </c>
      <c r="N6843" s="169"/>
      <c r="O6843" s="169"/>
      <c r="P6843" s="169"/>
    </row>
    <row r="6844" spans="1:41" ht="20.100000000000001" customHeight="1">
      <c r="A6844" s="5" t="s">
        <v>14840</v>
      </c>
      <c r="B6844" s="168">
        <v>683615811522</v>
      </c>
      <c r="C6844" s="289" t="s">
        <v>14824</v>
      </c>
      <c r="D6844" s="5" t="s">
        <v>16584</v>
      </c>
      <c r="E6844" s="323">
        <v>1</v>
      </c>
      <c r="F6844" s="319">
        <v>9.89</v>
      </c>
      <c r="G6844" s="279" t="s">
        <v>8444</v>
      </c>
      <c r="H6844" s="282">
        <v>0</v>
      </c>
      <c r="I6844" s="280">
        <v>42527</v>
      </c>
      <c r="J6844" s="319">
        <f t="shared" si="107"/>
        <v>2.4064999999999994</v>
      </c>
      <c r="K6844" s="169">
        <v>7.0588235294117645</v>
      </c>
      <c r="L6844" s="169"/>
      <c r="M6844" s="169" t="s">
        <v>2395</v>
      </c>
      <c r="N6844" s="169"/>
      <c r="O6844" s="169"/>
      <c r="P6844" s="169"/>
      <c r="T6844" s="5" t="s">
        <v>15456</v>
      </c>
      <c r="U6844" s="171" t="s">
        <v>14838</v>
      </c>
      <c r="V6844" s="5" t="s">
        <v>16429</v>
      </c>
      <c r="W6844" s="5" t="s">
        <v>16585</v>
      </c>
      <c r="X6844" s="5" t="s">
        <v>15460</v>
      </c>
      <c r="Y6844" s="5" t="s">
        <v>15183</v>
      </c>
      <c r="Z6844" s="5" t="s">
        <v>15184</v>
      </c>
      <c r="AA6844" s="5" t="s">
        <v>16586</v>
      </c>
      <c r="AK6844" s="5" t="s">
        <v>16808</v>
      </c>
    </row>
    <row r="6845" spans="1:41" ht="20.100000000000001" customHeight="1">
      <c r="A6845" s="5" t="s">
        <v>14841</v>
      </c>
      <c r="B6845" s="168">
        <v>683615811539</v>
      </c>
      <c r="C6845" s="289" t="s">
        <v>14825</v>
      </c>
      <c r="D6845" s="5" t="s">
        <v>16584</v>
      </c>
      <c r="E6845" s="323">
        <v>1</v>
      </c>
      <c r="F6845" s="319">
        <v>9.89</v>
      </c>
      <c r="G6845" s="279" t="s">
        <v>8444</v>
      </c>
      <c r="H6845" s="282">
        <v>0</v>
      </c>
      <c r="I6845" s="280">
        <v>42527</v>
      </c>
      <c r="J6845" s="319">
        <f t="shared" si="107"/>
        <v>2.4064999999999994</v>
      </c>
      <c r="K6845" s="169">
        <v>7.0588235294117645</v>
      </c>
      <c r="L6845" s="169"/>
      <c r="M6845" s="169" t="s">
        <v>2395</v>
      </c>
      <c r="N6845" s="169"/>
      <c r="O6845" s="169"/>
      <c r="P6845" s="169"/>
      <c r="T6845" s="5" t="s">
        <v>15456</v>
      </c>
      <c r="U6845" s="171" t="s">
        <v>14838</v>
      </c>
      <c r="V6845" s="5" t="s">
        <v>16429</v>
      </c>
      <c r="W6845" s="5" t="s">
        <v>16585</v>
      </c>
      <c r="X6845" s="5" t="s">
        <v>15460</v>
      </c>
      <c r="Y6845" s="5" t="s">
        <v>15183</v>
      </c>
      <c r="Z6845" s="5" t="s">
        <v>15184</v>
      </c>
      <c r="AA6845" s="5" t="s">
        <v>16586</v>
      </c>
      <c r="AK6845" s="5" t="s">
        <v>16809</v>
      </c>
      <c r="AL6845" s="5" t="s">
        <v>16810</v>
      </c>
      <c r="AM6845" s="5" t="s">
        <v>16811</v>
      </c>
    </row>
    <row r="6846" spans="1:41" ht="20.100000000000001" customHeight="1">
      <c r="A6846" s="282" t="s">
        <v>14842</v>
      </c>
      <c r="B6846" s="168">
        <v>683615811546</v>
      </c>
      <c r="C6846" s="289" t="s">
        <v>14826</v>
      </c>
      <c r="D6846" s="5" t="s">
        <v>14839</v>
      </c>
      <c r="E6846" s="323">
        <v>1</v>
      </c>
      <c r="F6846" s="319">
        <v>9.89</v>
      </c>
      <c r="G6846" s="279" t="s">
        <v>8444</v>
      </c>
      <c r="H6846" s="282">
        <v>0</v>
      </c>
      <c r="I6846" s="280">
        <v>42527</v>
      </c>
      <c r="J6846" s="319">
        <f t="shared" si="107"/>
        <v>2.4064999999999994</v>
      </c>
      <c r="K6846" s="169">
        <v>7.0588235294117645</v>
      </c>
      <c r="L6846" s="169"/>
      <c r="M6846" s="169" t="s">
        <v>2395</v>
      </c>
      <c r="N6846" s="169"/>
      <c r="O6846" s="169"/>
      <c r="P6846" s="169"/>
    </row>
    <row r="6847" spans="1:41" ht="20.100000000000001" customHeight="1">
      <c r="A6847" s="282" t="s">
        <v>14843</v>
      </c>
      <c r="C6847" s="289" t="s">
        <v>14357</v>
      </c>
      <c r="D6847" s="5" t="s">
        <v>14844</v>
      </c>
      <c r="E6847" s="169"/>
      <c r="F6847" s="281" t="s">
        <v>17578</v>
      </c>
      <c r="G6847" s="279" t="s">
        <v>8444</v>
      </c>
      <c r="H6847" s="282">
        <v>0</v>
      </c>
      <c r="I6847" s="280">
        <v>42527</v>
      </c>
      <c r="J6847" s="319" t="e">
        <f t="shared" si="107"/>
        <v>#VALUE!</v>
      </c>
      <c r="K6847" s="169"/>
      <c r="L6847" s="169"/>
      <c r="M6847" s="169" t="s">
        <v>2395</v>
      </c>
      <c r="N6847" s="169"/>
      <c r="O6847" s="169"/>
      <c r="P6847" s="169"/>
    </row>
    <row r="6848" spans="1:41" ht="20.100000000000001" customHeight="1">
      <c r="A6848" s="5" t="s">
        <v>14845</v>
      </c>
      <c r="B6848" s="168">
        <v>683615811553</v>
      </c>
      <c r="C6848" s="289" t="s">
        <v>14827</v>
      </c>
      <c r="D6848" s="5" t="s">
        <v>16587</v>
      </c>
      <c r="E6848" s="323">
        <v>1</v>
      </c>
      <c r="F6848" s="319">
        <v>9.89</v>
      </c>
      <c r="G6848" s="279" t="s">
        <v>8444</v>
      </c>
      <c r="H6848" s="282">
        <v>0</v>
      </c>
      <c r="I6848" s="280">
        <v>42527</v>
      </c>
      <c r="J6848" s="319">
        <f t="shared" si="107"/>
        <v>2.4064999999999994</v>
      </c>
      <c r="K6848" s="169">
        <v>7.0588235294117645</v>
      </c>
      <c r="L6848" s="169"/>
      <c r="M6848" s="169" t="s">
        <v>2395</v>
      </c>
      <c r="N6848" s="169"/>
      <c r="O6848" s="169"/>
      <c r="P6848" s="169"/>
      <c r="T6848" s="5" t="s">
        <v>15456</v>
      </c>
      <c r="U6848" s="171" t="s">
        <v>14843</v>
      </c>
      <c r="V6848" s="5" t="s">
        <v>16429</v>
      </c>
      <c r="W6848" s="5" t="s">
        <v>16585</v>
      </c>
      <c r="X6848" s="5" t="s">
        <v>15460</v>
      </c>
      <c r="Y6848" s="5" t="s">
        <v>15183</v>
      </c>
      <c r="Z6848" s="5" t="s">
        <v>15184</v>
      </c>
      <c r="AA6848" s="5" t="s">
        <v>16588</v>
      </c>
      <c r="AK6848" s="5" t="s">
        <v>16812</v>
      </c>
      <c r="AL6848" s="5" t="s">
        <v>16813</v>
      </c>
      <c r="AM6848" s="5" t="s">
        <v>16814</v>
      </c>
    </row>
    <row r="6849" spans="1:39" ht="20.100000000000001" customHeight="1">
      <c r="A6849" s="5" t="s">
        <v>14846</v>
      </c>
      <c r="B6849" s="168">
        <v>683615811577</v>
      </c>
      <c r="C6849" s="289" t="s">
        <v>14828</v>
      </c>
      <c r="D6849" s="5" t="s">
        <v>16587</v>
      </c>
      <c r="E6849" s="323">
        <v>1</v>
      </c>
      <c r="F6849" s="319">
        <v>9.89</v>
      </c>
      <c r="G6849" s="279" t="s">
        <v>8444</v>
      </c>
      <c r="H6849" s="282">
        <v>0</v>
      </c>
      <c r="I6849" s="280">
        <v>42527</v>
      </c>
      <c r="J6849" s="319">
        <f t="shared" si="107"/>
        <v>2.4064999999999994</v>
      </c>
      <c r="K6849" s="169">
        <v>7.0588235294117645</v>
      </c>
      <c r="L6849" s="169"/>
      <c r="M6849" s="169" t="s">
        <v>2395</v>
      </c>
      <c r="N6849" s="169"/>
      <c r="O6849" s="169"/>
      <c r="P6849" s="169"/>
      <c r="T6849" s="5" t="s">
        <v>15456</v>
      </c>
      <c r="U6849" s="171" t="s">
        <v>14843</v>
      </c>
      <c r="V6849" s="5" t="s">
        <v>16429</v>
      </c>
      <c r="W6849" s="5" t="s">
        <v>16585</v>
      </c>
      <c r="X6849" s="5" t="s">
        <v>15460</v>
      </c>
      <c r="Y6849" s="5" t="s">
        <v>15183</v>
      </c>
      <c r="Z6849" s="5" t="s">
        <v>15184</v>
      </c>
      <c r="AA6849" s="5" t="s">
        <v>16588</v>
      </c>
      <c r="AK6849" s="5" t="s">
        <v>16815</v>
      </c>
    </row>
    <row r="6850" spans="1:39" ht="20.100000000000001" customHeight="1">
      <c r="A6850" s="282" t="s">
        <v>14606</v>
      </c>
      <c r="C6850" s="289" t="s">
        <v>14852</v>
      </c>
      <c r="D6850" s="5" t="s">
        <v>14874</v>
      </c>
      <c r="E6850" s="169"/>
      <c r="F6850" s="281" t="s">
        <v>17578</v>
      </c>
      <c r="G6850" s="279" t="s">
        <v>8444</v>
      </c>
      <c r="H6850" s="282">
        <v>0</v>
      </c>
      <c r="I6850" s="280">
        <v>42534</v>
      </c>
      <c r="J6850" s="319" t="e">
        <f t="shared" si="107"/>
        <v>#VALUE!</v>
      </c>
      <c r="K6850" s="169"/>
      <c r="L6850" s="169"/>
      <c r="M6850" s="169" t="s">
        <v>2395</v>
      </c>
      <c r="N6850" s="169"/>
      <c r="O6850" s="169"/>
      <c r="P6850" s="169"/>
    </row>
    <row r="6851" spans="1:39" ht="20.100000000000001" customHeight="1">
      <c r="A6851" s="5" t="s">
        <v>14875</v>
      </c>
      <c r="B6851" s="168">
        <v>683615811782</v>
      </c>
      <c r="C6851" s="289" t="s">
        <v>14853</v>
      </c>
      <c r="D6851" s="5" t="s">
        <v>14874</v>
      </c>
      <c r="E6851" s="169"/>
      <c r="F6851" s="281">
        <v>9.99</v>
      </c>
      <c r="G6851" s="279" t="s">
        <v>8444</v>
      </c>
      <c r="H6851" s="282">
        <v>0</v>
      </c>
      <c r="I6851" s="280">
        <v>42534</v>
      </c>
      <c r="J6851" s="319">
        <f t="shared" si="107"/>
        <v>3.4915000000000003</v>
      </c>
      <c r="K6851" s="169"/>
      <c r="L6851" s="169"/>
      <c r="M6851" s="169" t="s">
        <v>2395</v>
      </c>
      <c r="N6851" s="169"/>
      <c r="O6851" s="169"/>
      <c r="P6851" s="169"/>
      <c r="T6851" s="5" t="s">
        <v>16121</v>
      </c>
      <c r="U6851" s="171" t="s">
        <v>14606</v>
      </c>
      <c r="V6851" s="5" t="s">
        <v>16146</v>
      </c>
      <c r="W6851" s="5" t="s">
        <v>16147</v>
      </c>
      <c r="X6851" s="5" t="s">
        <v>16124</v>
      </c>
      <c r="Y6851" s="5" t="s">
        <v>16125</v>
      </c>
      <c r="Z6851" s="5" t="s">
        <v>16126</v>
      </c>
      <c r="AA6851" s="5" t="s">
        <v>16148</v>
      </c>
      <c r="AB6851" s="5" t="s">
        <v>16149</v>
      </c>
      <c r="AC6851" s="5" t="s">
        <v>16150</v>
      </c>
      <c r="AD6851" s="5" t="s">
        <v>16145</v>
      </c>
      <c r="AE6851" s="5" t="s">
        <v>16131</v>
      </c>
      <c r="AF6851" s="5" t="s">
        <v>16132</v>
      </c>
      <c r="AG6851" s="5" t="s">
        <v>16133</v>
      </c>
      <c r="AH6851" s="5" t="s">
        <v>16134</v>
      </c>
      <c r="AI6851" s="5" t="s">
        <v>16135</v>
      </c>
      <c r="AJ6851" s="5" t="s">
        <v>16136</v>
      </c>
      <c r="AK6851" s="5" t="s">
        <v>16303</v>
      </c>
      <c r="AL6851" s="5" t="s">
        <v>16304</v>
      </c>
      <c r="AM6851" s="5" t="s">
        <v>16305</v>
      </c>
    </row>
    <row r="6852" spans="1:39" ht="20.100000000000001" customHeight="1">
      <c r="A6852" s="5" t="s">
        <v>14876</v>
      </c>
      <c r="B6852" s="168">
        <v>683615811799</v>
      </c>
      <c r="C6852" s="289" t="s">
        <v>14854</v>
      </c>
      <c r="D6852" s="5" t="s">
        <v>14874</v>
      </c>
      <c r="E6852" s="169"/>
      <c r="F6852" s="281">
        <v>9.99</v>
      </c>
      <c r="G6852" s="279" t="s">
        <v>8444</v>
      </c>
      <c r="H6852" s="282">
        <v>0</v>
      </c>
      <c r="I6852" s="280">
        <v>42534</v>
      </c>
      <c r="J6852" s="319">
        <f t="shared" si="107"/>
        <v>3.4915000000000003</v>
      </c>
      <c r="K6852" s="169"/>
      <c r="L6852" s="169"/>
      <c r="M6852" s="169" t="s">
        <v>2395</v>
      </c>
      <c r="N6852" s="169"/>
      <c r="O6852" s="169"/>
      <c r="P6852" s="169"/>
      <c r="T6852" s="5" t="s">
        <v>16121</v>
      </c>
      <c r="U6852" s="171" t="s">
        <v>14606</v>
      </c>
      <c r="V6852" s="5" t="s">
        <v>16146</v>
      </c>
      <c r="W6852" s="5" t="s">
        <v>16147</v>
      </c>
      <c r="X6852" s="5" t="s">
        <v>16124</v>
      </c>
      <c r="Y6852" s="5" t="s">
        <v>16125</v>
      </c>
      <c r="Z6852" s="5" t="s">
        <v>16126</v>
      </c>
      <c r="AA6852" s="5" t="s">
        <v>16148</v>
      </c>
      <c r="AB6852" s="5" t="s">
        <v>16149</v>
      </c>
      <c r="AC6852" s="5" t="s">
        <v>16150</v>
      </c>
      <c r="AD6852" s="5" t="s">
        <v>16145</v>
      </c>
      <c r="AE6852" s="5" t="s">
        <v>16131</v>
      </c>
      <c r="AF6852" s="5" t="s">
        <v>16132</v>
      </c>
      <c r="AG6852" s="5" t="s">
        <v>16133</v>
      </c>
      <c r="AH6852" s="5" t="s">
        <v>16134</v>
      </c>
      <c r="AI6852" s="5" t="s">
        <v>16135</v>
      </c>
      <c r="AJ6852" s="5" t="s">
        <v>16136</v>
      </c>
      <c r="AK6852" s="5" t="s">
        <v>16309</v>
      </c>
      <c r="AL6852" s="5" t="s">
        <v>16310</v>
      </c>
      <c r="AM6852" s="5" t="s">
        <v>16311</v>
      </c>
    </row>
    <row r="6853" spans="1:39" ht="20.100000000000001" customHeight="1">
      <c r="A6853" s="201" t="s">
        <v>402</v>
      </c>
      <c r="B6853" s="178" t="s">
        <v>402</v>
      </c>
      <c r="C6853" s="369" t="s">
        <v>401</v>
      </c>
      <c r="D6853" s="202" t="s">
        <v>15077</v>
      </c>
      <c r="E6853" s="324">
        <v>2.5</v>
      </c>
      <c r="F6853" s="319">
        <v>13.89</v>
      </c>
      <c r="G6853" s="198" t="s">
        <v>8444</v>
      </c>
      <c r="H6853" s="366">
        <v>120</v>
      </c>
      <c r="I6853" s="200">
        <v>41552</v>
      </c>
      <c r="J6853" s="319">
        <f t="shared" si="107"/>
        <v>4.3064999999999998</v>
      </c>
      <c r="K6853" s="198">
        <v>8.8235294117647065</v>
      </c>
      <c r="L6853" s="198"/>
      <c r="M6853" s="198" t="s">
        <v>2395</v>
      </c>
      <c r="N6853" s="198"/>
      <c r="O6853" s="198"/>
      <c r="P6853" s="198"/>
      <c r="Q6853" s="169"/>
      <c r="R6853" s="169"/>
      <c r="S6853" s="169"/>
      <c r="T6853" s="169"/>
      <c r="U6853" s="170"/>
      <c r="X6853" s="5" t="s">
        <v>15064</v>
      </c>
      <c r="Y6853" s="5" t="s">
        <v>15065</v>
      </c>
      <c r="Z6853" s="5" t="s">
        <v>15066</v>
      </c>
      <c r="AA6853" s="5" t="s">
        <v>15067</v>
      </c>
      <c r="AB6853" s="5" t="s">
        <v>15068</v>
      </c>
      <c r="AC6853" s="5" t="s">
        <v>15069</v>
      </c>
      <c r="AD6853" s="5" t="s">
        <v>15070</v>
      </c>
      <c r="AE6853" s="5" t="s">
        <v>15071</v>
      </c>
      <c r="AF6853" s="5" t="s">
        <v>15072</v>
      </c>
      <c r="AG6853" s="5" t="s">
        <v>15073</v>
      </c>
      <c r="AH6853" s="5" t="s">
        <v>15074</v>
      </c>
      <c r="AI6853" s="5" t="s">
        <v>15075</v>
      </c>
      <c r="AJ6853" s="5" t="s">
        <v>15076</v>
      </c>
    </row>
    <row r="6854" spans="1:39" ht="20.100000000000001" customHeight="1">
      <c r="A6854" s="5" t="s">
        <v>14878</v>
      </c>
      <c r="B6854" s="168">
        <v>683615811812</v>
      </c>
      <c r="C6854" s="289" t="s">
        <v>14856</v>
      </c>
      <c r="D6854" s="5" t="s">
        <v>14874</v>
      </c>
      <c r="E6854" s="169"/>
      <c r="F6854" s="281">
        <v>9.99</v>
      </c>
      <c r="G6854" s="279" t="s">
        <v>8444</v>
      </c>
      <c r="H6854" s="282">
        <v>0</v>
      </c>
      <c r="I6854" s="280">
        <v>42534</v>
      </c>
      <c r="J6854" s="319">
        <f t="shared" ref="J6854:J6869" si="108">F6854*0.85-5-E6854</f>
        <v>3.4915000000000003</v>
      </c>
      <c r="K6854" s="169"/>
      <c r="L6854" s="169"/>
      <c r="M6854" s="169" t="s">
        <v>2395</v>
      </c>
      <c r="N6854" s="169"/>
      <c r="O6854" s="169"/>
      <c r="P6854" s="169"/>
      <c r="T6854" s="5" t="s">
        <v>16121</v>
      </c>
      <c r="U6854" s="171" t="s">
        <v>14606</v>
      </c>
      <c r="V6854" s="5" t="s">
        <v>16146</v>
      </c>
      <c r="W6854" s="5" t="s">
        <v>16147</v>
      </c>
      <c r="X6854" s="5" t="s">
        <v>16124</v>
      </c>
      <c r="Y6854" s="5" t="s">
        <v>16125</v>
      </c>
      <c r="Z6854" s="5" t="s">
        <v>16126</v>
      </c>
      <c r="AA6854" s="5" t="s">
        <v>16148</v>
      </c>
      <c r="AB6854" s="5" t="s">
        <v>16149</v>
      </c>
      <c r="AC6854" s="5" t="s">
        <v>16150</v>
      </c>
      <c r="AD6854" s="5" t="s">
        <v>16145</v>
      </c>
      <c r="AE6854" s="5" t="s">
        <v>16131</v>
      </c>
      <c r="AF6854" s="5" t="s">
        <v>16132</v>
      </c>
      <c r="AG6854" s="5" t="s">
        <v>16133</v>
      </c>
      <c r="AH6854" s="5" t="s">
        <v>16134</v>
      </c>
      <c r="AI6854" s="5" t="s">
        <v>16135</v>
      </c>
      <c r="AJ6854" s="5" t="s">
        <v>16136</v>
      </c>
      <c r="AK6854" s="5" t="s">
        <v>16320</v>
      </c>
      <c r="AL6854" s="5" t="s">
        <v>16321</v>
      </c>
      <c r="AM6854" s="5" t="s">
        <v>16322</v>
      </c>
    </row>
    <row r="6855" spans="1:39" ht="20.100000000000001" customHeight="1">
      <c r="A6855" s="5" t="s">
        <v>14879</v>
      </c>
      <c r="B6855" s="168">
        <v>683615811829</v>
      </c>
      <c r="C6855" s="289" t="s">
        <v>14857</v>
      </c>
      <c r="D6855" s="5" t="s">
        <v>14874</v>
      </c>
      <c r="E6855" s="169"/>
      <c r="F6855" s="281">
        <v>9.99</v>
      </c>
      <c r="G6855" s="279" t="s">
        <v>8444</v>
      </c>
      <c r="H6855" s="282">
        <v>0</v>
      </c>
      <c r="I6855" s="280">
        <v>42534</v>
      </c>
      <c r="J6855" s="319">
        <f t="shared" si="108"/>
        <v>3.4915000000000003</v>
      </c>
      <c r="K6855" s="169"/>
      <c r="L6855" s="169"/>
      <c r="M6855" s="169" t="s">
        <v>2395</v>
      </c>
      <c r="N6855" s="169"/>
      <c r="O6855" s="169"/>
      <c r="P6855" s="169"/>
      <c r="T6855" s="5" t="s">
        <v>16121</v>
      </c>
      <c r="U6855" s="171" t="s">
        <v>14606</v>
      </c>
      <c r="V6855" s="5" t="s">
        <v>16146</v>
      </c>
      <c r="W6855" s="5" t="s">
        <v>16147</v>
      </c>
      <c r="X6855" s="5" t="s">
        <v>16124</v>
      </c>
      <c r="Y6855" s="5" t="s">
        <v>16125</v>
      </c>
      <c r="Z6855" s="5" t="s">
        <v>16126</v>
      </c>
      <c r="AA6855" s="5" t="s">
        <v>16148</v>
      </c>
      <c r="AB6855" s="5" t="s">
        <v>16149</v>
      </c>
      <c r="AC6855" s="5" t="s">
        <v>16150</v>
      </c>
      <c r="AD6855" s="5" t="s">
        <v>16145</v>
      </c>
      <c r="AE6855" s="5" t="s">
        <v>16131</v>
      </c>
      <c r="AF6855" s="5" t="s">
        <v>16132</v>
      </c>
      <c r="AG6855" s="5" t="s">
        <v>16133</v>
      </c>
      <c r="AH6855" s="5" t="s">
        <v>16134</v>
      </c>
      <c r="AI6855" s="5" t="s">
        <v>16135</v>
      </c>
      <c r="AJ6855" s="5" t="s">
        <v>16136</v>
      </c>
      <c r="AK6855" s="5" t="s">
        <v>16306</v>
      </c>
      <c r="AL6855" s="5" t="s">
        <v>16307</v>
      </c>
      <c r="AM6855" s="5" t="s">
        <v>16308</v>
      </c>
    </row>
    <row r="6856" spans="1:39" ht="20.100000000000001" customHeight="1">
      <c r="A6856" s="5" t="s">
        <v>14880</v>
      </c>
      <c r="B6856" s="168">
        <v>683615811836</v>
      </c>
      <c r="C6856" s="289" t="s">
        <v>14858</v>
      </c>
      <c r="D6856" s="5" t="s">
        <v>14874</v>
      </c>
      <c r="E6856" s="169"/>
      <c r="F6856" s="281">
        <v>9.99</v>
      </c>
      <c r="G6856" s="279" t="s">
        <v>8444</v>
      </c>
      <c r="H6856" s="282">
        <v>0</v>
      </c>
      <c r="I6856" s="280">
        <v>42534</v>
      </c>
      <c r="J6856" s="319">
        <f t="shared" si="108"/>
        <v>3.4915000000000003</v>
      </c>
      <c r="K6856" s="169"/>
      <c r="L6856" s="169"/>
      <c r="M6856" s="169" t="s">
        <v>2395</v>
      </c>
      <c r="N6856" s="169"/>
      <c r="O6856" s="169"/>
      <c r="P6856" s="169"/>
      <c r="T6856" s="5" t="s">
        <v>16121</v>
      </c>
      <c r="U6856" s="171" t="s">
        <v>14606</v>
      </c>
      <c r="V6856" s="5" t="s">
        <v>16146</v>
      </c>
      <c r="W6856" s="5" t="s">
        <v>16147</v>
      </c>
      <c r="X6856" s="5" t="s">
        <v>16124</v>
      </c>
      <c r="Y6856" s="5" t="s">
        <v>16125</v>
      </c>
      <c r="Z6856" s="5" t="s">
        <v>16126</v>
      </c>
      <c r="AA6856" s="5" t="s">
        <v>16148</v>
      </c>
      <c r="AB6856" s="5" t="s">
        <v>16149</v>
      </c>
      <c r="AC6856" s="5" t="s">
        <v>16150</v>
      </c>
      <c r="AD6856" s="5" t="s">
        <v>16145</v>
      </c>
      <c r="AE6856" s="5" t="s">
        <v>16131</v>
      </c>
      <c r="AF6856" s="5" t="s">
        <v>16132</v>
      </c>
      <c r="AG6856" s="5" t="s">
        <v>16133</v>
      </c>
      <c r="AH6856" s="5" t="s">
        <v>16134</v>
      </c>
      <c r="AI6856" s="5" t="s">
        <v>16135</v>
      </c>
      <c r="AJ6856" s="5" t="s">
        <v>16136</v>
      </c>
      <c r="AK6856" s="5" t="s">
        <v>16312</v>
      </c>
      <c r="AL6856" s="5" t="s">
        <v>16313</v>
      </c>
    </row>
    <row r="6857" spans="1:39" ht="20.100000000000001" customHeight="1">
      <c r="A6857" s="5" t="s">
        <v>14881</v>
      </c>
      <c r="B6857" s="168">
        <v>683615811843</v>
      </c>
      <c r="C6857" s="289" t="s">
        <v>14859</v>
      </c>
      <c r="D6857" s="5" t="s">
        <v>14874</v>
      </c>
      <c r="E6857" s="169"/>
      <c r="F6857" s="281">
        <v>9.99</v>
      </c>
      <c r="G6857" s="279" t="s">
        <v>8444</v>
      </c>
      <c r="H6857" s="282">
        <v>0</v>
      </c>
      <c r="I6857" s="280">
        <v>42534</v>
      </c>
      <c r="J6857" s="319">
        <f t="shared" si="108"/>
        <v>3.4915000000000003</v>
      </c>
      <c r="K6857" s="169"/>
      <c r="L6857" s="169"/>
      <c r="M6857" s="169" t="s">
        <v>2395</v>
      </c>
      <c r="N6857" s="169"/>
      <c r="O6857" s="169"/>
      <c r="P6857" s="169"/>
      <c r="T6857" s="5" t="s">
        <v>16121</v>
      </c>
      <c r="U6857" s="171" t="s">
        <v>14606</v>
      </c>
      <c r="V6857" s="5" t="s">
        <v>16146</v>
      </c>
      <c r="W6857" s="5" t="s">
        <v>16147</v>
      </c>
      <c r="X6857" s="5" t="s">
        <v>16124</v>
      </c>
      <c r="Y6857" s="5" t="s">
        <v>16125</v>
      </c>
      <c r="Z6857" s="5" t="s">
        <v>16126</v>
      </c>
      <c r="AA6857" s="5" t="s">
        <v>16148</v>
      </c>
      <c r="AB6857" s="5" t="s">
        <v>16149</v>
      </c>
      <c r="AC6857" s="5" t="s">
        <v>16150</v>
      </c>
      <c r="AD6857" s="5" t="s">
        <v>16145</v>
      </c>
      <c r="AE6857" s="5" t="s">
        <v>16131</v>
      </c>
      <c r="AF6857" s="5" t="s">
        <v>16132</v>
      </c>
      <c r="AG6857" s="5" t="s">
        <v>16133</v>
      </c>
      <c r="AH6857" s="5" t="s">
        <v>16134</v>
      </c>
      <c r="AI6857" s="5" t="s">
        <v>16135</v>
      </c>
      <c r="AJ6857" s="5" t="s">
        <v>16136</v>
      </c>
      <c r="AK6857" s="5" t="s">
        <v>16317</v>
      </c>
      <c r="AL6857" s="5" t="s">
        <v>16318</v>
      </c>
      <c r="AM6857" s="5" t="s">
        <v>16319</v>
      </c>
    </row>
    <row r="6858" spans="1:39" ht="20.100000000000001" customHeight="1">
      <c r="A6858" s="5" t="s">
        <v>14882</v>
      </c>
      <c r="B6858" s="168">
        <v>683615811850</v>
      </c>
      <c r="C6858" s="289" t="s">
        <v>14860</v>
      </c>
      <c r="D6858" s="5" t="s">
        <v>14874</v>
      </c>
      <c r="E6858" s="169"/>
      <c r="F6858" s="281">
        <v>9.99</v>
      </c>
      <c r="G6858" s="279" t="s">
        <v>8444</v>
      </c>
      <c r="H6858" s="282">
        <v>0</v>
      </c>
      <c r="I6858" s="280">
        <v>42534</v>
      </c>
      <c r="J6858" s="319">
        <f t="shared" si="108"/>
        <v>3.4915000000000003</v>
      </c>
      <c r="K6858" s="169"/>
      <c r="L6858" s="169"/>
      <c r="M6858" s="169" t="s">
        <v>2395</v>
      </c>
      <c r="N6858" s="169"/>
      <c r="O6858" s="169"/>
      <c r="P6858" s="169"/>
      <c r="T6858" s="5" t="s">
        <v>16121</v>
      </c>
      <c r="U6858" s="171" t="s">
        <v>14606</v>
      </c>
      <c r="V6858" s="5" t="s">
        <v>16146</v>
      </c>
      <c r="W6858" s="5" t="s">
        <v>16147</v>
      </c>
      <c r="X6858" s="5" t="s">
        <v>16124</v>
      </c>
      <c r="Y6858" s="5" t="s">
        <v>16125</v>
      </c>
      <c r="Z6858" s="5" t="s">
        <v>16126</v>
      </c>
      <c r="AA6858" s="5" t="s">
        <v>16148</v>
      </c>
      <c r="AB6858" s="5" t="s">
        <v>16149</v>
      </c>
      <c r="AC6858" s="5" t="s">
        <v>16150</v>
      </c>
      <c r="AD6858" s="5" t="s">
        <v>16145</v>
      </c>
      <c r="AE6858" s="5" t="s">
        <v>16131</v>
      </c>
      <c r="AF6858" s="5" t="s">
        <v>16132</v>
      </c>
      <c r="AG6858" s="5" t="s">
        <v>16133</v>
      </c>
      <c r="AH6858" s="5" t="s">
        <v>16134</v>
      </c>
      <c r="AI6858" s="5" t="s">
        <v>16135</v>
      </c>
      <c r="AJ6858" s="5" t="s">
        <v>16136</v>
      </c>
      <c r="AK6858" s="5" t="s">
        <v>16323</v>
      </c>
      <c r="AL6858" s="5" t="s">
        <v>16324</v>
      </c>
      <c r="AM6858" s="5" t="s">
        <v>16325</v>
      </c>
    </row>
    <row r="6859" spans="1:39" ht="20.100000000000001" customHeight="1">
      <c r="A6859" s="282" t="s">
        <v>14599</v>
      </c>
      <c r="C6859" s="289" t="s">
        <v>14861</v>
      </c>
      <c r="D6859" s="5" t="s">
        <v>14883</v>
      </c>
      <c r="E6859" s="169"/>
      <c r="F6859" s="281" t="s">
        <v>17578</v>
      </c>
      <c r="G6859" s="279" t="s">
        <v>8444</v>
      </c>
      <c r="H6859" s="282">
        <v>0</v>
      </c>
      <c r="I6859" s="280">
        <v>42534</v>
      </c>
      <c r="J6859" s="319" t="e">
        <f t="shared" si="108"/>
        <v>#VALUE!</v>
      </c>
      <c r="K6859" s="169"/>
      <c r="L6859" s="169"/>
      <c r="M6859" s="169" t="s">
        <v>2395</v>
      </c>
      <c r="N6859" s="169"/>
      <c r="O6859" s="169"/>
      <c r="P6859" s="169"/>
    </row>
    <row r="6860" spans="1:39" ht="20.100000000000001" customHeight="1">
      <c r="A6860" s="5" t="s">
        <v>14600</v>
      </c>
      <c r="B6860" s="168">
        <v>683615811607</v>
      </c>
      <c r="C6860" s="289" t="s">
        <v>14862</v>
      </c>
      <c r="D6860" s="5" t="s">
        <v>14883</v>
      </c>
      <c r="E6860" s="169"/>
      <c r="F6860" s="281">
        <v>7.99</v>
      </c>
      <c r="G6860" s="279" t="s">
        <v>8444</v>
      </c>
      <c r="H6860" s="282">
        <v>0</v>
      </c>
      <c r="I6860" s="280">
        <v>42534</v>
      </c>
      <c r="J6860" s="319">
        <f t="shared" si="108"/>
        <v>1.7915000000000001</v>
      </c>
      <c r="K6860" s="169"/>
      <c r="L6860" s="169"/>
      <c r="M6860" s="169" t="s">
        <v>2395</v>
      </c>
      <c r="N6860" s="169"/>
      <c r="O6860" s="169"/>
      <c r="P6860" s="169"/>
      <c r="T6860" s="5" t="s">
        <v>16121</v>
      </c>
      <c r="U6860" s="171" t="s">
        <v>14599</v>
      </c>
      <c r="V6860" s="5" t="s">
        <v>16138</v>
      </c>
      <c r="W6860" s="5" t="s">
        <v>16139</v>
      </c>
      <c r="X6860" s="5" t="s">
        <v>16124</v>
      </c>
      <c r="Y6860" s="5" t="s">
        <v>16125</v>
      </c>
      <c r="Z6860" s="5" t="s">
        <v>16126</v>
      </c>
      <c r="AA6860" s="5" t="s">
        <v>16140</v>
      </c>
      <c r="AB6860" s="5" t="s">
        <v>16141</v>
      </c>
      <c r="AC6860" s="5" t="s">
        <v>16142</v>
      </c>
      <c r="AD6860" s="5" t="s">
        <v>16130</v>
      </c>
      <c r="AE6860" s="5" t="s">
        <v>16131</v>
      </c>
      <c r="AF6860" s="5" t="s">
        <v>16132</v>
      </c>
      <c r="AG6860" s="5" t="s">
        <v>16133</v>
      </c>
      <c r="AH6860" s="5" t="s">
        <v>16134</v>
      </c>
      <c r="AI6860" s="5" t="s">
        <v>16135</v>
      </c>
      <c r="AJ6860" s="5" t="s">
        <v>16136</v>
      </c>
      <c r="AK6860" s="5" t="s">
        <v>16280</v>
      </c>
      <c r="AL6860" s="5" t="s">
        <v>16281</v>
      </c>
      <c r="AM6860" s="5" t="s">
        <v>16282</v>
      </c>
    </row>
    <row r="6861" spans="1:39" ht="20.100000000000001" customHeight="1">
      <c r="A6861" s="5" t="s">
        <v>14884</v>
      </c>
      <c r="B6861" s="168">
        <v>683615811614</v>
      </c>
      <c r="C6861" s="289" t="s">
        <v>14863</v>
      </c>
      <c r="D6861" s="5" t="s">
        <v>14883</v>
      </c>
      <c r="E6861" s="169"/>
      <c r="F6861" s="281">
        <v>7.99</v>
      </c>
      <c r="G6861" s="279" t="s">
        <v>8444</v>
      </c>
      <c r="H6861" s="282">
        <v>0</v>
      </c>
      <c r="I6861" s="280">
        <v>42534</v>
      </c>
      <c r="J6861" s="319">
        <f t="shared" si="108"/>
        <v>1.7915000000000001</v>
      </c>
      <c r="K6861" s="169"/>
      <c r="L6861" s="169"/>
      <c r="M6861" s="169" t="s">
        <v>2395</v>
      </c>
      <c r="N6861" s="169"/>
      <c r="O6861" s="169"/>
      <c r="P6861" s="169"/>
      <c r="T6861" s="5" t="s">
        <v>16121</v>
      </c>
      <c r="U6861" s="171" t="s">
        <v>14599</v>
      </c>
      <c r="V6861" s="5" t="s">
        <v>16138</v>
      </c>
      <c r="W6861" s="5" t="s">
        <v>16139</v>
      </c>
      <c r="X6861" s="5" t="s">
        <v>16124</v>
      </c>
      <c r="Y6861" s="5" t="s">
        <v>16125</v>
      </c>
      <c r="Z6861" s="5" t="s">
        <v>16126</v>
      </c>
      <c r="AA6861" s="5" t="s">
        <v>16140</v>
      </c>
      <c r="AB6861" s="5" t="s">
        <v>16141</v>
      </c>
      <c r="AC6861" s="5" t="s">
        <v>16142</v>
      </c>
      <c r="AD6861" s="5" t="s">
        <v>16130</v>
      </c>
      <c r="AE6861" s="5" t="s">
        <v>16131</v>
      </c>
      <c r="AF6861" s="5" t="s">
        <v>16132</v>
      </c>
      <c r="AG6861" s="5" t="s">
        <v>16133</v>
      </c>
      <c r="AH6861" s="5" t="s">
        <v>16134</v>
      </c>
      <c r="AI6861" s="5" t="s">
        <v>16135</v>
      </c>
      <c r="AJ6861" s="5" t="s">
        <v>16136</v>
      </c>
      <c r="AK6861" s="5" t="s">
        <v>16283</v>
      </c>
      <c r="AL6861" s="5" t="s">
        <v>16284</v>
      </c>
      <c r="AM6861" s="5" t="s">
        <v>16285</v>
      </c>
    </row>
    <row r="6862" spans="1:39" ht="20.100000000000001" customHeight="1">
      <c r="A6862" s="5" t="s">
        <v>14885</v>
      </c>
      <c r="B6862" s="168">
        <v>683615811621</v>
      </c>
      <c r="C6862" s="289" t="s">
        <v>14864</v>
      </c>
      <c r="D6862" s="5" t="s">
        <v>14883</v>
      </c>
      <c r="E6862" s="169"/>
      <c r="F6862" s="281">
        <v>7.99</v>
      </c>
      <c r="G6862" s="279" t="s">
        <v>8444</v>
      </c>
      <c r="H6862" s="282">
        <v>0</v>
      </c>
      <c r="I6862" s="280">
        <v>42534</v>
      </c>
      <c r="J6862" s="319">
        <f t="shared" si="108"/>
        <v>1.7915000000000001</v>
      </c>
      <c r="K6862" s="169"/>
      <c r="L6862" s="169"/>
      <c r="M6862" s="169" t="s">
        <v>2395</v>
      </c>
      <c r="N6862" s="169"/>
      <c r="O6862" s="169"/>
      <c r="P6862" s="169"/>
      <c r="T6862" s="5" t="s">
        <v>16121</v>
      </c>
      <c r="U6862" s="171" t="s">
        <v>14599</v>
      </c>
      <c r="V6862" s="5" t="s">
        <v>16138</v>
      </c>
      <c r="W6862" s="5" t="s">
        <v>16139</v>
      </c>
      <c r="X6862" s="5" t="s">
        <v>16124</v>
      </c>
      <c r="Y6862" s="5" t="s">
        <v>16125</v>
      </c>
      <c r="Z6862" s="5" t="s">
        <v>16126</v>
      </c>
      <c r="AA6862" s="5" t="s">
        <v>16140</v>
      </c>
      <c r="AB6862" s="5" t="s">
        <v>16141</v>
      </c>
      <c r="AC6862" s="5" t="s">
        <v>16142</v>
      </c>
      <c r="AD6862" s="5" t="s">
        <v>16130</v>
      </c>
      <c r="AE6862" s="5" t="s">
        <v>16131</v>
      </c>
      <c r="AF6862" s="5" t="s">
        <v>16132</v>
      </c>
      <c r="AG6862" s="5" t="s">
        <v>16133</v>
      </c>
      <c r="AH6862" s="5" t="s">
        <v>16134</v>
      </c>
      <c r="AI6862" s="5" t="s">
        <v>16135</v>
      </c>
      <c r="AJ6862" s="5" t="s">
        <v>16136</v>
      </c>
      <c r="AK6862" s="5" t="s">
        <v>16286</v>
      </c>
      <c r="AL6862" s="5" t="s">
        <v>16287</v>
      </c>
      <c r="AM6862" s="5" t="s">
        <v>16288</v>
      </c>
    </row>
    <row r="6863" spans="1:39" ht="20.100000000000001" customHeight="1">
      <c r="A6863" s="282" t="s">
        <v>14601</v>
      </c>
      <c r="C6863" s="289" t="s">
        <v>14865</v>
      </c>
      <c r="D6863" s="5" t="s">
        <v>14886</v>
      </c>
      <c r="E6863" s="169"/>
      <c r="F6863" s="281" t="s">
        <v>17578</v>
      </c>
      <c r="G6863" s="279" t="s">
        <v>8444</v>
      </c>
      <c r="H6863" s="282">
        <v>0</v>
      </c>
      <c r="I6863" s="280">
        <v>42534</v>
      </c>
      <c r="J6863" s="319" t="e">
        <f t="shared" si="108"/>
        <v>#VALUE!</v>
      </c>
      <c r="K6863" s="169"/>
      <c r="L6863" s="169"/>
      <c r="M6863" s="169" t="s">
        <v>2395</v>
      </c>
      <c r="N6863" s="169"/>
      <c r="O6863" s="169"/>
      <c r="P6863" s="169"/>
    </row>
    <row r="6864" spans="1:39" ht="20.100000000000001" customHeight="1">
      <c r="A6864" s="5" t="s">
        <v>14887</v>
      </c>
      <c r="B6864" s="168">
        <v>683615811638</v>
      </c>
      <c r="C6864" s="289" t="s">
        <v>14866</v>
      </c>
      <c r="D6864" s="5" t="s">
        <v>14886</v>
      </c>
      <c r="E6864" s="169"/>
      <c r="F6864" s="281">
        <v>9.99</v>
      </c>
      <c r="G6864" s="279" t="s">
        <v>8444</v>
      </c>
      <c r="H6864" s="282">
        <v>0</v>
      </c>
      <c r="I6864" s="280">
        <v>42534</v>
      </c>
      <c r="J6864" s="319">
        <f t="shared" si="108"/>
        <v>3.4915000000000003</v>
      </c>
      <c r="K6864" s="169"/>
      <c r="L6864" s="169"/>
      <c r="M6864" s="169" t="s">
        <v>2395</v>
      </c>
      <c r="N6864" s="169"/>
      <c r="O6864" s="169"/>
      <c r="P6864" s="169"/>
      <c r="T6864" s="5" t="s">
        <v>16121</v>
      </c>
      <c r="U6864" s="171" t="s">
        <v>14601</v>
      </c>
      <c r="V6864" s="5" t="s">
        <v>16143</v>
      </c>
      <c r="W6864" s="5" t="s">
        <v>16139</v>
      </c>
      <c r="X6864" s="5" t="s">
        <v>16124</v>
      </c>
      <c r="Y6864" s="5" t="s">
        <v>16125</v>
      </c>
      <c r="Z6864" s="5" t="s">
        <v>16126</v>
      </c>
      <c r="AA6864" s="5" t="s">
        <v>16140</v>
      </c>
      <c r="AB6864" s="5" t="s">
        <v>16141</v>
      </c>
      <c r="AC6864" s="5" t="s">
        <v>16142</v>
      </c>
      <c r="AD6864" s="5" t="s">
        <v>16130</v>
      </c>
      <c r="AE6864" s="5" t="s">
        <v>16131</v>
      </c>
      <c r="AF6864" s="5" t="s">
        <v>16132</v>
      </c>
      <c r="AG6864" s="5" t="s">
        <v>16133</v>
      </c>
      <c r="AH6864" s="5" t="s">
        <v>16134</v>
      </c>
      <c r="AI6864" s="5" t="s">
        <v>16135</v>
      </c>
      <c r="AJ6864" s="5" t="s">
        <v>16136</v>
      </c>
      <c r="AK6864" s="5" t="s">
        <v>16289</v>
      </c>
      <c r="AL6864" s="5" t="s">
        <v>16290</v>
      </c>
    </row>
    <row r="6865" spans="1:38" ht="20.100000000000001" customHeight="1">
      <c r="A6865" s="5" t="s">
        <v>14888</v>
      </c>
      <c r="B6865" s="168">
        <v>683615811645</v>
      </c>
      <c r="C6865" s="289" t="s">
        <v>14867</v>
      </c>
      <c r="D6865" s="5" t="s">
        <v>14886</v>
      </c>
      <c r="E6865" s="169"/>
      <c r="F6865" s="281">
        <v>9.99</v>
      </c>
      <c r="G6865" s="279" t="s">
        <v>8444</v>
      </c>
      <c r="H6865" s="282">
        <v>0</v>
      </c>
      <c r="I6865" s="280">
        <v>42534</v>
      </c>
      <c r="J6865" s="319">
        <f t="shared" si="108"/>
        <v>3.4915000000000003</v>
      </c>
      <c r="K6865" s="169"/>
      <c r="L6865" s="169"/>
      <c r="M6865" s="169" t="s">
        <v>2395</v>
      </c>
      <c r="N6865" s="169"/>
      <c r="O6865" s="169"/>
      <c r="P6865" s="169"/>
      <c r="T6865" s="5" t="s">
        <v>16121</v>
      </c>
      <c r="U6865" s="171" t="s">
        <v>14601</v>
      </c>
      <c r="V6865" s="5" t="s">
        <v>16143</v>
      </c>
      <c r="W6865" s="5" t="s">
        <v>16139</v>
      </c>
      <c r="X6865" s="5" t="s">
        <v>16124</v>
      </c>
      <c r="Y6865" s="5" t="s">
        <v>16125</v>
      </c>
      <c r="Z6865" s="5" t="s">
        <v>16126</v>
      </c>
      <c r="AA6865" s="5" t="s">
        <v>16140</v>
      </c>
      <c r="AB6865" s="5" t="s">
        <v>16141</v>
      </c>
      <c r="AC6865" s="5" t="s">
        <v>16142</v>
      </c>
      <c r="AD6865" s="5" t="s">
        <v>16130</v>
      </c>
      <c r="AE6865" s="5" t="s">
        <v>16131</v>
      </c>
      <c r="AF6865" s="5" t="s">
        <v>16132</v>
      </c>
      <c r="AG6865" s="5" t="s">
        <v>16133</v>
      </c>
      <c r="AH6865" s="5" t="s">
        <v>16134</v>
      </c>
      <c r="AI6865" s="5" t="s">
        <v>16135</v>
      </c>
      <c r="AJ6865" s="5" t="s">
        <v>16136</v>
      </c>
      <c r="AK6865" s="5" t="s">
        <v>16293</v>
      </c>
      <c r="AL6865" s="5" t="s">
        <v>16294</v>
      </c>
    </row>
    <row r="6866" spans="1:38" ht="20.100000000000001" customHeight="1">
      <c r="A6866" s="5" t="s">
        <v>14889</v>
      </c>
      <c r="B6866" s="168">
        <v>683615811652</v>
      </c>
      <c r="C6866" s="289" t="s">
        <v>14868</v>
      </c>
      <c r="D6866" s="5" t="s">
        <v>14886</v>
      </c>
      <c r="E6866" s="169"/>
      <c r="F6866" s="281">
        <v>9.99</v>
      </c>
      <c r="G6866" s="279" t="s">
        <v>8444</v>
      </c>
      <c r="H6866" s="282">
        <v>0</v>
      </c>
      <c r="I6866" s="280">
        <v>42534</v>
      </c>
      <c r="J6866" s="319">
        <f t="shared" si="108"/>
        <v>3.4915000000000003</v>
      </c>
      <c r="K6866" s="169"/>
      <c r="L6866" s="169"/>
      <c r="M6866" s="169" t="s">
        <v>2395</v>
      </c>
      <c r="N6866" s="169"/>
      <c r="O6866" s="169"/>
      <c r="P6866" s="169"/>
      <c r="T6866" s="5" t="s">
        <v>16121</v>
      </c>
      <c r="U6866" s="171" t="s">
        <v>14601</v>
      </c>
      <c r="V6866" s="5" t="s">
        <v>16143</v>
      </c>
      <c r="W6866" s="5" t="s">
        <v>16139</v>
      </c>
      <c r="X6866" s="5" t="s">
        <v>16124</v>
      </c>
      <c r="Y6866" s="5" t="s">
        <v>16125</v>
      </c>
      <c r="Z6866" s="5" t="s">
        <v>16126</v>
      </c>
      <c r="AA6866" s="5" t="s">
        <v>16140</v>
      </c>
      <c r="AB6866" s="5" t="s">
        <v>16141</v>
      </c>
      <c r="AC6866" s="5" t="s">
        <v>16142</v>
      </c>
      <c r="AD6866" s="5" t="s">
        <v>16130</v>
      </c>
      <c r="AE6866" s="5" t="s">
        <v>16131</v>
      </c>
      <c r="AF6866" s="5" t="s">
        <v>16132</v>
      </c>
      <c r="AG6866" s="5" t="s">
        <v>16133</v>
      </c>
      <c r="AH6866" s="5" t="s">
        <v>16134</v>
      </c>
      <c r="AI6866" s="5" t="s">
        <v>16135</v>
      </c>
      <c r="AJ6866" s="5" t="s">
        <v>16136</v>
      </c>
      <c r="AK6866" s="5" t="s">
        <v>16291</v>
      </c>
      <c r="AL6866" s="5" t="s">
        <v>16292</v>
      </c>
    </row>
    <row r="6867" spans="1:38" ht="20.100000000000001" customHeight="1">
      <c r="A6867" s="282" t="s">
        <v>14603</v>
      </c>
      <c r="C6867" s="289" t="s">
        <v>14869</v>
      </c>
      <c r="D6867" s="5" t="s">
        <v>14890</v>
      </c>
      <c r="E6867" s="169"/>
      <c r="F6867" s="281" t="s">
        <v>17578</v>
      </c>
      <c r="G6867" s="279" t="s">
        <v>8444</v>
      </c>
      <c r="H6867" s="282">
        <v>0</v>
      </c>
      <c r="I6867" s="280">
        <v>42534</v>
      </c>
      <c r="J6867" s="319" t="e">
        <f t="shared" si="108"/>
        <v>#VALUE!</v>
      </c>
      <c r="K6867" s="169"/>
      <c r="L6867" s="169"/>
      <c r="M6867" s="169" t="s">
        <v>2395</v>
      </c>
      <c r="N6867" s="169"/>
      <c r="O6867" s="169"/>
      <c r="P6867" s="169"/>
    </row>
    <row r="6868" spans="1:38" ht="20.100000000000001" customHeight="1">
      <c r="A6868" s="5" t="s">
        <v>14891</v>
      </c>
      <c r="B6868" s="168">
        <v>683615811669</v>
      </c>
      <c r="C6868" s="289" t="s">
        <v>14870</v>
      </c>
      <c r="D6868" s="5" t="s">
        <v>14890</v>
      </c>
      <c r="E6868" s="169"/>
      <c r="F6868" s="281">
        <v>9.99</v>
      </c>
      <c r="G6868" s="279" t="s">
        <v>8444</v>
      </c>
      <c r="H6868" s="282">
        <v>0</v>
      </c>
      <c r="I6868" s="280">
        <v>42534</v>
      </c>
      <c r="J6868" s="319">
        <f t="shared" si="108"/>
        <v>3.4915000000000003</v>
      </c>
      <c r="K6868" s="169"/>
      <c r="L6868" s="169"/>
      <c r="M6868" s="169" t="s">
        <v>2395</v>
      </c>
      <c r="N6868" s="169"/>
      <c r="O6868" s="169"/>
      <c r="P6868" s="169"/>
      <c r="T6868" s="5" t="s">
        <v>16121</v>
      </c>
      <c r="U6868" s="171" t="s">
        <v>14603</v>
      </c>
      <c r="V6868" s="5" t="s">
        <v>16144</v>
      </c>
      <c r="W6868" s="5" t="s">
        <v>16139</v>
      </c>
      <c r="X6868" s="5" t="s">
        <v>16124</v>
      </c>
      <c r="Y6868" s="5" t="s">
        <v>16125</v>
      </c>
      <c r="Z6868" s="5" t="s">
        <v>16126</v>
      </c>
      <c r="AA6868" s="5" t="s">
        <v>16140</v>
      </c>
      <c r="AB6868" s="5" t="s">
        <v>16141</v>
      </c>
      <c r="AC6868" s="5" t="s">
        <v>16142</v>
      </c>
      <c r="AD6868" s="5" t="s">
        <v>16145</v>
      </c>
      <c r="AE6868" s="5" t="s">
        <v>16131</v>
      </c>
      <c r="AF6868" s="5" t="s">
        <v>16132</v>
      </c>
      <c r="AG6868" s="5" t="s">
        <v>16133</v>
      </c>
      <c r="AH6868" s="5" t="s">
        <v>16134</v>
      </c>
      <c r="AI6868" s="5" t="s">
        <v>16135</v>
      </c>
      <c r="AJ6868" s="5" t="s">
        <v>16136</v>
      </c>
      <c r="AK6868" s="5" t="s">
        <v>16295</v>
      </c>
      <c r="AL6868" s="5" t="s">
        <v>16296</v>
      </c>
    </row>
    <row r="6869" spans="1:38" ht="20.100000000000001" customHeight="1">
      <c r="A6869" s="5" t="s">
        <v>14892</v>
      </c>
      <c r="B6869" s="168">
        <v>683615811676</v>
      </c>
      <c r="C6869" s="289" t="s">
        <v>14871</v>
      </c>
      <c r="D6869" s="5" t="s">
        <v>14890</v>
      </c>
      <c r="E6869" s="169"/>
      <c r="F6869" s="281">
        <v>9.99</v>
      </c>
      <c r="G6869" s="279" t="s">
        <v>8444</v>
      </c>
      <c r="H6869" s="282">
        <v>0</v>
      </c>
      <c r="I6869" s="280">
        <v>42534</v>
      </c>
      <c r="J6869" s="319">
        <f t="shared" si="108"/>
        <v>3.4915000000000003</v>
      </c>
      <c r="K6869" s="169"/>
      <c r="L6869" s="169"/>
      <c r="M6869" s="169" t="s">
        <v>2395</v>
      </c>
      <c r="N6869" s="169"/>
      <c r="O6869" s="169"/>
      <c r="P6869" s="169"/>
      <c r="T6869" s="5" t="s">
        <v>16121</v>
      </c>
      <c r="U6869" s="171" t="s">
        <v>14603</v>
      </c>
      <c r="V6869" s="5" t="s">
        <v>16144</v>
      </c>
      <c r="W6869" s="5" t="s">
        <v>16139</v>
      </c>
      <c r="X6869" s="5" t="s">
        <v>16124</v>
      </c>
      <c r="Y6869" s="5" t="s">
        <v>16125</v>
      </c>
      <c r="Z6869" s="5" t="s">
        <v>16126</v>
      </c>
      <c r="AA6869" s="5" t="s">
        <v>16140</v>
      </c>
      <c r="AB6869" s="5" t="s">
        <v>16141</v>
      </c>
      <c r="AC6869" s="5" t="s">
        <v>16142</v>
      </c>
      <c r="AD6869" s="5" t="s">
        <v>16145</v>
      </c>
      <c r="AE6869" s="5" t="s">
        <v>16131</v>
      </c>
      <c r="AF6869" s="5" t="s">
        <v>16132</v>
      </c>
      <c r="AG6869" s="5" t="s">
        <v>16133</v>
      </c>
      <c r="AH6869" s="5" t="s">
        <v>16134</v>
      </c>
      <c r="AI6869" s="5" t="s">
        <v>16135</v>
      </c>
      <c r="AJ6869" s="5" t="s">
        <v>16136</v>
      </c>
      <c r="AK6869" s="5" t="s">
        <v>16297</v>
      </c>
      <c r="AL6869" s="5" t="s">
        <v>16298</v>
      </c>
    </row>
    <row r="6870" spans="1:38" ht="20.100000000000001" customHeight="1">
      <c r="A6870" s="5" t="s">
        <v>14893</v>
      </c>
      <c r="B6870" s="168">
        <v>683615811683</v>
      </c>
      <c r="C6870" s="289" t="s">
        <v>14872</v>
      </c>
      <c r="D6870" s="5" t="s">
        <v>14890</v>
      </c>
      <c r="E6870" s="169"/>
      <c r="F6870" s="281">
        <v>9.99</v>
      </c>
      <c r="G6870" s="279" t="s">
        <v>8444</v>
      </c>
      <c r="H6870" s="282">
        <v>0</v>
      </c>
      <c r="I6870" s="280">
        <v>42534</v>
      </c>
      <c r="J6870" s="319">
        <f t="shared" ref="J6870:J6889" si="109">F6870*0.85-5-E6870</f>
        <v>3.4915000000000003</v>
      </c>
      <c r="K6870" s="169"/>
      <c r="L6870" s="169"/>
      <c r="M6870" s="169" t="s">
        <v>2395</v>
      </c>
      <c r="N6870" s="169"/>
      <c r="O6870" s="169"/>
      <c r="P6870" s="169"/>
      <c r="T6870" s="5" t="s">
        <v>16121</v>
      </c>
      <c r="U6870" s="171" t="s">
        <v>14603</v>
      </c>
      <c r="V6870" s="5" t="s">
        <v>16144</v>
      </c>
      <c r="W6870" s="5" t="s">
        <v>16139</v>
      </c>
      <c r="X6870" s="5" t="s">
        <v>16124</v>
      </c>
      <c r="Y6870" s="5" t="s">
        <v>16125</v>
      </c>
      <c r="Z6870" s="5" t="s">
        <v>16126</v>
      </c>
      <c r="AA6870" s="5" t="s">
        <v>16140</v>
      </c>
      <c r="AB6870" s="5" t="s">
        <v>16141</v>
      </c>
      <c r="AC6870" s="5" t="s">
        <v>16142</v>
      </c>
      <c r="AD6870" s="5" t="s">
        <v>16145</v>
      </c>
      <c r="AE6870" s="5" t="s">
        <v>16131</v>
      </c>
      <c r="AF6870" s="5" t="s">
        <v>16132</v>
      </c>
      <c r="AG6870" s="5" t="s">
        <v>16133</v>
      </c>
      <c r="AH6870" s="5" t="s">
        <v>16134</v>
      </c>
      <c r="AI6870" s="5" t="s">
        <v>16135</v>
      </c>
      <c r="AJ6870" s="5" t="s">
        <v>16136</v>
      </c>
      <c r="AK6870" s="5" t="s">
        <v>16299</v>
      </c>
      <c r="AL6870" s="5" t="s">
        <v>16300</v>
      </c>
    </row>
    <row r="6871" spans="1:38" ht="20.100000000000001" customHeight="1">
      <c r="A6871" s="5" t="s">
        <v>14894</v>
      </c>
      <c r="B6871" s="168">
        <v>683615811690</v>
      </c>
      <c r="C6871" s="289" t="s">
        <v>14873</v>
      </c>
      <c r="D6871" s="5" t="s">
        <v>14890</v>
      </c>
      <c r="E6871" s="169"/>
      <c r="F6871" s="281">
        <v>9.99</v>
      </c>
      <c r="G6871" s="279" t="s">
        <v>8444</v>
      </c>
      <c r="H6871" s="282">
        <v>0</v>
      </c>
      <c r="I6871" s="280">
        <v>42534</v>
      </c>
      <c r="J6871" s="319">
        <f t="shared" si="109"/>
        <v>3.4915000000000003</v>
      </c>
      <c r="K6871" s="169"/>
      <c r="L6871" s="169"/>
      <c r="M6871" s="169" t="s">
        <v>2395</v>
      </c>
      <c r="N6871" s="169"/>
      <c r="O6871" s="169"/>
      <c r="P6871" s="169"/>
      <c r="T6871" s="5" t="s">
        <v>16121</v>
      </c>
      <c r="U6871" s="171" t="s">
        <v>14603</v>
      </c>
      <c r="V6871" s="5" t="s">
        <v>16144</v>
      </c>
      <c r="W6871" s="5" t="s">
        <v>16139</v>
      </c>
      <c r="X6871" s="5" t="s">
        <v>16124</v>
      </c>
      <c r="Y6871" s="5" t="s">
        <v>16125</v>
      </c>
      <c r="Z6871" s="5" t="s">
        <v>16126</v>
      </c>
      <c r="AA6871" s="5" t="s">
        <v>16140</v>
      </c>
      <c r="AB6871" s="5" t="s">
        <v>16141</v>
      </c>
      <c r="AC6871" s="5" t="s">
        <v>16142</v>
      </c>
      <c r="AD6871" s="5" t="s">
        <v>16145</v>
      </c>
      <c r="AE6871" s="5" t="s">
        <v>16131</v>
      </c>
      <c r="AF6871" s="5" t="s">
        <v>16132</v>
      </c>
      <c r="AG6871" s="5" t="s">
        <v>16133</v>
      </c>
      <c r="AH6871" s="5" t="s">
        <v>16134</v>
      </c>
      <c r="AI6871" s="5" t="s">
        <v>16135</v>
      </c>
      <c r="AJ6871" s="5" t="s">
        <v>16136</v>
      </c>
      <c r="AK6871" s="5" t="s">
        <v>16301</v>
      </c>
      <c r="AL6871" s="5" t="s">
        <v>16302</v>
      </c>
    </row>
    <row r="6872" spans="1:38" ht="20.100000000000001" customHeight="1">
      <c r="A6872" s="282" t="s">
        <v>14915</v>
      </c>
      <c r="C6872" s="289" t="s">
        <v>14897</v>
      </c>
      <c r="D6872" s="5" t="s">
        <v>14916</v>
      </c>
      <c r="E6872" s="169"/>
      <c r="F6872" s="281" t="s">
        <v>17578</v>
      </c>
      <c r="G6872" s="279" t="s">
        <v>8444</v>
      </c>
      <c r="H6872" s="282">
        <v>0</v>
      </c>
      <c r="I6872" s="280">
        <v>42667</v>
      </c>
      <c r="J6872" s="319" t="e">
        <f t="shared" si="109"/>
        <v>#VALUE!</v>
      </c>
      <c r="K6872" s="169"/>
      <c r="L6872" s="169"/>
      <c r="M6872" s="169" t="s">
        <v>2395</v>
      </c>
      <c r="N6872" s="169"/>
      <c r="O6872" s="169"/>
      <c r="P6872" s="169"/>
    </row>
    <row r="6873" spans="1:38" ht="20.100000000000001" customHeight="1">
      <c r="A6873" s="282" t="s">
        <v>14917</v>
      </c>
      <c r="B6873" s="168">
        <v>683615811867</v>
      </c>
      <c r="C6873" s="289" t="s">
        <v>14898</v>
      </c>
      <c r="D6873" s="5" t="s">
        <v>14916</v>
      </c>
      <c r="E6873" s="326">
        <v>1</v>
      </c>
      <c r="F6873" s="319">
        <v>9.89</v>
      </c>
      <c r="G6873" s="279" t="s">
        <v>8444</v>
      </c>
      <c r="H6873" s="283">
        <v>16</v>
      </c>
      <c r="I6873" s="280">
        <v>42667</v>
      </c>
      <c r="J6873" s="319">
        <f t="shared" si="109"/>
        <v>2.4064999999999994</v>
      </c>
      <c r="K6873" s="169">
        <v>7.0588235294117645</v>
      </c>
      <c r="L6873" s="169"/>
      <c r="M6873" s="169" t="s">
        <v>2395</v>
      </c>
      <c r="N6873" s="169"/>
      <c r="O6873" s="169"/>
      <c r="P6873" s="169"/>
    </row>
    <row r="6874" spans="1:38" ht="20.100000000000001" customHeight="1">
      <c r="A6874" s="5" t="s">
        <v>14918</v>
      </c>
      <c r="B6874" s="168">
        <v>683615811874</v>
      </c>
      <c r="C6874" s="289" t="s">
        <v>14899</v>
      </c>
      <c r="D6874" s="5" t="s">
        <v>14916</v>
      </c>
      <c r="E6874" s="326">
        <v>1</v>
      </c>
      <c r="F6874" s="319">
        <v>9.89</v>
      </c>
      <c r="G6874" s="279" t="s">
        <v>8444</v>
      </c>
      <c r="H6874" s="283">
        <v>42</v>
      </c>
      <c r="I6874" s="280">
        <v>42667</v>
      </c>
      <c r="J6874" s="319">
        <f t="shared" si="109"/>
        <v>2.4064999999999994</v>
      </c>
      <c r="K6874" s="169">
        <v>7.0588235294117645</v>
      </c>
      <c r="L6874" s="169"/>
      <c r="M6874" s="169" t="s">
        <v>2395</v>
      </c>
      <c r="N6874" s="169"/>
      <c r="O6874" s="169"/>
      <c r="P6874" s="169"/>
      <c r="T6874" s="5" t="s">
        <v>15368</v>
      </c>
      <c r="U6874" s="171" t="s">
        <v>14915</v>
      </c>
      <c r="V6874" s="5" t="s">
        <v>15369</v>
      </c>
      <c r="W6874" s="5" t="s">
        <v>15370</v>
      </c>
      <c r="X6874" s="5" t="s">
        <v>15371</v>
      </c>
      <c r="Y6874" s="5" t="s">
        <v>15372</v>
      </c>
      <c r="Z6874" s="5" t="s">
        <v>15373</v>
      </c>
      <c r="AA6874" s="5" t="s">
        <v>15374</v>
      </c>
      <c r="AK6874" s="5" t="s">
        <v>15832</v>
      </c>
    </row>
    <row r="6875" spans="1:38" ht="20.100000000000001" customHeight="1">
      <c r="A6875" s="282" t="s">
        <v>14919</v>
      </c>
      <c r="C6875" s="289" t="s">
        <v>14900</v>
      </c>
      <c r="D6875" s="5" t="s">
        <v>14920</v>
      </c>
      <c r="E6875" s="169"/>
      <c r="F6875" s="281" t="s">
        <v>17578</v>
      </c>
      <c r="G6875" s="279" t="s">
        <v>8444</v>
      </c>
      <c r="H6875" s="282">
        <v>0</v>
      </c>
      <c r="I6875" s="280">
        <v>42667</v>
      </c>
      <c r="J6875" s="319" t="e">
        <f t="shared" si="109"/>
        <v>#VALUE!</v>
      </c>
      <c r="K6875" s="169"/>
      <c r="L6875" s="169"/>
      <c r="M6875" s="169" t="s">
        <v>2395</v>
      </c>
      <c r="N6875" s="169"/>
      <c r="O6875" s="169"/>
      <c r="P6875" s="169"/>
    </row>
    <row r="6876" spans="1:38" ht="20.100000000000001" customHeight="1">
      <c r="A6876" s="5" t="s">
        <v>14921</v>
      </c>
      <c r="B6876" s="168">
        <v>683615811881</v>
      </c>
      <c r="C6876" s="289" t="s">
        <v>14901</v>
      </c>
      <c r="D6876" s="5" t="s">
        <v>14920</v>
      </c>
      <c r="E6876" s="323">
        <v>5</v>
      </c>
      <c r="F6876" s="319">
        <v>16.117647058823529</v>
      </c>
      <c r="G6876" s="279" t="s">
        <v>8444</v>
      </c>
      <c r="H6876" s="282">
        <v>0</v>
      </c>
      <c r="I6876" s="280">
        <v>42667</v>
      </c>
      <c r="J6876" s="319">
        <f t="shared" si="109"/>
        <v>3.6999999999999993</v>
      </c>
      <c r="K6876" s="169">
        <v>10.89</v>
      </c>
      <c r="L6876" s="169"/>
      <c r="M6876" s="169" t="s">
        <v>2395</v>
      </c>
      <c r="N6876" s="169"/>
      <c r="O6876" s="169"/>
      <c r="P6876" s="169"/>
      <c r="T6876" s="5" t="s">
        <v>15368</v>
      </c>
      <c r="U6876" s="171" t="s">
        <v>14919</v>
      </c>
      <c r="V6876" s="5" t="s">
        <v>15369</v>
      </c>
      <c r="W6876" s="5" t="s">
        <v>15370</v>
      </c>
      <c r="X6876" s="5" t="s">
        <v>15371</v>
      </c>
      <c r="Y6876" s="5" t="s">
        <v>15372</v>
      </c>
      <c r="Z6876" s="5" t="s">
        <v>15373</v>
      </c>
      <c r="AA6876" s="5" t="s">
        <v>15374</v>
      </c>
      <c r="AK6876" s="5" t="s">
        <v>15833</v>
      </c>
    </row>
    <row r="6877" spans="1:38" ht="20.100000000000001" customHeight="1">
      <c r="A6877" s="282" t="s">
        <v>14922</v>
      </c>
      <c r="C6877" s="289" t="s">
        <v>14902</v>
      </c>
      <c r="D6877" s="5" t="s">
        <v>14923</v>
      </c>
      <c r="E6877" s="169"/>
      <c r="F6877" s="281" t="s">
        <v>17578</v>
      </c>
      <c r="G6877" s="279" t="s">
        <v>8444</v>
      </c>
      <c r="H6877" s="282">
        <v>0</v>
      </c>
      <c r="I6877" s="280">
        <v>42667</v>
      </c>
      <c r="J6877" s="319" t="e">
        <f t="shared" si="109"/>
        <v>#VALUE!</v>
      </c>
      <c r="K6877" s="169"/>
      <c r="L6877" s="169"/>
      <c r="M6877" s="169" t="s">
        <v>2395</v>
      </c>
      <c r="N6877" s="169"/>
      <c r="O6877" s="169"/>
      <c r="P6877" s="169"/>
    </row>
    <row r="6878" spans="1:38" ht="20.100000000000001" customHeight="1">
      <c r="A6878" s="282" t="s">
        <v>14924</v>
      </c>
      <c r="B6878" s="168">
        <v>683615811898</v>
      </c>
      <c r="C6878" s="289" t="s">
        <v>14903</v>
      </c>
      <c r="D6878" s="5" t="s">
        <v>14923</v>
      </c>
      <c r="E6878" s="323">
        <v>1</v>
      </c>
      <c r="F6878" s="319">
        <v>9.89</v>
      </c>
      <c r="G6878" s="279" t="s">
        <v>8444</v>
      </c>
      <c r="H6878" s="282">
        <v>0</v>
      </c>
      <c r="I6878" s="280">
        <v>42667</v>
      </c>
      <c r="J6878" s="319">
        <f t="shared" si="109"/>
        <v>2.4064999999999994</v>
      </c>
      <c r="K6878" s="169" t="s">
        <v>731</v>
      </c>
      <c r="L6878" s="169"/>
      <c r="M6878" s="169" t="s">
        <v>2395</v>
      </c>
      <c r="N6878" s="169"/>
      <c r="O6878" s="169"/>
      <c r="P6878" s="169"/>
    </row>
    <row r="6879" spans="1:38" ht="20.100000000000001" customHeight="1">
      <c r="A6879" s="282" t="s">
        <v>14925</v>
      </c>
      <c r="C6879" s="289" t="s">
        <v>14904</v>
      </c>
      <c r="D6879" s="5" t="s">
        <v>14916</v>
      </c>
      <c r="E6879" s="169"/>
      <c r="F6879" s="281" t="s">
        <v>17578</v>
      </c>
      <c r="G6879" s="279" t="s">
        <v>8444</v>
      </c>
      <c r="H6879" s="282">
        <v>0</v>
      </c>
      <c r="I6879" s="280">
        <v>42667</v>
      </c>
      <c r="J6879" s="319" t="e">
        <f t="shared" si="109"/>
        <v>#VALUE!</v>
      </c>
      <c r="K6879" s="169"/>
      <c r="L6879" s="169"/>
      <c r="M6879" s="169" t="s">
        <v>2395</v>
      </c>
      <c r="N6879" s="169"/>
      <c r="O6879" s="169"/>
      <c r="P6879" s="169"/>
    </row>
    <row r="6880" spans="1:38" ht="20.100000000000001" customHeight="1">
      <c r="A6880" s="5" t="s">
        <v>14926</v>
      </c>
      <c r="B6880" s="168">
        <v>683615811904</v>
      </c>
      <c r="C6880" s="289" t="s">
        <v>14905</v>
      </c>
      <c r="D6880" s="5" t="s">
        <v>14916</v>
      </c>
      <c r="E6880" s="326">
        <v>1</v>
      </c>
      <c r="F6880" s="319">
        <v>9.89</v>
      </c>
      <c r="G6880" s="279" t="s">
        <v>8444</v>
      </c>
      <c r="H6880" s="283">
        <v>107</v>
      </c>
      <c r="I6880" s="280">
        <v>42667</v>
      </c>
      <c r="J6880" s="319">
        <f t="shared" si="109"/>
        <v>2.4064999999999994</v>
      </c>
      <c r="K6880" s="169">
        <v>7.0588235294117645</v>
      </c>
      <c r="L6880" s="169"/>
      <c r="M6880" s="169" t="s">
        <v>2395</v>
      </c>
      <c r="N6880" s="169"/>
      <c r="O6880" s="169"/>
      <c r="P6880" s="169"/>
      <c r="T6880" s="5" t="s">
        <v>15368</v>
      </c>
      <c r="U6880" s="171" t="s">
        <v>14925</v>
      </c>
      <c r="V6880" s="5" t="s">
        <v>15375</v>
      </c>
      <c r="W6880" s="5" t="s">
        <v>15370</v>
      </c>
      <c r="X6880" s="5" t="s">
        <v>15371</v>
      </c>
      <c r="Y6880" s="5" t="s">
        <v>15372</v>
      </c>
      <c r="Z6880" s="5" t="s">
        <v>15373</v>
      </c>
      <c r="AA6880" s="5" t="s">
        <v>15374</v>
      </c>
      <c r="AK6880" s="5" t="s">
        <v>15834</v>
      </c>
    </row>
    <row r="6881" spans="1:37" ht="20.100000000000001" customHeight="1">
      <c r="A6881" s="282" t="s">
        <v>14927</v>
      </c>
      <c r="C6881" s="289" t="s">
        <v>14906</v>
      </c>
      <c r="D6881" s="5" t="s">
        <v>14928</v>
      </c>
      <c r="E6881" s="169"/>
      <c r="F6881" s="281" t="s">
        <v>17578</v>
      </c>
      <c r="G6881" s="279" t="s">
        <v>8444</v>
      </c>
      <c r="H6881" s="282">
        <v>0</v>
      </c>
      <c r="I6881" s="280">
        <v>42667</v>
      </c>
      <c r="J6881" s="319" t="e">
        <f t="shared" si="109"/>
        <v>#VALUE!</v>
      </c>
      <c r="K6881" s="169"/>
      <c r="L6881" s="169"/>
      <c r="M6881" s="169" t="s">
        <v>2395</v>
      </c>
      <c r="N6881" s="169"/>
      <c r="O6881" s="169"/>
      <c r="P6881" s="169"/>
    </row>
    <row r="6882" spans="1:37" ht="20.100000000000001" customHeight="1">
      <c r="A6882" s="5" t="s">
        <v>14929</v>
      </c>
      <c r="B6882" s="168">
        <v>683615811911</v>
      </c>
      <c r="C6882" s="289" t="s">
        <v>14907</v>
      </c>
      <c r="D6882" s="5" t="s">
        <v>14928</v>
      </c>
      <c r="E6882" s="323">
        <v>2</v>
      </c>
      <c r="F6882" s="281">
        <v>13.99</v>
      </c>
      <c r="G6882" s="279" t="s">
        <v>8444</v>
      </c>
      <c r="H6882" s="282">
        <v>0</v>
      </c>
      <c r="I6882" s="280">
        <v>42667</v>
      </c>
      <c r="J6882" s="319">
        <f t="shared" si="109"/>
        <v>4.8915000000000006</v>
      </c>
      <c r="K6882" s="169"/>
      <c r="L6882" s="169"/>
      <c r="M6882" s="169" t="s">
        <v>2395</v>
      </c>
      <c r="N6882" s="169"/>
      <c r="O6882" s="169"/>
      <c r="P6882" s="169"/>
      <c r="T6882" s="5" t="s">
        <v>15368</v>
      </c>
      <c r="U6882" s="171" t="s">
        <v>14927</v>
      </c>
      <c r="V6882" s="5" t="s">
        <v>15376</v>
      </c>
      <c r="W6882" s="5" t="s">
        <v>15370</v>
      </c>
      <c r="X6882" s="5" t="s">
        <v>15371</v>
      </c>
      <c r="Y6882" s="5" t="s">
        <v>15372</v>
      </c>
      <c r="Z6882" s="5" t="s">
        <v>15373</v>
      </c>
      <c r="AA6882" s="5" t="s">
        <v>15374</v>
      </c>
      <c r="AK6882" s="5" t="s">
        <v>15835</v>
      </c>
    </row>
    <row r="6883" spans="1:37" ht="20.100000000000001" customHeight="1">
      <c r="A6883" s="5" t="s">
        <v>14930</v>
      </c>
      <c r="B6883" s="168">
        <v>683615811928</v>
      </c>
      <c r="C6883" s="289" t="s">
        <v>14908</v>
      </c>
      <c r="D6883" s="5" t="s">
        <v>14928</v>
      </c>
      <c r="E6883" s="326">
        <v>2</v>
      </c>
      <c r="F6883" s="281">
        <v>13.99</v>
      </c>
      <c r="G6883" s="279" t="s">
        <v>8444</v>
      </c>
      <c r="H6883" s="283">
        <v>39</v>
      </c>
      <c r="I6883" s="280">
        <v>42667</v>
      </c>
      <c r="J6883" s="319">
        <f t="shared" si="109"/>
        <v>4.8915000000000006</v>
      </c>
      <c r="K6883" s="169"/>
      <c r="L6883" s="169"/>
      <c r="M6883" s="169" t="s">
        <v>2395</v>
      </c>
      <c r="N6883" s="169"/>
      <c r="O6883" s="169"/>
      <c r="P6883" s="169"/>
      <c r="T6883" s="5" t="s">
        <v>15368</v>
      </c>
      <c r="U6883" s="171" t="s">
        <v>14927</v>
      </c>
      <c r="V6883" s="5" t="s">
        <v>15376</v>
      </c>
      <c r="W6883" s="5" t="s">
        <v>15370</v>
      </c>
      <c r="X6883" s="5" t="s">
        <v>15371</v>
      </c>
      <c r="Y6883" s="5" t="s">
        <v>15372</v>
      </c>
      <c r="Z6883" s="5" t="s">
        <v>15373</v>
      </c>
      <c r="AA6883" s="5" t="s">
        <v>15374</v>
      </c>
      <c r="AK6883" s="5" t="s">
        <v>15836</v>
      </c>
    </row>
    <row r="6884" spans="1:37" ht="20.100000000000001" customHeight="1">
      <c r="A6884" s="282" t="s">
        <v>14931</v>
      </c>
      <c r="C6884" s="289" t="s">
        <v>14909</v>
      </c>
      <c r="D6884" s="5" t="s">
        <v>14932</v>
      </c>
      <c r="E6884" s="169"/>
      <c r="F6884" s="281" t="s">
        <v>17578</v>
      </c>
      <c r="G6884" s="279" t="s">
        <v>8444</v>
      </c>
      <c r="H6884" s="282">
        <v>0</v>
      </c>
      <c r="I6884" s="280">
        <v>42667</v>
      </c>
      <c r="J6884" s="319" t="e">
        <f t="shared" si="109"/>
        <v>#VALUE!</v>
      </c>
      <c r="K6884" s="169"/>
      <c r="L6884" s="169"/>
      <c r="M6884" s="169" t="s">
        <v>2395</v>
      </c>
      <c r="N6884" s="169"/>
      <c r="O6884" s="169"/>
      <c r="P6884" s="169"/>
    </row>
    <row r="6885" spans="1:37" ht="20.100000000000001" customHeight="1">
      <c r="A6885" s="5" t="s">
        <v>14933</v>
      </c>
      <c r="B6885" s="168">
        <v>683615811935</v>
      </c>
      <c r="C6885" s="289" t="s">
        <v>14910</v>
      </c>
      <c r="D6885" s="5" t="s">
        <v>14932</v>
      </c>
      <c r="E6885" s="326">
        <v>1</v>
      </c>
      <c r="F6885" s="319">
        <v>9.89</v>
      </c>
      <c r="G6885" s="279" t="s">
        <v>8444</v>
      </c>
      <c r="H6885" s="365">
        <v>65</v>
      </c>
      <c r="I6885" s="280">
        <v>42667</v>
      </c>
      <c r="J6885" s="319">
        <f t="shared" si="109"/>
        <v>2.4064999999999994</v>
      </c>
      <c r="K6885" s="169">
        <v>7.0588235294117645</v>
      </c>
      <c r="L6885" s="169"/>
      <c r="M6885" s="169" t="s">
        <v>2395</v>
      </c>
      <c r="N6885" s="169"/>
      <c r="O6885" s="169"/>
      <c r="P6885" s="169"/>
      <c r="T6885" s="5" t="s">
        <v>15368</v>
      </c>
      <c r="U6885" s="171" t="s">
        <v>14931</v>
      </c>
      <c r="V6885" s="5" t="s">
        <v>15369</v>
      </c>
      <c r="W6885" s="5" t="s">
        <v>15370</v>
      </c>
      <c r="X6885" s="5" t="s">
        <v>15371</v>
      </c>
      <c r="Y6885" s="5" t="s">
        <v>15372</v>
      </c>
      <c r="Z6885" s="5" t="s">
        <v>15373</v>
      </c>
      <c r="AA6885" s="5" t="s">
        <v>15374</v>
      </c>
      <c r="AK6885" s="5" t="s">
        <v>15837</v>
      </c>
    </row>
    <row r="6886" spans="1:37" ht="20.100000000000001" customHeight="1">
      <c r="A6886" s="282" t="s">
        <v>14934</v>
      </c>
      <c r="C6886" s="289" t="s">
        <v>14911</v>
      </c>
      <c r="D6886" s="5" t="s">
        <v>14935</v>
      </c>
      <c r="E6886" s="169"/>
      <c r="F6886" s="281" t="s">
        <v>17578</v>
      </c>
      <c r="G6886" s="279" t="s">
        <v>8444</v>
      </c>
      <c r="H6886" s="282">
        <v>0</v>
      </c>
      <c r="I6886" s="280">
        <v>42667</v>
      </c>
      <c r="J6886" s="319" t="e">
        <f t="shared" si="109"/>
        <v>#VALUE!</v>
      </c>
      <c r="K6886" s="169"/>
      <c r="L6886" s="169"/>
      <c r="M6886" s="169" t="s">
        <v>2395</v>
      </c>
      <c r="N6886" s="169"/>
      <c r="O6886" s="169"/>
      <c r="P6886" s="169"/>
    </row>
    <row r="6887" spans="1:37" ht="20.100000000000001" customHeight="1">
      <c r="A6887" s="5" t="s">
        <v>14936</v>
      </c>
      <c r="B6887" s="168">
        <v>683615811942</v>
      </c>
      <c r="C6887" s="289" t="s">
        <v>14912</v>
      </c>
      <c r="D6887" s="5" t="s">
        <v>14935</v>
      </c>
      <c r="E6887" s="323">
        <v>10</v>
      </c>
      <c r="F6887" s="281">
        <v>31.411764705882355</v>
      </c>
      <c r="G6887" s="279" t="s">
        <v>8444</v>
      </c>
      <c r="H6887" s="282">
        <v>0</v>
      </c>
      <c r="I6887" s="280">
        <v>42667</v>
      </c>
      <c r="J6887" s="319">
        <f t="shared" si="109"/>
        <v>11.700000000000003</v>
      </c>
      <c r="K6887" s="169">
        <v>15.99</v>
      </c>
      <c r="L6887" s="169"/>
      <c r="M6887" s="169" t="s">
        <v>2395</v>
      </c>
      <c r="N6887" s="169"/>
      <c r="O6887" s="169"/>
      <c r="P6887" s="169"/>
      <c r="T6887" s="5" t="s">
        <v>15368</v>
      </c>
      <c r="U6887" s="171" t="s">
        <v>14934</v>
      </c>
      <c r="V6887" s="5" t="s">
        <v>15369</v>
      </c>
      <c r="W6887" s="5" t="s">
        <v>15370</v>
      </c>
      <c r="X6887" s="5" t="s">
        <v>15371</v>
      </c>
      <c r="Y6887" s="5" t="s">
        <v>15372</v>
      </c>
      <c r="Z6887" s="5" t="s">
        <v>15373</v>
      </c>
      <c r="AA6887" s="5" t="s">
        <v>15374</v>
      </c>
      <c r="AK6887" s="5" t="s">
        <v>15838</v>
      </c>
    </row>
    <row r="6888" spans="1:37" ht="20.100000000000001" customHeight="1">
      <c r="A6888" s="282" t="s">
        <v>14937</v>
      </c>
      <c r="B6888" s="168">
        <v>683615811959</v>
      </c>
      <c r="C6888" s="289" t="s">
        <v>14913</v>
      </c>
      <c r="D6888" s="5" t="s">
        <v>14935</v>
      </c>
      <c r="E6888" s="323">
        <v>13</v>
      </c>
      <c r="F6888" s="281">
        <v>31.411764705882355</v>
      </c>
      <c r="G6888" s="279" t="s">
        <v>8444</v>
      </c>
      <c r="H6888" s="282">
        <v>0</v>
      </c>
      <c r="I6888" s="280">
        <v>42667</v>
      </c>
      <c r="J6888" s="319">
        <f t="shared" si="109"/>
        <v>8.7000000000000028</v>
      </c>
      <c r="K6888" s="169">
        <v>15.99</v>
      </c>
      <c r="L6888" s="169"/>
      <c r="M6888" s="169" t="s">
        <v>2395</v>
      </c>
      <c r="N6888" s="169"/>
      <c r="O6888" s="169"/>
      <c r="P6888" s="169"/>
    </row>
    <row r="6889" spans="1:37" ht="20.100000000000001" customHeight="1">
      <c r="A6889" s="282" t="s">
        <v>14938</v>
      </c>
      <c r="B6889" s="168">
        <v>683615811966</v>
      </c>
      <c r="C6889" s="289" t="s">
        <v>14914</v>
      </c>
      <c r="D6889" s="5" t="s">
        <v>14935</v>
      </c>
      <c r="E6889" s="323">
        <v>13</v>
      </c>
      <c r="F6889" s="281">
        <v>31.411764705882355</v>
      </c>
      <c r="G6889" s="279" t="s">
        <v>8444</v>
      </c>
      <c r="H6889" s="282">
        <v>0</v>
      </c>
      <c r="I6889" s="280">
        <v>42667</v>
      </c>
      <c r="J6889" s="319">
        <f t="shared" si="109"/>
        <v>8.7000000000000028</v>
      </c>
      <c r="K6889" s="169">
        <v>15.99</v>
      </c>
      <c r="L6889" s="169"/>
      <c r="M6889" s="169" t="s">
        <v>2395</v>
      </c>
      <c r="N6889" s="169"/>
      <c r="O6889" s="169"/>
      <c r="P6889" s="169"/>
    </row>
    <row r="6890" spans="1:37" ht="20.100000000000001" customHeight="1">
      <c r="A6890" s="5" t="s">
        <v>17412</v>
      </c>
      <c r="C6890" s="362" t="s">
        <v>17413</v>
      </c>
      <c r="E6890" s="326">
        <v>0.25</v>
      </c>
      <c r="F6890" s="281" t="s">
        <v>17578</v>
      </c>
      <c r="G6890" s="279" t="s">
        <v>8444</v>
      </c>
      <c r="H6890" s="283">
        <v>660</v>
      </c>
      <c r="I6890" s="280"/>
      <c r="J6890" s="281"/>
      <c r="K6890" s="169"/>
      <c r="L6890" s="169"/>
      <c r="M6890" s="169" t="s">
        <v>2395</v>
      </c>
      <c r="N6890" s="169"/>
      <c r="O6890" s="169"/>
      <c r="P6890" s="169"/>
    </row>
    <row r="6891" spans="1:37" ht="20.100000000000001" customHeight="1">
      <c r="A6891" s="5" t="s">
        <v>17412</v>
      </c>
      <c r="C6891" s="362" t="s">
        <v>17414</v>
      </c>
      <c r="E6891" s="326">
        <v>0.25</v>
      </c>
      <c r="F6891" s="281" t="s">
        <v>17578</v>
      </c>
      <c r="G6891" s="279" t="s">
        <v>8444</v>
      </c>
      <c r="H6891" s="283">
        <v>811</v>
      </c>
      <c r="I6891" s="280"/>
      <c r="J6891" s="281"/>
      <c r="K6891" s="169"/>
      <c r="L6891" s="169"/>
      <c r="M6891" s="169" t="s">
        <v>2395</v>
      </c>
      <c r="N6891" s="169"/>
      <c r="O6891" s="169"/>
      <c r="P6891" s="169"/>
    </row>
    <row r="6892" spans="1:37" ht="20.100000000000001" customHeight="1">
      <c r="A6892" s="5" t="s">
        <v>17412</v>
      </c>
      <c r="C6892" s="362" t="s">
        <v>17415</v>
      </c>
      <c r="E6892" s="326">
        <v>0.25</v>
      </c>
      <c r="F6892" s="281" t="s">
        <v>17578</v>
      </c>
      <c r="G6892" s="279" t="s">
        <v>8444</v>
      </c>
      <c r="H6892" s="283">
        <v>158</v>
      </c>
      <c r="I6892" s="280"/>
      <c r="J6892" s="281"/>
      <c r="K6892" s="169"/>
      <c r="L6892" s="169"/>
      <c r="M6892" s="169" t="s">
        <v>2395</v>
      </c>
      <c r="N6892" s="169"/>
      <c r="O6892" s="169"/>
      <c r="P6892" s="169"/>
    </row>
    <row r="6893" spans="1:37" ht="20.100000000000001" customHeight="1">
      <c r="A6893" s="5" t="s">
        <v>17412</v>
      </c>
      <c r="C6893" s="362" t="s">
        <v>17416</v>
      </c>
      <c r="E6893" s="326">
        <v>0.25</v>
      </c>
      <c r="F6893" s="281" t="s">
        <v>17578</v>
      </c>
      <c r="G6893" s="279" t="s">
        <v>8444</v>
      </c>
      <c r="H6893" s="283">
        <v>117</v>
      </c>
      <c r="I6893" s="280"/>
      <c r="J6893" s="281"/>
      <c r="K6893" s="169"/>
      <c r="L6893" s="169"/>
      <c r="M6893" s="169" t="s">
        <v>2395</v>
      </c>
      <c r="N6893" s="169"/>
      <c r="O6893" s="169"/>
      <c r="P6893" s="169"/>
    </row>
    <row r="6894" spans="1:37" ht="20.100000000000001" customHeight="1">
      <c r="A6894" s="5" t="s">
        <v>17412</v>
      </c>
      <c r="C6894" s="362" t="s">
        <v>17417</v>
      </c>
      <c r="E6894" s="326">
        <v>0.25</v>
      </c>
      <c r="F6894" s="281" t="s">
        <v>17578</v>
      </c>
      <c r="G6894" s="279" t="s">
        <v>8444</v>
      </c>
      <c r="H6894" s="283">
        <v>158</v>
      </c>
      <c r="I6894" s="280"/>
      <c r="J6894" s="281"/>
      <c r="K6894" s="169"/>
      <c r="L6894" s="169"/>
      <c r="M6894" s="169" t="s">
        <v>2395</v>
      </c>
      <c r="N6894" s="169"/>
      <c r="O6894" s="169"/>
      <c r="P6894" s="169"/>
    </row>
    <row r="6895" spans="1:37" ht="20.100000000000001" customHeight="1">
      <c r="A6895" s="5" t="s">
        <v>17412</v>
      </c>
      <c r="C6895" s="362" t="s">
        <v>17418</v>
      </c>
      <c r="E6895" s="326">
        <v>0.25</v>
      </c>
      <c r="F6895" s="281" t="s">
        <v>17578</v>
      </c>
      <c r="G6895" s="279" t="s">
        <v>8444</v>
      </c>
      <c r="H6895" s="283">
        <v>146</v>
      </c>
      <c r="I6895" s="280"/>
      <c r="J6895" s="281"/>
      <c r="K6895" s="169"/>
      <c r="L6895" s="169"/>
      <c r="M6895" s="169" t="s">
        <v>2395</v>
      </c>
      <c r="N6895" s="169"/>
      <c r="O6895" s="169"/>
      <c r="P6895" s="169"/>
    </row>
    <row r="6896" spans="1:37" ht="20.100000000000001" customHeight="1">
      <c r="A6896" s="5" t="s">
        <v>17412</v>
      </c>
      <c r="C6896" s="362" t="s">
        <v>17419</v>
      </c>
      <c r="E6896" s="326">
        <v>0.25</v>
      </c>
      <c r="F6896" s="281" t="s">
        <v>17578</v>
      </c>
      <c r="G6896" s="279" t="s">
        <v>8444</v>
      </c>
      <c r="H6896" s="283">
        <v>282</v>
      </c>
      <c r="I6896" s="280"/>
      <c r="J6896" s="281"/>
      <c r="K6896" s="169"/>
      <c r="L6896" s="169"/>
      <c r="M6896" s="169" t="s">
        <v>2395</v>
      </c>
      <c r="N6896" s="169"/>
      <c r="O6896" s="169"/>
      <c r="P6896" s="169"/>
    </row>
    <row r="6897" spans="1:16" ht="20.100000000000001" customHeight="1">
      <c r="A6897" s="5" t="s">
        <v>17412</v>
      </c>
      <c r="C6897" s="362" t="s">
        <v>17420</v>
      </c>
      <c r="E6897" s="326">
        <v>0.25</v>
      </c>
      <c r="F6897" s="281" t="s">
        <v>17578</v>
      </c>
      <c r="G6897" s="279" t="s">
        <v>8444</v>
      </c>
      <c r="H6897" s="283">
        <v>279</v>
      </c>
      <c r="I6897" s="280"/>
      <c r="J6897" s="281"/>
      <c r="K6897" s="169"/>
      <c r="L6897" s="169"/>
      <c r="M6897" s="169" t="s">
        <v>2395</v>
      </c>
      <c r="N6897" s="169"/>
      <c r="O6897" s="169"/>
      <c r="P6897" s="169"/>
    </row>
    <row r="6898" spans="1:16" ht="20.100000000000001" customHeight="1">
      <c r="A6898" s="5" t="s">
        <v>17412</v>
      </c>
      <c r="C6898" s="362" t="s">
        <v>17421</v>
      </c>
      <c r="E6898" s="323">
        <v>0.25</v>
      </c>
      <c r="F6898" s="281" t="s">
        <v>17578</v>
      </c>
      <c r="G6898" s="279" t="s">
        <v>8444</v>
      </c>
      <c r="H6898" s="282">
        <v>0</v>
      </c>
      <c r="I6898" s="280"/>
      <c r="J6898" s="281"/>
      <c r="K6898" s="169"/>
      <c r="L6898" s="169"/>
      <c r="M6898" s="169" t="s">
        <v>2395</v>
      </c>
      <c r="N6898" s="169"/>
      <c r="O6898" s="169"/>
      <c r="P6898" s="169"/>
    </row>
    <row r="6899" spans="1:16" ht="20.100000000000001" customHeight="1">
      <c r="A6899" s="5" t="s">
        <v>17412</v>
      </c>
      <c r="C6899" s="362" t="s">
        <v>17422</v>
      </c>
      <c r="E6899" s="326">
        <v>0.25</v>
      </c>
      <c r="F6899" s="281" t="s">
        <v>17578</v>
      </c>
      <c r="G6899" s="279" t="s">
        <v>8444</v>
      </c>
      <c r="H6899" s="283">
        <v>588</v>
      </c>
      <c r="I6899" s="280"/>
      <c r="J6899" s="281"/>
      <c r="K6899" s="169"/>
      <c r="L6899" s="169"/>
      <c r="M6899" s="169" t="s">
        <v>2395</v>
      </c>
      <c r="N6899" s="169"/>
      <c r="O6899" s="169"/>
      <c r="P6899" s="169"/>
    </row>
    <row r="6900" spans="1:16" ht="20.100000000000001" customHeight="1">
      <c r="A6900" s="5" t="s">
        <v>17412</v>
      </c>
      <c r="C6900" s="362" t="s">
        <v>17423</v>
      </c>
      <c r="E6900" s="326">
        <v>0.5</v>
      </c>
      <c r="F6900" s="281" t="s">
        <v>17578</v>
      </c>
      <c r="G6900" s="279" t="s">
        <v>8444</v>
      </c>
      <c r="H6900" s="283">
        <v>371</v>
      </c>
      <c r="I6900" s="280"/>
      <c r="J6900" s="281"/>
      <c r="K6900" s="169"/>
      <c r="L6900" s="169"/>
      <c r="M6900" s="169" t="s">
        <v>2395</v>
      </c>
      <c r="N6900" s="169"/>
      <c r="O6900" s="169"/>
      <c r="P6900" s="169"/>
    </row>
    <row r="6901" spans="1:16" ht="20.100000000000001" customHeight="1">
      <c r="A6901" s="5" t="s">
        <v>17412</v>
      </c>
      <c r="C6901" s="362" t="s">
        <v>17424</v>
      </c>
      <c r="E6901" s="326">
        <v>0.5</v>
      </c>
      <c r="F6901" s="281" t="s">
        <v>17578</v>
      </c>
      <c r="G6901" s="279" t="s">
        <v>8444</v>
      </c>
      <c r="H6901" s="283">
        <v>214</v>
      </c>
      <c r="I6901" s="280"/>
      <c r="J6901" s="281"/>
      <c r="K6901" s="169"/>
      <c r="L6901" s="169"/>
      <c r="M6901" s="169" t="s">
        <v>2395</v>
      </c>
      <c r="N6901" s="169"/>
      <c r="O6901" s="169"/>
      <c r="P6901" s="169"/>
    </row>
    <row r="6902" spans="1:16" ht="20.100000000000001" customHeight="1">
      <c r="A6902" s="5" t="s">
        <v>17412</v>
      </c>
      <c r="C6902" s="362" t="s">
        <v>17425</v>
      </c>
      <c r="E6902" s="326">
        <v>0.5</v>
      </c>
      <c r="F6902" s="281" t="s">
        <v>17578</v>
      </c>
      <c r="G6902" s="279" t="s">
        <v>8444</v>
      </c>
      <c r="H6902" s="283">
        <v>604</v>
      </c>
      <c r="I6902" s="280"/>
      <c r="J6902" s="281"/>
      <c r="K6902" s="169"/>
      <c r="L6902" s="169"/>
      <c r="M6902" s="169" t="s">
        <v>2395</v>
      </c>
      <c r="N6902" s="169"/>
      <c r="O6902" s="169"/>
      <c r="P6902" s="169"/>
    </row>
    <row r="6903" spans="1:16" ht="20.100000000000001" customHeight="1">
      <c r="A6903" s="5" t="s">
        <v>17412</v>
      </c>
      <c r="C6903" s="362" t="s">
        <v>17426</v>
      </c>
      <c r="E6903" s="326">
        <v>0.5</v>
      </c>
      <c r="F6903" s="281" t="s">
        <v>17578</v>
      </c>
      <c r="G6903" s="279" t="s">
        <v>8444</v>
      </c>
      <c r="H6903" s="283">
        <v>774</v>
      </c>
      <c r="I6903" s="280"/>
      <c r="J6903" s="281"/>
      <c r="K6903" s="169"/>
      <c r="L6903" s="169"/>
      <c r="M6903" s="169" t="s">
        <v>2395</v>
      </c>
      <c r="N6903" s="169"/>
      <c r="O6903" s="169"/>
      <c r="P6903" s="169"/>
    </row>
    <row r="6904" spans="1:16" ht="20.100000000000001" customHeight="1">
      <c r="A6904" s="5" t="s">
        <v>17412</v>
      </c>
      <c r="C6904" s="362" t="s">
        <v>17427</v>
      </c>
      <c r="E6904" s="326">
        <v>0.5</v>
      </c>
      <c r="F6904" s="281" t="s">
        <v>17578</v>
      </c>
      <c r="G6904" s="279" t="s">
        <v>8444</v>
      </c>
      <c r="H6904" s="283">
        <v>381</v>
      </c>
      <c r="I6904" s="280"/>
      <c r="J6904" s="281"/>
      <c r="K6904" s="169"/>
      <c r="L6904" s="169"/>
      <c r="M6904" s="169" t="s">
        <v>2395</v>
      </c>
      <c r="N6904" s="169"/>
      <c r="O6904" s="169"/>
      <c r="P6904" s="169"/>
    </row>
    <row r="6905" spans="1:16" ht="20.100000000000001" customHeight="1">
      <c r="A6905" s="5" t="s">
        <v>17412</v>
      </c>
      <c r="C6905" s="362" t="s">
        <v>17428</v>
      </c>
      <c r="E6905" s="326">
        <v>0.5</v>
      </c>
      <c r="F6905" s="281" t="s">
        <v>17578</v>
      </c>
      <c r="G6905" s="279" t="s">
        <v>8444</v>
      </c>
      <c r="H6905" s="283">
        <v>613</v>
      </c>
      <c r="I6905" s="280"/>
      <c r="J6905" s="281"/>
      <c r="K6905" s="169"/>
      <c r="L6905" s="169"/>
      <c r="M6905" s="169" t="s">
        <v>2395</v>
      </c>
      <c r="N6905" s="169"/>
      <c r="O6905" s="169"/>
      <c r="P6905" s="169"/>
    </row>
    <row r="6906" spans="1:16" ht="20.100000000000001" customHeight="1">
      <c r="A6906" s="5" t="s">
        <v>17412</v>
      </c>
      <c r="C6906" s="362" t="s">
        <v>17429</v>
      </c>
      <c r="E6906" s="326">
        <v>0.5</v>
      </c>
      <c r="F6906" s="281" t="s">
        <v>17578</v>
      </c>
      <c r="G6906" s="279" t="s">
        <v>8444</v>
      </c>
      <c r="H6906" s="283">
        <v>1565</v>
      </c>
      <c r="I6906" s="280"/>
      <c r="J6906" s="281"/>
      <c r="K6906" s="169"/>
      <c r="L6906" s="169"/>
      <c r="M6906" s="169" t="s">
        <v>2395</v>
      </c>
      <c r="N6906" s="169"/>
      <c r="O6906" s="169"/>
      <c r="P6906" s="169"/>
    </row>
    <row r="6907" spans="1:16" ht="20.100000000000001" customHeight="1">
      <c r="A6907" s="5" t="s">
        <v>17412</v>
      </c>
      <c r="C6907" s="362" t="s">
        <v>17430</v>
      </c>
      <c r="E6907" s="326">
        <v>0.25</v>
      </c>
      <c r="F6907" s="281" t="s">
        <v>17578</v>
      </c>
      <c r="G6907" s="279" t="s">
        <v>8444</v>
      </c>
      <c r="H6907" s="283">
        <v>495</v>
      </c>
      <c r="I6907" s="280"/>
      <c r="J6907" s="281"/>
      <c r="K6907" s="169"/>
      <c r="L6907" s="169"/>
      <c r="M6907" s="169" t="s">
        <v>2395</v>
      </c>
      <c r="N6907" s="169"/>
      <c r="O6907" s="169"/>
      <c r="P6907" s="169"/>
    </row>
    <row r="6908" spans="1:16" ht="20.100000000000001" customHeight="1">
      <c r="A6908" s="5" t="s">
        <v>17412</v>
      </c>
      <c r="C6908" s="362" t="s">
        <v>17431</v>
      </c>
      <c r="E6908" s="326">
        <v>0.25</v>
      </c>
      <c r="F6908" s="281" t="s">
        <v>17578</v>
      </c>
      <c r="G6908" s="279" t="s">
        <v>8444</v>
      </c>
      <c r="H6908" s="283">
        <v>452</v>
      </c>
      <c r="I6908" s="280"/>
      <c r="J6908" s="281"/>
      <c r="K6908" s="169"/>
      <c r="L6908" s="169"/>
      <c r="M6908" s="169" t="s">
        <v>2395</v>
      </c>
      <c r="N6908" s="169"/>
      <c r="O6908" s="169"/>
      <c r="P6908" s="169"/>
    </row>
    <row r="6909" spans="1:16" ht="20.100000000000001" customHeight="1">
      <c r="A6909" s="5" t="s">
        <v>17412</v>
      </c>
      <c r="C6909" s="362" t="s">
        <v>17432</v>
      </c>
      <c r="E6909" s="326">
        <v>0.25</v>
      </c>
      <c r="F6909" s="281" t="s">
        <v>17578</v>
      </c>
      <c r="G6909" s="279" t="s">
        <v>8444</v>
      </c>
      <c r="H6909" s="283">
        <v>157</v>
      </c>
      <c r="I6909" s="280"/>
      <c r="J6909" s="281"/>
      <c r="K6909" s="169"/>
      <c r="L6909" s="169"/>
      <c r="M6909" s="169" t="s">
        <v>2395</v>
      </c>
      <c r="N6909" s="169"/>
      <c r="O6909" s="169"/>
      <c r="P6909" s="169"/>
    </row>
    <row r="6910" spans="1:16" ht="20.100000000000001" customHeight="1">
      <c r="A6910" s="5" t="s">
        <v>17412</v>
      </c>
      <c r="C6910" s="362" t="s">
        <v>17433</v>
      </c>
      <c r="E6910" s="326">
        <v>0.25</v>
      </c>
      <c r="F6910" s="281" t="s">
        <v>17578</v>
      </c>
      <c r="G6910" s="279" t="s">
        <v>8444</v>
      </c>
      <c r="H6910" s="283">
        <v>182</v>
      </c>
      <c r="I6910" s="280"/>
      <c r="J6910" s="281"/>
      <c r="K6910" s="169"/>
      <c r="L6910" s="169"/>
      <c r="M6910" s="169" t="s">
        <v>2395</v>
      </c>
      <c r="N6910" s="169"/>
      <c r="O6910" s="169"/>
      <c r="P6910" s="169"/>
    </row>
    <row r="6911" spans="1:16" ht="20.100000000000001" customHeight="1">
      <c r="A6911" s="5" t="s">
        <v>17412</v>
      </c>
      <c r="C6911" s="362" t="s">
        <v>17434</v>
      </c>
      <c r="E6911" s="326">
        <v>0.5</v>
      </c>
      <c r="F6911" s="281" t="s">
        <v>17578</v>
      </c>
      <c r="G6911" s="279" t="s">
        <v>8444</v>
      </c>
      <c r="H6911" s="283">
        <v>575</v>
      </c>
      <c r="I6911" s="280"/>
      <c r="J6911" s="281"/>
      <c r="K6911" s="169"/>
      <c r="L6911" s="169"/>
      <c r="M6911" s="169" t="s">
        <v>2395</v>
      </c>
      <c r="N6911" s="169"/>
      <c r="O6911" s="169"/>
      <c r="P6911" s="169"/>
    </row>
    <row r="6912" spans="1:16" ht="20.100000000000001" customHeight="1">
      <c r="A6912" s="5" t="s">
        <v>17412</v>
      </c>
      <c r="C6912" s="362" t="s">
        <v>17435</v>
      </c>
      <c r="E6912" s="326">
        <v>0.5</v>
      </c>
      <c r="F6912" s="281" t="s">
        <v>17578</v>
      </c>
      <c r="G6912" s="279" t="s">
        <v>8444</v>
      </c>
      <c r="H6912" s="283">
        <v>247</v>
      </c>
      <c r="I6912" s="280"/>
      <c r="J6912" s="281"/>
      <c r="K6912" s="169"/>
      <c r="L6912" s="169"/>
      <c r="M6912" s="169" t="s">
        <v>2395</v>
      </c>
      <c r="N6912" s="169"/>
      <c r="O6912" s="169"/>
      <c r="P6912" s="169"/>
    </row>
    <row r="6913" spans="1:16" ht="20.100000000000001" customHeight="1">
      <c r="A6913" s="5" t="s">
        <v>17412</v>
      </c>
      <c r="C6913" s="362" t="s">
        <v>17436</v>
      </c>
      <c r="E6913" s="326">
        <v>0.5</v>
      </c>
      <c r="F6913" s="281" t="s">
        <v>17578</v>
      </c>
      <c r="G6913" s="279" t="s">
        <v>8444</v>
      </c>
      <c r="H6913" s="283">
        <v>720</v>
      </c>
      <c r="I6913" s="280"/>
      <c r="J6913" s="281"/>
      <c r="K6913" s="169"/>
      <c r="L6913" s="169"/>
      <c r="M6913" s="169" t="s">
        <v>2395</v>
      </c>
      <c r="N6913" s="169"/>
      <c r="O6913" s="169"/>
      <c r="P6913" s="169"/>
    </row>
    <row r="6914" spans="1:16" ht="20.100000000000001" customHeight="1">
      <c r="A6914" s="5" t="s">
        <v>17412</v>
      </c>
      <c r="C6914" s="362" t="s">
        <v>17437</v>
      </c>
      <c r="E6914" s="326">
        <v>0.5</v>
      </c>
      <c r="F6914" s="281" t="s">
        <v>17578</v>
      </c>
      <c r="G6914" s="279" t="s">
        <v>8444</v>
      </c>
      <c r="H6914" s="283">
        <v>158</v>
      </c>
      <c r="I6914" s="280"/>
      <c r="J6914" s="281"/>
      <c r="K6914" s="169"/>
      <c r="L6914" s="169"/>
      <c r="M6914" s="169" t="s">
        <v>2395</v>
      </c>
      <c r="N6914" s="169"/>
      <c r="O6914" s="169"/>
      <c r="P6914" s="169"/>
    </row>
    <row r="6915" spans="1:16" ht="20.100000000000001" customHeight="1">
      <c r="A6915" s="5" t="s">
        <v>17412</v>
      </c>
      <c r="C6915" s="362" t="s">
        <v>17438</v>
      </c>
      <c r="E6915" s="326">
        <v>0.5</v>
      </c>
      <c r="F6915" s="281" t="s">
        <v>17578</v>
      </c>
      <c r="G6915" s="279" t="s">
        <v>8444</v>
      </c>
      <c r="H6915" s="283">
        <v>297</v>
      </c>
      <c r="I6915" s="280"/>
      <c r="J6915" s="281"/>
      <c r="K6915" s="169"/>
      <c r="L6915" s="169"/>
      <c r="M6915" s="169" t="s">
        <v>2395</v>
      </c>
      <c r="N6915" s="169"/>
      <c r="O6915" s="169"/>
      <c r="P6915" s="169"/>
    </row>
    <row r="6916" spans="1:16" ht="20.100000000000001" customHeight="1">
      <c r="A6916" s="5" t="s">
        <v>17412</v>
      </c>
      <c r="C6916" s="362" t="s">
        <v>17439</v>
      </c>
      <c r="E6916" s="326">
        <v>0.5</v>
      </c>
      <c r="F6916" s="281" t="s">
        <v>17578</v>
      </c>
      <c r="G6916" s="279" t="s">
        <v>8444</v>
      </c>
      <c r="H6916" s="283">
        <v>314</v>
      </c>
      <c r="I6916" s="280"/>
      <c r="J6916" s="281"/>
      <c r="K6916" s="169"/>
      <c r="L6916" s="169"/>
      <c r="M6916" s="169" t="s">
        <v>2395</v>
      </c>
      <c r="N6916" s="169"/>
      <c r="O6916" s="169"/>
      <c r="P6916" s="169"/>
    </row>
    <row r="6917" spans="1:16" ht="20.100000000000001" customHeight="1">
      <c r="A6917" s="5" t="s">
        <v>17412</v>
      </c>
      <c r="C6917" s="362" t="s">
        <v>17440</v>
      </c>
      <c r="E6917" s="326">
        <v>0.5</v>
      </c>
      <c r="F6917" s="281" t="s">
        <v>17578</v>
      </c>
      <c r="G6917" s="279" t="s">
        <v>8444</v>
      </c>
      <c r="H6917" s="283">
        <v>288</v>
      </c>
      <c r="I6917" s="280"/>
      <c r="J6917" s="281"/>
      <c r="K6917" s="169"/>
      <c r="L6917" s="169"/>
      <c r="M6917" s="169" t="s">
        <v>2395</v>
      </c>
      <c r="N6917" s="169"/>
      <c r="O6917" s="169"/>
      <c r="P6917" s="169"/>
    </row>
    <row r="6918" spans="1:16" ht="20.100000000000001" customHeight="1">
      <c r="A6918" s="5" t="s">
        <v>17412</v>
      </c>
      <c r="C6918" s="362" t="s">
        <v>17441</v>
      </c>
      <c r="E6918" s="326">
        <v>0.5</v>
      </c>
      <c r="F6918" s="281" t="s">
        <v>17578</v>
      </c>
      <c r="G6918" s="279" t="s">
        <v>8444</v>
      </c>
      <c r="H6918" s="283">
        <v>121</v>
      </c>
      <c r="I6918" s="280"/>
      <c r="J6918" s="281"/>
      <c r="K6918" s="169"/>
      <c r="L6918" s="169"/>
      <c r="M6918" s="169" t="s">
        <v>2395</v>
      </c>
      <c r="N6918" s="169"/>
      <c r="O6918" s="169"/>
      <c r="P6918" s="169"/>
    </row>
    <row r="6919" spans="1:16" ht="20.100000000000001" customHeight="1">
      <c r="A6919" s="5" t="s">
        <v>17412</v>
      </c>
      <c r="C6919" s="362" t="s">
        <v>17442</v>
      </c>
      <c r="E6919" s="326">
        <v>0.5</v>
      </c>
      <c r="F6919" s="281" t="s">
        <v>17578</v>
      </c>
      <c r="G6919" s="279" t="s">
        <v>8444</v>
      </c>
      <c r="H6919" s="283">
        <v>247</v>
      </c>
      <c r="I6919" s="280"/>
      <c r="J6919" s="281"/>
      <c r="K6919" s="169"/>
      <c r="L6919" s="169"/>
      <c r="M6919" s="169" t="s">
        <v>2395</v>
      </c>
      <c r="N6919" s="169"/>
      <c r="O6919" s="169"/>
      <c r="P6919" s="169"/>
    </row>
    <row r="6920" spans="1:16" ht="20.100000000000001" customHeight="1">
      <c r="A6920" s="5" t="s">
        <v>17412</v>
      </c>
      <c r="C6920" s="362" t="s">
        <v>17443</v>
      </c>
      <c r="E6920" s="326">
        <v>0.5</v>
      </c>
      <c r="F6920" s="281" t="s">
        <v>17578</v>
      </c>
      <c r="G6920" s="279" t="s">
        <v>8444</v>
      </c>
      <c r="H6920" s="283">
        <v>444</v>
      </c>
      <c r="I6920" s="280"/>
      <c r="J6920" s="281"/>
      <c r="K6920" s="169"/>
      <c r="L6920" s="169"/>
      <c r="M6920" s="169" t="s">
        <v>2395</v>
      </c>
      <c r="N6920" s="169"/>
      <c r="O6920" s="169"/>
      <c r="P6920" s="169"/>
    </row>
    <row r="6921" spans="1:16" ht="20.100000000000001" customHeight="1">
      <c r="A6921" s="5" t="s">
        <v>17412</v>
      </c>
      <c r="C6921" s="362" t="s">
        <v>17444</v>
      </c>
      <c r="E6921" s="326">
        <v>0.5</v>
      </c>
      <c r="F6921" s="281" t="s">
        <v>17578</v>
      </c>
      <c r="G6921" s="279" t="s">
        <v>8444</v>
      </c>
      <c r="H6921" s="283">
        <v>164</v>
      </c>
      <c r="I6921" s="280"/>
      <c r="J6921" s="281"/>
      <c r="K6921" s="169"/>
      <c r="L6921" s="169"/>
      <c r="M6921" s="169" t="s">
        <v>2395</v>
      </c>
      <c r="N6921" s="169"/>
      <c r="O6921" s="169"/>
      <c r="P6921" s="169"/>
    </row>
    <row r="6922" spans="1:16" ht="20.100000000000001" customHeight="1">
      <c r="A6922" s="5" t="s">
        <v>17412</v>
      </c>
      <c r="C6922" s="362" t="s">
        <v>17445</v>
      </c>
      <c r="E6922" s="326">
        <v>0.25</v>
      </c>
      <c r="F6922" s="281" t="s">
        <v>17578</v>
      </c>
      <c r="G6922" s="279" t="s">
        <v>8444</v>
      </c>
      <c r="H6922" s="283">
        <v>428</v>
      </c>
      <c r="I6922" s="280"/>
      <c r="J6922" s="281"/>
      <c r="K6922" s="169"/>
      <c r="L6922" s="169"/>
      <c r="M6922" s="169" t="s">
        <v>2395</v>
      </c>
      <c r="N6922" s="169"/>
      <c r="O6922" s="169"/>
      <c r="P6922" s="169"/>
    </row>
    <row r="6923" spans="1:16" ht="20.100000000000001" customHeight="1">
      <c r="A6923" s="5" t="s">
        <v>17412</v>
      </c>
      <c r="C6923" s="362" t="s">
        <v>17446</v>
      </c>
      <c r="E6923" s="323">
        <v>0.25</v>
      </c>
      <c r="F6923" s="281" t="s">
        <v>17578</v>
      </c>
      <c r="G6923" s="279" t="s">
        <v>8444</v>
      </c>
      <c r="H6923" s="282">
        <v>0</v>
      </c>
      <c r="I6923" s="280"/>
      <c r="J6923" s="281"/>
      <c r="K6923" s="169"/>
      <c r="L6923" s="169"/>
      <c r="M6923" s="169" t="s">
        <v>2395</v>
      </c>
      <c r="N6923" s="169"/>
      <c r="O6923" s="169"/>
      <c r="P6923" s="169"/>
    </row>
    <row r="6924" spans="1:16" ht="20.100000000000001" customHeight="1">
      <c r="A6924" s="5" t="s">
        <v>17412</v>
      </c>
      <c r="C6924" s="362" t="s">
        <v>17447</v>
      </c>
      <c r="E6924" s="326">
        <v>0.25</v>
      </c>
      <c r="F6924" s="281" t="s">
        <v>17578</v>
      </c>
      <c r="G6924" s="279" t="s">
        <v>8444</v>
      </c>
      <c r="H6924" s="283">
        <v>907</v>
      </c>
      <c r="I6924" s="280"/>
      <c r="J6924" s="281"/>
      <c r="K6924" s="169"/>
      <c r="L6924" s="169"/>
      <c r="M6924" s="169" t="s">
        <v>2395</v>
      </c>
      <c r="N6924" s="169"/>
      <c r="O6924" s="169"/>
      <c r="P6924" s="169"/>
    </row>
    <row r="6925" spans="1:16" ht="20.100000000000001" customHeight="1">
      <c r="A6925" s="5" t="s">
        <v>17412</v>
      </c>
      <c r="C6925" s="362" t="s">
        <v>17448</v>
      </c>
      <c r="E6925" s="326">
        <v>0.25</v>
      </c>
      <c r="F6925" s="281" t="s">
        <v>17578</v>
      </c>
      <c r="G6925" s="279" t="s">
        <v>8444</v>
      </c>
      <c r="H6925" s="283">
        <v>1209</v>
      </c>
      <c r="I6925" s="280"/>
      <c r="J6925" s="281"/>
      <c r="K6925" s="169"/>
      <c r="L6925" s="169"/>
      <c r="M6925" s="169" t="s">
        <v>2395</v>
      </c>
      <c r="N6925" s="169"/>
      <c r="O6925" s="169"/>
      <c r="P6925" s="169"/>
    </row>
    <row r="6926" spans="1:16" ht="20.100000000000001" customHeight="1">
      <c r="A6926" s="5" t="s">
        <v>17412</v>
      </c>
      <c r="C6926" s="362" t="s">
        <v>17449</v>
      </c>
      <c r="E6926" s="326">
        <v>0.25</v>
      </c>
      <c r="F6926" s="281" t="s">
        <v>17578</v>
      </c>
      <c r="G6926" s="279" t="s">
        <v>8444</v>
      </c>
      <c r="H6926" s="283">
        <v>197</v>
      </c>
      <c r="I6926" s="280"/>
      <c r="J6926" s="281"/>
      <c r="K6926" s="169"/>
      <c r="L6926" s="169"/>
      <c r="M6926" s="169" t="s">
        <v>2395</v>
      </c>
      <c r="N6926" s="169"/>
      <c r="O6926" s="169"/>
      <c r="P6926" s="169"/>
    </row>
    <row r="6927" spans="1:16" ht="20.100000000000001" customHeight="1">
      <c r="A6927" s="5" t="s">
        <v>17412</v>
      </c>
      <c r="C6927" s="362" t="s">
        <v>17450</v>
      </c>
      <c r="E6927" s="326">
        <v>0.25</v>
      </c>
      <c r="F6927" s="281" t="s">
        <v>17578</v>
      </c>
      <c r="G6927" s="279" t="s">
        <v>8444</v>
      </c>
      <c r="H6927" s="283">
        <v>398</v>
      </c>
      <c r="I6927" s="280"/>
      <c r="J6927" s="281"/>
      <c r="K6927" s="169"/>
      <c r="L6927" s="169"/>
      <c r="M6927" s="169" t="s">
        <v>2395</v>
      </c>
      <c r="N6927" s="169"/>
      <c r="O6927" s="169"/>
      <c r="P6927" s="169"/>
    </row>
    <row r="6928" spans="1:16" ht="20.100000000000001" customHeight="1">
      <c r="A6928" s="5" t="s">
        <v>17412</v>
      </c>
      <c r="C6928" s="362" t="s">
        <v>17451</v>
      </c>
      <c r="E6928" s="326">
        <v>0.25</v>
      </c>
      <c r="F6928" s="281" t="s">
        <v>17578</v>
      </c>
      <c r="G6928" s="279" t="s">
        <v>8444</v>
      </c>
      <c r="H6928" s="283">
        <v>173</v>
      </c>
      <c r="I6928" s="280"/>
      <c r="J6928" s="281"/>
      <c r="K6928" s="169"/>
      <c r="L6928" s="169"/>
      <c r="M6928" s="169" t="s">
        <v>2395</v>
      </c>
      <c r="N6928" s="169"/>
      <c r="O6928" s="169"/>
      <c r="P6928" s="169"/>
    </row>
    <row r="6929" spans="1:16" ht="20.100000000000001" customHeight="1">
      <c r="A6929" s="5" t="s">
        <v>17412</v>
      </c>
      <c r="C6929" s="362" t="s">
        <v>17452</v>
      </c>
      <c r="E6929" s="326">
        <v>0.25</v>
      </c>
      <c r="F6929" s="281" t="s">
        <v>17578</v>
      </c>
      <c r="G6929" s="279" t="s">
        <v>8444</v>
      </c>
      <c r="H6929" s="283">
        <v>144</v>
      </c>
      <c r="I6929" s="280"/>
      <c r="J6929" s="281"/>
      <c r="K6929" s="169"/>
      <c r="L6929" s="169"/>
      <c r="M6929" s="169" t="s">
        <v>2395</v>
      </c>
      <c r="N6929" s="169"/>
      <c r="O6929" s="169"/>
      <c r="P6929" s="169"/>
    </row>
    <row r="6930" spans="1:16" ht="20.100000000000001" customHeight="1">
      <c r="A6930" s="5" t="s">
        <v>17412</v>
      </c>
      <c r="C6930" s="362" t="s">
        <v>17453</v>
      </c>
      <c r="E6930" s="326">
        <v>0.25</v>
      </c>
      <c r="F6930" s="281" t="s">
        <v>17578</v>
      </c>
      <c r="G6930" s="279" t="s">
        <v>8444</v>
      </c>
      <c r="H6930" s="283">
        <v>124</v>
      </c>
      <c r="I6930" s="280"/>
      <c r="J6930" s="281"/>
      <c r="K6930" s="169"/>
      <c r="L6930" s="169"/>
      <c r="M6930" s="169" t="s">
        <v>2395</v>
      </c>
      <c r="N6930" s="169"/>
      <c r="O6930" s="169"/>
      <c r="P6930" s="169"/>
    </row>
    <row r="6931" spans="1:16" ht="20.100000000000001" customHeight="1">
      <c r="A6931" s="5" t="s">
        <v>17412</v>
      </c>
      <c r="C6931" s="362" t="s">
        <v>17454</v>
      </c>
      <c r="E6931" s="326">
        <v>0.25</v>
      </c>
      <c r="F6931" s="281" t="s">
        <v>17578</v>
      </c>
      <c r="G6931" s="279" t="s">
        <v>8444</v>
      </c>
      <c r="H6931" s="283">
        <v>95</v>
      </c>
      <c r="I6931" s="280"/>
      <c r="J6931" s="281"/>
      <c r="K6931" s="169"/>
      <c r="L6931" s="169"/>
      <c r="M6931" s="169" t="s">
        <v>2395</v>
      </c>
      <c r="N6931" s="169"/>
      <c r="O6931" s="169"/>
      <c r="P6931" s="169"/>
    </row>
    <row r="6932" spans="1:16" ht="20.100000000000001" customHeight="1">
      <c r="A6932" s="5" t="s">
        <v>17412</v>
      </c>
      <c r="C6932" s="362" t="s">
        <v>17455</v>
      </c>
      <c r="E6932" s="323">
        <v>0.25</v>
      </c>
      <c r="F6932" s="281" t="s">
        <v>17578</v>
      </c>
      <c r="G6932" s="279" t="s">
        <v>8444</v>
      </c>
      <c r="H6932" s="282">
        <v>0</v>
      </c>
      <c r="I6932" s="280"/>
      <c r="J6932" s="281"/>
      <c r="K6932" s="169"/>
      <c r="L6932" s="169"/>
      <c r="M6932" s="169" t="s">
        <v>2395</v>
      </c>
      <c r="N6932" s="169"/>
      <c r="O6932" s="169"/>
      <c r="P6932" s="169"/>
    </row>
    <row r="6933" spans="1:16" ht="20.100000000000001" customHeight="1">
      <c r="A6933" s="5" t="s">
        <v>17412</v>
      </c>
      <c r="C6933" s="362" t="s">
        <v>17456</v>
      </c>
      <c r="E6933" s="326">
        <v>2</v>
      </c>
      <c r="F6933" s="281" t="s">
        <v>17578</v>
      </c>
      <c r="G6933" s="279" t="s">
        <v>8444</v>
      </c>
      <c r="H6933" s="283">
        <v>162</v>
      </c>
      <c r="I6933" s="280"/>
      <c r="J6933" s="281"/>
      <c r="K6933" s="169"/>
      <c r="L6933" s="169"/>
      <c r="M6933" s="169" t="s">
        <v>2395</v>
      </c>
      <c r="N6933" s="169"/>
      <c r="O6933" s="169"/>
      <c r="P6933" s="169"/>
    </row>
    <row r="6934" spans="1:16" ht="20.100000000000001" customHeight="1">
      <c r="A6934" s="5" t="s">
        <v>17412</v>
      </c>
      <c r="C6934" s="362" t="s">
        <v>17457</v>
      </c>
      <c r="E6934" s="326">
        <v>2</v>
      </c>
      <c r="F6934" s="281" t="s">
        <v>17578</v>
      </c>
      <c r="G6934" s="279" t="s">
        <v>8444</v>
      </c>
      <c r="H6934" s="283">
        <v>268</v>
      </c>
      <c r="I6934" s="280"/>
      <c r="J6934" s="281"/>
      <c r="K6934" s="169"/>
      <c r="L6934" s="169"/>
      <c r="M6934" s="169" t="s">
        <v>2395</v>
      </c>
      <c r="N6934" s="169"/>
      <c r="O6934" s="169"/>
      <c r="P6934" s="169"/>
    </row>
    <row r="6935" spans="1:16" ht="20.100000000000001" customHeight="1">
      <c r="A6935" s="5" t="s">
        <v>17412</v>
      </c>
      <c r="C6935" s="362" t="s">
        <v>17458</v>
      </c>
      <c r="E6935" s="326">
        <v>0.25</v>
      </c>
      <c r="F6935" s="281" t="s">
        <v>17578</v>
      </c>
      <c r="G6935" s="279" t="s">
        <v>8444</v>
      </c>
      <c r="H6935" s="283">
        <v>286</v>
      </c>
      <c r="I6935" s="280"/>
      <c r="J6935" s="281"/>
      <c r="K6935" s="169"/>
      <c r="L6935" s="169"/>
      <c r="M6935" s="169" t="s">
        <v>2395</v>
      </c>
      <c r="N6935" s="169"/>
      <c r="O6935" s="169"/>
      <c r="P6935" s="169"/>
    </row>
    <row r="6936" spans="1:16" ht="20.100000000000001" customHeight="1">
      <c r="A6936" s="5" t="s">
        <v>17412</v>
      </c>
      <c r="C6936" s="362" t="s">
        <v>17459</v>
      </c>
      <c r="E6936" s="326">
        <v>0.75</v>
      </c>
      <c r="F6936" s="281" t="s">
        <v>17578</v>
      </c>
      <c r="G6936" s="279" t="s">
        <v>8444</v>
      </c>
      <c r="H6936" s="283">
        <v>94</v>
      </c>
      <c r="I6936" s="280"/>
      <c r="J6936" s="281"/>
      <c r="K6936" s="169"/>
      <c r="L6936" s="169"/>
      <c r="M6936" s="169" t="s">
        <v>2395</v>
      </c>
      <c r="N6936" s="169"/>
      <c r="O6936" s="169"/>
      <c r="P6936" s="169"/>
    </row>
    <row r="6937" spans="1:16" ht="20.100000000000001" customHeight="1">
      <c r="A6937" s="5" t="s">
        <v>17412</v>
      </c>
      <c r="C6937" s="362" t="s">
        <v>17460</v>
      </c>
      <c r="E6937" s="326">
        <v>0.5</v>
      </c>
      <c r="F6937" s="281" t="s">
        <v>17578</v>
      </c>
      <c r="G6937" s="279" t="s">
        <v>8444</v>
      </c>
      <c r="H6937" s="283">
        <v>77</v>
      </c>
      <c r="I6937" s="280"/>
      <c r="J6937" s="281"/>
      <c r="K6937" s="169"/>
      <c r="L6937" s="169"/>
      <c r="M6937" s="169" t="s">
        <v>2395</v>
      </c>
      <c r="N6937" s="169"/>
      <c r="O6937" s="169"/>
      <c r="P6937" s="169"/>
    </row>
    <row r="6938" spans="1:16" ht="20.100000000000001" customHeight="1">
      <c r="A6938" s="5" t="s">
        <v>17412</v>
      </c>
      <c r="C6938" s="362" t="s">
        <v>17461</v>
      </c>
      <c r="E6938" s="326">
        <v>0.75</v>
      </c>
      <c r="F6938" s="281" t="s">
        <v>17578</v>
      </c>
      <c r="G6938" s="279" t="s">
        <v>8444</v>
      </c>
      <c r="H6938" s="283">
        <v>28</v>
      </c>
      <c r="I6938" s="280"/>
      <c r="J6938" s="281"/>
      <c r="K6938" s="169"/>
      <c r="L6938" s="169"/>
      <c r="M6938" s="169" t="s">
        <v>2395</v>
      </c>
      <c r="N6938" s="169"/>
      <c r="O6938" s="169"/>
      <c r="P6938" s="169"/>
    </row>
    <row r="6939" spans="1:16" ht="20.100000000000001" customHeight="1">
      <c r="A6939" s="5" t="s">
        <v>17412</v>
      </c>
      <c r="C6939" s="362" t="s">
        <v>17462</v>
      </c>
      <c r="E6939" s="326">
        <v>1</v>
      </c>
      <c r="F6939" s="281" t="s">
        <v>17578</v>
      </c>
      <c r="G6939" s="279" t="s">
        <v>8444</v>
      </c>
      <c r="H6939" s="283">
        <v>110</v>
      </c>
      <c r="I6939" s="280"/>
      <c r="J6939" s="281"/>
      <c r="K6939" s="169"/>
      <c r="L6939" s="169"/>
      <c r="M6939" s="169" t="s">
        <v>2395</v>
      </c>
      <c r="N6939" s="169"/>
      <c r="O6939" s="169"/>
      <c r="P6939" s="169"/>
    </row>
    <row r="6940" spans="1:16" ht="20.100000000000001" customHeight="1">
      <c r="A6940" s="5" t="s">
        <v>17412</v>
      </c>
      <c r="C6940" s="362" t="s">
        <v>17463</v>
      </c>
      <c r="E6940" s="326">
        <v>0.5</v>
      </c>
      <c r="F6940" s="281" t="s">
        <v>17578</v>
      </c>
      <c r="G6940" s="279" t="s">
        <v>8444</v>
      </c>
      <c r="H6940" s="283">
        <v>178</v>
      </c>
      <c r="I6940" s="280"/>
      <c r="J6940" s="281"/>
      <c r="K6940" s="169"/>
      <c r="L6940" s="169"/>
      <c r="M6940" s="169" t="s">
        <v>2395</v>
      </c>
      <c r="N6940" s="169"/>
      <c r="O6940" s="169"/>
      <c r="P6940" s="169"/>
    </row>
    <row r="6941" spans="1:16" ht="20.100000000000001" customHeight="1">
      <c r="A6941" s="5" t="s">
        <v>17412</v>
      </c>
      <c r="C6941" s="362" t="s">
        <v>17464</v>
      </c>
      <c r="E6941" s="326">
        <v>0.5</v>
      </c>
      <c r="F6941" s="281" t="s">
        <v>17578</v>
      </c>
      <c r="G6941" s="279" t="s">
        <v>8444</v>
      </c>
      <c r="H6941" s="283">
        <v>17</v>
      </c>
      <c r="I6941" s="280"/>
      <c r="J6941" s="281"/>
      <c r="K6941" s="169"/>
      <c r="L6941" s="169"/>
      <c r="M6941" s="169" t="s">
        <v>2395</v>
      </c>
      <c r="N6941" s="169"/>
      <c r="O6941" s="169"/>
      <c r="P6941" s="169"/>
    </row>
    <row r="6942" spans="1:16" ht="20.100000000000001" customHeight="1">
      <c r="A6942" s="5" t="s">
        <v>17412</v>
      </c>
      <c r="C6942" s="362" t="s">
        <v>17465</v>
      </c>
      <c r="E6942" s="326">
        <v>0.5</v>
      </c>
      <c r="F6942" s="281" t="s">
        <v>17578</v>
      </c>
      <c r="G6942" s="279" t="s">
        <v>8444</v>
      </c>
      <c r="H6942" s="283">
        <v>157</v>
      </c>
      <c r="I6942" s="280"/>
      <c r="J6942" s="281"/>
      <c r="K6942" s="169"/>
      <c r="L6942" s="169"/>
      <c r="M6942" s="169" t="s">
        <v>2395</v>
      </c>
      <c r="N6942" s="169"/>
      <c r="O6942" s="169"/>
      <c r="P6942" s="169"/>
    </row>
    <row r="6943" spans="1:16" ht="20.100000000000001" customHeight="1">
      <c r="A6943" s="5" t="s">
        <v>17412</v>
      </c>
      <c r="C6943" s="362" t="s">
        <v>17466</v>
      </c>
      <c r="E6943" s="326">
        <v>0.25</v>
      </c>
      <c r="F6943" s="281" t="s">
        <v>17578</v>
      </c>
      <c r="G6943" s="279" t="s">
        <v>8444</v>
      </c>
      <c r="H6943" s="283">
        <v>782</v>
      </c>
      <c r="I6943" s="280"/>
      <c r="J6943" s="281"/>
      <c r="K6943" s="169"/>
      <c r="L6943" s="169"/>
      <c r="M6943" s="169" t="s">
        <v>2395</v>
      </c>
      <c r="N6943" s="169"/>
      <c r="O6943" s="169"/>
      <c r="P6943" s="169"/>
    </row>
    <row r="6944" spans="1:16" ht="20.100000000000001" customHeight="1">
      <c r="A6944" s="5" t="s">
        <v>17412</v>
      </c>
      <c r="C6944" s="362" t="s">
        <v>17467</v>
      </c>
      <c r="E6944" s="326">
        <v>0.25</v>
      </c>
      <c r="F6944" s="281" t="s">
        <v>17578</v>
      </c>
      <c r="G6944" s="279" t="s">
        <v>8444</v>
      </c>
      <c r="H6944" s="283">
        <v>160</v>
      </c>
      <c r="I6944" s="280"/>
      <c r="J6944" s="281"/>
      <c r="K6944" s="169"/>
      <c r="L6944" s="169"/>
      <c r="M6944" s="169" t="s">
        <v>2395</v>
      </c>
      <c r="N6944" s="169"/>
      <c r="O6944" s="169"/>
      <c r="P6944" s="169"/>
    </row>
    <row r="6945" spans="1:16" ht="20.100000000000001" customHeight="1">
      <c r="A6945" s="5" t="s">
        <v>17412</v>
      </c>
      <c r="C6945" s="362" t="s">
        <v>17468</v>
      </c>
      <c r="E6945" s="326">
        <v>0.25</v>
      </c>
      <c r="F6945" s="281" t="s">
        <v>17578</v>
      </c>
      <c r="G6945" s="279" t="s">
        <v>8444</v>
      </c>
      <c r="H6945" s="283">
        <v>203</v>
      </c>
      <c r="I6945" s="280"/>
      <c r="J6945" s="281"/>
      <c r="K6945" s="169"/>
      <c r="L6945" s="169"/>
      <c r="M6945" s="169" t="s">
        <v>2395</v>
      </c>
      <c r="N6945" s="169"/>
      <c r="O6945" s="169"/>
      <c r="P6945" s="169"/>
    </row>
    <row r="6946" spans="1:16" ht="20.100000000000001" customHeight="1">
      <c r="A6946" s="5" t="s">
        <v>17412</v>
      </c>
      <c r="C6946" s="362" t="s">
        <v>17469</v>
      </c>
      <c r="E6946" s="326">
        <v>0.25</v>
      </c>
      <c r="F6946" s="281" t="s">
        <v>17578</v>
      </c>
      <c r="G6946" s="279" t="s">
        <v>8444</v>
      </c>
      <c r="H6946" s="283">
        <v>370</v>
      </c>
      <c r="I6946" s="280"/>
      <c r="J6946" s="281"/>
      <c r="K6946" s="169"/>
      <c r="L6946" s="169"/>
      <c r="M6946" s="169" t="s">
        <v>2395</v>
      </c>
      <c r="N6946" s="169"/>
      <c r="O6946" s="169"/>
      <c r="P6946" s="169"/>
    </row>
    <row r="6947" spans="1:16" ht="20.100000000000001" customHeight="1">
      <c r="A6947" s="5" t="s">
        <v>17412</v>
      </c>
      <c r="C6947" s="362" t="s">
        <v>17470</v>
      </c>
      <c r="E6947" s="326">
        <v>1</v>
      </c>
      <c r="F6947" s="281" t="s">
        <v>17578</v>
      </c>
      <c r="G6947" s="279" t="s">
        <v>8444</v>
      </c>
      <c r="H6947" s="283">
        <v>160</v>
      </c>
      <c r="I6947" s="280"/>
      <c r="J6947" s="281"/>
      <c r="K6947" s="169"/>
      <c r="L6947" s="169"/>
      <c r="M6947" s="169" t="s">
        <v>2395</v>
      </c>
      <c r="N6947" s="169"/>
      <c r="O6947" s="169"/>
      <c r="P6947" s="169"/>
    </row>
    <row r="6948" spans="1:16" ht="20.100000000000001" customHeight="1">
      <c r="A6948" s="5" t="s">
        <v>17412</v>
      </c>
      <c r="C6948" s="362" t="s">
        <v>17471</v>
      </c>
      <c r="E6948" s="326">
        <v>0.25</v>
      </c>
      <c r="F6948" s="281" t="s">
        <v>17578</v>
      </c>
      <c r="G6948" s="279" t="s">
        <v>8444</v>
      </c>
      <c r="H6948" s="283">
        <v>159</v>
      </c>
      <c r="I6948" s="280"/>
      <c r="J6948" s="281"/>
      <c r="K6948" s="169"/>
      <c r="L6948" s="169"/>
      <c r="M6948" s="169" t="s">
        <v>2395</v>
      </c>
      <c r="N6948" s="169"/>
      <c r="O6948" s="169"/>
      <c r="P6948" s="169"/>
    </row>
    <row r="6949" spans="1:16" ht="20.100000000000001" customHeight="1">
      <c r="A6949" s="5" t="s">
        <v>17412</v>
      </c>
      <c r="C6949" s="362" t="s">
        <v>17472</v>
      </c>
      <c r="E6949" s="326">
        <v>0.25</v>
      </c>
      <c r="F6949" s="281" t="s">
        <v>17578</v>
      </c>
      <c r="G6949" s="279" t="s">
        <v>8444</v>
      </c>
      <c r="H6949" s="283">
        <v>144</v>
      </c>
      <c r="I6949" s="280"/>
      <c r="J6949" s="281"/>
      <c r="K6949" s="169"/>
      <c r="L6949" s="169"/>
      <c r="M6949" s="169" t="s">
        <v>2395</v>
      </c>
      <c r="N6949" s="169"/>
      <c r="O6949" s="169"/>
      <c r="P6949" s="169"/>
    </row>
    <row r="6950" spans="1:16" ht="20.100000000000001" customHeight="1">
      <c r="A6950" s="5" t="s">
        <v>17412</v>
      </c>
      <c r="C6950" s="362" t="s">
        <v>17473</v>
      </c>
      <c r="E6950" s="326">
        <v>0.25</v>
      </c>
      <c r="F6950" s="281" t="s">
        <v>17578</v>
      </c>
      <c r="G6950" s="279" t="s">
        <v>8444</v>
      </c>
      <c r="H6950" s="283">
        <v>315</v>
      </c>
      <c r="I6950" s="280"/>
      <c r="J6950" s="281"/>
      <c r="K6950" s="169"/>
      <c r="L6950" s="169"/>
      <c r="M6950" s="169" t="s">
        <v>2395</v>
      </c>
      <c r="N6950" s="169"/>
      <c r="O6950" s="169"/>
      <c r="P6950" s="169"/>
    </row>
    <row r="6951" spans="1:16" ht="20.100000000000001" customHeight="1">
      <c r="A6951" s="5" t="s">
        <v>17412</v>
      </c>
      <c r="C6951" s="362" t="s">
        <v>17474</v>
      </c>
      <c r="E6951" s="326">
        <v>0.25</v>
      </c>
      <c r="F6951" s="281" t="s">
        <v>17578</v>
      </c>
      <c r="G6951" s="279" t="s">
        <v>8444</v>
      </c>
      <c r="H6951" s="283">
        <v>387</v>
      </c>
      <c r="I6951" s="280"/>
      <c r="J6951" s="281"/>
      <c r="K6951" s="169"/>
      <c r="L6951" s="169"/>
      <c r="M6951" s="169" t="s">
        <v>2395</v>
      </c>
      <c r="N6951" s="169"/>
      <c r="O6951" s="169"/>
      <c r="P6951" s="169"/>
    </row>
    <row r="6952" spans="1:16" ht="20.100000000000001" customHeight="1">
      <c r="A6952" s="5" t="s">
        <v>17412</v>
      </c>
      <c r="C6952" s="362" t="s">
        <v>17475</v>
      </c>
      <c r="E6952" s="326">
        <v>0.25</v>
      </c>
      <c r="F6952" s="281" t="s">
        <v>17578</v>
      </c>
      <c r="G6952" s="279" t="s">
        <v>8444</v>
      </c>
      <c r="H6952" s="283">
        <v>250</v>
      </c>
      <c r="I6952" s="280"/>
      <c r="J6952" s="281"/>
      <c r="K6952" s="169"/>
      <c r="L6952" s="169"/>
      <c r="M6952" s="169" t="s">
        <v>2395</v>
      </c>
      <c r="N6952" s="169"/>
      <c r="O6952" s="169"/>
      <c r="P6952" s="169"/>
    </row>
    <row r="6953" spans="1:16" ht="20.100000000000001" customHeight="1">
      <c r="A6953" s="5" t="s">
        <v>17412</v>
      </c>
      <c r="C6953" s="362" t="s">
        <v>17476</v>
      </c>
      <c r="E6953" s="326">
        <v>0.25</v>
      </c>
      <c r="F6953" s="281" t="s">
        <v>17578</v>
      </c>
      <c r="G6953" s="279" t="s">
        <v>8444</v>
      </c>
      <c r="H6953" s="283">
        <v>423</v>
      </c>
      <c r="I6953" s="280"/>
      <c r="J6953" s="281"/>
      <c r="K6953" s="169"/>
      <c r="L6953" s="169"/>
      <c r="M6953" s="169" t="s">
        <v>2395</v>
      </c>
      <c r="N6953" s="169"/>
      <c r="O6953" s="169"/>
      <c r="P6953" s="169"/>
    </row>
    <row r="6954" spans="1:16" ht="20.100000000000001" customHeight="1">
      <c r="A6954" s="5" t="s">
        <v>17412</v>
      </c>
      <c r="C6954" s="362" t="s">
        <v>17477</v>
      </c>
      <c r="E6954" s="326">
        <v>0.25</v>
      </c>
      <c r="F6954" s="281" t="s">
        <v>17578</v>
      </c>
      <c r="G6954" s="279" t="s">
        <v>8444</v>
      </c>
      <c r="H6954" s="283">
        <v>276</v>
      </c>
      <c r="I6954" s="280"/>
      <c r="J6954" s="281"/>
      <c r="K6954" s="169"/>
      <c r="L6954" s="169"/>
      <c r="M6954" s="169" t="s">
        <v>2395</v>
      </c>
      <c r="N6954" s="169"/>
      <c r="O6954" s="169"/>
      <c r="P6954" s="169"/>
    </row>
    <row r="6955" spans="1:16" ht="20.100000000000001" customHeight="1">
      <c r="A6955" s="5" t="s">
        <v>17412</v>
      </c>
      <c r="C6955" s="362" t="s">
        <v>17478</v>
      </c>
      <c r="E6955" s="326">
        <v>0.25</v>
      </c>
      <c r="F6955" s="281" t="s">
        <v>17578</v>
      </c>
      <c r="G6955" s="279" t="s">
        <v>8444</v>
      </c>
      <c r="H6955" s="283">
        <v>120</v>
      </c>
      <c r="I6955" s="280"/>
      <c r="J6955" s="281"/>
      <c r="K6955" s="169"/>
      <c r="L6955" s="169"/>
      <c r="M6955" s="169" t="s">
        <v>2395</v>
      </c>
      <c r="N6955" s="169"/>
      <c r="O6955" s="169"/>
      <c r="P6955" s="169"/>
    </row>
    <row r="6956" spans="1:16" ht="20.100000000000001" customHeight="1">
      <c r="A6956" s="5" t="s">
        <v>17412</v>
      </c>
      <c r="C6956" s="362" t="s">
        <v>17479</v>
      </c>
      <c r="E6956" s="326">
        <v>0.25</v>
      </c>
      <c r="F6956" s="281" t="s">
        <v>17578</v>
      </c>
      <c r="G6956" s="279" t="s">
        <v>8444</v>
      </c>
      <c r="H6956" s="283">
        <v>470</v>
      </c>
      <c r="I6956" s="280"/>
      <c r="J6956" s="281"/>
      <c r="K6956" s="169"/>
      <c r="L6956" s="169"/>
      <c r="M6956" s="169" t="s">
        <v>2395</v>
      </c>
      <c r="N6956" s="169"/>
      <c r="O6956" s="169"/>
      <c r="P6956" s="169"/>
    </row>
    <row r="6957" spans="1:16" ht="20.100000000000001" customHeight="1">
      <c r="A6957" s="5" t="s">
        <v>17412</v>
      </c>
      <c r="C6957" s="362" t="s">
        <v>17480</v>
      </c>
      <c r="E6957" s="326">
        <v>0.25</v>
      </c>
      <c r="F6957" s="281" t="s">
        <v>17578</v>
      </c>
      <c r="G6957" s="279" t="s">
        <v>8444</v>
      </c>
      <c r="H6957" s="283">
        <v>626</v>
      </c>
      <c r="I6957" s="280"/>
      <c r="J6957" s="281"/>
      <c r="K6957" s="169"/>
      <c r="L6957" s="169"/>
      <c r="M6957" s="169" t="s">
        <v>2395</v>
      </c>
      <c r="N6957" s="169"/>
      <c r="O6957" s="169"/>
      <c r="P6957" s="169"/>
    </row>
    <row r="6958" spans="1:16" ht="20.100000000000001" customHeight="1">
      <c r="A6958" s="5" t="s">
        <v>17412</v>
      </c>
      <c r="C6958" s="362" t="s">
        <v>17481</v>
      </c>
      <c r="E6958" s="326">
        <v>0.25</v>
      </c>
      <c r="F6958" s="281" t="s">
        <v>17578</v>
      </c>
      <c r="G6958" s="279" t="s">
        <v>8444</v>
      </c>
      <c r="H6958" s="283">
        <v>118</v>
      </c>
      <c r="I6958" s="280"/>
      <c r="J6958" s="281"/>
      <c r="K6958" s="169"/>
      <c r="L6958" s="169"/>
      <c r="M6958" s="169" t="s">
        <v>2395</v>
      </c>
      <c r="N6958" s="169"/>
      <c r="O6958" s="169"/>
      <c r="P6958" s="169"/>
    </row>
    <row r="6959" spans="1:16" ht="20.100000000000001" customHeight="1">
      <c r="A6959" s="5" t="s">
        <v>17412</v>
      </c>
      <c r="C6959" s="362" t="s">
        <v>17482</v>
      </c>
      <c r="E6959" s="326">
        <v>0.25</v>
      </c>
      <c r="F6959" s="281" t="s">
        <v>17578</v>
      </c>
      <c r="G6959" s="279" t="s">
        <v>8444</v>
      </c>
      <c r="H6959" s="283">
        <v>278</v>
      </c>
      <c r="I6959" s="280"/>
      <c r="J6959" s="281"/>
      <c r="K6959" s="169"/>
      <c r="L6959" s="169"/>
      <c r="M6959" s="169" t="s">
        <v>2395</v>
      </c>
      <c r="N6959" s="169"/>
      <c r="O6959" s="169"/>
      <c r="P6959" s="169"/>
    </row>
    <row r="6960" spans="1:16" ht="20.100000000000001" customHeight="1">
      <c r="A6960" s="5" t="s">
        <v>17412</v>
      </c>
      <c r="C6960" s="362" t="s">
        <v>17483</v>
      </c>
      <c r="E6960" s="326">
        <v>0.25</v>
      </c>
      <c r="F6960" s="281" t="s">
        <v>17578</v>
      </c>
      <c r="G6960" s="279" t="s">
        <v>8444</v>
      </c>
      <c r="H6960" s="283">
        <v>418</v>
      </c>
      <c r="I6960" s="280"/>
      <c r="J6960" s="281"/>
      <c r="K6960" s="169"/>
      <c r="L6960" s="169"/>
      <c r="M6960" s="169" t="s">
        <v>2395</v>
      </c>
      <c r="N6960" s="169"/>
      <c r="O6960" s="169"/>
      <c r="P6960" s="169"/>
    </row>
    <row r="6961" spans="1:16" ht="20.100000000000001" customHeight="1">
      <c r="A6961" s="5" t="s">
        <v>17412</v>
      </c>
      <c r="C6961" s="362" t="s">
        <v>17484</v>
      </c>
      <c r="E6961" s="326">
        <v>0.25</v>
      </c>
      <c r="F6961" s="281" t="s">
        <v>17578</v>
      </c>
      <c r="G6961" s="279" t="s">
        <v>8444</v>
      </c>
      <c r="H6961" s="283">
        <v>438</v>
      </c>
      <c r="I6961" s="280"/>
      <c r="J6961" s="281"/>
      <c r="K6961" s="169"/>
      <c r="L6961" s="169"/>
      <c r="M6961" s="169" t="s">
        <v>2395</v>
      </c>
      <c r="N6961" s="169"/>
      <c r="O6961" s="169"/>
      <c r="P6961" s="169"/>
    </row>
    <row r="6962" spans="1:16" ht="20.100000000000001" customHeight="1">
      <c r="A6962" s="5" t="s">
        <v>17412</v>
      </c>
      <c r="C6962" s="362" t="s">
        <v>17485</v>
      </c>
      <c r="E6962" s="326">
        <v>0.25</v>
      </c>
      <c r="F6962" s="281" t="s">
        <v>17578</v>
      </c>
      <c r="G6962" s="279" t="s">
        <v>8444</v>
      </c>
      <c r="H6962" s="283">
        <v>500</v>
      </c>
      <c r="I6962" s="280"/>
      <c r="J6962" s="281"/>
      <c r="K6962" s="169"/>
      <c r="L6962" s="169"/>
      <c r="M6962" s="169" t="s">
        <v>2395</v>
      </c>
      <c r="N6962" s="169"/>
      <c r="O6962" s="169"/>
      <c r="P6962" s="169"/>
    </row>
    <row r="6963" spans="1:16" ht="20.100000000000001" customHeight="1">
      <c r="A6963" s="5" t="s">
        <v>17412</v>
      </c>
      <c r="C6963" s="362" t="s">
        <v>17486</v>
      </c>
      <c r="E6963" s="323">
        <v>0.25</v>
      </c>
      <c r="F6963" s="281" t="s">
        <v>17578</v>
      </c>
      <c r="G6963" s="279" t="s">
        <v>8444</v>
      </c>
      <c r="H6963" s="282">
        <v>0</v>
      </c>
      <c r="I6963" s="280"/>
      <c r="J6963" s="281"/>
      <c r="K6963" s="169"/>
      <c r="L6963" s="169"/>
      <c r="M6963" s="169" t="s">
        <v>2395</v>
      </c>
      <c r="N6963" s="169"/>
      <c r="O6963" s="169"/>
      <c r="P6963" s="169"/>
    </row>
    <row r="6964" spans="1:16" ht="20.100000000000001" customHeight="1">
      <c r="A6964" s="5" t="s">
        <v>17412</v>
      </c>
      <c r="C6964" s="362" t="s">
        <v>17487</v>
      </c>
      <c r="E6964" s="326">
        <v>0.25</v>
      </c>
      <c r="F6964" s="281" t="s">
        <v>17578</v>
      </c>
      <c r="G6964" s="279" t="s">
        <v>8444</v>
      </c>
      <c r="H6964" s="283">
        <v>738</v>
      </c>
      <c r="I6964" s="280"/>
      <c r="J6964" s="281"/>
      <c r="K6964" s="169"/>
      <c r="L6964" s="169"/>
      <c r="M6964" s="169" t="s">
        <v>2395</v>
      </c>
      <c r="N6964" s="169"/>
      <c r="O6964" s="169"/>
      <c r="P6964" s="169"/>
    </row>
    <row r="6965" spans="1:16" ht="20.100000000000001" customHeight="1">
      <c r="A6965" s="5" t="s">
        <v>17412</v>
      </c>
      <c r="C6965" s="362" t="s">
        <v>17488</v>
      </c>
      <c r="E6965" s="326">
        <v>0.25</v>
      </c>
      <c r="F6965" s="281" t="s">
        <v>17578</v>
      </c>
      <c r="G6965" s="279" t="s">
        <v>8444</v>
      </c>
      <c r="H6965" s="283">
        <v>159</v>
      </c>
      <c r="I6965" s="280"/>
      <c r="J6965" s="281"/>
      <c r="K6965" s="169"/>
      <c r="L6965" s="169"/>
      <c r="M6965" s="169" t="s">
        <v>2395</v>
      </c>
      <c r="N6965" s="169"/>
      <c r="O6965" s="169"/>
      <c r="P6965" s="169"/>
    </row>
    <row r="6966" spans="1:16" ht="20.100000000000001" customHeight="1">
      <c r="A6966" s="5" t="s">
        <v>17412</v>
      </c>
      <c r="C6966" s="362" t="s">
        <v>17489</v>
      </c>
      <c r="E6966" s="326">
        <v>0.25</v>
      </c>
      <c r="F6966" s="281" t="s">
        <v>17578</v>
      </c>
      <c r="G6966" s="279" t="s">
        <v>8444</v>
      </c>
      <c r="H6966" s="283">
        <v>609</v>
      </c>
      <c r="I6966" s="280"/>
      <c r="J6966" s="281"/>
      <c r="K6966" s="169"/>
      <c r="L6966" s="169"/>
      <c r="M6966" s="169" t="s">
        <v>2395</v>
      </c>
      <c r="N6966" s="169"/>
      <c r="O6966" s="169"/>
      <c r="P6966" s="169"/>
    </row>
    <row r="6967" spans="1:16" ht="20.100000000000001" customHeight="1">
      <c r="A6967" s="5" t="s">
        <v>17412</v>
      </c>
      <c r="C6967" s="362" t="s">
        <v>17490</v>
      </c>
      <c r="E6967" s="323">
        <v>0.25</v>
      </c>
      <c r="F6967" s="281" t="s">
        <v>17578</v>
      </c>
      <c r="G6967" s="279" t="s">
        <v>8444</v>
      </c>
      <c r="H6967" s="282">
        <v>0</v>
      </c>
      <c r="I6967" s="280"/>
      <c r="J6967" s="281"/>
      <c r="K6967" s="169"/>
      <c r="L6967" s="169"/>
      <c r="M6967" s="169" t="s">
        <v>2395</v>
      </c>
      <c r="N6967" s="169"/>
      <c r="O6967" s="169"/>
      <c r="P6967" s="169"/>
    </row>
    <row r="6968" spans="1:16" ht="20.100000000000001" customHeight="1">
      <c r="A6968" s="5" t="s">
        <v>17412</v>
      </c>
      <c r="C6968" s="362" t="s">
        <v>17491</v>
      </c>
      <c r="E6968" s="326">
        <v>1</v>
      </c>
      <c r="F6968" s="281" t="s">
        <v>17578</v>
      </c>
      <c r="G6968" s="279" t="s">
        <v>8444</v>
      </c>
      <c r="H6968" s="283">
        <v>216</v>
      </c>
      <c r="I6968" s="280"/>
      <c r="J6968" s="281"/>
      <c r="K6968" s="169"/>
      <c r="L6968" s="169"/>
      <c r="M6968" s="169" t="s">
        <v>2395</v>
      </c>
      <c r="N6968" s="169"/>
      <c r="O6968" s="169"/>
      <c r="P6968" s="169"/>
    </row>
    <row r="6969" spans="1:16" ht="20.100000000000001" customHeight="1">
      <c r="A6969" s="5" t="s">
        <v>17412</v>
      </c>
      <c r="C6969" s="362" t="s">
        <v>17492</v>
      </c>
      <c r="E6969" s="326">
        <v>0.25</v>
      </c>
      <c r="F6969" s="281" t="s">
        <v>17578</v>
      </c>
      <c r="G6969" s="279" t="s">
        <v>8444</v>
      </c>
      <c r="H6969" s="283">
        <v>137</v>
      </c>
      <c r="I6969" s="280"/>
      <c r="J6969" s="281"/>
      <c r="K6969" s="169"/>
      <c r="L6969" s="169"/>
      <c r="M6969" s="169" t="s">
        <v>2395</v>
      </c>
      <c r="N6969" s="169"/>
      <c r="O6969" s="169"/>
      <c r="P6969" s="169"/>
    </row>
    <row r="6970" spans="1:16" ht="20.100000000000001" customHeight="1">
      <c r="A6970" s="5" t="s">
        <v>17412</v>
      </c>
      <c r="C6970" s="362" t="s">
        <v>17493</v>
      </c>
      <c r="E6970" s="326">
        <v>0.25</v>
      </c>
      <c r="F6970" s="281" t="s">
        <v>17578</v>
      </c>
      <c r="G6970" s="279" t="s">
        <v>8444</v>
      </c>
      <c r="H6970" s="283">
        <v>149</v>
      </c>
      <c r="I6970" s="280"/>
      <c r="J6970" s="281"/>
      <c r="K6970" s="169"/>
      <c r="L6970" s="169"/>
      <c r="M6970" s="169" t="s">
        <v>2395</v>
      </c>
      <c r="N6970" s="169"/>
      <c r="O6970" s="169"/>
      <c r="P6970" s="169"/>
    </row>
    <row r="6971" spans="1:16" ht="20.100000000000001" customHeight="1">
      <c r="A6971" s="5" t="s">
        <v>17412</v>
      </c>
      <c r="C6971" s="362" t="s">
        <v>17494</v>
      </c>
      <c r="E6971" s="326">
        <v>0.25</v>
      </c>
      <c r="F6971" s="281" t="s">
        <v>17578</v>
      </c>
      <c r="G6971" s="279" t="s">
        <v>8444</v>
      </c>
      <c r="H6971" s="283">
        <v>110</v>
      </c>
      <c r="I6971" s="280"/>
      <c r="J6971" s="281"/>
      <c r="K6971" s="169"/>
      <c r="L6971" s="169"/>
      <c r="M6971" s="169" t="s">
        <v>2395</v>
      </c>
      <c r="N6971" s="169"/>
      <c r="O6971" s="169"/>
      <c r="P6971" s="169"/>
    </row>
    <row r="6972" spans="1:16" ht="20.100000000000001" customHeight="1">
      <c r="A6972" s="5" t="s">
        <v>17412</v>
      </c>
      <c r="C6972" s="362" t="s">
        <v>17495</v>
      </c>
      <c r="E6972" s="326">
        <v>0.25</v>
      </c>
      <c r="F6972" s="281" t="s">
        <v>17578</v>
      </c>
      <c r="G6972" s="279" t="s">
        <v>8444</v>
      </c>
      <c r="H6972" s="283">
        <v>220</v>
      </c>
      <c r="I6972" s="280"/>
      <c r="J6972" s="281"/>
      <c r="K6972" s="169"/>
      <c r="L6972" s="169"/>
      <c r="M6972" s="169" t="s">
        <v>2395</v>
      </c>
      <c r="N6972" s="169"/>
      <c r="O6972" s="169"/>
      <c r="P6972" s="169"/>
    </row>
    <row r="6973" spans="1:16" ht="20.100000000000001" customHeight="1">
      <c r="A6973" s="5" t="s">
        <v>17412</v>
      </c>
      <c r="C6973" s="362" t="s">
        <v>17496</v>
      </c>
      <c r="E6973" s="323">
        <v>0.25</v>
      </c>
      <c r="F6973" s="281" t="s">
        <v>17578</v>
      </c>
      <c r="G6973" s="279" t="s">
        <v>8444</v>
      </c>
      <c r="H6973" s="282">
        <v>0</v>
      </c>
      <c r="I6973" s="280"/>
      <c r="J6973" s="281"/>
      <c r="K6973" s="169"/>
      <c r="L6973" s="169"/>
      <c r="M6973" s="169" t="s">
        <v>2395</v>
      </c>
      <c r="N6973" s="169"/>
      <c r="O6973" s="169"/>
      <c r="P6973" s="169"/>
    </row>
    <row r="6974" spans="1:16" ht="20.100000000000001" customHeight="1">
      <c r="A6974" s="5" t="s">
        <v>17412</v>
      </c>
      <c r="C6974" s="362" t="s">
        <v>17497</v>
      </c>
      <c r="E6974" s="326">
        <v>0.25</v>
      </c>
      <c r="F6974" s="281" t="s">
        <v>17578</v>
      </c>
      <c r="G6974" s="279" t="s">
        <v>8444</v>
      </c>
      <c r="H6974" s="283">
        <v>106</v>
      </c>
      <c r="I6974" s="280"/>
      <c r="J6974" s="281"/>
      <c r="K6974" s="169"/>
      <c r="L6974" s="169"/>
      <c r="M6974" s="169" t="s">
        <v>2395</v>
      </c>
      <c r="N6974" s="169"/>
      <c r="O6974" s="169"/>
      <c r="P6974" s="169"/>
    </row>
    <row r="6975" spans="1:16" ht="20.100000000000001" customHeight="1">
      <c r="A6975" s="5" t="s">
        <v>17412</v>
      </c>
      <c r="C6975" s="362" t="s">
        <v>17498</v>
      </c>
      <c r="E6975" s="326">
        <v>0.25</v>
      </c>
      <c r="F6975" s="281" t="s">
        <v>17578</v>
      </c>
      <c r="G6975" s="279" t="s">
        <v>8444</v>
      </c>
      <c r="H6975" s="283">
        <v>317</v>
      </c>
      <c r="I6975" s="280"/>
      <c r="J6975" s="281"/>
      <c r="K6975" s="169"/>
      <c r="L6975" s="169"/>
      <c r="M6975" s="169" t="s">
        <v>2395</v>
      </c>
      <c r="N6975" s="169"/>
      <c r="O6975" s="169"/>
      <c r="P6975" s="169"/>
    </row>
    <row r="6976" spans="1:16" ht="20.100000000000001" customHeight="1">
      <c r="A6976" s="5" t="s">
        <v>17412</v>
      </c>
      <c r="C6976" s="362" t="s">
        <v>17499</v>
      </c>
      <c r="E6976" s="326">
        <v>0.25</v>
      </c>
      <c r="F6976" s="281" t="s">
        <v>17578</v>
      </c>
      <c r="G6976" s="279" t="s">
        <v>8444</v>
      </c>
      <c r="H6976" s="283">
        <v>346</v>
      </c>
      <c r="I6976" s="280"/>
      <c r="J6976" s="281"/>
      <c r="K6976" s="169"/>
      <c r="L6976" s="169"/>
      <c r="M6976" s="169" t="s">
        <v>2395</v>
      </c>
      <c r="N6976" s="169"/>
      <c r="O6976" s="169"/>
      <c r="P6976" s="169"/>
    </row>
    <row r="6977" spans="1:16" ht="20.100000000000001" customHeight="1">
      <c r="A6977" s="5" t="s">
        <v>17412</v>
      </c>
      <c r="C6977" s="362" t="s">
        <v>17500</v>
      </c>
      <c r="E6977" s="326">
        <v>0.25</v>
      </c>
      <c r="F6977" s="281" t="s">
        <v>17578</v>
      </c>
      <c r="G6977" s="279" t="s">
        <v>8444</v>
      </c>
      <c r="H6977" s="283">
        <v>63</v>
      </c>
      <c r="I6977" s="280"/>
      <c r="J6977" s="281"/>
      <c r="K6977" s="169"/>
      <c r="L6977" s="169"/>
      <c r="M6977" s="169" t="s">
        <v>2395</v>
      </c>
      <c r="N6977" s="169"/>
      <c r="O6977" s="169"/>
      <c r="P6977" s="169"/>
    </row>
    <row r="6978" spans="1:16" ht="20.100000000000001" customHeight="1">
      <c r="A6978" s="5" t="s">
        <v>17412</v>
      </c>
      <c r="C6978" s="362" t="s">
        <v>17501</v>
      </c>
      <c r="E6978" s="323">
        <v>0.25</v>
      </c>
      <c r="F6978" s="281" t="s">
        <v>17578</v>
      </c>
      <c r="G6978" s="279" t="s">
        <v>8444</v>
      </c>
      <c r="H6978" s="282">
        <v>0</v>
      </c>
      <c r="I6978" s="280"/>
      <c r="J6978" s="281"/>
      <c r="K6978" s="169"/>
      <c r="L6978" s="169"/>
      <c r="M6978" s="169" t="s">
        <v>2395</v>
      </c>
      <c r="N6978" s="169"/>
      <c r="O6978" s="169"/>
      <c r="P6978" s="169"/>
    </row>
    <row r="6979" spans="1:16" ht="20.100000000000001" customHeight="1">
      <c r="A6979" s="5" t="s">
        <v>17412</v>
      </c>
      <c r="C6979" s="362" t="s">
        <v>17502</v>
      </c>
      <c r="E6979" s="326">
        <v>0.25</v>
      </c>
      <c r="F6979" s="281" t="s">
        <v>17578</v>
      </c>
      <c r="G6979" s="279" t="s">
        <v>8444</v>
      </c>
      <c r="H6979" s="283">
        <v>269</v>
      </c>
      <c r="I6979" s="280"/>
      <c r="J6979" s="281"/>
      <c r="K6979" s="169"/>
      <c r="L6979" s="169"/>
      <c r="M6979" s="169" t="s">
        <v>2395</v>
      </c>
      <c r="N6979" s="169"/>
      <c r="O6979" s="169"/>
      <c r="P6979" s="169"/>
    </row>
    <row r="6980" spans="1:16" ht="20.100000000000001" customHeight="1">
      <c r="A6980" s="5" t="s">
        <v>17412</v>
      </c>
      <c r="C6980" s="362" t="s">
        <v>17503</v>
      </c>
      <c r="E6980" s="326">
        <v>0.25</v>
      </c>
      <c r="F6980" s="281" t="s">
        <v>17578</v>
      </c>
      <c r="G6980" s="279" t="s">
        <v>8444</v>
      </c>
      <c r="H6980" s="283">
        <v>151</v>
      </c>
      <c r="I6980" s="280"/>
      <c r="J6980" s="281"/>
      <c r="K6980" s="169"/>
      <c r="L6980" s="169"/>
      <c r="M6980" s="169" t="s">
        <v>2395</v>
      </c>
      <c r="N6980" s="169"/>
      <c r="O6980" s="169"/>
      <c r="P6980" s="169"/>
    </row>
    <row r="6981" spans="1:16" ht="20.100000000000001" customHeight="1">
      <c r="A6981" s="5" t="s">
        <v>17412</v>
      </c>
      <c r="C6981" s="362" t="s">
        <v>17504</v>
      </c>
      <c r="E6981" s="323">
        <v>0.25</v>
      </c>
      <c r="F6981" s="281" t="s">
        <v>17578</v>
      </c>
      <c r="G6981" s="279" t="s">
        <v>8444</v>
      </c>
      <c r="H6981" s="282">
        <v>0</v>
      </c>
      <c r="I6981" s="280"/>
      <c r="J6981" s="281"/>
      <c r="K6981" s="169"/>
      <c r="L6981" s="169"/>
      <c r="M6981" s="169" t="s">
        <v>2395</v>
      </c>
      <c r="N6981" s="169"/>
      <c r="O6981" s="169"/>
      <c r="P6981" s="169"/>
    </row>
    <row r="6982" spans="1:16" ht="20.100000000000001" customHeight="1">
      <c r="A6982" s="5" t="s">
        <v>17412</v>
      </c>
      <c r="C6982" s="362" t="s">
        <v>17505</v>
      </c>
      <c r="E6982" s="323">
        <v>0.25</v>
      </c>
      <c r="F6982" s="281" t="s">
        <v>17578</v>
      </c>
      <c r="G6982" s="279" t="s">
        <v>8444</v>
      </c>
      <c r="H6982" s="282">
        <v>0</v>
      </c>
      <c r="I6982" s="280"/>
      <c r="J6982" s="281"/>
      <c r="K6982" s="169"/>
      <c r="L6982" s="169"/>
      <c r="M6982" s="169" t="s">
        <v>2395</v>
      </c>
      <c r="N6982" s="169"/>
      <c r="O6982" s="169"/>
      <c r="P6982" s="169"/>
    </row>
    <row r="6983" spans="1:16" ht="20.100000000000001" customHeight="1">
      <c r="A6983" s="5" t="s">
        <v>17412</v>
      </c>
      <c r="C6983" s="362" t="s">
        <v>17506</v>
      </c>
      <c r="E6983" s="323">
        <v>0.25</v>
      </c>
      <c r="F6983" s="281" t="s">
        <v>17578</v>
      </c>
      <c r="G6983" s="279" t="s">
        <v>8444</v>
      </c>
      <c r="H6983" s="282">
        <v>0</v>
      </c>
      <c r="I6983" s="280"/>
      <c r="J6983" s="281"/>
      <c r="K6983" s="169"/>
      <c r="L6983" s="169"/>
      <c r="M6983" s="169" t="s">
        <v>2395</v>
      </c>
      <c r="N6983" s="169"/>
      <c r="O6983" s="169"/>
      <c r="P6983" s="169"/>
    </row>
    <row r="6984" spans="1:16" ht="20.100000000000001" customHeight="1">
      <c r="A6984" s="5" t="s">
        <v>17412</v>
      </c>
      <c r="C6984" s="362" t="s">
        <v>17507</v>
      </c>
      <c r="E6984" s="326">
        <v>0.25</v>
      </c>
      <c r="F6984" s="281" t="s">
        <v>17578</v>
      </c>
      <c r="G6984" s="279" t="s">
        <v>8444</v>
      </c>
      <c r="H6984" s="283">
        <v>490</v>
      </c>
      <c r="I6984" s="280"/>
      <c r="J6984" s="281"/>
      <c r="K6984" s="169"/>
      <c r="L6984" s="169"/>
      <c r="M6984" s="169" t="s">
        <v>2395</v>
      </c>
      <c r="N6984" s="169"/>
      <c r="O6984" s="169"/>
      <c r="P6984" s="169"/>
    </row>
    <row r="6985" spans="1:16" ht="20.100000000000001" customHeight="1">
      <c r="A6985" s="5" t="s">
        <v>17412</v>
      </c>
      <c r="C6985" s="362" t="s">
        <v>17508</v>
      </c>
      <c r="E6985" s="326">
        <v>0.25</v>
      </c>
      <c r="F6985" s="281" t="s">
        <v>17578</v>
      </c>
      <c r="G6985" s="279" t="s">
        <v>8444</v>
      </c>
      <c r="H6985" s="283">
        <v>270</v>
      </c>
      <c r="I6985" s="280"/>
      <c r="J6985" s="281"/>
      <c r="K6985" s="169"/>
      <c r="L6985" s="169"/>
      <c r="M6985" s="169" t="s">
        <v>2395</v>
      </c>
      <c r="N6985" s="169"/>
      <c r="O6985" s="169"/>
      <c r="P6985" s="169"/>
    </row>
    <row r="6986" spans="1:16" ht="20.100000000000001" customHeight="1">
      <c r="A6986" s="5" t="s">
        <v>17412</v>
      </c>
      <c r="C6986" s="362" t="s">
        <v>17509</v>
      </c>
      <c r="E6986" s="326">
        <v>0.25</v>
      </c>
      <c r="F6986" s="281" t="s">
        <v>17578</v>
      </c>
      <c r="G6986" s="279" t="s">
        <v>8444</v>
      </c>
      <c r="H6986" s="283">
        <v>371</v>
      </c>
      <c r="I6986" s="280"/>
      <c r="J6986" s="281"/>
      <c r="K6986" s="169"/>
      <c r="L6986" s="169"/>
      <c r="M6986" s="169" t="s">
        <v>2395</v>
      </c>
      <c r="N6986" s="169"/>
      <c r="O6986" s="169"/>
      <c r="P6986" s="169"/>
    </row>
    <row r="6987" spans="1:16" ht="20.100000000000001" customHeight="1">
      <c r="A6987" s="5" t="s">
        <v>17412</v>
      </c>
      <c r="C6987" s="362" t="s">
        <v>17510</v>
      </c>
      <c r="E6987" s="323">
        <v>0.25</v>
      </c>
      <c r="F6987" s="281" t="s">
        <v>17578</v>
      </c>
      <c r="G6987" s="279" t="s">
        <v>8444</v>
      </c>
      <c r="H6987" s="282">
        <v>0</v>
      </c>
      <c r="I6987" s="280"/>
      <c r="J6987" s="281"/>
      <c r="K6987" s="169"/>
      <c r="L6987" s="169"/>
      <c r="M6987" s="169" t="s">
        <v>2395</v>
      </c>
      <c r="N6987" s="169"/>
      <c r="O6987" s="169"/>
      <c r="P6987" s="169"/>
    </row>
    <row r="6988" spans="1:16" ht="20.100000000000001" customHeight="1">
      <c r="A6988" s="5" t="s">
        <v>17412</v>
      </c>
      <c r="C6988" s="362" t="s">
        <v>17511</v>
      </c>
      <c r="E6988" s="326">
        <v>0.25</v>
      </c>
      <c r="F6988" s="281" t="s">
        <v>17578</v>
      </c>
      <c r="G6988" s="279" t="s">
        <v>8444</v>
      </c>
      <c r="H6988" s="283">
        <v>355</v>
      </c>
      <c r="I6988" s="280"/>
      <c r="J6988" s="281"/>
      <c r="K6988" s="169"/>
      <c r="L6988" s="169"/>
      <c r="M6988" s="169" t="s">
        <v>2395</v>
      </c>
      <c r="N6988" s="169"/>
      <c r="O6988" s="169"/>
      <c r="P6988" s="169"/>
    </row>
    <row r="6989" spans="1:16" ht="20.100000000000001" customHeight="1">
      <c r="A6989" s="5" t="s">
        <v>17412</v>
      </c>
      <c r="C6989" s="362" t="s">
        <v>17512</v>
      </c>
      <c r="E6989" s="326">
        <v>0.25</v>
      </c>
      <c r="F6989" s="281" t="s">
        <v>17578</v>
      </c>
      <c r="G6989" s="279" t="s">
        <v>8444</v>
      </c>
      <c r="H6989" s="283">
        <v>421</v>
      </c>
      <c r="I6989" s="280"/>
      <c r="J6989" s="281"/>
      <c r="K6989" s="169"/>
      <c r="L6989" s="169"/>
      <c r="M6989" s="169" t="s">
        <v>2395</v>
      </c>
      <c r="N6989" s="169"/>
      <c r="O6989" s="169"/>
      <c r="P6989" s="169"/>
    </row>
    <row r="6990" spans="1:16" ht="20.100000000000001" customHeight="1">
      <c r="A6990" s="5" t="s">
        <v>17412</v>
      </c>
      <c r="C6990" s="362" t="s">
        <v>17513</v>
      </c>
      <c r="E6990" s="326">
        <v>0.25</v>
      </c>
      <c r="F6990" s="281" t="s">
        <v>17578</v>
      </c>
      <c r="G6990" s="279" t="s">
        <v>8444</v>
      </c>
      <c r="H6990" s="283">
        <v>133</v>
      </c>
      <c r="I6990" s="280"/>
      <c r="J6990" s="281"/>
      <c r="K6990" s="169"/>
      <c r="L6990" s="169"/>
      <c r="M6990" s="169" t="s">
        <v>2395</v>
      </c>
      <c r="N6990" s="169"/>
      <c r="O6990" s="169"/>
      <c r="P6990" s="169"/>
    </row>
    <row r="6991" spans="1:16" ht="20.100000000000001" customHeight="1">
      <c r="A6991" s="5" t="s">
        <v>17412</v>
      </c>
      <c r="C6991" s="362" t="s">
        <v>17514</v>
      </c>
      <c r="E6991" s="326">
        <v>0.25</v>
      </c>
      <c r="F6991" s="281" t="s">
        <v>17578</v>
      </c>
      <c r="G6991" s="279" t="s">
        <v>8444</v>
      </c>
      <c r="H6991" s="283">
        <v>519</v>
      </c>
      <c r="I6991" s="280"/>
      <c r="J6991" s="281"/>
      <c r="K6991" s="169"/>
      <c r="L6991" s="169"/>
      <c r="M6991" s="169" t="s">
        <v>2395</v>
      </c>
      <c r="N6991" s="169"/>
      <c r="O6991" s="169"/>
      <c r="P6991" s="169"/>
    </row>
    <row r="6992" spans="1:16" ht="20.100000000000001" customHeight="1">
      <c r="A6992" s="5" t="s">
        <v>17412</v>
      </c>
      <c r="C6992" s="362" t="s">
        <v>17515</v>
      </c>
      <c r="E6992" s="326">
        <v>0.25</v>
      </c>
      <c r="F6992" s="281" t="s">
        <v>17578</v>
      </c>
      <c r="G6992" s="279" t="s">
        <v>8444</v>
      </c>
      <c r="H6992" s="283">
        <v>194</v>
      </c>
      <c r="I6992" s="280"/>
      <c r="J6992" s="281"/>
      <c r="K6992" s="169"/>
      <c r="L6992" s="169"/>
      <c r="M6992" s="169" t="s">
        <v>2395</v>
      </c>
      <c r="N6992" s="169"/>
      <c r="O6992" s="169"/>
      <c r="P6992" s="169"/>
    </row>
    <row r="6993" spans="1:16" ht="20.100000000000001" customHeight="1">
      <c r="A6993" s="5" t="s">
        <v>17412</v>
      </c>
      <c r="C6993" s="362" t="s">
        <v>17516</v>
      </c>
      <c r="E6993" s="326">
        <v>0.25</v>
      </c>
      <c r="F6993" s="281" t="s">
        <v>17578</v>
      </c>
      <c r="G6993" s="279" t="s">
        <v>8444</v>
      </c>
      <c r="H6993" s="283">
        <v>660</v>
      </c>
      <c r="I6993" s="280"/>
      <c r="J6993" s="281"/>
      <c r="K6993" s="169"/>
      <c r="L6993" s="169"/>
      <c r="M6993" s="169" t="s">
        <v>2395</v>
      </c>
      <c r="N6993" s="169"/>
      <c r="O6993" s="169"/>
      <c r="P6993" s="169"/>
    </row>
    <row r="6994" spans="1:16" ht="20.100000000000001" customHeight="1">
      <c r="A6994" s="5" t="s">
        <v>17412</v>
      </c>
      <c r="C6994" s="362" t="s">
        <v>17517</v>
      </c>
      <c r="E6994" s="326">
        <v>0.25</v>
      </c>
      <c r="F6994" s="281" t="s">
        <v>17578</v>
      </c>
      <c r="G6994" s="279" t="s">
        <v>8444</v>
      </c>
      <c r="H6994" s="283">
        <v>380</v>
      </c>
      <c r="I6994" s="280"/>
      <c r="J6994" s="281"/>
      <c r="K6994" s="169"/>
      <c r="L6994" s="169"/>
      <c r="M6994" s="169" t="s">
        <v>2395</v>
      </c>
      <c r="N6994" s="169"/>
      <c r="O6994" s="169"/>
      <c r="P6994" s="169"/>
    </row>
    <row r="6995" spans="1:16" ht="20.100000000000001" customHeight="1">
      <c r="A6995" s="5" t="s">
        <v>17412</v>
      </c>
      <c r="C6995" s="362" t="s">
        <v>17518</v>
      </c>
      <c r="E6995" s="326">
        <v>0.25</v>
      </c>
      <c r="F6995" s="281" t="s">
        <v>17578</v>
      </c>
      <c r="G6995" s="279" t="s">
        <v>8444</v>
      </c>
      <c r="H6995" s="283">
        <v>780</v>
      </c>
      <c r="I6995" s="280"/>
      <c r="J6995" s="281"/>
      <c r="K6995" s="169"/>
      <c r="L6995" s="169"/>
      <c r="M6995" s="169" t="s">
        <v>2395</v>
      </c>
      <c r="N6995" s="169"/>
      <c r="O6995" s="169"/>
      <c r="P6995" s="169"/>
    </row>
    <row r="6996" spans="1:16" ht="20.100000000000001" customHeight="1">
      <c r="A6996" s="5" t="s">
        <v>17412</v>
      </c>
      <c r="C6996" s="362" t="s">
        <v>17519</v>
      </c>
      <c r="E6996" s="326">
        <v>0.25</v>
      </c>
      <c r="F6996" s="281" t="s">
        <v>17578</v>
      </c>
      <c r="G6996" s="279" t="s">
        <v>8444</v>
      </c>
      <c r="H6996" s="283">
        <v>210</v>
      </c>
      <c r="I6996" s="280"/>
      <c r="J6996" s="281"/>
      <c r="K6996" s="169"/>
      <c r="L6996" s="169"/>
      <c r="M6996" s="169" t="s">
        <v>2395</v>
      </c>
      <c r="N6996" s="169"/>
      <c r="O6996" s="169"/>
      <c r="P6996" s="169"/>
    </row>
    <row r="6997" spans="1:16" ht="20.100000000000001" customHeight="1">
      <c r="A6997" s="5" t="s">
        <v>17412</v>
      </c>
      <c r="C6997" s="362" t="s">
        <v>17520</v>
      </c>
      <c r="E6997" s="326">
        <v>0.25</v>
      </c>
      <c r="F6997" s="281" t="s">
        <v>17578</v>
      </c>
      <c r="G6997" s="279" t="s">
        <v>8444</v>
      </c>
      <c r="H6997" s="283">
        <v>581</v>
      </c>
      <c r="I6997" s="280"/>
      <c r="J6997" s="281"/>
      <c r="K6997" s="169"/>
      <c r="L6997" s="169"/>
      <c r="M6997" s="169" t="s">
        <v>2395</v>
      </c>
      <c r="N6997" s="169"/>
      <c r="O6997" s="169"/>
      <c r="P6997" s="169"/>
    </row>
    <row r="6998" spans="1:16" ht="20.100000000000001" customHeight="1">
      <c r="A6998" s="5" t="s">
        <v>17412</v>
      </c>
      <c r="C6998" s="362" t="s">
        <v>17521</v>
      </c>
      <c r="E6998" s="326">
        <v>0.25</v>
      </c>
      <c r="F6998" s="281" t="s">
        <v>17578</v>
      </c>
      <c r="G6998" s="279" t="s">
        <v>8444</v>
      </c>
      <c r="H6998" s="283">
        <v>481</v>
      </c>
      <c r="I6998" s="280"/>
      <c r="J6998" s="281"/>
      <c r="K6998" s="169"/>
      <c r="L6998" s="169"/>
      <c r="M6998" s="169" t="s">
        <v>2395</v>
      </c>
      <c r="N6998" s="169"/>
      <c r="O6998" s="169"/>
      <c r="P6998" s="169"/>
    </row>
    <row r="6999" spans="1:16" ht="20.100000000000001" customHeight="1">
      <c r="A6999" s="5" t="s">
        <v>17412</v>
      </c>
      <c r="C6999" s="362" t="s">
        <v>17522</v>
      </c>
      <c r="E6999" s="326">
        <v>0.25</v>
      </c>
      <c r="F6999" s="281" t="s">
        <v>17578</v>
      </c>
      <c r="G6999" s="279" t="s">
        <v>8444</v>
      </c>
      <c r="H6999" s="283">
        <v>371</v>
      </c>
      <c r="I6999" s="280"/>
      <c r="J6999" s="281"/>
      <c r="K6999" s="169"/>
      <c r="L6999" s="169"/>
      <c r="M6999" s="169" t="s">
        <v>2395</v>
      </c>
      <c r="N6999" s="169"/>
      <c r="O6999" s="169"/>
      <c r="P6999" s="169"/>
    </row>
    <row r="7000" spans="1:16" ht="20.100000000000001" customHeight="1">
      <c r="A7000" s="5" t="s">
        <v>17412</v>
      </c>
      <c r="C7000" s="362" t="s">
        <v>17523</v>
      </c>
      <c r="E7000" s="326">
        <v>0.25</v>
      </c>
      <c r="F7000" s="281" t="s">
        <v>17578</v>
      </c>
      <c r="G7000" s="279" t="s">
        <v>8444</v>
      </c>
      <c r="H7000" s="283">
        <v>175</v>
      </c>
      <c r="I7000" s="280"/>
      <c r="J7000" s="281"/>
      <c r="K7000" s="169"/>
      <c r="L7000" s="169"/>
      <c r="M7000" s="169" t="s">
        <v>2395</v>
      </c>
      <c r="N7000" s="169"/>
      <c r="O7000" s="169"/>
      <c r="P7000" s="169"/>
    </row>
    <row r="7001" spans="1:16" ht="20.100000000000001" customHeight="1">
      <c r="A7001" s="5" t="s">
        <v>17412</v>
      </c>
      <c r="C7001" s="362" t="s">
        <v>17524</v>
      </c>
      <c r="E7001" s="326">
        <v>0.25</v>
      </c>
      <c r="F7001" s="281" t="s">
        <v>17578</v>
      </c>
      <c r="G7001" s="279" t="s">
        <v>8444</v>
      </c>
      <c r="H7001" s="283">
        <v>60</v>
      </c>
      <c r="I7001" s="280"/>
      <c r="J7001" s="281"/>
      <c r="K7001" s="169"/>
      <c r="L7001" s="169"/>
      <c r="M7001" s="169" t="s">
        <v>2395</v>
      </c>
      <c r="N7001" s="169"/>
      <c r="O7001" s="169"/>
      <c r="P7001" s="169"/>
    </row>
    <row r="7002" spans="1:16" ht="20.100000000000001" customHeight="1">
      <c r="A7002" s="5" t="s">
        <v>17412</v>
      </c>
      <c r="C7002" s="362" t="s">
        <v>17525</v>
      </c>
      <c r="E7002" s="326">
        <v>0.25</v>
      </c>
      <c r="F7002" s="281" t="s">
        <v>17578</v>
      </c>
      <c r="G7002" s="279" t="s">
        <v>8444</v>
      </c>
      <c r="H7002" s="283">
        <v>200</v>
      </c>
      <c r="I7002" s="280"/>
      <c r="J7002" s="281"/>
      <c r="K7002" s="169"/>
      <c r="L7002" s="169"/>
      <c r="M7002" s="169" t="s">
        <v>2395</v>
      </c>
      <c r="N7002" s="169"/>
      <c r="O7002" s="169"/>
      <c r="P7002" s="169"/>
    </row>
    <row r="7003" spans="1:16" ht="20.100000000000001" customHeight="1">
      <c r="A7003" s="5" t="s">
        <v>17412</v>
      </c>
      <c r="C7003" s="362" t="s">
        <v>17526</v>
      </c>
      <c r="E7003" s="326">
        <v>0.25</v>
      </c>
      <c r="F7003" s="281" t="s">
        <v>17578</v>
      </c>
      <c r="G7003" s="279" t="s">
        <v>8444</v>
      </c>
      <c r="H7003" s="283">
        <v>139</v>
      </c>
      <c r="I7003" s="280"/>
      <c r="J7003" s="281"/>
      <c r="K7003" s="169"/>
      <c r="L7003" s="169"/>
      <c r="M7003" s="169" t="s">
        <v>2395</v>
      </c>
      <c r="N7003" s="169"/>
      <c r="O7003" s="169"/>
      <c r="P7003" s="169"/>
    </row>
    <row r="7004" spans="1:16" ht="20.100000000000001" customHeight="1">
      <c r="A7004" s="5" t="s">
        <v>17412</v>
      </c>
      <c r="C7004" s="362" t="s">
        <v>17527</v>
      </c>
      <c r="E7004" s="326">
        <v>0.25</v>
      </c>
      <c r="F7004" s="281" t="s">
        <v>17578</v>
      </c>
      <c r="G7004" s="279" t="s">
        <v>8444</v>
      </c>
      <c r="H7004" s="283">
        <v>600</v>
      </c>
      <c r="I7004" s="280"/>
      <c r="J7004" s="281"/>
      <c r="K7004" s="169"/>
      <c r="L7004" s="169"/>
      <c r="M7004" s="169" t="s">
        <v>2395</v>
      </c>
      <c r="N7004" s="169"/>
      <c r="O7004" s="169"/>
      <c r="P7004" s="169"/>
    </row>
    <row r="7005" spans="1:16" ht="20.100000000000001" customHeight="1">
      <c r="A7005" s="5" t="s">
        <v>17412</v>
      </c>
      <c r="C7005" s="362" t="s">
        <v>17528</v>
      </c>
      <c r="E7005" s="326">
        <v>0.25</v>
      </c>
      <c r="F7005" s="281" t="s">
        <v>17578</v>
      </c>
      <c r="G7005" s="279" t="s">
        <v>8444</v>
      </c>
      <c r="H7005" s="283">
        <v>560</v>
      </c>
      <c r="I7005" s="280"/>
      <c r="J7005" s="281"/>
      <c r="K7005" s="169"/>
      <c r="L7005" s="169"/>
      <c r="M7005" s="169" t="s">
        <v>2395</v>
      </c>
      <c r="N7005" s="169"/>
      <c r="O7005" s="169"/>
      <c r="P7005" s="169"/>
    </row>
    <row r="7006" spans="1:16" ht="20.100000000000001" customHeight="1">
      <c r="A7006" s="5" t="s">
        <v>17412</v>
      </c>
      <c r="C7006" s="362" t="s">
        <v>17529</v>
      </c>
      <c r="E7006" s="323">
        <v>0.25</v>
      </c>
      <c r="F7006" s="281" t="s">
        <v>17578</v>
      </c>
      <c r="G7006" s="279" t="s">
        <v>8444</v>
      </c>
      <c r="H7006" s="282">
        <v>0</v>
      </c>
      <c r="I7006" s="280"/>
      <c r="J7006" s="281"/>
      <c r="K7006" s="169"/>
      <c r="L7006" s="169"/>
      <c r="M7006" s="169" t="s">
        <v>2395</v>
      </c>
      <c r="N7006" s="169"/>
      <c r="O7006" s="169"/>
      <c r="P7006" s="169"/>
    </row>
    <row r="7007" spans="1:16" ht="20.100000000000001" customHeight="1">
      <c r="A7007" s="5" t="s">
        <v>17412</v>
      </c>
      <c r="C7007" s="362" t="s">
        <v>17530</v>
      </c>
      <c r="E7007" s="326">
        <v>0.25</v>
      </c>
      <c r="F7007" s="281" t="s">
        <v>17578</v>
      </c>
      <c r="G7007" s="279" t="s">
        <v>8444</v>
      </c>
      <c r="H7007" s="283">
        <v>247</v>
      </c>
      <c r="I7007" s="280"/>
      <c r="J7007" s="281"/>
      <c r="K7007" s="169"/>
      <c r="L7007" s="169"/>
      <c r="M7007" s="169" t="s">
        <v>2395</v>
      </c>
      <c r="N7007" s="169"/>
      <c r="O7007" s="169"/>
      <c r="P7007" s="169"/>
    </row>
    <row r="7008" spans="1:16" ht="20.100000000000001" customHeight="1">
      <c r="A7008" s="5" t="s">
        <v>17412</v>
      </c>
      <c r="C7008" s="362" t="s">
        <v>17531</v>
      </c>
      <c r="E7008" s="326">
        <v>0.25</v>
      </c>
      <c r="F7008" s="281" t="s">
        <v>17578</v>
      </c>
      <c r="G7008" s="279" t="s">
        <v>8444</v>
      </c>
      <c r="H7008" s="283">
        <v>115</v>
      </c>
      <c r="I7008" s="280"/>
      <c r="J7008" s="281"/>
      <c r="K7008" s="169"/>
      <c r="L7008" s="169"/>
      <c r="M7008" s="169" t="s">
        <v>2395</v>
      </c>
      <c r="N7008" s="169"/>
      <c r="O7008" s="169"/>
      <c r="P7008" s="169"/>
    </row>
    <row r="7009" spans="1:16" ht="20.100000000000001" customHeight="1">
      <c r="A7009" s="5" t="s">
        <v>17412</v>
      </c>
      <c r="C7009" s="362" t="s">
        <v>17532</v>
      </c>
      <c r="E7009" s="323">
        <v>0.25</v>
      </c>
      <c r="F7009" s="281" t="s">
        <v>17578</v>
      </c>
      <c r="G7009" s="279" t="s">
        <v>8444</v>
      </c>
      <c r="H7009" s="282">
        <v>0</v>
      </c>
      <c r="I7009" s="280"/>
      <c r="J7009" s="281"/>
      <c r="K7009" s="169"/>
      <c r="L7009" s="169"/>
      <c r="M7009" s="169" t="s">
        <v>2395</v>
      </c>
      <c r="N7009" s="169"/>
      <c r="O7009" s="169"/>
      <c r="P7009" s="169"/>
    </row>
    <row r="7010" spans="1:16" ht="20.100000000000001" customHeight="1">
      <c r="A7010" s="5" t="s">
        <v>17412</v>
      </c>
      <c r="C7010" s="362" t="s">
        <v>17533</v>
      </c>
      <c r="E7010" s="326">
        <v>0.25</v>
      </c>
      <c r="F7010" s="281" t="s">
        <v>17578</v>
      </c>
      <c r="G7010" s="279" t="s">
        <v>8444</v>
      </c>
      <c r="H7010" s="283">
        <v>120</v>
      </c>
      <c r="I7010" s="280"/>
      <c r="J7010" s="281"/>
      <c r="K7010" s="169"/>
      <c r="L7010" s="169"/>
      <c r="M7010" s="169" t="s">
        <v>2395</v>
      </c>
      <c r="N7010" s="169"/>
      <c r="O7010" s="169"/>
      <c r="P7010" s="169"/>
    </row>
    <row r="7011" spans="1:16" ht="20.100000000000001" customHeight="1">
      <c r="A7011" s="5" t="s">
        <v>17412</v>
      </c>
      <c r="C7011" s="362" t="s">
        <v>17534</v>
      </c>
      <c r="E7011" s="323">
        <v>0.25</v>
      </c>
      <c r="F7011" s="281" t="s">
        <v>17578</v>
      </c>
      <c r="G7011" s="279" t="s">
        <v>8444</v>
      </c>
      <c r="H7011" s="282">
        <v>0</v>
      </c>
      <c r="I7011" s="280"/>
      <c r="J7011" s="281"/>
      <c r="K7011" s="169"/>
      <c r="L7011" s="169"/>
      <c r="M7011" s="169" t="s">
        <v>2395</v>
      </c>
      <c r="N7011" s="169"/>
      <c r="O7011" s="169"/>
      <c r="P7011" s="169"/>
    </row>
    <row r="7012" spans="1:16" ht="20.100000000000001" customHeight="1">
      <c r="A7012" s="5" t="s">
        <v>17412</v>
      </c>
      <c r="C7012" s="362" t="s">
        <v>17535</v>
      </c>
      <c r="E7012" s="326">
        <v>0.25</v>
      </c>
      <c r="F7012" s="281" t="s">
        <v>17578</v>
      </c>
      <c r="G7012" s="279" t="s">
        <v>8444</v>
      </c>
      <c r="H7012" s="283">
        <v>266</v>
      </c>
      <c r="I7012" s="280"/>
      <c r="J7012" s="281"/>
      <c r="K7012" s="169"/>
      <c r="L7012" s="169"/>
      <c r="M7012" s="169" t="s">
        <v>2395</v>
      </c>
      <c r="N7012" s="169"/>
      <c r="O7012" s="169"/>
      <c r="P7012" s="169"/>
    </row>
    <row r="7013" spans="1:16" ht="20.100000000000001" customHeight="1">
      <c r="A7013" s="5" t="s">
        <v>17412</v>
      </c>
      <c r="C7013" s="362" t="s">
        <v>17536</v>
      </c>
      <c r="E7013" s="326">
        <v>0.25</v>
      </c>
      <c r="F7013" s="281" t="s">
        <v>17578</v>
      </c>
      <c r="G7013" s="279" t="s">
        <v>8444</v>
      </c>
      <c r="H7013" s="283">
        <v>100</v>
      </c>
      <c r="I7013" s="280"/>
      <c r="J7013" s="281"/>
      <c r="K7013" s="169"/>
      <c r="L7013" s="169"/>
      <c r="M7013" s="169" t="s">
        <v>2395</v>
      </c>
      <c r="N7013" s="169"/>
      <c r="O7013" s="169"/>
      <c r="P7013" s="169"/>
    </row>
    <row r="7014" spans="1:16" ht="20.100000000000001" customHeight="1">
      <c r="A7014" s="5" t="s">
        <v>17412</v>
      </c>
      <c r="C7014" s="362" t="s">
        <v>17537</v>
      </c>
      <c r="E7014" s="326">
        <v>0.25</v>
      </c>
      <c r="F7014" s="281" t="s">
        <v>17578</v>
      </c>
      <c r="G7014" s="279" t="s">
        <v>8444</v>
      </c>
      <c r="H7014" s="283">
        <v>161</v>
      </c>
      <c r="I7014" s="280"/>
      <c r="J7014" s="281"/>
      <c r="K7014" s="169"/>
      <c r="L7014" s="169"/>
      <c r="M7014" s="169" t="s">
        <v>2395</v>
      </c>
      <c r="N7014" s="169"/>
      <c r="O7014" s="169"/>
      <c r="P7014" s="169"/>
    </row>
    <row r="7015" spans="1:16" ht="20.100000000000001" customHeight="1">
      <c r="A7015" s="5" t="s">
        <v>17412</v>
      </c>
      <c r="C7015" s="362" t="s">
        <v>17538</v>
      </c>
      <c r="E7015" s="169"/>
      <c r="F7015" s="281" t="s">
        <v>17578</v>
      </c>
      <c r="G7015" s="279" t="s">
        <v>8444</v>
      </c>
      <c r="H7015" s="282">
        <v>0</v>
      </c>
      <c r="I7015" s="280"/>
      <c r="J7015" s="281"/>
      <c r="K7015" s="169"/>
      <c r="L7015" s="169"/>
      <c r="M7015" s="169" t="s">
        <v>2395</v>
      </c>
      <c r="N7015" s="169"/>
      <c r="O7015" s="169"/>
      <c r="P7015" s="169"/>
    </row>
    <row r="7016" spans="1:16" ht="20.100000000000001" customHeight="1">
      <c r="A7016" s="5" t="s">
        <v>17412</v>
      </c>
      <c r="C7016" s="362" t="s">
        <v>17539</v>
      </c>
      <c r="E7016" s="326">
        <v>0.25</v>
      </c>
      <c r="F7016" s="281" t="s">
        <v>17578</v>
      </c>
      <c r="G7016" s="279" t="s">
        <v>8444</v>
      </c>
      <c r="H7016" s="283">
        <v>220</v>
      </c>
      <c r="I7016" s="280"/>
      <c r="J7016" s="281"/>
      <c r="K7016" s="169"/>
      <c r="L7016" s="169"/>
      <c r="M7016" s="169" t="s">
        <v>2395</v>
      </c>
      <c r="N7016" s="169"/>
      <c r="O7016" s="169"/>
      <c r="P7016" s="169"/>
    </row>
    <row r="7017" spans="1:16" ht="20.100000000000001" customHeight="1">
      <c r="A7017" s="5" t="s">
        <v>17412</v>
      </c>
      <c r="C7017" s="362" t="s">
        <v>17540</v>
      </c>
      <c r="E7017" s="326">
        <v>0.25</v>
      </c>
      <c r="F7017" s="281" t="s">
        <v>17578</v>
      </c>
      <c r="G7017" s="279" t="s">
        <v>8444</v>
      </c>
      <c r="H7017" s="283">
        <v>260</v>
      </c>
      <c r="I7017" s="280"/>
      <c r="J7017" s="281"/>
      <c r="K7017" s="169"/>
      <c r="L7017" s="169"/>
      <c r="M7017" s="169" t="s">
        <v>2395</v>
      </c>
      <c r="N7017" s="169"/>
      <c r="O7017" s="169"/>
      <c r="P7017" s="169"/>
    </row>
    <row r="7018" spans="1:16" ht="20.100000000000001" customHeight="1">
      <c r="A7018" s="5" t="s">
        <v>17412</v>
      </c>
      <c r="C7018" s="362" t="s">
        <v>17541</v>
      </c>
      <c r="E7018" s="326">
        <v>0.25</v>
      </c>
      <c r="F7018" s="281" t="s">
        <v>17578</v>
      </c>
      <c r="G7018" s="279" t="s">
        <v>8444</v>
      </c>
      <c r="H7018" s="283">
        <v>316</v>
      </c>
      <c r="I7018" s="280"/>
      <c r="J7018" s="281"/>
      <c r="K7018" s="169"/>
      <c r="L7018" s="169"/>
      <c r="M7018" s="169" t="s">
        <v>2395</v>
      </c>
      <c r="N7018" s="169"/>
      <c r="O7018" s="169"/>
      <c r="P7018" s="169"/>
    </row>
    <row r="7019" spans="1:16" ht="20.100000000000001" customHeight="1">
      <c r="A7019" s="5" t="s">
        <v>17412</v>
      </c>
      <c r="C7019" s="362" t="s">
        <v>17542</v>
      </c>
      <c r="E7019" s="326">
        <v>0.25</v>
      </c>
      <c r="F7019" s="281" t="s">
        <v>17578</v>
      </c>
      <c r="G7019" s="279" t="s">
        <v>8444</v>
      </c>
      <c r="H7019" s="283">
        <v>100</v>
      </c>
      <c r="I7019" s="280"/>
      <c r="J7019" s="281"/>
      <c r="K7019" s="169"/>
      <c r="L7019" s="169"/>
      <c r="M7019" s="169" t="s">
        <v>2395</v>
      </c>
      <c r="N7019" s="169"/>
      <c r="O7019" s="169"/>
      <c r="P7019" s="169"/>
    </row>
    <row r="7020" spans="1:16" ht="20.100000000000001" customHeight="1">
      <c r="A7020" s="5" t="s">
        <v>17412</v>
      </c>
      <c r="C7020" s="362" t="s">
        <v>17543</v>
      </c>
      <c r="E7020" s="326">
        <v>0.25</v>
      </c>
      <c r="F7020" s="281" t="s">
        <v>17578</v>
      </c>
      <c r="G7020" s="279" t="s">
        <v>8444</v>
      </c>
      <c r="H7020" s="283">
        <v>168</v>
      </c>
      <c r="I7020" s="280"/>
      <c r="J7020" s="281"/>
      <c r="K7020" s="169"/>
      <c r="L7020" s="169"/>
      <c r="M7020" s="169" t="s">
        <v>2395</v>
      </c>
      <c r="N7020" s="169"/>
      <c r="O7020" s="169"/>
      <c r="P7020" s="169"/>
    </row>
    <row r="7021" spans="1:16" ht="20.100000000000001" customHeight="1">
      <c r="A7021" s="5" t="s">
        <v>17412</v>
      </c>
      <c r="C7021" s="362" t="s">
        <v>17544</v>
      </c>
      <c r="E7021" s="326">
        <v>0.5</v>
      </c>
      <c r="F7021" s="281" t="s">
        <v>17578</v>
      </c>
      <c r="G7021" s="279" t="s">
        <v>8444</v>
      </c>
      <c r="H7021" s="283">
        <v>100</v>
      </c>
      <c r="I7021" s="280"/>
      <c r="J7021" s="281"/>
      <c r="K7021" s="169"/>
      <c r="L7021" s="169"/>
      <c r="M7021" s="169" t="s">
        <v>2395</v>
      </c>
      <c r="N7021" s="169"/>
      <c r="O7021" s="169"/>
      <c r="P7021" s="169"/>
    </row>
    <row r="7022" spans="1:16" ht="20.100000000000001" customHeight="1">
      <c r="A7022" s="5" t="s">
        <v>17412</v>
      </c>
      <c r="C7022" s="362" t="s">
        <v>17545</v>
      </c>
      <c r="E7022" s="326">
        <v>0.5</v>
      </c>
      <c r="F7022" s="281" t="s">
        <v>17578</v>
      </c>
      <c r="G7022" s="279" t="s">
        <v>8444</v>
      </c>
      <c r="H7022" s="283">
        <v>326</v>
      </c>
      <c r="I7022" s="280"/>
      <c r="J7022" s="281"/>
      <c r="K7022" s="169"/>
      <c r="L7022" s="169"/>
      <c r="M7022" s="169" t="s">
        <v>2395</v>
      </c>
      <c r="N7022" s="169"/>
      <c r="O7022" s="169"/>
      <c r="P7022" s="169"/>
    </row>
    <row r="7023" spans="1:16" ht="20.100000000000001" customHeight="1">
      <c r="A7023" s="5" t="s">
        <v>17412</v>
      </c>
      <c r="C7023" s="362" t="s">
        <v>17546</v>
      </c>
      <c r="E7023" s="326">
        <v>0.5</v>
      </c>
      <c r="F7023" s="281" t="s">
        <v>17578</v>
      </c>
      <c r="G7023" s="279" t="s">
        <v>8444</v>
      </c>
      <c r="H7023" s="283">
        <v>118</v>
      </c>
      <c r="I7023" s="280"/>
      <c r="J7023" s="281"/>
      <c r="K7023" s="169"/>
      <c r="L7023" s="169"/>
      <c r="M7023" s="169" t="s">
        <v>2395</v>
      </c>
      <c r="N7023" s="169"/>
      <c r="O7023" s="169"/>
      <c r="P7023" s="169"/>
    </row>
    <row r="7024" spans="1:16" ht="20.100000000000001" customHeight="1">
      <c r="A7024" s="5" t="s">
        <v>17412</v>
      </c>
      <c r="C7024" s="362" t="s">
        <v>17547</v>
      </c>
      <c r="E7024" s="326">
        <v>0.5</v>
      </c>
      <c r="F7024" s="281" t="s">
        <v>17578</v>
      </c>
      <c r="G7024" s="279" t="s">
        <v>8444</v>
      </c>
      <c r="H7024" s="283">
        <v>91</v>
      </c>
      <c r="I7024" s="280"/>
      <c r="J7024" s="281"/>
      <c r="K7024" s="169"/>
      <c r="L7024" s="169"/>
      <c r="M7024" s="169" t="s">
        <v>2395</v>
      </c>
      <c r="N7024" s="169"/>
      <c r="O7024" s="169"/>
      <c r="P7024" s="169"/>
    </row>
    <row r="7025" spans="1:16" ht="20.100000000000001" customHeight="1">
      <c r="A7025" s="5" t="s">
        <v>17412</v>
      </c>
      <c r="C7025" s="362" t="s">
        <v>17548</v>
      </c>
      <c r="E7025" s="326">
        <v>0.5</v>
      </c>
      <c r="F7025" s="281" t="s">
        <v>17578</v>
      </c>
      <c r="G7025" s="279" t="s">
        <v>8444</v>
      </c>
      <c r="H7025" s="283">
        <v>180</v>
      </c>
      <c r="I7025" s="280"/>
      <c r="J7025" s="281"/>
      <c r="K7025" s="169"/>
      <c r="L7025" s="169"/>
      <c r="M7025" s="169" t="s">
        <v>2395</v>
      </c>
      <c r="N7025" s="169"/>
      <c r="O7025" s="169"/>
      <c r="P7025" s="169"/>
    </row>
    <row r="7026" spans="1:16" ht="20.100000000000001" customHeight="1">
      <c r="A7026" s="5" t="s">
        <v>17412</v>
      </c>
      <c r="C7026" s="362" t="s">
        <v>17549</v>
      </c>
      <c r="E7026" s="326">
        <v>0.5</v>
      </c>
      <c r="F7026" s="281" t="s">
        <v>17578</v>
      </c>
      <c r="G7026" s="279" t="s">
        <v>8444</v>
      </c>
      <c r="H7026" s="283">
        <v>145</v>
      </c>
      <c r="I7026" s="280"/>
      <c r="J7026" s="281"/>
      <c r="K7026" s="169"/>
      <c r="L7026" s="169"/>
      <c r="M7026" s="169" t="s">
        <v>2395</v>
      </c>
      <c r="N7026" s="169"/>
      <c r="O7026" s="169"/>
      <c r="P7026" s="169"/>
    </row>
    <row r="7027" spans="1:16" ht="20.100000000000001" customHeight="1">
      <c r="A7027" s="5" t="s">
        <v>17412</v>
      </c>
      <c r="C7027" s="362" t="s">
        <v>17550</v>
      </c>
      <c r="E7027" s="326">
        <v>0.5</v>
      </c>
      <c r="F7027" s="281" t="s">
        <v>17578</v>
      </c>
      <c r="G7027" s="279" t="s">
        <v>8444</v>
      </c>
      <c r="H7027" s="283">
        <v>239</v>
      </c>
      <c r="I7027" s="280"/>
      <c r="J7027" s="281"/>
      <c r="K7027" s="169"/>
      <c r="L7027" s="169"/>
      <c r="M7027" s="169" t="s">
        <v>2395</v>
      </c>
      <c r="N7027" s="169"/>
      <c r="O7027" s="169"/>
      <c r="P7027" s="169"/>
    </row>
    <row r="7028" spans="1:16" ht="20.100000000000001" customHeight="1">
      <c r="A7028" s="5" t="s">
        <v>17412</v>
      </c>
      <c r="C7028" s="362" t="s">
        <v>17551</v>
      </c>
      <c r="E7028" s="326">
        <v>0.25</v>
      </c>
      <c r="F7028" s="281" t="s">
        <v>17578</v>
      </c>
      <c r="G7028" s="279" t="s">
        <v>8444</v>
      </c>
      <c r="H7028" s="283">
        <v>151</v>
      </c>
      <c r="I7028" s="280"/>
      <c r="J7028" s="281"/>
      <c r="K7028" s="169"/>
      <c r="L7028" s="169"/>
      <c r="M7028" s="169" t="s">
        <v>2395</v>
      </c>
      <c r="N7028" s="169"/>
      <c r="O7028" s="169"/>
      <c r="P7028" s="169"/>
    </row>
    <row r="7029" spans="1:16" ht="20.100000000000001" customHeight="1">
      <c r="A7029" s="5" t="s">
        <v>17412</v>
      </c>
      <c r="C7029" s="362" t="s">
        <v>17552</v>
      </c>
      <c r="E7029" s="326">
        <v>0.25</v>
      </c>
      <c r="F7029" s="281" t="s">
        <v>17578</v>
      </c>
      <c r="G7029" s="279" t="s">
        <v>8444</v>
      </c>
      <c r="H7029" s="283">
        <v>153</v>
      </c>
      <c r="I7029" s="280"/>
      <c r="J7029" s="281"/>
      <c r="K7029" s="169"/>
      <c r="L7029" s="169"/>
      <c r="M7029" s="169" t="s">
        <v>2395</v>
      </c>
      <c r="N7029" s="169"/>
      <c r="O7029" s="169"/>
      <c r="P7029" s="169"/>
    </row>
    <row r="7030" spans="1:16" ht="20.100000000000001" customHeight="1">
      <c r="A7030" s="5" t="s">
        <v>17412</v>
      </c>
      <c r="C7030" s="362" t="s">
        <v>17553</v>
      </c>
      <c r="E7030" s="326">
        <v>0.25</v>
      </c>
      <c r="F7030" s="281" t="s">
        <v>17578</v>
      </c>
      <c r="G7030" s="279" t="s">
        <v>8444</v>
      </c>
      <c r="H7030" s="283">
        <v>138</v>
      </c>
      <c r="I7030" s="280"/>
      <c r="J7030" s="281"/>
      <c r="K7030" s="169"/>
      <c r="L7030" s="169"/>
      <c r="M7030" s="169" t="s">
        <v>2395</v>
      </c>
      <c r="N7030" s="169"/>
      <c r="O7030" s="169"/>
      <c r="P7030" s="169"/>
    </row>
    <row r="7031" spans="1:16" ht="20.100000000000001" customHeight="1">
      <c r="A7031" s="5" t="s">
        <v>17412</v>
      </c>
      <c r="C7031" s="362" t="s">
        <v>17554</v>
      </c>
      <c r="E7031" s="326">
        <v>0.5</v>
      </c>
      <c r="F7031" s="281" t="s">
        <v>17578</v>
      </c>
      <c r="G7031" s="279" t="s">
        <v>8444</v>
      </c>
      <c r="H7031" s="283">
        <v>120</v>
      </c>
      <c r="I7031" s="280"/>
      <c r="J7031" s="281"/>
      <c r="K7031" s="169"/>
      <c r="L7031" s="169"/>
      <c r="M7031" s="169" t="s">
        <v>2395</v>
      </c>
      <c r="N7031" s="169"/>
      <c r="O7031" s="169"/>
      <c r="P7031" s="169"/>
    </row>
    <row r="7032" spans="1:16" ht="20.100000000000001" customHeight="1">
      <c r="A7032" s="5" t="s">
        <v>17412</v>
      </c>
      <c r="C7032" s="362" t="s">
        <v>17555</v>
      </c>
      <c r="E7032" s="326">
        <v>0.5</v>
      </c>
      <c r="F7032" s="281" t="s">
        <v>17578</v>
      </c>
      <c r="G7032" s="279" t="s">
        <v>8444</v>
      </c>
      <c r="H7032" s="283">
        <v>3391</v>
      </c>
      <c r="I7032" s="280"/>
      <c r="J7032" s="281"/>
      <c r="K7032" s="169"/>
      <c r="L7032" s="169"/>
      <c r="M7032" s="169" t="s">
        <v>2395</v>
      </c>
      <c r="N7032" s="169"/>
      <c r="O7032" s="169"/>
      <c r="P7032" s="169"/>
    </row>
    <row r="7033" spans="1:16" ht="20.100000000000001" customHeight="1">
      <c r="A7033" s="5" t="s">
        <v>17412</v>
      </c>
      <c r="C7033" s="362" t="s">
        <v>17556</v>
      </c>
      <c r="E7033" s="326">
        <v>0.5</v>
      </c>
      <c r="F7033" s="281" t="s">
        <v>17578</v>
      </c>
      <c r="G7033" s="279" t="s">
        <v>8444</v>
      </c>
      <c r="H7033" s="283">
        <v>2821</v>
      </c>
      <c r="I7033" s="280"/>
      <c r="J7033" s="281"/>
      <c r="K7033" s="169"/>
      <c r="L7033" s="169"/>
      <c r="M7033" s="169" t="s">
        <v>2395</v>
      </c>
      <c r="N7033" s="169"/>
      <c r="O7033" s="169"/>
      <c r="P7033" s="169"/>
    </row>
    <row r="7034" spans="1:16" ht="20.100000000000001" customHeight="1">
      <c r="A7034" s="5" t="s">
        <v>17412</v>
      </c>
      <c r="C7034" s="362" t="s">
        <v>17557</v>
      </c>
      <c r="E7034" s="326">
        <v>0.5</v>
      </c>
      <c r="F7034" s="281" t="s">
        <v>17578</v>
      </c>
      <c r="G7034" s="279" t="s">
        <v>8444</v>
      </c>
      <c r="H7034" s="283">
        <v>1710</v>
      </c>
      <c r="I7034" s="280"/>
      <c r="J7034" s="281"/>
      <c r="K7034" s="169"/>
      <c r="L7034" s="169"/>
      <c r="M7034" s="169" t="s">
        <v>2395</v>
      </c>
      <c r="N7034" s="169"/>
      <c r="O7034" s="169"/>
      <c r="P7034" s="169"/>
    </row>
    <row r="7035" spans="1:16" ht="20.100000000000001" customHeight="1">
      <c r="A7035" s="5" t="s">
        <v>17412</v>
      </c>
      <c r="C7035" s="362" t="s">
        <v>17558</v>
      </c>
      <c r="E7035" s="326">
        <v>0.5</v>
      </c>
      <c r="F7035" s="281" t="s">
        <v>17578</v>
      </c>
      <c r="G7035" s="279" t="s">
        <v>8444</v>
      </c>
      <c r="H7035" s="283">
        <v>1070</v>
      </c>
      <c r="I7035" s="280"/>
      <c r="J7035" s="281"/>
      <c r="K7035" s="169"/>
      <c r="L7035" s="169"/>
      <c r="M7035" s="169" t="s">
        <v>2395</v>
      </c>
      <c r="N7035" s="169"/>
      <c r="O7035" s="169"/>
      <c r="P7035" s="169"/>
    </row>
    <row r="7036" spans="1:16" ht="20.100000000000001" customHeight="1">
      <c r="A7036" s="5" t="s">
        <v>17412</v>
      </c>
      <c r="C7036" s="362" t="s">
        <v>17559</v>
      </c>
      <c r="E7036" s="326">
        <v>0.5</v>
      </c>
      <c r="F7036" s="281" t="s">
        <v>17578</v>
      </c>
      <c r="G7036" s="279" t="s">
        <v>8444</v>
      </c>
      <c r="H7036" s="283">
        <v>92</v>
      </c>
      <c r="I7036" s="280"/>
      <c r="J7036" s="281"/>
      <c r="K7036" s="169"/>
      <c r="L7036" s="169"/>
      <c r="M7036" s="169" t="s">
        <v>2395</v>
      </c>
      <c r="N7036" s="169"/>
      <c r="O7036" s="169"/>
      <c r="P7036" s="169"/>
    </row>
    <row r="7037" spans="1:16" ht="20.100000000000001" customHeight="1">
      <c r="A7037" s="5" t="s">
        <v>17412</v>
      </c>
      <c r="C7037" s="362" t="s">
        <v>17560</v>
      </c>
      <c r="E7037" s="326">
        <v>0.5</v>
      </c>
      <c r="F7037" s="281" t="s">
        <v>17578</v>
      </c>
      <c r="G7037" s="279" t="s">
        <v>8444</v>
      </c>
      <c r="H7037" s="283">
        <v>268</v>
      </c>
      <c r="I7037" s="280"/>
      <c r="J7037" s="281"/>
      <c r="K7037" s="169"/>
      <c r="L7037" s="169"/>
      <c r="M7037" s="169" t="s">
        <v>2395</v>
      </c>
      <c r="N7037" s="169"/>
      <c r="O7037" s="169"/>
      <c r="P7037" s="169"/>
    </row>
    <row r="7038" spans="1:16" ht="20.100000000000001" customHeight="1">
      <c r="A7038" s="5" t="s">
        <v>17412</v>
      </c>
      <c r="C7038" s="362" t="s">
        <v>17561</v>
      </c>
      <c r="E7038" s="326">
        <v>0.5</v>
      </c>
      <c r="F7038" s="281" t="s">
        <v>17578</v>
      </c>
      <c r="G7038" s="279" t="s">
        <v>8444</v>
      </c>
      <c r="H7038" s="283">
        <v>191</v>
      </c>
      <c r="I7038" s="280"/>
      <c r="J7038" s="281"/>
      <c r="K7038" s="169"/>
      <c r="L7038" s="169"/>
      <c r="M7038" s="169" t="s">
        <v>2395</v>
      </c>
      <c r="N7038" s="169"/>
      <c r="O7038" s="169"/>
      <c r="P7038" s="169"/>
    </row>
    <row r="7039" spans="1:16" ht="20.100000000000001" customHeight="1">
      <c r="A7039" s="5" t="s">
        <v>17412</v>
      </c>
      <c r="C7039" s="362" t="s">
        <v>17562</v>
      </c>
      <c r="E7039" s="326">
        <v>0.5</v>
      </c>
      <c r="F7039" s="281" t="s">
        <v>17578</v>
      </c>
      <c r="G7039" s="279" t="s">
        <v>8444</v>
      </c>
      <c r="H7039" s="283">
        <v>161</v>
      </c>
      <c r="I7039" s="280"/>
      <c r="J7039" s="281"/>
      <c r="K7039" s="169"/>
      <c r="L7039" s="169"/>
      <c r="M7039" s="169" t="s">
        <v>2395</v>
      </c>
      <c r="N7039" s="169"/>
      <c r="O7039" s="169"/>
      <c r="P7039" s="169"/>
    </row>
    <row r="7040" spans="1:16" ht="20.100000000000001" customHeight="1">
      <c r="A7040" s="5" t="s">
        <v>17412</v>
      </c>
      <c r="C7040" s="362" t="s">
        <v>17563</v>
      </c>
      <c r="E7040" s="326">
        <v>0.5</v>
      </c>
      <c r="F7040" s="281" t="s">
        <v>17578</v>
      </c>
      <c r="G7040" s="279" t="s">
        <v>8444</v>
      </c>
      <c r="H7040" s="283">
        <v>137</v>
      </c>
      <c r="I7040" s="280"/>
      <c r="J7040" s="281"/>
      <c r="K7040" s="169"/>
      <c r="L7040" s="169"/>
      <c r="M7040" s="169" t="s">
        <v>2395</v>
      </c>
      <c r="N7040" s="169"/>
      <c r="O7040" s="169"/>
      <c r="P7040" s="169"/>
    </row>
    <row r="7041" spans="1:16" ht="20.100000000000001" customHeight="1">
      <c r="A7041" s="5" t="s">
        <v>17412</v>
      </c>
      <c r="C7041" s="362" t="s">
        <v>17564</v>
      </c>
      <c r="E7041" s="326">
        <v>0.5</v>
      </c>
      <c r="F7041" s="281" t="s">
        <v>17578</v>
      </c>
      <c r="G7041" s="279" t="s">
        <v>8444</v>
      </c>
      <c r="H7041" s="283">
        <v>521</v>
      </c>
      <c r="I7041" s="280"/>
      <c r="J7041" s="281"/>
      <c r="K7041" s="169"/>
      <c r="L7041" s="169"/>
      <c r="M7041" s="169" t="s">
        <v>2395</v>
      </c>
      <c r="N7041" s="169"/>
      <c r="O7041" s="169"/>
      <c r="P7041" s="169"/>
    </row>
    <row r="7042" spans="1:16" ht="20.100000000000001" customHeight="1">
      <c r="A7042" s="5" t="s">
        <v>17412</v>
      </c>
      <c r="C7042" s="362" t="s">
        <v>17565</v>
      </c>
      <c r="E7042" s="326">
        <v>0.5</v>
      </c>
      <c r="F7042" s="281" t="s">
        <v>17578</v>
      </c>
      <c r="G7042" s="279" t="s">
        <v>8444</v>
      </c>
      <c r="H7042" s="283">
        <v>106</v>
      </c>
      <c r="I7042" s="280"/>
      <c r="J7042" s="281"/>
      <c r="K7042" s="169"/>
      <c r="L7042" s="169"/>
      <c r="M7042" s="169" t="s">
        <v>2395</v>
      </c>
      <c r="N7042" s="169"/>
      <c r="O7042" s="169"/>
      <c r="P7042" s="169"/>
    </row>
    <row r="7043" spans="1:16" ht="20.100000000000001" customHeight="1">
      <c r="A7043" s="5" t="s">
        <v>17412</v>
      </c>
      <c r="C7043" s="362" t="s">
        <v>17566</v>
      </c>
      <c r="E7043" s="326">
        <v>0.5</v>
      </c>
      <c r="F7043" s="281" t="s">
        <v>17578</v>
      </c>
      <c r="G7043" s="279" t="s">
        <v>8444</v>
      </c>
      <c r="H7043" s="283">
        <v>390</v>
      </c>
      <c r="I7043" s="280"/>
      <c r="J7043" s="281"/>
      <c r="K7043" s="169"/>
      <c r="L7043" s="169"/>
      <c r="M7043" s="169" t="s">
        <v>2395</v>
      </c>
      <c r="N7043" s="169"/>
      <c r="O7043" s="169"/>
      <c r="P7043" s="169"/>
    </row>
    <row r="7044" spans="1:16" ht="20.100000000000001" customHeight="1">
      <c r="A7044" s="5" t="s">
        <v>17412</v>
      </c>
      <c r="C7044" s="362" t="s">
        <v>17567</v>
      </c>
      <c r="E7044" s="326">
        <v>0.75</v>
      </c>
      <c r="F7044" s="281" t="s">
        <v>17578</v>
      </c>
      <c r="G7044" s="279" t="s">
        <v>8444</v>
      </c>
      <c r="H7044" s="283">
        <v>152</v>
      </c>
      <c r="I7044" s="280"/>
      <c r="J7044" s="281"/>
      <c r="K7044" s="169"/>
      <c r="L7044" s="169"/>
      <c r="M7044" s="169" t="s">
        <v>2395</v>
      </c>
      <c r="N7044" s="169"/>
      <c r="O7044" s="169"/>
      <c r="P7044" s="169"/>
    </row>
    <row r="7045" spans="1:16" ht="20.100000000000001" customHeight="1">
      <c r="A7045" s="5" t="s">
        <v>17412</v>
      </c>
      <c r="C7045" s="362" t="s">
        <v>17568</v>
      </c>
      <c r="E7045" s="326">
        <v>0.25</v>
      </c>
      <c r="F7045" s="281" t="s">
        <v>17578</v>
      </c>
      <c r="G7045" s="279" t="s">
        <v>8444</v>
      </c>
      <c r="H7045" s="283">
        <v>80</v>
      </c>
      <c r="I7045" s="280"/>
      <c r="J7045" s="281"/>
      <c r="K7045" s="169"/>
      <c r="L7045" s="169"/>
      <c r="M7045" s="169" t="s">
        <v>2395</v>
      </c>
      <c r="N7045" s="169"/>
      <c r="O7045" s="169"/>
      <c r="P7045" s="169"/>
    </row>
    <row r="7046" spans="1:16" ht="20.100000000000001" customHeight="1">
      <c r="A7046" s="5" t="s">
        <v>17412</v>
      </c>
      <c r="C7046" s="362" t="s">
        <v>17569</v>
      </c>
      <c r="E7046" s="326">
        <v>0.5</v>
      </c>
      <c r="F7046" s="281" t="s">
        <v>17578</v>
      </c>
      <c r="G7046" s="279" t="s">
        <v>8444</v>
      </c>
      <c r="H7046" s="283">
        <v>329</v>
      </c>
      <c r="I7046" s="280"/>
      <c r="J7046" s="281"/>
      <c r="K7046" s="169"/>
      <c r="L7046" s="169"/>
      <c r="M7046" s="169" t="s">
        <v>2395</v>
      </c>
      <c r="N7046" s="169"/>
      <c r="O7046" s="169"/>
      <c r="P7046" s="169"/>
    </row>
    <row r="7047" spans="1:16" ht="20.100000000000001" customHeight="1">
      <c r="A7047" s="5" t="s">
        <v>17412</v>
      </c>
      <c r="C7047" s="362" t="s">
        <v>17570</v>
      </c>
      <c r="E7047" s="326">
        <v>0.5</v>
      </c>
      <c r="F7047" s="281" t="s">
        <v>17578</v>
      </c>
      <c r="G7047" s="279" t="s">
        <v>8444</v>
      </c>
      <c r="H7047" s="283">
        <v>287</v>
      </c>
      <c r="I7047" s="280"/>
      <c r="J7047" s="281"/>
      <c r="K7047" s="169"/>
      <c r="L7047" s="169"/>
      <c r="M7047" s="169" t="s">
        <v>2395</v>
      </c>
      <c r="N7047" s="169"/>
      <c r="O7047" s="169"/>
      <c r="P7047" s="169"/>
    </row>
    <row r="7048" spans="1:16" ht="20.100000000000001" customHeight="1">
      <c r="A7048" s="5" t="s">
        <v>17412</v>
      </c>
      <c r="C7048" s="362" t="s">
        <v>17571</v>
      </c>
      <c r="E7048" s="326">
        <v>0.25</v>
      </c>
      <c r="F7048" s="281" t="s">
        <v>17578</v>
      </c>
      <c r="G7048" s="279" t="s">
        <v>8444</v>
      </c>
      <c r="H7048" s="283">
        <v>89</v>
      </c>
      <c r="I7048" s="280"/>
      <c r="J7048" s="281"/>
      <c r="K7048" s="169"/>
      <c r="L7048" s="169"/>
      <c r="M7048" s="169" t="s">
        <v>2395</v>
      </c>
      <c r="N7048" s="169"/>
      <c r="O7048" s="169"/>
      <c r="P7048" s="169"/>
    </row>
    <row r="7049" spans="1:16" ht="20.100000000000001" customHeight="1">
      <c r="A7049" s="5" t="s">
        <v>17412</v>
      </c>
      <c r="C7049" s="362" t="s">
        <v>17572</v>
      </c>
      <c r="E7049" s="326">
        <v>0.5</v>
      </c>
      <c r="F7049" s="281" t="s">
        <v>17578</v>
      </c>
      <c r="G7049" s="279" t="s">
        <v>8444</v>
      </c>
      <c r="H7049" s="283">
        <v>280</v>
      </c>
      <c r="I7049" s="280"/>
      <c r="J7049" s="281"/>
      <c r="K7049" s="169"/>
      <c r="L7049" s="169"/>
      <c r="M7049" s="169" t="s">
        <v>2395</v>
      </c>
      <c r="N7049" s="169"/>
      <c r="O7049" s="169"/>
      <c r="P7049" s="169"/>
    </row>
    <row r="7050" spans="1:16" ht="20.100000000000001" customHeight="1">
      <c r="A7050" s="5" t="s">
        <v>17412</v>
      </c>
      <c r="C7050" s="362" t="s">
        <v>17573</v>
      </c>
      <c r="E7050" s="326">
        <v>0.25</v>
      </c>
      <c r="F7050" s="281" t="s">
        <v>17578</v>
      </c>
      <c r="G7050" s="279" t="s">
        <v>8444</v>
      </c>
      <c r="H7050" s="283">
        <v>130</v>
      </c>
      <c r="I7050" s="280"/>
      <c r="J7050" s="281"/>
      <c r="K7050" s="169"/>
      <c r="L7050" s="169"/>
      <c r="M7050" s="169" t="s">
        <v>2395</v>
      </c>
      <c r="N7050" s="169"/>
      <c r="O7050" s="169"/>
      <c r="P7050" s="169"/>
    </row>
    <row r="7051" spans="1:16" ht="20.100000000000001" customHeight="1">
      <c r="A7051" s="5" t="s">
        <v>17412</v>
      </c>
      <c r="C7051" s="362" t="s">
        <v>17574</v>
      </c>
      <c r="E7051" s="326">
        <v>0.5</v>
      </c>
      <c r="F7051" s="281" t="s">
        <v>17578</v>
      </c>
      <c r="G7051" s="279" t="s">
        <v>8444</v>
      </c>
      <c r="H7051" s="283">
        <v>98</v>
      </c>
      <c r="I7051" s="280"/>
      <c r="J7051" s="281"/>
      <c r="K7051" s="169"/>
      <c r="L7051" s="169"/>
      <c r="M7051" s="169" t="s">
        <v>2395</v>
      </c>
      <c r="N7051" s="169"/>
      <c r="O7051" s="169"/>
      <c r="P7051" s="169"/>
    </row>
    <row r="7052" spans="1:16" ht="20.100000000000001" customHeight="1">
      <c r="A7052" s="5" t="s">
        <v>17412</v>
      </c>
      <c r="C7052" s="362" t="s">
        <v>17575</v>
      </c>
      <c r="E7052" s="326">
        <v>0.5</v>
      </c>
      <c r="F7052" s="281" t="s">
        <v>17578</v>
      </c>
      <c r="G7052" s="279" t="s">
        <v>8444</v>
      </c>
      <c r="H7052" s="283">
        <v>120</v>
      </c>
      <c r="I7052" s="280"/>
      <c r="J7052" s="281"/>
      <c r="K7052" s="169"/>
      <c r="L7052" s="169"/>
      <c r="M7052" s="169" t="s">
        <v>2395</v>
      </c>
      <c r="N7052" s="169"/>
      <c r="O7052" s="169"/>
      <c r="P7052" s="169"/>
    </row>
    <row r="7053" spans="1:16" ht="20.100000000000001" customHeight="1">
      <c r="A7053" s="5" t="s">
        <v>17412</v>
      </c>
      <c r="C7053" s="362" t="s">
        <v>17576</v>
      </c>
      <c r="E7053" s="326">
        <v>0.5</v>
      </c>
      <c r="F7053" s="281" t="s">
        <v>17578</v>
      </c>
      <c r="G7053" s="279" t="s">
        <v>8444</v>
      </c>
      <c r="H7053" s="283">
        <v>130</v>
      </c>
      <c r="I7053" s="280"/>
      <c r="J7053" s="281"/>
      <c r="K7053" s="169"/>
      <c r="L7053" s="169"/>
      <c r="M7053" s="169" t="s">
        <v>2395</v>
      </c>
      <c r="N7053" s="169"/>
      <c r="O7053" s="169"/>
      <c r="P7053" s="169"/>
    </row>
    <row r="7054" spans="1:16" ht="20.100000000000001" customHeight="1">
      <c r="A7054" s="5" t="s">
        <v>17412</v>
      </c>
      <c r="C7054" s="362" t="s">
        <v>17577</v>
      </c>
      <c r="E7054" s="326">
        <v>1.5</v>
      </c>
      <c r="F7054" s="281" t="s">
        <v>17578</v>
      </c>
      <c r="G7054" s="279" t="s">
        <v>8444</v>
      </c>
      <c r="H7054" s="283">
        <v>92</v>
      </c>
      <c r="I7054" s="280"/>
      <c r="J7054" s="281"/>
      <c r="K7054" s="169"/>
      <c r="L7054" s="169"/>
      <c r="M7054" s="169" t="s">
        <v>2395</v>
      </c>
      <c r="N7054" s="169"/>
      <c r="O7054" s="169"/>
      <c r="P7054" s="169"/>
    </row>
    <row r="7055" spans="1:16" ht="20.100000000000001" customHeight="1">
      <c r="A7055" s="5" t="s">
        <v>17581</v>
      </c>
      <c r="C7055" s="167" t="s">
        <v>17582</v>
      </c>
      <c r="D7055" s="5" t="s">
        <v>17583</v>
      </c>
      <c r="E7055" s="169"/>
      <c r="F7055" s="281"/>
      <c r="G7055" s="279" t="s">
        <v>17584</v>
      </c>
      <c r="H7055" s="169"/>
      <c r="I7055" s="280">
        <v>42911</v>
      </c>
      <c r="J7055" s="281"/>
      <c r="K7055" s="169"/>
      <c r="L7055" s="169"/>
      <c r="M7055" s="169"/>
      <c r="N7055" s="169"/>
      <c r="O7055" s="169"/>
      <c r="P7055" s="169"/>
    </row>
    <row r="7056" spans="1:16" ht="20.100000000000001" customHeight="1">
      <c r="A7056" s="5" t="s">
        <v>17585</v>
      </c>
      <c r="B7056" s="168">
        <v>683615803978</v>
      </c>
      <c r="C7056" s="167" t="s">
        <v>17586</v>
      </c>
      <c r="D7056" s="5" t="s">
        <v>17583</v>
      </c>
      <c r="E7056" s="169"/>
      <c r="F7056" s="281">
        <v>39.9</v>
      </c>
      <c r="G7056" s="279" t="s">
        <v>17584</v>
      </c>
      <c r="H7056" s="169">
        <v>0</v>
      </c>
      <c r="I7056" s="280">
        <v>42911</v>
      </c>
      <c r="J7056" s="281"/>
      <c r="K7056" s="169"/>
      <c r="L7056" s="169"/>
      <c r="M7056" s="169"/>
      <c r="N7056" s="169"/>
      <c r="O7056" s="169"/>
      <c r="P7056" s="169"/>
    </row>
    <row r="7057" spans="1:16" ht="20.100000000000001" customHeight="1">
      <c r="A7057" s="5" t="s">
        <v>17587</v>
      </c>
      <c r="B7057" s="168">
        <v>683615803978</v>
      </c>
      <c r="C7057" s="167" t="s">
        <v>17588</v>
      </c>
      <c r="D7057" s="5" t="s">
        <v>17583</v>
      </c>
      <c r="E7057" s="169"/>
      <c r="F7057" s="281">
        <v>39.9</v>
      </c>
      <c r="G7057" s="279" t="s">
        <v>17584</v>
      </c>
      <c r="H7057" s="169">
        <v>0</v>
      </c>
      <c r="I7057" s="280">
        <v>42911</v>
      </c>
      <c r="J7057" s="281"/>
      <c r="K7057" s="169"/>
      <c r="L7057" s="169"/>
      <c r="M7057" s="169"/>
      <c r="N7057" s="169"/>
      <c r="O7057" s="169"/>
      <c r="P7057" s="169"/>
    </row>
    <row r="7058" spans="1:16" ht="20.100000000000001" customHeight="1">
      <c r="A7058" s="5" t="s">
        <v>17589</v>
      </c>
      <c r="B7058" s="168">
        <v>683615803978</v>
      </c>
      <c r="C7058" s="167" t="s">
        <v>17590</v>
      </c>
      <c r="D7058" s="5" t="s">
        <v>17583</v>
      </c>
      <c r="E7058" s="169"/>
      <c r="F7058" s="281">
        <v>39.9</v>
      </c>
      <c r="G7058" s="279" t="s">
        <v>17584</v>
      </c>
      <c r="H7058" s="169">
        <v>0</v>
      </c>
      <c r="I7058" s="280">
        <v>42911</v>
      </c>
      <c r="J7058" s="281"/>
      <c r="K7058" s="169"/>
      <c r="L7058" s="169"/>
      <c r="M7058" s="169"/>
      <c r="N7058" s="169"/>
      <c r="O7058" s="169"/>
      <c r="P7058" s="169"/>
    </row>
    <row r="7059" spans="1:16" ht="20.100000000000001" customHeight="1">
      <c r="A7059" s="5" t="s">
        <v>17591</v>
      </c>
      <c r="B7059" s="168">
        <v>683615803978</v>
      </c>
      <c r="C7059" s="167" t="s">
        <v>17592</v>
      </c>
      <c r="D7059" s="5" t="s">
        <v>17583</v>
      </c>
      <c r="E7059" s="169"/>
      <c r="F7059" s="281">
        <v>39.9</v>
      </c>
      <c r="G7059" s="279" t="s">
        <v>17584</v>
      </c>
      <c r="H7059" s="169">
        <v>0</v>
      </c>
      <c r="I7059" s="280">
        <v>42911</v>
      </c>
      <c r="J7059" s="281"/>
      <c r="K7059" s="169"/>
      <c r="L7059" s="169"/>
      <c r="M7059" s="169"/>
      <c r="N7059" s="169"/>
      <c r="O7059" s="169"/>
      <c r="P7059" s="169"/>
    </row>
    <row r="7060" spans="1:16" ht="20.100000000000001" customHeight="1">
      <c r="A7060" s="5" t="s">
        <v>17593</v>
      </c>
      <c r="B7060" s="168">
        <v>683615803985</v>
      </c>
      <c r="C7060" s="167" t="s">
        <v>17594</v>
      </c>
      <c r="D7060" s="5" t="s">
        <v>17583</v>
      </c>
      <c r="E7060" s="169"/>
      <c r="F7060" s="281">
        <v>39.9</v>
      </c>
      <c r="G7060" s="279" t="s">
        <v>17584</v>
      </c>
      <c r="H7060" s="169">
        <v>0</v>
      </c>
      <c r="I7060" s="280">
        <v>42911</v>
      </c>
      <c r="J7060" s="281"/>
      <c r="K7060" s="169"/>
      <c r="L7060" s="169"/>
      <c r="M7060" s="169"/>
      <c r="N7060" s="169"/>
      <c r="O7060" s="169"/>
      <c r="P7060" s="169"/>
    </row>
    <row r="7061" spans="1:16" ht="20.100000000000001" customHeight="1">
      <c r="A7061" s="5" t="s">
        <v>17595</v>
      </c>
      <c r="B7061" s="168">
        <v>683615803985</v>
      </c>
      <c r="C7061" s="167" t="s">
        <v>17596</v>
      </c>
      <c r="D7061" s="5" t="s">
        <v>17583</v>
      </c>
      <c r="E7061" s="169"/>
      <c r="F7061" s="281">
        <v>39.9</v>
      </c>
      <c r="G7061" s="279" t="s">
        <v>17584</v>
      </c>
      <c r="H7061" s="169">
        <v>0</v>
      </c>
      <c r="I7061" s="280">
        <v>42911</v>
      </c>
      <c r="J7061" s="281"/>
      <c r="K7061" s="169"/>
      <c r="L7061" s="169"/>
      <c r="M7061" s="169"/>
      <c r="N7061" s="169"/>
      <c r="O7061" s="169"/>
      <c r="P7061" s="169"/>
    </row>
    <row r="7062" spans="1:16" ht="20.100000000000001" customHeight="1">
      <c r="A7062" s="5" t="s">
        <v>17597</v>
      </c>
      <c r="B7062" s="168">
        <v>683615803985</v>
      </c>
      <c r="C7062" s="167" t="s">
        <v>17598</v>
      </c>
      <c r="D7062" s="5" t="s">
        <v>17583</v>
      </c>
      <c r="E7062" s="169"/>
      <c r="F7062" s="281">
        <v>39.9</v>
      </c>
      <c r="G7062" s="279" t="s">
        <v>17584</v>
      </c>
      <c r="H7062" s="169">
        <v>0</v>
      </c>
      <c r="I7062" s="280">
        <v>42911</v>
      </c>
      <c r="J7062" s="281"/>
      <c r="K7062" s="169"/>
      <c r="L7062" s="169"/>
      <c r="M7062" s="169"/>
      <c r="N7062" s="169"/>
      <c r="O7062" s="169"/>
      <c r="P7062" s="169"/>
    </row>
    <row r="7063" spans="1:16" ht="20.100000000000001" customHeight="1">
      <c r="A7063" s="5" t="s">
        <v>17599</v>
      </c>
      <c r="B7063" s="168">
        <v>683615803985</v>
      </c>
      <c r="C7063" s="167" t="s">
        <v>17600</v>
      </c>
      <c r="D7063" s="5" t="s">
        <v>17583</v>
      </c>
      <c r="E7063" s="169"/>
      <c r="F7063" s="281">
        <v>39.9</v>
      </c>
      <c r="G7063" s="279" t="s">
        <v>17584</v>
      </c>
      <c r="H7063" s="169">
        <v>0</v>
      </c>
      <c r="I7063" s="280">
        <v>42911</v>
      </c>
      <c r="J7063" s="281"/>
      <c r="K7063" s="169"/>
      <c r="L7063" s="169"/>
      <c r="M7063" s="169"/>
      <c r="N7063" s="169"/>
      <c r="O7063" s="169"/>
      <c r="P7063" s="169"/>
    </row>
    <row r="7064" spans="1:16" ht="20.100000000000001" customHeight="1">
      <c r="A7064" s="5" t="s">
        <v>17601</v>
      </c>
      <c r="B7064" s="168">
        <v>683615803992</v>
      </c>
      <c r="C7064" s="167" t="s">
        <v>17602</v>
      </c>
      <c r="D7064" s="5" t="s">
        <v>17583</v>
      </c>
      <c r="E7064" s="169"/>
      <c r="F7064" s="281">
        <v>39.9</v>
      </c>
      <c r="G7064" s="279" t="s">
        <v>17584</v>
      </c>
      <c r="H7064" s="169">
        <v>0</v>
      </c>
      <c r="I7064" s="280">
        <v>42911</v>
      </c>
      <c r="J7064" s="281"/>
      <c r="K7064" s="169"/>
      <c r="L7064" s="169"/>
      <c r="M7064" s="169"/>
      <c r="N7064" s="169"/>
      <c r="O7064" s="169"/>
      <c r="P7064" s="169"/>
    </row>
    <row r="7065" spans="1:16" ht="20.100000000000001" customHeight="1">
      <c r="A7065" s="5" t="s">
        <v>17603</v>
      </c>
      <c r="B7065" s="168">
        <v>683615803992</v>
      </c>
      <c r="C7065" s="167" t="s">
        <v>17604</v>
      </c>
      <c r="D7065" s="5" t="s">
        <v>17583</v>
      </c>
      <c r="E7065" s="169"/>
      <c r="F7065" s="281">
        <v>39.9</v>
      </c>
      <c r="G7065" s="279" t="s">
        <v>17584</v>
      </c>
      <c r="H7065" s="169">
        <v>0</v>
      </c>
      <c r="I7065" s="280">
        <v>42911</v>
      </c>
      <c r="J7065" s="281"/>
      <c r="K7065" s="169"/>
      <c r="L7065" s="169"/>
      <c r="M7065" s="169"/>
      <c r="N7065" s="169"/>
      <c r="O7065" s="169"/>
      <c r="P7065" s="169"/>
    </row>
    <row r="7066" spans="1:16" ht="20.100000000000001" customHeight="1">
      <c r="A7066" s="5" t="s">
        <v>17605</v>
      </c>
      <c r="B7066" s="168">
        <v>683615803992</v>
      </c>
      <c r="C7066" s="167" t="s">
        <v>17606</v>
      </c>
      <c r="D7066" s="5" t="s">
        <v>17583</v>
      </c>
      <c r="E7066" s="169"/>
      <c r="F7066" s="281">
        <v>39.9</v>
      </c>
      <c r="G7066" s="279" t="s">
        <v>17584</v>
      </c>
      <c r="H7066" s="169">
        <v>0</v>
      </c>
      <c r="I7066" s="280">
        <v>42911</v>
      </c>
      <c r="J7066" s="281"/>
      <c r="K7066" s="169"/>
      <c r="L7066" s="169"/>
      <c r="M7066" s="169"/>
      <c r="N7066" s="169"/>
      <c r="O7066" s="169"/>
      <c r="P7066" s="169"/>
    </row>
    <row r="7067" spans="1:16" ht="20.100000000000001" customHeight="1">
      <c r="A7067" s="5" t="s">
        <v>17607</v>
      </c>
      <c r="B7067" s="168">
        <v>683615803992</v>
      </c>
      <c r="C7067" s="167" t="s">
        <v>17608</v>
      </c>
      <c r="D7067" s="5" t="s">
        <v>17583</v>
      </c>
      <c r="E7067" s="169"/>
      <c r="F7067" s="281">
        <v>39.9</v>
      </c>
      <c r="G7067" s="279" t="s">
        <v>17584</v>
      </c>
      <c r="H7067" s="169">
        <v>0</v>
      </c>
      <c r="I7067" s="280">
        <v>42911</v>
      </c>
      <c r="J7067" s="281"/>
      <c r="K7067" s="169"/>
      <c r="L7067" s="169"/>
      <c r="M7067" s="169"/>
      <c r="N7067" s="169"/>
      <c r="O7067" s="169"/>
      <c r="P7067" s="169"/>
    </row>
    <row r="7068" spans="1:16" ht="20.100000000000001" customHeight="1">
      <c r="A7068" s="5" t="s">
        <v>17609</v>
      </c>
      <c r="C7068" s="167" t="s">
        <v>17610</v>
      </c>
      <c r="D7068" s="5" t="s">
        <v>17611</v>
      </c>
      <c r="E7068" s="169"/>
      <c r="F7068" s="281"/>
      <c r="G7068" s="279" t="s">
        <v>17584</v>
      </c>
      <c r="H7068" s="169"/>
      <c r="I7068" s="280">
        <v>42911</v>
      </c>
      <c r="J7068" s="281"/>
      <c r="K7068" s="169"/>
      <c r="L7068" s="169"/>
      <c r="M7068" s="169"/>
      <c r="N7068" s="169"/>
      <c r="O7068" s="169"/>
      <c r="P7068" s="169"/>
    </row>
    <row r="7069" spans="1:16" ht="20.100000000000001" customHeight="1">
      <c r="A7069" s="5" t="s">
        <v>17612</v>
      </c>
      <c r="B7069" s="168">
        <v>683615804005</v>
      </c>
      <c r="C7069" s="167" t="s">
        <v>17613</v>
      </c>
      <c r="D7069" s="5" t="s">
        <v>17611</v>
      </c>
      <c r="E7069" s="169"/>
      <c r="F7069" s="281">
        <v>39.9</v>
      </c>
      <c r="G7069" s="279" t="s">
        <v>17584</v>
      </c>
      <c r="H7069" s="169">
        <v>0</v>
      </c>
      <c r="I7069" s="280">
        <v>42911</v>
      </c>
      <c r="J7069" s="281"/>
      <c r="K7069" s="169"/>
      <c r="L7069" s="169"/>
      <c r="M7069" s="169"/>
      <c r="N7069" s="169"/>
      <c r="O7069" s="169"/>
      <c r="P7069" s="169"/>
    </row>
    <row r="7070" spans="1:16" ht="20.100000000000001" customHeight="1">
      <c r="A7070" s="5" t="s">
        <v>17614</v>
      </c>
      <c r="B7070" s="168">
        <v>683615804005</v>
      </c>
      <c r="C7070" s="167" t="s">
        <v>17615</v>
      </c>
      <c r="D7070" s="5" t="s">
        <v>17611</v>
      </c>
      <c r="E7070" s="169"/>
      <c r="F7070" s="281">
        <v>39.9</v>
      </c>
      <c r="G7070" s="279" t="s">
        <v>17584</v>
      </c>
      <c r="H7070" s="169">
        <v>0</v>
      </c>
      <c r="I7070" s="280">
        <v>42911</v>
      </c>
      <c r="J7070" s="281"/>
      <c r="K7070" s="169"/>
      <c r="L7070" s="169"/>
      <c r="M7070" s="169"/>
      <c r="N7070" s="169"/>
      <c r="O7070" s="169"/>
      <c r="P7070" s="169"/>
    </row>
    <row r="7071" spans="1:16" ht="20.100000000000001" customHeight="1">
      <c r="A7071" s="5" t="s">
        <v>17616</v>
      </c>
      <c r="B7071" s="168">
        <v>683615804005</v>
      </c>
      <c r="C7071" s="167" t="s">
        <v>17617</v>
      </c>
      <c r="D7071" s="5" t="s">
        <v>17611</v>
      </c>
      <c r="E7071" s="169"/>
      <c r="F7071" s="281">
        <v>39.9</v>
      </c>
      <c r="G7071" s="279" t="s">
        <v>17584</v>
      </c>
      <c r="H7071" s="169">
        <v>0</v>
      </c>
      <c r="I7071" s="280">
        <v>42911</v>
      </c>
      <c r="J7071" s="281"/>
      <c r="K7071" s="169"/>
      <c r="L7071" s="169"/>
      <c r="M7071" s="169"/>
      <c r="N7071" s="169"/>
      <c r="O7071" s="169"/>
      <c r="P7071" s="169"/>
    </row>
    <row r="7072" spans="1:16" ht="20.100000000000001" customHeight="1">
      <c r="A7072" s="5" t="s">
        <v>17618</v>
      </c>
      <c r="B7072" s="168">
        <v>683615804005</v>
      </c>
      <c r="C7072" s="167" t="s">
        <v>17619</v>
      </c>
      <c r="D7072" s="5" t="s">
        <v>17611</v>
      </c>
      <c r="E7072" s="169"/>
      <c r="F7072" s="281">
        <v>39.9</v>
      </c>
      <c r="G7072" s="279" t="s">
        <v>17584</v>
      </c>
      <c r="H7072" s="169">
        <v>0</v>
      </c>
      <c r="I7072" s="280">
        <v>42911</v>
      </c>
      <c r="J7072" s="281"/>
      <c r="K7072" s="169"/>
      <c r="L7072" s="169"/>
      <c r="M7072" s="169"/>
      <c r="N7072" s="169"/>
      <c r="O7072" s="169"/>
      <c r="P7072" s="169"/>
    </row>
    <row r="7073" spans="1:16" ht="20.100000000000001" customHeight="1">
      <c r="A7073" s="5" t="s">
        <v>17620</v>
      </c>
      <c r="B7073" s="168">
        <v>683615804012</v>
      </c>
      <c r="C7073" s="167" t="s">
        <v>17621</v>
      </c>
      <c r="D7073" s="5" t="s">
        <v>17611</v>
      </c>
      <c r="E7073" s="169"/>
      <c r="F7073" s="281">
        <v>39.9</v>
      </c>
      <c r="G7073" s="279" t="s">
        <v>17584</v>
      </c>
      <c r="H7073" s="169">
        <v>0</v>
      </c>
      <c r="I7073" s="280">
        <v>42911</v>
      </c>
      <c r="J7073" s="281"/>
      <c r="K7073" s="169"/>
      <c r="L7073" s="169"/>
      <c r="M7073" s="169"/>
      <c r="N7073" s="169"/>
      <c r="O7073" s="169"/>
      <c r="P7073" s="169"/>
    </row>
    <row r="7074" spans="1:16" ht="20.100000000000001" customHeight="1">
      <c r="A7074" s="5" t="s">
        <v>17622</v>
      </c>
      <c r="B7074" s="168">
        <v>683615804012</v>
      </c>
      <c r="C7074" s="167" t="s">
        <v>17623</v>
      </c>
      <c r="D7074" s="5" t="s">
        <v>17611</v>
      </c>
      <c r="E7074" s="169"/>
      <c r="F7074" s="281">
        <v>39.9</v>
      </c>
      <c r="G7074" s="279" t="s">
        <v>17584</v>
      </c>
      <c r="H7074" s="169">
        <v>0</v>
      </c>
      <c r="I7074" s="280">
        <v>42911</v>
      </c>
      <c r="J7074" s="281"/>
      <c r="K7074" s="169"/>
      <c r="L7074" s="169"/>
      <c r="M7074" s="169"/>
      <c r="N7074" s="169"/>
      <c r="O7074" s="169"/>
      <c r="P7074" s="169"/>
    </row>
    <row r="7075" spans="1:16" ht="20.100000000000001" customHeight="1">
      <c r="A7075" s="5" t="s">
        <v>17624</v>
      </c>
      <c r="B7075" s="168">
        <v>683615804012</v>
      </c>
      <c r="C7075" s="167" t="s">
        <v>17625</v>
      </c>
      <c r="D7075" s="5" t="s">
        <v>17611</v>
      </c>
      <c r="E7075" s="169"/>
      <c r="F7075" s="281">
        <v>39.9</v>
      </c>
      <c r="G7075" s="279" t="s">
        <v>17584</v>
      </c>
      <c r="H7075" s="169">
        <v>0</v>
      </c>
      <c r="I7075" s="280">
        <v>42911</v>
      </c>
      <c r="J7075" s="281"/>
      <c r="K7075" s="169"/>
      <c r="L7075" s="169"/>
      <c r="M7075" s="169"/>
      <c r="N7075" s="169"/>
      <c r="O7075" s="169"/>
      <c r="P7075" s="169"/>
    </row>
    <row r="7076" spans="1:16" ht="20.100000000000001" customHeight="1">
      <c r="A7076" s="5" t="s">
        <v>17626</v>
      </c>
      <c r="B7076" s="168">
        <v>683615804012</v>
      </c>
      <c r="C7076" s="167" t="s">
        <v>17627</v>
      </c>
      <c r="D7076" s="5" t="s">
        <v>17611</v>
      </c>
      <c r="E7076" s="169"/>
      <c r="F7076" s="281">
        <v>39.9</v>
      </c>
      <c r="G7076" s="279" t="s">
        <v>17584</v>
      </c>
      <c r="H7076" s="169">
        <v>0</v>
      </c>
      <c r="I7076" s="280">
        <v>42911</v>
      </c>
      <c r="J7076" s="281"/>
      <c r="K7076" s="169"/>
      <c r="L7076" s="169"/>
      <c r="M7076" s="169"/>
      <c r="N7076" s="169"/>
      <c r="O7076" s="169"/>
      <c r="P7076" s="169"/>
    </row>
    <row r="7077" spans="1:16" ht="20.100000000000001" customHeight="1">
      <c r="A7077" s="5" t="s">
        <v>17628</v>
      </c>
      <c r="C7077" s="167" t="s">
        <v>17629</v>
      </c>
      <c r="D7077" s="5" t="s">
        <v>17630</v>
      </c>
      <c r="E7077" s="169"/>
      <c r="F7077" s="281"/>
      <c r="G7077" s="279" t="s">
        <v>17584</v>
      </c>
      <c r="H7077" s="169"/>
      <c r="I7077" s="280">
        <v>42911</v>
      </c>
      <c r="J7077" s="281"/>
      <c r="K7077" s="169"/>
      <c r="L7077" s="169"/>
      <c r="M7077" s="169"/>
      <c r="N7077" s="169"/>
      <c r="O7077" s="169"/>
      <c r="P7077" s="169"/>
    </row>
    <row r="7078" spans="1:16" ht="20.100000000000001" customHeight="1">
      <c r="A7078" s="5" t="s">
        <v>17631</v>
      </c>
      <c r="B7078" s="168">
        <v>683615804029</v>
      </c>
      <c r="C7078" s="167" t="s">
        <v>17632</v>
      </c>
      <c r="D7078" s="5" t="s">
        <v>17630</v>
      </c>
      <c r="E7078" s="169"/>
      <c r="F7078" s="281">
        <v>39.9</v>
      </c>
      <c r="G7078" s="279" t="s">
        <v>17584</v>
      </c>
      <c r="H7078" s="169">
        <v>0</v>
      </c>
      <c r="I7078" s="280">
        <v>42911</v>
      </c>
      <c r="J7078" s="281"/>
      <c r="K7078" s="169"/>
      <c r="L7078" s="169"/>
      <c r="M7078" s="169"/>
      <c r="N7078" s="169"/>
      <c r="O7078" s="169"/>
      <c r="P7078" s="169"/>
    </row>
    <row r="7079" spans="1:16" ht="20.100000000000001" customHeight="1">
      <c r="A7079" s="5" t="s">
        <v>17633</v>
      </c>
      <c r="B7079" s="168">
        <v>683615804029</v>
      </c>
      <c r="C7079" s="167" t="s">
        <v>17634</v>
      </c>
      <c r="D7079" s="5" t="s">
        <v>17630</v>
      </c>
      <c r="E7079" s="169"/>
      <c r="F7079" s="281">
        <v>39.9</v>
      </c>
      <c r="G7079" s="279" t="s">
        <v>17584</v>
      </c>
      <c r="H7079" s="169">
        <v>0</v>
      </c>
      <c r="I7079" s="280">
        <v>42911</v>
      </c>
      <c r="J7079" s="281"/>
      <c r="K7079" s="169"/>
      <c r="L7079" s="169"/>
      <c r="M7079" s="169"/>
      <c r="N7079" s="169"/>
      <c r="O7079" s="169"/>
      <c r="P7079" s="169"/>
    </row>
    <row r="7080" spans="1:16" ht="20.100000000000001" customHeight="1">
      <c r="A7080" s="5" t="s">
        <v>17635</v>
      </c>
      <c r="B7080" s="168">
        <v>683615804029</v>
      </c>
      <c r="C7080" s="167" t="s">
        <v>17636</v>
      </c>
      <c r="D7080" s="5" t="s">
        <v>17630</v>
      </c>
      <c r="E7080" s="169"/>
      <c r="F7080" s="281">
        <v>39.9</v>
      </c>
      <c r="G7080" s="279" t="s">
        <v>17584</v>
      </c>
      <c r="H7080" s="169">
        <v>0</v>
      </c>
      <c r="I7080" s="280">
        <v>42911</v>
      </c>
      <c r="J7080" s="281"/>
      <c r="K7080" s="169"/>
      <c r="L7080" s="169"/>
      <c r="M7080" s="169"/>
      <c r="N7080" s="169"/>
      <c r="O7080" s="169"/>
      <c r="P7080" s="169"/>
    </row>
    <row r="7081" spans="1:16" ht="20.100000000000001" customHeight="1">
      <c r="A7081" s="5" t="s">
        <v>17637</v>
      </c>
      <c r="B7081" s="168">
        <v>683615804029</v>
      </c>
      <c r="C7081" s="167" t="s">
        <v>17638</v>
      </c>
      <c r="D7081" s="5" t="s">
        <v>17630</v>
      </c>
      <c r="E7081" s="169"/>
      <c r="F7081" s="281">
        <v>39.9</v>
      </c>
      <c r="G7081" s="279" t="s">
        <v>17584</v>
      </c>
      <c r="H7081" s="169">
        <v>0</v>
      </c>
      <c r="I7081" s="280">
        <v>42911</v>
      </c>
      <c r="J7081" s="281"/>
      <c r="K7081" s="169"/>
      <c r="L7081" s="169"/>
      <c r="M7081" s="169"/>
      <c r="N7081" s="169"/>
      <c r="O7081" s="169"/>
      <c r="P7081" s="169"/>
    </row>
    <row r="7082" spans="1:16" ht="20.100000000000001" customHeight="1">
      <c r="A7082" s="5" t="s">
        <v>17639</v>
      </c>
      <c r="B7082" s="168">
        <v>683615804203</v>
      </c>
      <c r="C7082" s="167" t="s">
        <v>17640</v>
      </c>
      <c r="D7082" s="5" t="s">
        <v>17630</v>
      </c>
      <c r="E7082" s="169"/>
      <c r="F7082" s="281">
        <v>39.9</v>
      </c>
      <c r="G7082" s="279" t="s">
        <v>17584</v>
      </c>
      <c r="H7082" s="169">
        <v>0</v>
      </c>
      <c r="I7082" s="280">
        <v>42911</v>
      </c>
      <c r="J7082" s="281"/>
      <c r="K7082" s="169"/>
      <c r="L7082" s="169"/>
      <c r="M7082" s="169"/>
      <c r="N7082" s="169"/>
      <c r="O7082" s="169"/>
      <c r="P7082" s="169"/>
    </row>
    <row r="7083" spans="1:16" ht="20.100000000000001" customHeight="1">
      <c r="A7083" s="5" t="s">
        <v>17641</v>
      </c>
      <c r="B7083" s="168">
        <v>683615804203</v>
      </c>
      <c r="C7083" s="167" t="s">
        <v>17642</v>
      </c>
      <c r="D7083" s="5" t="s">
        <v>17630</v>
      </c>
      <c r="E7083" s="169"/>
      <c r="F7083" s="281">
        <v>39.9</v>
      </c>
      <c r="G7083" s="279" t="s">
        <v>17584</v>
      </c>
      <c r="H7083" s="169">
        <v>0</v>
      </c>
      <c r="I7083" s="280">
        <v>42911</v>
      </c>
      <c r="J7083" s="281"/>
      <c r="K7083" s="169"/>
      <c r="L7083" s="169"/>
      <c r="M7083" s="169"/>
      <c r="N7083" s="169"/>
      <c r="O7083" s="169"/>
      <c r="P7083" s="169"/>
    </row>
    <row r="7084" spans="1:16" ht="20.100000000000001" customHeight="1">
      <c r="A7084" s="5" t="s">
        <v>17643</v>
      </c>
      <c r="B7084" s="168">
        <v>683615804203</v>
      </c>
      <c r="C7084" s="167" t="s">
        <v>17644</v>
      </c>
      <c r="D7084" s="5" t="s">
        <v>17630</v>
      </c>
      <c r="E7084" s="169"/>
      <c r="F7084" s="281">
        <v>39.9</v>
      </c>
      <c r="G7084" s="279" t="s">
        <v>17584</v>
      </c>
      <c r="H7084" s="169">
        <v>0</v>
      </c>
      <c r="I7084" s="280">
        <v>42911</v>
      </c>
      <c r="J7084" s="281"/>
      <c r="K7084" s="169"/>
      <c r="L7084" s="169"/>
      <c r="M7084" s="169"/>
      <c r="N7084" s="169"/>
      <c r="O7084" s="169"/>
      <c r="P7084" s="169"/>
    </row>
    <row r="7085" spans="1:16" ht="20.100000000000001" customHeight="1">
      <c r="A7085" s="5" t="s">
        <v>17645</v>
      </c>
      <c r="B7085" s="168">
        <v>683615804203</v>
      </c>
      <c r="C7085" s="167" t="s">
        <v>17646</v>
      </c>
      <c r="D7085" s="5" t="s">
        <v>17630</v>
      </c>
      <c r="E7085" s="169"/>
      <c r="F7085" s="281">
        <v>39.9</v>
      </c>
      <c r="G7085" s="279" t="s">
        <v>17584</v>
      </c>
      <c r="H7085" s="169">
        <v>0</v>
      </c>
      <c r="I7085" s="280">
        <v>42911</v>
      </c>
      <c r="J7085" s="281"/>
      <c r="K7085" s="169"/>
      <c r="L7085" s="169"/>
      <c r="M7085" s="169"/>
      <c r="N7085" s="169"/>
      <c r="O7085" s="169"/>
      <c r="P7085" s="169"/>
    </row>
    <row r="7086" spans="1:16" ht="20.100000000000001" customHeight="1">
      <c r="A7086" s="5" t="s">
        <v>17647</v>
      </c>
      <c r="C7086" s="167" t="s">
        <v>17648</v>
      </c>
      <c r="D7086" s="5" t="s">
        <v>17649</v>
      </c>
      <c r="E7086" s="169"/>
      <c r="F7086" s="281"/>
      <c r="G7086" s="279" t="s">
        <v>17584</v>
      </c>
      <c r="H7086" s="169"/>
      <c r="I7086" s="280">
        <v>42911</v>
      </c>
      <c r="J7086" s="281"/>
      <c r="K7086" s="169"/>
      <c r="L7086" s="169"/>
      <c r="M7086" s="169"/>
      <c r="N7086" s="169"/>
      <c r="O7086" s="169"/>
      <c r="P7086" s="169"/>
    </row>
    <row r="7087" spans="1:16" ht="20.100000000000001" customHeight="1">
      <c r="A7087" s="5" t="s">
        <v>17650</v>
      </c>
      <c r="B7087" s="168">
        <v>683615804210</v>
      </c>
      <c r="C7087" s="167" t="s">
        <v>17651</v>
      </c>
      <c r="D7087" s="5" t="s">
        <v>17649</v>
      </c>
      <c r="E7087" s="169"/>
      <c r="F7087" s="281">
        <v>39.9</v>
      </c>
      <c r="G7087" s="279" t="s">
        <v>17584</v>
      </c>
      <c r="H7087" s="169">
        <v>0</v>
      </c>
      <c r="I7087" s="280">
        <v>42911</v>
      </c>
      <c r="J7087" s="281"/>
      <c r="K7087" s="169"/>
      <c r="L7087" s="169"/>
      <c r="M7087" s="169"/>
      <c r="N7087" s="169"/>
      <c r="O7087" s="169"/>
      <c r="P7087" s="169"/>
    </row>
    <row r="7088" spans="1:16" ht="20.100000000000001" customHeight="1">
      <c r="A7088" s="5" t="s">
        <v>17652</v>
      </c>
      <c r="B7088" s="168">
        <v>683615804210</v>
      </c>
      <c r="C7088" s="167" t="s">
        <v>17653</v>
      </c>
      <c r="D7088" s="5" t="s">
        <v>17649</v>
      </c>
      <c r="E7088" s="169"/>
      <c r="F7088" s="281">
        <v>39.9</v>
      </c>
      <c r="G7088" s="279" t="s">
        <v>17584</v>
      </c>
      <c r="H7088" s="169">
        <v>0</v>
      </c>
      <c r="I7088" s="280">
        <v>42911</v>
      </c>
      <c r="J7088" s="281"/>
      <c r="K7088" s="169"/>
      <c r="L7088" s="169"/>
      <c r="M7088" s="169"/>
      <c r="N7088" s="169"/>
      <c r="O7088" s="169"/>
      <c r="P7088" s="169"/>
    </row>
    <row r="7089" spans="1:16" ht="20.100000000000001" customHeight="1">
      <c r="A7089" s="5" t="s">
        <v>17654</v>
      </c>
      <c r="B7089" s="168">
        <v>683615804210</v>
      </c>
      <c r="C7089" s="167" t="s">
        <v>17655</v>
      </c>
      <c r="D7089" s="5" t="s">
        <v>17649</v>
      </c>
      <c r="E7089" s="169"/>
      <c r="F7089" s="281">
        <v>39.9</v>
      </c>
      <c r="G7089" s="279" t="s">
        <v>17584</v>
      </c>
      <c r="H7089" s="169">
        <v>0</v>
      </c>
      <c r="I7089" s="280">
        <v>42911</v>
      </c>
      <c r="J7089" s="281"/>
      <c r="K7089" s="169"/>
      <c r="L7089" s="169"/>
      <c r="M7089" s="169"/>
      <c r="N7089" s="169"/>
      <c r="O7089" s="169"/>
      <c r="P7089" s="169"/>
    </row>
    <row r="7090" spans="1:16" ht="20.100000000000001" customHeight="1">
      <c r="A7090" s="5" t="s">
        <v>17656</v>
      </c>
      <c r="B7090" s="168">
        <v>683615804210</v>
      </c>
      <c r="C7090" s="167" t="s">
        <v>17657</v>
      </c>
      <c r="D7090" s="5" t="s">
        <v>17649</v>
      </c>
      <c r="E7090" s="169"/>
      <c r="F7090" s="281">
        <v>39.9</v>
      </c>
      <c r="G7090" s="279" t="s">
        <v>17584</v>
      </c>
      <c r="H7090" s="169">
        <v>0</v>
      </c>
      <c r="I7090" s="280">
        <v>42911</v>
      </c>
      <c r="J7090" s="281"/>
      <c r="K7090" s="169"/>
      <c r="L7090" s="169"/>
      <c r="M7090" s="169"/>
      <c r="N7090" s="169"/>
      <c r="O7090" s="169"/>
      <c r="P7090" s="169"/>
    </row>
    <row r="7091" spans="1:16" ht="20.100000000000001" customHeight="1">
      <c r="A7091" s="5" t="s">
        <v>17658</v>
      </c>
      <c r="C7091" s="167" t="s">
        <v>17659</v>
      </c>
      <c r="D7091" s="5" t="s">
        <v>17660</v>
      </c>
      <c r="E7091" s="169"/>
      <c r="F7091" s="281"/>
      <c r="G7091" s="279" t="s">
        <v>17584</v>
      </c>
      <c r="H7091" s="169"/>
      <c r="I7091" s="280">
        <v>42911</v>
      </c>
      <c r="J7091" s="281"/>
      <c r="K7091" s="169"/>
      <c r="L7091" s="169"/>
      <c r="M7091" s="169"/>
      <c r="N7091" s="169"/>
      <c r="O7091" s="169"/>
      <c r="P7091" s="169"/>
    </row>
    <row r="7092" spans="1:16" ht="20.100000000000001" customHeight="1">
      <c r="A7092" s="5" t="s">
        <v>17661</v>
      </c>
      <c r="B7092" s="168">
        <v>683615804227</v>
      </c>
      <c r="C7092" s="167" t="s">
        <v>17662</v>
      </c>
      <c r="D7092" s="5" t="s">
        <v>17660</v>
      </c>
      <c r="E7092" s="169"/>
      <c r="F7092" s="281">
        <v>39.9</v>
      </c>
      <c r="G7092" s="279" t="s">
        <v>17584</v>
      </c>
      <c r="H7092" s="169">
        <v>0</v>
      </c>
      <c r="I7092" s="280">
        <v>42911</v>
      </c>
      <c r="J7092" s="281"/>
      <c r="K7092" s="169"/>
      <c r="L7092" s="169"/>
      <c r="M7092" s="169"/>
      <c r="N7092" s="169"/>
      <c r="O7092" s="169"/>
      <c r="P7092" s="169"/>
    </row>
    <row r="7093" spans="1:16" ht="20.100000000000001" customHeight="1">
      <c r="A7093" s="5" t="s">
        <v>17663</v>
      </c>
      <c r="B7093" s="168">
        <v>683615804227</v>
      </c>
      <c r="C7093" s="167" t="s">
        <v>17664</v>
      </c>
      <c r="D7093" s="5" t="s">
        <v>17660</v>
      </c>
      <c r="E7093" s="169"/>
      <c r="F7093" s="281">
        <v>39.9</v>
      </c>
      <c r="G7093" s="279" t="s">
        <v>17584</v>
      </c>
      <c r="H7093" s="169">
        <v>0</v>
      </c>
      <c r="I7093" s="280">
        <v>42911</v>
      </c>
      <c r="J7093" s="281"/>
      <c r="K7093" s="169"/>
      <c r="L7093" s="169"/>
      <c r="M7093" s="169"/>
      <c r="N7093" s="169"/>
      <c r="O7093" s="169"/>
      <c r="P7093" s="169"/>
    </row>
    <row r="7094" spans="1:16" ht="20.100000000000001" customHeight="1">
      <c r="A7094" s="5" t="s">
        <v>17665</v>
      </c>
      <c r="B7094" s="168">
        <v>683615804227</v>
      </c>
      <c r="C7094" s="167" t="s">
        <v>17666</v>
      </c>
      <c r="D7094" s="5" t="s">
        <v>17660</v>
      </c>
      <c r="E7094" s="169"/>
      <c r="F7094" s="281">
        <v>39.9</v>
      </c>
      <c r="G7094" s="279" t="s">
        <v>17584</v>
      </c>
      <c r="H7094" s="169">
        <v>0</v>
      </c>
      <c r="I7094" s="280">
        <v>42911</v>
      </c>
      <c r="J7094" s="281"/>
      <c r="K7094" s="169"/>
      <c r="L7094" s="169"/>
      <c r="M7094" s="169"/>
      <c r="N7094" s="169"/>
      <c r="O7094" s="169"/>
      <c r="P7094" s="169"/>
    </row>
    <row r="7095" spans="1:16" ht="20.100000000000001" customHeight="1">
      <c r="A7095" s="5" t="s">
        <v>17667</v>
      </c>
      <c r="B7095" s="168">
        <v>683615804227</v>
      </c>
      <c r="C7095" s="167" t="s">
        <v>17668</v>
      </c>
      <c r="D7095" s="5" t="s">
        <v>17660</v>
      </c>
      <c r="E7095" s="169"/>
      <c r="F7095" s="281">
        <v>39.9</v>
      </c>
      <c r="G7095" s="279" t="s">
        <v>17584</v>
      </c>
      <c r="H7095" s="169">
        <v>0</v>
      </c>
      <c r="I7095" s="280">
        <v>42911</v>
      </c>
      <c r="J7095" s="281"/>
      <c r="K7095" s="169"/>
      <c r="L7095" s="169"/>
      <c r="M7095" s="169"/>
      <c r="N7095" s="169"/>
      <c r="O7095" s="169"/>
      <c r="P7095" s="169"/>
    </row>
    <row r="7096" spans="1:16" ht="20.100000000000001" customHeight="1">
      <c r="A7096" s="5" t="s">
        <v>17669</v>
      </c>
      <c r="C7096" s="167" t="s">
        <v>17670</v>
      </c>
      <c r="D7096" s="5" t="s">
        <v>17671</v>
      </c>
      <c r="E7096" s="169"/>
      <c r="F7096" s="281"/>
      <c r="G7096" s="279" t="s">
        <v>17584</v>
      </c>
      <c r="H7096" s="169"/>
      <c r="I7096" s="280">
        <v>42911</v>
      </c>
      <c r="J7096" s="281"/>
      <c r="K7096" s="169"/>
      <c r="L7096" s="169"/>
      <c r="M7096" s="169"/>
      <c r="N7096" s="169"/>
      <c r="O7096" s="169"/>
      <c r="P7096" s="169"/>
    </row>
    <row r="7097" spans="1:16" ht="20.100000000000001" customHeight="1">
      <c r="A7097" s="5" t="s">
        <v>17672</v>
      </c>
      <c r="B7097" s="168">
        <v>683615804234</v>
      </c>
      <c r="C7097" s="167" t="s">
        <v>17673</v>
      </c>
      <c r="D7097" s="5" t="s">
        <v>17671</v>
      </c>
      <c r="E7097" s="169"/>
      <c r="F7097" s="281">
        <v>39.9</v>
      </c>
      <c r="G7097" s="279" t="s">
        <v>17584</v>
      </c>
      <c r="H7097" s="169">
        <v>0</v>
      </c>
      <c r="I7097" s="280">
        <v>42911</v>
      </c>
      <c r="J7097" s="281"/>
      <c r="K7097" s="169"/>
      <c r="L7097" s="169"/>
      <c r="M7097" s="169"/>
      <c r="N7097" s="169"/>
      <c r="O7097" s="169"/>
      <c r="P7097" s="169"/>
    </row>
    <row r="7098" spans="1:16" ht="20.100000000000001" customHeight="1">
      <c r="A7098" s="5" t="s">
        <v>17674</v>
      </c>
      <c r="B7098" s="168">
        <v>683615804234</v>
      </c>
      <c r="C7098" s="167" t="s">
        <v>17675</v>
      </c>
      <c r="D7098" s="5" t="s">
        <v>17671</v>
      </c>
      <c r="E7098" s="169"/>
      <c r="F7098" s="281">
        <v>39.9</v>
      </c>
      <c r="G7098" s="279" t="s">
        <v>17584</v>
      </c>
      <c r="H7098" s="169">
        <v>0</v>
      </c>
      <c r="I7098" s="280">
        <v>42911</v>
      </c>
      <c r="J7098" s="281"/>
      <c r="K7098" s="169"/>
      <c r="L7098" s="169"/>
      <c r="M7098" s="169"/>
      <c r="N7098" s="169"/>
      <c r="O7098" s="169"/>
      <c r="P7098" s="169"/>
    </row>
    <row r="7099" spans="1:16" ht="20.100000000000001" customHeight="1">
      <c r="A7099" s="5" t="s">
        <v>17676</v>
      </c>
      <c r="B7099" s="168">
        <v>683615804234</v>
      </c>
      <c r="C7099" s="167" t="s">
        <v>17677</v>
      </c>
      <c r="D7099" s="5" t="s">
        <v>17671</v>
      </c>
      <c r="E7099" s="169"/>
      <c r="F7099" s="281">
        <v>39.9</v>
      </c>
      <c r="G7099" s="279" t="s">
        <v>17584</v>
      </c>
      <c r="H7099" s="169">
        <v>0</v>
      </c>
      <c r="I7099" s="280">
        <v>42911</v>
      </c>
      <c r="J7099" s="281"/>
      <c r="K7099" s="169"/>
      <c r="L7099" s="169"/>
      <c r="M7099" s="169"/>
      <c r="N7099" s="169"/>
      <c r="O7099" s="169"/>
      <c r="P7099" s="169"/>
    </row>
    <row r="7100" spans="1:16" ht="20.100000000000001" customHeight="1">
      <c r="A7100" s="5" t="s">
        <v>17678</v>
      </c>
      <c r="B7100" s="168">
        <v>683615804234</v>
      </c>
      <c r="C7100" s="167" t="s">
        <v>17679</v>
      </c>
      <c r="D7100" s="5" t="s">
        <v>17671</v>
      </c>
      <c r="E7100" s="169"/>
      <c r="F7100" s="281">
        <v>39.9</v>
      </c>
      <c r="G7100" s="279" t="s">
        <v>17584</v>
      </c>
      <c r="H7100" s="169">
        <v>0</v>
      </c>
      <c r="I7100" s="280">
        <v>42911</v>
      </c>
      <c r="J7100" s="281"/>
      <c r="K7100" s="169"/>
      <c r="L7100" s="169"/>
      <c r="M7100" s="169"/>
      <c r="N7100" s="169"/>
      <c r="O7100" s="169"/>
      <c r="P7100" s="169"/>
    </row>
    <row r="7101" spans="1:16" ht="20.100000000000001" customHeight="1">
      <c r="A7101" s="5" t="s">
        <v>17680</v>
      </c>
      <c r="B7101" s="168">
        <v>683615804241</v>
      </c>
      <c r="C7101" s="167" t="s">
        <v>17681</v>
      </c>
      <c r="D7101" s="5" t="s">
        <v>17671</v>
      </c>
      <c r="E7101" s="169"/>
      <c r="F7101" s="281">
        <v>39.9</v>
      </c>
      <c r="G7101" s="279" t="s">
        <v>17584</v>
      </c>
      <c r="H7101" s="169">
        <v>0</v>
      </c>
      <c r="I7101" s="280">
        <v>42911</v>
      </c>
      <c r="J7101" s="281"/>
      <c r="K7101" s="169"/>
      <c r="L7101" s="169"/>
      <c r="M7101" s="169"/>
      <c r="N7101" s="169"/>
      <c r="O7101" s="169"/>
      <c r="P7101" s="169"/>
    </row>
    <row r="7102" spans="1:16" ht="20.100000000000001" customHeight="1">
      <c r="A7102" s="5" t="s">
        <v>17682</v>
      </c>
      <c r="B7102" s="168">
        <v>683615804241</v>
      </c>
      <c r="C7102" s="167" t="s">
        <v>17683</v>
      </c>
      <c r="D7102" s="5" t="s">
        <v>17671</v>
      </c>
      <c r="E7102" s="169"/>
      <c r="F7102" s="281">
        <v>39.9</v>
      </c>
      <c r="G7102" s="279" t="s">
        <v>17584</v>
      </c>
      <c r="H7102" s="169">
        <v>0</v>
      </c>
      <c r="I7102" s="280">
        <v>42911</v>
      </c>
      <c r="J7102" s="281"/>
      <c r="K7102" s="169"/>
      <c r="L7102" s="169"/>
      <c r="M7102" s="169"/>
      <c r="N7102" s="169"/>
      <c r="O7102" s="169"/>
      <c r="P7102" s="169"/>
    </row>
    <row r="7103" spans="1:16" ht="20.100000000000001" customHeight="1">
      <c r="A7103" s="5" t="s">
        <v>17684</v>
      </c>
      <c r="B7103" s="168">
        <v>683615804241</v>
      </c>
      <c r="C7103" s="167" t="s">
        <v>17685</v>
      </c>
      <c r="D7103" s="5" t="s">
        <v>17671</v>
      </c>
      <c r="E7103" s="169"/>
      <c r="F7103" s="281">
        <v>39.9</v>
      </c>
      <c r="G7103" s="279" t="s">
        <v>17584</v>
      </c>
      <c r="H7103" s="169">
        <v>0</v>
      </c>
      <c r="I7103" s="280">
        <v>42911</v>
      </c>
      <c r="J7103" s="281"/>
      <c r="K7103" s="169"/>
      <c r="L7103" s="169"/>
      <c r="M7103" s="169"/>
      <c r="N7103" s="169"/>
      <c r="O7103" s="169"/>
      <c r="P7103" s="169"/>
    </row>
    <row r="7104" spans="1:16" ht="20.100000000000001" customHeight="1">
      <c r="A7104" s="5" t="s">
        <v>17686</v>
      </c>
      <c r="B7104" s="168">
        <v>683615804241</v>
      </c>
      <c r="C7104" s="167" t="s">
        <v>17687</v>
      </c>
      <c r="D7104" s="5" t="s">
        <v>17671</v>
      </c>
      <c r="E7104" s="169"/>
      <c r="F7104" s="281">
        <v>39.9</v>
      </c>
      <c r="G7104" s="279" t="s">
        <v>17584</v>
      </c>
      <c r="H7104" s="169">
        <v>0</v>
      </c>
      <c r="I7104" s="280">
        <v>42911</v>
      </c>
      <c r="J7104" s="281"/>
      <c r="K7104" s="169"/>
      <c r="L7104" s="169"/>
      <c r="M7104" s="169"/>
      <c r="N7104" s="169"/>
      <c r="O7104" s="169"/>
      <c r="P7104" s="169"/>
    </row>
    <row r="7105" spans="1:16" ht="20.100000000000001" customHeight="1">
      <c r="A7105" s="5" t="s">
        <v>17688</v>
      </c>
      <c r="C7105" s="167" t="s">
        <v>17689</v>
      </c>
      <c r="D7105" s="5" t="s">
        <v>17690</v>
      </c>
      <c r="E7105" s="169"/>
      <c r="F7105" s="281"/>
      <c r="G7105" s="279" t="s">
        <v>17584</v>
      </c>
      <c r="H7105" s="169"/>
      <c r="I7105" s="280">
        <v>42911</v>
      </c>
      <c r="J7105" s="281"/>
      <c r="K7105" s="169"/>
      <c r="L7105" s="169"/>
      <c r="M7105" s="169"/>
      <c r="N7105" s="169"/>
      <c r="O7105" s="169"/>
      <c r="P7105" s="169"/>
    </row>
    <row r="7106" spans="1:16" ht="20.100000000000001" customHeight="1">
      <c r="A7106" s="5" t="s">
        <v>17691</v>
      </c>
      <c r="B7106" s="168">
        <v>683615804258</v>
      </c>
      <c r="C7106" s="167" t="s">
        <v>17692</v>
      </c>
      <c r="D7106" s="5" t="s">
        <v>17690</v>
      </c>
      <c r="E7106" s="169"/>
      <c r="F7106" s="281">
        <v>39.9</v>
      </c>
      <c r="G7106" s="279" t="s">
        <v>17584</v>
      </c>
      <c r="H7106" s="169">
        <v>0</v>
      </c>
      <c r="I7106" s="280">
        <v>42911</v>
      </c>
      <c r="J7106" s="281"/>
      <c r="K7106" s="169"/>
      <c r="L7106" s="169"/>
      <c r="M7106" s="169"/>
      <c r="N7106" s="169"/>
      <c r="O7106" s="169"/>
      <c r="P7106" s="169"/>
    </row>
    <row r="7107" spans="1:16" ht="20.100000000000001" customHeight="1">
      <c r="A7107" s="5" t="s">
        <v>17693</v>
      </c>
      <c r="B7107" s="168">
        <v>683615804258</v>
      </c>
      <c r="C7107" s="167" t="s">
        <v>17694</v>
      </c>
      <c r="D7107" s="5" t="s">
        <v>17690</v>
      </c>
      <c r="E7107" s="169"/>
      <c r="F7107" s="281">
        <v>39.9</v>
      </c>
      <c r="G7107" s="279" t="s">
        <v>17584</v>
      </c>
      <c r="H7107" s="169">
        <v>0</v>
      </c>
      <c r="I7107" s="280">
        <v>42911</v>
      </c>
      <c r="J7107" s="281"/>
      <c r="K7107" s="169"/>
      <c r="L7107" s="169"/>
      <c r="M7107" s="169"/>
      <c r="N7107" s="169"/>
      <c r="O7107" s="169"/>
      <c r="P7107" s="169"/>
    </row>
    <row r="7108" spans="1:16" ht="20.100000000000001" customHeight="1">
      <c r="A7108" s="5" t="s">
        <v>17695</v>
      </c>
      <c r="B7108" s="168">
        <v>683615804258</v>
      </c>
      <c r="C7108" s="167" t="s">
        <v>17696</v>
      </c>
      <c r="D7108" s="5" t="s">
        <v>17690</v>
      </c>
      <c r="E7108" s="169"/>
      <c r="F7108" s="281">
        <v>39.9</v>
      </c>
      <c r="G7108" s="279" t="s">
        <v>17584</v>
      </c>
      <c r="H7108" s="169">
        <v>0</v>
      </c>
      <c r="I7108" s="280">
        <v>42911</v>
      </c>
      <c r="J7108" s="281"/>
      <c r="K7108" s="169"/>
      <c r="L7108" s="169"/>
      <c r="M7108" s="169"/>
      <c r="N7108" s="169"/>
      <c r="O7108" s="169"/>
      <c r="P7108" s="169"/>
    </row>
    <row r="7109" spans="1:16" ht="20.100000000000001" customHeight="1">
      <c r="A7109" s="5" t="s">
        <v>17697</v>
      </c>
      <c r="B7109" s="168">
        <v>683615804258</v>
      </c>
      <c r="C7109" s="167" t="s">
        <v>17698</v>
      </c>
      <c r="D7109" s="5" t="s">
        <v>17690</v>
      </c>
      <c r="E7109" s="169"/>
      <c r="F7109" s="281">
        <v>39.9</v>
      </c>
      <c r="G7109" s="279" t="s">
        <v>17584</v>
      </c>
      <c r="H7109" s="169">
        <v>0</v>
      </c>
      <c r="I7109" s="280">
        <v>42911</v>
      </c>
      <c r="J7109" s="281"/>
      <c r="K7109" s="169"/>
      <c r="L7109" s="169"/>
      <c r="M7109" s="169"/>
      <c r="N7109" s="169"/>
      <c r="O7109" s="169"/>
      <c r="P7109" s="169"/>
    </row>
    <row r="7110" spans="1:16" ht="20.100000000000001" customHeight="1">
      <c r="A7110" s="5" t="s">
        <v>17699</v>
      </c>
      <c r="C7110" s="167" t="s">
        <v>17700</v>
      </c>
      <c r="D7110" s="5" t="s">
        <v>17701</v>
      </c>
      <c r="E7110" s="169"/>
      <c r="F7110" s="281"/>
      <c r="G7110" s="279" t="s">
        <v>17584</v>
      </c>
      <c r="H7110" s="169"/>
      <c r="I7110" s="280">
        <v>42911</v>
      </c>
      <c r="J7110" s="281"/>
      <c r="K7110" s="169"/>
      <c r="L7110" s="169"/>
      <c r="M7110" s="169"/>
      <c r="N7110" s="169"/>
      <c r="O7110" s="169"/>
      <c r="P7110" s="169"/>
    </row>
    <row r="7111" spans="1:16" ht="20.100000000000001" customHeight="1">
      <c r="A7111" s="5" t="s">
        <v>17702</v>
      </c>
      <c r="B7111" s="168">
        <v>683615804661</v>
      </c>
      <c r="C7111" s="167" t="s">
        <v>17703</v>
      </c>
      <c r="D7111" s="5" t="s">
        <v>17701</v>
      </c>
      <c r="E7111" s="169"/>
      <c r="F7111" s="281">
        <v>39.9</v>
      </c>
      <c r="G7111" s="279" t="s">
        <v>17584</v>
      </c>
      <c r="H7111" s="169">
        <v>0</v>
      </c>
      <c r="I7111" s="280">
        <v>42911</v>
      </c>
      <c r="J7111" s="281"/>
      <c r="K7111" s="169"/>
      <c r="L7111" s="169"/>
      <c r="M7111" s="169"/>
      <c r="N7111" s="169"/>
      <c r="O7111" s="169"/>
      <c r="P7111" s="169"/>
    </row>
    <row r="7112" spans="1:16" ht="20.100000000000001" customHeight="1">
      <c r="A7112" s="5" t="s">
        <v>17704</v>
      </c>
      <c r="B7112" s="168">
        <v>683615804661</v>
      </c>
      <c r="C7112" s="167" t="s">
        <v>17705</v>
      </c>
      <c r="D7112" s="5" t="s">
        <v>17701</v>
      </c>
      <c r="E7112" s="169"/>
      <c r="F7112" s="281">
        <v>39.9</v>
      </c>
      <c r="G7112" s="279" t="s">
        <v>17584</v>
      </c>
      <c r="H7112" s="169">
        <v>0</v>
      </c>
      <c r="I7112" s="280">
        <v>42911</v>
      </c>
      <c r="J7112" s="281"/>
      <c r="K7112" s="169"/>
      <c r="L7112" s="169"/>
      <c r="M7112" s="169"/>
      <c r="N7112" s="169"/>
      <c r="O7112" s="169"/>
      <c r="P7112" s="169"/>
    </row>
    <row r="7113" spans="1:16" ht="20.100000000000001" customHeight="1">
      <c r="A7113" s="5" t="s">
        <v>17706</v>
      </c>
      <c r="B7113" s="168">
        <v>683615804661</v>
      </c>
      <c r="C7113" s="167" t="s">
        <v>17707</v>
      </c>
      <c r="D7113" s="5" t="s">
        <v>17701</v>
      </c>
      <c r="E7113" s="169"/>
      <c r="F7113" s="281">
        <v>39.9</v>
      </c>
      <c r="G7113" s="279" t="s">
        <v>17584</v>
      </c>
      <c r="H7113" s="169">
        <v>0</v>
      </c>
      <c r="I7113" s="280">
        <v>42911</v>
      </c>
      <c r="J7113" s="281"/>
      <c r="K7113" s="169"/>
      <c r="L7113" s="169"/>
      <c r="M7113" s="169"/>
      <c r="N7113" s="169"/>
      <c r="O7113" s="169"/>
      <c r="P7113" s="169"/>
    </row>
    <row r="7114" spans="1:16" ht="20.100000000000001" customHeight="1">
      <c r="A7114" s="5" t="s">
        <v>17708</v>
      </c>
      <c r="B7114" s="168">
        <v>683615804661</v>
      </c>
      <c r="C7114" s="167" t="s">
        <v>17709</v>
      </c>
      <c r="D7114" s="5" t="s">
        <v>17701</v>
      </c>
      <c r="E7114" s="169"/>
      <c r="F7114" s="281">
        <v>39.9</v>
      </c>
      <c r="G7114" s="279" t="s">
        <v>17584</v>
      </c>
      <c r="H7114" s="169">
        <v>0</v>
      </c>
      <c r="I7114" s="280">
        <v>42911</v>
      </c>
      <c r="J7114" s="281"/>
      <c r="K7114" s="169"/>
      <c r="L7114" s="169"/>
      <c r="M7114" s="169"/>
      <c r="N7114" s="169"/>
      <c r="O7114" s="169"/>
      <c r="P7114" s="169"/>
    </row>
    <row r="7115" spans="1:16" ht="20.100000000000001" customHeight="1">
      <c r="A7115" s="5" t="s">
        <v>17710</v>
      </c>
      <c r="B7115" s="168">
        <v>683615804678</v>
      </c>
      <c r="C7115" s="167" t="s">
        <v>17711</v>
      </c>
      <c r="D7115" s="5" t="s">
        <v>17701</v>
      </c>
      <c r="E7115" s="169"/>
      <c r="F7115" s="281">
        <v>39.9</v>
      </c>
      <c r="G7115" s="279" t="s">
        <v>17584</v>
      </c>
      <c r="H7115" s="169">
        <v>0</v>
      </c>
      <c r="I7115" s="280">
        <v>42911</v>
      </c>
      <c r="J7115" s="281"/>
      <c r="K7115" s="169"/>
      <c r="L7115" s="169"/>
      <c r="M7115" s="169"/>
      <c r="N7115" s="169"/>
      <c r="O7115" s="169"/>
      <c r="P7115" s="169"/>
    </row>
    <row r="7116" spans="1:16" ht="20.100000000000001" customHeight="1">
      <c r="A7116" s="5" t="s">
        <v>17712</v>
      </c>
      <c r="B7116" s="168">
        <v>683615804678</v>
      </c>
      <c r="C7116" s="167" t="s">
        <v>17713</v>
      </c>
      <c r="D7116" s="5" t="s">
        <v>17701</v>
      </c>
      <c r="E7116" s="169"/>
      <c r="F7116" s="281">
        <v>39.9</v>
      </c>
      <c r="G7116" s="279" t="s">
        <v>17584</v>
      </c>
      <c r="H7116" s="169">
        <v>0</v>
      </c>
      <c r="I7116" s="280">
        <v>42911</v>
      </c>
      <c r="J7116" s="281"/>
      <c r="K7116" s="169"/>
      <c r="L7116" s="169"/>
      <c r="M7116" s="169"/>
      <c r="N7116" s="169"/>
      <c r="O7116" s="169"/>
      <c r="P7116" s="169"/>
    </row>
    <row r="7117" spans="1:16" ht="20.100000000000001" customHeight="1">
      <c r="A7117" s="5" t="s">
        <v>17714</v>
      </c>
      <c r="B7117" s="168">
        <v>683615804678</v>
      </c>
      <c r="C7117" s="167" t="s">
        <v>17715</v>
      </c>
      <c r="D7117" s="5" t="s">
        <v>17701</v>
      </c>
      <c r="E7117" s="169"/>
      <c r="F7117" s="281">
        <v>39.9</v>
      </c>
      <c r="G7117" s="279" t="s">
        <v>17584</v>
      </c>
      <c r="H7117" s="169">
        <v>0</v>
      </c>
      <c r="I7117" s="280">
        <v>42911</v>
      </c>
      <c r="J7117" s="281"/>
      <c r="K7117" s="169"/>
      <c r="L7117" s="169"/>
      <c r="M7117" s="169"/>
      <c r="N7117" s="169"/>
      <c r="O7117" s="169"/>
      <c r="P7117" s="169"/>
    </row>
    <row r="7118" spans="1:16" ht="20.100000000000001" customHeight="1">
      <c r="A7118" s="5" t="s">
        <v>17716</v>
      </c>
      <c r="B7118" s="168">
        <v>683615804678</v>
      </c>
      <c r="C7118" s="167" t="s">
        <v>17717</v>
      </c>
      <c r="D7118" s="5" t="s">
        <v>17701</v>
      </c>
      <c r="E7118" s="169"/>
      <c r="F7118" s="281">
        <v>39.9</v>
      </c>
      <c r="G7118" s="279" t="s">
        <v>17584</v>
      </c>
      <c r="H7118" s="169">
        <v>0</v>
      </c>
      <c r="I7118" s="280">
        <v>42911</v>
      </c>
      <c r="J7118" s="281"/>
      <c r="K7118" s="169"/>
      <c r="L7118" s="169"/>
      <c r="M7118" s="169"/>
      <c r="N7118" s="169"/>
      <c r="O7118" s="169"/>
      <c r="P7118" s="169"/>
    </row>
    <row r="7119" spans="1:16" ht="20.100000000000001" customHeight="1">
      <c r="A7119" s="5" t="s">
        <v>17718</v>
      </c>
      <c r="C7119" s="167" t="s">
        <v>17719</v>
      </c>
      <c r="D7119" s="5" t="s">
        <v>17720</v>
      </c>
      <c r="E7119" s="169"/>
      <c r="F7119" s="281"/>
      <c r="G7119" s="279" t="s">
        <v>17584</v>
      </c>
      <c r="H7119" s="169"/>
      <c r="I7119" s="280">
        <v>42911</v>
      </c>
      <c r="J7119" s="281"/>
      <c r="K7119" s="169"/>
      <c r="L7119" s="169"/>
      <c r="M7119" s="169"/>
      <c r="N7119" s="169"/>
      <c r="O7119" s="169"/>
      <c r="P7119" s="169"/>
    </row>
    <row r="7120" spans="1:16" ht="20.100000000000001" customHeight="1">
      <c r="A7120" s="5" t="s">
        <v>17721</v>
      </c>
      <c r="B7120" s="168">
        <v>683615804685</v>
      </c>
      <c r="C7120" s="167" t="s">
        <v>17722</v>
      </c>
      <c r="D7120" s="5" t="s">
        <v>17720</v>
      </c>
      <c r="E7120" s="169"/>
      <c r="F7120" s="281">
        <v>39.9</v>
      </c>
      <c r="G7120" s="279" t="s">
        <v>17584</v>
      </c>
      <c r="H7120" s="169">
        <v>0</v>
      </c>
      <c r="I7120" s="280">
        <v>42911</v>
      </c>
      <c r="J7120" s="281"/>
      <c r="K7120" s="169"/>
      <c r="L7120" s="169"/>
      <c r="M7120" s="169"/>
      <c r="N7120" s="169"/>
      <c r="O7120" s="169"/>
      <c r="P7120" s="169"/>
    </row>
    <row r="7121" spans="1:16" ht="20.100000000000001" customHeight="1">
      <c r="A7121" s="5" t="s">
        <v>17723</v>
      </c>
      <c r="B7121" s="168">
        <v>683615804685</v>
      </c>
      <c r="C7121" s="167" t="s">
        <v>17724</v>
      </c>
      <c r="D7121" s="5" t="s">
        <v>17720</v>
      </c>
      <c r="E7121" s="169"/>
      <c r="F7121" s="281">
        <v>39.9</v>
      </c>
      <c r="G7121" s="279" t="s">
        <v>17584</v>
      </c>
      <c r="H7121" s="169">
        <v>0</v>
      </c>
      <c r="I7121" s="280">
        <v>42911</v>
      </c>
      <c r="J7121" s="281"/>
      <c r="K7121" s="169"/>
      <c r="L7121" s="169"/>
      <c r="M7121" s="169"/>
      <c r="N7121" s="169"/>
      <c r="O7121" s="169"/>
      <c r="P7121" s="169"/>
    </row>
    <row r="7122" spans="1:16" ht="20.100000000000001" customHeight="1">
      <c r="A7122" s="5" t="s">
        <v>17725</v>
      </c>
      <c r="B7122" s="168">
        <v>683615804685</v>
      </c>
      <c r="C7122" s="167" t="s">
        <v>17726</v>
      </c>
      <c r="D7122" s="5" t="s">
        <v>17720</v>
      </c>
      <c r="E7122" s="169"/>
      <c r="F7122" s="281">
        <v>39.9</v>
      </c>
      <c r="G7122" s="279" t="s">
        <v>17584</v>
      </c>
      <c r="H7122" s="169">
        <v>0</v>
      </c>
      <c r="I7122" s="280">
        <v>42911</v>
      </c>
      <c r="J7122" s="281"/>
      <c r="K7122" s="169"/>
      <c r="L7122" s="169"/>
      <c r="M7122" s="169"/>
      <c r="N7122" s="169"/>
      <c r="O7122" s="169"/>
      <c r="P7122" s="169"/>
    </row>
    <row r="7123" spans="1:16" ht="20.100000000000001" customHeight="1">
      <c r="A7123" s="5" t="s">
        <v>17727</v>
      </c>
      <c r="B7123" s="168">
        <v>683615804685</v>
      </c>
      <c r="C7123" s="167" t="s">
        <v>17728</v>
      </c>
      <c r="D7123" s="5" t="s">
        <v>17720</v>
      </c>
      <c r="E7123" s="169"/>
      <c r="F7123" s="281">
        <v>39.9</v>
      </c>
      <c r="G7123" s="279" t="s">
        <v>17584</v>
      </c>
      <c r="H7123" s="169">
        <v>0</v>
      </c>
      <c r="I7123" s="280">
        <v>42911</v>
      </c>
      <c r="J7123" s="281"/>
      <c r="K7123" s="169"/>
      <c r="L7123" s="169"/>
      <c r="M7123" s="169"/>
      <c r="N7123" s="169"/>
      <c r="O7123" s="169"/>
      <c r="P7123" s="169"/>
    </row>
    <row r="7124" spans="1:16" ht="20.100000000000001" customHeight="1">
      <c r="A7124" s="5" t="s">
        <v>17729</v>
      </c>
      <c r="B7124" s="168">
        <v>683615804692</v>
      </c>
      <c r="C7124" s="167" t="s">
        <v>17730</v>
      </c>
      <c r="D7124" s="5" t="s">
        <v>17720</v>
      </c>
      <c r="E7124" s="169"/>
      <c r="F7124" s="281">
        <v>39.9</v>
      </c>
      <c r="G7124" s="279" t="s">
        <v>17584</v>
      </c>
      <c r="H7124" s="169">
        <v>0</v>
      </c>
      <c r="I7124" s="280">
        <v>42911</v>
      </c>
      <c r="J7124" s="281"/>
      <c r="K7124" s="169"/>
      <c r="L7124" s="169"/>
      <c r="M7124" s="169"/>
      <c r="N7124" s="169"/>
      <c r="O7124" s="169"/>
      <c r="P7124" s="169"/>
    </row>
    <row r="7125" spans="1:16" ht="20.100000000000001" customHeight="1">
      <c r="A7125" s="5" t="s">
        <v>17731</v>
      </c>
      <c r="B7125" s="168">
        <v>683615804692</v>
      </c>
      <c r="C7125" s="167" t="s">
        <v>17732</v>
      </c>
      <c r="D7125" s="5" t="s">
        <v>17720</v>
      </c>
      <c r="E7125" s="169"/>
      <c r="F7125" s="281">
        <v>39.9</v>
      </c>
      <c r="G7125" s="279" t="s">
        <v>17584</v>
      </c>
      <c r="H7125" s="169">
        <v>0</v>
      </c>
      <c r="I7125" s="280">
        <v>42911</v>
      </c>
      <c r="J7125" s="281"/>
      <c r="K7125" s="169"/>
      <c r="L7125" s="169"/>
      <c r="M7125" s="169"/>
      <c r="N7125" s="169"/>
      <c r="O7125" s="169"/>
      <c r="P7125" s="169"/>
    </row>
    <row r="7126" spans="1:16" ht="20.100000000000001" customHeight="1">
      <c r="A7126" s="5" t="s">
        <v>17733</v>
      </c>
      <c r="B7126" s="168">
        <v>683615804692</v>
      </c>
      <c r="C7126" s="167" t="s">
        <v>17734</v>
      </c>
      <c r="D7126" s="5" t="s">
        <v>17720</v>
      </c>
      <c r="E7126" s="169"/>
      <c r="F7126" s="281">
        <v>39.9</v>
      </c>
      <c r="G7126" s="279" t="s">
        <v>17584</v>
      </c>
      <c r="H7126" s="169">
        <v>0</v>
      </c>
      <c r="I7126" s="280">
        <v>42911</v>
      </c>
      <c r="J7126" s="281"/>
      <c r="K7126" s="169"/>
      <c r="L7126" s="169"/>
      <c r="M7126" s="169"/>
      <c r="N7126" s="169"/>
      <c r="O7126" s="169"/>
      <c r="P7126" s="169"/>
    </row>
    <row r="7127" spans="1:16" ht="20.100000000000001" customHeight="1">
      <c r="A7127" s="5" t="s">
        <v>17735</v>
      </c>
      <c r="B7127" s="168">
        <v>683615804692</v>
      </c>
      <c r="C7127" s="167" t="s">
        <v>17736</v>
      </c>
      <c r="D7127" s="5" t="s">
        <v>17720</v>
      </c>
      <c r="E7127" s="169"/>
      <c r="F7127" s="281">
        <v>39.9</v>
      </c>
      <c r="G7127" s="279" t="s">
        <v>17584</v>
      </c>
      <c r="H7127" s="169">
        <v>0</v>
      </c>
      <c r="I7127" s="280">
        <v>42911</v>
      </c>
      <c r="J7127" s="281"/>
      <c r="K7127" s="169"/>
      <c r="L7127" s="169"/>
      <c r="M7127" s="169"/>
      <c r="N7127" s="169"/>
      <c r="O7127" s="169"/>
      <c r="P7127" s="169"/>
    </row>
    <row r="7128" spans="1:16" ht="20.100000000000001" customHeight="1">
      <c r="A7128" s="5" t="s">
        <v>17737</v>
      </c>
      <c r="C7128" s="167" t="s">
        <v>17738</v>
      </c>
      <c r="D7128" s="5" t="s">
        <v>17739</v>
      </c>
      <c r="E7128" s="169"/>
      <c r="F7128" s="281"/>
      <c r="G7128" s="279" t="s">
        <v>17584</v>
      </c>
      <c r="H7128" s="169"/>
      <c r="I7128" s="280">
        <v>42911</v>
      </c>
      <c r="J7128" s="281"/>
      <c r="K7128" s="169"/>
      <c r="L7128" s="169"/>
      <c r="M7128" s="169"/>
      <c r="N7128" s="169"/>
      <c r="O7128" s="169"/>
      <c r="P7128" s="169"/>
    </row>
    <row r="7129" spans="1:16" ht="20.100000000000001" customHeight="1">
      <c r="A7129" s="5" t="s">
        <v>17740</v>
      </c>
      <c r="B7129" s="168">
        <v>683615804708</v>
      </c>
      <c r="C7129" s="167" t="s">
        <v>17741</v>
      </c>
      <c r="D7129" s="5" t="s">
        <v>17739</v>
      </c>
      <c r="E7129" s="169"/>
      <c r="F7129" s="281">
        <v>39.9</v>
      </c>
      <c r="G7129" s="279" t="s">
        <v>17584</v>
      </c>
      <c r="H7129" s="169">
        <v>0</v>
      </c>
      <c r="I7129" s="280">
        <v>42911</v>
      </c>
      <c r="J7129" s="281"/>
      <c r="K7129" s="169"/>
      <c r="L7129" s="169"/>
      <c r="M7129" s="169"/>
      <c r="N7129" s="169"/>
      <c r="O7129" s="169"/>
      <c r="P7129" s="169"/>
    </row>
    <row r="7130" spans="1:16" ht="20.100000000000001" customHeight="1">
      <c r="A7130" s="5" t="s">
        <v>17742</v>
      </c>
      <c r="B7130" s="168">
        <v>683615804708</v>
      </c>
      <c r="C7130" s="167" t="s">
        <v>17743</v>
      </c>
      <c r="D7130" s="5" t="s">
        <v>17739</v>
      </c>
      <c r="E7130" s="169"/>
      <c r="F7130" s="281">
        <v>39.9</v>
      </c>
      <c r="G7130" s="279" t="s">
        <v>17584</v>
      </c>
      <c r="H7130" s="169">
        <v>0</v>
      </c>
      <c r="I7130" s="280">
        <v>42911</v>
      </c>
      <c r="J7130" s="281"/>
      <c r="K7130" s="169"/>
      <c r="L7130" s="169"/>
      <c r="M7130" s="169"/>
      <c r="N7130" s="169"/>
      <c r="O7130" s="169"/>
      <c r="P7130" s="169"/>
    </row>
    <row r="7131" spans="1:16" ht="20.100000000000001" customHeight="1">
      <c r="A7131" s="5" t="s">
        <v>17744</v>
      </c>
      <c r="B7131" s="168">
        <v>683615804708</v>
      </c>
      <c r="C7131" s="167" t="s">
        <v>17745</v>
      </c>
      <c r="D7131" s="5" t="s">
        <v>17739</v>
      </c>
      <c r="E7131" s="169"/>
      <c r="F7131" s="281">
        <v>39.9</v>
      </c>
      <c r="G7131" s="279" t="s">
        <v>17584</v>
      </c>
      <c r="H7131" s="169">
        <v>0</v>
      </c>
      <c r="I7131" s="280">
        <v>42911</v>
      </c>
      <c r="J7131" s="281"/>
      <c r="K7131" s="169"/>
      <c r="L7131" s="169"/>
      <c r="M7131" s="169"/>
      <c r="N7131" s="169"/>
      <c r="O7131" s="169"/>
      <c r="P7131" s="169"/>
    </row>
    <row r="7132" spans="1:16" ht="20.100000000000001" customHeight="1">
      <c r="A7132" s="5" t="s">
        <v>17746</v>
      </c>
      <c r="B7132" s="168">
        <v>683615804708</v>
      </c>
      <c r="C7132" s="167" t="s">
        <v>17747</v>
      </c>
      <c r="D7132" s="5" t="s">
        <v>17739</v>
      </c>
      <c r="E7132" s="169"/>
      <c r="F7132" s="281">
        <v>39.9</v>
      </c>
      <c r="G7132" s="279" t="s">
        <v>17584</v>
      </c>
      <c r="H7132" s="169">
        <v>0</v>
      </c>
      <c r="I7132" s="280">
        <v>42911</v>
      </c>
      <c r="J7132" s="281"/>
      <c r="K7132" s="169"/>
      <c r="L7132" s="169"/>
      <c r="M7132" s="169"/>
      <c r="N7132" s="169"/>
      <c r="O7132" s="169"/>
      <c r="P7132" s="169"/>
    </row>
    <row r="7133" spans="1:16" ht="20.100000000000001" customHeight="1">
      <c r="A7133" s="5" t="s">
        <v>17748</v>
      </c>
      <c r="C7133" s="167" t="s">
        <v>17749</v>
      </c>
      <c r="D7133" s="5" t="s">
        <v>17750</v>
      </c>
      <c r="E7133" s="169"/>
      <c r="F7133" s="281"/>
      <c r="G7133" s="279" t="s">
        <v>17584</v>
      </c>
      <c r="H7133" s="169"/>
      <c r="I7133" s="280">
        <v>42911</v>
      </c>
      <c r="J7133" s="281"/>
      <c r="K7133" s="169"/>
      <c r="L7133" s="169"/>
      <c r="M7133" s="169"/>
      <c r="N7133" s="169"/>
      <c r="O7133" s="169"/>
      <c r="P7133" s="169"/>
    </row>
    <row r="7134" spans="1:16" ht="20.100000000000001" customHeight="1">
      <c r="A7134" s="5" t="s">
        <v>17751</v>
      </c>
      <c r="B7134" s="168">
        <v>683615804715</v>
      </c>
      <c r="C7134" s="167" t="s">
        <v>17752</v>
      </c>
      <c r="D7134" s="5" t="s">
        <v>17750</v>
      </c>
      <c r="E7134" s="169"/>
      <c r="F7134" s="281">
        <v>39.9</v>
      </c>
      <c r="G7134" s="279" t="s">
        <v>17584</v>
      </c>
      <c r="H7134" s="169">
        <v>0</v>
      </c>
      <c r="I7134" s="280">
        <v>42911</v>
      </c>
      <c r="J7134" s="281"/>
      <c r="K7134" s="169"/>
      <c r="L7134" s="169"/>
      <c r="M7134" s="169"/>
      <c r="N7134" s="169"/>
      <c r="O7134" s="169"/>
      <c r="P7134" s="169"/>
    </row>
    <row r="7135" spans="1:16" ht="20.100000000000001" customHeight="1">
      <c r="A7135" s="5" t="s">
        <v>17753</v>
      </c>
      <c r="B7135" s="168">
        <v>683615804715</v>
      </c>
      <c r="C7135" s="167" t="s">
        <v>17754</v>
      </c>
      <c r="D7135" s="5" t="s">
        <v>17750</v>
      </c>
      <c r="E7135" s="169"/>
      <c r="F7135" s="281">
        <v>39.9</v>
      </c>
      <c r="G7135" s="279" t="s">
        <v>17584</v>
      </c>
      <c r="H7135" s="169">
        <v>0</v>
      </c>
      <c r="I7135" s="280">
        <v>42911</v>
      </c>
      <c r="J7135" s="281"/>
      <c r="K7135" s="169"/>
      <c r="L7135" s="169"/>
      <c r="M7135" s="169"/>
      <c r="N7135" s="169"/>
      <c r="O7135" s="169"/>
      <c r="P7135" s="169"/>
    </row>
    <row r="7136" spans="1:16" ht="20.100000000000001" customHeight="1">
      <c r="A7136" s="5" t="s">
        <v>17755</v>
      </c>
      <c r="B7136" s="168">
        <v>683615804715</v>
      </c>
      <c r="C7136" s="167" t="s">
        <v>17756</v>
      </c>
      <c r="D7136" s="5" t="s">
        <v>17750</v>
      </c>
      <c r="E7136" s="169"/>
      <c r="F7136" s="281">
        <v>39.9</v>
      </c>
      <c r="G7136" s="279" t="s">
        <v>17584</v>
      </c>
      <c r="H7136" s="169">
        <v>0</v>
      </c>
      <c r="I7136" s="280">
        <v>42911</v>
      </c>
      <c r="J7136" s="281"/>
      <c r="K7136" s="169"/>
      <c r="L7136" s="169"/>
      <c r="M7136" s="169"/>
      <c r="N7136" s="169"/>
      <c r="O7136" s="169"/>
      <c r="P7136" s="169"/>
    </row>
    <row r="7137" spans="1:16" ht="20.100000000000001" customHeight="1">
      <c r="A7137" s="5" t="s">
        <v>17757</v>
      </c>
      <c r="B7137" s="168">
        <v>683615804715</v>
      </c>
      <c r="C7137" s="167" t="s">
        <v>17758</v>
      </c>
      <c r="D7137" s="5" t="s">
        <v>17750</v>
      </c>
      <c r="E7137" s="169"/>
      <c r="F7137" s="281">
        <v>39.9</v>
      </c>
      <c r="G7137" s="279" t="s">
        <v>17584</v>
      </c>
      <c r="H7137" s="169">
        <v>0</v>
      </c>
      <c r="I7137" s="280">
        <v>42911</v>
      </c>
      <c r="J7137" s="281"/>
      <c r="K7137" s="169"/>
      <c r="L7137" s="169"/>
      <c r="M7137" s="169"/>
      <c r="N7137" s="169"/>
      <c r="O7137" s="169"/>
      <c r="P7137" s="169"/>
    </row>
    <row r="7138" spans="1:16" ht="20.100000000000001" customHeight="1">
      <c r="A7138" s="5" t="s">
        <v>17759</v>
      </c>
      <c r="C7138" s="167" t="s">
        <v>17760</v>
      </c>
      <c r="D7138" s="5" t="s">
        <v>17761</v>
      </c>
      <c r="E7138" s="169"/>
      <c r="F7138" s="281"/>
      <c r="G7138" s="279" t="s">
        <v>17584</v>
      </c>
      <c r="H7138" s="169"/>
      <c r="I7138" s="280">
        <v>42911</v>
      </c>
      <c r="J7138" s="281"/>
      <c r="K7138" s="169"/>
      <c r="L7138" s="169"/>
      <c r="M7138" s="169"/>
      <c r="N7138" s="169"/>
      <c r="O7138" s="169"/>
      <c r="P7138" s="169"/>
    </row>
    <row r="7139" spans="1:16" ht="20.100000000000001" customHeight="1">
      <c r="A7139" s="5" t="s">
        <v>17762</v>
      </c>
      <c r="B7139" s="168">
        <v>683615804722</v>
      </c>
      <c r="C7139" s="167" t="s">
        <v>17763</v>
      </c>
      <c r="D7139" s="5" t="s">
        <v>17761</v>
      </c>
      <c r="E7139" s="169"/>
      <c r="F7139" s="281">
        <v>39.9</v>
      </c>
      <c r="G7139" s="279" t="s">
        <v>17584</v>
      </c>
      <c r="H7139" s="169">
        <v>0</v>
      </c>
      <c r="I7139" s="280">
        <v>42911</v>
      </c>
      <c r="J7139" s="281"/>
      <c r="K7139" s="169"/>
      <c r="L7139" s="169"/>
      <c r="M7139" s="169"/>
      <c r="N7139" s="169"/>
      <c r="O7139" s="169"/>
      <c r="P7139" s="169"/>
    </row>
    <row r="7140" spans="1:16" ht="20.100000000000001" customHeight="1">
      <c r="A7140" s="5" t="s">
        <v>17764</v>
      </c>
      <c r="B7140" s="168">
        <v>683615804722</v>
      </c>
      <c r="C7140" s="167" t="s">
        <v>17765</v>
      </c>
      <c r="D7140" s="5" t="s">
        <v>17761</v>
      </c>
      <c r="E7140" s="169"/>
      <c r="F7140" s="281">
        <v>39.9</v>
      </c>
      <c r="G7140" s="279" t="s">
        <v>17584</v>
      </c>
      <c r="H7140" s="169">
        <v>0</v>
      </c>
      <c r="I7140" s="280">
        <v>42911</v>
      </c>
      <c r="J7140" s="281"/>
      <c r="K7140" s="169"/>
      <c r="L7140" s="169"/>
      <c r="M7140" s="169"/>
      <c r="N7140" s="169"/>
      <c r="O7140" s="169"/>
      <c r="P7140" s="169"/>
    </row>
    <row r="7141" spans="1:16" ht="20.100000000000001" customHeight="1">
      <c r="A7141" s="5" t="s">
        <v>17766</v>
      </c>
      <c r="B7141" s="168">
        <v>683615804722</v>
      </c>
      <c r="C7141" s="167" t="s">
        <v>17767</v>
      </c>
      <c r="D7141" s="5" t="s">
        <v>17761</v>
      </c>
      <c r="E7141" s="169"/>
      <c r="F7141" s="281">
        <v>39.9</v>
      </c>
      <c r="G7141" s="279" t="s">
        <v>17584</v>
      </c>
      <c r="H7141" s="169">
        <v>0</v>
      </c>
      <c r="I7141" s="280">
        <v>42911</v>
      </c>
      <c r="J7141" s="281"/>
      <c r="K7141" s="169"/>
      <c r="L7141" s="169"/>
      <c r="M7141" s="169"/>
      <c r="N7141" s="169"/>
      <c r="O7141" s="169"/>
      <c r="P7141" s="169"/>
    </row>
    <row r="7142" spans="1:16" ht="20.100000000000001" customHeight="1">
      <c r="A7142" s="5" t="s">
        <v>17768</v>
      </c>
      <c r="B7142" s="168">
        <v>683615804722</v>
      </c>
      <c r="C7142" s="167" t="s">
        <v>17769</v>
      </c>
      <c r="D7142" s="5" t="s">
        <v>17761</v>
      </c>
      <c r="E7142" s="169"/>
      <c r="F7142" s="281">
        <v>39.9</v>
      </c>
      <c r="G7142" s="279" t="s">
        <v>17584</v>
      </c>
      <c r="H7142" s="169">
        <v>0</v>
      </c>
      <c r="I7142" s="280">
        <v>42911</v>
      </c>
      <c r="J7142" s="281"/>
      <c r="K7142" s="169"/>
      <c r="L7142" s="169"/>
      <c r="M7142" s="169"/>
      <c r="N7142" s="169"/>
      <c r="O7142" s="169"/>
      <c r="P7142" s="169"/>
    </row>
    <row r="7143" spans="1:16" ht="20.100000000000001" customHeight="1">
      <c r="A7143" s="5" t="s">
        <v>17770</v>
      </c>
      <c r="C7143" s="167" t="s">
        <v>17771</v>
      </c>
      <c r="D7143" s="5" t="s">
        <v>17772</v>
      </c>
      <c r="E7143" s="169"/>
      <c r="F7143" s="281"/>
      <c r="G7143" s="279" t="s">
        <v>17584</v>
      </c>
      <c r="H7143" s="169"/>
      <c r="I7143" s="280">
        <v>42911</v>
      </c>
      <c r="J7143" s="281"/>
      <c r="K7143" s="169"/>
      <c r="L7143" s="169"/>
      <c r="M7143" s="169"/>
      <c r="N7143" s="169"/>
      <c r="O7143" s="169"/>
      <c r="P7143" s="169"/>
    </row>
    <row r="7144" spans="1:16" ht="20.100000000000001" customHeight="1">
      <c r="A7144" s="5" t="s">
        <v>17773</v>
      </c>
      <c r="B7144" s="168">
        <v>683615804739</v>
      </c>
      <c r="C7144" s="167" t="s">
        <v>17774</v>
      </c>
      <c r="D7144" s="5" t="s">
        <v>17772</v>
      </c>
      <c r="E7144" s="169"/>
      <c r="F7144" s="281">
        <v>39.9</v>
      </c>
      <c r="G7144" s="279" t="s">
        <v>17584</v>
      </c>
      <c r="H7144" s="169">
        <v>0</v>
      </c>
      <c r="I7144" s="280">
        <v>42911</v>
      </c>
      <c r="J7144" s="281"/>
      <c r="K7144" s="169"/>
      <c r="L7144" s="169"/>
      <c r="M7144" s="169"/>
      <c r="N7144" s="169"/>
      <c r="O7144" s="169"/>
      <c r="P7144" s="169"/>
    </row>
    <row r="7145" spans="1:16" ht="20.100000000000001" customHeight="1">
      <c r="A7145" s="5" t="s">
        <v>17775</v>
      </c>
      <c r="B7145" s="168">
        <v>683615804739</v>
      </c>
      <c r="C7145" s="167" t="s">
        <v>17776</v>
      </c>
      <c r="D7145" s="5" t="s">
        <v>17772</v>
      </c>
      <c r="E7145" s="169"/>
      <c r="F7145" s="281">
        <v>39.9</v>
      </c>
      <c r="G7145" s="279" t="s">
        <v>17584</v>
      </c>
      <c r="H7145" s="169">
        <v>0</v>
      </c>
      <c r="I7145" s="280">
        <v>42911</v>
      </c>
      <c r="J7145" s="281"/>
      <c r="K7145" s="169"/>
      <c r="L7145" s="169"/>
      <c r="M7145" s="169"/>
      <c r="N7145" s="169"/>
      <c r="O7145" s="169"/>
      <c r="P7145" s="169"/>
    </row>
    <row r="7146" spans="1:16" ht="20.100000000000001" customHeight="1">
      <c r="A7146" s="5" t="s">
        <v>17777</v>
      </c>
      <c r="B7146" s="168">
        <v>683615804739</v>
      </c>
      <c r="C7146" s="167" t="s">
        <v>17778</v>
      </c>
      <c r="D7146" s="5" t="s">
        <v>17772</v>
      </c>
      <c r="E7146" s="169"/>
      <c r="F7146" s="281">
        <v>39.9</v>
      </c>
      <c r="G7146" s="279" t="s">
        <v>17584</v>
      </c>
      <c r="H7146" s="169">
        <v>0</v>
      </c>
      <c r="I7146" s="280">
        <v>42911</v>
      </c>
      <c r="J7146" s="281"/>
      <c r="K7146" s="169"/>
      <c r="L7146" s="169"/>
      <c r="M7146" s="169"/>
      <c r="N7146" s="169"/>
      <c r="O7146" s="169"/>
      <c r="P7146" s="169"/>
    </row>
    <row r="7147" spans="1:16" ht="20.100000000000001" customHeight="1">
      <c r="A7147" s="5" t="s">
        <v>17779</v>
      </c>
      <c r="B7147" s="168">
        <v>683615804739</v>
      </c>
      <c r="C7147" s="167" t="s">
        <v>17780</v>
      </c>
      <c r="D7147" s="5" t="s">
        <v>17772</v>
      </c>
      <c r="E7147" s="169"/>
      <c r="F7147" s="281">
        <v>39.9</v>
      </c>
      <c r="G7147" s="279" t="s">
        <v>17584</v>
      </c>
      <c r="H7147" s="169">
        <v>0</v>
      </c>
      <c r="I7147" s="280">
        <v>42911</v>
      </c>
      <c r="J7147" s="281"/>
      <c r="K7147" s="169"/>
      <c r="L7147" s="169"/>
      <c r="M7147" s="169"/>
      <c r="N7147" s="169"/>
      <c r="O7147" s="169"/>
      <c r="P7147" s="169"/>
    </row>
    <row r="7148" spans="1:16" ht="20.100000000000001" customHeight="1">
      <c r="A7148" s="5" t="s">
        <v>17781</v>
      </c>
      <c r="B7148" s="168">
        <v>683615804746</v>
      </c>
      <c r="C7148" s="167" t="s">
        <v>17782</v>
      </c>
      <c r="D7148" s="5" t="s">
        <v>17772</v>
      </c>
      <c r="E7148" s="169"/>
      <c r="F7148" s="281">
        <v>39.9</v>
      </c>
      <c r="G7148" s="279" t="s">
        <v>17584</v>
      </c>
      <c r="H7148" s="169">
        <v>0</v>
      </c>
      <c r="I7148" s="280">
        <v>42911</v>
      </c>
      <c r="J7148" s="281"/>
      <c r="K7148" s="169"/>
      <c r="L7148" s="169"/>
      <c r="M7148" s="169"/>
      <c r="N7148" s="169"/>
      <c r="O7148" s="169"/>
      <c r="P7148" s="169"/>
    </row>
    <row r="7149" spans="1:16" ht="20.100000000000001" customHeight="1">
      <c r="A7149" s="5" t="s">
        <v>17783</v>
      </c>
      <c r="B7149" s="168">
        <v>683615804746</v>
      </c>
      <c r="C7149" s="167" t="s">
        <v>17784</v>
      </c>
      <c r="D7149" s="5" t="s">
        <v>17772</v>
      </c>
      <c r="E7149" s="169"/>
      <c r="F7149" s="281">
        <v>39.9</v>
      </c>
      <c r="G7149" s="279" t="s">
        <v>17584</v>
      </c>
      <c r="H7149" s="169">
        <v>0</v>
      </c>
      <c r="I7149" s="280">
        <v>42911</v>
      </c>
      <c r="J7149" s="281"/>
      <c r="K7149" s="169"/>
      <c r="L7149" s="169"/>
      <c r="M7149" s="169"/>
      <c r="N7149" s="169"/>
      <c r="O7149" s="169"/>
      <c r="P7149" s="169"/>
    </row>
    <row r="7150" spans="1:16" ht="20.100000000000001" customHeight="1">
      <c r="A7150" s="5" t="s">
        <v>17785</v>
      </c>
      <c r="B7150" s="168">
        <v>683615804746</v>
      </c>
      <c r="C7150" s="167" t="s">
        <v>17786</v>
      </c>
      <c r="D7150" s="5" t="s">
        <v>17772</v>
      </c>
      <c r="E7150" s="169"/>
      <c r="F7150" s="281">
        <v>39.9</v>
      </c>
      <c r="G7150" s="279" t="s">
        <v>17584</v>
      </c>
      <c r="H7150" s="169">
        <v>0</v>
      </c>
      <c r="I7150" s="280">
        <v>42911</v>
      </c>
      <c r="J7150" s="281"/>
      <c r="K7150" s="169"/>
      <c r="L7150" s="169"/>
      <c r="M7150" s="169"/>
      <c r="N7150" s="169"/>
      <c r="O7150" s="169"/>
      <c r="P7150" s="169"/>
    </row>
    <row r="7151" spans="1:16" ht="20.100000000000001" customHeight="1">
      <c r="A7151" s="5" t="s">
        <v>17787</v>
      </c>
      <c r="B7151" s="168">
        <v>683615804746</v>
      </c>
      <c r="C7151" s="167" t="s">
        <v>17788</v>
      </c>
      <c r="D7151" s="5" t="s">
        <v>17772</v>
      </c>
      <c r="E7151" s="169"/>
      <c r="F7151" s="281">
        <v>39.9</v>
      </c>
      <c r="G7151" s="279" t="s">
        <v>17584</v>
      </c>
      <c r="H7151" s="169">
        <v>0</v>
      </c>
      <c r="I7151" s="280">
        <v>42911</v>
      </c>
      <c r="J7151" s="281"/>
      <c r="K7151" s="169"/>
      <c r="L7151" s="169"/>
      <c r="M7151" s="169"/>
      <c r="N7151" s="169"/>
      <c r="O7151" s="169"/>
      <c r="P7151" s="169"/>
    </row>
    <row r="7152" spans="1:16" ht="20.100000000000001" customHeight="1">
      <c r="A7152" s="5" t="s">
        <v>17789</v>
      </c>
      <c r="B7152" s="168">
        <v>683615804753</v>
      </c>
      <c r="C7152" s="167" t="s">
        <v>17790</v>
      </c>
      <c r="D7152" s="5" t="s">
        <v>17772</v>
      </c>
      <c r="E7152" s="169"/>
      <c r="F7152" s="281">
        <v>39.9</v>
      </c>
      <c r="G7152" s="279" t="s">
        <v>17584</v>
      </c>
      <c r="H7152" s="169">
        <v>0</v>
      </c>
      <c r="I7152" s="280">
        <v>42911</v>
      </c>
      <c r="J7152" s="281"/>
      <c r="K7152" s="169"/>
      <c r="L7152" s="169"/>
      <c r="M7152" s="169"/>
      <c r="N7152" s="169"/>
      <c r="O7152" s="169"/>
      <c r="P7152" s="169"/>
    </row>
    <row r="7153" spans="1:16" ht="20.100000000000001" customHeight="1">
      <c r="A7153" s="5" t="s">
        <v>17791</v>
      </c>
      <c r="B7153" s="168">
        <v>683615804753</v>
      </c>
      <c r="C7153" s="167" t="s">
        <v>17792</v>
      </c>
      <c r="D7153" s="5" t="s">
        <v>17772</v>
      </c>
      <c r="E7153" s="169"/>
      <c r="F7153" s="281">
        <v>39.9</v>
      </c>
      <c r="G7153" s="279" t="s">
        <v>17584</v>
      </c>
      <c r="H7153" s="169">
        <v>0</v>
      </c>
      <c r="I7153" s="280">
        <v>42911</v>
      </c>
      <c r="J7153" s="281"/>
      <c r="K7153" s="169"/>
      <c r="L7153" s="169"/>
      <c r="M7153" s="169"/>
      <c r="N7153" s="169"/>
      <c r="O7153" s="169"/>
      <c r="P7153" s="169"/>
    </row>
    <row r="7154" spans="1:16" ht="20.100000000000001" customHeight="1">
      <c r="A7154" s="5" t="s">
        <v>17793</v>
      </c>
      <c r="B7154" s="168">
        <v>683615804753</v>
      </c>
      <c r="C7154" s="167" t="s">
        <v>17794</v>
      </c>
      <c r="D7154" s="5" t="s">
        <v>17772</v>
      </c>
      <c r="E7154" s="169"/>
      <c r="F7154" s="281">
        <v>39.9</v>
      </c>
      <c r="G7154" s="279" t="s">
        <v>17584</v>
      </c>
      <c r="H7154" s="169">
        <v>0</v>
      </c>
      <c r="I7154" s="280">
        <v>42911</v>
      </c>
      <c r="J7154" s="281"/>
      <c r="K7154" s="169"/>
      <c r="L7154" s="169"/>
      <c r="M7154" s="169"/>
      <c r="N7154" s="169"/>
      <c r="O7154" s="169"/>
      <c r="P7154" s="169"/>
    </row>
    <row r="7155" spans="1:16" ht="20.100000000000001" customHeight="1">
      <c r="A7155" s="5" t="s">
        <v>17795</v>
      </c>
      <c r="B7155" s="168">
        <v>683615804753</v>
      </c>
      <c r="C7155" s="167" t="s">
        <v>17796</v>
      </c>
      <c r="D7155" s="5" t="s">
        <v>17772</v>
      </c>
      <c r="E7155" s="169"/>
      <c r="F7155" s="281">
        <v>39.9</v>
      </c>
      <c r="G7155" s="279" t="s">
        <v>17584</v>
      </c>
      <c r="H7155" s="169">
        <v>0</v>
      </c>
      <c r="I7155" s="280">
        <v>42911</v>
      </c>
      <c r="J7155" s="281"/>
      <c r="K7155" s="169"/>
      <c r="L7155" s="169"/>
      <c r="M7155" s="169"/>
      <c r="N7155" s="169"/>
      <c r="O7155" s="169"/>
      <c r="P7155" s="169"/>
    </row>
    <row r="7156" spans="1:16" ht="20.100000000000001" customHeight="1">
      <c r="A7156" s="5" t="s">
        <v>17797</v>
      </c>
      <c r="C7156" s="167" t="s">
        <v>17798</v>
      </c>
      <c r="D7156" s="5" t="s">
        <v>17799</v>
      </c>
      <c r="E7156" s="169"/>
      <c r="F7156" s="281"/>
      <c r="G7156" s="279" t="s">
        <v>17584</v>
      </c>
      <c r="H7156" s="169"/>
      <c r="I7156" s="280">
        <v>42911</v>
      </c>
      <c r="J7156" s="281"/>
      <c r="K7156" s="169"/>
      <c r="L7156" s="169"/>
      <c r="M7156" s="169"/>
      <c r="N7156" s="169"/>
      <c r="O7156" s="169"/>
      <c r="P7156" s="169"/>
    </row>
    <row r="7157" spans="1:16" ht="20.100000000000001" customHeight="1">
      <c r="A7157" s="5" t="s">
        <v>17800</v>
      </c>
      <c r="B7157" s="168">
        <v>683615804760</v>
      </c>
      <c r="C7157" s="167" t="s">
        <v>17801</v>
      </c>
      <c r="D7157" s="5" t="s">
        <v>17799</v>
      </c>
      <c r="E7157" s="169"/>
      <c r="F7157" s="281">
        <v>39.9</v>
      </c>
      <c r="G7157" s="279" t="s">
        <v>17584</v>
      </c>
      <c r="H7157" s="169">
        <v>0</v>
      </c>
      <c r="I7157" s="280">
        <v>42911</v>
      </c>
      <c r="J7157" s="281"/>
      <c r="K7157" s="169"/>
      <c r="L7157" s="169"/>
      <c r="M7157" s="169"/>
      <c r="N7157" s="169"/>
      <c r="O7157" s="169"/>
      <c r="P7157" s="169"/>
    </row>
    <row r="7158" spans="1:16" ht="20.100000000000001" customHeight="1">
      <c r="A7158" s="5" t="s">
        <v>17802</v>
      </c>
      <c r="B7158" s="168">
        <v>683615804760</v>
      </c>
      <c r="C7158" s="167" t="s">
        <v>17803</v>
      </c>
      <c r="D7158" s="5" t="s">
        <v>17799</v>
      </c>
      <c r="E7158" s="169"/>
      <c r="F7158" s="281">
        <v>39.9</v>
      </c>
      <c r="G7158" s="279" t="s">
        <v>17584</v>
      </c>
      <c r="H7158" s="169">
        <v>0</v>
      </c>
      <c r="I7158" s="280">
        <v>42911</v>
      </c>
      <c r="J7158" s="281"/>
      <c r="K7158" s="169"/>
      <c r="L7158" s="169"/>
      <c r="M7158" s="169"/>
      <c r="N7158" s="169"/>
      <c r="O7158" s="169"/>
      <c r="P7158" s="169"/>
    </row>
    <row r="7159" spans="1:16" ht="20.100000000000001" customHeight="1">
      <c r="A7159" s="5" t="s">
        <v>17804</v>
      </c>
      <c r="B7159" s="168">
        <v>683615804760</v>
      </c>
      <c r="C7159" s="167" t="s">
        <v>17805</v>
      </c>
      <c r="D7159" s="5" t="s">
        <v>17799</v>
      </c>
      <c r="E7159" s="169"/>
      <c r="F7159" s="281">
        <v>39.9</v>
      </c>
      <c r="G7159" s="279" t="s">
        <v>17584</v>
      </c>
      <c r="H7159" s="169">
        <v>0</v>
      </c>
      <c r="I7159" s="280">
        <v>42911</v>
      </c>
      <c r="J7159" s="281"/>
      <c r="K7159" s="169"/>
      <c r="L7159" s="169"/>
      <c r="M7159" s="169"/>
      <c r="N7159" s="169"/>
      <c r="O7159" s="169"/>
      <c r="P7159" s="169"/>
    </row>
    <row r="7160" spans="1:16" ht="20.100000000000001" customHeight="1">
      <c r="A7160" s="5" t="s">
        <v>17806</v>
      </c>
      <c r="B7160" s="168">
        <v>683615804760</v>
      </c>
      <c r="C7160" s="167" t="s">
        <v>17807</v>
      </c>
      <c r="D7160" s="5" t="s">
        <v>17799</v>
      </c>
      <c r="E7160" s="169"/>
      <c r="F7160" s="281">
        <v>39.9</v>
      </c>
      <c r="G7160" s="279" t="s">
        <v>17584</v>
      </c>
      <c r="H7160" s="169">
        <v>0</v>
      </c>
      <c r="I7160" s="280">
        <v>42911</v>
      </c>
      <c r="J7160" s="281"/>
      <c r="K7160" s="169"/>
      <c r="L7160" s="169"/>
      <c r="M7160" s="169"/>
      <c r="N7160" s="169"/>
      <c r="O7160" s="169"/>
      <c r="P7160" s="169"/>
    </row>
    <row r="7161" spans="1:16" ht="20.100000000000001" customHeight="1">
      <c r="A7161" s="5" t="s">
        <v>17808</v>
      </c>
      <c r="B7161" s="168">
        <v>683615804777</v>
      </c>
      <c r="C7161" s="167" t="s">
        <v>17809</v>
      </c>
      <c r="D7161" s="5" t="s">
        <v>17799</v>
      </c>
      <c r="E7161" s="169"/>
      <c r="F7161" s="281">
        <v>39.9</v>
      </c>
      <c r="G7161" s="279" t="s">
        <v>17584</v>
      </c>
      <c r="H7161" s="169">
        <v>0</v>
      </c>
      <c r="I7161" s="280">
        <v>42911</v>
      </c>
      <c r="J7161" s="281"/>
      <c r="K7161" s="169"/>
      <c r="L7161" s="169"/>
      <c r="M7161" s="169"/>
      <c r="N7161" s="169"/>
      <c r="O7161" s="169"/>
      <c r="P7161" s="169"/>
    </row>
    <row r="7162" spans="1:16" ht="20.100000000000001" customHeight="1">
      <c r="A7162" s="5" t="s">
        <v>17810</v>
      </c>
      <c r="B7162" s="168">
        <v>683615804777</v>
      </c>
      <c r="C7162" s="167" t="s">
        <v>17811</v>
      </c>
      <c r="D7162" s="5" t="s">
        <v>17799</v>
      </c>
      <c r="E7162" s="169"/>
      <c r="F7162" s="281">
        <v>39.9</v>
      </c>
      <c r="G7162" s="279" t="s">
        <v>17584</v>
      </c>
      <c r="H7162" s="169">
        <v>0</v>
      </c>
      <c r="I7162" s="280">
        <v>42911</v>
      </c>
      <c r="J7162" s="281"/>
      <c r="K7162" s="169"/>
      <c r="L7162" s="169"/>
      <c r="M7162" s="169"/>
      <c r="N7162" s="169"/>
      <c r="O7162" s="169"/>
      <c r="P7162" s="169"/>
    </row>
    <row r="7163" spans="1:16" ht="20.100000000000001" customHeight="1">
      <c r="A7163" s="5" t="s">
        <v>17812</v>
      </c>
      <c r="B7163" s="168">
        <v>683615804777</v>
      </c>
      <c r="C7163" s="167" t="s">
        <v>17813</v>
      </c>
      <c r="D7163" s="5" t="s">
        <v>17799</v>
      </c>
      <c r="E7163" s="169"/>
      <c r="F7163" s="281">
        <v>39.9</v>
      </c>
      <c r="G7163" s="279" t="s">
        <v>17584</v>
      </c>
      <c r="H7163" s="169">
        <v>0</v>
      </c>
      <c r="I7163" s="280">
        <v>42911</v>
      </c>
      <c r="J7163" s="281"/>
      <c r="K7163" s="169"/>
      <c r="L7163" s="169"/>
      <c r="M7163" s="169"/>
      <c r="N7163" s="169"/>
      <c r="O7163" s="169"/>
      <c r="P7163" s="169"/>
    </row>
    <row r="7164" spans="1:16" ht="20.100000000000001" customHeight="1">
      <c r="A7164" s="5" t="s">
        <v>17814</v>
      </c>
      <c r="B7164" s="168">
        <v>683615804777</v>
      </c>
      <c r="C7164" s="167" t="s">
        <v>17815</v>
      </c>
      <c r="D7164" s="5" t="s">
        <v>17799</v>
      </c>
      <c r="E7164" s="169"/>
      <c r="F7164" s="281">
        <v>39.9</v>
      </c>
      <c r="G7164" s="279" t="s">
        <v>17584</v>
      </c>
      <c r="H7164" s="169">
        <v>0</v>
      </c>
      <c r="I7164" s="280">
        <v>42911</v>
      </c>
      <c r="J7164" s="281"/>
      <c r="K7164" s="169"/>
      <c r="L7164" s="169"/>
      <c r="M7164" s="169"/>
      <c r="N7164" s="169"/>
      <c r="O7164" s="169"/>
      <c r="P7164" s="169"/>
    </row>
    <row r="7165" spans="1:16" ht="20.100000000000001" customHeight="1">
      <c r="A7165" s="5" t="s">
        <v>17816</v>
      </c>
      <c r="C7165" s="167" t="s">
        <v>17817</v>
      </c>
      <c r="D7165" s="5" t="s">
        <v>17818</v>
      </c>
      <c r="E7165" s="169"/>
      <c r="F7165" s="281"/>
      <c r="G7165" s="279" t="s">
        <v>17584</v>
      </c>
      <c r="H7165" s="169"/>
      <c r="I7165" s="280">
        <v>42911</v>
      </c>
      <c r="J7165" s="281"/>
      <c r="K7165" s="169"/>
      <c r="L7165" s="169"/>
      <c r="M7165" s="169"/>
      <c r="N7165" s="169"/>
      <c r="O7165" s="169"/>
      <c r="P7165" s="169"/>
    </row>
    <row r="7166" spans="1:16" ht="20.100000000000001" customHeight="1">
      <c r="A7166" s="5" t="s">
        <v>17819</v>
      </c>
      <c r="B7166" s="168">
        <v>683615804784</v>
      </c>
      <c r="C7166" s="167" t="s">
        <v>17820</v>
      </c>
      <c r="D7166" s="5" t="s">
        <v>17818</v>
      </c>
      <c r="E7166" s="169"/>
      <c r="F7166" s="281">
        <v>39.9</v>
      </c>
      <c r="G7166" s="279" t="s">
        <v>17584</v>
      </c>
      <c r="H7166" s="169">
        <v>0</v>
      </c>
      <c r="I7166" s="280">
        <v>42911</v>
      </c>
      <c r="J7166" s="281"/>
      <c r="K7166" s="169"/>
      <c r="L7166" s="169"/>
      <c r="M7166" s="169"/>
      <c r="N7166" s="169"/>
      <c r="O7166" s="169"/>
      <c r="P7166" s="169"/>
    </row>
    <row r="7167" spans="1:16" ht="20.100000000000001" customHeight="1">
      <c r="A7167" s="5" t="s">
        <v>17821</v>
      </c>
      <c r="B7167" s="168">
        <v>683615804784</v>
      </c>
      <c r="C7167" s="167" t="s">
        <v>17822</v>
      </c>
      <c r="D7167" s="5" t="s">
        <v>17818</v>
      </c>
      <c r="E7167" s="169"/>
      <c r="F7167" s="281">
        <v>39.9</v>
      </c>
      <c r="G7167" s="279" t="s">
        <v>17584</v>
      </c>
      <c r="H7167" s="169">
        <v>0</v>
      </c>
      <c r="I7167" s="280">
        <v>42911</v>
      </c>
      <c r="J7167" s="281"/>
      <c r="K7167" s="169"/>
      <c r="L7167" s="169"/>
      <c r="M7167" s="169"/>
      <c r="N7167" s="169"/>
      <c r="O7167" s="169"/>
      <c r="P7167" s="169"/>
    </row>
    <row r="7168" spans="1:16" ht="20.100000000000001" customHeight="1">
      <c r="A7168" s="5" t="s">
        <v>17823</v>
      </c>
      <c r="B7168" s="168">
        <v>683615804784</v>
      </c>
      <c r="C7168" s="167" t="s">
        <v>17824</v>
      </c>
      <c r="D7168" s="5" t="s">
        <v>17818</v>
      </c>
      <c r="E7168" s="169"/>
      <c r="F7168" s="281">
        <v>39.9</v>
      </c>
      <c r="G7168" s="279" t="s">
        <v>17584</v>
      </c>
      <c r="H7168" s="169">
        <v>0</v>
      </c>
      <c r="I7168" s="280">
        <v>42911</v>
      </c>
      <c r="J7168" s="281"/>
      <c r="K7168" s="169"/>
      <c r="L7168" s="169"/>
      <c r="M7168" s="169"/>
      <c r="N7168" s="169"/>
      <c r="O7168" s="169"/>
      <c r="P7168" s="169"/>
    </row>
    <row r="7169" spans="1:16" ht="20.100000000000001" customHeight="1">
      <c r="A7169" s="5" t="s">
        <v>17825</v>
      </c>
      <c r="B7169" s="168">
        <v>683615804784</v>
      </c>
      <c r="C7169" s="167" t="s">
        <v>17826</v>
      </c>
      <c r="D7169" s="5" t="s">
        <v>17818</v>
      </c>
      <c r="E7169" s="169"/>
      <c r="F7169" s="281">
        <v>39.9</v>
      </c>
      <c r="G7169" s="279" t="s">
        <v>17584</v>
      </c>
      <c r="H7169" s="169">
        <v>0</v>
      </c>
      <c r="I7169" s="280">
        <v>42911</v>
      </c>
      <c r="J7169" s="281"/>
      <c r="K7169" s="169"/>
      <c r="L7169" s="169"/>
      <c r="M7169" s="169"/>
      <c r="N7169" s="169"/>
      <c r="O7169" s="169"/>
      <c r="P7169" s="169"/>
    </row>
    <row r="7170" spans="1:16" ht="20.100000000000001" customHeight="1">
      <c r="A7170" s="5" t="s">
        <v>17827</v>
      </c>
      <c r="B7170" s="168">
        <v>683615804791</v>
      </c>
      <c r="C7170" s="167" t="s">
        <v>17828</v>
      </c>
      <c r="D7170" s="5" t="s">
        <v>17818</v>
      </c>
      <c r="E7170" s="169"/>
      <c r="F7170" s="281">
        <v>39.9</v>
      </c>
      <c r="G7170" s="279" t="s">
        <v>17584</v>
      </c>
      <c r="H7170" s="169">
        <v>0</v>
      </c>
      <c r="I7170" s="280">
        <v>42911</v>
      </c>
      <c r="J7170" s="281"/>
      <c r="K7170" s="169"/>
      <c r="L7170" s="169"/>
      <c r="M7170" s="169"/>
      <c r="N7170" s="169"/>
      <c r="O7170" s="169"/>
      <c r="P7170" s="169"/>
    </row>
    <row r="7171" spans="1:16" ht="20.100000000000001" customHeight="1">
      <c r="A7171" s="5" t="s">
        <v>17829</v>
      </c>
      <c r="B7171" s="168">
        <v>683615804791</v>
      </c>
      <c r="C7171" s="167" t="s">
        <v>17830</v>
      </c>
      <c r="D7171" s="5" t="s">
        <v>17818</v>
      </c>
      <c r="E7171" s="169"/>
      <c r="F7171" s="281">
        <v>39.9</v>
      </c>
      <c r="G7171" s="279" t="s">
        <v>17584</v>
      </c>
      <c r="H7171" s="169">
        <v>0</v>
      </c>
      <c r="I7171" s="280">
        <v>42911</v>
      </c>
      <c r="J7171" s="281"/>
      <c r="K7171" s="169"/>
      <c r="L7171" s="169"/>
      <c r="M7171" s="169"/>
      <c r="N7171" s="169"/>
      <c r="O7171" s="169"/>
      <c r="P7171" s="169"/>
    </row>
    <row r="7172" spans="1:16" ht="20.100000000000001" customHeight="1">
      <c r="A7172" s="5" t="s">
        <v>17831</v>
      </c>
      <c r="B7172" s="168">
        <v>683615804791</v>
      </c>
      <c r="C7172" s="167" t="s">
        <v>17832</v>
      </c>
      <c r="D7172" s="5" t="s">
        <v>17818</v>
      </c>
      <c r="E7172" s="169"/>
      <c r="F7172" s="281">
        <v>39.9</v>
      </c>
      <c r="G7172" s="279" t="s">
        <v>17584</v>
      </c>
      <c r="H7172" s="169">
        <v>0</v>
      </c>
      <c r="I7172" s="280">
        <v>42911</v>
      </c>
      <c r="J7172" s="281"/>
      <c r="K7172" s="169"/>
      <c r="L7172" s="169"/>
      <c r="M7172" s="169"/>
      <c r="N7172" s="169"/>
      <c r="O7172" s="169"/>
      <c r="P7172" s="169"/>
    </row>
    <row r="7173" spans="1:16" ht="20.100000000000001" customHeight="1">
      <c r="A7173" s="5" t="s">
        <v>17833</v>
      </c>
      <c r="B7173" s="168">
        <v>683615804791</v>
      </c>
      <c r="C7173" s="167" t="s">
        <v>17834</v>
      </c>
      <c r="D7173" s="5" t="s">
        <v>17818</v>
      </c>
      <c r="E7173" s="169"/>
      <c r="F7173" s="281">
        <v>39.9</v>
      </c>
      <c r="G7173" s="279" t="s">
        <v>17584</v>
      </c>
      <c r="H7173" s="169">
        <v>0</v>
      </c>
      <c r="I7173" s="280">
        <v>42911</v>
      </c>
      <c r="J7173" s="281"/>
      <c r="K7173" s="169"/>
      <c r="L7173" s="169"/>
      <c r="M7173" s="169"/>
      <c r="N7173" s="169"/>
      <c r="O7173" s="169"/>
      <c r="P7173" s="169"/>
    </row>
    <row r="7174" spans="1:16" ht="20.100000000000001" customHeight="1">
      <c r="A7174" s="5" t="s">
        <v>17835</v>
      </c>
      <c r="C7174" s="167" t="s">
        <v>17836</v>
      </c>
      <c r="D7174" s="5" t="s">
        <v>17837</v>
      </c>
      <c r="E7174" s="169"/>
      <c r="F7174" s="281"/>
      <c r="G7174" s="279" t="s">
        <v>17584</v>
      </c>
      <c r="H7174" s="169"/>
      <c r="I7174" s="280">
        <v>42911</v>
      </c>
      <c r="J7174" s="281"/>
      <c r="K7174" s="169"/>
      <c r="L7174" s="169"/>
      <c r="M7174" s="169"/>
      <c r="N7174" s="169"/>
      <c r="O7174" s="169"/>
      <c r="P7174" s="169"/>
    </row>
    <row r="7175" spans="1:16" ht="20.100000000000001" customHeight="1">
      <c r="A7175" s="5" t="s">
        <v>17838</v>
      </c>
      <c r="B7175" s="168">
        <v>683615804807</v>
      </c>
      <c r="C7175" s="167" t="s">
        <v>17839</v>
      </c>
      <c r="D7175" s="5" t="s">
        <v>17837</v>
      </c>
      <c r="E7175" s="169"/>
      <c r="F7175" s="281">
        <v>39.9</v>
      </c>
      <c r="G7175" s="279" t="s">
        <v>17584</v>
      </c>
      <c r="H7175" s="169">
        <v>0</v>
      </c>
      <c r="I7175" s="280">
        <v>42911</v>
      </c>
      <c r="J7175" s="281"/>
      <c r="K7175" s="169"/>
      <c r="L7175" s="169"/>
      <c r="M7175" s="169"/>
      <c r="N7175" s="169"/>
      <c r="O7175" s="169"/>
      <c r="P7175" s="169"/>
    </row>
    <row r="7176" spans="1:16" ht="20.100000000000001" customHeight="1">
      <c r="A7176" s="5" t="s">
        <v>17840</v>
      </c>
      <c r="B7176" s="168">
        <v>683615804807</v>
      </c>
      <c r="C7176" s="167" t="s">
        <v>17841</v>
      </c>
      <c r="D7176" s="5" t="s">
        <v>17837</v>
      </c>
      <c r="E7176" s="169"/>
      <c r="F7176" s="281">
        <v>39.9</v>
      </c>
      <c r="G7176" s="279" t="s">
        <v>17584</v>
      </c>
      <c r="H7176" s="169">
        <v>0</v>
      </c>
      <c r="I7176" s="280">
        <v>42911</v>
      </c>
      <c r="J7176" s="281"/>
      <c r="K7176" s="169"/>
      <c r="L7176" s="169"/>
      <c r="M7176" s="169"/>
      <c r="N7176" s="169"/>
      <c r="O7176" s="169"/>
      <c r="P7176" s="169"/>
    </row>
    <row r="7177" spans="1:16" ht="20.100000000000001" customHeight="1">
      <c r="A7177" s="5" t="s">
        <v>17842</v>
      </c>
      <c r="B7177" s="168">
        <v>683615804807</v>
      </c>
      <c r="C7177" s="167" t="s">
        <v>17843</v>
      </c>
      <c r="D7177" s="5" t="s">
        <v>17837</v>
      </c>
      <c r="E7177" s="169"/>
      <c r="F7177" s="281">
        <v>39.9</v>
      </c>
      <c r="G7177" s="279" t="s">
        <v>17584</v>
      </c>
      <c r="H7177" s="169">
        <v>0</v>
      </c>
      <c r="I7177" s="280">
        <v>42911</v>
      </c>
      <c r="J7177" s="281"/>
      <c r="K7177" s="169"/>
      <c r="L7177" s="169"/>
      <c r="M7177" s="169"/>
      <c r="N7177" s="169"/>
      <c r="O7177" s="169"/>
      <c r="P7177" s="169"/>
    </row>
    <row r="7178" spans="1:16" ht="20.100000000000001" customHeight="1">
      <c r="A7178" s="5" t="s">
        <v>17844</v>
      </c>
      <c r="B7178" s="168">
        <v>683615804807</v>
      </c>
      <c r="C7178" s="167" t="s">
        <v>17845</v>
      </c>
      <c r="D7178" s="5" t="s">
        <v>17837</v>
      </c>
      <c r="E7178" s="169"/>
      <c r="F7178" s="281">
        <v>39.9</v>
      </c>
      <c r="G7178" s="279" t="s">
        <v>17584</v>
      </c>
      <c r="H7178" s="169">
        <v>0</v>
      </c>
      <c r="I7178" s="280">
        <v>42911</v>
      </c>
      <c r="J7178" s="281"/>
      <c r="K7178" s="169"/>
      <c r="L7178" s="169"/>
      <c r="M7178" s="169"/>
      <c r="N7178" s="169"/>
      <c r="O7178" s="169"/>
      <c r="P7178" s="169"/>
    </row>
    <row r="7179" spans="1:16" ht="20.100000000000001" customHeight="1">
      <c r="A7179" s="5" t="s">
        <v>17846</v>
      </c>
      <c r="B7179" s="168">
        <v>683615804814</v>
      </c>
      <c r="C7179" s="167" t="s">
        <v>17847</v>
      </c>
      <c r="D7179" s="5" t="s">
        <v>17837</v>
      </c>
      <c r="E7179" s="169"/>
      <c r="F7179" s="281">
        <v>39.9</v>
      </c>
      <c r="G7179" s="279" t="s">
        <v>17584</v>
      </c>
      <c r="H7179" s="169">
        <v>0</v>
      </c>
      <c r="I7179" s="280">
        <v>42911</v>
      </c>
      <c r="J7179" s="281"/>
      <c r="K7179" s="169"/>
      <c r="L7179" s="169"/>
      <c r="M7179" s="169"/>
      <c r="N7179" s="169"/>
      <c r="O7179" s="169"/>
      <c r="P7179" s="169"/>
    </row>
    <row r="7180" spans="1:16" ht="20.100000000000001" customHeight="1">
      <c r="A7180" s="5" t="s">
        <v>17848</v>
      </c>
      <c r="B7180" s="168">
        <v>683615804814</v>
      </c>
      <c r="C7180" s="167" t="s">
        <v>17849</v>
      </c>
      <c r="D7180" s="5" t="s">
        <v>17837</v>
      </c>
      <c r="E7180" s="169"/>
      <c r="F7180" s="281">
        <v>39.9</v>
      </c>
      <c r="G7180" s="279" t="s">
        <v>17584</v>
      </c>
      <c r="H7180" s="169">
        <v>0</v>
      </c>
      <c r="I7180" s="280">
        <v>42911</v>
      </c>
      <c r="J7180" s="281"/>
      <c r="K7180" s="169"/>
      <c r="L7180" s="169"/>
      <c r="M7180" s="169"/>
      <c r="N7180" s="169"/>
      <c r="O7180" s="169"/>
      <c r="P7180" s="169"/>
    </row>
    <row r="7181" spans="1:16" ht="20.100000000000001" customHeight="1">
      <c r="A7181" s="5" t="s">
        <v>17850</v>
      </c>
      <c r="B7181" s="168">
        <v>683615804814</v>
      </c>
      <c r="C7181" s="167" t="s">
        <v>17851</v>
      </c>
      <c r="D7181" s="5" t="s">
        <v>17837</v>
      </c>
      <c r="E7181" s="169"/>
      <c r="F7181" s="281">
        <v>39.9</v>
      </c>
      <c r="G7181" s="279" t="s">
        <v>17584</v>
      </c>
      <c r="H7181" s="169">
        <v>0</v>
      </c>
      <c r="I7181" s="280">
        <v>42911</v>
      </c>
      <c r="J7181" s="281"/>
      <c r="K7181" s="169"/>
      <c r="L7181" s="169"/>
      <c r="M7181" s="169"/>
      <c r="N7181" s="169"/>
      <c r="O7181" s="169"/>
      <c r="P7181" s="169"/>
    </row>
    <row r="7182" spans="1:16" ht="20.100000000000001" customHeight="1">
      <c r="A7182" s="5" t="s">
        <v>17852</v>
      </c>
      <c r="B7182" s="168">
        <v>683615804814</v>
      </c>
      <c r="C7182" s="167" t="s">
        <v>17853</v>
      </c>
      <c r="D7182" s="5" t="s">
        <v>17837</v>
      </c>
      <c r="E7182" s="169"/>
      <c r="F7182" s="281">
        <v>39.9</v>
      </c>
      <c r="G7182" s="279" t="s">
        <v>17584</v>
      </c>
      <c r="H7182" s="169">
        <v>0</v>
      </c>
      <c r="I7182" s="280">
        <v>42911</v>
      </c>
      <c r="J7182" s="281"/>
      <c r="K7182" s="169"/>
      <c r="L7182" s="169"/>
      <c r="M7182" s="169"/>
      <c r="N7182" s="169"/>
      <c r="O7182" s="169"/>
      <c r="P7182" s="169"/>
    </row>
    <row r="7183" spans="1:16" ht="20.100000000000001" customHeight="1">
      <c r="A7183" s="5" t="s">
        <v>17854</v>
      </c>
      <c r="C7183" s="167" t="s">
        <v>17855</v>
      </c>
      <c r="D7183" s="5" t="s">
        <v>17856</v>
      </c>
      <c r="E7183" s="169"/>
      <c r="F7183" s="281"/>
      <c r="G7183" s="279" t="s">
        <v>17584</v>
      </c>
      <c r="H7183" s="169"/>
      <c r="I7183" s="280">
        <v>42911</v>
      </c>
      <c r="J7183" s="281"/>
      <c r="K7183" s="169"/>
      <c r="L7183" s="169"/>
      <c r="M7183" s="169"/>
      <c r="N7183" s="169"/>
      <c r="O7183" s="169"/>
      <c r="P7183" s="169"/>
    </row>
    <row r="7184" spans="1:16" ht="20.100000000000001" customHeight="1">
      <c r="A7184" s="5" t="s">
        <v>17857</v>
      </c>
      <c r="B7184" s="168">
        <v>683615804821</v>
      </c>
      <c r="C7184" s="167" t="s">
        <v>17858</v>
      </c>
      <c r="D7184" s="5" t="s">
        <v>17856</v>
      </c>
      <c r="E7184" s="169"/>
      <c r="F7184" s="281">
        <v>39.9</v>
      </c>
      <c r="G7184" s="279" t="s">
        <v>17584</v>
      </c>
      <c r="H7184" s="169">
        <v>0</v>
      </c>
      <c r="I7184" s="280">
        <v>42911</v>
      </c>
      <c r="J7184" s="281"/>
      <c r="K7184" s="169"/>
      <c r="L7184" s="169"/>
      <c r="M7184" s="169"/>
      <c r="N7184" s="169"/>
      <c r="O7184" s="169"/>
      <c r="P7184" s="169"/>
    </row>
    <row r="7185" spans="1:16" ht="20.100000000000001" customHeight="1">
      <c r="A7185" s="5" t="s">
        <v>17859</v>
      </c>
      <c r="B7185" s="168">
        <v>683615804821</v>
      </c>
      <c r="C7185" s="167" t="s">
        <v>17860</v>
      </c>
      <c r="D7185" s="5" t="s">
        <v>17856</v>
      </c>
      <c r="E7185" s="169"/>
      <c r="F7185" s="281">
        <v>39.9</v>
      </c>
      <c r="G7185" s="279" t="s">
        <v>17584</v>
      </c>
      <c r="H7185" s="169">
        <v>0</v>
      </c>
      <c r="I7185" s="280">
        <v>42911</v>
      </c>
      <c r="J7185" s="281"/>
      <c r="K7185" s="169"/>
      <c r="L7185" s="169"/>
      <c r="M7185" s="169"/>
      <c r="N7185" s="169"/>
      <c r="O7185" s="169"/>
      <c r="P7185" s="169"/>
    </row>
    <row r="7186" spans="1:16" ht="20.100000000000001" customHeight="1">
      <c r="A7186" s="5" t="s">
        <v>17861</v>
      </c>
      <c r="B7186" s="168">
        <v>683615804821</v>
      </c>
      <c r="C7186" s="167" t="s">
        <v>17862</v>
      </c>
      <c r="D7186" s="5" t="s">
        <v>17856</v>
      </c>
      <c r="E7186" s="169"/>
      <c r="F7186" s="281">
        <v>39.9</v>
      </c>
      <c r="G7186" s="279" t="s">
        <v>17584</v>
      </c>
      <c r="H7186" s="169">
        <v>0</v>
      </c>
      <c r="I7186" s="280">
        <v>42911</v>
      </c>
      <c r="J7186" s="281"/>
      <c r="K7186" s="169"/>
      <c r="L7186" s="169"/>
      <c r="M7186" s="169"/>
      <c r="N7186" s="169"/>
      <c r="O7186" s="169"/>
      <c r="P7186" s="169"/>
    </row>
    <row r="7187" spans="1:16" ht="20.100000000000001" customHeight="1">
      <c r="A7187" s="5" t="s">
        <v>17863</v>
      </c>
      <c r="B7187" s="168">
        <v>683615804821</v>
      </c>
      <c r="C7187" s="167" t="s">
        <v>17864</v>
      </c>
      <c r="D7187" s="5" t="s">
        <v>17856</v>
      </c>
      <c r="E7187" s="169"/>
      <c r="F7187" s="281">
        <v>39.9</v>
      </c>
      <c r="G7187" s="279" t="s">
        <v>17584</v>
      </c>
      <c r="H7187" s="169">
        <v>0</v>
      </c>
      <c r="I7187" s="280">
        <v>42911</v>
      </c>
      <c r="J7187" s="281"/>
      <c r="K7187" s="169"/>
      <c r="L7187" s="169"/>
      <c r="M7187" s="169"/>
      <c r="N7187" s="169"/>
      <c r="O7187" s="169"/>
      <c r="P7187" s="169"/>
    </row>
    <row r="7188" spans="1:16" ht="20.100000000000001" customHeight="1">
      <c r="A7188" s="5" t="s">
        <v>17865</v>
      </c>
      <c r="B7188" s="168">
        <v>683615804838</v>
      </c>
      <c r="C7188" s="167" t="s">
        <v>17866</v>
      </c>
      <c r="D7188" s="5" t="s">
        <v>17856</v>
      </c>
      <c r="E7188" s="169"/>
      <c r="F7188" s="281">
        <v>39.9</v>
      </c>
      <c r="G7188" s="279" t="s">
        <v>17584</v>
      </c>
      <c r="H7188" s="169">
        <v>0</v>
      </c>
      <c r="I7188" s="280">
        <v>42911</v>
      </c>
      <c r="J7188" s="281"/>
      <c r="K7188" s="169"/>
      <c r="L7188" s="169"/>
      <c r="M7188" s="169"/>
      <c r="N7188" s="169"/>
      <c r="O7188" s="169"/>
      <c r="P7188" s="169"/>
    </row>
    <row r="7189" spans="1:16" ht="20.100000000000001" customHeight="1">
      <c r="A7189" s="5" t="s">
        <v>17867</v>
      </c>
      <c r="B7189" s="168">
        <v>683615804838</v>
      </c>
      <c r="C7189" s="167" t="s">
        <v>17868</v>
      </c>
      <c r="D7189" s="5" t="s">
        <v>17856</v>
      </c>
      <c r="E7189" s="169"/>
      <c r="F7189" s="281">
        <v>39.9</v>
      </c>
      <c r="G7189" s="279" t="s">
        <v>17584</v>
      </c>
      <c r="H7189" s="169">
        <v>0</v>
      </c>
      <c r="I7189" s="280">
        <v>42911</v>
      </c>
      <c r="J7189" s="281"/>
      <c r="K7189" s="169"/>
      <c r="L7189" s="169"/>
      <c r="M7189" s="169"/>
      <c r="N7189" s="169"/>
      <c r="O7189" s="169"/>
      <c r="P7189" s="169"/>
    </row>
    <row r="7190" spans="1:16" ht="20.100000000000001" customHeight="1">
      <c r="A7190" s="5" t="s">
        <v>17869</v>
      </c>
      <c r="B7190" s="168">
        <v>683615804838</v>
      </c>
      <c r="C7190" s="167" t="s">
        <v>17870</v>
      </c>
      <c r="D7190" s="5" t="s">
        <v>17856</v>
      </c>
      <c r="E7190" s="169"/>
      <c r="F7190" s="281">
        <v>39.9</v>
      </c>
      <c r="G7190" s="279" t="s">
        <v>17584</v>
      </c>
      <c r="H7190" s="169">
        <v>0</v>
      </c>
      <c r="I7190" s="280">
        <v>42911</v>
      </c>
      <c r="J7190" s="281"/>
      <c r="K7190" s="169"/>
      <c r="L7190" s="169"/>
      <c r="M7190" s="169"/>
      <c r="N7190" s="169"/>
      <c r="O7190" s="169"/>
      <c r="P7190" s="169"/>
    </row>
    <row r="7191" spans="1:16" ht="20.100000000000001" customHeight="1">
      <c r="A7191" s="5" t="s">
        <v>17871</v>
      </c>
      <c r="B7191" s="168">
        <v>683615804838</v>
      </c>
      <c r="C7191" s="167" t="s">
        <v>17872</v>
      </c>
      <c r="D7191" s="5" t="s">
        <v>17856</v>
      </c>
      <c r="E7191" s="169"/>
      <c r="F7191" s="281">
        <v>39.9</v>
      </c>
      <c r="G7191" s="279" t="s">
        <v>17584</v>
      </c>
      <c r="H7191" s="169">
        <v>0</v>
      </c>
      <c r="I7191" s="280">
        <v>42911</v>
      </c>
      <c r="J7191" s="281"/>
      <c r="K7191" s="169"/>
      <c r="L7191" s="169"/>
      <c r="M7191" s="169"/>
      <c r="N7191" s="169"/>
      <c r="O7191" s="169"/>
      <c r="P7191" s="169"/>
    </row>
    <row r="7192" spans="1:16" ht="20.100000000000001" customHeight="1">
      <c r="A7192" s="5" t="s">
        <v>17873</v>
      </c>
      <c r="B7192" s="168">
        <v>683615804845</v>
      </c>
      <c r="C7192" s="167" t="s">
        <v>17874</v>
      </c>
      <c r="D7192" s="5" t="s">
        <v>17856</v>
      </c>
      <c r="E7192" s="169"/>
      <c r="F7192" s="281">
        <v>39.9</v>
      </c>
      <c r="G7192" s="279" t="s">
        <v>17584</v>
      </c>
      <c r="H7192" s="169">
        <v>0</v>
      </c>
      <c r="I7192" s="280">
        <v>42911</v>
      </c>
      <c r="J7192" s="281"/>
      <c r="K7192" s="169"/>
      <c r="L7192" s="169"/>
      <c r="M7192" s="169"/>
      <c r="N7192" s="169"/>
      <c r="O7192" s="169"/>
      <c r="P7192" s="169"/>
    </row>
    <row r="7193" spans="1:16" ht="20.100000000000001" customHeight="1">
      <c r="A7193" s="5" t="s">
        <v>17875</v>
      </c>
      <c r="B7193" s="168">
        <v>683615804845</v>
      </c>
      <c r="C7193" s="167" t="s">
        <v>17876</v>
      </c>
      <c r="D7193" s="5" t="s">
        <v>17856</v>
      </c>
      <c r="E7193" s="169"/>
      <c r="F7193" s="281">
        <v>39.9</v>
      </c>
      <c r="G7193" s="279" t="s">
        <v>17584</v>
      </c>
      <c r="H7193" s="169">
        <v>0</v>
      </c>
      <c r="I7193" s="280">
        <v>42911</v>
      </c>
      <c r="J7193" s="281"/>
      <c r="K7193" s="169"/>
      <c r="L7193" s="169"/>
      <c r="M7193" s="169"/>
      <c r="N7193" s="169"/>
      <c r="O7193" s="169"/>
      <c r="P7193" s="169"/>
    </row>
    <row r="7194" spans="1:16" ht="20.100000000000001" customHeight="1">
      <c r="A7194" s="5" t="s">
        <v>17877</v>
      </c>
      <c r="B7194" s="168">
        <v>683615804845</v>
      </c>
      <c r="C7194" s="167" t="s">
        <v>17878</v>
      </c>
      <c r="D7194" s="5" t="s">
        <v>17856</v>
      </c>
      <c r="E7194" s="169"/>
      <c r="F7194" s="281">
        <v>39.9</v>
      </c>
      <c r="G7194" s="279" t="s">
        <v>17584</v>
      </c>
      <c r="H7194" s="169">
        <v>0</v>
      </c>
      <c r="I7194" s="280">
        <v>42911</v>
      </c>
      <c r="J7194" s="281"/>
      <c r="K7194" s="169"/>
      <c r="L7194" s="169"/>
      <c r="M7194" s="169"/>
      <c r="N7194" s="169"/>
      <c r="O7194" s="169"/>
      <c r="P7194" s="169"/>
    </row>
    <row r="7195" spans="1:16" ht="20.100000000000001" customHeight="1">
      <c r="A7195" s="5" t="s">
        <v>17879</v>
      </c>
      <c r="B7195" s="168">
        <v>683615804845</v>
      </c>
      <c r="C7195" s="167" t="s">
        <v>17880</v>
      </c>
      <c r="D7195" s="5" t="s">
        <v>17856</v>
      </c>
      <c r="E7195" s="169"/>
      <c r="F7195" s="281">
        <v>39.9</v>
      </c>
      <c r="G7195" s="279" t="s">
        <v>17584</v>
      </c>
      <c r="H7195" s="169">
        <v>0</v>
      </c>
      <c r="I7195" s="280">
        <v>42911</v>
      </c>
      <c r="J7195" s="281"/>
      <c r="K7195" s="169"/>
      <c r="L7195" s="169"/>
      <c r="M7195" s="169"/>
      <c r="N7195" s="169"/>
      <c r="O7195" s="169"/>
      <c r="P7195" s="169"/>
    </row>
    <row r="7196" spans="1:16" ht="20.100000000000001" customHeight="1">
      <c r="A7196" s="5" t="s">
        <v>17881</v>
      </c>
      <c r="C7196" s="167" t="s">
        <v>17882</v>
      </c>
      <c r="D7196" s="5" t="s">
        <v>17883</v>
      </c>
      <c r="E7196" s="169"/>
      <c r="F7196" s="281"/>
      <c r="G7196" s="279" t="s">
        <v>17584</v>
      </c>
      <c r="H7196" s="169"/>
      <c r="I7196" s="280">
        <v>42911</v>
      </c>
      <c r="J7196" s="281"/>
      <c r="K7196" s="169"/>
      <c r="L7196" s="169"/>
      <c r="M7196" s="169"/>
      <c r="N7196" s="169"/>
      <c r="O7196" s="169"/>
      <c r="P7196" s="169"/>
    </row>
    <row r="7197" spans="1:16" ht="20.100000000000001" customHeight="1">
      <c r="A7197" s="5" t="s">
        <v>17884</v>
      </c>
      <c r="B7197" s="168">
        <v>683615804852</v>
      </c>
      <c r="C7197" s="167" t="s">
        <v>17885</v>
      </c>
      <c r="D7197" s="5" t="s">
        <v>17883</v>
      </c>
      <c r="E7197" s="169"/>
      <c r="F7197" s="281">
        <v>39.9</v>
      </c>
      <c r="G7197" s="279" t="s">
        <v>17584</v>
      </c>
      <c r="H7197" s="169">
        <v>0</v>
      </c>
      <c r="I7197" s="280">
        <v>42911</v>
      </c>
      <c r="J7197" s="281"/>
      <c r="K7197" s="169"/>
      <c r="L7197" s="169"/>
      <c r="M7197" s="169"/>
      <c r="N7197" s="169"/>
      <c r="O7197" s="169"/>
      <c r="P7197" s="169"/>
    </row>
    <row r="7198" spans="1:16" ht="20.100000000000001" customHeight="1">
      <c r="A7198" s="5" t="s">
        <v>17886</v>
      </c>
      <c r="B7198" s="168">
        <v>683615804852</v>
      </c>
      <c r="C7198" s="167" t="s">
        <v>17887</v>
      </c>
      <c r="D7198" s="5" t="s">
        <v>17883</v>
      </c>
      <c r="E7198" s="169"/>
      <c r="F7198" s="281">
        <v>39.9</v>
      </c>
      <c r="G7198" s="279" t="s">
        <v>17584</v>
      </c>
      <c r="H7198" s="169">
        <v>0</v>
      </c>
      <c r="I7198" s="280">
        <v>42911</v>
      </c>
      <c r="J7198" s="281"/>
      <c r="K7198" s="169"/>
      <c r="L7198" s="169"/>
      <c r="M7198" s="169"/>
      <c r="N7198" s="169"/>
      <c r="O7198" s="169"/>
      <c r="P7198" s="169"/>
    </row>
    <row r="7199" spans="1:16" ht="20.100000000000001" customHeight="1">
      <c r="A7199" s="5" t="s">
        <v>17888</v>
      </c>
      <c r="B7199" s="168">
        <v>683615804852</v>
      </c>
      <c r="C7199" s="167" t="s">
        <v>17889</v>
      </c>
      <c r="D7199" s="5" t="s">
        <v>17883</v>
      </c>
      <c r="E7199" s="169"/>
      <c r="F7199" s="281">
        <v>39.9</v>
      </c>
      <c r="G7199" s="279" t="s">
        <v>17584</v>
      </c>
      <c r="H7199" s="169">
        <v>0</v>
      </c>
      <c r="I7199" s="280">
        <v>42911</v>
      </c>
      <c r="J7199" s="281"/>
      <c r="K7199" s="169"/>
      <c r="L7199" s="169"/>
      <c r="M7199" s="169"/>
      <c r="N7199" s="169"/>
      <c r="O7199" s="169"/>
      <c r="P7199" s="169"/>
    </row>
    <row r="7200" spans="1:16" ht="20.100000000000001" customHeight="1">
      <c r="A7200" s="5" t="s">
        <v>17890</v>
      </c>
      <c r="B7200" s="168">
        <v>683615804852</v>
      </c>
      <c r="C7200" s="167" t="s">
        <v>17891</v>
      </c>
      <c r="D7200" s="5" t="s">
        <v>17883</v>
      </c>
      <c r="E7200" s="169"/>
      <c r="F7200" s="281">
        <v>39.9</v>
      </c>
      <c r="G7200" s="279" t="s">
        <v>17584</v>
      </c>
      <c r="H7200" s="169">
        <v>0</v>
      </c>
      <c r="I7200" s="280">
        <v>42911</v>
      </c>
      <c r="J7200" s="281"/>
      <c r="K7200" s="169"/>
      <c r="L7200" s="169"/>
      <c r="M7200" s="169"/>
      <c r="N7200" s="169"/>
      <c r="O7200" s="169"/>
      <c r="P7200" s="169"/>
    </row>
    <row r="7201" spans="1:16" ht="20.100000000000001" customHeight="1">
      <c r="A7201" s="5" t="s">
        <v>17892</v>
      </c>
      <c r="B7201" s="168">
        <v>683615804869</v>
      </c>
      <c r="C7201" s="167" t="s">
        <v>17893</v>
      </c>
      <c r="D7201" s="5" t="s">
        <v>17883</v>
      </c>
      <c r="E7201" s="169"/>
      <c r="F7201" s="281">
        <v>39.9</v>
      </c>
      <c r="G7201" s="279" t="s">
        <v>17584</v>
      </c>
      <c r="H7201" s="169">
        <v>0</v>
      </c>
      <c r="I7201" s="280">
        <v>42911</v>
      </c>
      <c r="J7201" s="281"/>
      <c r="K7201" s="169"/>
      <c r="L7201" s="169"/>
      <c r="M7201" s="169"/>
      <c r="N7201" s="169"/>
      <c r="O7201" s="169"/>
      <c r="P7201" s="169"/>
    </row>
    <row r="7202" spans="1:16" ht="20.100000000000001" customHeight="1">
      <c r="A7202" s="5" t="s">
        <v>17894</v>
      </c>
      <c r="B7202" s="168">
        <v>683615804869</v>
      </c>
      <c r="C7202" s="167" t="s">
        <v>17895</v>
      </c>
      <c r="D7202" s="5" t="s">
        <v>17883</v>
      </c>
      <c r="E7202" s="169"/>
      <c r="F7202" s="281">
        <v>39.9</v>
      </c>
      <c r="G7202" s="279" t="s">
        <v>17584</v>
      </c>
      <c r="H7202" s="169">
        <v>0</v>
      </c>
      <c r="I7202" s="280">
        <v>42911</v>
      </c>
      <c r="J7202" s="281"/>
      <c r="K7202" s="169"/>
      <c r="L7202" s="169"/>
      <c r="M7202" s="169"/>
      <c r="N7202" s="169"/>
      <c r="O7202" s="169"/>
      <c r="P7202" s="169"/>
    </row>
    <row r="7203" spans="1:16" ht="20.100000000000001" customHeight="1">
      <c r="A7203" s="5" t="s">
        <v>17896</v>
      </c>
      <c r="B7203" s="168">
        <v>683615804869</v>
      </c>
      <c r="C7203" s="167" t="s">
        <v>17897</v>
      </c>
      <c r="D7203" s="5" t="s">
        <v>17883</v>
      </c>
      <c r="E7203" s="169"/>
      <c r="F7203" s="281">
        <v>39.9</v>
      </c>
      <c r="G7203" s="279" t="s">
        <v>17584</v>
      </c>
      <c r="H7203" s="169">
        <v>0</v>
      </c>
      <c r="I7203" s="280">
        <v>42911</v>
      </c>
      <c r="J7203" s="281"/>
      <c r="K7203" s="169"/>
      <c r="L7203" s="169"/>
      <c r="M7203" s="169"/>
      <c r="N7203" s="169"/>
      <c r="O7203" s="169"/>
      <c r="P7203" s="169"/>
    </row>
    <row r="7204" spans="1:16" ht="20.100000000000001" customHeight="1">
      <c r="A7204" s="5" t="s">
        <v>17898</v>
      </c>
      <c r="B7204" s="168">
        <v>683615804869</v>
      </c>
      <c r="C7204" s="167" t="s">
        <v>17899</v>
      </c>
      <c r="D7204" s="5" t="s">
        <v>17883</v>
      </c>
      <c r="E7204" s="169"/>
      <c r="F7204" s="281">
        <v>39.9</v>
      </c>
      <c r="G7204" s="279" t="s">
        <v>17584</v>
      </c>
      <c r="H7204" s="169">
        <v>0</v>
      </c>
      <c r="I7204" s="280">
        <v>42911</v>
      </c>
      <c r="J7204" s="281"/>
      <c r="K7204" s="169"/>
      <c r="L7204" s="169"/>
      <c r="M7204" s="169"/>
      <c r="N7204" s="169"/>
      <c r="O7204" s="169"/>
      <c r="P7204" s="169"/>
    </row>
    <row r="7205" spans="1:16" ht="20.100000000000001" customHeight="1">
      <c r="A7205" s="5" t="s">
        <v>17900</v>
      </c>
      <c r="C7205" s="167" t="s">
        <v>17901</v>
      </c>
      <c r="D7205" s="5" t="s">
        <v>17902</v>
      </c>
      <c r="E7205" s="169"/>
      <c r="F7205" s="281"/>
      <c r="G7205" s="279" t="s">
        <v>17584</v>
      </c>
      <c r="H7205" s="169"/>
      <c r="I7205" s="280">
        <v>42911</v>
      </c>
      <c r="J7205" s="281"/>
      <c r="K7205" s="169"/>
      <c r="L7205" s="169"/>
      <c r="M7205" s="169"/>
      <c r="N7205" s="169"/>
      <c r="O7205" s="169"/>
      <c r="P7205" s="169"/>
    </row>
    <row r="7206" spans="1:16" ht="20.100000000000001" customHeight="1">
      <c r="A7206" s="5" t="s">
        <v>17903</v>
      </c>
      <c r="B7206" s="168">
        <v>683615804876</v>
      </c>
      <c r="C7206" s="167" t="s">
        <v>17904</v>
      </c>
      <c r="D7206" s="5" t="s">
        <v>17902</v>
      </c>
      <c r="E7206" s="169"/>
      <c r="F7206" s="281">
        <v>39.9</v>
      </c>
      <c r="G7206" s="279" t="s">
        <v>17584</v>
      </c>
      <c r="H7206" s="169">
        <v>0</v>
      </c>
      <c r="I7206" s="280">
        <v>42911</v>
      </c>
      <c r="J7206" s="281"/>
      <c r="K7206" s="169"/>
      <c r="L7206" s="169"/>
      <c r="M7206" s="169"/>
      <c r="N7206" s="169"/>
      <c r="O7206" s="169"/>
      <c r="P7206" s="169"/>
    </row>
    <row r="7207" spans="1:16" ht="20.100000000000001" customHeight="1">
      <c r="A7207" s="5" t="s">
        <v>17905</v>
      </c>
      <c r="B7207" s="168">
        <v>683615804876</v>
      </c>
      <c r="C7207" s="167" t="s">
        <v>17906</v>
      </c>
      <c r="D7207" s="5" t="s">
        <v>17902</v>
      </c>
      <c r="E7207" s="169"/>
      <c r="F7207" s="281">
        <v>39.9</v>
      </c>
      <c r="G7207" s="279" t="s">
        <v>17584</v>
      </c>
      <c r="H7207" s="169">
        <v>0</v>
      </c>
      <c r="I7207" s="280">
        <v>42911</v>
      </c>
      <c r="J7207" s="281"/>
      <c r="K7207" s="169"/>
      <c r="L7207" s="169"/>
      <c r="M7207" s="169"/>
      <c r="N7207" s="169"/>
      <c r="O7207" s="169"/>
      <c r="P7207" s="169"/>
    </row>
    <row r="7208" spans="1:16" ht="20.100000000000001" customHeight="1">
      <c r="A7208" s="5" t="s">
        <v>17907</v>
      </c>
      <c r="B7208" s="168">
        <v>683615804876</v>
      </c>
      <c r="C7208" s="167" t="s">
        <v>17908</v>
      </c>
      <c r="D7208" s="5" t="s">
        <v>17902</v>
      </c>
      <c r="E7208" s="169"/>
      <c r="F7208" s="281">
        <v>39.9</v>
      </c>
      <c r="G7208" s="279" t="s">
        <v>17584</v>
      </c>
      <c r="H7208" s="169">
        <v>0</v>
      </c>
      <c r="I7208" s="280">
        <v>42911</v>
      </c>
      <c r="J7208" s="281"/>
      <c r="K7208" s="169"/>
      <c r="L7208" s="169"/>
      <c r="M7208" s="169"/>
      <c r="N7208" s="169"/>
      <c r="O7208" s="169"/>
      <c r="P7208" s="169"/>
    </row>
    <row r="7209" spans="1:16" ht="20.100000000000001" customHeight="1">
      <c r="A7209" s="5" t="s">
        <v>17909</v>
      </c>
      <c r="B7209" s="168">
        <v>683615804876</v>
      </c>
      <c r="C7209" s="167" t="s">
        <v>17910</v>
      </c>
      <c r="D7209" s="5" t="s">
        <v>17902</v>
      </c>
      <c r="E7209" s="169"/>
      <c r="F7209" s="281">
        <v>39.9</v>
      </c>
      <c r="G7209" s="279" t="s">
        <v>17584</v>
      </c>
      <c r="H7209" s="169">
        <v>0</v>
      </c>
      <c r="I7209" s="280">
        <v>42911</v>
      </c>
      <c r="J7209" s="281"/>
      <c r="K7209" s="169"/>
      <c r="L7209" s="169"/>
      <c r="M7209" s="169"/>
      <c r="N7209" s="169"/>
      <c r="O7209" s="169"/>
      <c r="P7209" s="169"/>
    </row>
    <row r="7210" spans="1:16" ht="20.100000000000001" customHeight="1">
      <c r="A7210" s="5" t="s">
        <v>17911</v>
      </c>
      <c r="B7210" s="168">
        <v>683615804883</v>
      </c>
      <c r="C7210" s="167" t="s">
        <v>17912</v>
      </c>
      <c r="D7210" s="5" t="s">
        <v>17902</v>
      </c>
      <c r="E7210" s="169"/>
      <c r="F7210" s="281">
        <v>39.9</v>
      </c>
      <c r="G7210" s="279" t="s">
        <v>17584</v>
      </c>
      <c r="H7210" s="169">
        <v>0</v>
      </c>
      <c r="I7210" s="280">
        <v>42911</v>
      </c>
      <c r="J7210" s="281"/>
      <c r="K7210" s="169"/>
      <c r="L7210" s="169"/>
      <c r="M7210" s="169"/>
      <c r="N7210" s="169"/>
      <c r="O7210" s="169"/>
      <c r="P7210" s="169"/>
    </row>
    <row r="7211" spans="1:16" ht="20.100000000000001" customHeight="1">
      <c r="A7211" s="5" t="s">
        <v>17913</v>
      </c>
      <c r="B7211" s="168">
        <v>683615804883</v>
      </c>
      <c r="C7211" s="167" t="s">
        <v>17914</v>
      </c>
      <c r="D7211" s="5" t="s">
        <v>17902</v>
      </c>
      <c r="E7211" s="169"/>
      <c r="F7211" s="281">
        <v>39.9</v>
      </c>
      <c r="G7211" s="279" t="s">
        <v>17584</v>
      </c>
      <c r="H7211" s="169">
        <v>0</v>
      </c>
      <c r="I7211" s="280">
        <v>42911</v>
      </c>
      <c r="J7211" s="281"/>
      <c r="K7211" s="169"/>
      <c r="L7211" s="169"/>
      <c r="M7211" s="169"/>
      <c r="N7211" s="169"/>
      <c r="O7211" s="169"/>
      <c r="P7211" s="169"/>
    </row>
    <row r="7212" spans="1:16" ht="20.100000000000001" customHeight="1">
      <c r="A7212" s="5" t="s">
        <v>17915</v>
      </c>
      <c r="B7212" s="168">
        <v>683615804883</v>
      </c>
      <c r="C7212" s="167" t="s">
        <v>17916</v>
      </c>
      <c r="D7212" s="5" t="s">
        <v>17902</v>
      </c>
      <c r="E7212" s="169"/>
      <c r="F7212" s="281">
        <v>39.9</v>
      </c>
      <c r="G7212" s="279" t="s">
        <v>17584</v>
      </c>
      <c r="H7212" s="169">
        <v>0</v>
      </c>
      <c r="I7212" s="280">
        <v>42911</v>
      </c>
      <c r="J7212" s="281"/>
      <c r="K7212" s="169"/>
      <c r="L7212" s="169"/>
      <c r="M7212" s="169"/>
      <c r="N7212" s="169"/>
      <c r="O7212" s="169"/>
      <c r="P7212" s="169"/>
    </row>
    <row r="7213" spans="1:16" ht="20.100000000000001" customHeight="1">
      <c r="A7213" s="5" t="s">
        <v>17917</v>
      </c>
      <c r="B7213" s="168">
        <v>683615804883</v>
      </c>
      <c r="C7213" s="167" t="s">
        <v>17918</v>
      </c>
      <c r="D7213" s="5" t="s">
        <v>17902</v>
      </c>
      <c r="E7213" s="169"/>
      <c r="F7213" s="281">
        <v>39.9</v>
      </c>
      <c r="G7213" s="279" t="s">
        <v>17584</v>
      </c>
      <c r="H7213" s="169">
        <v>0</v>
      </c>
      <c r="I7213" s="280">
        <v>42911</v>
      </c>
      <c r="J7213" s="281"/>
      <c r="K7213" s="169"/>
      <c r="L7213" s="169"/>
      <c r="M7213" s="169"/>
      <c r="N7213" s="169"/>
      <c r="O7213" s="169"/>
      <c r="P7213" s="169"/>
    </row>
    <row r="7214" spans="1:16" ht="20.100000000000001" customHeight="1">
      <c r="A7214" s="5" t="s">
        <v>17919</v>
      </c>
      <c r="C7214" s="167" t="s">
        <v>17920</v>
      </c>
      <c r="D7214" s="5" t="s">
        <v>17921</v>
      </c>
      <c r="E7214" s="169"/>
      <c r="F7214" s="281"/>
      <c r="G7214" s="279" t="s">
        <v>17584</v>
      </c>
      <c r="H7214" s="169"/>
      <c r="I7214" s="280">
        <v>42911</v>
      </c>
      <c r="J7214" s="281"/>
      <c r="K7214" s="169"/>
      <c r="L7214" s="169"/>
      <c r="M7214" s="169"/>
      <c r="N7214" s="169"/>
      <c r="O7214" s="169"/>
      <c r="P7214" s="169"/>
    </row>
    <row r="7215" spans="1:16" ht="20.100000000000001" customHeight="1">
      <c r="A7215" s="5" t="s">
        <v>17922</v>
      </c>
      <c r="B7215" s="168">
        <v>683615804890</v>
      </c>
      <c r="C7215" s="167" t="s">
        <v>17923</v>
      </c>
      <c r="D7215" s="5" t="s">
        <v>17921</v>
      </c>
      <c r="E7215" s="169"/>
      <c r="F7215" s="281">
        <v>39.9</v>
      </c>
      <c r="G7215" s="279" t="s">
        <v>17584</v>
      </c>
      <c r="H7215" s="169">
        <v>0</v>
      </c>
      <c r="I7215" s="280">
        <v>42911</v>
      </c>
      <c r="J7215" s="281"/>
      <c r="K7215" s="169"/>
      <c r="L7215" s="169"/>
      <c r="M7215" s="169"/>
      <c r="N7215" s="169"/>
      <c r="O7215" s="169"/>
      <c r="P7215" s="169"/>
    </row>
    <row r="7216" spans="1:16" ht="20.100000000000001" customHeight="1">
      <c r="A7216" s="5" t="s">
        <v>17924</v>
      </c>
      <c r="B7216" s="168">
        <v>683615804890</v>
      </c>
      <c r="C7216" s="167" t="s">
        <v>17925</v>
      </c>
      <c r="D7216" s="5" t="s">
        <v>17921</v>
      </c>
      <c r="E7216" s="169"/>
      <c r="F7216" s="281">
        <v>39.9</v>
      </c>
      <c r="G7216" s="279" t="s">
        <v>17584</v>
      </c>
      <c r="H7216" s="169">
        <v>0</v>
      </c>
      <c r="I7216" s="280">
        <v>42911</v>
      </c>
      <c r="J7216" s="281"/>
      <c r="K7216" s="169"/>
      <c r="L7216" s="169"/>
      <c r="M7216" s="169"/>
      <c r="N7216" s="169"/>
      <c r="O7216" s="169"/>
      <c r="P7216" s="169"/>
    </row>
    <row r="7217" spans="1:16" ht="20.100000000000001" customHeight="1">
      <c r="A7217" s="5" t="s">
        <v>17926</v>
      </c>
      <c r="B7217" s="168">
        <v>683615804890</v>
      </c>
      <c r="C7217" s="167" t="s">
        <v>17927</v>
      </c>
      <c r="D7217" s="5" t="s">
        <v>17921</v>
      </c>
      <c r="E7217" s="169"/>
      <c r="F7217" s="281">
        <v>39.9</v>
      </c>
      <c r="G7217" s="279" t="s">
        <v>17584</v>
      </c>
      <c r="H7217" s="169">
        <v>0</v>
      </c>
      <c r="I7217" s="280">
        <v>42911</v>
      </c>
      <c r="J7217" s="281"/>
      <c r="K7217" s="169"/>
      <c r="L7217" s="169"/>
      <c r="M7217" s="169"/>
      <c r="N7217" s="169"/>
      <c r="O7217" s="169"/>
      <c r="P7217" s="169"/>
    </row>
    <row r="7218" spans="1:16" ht="20.100000000000001" customHeight="1">
      <c r="A7218" s="5" t="s">
        <v>17928</v>
      </c>
      <c r="B7218" s="168">
        <v>683615804890</v>
      </c>
      <c r="C7218" s="167" t="s">
        <v>17929</v>
      </c>
      <c r="D7218" s="5" t="s">
        <v>17921</v>
      </c>
      <c r="E7218" s="169"/>
      <c r="F7218" s="281">
        <v>39.9</v>
      </c>
      <c r="G7218" s="279" t="s">
        <v>17584</v>
      </c>
      <c r="H7218" s="169">
        <v>0</v>
      </c>
      <c r="I7218" s="280">
        <v>42911</v>
      </c>
      <c r="J7218" s="281"/>
      <c r="K7218" s="169"/>
      <c r="L7218" s="169"/>
      <c r="M7218" s="169"/>
      <c r="N7218" s="169"/>
      <c r="O7218" s="169"/>
      <c r="P7218" s="169"/>
    </row>
    <row r="7219" spans="1:16" ht="20.100000000000001" customHeight="1">
      <c r="A7219" s="5" t="s">
        <v>17930</v>
      </c>
      <c r="B7219" s="168">
        <v>683615804906</v>
      </c>
      <c r="C7219" s="167" t="s">
        <v>17931</v>
      </c>
      <c r="D7219" s="5" t="s">
        <v>17921</v>
      </c>
      <c r="E7219" s="169"/>
      <c r="F7219" s="281">
        <v>39.9</v>
      </c>
      <c r="G7219" s="279" t="s">
        <v>17584</v>
      </c>
      <c r="H7219" s="169">
        <v>0</v>
      </c>
      <c r="I7219" s="280">
        <v>42911</v>
      </c>
      <c r="J7219" s="281"/>
      <c r="K7219" s="169"/>
      <c r="L7219" s="169"/>
      <c r="M7219" s="169"/>
      <c r="N7219" s="169"/>
      <c r="O7219" s="169"/>
      <c r="P7219" s="169"/>
    </row>
    <row r="7220" spans="1:16" ht="20.100000000000001" customHeight="1">
      <c r="A7220" s="5" t="s">
        <v>17932</v>
      </c>
      <c r="B7220" s="168">
        <v>683615804906</v>
      </c>
      <c r="C7220" s="167" t="s">
        <v>17933</v>
      </c>
      <c r="D7220" s="5" t="s">
        <v>17921</v>
      </c>
      <c r="E7220" s="169"/>
      <c r="F7220" s="281">
        <v>39.9</v>
      </c>
      <c r="G7220" s="279" t="s">
        <v>17584</v>
      </c>
      <c r="H7220" s="169">
        <v>0</v>
      </c>
      <c r="I7220" s="280">
        <v>42911</v>
      </c>
      <c r="J7220" s="281"/>
      <c r="K7220" s="169"/>
      <c r="L7220" s="169"/>
      <c r="M7220" s="169"/>
      <c r="N7220" s="169"/>
      <c r="O7220" s="169"/>
      <c r="P7220" s="169"/>
    </row>
    <row r="7221" spans="1:16" ht="20.100000000000001" customHeight="1">
      <c r="A7221" s="5" t="s">
        <v>17934</v>
      </c>
      <c r="B7221" s="168">
        <v>683615804906</v>
      </c>
      <c r="C7221" s="167" t="s">
        <v>17935</v>
      </c>
      <c r="D7221" s="5" t="s">
        <v>17921</v>
      </c>
      <c r="E7221" s="169"/>
      <c r="F7221" s="281">
        <v>39.9</v>
      </c>
      <c r="G7221" s="279" t="s">
        <v>17584</v>
      </c>
      <c r="H7221" s="169">
        <v>0</v>
      </c>
      <c r="I7221" s="280">
        <v>42911</v>
      </c>
      <c r="J7221" s="281"/>
      <c r="K7221" s="169"/>
      <c r="L7221" s="169"/>
      <c r="M7221" s="169"/>
      <c r="N7221" s="169"/>
      <c r="O7221" s="169"/>
      <c r="P7221" s="169"/>
    </row>
    <row r="7222" spans="1:16" ht="20.100000000000001" customHeight="1">
      <c r="A7222" s="5" t="s">
        <v>17936</v>
      </c>
      <c r="B7222" s="168">
        <v>683615804906</v>
      </c>
      <c r="C7222" s="167" t="s">
        <v>17937</v>
      </c>
      <c r="D7222" s="5" t="s">
        <v>17921</v>
      </c>
      <c r="E7222" s="169"/>
      <c r="F7222" s="281">
        <v>39.9</v>
      </c>
      <c r="G7222" s="279" t="s">
        <v>17584</v>
      </c>
      <c r="H7222" s="169">
        <v>0</v>
      </c>
      <c r="I7222" s="280">
        <v>42911</v>
      </c>
      <c r="J7222" s="281"/>
      <c r="K7222" s="169"/>
      <c r="L7222" s="169"/>
      <c r="M7222" s="169"/>
      <c r="N7222" s="169"/>
      <c r="O7222" s="169"/>
      <c r="P7222" s="169"/>
    </row>
    <row r="7223" spans="1:16" ht="20.100000000000001" customHeight="1">
      <c r="A7223" s="5" t="s">
        <v>17938</v>
      </c>
      <c r="C7223" s="167" t="s">
        <v>17939</v>
      </c>
      <c r="D7223" s="5" t="s">
        <v>17940</v>
      </c>
      <c r="E7223" s="169"/>
      <c r="F7223" s="281"/>
      <c r="G7223" s="279" t="s">
        <v>17584</v>
      </c>
      <c r="H7223" s="169"/>
      <c r="I7223" s="280">
        <v>42911</v>
      </c>
      <c r="J7223" s="281"/>
      <c r="K7223" s="169"/>
      <c r="L7223" s="169"/>
      <c r="M7223" s="169"/>
      <c r="N7223" s="169"/>
      <c r="O7223" s="169"/>
      <c r="P7223" s="169"/>
    </row>
    <row r="7224" spans="1:16" ht="20.100000000000001" customHeight="1">
      <c r="A7224" s="5" t="s">
        <v>17941</v>
      </c>
      <c r="B7224" s="168">
        <v>683615804913</v>
      </c>
      <c r="C7224" s="167" t="s">
        <v>17942</v>
      </c>
      <c r="D7224" s="5" t="s">
        <v>17940</v>
      </c>
      <c r="E7224" s="169"/>
      <c r="F7224" s="281">
        <v>39.9</v>
      </c>
      <c r="G7224" s="279" t="s">
        <v>17584</v>
      </c>
      <c r="H7224" s="169">
        <v>0</v>
      </c>
      <c r="I7224" s="280">
        <v>42911</v>
      </c>
      <c r="J7224" s="281"/>
      <c r="K7224" s="169"/>
      <c r="L7224" s="169"/>
      <c r="M7224" s="169"/>
      <c r="N7224" s="169"/>
      <c r="O7224" s="169"/>
      <c r="P7224" s="169"/>
    </row>
    <row r="7225" spans="1:16" ht="20.100000000000001" customHeight="1">
      <c r="A7225" s="5" t="s">
        <v>17943</v>
      </c>
      <c r="B7225" s="168">
        <v>683615804913</v>
      </c>
      <c r="C7225" s="167" t="s">
        <v>17944</v>
      </c>
      <c r="D7225" s="5" t="s">
        <v>17940</v>
      </c>
      <c r="E7225" s="169"/>
      <c r="F7225" s="281">
        <v>39.9</v>
      </c>
      <c r="G7225" s="279" t="s">
        <v>17584</v>
      </c>
      <c r="H7225" s="169">
        <v>0</v>
      </c>
      <c r="I7225" s="280">
        <v>42911</v>
      </c>
      <c r="J7225" s="281"/>
      <c r="K7225" s="169"/>
      <c r="L7225" s="169"/>
      <c r="M7225" s="169"/>
      <c r="N7225" s="169"/>
      <c r="O7225" s="169"/>
      <c r="P7225" s="169"/>
    </row>
    <row r="7226" spans="1:16" ht="20.100000000000001" customHeight="1">
      <c r="A7226" s="5" t="s">
        <v>17945</v>
      </c>
      <c r="B7226" s="168">
        <v>683615804913</v>
      </c>
      <c r="C7226" s="167" t="s">
        <v>17946</v>
      </c>
      <c r="D7226" s="5" t="s">
        <v>17940</v>
      </c>
      <c r="E7226" s="169"/>
      <c r="F7226" s="281">
        <v>39.9</v>
      </c>
      <c r="G7226" s="279" t="s">
        <v>17584</v>
      </c>
      <c r="H7226" s="169">
        <v>0</v>
      </c>
      <c r="I7226" s="280">
        <v>42911</v>
      </c>
      <c r="J7226" s="281"/>
      <c r="K7226" s="169"/>
      <c r="L7226" s="169"/>
      <c r="M7226" s="169"/>
      <c r="N7226" s="169"/>
      <c r="O7226" s="169"/>
      <c r="P7226" s="169"/>
    </row>
    <row r="7227" spans="1:16" ht="20.100000000000001" customHeight="1">
      <c r="A7227" s="5" t="s">
        <v>17947</v>
      </c>
      <c r="B7227" s="168">
        <v>683615804913</v>
      </c>
      <c r="C7227" s="167" t="s">
        <v>17948</v>
      </c>
      <c r="D7227" s="5" t="s">
        <v>17940</v>
      </c>
      <c r="E7227" s="169"/>
      <c r="F7227" s="281">
        <v>39.9</v>
      </c>
      <c r="G7227" s="279" t="s">
        <v>17584</v>
      </c>
      <c r="H7227" s="169">
        <v>0</v>
      </c>
      <c r="I7227" s="280">
        <v>42911</v>
      </c>
      <c r="J7227" s="281"/>
      <c r="K7227" s="169"/>
      <c r="L7227" s="169"/>
      <c r="M7227" s="169"/>
      <c r="N7227" s="169"/>
      <c r="O7227" s="169"/>
      <c r="P7227" s="169"/>
    </row>
    <row r="7228" spans="1:16" ht="20.100000000000001" customHeight="1">
      <c r="A7228" s="5" t="s">
        <v>17949</v>
      </c>
      <c r="C7228" s="167" t="s">
        <v>17950</v>
      </c>
      <c r="D7228" s="5" t="s">
        <v>17951</v>
      </c>
      <c r="E7228" s="169"/>
      <c r="F7228" s="281"/>
      <c r="G7228" s="279" t="s">
        <v>17584</v>
      </c>
      <c r="H7228" s="169"/>
      <c r="I7228" s="280">
        <v>42911</v>
      </c>
      <c r="J7228" s="281"/>
      <c r="K7228" s="169"/>
      <c r="L7228" s="169"/>
      <c r="M7228" s="169"/>
      <c r="N7228" s="169"/>
      <c r="O7228" s="169"/>
      <c r="P7228" s="169"/>
    </row>
    <row r="7229" spans="1:16" ht="20.100000000000001" customHeight="1">
      <c r="A7229" s="5" t="s">
        <v>17952</v>
      </c>
      <c r="B7229" s="168">
        <v>683615804920</v>
      </c>
      <c r="C7229" s="167" t="s">
        <v>17953</v>
      </c>
      <c r="D7229" s="5" t="s">
        <v>17951</v>
      </c>
      <c r="E7229" s="169"/>
      <c r="F7229" s="281">
        <v>39.9</v>
      </c>
      <c r="G7229" s="279" t="s">
        <v>17584</v>
      </c>
      <c r="H7229" s="169">
        <v>0</v>
      </c>
      <c r="I7229" s="280">
        <v>42911</v>
      </c>
      <c r="J7229" s="281"/>
      <c r="K7229" s="169"/>
      <c r="L7229" s="169"/>
      <c r="M7229" s="169"/>
      <c r="N7229" s="169"/>
      <c r="O7229" s="169"/>
      <c r="P7229" s="169"/>
    </row>
    <row r="7230" spans="1:16" ht="20.100000000000001" customHeight="1">
      <c r="A7230" s="5" t="s">
        <v>17954</v>
      </c>
      <c r="B7230" s="168">
        <v>683615804920</v>
      </c>
      <c r="C7230" s="167" t="s">
        <v>17955</v>
      </c>
      <c r="D7230" s="5" t="s">
        <v>17951</v>
      </c>
      <c r="E7230" s="169"/>
      <c r="F7230" s="281">
        <v>39.9</v>
      </c>
      <c r="G7230" s="279" t="s">
        <v>17584</v>
      </c>
      <c r="H7230" s="169">
        <v>0</v>
      </c>
      <c r="I7230" s="280">
        <v>42911</v>
      </c>
      <c r="J7230" s="281"/>
      <c r="K7230" s="169"/>
      <c r="L7230" s="169"/>
      <c r="M7230" s="169"/>
      <c r="N7230" s="169"/>
      <c r="O7230" s="169"/>
      <c r="P7230" s="169"/>
    </row>
    <row r="7231" spans="1:16" ht="20.100000000000001" customHeight="1">
      <c r="A7231" s="5" t="s">
        <v>17956</v>
      </c>
      <c r="B7231" s="168">
        <v>683615804920</v>
      </c>
      <c r="C7231" s="167" t="s">
        <v>17957</v>
      </c>
      <c r="D7231" s="5" t="s">
        <v>17951</v>
      </c>
      <c r="E7231" s="169"/>
      <c r="F7231" s="281">
        <v>39.9</v>
      </c>
      <c r="G7231" s="279" t="s">
        <v>17584</v>
      </c>
      <c r="H7231" s="169">
        <v>0</v>
      </c>
      <c r="I7231" s="280">
        <v>42911</v>
      </c>
      <c r="J7231" s="281"/>
      <c r="K7231" s="169"/>
      <c r="L7231" s="169"/>
      <c r="M7231" s="169"/>
      <c r="N7231" s="169"/>
      <c r="O7231" s="169"/>
      <c r="P7231" s="169"/>
    </row>
    <row r="7232" spans="1:16" ht="20.100000000000001" customHeight="1">
      <c r="A7232" s="5" t="s">
        <v>17958</v>
      </c>
      <c r="B7232" s="168">
        <v>683615804920</v>
      </c>
      <c r="C7232" s="167" t="s">
        <v>17959</v>
      </c>
      <c r="D7232" s="5" t="s">
        <v>17951</v>
      </c>
      <c r="E7232" s="169"/>
      <c r="F7232" s="281">
        <v>39.9</v>
      </c>
      <c r="G7232" s="279" t="s">
        <v>17584</v>
      </c>
      <c r="H7232" s="169">
        <v>0</v>
      </c>
      <c r="I7232" s="280">
        <v>42911</v>
      </c>
      <c r="J7232" s="281"/>
      <c r="K7232" s="169"/>
      <c r="L7232" s="169"/>
      <c r="M7232" s="169"/>
      <c r="N7232" s="169"/>
      <c r="O7232" s="169"/>
      <c r="P7232" s="169"/>
    </row>
    <row r="7233" spans="1:16" ht="20.100000000000001" customHeight="1">
      <c r="A7233" s="5" t="s">
        <v>17960</v>
      </c>
      <c r="B7233" s="168">
        <v>683615804937</v>
      </c>
      <c r="C7233" s="167" t="s">
        <v>17961</v>
      </c>
      <c r="D7233" s="5" t="s">
        <v>17951</v>
      </c>
      <c r="E7233" s="169"/>
      <c r="F7233" s="281">
        <v>39.9</v>
      </c>
      <c r="G7233" s="279" t="s">
        <v>17584</v>
      </c>
      <c r="H7233" s="169">
        <v>0</v>
      </c>
      <c r="I7233" s="280">
        <v>42911</v>
      </c>
      <c r="J7233" s="281"/>
      <c r="K7233" s="169"/>
      <c r="L7233" s="169"/>
      <c r="M7233" s="169"/>
      <c r="N7233" s="169"/>
      <c r="O7233" s="169"/>
      <c r="P7233" s="169"/>
    </row>
    <row r="7234" spans="1:16" ht="20.100000000000001" customHeight="1">
      <c r="A7234" s="5" t="s">
        <v>17962</v>
      </c>
      <c r="B7234" s="168">
        <v>683615804937</v>
      </c>
      <c r="C7234" s="167" t="s">
        <v>17963</v>
      </c>
      <c r="D7234" s="5" t="s">
        <v>17951</v>
      </c>
      <c r="E7234" s="169"/>
      <c r="F7234" s="281">
        <v>39.9</v>
      </c>
      <c r="G7234" s="279" t="s">
        <v>17584</v>
      </c>
      <c r="H7234" s="169">
        <v>0</v>
      </c>
      <c r="I7234" s="280">
        <v>42911</v>
      </c>
      <c r="J7234" s="281"/>
      <c r="K7234" s="169"/>
      <c r="L7234" s="169"/>
      <c r="M7234" s="169"/>
      <c r="N7234" s="169"/>
      <c r="O7234" s="169"/>
      <c r="P7234" s="169"/>
    </row>
    <row r="7235" spans="1:16" ht="20.100000000000001" customHeight="1">
      <c r="A7235" s="5" t="s">
        <v>17964</v>
      </c>
      <c r="B7235" s="168">
        <v>683615804937</v>
      </c>
      <c r="C7235" s="167" t="s">
        <v>17965</v>
      </c>
      <c r="D7235" s="5" t="s">
        <v>17951</v>
      </c>
      <c r="E7235" s="169"/>
      <c r="F7235" s="281">
        <v>39.9</v>
      </c>
      <c r="G7235" s="279" t="s">
        <v>17584</v>
      </c>
      <c r="H7235" s="169">
        <v>0</v>
      </c>
      <c r="I7235" s="280">
        <v>42911</v>
      </c>
      <c r="J7235" s="281"/>
      <c r="K7235" s="169"/>
      <c r="L7235" s="169"/>
      <c r="M7235" s="169"/>
      <c r="N7235" s="169"/>
      <c r="O7235" s="169"/>
      <c r="P7235" s="169"/>
    </row>
    <row r="7236" spans="1:16" ht="20.100000000000001" customHeight="1">
      <c r="A7236" s="5" t="s">
        <v>17966</v>
      </c>
      <c r="B7236" s="168">
        <v>683615804937</v>
      </c>
      <c r="C7236" s="167" t="s">
        <v>17967</v>
      </c>
      <c r="D7236" s="5" t="s">
        <v>17951</v>
      </c>
      <c r="E7236" s="169"/>
      <c r="F7236" s="281">
        <v>39.9</v>
      </c>
      <c r="G7236" s="279" t="s">
        <v>17584</v>
      </c>
      <c r="H7236" s="169">
        <v>0</v>
      </c>
      <c r="I7236" s="280">
        <v>42911</v>
      </c>
      <c r="J7236" s="281"/>
      <c r="K7236" s="169"/>
      <c r="L7236" s="169"/>
      <c r="M7236" s="169"/>
      <c r="N7236" s="169"/>
      <c r="O7236" s="169"/>
      <c r="P7236" s="169"/>
    </row>
    <row r="7237" spans="1:16" ht="20.100000000000001" customHeight="1">
      <c r="A7237" s="5" t="s">
        <v>17968</v>
      </c>
      <c r="C7237" s="167" t="s">
        <v>17969</v>
      </c>
      <c r="D7237" s="5" t="s">
        <v>17970</v>
      </c>
      <c r="E7237" s="169"/>
      <c r="F7237" s="281"/>
      <c r="G7237" s="279" t="s">
        <v>17584</v>
      </c>
      <c r="H7237" s="169"/>
      <c r="I7237" s="280">
        <v>42911</v>
      </c>
      <c r="J7237" s="281"/>
      <c r="K7237" s="169"/>
      <c r="L7237" s="169"/>
      <c r="M7237" s="169"/>
      <c r="N7237" s="169"/>
      <c r="O7237" s="169"/>
      <c r="P7237" s="169"/>
    </row>
    <row r="7238" spans="1:16" ht="20.100000000000001" customHeight="1">
      <c r="A7238" s="5" t="s">
        <v>17971</v>
      </c>
      <c r="B7238" s="168">
        <v>683615804944</v>
      </c>
      <c r="C7238" s="167" t="s">
        <v>17972</v>
      </c>
      <c r="D7238" s="5" t="s">
        <v>17970</v>
      </c>
      <c r="E7238" s="169"/>
      <c r="F7238" s="281">
        <v>39.9</v>
      </c>
      <c r="G7238" s="279" t="s">
        <v>17584</v>
      </c>
      <c r="H7238" s="169">
        <v>0</v>
      </c>
      <c r="I7238" s="280">
        <v>42911</v>
      </c>
      <c r="J7238" s="281"/>
      <c r="K7238" s="169"/>
      <c r="L7238" s="169"/>
      <c r="M7238" s="169"/>
      <c r="N7238" s="169"/>
      <c r="O7238" s="169"/>
      <c r="P7238" s="169"/>
    </row>
    <row r="7239" spans="1:16" ht="20.100000000000001" customHeight="1">
      <c r="A7239" s="5" t="s">
        <v>17973</v>
      </c>
      <c r="B7239" s="168">
        <v>683615804944</v>
      </c>
      <c r="C7239" s="167" t="s">
        <v>17974</v>
      </c>
      <c r="D7239" s="5" t="s">
        <v>17970</v>
      </c>
      <c r="E7239" s="169"/>
      <c r="F7239" s="281">
        <v>39.9</v>
      </c>
      <c r="G7239" s="279" t="s">
        <v>17584</v>
      </c>
      <c r="H7239" s="169">
        <v>0</v>
      </c>
      <c r="I7239" s="280">
        <v>42911</v>
      </c>
      <c r="J7239" s="281"/>
      <c r="K7239" s="169"/>
      <c r="L7239" s="169"/>
      <c r="M7239" s="169"/>
      <c r="N7239" s="169"/>
      <c r="O7239" s="169"/>
      <c r="P7239" s="169"/>
    </row>
    <row r="7240" spans="1:16" ht="20.100000000000001" customHeight="1">
      <c r="A7240" s="5" t="s">
        <v>17975</v>
      </c>
      <c r="B7240" s="168">
        <v>683615804944</v>
      </c>
      <c r="C7240" s="167" t="s">
        <v>17976</v>
      </c>
      <c r="D7240" s="5" t="s">
        <v>17970</v>
      </c>
      <c r="E7240" s="169"/>
      <c r="F7240" s="281">
        <v>39.9</v>
      </c>
      <c r="G7240" s="279" t="s">
        <v>17584</v>
      </c>
      <c r="H7240" s="169">
        <v>0</v>
      </c>
      <c r="I7240" s="280">
        <v>42911</v>
      </c>
      <c r="J7240" s="281"/>
      <c r="K7240" s="169"/>
      <c r="L7240" s="169"/>
      <c r="M7240" s="169"/>
      <c r="N7240" s="169"/>
      <c r="O7240" s="169"/>
      <c r="P7240" s="169"/>
    </row>
    <row r="7241" spans="1:16" ht="20.100000000000001" customHeight="1">
      <c r="A7241" s="5" t="s">
        <v>17977</v>
      </c>
      <c r="B7241" s="168">
        <v>683615804944</v>
      </c>
      <c r="C7241" s="167" t="s">
        <v>17978</v>
      </c>
      <c r="D7241" s="5" t="s">
        <v>17970</v>
      </c>
      <c r="E7241" s="169"/>
      <c r="F7241" s="281">
        <v>39.9</v>
      </c>
      <c r="G7241" s="279" t="s">
        <v>17584</v>
      </c>
      <c r="H7241" s="169">
        <v>0</v>
      </c>
      <c r="I7241" s="280">
        <v>42911</v>
      </c>
      <c r="J7241" s="281"/>
      <c r="K7241" s="169"/>
      <c r="L7241" s="169"/>
      <c r="M7241" s="169"/>
      <c r="N7241" s="169"/>
      <c r="O7241" s="169"/>
      <c r="P7241" s="169"/>
    </row>
    <row r="7242" spans="1:16" ht="20.100000000000001" customHeight="1">
      <c r="A7242" s="5" t="s">
        <v>17979</v>
      </c>
      <c r="B7242" s="168">
        <v>683615804951</v>
      </c>
      <c r="C7242" s="167" t="s">
        <v>17980</v>
      </c>
      <c r="D7242" s="5" t="s">
        <v>17970</v>
      </c>
      <c r="E7242" s="169"/>
      <c r="F7242" s="281">
        <v>39.9</v>
      </c>
      <c r="G7242" s="279" t="s">
        <v>17584</v>
      </c>
      <c r="H7242" s="169">
        <v>0</v>
      </c>
      <c r="I7242" s="280">
        <v>42911</v>
      </c>
      <c r="J7242" s="281"/>
      <c r="K7242" s="169"/>
      <c r="L7242" s="169"/>
      <c r="M7242" s="169"/>
      <c r="N7242" s="169"/>
      <c r="O7242" s="169"/>
      <c r="P7242" s="169"/>
    </row>
    <row r="7243" spans="1:16" ht="20.100000000000001" customHeight="1">
      <c r="A7243" s="5" t="s">
        <v>17981</v>
      </c>
      <c r="B7243" s="168">
        <v>683615804951</v>
      </c>
      <c r="C7243" s="167" t="s">
        <v>17982</v>
      </c>
      <c r="D7243" s="5" t="s">
        <v>17970</v>
      </c>
      <c r="E7243" s="169"/>
      <c r="F7243" s="281">
        <v>39.9</v>
      </c>
      <c r="G7243" s="279" t="s">
        <v>17584</v>
      </c>
      <c r="H7243" s="169">
        <v>0</v>
      </c>
      <c r="I7243" s="280">
        <v>42911</v>
      </c>
      <c r="J7243" s="281"/>
      <c r="K7243" s="169"/>
      <c r="L7243" s="169"/>
      <c r="M7243" s="169"/>
      <c r="N7243" s="169"/>
      <c r="O7243" s="169"/>
      <c r="P7243" s="169"/>
    </row>
    <row r="7244" spans="1:16" ht="20.100000000000001" customHeight="1">
      <c r="A7244" s="5" t="s">
        <v>17983</v>
      </c>
      <c r="B7244" s="168">
        <v>683615804951</v>
      </c>
      <c r="C7244" s="167" t="s">
        <v>17984</v>
      </c>
      <c r="D7244" s="5" t="s">
        <v>17970</v>
      </c>
      <c r="E7244" s="169"/>
      <c r="F7244" s="281">
        <v>39.9</v>
      </c>
      <c r="G7244" s="279" t="s">
        <v>17584</v>
      </c>
      <c r="H7244" s="169">
        <v>0</v>
      </c>
      <c r="I7244" s="280">
        <v>42911</v>
      </c>
      <c r="J7244" s="281"/>
      <c r="K7244" s="169"/>
      <c r="L7244" s="169"/>
      <c r="M7244" s="169"/>
      <c r="N7244" s="169"/>
      <c r="O7244" s="169"/>
      <c r="P7244" s="169"/>
    </row>
    <row r="7245" spans="1:16" ht="20.100000000000001" customHeight="1">
      <c r="A7245" s="5" t="s">
        <v>17985</v>
      </c>
      <c r="B7245" s="168">
        <v>683615804951</v>
      </c>
      <c r="C7245" s="167" t="s">
        <v>17986</v>
      </c>
      <c r="D7245" s="5" t="s">
        <v>17970</v>
      </c>
      <c r="E7245" s="169"/>
      <c r="F7245" s="281">
        <v>39.9</v>
      </c>
      <c r="G7245" s="279" t="s">
        <v>17584</v>
      </c>
      <c r="H7245" s="169">
        <v>0</v>
      </c>
      <c r="I7245" s="280">
        <v>42911</v>
      </c>
      <c r="J7245" s="281"/>
      <c r="K7245" s="169"/>
      <c r="L7245" s="169"/>
      <c r="M7245" s="169"/>
      <c r="N7245" s="169"/>
      <c r="O7245" s="169"/>
      <c r="P7245" s="169"/>
    </row>
    <row r="7246" spans="1:16" ht="20.100000000000001" customHeight="1">
      <c r="A7246" s="5" t="s">
        <v>17987</v>
      </c>
      <c r="C7246" s="167" t="s">
        <v>17988</v>
      </c>
      <c r="D7246" s="5" t="s">
        <v>17989</v>
      </c>
      <c r="E7246" s="169"/>
      <c r="F7246" s="281"/>
      <c r="G7246" s="279" t="s">
        <v>17584</v>
      </c>
      <c r="H7246" s="169"/>
      <c r="I7246" s="280">
        <v>42911</v>
      </c>
      <c r="J7246" s="281"/>
      <c r="K7246" s="169"/>
      <c r="L7246" s="169"/>
      <c r="M7246" s="169"/>
      <c r="N7246" s="169"/>
      <c r="O7246" s="169"/>
      <c r="P7246" s="169"/>
    </row>
    <row r="7247" spans="1:16" ht="20.100000000000001" customHeight="1">
      <c r="A7247" s="5" t="s">
        <v>17990</v>
      </c>
      <c r="B7247" s="168">
        <v>683615804968</v>
      </c>
      <c r="C7247" s="167" t="s">
        <v>17991</v>
      </c>
      <c r="D7247" s="5" t="s">
        <v>17989</v>
      </c>
      <c r="E7247" s="169"/>
      <c r="F7247" s="281">
        <v>39.9</v>
      </c>
      <c r="G7247" s="279" t="s">
        <v>17584</v>
      </c>
      <c r="H7247" s="169">
        <v>0</v>
      </c>
      <c r="I7247" s="280">
        <v>42911</v>
      </c>
      <c r="J7247" s="281"/>
      <c r="K7247" s="169"/>
      <c r="L7247" s="169"/>
      <c r="M7247" s="169"/>
      <c r="N7247" s="169"/>
      <c r="O7247" s="169"/>
      <c r="P7247" s="169"/>
    </row>
    <row r="7248" spans="1:16" ht="20.100000000000001" customHeight="1">
      <c r="A7248" s="5" t="s">
        <v>17992</v>
      </c>
      <c r="B7248" s="168">
        <v>683615804968</v>
      </c>
      <c r="C7248" s="167" t="s">
        <v>17993</v>
      </c>
      <c r="D7248" s="5" t="s">
        <v>17989</v>
      </c>
      <c r="E7248" s="169"/>
      <c r="F7248" s="281">
        <v>39.9</v>
      </c>
      <c r="G7248" s="279" t="s">
        <v>17584</v>
      </c>
      <c r="H7248" s="169">
        <v>0</v>
      </c>
      <c r="I7248" s="280">
        <v>42911</v>
      </c>
      <c r="J7248" s="281"/>
      <c r="K7248" s="169"/>
      <c r="L7248" s="169"/>
      <c r="M7248" s="169"/>
      <c r="N7248" s="169"/>
      <c r="O7248" s="169"/>
      <c r="P7248" s="169"/>
    </row>
    <row r="7249" spans="1:16" ht="20.100000000000001" customHeight="1">
      <c r="A7249" s="5" t="s">
        <v>17994</v>
      </c>
      <c r="B7249" s="168">
        <v>683615804968</v>
      </c>
      <c r="C7249" s="167" t="s">
        <v>17995</v>
      </c>
      <c r="D7249" s="5" t="s">
        <v>17989</v>
      </c>
      <c r="E7249" s="169"/>
      <c r="F7249" s="281">
        <v>39.9</v>
      </c>
      <c r="G7249" s="279" t="s">
        <v>17584</v>
      </c>
      <c r="H7249" s="169">
        <v>0</v>
      </c>
      <c r="I7249" s="280">
        <v>42911</v>
      </c>
      <c r="J7249" s="281"/>
      <c r="K7249" s="169"/>
      <c r="L7249" s="169"/>
      <c r="M7249" s="169"/>
      <c r="N7249" s="169"/>
      <c r="O7249" s="169"/>
      <c r="P7249" s="169"/>
    </row>
    <row r="7250" spans="1:16" ht="20.100000000000001" customHeight="1">
      <c r="A7250" s="5" t="s">
        <v>17996</v>
      </c>
      <c r="B7250" s="168">
        <v>683615804968</v>
      </c>
      <c r="C7250" s="167" t="s">
        <v>17997</v>
      </c>
      <c r="D7250" s="5" t="s">
        <v>17989</v>
      </c>
      <c r="E7250" s="169"/>
      <c r="F7250" s="281">
        <v>39.9</v>
      </c>
      <c r="G7250" s="279" t="s">
        <v>17584</v>
      </c>
      <c r="H7250" s="169">
        <v>0</v>
      </c>
      <c r="I7250" s="280">
        <v>42911</v>
      </c>
      <c r="J7250" s="281"/>
      <c r="K7250" s="169"/>
      <c r="L7250" s="169"/>
      <c r="M7250" s="169"/>
      <c r="N7250" s="169"/>
      <c r="O7250" s="169"/>
      <c r="P7250" s="169"/>
    </row>
    <row r="7251" spans="1:16" ht="20.100000000000001" customHeight="1">
      <c r="A7251" s="5" t="s">
        <v>17998</v>
      </c>
      <c r="B7251" s="168">
        <v>683615804975</v>
      </c>
      <c r="C7251" s="167" t="s">
        <v>17999</v>
      </c>
      <c r="D7251" s="5" t="s">
        <v>17989</v>
      </c>
      <c r="E7251" s="169"/>
      <c r="F7251" s="281">
        <v>39.9</v>
      </c>
      <c r="G7251" s="279" t="s">
        <v>17584</v>
      </c>
      <c r="H7251" s="169">
        <v>0</v>
      </c>
      <c r="I7251" s="280">
        <v>42911</v>
      </c>
      <c r="J7251" s="281"/>
      <c r="K7251" s="169"/>
      <c r="L7251" s="169"/>
      <c r="M7251" s="169"/>
      <c r="N7251" s="169"/>
      <c r="O7251" s="169"/>
      <c r="P7251" s="169"/>
    </row>
    <row r="7252" spans="1:16" ht="20.100000000000001" customHeight="1">
      <c r="A7252" s="5" t="s">
        <v>18000</v>
      </c>
      <c r="B7252" s="168">
        <v>683615804975</v>
      </c>
      <c r="C7252" s="167" t="s">
        <v>18001</v>
      </c>
      <c r="D7252" s="5" t="s">
        <v>17989</v>
      </c>
      <c r="E7252" s="169"/>
      <c r="F7252" s="281">
        <v>39.9</v>
      </c>
      <c r="G7252" s="279" t="s">
        <v>17584</v>
      </c>
      <c r="H7252" s="169">
        <v>0</v>
      </c>
      <c r="I7252" s="280">
        <v>42911</v>
      </c>
      <c r="J7252" s="281"/>
      <c r="K7252" s="169"/>
      <c r="L7252" s="169"/>
      <c r="M7252" s="169"/>
      <c r="N7252" s="169"/>
      <c r="O7252" s="169"/>
      <c r="P7252" s="169"/>
    </row>
    <row r="7253" spans="1:16" ht="20.100000000000001" customHeight="1">
      <c r="A7253" s="5" t="s">
        <v>18002</v>
      </c>
      <c r="B7253" s="168">
        <v>683615804975</v>
      </c>
      <c r="C7253" s="167" t="s">
        <v>18003</v>
      </c>
      <c r="D7253" s="5" t="s">
        <v>17989</v>
      </c>
      <c r="E7253" s="169"/>
      <c r="F7253" s="281">
        <v>39.9</v>
      </c>
      <c r="G7253" s="279" t="s">
        <v>17584</v>
      </c>
      <c r="H7253" s="169">
        <v>0</v>
      </c>
      <c r="I7253" s="280">
        <v>42911</v>
      </c>
      <c r="J7253" s="281"/>
      <c r="K7253" s="169"/>
      <c r="L7253" s="169"/>
      <c r="M7253" s="169"/>
      <c r="N7253" s="169"/>
      <c r="O7253" s="169"/>
      <c r="P7253" s="169"/>
    </row>
    <row r="7254" spans="1:16" ht="20.100000000000001" customHeight="1">
      <c r="A7254" s="5" t="s">
        <v>18004</v>
      </c>
      <c r="B7254" s="168">
        <v>683615804975</v>
      </c>
      <c r="C7254" s="167" t="s">
        <v>18005</v>
      </c>
      <c r="D7254" s="5" t="s">
        <v>17989</v>
      </c>
      <c r="E7254" s="169"/>
      <c r="F7254" s="281">
        <v>39.9</v>
      </c>
      <c r="G7254" s="279" t="s">
        <v>17584</v>
      </c>
      <c r="H7254" s="169">
        <v>0</v>
      </c>
      <c r="I7254" s="280">
        <v>42911</v>
      </c>
      <c r="J7254" s="281"/>
      <c r="K7254" s="169"/>
      <c r="L7254" s="169"/>
      <c r="M7254" s="169"/>
      <c r="N7254" s="169"/>
      <c r="O7254" s="169"/>
      <c r="P7254" s="169"/>
    </row>
    <row r="7255" spans="1:16" ht="20.100000000000001" customHeight="1">
      <c r="A7255" s="5" t="s">
        <v>18006</v>
      </c>
      <c r="C7255" s="167" t="s">
        <v>18007</v>
      </c>
      <c r="D7255" s="5" t="s">
        <v>18008</v>
      </c>
      <c r="E7255" s="169"/>
      <c r="F7255" s="281"/>
      <c r="G7255" s="279" t="s">
        <v>17584</v>
      </c>
      <c r="H7255" s="169"/>
      <c r="I7255" s="280">
        <v>42911</v>
      </c>
      <c r="J7255" s="281"/>
      <c r="K7255" s="169"/>
      <c r="L7255" s="169"/>
      <c r="M7255" s="169"/>
      <c r="N7255" s="169"/>
      <c r="O7255" s="169"/>
      <c r="P7255" s="169"/>
    </row>
    <row r="7256" spans="1:16" ht="20.100000000000001" customHeight="1">
      <c r="A7256" s="5" t="s">
        <v>18009</v>
      </c>
      <c r="B7256" s="168">
        <v>683615804982</v>
      </c>
      <c r="C7256" s="167" t="s">
        <v>18010</v>
      </c>
      <c r="D7256" s="5" t="s">
        <v>18008</v>
      </c>
      <c r="E7256" s="169"/>
      <c r="F7256" s="281">
        <v>39.9</v>
      </c>
      <c r="G7256" s="279" t="s">
        <v>17584</v>
      </c>
      <c r="H7256" s="169">
        <v>0</v>
      </c>
      <c r="I7256" s="280">
        <v>42911</v>
      </c>
      <c r="J7256" s="281"/>
      <c r="K7256" s="169"/>
      <c r="L7256" s="169"/>
      <c r="M7256" s="169"/>
      <c r="N7256" s="169"/>
      <c r="O7256" s="169"/>
      <c r="P7256" s="169"/>
    </row>
    <row r="7257" spans="1:16" ht="20.100000000000001" customHeight="1">
      <c r="A7257" s="5" t="s">
        <v>18011</v>
      </c>
      <c r="B7257" s="168">
        <v>683615804982</v>
      </c>
      <c r="C7257" s="167" t="s">
        <v>18012</v>
      </c>
      <c r="D7257" s="5" t="s">
        <v>18008</v>
      </c>
      <c r="E7257" s="169"/>
      <c r="F7257" s="281">
        <v>39.9</v>
      </c>
      <c r="G7257" s="279" t="s">
        <v>17584</v>
      </c>
      <c r="H7257" s="169">
        <v>0</v>
      </c>
      <c r="I7257" s="280">
        <v>42911</v>
      </c>
      <c r="J7257" s="281"/>
      <c r="K7257" s="169"/>
      <c r="L7257" s="169"/>
      <c r="M7257" s="169"/>
      <c r="N7257" s="169"/>
      <c r="O7257" s="169"/>
      <c r="P7257" s="169"/>
    </row>
    <row r="7258" spans="1:16" ht="20.100000000000001" customHeight="1">
      <c r="A7258" s="5" t="s">
        <v>18013</v>
      </c>
      <c r="B7258" s="168">
        <v>683615804982</v>
      </c>
      <c r="C7258" s="167" t="s">
        <v>18014</v>
      </c>
      <c r="D7258" s="5" t="s">
        <v>18008</v>
      </c>
      <c r="E7258" s="169"/>
      <c r="F7258" s="281">
        <v>39.9</v>
      </c>
      <c r="G7258" s="279" t="s">
        <v>17584</v>
      </c>
      <c r="H7258" s="169">
        <v>0</v>
      </c>
      <c r="I7258" s="280">
        <v>42911</v>
      </c>
      <c r="J7258" s="281"/>
      <c r="K7258" s="169"/>
      <c r="L7258" s="169"/>
      <c r="M7258" s="169"/>
      <c r="N7258" s="169"/>
      <c r="O7258" s="169"/>
      <c r="P7258" s="169"/>
    </row>
    <row r="7259" spans="1:16" ht="20.100000000000001" customHeight="1">
      <c r="A7259" s="5" t="s">
        <v>18015</v>
      </c>
      <c r="B7259" s="168">
        <v>683615804982</v>
      </c>
      <c r="C7259" s="167" t="s">
        <v>18016</v>
      </c>
      <c r="D7259" s="5" t="s">
        <v>18008</v>
      </c>
      <c r="E7259" s="169"/>
      <c r="F7259" s="281">
        <v>39.9</v>
      </c>
      <c r="G7259" s="279" t="s">
        <v>17584</v>
      </c>
      <c r="H7259" s="169">
        <v>0</v>
      </c>
      <c r="I7259" s="280">
        <v>42911</v>
      </c>
      <c r="J7259" s="281"/>
      <c r="K7259" s="169"/>
      <c r="L7259" s="169"/>
      <c r="M7259" s="169"/>
      <c r="N7259" s="169"/>
      <c r="O7259" s="169"/>
      <c r="P7259" s="169"/>
    </row>
    <row r="7260" spans="1:16" ht="20.100000000000001" customHeight="1">
      <c r="A7260" s="5" t="s">
        <v>18017</v>
      </c>
      <c r="B7260" s="168">
        <v>683615804999</v>
      </c>
      <c r="C7260" s="167" t="s">
        <v>18018</v>
      </c>
      <c r="D7260" s="5" t="s">
        <v>18008</v>
      </c>
      <c r="E7260" s="169"/>
      <c r="F7260" s="281">
        <v>39.9</v>
      </c>
      <c r="G7260" s="279" t="s">
        <v>17584</v>
      </c>
      <c r="H7260" s="169">
        <v>0</v>
      </c>
      <c r="I7260" s="280">
        <v>42911</v>
      </c>
      <c r="J7260" s="281"/>
      <c r="K7260" s="169"/>
      <c r="L7260" s="169"/>
      <c r="M7260" s="169"/>
      <c r="N7260" s="169"/>
      <c r="O7260" s="169"/>
      <c r="P7260" s="169"/>
    </row>
    <row r="7261" spans="1:16" ht="20.100000000000001" customHeight="1">
      <c r="A7261" s="5" t="s">
        <v>18019</v>
      </c>
      <c r="B7261" s="168">
        <v>683615804999</v>
      </c>
      <c r="C7261" s="167" t="s">
        <v>18020</v>
      </c>
      <c r="D7261" s="5" t="s">
        <v>18008</v>
      </c>
      <c r="E7261" s="169"/>
      <c r="F7261" s="281">
        <v>39.9</v>
      </c>
      <c r="G7261" s="279" t="s">
        <v>17584</v>
      </c>
      <c r="H7261" s="169">
        <v>0</v>
      </c>
      <c r="I7261" s="280">
        <v>42911</v>
      </c>
      <c r="J7261" s="281"/>
      <c r="K7261" s="169"/>
      <c r="L7261" s="169"/>
      <c r="M7261" s="169"/>
      <c r="N7261" s="169"/>
      <c r="O7261" s="169"/>
      <c r="P7261" s="169"/>
    </row>
    <row r="7262" spans="1:16" ht="20.100000000000001" customHeight="1">
      <c r="A7262" s="5" t="s">
        <v>18021</v>
      </c>
      <c r="B7262" s="168">
        <v>683615804999</v>
      </c>
      <c r="C7262" s="167" t="s">
        <v>18022</v>
      </c>
      <c r="D7262" s="5" t="s">
        <v>18008</v>
      </c>
      <c r="E7262" s="169"/>
      <c r="F7262" s="281">
        <v>39.9</v>
      </c>
      <c r="G7262" s="279" t="s">
        <v>17584</v>
      </c>
      <c r="H7262" s="169">
        <v>0</v>
      </c>
      <c r="I7262" s="280">
        <v>42911</v>
      </c>
      <c r="J7262" s="281"/>
      <c r="K7262" s="169"/>
      <c r="L7262" s="169"/>
      <c r="M7262" s="169"/>
      <c r="N7262" s="169"/>
      <c r="O7262" s="169"/>
      <c r="P7262" s="169"/>
    </row>
    <row r="7263" spans="1:16" ht="20.100000000000001" customHeight="1">
      <c r="A7263" s="5" t="s">
        <v>18023</v>
      </c>
      <c r="B7263" s="168">
        <v>683615804999</v>
      </c>
      <c r="C7263" s="167" t="s">
        <v>18024</v>
      </c>
      <c r="D7263" s="5" t="s">
        <v>18008</v>
      </c>
      <c r="E7263" s="169"/>
      <c r="F7263" s="281">
        <v>39.9</v>
      </c>
      <c r="G7263" s="279" t="s">
        <v>17584</v>
      </c>
      <c r="H7263" s="169">
        <v>0</v>
      </c>
      <c r="I7263" s="280">
        <v>42911</v>
      </c>
      <c r="J7263" s="281"/>
      <c r="K7263" s="169"/>
      <c r="L7263" s="169"/>
      <c r="M7263" s="169"/>
      <c r="N7263" s="169"/>
      <c r="O7263" s="169"/>
      <c r="P7263" s="169"/>
    </row>
    <row r="7264" spans="1:16" ht="20.100000000000001" customHeight="1">
      <c r="A7264" s="5" t="s">
        <v>18025</v>
      </c>
      <c r="C7264" s="167" t="s">
        <v>18026</v>
      </c>
      <c r="D7264" s="5" t="s">
        <v>18027</v>
      </c>
      <c r="E7264" s="169"/>
      <c r="F7264" s="281"/>
      <c r="G7264" s="279" t="s">
        <v>17584</v>
      </c>
      <c r="H7264" s="169"/>
      <c r="I7264" s="280">
        <v>42911</v>
      </c>
      <c r="J7264" s="281"/>
      <c r="K7264" s="169"/>
      <c r="L7264" s="169"/>
      <c r="M7264" s="169"/>
      <c r="N7264" s="169"/>
      <c r="O7264" s="169"/>
      <c r="P7264" s="169"/>
    </row>
    <row r="7265" spans="1:16" ht="20.100000000000001" customHeight="1">
      <c r="A7265" s="5" t="s">
        <v>18028</v>
      </c>
      <c r="B7265" s="168">
        <v>683615805002</v>
      </c>
      <c r="C7265" s="167" t="s">
        <v>18029</v>
      </c>
      <c r="D7265" s="5" t="s">
        <v>18027</v>
      </c>
      <c r="E7265" s="169"/>
      <c r="F7265" s="281">
        <v>39.9</v>
      </c>
      <c r="G7265" s="279" t="s">
        <v>17584</v>
      </c>
      <c r="H7265" s="169">
        <v>0</v>
      </c>
      <c r="I7265" s="280">
        <v>42911</v>
      </c>
      <c r="J7265" s="281"/>
      <c r="K7265" s="169"/>
      <c r="L7265" s="169"/>
      <c r="M7265" s="169"/>
      <c r="N7265" s="169"/>
      <c r="O7265" s="169"/>
      <c r="P7265" s="169"/>
    </row>
    <row r="7266" spans="1:16" ht="20.100000000000001" customHeight="1">
      <c r="A7266" s="5" t="s">
        <v>18030</v>
      </c>
      <c r="B7266" s="168">
        <v>683615805002</v>
      </c>
      <c r="C7266" s="167" t="s">
        <v>18031</v>
      </c>
      <c r="D7266" s="5" t="s">
        <v>18027</v>
      </c>
      <c r="E7266" s="169"/>
      <c r="F7266" s="281">
        <v>39.9</v>
      </c>
      <c r="G7266" s="279" t="s">
        <v>17584</v>
      </c>
      <c r="H7266" s="169">
        <v>0</v>
      </c>
      <c r="I7266" s="280">
        <v>42911</v>
      </c>
      <c r="J7266" s="281"/>
      <c r="K7266" s="169"/>
      <c r="L7266" s="169"/>
      <c r="M7266" s="169"/>
      <c r="N7266" s="169"/>
      <c r="O7266" s="169"/>
      <c r="P7266" s="169"/>
    </row>
    <row r="7267" spans="1:16" ht="20.100000000000001" customHeight="1">
      <c r="A7267" s="5" t="s">
        <v>18032</v>
      </c>
      <c r="B7267" s="168">
        <v>683615805002</v>
      </c>
      <c r="C7267" s="167" t="s">
        <v>18033</v>
      </c>
      <c r="D7267" s="5" t="s">
        <v>18027</v>
      </c>
      <c r="E7267" s="169"/>
      <c r="F7267" s="281">
        <v>39.9</v>
      </c>
      <c r="G7267" s="279" t="s">
        <v>17584</v>
      </c>
      <c r="H7267" s="169">
        <v>0</v>
      </c>
      <c r="I7267" s="280">
        <v>42911</v>
      </c>
      <c r="J7267" s="281"/>
      <c r="K7267" s="169"/>
      <c r="L7267" s="169"/>
      <c r="M7267" s="169"/>
      <c r="N7267" s="169"/>
      <c r="O7267" s="169"/>
      <c r="P7267" s="169"/>
    </row>
    <row r="7268" spans="1:16" ht="20.100000000000001" customHeight="1">
      <c r="A7268" s="5" t="s">
        <v>18034</v>
      </c>
      <c r="B7268" s="168">
        <v>683615805002</v>
      </c>
      <c r="C7268" s="167" t="s">
        <v>18035</v>
      </c>
      <c r="D7268" s="5" t="s">
        <v>18027</v>
      </c>
      <c r="E7268" s="169"/>
      <c r="F7268" s="281">
        <v>39.9</v>
      </c>
      <c r="G7268" s="279" t="s">
        <v>17584</v>
      </c>
      <c r="H7268" s="169">
        <v>0</v>
      </c>
      <c r="I7268" s="280">
        <v>42911</v>
      </c>
      <c r="J7268" s="281"/>
      <c r="K7268" s="169"/>
      <c r="L7268" s="169"/>
      <c r="M7268" s="169"/>
      <c r="N7268" s="169"/>
      <c r="O7268" s="169"/>
      <c r="P7268" s="169"/>
    </row>
    <row r="7269" spans="1:16" ht="20.100000000000001" customHeight="1">
      <c r="A7269" s="5" t="s">
        <v>18036</v>
      </c>
      <c r="C7269" s="167" t="s">
        <v>18037</v>
      </c>
      <c r="D7269" s="5" t="s">
        <v>18038</v>
      </c>
      <c r="E7269" s="169"/>
      <c r="F7269" s="281"/>
      <c r="G7269" s="279" t="s">
        <v>17584</v>
      </c>
      <c r="H7269" s="169"/>
      <c r="I7269" s="280">
        <v>42911</v>
      </c>
      <c r="J7269" s="281"/>
      <c r="K7269" s="169"/>
      <c r="L7269" s="169"/>
      <c r="M7269" s="169"/>
      <c r="N7269" s="169"/>
      <c r="O7269" s="169"/>
      <c r="P7269" s="169"/>
    </row>
    <row r="7270" spans="1:16" ht="20.100000000000001" customHeight="1">
      <c r="A7270" s="5" t="s">
        <v>18039</v>
      </c>
      <c r="B7270" s="168">
        <v>683615805019</v>
      </c>
      <c r="C7270" s="167" t="s">
        <v>18040</v>
      </c>
      <c r="D7270" s="5" t="s">
        <v>18038</v>
      </c>
      <c r="E7270" s="169"/>
      <c r="F7270" s="281">
        <v>39.9</v>
      </c>
      <c r="G7270" s="279" t="s">
        <v>17584</v>
      </c>
      <c r="H7270" s="169">
        <v>0</v>
      </c>
      <c r="I7270" s="280">
        <v>42911</v>
      </c>
      <c r="J7270" s="281"/>
      <c r="K7270" s="169"/>
      <c r="L7270" s="169"/>
      <c r="M7270" s="169"/>
      <c r="N7270" s="169"/>
      <c r="O7270" s="169"/>
      <c r="P7270" s="169"/>
    </row>
    <row r="7271" spans="1:16" ht="20.100000000000001" customHeight="1">
      <c r="A7271" s="5" t="s">
        <v>18041</v>
      </c>
      <c r="B7271" s="168">
        <v>683615805019</v>
      </c>
      <c r="C7271" s="167" t="s">
        <v>18042</v>
      </c>
      <c r="D7271" s="5" t="s">
        <v>18038</v>
      </c>
      <c r="E7271" s="169"/>
      <c r="F7271" s="281">
        <v>39.9</v>
      </c>
      <c r="G7271" s="279" t="s">
        <v>17584</v>
      </c>
      <c r="H7271" s="169">
        <v>0</v>
      </c>
      <c r="I7271" s="280">
        <v>42911</v>
      </c>
      <c r="J7271" s="281"/>
      <c r="K7271" s="169"/>
      <c r="L7271" s="169"/>
      <c r="M7271" s="169"/>
      <c r="N7271" s="169"/>
      <c r="O7271" s="169"/>
      <c r="P7271" s="169"/>
    </row>
    <row r="7272" spans="1:16" ht="20.100000000000001" customHeight="1">
      <c r="A7272" s="5" t="s">
        <v>18043</v>
      </c>
      <c r="B7272" s="168">
        <v>683615805019</v>
      </c>
      <c r="C7272" s="167" t="s">
        <v>18044</v>
      </c>
      <c r="D7272" s="5" t="s">
        <v>18038</v>
      </c>
      <c r="E7272" s="169"/>
      <c r="F7272" s="281">
        <v>39.9</v>
      </c>
      <c r="G7272" s="279" t="s">
        <v>17584</v>
      </c>
      <c r="H7272" s="169">
        <v>0</v>
      </c>
      <c r="I7272" s="280">
        <v>42911</v>
      </c>
      <c r="J7272" s="281"/>
      <c r="K7272" s="169"/>
      <c r="L7272" s="169"/>
      <c r="M7272" s="169"/>
      <c r="N7272" s="169"/>
      <c r="O7272" s="169"/>
      <c r="P7272" s="169"/>
    </row>
    <row r="7273" spans="1:16" ht="20.100000000000001" customHeight="1">
      <c r="A7273" s="5" t="s">
        <v>18045</v>
      </c>
      <c r="B7273" s="168">
        <v>683615805019</v>
      </c>
      <c r="C7273" s="167" t="s">
        <v>18046</v>
      </c>
      <c r="D7273" s="5" t="s">
        <v>18038</v>
      </c>
      <c r="E7273" s="169"/>
      <c r="F7273" s="281">
        <v>39.9</v>
      </c>
      <c r="G7273" s="279" t="s">
        <v>17584</v>
      </c>
      <c r="H7273" s="169">
        <v>0</v>
      </c>
      <c r="I7273" s="280">
        <v>42911</v>
      </c>
      <c r="J7273" s="281"/>
      <c r="K7273" s="169"/>
      <c r="L7273" s="169"/>
      <c r="M7273" s="169"/>
      <c r="N7273" s="169"/>
      <c r="O7273" s="169"/>
      <c r="P7273" s="169"/>
    </row>
    <row r="7274" spans="1:16" ht="20.100000000000001" customHeight="1">
      <c r="A7274" s="5" t="s">
        <v>18047</v>
      </c>
      <c r="C7274" s="167" t="s">
        <v>18048</v>
      </c>
      <c r="D7274" s="5" t="s">
        <v>18049</v>
      </c>
      <c r="E7274" s="169"/>
      <c r="F7274" s="281"/>
      <c r="G7274" s="279" t="s">
        <v>17584</v>
      </c>
      <c r="H7274" s="169"/>
      <c r="I7274" s="280">
        <v>42911</v>
      </c>
      <c r="J7274" s="281"/>
      <c r="K7274" s="169"/>
      <c r="L7274" s="169"/>
      <c r="M7274" s="169"/>
      <c r="N7274" s="169"/>
      <c r="O7274" s="169"/>
      <c r="P7274" s="169"/>
    </row>
    <row r="7275" spans="1:16" ht="20.100000000000001" customHeight="1">
      <c r="A7275" s="5" t="s">
        <v>18050</v>
      </c>
      <c r="B7275" s="168">
        <v>683615805026</v>
      </c>
      <c r="C7275" s="167" t="s">
        <v>18051</v>
      </c>
      <c r="D7275" s="5" t="s">
        <v>18049</v>
      </c>
      <c r="E7275" s="169"/>
      <c r="F7275" s="281">
        <v>19.899999999999999</v>
      </c>
      <c r="G7275" s="279" t="s">
        <v>17584</v>
      </c>
      <c r="H7275" s="169">
        <v>0</v>
      </c>
      <c r="I7275" s="280">
        <v>42911</v>
      </c>
      <c r="J7275" s="281"/>
      <c r="K7275" s="169"/>
      <c r="L7275" s="169"/>
      <c r="M7275" s="169"/>
      <c r="N7275" s="169"/>
      <c r="O7275" s="169"/>
      <c r="P7275" s="169"/>
    </row>
    <row r="7276" spans="1:16" ht="20.100000000000001" customHeight="1">
      <c r="A7276" s="5" t="s">
        <v>18052</v>
      </c>
      <c r="B7276" s="168">
        <v>683615805026</v>
      </c>
      <c r="C7276" s="167" t="s">
        <v>18053</v>
      </c>
      <c r="D7276" s="5" t="s">
        <v>18049</v>
      </c>
      <c r="E7276" s="169"/>
      <c r="F7276" s="281">
        <v>19.899999999999999</v>
      </c>
      <c r="G7276" s="279" t="s">
        <v>17584</v>
      </c>
      <c r="H7276" s="169">
        <v>0</v>
      </c>
      <c r="I7276" s="280">
        <v>42911</v>
      </c>
      <c r="J7276" s="281"/>
      <c r="K7276" s="169"/>
      <c r="L7276" s="169"/>
      <c r="M7276" s="169"/>
      <c r="N7276" s="169"/>
      <c r="O7276" s="169"/>
      <c r="P7276" s="169"/>
    </row>
    <row r="7277" spans="1:16" ht="20.100000000000001" customHeight="1">
      <c r="A7277" s="5" t="s">
        <v>18054</v>
      </c>
      <c r="B7277" s="168">
        <v>683615805026</v>
      </c>
      <c r="C7277" s="167" t="s">
        <v>18055</v>
      </c>
      <c r="D7277" s="5" t="s">
        <v>18049</v>
      </c>
      <c r="E7277" s="169"/>
      <c r="F7277" s="281">
        <v>19.899999999999999</v>
      </c>
      <c r="G7277" s="279" t="s">
        <v>17584</v>
      </c>
      <c r="H7277" s="169">
        <v>0</v>
      </c>
      <c r="I7277" s="280">
        <v>42911</v>
      </c>
      <c r="J7277" s="281"/>
      <c r="K7277" s="169"/>
      <c r="L7277" s="169"/>
      <c r="M7277" s="169"/>
      <c r="N7277" s="169"/>
      <c r="O7277" s="169"/>
      <c r="P7277" s="169"/>
    </row>
    <row r="7278" spans="1:16" ht="20.100000000000001" customHeight="1">
      <c r="A7278" s="5" t="s">
        <v>18056</v>
      </c>
      <c r="B7278" s="168">
        <v>683615805026</v>
      </c>
      <c r="C7278" s="167" t="s">
        <v>18057</v>
      </c>
      <c r="D7278" s="5" t="s">
        <v>18049</v>
      </c>
      <c r="E7278" s="169"/>
      <c r="F7278" s="281">
        <v>19.899999999999999</v>
      </c>
      <c r="G7278" s="279" t="s">
        <v>17584</v>
      </c>
      <c r="H7278" s="169">
        <v>0</v>
      </c>
      <c r="I7278" s="280">
        <v>42911</v>
      </c>
      <c r="J7278" s="281"/>
      <c r="K7278" s="169"/>
      <c r="L7278" s="169"/>
      <c r="M7278" s="169"/>
      <c r="N7278" s="169"/>
      <c r="O7278" s="169"/>
      <c r="P7278" s="169"/>
    </row>
    <row r="7279" spans="1:16" ht="20.100000000000001" customHeight="1">
      <c r="A7279" s="5" t="s">
        <v>18058</v>
      </c>
      <c r="C7279" s="167" t="s">
        <v>18059</v>
      </c>
      <c r="D7279" s="5" t="s">
        <v>18060</v>
      </c>
      <c r="E7279" s="169"/>
      <c r="F7279" s="281"/>
      <c r="G7279" s="279" t="s">
        <v>17584</v>
      </c>
      <c r="H7279" s="169"/>
      <c r="I7279" s="280">
        <v>42911</v>
      </c>
      <c r="J7279" s="281"/>
      <c r="K7279" s="169"/>
      <c r="L7279" s="169"/>
      <c r="M7279" s="169"/>
      <c r="N7279" s="169"/>
      <c r="O7279" s="169"/>
      <c r="P7279" s="169"/>
    </row>
    <row r="7280" spans="1:16" ht="20.100000000000001" customHeight="1">
      <c r="A7280" s="5" t="s">
        <v>18061</v>
      </c>
      <c r="B7280" s="168">
        <v>683615805033</v>
      </c>
      <c r="C7280" s="167" t="s">
        <v>18062</v>
      </c>
      <c r="D7280" s="5" t="s">
        <v>18060</v>
      </c>
      <c r="E7280" s="169"/>
      <c r="F7280" s="281">
        <v>39.9</v>
      </c>
      <c r="G7280" s="279" t="s">
        <v>17584</v>
      </c>
      <c r="H7280" s="169">
        <v>0</v>
      </c>
      <c r="I7280" s="280">
        <v>42911</v>
      </c>
      <c r="J7280" s="281"/>
      <c r="K7280" s="169"/>
      <c r="L7280" s="169"/>
      <c r="M7280" s="169"/>
      <c r="N7280" s="169"/>
      <c r="O7280" s="169"/>
      <c r="P7280" s="169"/>
    </row>
    <row r="7281" spans="1:16" ht="20.100000000000001" customHeight="1">
      <c r="A7281" s="5" t="s">
        <v>18063</v>
      </c>
      <c r="B7281" s="168">
        <v>683615805033</v>
      </c>
      <c r="C7281" s="167" t="s">
        <v>18064</v>
      </c>
      <c r="D7281" s="5" t="s">
        <v>18060</v>
      </c>
      <c r="E7281" s="169"/>
      <c r="F7281" s="281">
        <v>39.9</v>
      </c>
      <c r="G7281" s="279" t="s">
        <v>17584</v>
      </c>
      <c r="H7281" s="169">
        <v>0</v>
      </c>
      <c r="I7281" s="280">
        <v>42911</v>
      </c>
      <c r="J7281" s="281"/>
      <c r="K7281" s="169"/>
      <c r="L7281" s="169"/>
      <c r="M7281" s="169"/>
      <c r="N7281" s="169"/>
      <c r="O7281" s="169"/>
      <c r="P7281" s="169"/>
    </row>
    <row r="7282" spans="1:16" ht="20.100000000000001" customHeight="1">
      <c r="A7282" s="5" t="s">
        <v>18065</v>
      </c>
      <c r="B7282" s="168">
        <v>683615805033</v>
      </c>
      <c r="C7282" s="167" t="s">
        <v>18066</v>
      </c>
      <c r="D7282" s="5" t="s">
        <v>18060</v>
      </c>
      <c r="E7282" s="169"/>
      <c r="F7282" s="281">
        <v>39.9</v>
      </c>
      <c r="G7282" s="279" t="s">
        <v>17584</v>
      </c>
      <c r="H7282" s="169">
        <v>0</v>
      </c>
      <c r="I7282" s="280">
        <v>42911</v>
      </c>
      <c r="J7282" s="281"/>
      <c r="K7282" s="169"/>
      <c r="L7282" s="169"/>
      <c r="M7282" s="169"/>
      <c r="N7282" s="169"/>
      <c r="O7282" s="169"/>
      <c r="P7282" s="169"/>
    </row>
    <row r="7283" spans="1:16" ht="20.100000000000001" customHeight="1">
      <c r="A7283" s="5" t="s">
        <v>18067</v>
      </c>
      <c r="B7283" s="168">
        <v>683615805033</v>
      </c>
      <c r="C7283" s="167" t="s">
        <v>18068</v>
      </c>
      <c r="D7283" s="5" t="s">
        <v>18060</v>
      </c>
      <c r="E7283" s="169"/>
      <c r="F7283" s="281">
        <v>39.9</v>
      </c>
      <c r="G7283" s="279" t="s">
        <v>17584</v>
      </c>
      <c r="H7283" s="169">
        <v>0</v>
      </c>
      <c r="I7283" s="280">
        <v>42911</v>
      </c>
      <c r="J7283" s="281"/>
      <c r="K7283" s="169"/>
      <c r="L7283" s="169"/>
      <c r="M7283" s="169"/>
      <c r="N7283" s="169"/>
      <c r="O7283" s="169"/>
      <c r="P7283" s="169"/>
    </row>
    <row r="7284" spans="1:16" ht="20.100000000000001" customHeight="1">
      <c r="A7284" s="5" t="s">
        <v>18069</v>
      </c>
      <c r="C7284" s="167" t="s">
        <v>18070</v>
      </c>
      <c r="D7284" s="5" t="s">
        <v>18071</v>
      </c>
      <c r="E7284" s="169"/>
      <c r="F7284" s="281"/>
      <c r="G7284" s="279" t="s">
        <v>17584</v>
      </c>
      <c r="H7284" s="169"/>
      <c r="I7284" s="280">
        <v>42911</v>
      </c>
      <c r="J7284" s="281"/>
      <c r="K7284" s="169"/>
      <c r="L7284" s="169"/>
      <c r="M7284" s="169"/>
      <c r="N7284" s="169"/>
      <c r="O7284" s="169"/>
      <c r="P7284" s="169"/>
    </row>
    <row r="7285" spans="1:16" ht="20.100000000000001" customHeight="1">
      <c r="A7285" s="5" t="s">
        <v>18072</v>
      </c>
      <c r="B7285" s="168">
        <v>683615805040</v>
      </c>
      <c r="C7285" s="167" t="s">
        <v>18073</v>
      </c>
      <c r="D7285" s="5" t="s">
        <v>18071</v>
      </c>
      <c r="E7285" s="169"/>
      <c r="F7285" s="281">
        <v>39.9</v>
      </c>
      <c r="G7285" s="279" t="s">
        <v>17584</v>
      </c>
      <c r="H7285" s="169">
        <v>0</v>
      </c>
      <c r="I7285" s="280">
        <v>42911</v>
      </c>
      <c r="J7285" s="281"/>
      <c r="K7285" s="169"/>
      <c r="L7285" s="169"/>
      <c r="M7285" s="169"/>
      <c r="N7285" s="169"/>
      <c r="O7285" s="169"/>
      <c r="P7285" s="169"/>
    </row>
    <row r="7286" spans="1:16" ht="20.100000000000001" customHeight="1">
      <c r="A7286" s="5" t="s">
        <v>18074</v>
      </c>
      <c r="B7286" s="168">
        <v>683615805040</v>
      </c>
      <c r="C7286" s="167" t="s">
        <v>18075</v>
      </c>
      <c r="D7286" s="5" t="s">
        <v>18071</v>
      </c>
      <c r="E7286" s="169"/>
      <c r="F7286" s="281">
        <v>39.9</v>
      </c>
      <c r="G7286" s="279" t="s">
        <v>17584</v>
      </c>
      <c r="H7286" s="169">
        <v>0</v>
      </c>
      <c r="I7286" s="280">
        <v>42911</v>
      </c>
      <c r="J7286" s="281"/>
      <c r="K7286" s="169"/>
      <c r="L7286" s="169"/>
      <c r="M7286" s="169"/>
      <c r="N7286" s="169"/>
      <c r="O7286" s="169"/>
      <c r="P7286" s="169"/>
    </row>
    <row r="7287" spans="1:16" ht="20.100000000000001" customHeight="1">
      <c r="A7287" s="5" t="s">
        <v>18076</v>
      </c>
      <c r="B7287" s="168">
        <v>683615805040</v>
      </c>
      <c r="C7287" s="167" t="s">
        <v>18077</v>
      </c>
      <c r="D7287" s="5" t="s">
        <v>18071</v>
      </c>
      <c r="E7287" s="169"/>
      <c r="F7287" s="281">
        <v>39.9</v>
      </c>
      <c r="G7287" s="279" t="s">
        <v>17584</v>
      </c>
      <c r="H7287" s="169">
        <v>0</v>
      </c>
      <c r="I7287" s="280">
        <v>42911</v>
      </c>
      <c r="J7287" s="281"/>
      <c r="K7287" s="169"/>
      <c r="L7287" s="169"/>
      <c r="M7287" s="169"/>
      <c r="N7287" s="169"/>
      <c r="O7287" s="169"/>
      <c r="P7287" s="169"/>
    </row>
    <row r="7288" spans="1:16" ht="20.100000000000001" customHeight="1">
      <c r="A7288" s="5" t="s">
        <v>18078</v>
      </c>
      <c r="B7288" s="168">
        <v>683615805040</v>
      </c>
      <c r="C7288" s="167" t="s">
        <v>18079</v>
      </c>
      <c r="D7288" s="5" t="s">
        <v>18071</v>
      </c>
      <c r="E7288" s="169"/>
      <c r="F7288" s="281">
        <v>39.9</v>
      </c>
      <c r="G7288" s="279" t="s">
        <v>17584</v>
      </c>
      <c r="H7288" s="169">
        <v>0</v>
      </c>
      <c r="I7288" s="280">
        <v>42911</v>
      </c>
      <c r="J7288" s="281"/>
      <c r="K7288" s="169"/>
      <c r="L7288" s="169"/>
      <c r="M7288" s="169"/>
      <c r="N7288" s="169"/>
      <c r="O7288" s="169"/>
      <c r="P7288" s="169"/>
    </row>
    <row r="7289" spans="1:16" ht="20.100000000000001" customHeight="1">
      <c r="A7289" s="5" t="s">
        <v>18080</v>
      </c>
      <c r="B7289" s="168">
        <v>683615805057</v>
      </c>
      <c r="C7289" s="167" t="s">
        <v>18081</v>
      </c>
      <c r="D7289" s="5" t="s">
        <v>18071</v>
      </c>
      <c r="E7289" s="169"/>
      <c r="F7289" s="281">
        <v>39.9</v>
      </c>
      <c r="G7289" s="279" t="s">
        <v>17584</v>
      </c>
      <c r="H7289" s="169">
        <v>0</v>
      </c>
      <c r="I7289" s="280">
        <v>42911</v>
      </c>
      <c r="J7289" s="281"/>
      <c r="K7289" s="169"/>
      <c r="L7289" s="169"/>
      <c r="M7289" s="169"/>
      <c r="N7289" s="169"/>
      <c r="O7289" s="169"/>
      <c r="P7289" s="169"/>
    </row>
    <row r="7290" spans="1:16" ht="20.100000000000001" customHeight="1">
      <c r="A7290" s="5" t="s">
        <v>18082</v>
      </c>
      <c r="B7290" s="168">
        <v>683615805057</v>
      </c>
      <c r="C7290" s="167" t="s">
        <v>18083</v>
      </c>
      <c r="D7290" s="5" t="s">
        <v>18071</v>
      </c>
      <c r="E7290" s="169"/>
      <c r="F7290" s="281">
        <v>39.9</v>
      </c>
      <c r="G7290" s="279" t="s">
        <v>17584</v>
      </c>
      <c r="H7290" s="169">
        <v>0</v>
      </c>
      <c r="I7290" s="280">
        <v>42911</v>
      </c>
      <c r="J7290" s="281"/>
      <c r="K7290" s="169"/>
      <c r="L7290" s="169"/>
      <c r="M7290" s="169"/>
      <c r="N7290" s="169"/>
      <c r="O7290" s="169"/>
      <c r="P7290" s="169"/>
    </row>
    <row r="7291" spans="1:16" ht="20.100000000000001" customHeight="1">
      <c r="A7291" s="5" t="s">
        <v>18084</v>
      </c>
      <c r="B7291" s="168">
        <v>683615805057</v>
      </c>
      <c r="C7291" s="167" t="s">
        <v>18085</v>
      </c>
      <c r="D7291" s="5" t="s">
        <v>18071</v>
      </c>
      <c r="E7291" s="169"/>
      <c r="F7291" s="281">
        <v>39.9</v>
      </c>
      <c r="G7291" s="279" t="s">
        <v>17584</v>
      </c>
      <c r="H7291" s="169">
        <v>0</v>
      </c>
      <c r="I7291" s="280">
        <v>42911</v>
      </c>
      <c r="J7291" s="281"/>
      <c r="K7291" s="169"/>
      <c r="L7291" s="169"/>
      <c r="M7291" s="169"/>
      <c r="N7291" s="169"/>
      <c r="O7291" s="169"/>
      <c r="P7291" s="169"/>
    </row>
    <row r="7292" spans="1:16" ht="20.100000000000001" customHeight="1">
      <c r="A7292" s="5" t="s">
        <v>18086</v>
      </c>
      <c r="B7292" s="168">
        <v>683615805057</v>
      </c>
      <c r="C7292" s="167" t="s">
        <v>18087</v>
      </c>
      <c r="D7292" s="5" t="s">
        <v>18071</v>
      </c>
      <c r="E7292" s="169"/>
      <c r="F7292" s="281">
        <v>39.9</v>
      </c>
      <c r="G7292" s="279" t="s">
        <v>17584</v>
      </c>
      <c r="H7292" s="169">
        <v>0</v>
      </c>
      <c r="I7292" s="280">
        <v>42911</v>
      </c>
      <c r="J7292" s="281"/>
      <c r="K7292" s="169"/>
      <c r="L7292" s="169"/>
      <c r="M7292" s="169"/>
      <c r="N7292" s="169"/>
      <c r="O7292" s="169"/>
      <c r="P7292" s="169"/>
    </row>
    <row r="7293" spans="1:16" ht="20.100000000000001" customHeight="1">
      <c r="A7293" s="5" t="s">
        <v>18088</v>
      </c>
      <c r="C7293" s="167" t="s">
        <v>18089</v>
      </c>
      <c r="D7293" s="5" t="s">
        <v>18090</v>
      </c>
      <c r="E7293" s="169"/>
      <c r="F7293" s="281"/>
      <c r="G7293" s="279" t="s">
        <v>17584</v>
      </c>
      <c r="H7293" s="169"/>
      <c r="I7293" s="280">
        <v>42911</v>
      </c>
      <c r="J7293" s="281"/>
      <c r="K7293" s="169"/>
      <c r="L7293" s="169"/>
      <c r="M7293" s="169"/>
      <c r="N7293" s="169"/>
      <c r="O7293" s="169"/>
      <c r="P7293" s="169"/>
    </row>
    <row r="7294" spans="1:16" ht="20.100000000000001" customHeight="1">
      <c r="A7294" s="5" t="s">
        <v>18091</v>
      </c>
      <c r="B7294" s="168">
        <v>683615805064</v>
      </c>
      <c r="C7294" s="167" t="s">
        <v>18092</v>
      </c>
      <c r="D7294" s="5" t="s">
        <v>18090</v>
      </c>
      <c r="E7294" s="169"/>
      <c r="F7294" s="281">
        <v>39.9</v>
      </c>
      <c r="G7294" s="279" t="s">
        <v>17584</v>
      </c>
      <c r="H7294" s="169">
        <v>0</v>
      </c>
      <c r="I7294" s="280">
        <v>42911</v>
      </c>
      <c r="J7294" s="281"/>
      <c r="K7294" s="169"/>
      <c r="L7294" s="169"/>
      <c r="M7294" s="169"/>
      <c r="N7294" s="169"/>
      <c r="O7294" s="169"/>
      <c r="P7294" s="169"/>
    </row>
    <row r="7295" spans="1:16" ht="20.100000000000001" customHeight="1">
      <c r="A7295" s="5" t="s">
        <v>18093</v>
      </c>
      <c r="B7295" s="168">
        <v>683615805064</v>
      </c>
      <c r="C7295" s="167" t="s">
        <v>18094</v>
      </c>
      <c r="D7295" s="5" t="s">
        <v>18090</v>
      </c>
      <c r="E7295" s="169"/>
      <c r="F7295" s="281">
        <v>39.9</v>
      </c>
      <c r="G7295" s="279" t="s">
        <v>17584</v>
      </c>
      <c r="H7295" s="169">
        <v>0</v>
      </c>
      <c r="I7295" s="280">
        <v>42911</v>
      </c>
      <c r="J7295" s="281"/>
      <c r="K7295" s="169"/>
      <c r="L7295" s="169"/>
      <c r="M7295" s="169"/>
      <c r="N7295" s="169"/>
      <c r="O7295" s="169"/>
      <c r="P7295" s="169"/>
    </row>
    <row r="7296" spans="1:16" ht="20.100000000000001" customHeight="1">
      <c r="A7296" s="5" t="s">
        <v>18095</v>
      </c>
      <c r="B7296" s="168">
        <v>683615805064</v>
      </c>
      <c r="C7296" s="167" t="s">
        <v>18096</v>
      </c>
      <c r="D7296" s="5" t="s">
        <v>18090</v>
      </c>
      <c r="E7296" s="169"/>
      <c r="F7296" s="281">
        <v>39.9</v>
      </c>
      <c r="G7296" s="279" t="s">
        <v>17584</v>
      </c>
      <c r="H7296" s="169">
        <v>0</v>
      </c>
      <c r="I7296" s="280">
        <v>42911</v>
      </c>
      <c r="J7296" s="281"/>
      <c r="K7296" s="169"/>
      <c r="L7296" s="169"/>
      <c r="M7296" s="169"/>
      <c r="N7296" s="169"/>
      <c r="O7296" s="169"/>
      <c r="P7296" s="169"/>
    </row>
    <row r="7297" spans="1:16" ht="20.100000000000001" customHeight="1">
      <c r="A7297" s="5" t="s">
        <v>18097</v>
      </c>
      <c r="B7297" s="168">
        <v>683615805064</v>
      </c>
      <c r="C7297" s="167" t="s">
        <v>18098</v>
      </c>
      <c r="D7297" s="5" t="s">
        <v>18090</v>
      </c>
      <c r="E7297" s="169"/>
      <c r="F7297" s="281">
        <v>39.9</v>
      </c>
      <c r="G7297" s="279" t="s">
        <v>17584</v>
      </c>
      <c r="H7297" s="169">
        <v>0</v>
      </c>
      <c r="I7297" s="280">
        <v>42911</v>
      </c>
      <c r="J7297" s="281"/>
      <c r="K7297" s="169"/>
      <c r="L7297" s="169"/>
      <c r="M7297" s="169"/>
      <c r="N7297" s="169"/>
      <c r="O7297" s="169"/>
      <c r="P7297" s="169"/>
    </row>
    <row r="7298" spans="1:16" ht="20.100000000000001" customHeight="1">
      <c r="A7298" s="5" t="s">
        <v>18099</v>
      </c>
      <c r="C7298" s="167" t="s">
        <v>18100</v>
      </c>
      <c r="D7298" s="5" t="s">
        <v>18101</v>
      </c>
      <c r="E7298" s="169"/>
      <c r="F7298" s="281"/>
      <c r="G7298" s="279" t="s">
        <v>17584</v>
      </c>
      <c r="H7298" s="169"/>
      <c r="I7298" s="280">
        <v>42911</v>
      </c>
      <c r="J7298" s="281"/>
      <c r="K7298" s="169"/>
      <c r="L7298" s="169"/>
      <c r="M7298" s="169"/>
      <c r="N7298" s="169"/>
      <c r="O7298" s="169"/>
      <c r="P7298" s="169"/>
    </row>
    <row r="7299" spans="1:16" ht="20.100000000000001" customHeight="1">
      <c r="A7299" s="5" t="s">
        <v>18102</v>
      </c>
      <c r="B7299" s="168">
        <v>683615805071</v>
      </c>
      <c r="C7299" s="167" t="s">
        <v>18103</v>
      </c>
      <c r="D7299" s="5" t="s">
        <v>18101</v>
      </c>
      <c r="E7299" s="169"/>
      <c r="F7299" s="281">
        <v>39.9</v>
      </c>
      <c r="G7299" s="279" t="s">
        <v>17584</v>
      </c>
      <c r="H7299" s="169">
        <v>0</v>
      </c>
      <c r="I7299" s="280">
        <v>42911</v>
      </c>
      <c r="J7299" s="281"/>
      <c r="K7299" s="169"/>
      <c r="L7299" s="169"/>
      <c r="M7299" s="169"/>
      <c r="N7299" s="169"/>
      <c r="O7299" s="169"/>
      <c r="P7299" s="169"/>
    </row>
    <row r="7300" spans="1:16" ht="20.100000000000001" customHeight="1">
      <c r="A7300" s="5" t="s">
        <v>18104</v>
      </c>
      <c r="B7300" s="168">
        <v>683615805071</v>
      </c>
      <c r="C7300" s="167" t="s">
        <v>18105</v>
      </c>
      <c r="D7300" s="5" t="s">
        <v>18101</v>
      </c>
      <c r="E7300" s="169"/>
      <c r="F7300" s="281">
        <v>39.9</v>
      </c>
      <c r="G7300" s="279" t="s">
        <v>17584</v>
      </c>
      <c r="H7300" s="169">
        <v>0</v>
      </c>
      <c r="I7300" s="280">
        <v>42911</v>
      </c>
      <c r="J7300" s="281"/>
      <c r="K7300" s="169"/>
      <c r="L7300" s="169"/>
      <c r="M7300" s="169"/>
      <c r="N7300" s="169"/>
      <c r="O7300" s="169"/>
      <c r="P7300" s="169"/>
    </row>
    <row r="7301" spans="1:16" ht="20.100000000000001" customHeight="1">
      <c r="A7301" s="5" t="s">
        <v>18106</v>
      </c>
      <c r="B7301" s="168">
        <v>683615805071</v>
      </c>
      <c r="C7301" s="167" t="s">
        <v>18107</v>
      </c>
      <c r="D7301" s="5" t="s">
        <v>18101</v>
      </c>
      <c r="E7301" s="169"/>
      <c r="F7301" s="281">
        <v>39.9</v>
      </c>
      <c r="G7301" s="279" t="s">
        <v>17584</v>
      </c>
      <c r="H7301" s="169">
        <v>0</v>
      </c>
      <c r="I7301" s="280">
        <v>42911</v>
      </c>
      <c r="J7301" s="281"/>
      <c r="K7301" s="169"/>
      <c r="L7301" s="169"/>
      <c r="M7301" s="169"/>
      <c r="N7301" s="169"/>
      <c r="O7301" s="169"/>
      <c r="P7301" s="169"/>
    </row>
    <row r="7302" spans="1:16" ht="20.100000000000001" customHeight="1">
      <c r="A7302" s="5" t="s">
        <v>18108</v>
      </c>
      <c r="B7302" s="168">
        <v>683615805071</v>
      </c>
      <c r="C7302" s="167" t="s">
        <v>18109</v>
      </c>
      <c r="D7302" s="5" t="s">
        <v>18101</v>
      </c>
      <c r="E7302" s="169"/>
      <c r="F7302" s="281">
        <v>39.9</v>
      </c>
      <c r="G7302" s="279" t="s">
        <v>17584</v>
      </c>
      <c r="H7302" s="169">
        <v>0</v>
      </c>
      <c r="I7302" s="280">
        <v>42911</v>
      </c>
      <c r="J7302" s="281"/>
      <c r="K7302" s="169"/>
      <c r="L7302" s="169"/>
      <c r="M7302" s="169"/>
      <c r="N7302" s="169"/>
      <c r="O7302" s="169"/>
      <c r="P7302" s="169"/>
    </row>
    <row r="7303" spans="1:16" ht="20.100000000000001" customHeight="1">
      <c r="A7303" s="5" t="s">
        <v>18110</v>
      </c>
      <c r="B7303" s="168">
        <v>683615805088</v>
      </c>
      <c r="C7303" s="167" t="s">
        <v>18111</v>
      </c>
      <c r="D7303" s="5" t="s">
        <v>18101</v>
      </c>
      <c r="E7303" s="169"/>
      <c r="F7303" s="281">
        <v>39.9</v>
      </c>
      <c r="G7303" s="279" t="s">
        <v>17584</v>
      </c>
      <c r="H7303" s="169">
        <v>0</v>
      </c>
      <c r="I7303" s="280">
        <v>42911</v>
      </c>
      <c r="J7303" s="281"/>
      <c r="K7303" s="169"/>
      <c r="L7303" s="169"/>
      <c r="M7303" s="169"/>
      <c r="N7303" s="169"/>
      <c r="O7303" s="169"/>
      <c r="P7303" s="169"/>
    </row>
    <row r="7304" spans="1:16" ht="20.100000000000001" customHeight="1">
      <c r="A7304" s="5" t="s">
        <v>18112</v>
      </c>
      <c r="B7304" s="168">
        <v>683615805088</v>
      </c>
      <c r="C7304" s="167" t="s">
        <v>18113</v>
      </c>
      <c r="D7304" s="5" t="s">
        <v>18101</v>
      </c>
      <c r="E7304" s="169"/>
      <c r="F7304" s="281">
        <v>39.9</v>
      </c>
      <c r="G7304" s="279" t="s">
        <v>17584</v>
      </c>
      <c r="H7304" s="169">
        <v>0</v>
      </c>
      <c r="I7304" s="280">
        <v>42911</v>
      </c>
      <c r="J7304" s="281"/>
      <c r="K7304" s="169"/>
      <c r="L7304" s="169"/>
      <c r="M7304" s="169"/>
      <c r="N7304" s="169"/>
      <c r="O7304" s="169"/>
      <c r="P7304" s="169"/>
    </row>
    <row r="7305" spans="1:16" ht="20.100000000000001" customHeight="1">
      <c r="A7305" s="5" t="s">
        <v>18114</v>
      </c>
      <c r="B7305" s="168">
        <v>683615805088</v>
      </c>
      <c r="C7305" s="167" t="s">
        <v>18115</v>
      </c>
      <c r="D7305" s="5" t="s">
        <v>18101</v>
      </c>
      <c r="E7305" s="169"/>
      <c r="F7305" s="281">
        <v>39.9</v>
      </c>
      <c r="G7305" s="279" t="s">
        <v>17584</v>
      </c>
      <c r="H7305" s="169">
        <v>0</v>
      </c>
      <c r="I7305" s="280">
        <v>42911</v>
      </c>
      <c r="J7305" s="281"/>
      <c r="K7305" s="169"/>
      <c r="L7305" s="169"/>
      <c r="M7305" s="169"/>
      <c r="N7305" s="169"/>
      <c r="O7305" s="169"/>
      <c r="P7305" s="169"/>
    </row>
    <row r="7306" spans="1:16" ht="20.100000000000001" customHeight="1">
      <c r="A7306" s="5" t="s">
        <v>18116</v>
      </c>
      <c r="B7306" s="168">
        <v>683615805088</v>
      </c>
      <c r="C7306" s="167" t="s">
        <v>18117</v>
      </c>
      <c r="D7306" s="5" t="s">
        <v>18101</v>
      </c>
      <c r="E7306" s="169"/>
      <c r="F7306" s="281">
        <v>39.9</v>
      </c>
      <c r="G7306" s="279" t="s">
        <v>17584</v>
      </c>
      <c r="H7306" s="169">
        <v>0</v>
      </c>
      <c r="I7306" s="280">
        <v>42911</v>
      </c>
      <c r="J7306" s="281"/>
      <c r="K7306" s="169"/>
      <c r="L7306" s="169"/>
      <c r="M7306" s="169"/>
      <c r="N7306" s="169"/>
      <c r="O7306" s="169"/>
      <c r="P7306" s="169"/>
    </row>
    <row r="7307" spans="1:16" ht="20.100000000000001" customHeight="1">
      <c r="A7307" s="5" t="s">
        <v>18118</v>
      </c>
      <c r="C7307" s="167" t="s">
        <v>18119</v>
      </c>
      <c r="D7307" s="5" t="s">
        <v>18120</v>
      </c>
      <c r="E7307" s="169"/>
      <c r="F7307" s="281"/>
      <c r="G7307" s="279" t="s">
        <v>17584</v>
      </c>
      <c r="H7307" s="169"/>
      <c r="I7307" s="280">
        <v>42911</v>
      </c>
      <c r="J7307" s="281"/>
      <c r="K7307" s="169"/>
      <c r="L7307" s="169"/>
      <c r="M7307" s="169"/>
      <c r="N7307" s="169"/>
      <c r="O7307" s="169"/>
      <c r="P7307" s="169"/>
    </row>
    <row r="7308" spans="1:16" ht="20.100000000000001" customHeight="1">
      <c r="A7308" s="5" t="s">
        <v>18121</v>
      </c>
      <c r="B7308" s="168">
        <v>683615805095</v>
      </c>
      <c r="C7308" s="167" t="s">
        <v>18122</v>
      </c>
      <c r="D7308" s="5" t="s">
        <v>18120</v>
      </c>
      <c r="E7308" s="169"/>
      <c r="F7308" s="281">
        <v>39.9</v>
      </c>
      <c r="G7308" s="279" t="s">
        <v>17584</v>
      </c>
      <c r="H7308" s="169">
        <v>0</v>
      </c>
      <c r="I7308" s="280">
        <v>42911</v>
      </c>
      <c r="J7308" s="281"/>
      <c r="K7308" s="169"/>
      <c r="L7308" s="169"/>
      <c r="M7308" s="169"/>
      <c r="N7308" s="169"/>
      <c r="O7308" s="169"/>
      <c r="P7308" s="169"/>
    </row>
    <row r="7309" spans="1:16" ht="20.100000000000001" customHeight="1">
      <c r="A7309" s="5" t="s">
        <v>18123</v>
      </c>
      <c r="B7309" s="168">
        <v>683615805095</v>
      </c>
      <c r="C7309" s="167" t="s">
        <v>18124</v>
      </c>
      <c r="D7309" s="5" t="s">
        <v>18120</v>
      </c>
      <c r="E7309" s="169"/>
      <c r="F7309" s="281">
        <v>39.9</v>
      </c>
      <c r="G7309" s="279" t="s">
        <v>17584</v>
      </c>
      <c r="H7309" s="169">
        <v>0</v>
      </c>
      <c r="I7309" s="280">
        <v>42911</v>
      </c>
      <c r="J7309" s="281"/>
      <c r="K7309" s="169"/>
      <c r="L7309" s="169"/>
      <c r="M7309" s="169"/>
      <c r="N7309" s="169"/>
      <c r="O7309" s="169"/>
      <c r="P7309" s="169"/>
    </row>
    <row r="7310" spans="1:16" ht="20.100000000000001" customHeight="1">
      <c r="A7310" s="5" t="s">
        <v>18125</v>
      </c>
      <c r="B7310" s="168">
        <v>683615805095</v>
      </c>
      <c r="C7310" s="167" t="s">
        <v>18126</v>
      </c>
      <c r="D7310" s="5" t="s">
        <v>18120</v>
      </c>
      <c r="E7310" s="169"/>
      <c r="F7310" s="281">
        <v>39.9</v>
      </c>
      <c r="G7310" s="279" t="s">
        <v>17584</v>
      </c>
      <c r="H7310" s="169">
        <v>0</v>
      </c>
      <c r="I7310" s="280">
        <v>42911</v>
      </c>
      <c r="J7310" s="281"/>
      <c r="K7310" s="169"/>
      <c r="L7310" s="169"/>
      <c r="M7310" s="169"/>
      <c r="N7310" s="169"/>
      <c r="O7310" s="169"/>
      <c r="P7310" s="169"/>
    </row>
    <row r="7311" spans="1:16" ht="20.100000000000001" customHeight="1">
      <c r="A7311" s="5" t="s">
        <v>18127</v>
      </c>
      <c r="B7311" s="168">
        <v>683615805095</v>
      </c>
      <c r="C7311" s="167" t="s">
        <v>18128</v>
      </c>
      <c r="D7311" s="5" t="s">
        <v>18120</v>
      </c>
      <c r="E7311" s="169"/>
      <c r="F7311" s="281">
        <v>39.9</v>
      </c>
      <c r="G7311" s="279" t="s">
        <v>17584</v>
      </c>
      <c r="H7311" s="169">
        <v>0</v>
      </c>
      <c r="I7311" s="280">
        <v>42911</v>
      </c>
      <c r="J7311" s="281"/>
      <c r="K7311" s="169"/>
      <c r="L7311" s="169"/>
      <c r="M7311" s="169"/>
      <c r="N7311" s="169"/>
      <c r="O7311" s="169"/>
      <c r="P7311" s="169"/>
    </row>
    <row r="7312" spans="1:16" ht="20.100000000000001" customHeight="1">
      <c r="A7312" s="5" t="s">
        <v>18129</v>
      </c>
      <c r="B7312" s="168">
        <v>683615805101</v>
      </c>
      <c r="C7312" s="167" t="s">
        <v>18130</v>
      </c>
      <c r="D7312" s="5" t="s">
        <v>18120</v>
      </c>
      <c r="E7312" s="169"/>
      <c r="F7312" s="281">
        <v>39.9</v>
      </c>
      <c r="G7312" s="279" t="s">
        <v>17584</v>
      </c>
      <c r="H7312" s="169">
        <v>0</v>
      </c>
      <c r="I7312" s="280">
        <v>42911</v>
      </c>
      <c r="J7312" s="281"/>
      <c r="K7312" s="169"/>
      <c r="L7312" s="169"/>
      <c r="M7312" s="169"/>
      <c r="N7312" s="169"/>
      <c r="O7312" s="169"/>
      <c r="P7312" s="169"/>
    </row>
    <row r="7313" spans="1:16" ht="20.100000000000001" customHeight="1">
      <c r="A7313" s="5" t="s">
        <v>18131</v>
      </c>
      <c r="B7313" s="168">
        <v>683615805101</v>
      </c>
      <c r="C7313" s="167" t="s">
        <v>18132</v>
      </c>
      <c r="D7313" s="5" t="s">
        <v>18120</v>
      </c>
      <c r="E7313" s="169"/>
      <c r="F7313" s="281">
        <v>39.9</v>
      </c>
      <c r="G7313" s="279" t="s">
        <v>17584</v>
      </c>
      <c r="H7313" s="169">
        <v>0</v>
      </c>
      <c r="I7313" s="280">
        <v>42911</v>
      </c>
      <c r="J7313" s="281"/>
      <c r="K7313" s="169"/>
      <c r="L7313" s="169"/>
      <c r="M7313" s="169"/>
      <c r="N7313" s="169"/>
      <c r="O7313" s="169"/>
      <c r="P7313" s="169"/>
    </row>
    <row r="7314" spans="1:16" ht="20.100000000000001" customHeight="1">
      <c r="A7314" s="5" t="s">
        <v>18133</v>
      </c>
      <c r="B7314" s="168">
        <v>683615805101</v>
      </c>
      <c r="C7314" s="167" t="s">
        <v>18134</v>
      </c>
      <c r="D7314" s="5" t="s">
        <v>18120</v>
      </c>
      <c r="E7314" s="169"/>
      <c r="F7314" s="281">
        <v>39.9</v>
      </c>
      <c r="G7314" s="279" t="s">
        <v>17584</v>
      </c>
      <c r="H7314" s="169">
        <v>0</v>
      </c>
      <c r="I7314" s="280">
        <v>42911</v>
      </c>
      <c r="J7314" s="281"/>
      <c r="K7314" s="169"/>
      <c r="L7314" s="169"/>
      <c r="M7314" s="169"/>
      <c r="N7314" s="169"/>
      <c r="O7314" s="169"/>
      <c r="P7314" s="169"/>
    </row>
    <row r="7315" spans="1:16" ht="20.100000000000001" customHeight="1">
      <c r="A7315" s="5" t="s">
        <v>18135</v>
      </c>
      <c r="B7315" s="168">
        <v>683615805101</v>
      </c>
      <c r="C7315" s="167" t="s">
        <v>18136</v>
      </c>
      <c r="D7315" s="5" t="s">
        <v>18120</v>
      </c>
      <c r="E7315" s="169"/>
      <c r="F7315" s="281">
        <v>39.9</v>
      </c>
      <c r="G7315" s="279" t="s">
        <v>17584</v>
      </c>
      <c r="H7315" s="169">
        <v>0</v>
      </c>
      <c r="I7315" s="280">
        <v>42911</v>
      </c>
      <c r="J7315" s="281"/>
      <c r="K7315" s="169"/>
      <c r="L7315" s="169"/>
      <c r="M7315" s="169"/>
      <c r="N7315" s="169"/>
      <c r="O7315" s="169"/>
      <c r="P7315" s="169"/>
    </row>
    <row r="7316" spans="1:16" ht="20.100000000000001" customHeight="1">
      <c r="A7316" s="5" t="s">
        <v>18137</v>
      </c>
      <c r="B7316" s="168">
        <v>683615806122</v>
      </c>
      <c r="C7316" s="167" t="s">
        <v>18138</v>
      </c>
      <c r="D7316" s="5" t="s">
        <v>18120</v>
      </c>
      <c r="E7316" s="169"/>
      <c r="F7316" s="281">
        <v>39.9</v>
      </c>
      <c r="G7316" s="279" t="s">
        <v>17584</v>
      </c>
      <c r="H7316" s="169">
        <v>0</v>
      </c>
      <c r="I7316" s="280">
        <v>42911</v>
      </c>
      <c r="J7316" s="281"/>
      <c r="K7316" s="169"/>
      <c r="L7316" s="169"/>
      <c r="M7316" s="169"/>
      <c r="N7316" s="169"/>
      <c r="O7316" s="169"/>
      <c r="P7316" s="169"/>
    </row>
    <row r="7317" spans="1:16" ht="20.100000000000001" customHeight="1">
      <c r="A7317" s="5" t="s">
        <v>18139</v>
      </c>
      <c r="B7317" s="168">
        <v>683615806122</v>
      </c>
      <c r="C7317" s="167" t="s">
        <v>18140</v>
      </c>
      <c r="D7317" s="5" t="s">
        <v>18120</v>
      </c>
      <c r="E7317" s="169"/>
      <c r="F7317" s="281">
        <v>39.9</v>
      </c>
      <c r="G7317" s="279" t="s">
        <v>17584</v>
      </c>
      <c r="H7317" s="169">
        <v>0</v>
      </c>
      <c r="I7317" s="280">
        <v>42911</v>
      </c>
      <c r="J7317" s="281"/>
      <c r="K7317" s="169"/>
      <c r="L7317" s="169"/>
      <c r="M7317" s="169"/>
      <c r="N7317" s="169"/>
      <c r="O7317" s="169"/>
      <c r="P7317" s="169"/>
    </row>
    <row r="7318" spans="1:16" ht="20.100000000000001" customHeight="1">
      <c r="A7318" s="5" t="s">
        <v>18141</v>
      </c>
      <c r="B7318" s="168">
        <v>683615806122</v>
      </c>
      <c r="C7318" s="167" t="s">
        <v>18142</v>
      </c>
      <c r="D7318" s="5" t="s">
        <v>18120</v>
      </c>
      <c r="E7318" s="169"/>
      <c r="F7318" s="281">
        <v>39.9</v>
      </c>
      <c r="G7318" s="279" t="s">
        <v>17584</v>
      </c>
      <c r="H7318" s="169">
        <v>0</v>
      </c>
      <c r="I7318" s="280">
        <v>42911</v>
      </c>
      <c r="J7318" s="281"/>
      <c r="K7318" s="169"/>
      <c r="L7318" s="169"/>
      <c r="M7318" s="169"/>
      <c r="N7318" s="169"/>
      <c r="O7318" s="169"/>
      <c r="P7318" s="169"/>
    </row>
    <row r="7319" spans="1:16" ht="20.100000000000001" customHeight="1">
      <c r="A7319" s="5" t="s">
        <v>18143</v>
      </c>
      <c r="B7319" s="168">
        <v>683615806122</v>
      </c>
      <c r="C7319" s="167" t="s">
        <v>18144</v>
      </c>
      <c r="D7319" s="5" t="s">
        <v>18120</v>
      </c>
      <c r="E7319" s="169"/>
      <c r="F7319" s="281">
        <v>39.9</v>
      </c>
      <c r="G7319" s="279" t="s">
        <v>17584</v>
      </c>
      <c r="H7319" s="169">
        <v>0</v>
      </c>
      <c r="I7319" s="280">
        <v>42911</v>
      </c>
      <c r="J7319" s="281"/>
      <c r="K7319" s="169"/>
      <c r="L7319" s="169"/>
      <c r="M7319" s="169"/>
      <c r="N7319" s="169"/>
      <c r="O7319" s="169"/>
      <c r="P7319" s="169"/>
    </row>
    <row r="7320" spans="1:16" ht="20.100000000000001" customHeight="1">
      <c r="A7320" s="5" t="s">
        <v>14315</v>
      </c>
      <c r="C7320" s="167" t="s">
        <v>18145</v>
      </c>
      <c r="D7320" s="5" t="s">
        <v>18192</v>
      </c>
      <c r="E7320" s="326">
        <v>2.5</v>
      </c>
      <c r="F7320" s="281"/>
      <c r="G7320" s="279" t="s">
        <v>8444</v>
      </c>
      <c r="H7320" s="283">
        <v>65</v>
      </c>
      <c r="I7320" s="280">
        <v>42933</v>
      </c>
      <c r="J7320" s="281"/>
      <c r="K7320" s="169"/>
      <c r="L7320" s="169"/>
      <c r="M7320" s="169" t="s">
        <v>2395</v>
      </c>
      <c r="N7320" s="169"/>
      <c r="O7320" s="169"/>
      <c r="P7320" s="169"/>
    </row>
    <row r="7321" spans="1:16" ht="20.100000000000001" customHeight="1">
      <c r="A7321" s="5" t="s">
        <v>18193</v>
      </c>
      <c r="B7321" s="168">
        <v>683615813144</v>
      </c>
      <c r="C7321" s="167" t="s">
        <v>18145</v>
      </c>
      <c r="D7321" s="5" t="s">
        <v>18192</v>
      </c>
      <c r="E7321" s="326">
        <v>2.5</v>
      </c>
      <c r="F7321" s="281">
        <v>6.99</v>
      </c>
      <c r="G7321" s="279" t="s">
        <v>8444</v>
      </c>
      <c r="H7321" s="283">
        <v>65</v>
      </c>
      <c r="I7321" s="280">
        <v>42933</v>
      </c>
      <c r="J7321" s="281"/>
      <c r="K7321" s="169"/>
      <c r="L7321" s="169"/>
      <c r="M7321" s="169" t="s">
        <v>2395</v>
      </c>
      <c r="N7321" s="169"/>
      <c r="O7321" s="169"/>
      <c r="P7321" s="169"/>
    </row>
    <row r="7322" spans="1:16" ht="20.100000000000001" customHeight="1">
      <c r="A7322" s="5" t="s">
        <v>18194</v>
      </c>
      <c r="C7322" s="167" t="s">
        <v>18146</v>
      </c>
      <c r="D7322" s="5" t="s">
        <v>18195</v>
      </c>
      <c r="E7322" s="323">
        <v>0.5</v>
      </c>
      <c r="F7322" s="281"/>
      <c r="G7322" s="279" t="s">
        <v>8444</v>
      </c>
      <c r="H7322" s="282">
        <v>0</v>
      </c>
      <c r="I7322" s="280">
        <v>42933</v>
      </c>
      <c r="J7322" s="281"/>
      <c r="K7322" s="169"/>
      <c r="L7322" s="169"/>
      <c r="M7322" s="169" t="s">
        <v>2395</v>
      </c>
      <c r="N7322" s="169"/>
      <c r="O7322" s="169"/>
      <c r="P7322" s="169"/>
    </row>
    <row r="7323" spans="1:16" ht="20.100000000000001" customHeight="1">
      <c r="A7323" s="5" t="s">
        <v>14318</v>
      </c>
      <c r="B7323" s="168">
        <v>683615813151</v>
      </c>
      <c r="C7323" s="167" t="s">
        <v>18146</v>
      </c>
      <c r="D7323" s="5" t="s">
        <v>18195</v>
      </c>
      <c r="E7323" s="323">
        <v>0.5</v>
      </c>
      <c r="F7323" s="281">
        <v>6.99</v>
      </c>
      <c r="G7323" s="279" t="s">
        <v>8444</v>
      </c>
      <c r="H7323" s="282">
        <v>0</v>
      </c>
      <c r="I7323" s="280">
        <v>42933</v>
      </c>
      <c r="J7323" s="281"/>
      <c r="K7323" s="169"/>
      <c r="L7323" s="169"/>
      <c r="M7323" s="169" t="s">
        <v>2395</v>
      </c>
      <c r="N7323" s="169"/>
      <c r="O7323" s="169"/>
      <c r="P7323" s="169"/>
    </row>
    <row r="7324" spans="1:16" ht="20.100000000000001" customHeight="1">
      <c r="A7324" s="5" t="s">
        <v>18196</v>
      </c>
      <c r="C7324" s="167" t="s">
        <v>18147</v>
      </c>
      <c r="D7324" s="5" t="s">
        <v>18197</v>
      </c>
      <c r="E7324" s="169"/>
      <c r="F7324" s="281"/>
      <c r="G7324" s="279" t="s">
        <v>8444</v>
      </c>
      <c r="H7324" s="282">
        <v>0</v>
      </c>
      <c r="I7324" s="280">
        <v>42933</v>
      </c>
      <c r="J7324" s="281"/>
      <c r="K7324" s="169"/>
      <c r="L7324" s="169"/>
      <c r="M7324" s="169" t="s">
        <v>2395</v>
      </c>
      <c r="N7324" s="169"/>
      <c r="O7324" s="169"/>
      <c r="P7324" s="169"/>
    </row>
    <row r="7325" spans="1:16" ht="20.100000000000001" customHeight="1">
      <c r="A7325" s="5" t="s">
        <v>18198</v>
      </c>
      <c r="B7325" s="168">
        <v>683615813168</v>
      </c>
      <c r="C7325" s="167" t="s">
        <v>18148</v>
      </c>
      <c r="D7325" s="5" t="s">
        <v>18197</v>
      </c>
      <c r="E7325" s="326">
        <v>4</v>
      </c>
      <c r="F7325" s="281">
        <v>8.99</v>
      </c>
      <c r="G7325" s="279" t="s">
        <v>8444</v>
      </c>
      <c r="H7325" s="283">
        <v>62</v>
      </c>
      <c r="I7325" s="280">
        <v>42933</v>
      </c>
      <c r="J7325" s="281"/>
      <c r="K7325" s="169"/>
      <c r="L7325" s="169"/>
      <c r="M7325" s="169" t="s">
        <v>2395</v>
      </c>
      <c r="N7325" s="169"/>
      <c r="O7325" s="169"/>
      <c r="P7325" s="169"/>
    </row>
    <row r="7326" spans="1:16" ht="20.100000000000001" customHeight="1">
      <c r="A7326" s="5" t="s">
        <v>18199</v>
      </c>
      <c r="B7326" s="168">
        <v>683615813175</v>
      </c>
      <c r="C7326" s="167" t="s">
        <v>18149</v>
      </c>
      <c r="D7326" s="5" t="s">
        <v>18197</v>
      </c>
      <c r="E7326" s="326">
        <v>4</v>
      </c>
      <c r="F7326" s="281">
        <v>8.99</v>
      </c>
      <c r="G7326" s="279" t="s">
        <v>8444</v>
      </c>
      <c r="H7326" s="283">
        <v>23</v>
      </c>
      <c r="I7326" s="280">
        <v>42933</v>
      </c>
      <c r="J7326" s="281"/>
      <c r="K7326" s="169"/>
      <c r="L7326" s="169"/>
      <c r="M7326" s="169" t="s">
        <v>2395</v>
      </c>
      <c r="N7326" s="169"/>
      <c r="O7326" s="169"/>
      <c r="P7326" s="169"/>
    </row>
    <row r="7327" spans="1:16" ht="20.100000000000001" customHeight="1">
      <c r="A7327" s="5" t="s">
        <v>18200</v>
      </c>
      <c r="B7327" s="168">
        <v>683615813182</v>
      </c>
      <c r="C7327" s="167" t="s">
        <v>18150</v>
      </c>
      <c r="D7327" s="5" t="s">
        <v>18197</v>
      </c>
      <c r="E7327" s="326">
        <v>4</v>
      </c>
      <c r="F7327" s="281">
        <v>8.99</v>
      </c>
      <c r="G7327" s="279" t="s">
        <v>8444</v>
      </c>
      <c r="H7327" s="283">
        <v>45</v>
      </c>
      <c r="I7327" s="280">
        <v>42933</v>
      </c>
      <c r="J7327" s="281"/>
      <c r="K7327" s="169"/>
      <c r="L7327" s="169"/>
      <c r="M7327" s="169" t="s">
        <v>2395</v>
      </c>
      <c r="N7327" s="169"/>
      <c r="O7327" s="169"/>
      <c r="P7327" s="169"/>
    </row>
    <row r="7328" spans="1:16" ht="20.100000000000001" customHeight="1">
      <c r="A7328" s="5" t="s">
        <v>18201</v>
      </c>
      <c r="B7328" s="168">
        <v>683615813199</v>
      </c>
      <c r="C7328" s="167" t="s">
        <v>18151</v>
      </c>
      <c r="D7328" s="5" t="s">
        <v>18197</v>
      </c>
      <c r="E7328" s="326">
        <v>4</v>
      </c>
      <c r="F7328" s="281">
        <v>8.99</v>
      </c>
      <c r="G7328" s="279" t="s">
        <v>8444</v>
      </c>
      <c r="H7328" s="283">
        <v>213</v>
      </c>
      <c r="I7328" s="280">
        <v>42933</v>
      </c>
      <c r="J7328" s="281"/>
      <c r="K7328" s="169"/>
      <c r="L7328" s="169"/>
      <c r="M7328" s="169" t="s">
        <v>2395</v>
      </c>
      <c r="N7328" s="169"/>
      <c r="O7328" s="169"/>
      <c r="P7328" s="169"/>
    </row>
    <row r="7329" spans="1:16" ht="20.100000000000001" customHeight="1">
      <c r="A7329" s="5" t="s">
        <v>18202</v>
      </c>
      <c r="B7329" s="168">
        <v>683615813205</v>
      </c>
      <c r="C7329" s="167" t="s">
        <v>18152</v>
      </c>
      <c r="D7329" s="5" t="s">
        <v>18197</v>
      </c>
      <c r="E7329" s="326">
        <v>4</v>
      </c>
      <c r="F7329" s="281">
        <v>8.99</v>
      </c>
      <c r="G7329" s="279" t="s">
        <v>8444</v>
      </c>
      <c r="H7329" s="283">
        <v>129</v>
      </c>
      <c r="I7329" s="280">
        <v>42933</v>
      </c>
      <c r="J7329" s="281"/>
      <c r="K7329" s="169"/>
      <c r="L7329" s="169"/>
      <c r="M7329" s="169" t="s">
        <v>2395</v>
      </c>
      <c r="N7329" s="169"/>
      <c r="O7329" s="169"/>
      <c r="P7329" s="169"/>
    </row>
    <row r="7330" spans="1:16" ht="20.100000000000001" customHeight="1">
      <c r="A7330" s="5" t="s">
        <v>18203</v>
      </c>
      <c r="B7330" s="168">
        <v>683615813212</v>
      </c>
      <c r="C7330" s="167" t="s">
        <v>18153</v>
      </c>
      <c r="D7330" s="5" t="s">
        <v>18197</v>
      </c>
      <c r="E7330" s="326">
        <v>4</v>
      </c>
      <c r="F7330" s="281">
        <v>8.99</v>
      </c>
      <c r="G7330" s="279" t="s">
        <v>8444</v>
      </c>
      <c r="H7330" s="283">
        <v>15</v>
      </c>
      <c r="I7330" s="280">
        <v>42933</v>
      </c>
      <c r="J7330" s="281"/>
      <c r="K7330" s="169"/>
      <c r="L7330" s="169"/>
      <c r="M7330" s="169" t="s">
        <v>2395</v>
      </c>
      <c r="N7330" s="169"/>
      <c r="O7330" s="169"/>
      <c r="P7330" s="169"/>
    </row>
    <row r="7331" spans="1:16" ht="20.100000000000001" customHeight="1">
      <c r="A7331" s="5" t="s">
        <v>18204</v>
      </c>
      <c r="C7331" s="167" t="s">
        <v>18154</v>
      </c>
      <c r="D7331" s="5" t="s">
        <v>18205</v>
      </c>
      <c r="E7331" s="169"/>
      <c r="F7331" s="281"/>
      <c r="G7331" s="279" t="s">
        <v>8444</v>
      </c>
      <c r="H7331" s="282">
        <v>0</v>
      </c>
      <c r="I7331" s="280">
        <v>42933</v>
      </c>
      <c r="J7331" s="281"/>
      <c r="K7331" s="169"/>
      <c r="L7331" s="169"/>
      <c r="M7331" s="169" t="s">
        <v>2395</v>
      </c>
      <c r="N7331" s="169"/>
      <c r="O7331" s="169"/>
      <c r="P7331" s="169"/>
    </row>
    <row r="7332" spans="1:16" ht="20.100000000000001" customHeight="1">
      <c r="A7332" s="5" t="s">
        <v>18206</v>
      </c>
      <c r="B7332" s="168">
        <v>683615813229</v>
      </c>
      <c r="C7332" s="167" t="s">
        <v>18155</v>
      </c>
      <c r="D7332" s="5" t="s">
        <v>18205</v>
      </c>
      <c r="E7332" s="326">
        <v>2</v>
      </c>
      <c r="F7332" s="281">
        <v>6.99</v>
      </c>
      <c r="G7332" s="279" t="s">
        <v>8444</v>
      </c>
      <c r="H7332" s="283">
        <v>255</v>
      </c>
      <c r="I7332" s="280">
        <v>42933</v>
      </c>
      <c r="J7332" s="281"/>
      <c r="K7332" s="169"/>
      <c r="L7332" s="169"/>
      <c r="M7332" s="169" t="s">
        <v>2395</v>
      </c>
      <c r="N7332" s="169"/>
      <c r="O7332" s="169"/>
      <c r="P7332" s="169"/>
    </row>
    <row r="7333" spans="1:16" ht="20.100000000000001" customHeight="1">
      <c r="A7333" s="5" t="s">
        <v>18207</v>
      </c>
      <c r="B7333" s="168">
        <v>683615813236</v>
      </c>
      <c r="C7333" s="167" t="s">
        <v>18156</v>
      </c>
      <c r="D7333" s="5" t="s">
        <v>18205</v>
      </c>
      <c r="E7333" s="326">
        <v>2</v>
      </c>
      <c r="F7333" s="281">
        <v>6.99</v>
      </c>
      <c r="G7333" s="279" t="s">
        <v>8444</v>
      </c>
      <c r="H7333" s="283">
        <v>73</v>
      </c>
      <c r="I7333" s="280">
        <v>42933</v>
      </c>
      <c r="J7333" s="281"/>
      <c r="K7333" s="169"/>
      <c r="L7333" s="169"/>
      <c r="M7333" s="169" t="s">
        <v>2395</v>
      </c>
      <c r="N7333" s="169"/>
      <c r="O7333" s="169"/>
      <c r="P7333" s="169"/>
    </row>
    <row r="7334" spans="1:16" ht="20.100000000000001" customHeight="1">
      <c r="A7334" s="5" t="s">
        <v>18208</v>
      </c>
      <c r="C7334" s="167" t="s">
        <v>18157</v>
      </c>
      <c r="D7334" s="5" t="s">
        <v>18209</v>
      </c>
      <c r="E7334" s="169"/>
      <c r="F7334" s="281"/>
      <c r="G7334" s="279" t="s">
        <v>8444</v>
      </c>
      <c r="H7334" s="282">
        <v>0</v>
      </c>
      <c r="I7334" s="280">
        <v>42933</v>
      </c>
      <c r="J7334" s="281"/>
      <c r="K7334" s="169"/>
      <c r="L7334" s="169"/>
      <c r="M7334" s="169" t="s">
        <v>2395</v>
      </c>
      <c r="N7334" s="169"/>
      <c r="O7334" s="169"/>
      <c r="P7334" s="169"/>
    </row>
    <row r="7335" spans="1:16" ht="20.100000000000001" customHeight="1">
      <c r="A7335" s="5" t="s">
        <v>18210</v>
      </c>
      <c r="B7335" s="168">
        <v>683615813243</v>
      </c>
      <c r="C7335" s="167" t="s">
        <v>18158</v>
      </c>
      <c r="D7335" s="5" t="s">
        <v>18209</v>
      </c>
      <c r="E7335" s="323">
        <v>3</v>
      </c>
      <c r="F7335" s="281">
        <v>6.99</v>
      </c>
      <c r="G7335" s="279" t="s">
        <v>8444</v>
      </c>
      <c r="H7335" s="282">
        <v>0</v>
      </c>
      <c r="I7335" s="280">
        <v>42933</v>
      </c>
      <c r="J7335" s="281"/>
      <c r="K7335" s="169"/>
      <c r="L7335" s="169"/>
      <c r="M7335" s="169" t="s">
        <v>2395</v>
      </c>
      <c r="N7335" s="169"/>
      <c r="O7335" s="169"/>
      <c r="P7335" s="169"/>
    </row>
    <row r="7336" spans="1:16" ht="20.100000000000001" customHeight="1">
      <c r="A7336" s="5" t="s">
        <v>18211</v>
      </c>
      <c r="B7336" s="168">
        <v>683615813250</v>
      </c>
      <c r="C7336" s="167" t="s">
        <v>18159</v>
      </c>
      <c r="D7336" s="5" t="s">
        <v>18209</v>
      </c>
      <c r="E7336" s="326">
        <v>3</v>
      </c>
      <c r="F7336" s="281">
        <v>6.99</v>
      </c>
      <c r="G7336" s="279" t="s">
        <v>8444</v>
      </c>
      <c r="H7336" s="283">
        <v>29</v>
      </c>
      <c r="I7336" s="280">
        <v>42933</v>
      </c>
      <c r="J7336" s="281"/>
      <c r="K7336" s="169"/>
      <c r="L7336" s="169"/>
      <c r="M7336" s="169" t="s">
        <v>2395</v>
      </c>
      <c r="N7336" s="169"/>
      <c r="O7336" s="169"/>
      <c r="P7336" s="169"/>
    </row>
    <row r="7337" spans="1:16" ht="20.100000000000001" customHeight="1">
      <c r="A7337" s="5" t="s">
        <v>18212</v>
      </c>
      <c r="C7337" s="167" t="s">
        <v>18160</v>
      </c>
      <c r="D7337" s="5" t="s">
        <v>18213</v>
      </c>
      <c r="E7337" s="169"/>
      <c r="F7337" s="281"/>
      <c r="G7337" s="279" t="s">
        <v>8444</v>
      </c>
      <c r="H7337" s="282">
        <v>0</v>
      </c>
      <c r="I7337" s="280">
        <v>42933</v>
      </c>
      <c r="J7337" s="281"/>
      <c r="K7337" s="169"/>
      <c r="L7337" s="169"/>
      <c r="M7337" s="169" t="s">
        <v>2395</v>
      </c>
      <c r="N7337" s="169"/>
      <c r="O7337" s="169"/>
      <c r="P7337" s="169"/>
    </row>
    <row r="7338" spans="1:16" ht="20.100000000000001" customHeight="1">
      <c r="A7338" s="5" t="s">
        <v>18214</v>
      </c>
      <c r="B7338" s="168">
        <v>683615813267</v>
      </c>
      <c r="C7338" s="167" t="s">
        <v>18161</v>
      </c>
      <c r="D7338" s="5" t="s">
        <v>18213</v>
      </c>
      <c r="E7338" s="326">
        <v>2.5</v>
      </c>
      <c r="F7338" s="281">
        <v>6.99</v>
      </c>
      <c r="G7338" s="279" t="s">
        <v>8444</v>
      </c>
      <c r="H7338" s="283">
        <v>124</v>
      </c>
      <c r="I7338" s="280">
        <v>42933</v>
      </c>
      <c r="J7338" s="281"/>
      <c r="K7338" s="169"/>
      <c r="L7338" s="169"/>
      <c r="M7338" s="169" t="s">
        <v>2395</v>
      </c>
      <c r="N7338" s="169"/>
      <c r="O7338" s="169"/>
      <c r="P7338" s="169"/>
    </row>
    <row r="7339" spans="1:16" ht="20.100000000000001" customHeight="1">
      <c r="A7339" s="5" t="s">
        <v>18215</v>
      </c>
      <c r="B7339" s="168">
        <v>683615813274</v>
      </c>
      <c r="C7339" s="167" t="s">
        <v>18162</v>
      </c>
      <c r="D7339" s="5" t="s">
        <v>18213</v>
      </c>
      <c r="E7339" s="326">
        <v>2.5</v>
      </c>
      <c r="F7339" s="281">
        <v>6.99</v>
      </c>
      <c r="G7339" s="279" t="s">
        <v>8444</v>
      </c>
      <c r="H7339" s="283">
        <v>43</v>
      </c>
      <c r="I7339" s="280">
        <v>42933</v>
      </c>
      <c r="J7339" s="281"/>
      <c r="K7339" s="169"/>
      <c r="L7339" s="169"/>
      <c r="M7339" s="169" t="s">
        <v>2395</v>
      </c>
      <c r="N7339" s="169"/>
      <c r="O7339" s="169"/>
      <c r="P7339" s="169"/>
    </row>
    <row r="7340" spans="1:16" ht="20.100000000000001" customHeight="1">
      <c r="A7340" s="5" t="s">
        <v>18216</v>
      </c>
      <c r="B7340" s="168">
        <v>683615813281</v>
      </c>
      <c r="C7340" s="167" t="s">
        <v>18163</v>
      </c>
      <c r="D7340" s="5" t="s">
        <v>18213</v>
      </c>
      <c r="E7340" s="326">
        <v>2.5</v>
      </c>
      <c r="F7340" s="281">
        <v>6.99</v>
      </c>
      <c r="G7340" s="279" t="s">
        <v>8444</v>
      </c>
      <c r="H7340" s="283">
        <v>32</v>
      </c>
      <c r="I7340" s="280">
        <v>42933</v>
      </c>
      <c r="J7340" s="281"/>
      <c r="K7340" s="169"/>
      <c r="L7340" s="169"/>
      <c r="M7340" s="169" t="s">
        <v>2395</v>
      </c>
      <c r="N7340" s="169"/>
      <c r="O7340" s="169"/>
      <c r="P7340" s="169"/>
    </row>
    <row r="7341" spans="1:16" ht="20.100000000000001" customHeight="1">
      <c r="A7341" s="5" t="s">
        <v>18217</v>
      </c>
      <c r="C7341" s="167" t="s">
        <v>18164</v>
      </c>
      <c r="D7341" s="5" t="s">
        <v>18218</v>
      </c>
      <c r="E7341" s="169"/>
      <c r="F7341" s="281"/>
      <c r="G7341" s="279" t="s">
        <v>8444</v>
      </c>
      <c r="H7341" s="282">
        <v>0</v>
      </c>
      <c r="I7341" s="280">
        <v>42933</v>
      </c>
      <c r="J7341" s="281"/>
      <c r="K7341" s="169"/>
      <c r="L7341" s="169"/>
      <c r="M7341" s="169" t="s">
        <v>2395</v>
      </c>
      <c r="N7341" s="169"/>
      <c r="O7341" s="169"/>
      <c r="P7341" s="169"/>
    </row>
    <row r="7342" spans="1:16" ht="20.100000000000001" customHeight="1">
      <c r="A7342" s="5" t="s">
        <v>18219</v>
      </c>
      <c r="B7342" s="168">
        <v>683615813298</v>
      </c>
      <c r="C7342" s="167" t="s">
        <v>18165</v>
      </c>
      <c r="D7342" s="5" t="s">
        <v>18218</v>
      </c>
      <c r="E7342" s="326">
        <v>2</v>
      </c>
      <c r="F7342" s="281">
        <v>6.99</v>
      </c>
      <c r="G7342" s="279" t="s">
        <v>8444</v>
      </c>
      <c r="H7342" s="283">
        <v>111</v>
      </c>
      <c r="I7342" s="280">
        <v>42933</v>
      </c>
      <c r="J7342" s="281"/>
      <c r="K7342" s="169"/>
      <c r="L7342" s="169"/>
      <c r="M7342" s="169" t="s">
        <v>2395</v>
      </c>
      <c r="N7342" s="169"/>
      <c r="O7342" s="169"/>
      <c r="P7342" s="169"/>
    </row>
    <row r="7343" spans="1:16" ht="20.100000000000001" customHeight="1">
      <c r="A7343" s="5" t="s">
        <v>18220</v>
      </c>
      <c r="B7343" s="168">
        <v>683615813304</v>
      </c>
      <c r="C7343" s="167" t="s">
        <v>18166</v>
      </c>
      <c r="D7343" s="5" t="s">
        <v>18218</v>
      </c>
      <c r="E7343" s="326">
        <v>2</v>
      </c>
      <c r="F7343" s="281">
        <v>6.99</v>
      </c>
      <c r="G7343" s="279" t="s">
        <v>8444</v>
      </c>
      <c r="H7343" s="283">
        <v>117</v>
      </c>
      <c r="I7343" s="280">
        <v>42933</v>
      </c>
      <c r="J7343" s="281"/>
      <c r="K7343" s="169"/>
      <c r="L7343" s="169"/>
      <c r="M7343" s="169" t="s">
        <v>2395</v>
      </c>
      <c r="N7343" s="169"/>
      <c r="O7343" s="169"/>
      <c r="P7343" s="169"/>
    </row>
    <row r="7344" spans="1:16" ht="20.100000000000001" customHeight="1">
      <c r="A7344" s="5" t="s">
        <v>18221</v>
      </c>
      <c r="C7344" s="167" t="s">
        <v>18167</v>
      </c>
      <c r="D7344" s="5" t="s">
        <v>18222</v>
      </c>
      <c r="E7344" s="169"/>
      <c r="F7344" s="281"/>
      <c r="G7344" s="279" t="s">
        <v>8444</v>
      </c>
      <c r="H7344" s="282">
        <v>0</v>
      </c>
      <c r="I7344" s="280">
        <v>42933</v>
      </c>
      <c r="J7344" s="281"/>
      <c r="K7344" s="169"/>
      <c r="L7344" s="169"/>
      <c r="M7344" s="169" t="s">
        <v>2395</v>
      </c>
      <c r="N7344" s="169"/>
      <c r="O7344" s="169"/>
      <c r="P7344" s="169"/>
    </row>
    <row r="7345" spans="1:16" ht="20.100000000000001" customHeight="1">
      <c r="A7345" s="5" t="s">
        <v>18223</v>
      </c>
      <c r="B7345" s="168">
        <v>683615813311</v>
      </c>
      <c r="C7345" s="167" t="s">
        <v>18168</v>
      </c>
      <c r="D7345" s="5" t="s">
        <v>18222</v>
      </c>
      <c r="E7345" s="326">
        <v>2</v>
      </c>
      <c r="F7345" s="281">
        <v>6.99</v>
      </c>
      <c r="G7345" s="279" t="s">
        <v>8444</v>
      </c>
      <c r="H7345" s="283">
        <v>94</v>
      </c>
      <c r="I7345" s="280">
        <v>42933</v>
      </c>
      <c r="J7345" s="281"/>
      <c r="K7345" s="169"/>
      <c r="L7345" s="169"/>
      <c r="M7345" s="169" t="s">
        <v>2395</v>
      </c>
      <c r="N7345" s="169"/>
      <c r="O7345" s="169"/>
      <c r="P7345" s="169"/>
    </row>
    <row r="7346" spans="1:16" ht="20.100000000000001" customHeight="1">
      <c r="A7346" s="5" t="s">
        <v>18224</v>
      </c>
      <c r="B7346" s="168">
        <v>683615813328</v>
      </c>
      <c r="C7346" s="167" t="s">
        <v>18169</v>
      </c>
      <c r="D7346" s="5" t="s">
        <v>18222</v>
      </c>
      <c r="E7346" s="326">
        <v>2</v>
      </c>
      <c r="F7346" s="281">
        <v>6.99</v>
      </c>
      <c r="G7346" s="279" t="s">
        <v>8444</v>
      </c>
      <c r="H7346" s="283">
        <v>92</v>
      </c>
      <c r="I7346" s="280">
        <v>42933</v>
      </c>
      <c r="J7346" s="281"/>
      <c r="K7346" s="169"/>
      <c r="L7346" s="169"/>
      <c r="M7346" s="169" t="s">
        <v>2395</v>
      </c>
      <c r="N7346" s="169"/>
      <c r="O7346" s="169"/>
      <c r="P7346" s="169"/>
    </row>
    <row r="7347" spans="1:16" ht="20.100000000000001" customHeight="1">
      <c r="A7347" s="5" t="s">
        <v>18225</v>
      </c>
      <c r="B7347" s="168">
        <v>683615813335</v>
      </c>
      <c r="C7347" s="167" t="s">
        <v>18170</v>
      </c>
      <c r="D7347" s="5" t="s">
        <v>18222</v>
      </c>
      <c r="E7347" s="326">
        <v>2</v>
      </c>
      <c r="F7347" s="281">
        <v>6.99</v>
      </c>
      <c r="G7347" s="279" t="s">
        <v>8444</v>
      </c>
      <c r="H7347" s="283">
        <v>120</v>
      </c>
      <c r="I7347" s="280">
        <v>42933</v>
      </c>
      <c r="J7347" s="281"/>
      <c r="K7347" s="169"/>
      <c r="L7347" s="169"/>
      <c r="M7347" s="169" t="s">
        <v>2395</v>
      </c>
      <c r="N7347" s="169"/>
      <c r="O7347" s="169"/>
      <c r="P7347" s="169"/>
    </row>
    <row r="7348" spans="1:16" ht="20.100000000000001" customHeight="1">
      <c r="A7348" s="5" t="s">
        <v>18226</v>
      </c>
      <c r="C7348" s="167" t="s">
        <v>18171</v>
      </c>
      <c r="D7348" s="5" t="s">
        <v>18227</v>
      </c>
      <c r="E7348" s="169"/>
      <c r="F7348" s="281"/>
      <c r="G7348" s="279" t="s">
        <v>8444</v>
      </c>
      <c r="H7348" s="282">
        <v>0</v>
      </c>
      <c r="I7348" s="280">
        <v>42933</v>
      </c>
      <c r="J7348" s="281"/>
      <c r="K7348" s="169"/>
      <c r="L7348" s="169"/>
      <c r="M7348" s="169" t="s">
        <v>2395</v>
      </c>
      <c r="N7348" s="169"/>
      <c r="O7348" s="169"/>
      <c r="P7348" s="169"/>
    </row>
    <row r="7349" spans="1:16" ht="20.100000000000001" customHeight="1">
      <c r="A7349" s="5" t="s">
        <v>18228</v>
      </c>
      <c r="B7349" s="168">
        <v>683615813342</v>
      </c>
      <c r="C7349" s="167" t="s">
        <v>18172</v>
      </c>
      <c r="D7349" s="5" t="s">
        <v>18227</v>
      </c>
      <c r="E7349" s="326">
        <v>2.5</v>
      </c>
      <c r="F7349" s="281">
        <v>6.99</v>
      </c>
      <c r="G7349" s="279" t="s">
        <v>8444</v>
      </c>
      <c r="H7349" s="365">
        <v>378</v>
      </c>
      <c r="I7349" s="280">
        <v>42933</v>
      </c>
      <c r="J7349" s="281"/>
      <c r="K7349" s="169"/>
      <c r="L7349" s="169"/>
      <c r="M7349" s="169" t="s">
        <v>2395</v>
      </c>
      <c r="N7349" s="169"/>
      <c r="O7349" s="169"/>
      <c r="P7349" s="169"/>
    </row>
    <row r="7350" spans="1:16" ht="20.100000000000001" customHeight="1">
      <c r="A7350" s="5" t="s">
        <v>18229</v>
      </c>
      <c r="B7350" s="168">
        <v>683615813359</v>
      </c>
      <c r="C7350" s="167" t="s">
        <v>18173</v>
      </c>
      <c r="D7350" s="5" t="s">
        <v>18227</v>
      </c>
      <c r="E7350" s="326">
        <v>2.5</v>
      </c>
      <c r="F7350" s="281">
        <v>6.99</v>
      </c>
      <c r="G7350" s="279" t="s">
        <v>8444</v>
      </c>
      <c r="H7350" s="283">
        <v>377</v>
      </c>
      <c r="I7350" s="280">
        <v>42933</v>
      </c>
      <c r="J7350" s="281"/>
      <c r="K7350" s="169"/>
      <c r="L7350" s="169"/>
      <c r="M7350" s="169" t="s">
        <v>2395</v>
      </c>
      <c r="N7350" s="169"/>
      <c r="O7350" s="169"/>
      <c r="P7350" s="169"/>
    </row>
    <row r="7351" spans="1:16" ht="20.100000000000001" customHeight="1">
      <c r="A7351" s="5" t="s">
        <v>18230</v>
      </c>
      <c r="C7351" s="167" t="s">
        <v>18174</v>
      </c>
      <c r="D7351" s="5" t="s">
        <v>18231</v>
      </c>
      <c r="E7351" s="169"/>
      <c r="F7351" s="281"/>
      <c r="G7351" s="279" t="s">
        <v>8444</v>
      </c>
      <c r="H7351" s="282">
        <v>0</v>
      </c>
      <c r="I7351" s="280">
        <v>42933</v>
      </c>
      <c r="J7351" s="281"/>
      <c r="K7351" s="169"/>
      <c r="L7351" s="169"/>
      <c r="M7351" s="169" t="s">
        <v>2395</v>
      </c>
      <c r="N7351" s="169"/>
      <c r="O7351" s="169"/>
      <c r="P7351" s="169"/>
    </row>
    <row r="7352" spans="1:16" ht="20.100000000000001" customHeight="1">
      <c r="A7352" s="5" t="s">
        <v>18232</v>
      </c>
      <c r="B7352" s="168">
        <v>683615813366</v>
      </c>
      <c r="C7352" s="167" t="s">
        <v>18175</v>
      </c>
      <c r="D7352" s="5" t="s">
        <v>18231</v>
      </c>
      <c r="E7352" s="326">
        <v>3.5</v>
      </c>
      <c r="F7352" s="281">
        <v>6.99</v>
      </c>
      <c r="G7352" s="279" t="s">
        <v>8444</v>
      </c>
      <c r="H7352" s="283">
        <v>49</v>
      </c>
      <c r="I7352" s="280">
        <v>42933</v>
      </c>
      <c r="J7352" s="281"/>
      <c r="K7352" s="169"/>
      <c r="L7352" s="169"/>
      <c r="M7352" s="169" t="s">
        <v>2395</v>
      </c>
      <c r="N7352" s="169"/>
      <c r="O7352" s="169"/>
      <c r="P7352" s="169"/>
    </row>
    <row r="7353" spans="1:16" ht="20.100000000000001" customHeight="1">
      <c r="A7353" s="5" t="s">
        <v>18233</v>
      </c>
      <c r="B7353" s="168">
        <v>683615813373</v>
      </c>
      <c r="C7353" s="167" t="s">
        <v>18176</v>
      </c>
      <c r="D7353" s="5" t="s">
        <v>18231</v>
      </c>
      <c r="E7353" s="326">
        <v>3.5</v>
      </c>
      <c r="F7353" s="281">
        <v>6.99</v>
      </c>
      <c r="G7353" s="279" t="s">
        <v>8444</v>
      </c>
      <c r="H7353" s="283">
        <v>130</v>
      </c>
      <c r="I7353" s="280">
        <v>42933</v>
      </c>
      <c r="J7353" s="281"/>
      <c r="K7353" s="169"/>
      <c r="L7353" s="169"/>
      <c r="M7353" s="169" t="s">
        <v>2395</v>
      </c>
      <c r="N7353" s="169"/>
      <c r="O7353" s="169"/>
      <c r="P7353" s="169"/>
    </row>
    <row r="7354" spans="1:16" ht="20.100000000000001" customHeight="1">
      <c r="A7354" s="5" t="s">
        <v>18234</v>
      </c>
      <c r="B7354" s="168">
        <v>683615813380</v>
      </c>
      <c r="C7354" s="167" t="s">
        <v>18177</v>
      </c>
      <c r="D7354" s="5" t="s">
        <v>18231</v>
      </c>
      <c r="E7354" s="323">
        <v>3.5</v>
      </c>
      <c r="F7354" s="281">
        <v>6.99</v>
      </c>
      <c r="G7354" s="279" t="s">
        <v>8444</v>
      </c>
      <c r="H7354" s="282">
        <v>0</v>
      </c>
      <c r="I7354" s="280">
        <v>42933</v>
      </c>
      <c r="J7354" s="281"/>
      <c r="K7354" s="169"/>
      <c r="L7354" s="169"/>
      <c r="M7354" s="169" t="s">
        <v>2395</v>
      </c>
      <c r="N7354" s="169"/>
      <c r="O7354" s="169"/>
      <c r="P7354" s="169"/>
    </row>
    <row r="7355" spans="1:16" ht="20.100000000000001" customHeight="1">
      <c r="A7355" s="5" t="s">
        <v>18235</v>
      </c>
      <c r="C7355" s="167" t="s">
        <v>18178</v>
      </c>
      <c r="D7355" s="5" t="s">
        <v>18236</v>
      </c>
      <c r="E7355" s="169"/>
      <c r="F7355" s="281"/>
      <c r="G7355" s="279" t="s">
        <v>8444</v>
      </c>
      <c r="H7355" s="282">
        <v>0</v>
      </c>
      <c r="I7355" s="280">
        <v>42933</v>
      </c>
      <c r="J7355" s="281"/>
      <c r="K7355" s="169"/>
      <c r="L7355" s="169"/>
      <c r="M7355" s="169" t="s">
        <v>2395</v>
      </c>
      <c r="N7355" s="169"/>
      <c r="O7355" s="169"/>
      <c r="P7355" s="169"/>
    </row>
    <row r="7356" spans="1:16" ht="20.100000000000001" customHeight="1">
      <c r="A7356" s="5" t="s">
        <v>18237</v>
      </c>
      <c r="B7356" s="168">
        <v>683615813397</v>
      </c>
      <c r="C7356" s="167" t="s">
        <v>18179</v>
      </c>
      <c r="D7356" s="5" t="s">
        <v>18236</v>
      </c>
      <c r="E7356" s="326">
        <v>3.5</v>
      </c>
      <c r="F7356" s="281">
        <v>6.99</v>
      </c>
      <c r="G7356" s="279" t="s">
        <v>8444</v>
      </c>
      <c r="H7356" s="283">
        <v>94</v>
      </c>
      <c r="I7356" s="280">
        <v>42933</v>
      </c>
      <c r="J7356" s="281"/>
      <c r="K7356" s="169"/>
      <c r="L7356" s="169"/>
      <c r="M7356" s="169" t="s">
        <v>2395</v>
      </c>
      <c r="N7356" s="169"/>
      <c r="O7356" s="169"/>
      <c r="P7356" s="169"/>
    </row>
    <row r="7357" spans="1:16" ht="20.100000000000001" customHeight="1">
      <c r="A7357" s="5" t="s">
        <v>18238</v>
      </c>
      <c r="C7357" s="167" t="s">
        <v>18180</v>
      </c>
      <c r="D7357" s="5" t="s">
        <v>18236</v>
      </c>
      <c r="E7357" s="169"/>
      <c r="F7357" s="281"/>
      <c r="G7357" s="279" t="s">
        <v>8444</v>
      </c>
      <c r="H7357" s="282">
        <v>0</v>
      </c>
      <c r="I7357" s="280">
        <v>42933</v>
      </c>
      <c r="J7357" s="281"/>
      <c r="K7357" s="169"/>
      <c r="L7357" s="169"/>
      <c r="M7357" s="169" t="s">
        <v>2395</v>
      </c>
      <c r="N7357" s="169"/>
      <c r="O7357" s="169"/>
      <c r="P7357" s="169"/>
    </row>
    <row r="7358" spans="1:16" ht="20.100000000000001" customHeight="1">
      <c r="A7358" s="5" t="s">
        <v>18239</v>
      </c>
      <c r="B7358" s="168">
        <v>683615813403</v>
      </c>
      <c r="C7358" s="167" t="s">
        <v>18181</v>
      </c>
      <c r="D7358" s="5" t="s">
        <v>18236</v>
      </c>
      <c r="E7358" s="323">
        <v>4</v>
      </c>
      <c r="F7358" s="281">
        <v>6.99</v>
      </c>
      <c r="G7358" s="279" t="s">
        <v>8444</v>
      </c>
      <c r="H7358" s="282">
        <v>0</v>
      </c>
      <c r="I7358" s="280">
        <v>42933</v>
      </c>
      <c r="J7358" s="281"/>
      <c r="K7358" s="169"/>
      <c r="L7358" s="169"/>
      <c r="M7358" s="169" t="s">
        <v>2395</v>
      </c>
      <c r="N7358" s="169"/>
      <c r="O7358" s="169"/>
      <c r="P7358" s="169"/>
    </row>
    <row r="7359" spans="1:16" ht="20.100000000000001" customHeight="1">
      <c r="A7359" s="5" t="s">
        <v>18240</v>
      </c>
      <c r="C7359" s="167" t="s">
        <v>18182</v>
      </c>
      <c r="D7359" s="5" t="s">
        <v>18241</v>
      </c>
      <c r="E7359" s="326">
        <v>3</v>
      </c>
      <c r="F7359" s="281"/>
      <c r="G7359" s="279" t="s">
        <v>8444</v>
      </c>
      <c r="H7359" s="283">
        <v>82</v>
      </c>
      <c r="I7359" s="280">
        <v>42933</v>
      </c>
      <c r="J7359" s="281"/>
      <c r="K7359" s="169"/>
      <c r="L7359" s="169"/>
      <c r="M7359" s="169" t="s">
        <v>2395</v>
      </c>
      <c r="N7359" s="169"/>
      <c r="O7359" s="169"/>
      <c r="P7359" s="169"/>
    </row>
    <row r="7360" spans="1:16" ht="20.100000000000001" customHeight="1">
      <c r="A7360" s="5" t="s">
        <v>18242</v>
      </c>
      <c r="B7360" s="168">
        <v>683615813410</v>
      </c>
      <c r="C7360" s="167" t="s">
        <v>18182</v>
      </c>
      <c r="D7360" s="5" t="s">
        <v>18241</v>
      </c>
      <c r="E7360" s="326">
        <v>3</v>
      </c>
      <c r="F7360" s="281">
        <v>6.99</v>
      </c>
      <c r="G7360" s="279" t="s">
        <v>8444</v>
      </c>
      <c r="H7360" s="283">
        <v>82</v>
      </c>
      <c r="I7360" s="280">
        <v>42933</v>
      </c>
      <c r="J7360" s="281"/>
      <c r="K7360" s="169"/>
      <c r="L7360" s="169"/>
      <c r="M7360" s="169" t="s">
        <v>2395</v>
      </c>
      <c r="N7360" s="169"/>
      <c r="O7360" s="169"/>
      <c r="P7360" s="169"/>
    </row>
    <row r="7361" spans="1:16" ht="20.100000000000001" customHeight="1">
      <c r="A7361" s="5" t="s">
        <v>18243</v>
      </c>
      <c r="C7361" s="167" t="s">
        <v>18183</v>
      </c>
      <c r="D7361" s="5" t="s">
        <v>18244</v>
      </c>
      <c r="E7361" s="169"/>
      <c r="F7361" s="281"/>
      <c r="G7361" s="279" t="s">
        <v>8444</v>
      </c>
      <c r="H7361" s="282">
        <v>0</v>
      </c>
      <c r="I7361" s="280">
        <v>42933</v>
      </c>
      <c r="J7361" s="281"/>
      <c r="K7361" s="169"/>
      <c r="L7361" s="169"/>
      <c r="M7361" s="169" t="s">
        <v>2395</v>
      </c>
      <c r="N7361" s="169"/>
      <c r="O7361" s="169"/>
      <c r="P7361" s="169"/>
    </row>
    <row r="7362" spans="1:16" ht="20.100000000000001" customHeight="1">
      <c r="A7362" s="5" t="s">
        <v>18245</v>
      </c>
      <c r="B7362" s="168">
        <v>683615813434</v>
      </c>
      <c r="C7362" s="167" t="s">
        <v>18184</v>
      </c>
      <c r="D7362" s="5" t="s">
        <v>18244</v>
      </c>
      <c r="E7362" s="326">
        <v>4</v>
      </c>
      <c r="F7362" s="281">
        <v>6.99</v>
      </c>
      <c r="G7362" s="279" t="s">
        <v>8444</v>
      </c>
      <c r="H7362" s="283">
        <v>13</v>
      </c>
      <c r="I7362" s="280">
        <v>42933</v>
      </c>
      <c r="J7362" s="281"/>
      <c r="K7362" s="169"/>
      <c r="L7362" s="169"/>
      <c r="M7362" s="169" t="s">
        <v>2395</v>
      </c>
      <c r="N7362" s="169"/>
      <c r="O7362" s="169"/>
      <c r="P7362" s="169"/>
    </row>
    <row r="7363" spans="1:16" ht="20.100000000000001" customHeight="1">
      <c r="A7363" s="5" t="s">
        <v>18246</v>
      </c>
      <c r="B7363" s="168">
        <v>683615813441</v>
      </c>
      <c r="C7363" s="167" t="s">
        <v>18185</v>
      </c>
      <c r="D7363" s="5" t="s">
        <v>18244</v>
      </c>
      <c r="E7363" s="323">
        <v>4</v>
      </c>
      <c r="F7363" s="281">
        <v>6.99</v>
      </c>
      <c r="G7363" s="279" t="s">
        <v>8444</v>
      </c>
      <c r="H7363" s="282">
        <v>0</v>
      </c>
      <c r="I7363" s="280">
        <v>42933</v>
      </c>
      <c r="J7363" s="281"/>
      <c r="K7363" s="169"/>
      <c r="L7363" s="169"/>
      <c r="M7363" s="169" t="s">
        <v>2395</v>
      </c>
      <c r="N7363" s="169"/>
      <c r="O7363" s="169"/>
      <c r="P7363" s="169"/>
    </row>
    <row r="7364" spans="1:16" ht="20.100000000000001" customHeight="1">
      <c r="A7364" s="5" t="s">
        <v>18247</v>
      </c>
      <c r="C7364" s="167" t="s">
        <v>18186</v>
      </c>
      <c r="D7364" s="5" t="s">
        <v>18248</v>
      </c>
      <c r="E7364" s="169"/>
      <c r="F7364" s="281"/>
      <c r="G7364" s="279" t="s">
        <v>8444</v>
      </c>
      <c r="H7364" s="282">
        <v>0</v>
      </c>
      <c r="I7364" s="280">
        <v>42933</v>
      </c>
      <c r="J7364" s="281"/>
      <c r="K7364" s="169"/>
      <c r="L7364" s="169"/>
      <c r="M7364" s="169" t="s">
        <v>2395</v>
      </c>
      <c r="N7364" s="169"/>
      <c r="O7364" s="169"/>
      <c r="P7364" s="169"/>
    </row>
    <row r="7365" spans="1:16" ht="20.100000000000001" customHeight="1">
      <c r="A7365" s="5" t="s">
        <v>18249</v>
      </c>
      <c r="B7365" s="168">
        <v>683615813458</v>
      </c>
      <c r="C7365" s="167" t="s">
        <v>18187</v>
      </c>
      <c r="D7365" s="5" t="s">
        <v>18248</v>
      </c>
      <c r="E7365" s="323">
        <v>4.5</v>
      </c>
      <c r="F7365" s="281">
        <v>6.99</v>
      </c>
      <c r="G7365" s="279" t="s">
        <v>8444</v>
      </c>
      <c r="H7365" s="282">
        <v>0</v>
      </c>
      <c r="I7365" s="280">
        <v>42933</v>
      </c>
      <c r="J7365" s="281"/>
      <c r="K7365" s="169"/>
      <c r="L7365" s="169"/>
      <c r="M7365" s="169" t="s">
        <v>2395</v>
      </c>
      <c r="N7365" s="169"/>
      <c r="O7365" s="169"/>
      <c r="P7365" s="169"/>
    </row>
    <row r="7366" spans="1:16" ht="20.100000000000001" customHeight="1">
      <c r="A7366" s="5" t="s">
        <v>18250</v>
      </c>
      <c r="B7366" s="168">
        <v>683615813465</v>
      </c>
      <c r="C7366" s="167" t="s">
        <v>18188</v>
      </c>
      <c r="D7366" s="5" t="s">
        <v>18248</v>
      </c>
      <c r="E7366" s="323">
        <v>4.5</v>
      </c>
      <c r="F7366" s="281">
        <v>6.99</v>
      </c>
      <c r="G7366" s="279" t="s">
        <v>8444</v>
      </c>
      <c r="H7366" s="282">
        <v>0</v>
      </c>
      <c r="I7366" s="280">
        <v>42933</v>
      </c>
      <c r="J7366" s="281"/>
      <c r="K7366" s="169"/>
      <c r="L7366" s="169"/>
      <c r="M7366" s="169" t="s">
        <v>2395</v>
      </c>
      <c r="N7366" s="169"/>
      <c r="O7366" s="169"/>
      <c r="P7366" s="169"/>
    </row>
    <row r="7367" spans="1:16" ht="20.100000000000001" customHeight="1">
      <c r="A7367" s="5" t="s">
        <v>18251</v>
      </c>
      <c r="B7367" s="168">
        <v>683615813472</v>
      </c>
      <c r="C7367" s="167" t="s">
        <v>18189</v>
      </c>
      <c r="D7367" s="5" t="s">
        <v>18248</v>
      </c>
      <c r="E7367" s="323">
        <v>4.5</v>
      </c>
      <c r="F7367" s="281">
        <v>6.99</v>
      </c>
      <c r="G7367" s="279" t="s">
        <v>8444</v>
      </c>
      <c r="H7367" s="282">
        <v>0</v>
      </c>
      <c r="I7367" s="280">
        <v>42933</v>
      </c>
      <c r="J7367" s="281"/>
      <c r="K7367" s="169"/>
      <c r="L7367" s="169"/>
      <c r="M7367" s="169" t="s">
        <v>2395</v>
      </c>
      <c r="N7367" s="169"/>
      <c r="O7367" s="169"/>
      <c r="P7367" s="169"/>
    </row>
    <row r="7368" spans="1:16" ht="20.100000000000001" customHeight="1">
      <c r="A7368" s="5" t="s">
        <v>18252</v>
      </c>
      <c r="C7368" s="167" t="s">
        <v>18190</v>
      </c>
      <c r="D7368" s="5" t="s">
        <v>18253</v>
      </c>
      <c r="E7368" s="169"/>
      <c r="F7368" s="281"/>
      <c r="G7368" s="279" t="s">
        <v>8444</v>
      </c>
      <c r="H7368" s="282">
        <v>0</v>
      </c>
      <c r="I7368" s="280">
        <v>42933</v>
      </c>
      <c r="J7368" s="281"/>
      <c r="K7368" s="169"/>
      <c r="L7368" s="169"/>
      <c r="M7368" s="169" t="s">
        <v>2395</v>
      </c>
      <c r="N7368" s="169"/>
      <c r="O7368" s="169"/>
      <c r="P7368" s="169"/>
    </row>
    <row r="7369" spans="1:16" ht="20.100000000000001" customHeight="1">
      <c r="A7369" s="5" t="s">
        <v>18254</v>
      </c>
      <c r="B7369" s="168">
        <v>683615813489</v>
      </c>
      <c r="C7369" s="167" t="s">
        <v>18191</v>
      </c>
      <c r="D7369" s="5" t="s">
        <v>18253</v>
      </c>
      <c r="E7369" s="323">
        <v>3</v>
      </c>
      <c r="F7369" s="281">
        <v>6.99</v>
      </c>
      <c r="G7369" s="279" t="s">
        <v>8444</v>
      </c>
      <c r="H7369" s="282">
        <v>0</v>
      </c>
      <c r="I7369" s="280">
        <v>42933</v>
      </c>
      <c r="J7369" s="281"/>
      <c r="K7369" s="169"/>
      <c r="L7369" s="169"/>
      <c r="M7369" s="169" t="s">
        <v>2395</v>
      </c>
      <c r="N7369" s="169"/>
      <c r="O7369" s="169"/>
      <c r="P7369" s="169"/>
    </row>
    <row r="7370" spans="1:16" ht="20.100000000000001" customHeight="1">
      <c r="A7370" s="5" t="s">
        <v>18255</v>
      </c>
      <c r="C7370" s="167" t="s">
        <v>18256</v>
      </c>
      <c r="D7370" s="5" t="s">
        <v>18257</v>
      </c>
      <c r="E7370" s="169"/>
      <c r="F7370" s="281"/>
      <c r="G7370" s="279" t="s">
        <v>8444</v>
      </c>
      <c r="H7370" s="282">
        <v>0</v>
      </c>
      <c r="I7370" s="280">
        <v>42940</v>
      </c>
      <c r="J7370" s="281"/>
      <c r="K7370" s="169"/>
      <c r="L7370" s="169"/>
      <c r="M7370" s="169" t="s">
        <v>2395</v>
      </c>
      <c r="N7370" s="169"/>
      <c r="O7370" s="169"/>
      <c r="P7370" s="169"/>
    </row>
    <row r="7371" spans="1:16" ht="20.100000000000001" customHeight="1">
      <c r="A7371" s="5" t="s">
        <v>18258</v>
      </c>
      <c r="B7371" s="168">
        <v>683615813496</v>
      </c>
      <c r="C7371" s="167" t="s">
        <v>18259</v>
      </c>
      <c r="D7371" s="5" t="s">
        <v>18257</v>
      </c>
      <c r="E7371" s="326">
        <v>1</v>
      </c>
      <c r="F7371" s="281">
        <v>7.99</v>
      </c>
      <c r="G7371" s="279" t="s">
        <v>8444</v>
      </c>
      <c r="H7371" s="283">
        <v>51</v>
      </c>
      <c r="I7371" s="280">
        <v>42940</v>
      </c>
      <c r="J7371" s="281"/>
      <c r="K7371" s="169"/>
      <c r="L7371" s="169"/>
      <c r="M7371" s="169" t="s">
        <v>2395</v>
      </c>
      <c r="N7371" s="169"/>
      <c r="O7371" s="169"/>
      <c r="P7371" s="169"/>
    </row>
    <row r="7372" spans="1:16" ht="20.100000000000001" customHeight="1">
      <c r="A7372" s="5" t="s">
        <v>18260</v>
      </c>
      <c r="C7372" s="167" t="s">
        <v>18261</v>
      </c>
      <c r="D7372" s="5" t="s">
        <v>18262</v>
      </c>
      <c r="E7372" s="326">
        <v>1</v>
      </c>
      <c r="F7372" s="281"/>
      <c r="G7372" s="279" t="s">
        <v>8444</v>
      </c>
      <c r="H7372" s="283">
        <v>13</v>
      </c>
      <c r="I7372" s="280">
        <v>42940</v>
      </c>
      <c r="J7372" s="281"/>
      <c r="K7372" s="169"/>
      <c r="L7372" s="169"/>
      <c r="M7372" s="169" t="s">
        <v>2395</v>
      </c>
      <c r="N7372" s="169"/>
      <c r="O7372" s="169"/>
      <c r="P7372" s="169"/>
    </row>
    <row r="7373" spans="1:16" ht="20.100000000000001" customHeight="1">
      <c r="A7373" s="5" t="s">
        <v>18263</v>
      </c>
      <c r="B7373" s="168">
        <v>683615813502</v>
      </c>
      <c r="C7373" s="167" t="s">
        <v>18261</v>
      </c>
      <c r="D7373" s="5" t="s">
        <v>18262</v>
      </c>
      <c r="E7373" s="326">
        <v>1</v>
      </c>
      <c r="F7373" s="281">
        <v>7.99</v>
      </c>
      <c r="G7373" s="279" t="s">
        <v>8444</v>
      </c>
      <c r="H7373" s="283">
        <v>13</v>
      </c>
      <c r="I7373" s="280">
        <v>42940</v>
      </c>
      <c r="J7373" s="281"/>
      <c r="K7373" s="169"/>
      <c r="L7373" s="169"/>
      <c r="M7373" s="169" t="s">
        <v>2395</v>
      </c>
      <c r="N7373" s="169"/>
      <c r="O7373" s="169"/>
      <c r="P7373" s="169"/>
    </row>
    <row r="7374" spans="1:16" ht="20.100000000000001" customHeight="1">
      <c r="A7374" s="5" t="s">
        <v>18264</v>
      </c>
      <c r="C7374" s="167" t="s">
        <v>14350</v>
      </c>
      <c r="D7374" s="5" t="s">
        <v>18265</v>
      </c>
      <c r="E7374" s="169"/>
      <c r="F7374" s="281"/>
      <c r="G7374" s="279" t="s">
        <v>8444</v>
      </c>
      <c r="H7374" s="282">
        <v>0</v>
      </c>
      <c r="I7374" s="280">
        <v>42940</v>
      </c>
      <c r="J7374" s="281"/>
      <c r="K7374" s="169"/>
      <c r="L7374" s="169"/>
      <c r="M7374" s="169" t="s">
        <v>2395</v>
      </c>
      <c r="N7374" s="169"/>
      <c r="O7374" s="169"/>
      <c r="P7374" s="169"/>
    </row>
    <row r="7375" spans="1:16" ht="20.100000000000001" customHeight="1">
      <c r="A7375" s="5" t="s">
        <v>18266</v>
      </c>
      <c r="B7375" s="168">
        <v>683615813519</v>
      </c>
      <c r="C7375" s="167" t="s">
        <v>18267</v>
      </c>
      <c r="D7375" s="5" t="s">
        <v>18265</v>
      </c>
      <c r="E7375" s="326">
        <v>1</v>
      </c>
      <c r="F7375" s="281">
        <v>7.99</v>
      </c>
      <c r="G7375" s="279" t="s">
        <v>8444</v>
      </c>
      <c r="H7375" s="283">
        <v>17</v>
      </c>
      <c r="I7375" s="280">
        <v>42940</v>
      </c>
      <c r="J7375" s="281"/>
      <c r="K7375" s="169"/>
      <c r="L7375" s="169"/>
      <c r="M7375" s="169" t="s">
        <v>2395</v>
      </c>
      <c r="N7375" s="169"/>
      <c r="O7375" s="169"/>
      <c r="P7375" s="169"/>
    </row>
    <row r="7376" spans="1:16" ht="20.100000000000001" customHeight="1">
      <c r="A7376" s="5" t="s">
        <v>18268</v>
      </c>
      <c r="B7376" s="168">
        <v>683615813526</v>
      </c>
      <c r="C7376" s="167" t="s">
        <v>18269</v>
      </c>
      <c r="D7376" s="5" t="s">
        <v>18265</v>
      </c>
      <c r="E7376" s="326">
        <v>1</v>
      </c>
      <c r="F7376" s="281">
        <v>7.99</v>
      </c>
      <c r="G7376" s="279" t="s">
        <v>8444</v>
      </c>
      <c r="H7376" s="283">
        <v>80</v>
      </c>
      <c r="I7376" s="280">
        <v>42940</v>
      </c>
      <c r="J7376" s="281"/>
      <c r="K7376" s="169"/>
      <c r="L7376" s="169"/>
      <c r="M7376" s="169" t="s">
        <v>2395</v>
      </c>
      <c r="N7376" s="169"/>
      <c r="O7376" s="169"/>
      <c r="P7376" s="169"/>
    </row>
    <row r="7377" spans="1:16" ht="20.100000000000001" customHeight="1">
      <c r="A7377" s="5" t="s">
        <v>18270</v>
      </c>
      <c r="B7377" s="168">
        <v>683615813533</v>
      </c>
      <c r="C7377" s="167" t="s">
        <v>18271</v>
      </c>
      <c r="D7377" s="5" t="s">
        <v>18265</v>
      </c>
      <c r="E7377" s="326">
        <v>1</v>
      </c>
      <c r="F7377" s="281">
        <v>7.99</v>
      </c>
      <c r="G7377" s="279" t="s">
        <v>8444</v>
      </c>
      <c r="H7377" s="283">
        <v>100</v>
      </c>
      <c r="I7377" s="280">
        <v>42940</v>
      </c>
      <c r="J7377" s="281"/>
      <c r="K7377" s="169"/>
      <c r="L7377" s="169"/>
      <c r="M7377" s="169" t="s">
        <v>2395</v>
      </c>
      <c r="N7377" s="169"/>
      <c r="O7377" s="169"/>
      <c r="P7377" s="169"/>
    </row>
    <row r="7378" spans="1:16" ht="20.100000000000001" customHeight="1">
      <c r="A7378" s="5" t="s">
        <v>18272</v>
      </c>
      <c r="B7378" s="168">
        <v>683615813540</v>
      </c>
      <c r="C7378" s="167" t="s">
        <v>18273</v>
      </c>
      <c r="D7378" s="5" t="s">
        <v>18265</v>
      </c>
      <c r="E7378" s="323">
        <v>1</v>
      </c>
      <c r="F7378" s="281">
        <v>7.99</v>
      </c>
      <c r="G7378" s="279" t="s">
        <v>8444</v>
      </c>
      <c r="H7378" s="282">
        <v>0</v>
      </c>
      <c r="I7378" s="280">
        <v>42940</v>
      </c>
      <c r="J7378" s="281"/>
      <c r="K7378" s="169"/>
      <c r="L7378" s="169"/>
      <c r="M7378" s="169" t="s">
        <v>2395</v>
      </c>
      <c r="N7378" s="169"/>
      <c r="O7378" s="169"/>
      <c r="P7378" s="169"/>
    </row>
    <row r="7379" spans="1:16" ht="20.100000000000001" customHeight="1">
      <c r="A7379" s="5" t="s">
        <v>18274</v>
      </c>
      <c r="C7379" s="167" t="s">
        <v>18275</v>
      </c>
      <c r="D7379" s="5" t="s">
        <v>18276</v>
      </c>
      <c r="E7379" s="326">
        <v>1</v>
      </c>
      <c r="F7379" s="281"/>
      <c r="G7379" s="279" t="s">
        <v>8444</v>
      </c>
      <c r="H7379" s="283">
        <v>12</v>
      </c>
      <c r="I7379" s="280">
        <v>42940</v>
      </c>
      <c r="J7379" s="281"/>
      <c r="K7379" s="169"/>
      <c r="L7379" s="169"/>
      <c r="M7379" s="169" t="s">
        <v>2395</v>
      </c>
      <c r="N7379" s="169"/>
      <c r="O7379" s="169"/>
      <c r="P7379" s="169"/>
    </row>
    <row r="7380" spans="1:16" ht="20.100000000000001" customHeight="1">
      <c r="A7380" s="5" t="s">
        <v>18277</v>
      </c>
      <c r="B7380" s="168">
        <v>683615813557</v>
      </c>
      <c r="C7380" s="167" t="s">
        <v>18275</v>
      </c>
      <c r="D7380" s="5" t="s">
        <v>18276</v>
      </c>
      <c r="E7380" s="326">
        <v>1</v>
      </c>
      <c r="F7380" s="281">
        <v>7.99</v>
      </c>
      <c r="G7380" s="279" t="s">
        <v>8444</v>
      </c>
      <c r="H7380" s="283">
        <v>12</v>
      </c>
      <c r="I7380" s="280">
        <v>42940</v>
      </c>
      <c r="J7380" s="281"/>
      <c r="K7380" s="169"/>
      <c r="L7380" s="169"/>
      <c r="M7380" s="169" t="s">
        <v>2395</v>
      </c>
      <c r="N7380" s="169"/>
      <c r="O7380" s="169"/>
      <c r="P7380" s="169"/>
    </row>
    <row r="7381" spans="1:16" ht="20.100000000000001" customHeight="1">
      <c r="A7381" s="5" t="s">
        <v>18278</v>
      </c>
      <c r="C7381" s="167" t="s">
        <v>18279</v>
      </c>
      <c r="D7381" s="5" t="s">
        <v>18280</v>
      </c>
      <c r="E7381" s="169"/>
      <c r="F7381" s="281"/>
      <c r="G7381" s="279" t="s">
        <v>8444</v>
      </c>
      <c r="H7381" s="282">
        <v>0</v>
      </c>
      <c r="I7381" s="280">
        <v>42940</v>
      </c>
      <c r="J7381" s="281"/>
      <c r="K7381" s="169"/>
      <c r="L7381" s="169"/>
      <c r="M7381" s="169" t="s">
        <v>2395</v>
      </c>
      <c r="N7381" s="169"/>
      <c r="O7381" s="169"/>
      <c r="P7381" s="169"/>
    </row>
    <row r="7382" spans="1:16" ht="20.100000000000001" customHeight="1">
      <c r="A7382" s="5" t="s">
        <v>18281</v>
      </c>
      <c r="B7382" s="168">
        <v>683615813564</v>
      </c>
      <c r="C7382" s="167" t="s">
        <v>18282</v>
      </c>
      <c r="D7382" s="5" t="s">
        <v>18280</v>
      </c>
      <c r="E7382" s="323">
        <v>1</v>
      </c>
      <c r="F7382" s="281">
        <v>7.99</v>
      </c>
      <c r="G7382" s="279" t="s">
        <v>8444</v>
      </c>
      <c r="H7382" s="282">
        <v>0</v>
      </c>
      <c r="I7382" s="280">
        <v>42940</v>
      </c>
      <c r="J7382" s="281"/>
      <c r="K7382" s="169"/>
      <c r="L7382" s="169"/>
      <c r="M7382" s="169" t="s">
        <v>2395</v>
      </c>
      <c r="N7382" s="169"/>
      <c r="O7382" s="169"/>
      <c r="P7382" s="169"/>
    </row>
    <row r="7383" spans="1:16" ht="20.100000000000001" customHeight="1">
      <c r="A7383" s="5" t="s">
        <v>18283</v>
      </c>
      <c r="B7383" s="168">
        <v>683615813571</v>
      </c>
      <c r="C7383" s="167" t="s">
        <v>18284</v>
      </c>
      <c r="D7383" s="5" t="s">
        <v>18280</v>
      </c>
      <c r="E7383" s="326">
        <v>1</v>
      </c>
      <c r="F7383" s="281">
        <v>7.99</v>
      </c>
      <c r="G7383" s="279" t="s">
        <v>8444</v>
      </c>
      <c r="H7383" s="365">
        <v>110</v>
      </c>
      <c r="I7383" s="280">
        <v>42940</v>
      </c>
      <c r="J7383" s="281"/>
      <c r="K7383" s="169"/>
      <c r="L7383" s="169"/>
      <c r="M7383" s="169" t="s">
        <v>2395</v>
      </c>
      <c r="N7383" s="169"/>
      <c r="O7383" s="169"/>
      <c r="P7383" s="169"/>
    </row>
    <row r="7384" spans="1:16" ht="20.100000000000001" customHeight="1">
      <c r="A7384" s="5" t="s">
        <v>18285</v>
      </c>
      <c r="B7384" s="168">
        <v>683615813588</v>
      </c>
      <c r="C7384" s="167" t="s">
        <v>18286</v>
      </c>
      <c r="D7384" s="5" t="s">
        <v>18280</v>
      </c>
      <c r="E7384" s="326">
        <v>1</v>
      </c>
      <c r="F7384" s="281">
        <v>7.99</v>
      </c>
      <c r="G7384" s="279" t="s">
        <v>8444</v>
      </c>
      <c r="H7384" s="365">
        <v>110</v>
      </c>
      <c r="I7384" s="280">
        <v>42940</v>
      </c>
      <c r="J7384" s="281"/>
      <c r="K7384" s="169"/>
      <c r="L7384" s="169"/>
      <c r="M7384" s="169" t="s">
        <v>2395</v>
      </c>
      <c r="N7384" s="169"/>
      <c r="O7384" s="169"/>
      <c r="P7384" s="169"/>
    </row>
    <row r="7385" spans="1:16" ht="20.100000000000001" customHeight="1">
      <c r="A7385" s="5" t="s">
        <v>18287</v>
      </c>
      <c r="B7385" s="168">
        <v>683615813595</v>
      </c>
      <c r="C7385" s="167" t="s">
        <v>18288</v>
      </c>
      <c r="D7385" s="5" t="s">
        <v>18280</v>
      </c>
      <c r="E7385" s="326">
        <v>1</v>
      </c>
      <c r="F7385" s="281">
        <v>7.99</v>
      </c>
      <c r="G7385" s="279" t="s">
        <v>8444</v>
      </c>
      <c r="H7385" s="365">
        <v>111</v>
      </c>
      <c r="I7385" s="280">
        <v>42940</v>
      </c>
      <c r="J7385" s="281"/>
      <c r="K7385" s="169"/>
      <c r="L7385" s="169"/>
      <c r="M7385" s="169" t="s">
        <v>2395</v>
      </c>
      <c r="N7385" s="169"/>
      <c r="O7385" s="169"/>
      <c r="P7385" s="169"/>
    </row>
    <row r="7386" spans="1:16" ht="20.100000000000001" customHeight="1">
      <c r="A7386" s="5" t="s">
        <v>18289</v>
      </c>
      <c r="B7386" s="168">
        <v>683615813601</v>
      </c>
      <c r="C7386" s="167" t="s">
        <v>18290</v>
      </c>
      <c r="D7386" s="5" t="s">
        <v>18280</v>
      </c>
      <c r="E7386" s="326">
        <v>1</v>
      </c>
      <c r="F7386" s="281">
        <v>7.99</v>
      </c>
      <c r="G7386" s="279" t="s">
        <v>8444</v>
      </c>
      <c r="H7386" s="283">
        <v>123</v>
      </c>
      <c r="I7386" s="280">
        <v>42940</v>
      </c>
      <c r="J7386" s="281"/>
      <c r="K7386" s="169"/>
      <c r="L7386" s="169"/>
      <c r="M7386" s="169" t="s">
        <v>2395</v>
      </c>
      <c r="N7386" s="169"/>
      <c r="O7386" s="169"/>
      <c r="P7386" s="169"/>
    </row>
    <row r="7387" spans="1:16" ht="20.100000000000001" customHeight="1">
      <c r="A7387" s="5" t="s">
        <v>18291</v>
      </c>
      <c r="B7387" s="168">
        <v>683615813618</v>
      </c>
      <c r="C7387" s="167" t="s">
        <v>18292</v>
      </c>
      <c r="D7387" s="5" t="s">
        <v>18280</v>
      </c>
      <c r="E7387" s="326">
        <v>1.5</v>
      </c>
      <c r="F7387" s="281">
        <v>7.99</v>
      </c>
      <c r="G7387" s="279" t="s">
        <v>8444</v>
      </c>
      <c r="H7387" s="283">
        <v>220</v>
      </c>
      <c r="I7387" s="280">
        <v>42940</v>
      </c>
      <c r="J7387" s="281"/>
      <c r="K7387" s="169"/>
      <c r="L7387" s="169"/>
      <c r="M7387" s="169" t="s">
        <v>2395</v>
      </c>
      <c r="N7387" s="169"/>
      <c r="O7387" s="169"/>
      <c r="P7387" s="169"/>
    </row>
    <row r="7388" spans="1:16" ht="20.100000000000001" customHeight="1">
      <c r="A7388" s="5" t="s">
        <v>18293</v>
      </c>
      <c r="C7388" s="167" t="s">
        <v>18294</v>
      </c>
      <c r="D7388" s="5" t="s">
        <v>18295</v>
      </c>
      <c r="E7388" s="169"/>
      <c r="F7388" s="281"/>
      <c r="G7388" s="279" t="s">
        <v>8444</v>
      </c>
      <c r="H7388" s="282">
        <v>0</v>
      </c>
      <c r="I7388" s="280">
        <v>42940</v>
      </c>
      <c r="J7388" s="281"/>
      <c r="K7388" s="169"/>
      <c r="L7388" s="169"/>
      <c r="M7388" s="169" t="s">
        <v>2395</v>
      </c>
      <c r="N7388" s="169"/>
      <c r="O7388" s="169"/>
      <c r="P7388" s="169"/>
    </row>
    <row r="7389" spans="1:16" ht="20.100000000000001" customHeight="1">
      <c r="A7389" s="5" t="s">
        <v>18296</v>
      </c>
      <c r="B7389" s="168">
        <v>683615813625</v>
      </c>
      <c r="C7389" s="167" t="s">
        <v>18297</v>
      </c>
      <c r="D7389" s="5" t="s">
        <v>18295</v>
      </c>
      <c r="E7389" s="326">
        <v>1</v>
      </c>
      <c r="F7389" s="281">
        <v>7.99</v>
      </c>
      <c r="G7389" s="279" t="s">
        <v>8444</v>
      </c>
      <c r="H7389" s="283">
        <v>130</v>
      </c>
      <c r="I7389" s="280">
        <v>42940</v>
      </c>
      <c r="J7389" s="281"/>
      <c r="K7389" s="169"/>
      <c r="L7389" s="169"/>
      <c r="M7389" s="169" t="s">
        <v>2395</v>
      </c>
      <c r="N7389" s="169"/>
      <c r="O7389" s="169"/>
      <c r="P7389" s="169"/>
    </row>
    <row r="7390" spans="1:16" ht="20.100000000000001" customHeight="1">
      <c r="A7390" s="5" t="s">
        <v>18298</v>
      </c>
      <c r="B7390" s="168">
        <v>683615813632</v>
      </c>
      <c r="C7390" s="167" t="s">
        <v>18299</v>
      </c>
      <c r="D7390" s="5" t="s">
        <v>18295</v>
      </c>
      <c r="E7390" s="326">
        <v>2.5</v>
      </c>
      <c r="F7390" s="281">
        <v>7.99</v>
      </c>
      <c r="G7390" s="279" t="s">
        <v>8444</v>
      </c>
      <c r="H7390" s="283">
        <v>38</v>
      </c>
      <c r="I7390" s="280">
        <v>42940</v>
      </c>
      <c r="J7390" s="281"/>
      <c r="K7390" s="169"/>
      <c r="L7390" s="169"/>
      <c r="M7390" s="169" t="s">
        <v>2395</v>
      </c>
      <c r="N7390" s="169"/>
      <c r="O7390" s="169"/>
      <c r="P7390" s="169"/>
    </row>
    <row r="7391" spans="1:16" ht="20.100000000000001" customHeight="1">
      <c r="A7391" s="5" t="s">
        <v>18300</v>
      </c>
      <c r="B7391" s="168">
        <v>683615813649</v>
      </c>
      <c r="C7391" s="167" t="s">
        <v>18301</v>
      </c>
      <c r="D7391" s="5" t="s">
        <v>18302</v>
      </c>
      <c r="E7391" s="326">
        <v>1</v>
      </c>
      <c r="F7391" s="281">
        <v>7.99</v>
      </c>
      <c r="G7391" s="279" t="s">
        <v>8444</v>
      </c>
      <c r="H7391" s="283">
        <v>170</v>
      </c>
      <c r="I7391" s="280">
        <v>42940</v>
      </c>
      <c r="J7391" s="281"/>
      <c r="K7391" s="169"/>
      <c r="L7391" s="169"/>
      <c r="M7391" s="169" t="s">
        <v>2395</v>
      </c>
      <c r="N7391" s="169"/>
      <c r="O7391" s="169"/>
      <c r="P7391" s="169"/>
    </row>
    <row r="7392" spans="1:16" ht="20.100000000000001" customHeight="1">
      <c r="A7392" s="5" t="s">
        <v>18303</v>
      </c>
      <c r="B7392" s="168">
        <v>683615813656</v>
      </c>
      <c r="C7392" s="167" t="s">
        <v>18304</v>
      </c>
      <c r="D7392" s="5" t="s">
        <v>18302</v>
      </c>
      <c r="E7392" s="326">
        <v>1</v>
      </c>
      <c r="F7392" s="281">
        <v>7.99</v>
      </c>
      <c r="G7392" s="279" t="s">
        <v>8444</v>
      </c>
      <c r="H7392" s="283">
        <v>288</v>
      </c>
      <c r="I7392" s="280">
        <v>42940</v>
      </c>
      <c r="J7392" s="281"/>
      <c r="K7392" s="169"/>
      <c r="L7392" s="169"/>
      <c r="M7392" s="169" t="s">
        <v>2395</v>
      </c>
      <c r="N7392" s="169"/>
      <c r="O7392" s="169"/>
      <c r="P7392" s="169"/>
    </row>
    <row r="7393" spans="1:16" ht="20.100000000000001" customHeight="1">
      <c r="A7393" s="5" t="s">
        <v>18305</v>
      </c>
      <c r="C7393" s="167" t="s">
        <v>18306</v>
      </c>
      <c r="D7393" s="5" t="s">
        <v>18280</v>
      </c>
      <c r="E7393" s="169"/>
      <c r="F7393" s="281"/>
      <c r="G7393" s="279" t="s">
        <v>8444</v>
      </c>
      <c r="H7393" s="282">
        <v>0</v>
      </c>
      <c r="I7393" s="280">
        <v>42940</v>
      </c>
      <c r="J7393" s="281"/>
      <c r="K7393" s="169"/>
      <c r="L7393" s="169"/>
      <c r="M7393" s="169" t="s">
        <v>2395</v>
      </c>
      <c r="N7393" s="169"/>
      <c r="O7393" s="169"/>
      <c r="P7393" s="169"/>
    </row>
    <row r="7394" spans="1:16" ht="20.100000000000001" customHeight="1">
      <c r="A7394" s="5" t="s">
        <v>18307</v>
      </c>
      <c r="B7394" s="168">
        <v>683615813663</v>
      </c>
      <c r="C7394" s="167" t="s">
        <v>18308</v>
      </c>
      <c r="D7394" s="5" t="s">
        <v>18280</v>
      </c>
      <c r="E7394" s="326">
        <v>1.5</v>
      </c>
      <c r="F7394" s="281">
        <v>7.99</v>
      </c>
      <c r="G7394" s="279" t="s">
        <v>8444</v>
      </c>
      <c r="H7394" s="365">
        <v>49</v>
      </c>
      <c r="I7394" s="280">
        <v>42940</v>
      </c>
      <c r="J7394" s="281"/>
      <c r="K7394" s="169"/>
      <c r="L7394" s="169"/>
      <c r="M7394" s="169" t="s">
        <v>2395</v>
      </c>
      <c r="N7394" s="169"/>
      <c r="O7394" s="169"/>
      <c r="P7394" s="169"/>
    </row>
    <row r="7395" spans="1:16" ht="20.100000000000001" customHeight="1">
      <c r="A7395" s="5" t="s">
        <v>18309</v>
      </c>
      <c r="B7395" s="168">
        <v>683615813670</v>
      </c>
      <c r="C7395" s="167" t="s">
        <v>18310</v>
      </c>
      <c r="D7395" s="5" t="s">
        <v>18280</v>
      </c>
      <c r="E7395" s="326">
        <v>1.5</v>
      </c>
      <c r="F7395" s="281">
        <v>7.99</v>
      </c>
      <c r="G7395" s="279" t="s">
        <v>8444</v>
      </c>
      <c r="H7395" s="365">
        <v>53</v>
      </c>
      <c r="I7395" s="280">
        <v>42940</v>
      </c>
      <c r="J7395" s="281"/>
      <c r="K7395" s="169"/>
      <c r="L7395" s="169"/>
      <c r="M7395" s="169" t="s">
        <v>2395</v>
      </c>
      <c r="N7395" s="169"/>
      <c r="O7395" s="169"/>
      <c r="P7395" s="169"/>
    </row>
    <row r="7396" spans="1:16" ht="20.100000000000001" customHeight="1">
      <c r="A7396" s="5" t="s">
        <v>18311</v>
      </c>
      <c r="B7396" s="168">
        <v>683615813687</v>
      </c>
      <c r="C7396" s="167" t="s">
        <v>18312</v>
      </c>
      <c r="D7396" s="5" t="s">
        <v>18280</v>
      </c>
      <c r="E7396" s="326">
        <v>1.5</v>
      </c>
      <c r="F7396" s="281">
        <v>7.99</v>
      </c>
      <c r="G7396" s="279" t="s">
        <v>8444</v>
      </c>
      <c r="H7396" s="283">
        <v>32</v>
      </c>
      <c r="I7396" s="280">
        <v>42940</v>
      </c>
      <c r="J7396" s="281"/>
      <c r="K7396" s="169"/>
      <c r="L7396" s="169"/>
      <c r="M7396" s="169" t="s">
        <v>2395</v>
      </c>
      <c r="N7396" s="169"/>
      <c r="O7396" s="169"/>
      <c r="P7396" s="169"/>
    </row>
    <row r="7397" spans="1:16" ht="20.100000000000001" customHeight="1">
      <c r="A7397" s="5" t="s">
        <v>18313</v>
      </c>
      <c r="B7397" s="168">
        <v>683615813694</v>
      </c>
      <c r="C7397" s="167" t="s">
        <v>18314</v>
      </c>
      <c r="D7397" s="5" t="s">
        <v>18280</v>
      </c>
      <c r="E7397" s="326">
        <v>1.5</v>
      </c>
      <c r="F7397" s="281">
        <v>7.99</v>
      </c>
      <c r="G7397" s="279" t="s">
        <v>8444</v>
      </c>
      <c r="H7397" s="283">
        <v>51</v>
      </c>
      <c r="I7397" s="280">
        <v>42940</v>
      </c>
      <c r="J7397" s="281"/>
      <c r="K7397" s="169"/>
      <c r="L7397" s="169"/>
      <c r="M7397" s="169" t="s">
        <v>2395</v>
      </c>
      <c r="N7397" s="169"/>
      <c r="O7397" s="169"/>
      <c r="P7397" s="169"/>
    </row>
    <row r="7398" spans="1:16" ht="20.100000000000001" customHeight="1">
      <c r="A7398" s="5" t="s">
        <v>18315</v>
      </c>
      <c r="B7398" s="168">
        <v>683615813700</v>
      </c>
      <c r="C7398" s="167" t="s">
        <v>18316</v>
      </c>
      <c r="D7398" s="5" t="s">
        <v>18280</v>
      </c>
      <c r="E7398" s="326">
        <v>1.5</v>
      </c>
      <c r="F7398" s="281">
        <v>7.99</v>
      </c>
      <c r="G7398" s="279" t="s">
        <v>8444</v>
      </c>
      <c r="H7398" s="283">
        <v>57</v>
      </c>
      <c r="I7398" s="280">
        <v>42940</v>
      </c>
      <c r="J7398" s="281"/>
      <c r="K7398" s="169"/>
      <c r="L7398" s="169"/>
      <c r="M7398" s="169" t="s">
        <v>2395</v>
      </c>
      <c r="N7398" s="169"/>
      <c r="O7398" s="169"/>
      <c r="P7398" s="169"/>
    </row>
    <row r="7399" spans="1:16" ht="20.100000000000001" customHeight="1">
      <c r="A7399" s="5" t="s">
        <v>18317</v>
      </c>
      <c r="B7399" s="168">
        <v>683615813717</v>
      </c>
      <c r="C7399" s="167" t="s">
        <v>18318</v>
      </c>
      <c r="D7399" s="5" t="s">
        <v>18280</v>
      </c>
      <c r="E7399" s="326">
        <v>1.5</v>
      </c>
      <c r="F7399" s="281">
        <v>7.99</v>
      </c>
      <c r="G7399" s="279" t="s">
        <v>8444</v>
      </c>
      <c r="H7399" s="365">
        <v>52</v>
      </c>
      <c r="I7399" s="280">
        <v>42940</v>
      </c>
      <c r="J7399" s="281"/>
      <c r="K7399" s="169"/>
      <c r="L7399" s="169"/>
      <c r="M7399" s="169" t="s">
        <v>2395</v>
      </c>
      <c r="N7399" s="169"/>
      <c r="O7399" s="169"/>
      <c r="P7399" s="169"/>
    </row>
    <row r="7400" spans="1:16" ht="20.100000000000001" customHeight="1">
      <c r="A7400" s="5" t="s">
        <v>18319</v>
      </c>
      <c r="C7400" s="167" t="s">
        <v>18320</v>
      </c>
      <c r="D7400" s="5" t="s">
        <v>18280</v>
      </c>
      <c r="E7400" s="169"/>
      <c r="F7400" s="281"/>
      <c r="G7400" s="279" t="s">
        <v>8444</v>
      </c>
      <c r="H7400" s="282">
        <v>0</v>
      </c>
      <c r="I7400" s="280">
        <v>42940</v>
      </c>
      <c r="J7400" s="281"/>
      <c r="K7400" s="169"/>
      <c r="L7400" s="169"/>
      <c r="M7400" s="169" t="s">
        <v>2395</v>
      </c>
      <c r="N7400" s="169"/>
      <c r="O7400" s="169"/>
      <c r="P7400" s="169"/>
    </row>
    <row r="7401" spans="1:16" ht="20.100000000000001" customHeight="1">
      <c r="A7401" s="5" t="s">
        <v>18321</v>
      </c>
      <c r="B7401" s="168">
        <v>683615813724</v>
      </c>
      <c r="C7401" s="167" t="s">
        <v>18322</v>
      </c>
      <c r="D7401" s="5" t="s">
        <v>18280</v>
      </c>
      <c r="E7401" s="326">
        <v>1.5</v>
      </c>
      <c r="F7401" s="281">
        <v>7.99</v>
      </c>
      <c r="G7401" s="279" t="s">
        <v>8444</v>
      </c>
      <c r="H7401" s="283">
        <v>179</v>
      </c>
      <c r="I7401" s="280">
        <v>42940</v>
      </c>
      <c r="J7401" s="281"/>
      <c r="K7401" s="169"/>
      <c r="L7401" s="169"/>
      <c r="M7401" s="169" t="s">
        <v>2395</v>
      </c>
      <c r="N7401" s="169"/>
      <c r="O7401" s="169"/>
      <c r="P7401" s="169"/>
    </row>
    <row r="7402" spans="1:16" ht="20.100000000000001" customHeight="1">
      <c r="A7402" s="5" t="s">
        <v>18323</v>
      </c>
      <c r="B7402" s="168">
        <v>683615813731</v>
      </c>
      <c r="C7402" s="167" t="s">
        <v>18324</v>
      </c>
      <c r="D7402" s="5" t="s">
        <v>18280</v>
      </c>
      <c r="E7402" s="326">
        <v>1.5</v>
      </c>
      <c r="F7402" s="281">
        <v>7.99</v>
      </c>
      <c r="G7402" s="279" t="s">
        <v>8444</v>
      </c>
      <c r="H7402" s="365">
        <v>95</v>
      </c>
      <c r="I7402" s="280">
        <v>42940</v>
      </c>
      <c r="J7402" s="281"/>
      <c r="K7402" s="169"/>
      <c r="L7402" s="169"/>
      <c r="M7402" s="169" t="s">
        <v>2395</v>
      </c>
      <c r="N7402" s="169"/>
      <c r="O7402" s="169"/>
      <c r="P7402" s="169"/>
    </row>
    <row r="7403" spans="1:16" ht="20.100000000000001" customHeight="1">
      <c r="A7403" s="5" t="s">
        <v>18325</v>
      </c>
      <c r="B7403" s="168">
        <v>683615813748</v>
      </c>
      <c r="C7403" s="167" t="s">
        <v>18326</v>
      </c>
      <c r="D7403" s="5" t="s">
        <v>18280</v>
      </c>
      <c r="E7403" s="326">
        <v>1.5</v>
      </c>
      <c r="F7403" s="281">
        <v>7.99</v>
      </c>
      <c r="G7403" s="279" t="s">
        <v>8444</v>
      </c>
      <c r="H7403" s="283">
        <v>84</v>
      </c>
      <c r="I7403" s="280">
        <v>42940</v>
      </c>
      <c r="J7403" s="281"/>
      <c r="K7403" s="169"/>
      <c r="L7403" s="169"/>
      <c r="M7403" s="169" t="s">
        <v>2395</v>
      </c>
      <c r="N7403" s="169"/>
      <c r="O7403" s="169"/>
      <c r="P7403" s="169"/>
    </row>
    <row r="7404" spans="1:16" ht="20.100000000000001" customHeight="1">
      <c r="A7404" s="5" t="s">
        <v>18327</v>
      </c>
      <c r="B7404" s="168">
        <v>683615813755</v>
      </c>
      <c r="C7404" s="167" t="s">
        <v>18328</v>
      </c>
      <c r="D7404" s="5" t="s">
        <v>18280</v>
      </c>
      <c r="E7404" s="326">
        <v>1.5</v>
      </c>
      <c r="F7404" s="281">
        <v>7.99</v>
      </c>
      <c r="G7404" s="279" t="s">
        <v>8444</v>
      </c>
      <c r="H7404" s="365">
        <v>94</v>
      </c>
      <c r="I7404" s="280">
        <v>42940</v>
      </c>
      <c r="J7404" s="281"/>
      <c r="K7404" s="169"/>
      <c r="L7404" s="169"/>
      <c r="M7404" s="169" t="s">
        <v>2395</v>
      </c>
      <c r="N7404" s="169"/>
      <c r="O7404" s="169"/>
      <c r="P7404" s="169"/>
    </row>
    <row r="7405" spans="1:16" ht="20.100000000000001" customHeight="1">
      <c r="A7405" s="5" t="s">
        <v>18329</v>
      </c>
      <c r="B7405" s="168">
        <v>683615813762</v>
      </c>
      <c r="C7405" s="167" t="s">
        <v>18330</v>
      </c>
      <c r="D7405" s="5" t="s">
        <v>18280</v>
      </c>
      <c r="E7405" s="326">
        <v>1.5</v>
      </c>
      <c r="F7405" s="281">
        <v>7.99</v>
      </c>
      <c r="G7405" s="279" t="s">
        <v>8444</v>
      </c>
      <c r="H7405" s="283">
        <v>80</v>
      </c>
      <c r="I7405" s="280">
        <v>42940</v>
      </c>
      <c r="J7405" s="281"/>
      <c r="K7405" s="169"/>
      <c r="L7405" s="169"/>
      <c r="M7405" s="169" t="s">
        <v>2395</v>
      </c>
      <c r="N7405" s="169"/>
      <c r="O7405" s="169"/>
      <c r="P7405" s="169"/>
    </row>
    <row r="7406" spans="1:16" ht="20.100000000000001" customHeight="1">
      <c r="A7406" s="5" t="s">
        <v>18331</v>
      </c>
      <c r="B7406" s="168">
        <v>683615813779</v>
      </c>
      <c r="C7406" s="167" t="s">
        <v>18332</v>
      </c>
      <c r="D7406" s="5" t="s">
        <v>18280</v>
      </c>
      <c r="E7406" s="326">
        <v>1.5</v>
      </c>
      <c r="F7406" s="281">
        <v>7.99</v>
      </c>
      <c r="G7406" s="279" t="s">
        <v>8444</v>
      </c>
      <c r="H7406" s="283">
        <v>95</v>
      </c>
      <c r="I7406" s="280">
        <v>42940</v>
      </c>
      <c r="J7406" s="281"/>
      <c r="K7406" s="169"/>
      <c r="L7406" s="169"/>
      <c r="M7406" s="169" t="s">
        <v>2395</v>
      </c>
      <c r="N7406" s="169"/>
      <c r="O7406" s="169"/>
      <c r="P7406" s="169"/>
    </row>
    <row r="7407" spans="1:16" ht="20.100000000000001" customHeight="1">
      <c r="A7407" s="5" t="s">
        <v>18333</v>
      </c>
      <c r="C7407" s="167" t="s">
        <v>18334</v>
      </c>
      <c r="D7407" s="5" t="s">
        <v>18335</v>
      </c>
      <c r="E7407" s="169"/>
      <c r="F7407" s="281"/>
      <c r="G7407" s="279" t="s">
        <v>8444</v>
      </c>
      <c r="H7407" s="282">
        <v>0</v>
      </c>
      <c r="I7407" s="280">
        <v>42940</v>
      </c>
      <c r="J7407" s="281"/>
      <c r="K7407" s="169"/>
      <c r="L7407" s="169"/>
      <c r="M7407" s="169" t="s">
        <v>2395</v>
      </c>
      <c r="N7407" s="169"/>
      <c r="O7407" s="169"/>
      <c r="P7407" s="169"/>
    </row>
    <row r="7408" spans="1:16" ht="20.100000000000001" customHeight="1">
      <c r="A7408" s="5" t="s">
        <v>18336</v>
      </c>
      <c r="B7408" s="168">
        <v>683615813786</v>
      </c>
      <c r="C7408" s="167" t="s">
        <v>18337</v>
      </c>
      <c r="D7408" s="5" t="s">
        <v>18335</v>
      </c>
      <c r="E7408" s="326">
        <v>1</v>
      </c>
      <c r="F7408" s="281">
        <v>7.99</v>
      </c>
      <c r="G7408" s="279" t="s">
        <v>8444</v>
      </c>
      <c r="H7408" s="283">
        <v>32</v>
      </c>
      <c r="I7408" s="280">
        <v>42940</v>
      </c>
      <c r="J7408" s="281"/>
      <c r="K7408" s="169"/>
      <c r="L7408" s="169"/>
      <c r="M7408" s="169" t="s">
        <v>2395</v>
      </c>
      <c r="N7408" s="169"/>
      <c r="O7408" s="169"/>
      <c r="P7408" s="169"/>
    </row>
    <row r="7409" spans="1:16" ht="20.100000000000001" customHeight="1">
      <c r="A7409" s="5" t="s">
        <v>18338</v>
      </c>
      <c r="C7409" s="167" t="s">
        <v>18339</v>
      </c>
      <c r="D7409" s="5" t="s">
        <v>18340</v>
      </c>
      <c r="E7409" s="169"/>
      <c r="F7409" s="281"/>
      <c r="G7409" s="279" t="s">
        <v>8444</v>
      </c>
      <c r="H7409" s="282">
        <v>0</v>
      </c>
      <c r="I7409" s="280">
        <v>42940</v>
      </c>
      <c r="J7409" s="281"/>
      <c r="K7409" s="169"/>
      <c r="L7409" s="169"/>
      <c r="M7409" s="169" t="s">
        <v>2395</v>
      </c>
      <c r="N7409" s="169"/>
      <c r="O7409" s="169"/>
      <c r="P7409" s="169"/>
    </row>
    <row r="7410" spans="1:16" ht="20.100000000000001" customHeight="1">
      <c r="A7410" s="5" t="s">
        <v>18341</v>
      </c>
      <c r="B7410" s="168">
        <v>683615813793</v>
      </c>
      <c r="C7410" s="167" t="s">
        <v>18342</v>
      </c>
      <c r="D7410" s="5" t="s">
        <v>18340</v>
      </c>
      <c r="E7410" s="323">
        <v>1</v>
      </c>
      <c r="F7410" s="281">
        <v>7.99</v>
      </c>
      <c r="G7410" s="279" t="s">
        <v>8444</v>
      </c>
      <c r="H7410" s="282">
        <v>0</v>
      </c>
      <c r="I7410" s="280">
        <v>42940</v>
      </c>
      <c r="J7410" s="281"/>
      <c r="K7410" s="169"/>
      <c r="L7410" s="169"/>
      <c r="M7410" s="169" t="s">
        <v>2395</v>
      </c>
      <c r="N7410" s="169"/>
      <c r="O7410" s="169"/>
      <c r="P7410" s="169"/>
    </row>
    <row r="7411" spans="1:16" ht="20.100000000000001" customHeight="1">
      <c r="A7411" s="5" t="s">
        <v>18343</v>
      </c>
      <c r="C7411" s="167" t="s">
        <v>18344</v>
      </c>
      <c r="D7411" s="5" t="s">
        <v>18335</v>
      </c>
      <c r="E7411" s="169"/>
      <c r="F7411" s="281"/>
      <c r="G7411" s="279" t="s">
        <v>8444</v>
      </c>
      <c r="H7411" s="282">
        <v>0</v>
      </c>
      <c r="I7411" s="280">
        <v>42940</v>
      </c>
      <c r="J7411" s="281"/>
      <c r="K7411" s="169"/>
      <c r="L7411" s="169"/>
      <c r="M7411" s="169" t="s">
        <v>2395</v>
      </c>
      <c r="N7411" s="169"/>
      <c r="O7411" s="169"/>
      <c r="P7411" s="169"/>
    </row>
    <row r="7412" spans="1:16" ht="20.100000000000001" customHeight="1">
      <c r="A7412" s="5" t="s">
        <v>18345</v>
      </c>
      <c r="B7412" s="168">
        <v>683615813809</v>
      </c>
      <c r="C7412" s="167" t="s">
        <v>18346</v>
      </c>
      <c r="D7412" s="5" t="s">
        <v>18335</v>
      </c>
      <c r="E7412" s="326">
        <v>1</v>
      </c>
      <c r="F7412" s="281">
        <v>7.99</v>
      </c>
      <c r="G7412" s="279" t="s">
        <v>8444</v>
      </c>
      <c r="H7412" s="283">
        <v>30</v>
      </c>
      <c r="I7412" s="280">
        <v>42940</v>
      </c>
      <c r="J7412" s="281"/>
      <c r="K7412" s="169"/>
      <c r="L7412" s="169"/>
      <c r="M7412" s="169" t="s">
        <v>2395</v>
      </c>
      <c r="N7412" s="169"/>
      <c r="O7412" s="169"/>
      <c r="P7412" s="169"/>
    </row>
    <row r="7413" spans="1:16" ht="20.100000000000001" customHeight="1">
      <c r="A7413" s="5" t="s">
        <v>18347</v>
      </c>
      <c r="C7413" s="167" t="s">
        <v>18348</v>
      </c>
      <c r="D7413" s="5" t="s">
        <v>18349</v>
      </c>
      <c r="E7413" s="169"/>
      <c r="F7413" s="281"/>
      <c r="G7413" s="279" t="s">
        <v>8444</v>
      </c>
      <c r="H7413" s="282">
        <v>0</v>
      </c>
      <c r="I7413" s="280">
        <v>42940</v>
      </c>
      <c r="J7413" s="281"/>
      <c r="K7413" s="169"/>
      <c r="L7413" s="169"/>
      <c r="M7413" s="169" t="s">
        <v>2395</v>
      </c>
      <c r="N7413" s="169"/>
      <c r="O7413" s="169"/>
      <c r="P7413" s="169"/>
    </row>
    <row r="7414" spans="1:16" ht="20.100000000000001" customHeight="1">
      <c r="A7414" s="5" t="s">
        <v>18350</v>
      </c>
      <c r="B7414" s="168">
        <v>683615813816</v>
      </c>
      <c r="C7414" s="167" t="s">
        <v>18351</v>
      </c>
      <c r="D7414" s="5" t="s">
        <v>18349</v>
      </c>
      <c r="E7414" s="326">
        <v>1</v>
      </c>
      <c r="F7414" s="281">
        <v>7.99</v>
      </c>
      <c r="G7414" s="279" t="s">
        <v>8444</v>
      </c>
      <c r="H7414" s="283">
        <v>88</v>
      </c>
      <c r="I7414" s="280">
        <v>42940</v>
      </c>
      <c r="J7414" s="281"/>
      <c r="K7414" s="169"/>
      <c r="L7414" s="169"/>
      <c r="M7414" s="169" t="s">
        <v>2395</v>
      </c>
      <c r="N7414" s="169"/>
      <c r="O7414" s="169"/>
      <c r="P7414" s="169"/>
    </row>
    <row r="7415" spans="1:16" ht="20.100000000000001" customHeight="1">
      <c r="A7415" s="5" t="s">
        <v>18352</v>
      </c>
      <c r="C7415" s="167" t="s">
        <v>18353</v>
      </c>
      <c r="D7415" s="5" t="s">
        <v>18354</v>
      </c>
      <c r="E7415" s="169"/>
      <c r="F7415" s="281"/>
      <c r="G7415" s="279" t="s">
        <v>8444</v>
      </c>
      <c r="H7415" s="282">
        <v>0</v>
      </c>
      <c r="I7415" s="280">
        <v>42940</v>
      </c>
      <c r="J7415" s="281"/>
      <c r="K7415" s="169"/>
      <c r="L7415" s="169"/>
      <c r="M7415" s="169" t="s">
        <v>2395</v>
      </c>
      <c r="N7415" s="169"/>
      <c r="O7415" s="169"/>
      <c r="P7415" s="169"/>
    </row>
    <row r="7416" spans="1:16" ht="20.100000000000001" customHeight="1">
      <c r="A7416" s="5" t="s">
        <v>18355</v>
      </c>
      <c r="B7416" s="168">
        <v>683615813823</v>
      </c>
      <c r="C7416" s="167" t="s">
        <v>18356</v>
      </c>
      <c r="D7416" s="5" t="s">
        <v>18354</v>
      </c>
      <c r="E7416" s="323">
        <v>0.5</v>
      </c>
      <c r="F7416" s="281">
        <v>7.99</v>
      </c>
      <c r="G7416" s="279" t="s">
        <v>8444</v>
      </c>
      <c r="H7416" s="282">
        <v>0</v>
      </c>
      <c r="I7416" s="280">
        <v>42940</v>
      </c>
      <c r="J7416" s="281"/>
      <c r="K7416" s="169"/>
      <c r="L7416" s="169"/>
      <c r="M7416" s="169" t="s">
        <v>2395</v>
      </c>
      <c r="N7416" s="169"/>
      <c r="O7416" s="169"/>
      <c r="P7416" s="169"/>
    </row>
    <row r="7417" spans="1:16" ht="20.100000000000001" customHeight="1">
      <c r="A7417" s="5" t="s">
        <v>18357</v>
      </c>
      <c r="C7417" s="167" t="s">
        <v>18358</v>
      </c>
      <c r="D7417" s="5" t="s">
        <v>18354</v>
      </c>
      <c r="E7417" s="169"/>
      <c r="F7417" s="281"/>
      <c r="G7417" s="279" t="s">
        <v>8444</v>
      </c>
      <c r="H7417" s="282">
        <v>0</v>
      </c>
      <c r="I7417" s="280">
        <v>42940</v>
      </c>
      <c r="J7417" s="281"/>
      <c r="K7417" s="169"/>
      <c r="L7417" s="169"/>
      <c r="M7417" s="169" t="s">
        <v>2395</v>
      </c>
      <c r="N7417" s="169"/>
      <c r="O7417" s="169"/>
      <c r="P7417" s="169"/>
    </row>
    <row r="7418" spans="1:16" ht="20.100000000000001" customHeight="1">
      <c r="A7418" s="5" t="s">
        <v>18359</v>
      </c>
      <c r="B7418" s="168">
        <v>683615813830</v>
      </c>
      <c r="C7418" s="167" t="s">
        <v>18360</v>
      </c>
      <c r="D7418" s="5" t="s">
        <v>18354</v>
      </c>
      <c r="E7418" s="326">
        <v>0.5</v>
      </c>
      <c r="F7418" s="281">
        <v>7.99</v>
      </c>
      <c r="G7418" s="279" t="s">
        <v>8444</v>
      </c>
      <c r="H7418" s="283">
        <v>19</v>
      </c>
      <c r="I7418" s="280">
        <v>42940</v>
      </c>
      <c r="J7418" s="281"/>
      <c r="K7418" s="169"/>
      <c r="L7418" s="169"/>
      <c r="M7418" s="169" t="s">
        <v>2395</v>
      </c>
      <c r="N7418" s="169"/>
      <c r="O7418" s="169"/>
      <c r="P7418" s="169"/>
    </row>
    <row r="7419" spans="1:16" ht="20.100000000000001" customHeight="1">
      <c r="A7419" s="5" t="s">
        <v>18361</v>
      </c>
      <c r="C7419" s="167" t="s">
        <v>18362</v>
      </c>
      <c r="D7419" s="5" t="s">
        <v>18354</v>
      </c>
      <c r="E7419" s="169"/>
      <c r="F7419" s="281"/>
      <c r="G7419" s="279" t="s">
        <v>8444</v>
      </c>
      <c r="H7419" s="282">
        <v>0</v>
      </c>
      <c r="I7419" s="280">
        <v>42940</v>
      </c>
      <c r="J7419" s="281"/>
      <c r="K7419" s="169"/>
      <c r="L7419" s="169"/>
      <c r="M7419" s="169" t="s">
        <v>2395</v>
      </c>
      <c r="N7419" s="169"/>
      <c r="O7419" s="169"/>
      <c r="P7419" s="169"/>
    </row>
    <row r="7420" spans="1:16" ht="20.100000000000001" customHeight="1">
      <c r="A7420" s="5" t="s">
        <v>18363</v>
      </c>
      <c r="B7420" s="168">
        <v>683615813847</v>
      </c>
      <c r="C7420" s="167" t="s">
        <v>18364</v>
      </c>
      <c r="D7420" s="5" t="s">
        <v>18354</v>
      </c>
      <c r="E7420" s="326">
        <v>0.5</v>
      </c>
      <c r="F7420" s="281">
        <v>7.99</v>
      </c>
      <c r="G7420" s="279" t="s">
        <v>8444</v>
      </c>
      <c r="H7420" s="283">
        <v>61</v>
      </c>
      <c r="I7420" s="280">
        <v>42940</v>
      </c>
      <c r="J7420" s="281"/>
      <c r="K7420" s="169"/>
      <c r="L7420" s="169"/>
      <c r="M7420" s="169" t="s">
        <v>2395</v>
      </c>
      <c r="N7420" s="169"/>
      <c r="O7420" s="169"/>
      <c r="P7420" s="169"/>
    </row>
    <row r="7421" spans="1:16" ht="20.100000000000001" customHeight="1">
      <c r="A7421" s="5" t="s">
        <v>18365</v>
      </c>
      <c r="C7421" s="167" t="s">
        <v>18366</v>
      </c>
      <c r="D7421" s="5" t="s">
        <v>18354</v>
      </c>
      <c r="E7421" s="169"/>
      <c r="F7421" s="281"/>
      <c r="G7421" s="279" t="s">
        <v>8444</v>
      </c>
      <c r="H7421" s="282">
        <v>0</v>
      </c>
      <c r="I7421" s="280">
        <v>42940</v>
      </c>
      <c r="J7421" s="281"/>
      <c r="K7421" s="169"/>
      <c r="L7421" s="169"/>
      <c r="M7421" s="169" t="s">
        <v>2395</v>
      </c>
      <c r="N7421" s="169"/>
      <c r="O7421" s="169"/>
      <c r="P7421" s="169"/>
    </row>
    <row r="7422" spans="1:16" ht="20.100000000000001" customHeight="1">
      <c r="A7422" s="5" t="s">
        <v>18367</v>
      </c>
      <c r="B7422" s="168">
        <v>683615813854</v>
      </c>
      <c r="C7422" s="167" t="s">
        <v>18368</v>
      </c>
      <c r="D7422" s="5" t="s">
        <v>18354</v>
      </c>
      <c r="E7422" s="326">
        <v>0.5</v>
      </c>
      <c r="F7422" s="281">
        <v>7.99</v>
      </c>
      <c r="G7422" s="279" t="s">
        <v>8444</v>
      </c>
      <c r="H7422" s="283">
        <v>42</v>
      </c>
      <c r="I7422" s="280">
        <v>42940</v>
      </c>
      <c r="J7422" s="281"/>
      <c r="K7422" s="169"/>
      <c r="L7422" s="169"/>
      <c r="M7422" s="169" t="s">
        <v>2395</v>
      </c>
      <c r="N7422" s="169"/>
      <c r="O7422" s="169"/>
      <c r="P7422" s="169"/>
    </row>
    <row r="7423" spans="1:16" ht="20.100000000000001" customHeight="1">
      <c r="A7423" s="5" t="s">
        <v>18369</v>
      </c>
      <c r="C7423" s="167" t="s">
        <v>18370</v>
      </c>
      <c r="D7423" s="5" t="s">
        <v>18354</v>
      </c>
      <c r="E7423" s="169"/>
      <c r="F7423" s="281"/>
      <c r="G7423" s="279" t="s">
        <v>8444</v>
      </c>
      <c r="H7423" s="282">
        <v>0</v>
      </c>
      <c r="I7423" s="280">
        <v>42940</v>
      </c>
      <c r="J7423" s="281"/>
      <c r="K7423" s="169"/>
      <c r="L7423" s="169"/>
      <c r="M7423" s="169" t="s">
        <v>2395</v>
      </c>
      <c r="N7423" s="169"/>
      <c r="O7423" s="169"/>
      <c r="P7423" s="169"/>
    </row>
    <row r="7424" spans="1:16" ht="20.100000000000001" customHeight="1">
      <c r="A7424" s="5" t="s">
        <v>18371</v>
      </c>
      <c r="B7424" s="168">
        <v>683615813861</v>
      </c>
      <c r="C7424" s="167" t="s">
        <v>18372</v>
      </c>
      <c r="D7424" s="5" t="s">
        <v>18354</v>
      </c>
      <c r="E7424" s="323">
        <v>0.5</v>
      </c>
      <c r="F7424" s="281">
        <v>7.99</v>
      </c>
      <c r="G7424" s="279" t="s">
        <v>8444</v>
      </c>
      <c r="H7424" s="282">
        <v>0</v>
      </c>
      <c r="I7424" s="280">
        <v>42940</v>
      </c>
      <c r="J7424" s="281"/>
      <c r="K7424" s="169"/>
      <c r="L7424" s="169"/>
      <c r="M7424" s="169" t="s">
        <v>2395</v>
      </c>
      <c r="N7424" s="169"/>
      <c r="O7424" s="169"/>
      <c r="P7424" s="169"/>
    </row>
    <row r="7425" spans="1:16" ht="20.100000000000001" customHeight="1">
      <c r="A7425" s="5" t="s">
        <v>18373</v>
      </c>
      <c r="C7425" s="167" t="s">
        <v>18374</v>
      </c>
      <c r="D7425" s="5" t="s">
        <v>18375</v>
      </c>
      <c r="E7425" s="326">
        <v>0.35</v>
      </c>
      <c r="F7425" s="281"/>
      <c r="G7425" s="279" t="s">
        <v>8444</v>
      </c>
      <c r="H7425" s="283">
        <v>295</v>
      </c>
      <c r="I7425" s="280">
        <v>42940</v>
      </c>
      <c r="J7425" s="281"/>
      <c r="K7425" s="169"/>
      <c r="L7425" s="169"/>
      <c r="M7425" s="169" t="s">
        <v>2395</v>
      </c>
      <c r="N7425" s="169"/>
      <c r="O7425" s="169"/>
      <c r="P7425" s="169"/>
    </row>
    <row r="7426" spans="1:16" ht="20.100000000000001" customHeight="1">
      <c r="A7426" s="5" t="s">
        <v>18376</v>
      </c>
      <c r="B7426" s="168">
        <v>683615813878</v>
      </c>
      <c r="C7426" s="167" t="s">
        <v>18374</v>
      </c>
      <c r="D7426" s="5" t="s">
        <v>18375</v>
      </c>
      <c r="E7426" s="326">
        <v>0.35</v>
      </c>
      <c r="F7426" s="281">
        <v>7.99</v>
      </c>
      <c r="G7426" s="279" t="s">
        <v>8444</v>
      </c>
      <c r="H7426" s="283">
        <v>295</v>
      </c>
      <c r="I7426" s="280">
        <v>42940</v>
      </c>
      <c r="J7426" s="281"/>
      <c r="K7426" s="169"/>
      <c r="L7426" s="169"/>
      <c r="M7426" s="169" t="s">
        <v>2395</v>
      </c>
      <c r="N7426" s="169"/>
      <c r="O7426" s="169"/>
      <c r="P7426" s="169"/>
    </row>
    <row r="7427" spans="1:16" ht="20.100000000000001" customHeight="1">
      <c r="A7427" s="5" t="s">
        <v>18377</v>
      </c>
      <c r="B7427" s="168">
        <v>683615813885</v>
      </c>
      <c r="C7427" s="167" t="s">
        <v>18378</v>
      </c>
      <c r="D7427" s="5" t="s">
        <v>18375</v>
      </c>
      <c r="E7427" s="326">
        <v>0.35</v>
      </c>
      <c r="F7427" s="281">
        <v>7.99</v>
      </c>
      <c r="G7427" s="279" t="s">
        <v>8444</v>
      </c>
      <c r="H7427" s="283">
        <v>250</v>
      </c>
      <c r="I7427" s="280">
        <v>42940</v>
      </c>
      <c r="J7427" s="281"/>
      <c r="K7427" s="169"/>
      <c r="L7427" s="169"/>
      <c r="M7427" s="169" t="s">
        <v>2395</v>
      </c>
      <c r="N7427" s="169"/>
      <c r="O7427" s="169"/>
      <c r="P7427" s="169"/>
    </row>
    <row r="7428" spans="1:16" ht="20.100000000000001" customHeight="1">
      <c r="A7428" s="5" t="s">
        <v>18379</v>
      </c>
      <c r="B7428" s="168">
        <v>683615813892</v>
      </c>
      <c r="C7428" s="167" t="s">
        <v>18380</v>
      </c>
      <c r="D7428" s="5" t="s">
        <v>18381</v>
      </c>
      <c r="E7428" s="326">
        <v>0.35</v>
      </c>
      <c r="F7428" s="281">
        <v>7.99</v>
      </c>
      <c r="G7428" s="279" t="s">
        <v>8444</v>
      </c>
      <c r="H7428" s="283">
        <v>260</v>
      </c>
      <c r="I7428" s="280">
        <v>42940</v>
      </c>
      <c r="J7428" s="281"/>
      <c r="K7428" s="169"/>
      <c r="L7428" s="169"/>
      <c r="M7428" s="169" t="s">
        <v>2395</v>
      </c>
      <c r="N7428" s="169"/>
      <c r="O7428" s="169"/>
      <c r="P7428" s="169"/>
    </row>
    <row r="7429" spans="1:16" ht="20.100000000000001" customHeight="1">
      <c r="A7429" s="5" t="s">
        <v>18382</v>
      </c>
      <c r="B7429" s="168">
        <v>683615813908</v>
      </c>
      <c r="C7429" s="167" t="s">
        <v>18383</v>
      </c>
      <c r="D7429" s="5" t="s">
        <v>18375</v>
      </c>
      <c r="E7429" s="326">
        <v>0.35</v>
      </c>
      <c r="F7429" s="281">
        <v>7.99</v>
      </c>
      <c r="G7429" s="279" t="s">
        <v>8444</v>
      </c>
      <c r="H7429" s="283">
        <v>250</v>
      </c>
      <c r="I7429" s="280">
        <v>42940</v>
      </c>
      <c r="J7429" s="281"/>
      <c r="K7429" s="169"/>
      <c r="L7429" s="169"/>
      <c r="M7429" s="169" t="s">
        <v>2395</v>
      </c>
      <c r="N7429" s="169"/>
      <c r="O7429" s="169"/>
      <c r="P7429" s="169"/>
    </row>
    <row r="7430" spans="1:16" ht="20.100000000000001" customHeight="1">
      <c r="A7430" s="5" t="s">
        <v>18384</v>
      </c>
      <c r="B7430" s="168">
        <v>683615813915</v>
      </c>
      <c r="C7430" s="167" t="s">
        <v>18385</v>
      </c>
      <c r="D7430" s="5" t="s">
        <v>18375</v>
      </c>
      <c r="E7430" s="326">
        <v>0.35</v>
      </c>
      <c r="F7430" s="281">
        <v>7.99</v>
      </c>
      <c r="G7430" s="279" t="s">
        <v>8444</v>
      </c>
      <c r="H7430" s="283">
        <v>249</v>
      </c>
      <c r="I7430" s="280">
        <v>42940</v>
      </c>
      <c r="J7430" s="281"/>
      <c r="K7430" s="169"/>
      <c r="L7430" s="169"/>
      <c r="M7430" s="169" t="s">
        <v>2395</v>
      </c>
      <c r="N7430" s="169"/>
      <c r="O7430" s="169"/>
      <c r="P7430" s="169"/>
    </row>
    <row r="7431" spans="1:16" ht="20.100000000000001" customHeight="1">
      <c r="A7431" s="5" t="s">
        <v>18386</v>
      </c>
      <c r="B7431" s="168">
        <v>683615813922</v>
      </c>
      <c r="C7431" s="167" t="s">
        <v>18387</v>
      </c>
      <c r="D7431" s="5" t="s">
        <v>18375</v>
      </c>
      <c r="E7431" s="326">
        <v>0.35</v>
      </c>
      <c r="F7431" s="281">
        <v>7.99</v>
      </c>
      <c r="G7431" s="279" t="s">
        <v>8444</v>
      </c>
      <c r="H7431" s="283">
        <v>294</v>
      </c>
      <c r="I7431" s="280">
        <v>42940</v>
      </c>
      <c r="J7431" s="281"/>
      <c r="K7431" s="169"/>
      <c r="L7431" s="169"/>
      <c r="M7431" s="169" t="s">
        <v>2395</v>
      </c>
      <c r="N7431" s="169"/>
      <c r="O7431" s="169"/>
      <c r="P7431" s="169"/>
    </row>
    <row r="7432" spans="1:16" ht="20.100000000000001" customHeight="1">
      <c r="A7432" s="5" t="s">
        <v>18388</v>
      </c>
      <c r="B7432" s="168">
        <v>683615813939</v>
      </c>
      <c r="C7432" s="167" t="s">
        <v>18389</v>
      </c>
      <c r="D7432" s="5" t="s">
        <v>18390</v>
      </c>
      <c r="E7432" s="326">
        <v>0.35</v>
      </c>
      <c r="F7432" s="281">
        <v>7.99</v>
      </c>
      <c r="G7432" s="279" t="s">
        <v>8444</v>
      </c>
      <c r="H7432" s="283">
        <v>263</v>
      </c>
      <c r="I7432" s="280">
        <v>42940</v>
      </c>
      <c r="J7432" s="281"/>
      <c r="K7432" s="169"/>
      <c r="L7432" s="169"/>
      <c r="M7432" s="169" t="s">
        <v>2395</v>
      </c>
      <c r="N7432" s="169"/>
      <c r="O7432" s="169"/>
      <c r="P7432" s="169"/>
    </row>
    <row r="7433" spans="1:16" ht="20.100000000000001" customHeight="1">
      <c r="A7433" s="5" t="s">
        <v>18391</v>
      </c>
      <c r="B7433" s="168">
        <v>683615813946</v>
      </c>
      <c r="C7433" s="167" t="s">
        <v>18392</v>
      </c>
      <c r="D7433" s="5" t="s">
        <v>18393</v>
      </c>
      <c r="E7433" s="326">
        <v>0.35</v>
      </c>
      <c r="F7433" s="281">
        <v>7.99</v>
      </c>
      <c r="G7433" s="279" t="s">
        <v>8444</v>
      </c>
      <c r="H7433" s="283">
        <v>88</v>
      </c>
      <c r="I7433" s="280">
        <v>42940</v>
      </c>
      <c r="J7433" s="281"/>
      <c r="K7433" s="169"/>
      <c r="L7433" s="169"/>
      <c r="M7433" s="169" t="s">
        <v>2395</v>
      </c>
      <c r="N7433" s="169"/>
      <c r="O7433" s="169"/>
      <c r="P7433" s="169"/>
    </row>
    <row r="7434" spans="1:16" ht="20.100000000000001" customHeight="1">
      <c r="A7434" s="5" t="s">
        <v>18394</v>
      </c>
      <c r="B7434" s="168">
        <v>683615813953</v>
      </c>
      <c r="C7434" s="167" t="s">
        <v>18395</v>
      </c>
      <c r="D7434" s="5" t="s">
        <v>18396</v>
      </c>
      <c r="E7434" s="326">
        <v>0.35</v>
      </c>
      <c r="F7434" s="281">
        <v>7.99</v>
      </c>
      <c r="G7434" s="279" t="s">
        <v>8444</v>
      </c>
      <c r="H7434" s="283">
        <v>168</v>
      </c>
      <c r="I7434" s="280">
        <v>42940</v>
      </c>
      <c r="J7434" s="281"/>
      <c r="K7434" s="169"/>
      <c r="L7434" s="169"/>
      <c r="M7434" s="169" t="s">
        <v>2395</v>
      </c>
      <c r="N7434" s="169"/>
      <c r="O7434" s="169"/>
      <c r="P7434" s="169"/>
    </row>
    <row r="7435" spans="1:16" ht="20.100000000000001" customHeight="1">
      <c r="A7435" s="5" t="s">
        <v>18397</v>
      </c>
      <c r="B7435" s="168">
        <v>683615813960</v>
      </c>
      <c r="C7435" s="167" t="s">
        <v>18398</v>
      </c>
      <c r="D7435" s="5" t="s">
        <v>18396</v>
      </c>
      <c r="E7435" s="326">
        <v>0.35</v>
      </c>
      <c r="F7435" s="281">
        <v>7.99</v>
      </c>
      <c r="G7435" s="279" t="s">
        <v>8444</v>
      </c>
      <c r="H7435" s="283">
        <v>267</v>
      </c>
      <c r="I7435" s="280">
        <v>42940</v>
      </c>
      <c r="J7435" s="281"/>
      <c r="K7435" s="169"/>
      <c r="L7435" s="169"/>
      <c r="M7435" s="169" t="s">
        <v>2395</v>
      </c>
      <c r="N7435" s="169"/>
      <c r="O7435" s="169"/>
      <c r="P7435" s="169"/>
    </row>
    <row r="7436" spans="1:16" ht="20.100000000000001" customHeight="1">
      <c r="A7436" s="5" t="s">
        <v>18399</v>
      </c>
      <c r="B7436" s="168">
        <v>683615813977</v>
      </c>
      <c r="C7436" s="167" t="s">
        <v>18400</v>
      </c>
      <c r="D7436" s="5" t="s">
        <v>18401</v>
      </c>
      <c r="E7436" s="326">
        <v>0.35</v>
      </c>
      <c r="F7436" s="281">
        <v>7.99</v>
      </c>
      <c r="G7436" s="279" t="s">
        <v>8444</v>
      </c>
      <c r="H7436" s="283">
        <v>266</v>
      </c>
      <c r="I7436" s="280">
        <v>42940</v>
      </c>
      <c r="J7436" s="281"/>
      <c r="K7436" s="169"/>
      <c r="L7436" s="169"/>
      <c r="M7436" s="169" t="s">
        <v>2395</v>
      </c>
      <c r="N7436" s="169"/>
      <c r="O7436" s="169"/>
      <c r="P7436" s="169"/>
    </row>
    <row r="7437" spans="1:16" ht="20.100000000000001" customHeight="1">
      <c r="A7437" s="5" t="s">
        <v>18402</v>
      </c>
      <c r="B7437" s="168">
        <v>683615813984</v>
      </c>
      <c r="C7437" s="167" t="s">
        <v>18403</v>
      </c>
      <c r="D7437" s="5" t="s">
        <v>18375</v>
      </c>
      <c r="E7437" s="326">
        <v>0.35</v>
      </c>
      <c r="F7437" s="281">
        <v>7.99</v>
      </c>
      <c r="G7437" s="279" t="s">
        <v>8444</v>
      </c>
      <c r="H7437" s="283">
        <v>279</v>
      </c>
      <c r="I7437" s="280">
        <v>42940</v>
      </c>
      <c r="J7437" s="281"/>
      <c r="K7437" s="169"/>
      <c r="L7437" s="169"/>
      <c r="M7437" s="169" t="s">
        <v>2395</v>
      </c>
      <c r="N7437" s="169"/>
      <c r="O7437" s="169"/>
      <c r="P7437" s="169"/>
    </row>
    <row r="7438" spans="1:16" ht="20.100000000000001" customHeight="1">
      <c r="A7438" s="5" t="s">
        <v>18404</v>
      </c>
      <c r="B7438" s="168">
        <v>683615813991</v>
      </c>
      <c r="C7438" s="167" t="s">
        <v>18405</v>
      </c>
      <c r="D7438" s="5" t="s">
        <v>18390</v>
      </c>
      <c r="E7438" s="326">
        <v>0.35</v>
      </c>
      <c r="F7438" s="281">
        <v>7.99</v>
      </c>
      <c r="G7438" s="279" t="s">
        <v>8444</v>
      </c>
      <c r="H7438" s="283">
        <v>157</v>
      </c>
      <c r="I7438" s="280">
        <v>42940</v>
      </c>
      <c r="J7438" s="281"/>
      <c r="K7438" s="169"/>
      <c r="L7438" s="169"/>
      <c r="M7438" s="169" t="s">
        <v>2395</v>
      </c>
      <c r="N7438" s="169"/>
      <c r="O7438" s="169"/>
      <c r="P7438" s="169"/>
    </row>
    <row r="7439" spans="1:16" ht="20.100000000000001" customHeight="1">
      <c r="A7439" s="5" t="s">
        <v>18406</v>
      </c>
      <c r="B7439" s="168">
        <v>683615814004</v>
      </c>
      <c r="C7439" s="167" t="s">
        <v>18407</v>
      </c>
      <c r="D7439" s="5" t="s">
        <v>18390</v>
      </c>
      <c r="E7439" s="326">
        <v>0.35</v>
      </c>
      <c r="F7439" s="281">
        <v>7.99</v>
      </c>
      <c r="G7439" s="279" t="s">
        <v>8444</v>
      </c>
      <c r="H7439" s="283">
        <v>251</v>
      </c>
      <c r="I7439" s="280">
        <v>42940</v>
      </c>
      <c r="J7439" s="281"/>
      <c r="K7439" s="169"/>
      <c r="L7439" s="169"/>
      <c r="M7439" s="169" t="s">
        <v>2395</v>
      </c>
      <c r="N7439" s="169"/>
      <c r="O7439" s="169"/>
      <c r="P7439" s="169"/>
    </row>
    <row r="7440" spans="1:16" ht="20.100000000000001" customHeight="1">
      <c r="A7440" s="5" t="s">
        <v>18408</v>
      </c>
      <c r="B7440" s="168">
        <v>683615814011</v>
      </c>
      <c r="C7440" s="167" t="s">
        <v>18409</v>
      </c>
      <c r="D7440" s="5" t="s">
        <v>18396</v>
      </c>
      <c r="E7440" s="326">
        <v>0.35</v>
      </c>
      <c r="F7440" s="281">
        <v>7.99</v>
      </c>
      <c r="G7440" s="279" t="s">
        <v>8444</v>
      </c>
      <c r="H7440" s="283">
        <v>149</v>
      </c>
      <c r="I7440" s="280">
        <v>42940</v>
      </c>
      <c r="J7440" s="281"/>
      <c r="K7440" s="169"/>
      <c r="L7440" s="169"/>
      <c r="M7440" s="169" t="s">
        <v>2395</v>
      </c>
      <c r="N7440" s="169"/>
      <c r="O7440" s="169"/>
      <c r="P7440" s="169"/>
    </row>
    <row r="7441" spans="1:16" ht="20.100000000000001" customHeight="1">
      <c r="A7441" s="5" t="s">
        <v>18410</v>
      </c>
      <c r="B7441" s="168">
        <v>683615814028</v>
      </c>
      <c r="C7441" s="167" t="s">
        <v>18411</v>
      </c>
      <c r="D7441" s="5" t="s">
        <v>18375</v>
      </c>
      <c r="E7441" s="326">
        <v>0.35</v>
      </c>
      <c r="F7441" s="281">
        <v>7.99</v>
      </c>
      <c r="G7441" s="279" t="s">
        <v>8444</v>
      </c>
      <c r="H7441" s="283">
        <v>311</v>
      </c>
      <c r="I7441" s="280">
        <v>42940</v>
      </c>
      <c r="J7441" s="281"/>
      <c r="K7441" s="169"/>
      <c r="L7441" s="169"/>
      <c r="M7441" s="169" t="s">
        <v>2395</v>
      </c>
      <c r="N7441" s="169"/>
      <c r="O7441" s="169"/>
      <c r="P7441" s="169"/>
    </row>
    <row r="7442" spans="1:16" ht="20.100000000000001" customHeight="1">
      <c r="A7442" s="5" t="s">
        <v>18412</v>
      </c>
      <c r="C7442" s="167" t="s">
        <v>18413</v>
      </c>
      <c r="D7442" s="5" t="s">
        <v>18414</v>
      </c>
      <c r="E7442" s="169"/>
      <c r="F7442" s="281"/>
      <c r="G7442" s="279" t="s">
        <v>8444</v>
      </c>
      <c r="H7442" s="282">
        <v>0</v>
      </c>
      <c r="I7442" s="280">
        <v>42940</v>
      </c>
      <c r="J7442" s="281"/>
      <c r="K7442" s="169"/>
      <c r="L7442" s="169"/>
      <c r="M7442" s="169" t="s">
        <v>2395</v>
      </c>
      <c r="N7442" s="169"/>
      <c r="O7442" s="169"/>
      <c r="P7442" s="169"/>
    </row>
    <row r="7443" spans="1:16" ht="20.100000000000001" customHeight="1">
      <c r="A7443" s="5" t="s">
        <v>18415</v>
      </c>
      <c r="B7443" s="168">
        <v>683615814035</v>
      </c>
      <c r="C7443" s="167" t="s">
        <v>18416</v>
      </c>
      <c r="D7443" s="5" t="s">
        <v>18414</v>
      </c>
      <c r="E7443" s="326">
        <v>1</v>
      </c>
      <c r="F7443" s="281">
        <v>9.99</v>
      </c>
      <c r="G7443" s="279" t="s">
        <v>8444</v>
      </c>
      <c r="H7443" s="283">
        <v>2</v>
      </c>
      <c r="I7443" s="280">
        <v>42940</v>
      </c>
      <c r="J7443" s="281"/>
      <c r="K7443" s="169"/>
      <c r="L7443" s="169"/>
      <c r="M7443" s="169" t="s">
        <v>2395</v>
      </c>
      <c r="N7443" s="169"/>
      <c r="O7443" s="169"/>
      <c r="P7443" s="169"/>
    </row>
    <row r="7444" spans="1:16" ht="20.100000000000001" customHeight="1">
      <c r="A7444" s="5" t="s">
        <v>18417</v>
      </c>
      <c r="C7444" s="167" t="s">
        <v>18418</v>
      </c>
      <c r="D7444" s="5" t="s">
        <v>18419</v>
      </c>
      <c r="E7444" s="169"/>
      <c r="F7444" s="281"/>
      <c r="G7444" s="279" t="s">
        <v>8444</v>
      </c>
      <c r="H7444" s="282">
        <v>0</v>
      </c>
      <c r="I7444" s="280">
        <v>42940</v>
      </c>
      <c r="J7444" s="281"/>
      <c r="K7444" s="169"/>
      <c r="L7444" s="169"/>
      <c r="M7444" s="169" t="s">
        <v>2395</v>
      </c>
      <c r="N7444" s="169"/>
      <c r="O7444" s="169"/>
      <c r="P7444" s="169"/>
    </row>
    <row r="7445" spans="1:16" ht="20.100000000000001" customHeight="1">
      <c r="A7445" s="5" t="s">
        <v>18420</v>
      </c>
      <c r="B7445" s="168">
        <v>683615814042</v>
      </c>
      <c r="C7445" s="167" t="s">
        <v>18421</v>
      </c>
      <c r="D7445" s="5" t="s">
        <v>18419</v>
      </c>
      <c r="E7445" s="326">
        <v>1</v>
      </c>
      <c r="F7445" s="281">
        <v>9.99</v>
      </c>
      <c r="G7445" s="279" t="s">
        <v>8444</v>
      </c>
      <c r="H7445" s="283">
        <v>15</v>
      </c>
      <c r="I7445" s="280">
        <v>42940</v>
      </c>
      <c r="J7445" s="281"/>
      <c r="K7445" s="169"/>
      <c r="L7445" s="169"/>
      <c r="M7445" s="169" t="s">
        <v>2395</v>
      </c>
      <c r="N7445" s="169"/>
      <c r="O7445" s="169"/>
      <c r="P7445" s="169"/>
    </row>
    <row r="7446" spans="1:16" ht="20.100000000000001" customHeight="1">
      <c r="A7446" s="5" t="s">
        <v>18422</v>
      </c>
      <c r="C7446" s="167" t="s">
        <v>18423</v>
      </c>
      <c r="D7446" s="5" t="s">
        <v>18424</v>
      </c>
      <c r="E7446" s="326">
        <v>4</v>
      </c>
      <c r="F7446" s="281"/>
      <c r="G7446" s="279" t="s">
        <v>8444</v>
      </c>
      <c r="H7446" s="283">
        <v>2</v>
      </c>
      <c r="I7446" s="280">
        <v>42940</v>
      </c>
      <c r="J7446" s="281"/>
      <c r="K7446" s="169"/>
      <c r="L7446" s="169"/>
      <c r="M7446" s="169" t="s">
        <v>2395</v>
      </c>
      <c r="N7446" s="169"/>
      <c r="O7446" s="169"/>
      <c r="P7446" s="169"/>
    </row>
    <row r="7447" spans="1:16" ht="20.100000000000001" customHeight="1">
      <c r="A7447" s="5" t="s">
        <v>18425</v>
      </c>
      <c r="B7447" s="168">
        <v>683615814059</v>
      </c>
      <c r="C7447" s="167" t="s">
        <v>18423</v>
      </c>
      <c r="D7447" s="5" t="s">
        <v>18424</v>
      </c>
      <c r="E7447" s="326">
        <v>4</v>
      </c>
      <c r="F7447" s="281">
        <v>9.99</v>
      </c>
      <c r="G7447" s="279" t="s">
        <v>8444</v>
      </c>
      <c r="H7447" s="283">
        <v>2</v>
      </c>
      <c r="I7447" s="280">
        <v>42940</v>
      </c>
      <c r="J7447" s="281"/>
      <c r="K7447" s="169"/>
      <c r="L7447" s="169"/>
      <c r="M7447" s="169" t="s">
        <v>2395</v>
      </c>
      <c r="N7447" s="169"/>
      <c r="O7447" s="169"/>
      <c r="P7447" s="169"/>
    </row>
    <row r="7448" spans="1:16" ht="20.100000000000001" customHeight="1">
      <c r="A7448" s="5" t="s">
        <v>18426</v>
      </c>
      <c r="C7448" s="167" t="s">
        <v>18427</v>
      </c>
      <c r="D7448" s="5" t="s">
        <v>18428</v>
      </c>
      <c r="E7448" s="323">
        <v>4</v>
      </c>
      <c r="F7448" s="281"/>
      <c r="G7448" s="279" t="s">
        <v>8444</v>
      </c>
      <c r="H7448" s="282">
        <v>0</v>
      </c>
      <c r="I7448" s="280">
        <v>42940</v>
      </c>
      <c r="J7448" s="281"/>
      <c r="K7448" s="169"/>
      <c r="L7448" s="169"/>
      <c r="M7448" s="169" t="s">
        <v>2395</v>
      </c>
      <c r="N7448" s="169"/>
      <c r="O7448" s="169"/>
      <c r="P7448" s="169"/>
    </row>
    <row r="7449" spans="1:16" ht="20.100000000000001" customHeight="1">
      <c r="A7449" s="5" t="s">
        <v>18429</v>
      </c>
      <c r="B7449" s="168">
        <v>683615814066</v>
      </c>
      <c r="C7449" s="167" t="s">
        <v>18427</v>
      </c>
      <c r="D7449" s="5" t="s">
        <v>18428</v>
      </c>
      <c r="E7449" s="323">
        <v>4</v>
      </c>
      <c r="F7449" s="281">
        <v>9.99</v>
      </c>
      <c r="G7449" s="279" t="s">
        <v>8444</v>
      </c>
      <c r="H7449" s="282">
        <v>0</v>
      </c>
      <c r="I7449" s="280">
        <v>42940</v>
      </c>
      <c r="J7449" s="281"/>
      <c r="K7449" s="169"/>
      <c r="L7449" s="169"/>
      <c r="M7449" s="169" t="s">
        <v>2395</v>
      </c>
      <c r="N7449" s="169"/>
      <c r="O7449" s="169"/>
      <c r="P7449" s="169"/>
    </row>
    <row r="7450" spans="1:16" ht="20.100000000000001" customHeight="1">
      <c r="A7450" s="5" t="s">
        <v>18430</v>
      </c>
      <c r="C7450" s="167" t="s">
        <v>18431</v>
      </c>
      <c r="D7450" s="5" t="s">
        <v>18432</v>
      </c>
      <c r="E7450" s="323">
        <v>4</v>
      </c>
      <c r="F7450" s="281"/>
      <c r="G7450" s="279" t="s">
        <v>8444</v>
      </c>
      <c r="H7450" s="282">
        <v>0</v>
      </c>
      <c r="I7450" s="280">
        <v>42940</v>
      </c>
      <c r="J7450" s="281"/>
      <c r="K7450" s="169"/>
      <c r="L7450" s="169"/>
      <c r="M7450" s="169" t="s">
        <v>2395</v>
      </c>
      <c r="N7450" s="169"/>
      <c r="O7450" s="169"/>
      <c r="P7450" s="169"/>
    </row>
    <row r="7451" spans="1:16" ht="20.100000000000001" customHeight="1">
      <c r="A7451" s="5" t="s">
        <v>18433</v>
      </c>
      <c r="B7451" s="168">
        <v>683615814073</v>
      </c>
      <c r="C7451" s="167" t="s">
        <v>18431</v>
      </c>
      <c r="D7451" s="5" t="s">
        <v>18432</v>
      </c>
      <c r="E7451" s="323">
        <v>4</v>
      </c>
      <c r="F7451" s="281">
        <v>9.99</v>
      </c>
      <c r="G7451" s="279" t="s">
        <v>8444</v>
      </c>
      <c r="H7451" s="282">
        <v>0</v>
      </c>
      <c r="I7451" s="280">
        <v>42940</v>
      </c>
      <c r="J7451" s="281"/>
      <c r="K7451" s="169"/>
      <c r="L7451" s="169"/>
      <c r="M7451" s="169" t="s">
        <v>2395</v>
      </c>
      <c r="N7451" s="169"/>
      <c r="O7451" s="169"/>
      <c r="P7451" s="169"/>
    </row>
    <row r="7452" spans="1:16" ht="20.100000000000001" customHeight="1">
      <c r="A7452" s="5" t="s">
        <v>18434</v>
      </c>
      <c r="C7452" s="167" t="s">
        <v>18435</v>
      </c>
      <c r="D7452" s="5" t="s">
        <v>18436</v>
      </c>
      <c r="E7452" s="323">
        <v>3.5</v>
      </c>
      <c r="F7452" s="281"/>
      <c r="G7452" s="279" t="s">
        <v>8444</v>
      </c>
      <c r="H7452" s="282">
        <v>0</v>
      </c>
      <c r="I7452" s="280">
        <v>42940</v>
      </c>
      <c r="J7452" s="281"/>
      <c r="K7452" s="169"/>
      <c r="L7452" s="169"/>
      <c r="M7452" s="169" t="s">
        <v>2395</v>
      </c>
      <c r="N7452" s="169"/>
      <c r="O7452" s="169"/>
      <c r="P7452" s="169"/>
    </row>
    <row r="7453" spans="1:16" ht="20.100000000000001" customHeight="1">
      <c r="A7453" s="5" t="s">
        <v>18437</v>
      </c>
      <c r="B7453" s="168">
        <v>683615814080</v>
      </c>
      <c r="C7453" s="167" t="s">
        <v>18435</v>
      </c>
      <c r="D7453" s="5" t="s">
        <v>18436</v>
      </c>
      <c r="E7453" s="323">
        <v>3.5</v>
      </c>
      <c r="F7453" s="281">
        <v>7.99</v>
      </c>
      <c r="G7453" s="279" t="s">
        <v>8444</v>
      </c>
      <c r="H7453" s="282">
        <v>0</v>
      </c>
      <c r="I7453" s="280">
        <v>42940</v>
      </c>
      <c r="J7453" s="281"/>
      <c r="K7453" s="169"/>
      <c r="L7453" s="169"/>
      <c r="M7453" s="169" t="s">
        <v>2395</v>
      </c>
      <c r="N7453" s="169"/>
      <c r="O7453" s="169"/>
      <c r="P7453" s="169"/>
    </row>
    <row r="7454" spans="1:16" ht="20.100000000000001" customHeight="1">
      <c r="A7454" s="5" t="s">
        <v>18438</v>
      </c>
      <c r="C7454" s="167" t="s">
        <v>18439</v>
      </c>
      <c r="D7454" s="5" t="s">
        <v>18440</v>
      </c>
      <c r="E7454" s="326">
        <v>3.5</v>
      </c>
      <c r="F7454" s="281"/>
      <c r="G7454" s="279" t="s">
        <v>8444</v>
      </c>
      <c r="H7454" s="283">
        <v>170</v>
      </c>
      <c r="I7454" s="280">
        <v>42940</v>
      </c>
      <c r="J7454" s="281"/>
      <c r="K7454" s="169"/>
      <c r="L7454" s="169"/>
      <c r="M7454" s="169" t="s">
        <v>2395</v>
      </c>
      <c r="N7454" s="169"/>
      <c r="O7454" s="169"/>
      <c r="P7454" s="169"/>
    </row>
    <row r="7455" spans="1:16" ht="20.100000000000001" customHeight="1">
      <c r="A7455" s="5" t="s">
        <v>18441</v>
      </c>
      <c r="B7455" s="168">
        <v>683615814097</v>
      </c>
      <c r="C7455" s="167" t="s">
        <v>18439</v>
      </c>
      <c r="D7455" s="5" t="s">
        <v>18440</v>
      </c>
      <c r="E7455" s="326">
        <v>3.5</v>
      </c>
      <c r="F7455" s="281">
        <v>7.99</v>
      </c>
      <c r="G7455" s="279" t="s">
        <v>8444</v>
      </c>
      <c r="H7455" s="283">
        <v>170</v>
      </c>
      <c r="I7455" s="280">
        <v>42940</v>
      </c>
      <c r="J7455" s="281"/>
      <c r="K7455" s="169"/>
      <c r="L7455" s="169"/>
      <c r="M7455" s="169" t="s">
        <v>2395</v>
      </c>
      <c r="N7455" s="169"/>
      <c r="O7455" s="169"/>
      <c r="P7455" s="169"/>
    </row>
    <row r="7456" spans="1:16" ht="20.100000000000001" customHeight="1">
      <c r="A7456" s="5" t="s">
        <v>18442</v>
      </c>
      <c r="C7456" s="167" t="s">
        <v>18443</v>
      </c>
      <c r="D7456" s="5" t="s">
        <v>18444</v>
      </c>
      <c r="E7456" s="323">
        <v>3.5</v>
      </c>
      <c r="F7456" s="281"/>
      <c r="G7456" s="279" t="s">
        <v>8444</v>
      </c>
      <c r="H7456" s="282">
        <v>0</v>
      </c>
      <c r="I7456" s="280">
        <v>42940</v>
      </c>
      <c r="J7456" s="281"/>
      <c r="K7456" s="169"/>
      <c r="L7456" s="169"/>
      <c r="M7456" s="169" t="s">
        <v>2395</v>
      </c>
      <c r="N7456" s="169"/>
      <c r="O7456" s="169"/>
      <c r="P7456" s="169"/>
    </row>
    <row r="7457" spans="1:16" ht="20.100000000000001" customHeight="1">
      <c r="A7457" s="5" t="s">
        <v>18445</v>
      </c>
      <c r="B7457" s="168">
        <v>683615814103</v>
      </c>
      <c r="C7457" s="167" t="s">
        <v>18443</v>
      </c>
      <c r="D7457" s="5" t="s">
        <v>18444</v>
      </c>
      <c r="E7457" s="323">
        <v>3.5</v>
      </c>
      <c r="F7457" s="281">
        <v>7.99</v>
      </c>
      <c r="G7457" s="279" t="s">
        <v>8444</v>
      </c>
      <c r="H7457" s="282">
        <v>0</v>
      </c>
      <c r="I7457" s="280">
        <v>42940</v>
      </c>
      <c r="J7457" s="281"/>
      <c r="K7457" s="169"/>
      <c r="L7457" s="169"/>
      <c r="M7457" s="169" t="s">
        <v>2395</v>
      </c>
      <c r="N7457" s="169"/>
      <c r="O7457" s="169"/>
      <c r="P7457" s="169"/>
    </row>
    <row r="7458" spans="1:16" ht="20.100000000000001" customHeight="1">
      <c r="A7458" s="5" t="s">
        <v>18446</v>
      </c>
      <c r="C7458" s="167" t="s">
        <v>18447</v>
      </c>
      <c r="D7458" s="5" t="s">
        <v>18448</v>
      </c>
      <c r="E7458" s="326">
        <v>3.5</v>
      </c>
      <c r="F7458" s="281"/>
      <c r="G7458" s="279" t="s">
        <v>8444</v>
      </c>
      <c r="H7458" s="283">
        <v>4</v>
      </c>
      <c r="I7458" s="280">
        <v>42940</v>
      </c>
      <c r="J7458" s="281"/>
      <c r="K7458" s="169"/>
      <c r="L7458" s="169"/>
      <c r="M7458" s="169" t="s">
        <v>2395</v>
      </c>
      <c r="N7458" s="169"/>
      <c r="O7458" s="169"/>
      <c r="P7458" s="169"/>
    </row>
    <row r="7459" spans="1:16" ht="20.100000000000001" customHeight="1">
      <c r="A7459" s="5" t="s">
        <v>18449</v>
      </c>
      <c r="B7459" s="168">
        <v>683615814110</v>
      </c>
      <c r="C7459" s="167" t="s">
        <v>18447</v>
      </c>
      <c r="D7459" s="5" t="s">
        <v>18448</v>
      </c>
      <c r="E7459" s="326">
        <v>3.5</v>
      </c>
      <c r="F7459" s="281">
        <v>8.99</v>
      </c>
      <c r="G7459" s="279" t="s">
        <v>8444</v>
      </c>
      <c r="H7459" s="283">
        <v>4</v>
      </c>
      <c r="I7459" s="280">
        <v>42940</v>
      </c>
      <c r="J7459" s="281"/>
      <c r="K7459" s="169"/>
      <c r="L7459" s="169"/>
      <c r="M7459" s="169" t="s">
        <v>2395</v>
      </c>
      <c r="N7459" s="169"/>
      <c r="O7459" s="169"/>
      <c r="P7459" s="169"/>
    </row>
    <row r="7460" spans="1:16" ht="20.100000000000001" customHeight="1">
      <c r="A7460" s="5" t="s">
        <v>18450</v>
      </c>
      <c r="C7460" s="167" t="s">
        <v>18451</v>
      </c>
      <c r="D7460" s="5" t="s">
        <v>18452</v>
      </c>
      <c r="E7460" s="169"/>
      <c r="F7460" s="281"/>
      <c r="G7460" s="279" t="s">
        <v>8444</v>
      </c>
      <c r="H7460" s="282">
        <v>0</v>
      </c>
      <c r="I7460" s="280">
        <v>42940</v>
      </c>
      <c r="J7460" s="281"/>
      <c r="K7460" s="169"/>
      <c r="L7460" s="169"/>
      <c r="M7460" s="169" t="s">
        <v>2395</v>
      </c>
      <c r="N7460" s="169"/>
      <c r="O7460" s="169"/>
      <c r="P7460" s="169"/>
    </row>
    <row r="7461" spans="1:16" ht="20.100000000000001" customHeight="1">
      <c r="A7461" s="5" t="s">
        <v>18453</v>
      </c>
      <c r="B7461" s="168">
        <v>683615814127</v>
      </c>
      <c r="C7461" s="167" t="s">
        <v>18454</v>
      </c>
      <c r="D7461" s="5" t="s">
        <v>18452</v>
      </c>
      <c r="E7461" s="326">
        <v>1</v>
      </c>
      <c r="F7461" s="281">
        <v>7.99</v>
      </c>
      <c r="G7461" s="279" t="s">
        <v>8444</v>
      </c>
      <c r="H7461" s="283">
        <v>27</v>
      </c>
      <c r="I7461" s="280">
        <v>42940</v>
      </c>
      <c r="J7461" s="281"/>
      <c r="K7461" s="169"/>
      <c r="L7461" s="169"/>
      <c r="M7461" s="169" t="s">
        <v>2395</v>
      </c>
      <c r="N7461" s="169"/>
      <c r="O7461" s="169"/>
      <c r="P7461" s="169"/>
    </row>
    <row r="7462" spans="1:16" ht="20.100000000000001" customHeight="1">
      <c r="A7462" s="5" t="s">
        <v>18455</v>
      </c>
      <c r="C7462" s="167" t="s">
        <v>18456</v>
      </c>
      <c r="D7462" s="5" t="s">
        <v>18457</v>
      </c>
      <c r="E7462" s="326">
        <v>1</v>
      </c>
      <c r="F7462" s="281"/>
      <c r="G7462" s="279" t="s">
        <v>8444</v>
      </c>
      <c r="H7462" s="283">
        <v>68</v>
      </c>
      <c r="I7462" s="280">
        <v>42940</v>
      </c>
      <c r="J7462" s="281"/>
      <c r="K7462" s="169"/>
      <c r="L7462" s="169"/>
      <c r="M7462" s="169" t="s">
        <v>2395</v>
      </c>
      <c r="N7462" s="169"/>
      <c r="O7462" s="169"/>
      <c r="P7462" s="169"/>
    </row>
    <row r="7463" spans="1:16" ht="20.100000000000001" customHeight="1">
      <c r="A7463" s="5" t="s">
        <v>18458</v>
      </c>
      <c r="B7463" s="168">
        <v>683615814134</v>
      </c>
      <c r="C7463" s="167" t="s">
        <v>18456</v>
      </c>
      <c r="D7463" s="5" t="s">
        <v>18457</v>
      </c>
      <c r="E7463" s="326">
        <v>1</v>
      </c>
      <c r="F7463" s="281">
        <v>9.99</v>
      </c>
      <c r="G7463" s="279" t="s">
        <v>8444</v>
      </c>
      <c r="H7463" s="365">
        <v>67</v>
      </c>
      <c r="I7463" s="280">
        <v>42940</v>
      </c>
      <c r="J7463" s="281"/>
      <c r="K7463" s="169"/>
      <c r="L7463" s="169"/>
      <c r="M7463" s="169" t="s">
        <v>2395</v>
      </c>
      <c r="N7463" s="169"/>
      <c r="O7463" s="169"/>
      <c r="P7463" s="169"/>
    </row>
    <row r="7464" spans="1:16" ht="20.100000000000001" customHeight="1">
      <c r="A7464" s="5" t="s">
        <v>18459</v>
      </c>
      <c r="C7464" s="167" t="s">
        <v>18460</v>
      </c>
      <c r="D7464" s="5" t="s">
        <v>18461</v>
      </c>
      <c r="E7464" s="169"/>
      <c r="F7464" s="281"/>
      <c r="G7464" s="279" t="s">
        <v>8444</v>
      </c>
      <c r="H7464" s="282">
        <v>0</v>
      </c>
      <c r="I7464" s="280">
        <v>42940</v>
      </c>
      <c r="J7464" s="281"/>
      <c r="K7464" s="169"/>
      <c r="L7464" s="169"/>
      <c r="M7464" s="169" t="s">
        <v>2395</v>
      </c>
      <c r="N7464" s="169"/>
      <c r="O7464" s="169"/>
      <c r="P7464" s="169"/>
    </row>
    <row r="7465" spans="1:16" ht="20.100000000000001" customHeight="1">
      <c r="A7465" s="5" t="s">
        <v>18462</v>
      </c>
      <c r="B7465" s="168">
        <v>683615814141</v>
      </c>
      <c r="C7465" s="167" t="s">
        <v>18463</v>
      </c>
      <c r="D7465" s="5" t="s">
        <v>18461</v>
      </c>
      <c r="E7465" s="323">
        <v>4</v>
      </c>
      <c r="F7465" s="281">
        <v>9.99</v>
      </c>
      <c r="G7465" s="279" t="s">
        <v>8444</v>
      </c>
      <c r="H7465" s="282">
        <v>0</v>
      </c>
      <c r="I7465" s="280">
        <v>42940</v>
      </c>
      <c r="J7465" s="281"/>
      <c r="K7465" s="169"/>
      <c r="L7465" s="169"/>
      <c r="M7465" s="169" t="s">
        <v>2395</v>
      </c>
      <c r="N7465" s="169"/>
      <c r="O7465" s="169"/>
      <c r="P7465" s="169"/>
    </row>
    <row r="7466" spans="1:16" ht="20.100000000000001" customHeight="1">
      <c r="A7466" s="5" t="s">
        <v>18464</v>
      </c>
      <c r="B7466" s="168">
        <v>683615814158</v>
      </c>
      <c r="C7466" s="167" t="s">
        <v>18465</v>
      </c>
      <c r="D7466" s="5" t="s">
        <v>18461</v>
      </c>
      <c r="E7466" s="323">
        <v>4</v>
      </c>
      <c r="F7466" s="281">
        <v>9.99</v>
      </c>
      <c r="G7466" s="279" t="s">
        <v>8444</v>
      </c>
      <c r="H7466" s="282">
        <v>0</v>
      </c>
      <c r="I7466" s="280">
        <v>42940</v>
      </c>
      <c r="J7466" s="281"/>
      <c r="K7466" s="169"/>
      <c r="L7466" s="169"/>
      <c r="M7466" s="169" t="s">
        <v>2395</v>
      </c>
      <c r="N7466" s="169"/>
      <c r="O7466" s="169"/>
      <c r="P7466" s="169"/>
    </row>
    <row r="7467" spans="1:16" ht="20.100000000000001" customHeight="1">
      <c r="A7467" s="5" t="s">
        <v>18466</v>
      </c>
      <c r="C7467" s="167" t="s">
        <v>18467</v>
      </c>
      <c r="D7467" s="5" t="s">
        <v>18468</v>
      </c>
      <c r="E7467" s="169"/>
      <c r="F7467" s="281"/>
      <c r="G7467" s="279" t="s">
        <v>8444</v>
      </c>
      <c r="H7467" s="282">
        <v>0</v>
      </c>
      <c r="I7467" s="280">
        <v>42940</v>
      </c>
      <c r="J7467" s="281"/>
      <c r="K7467" s="169"/>
      <c r="L7467" s="169"/>
      <c r="M7467" s="169" t="s">
        <v>2395</v>
      </c>
      <c r="N7467" s="169"/>
      <c r="O7467" s="169"/>
      <c r="P7467" s="169"/>
    </row>
    <row r="7468" spans="1:16" ht="20.100000000000001" customHeight="1">
      <c r="A7468" s="5" t="s">
        <v>18469</v>
      </c>
      <c r="B7468" s="168">
        <v>683615814165</v>
      </c>
      <c r="C7468" s="167" t="s">
        <v>18470</v>
      </c>
      <c r="D7468" s="5" t="s">
        <v>18468</v>
      </c>
      <c r="E7468" s="326">
        <v>1</v>
      </c>
      <c r="F7468" s="281">
        <v>7.99</v>
      </c>
      <c r="G7468" s="279" t="s">
        <v>8444</v>
      </c>
      <c r="H7468" s="283">
        <v>70</v>
      </c>
      <c r="I7468" s="280">
        <v>42940</v>
      </c>
      <c r="J7468" s="281"/>
      <c r="K7468" s="169"/>
      <c r="L7468" s="169"/>
      <c r="M7468" s="169" t="s">
        <v>2395</v>
      </c>
      <c r="N7468" s="169"/>
      <c r="O7468" s="169"/>
      <c r="P7468" s="169"/>
    </row>
    <row r="7469" spans="1:16" ht="20.100000000000001" customHeight="1">
      <c r="A7469" s="5" t="s">
        <v>18471</v>
      </c>
      <c r="C7469" s="167" t="s">
        <v>18472</v>
      </c>
      <c r="D7469" s="5" t="s">
        <v>18473</v>
      </c>
      <c r="E7469" s="169"/>
      <c r="F7469" s="281"/>
      <c r="G7469" s="279" t="s">
        <v>8444</v>
      </c>
      <c r="H7469" s="282">
        <v>0</v>
      </c>
      <c r="I7469" s="280">
        <v>42940</v>
      </c>
      <c r="J7469" s="281"/>
      <c r="K7469" s="169"/>
      <c r="L7469" s="169"/>
      <c r="M7469" s="169" t="s">
        <v>2395</v>
      </c>
      <c r="N7469" s="169"/>
      <c r="O7469" s="169"/>
      <c r="P7469" s="169"/>
    </row>
    <row r="7470" spans="1:16" ht="20.100000000000001" customHeight="1">
      <c r="A7470" s="5" t="s">
        <v>18474</v>
      </c>
      <c r="B7470" s="168">
        <v>683615814189</v>
      </c>
      <c r="C7470" s="167" t="s">
        <v>18475</v>
      </c>
      <c r="D7470" s="5" t="s">
        <v>18473</v>
      </c>
      <c r="E7470" s="323">
        <v>1</v>
      </c>
      <c r="F7470" s="281">
        <v>7.99</v>
      </c>
      <c r="G7470" s="279" t="s">
        <v>8444</v>
      </c>
      <c r="H7470" s="282">
        <v>0</v>
      </c>
      <c r="I7470" s="280">
        <v>42940</v>
      </c>
      <c r="J7470" s="281"/>
      <c r="K7470" s="169"/>
      <c r="L7470" s="169"/>
      <c r="M7470" s="169" t="s">
        <v>2395</v>
      </c>
      <c r="N7470" s="169"/>
      <c r="O7470" s="169"/>
      <c r="P7470" s="169"/>
    </row>
    <row r="7471" spans="1:16" ht="20.100000000000001" customHeight="1">
      <c r="A7471" s="5" t="s">
        <v>18476</v>
      </c>
      <c r="B7471" s="168">
        <v>683615814196</v>
      </c>
      <c r="C7471" s="167" t="s">
        <v>18477</v>
      </c>
      <c r="D7471" s="5" t="s">
        <v>18473</v>
      </c>
      <c r="E7471" s="323">
        <v>1</v>
      </c>
      <c r="F7471" s="281">
        <v>7.99</v>
      </c>
      <c r="G7471" s="279" t="s">
        <v>8444</v>
      </c>
      <c r="H7471" s="282">
        <v>0</v>
      </c>
      <c r="I7471" s="280">
        <v>42940</v>
      </c>
      <c r="J7471" s="281"/>
      <c r="K7471" s="169"/>
      <c r="L7471" s="169"/>
      <c r="M7471" s="169" t="s">
        <v>2395</v>
      </c>
      <c r="N7471" s="169"/>
      <c r="O7471" s="169"/>
      <c r="P7471" s="169"/>
    </row>
    <row r="7472" spans="1:16" ht="20.100000000000001" customHeight="1">
      <c r="A7472" s="5" t="s">
        <v>18478</v>
      </c>
      <c r="C7472" s="167" t="s">
        <v>18479</v>
      </c>
      <c r="D7472" s="5" t="s">
        <v>18480</v>
      </c>
      <c r="E7472" s="323">
        <v>3</v>
      </c>
      <c r="F7472" s="281"/>
      <c r="G7472" s="279" t="s">
        <v>8444</v>
      </c>
      <c r="H7472" s="282">
        <v>0</v>
      </c>
      <c r="I7472" s="280">
        <v>42940</v>
      </c>
      <c r="J7472" s="281"/>
      <c r="K7472" s="169"/>
      <c r="L7472" s="169"/>
      <c r="M7472" s="169" t="s">
        <v>2395</v>
      </c>
      <c r="N7472" s="169"/>
      <c r="O7472" s="169"/>
      <c r="P7472" s="169"/>
    </row>
    <row r="7473" spans="1:16" ht="20.100000000000001" customHeight="1">
      <c r="A7473" s="5" t="s">
        <v>18481</v>
      </c>
      <c r="B7473" s="168">
        <v>683615814202</v>
      </c>
      <c r="C7473" s="167" t="s">
        <v>18479</v>
      </c>
      <c r="D7473" s="5" t="s">
        <v>18480</v>
      </c>
      <c r="E7473" s="323">
        <v>3</v>
      </c>
      <c r="F7473" s="281">
        <v>9.99</v>
      </c>
      <c r="G7473" s="279" t="s">
        <v>8444</v>
      </c>
      <c r="H7473" s="282">
        <v>0</v>
      </c>
      <c r="I7473" s="280">
        <v>42940</v>
      </c>
      <c r="J7473" s="281"/>
      <c r="K7473" s="169"/>
      <c r="L7473" s="169"/>
      <c r="M7473" s="169" t="s">
        <v>2395</v>
      </c>
      <c r="N7473" s="169"/>
      <c r="O7473" s="169"/>
      <c r="P7473" s="169"/>
    </row>
    <row r="7474" spans="1:16" ht="20.100000000000001" customHeight="1">
      <c r="A7474" s="5" t="s">
        <v>18482</v>
      </c>
      <c r="C7474" s="167" t="s">
        <v>18483</v>
      </c>
      <c r="D7474" s="5" t="s">
        <v>18484</v>
      </c>
      <c r="E7474" s="323">
        <v>1</v>
      </c>
      <c r="F7474" s="281"/>
      <c r="G7474" s="279" t="s">
        <v>8444</v>
      </c>
      <c r="H7474" s="282">
        <v>0</v>
      </c>
      <c r="I7474" s="280">
        <v>42940</v>
      </c>
      <c r="J7474" s="281"/>
      <c r="K7474" s="169"/>
      <c r="L7474" s="169"/>
      <c r="M7474" s="169" t="s">
        <v>2395</v>
      </c>
      <c r="N7474" s="169"/>
      <c r="O7474" s="169"/>
      <c r="P7474" s="169"/>
    </row>
    <row r="7475" spans="1:16" ht="20.100000000000001" customHeight="1">
      <c r="A7475" s="5" t="s">
        <v>18485</v>
      </c>
      <c r="B7475" s="168">
        <v>683615814219</v>
      </c>
      <c r="C7475" s="167" t="s">
        <v>18483</v>
      </c>
      <c r="D7475" s="5" t="s">
        <v>18484</v>
      </c>
      <c r="E7475" s="323">
        <v>1</v>
      </c>
      <c r="F7475" s="281">
        <v>9.99</v>
      </c>
      <c r="G7475" s="279" t="s">
        <v>8444</v>
      </c>
      <c r="H7475" s="282">
        <v>0</v>
      </c>
      <c r="I7475" s="280">
        <v>42940</v>
      </c>
      <c r="J7475" s="281"/>
      <c r="K7475" s="169"/>
      <c r="L7475" s="169"/>
      <c r="M7475" s="169" t="s">
        <v>2395</v>
      </c>
      <c r="N7475" s="169"/>
      <c r="O7475" s="169"/>
      <c r="P7475" s="169"/>
    </row>
    <row r="7476" spans="1:16" ht="20.100000000000001" customHeight="1">
      <c r="A7476" s="5" t="s">
        <v>18486</v>
      </c>
      <c r="C7476" s="167" t="s">
        <v>18487</v>
      </c>
      <c r="D7476" s="5" t="s">
        <v>18488</v>
      </c>
      <c r="E7476" s="323">
        <v>4</v>
      </c>
      <c r="F7476" s="281"/>
      <c r="G7476" s="279" t="s">
        <v>8444</v>
      </c>
      <c r="H7476" s="282">
        <v>0</v>
      </c>
      <c r="I7476" s="280">
        <v>42940</v>
      </c>
      <c r="J7476" s="281"/>
      <c r="K7476" s="169"/>
      <c r="L7476" s="169"/>
      <c r="M7476" s="169" t="s">
        <v>2395</v>
      </c>
      <c r="N7476" s="169"/>
      <c r="O7476" s="169"/>
      <c r="P7476" s="169"/>
    </row>
    <row r="7477" spans="1:16" ht="20.100000000000001" customHeight="1">
      <c r="A7477" s="5" t="s">
        <v>18489</v>
      </c>
      <c r="B7477" s="168">
        <v>683615814226</v>
      </c>
      <c r="C7477" s="167" t="s">
        <v>18487</v>
      </c>
      <c r="D7477" s="5" t="s">
        <v>18488</v>
      </c>
      <c r="E7477" s="323">
        <v>4</v>
      </c>
      <c r="F7477" s="281">
        <v>9.99</v>
      </c>
      <c r="G7477" s="279" t="s">
        <v>8444</v>
      </c>
      <c r="H7477" s="282">
        <v>0</v>
      </c>
      <c r="I7477" s="280">
        <v>42940</v>
      </c>
      <c r="J7477" s="281"/>
      <c r="K7477" s="169"/>
      <c r="L7477" s="169"/>
      <c r="M7477" s="169" t="s">
        <v>2395</v>
      </c>
      <c r="N7477" s="169"/>
      <c r="O7477" s="169"/>
      <c r="P7477" s="169"/>
    </row>
    <row r="7478" spans="1:16" ht="20.100000000000001" customHeight="1">
      <c r="A7478" s="5" t="s">
        <v>18490</v>
      </c>
      <c r="C7478" s="167" t="s">
        <v>18491</v>
      </c>
      <c r="D7478" s="5" t="s">
        <v>18492</v>
      </c>
      <c r="E7478" s="326">
        <v>5</v>
      </c>
      <c r="F7478" s="281"/>
      <c r="G7478" s="279" t="s">
        <v>8444</v>
      </c>
      <c r="H7478" s="283">
        <v>11</v>
      </c>
      <c r="I7478" s="280">
        <v>42940</v>
      </c>
      <c r="J7478" s="281"/>
      <c r="K7478" s="169"/>
      <c r="L7478" s="169"/>
      <c r="M7478" s="169" t="s">
        <v>2395</v>
      </c>
      <c r="N7478" s="169"/>
      <c r="O7478" s="169"/>
      <c r="P7478" s="169"/>
    </row>
    <row r="7479" spans="1:16" ht="20.100000000000001" customHeight="1">
      <c r="A7479" s="5" t="s">
        <v>18493</v>
      </c>
      <c r="B7479" s="168">
        <v>683615814233</v>
      </c>
      <c r="C7479" s="167" t="s">
        <v>18491</v>
      </c>
      <c r="D7479" s="5" t="s">
        <v>18492</v>
      </c>
      <c r="E7479" s="326">
        <v>5</v>
      </c>
      <c r="F7479" s="281">
        <v>14.99</v>
      </c>
      <c r="G7479" s="279" t="s">
        <v>8444</v>
      </c>
      <c r="H7479" s="283">
        <v>11</v>
      </c>
      <c r="I7479" s="280">
        <v>42940</v>
      </c>
      <c r="J7479" s="281"/>
      <c r="K7479" s="169"/>
      <c r="L7479" s="169"/>
      <c r="M7479" s="169" t="s">
        <v>2395</v>
      </c>
      <c r="N7479" s="169"/>
      <c r="O7479" s="169"/>
      <c r="P7479" s="169"/>
    </row>
    <row r="7480" spans="1:16" ht="20.100000000000001" customHeight="1">
      <c r="A7480" s="5" t="s">
        <v>18494</v>
      </c>
      <c r="C7480" s="167" t="s">
        <v>18495</v>
      </c>
      <c r="D7480" s="5" t="s">
        <v>18496</v>
      </c>
      <c r="E7480" s="326">
        <v>4</v>
      </c>
      <c r="F7480" s="281"/>
      <c r="G7480" s="279" t="s">
        <v>8444</v>
      </c>
      <c r="H7480" s="283">
        <v>50</v>
      </c>
      <c r="I7480" s="280">
        <v>42940</v>
      </c>
      <c r="J7480" s="281"/>
      <c r="K7480" s="169"/>
      <c r="L7480" s="169"/>
      <c r="M7480" s="169" t="s">
        <v>2395</v>
      </c>
      <c r="N7480" s="169"/>
      <c r="O7480" s="169"/>
      <c r="P7480" s="169"/>
    </row>
    <row r="7481" spans="1:16" ht="20.100000000000001" customHeight="1">
      <c r="A7481" s="5" t="s">
        <v>18497</v>
      </c>
      <c r="B7481" s="168">
        <v>683615814240</v>
      </c>
      <c r="C7481" s="167" t="s">
        <v>18495</v>
      </c>
      <c r="D7481" s="5" t="s">
        <v>18496</v>
      </c>
      <c r="E7481" s="326">
        <v>4</v>
      </c>
      <c r="F7481" s="281">
        <v>12.99</v>
      </c>
      <c r="G7481" s="279" t="s">
        <v>8444</v>
      </c>
      <c r="H7481" s="283">
        <v>50</v>
      </c>
      <c r="I7481" s="280">
        <v>42940</v>
      </c>
      <c r="J7481" s="281"/>
      <c r="K7481" s="169"/>
      <c r="L7481" s="169"/>
      <c r="M7481" s="169" t="s">
        <v>2395</v>
      </c>
      <c r="N7481" s="169"/>
      <c r="O7481" s="169"/>
      <c r="P7481" s="169"/>
    </row>
    <row r="7482" spans="1:16" ht="20.100000000000001" customHeight="1">
      <c r="A7482" s="5" t="s">
        <v>18498</v>
      </c>
      <c r="C7482" s="167" t="s">
        <v>18499</v>
      </c>
      <c r="D7482" s="5" t="s">
        <v>18500</v>
      </c>
      <c r="E7482" s="169"/>
      <c r="F7482" s="281"/>
      <c r="G7482" s="279" t="s">
        <v>8444</v>
      </c>
      <c r="H7482" s="282">
        <v>0</v>
      </c>
      <c r="I7482" s="280">
        <v>42940</v>
      </c>
      <c r="J7482" s="281"/>
      <c r="K7482" s="169"/>
      <c r="L7482" s="169"/>
      <c r="M7482" s="169" t="s">
        <v>2395</v>
      </c>
      <c r="N7482" s="169"/>
      <c r="O7482" s="169"/>
      <c r="P7482" s="169"/>
    </row>
    <row r="7483" spans="1:16" ht="20.100000000000001" customHeight="1">
      <c r="A7483" s="5" t="s">
        <v>18501</v>
      </c>
      <c r="B7483" s="168">
        <v>683615814257</v>
      </c>
      <c r="C7483" s="167" t="s">
        <v>18502</v>
      </c>
      <c r="D7483" s="5" t="s">
        <v>18500</v>
      </c>
      <c r="E7483" s="323">
        <v>3</v>
      </c>
      <c r="F7483" s="281">
        <v>9.99</v>
      </c>
      <c r="G7483" s="279" t="s">
        <v>8444</v>
      </c>
      <c r="H7483" s="282">
        <v>0</v>
      </c>
      <c r="I7483" s="280">
        <v>42940</v>
      </c>
      <c r="J7483" s="281"/>
      <c r="K7483" s="169"/>
      <c r="L7483" s="169"/>
      <c r="M7483" s="169" t="s">
        <v>2395</v>
      </c>
      <c r="N7483" s="169"/>
      <c r="O7483" s="169"/>
      <c r="P7483" s="169"/>
    </row>
    <row r="7484" spans="1:16" ht="20.100000000000001" customHeight="1">
      <c r="A7484" s="5" t="s">
        <v>18503</v>
      </c>
      <c r="B7484" s="168">
        <v>683615814264</v>
      </c>
      <c r="C7484" s="167" t="s">
        <v>18504</v>
      </c>
      <c r="D7484" s="5" t="s">
        <v>18500</v>
      </c>
      <c r="E7484" s="323">
        <v>4</v>
      </c>
      <c r="F7484" s="281">
        <v>9.99</v>
      </c>
      <c r="G7484" s="279" t="s">
        <v>8444</v>
      </c>
      <c r="H7484" s="282">
        <v>0</v>
      </c>
      <c r="I7484" s="280">
        <v>42940</v>
      </c>
      <c r="J7484" s="281"/>
      <c r="K7484" s="169"/>
      <c r="L7484" s="169"/>
      <c r="M7484" s="169" t="s">
        <v>2395</v>
      </c>
      <c r="N7484" s="169"/>
      <c r="O7484" s="169"/>
      <c r="P7484" s="169"/>
    </row>
    <row r="7485" spans="1:16" ht="20.100000000000001" customHeight="1">
      <c r="A7485" s="5" t="s">
        <v>18505</v>
      </c>
      <c r="B7485" s="168">
        <v>683615814271</v>
      </c>
      <c r="C7485" s="167" t="s">
        <v>18506</v>
      </c>
      <c r="D7485" s="5" t="s">
        <v>18500</v>
      </c>
      <c r="E7485" s="326">
        <v>3</v>
      </c>
      <c r="F7485" s="281">
        <v>9.99</v>
      </c>
      <c r="G7485" s="279" t="s">
        <v>8444</v>
      </c>
      <c r="H7485" s="283">
        <v>61</v>
      </c>
      <c r="I7485" s="280">
        <v>42940</v>
      </c>
      <c r="J7485" s="281"/>
      <c r="K7485" s="169"/>
      <c r="L7485" s="169"/>
      <c r="M7485" s="169" t="s">
        <v>2395</v>
      </c>
      <c r="N7485" s="169"/>
      <c r="O7485" s="169"/>
      <c r="P7485" s="169"/>
    </row>
    <row r="7486" spans="1:16" ht="20.100000000000001" customHeight="1">
      <c r="A7486" s="5" t="s">
        <v>18507</v>
      </c>
      <c r="C7486" s="167" t="s">
        <v>18508</v>
      </c>
      <c r="D7486" s="5" t="s">
        <v>18509</v>
      </c>
      <c r="E7486" s="169"/>
      <c r="F7486" s="281"/>
      <c r="G7486" s="279" t="s">
        <v>8444</v>
      </c>
      <c r="H7486" s="282">
        <v>0</v>
      </c>
      <c r="I7486" s="280">
        <v>42940</v>
      </c>
      <c r="J7486" s="281"/>
      <c r="K7486" s="169"/>
      <c r="L7486" s="169"/>
      <c r="M7486" s="169" t="s">
        <v>2395</v>
      </c>
      <c r="N7486" s="169"/>
      <c r="O7486" s="169"/>
      <c r="P7486" s="169"/>
    </row>
    <row r="7487" spans="1:16" ht="20.100000000000001" customHeight="1">
      <c r="A7487" s="5" t="s">
        <v>18510</v>
      </c>
      <c r="B7487" s="168">
        <v>683615814288</v>
      </c>
      <c r="C7487" s="167" t="s">
        <v>18511</v>
      </c>
      <c r="D7487" s="5" t="s">
        <v>18509</v>
      </c>
      <c r="E7487" s="326">
        <v>3</v>
      </c>
      <c r="F7487" s="281">
        <v>9.99</v>
      </c>
      <c r="G7487" s="279" t="s">
        <v>8444</v>
      </c>
      <c r="H7487" s="283">
        <v>51</v>
      </c>
      <c r="I7487" s="280">
        <v>42940</v>
      </c>
      <c r="J7487" s="281"/>
      <c r="K7487" s="169"/>
      <c r="L7487" s="169"/>
      <c r="M7487" s="169" t="s">
        <v>2395</v>
      </c>
      <c r="N7487" s="169"/>
      <c r="O7487" s="169"/>
      <c r="P7487" s="169"/>
    </row>
    <row r="7488" spans="1:16" ht="20.100000000000001" customHeight="1">
      <c r="A7488" s="5" t="s">
        <v>18512</v>
      </c>
      <c r="B7488" s="168">
        <v>683615814295</v>
      </c>
      <c r="C7488" s="167" t="s">
        <v>18513</v>
      </c>
      <c r="D7488" s="5" t="s">
        <v>18509</v>
      </c>
      <c r="E7488" s="326">
        <v>3</v>
      </c>
      <c r="F7488" s="281">
        <v>9.99</v>
      </c>
      <c r="G7488" s="279" t="s">
        <v>8444</v>
      </c>
      <c r="H7488" s="283">
        <v>59</v>
      </c>
      <c r="I7488" s="280">
        <v>42940</v>
      </c>
      <c r="J7488" s="281"/>
      <c r="K7488" s="169"/>
      <c r="L7488" s="169"/>
      <c r="M7488" s="169" t="s">
        <v>2395</v>
      </c>
      <c r="N7488" s="169"/>
      <c r="O7488" s="169"/>
      <c r="P7488" s="169"/>
    </row>
    <row r="7489" spans="1:16" ht="20.100000000000001" customHeight="1">
      <c r="A7489" s="5" t="s">
        <v>18514</v>
      </c>
      <c r="B7489" s="168">
        <v>683615814301</v>
      </c>
      <c r="C7489" s="167" t="s">
        <v>18515</v>
      </c>
      <c r="D7489" s="5" t="s">
        <v>18509</v>
      </c>
      <c r="E7489" s="326">
        <v>3</v>
      </c>
      <c r="F7489" s="281">
        <v>9.99</v>
      </c>
      <c r="G7489" s="279" t="s">
        <v>8444</v>
      </c>
      <c r="H7489" s="283">
        <v>136</v>
      </c>
      <c r="I7489" s="280">
        <v>42940</v>
      </c>
      <c r="J7489" s="281"/>
      <c r="K7489" s="169"/>
      <c r="L7489" s="169"/>
      <c r="M7489" s="169" t="s">
        <v>2395</v>
      </c>
      <c r="N7489" s="169"/>
      <c r="O7489" s="169"/>
      <c r="P7489" s="169"/>
    </row>
    <row r="7490" spans="1:16" ht="20.100000000000001" customHeight="1">
      <c r="A7490" s="5" t="s">
        <v>18516</v>
      </c>
      <c r="B7490" s="168">
        <v>683615814318</v>
      </c>
      <c r="C7490" s="167" t="s">
        <v>18517</v>
      </c>
      <c r="D7490" s="5" t="s">
        <v>18509</v>
      </c>
      <c r="E7490" s="326">
        <v>3</v>
      </c>
      <c r="F7490" s="281">
        <v>9.99</v>
      </c>
      <c r="G7490" s="279" t="s">
        <v>8444</v>
      </c>
      <c r="H7490" s="283">
        <v>106</v>
      </c>
      <c r="I7490" s="280">
        <v>42940</v>
      </c>
      <c r="J7490" s="281"/>
      <c r="K7490" s="169"/>
      <c r="L7490" s="169"/>
      <c r="M7490" s="169" t="s">
        <v>2395</v>
      </c>
      <c r="N7490" s="169"/>
      <c r="O7490" s="169"/>
      <c r="P7490" s="169"/>
    </row>
    <row r="7491" spans="1:16" ht="20.100000000000001" customHeight="1">
      <c r="A7491" s="5" t="s">
        <v>18518</v>
      </c>
      <c r="C7491" s="167" t="s">
        <v>18519</v>
      </c>
      <c r="D7491" s="5" t="s">
        <v>18520</v>
      </c>
      <c r="E7491" s="169"/>
      <c r="F7491" s="281"/>
      <c r="G7491" s="279" t="s">
        <v>8444</v>
      </c>
      <c r="H7491" s="282">
        <v>0</v>
      </c>
      <c r="I7491" s="280">
        <v>42940</v>
      </c>
      <c r="J7491" s="281"/>
      <c r="K7491" s="169"/>
      <c r="L7491" s="169"/>
      <c r="M7491" s="169" t="s">
        <v>2395</v>
      </c>
      <c r="N7491" s="169"/>
      <c r="O7491" s="169"/>
      <c r="P7491" s="169"/>
    </row>
    <row r="7492" spans="1:16" ht="20.100000000000001" customHeight="1">
      <c r="A7492" s="5" t="s">
        <v>18521</v>
      </c>
      <c r="B7492" s="168">
        <v>683615814325</v>
      </c>
      <c r="C7492" s="167" t="s">
        <v>18522</v>
      </c>
      <c r="D7492" s="5" t="s">
        <v>18520</v>
      </c>
      <c r="E7492" s="326">
        <v>3</v>
      </c>
      <c r="F7492" s="281">
        <v>8.99</v>
      </c>
      <c r="G7492" s="279" t="s">
        <v>8444</v>
      </c>
      <c r="H7492" s="283">
        <v>20</v>
      </c>
      <c r="I7492" s="280">
        <v>42940</v>
      </c>
      <c r="J7492" s="281"/>
      <c r="K7492" s="169"/>
      <c r="L7492" s="169"/>
      <c r="M7492" s="169" t="s">
        <v>2395</v>
      </c>
      <c r="N7492" s="169"/>
      <c r="O7492" s="169"/>
      <c r="P7492" s="169"/>
    </row>
    <row r="7493" spans="1:16" ht="20.100000000000001" customHeight="1">
      <c r="A7493" s="5" t="s">
        <v>18523</v>
      </c>
      <c r="C7493" s="167" t="s">
        <v>18524</v>
      </c>
      <c r="D7493" s="5" t="s">
        <v>18525</v>
      </c>
      <c r="E7493" s="169"/>
      <c r="F7493" s="281"/>
      <c r="G7493" s="279" t="s">
        <v>8444</v>
      </c>
      <c r="H7493" s="282">
        <v>0</v>
      </c>
      <c r="I7493" s="280">
        <v>42940</v>
      </c>
      <c r="J7493" s="281"/>
      <c r="K7493" s="169"/>
      <c r="L7493" s="169"/>
      <c r="M7493" s="169" t="s">
        <v>2395</v>
      </c>
      <c r="N7493" s="169"/>
      <c r="O7493" s="169"/>
      <c r="P7493" s="169"/>
    </row>
    <row r="7494" spans="1:16" ht="20.100000000000001" customHeight="1">
      <c r="A7494" s="5" t="s">
        <v>18526</v>
      </c>
      <c r="B7494" s="168">
        <v>683615814332</v>
      </c>
      <c r="C7494" s="167" t="s">
        <v>18527</v>
      </c>
      <c r="D7494" s="5" t="s">
        <v>18525</v>
      </c>
      <c r="E7494" s="323">
        <v>1.5</v>
      </c>
      <c r="F7494" s="281">
        <v>9.99</v>
      </c>
      <c r="G7494" s="279" t="s">
        <v>8444</v>
      </c>
      <c r="H7494" s="282">
        <v>0</v>
      </c>
      <c r="I7494" s="280">
        <v>42940</v>
      </c>
      <c r="J7494" s="281"/>
      <c r="K7494" s="169"/>
      <c r="L7494" s="169"/>
      <c r="M7494" s="169" t="s">
        <v>2395</v>
      </c>
      <c r="N7494" s="169"/>
      <c r="O7494" s="169"/>
      <c r="P7494" s="169"/>
    </row>
    <row r="7495" spans="1:16" ht="20.100000000000001" customHeight="1">
      <c r="A7495" s="5" t="s">
        <v>18528</v>
      </c>
      <c r="B7495" s="168">
        <v>683615814349</v>
      </c>
      <c r="C7495" s="167" t="s">
        <v>18529</v>
      </c>
      <c r="D7495" s="5" t="s">
        <v>18525</v>
      </c>
      <c r="E7495" s="323">
        <v>1</v>
      </c>
      <c r="F7495" s="281">
        <v>9.99</v>
      </c>
      <c r="G7495" s="279" t="s">
        <v>8444</v>
      </c>
      <c r="H7495" s="282">
        <v>0</v>
      </c>
      <c r="I7495" s="280">
        <v>42940</v>
      </c>
      <c r="J7495" s="281"/>
      <c r="K7495" s="169"/>
      <c r="L7495" s="169"/>
      <c r="M7495" s="169" t="s">
        <v>2395</v>
      </c>
      <c r="N7495" s="169"/>
      <c r="O7495" s="169"/>
      <c r="P7495" s="169"/>
    </row>
    <row r="7496" spans="1:16" ht="20.100000000000001" customHeight="1">
      <c r="A7496" s="5" t="s">
        <v>18530</v>
      </c>
      <c r="C7496" s="167" t="s">
        <v>18531</v>
      </c>
      <c r="D7496" s="5" t="s">
        <v>18532</v>
      </c>
      <c r="E7496" s="326">
        <v>3</v>
      </c>
      <c r="F7496" s="281"/>
      <c r="G7496" s="279" t="s">
        <v>8444</v>
      </c>
      <c r="H7496" s="283">
        <v>170</v>
      </c>
      <c r="I7496" s="280">
        <v>42940</v>
      </c>
      <c r="J7496" s="281"/>
      <c r="K7496" s="169"/>
      <c r="L7496" s="169"/>
      <c r="M7496" s="169" t="s">
        <v>2395</v>
      </c>
      <c r="N7496" s="169"/>
      <c r="O7496" s="169"/>
      <c r="P7496" s="169"/>
    </row>
    <row r="7497" spans="1:16" ht="20.100000000000001" customHeight="1">
      <c r="A7497" s="5" t="s">
        <v>18533</v>
      </c>
      <c r="B7497" s="168">
        <v>683615814356</v>
      </c>
      <c r="C7497" s="167" t="s">
        <v>18531</v>
      </c>
      <c r="D7497" s="5" t="s">
        <v>18532</v>
      </c>
      <c r="E7497" s="326">
        <v>3</v>
      </c>
      <c r="F7497" s="281">
        <v>9.99</v>
      </c>
      <c r="G7497" s="279" t="s">
        <v>8444</v>
      </c>
      <c r="H7497" s="283">
        <v>170</v>
      </c>
      <c r="I7497" s="280">
        <v>42940</v>
      </c>
      <c r="J7497" s="281"/>
      <c r="K7497" s="169"/>
      <c r="L7497" s="169"/>
      <c r="M7497" s="169" t="s">
        <v>2395</v>
      </c>
      <c r="N7497" s="169"/>
      <c r="O7497" s="169"/>
      <c r="P7497" s="169"/>
    </row>
    <row r="7498" spans="1:16" ht="20.100000000000001" customHeight="1">
      <c r="A7498" s="5" t="s">
        <v>18534</v>
      </c>
      <c r="C7498" s="167" t="s">
        <v>18535</v>
      </c>
      <c r="D7498" s="5" t="s">
        <v>18536</v>
      </c>
      <c r="E7498" s="326">
        <v>3</v>
      </c>
      <c r="F7498" s="281"/>
      <c r="G7498" s="279" t="s">
        <v>8444</v>
      </c>
      <c r="H7498" s="283">
        <v>165</v>
      </c>
      <c r="I7498" s="280">
        <v>42940</v>
      </c>
      <c r="J7498" s="281"/>
      <c r="K7498" s="169"/>
      <c r="L7498" s="169"/>
      <c r="M7498" s="169" t="s">
        <v>2395</v>
      </c>
      <c r="N7498" s="169"/>
      <c r="O7498" s="169"/>
      <c r="P7498" s="169"/>
    </row>
    <row r="7499" spans="1:16" ht="20.100000000000001" customHeight="1">
      <c r="A7499" s="5" t="s">
        <v>18537</v>
      </c>
      <c r="B7499" s="168">
        <v>683615814363</v>
      </c>
      <c r="C7499" s="167" t="s">
        <v>18535</v>
      </c>
      <c r="D7499" s="5" t="s">
        <v>18536</v>
      </c>
      <c r="E7499" s="326">
        <v>3</v>
      </c>
      <c r="F7499" s="281">
        <v>9.99</v>
      </c>
      <c r="G7499" s="279" t="s">
        <v>8444</v>
      </c>
      <c r="H7499" s="283">
        <v>165</v>
      </c>
      <c r="I7499" s="280">
        <v>42940</v>
      </c>
      <c r="J7499" s="281"/>
      <c r="K7499" s="169"/>
      <c r="L7499" s="169"/>
      <c r="M7499" s="169" t="s">
        <v>2395</v>
      </c>
      <c r="N7499" s="169"/>
      <c r="O7499" s="169"/>
      <c r="P7499" s="169"/>
    </row>
    <row r="7500" spans="1:16" ht="20.100000000000001" customHeight="1">
      <c r="A7500" s="5" t="s">
        <v>18538</v>
      </c>
      <c r="C7500" s="167" t="s">
        <v>18539</v>
      </c>
      <c r="D7500" s="5" t="s">
        <v>18540</v>
      </c>
      <c r="E7500" s="326">
        <v>3</v>
      </c>
      <c r="F7500" s="281"/>
      <c r="G7500" s="279" t="s">
        <v>8444</v>
      </c>
      <c r="H7500" s="283">
        <v>44</v>
      </c>
      <c r="I7500" s="280">
        <v>42940</v>
      </c>
      <c r="J7500" s="281"/>
      <c r="K7500" s="169"/>
      <c r="L7500" s="169"/>
      <c r="M7500" s="169" t="s">
        <v>2395</v>
      </c>
      <c r="N7500" s="169"/>
      <c r="O7500" s="169"/>
      <c r="P7500" s="169"/>
    </row>
    <row r="7501" spans="1:16" ht="20.100000000000001" customHeight="1">
      <c r="A7501" s="5" t="s">
        <v>18541</v>
      </c>
      <c r="B7501" s="168">
        <v>683615814370</v>
      </c>
      <c r="C7501" s="167" t="s">
        <v>18539</v>
      </c>
      <c r="D7501" s="5" t="s">
        <v>18540</v>
      </c>
      <c r="E7501" s="326">
        <v>3</v>
      </c>
      <c r="F7501" s="281">
        <v>8.99</v>
      </c>
      <c r="G7501" s="279" t="s">
        <v>8444</v>
      </c>
      <c r="H7501" s="283">
        <v>44</v>
      </c>
      <c r="I7501" s="280">
        <v>42940</v>
      </c>
      <c r="J7501" s="281"/>
      <c r="K7501" s="169"/>
      <c r="L7501" s="169"/>
      <c r="M7501" s="169" t="s">
        <v>2395</v>
      </c>
      <c r="N7501" s="169"/>
      <c r="O7501" s="169"/>
      <c r="P7501" s="169"/>
    </row>
    <row r="7502" spans="1:16" ht="20.100000000000001" customHeight="1">
      <c r="A7502" s="5" t="s">
        <v>18542</v>
      </c>
      <c r="C7502" s="167" t="s">
        <v>18543</v>
      </c>
      <c r="D7502" s="5" t="s">
        <v>18544</v>
      </c>
      <c r="E7502" s="326">
        <v>1</v>
      </c>
      <c r="F7502" s="281"/>
      <c r="G7502" s="279" t="s">
        <v>8444</v>
      </c>
      <c r="H7502" s="283">
        <v>53</v>
      </c>
      <c r="I7502" s="280">
        <v>42940</v>
      </c>
      <c r="J7502" s="281"/>
      <c r="K7502" s="169"/>
      <c r="L7502" s="169"/>
      <c r="M7502" s="169" t="s">
        <v>2395</v>
      </c>
      <c r="N7502" s="169"/>
      <c r="O7502" s="169"/>
      <c r="P7502" s="169"/>
    </row>
    <row r="7503" spans="1:16" ht="20.100000000000001" customHeight="1">
      <c r="A7503" s="5" t="s">
        <v>18545</v>
      </c>
      <c r="B7503" s="168">
        <v>683615814387</v>
      </c>
      <c r="C7503" s="167" t="s">
        <v>18543</v>
      </c>
      <c r="D7503" s="5" t="s">
        <v>18544</v>
      </c>
      <c r="E7503" s="326">
        <v>1</v>
      </c>
      <c r="F7503" s="281">
        <v>8.99</v>
      </c>
      <c r="G7503" s="279" t="s">
        <v>8444</v>
      </c>
      <c r="H7503" s="283">
        <v>53</v>
      </c>
      <c r="I7503" s="280">
        <v>42940</v>
      </c>
      <c r="J7503" s="281"/>
      <c r="K7503" s="169"/>
      <c r="L7503" s="169"/>
      <c r="M7503" s="169" t="s">
        <v>2395</v>
      </c>
      <c r="N7503" s="169"/>
      <c r="O7503" s="169"/>
      <c r="P7503" s="169"/>
    </row>
    <row r="7504" spans="1:16" ht="20.100000000000001" customHeight="1">
      <c r="A7504" s="5" t="s">
        <v>18546</v>
      </c>
      <c r="C7504" s="167" t="s">
        <v>18547</v>
      </c>
      <c r="D7504" s="5" t="s">
        <v>18548</v>
      </c>
      <c r="E7504" s="323">
        <v>4</v>
      </c>
      <c r="F7504" s="281"/>
      <c r="G7504" s="279" t="s">
        <v>8444</v>
      </c>
      <c r="H7504" s="282">
        <v>0</v>
      </c>
      <c r="I7504" s="280">
        <v>42940</v>
      </c>
      <c r="J7504" s="281"/>
      <c r="K7504" s="169"/>
      <c r="L7504" s="169"/>
      <c r="M7504" s="169" t="s">
        <v>2395</v>
      </c>
      <c r="N7504" s="169"/>
      <c r="O7504" s="169"/>
      <c r="P7504" s="169"/>
    </row>
    <row r="7505" spans="1:16" ht="20.100000000000001" customHeight="1">
      <c r="A7505" s="5" t="s">
        <v>18549</v>
      </c>
      <c r="B7505" s="168">
        <v>683615814394</v>
      </c>
      <c r="C7505" s="167" t="s">
        <v>18547</v>
      </c>
      <c r="D7505" s="5" t="s">
        <v>18548</v>
      </c>
      <c r="E7505" s="323">
        <v>4</v>
      </c>
      <c r="F7505" s="281">
        <v>10.99</v>
      </c>
      <c r="G7505" s="279" t="s">
        <v>8444</v>
      </c>
      <c r="H7505" s="282">
        <v>0</v>
      </c>
      <c r="I7505" s="280">
        <v>42940</v>
      </c>
      <c r="J7505" s="281"/>
      <c r="K7505" s="169"/>
      <c r="L7505" s="169"/>
      <c r="M7505" s="169" t="s">
        <v>2395</v>
      </c>
      <c r="N7505" s="169"/>
      <c r="O7505" s="169"/>
      <c r="P7505" s="169"/>
    </row>
    <row r="7506" spans="1:16" ht="20.100000000000001" customHeight="1">
      <c r="A7506" s="5" t="s">
        <v>18550</v>
      </c>
      <c r="C7506" s="167" t="s">
        <v>18551</v>
      </c>
      <c r="D7506" s="5" t="s">
        <v>18552</v>
      </c>
      <c r="E7506" s="169"/>
      <c r="F7506" s="281"/>
      <c r="G7506" s="279" t="s">
        <v>8444</v>
      </c>
      <c r="H7506" s="282">
        <v>0</v>
      </c>
      <c r="I7506" s="280">
        <v>42940</v>
      </c>
      <c r="J7506" s="281"/>
      <c r="K7506" s="169"/>
      <c r="L7506" s="169"/>
      <c r="M7506" s="169" t="s">
        <v>2395</v>
      </c>
      <c r="N7506" s="169"/>
      <c r="O7506" s="169"/>
      <c r="P7506" s="169"/>
    </row>
    <row r="7507" spans="1:16" ht="20.100000000000001" customHeight="1">
      <c r="A7507" s="5" t="s">
        <v>18553</v>
      </c>
      <c r="B7507" s="168">
        <v>683615814400</v>
      </c>
      <c r="C7507" s="167" t="s">
        <v>18554</v>
      </c>
      <c r="D7507" s="5" t="s">
        <v>18552</v>
      </c>
      <c r="E7507" s="326">
        <v>4</v>
      </c>
      <c r="F7507" s="281">
        <v>8.99</v>
      </c>
      <c r="G7507" s="279" t="s">
        <v>8444</v>
      </c>
      <c r="H7507" s="283">
        <v>17</v>
      </c>
      <c r="I7507" s="280">
        <v>42940</v>
      </c>
      <c r="J7507" s="281"/>
      <c r="K7507" s="169"/>
      <c r="L7507" s="169"/>
      <c r="M7507" s="169" t="s">
        <v>2395</v>
      </c>
      <c r="N7507" s="169"/>
      <c r="O7507" s="169"/>
      <c r="P7507" s="169"/>
    </row>
    <row r="7508" spans="1:16" ht="20.100000000000001" customHeight="1">
      <c r="A7508" s="5" t="s">
        <v>18555</v>
      </c>
      <c r="C7508" s="167" t="s">
        <v>18556</v>
      </c>
      <c r="D7508" s="5" t="s">
        <v>18557</v>
      </c>
      <c r="E7508" s="326">
        <v>3</v>
      </c>
      <c r="F7508" s="281"/>
      <c r="G7508" s="279" t="s">
        <v>8444</v>
      </c>
      <c r="H7508" s="283">
        <v>76</v>
      </c>
      <c r="I7508" s="280">
        <v>42940</v>
      </c>
      <c r="J7508" s="281"/>
      <c r="K7508" s="169"/>
      <c r="L7508" s="169"/>
      <c r="M7508" s="169" t="s">
        <v>2395</v>
      </c>
      <c r="N7508" s="169"/>
      <c r="O7508" s="169"/>
      <c r="P7508" s="169"/>
    </row>
    <row r="7509" spans="1:16" ht="20.100000000000001" customHeight="1">
      <c r="A7509" s="5" t="s">
        <v>18558</v>
      </c>
      <c r="B7509" s="168">
        <v>683615814417</v>
      </c>
      <c r="C7509" s="167" t="s">
        <v>18556</v>
      </c>
      <c r="D7509" s="5" t="s">
        <v>18557</v>
      </c>
      <c r="E7509" s="326">
        <v>3</v>
      </c>
      <c r="F7509" s="281">
        <v>8.99</v>
      </c>
      <c r="G7509" s="279" t="s">
        <v>8444</v>
      </c>
      <c r="H7509" s="283">
        <v>76</v>
      </c>
      <c r="I7509" s="280">
        <v>42940</v>
      </c>
      <c r="J7509" s="281"/>
      <c r="K7509" s="169"/>
      <c r="L7509" s="169"/>
      <c r="M7509" s="169" t="s">
        <v>2395</v>
      </c>
      <c r="N7509" s="169"/>
      <c r="O7509" s="169"/>
      <c r="P7509" s="169"/>
    </row>
    <row r="7510" spans="1:16" ht="20.100000000000001" customHeight="1">
      <c r="A7510" s="5" t="s">
        <v>18559</v>
      </c>
      <c r="C7510" s="167" t="s">
        <v>18560</v>
      </c>
      <c r="D7510" s="5" t="s">
        <v>18561</v>
      </c>
      <c r="E7510" s="326">
        <v>3</v>
      </c>
      <c r="F7510" s="281"/>
      <c r="G7510" s="279" t="s">
        <v>8444</v>
      </c>
      <c r="H7510" s="283">
        <v>156</v>
      </c>
      <c r="I7510" s="280">
        <v>42940</v>
      </c>
      <c r="J7510" s="281"/>
      <c r="K7510" s="169"/>
      <c r="L7510" s="169"/>
      <c r="M7510" s="169" t="s">
        <v>2395</v>
      </c>
      <c r="N7510" s="169"/>
      <c r="O7510" s="169"/>
      <c r="P7510" s="169"/>
    </row>
    <row r="7511" spans="1:16" ht="20.100000000000001" customHeight="1">
      <c r="A7511" s="5" t="s">
        <v>18562</v>
      </c>
      <c r="B7511" s="168">
        <v>683615814424</v>
      </c>
      <c r="C7511" s="167" t="s">
        <v>18560</v>
      </c>
      <c r="D7511" s="5" t="s">
        <v>18561</v>
      </c>
      <c r="E7511" s="326">
        <v>3</v>
      </c>
      <c r="F7511" s="281">
        <v>8.99</v>
      </c>
      <c r="G7511" s="279" t="s">
        <v>8444</v>
      </c>
      <c r="H7511" s="365">
        <v>153</v>
      </c>
      <c r="I7511" s="280">
        <v>42940</v>
      </c>
      <c r="J7511" s="281"/>
      <c r="K7511" s="169"/>
      <c r="L7511" s="169"/>
      <c r="M7511" s="169" t="s">
        <v>2395</v>
      </c>
      <c r="N7511" s="169"/>
      <c r="O7511" s="169"/>
      <c r="P7511" s="169"/>
    </row>
    <row r="7512" spans="1:16" ht="20.100000000000001" customHeight="1">
      <c r="A7512" s="5" t="s">
        <v>18563</v>
      </c>
      <c r="C7512" s="167" t="s">
        <v>18564</v>
      </c>
      <c r="D7512" s="5" t="s">
        <v>18565</v>
      </c>
      <c r="E7512" s="326">
        <v>3</v>
      </c>
      <c r="F7512" s="281"/>
      <c r="G7512" s="279" t="s">
        <v>8444</v>
      </c>
      <c r="H7512" s="283">
        <v>111</v>
      </c>
      <c r="I7512" s="280">
        <v>42940</v>
      </c>
      <c r="J7512" s="281"/>
      <c r="K7512" s="169"/>
      <c r="L7512" s="169"/>
      <c r="M7512" s="169" t="s">
        <v>2395</v>
      </c>
      <c r="N7512" s="169"/>
      <c r="O7512" s="169"/>
      <c r="P7512" s="169"/>
    </row>
    <row r="7513" spans="1:16" ht="20.100000000000001" customHeight="1">
      <c r="A7513" s="5" t="s">
        <v>18566</v>
      </c>
      <c r="B7513" s="168">
        <v>683615814431</v>
      </c>
      <c r="C7513" s="167" t="s">
        <v>18564</v>
      </c>
      <c r="D7513" s="5" t="s">
        <v>18565</v>
      </c>
      <c r="E7513" s="326">
        <v>3</v>
      </c>
      <c r="F7513" s="281">
        <v>8.99</v>
      </c>
      <c r="G7513" s="279" t="s">
        <v>8444</v>
      </c>
      <c r="H7513" s="283">
        <v>111</v>
      </c>
      <c r="I7513" s="280">
        <v>42940</v>
      </c>
      <c r="J7513" s="281"/>
      <c r="K7513" s="169"/>
      <c r="L7513" s="169"/>
      <c r="M7513" s="169" t="s">
        <v>2395</v>
      </c>
      <c r="N7513" s="169"/>
      <c r="O7513" s="169"/>
      <c r="P7513" s="169"/>
    </row>
    <row r="7514" spans="1:16" ht="20.100000000000001" customHeight="1">
      <c r="A7514" s="5" t="s">
        <v>18567</v>
      </c>
      <c r="C7514" s="167" t="s">
        <v>18568</v>
      </c>
      <c r="D7514" s="5" t="s">
        <v>18569</v>
      </c>
      <c r="E7514" s="326">
        <v>3</v>
      </c>
      <c r="F7514" s="281"/>
      <c r="G7514" s="279" t="s">
        <v>8444</v>
      </c>
      <c r="H7514" s="283">
        <v>27</v>
      </c>
      <c r="I7514" s="280">
        <v>42940</v>
      </c>
      <c r="J7514" s="281"/>
      <c r="K7514" s="169"/>
      <c r="L7514" s="169"/>
      <c r="M7514" s="169" t="s">
        <v>2395</v>
      </c>
      <c r="N7514" s="169"/>
      <c r="O7514" s="169"/>
      <c r="P7514" s="169"/>
    </row>
    <row r="7515" spans="1:16" ht="20.100000000000001" customHeight="1">
      <c r="A7515" s="5" t="s">
        <v>18570</v>
      </c>
      <c r="B7515" s="168">
        <v>683615814448</v>
      </c>
      <c r="C7515" s="167" t="s">
        <v>18568</v>
      </c>
      <c r="D7515" s="5" t="s">
        <v>18569</v>
      </c>
      <c r="E7515" s="326">
        <v>3</v>
      </c>
      <c r="F7515" s="281">
        <v>8.99</v>
      </c>
      <c r="G7515" s="279" t="s">
        <v>8444</v>
      </c>
      <c r="H7515" s="283">
        <v>27</v>
      </c>
      <c r="I7515" s="280">
        <v>42940</v>
      </c>
      <c r="J7515" s="281"/>
      <c r="K7515" s="169"/>
      <c r="L7515" s="169"/>
      <c r="M7515" s="169" t="s">
        <v>2395</v>
      </c>
      <c r="N7515" s="169"/>
      <c r="O7515" s="169"/>
      <c r="P7515" s="169"/>
    </row>
    <row r="7516" spans="1:16" ht="20.100000000000001" customHeight="1">
      <c r="A7516" s="5" t="s">
        <v>18571</v>
      </c>
      <c r="C7516" s="167" t="s">
        <v>18572</v>
      </c>
      <c r="D7516" s="5" t="s">
        <v>18573</v>
      </c>
      <c r="E7516" s="326">
        <v>3</v>
      </c>
      <c r="F7516" s="281"/>
      <c r="G7516" s="279" t="s">
        <v>8444</v>
      </c>
      <c r="H7516" s="283">
        <v>68</v>
      </c>
      <c r="I7516" s="280">
        <v>42940</v>
      </c>
      <c r="J7516" s="281"/>
      <c r="K7516" s="169"/>
      <c r="L7516" s="169"/>
      <c r="M7516" s="169" t="s">
        <v>2395</v>
      </c>
      <c r="N7516" s="169"/>
      <c r="O7516" s="169"/>
      <c r="P7516" s="169"/>
    </row>
    <row r="7517" spans="1:16" ht="20.100000000000001" customHeight="1">
      <c r="A7517" s="5" t="s">
        <v>18574</v>
      </c>
      <c r="B7517" s="168">
        <v>683615814455</v>
      </c>
      <c r="C7517" s="167" t="s">
        <v>18572</v>
      </c>
      <c r="D7517" s="5" t="s">
        <v>18573</v>
      </c>
      <c r="E7517" s="326">
        <v>3</v>
      </c>
      <c r="F7517" s="281">
        <v>8.99</v>
      </c>
      <c r="G7517" s="279" t="s">
        <v>8444</v>
      </c>
      <c r="H7517" s="365">
        <v>60</v>
      </c>
      <c r="I7517" s="280">
        <v>42940</v>
      </c>
      <c r="J7517" s="281"/>
      <c r="K7517" s="169"/>
      <c r="L7517" s="169"/>
      <c r="M7517" s="169" t="s">
        <v>2395</v>
      </c>
      <c r="N7517" s="169"/>
      <c r="O7517" s="169"/>
      <c r="P7517" s="169"/>
    </row>
    <row r="7518" spans="1:16" ht="20.100000000000001" customHeight="1">
      <c r="A7518" s="5" t="s">
        <v>18575</v>
      </c>
      <c r="C7518" s="167" t="s">
        <v>18576</v>
      </c>
      <c r="D7518" s="5" t="s">
        <v>18577</v>
      </c>
      <c r="E7518" s="169"/>
      <c r="F7518" s="281"/>
      <c r="G7518" s="279" t="s">
        <v>8444</v>
      </c>
      <c r="H7518" s="282">
        <v>0</v>
      </c>
      <c r="I7518" s="280">
        <v>42940</v>
      </c>
      <c r="J7518" s="281"/>
      <c r="K7518" s="169"/>
      <c r="L7518" s="169"/>
      <c r="M7518" s="169" t="s">
        <v>2395</v>
      </c>
      <c r="N7518" s="169"/>
      <c r="O7518" s="169"/>
      <c r="P7518" s="169"/>
    </row>
    <row r="7519" spans="1:16" ht="20.100000000000001" customHeight="1">
      <c r="A7519" s="5" t="s">
        <v>18578</v>
      </c>
      <c r="B7519" s="168">
        <v>683615814462</v>
      </c>
      <c r="C7519" s="167" t="s">
        <v>18579</v>
      </c>
      <c r="D7519" s="5" t="s">
        <v>18577</v>
      </c>
      <c r="E7519" s="326">
        <v>1</v>
      </c>
      <c r="F7519" s="281">
        <v>8.99</v>
      </c>
      <c r="G7519" s="279" t="s">
        <v>8444</v>
      </c>
      <c r="H7519" s="283">
        <v>8</v>
      </c>
      <c r="I7519" s="280">
        <v>42940</v>
      </c>
      <c r="J7519" s="281"/>
      <c r="K7519" s="169"/>
      <c r="L7519" s="169"/>
      <c r="M7519" s="169" t="s">
        <v>2395</v>
      </c>
      <c r="N7519" s="169"/>
      <c r="O7519" s="169"/>
      <c r="P7519" s="169"/>
    </row>
    <row r="7520" spans="1:16" ht="20.100000000000001" customHeight="1">
      <c r="A7520" s="5" t="s">
        <v>18580</v>
      </c>
      <c r="B7520" s="168">
        <v>683615814479</v>
      </c>
      <c r="C7520" s="167" t="s">
        <v>18581</v>
      </c>
      <c r="D7520" s="5" t="s">
        <v>18577</v>
      </c>
      <c r="E7520" s="323">
        <v>1</v>
      </c>
      <c r="F7520" s="281">
        <v>8.99</v>
      </c>
      <c r="G7520" s="279" t="s">
        <v>8444</v>
      </c>
      <c r="H7520" s="282">
        <v>0</v>
      </c>
      <c r="I7520" s="280">
        <v>42940</v>
      </c>
      <c r="J7520" s="281"/>
      <c r="K7520" s="169"/>
      <c r="L7520" s="169"/>
      <c r="M7520" s="169" t="s">
        <v>2395</v>
      </c>
      <c r="N7520" s="169"/>
      <c r="O7520" s="169"/>
      <c r="P7520" s="169"/>
    </row>
    <row r="7521" spans="1:16" ht="20.100000000000001" customHeight="1">
      <c r="A7521" s="5" t="s">
        <v>18582</v>
      </c>
      <c r="B7521" s="168">
        <v>683615814486</v>
      </c>
      <c r="C7521" s="167" t="s">
        <v>18583</v>
      </c>
      <c r="D7521" s="5" t="s">
        <v>18577</v>
      </c>
      <c r="E7521" s="323">
        <v>1.5</v>
      </c>
      <c r="F7521" s="281">
        <v>8.99</v>
      </c>
      <c r="G7521" s="279" t="s">
        <v>8444</v>
      </c>
      <c r="H7521" s="282">
        <v>0</v>
      </c>
      <c r="I7521" s="280">
        <v>42940</v>
      </c>
      <c r="J7521" s="281"/>
      <c r="K7521" s="169"/>
      <c r="L7521" s="169"/>
      <c r="M7521" s="169" t="s">
        <v>2395</v>
      </c>
      <c r="N7521" s="169"/>
      <c r="O7521" s="169"/>
      <c r="P7521" s="169"/>
    </row>
    <row r="7522" spans="1:16" ht="20.100000000000001" customHeight="1">
      <c r="A7522" s="5" t="s">
        <v>18584</v>
      </c>
      <c r="C7522" s="167" t="s">
        <v>18585</v>
      </c>
      <c r="D7522" s="5" t="s">
        <v>18586</v>
      </c>
      <c r="E7522" s="169"/>
      <c r="F7522" s="281"/>
      <c r="G7522" s="279" t="s">
        <v>8444</v>
      </c>
      <c r="H7522" s="282">
        <v>0</v>
      </c>
      <c r="I7522" s="280">
        <v>42940</v>
      </c>
      <c r="J7522" s="281"/>
      <c r="K7522" s="169"/>
      <c r="L7522" s="169"/>
      <c r="M7522" s="169" t="s">
        <v>2395</v>
      </c>
      <c r="N7522" s="169"/>
      <c r="O7522" s="169"/>
      <c r="P7522" s="169"/>
    </row>
    <row r="7523" spans="1:16" ht="20.100000000000001" customHeight="1">
      <c r="A7523" s="5" t="s">
        <v>18587</v>
      </c>
      <c r="B7523" s="168">
        <v>683615814493</v>
      </c>
      <c r="C7523" s="167" t="s">
        <v>18588</v>
      </c>
      <c r="D7523" s="5" t="s">
        <v>18586</v>
      </c>
      <c r="E7523" s="326">
        <v>1</v>
      </c>
      <c r="F7523" s="281">
        <v>7.99</v>
      </c>
      <c r="G7523" s="279" t="s">
        <v>8444</v>
      </c>
      <c r="H7523" s="283">
        <v>12</v>
      </c>
      <c r="I7523" s="280">
        <v>42940</v>
      </c>
      <c r="J7523" s="281"/>
      <c r="K7523" s="169"/>
      <c r="L7523" s="169"/>
      <c r="M7523" s="169" t="s">
        <v>2395</v>
      </c>
      <c r="N7523" s="169"/>
      <c r="O7523" s="169"/>
      <c r="P7523" s="169"/>
    </row>
    <row r="7524" spans="1:16" ht="20.100000000000001" customHeight="1">
      <c r="A7524" s="5" t="s">
        <v>18589</v>
      </c>
      <c r="B7524" s="168">
        <v>683615814509</v>
      </c>
      <c r="C7524" s="167" t="s">
        <v>18590</v>
      </c>
      <c r="D7524" s="5" t="s">
        <v>18586</v>
      </c>
      <c r="E7524" s="326">
        <v>1</v>
      </c>
      <c r="F7524" s="281">
        <v>7.99</v>
      </c>
      <c r="G7524" s="279" t="s">
        <v>8444</v>
      </c>
      <c r="H7524" s="283">
        <v>25</v>
      </c>
      <c r="I7524" s="280">
        <v>42940</v>
      </c>
      <c r="J7524" s="281"/>
      <c r="K7524" s="169"/>
      <c r="L7524" s="169"/>
      <c r="M7524" s="169" t="s">
        <v>2395</v>
      </c>
      <c r="N7524" s="169"/>
      <c r="O7524" s="169"/>
      <c r="P7524" s="169"/>
    </row>
    <row r="7525" spans="1:16" ht="20.100000000000001" customHeight="1">
      <c r="A7525" s="5" t="s">
        <v>18591</v>
      </c>
      <c r="B7525" s="168">
        <v>683615814516</v>
      </c>
      <c r="C7525" s="167" t="s">
        <v>18592</v>
      </c>
      <c r="D7525" s="5" t="s">
        <v>18586</v>
      </c>
      <c r="E7525" s="326">
        <v>1</v>
      </c>
      <c r="F7525" s="281">
        <v>7.99</v>
      </c>
      <c r="G7525" s="279" t="s">
        <v>8444</v>
      </c>
      <c r="H7525" s="283">
        <v>76</v>
      </c>
      <c r="I7525" s="280">
        <v>42940</v>
      </c>
      <c r="J7525" s="281"/>
      <c r="K7525" s="169"/>
      <c r="L7525" s="169"/>
      <c r="M7525" s="169" t="s">
        <v>2395</v>
      </c>
      <c r="N7525" s="169"/>
      <c r="O7525" s="169"/>
      <c r="P7525" s="169"/>
    </row>
    <row r="7526" spans="1:16" ht="20.100000000000001" customHeight="1">
      <c r="A7526" s="5" t="s">
        <v>18593</v>
      </c>
      <c r="C7526" s="167" t="s">
        <v>18594</v>
      </c>
      <c r="D7526" s="5" t="s">
        <v>18595</v>
      </c>
      <c r="E7526" s="169"/>
      <c r="F7526" s="281"/>
      <c r="G7526" s="279" t="s">
        <v>8444</v>
      </c>
      <c r="H7526" s="282">
        <v>0</v>
      </c>
      <c r="I7526" s="280">
        <v>42940</v>
      </c>
      <c r="J7526" s="281"/>
      <c r="K7526" s="169"/>
      <c r="L7526" s="169"/>
      <c r="M7526" s="169" t="s">
        <v>2395</v>
      </c>
      <c r="N7526" s="169"/>
      <c r="O7526" s="169"/>
      <c r="P7526" s="169"/>
    </row>
    <row r="7527" spans="1:16" ht="20.100000000000001" customHeight="1">
      <c r="A7527" s="5" t="s">
        <v>18596</v>
      </c>
      <c r="B7527" s="168">
        <v>683615814523</v>
      </c>
      <c r="C7527" s="167" t="s">
        <v>18597</v>
      </c>
      <c r="D7527" s="5" t="s">
        <v>18595</v>
      </c>
      <c r="E7527" s="323">
        <v>3</v>
      </c>
      <c r="F7527" s="281">
        <v>9.99</v>
      </c>
      <c r="G7527" s="279" t="s">
        <v>8444</v>
      </c>
      <c r="H7527" s="282">
        <v>0</v>
      </c>
      <c r="I7527" s="280">
        <v>42940</v>
      </c>
      <c r="J7527" s="281"/>
      <c r="K7527" s="169"/>
      <c r="L7527" s="169"/>
      <c r="M7527" s="169" t="s">
        <v>2395</v>
      </c>
      <c r="N7527" s="169"/>
      <c r="O7527" s="169"/>
      <c r="P7527" s="169"/>
    </row>
    <row r="7528" spans="1:16" ht="20.100000000000001" customHeight="1">
      <c r="A7528" s="5" t="s">
        <v>18598</v>
      </c>
      <c r="B7528" s="168">
        <v>683615814530</v>
      </c>
      <c r="C7528" s="167" t="s">
        <v>18599</v>
      </c>
      <c r="D7528" s="5" t="s">
        <v>18595</v>
      </c>
      <c r="E7528" s="323">
        <v>3</v>
      </c>
      <c r="F7528" s="281">
        <v>9.99</v>
      </c>
      <c r="G7528" s="279" t="s">
        <v>8444</v>
      </c>
      <c r="H7528" s="282">
        <v>0</v>
      </c>
      <c r="I7528" s="280">
        <v>42940</v>
      </c>
      <c r="J7528" s="281"/>
      <c r="K7528" s="169"/>
      <c r="L7528" s="169"/>
      <c r="M7528" s="169" t="s">
        <v>2395</v>
      </c>
      <c r="N7528" s="169"/>
      <c r="O7528" s="169"/>
      <c r="P7528" s="169"/>
    </row>
    <row r="7529" spans="1:16" ht="20.100000000000001" customHeight="1">
      <c r="A7529" s="5" t="s">
        <v>18600</v>
      </c>
      <c r="B7529" s="168">
        <v>683615814547</v>
      </c>
      <c r="C7529" s="167" t="s">
        <v>18601</v>
      </c>
      <c r="D7529" s="5" t="s">
        <v>18595</v>
      </c>
      <c r="E7529" s="323">
        <v>3</v>
      </c>
      <c r="F7529" s="281">
        <v>9.99</v>
      </c>
      <c r="G7529" s="279" t="s">
        <v>8444</v>
      </c>
      <c r="H7529" s="282">
        <v>0</v>
      </c>
      <c r="I7529" s="280">
        <v>42940</v>
      </c>
      <c r="J7529" s="281"/>
      <c r="K7529" s="169"/>
      <c r="L7529" s="169"/>
      <c r="M7529" s="169" t="s">
        <v>2395</v>
      </c>
      <c r="N7529" s="169"/>
      <c r="O7529" s="169"/>
      <c r="P7529" s="169"/>
    </row>
    <row r="7530" spans="1:16" ht="20.100000000000001" customHeight="1">
      <c r="A7530" s="5" t="s">
        <v>18602</v>
      </c>
      <c r="B7530" s="168">
        <v>683615814554</v>
      </c>
      <c r="C7530" s="167" t="s">
        <v>18603</v>
      </c>
      <c r="D7530" s="5" t="s">
        <v>18595</v>
      </c>
      <c r="E7530" s="323">
        <v>3</v>
      </c>
      <c r="F7530" s="281">
        <v>9.99</v>
      </c>
      <c r="G7530" s="279" t="s">
        <v>8444</v>
      </c>
      <c r="H7530" s="282">
        <v>0</v>
      </c>
      <c r="I7530" s="280">
        <v>42940</v>
      </c>
      <c r="J7530" s="281"/>
      <c r="K7530" s="169"/>
      <c r="L7530" s="169"/>
      <c r="M7530" s="169" t="s">
        <v>2395</v>
      </c>
      <c r="N7530" s="169"/>
      <c r="O7530" s="169"/>
      <c r="P7530" s="169"/>
    </row>
    <row r="7531" spans="1:16" ht="20.100000000000001" customHeight="1">
      <c r="A7531" s="5" t="s">
        <v>18604</v>
      </c>
      <c r="B7531" s="168">
        <v>683615814561</v>
      </c>
      <c r="C7531" s="167" t="s">
        <v>18605</v>
      </c>
      <c r="D7531" s="5" t="s">
        <v>18595</v>
      </c>
      <c r="E7531" s="323">
        <v>1</v>
      </c>
      <c r="F7531" s="281">
        <v>9.99</v>
      </c>
      <c r="G7531" s="279" t="s">
        <v>8444</v>
      </c>
      <c r="H7531" s="282">
        <v>0</v>
      </c>
      <c r="I7531" s="280">
        <v>42940</v>
      </c>
      <c r="J7531" s="281"/>
      <c r="K7531" s="169"/>
      <c r="L7531" s="169"/>
      <c r="M7531" s="169" t="s">
        <v>2395</v>
      </c>
      <c r="N7531" s="169"/>
      <c r="O7531" s="169"/>
      <c r="P7531" s="169"/>
    </row>
    <row r="7532" spans="1:16" ht="20.100000000000001" customHeight="1">
      <c r="A7532" s="5" t="s">
        <v>18606</v>
      </c>
      <c r="B7532" s="168">
        <v>683615814578</v>
      </c>
      <c r="C7532" s="167" t="s">
        <v>18607</v>
      </c>
      <c r="D7532" s="5" t="s">
        <v>18595</v>
      </c>
      <c r="E7532" s="323">
        <v>1</v>
      </c>
      <c r="F7532" s="281">
        <v>9.99</v>
      </c>
      <c r="G7532" s="279" t="s">
        <v>8444</v>
      </c>
      <c r="H7532" s="282">
        <v>0</v>
      </c>
      <c r="I7532" s="280">
        <v>42940</v>
      </c>
      <c r="J7532" s="281"/>
      <c r="K7532" s="169"/>
      <c r="L7532" s="169"/>
      <c r="M7532" s="169" t="s">
        <v>2395</v>
      </c>
      <c r="N7532" s="169"/>
      <c r="O7532" s="169"/>
      <c r="P7532" s="169"/>
    </row>
    <row r="7533" spans="1:16" ht="20.100000000000001" customHeight="1">
      <c r="A7533" s="5" t="s">
        <v>18608</v>
      </c>
      <c r="C7533" s="167" t="s">
        <v>18609</v>
      </c>
      <c r="D7533" s="5" t="s">
        <v>18610</v>
      </c>
      <c r="E7533" s="169"/>
      <c r="F7533" s="281"/>
      <c r="G7533" s="279" t="s">
        <v>8444</v>
      </c>
      <c r="H7533" s="282">
        <v>0</v>
      </c>
      <c r="I7533" s="280">
        <v>42951</v>
      </c>
      <c r="J7533" s="281"/>
      <c r="K7533" s="169"/>
      <c r="L7533" s="169"/>
      <c r="M7533" s="169" t="s">
        <v>2395</v>
      </c>
      <c r="N7533" s="169"/>
      <c r="O7533" s="169"/>
      <c r="P7533" s="169"/>
    </row>
    <row r="7534" spans="1:16" ht="20.100000000000001" customHeight="1">
      <c r="A7534" s="5" t="s">
        <v>18611</v>
      </c>
      <c r="B7534" s="168">
        <v>683615814585</v>
      </c>
      <c r="C7534" s="167" t="s">
        <v>18612</v>
      </c>
      <c r="D7534" s="5" t="s">
        <v>18610</v>
      </c>
      <c r="E7534" s="326">
        <v>2</v>
      </c>
      <c r="F7534" s="281">
        <v>9.99</v>
      </c>
      <c r="G7534" s="279" t="s">
        <v>8444</v>
      </c>
      <c r="H7534" s="283">
        <v>47</v>
      </c>
      <c r="I7534" s="280">
        <v>42951</v>
      </c>
      <c r="J7534" s="281"/>
      <c r="K7534" s="169"/>
      <c r="L7534" s="169"/>
      <c r="M7534" s="169" t="s">
        <v>2395</v>
      </c>
      <c r="N7534" s="169"/>
      <c r="O7534" s="169"/>
      <c r="P7534" s="169"/>
    </row>
    <row r="7535" spans="1:16" ht="20.100000000000001" customHeight="1">
      <c r="A7535" s="5" t="s">
        <v>18613</v>
      </c>
      <c r="C7535" s="167" t="s">
        <v>18614</v>
      </c>
      <c r="D7535" s="5" t="s">
        <v>18615</v>
      </c>
      <c r="E7535" s="323">
        <v>3</v>
      </c>
      <c r="F7535" s="281"/>
      <c r="G7535" s="279" t="s">
        <v>8444</v>
      </c>
      <c r="H7535" s="282">
        <v>0</v>
      </c>
      <c r="I7535" s="280">
        <v>42951</v>
      </c>
      <c r="J7535" s="281"/>
      <c r="K7535" s="169"/>
      <c r="L7535" s="169"/>
      <c r="M7535" s="169" t="s">
        <v>2395</v>
      </c>
      <c r="N7535" s="169"/>
      <c r="O7535" s="169"/>
      <c r="P7535" s="169"/>
    </row>
    <row r="7536" spans="1:16" ht="20.100000000000001" customHeight="1">
      <c r="A7536" s="5" t="s">
        <v>18616</v>
      </c>
      <c r="B7536" s="168">
        <v>683615814592</v>
      </c>
      <c r="C7536" s="167" t="s">
        <v>18614</v>
      </c>
      <c r="D7536" s="5" t="s">
        <v>18615</v>
      </c>
      <c r="E7536" s="323">
        <v>3</v>
      </c>
      <c r="F7536" s="281">
        <v>9.99</v>
      </c>
      <c r="G7536" s="279" t="s">
        <v>8444</v>
      </c>
      <c r="H7536" s="282">
        <v>0</v>
      </c>
      <c r="I7536" s="280">
        <v>42951</v>
      </c>
      <c r="J7536" s="281"/>
      <c r="K7536" s="169"/>
      <c r="L7536" s="169"/>
      <c r="M7536" s="169" t="s">
        <v>2395</v>
      </c>
      <c r="N7536" s="169"/>
      <c r="O7536" s="169"/>
      <c r="P7536" s="169"/>
    </row>
    <row r="7537" spans="1:16" ht="20.100000000000001" customHeight="1">
      <c r="A7537" s="5" t="s">
        <v>18617</v>
      </c>
      <c r="C7537" s="167" t="s">
        <v>18618</v>
      </c>
      <c r="D7537" s="5" t="s">
        <v>18619</v>
      </c>
      <c r="E7537" s="169"/>
      <c r="F7537" s="281"/>
      <c r="G7537" s="279" t="s">
        <v>8444</v>
      </c>
      <c r="H7537" s="282">
        <v>0</v>
      </c>
      <c r="I7537" s="280">
        <v>42951</v>
      </c>
      <c r="J7537" s="281"/>
      <c r="K7537" s="169"/>
      <c r="L7537" s="169"/>
      <c r="M7537" s="169" t="s">
        <v>2395</v>
      </c>
      <c r="N7537" s="169"/>
      <c r="O7537" s="169"/>
      <c r="P7537" s="169"/>
    </row>
    <row r="7538" spans="1:16" ht="20.100000000000001" customHeight="1">
      <c r="A7538" s="5" t="s">
        <v>18620</v>
      </c>
      <c r="B7538" s="168">
        <v>683615814608</v>
      </c>
      <c r="C7538" s="167" t="s">
        <v>18621</v>
      </c>
      <c r="D7538" s="5" t="s">
        <v>18619</v>
      </c>
      <c r="E7538" s="326">
        <v>14</v>
      </c>
      <c r="F7538" s="281">
        <v>24.99</v>
      </c>
      <c r="G7538" s="279" t="s">
        <v>8444</v>
      </c>
      <c r="H7538" s="283">
        <v>16</v>
      </c>
      <c r="I7538" s="280">
        <v>42951</v>
      </c>
      <c r="J7538" s="281"/>
      <c r="K7538" s="169"/>
      <c r="L7538" s="169"/>
      <c r="M7538" s="169" t="s">
        <v>2395</v>
      </c>
      <c r="N7538" s="169"/>
      <c r="O7538" s="169"/>
      <c r="P7538" s="169"/>
    </row>
    <row r="7539" spans="1:16" ht="20.100000000000001" customHeight="1">
      <c r="A7539" s="5" t="s">
        <v>18622</v>
      </c>
      <c r="C7539" s="167" t="s">
        <v>18623</v>
      </c>
      <c r="D7539" s="5" t="s">
        <v>18624</v>
      </c>
      <c r="E7539" s="169"/>
      <c r="F7539" s="281"/>
      <c r="G7539" s="279" t="s">
        <v>8444</v>
      </c>
      <c r="H7539" s="282">
        <v>0</v>
      </c>
      <c r="I7539" s="280">
        <v>42951</v>
      </c>
      <c r="J7539" s="281"/>
      <c r="K7539" s="169"/>
      <c r="L7539" s="169"/>
      <c r="M7539" s="169" t="s">
        <v>2395</v>
      </c>
      <c r="N7539" s="169"/>
      <c r="O7539" s="169"/>
      <c r="P7539" s="169"/>
    </row>
    <row r="7540" spans="1:16" ht="20.100000000000001" customHeight="1">
      <c r="A7540" s="5" t="s">
        <v>18625</v>
      </c>
      <c r="B7540" s="168">
        <v>683615814615</v>
      </c>
      <c r="C7540" s="167" t="s">
        <v>18626</v>
      </c>
      <c r="D7540" s="5" t="s">
        <v>18624</v>
      </c>
      <c r="E7540" s="323">
        <v>12</v>
      </c>
      <c r="F7540" s="281">
        <v>24.99</v>
      </c>
      <c r="G7540" s="279" t="s">
        <v>8444</v>
      </c>
      <c r="H7540" s="282">
        <v>0</v>
      </c>
      <c r="I7540" s="280">
        <v>42951</v>
      </c>
      <c r="J7540" s="281"/>
      <c r="K7540" s="169"/>
      <c r="L7540" s="169"/>
      <c r="M7540" s="169" t="s">
        <v>2395</v>
      </c>
      <c r="N7540" s="169"/>
      <c r="O7540" s="169"/>
      <c r="P7540" s="169"/>
    </row>
    <row r="7541" spans="1:16" ht="20.100000000000001" customHeight="1">
      <c r="A7541" s="5" t="s">
        <v>18627</v>
      </c>
      <c r="B7541" s="168">
        <v>683615814622</v>
      </c>
      <c r="C7541" s="167" t="s">
        <v>18628</v>
      </c>
      <c r="D7541" s="5" t="s">
        <v>18624</v>
      </c>
      <c r="E7541" s="326">
        <v>12</v>
      </c>
      <c r="F7541" s="281">
        <v>24.99</v>
      </c>
      <c r="G7541" s="279" t="s">
        <v>8444</v>
      </c>
      <c r="H7541" s="283">
        <v>2</v>
      </c>
      <c r="I7541" s="280">
        <v>42951</v>
      </c>
      <c r="J7541" s="281"/>
      <c r="K7541" s="169"/>
      <c r="L7541" s="169"/>
      <c r="M7541" s="169" t="s">
        <v>2395</v>
      </c>
      <c r="N7541" s="169"/>
      <c r="O7541" s="169"/>
      <c r="P7541" s="169"/>
    </row>
    <row r="7542" spans="1:16" ht="20.100000000000001" customHeight="1">
      <c r="A7542" s="5" t="s">
        <v>18629</v>
      </c>
      <c r="C7542" s="167" t="s">
        <v>18630</v>
      </c>
      <c r="D7542" s="5" t="s">
        <v>18631</v>
      </c>
      <c r="E7542" s="326">
        <v>7</v>
      </c>
      <c r="F7542" s="281"/>
      <c r="G7542" s="279" t="s">
        <v>8444</v>
      </c>
      <c r="H7542" s="283">
        <v>110</v>
      </c>
      <c r="I7542" s="280">
        <v>42951</v>
      </c>
      <c r="J7542" s="281"/>
      <c r="K7542" s="169"/>
      <c r="L7542" s="169"/>
      <c r="M7542" s="169" t="s">
        <v>2395</v>
      </c>
      <c r="N7542" s="169"/>
      <c r="O7542" s="169"/>
      <c r="P7542" s="169"/>
    </row>
    <row r="7543" spans="1:16" ht="20.100000000000001" customHeight="1">
      <c r="A7543" s="5" t="s">
        <v>18632</v>
      </c>
      <c r="B7543" s="168">
        <v>683615814639</v>
      </c>
      <c r="C7543" s="167" t="s">
        <v>18630</v>
      </c>
      <c r="D7543" s="5" t="s">
        <v>18631</v>
      </c>
      <c r="E7543" s="326">
        <v>7</v>
      </c>
      <c r="F7543" s="281">
        <v>14.99</v>
      </c>
      <c r="G7543" s="279" t="s">
        <v>8444</v>
      </c>
      <c r="H7543" s="283">
        <v>110</v>
      </c>
      <c r="I7543" s="280">
        <v>42951</v>
      </c>
      <c r="J7543" s="281"/>
      <c r="K7543" s="169"/>
      <c r="L7543" s="169"/>
      <c r="M7543" s="169" t="s">
        <v>2395</v>
      </c>
      <c r="N7543" s="169"/>
      <c r="O7543" s="169"/>
      <c r="P7543" s="169"/>
    </row>
    <row r="7544" spans="1:16" ht="20.100000000000001" customHeight="1">
      <c r="A7544" s="5" t="s">
        <v>18633</v>
      </c>
      <c r="C7544" s="167" t="s">
        <v>18634</v>
      </c>
      <c r="D7544" s="5" t="s">
        <v>18635</v>
      </c>
      <c r="E7544" s="169"/>
      <c r="F7544" s="281"/>
      <c r="G7544" s="279" t="s">
        <v>8444</v>
      </c>
      <c r="H7544" s="282">
        <v>0</v>
      </c>
      <c r="I7544" s="280">
        <v>42951</v>
      </c>
      <c r="J7544" s="281"/>
      <c r="K7544" s="169"/>
      <c r="L7544" s="169"/>
      <c r="M7544" s="169" t="s">
        <v>2395</v>
      </c>
      <c r="N7544" s="169"/>
      <c r="O7544" s="169"/>
      <c r="P7544" s="169"/>
    </row>
    <row r="7545" spans="1:16" ht="20.100000000000001" customHeight="1">
      <c r="A7545" s="5" t="s">
        <v>18636</v>
      </c>
      <c r="B7545" s="168">
        <v>683615814646</v>
      </c>
      <c r="C7545" s="167" t="s">
        <v>18637</v>
      </c>
      <c r="D7545" s="5" t="s">
        <v>18635</v>
      </c>
      <c r="E7545" s="326">
        <v>9</v>
      </c>
      <c r="F7545" s="281">
        <v>19.989999999999998</v>
      </c>
      <c r="G7545" s="279" t="s">
        <v>8444</v>
      </c>
      <c r="H7545" s="283">
        <v>3</v>
      </c>
      <c r="I7545" s="280">
        <v>42951</v>
      </c>
      <c r="J7545" s="281"/>
      <c r="K7545" s="169"/>
      <c r="L7545" s="169"/>
      <c r="M7545" s="169" t="s">
        <v>2395</v>
      </c>
      <c r="N7545" s="169"/>
      <c r="O7545" s="169"/>
      <c r="P7545" s="169"/>
    </row>
    <row r="7546" spans="1:16" ht="20.100000000000001" customHeight="1">
      <c r="A7546" s="5" t="s">
        <v>18638</v>
      </c>
      <c r="B7546" s="168">
        <v>683615814653</v>
      </c>
      <c r="C7546" s="167" t="s">
        <v>18639</v>
      </c>
      <c r="D7546" s="5" t="s">
        <v>18635</v>
      </c>
      <c r="E7546" s="326">
        <v>9</v>
      </c>
      <c r="F7546" s="281">
        <v>19.989999999999998</v>
      </c>
      <c r="G7546" s="279" t="s">
        <v>8444</v>
      </c>
      <c r="H7546" s="283">
        <v>4</v>
      </c>
      <c r="I7546" s="280">
        <v>42951</v>
      </c>
      <c r="J7546" s="281"/>
      <c r="K7546" s="169"/>
      <c r="L7546" s="169"/>
      <c r="M7546" s="169" t="s">
        <v>2395</v>
      </c>
      <c r="N7546" s="169"/>
      <c r="O7546" s="169"/>
      <c r="P7546" s="169"/>
    </row>
    <row r="7547" spans="1:16" ht="20.100000000000001" customHeight="1">
      <c r="A7547" s="5" t="s">
        <v>18640</v>
      </c>
      <c r="C7547" s="167" t="s">
        <v>18641</v>
      </c>
      <c r="D7547" s="5" t="s">
        <v>18642</v>
      </c>
      <c r="E7547" s="169"/>
      <c r="F7547" s="281"/>
      <c r="G7547" s="279" t="s">
        <v>8444</v>
      </c>
      <c r="H7547" s="282">
        <v>0</v>
      </c>
      <c r="I7547" s="280">
        <v>42951</v>
      </c>
      <c r="J7547" s="281"/>
      <c r="K7547" s="169"/>
      <c r="L7547" s="169"/>
      <c r="M7547" s="169" t="s">
        <v>2395</v>
      </c>
      <c r="N7547" s="169"/>
      <c r="O7547" s="169"/>
      <c r="P7547" s="169"/>
    </row>
    <row r="7548" spans="1:16" ht="20.100000000000001" customHeight="1">
      <c r="A7548" s="5" t="s">
        <v>18643</v>
      </c>
      <c r="B7548" s="168">
        <v>683615814660</v>
      </c>
      <c r="C7548" s="167" t="s">
        <v>18644</v>
      </c>
      <c r="D7548" s="5" t="s">
        <v>18642</v>
      </c>
      <c r="E7548" s="323">
        <v>3</v>
      </c>
      <c r="F7548" s="281">
        <v>11.99</v>
      </c>
      <c r="G7548" s="279" t="s">
        <v>8444</v>
      </c>
      <c r="H7548" s="282">
        <v>0</v>
      </c>
      <c r="I7548" s="280">
        <v>42951</v>
      </c>
      <c r="J7548" s="281"/>
      <c r="K7548" s="169"/>
      <c r="L7548" s="169"/>
      <c r="M7548" s="169" t="s">
        <v>2395</v>
      </c>
      <c r="N7548" s="169"/>
      <c r="O7548" s="169"/>
      <c r="P7548" s="169"/>
    </row>
    <row r="7549" spans="1:16" ht="20.100000000000001" customHeight="1">
      <c r="A7549" s="5" t="s">
        <v>18645</v>
      </c>
      <c r="B7549" s="168">
        <v>683615814677</v>
      </c>
      <c r="C7549" s="167" t="s">
        <v>18646</v>
      </c>
      <c r="D7549" s="5" t="s">
        <v>18642</v>
      </c>
      <c r="E7549" s="323">
        <v>3</v>
      </c>
      <c r="F7549" s="281">
        <v>11.99</v>
      </c>
      <c r="G7549" s="279" t="s">
        <v>8444</v>
      </c>
      <c r="H7549" s="282">
        <v>0</v>
      </c>
      <c r="I7549" s="280">
        <v>42951</v>
      </c>
      <c r="J7549" s="281"/>
      <c r="K7549" s="169"/>
      <c r="L7549" s="169"/>
      <c r="M7549" s="169" t="s">
        <v>2395</v>
      </c>
      <c r="N7549" s="169"/>
      <c r="O7549" s="169"/>
      <c r="P7549" s="169"/>
    </row>
    <row r="7550" spans="1:16" ht="20.100000000000001" customHeight="1">
      <c r="A7550" s="5" t="s">
        <v>18647</v>
      </c>
      <c r="C7550" s="167" t="s">
        <v>18648</v>
      </c>
      <c r="D7550" s="5" t="s">
        <v>18649</v>
      </c>
      <c r="E7550" s="323">
        <v>6</v>
      </c>
      <c r="F7550" s="281"/>
      <c r="G7550" s="279" t="s">
        <v>8444</v>
      </c>
      <c r="H7550" s="282">
        <v>0</v>
      </c>
      <c r="I7550" s="280">
        <v>42951</v>
      </c>
      <c r="J7550" s="281"/>
      <c r="K7550" s="169"/>
      <c r="L7550" s="169"/>
      <c r="M7550" s="169" t="s">
        <v>2395</v>
      </c>
      <c r="N7550" s="169"/>
      <c r="O7550" s="169"/>
      <c r="P7550" s="169"/>
    </row>
    <row r="7551" spans="1:16" ht="20.100000000000001" customHeight="1">
      <c r="A7551" s="5" t="s">
        <v>18650</v>
      </c>
      <c r="B7551" s="168">
        <v>683615814684</v>
      </c>
      <c r="C7551" s="167" t="s">
        <v>18648</v>
      </c>
      <c r="D7551" s="5" t="s">
        <v>18649</v>
      </c>
      <c r="E7551" s="323">
        <v>6</v>
      </c>
      <c r="F7551" s="281">
        <v>10.99</v>
      </c>
      <c r="G7551" s="279" t="s">
        <v>8444</v>
      </c>
      <c r="H7551" s="282">
        <v>0</v>
      </c>
      <c r="I7551" s="280">
        <v>42951</v>
      </c>
      <c r="J7551" s="281"/>
      <c r="K7551" s="169"/>
      <c r="L7551" s="169"/>
      <c r="M7551" s="169" t="s">
        <v>2395</v>
      </c>
      <c r="N7551" s="169"/>
      <c r="O7551" s="169"/>
      <c r="P7551" s="169"/>
    </row>
    <row r="7552" spans="1:16" ht="20.100000000000001" customHeight="1">
      <c r="A7552" s="5" t="s">
        <v>18651</v>
      </c>
      <c r="C7552" s="167" t="s">
        <v>18652</v>
      </c>
      <c r="D7552" s="5" t="s">
        <v>18653</v>
      </c>
      <c r="E7552" s="169"/>
      <c r="F7552" s="281"/>
      <c r="G7552" s="279" t="s">
        <v>8444</v>
      </c>
      <c r="H7552" s="282">
        <v>0</v>
      </c>
      <c r="I7552" s="280">
        <v>42951</v>
      </c>
      <c r="J7552" s="281"/>
      <c r="K7552" s="169"/>
      <c r="L7552" s="169"/>
      <c r="M7552" s="169" t="s">
        <v>2395</v>
      </c>
      <c r="N7552" s="169"/>
      <c r="O7552" s="169"/>
      <c r="P7552" s="169"/>
    </row>
    <row r="7553" spans="1:16" ht="20.100000000000001" customHeight="1">
      <c r="A7553" s="5" t="s">
        <v>18654</v>
      </c>
      <c r="B7553" s="168">
        <v>683615814691</v>
      </c>
      <c r="C7553" s="167" t="s">
        <v>18655</v>
      </c>
      <c r="D7553" s="5" t="s">
        <v>18653</v>
      </c>
      <c r="E7553" s="323">
        <v>5</v>
      </c>
      <c r="F7553" s="281">
        <v>17.989999999999998</v>
      </c>
      <c r="G7553" s="279" t="s">
        <v>8444</v>
      </c>
      <c r="H7553" s="282">
        <v>0</v>
      </c>
      <c r="I7553" s="280">
        <v>42951</v>
      </c>
      <c r="J7553" s="281"/>
      <c r="K7553" s="169"/>
      <c r="L7553" s="169"/>
      <c r="M7553" s="169" t="s">
        <v>2395</v>
      </c>
      <c r="N7553" s="169"/>
      <c r="O7553" s="169"/>
      <c r="P7553" s="169"/>
    </row>
    <row r="7554" spans="1:16" ht="20.100000000000001" customHeight="1">
      <c r="A7554" s="5" t="s">
        <v>18656</v>
      </c>
      <c r="C7554" s="167" t="s">
        <v>18657</v>
      </c>
      <c r="D7554" s="5" t="s">
        <v>18658</v>
      </c>
      <c r="E7554" s="169"/>
      <c r="F7554" s="281"/>
      <c r="G7554" s="279" t="s">
        <v>8444</v>
      </c>
      <c r="H7554" s="282">
        <v>0</v>
      </c>
      <c r="I7554" s="280">
        <v>42951</v>
      </c>
      <c r="J7554" s="281"/>
      <c r="K7554" s="169"/>
      <c r="L7554" s="169"/>
      <c r="M7554" s="169" t="s">
        <v>2395</v>
      </c>
      <c r="N7554" s="169"/>
      <c r="O7554" s="169"/>
      <c r="P7554" s="169"/>
    </row>
    <row r="7555" spans="1:16" ht="20.100000000000001" customHeight="1">
      <c r="A7555" s="5" t="s">
        <v>18659</v>
      </c>
      <c r="B7555" s="168">
        <v>683615814707</v>
      </c>
      <c r="C7555" s="167" t="s">
        <v>18660</v>
      </c>
      <c r="D7555" s="5" t="s">
        <v>18658</v>
      </c>
      <c r="E7555" s="323">
        <v>9</v>
      </c>
      <c r="F7555" s="281">
        <v>17.989999999999998</v>
      </c>
      <c r="G7555" s="279" t="s">
        <v>8444</v>
      </c>
      <c r="H7555" s="282">
        <v>0</v>
      </c>
      <c r="I7555" s="280">
        <v>42951</v>
      </c>
      <c r="J7555" s="281"/>
      <c r="K7555" s="169"/>
      <c r="L7555" s="169"/>
      <c r="M7555" s="169" t="s">
        <v>2395</v>
      </c>
      <c r="N7555" s="169"/>
      <c r="O7555" s="169"/>
      <c r="P7555" s="169"/>
    </row>
    <row r="7556" spans="1:16" ht="20.100000000000001" customHeight="1">
      <c r="A7556" s="5" t="s">
        <v>18661</v>
      </c>
      <c r="C7556" s="167" t="s">
        <v>18662</v>
      </c>
      <c r="D7556" s="5" t="s">
        <v>18663</v>
      </c>
      <c r="E7556" s="169"/>
      <c r="F7556" s="281"/>
      <c r="G7556" s="279" t="s">
        <v>8444</v>
      </c>
      <c r="H7556" s="282">
        <v>0</v>
      </c>
      <c r="I7556" s="280">
        <v>42951</v>
      </c>
      <c r="J7556" s="281"/>
      <c r="K7556" s="169"/>
      <c r="L7556" s="169"/>
      <c r="M7556" s="169" t="s">
        <v>2395</v>
      </c>
      <c r="N7556" s="169"/>
      <c r="O7556" s="169"/>
      <c r="P7556" s="169"/>
    </row>
    <row r="7557" spans="1:16" ht="20.100000000000001" customHeight="1">
      <c r="A7557" s="5" t="s">
        <v>18664</v>
      </c>
      <c r="B7557" s="168">
        <v>683615814714</v>
      </c>
      <c r="C7557" s="167" t="s">
        <v>18665</v>
      </c>
      <c r="D7557" s="5" t="s">
        <v>18663</v>
      </c>
      <c r="E7557" s="326">
        <v>3</v>
      </c>
      <c r="F7557" s="281">
        <v>9.99</v>
      </c>
      <c r="G7557" s="279" t="s">
        <v>8444</v>
      </c>
      <c r="H7557" s="283">
        <v>14</v>
      </c>
      <c r="I7557" s="280">
        <v>42951</v>
      </c>
      <c r="J7557" s="281"/>
      <c r="K7557" s="169"/>
      <c r="L7557" s="169"/>
      <c r="M7557" s="169" t="s">
        <v>2395</v>
      </c>
      <c r="N7557" s="169"/>
      <c r="O7557" s="169"/>
      <c r="P7557" s="169"/>
    </row>
    <row r="7558" spans="1:16" ht="20.100000000000001" customHeight="1">
      <c r="A7558" s="5" t="s">
        <v>18666</v>
      </c>
      <c r="C7558" s="167" t="s">
        <v>18667</v>
      </c>
      <c r="D7558" s="5" t="s">
        <v>18668</v>
      </c>
      <c r="E7558" s="323">
        <v>6.5</v>
      </c>
      <c r="F7558" s="281"/>
      <c r="G7558" s="279" t="s">
        <v>8444</v>
      </c>
      <c r="H7558" s="282">
        <v>0</v>
      </c>
      <c r="I7558" s="280">
        <v>42951</v>
      </c>
      <c r="J7558" s="281"/>
      <c r="K7558" s="169"/>
      <c r="L7558" s="169"/>
      <c r="M7558" s="169" t="s">
        <v>2395</v>
      </c>
      <c r="N7558" s="169"/>
      <c r="O7558" s="169"/>
      <c r="P7558" s="169"/>
    </row>
    <row r="7559" spans="1:16" ht="20.100000000000001" customHeight="1">
      <c r="A7559" s="5" t="s">
        <v>18669</v>
      </c>
      <c r="B7559" s="168">
        <v>683615814721</v>
      </c>
      <c r="C7559" s="167" t="s">
        <v>18667</v>
      </c>
      <c r="D7559" s="5" t="s">
        <v>18668</v>
      </c>
      <c r="E7559" s="323">
        <v>6.5</v>
      </c>
      <c r="F7559" s="281">
        <v>9.99</v>
      </c>
      <c r="G7559" s="279" t="s">
        <v>8444</v>
      </c>
      <c r="H7559" s="282">
        <v>0</v>
      </c>
      <c r="I7559" s="280">
        <v>42951</v>
      </c>
      <c r="J7559" s="281"/>
      <c r="K7559" s="169"/>
      <c r="L7559" s="169"/>
      <c r="M7559" s="169" t="s">
        <v>2395</v>
      </c>
      <c r="N7559" s="169"/>
      <c r="O7559" s="169"/>
      <c r="P7559" s="169"/>
    </row>
    <row r="7560" spans="1:16" ht="20.100000000000001" customHeight="1">
      <c r="A7560" s="5" t="s">
        <v>18670</v>
      </c>
      <c r="C7560" s="167" t="s">
        <v>18671</v>
      </c>
      <c r="D7560" s="5" t="s">
        <v>18672</v>
      </c>
      <c r="E7560" s="169"/>
      <c r="F7560" s="281"/>
      <c r="G7560" s="279" t="s">
        <v>8444</v>
      </c>
      <c r="H7560" s="282">
        <v>0</v>
      </c>
      <c r="I7560" s="280">
        <v>42951</v>
      </c>
      <c r="J7560" s="281"/>
      <c r="K7560" s="169"/>
      <c r="L7560" s="169"/>
      <c r="M7560" s="169" t="s">
        <v>2395</v>
      </c>
      <c r="N7560" s="169"/>
      <c r="O7560" s="169"/>
      <c r="P7560" s="169"/>
    </row>
    <row r="7561" spans="1:16" ht="20.100000000000001" customHeight="1">
      <c r="A7561" s="5" t="s">
        <v>18673</v>
      </c>
      <c r="B7561" s="168">
        <v>683615814738</v>
      </c>
      <c r="C7561" s="167" t="s">
        <v>18674</v>
      </c>
      <c r="D7561" s="5" t="s">
        <v>18672</v>
      </c>
      <c r="E7561" s="323">
        <v>5</v>
      </c>
      <c r="F7561" s="281">
        <v>9.99</v>
      </c>
      <c r="G7561" s="279" t="s">
        <v>8444</v>
      </c>
      <c r="H7561" s="282">
        <v>0</v>
      </c>
      <c r="I7561" s="280">
        <v>42951</v>
      </c>
      <c r="J7561" s="281"/>
      <c r="K7561" s="169"/>
      <c r="L7561" s="169"/>
      <c r="M7561" s="169" t="s">
        <v>2395</v>
      </c>
      <c r="N7561" s="169"/>
      <c r="O7561" s="169"/>
      <c r="P7561" s="169"/>
    </row>
    <row r="7562" spans="1:16" ht="20.100000000000001" customHeight="1">
      <c r="A7562" s="5" t="s">
        <v>18675</v>
      </c>
      <c r="B7562" s="168">
        <v>683615814745</v>
      </c>
      <c r="C7562" s="167" t="s">
        <v>18676</v>
      </c>
      <c r="D7562" s="5" t="s">
        <v>18672</v>
      </c>
      <c r="E7562" s="323">
        <v>5</v>
      </c>
      <c r="F7562" s="281">
        <v>9.99</v>
      </c>
      <c r="G7562" s="279" t="s">
        <v>8444</v>
      </c>
      <c r="H7562" s="282">
        <v>0</v>
      </c>
      <c r="I7562" s="280">
        <v>42951</v>
      </c>
      <c r="J7562" s="281"/>
      <c r="K7562" s="169"/>
      <c r="L7562" s="169"/>
      <c r="M7562" s="169" t="s">
        <v>2395</v>
      </c>
      <c r="N7562" s="169"/>
      <c r="O7562" s="169"/>
      <c r="P7562" s="169"/>
    </row>
    <row r="7563" spans="1:16" ht="20.100000000000001" customHeight="1">
      <c r="A7563" s="5" t="s">
        <v>18677</v>
      </c>
      <c r="B7563" s="168">
        <v>683615814752</v>
      </c>
      <c r="C7563" s="167" t="s">
        <v>18678</v>
      </c>
      <c r="D7563" s="5" t="s">
        <v>18672</v>
      </c>
      <c r="E7563" s="323">
        <v>5</v>
      </c>
      <c r="F7563" s="281">
        <v>9.99</v>
      </c>
      <c r="G7563" s="279" t="s">
        <v>8444</v>
      </c>
      <c r="H7563" s="282">
        <v>0</v>
      </c>
      <c r="I7563" s="280">
        <v>42951</v>
      </c>
      <c r="J7563" s="281"/>
      <c r="K7563" s="169"/>
      <c r="L7563" s="169"/>
      <c r="M7563" s="169" t="s">
        <v>2395</v>
      </c>
      <c r="N7563" s="169"/>
      <c r="O7563" s="169"/>
      <c r="P7563" s="169"/>
    </row>
    <row r="7564" spans="1:16" ht="20.100000000000001" customHeight="1">
      <c r="A7564" s="5" t="s">
        <v>18679</v>
      </c>
      <c r="C7564" s="167" t="s">
        <v>18680</v>
      </c>
      <c r="D7564" s="5" t="s">
        <v>18681</v>
      </c>
      <c r="E7564" s="169"/>
      <c r="F7564" s="281"/>
      <c r="G7564" s="279" t="s">
        <v>8444</v>
      </c>
      <c r="H7564" s="282">
        <v>0</v>
      </c>
      <c r="I7564" s="280">
        <v>42951</v>
      </c>
      <c r="J7564" s="281"/>
      <c r="K7564" s="169"/>
      <c r="L7564" s="169"/>
      <c r="M7564" s="169" t="s">
        <v>2395</v>
      </c>
      <c r="N7564" s="169"/>
      <c r="O7564" s="169"/>
      <c r="P7564" s="169"/>
    </row>
    <row r="7565" spans="1:16" ht="20.100000000000001" customHeight="1">
      <c r="A7565" s="5" t="s">
        <v>18682</v>
      </c>
      <c r="B7565" s="168">
        <v>683615814769</v>
      </c>
      <c r="C7565" s="167" t="s">
        <v>18683</v>
      </c>
      <c r="D7565" s="5" t="s">
        <v>18681</v>
      </c>
      <c r="E7565" s="323">
        <v>2.5</v>
      </c>
      <c r="F7565" s="281">
        <v>8.99</v>
      </c>
      <c r="G7565" s="279" t="s">
        <v>8444</v>
      </c>
      <c r="H7565" s="282">
        <v>0</v>
      </c>
      <c r="I7565" s="280">
        <v>42951</v>
      </c>
      <c r="J7565" s="281"/>
      <c r="K7565" s="169"/>
      <c r="L7565" s="169"/>
      <c r="M7565" s="169" t="s">
        <v>2395</v>
      </c>
      <c r="N7565" s="169"/>
      <c r="O7565" s="169"/>
      <c r="P7565" s="169"/>
    </row>
    <row r="7566" spans="1:16" ht="20.100000000000001" customHeight="1">
      <c r="A7566" s="5" t="s">
        <v>18684</v>
      </c>
      <c r="B7566" s="168">
        <v>683615814776</v>
      </c>
      <c r="C7566" s="167" t="s">
        <v>18685</v>
      </c>
      <c r="D7566" s="5" t="s">
        <v>18681</v>
      </c>
      <c r="E7566" s="323">
        <v>5</v>
      </c>
      <c r="F7566" s="281">
        <v>8.99</v>
      </c>
      <c r="G7566" s="279" t="s">
        <v>8444</v>
      </c>
      <c r="H7566" s="282">
        <v>0</v>
      </c>
      <c r="I7566" s="280">
        <v>42951</v>
      </c>
      <c r="J7566" s="281"/>
      <c r="K7566" s="169"/>
      <c r="L7566" s="169"/>
      <c r="M7566" s="169" t="s">
        <v>2395</v>
      </c>
      <c r="N7566" s="169"/>
      <c r="O7566" s="169"/>
      <c r="P7566" s="169"/>
    </row>
    <row r="7567" spans="1:16" ht="20.100000000000001" customHeight="1">
      <c r="A7567" s="5" t="s">
        <v>18686</v>
      </c>
      <c r="B7567" s="168">
        <v>683615814783</v>
      </c>
      <c r="C7567" s="167" t="s">
        <v>18687</v>
      </c>
      <c r="D7567" s="5" t="s">
        <v>18681</v>
      </c>
      <c r="E7567" s="323">
        <v>5</v>
      </c>
      <c r="F7567" s="281">
        <v>8.99</v>
      </c>
      <c r="G7567" s="279" t="s">
        <v>8444</v>
      </c>
      <c r="H7567" s="282">
        <v>0</v>
      </c>
      <c r="I7567" s="280">
        <v>42951</v>
      </c>
      <c r="J7567" s="281"/>
      <c r="K7567" s="169"/>
      <c r="L7567" s="169"/>
      <c r="M7567" s="169" t="s">
        <v>2395</v>
      </c>
      <c r="N7567" s="169"/>
      <c r="O7567" s="169"/>
      <c r="P7567" s="169"/>
    </row>
    <row r="7568" spans="1:16" ht="20.100000000000001" customHeight="1">
      <c r="A7568" s="5" t="s">
        <v>18688</v>
      </c>
      <c r="B7568" s="168">
        <v>683615814790</v>
      </c>
      <c r="C7568" s="167" t="s">
        <v>18689</v>
      </c>
      <c r="D7568" s="5" t="s">
        <v>18681</v>
      </c>
      <c r="E7568" s="323">
        <v>5</v>
      </c>
      <c r="F7568" s="281">
        <v>8.99</v>
      </c>
      <c r="G7568" s="279" t="s">
        <v>8444</v>
      </c>
      <c r="H7568" s="282">
        <v>0</v>
      </c>
      <c r="I7568" s="280">
        <v>42951</v>
      </c>
      <c r="J7568" s="281"/>
      <c r="K7568" s="169"/>
      <c r="L7568" s="169"/>
      <c r="M7568" s="169" t="s">
        <v>2395</v>
      </c>
      <c r="N7568" s="169"/>
      <c r="O7568" s="169"/>
      <c r="P7568" s="169"/>
    </row>
    <row r="7569" spans="1:16" ht="20.100000000000001" customHeight="1">
      <c r="A7569" s="5" t="s">
        <v>18690</v>
      </c>
      <c r="C7569" s="167" t="s">
        <v>18691</v>
      </c>
      <c r="D7569" s="5" t="s">
        <v>18692</v>
      </c>
      <c r="E7569" s="323">
        <v>1</v>
      </c>
      <c r="F7569" s="281"/>
      <c r="G7569" s="279" t="s">
        <v>8444</v>
      </c>
      <c r="H7569" s="282">
        <v>0</v>
      </c>
      <c r="I7569" s="280">
        <v>42951</v>
      </c>
      <c r="J7569" s="281"/>
      <c r="K7569" s="169"/>
      <c r="L7569" s="169"/>
      <c r="M7569" s="169" t="s">
        <v>2395</v>
      </c>
      <c r="N7569" s="169"/>
      <c r="O7569" s="169"/>
      <c r="P7569" s="169"/>
    </row>
    <row r="7570" spans="1:16" ht="20.100000000000001" customHeight="1">
      <c r="A7570" s="5" t="s">
        <v>18693</v>
      </c>
      <c r="B7570" s="168">
        <v>683615814806</v>
      </c>
      <c r="C7570" s="167" t="s">
        <v>18691</v>
      </c>
      <c r="D7570" s="5" t="s">
        <v>18692</v>
      </c>
      <c r="E7570" s="323">
        <v>1</v>
      </c>
      <c r="F7570" s="281">
        <v>7.99</v>
      </c>
      <c r="G7570" s="279" t="s">
        <v>8444</v>
      </c>
      <c r="H7570" s="282">
        <v>0</v>
      </c>
      <c r="I7570" s="280">
        <v>42951</v>
      </c>
      <c r="J7570" s="281"/>
      <c r="K7570" s="169"/>
      <c r="L7570" s="169"/>
      <c r="M7570" s="169" t="s">
        <v>2395</v>
      </c>
      <c r="N7570" s="169"/>
      <c r="O7570" s="169"/>
      <c r="P7570" s="169"/>
    </row>
    <row r="7571" spans="1:16" ht="20.100000000000001" customHeight="1">
      <c r="A7571" s="5" t="s">
        <v>18694</v>
      </c>
      <c r="C7571" s="167" t="s">
        <v>18695</v>
      </c>
      <c r="D7571" s="5" t="s">
        <v>18696</v>
      </c>
      <c r="E7571" s="323">
        <v>0.5</v>
      </c>
      <c r="F7571" s="281"/>
      <c r="G7571" s="279" t="s">
        <v>8444</v>
      </c>
      <c r="H7571" s="282">
        <v>0</v>
      </c>
      <c r="I7571" s="280">
        <v>42951</v>
      </c>
      <c r="J7571" s="281"/>
      <c r="K7571" s="169"/>
      <c r="L7571" s="169"/>
      <c r="M7571" s="169" t="s">
        <v>2395</v>
      </c>
      <c r="N7571" s="169"/>
      <c r="O7571" s="169"/>
      <c r="P7571" s="169"/>
    </row>
    <row r="7572" spans="1:16" ht="20.100000000000001" customHeight="1">
      <c r="A7572" s="5" t="s">
        <v>18697</v>
      </c>
      <c r="B7572" s="168">
        <v>683615814813</v>
      </c>
      <c r="C7572" s="167" t="s">
        <v>18695</v>
      </c>
      <c r="D7572" s="5" t="s">
        <v>18696</v>
      </c>
      <c r="E7572" s="323">
        <v>0.5</v>
      </c>
      <c r="F7572" s="281">
        <v>7.99</v>
      </c>
      <c r="G7572" s="279" t="s">
        <v>8444</v>
      </c>
      <c r="H7572" s="282">
        <v>0</v>
      </c>
      <c r="I7572" s="280">
        <v>42951</v>
      </c>
      <c r="J7572" s="281"/>
      <c r="K7572" s="169"/>
      <c r="L7572" s="169"/>
      <c r="M7572" s="169" t="s">
        <v>2395</v>
      </c>
      <c r="N7572" s="169"/>
      <c r="O7572" s="169"/>
      <c r="P7572" s="169"/>
    </row>
    <row r="7573" spans="1:16" ht="20.100000000000001" customHeight="1">
      <c r="A7573" s="5" t="s">
        <v>18698</v>
      </c>
      <c r="C7573" s="167" t="s">
        <v>18699</v>
      </c>
      <c r="D7573" s="5" t="s">
        <v>18700</v>
      </c>
      <c r="E7573" s="169"/>
      <c r="F7573" s="281"/>
      <c r="G7573" s="279" t="s">
        <v>8444</v>
      </c>
      <c r="H7573" s="282">
        <v>0</v>
      </c>
      <c r="I7573" s="280">
        <v>42951</v>
      </c>
      <c r="J7573" s="281"/>
      <c r="K7573" s="169"/>
      <c r="L7573" s="169"/>
      <c r="M7573" s="169" t="s">
        <v>2395</v>
      </c>
      <c r="N7573" s="169"/>
      <c r="O7573" s="169"/>
      <c r="P7573" s="169"/>
    </row>
    <row r="7574" spans="1:16" ht="20.100000000000001" customHeight="1">
      <c r="A7574" s="5" t="s">
        <v>18701</v>
      </c>
      <c r="B7574" s="168">
        <v>683615814820</v>
      </c>
      <c r="C7574" s="167" t="s">
        <v>18702</v>
      </c>
      <c r="D7574" s="5" t="s">
        <v>18700</v>
      </c>
      <c r="E7574" s="326">
        <v>0.5</v>
      </c>
      <c r="F7574" s="281">
        <v>4.99</v>
      </c>
      <c r="G7574" s="279" t="s">
        <v>8444</v>
      </c>
      <c r="H7574" s="283">
        <v>65</v>
      </c>
      <c r="I7574" s="280">
        <v>42951</v>
      </c>
      <c r="J7574" s="281"/>
      <c r="K7574" s="169"/>
      <c r="L7574" s="169"/>
      <c r="M7574" s="169" t="s">
        <v>2395</v>
      </c>
      <c r="N7574" s="169"/>
      <c r="O7574" s="169"/>
      <c r="P7574" s="169"/>
    </row>
    <row r="7575" spans="1:16" ht="20.100000000000001" customHeight="1">
      <c r="A7575" s="5" t="s">
        <v>18703</v>
      </c>
      <c r="C7575" s="167" t="s">
        <v>18704</v>
      </c>
      <c r="D7575" s="5" t="s">
        <v>18705</v>
      </c>
      <c r="E7575" s="323">
        <v>1</v>
      </c>
      <c r="F7575" s="281"/>
      <c r="G7575" s="279" t="s">
        <v>8444</v>
      </c>
      <c r="H7575" s="282">
        <v>0</v>
      </c>
      <c r="I7575" s="280">
        <v>42951</v>
      </c>
      <c r="J7575" s="281"/>
      <c r="K7575" s="169"/>
      <c r="L7575" s="169"/>
      <c r="M7575" s="169" t="s">
        <v>2395</v>
      </c>
      <c r="N7575" s="169"/>
      <c r="O7575" s="169"/>
      <c r="P7575" s="169"/>
    </row>
    <row r="7576" spans="1:16" ht="20.100000000000001" customHeight="1">
      <c r="A7576" s="5" t="s">
        <v>18706</v>
      </c>
      <c r="B7576" s="168">
        <v>683615814837</v>
      </c>
      <c r="C7576" s="167" t="s">
        <v>18704</v>
      </c>
      <c r="D7576" s="5" t="s">
        <v>18705</v>
      </c>
      <c r="E7576" s="323">
        <v>1</v>
      </c>
      <c r="F7576" s="281">
        <v>7.99</v>
      </c>
      <c r="G7576" s="279" t="s">
        <v>8444</v>
      </c>
      <c r="H7576" s="282">
        <v>0</v>
      </c>
      <c r="I7576" s="280">
        <v>42951</v>
      </c>
      <c r="J7576" s="281"/>
      <c r="K7576" s="169"/>
      <c r="L7576" s="169"/>
      <c r="M7576" s="169" t="s">
        <v>2395</v>
      </c>
      <c r="N7576" s="169"/>
      <c r="O7576" s="169"/>
      <c r="P7576" s="169"/>
    </row>
    <row r="7577" spans="1:16" ht="20.100000000000001" customHeight="1">
      <c r="A7577" s="5" t="s">
        <v>18707</v>
      </c>
      <c r="C7577" s="167" t="s">
        <v>18708</v>
      </c>
      <c r="D7577" s="5" t="s">
        <v>18709</v>
      </c>
      <c r="E7577" s="169"/>
      <c r="F7577" s="281"/>
      <c r="G7577" s="279" t="s">
        <v>8444</v>
      </c>
      <c r="H7577" s="282">
        <v>0</v>
      </c>
      <c r="I7577" s="280">
        <v>42951</v>
      </c>
      <c r="J7577" s="281"/>
      <c r="K7577" s="169"/>
      <c r="L7577" s="169"/>
      <c r="M7577" s="169" t="s">
        <v>2395</v>
      </c>
      <c r="N7577" s="169"/>
      <c r="O7577" s="169"/>
      <c r="P7577" s="169"/>
    </row>
    <row r="7578" spans="1:16" ht="20.100000000000001" customHeight="1">
      <c r="A7578" s="5" t="s">
        <v>18710</v>
      </c>
      <c r="B7578" s="168">
        <v>683615814844</v>
      </c>
      <c r="C7578" s="167" t="s">
        <v>18711</v>
      </c>
      <c r="D7578" s="5" t="s">
        <v>18709</v>
      </c>
      <c r="E7578" s="326">
        <v>14</v>
      </c>
      <c r="F7578" s="281">
        <v>24.99</v>
      </c>
      <c r="G7578" s="279" t="s">
        <v>8444</v>
      </c>
      <c r="H7578" s="283">
        <v>16</v>
      </c>
      <c r="I7578" s="280">
        <v>42951</v>
      </c>
      <c r="J7578" s="281"/>
      <c r="K7578" s="169"/>
      <c r="L7578" s="169"/>
      <c r="M7578" s="169" t="s">
        <v>2395</v>
      </c>
      <c r="N7578" s="169"/>
      <c r="O7578" s="169"/>
      <c r="P7578" s="169"/>
    </row>
    <row r="7579" spans="1:16" ht="20.100000000000001" customHeight="1">
      <c r="A7579" s="5" t="s">
        <v>18712</v>
      </c>
      <c r="C7579" s="167" t="s">
        <v>18713</v>
      </c>
      <c r="D7579" s="5" t="s">
        <v>18714</v>
      </c>
      <c r="E7579" s="169"/>
      <c r="F7579" s="281"/>
      <c r="G7579" s="279" t="s">
        <v>8444</v>
      </c>
      <c r="H7579" s="282">
        <v>0</v>
      </c>
      <c r="I7579" s="280">
        <v>42951</v>
      </c>
      <c r="J7579" s="281"/>
      <c r="K7579" s="169"/>
      <c r="L7579" s="169"/>
      <c r="M7579" s="169" t="s">
        <v>2395</v>
      </c>
      <c r="N7579" s="169"/>
      <c r="O7579" s="169"/>
      <c r="P7579" s="169"/>
    </row>
    <row r="7580" spans="1:16" ht="20.100000000000001" customHeight="1">
      <c r="A7580" s="5" t="s">
        <v>18715</v>
      </c>
      <c r="B7580" s="168">
        <v>683615814851</v>
      </c>
      <c r="C7580" s="167" t="s">
        <v>18716</v>
      </c>
      <c r="D7580" s="5" t="s">
        <v>18714</v>
      </c>
      <c r="E7580" s="326">
        <v>15</v>
      </c>
      <c r="F7580" s="281">
        <v>24.99</v>
      </c>
      <c r="G7580" s="279" t="s">
        <v>8444</v>
      </c>
      <c r="H7580" s="283">
        <v>39</v>
      </c>
      <c r="I7580" s="280">
        <v>42951</v>
      </c>
      <c r="J7580" s="281"/>
      <c r="K7580" s="169"/>
      <c r="L7580" s="169"/>
      <c r="M7580" s="169" t="s">
        <v>2395</v>
      </c>
      <c r="N7580" s="169"/>
      <c r="O7580" s="169"/>
      <c r="P7580" s="169"/>
    </row>
    <row r="7581" spans="1:16" ht="20.100000000000001" customHeight="1">
      <c r="A7581" s="5" t="s">
        <v>18717</v>
      </c>
      <c r="B7581" s="168">
        <v>683615814868</v>
      </c>
      <c r="C7581" s="167" t="s">
        <v>18718</v>
      </c>
      <c r="D7581" s="5" t="s">
        <v>18714</v>
      </c>
      <c r="E7581" s="326">
        <v>15</v>
      </c>
      <c r="F7581" s="281">
        <v>24.99</v>
      </c>
      <c r="G7581" s="279" t="s">
        <v>8444</v>
      </c>
      <c r="H7581" s="283">
        <v>22</v>
      </c>
      <c r="I7581" s="280">
        <v>42951</v>
      </c>
      <c r="J7581" s="281"/>
      <c r="K7581" s="169"/>
      <c r="L7581" s="169"/>
      <c r="M7581" s="169" t="s">
        <v>2395</v>
      </c>
      <c r="N7581" s="169"/>
      <c r="O7581" s="169"/>
      <c r="P7581" s="169"/>
    </row>
    <row r="7582" spans="1:16" ht="20.100000000000001" customHeight="1">
      <c r="A7582" s="5" t="s">
        <v>18719</v>
      </c>
      <c r="C7582" s="167" t="s">
        <v>18720</v>
      </c>
      <c r="D7582" s="5" t="s">
        <v>18721</v>
      </c>
      <c r="E7582" s="169"/>
      <c r="F7582" s="281"/>
      <c r="G7582" s="279" t="s">
        <v>8444</v>
      </c>
      <c r="H7582" s="282">
        <v>0</v>
      </c>
      <c r="I7582" s="280">
        <v>42951</v>
      </c>
      <c r="J7582" s="281"/>
      <c r="K7582" s="169"/>
      <c r="L7582" s="169"/>
      <c r="M7582" s="169" t="s">
        <v>2395</v>
      </c>
      <c r="N7582" s="169"/>
      <c r="O7582" s="169"/>
      <c r="P7582" s="169"/>
    </row>
    <row r="7583" spans="1:16" ht="20.100000000000001" customHeight="1">
      <c r="A7583" s="5" t="s">
        <v>18722</v>
      </c>
      <c r="B7583" s="168">
        <v>683615814875</v>
      </c>
      <c r="C7583" s="167" t="s">
        <v>18723</v>
      </c>
      <c r="D7583" s="5" t="s">
        <v>18721</v>
      </c>
      <c r="E7583" s="323">
        <v>4</v>
      </c>
      <c r="F7583" s="281">
        <v>29.99</v>
      </c>
      <c r="G7583" s="279" t="s">
        <v>8444</v>
      </c>
      <c r="H7583" s="282">
        <v>0</v>
      </c>
      <c r="I7583" s="280">
        <v>42951</v>
      </c>
      <c r="J7583" s="281"/>
      <c r="K7583" s="169"/>
      <c r="L7583" s="169"/>
      <c r="M7583" s="169" t="s">
        <v>2395</v>
      </c>
      <c r="N7583" s="169"/>
      <c r="O7583" s="169"/>
      <c r="P7583" s="169"/>
    </row>
    <row r="7584" spans="1:16" ht="20.100000000000001" customHeight="1">
      <c r="A7584" s="5" t="s">
        <v>18724</v>
      </c>
      <c r="B7584" s="168">
        <v>683615814882</v>
      </c>
      <c r="C7584" s="167" t="s">
        <v>18725</v>
      </c>
      <c r="D7584" s="5" t="s">
        <v>18721</v>
      </c>
      <c r="E7584" s="326">
        <v>4</v>
      </c>
      <c r="F7584" s="281">
        <v>29.99</v>
      </c>
      <c r="G7584" s="279" t="s">
        <v>8444</v>
      </c>
      <c r="H7584" s="283">
        <v>19</v>
      </c>
      <c r="I7584" s="280">
        <v>42951</v>
      </c>
      <c r="J7584" s="281"/>
      <c r="K7584" s="169"/>
      <c r="L7584" s="169"/>
      <c r="M7584" s="169" t="s">
        <v>2395</v>
      </c>
      <c r="N7584" s="169"/>
      <c r="O7584" s="169"/>
      <c r="P7584" s="169"/>
    </row>
    <row r="7585" spans="1:16" ht="20.100000000000001" customHeight="1">
      <c r="A7585" s="5" t="s">
        <v>18726</v>
      </c>
      <c r="C7585" s="167" t="s">
        <v>18727</v>
      </c>
      <c r="D7585" s="5" t="s">
        <v>18728</v>
      </c>
      <c r="E7585" s="169"/>
      <c r="F7585" s="281"/>
      <c r="G7585" s="279" t="s">
        <v>8444</v>
      </c>
      <c r="H7585" s="282">
        <v>0</v>
      </c>
      <c r="I7585" s="280">
        <v>42951</v>
      </c>
      <c r="J7585" s="281"/>
      <c r="K7585" s="169"/>
      <c r="L7585" s="169"/>
      <c r="M7585" s="169" t="s">
        <v>2395</v>
      </c>
      <c r="N7585" s="169"/>
      <c r="O7585" s="169"/>
      <c r="P7585" s="169"/>
    </row>
    <row r="7586" spans="1:16" ht="20.100000000000001" customHeight="1">
      <c r="A7586" s="5" t="s">
        <v>18729</v>
      </c>
      <c r="B7586" s="168">
        <v>683615814899</v>
      </c>
      <c r="C7586" s="167" t="s">
        <v>18730</v>
      </c>
      <c r="D7586" s="5" t="s">
        <v>18728</v>
      </c>
      <c r="E7586" s="326">
        <v>3</v>
      </c>
      <c r="F7586" s="281">
        <v>14.99</v>
      </c>
      <c r="G7586" s="279" t="s">
        <v>8444</v>
      </c>
      <c r="H7586" s="283">
        <v>39</v>
      </c>
      <c r="I7586" s="280">
        <v>42951</v>
      </c>
      <c r="J7586" s="281"/>
      <c r="K7586" s="169"/>
      <c r="L7586" s="169"/>
      <c r="M7586" s="169" t="s">
        <v>2395</v>
      </c>
      <c r="N7586" s="169"/>
      <c r="O7586" s="169"/>
      <c r="P7586" s="169"/>
    </row>
    <row r="7587" spans="1:16" ht="20.100000000000001" customHeight="1">
      <c r="A7587" s="5" t="s">
        <v>18731</v>
      </c>
      <c r="C7587" s="167" t="s">
        <v>18732</v>
      </c>
      <c r="D7587" s="5" t="s">
        <v>18733</v>
      </c>
      <c r="E7587" s="169"/>
      <c r="F7587" s="281"/>
      <c r="G7587" s="279" t="s">
        <v>8444</v>
      </c>
      <c r="H7587" s="282">
        <v>0</v>
      </c>
      <c r="I7587" s="280">
        <v>42951</v>
      </c>
      <c r="J7587" s="281"/>
      <c r="K7587" s="169"/>
      <c r="L7587" s="169"/>
      <c r="M7587" s="169" t="s">
        <v>2395</v>
      </c>
      <c r="N7587" s="169"/>
      <c r="O7587" s="169"/>
      <c r="P7587" s="169"/>
    </row>
    <row r="7588" spans="1:16" ht="20.100000000000001" customHeight="1">
      <c r="A7588" s="5" t="s">
        <v>18734</v>
      </c>
      <c r="B7588" s="168">
        <v>683615814905</v>
      </c>
      <c r="C7588" s="167" t="s">
        <v>18735</v>
      </c>
      <c r="D7588" s="5" t="s">
        <v>18733</v>
      </c>
      <c r="E7588" s="326">
        <v>3</v>
      </c>
      <c r="F7588" s="281">
        <v>13.99</v>
      </c>
      <c r="G7588" s="279" t="s">
        <v>8444</v>
      </c>
      <c r="H7588" s="365">
        <v>117</v>
      </c>
      <c r="I7588" s="280">
        <v>42951</v>
      </c>
      <c r="J7588" s="281"/>
      <c r="K7588" s="169"/>
      <c r="L7588" s="169"/>
      <c r="M7588" s="169" t="s">
        <v>2395</v>
      </c>
      <c r="N7588" s="169"/>
      <c r="O7588" s="169"/>
      <c r="P7588" s="169"/>
    </row>
    <row r="7589" spans="1:16" ht="20.100000000000001" customHeight="1">
      <c r="A7589" s="5" t="s">
        <v>18736</v>
      </c>
      <c r="B7589" s="168">
        <v>683615814912</v>
      </c>
      <c r="C7589" s="167" t="s">
        <v>18737</v>
      </c>
      <c r="D7589" s="5" t="s">
        <v>18733</v>
      </c>
      <c r="E7589" s="326">
        <v>3</v>
      </c>
      <c r="F7589" s="281">
        <v>13.99</v>
      </c>
      <c r="G7589" s="279" t="s">
        <v>8444</v>
      </c>
      <c r="H7589" s="283">
        <v>47</v>
      </c>
      <c r="I7589" s="280">
        <v>42951</v>
      </c>
      <c r="J7589" s="281"/>
      <c r="K7589" s="169"/>
      <c r="L7589" s="169"/>
      <c r="M7589" s="169" t="s">
        <v>2395</v>
      </c>
      <c r="N7589" s="169"/>
      <c r="O7589" s="169"/>
      <c r="P7589" s="169"/>
    </row>
    <row r="7590" spans="1:16" ht="20.100000000000001" customHeight="1">
      <c r="A7590" s="5" t="s">
        <v>18738</v>
      </c>
      <c r="B7590" s="168">
        <v>683615814929</v>
      </c>
      <c r="C7590" s="167" t="s">
        <v>18739</v>
      </c>
      <c r="D7590" s="5" t="s">
        <v>18733</v>
      </c>
      <c r="E7590" s="326">
        <v>3</v>
      </c>
      <c r="F7590" s="281">
        <v>13.99</v>
      </c>
      <c r="G7590" s="279" t="s">
        <v>8444</v>
      </c>
      <c r="H7590" s="283">
        <v>94</v>
      </c>
      <c r="I7590" s="280">
        <v>42951</v>
      </c>
      <c r="J7590" s="281"/>
      <c r="K7590" s="169"/>
      <c r="L7590" s="169"/>
      <c r="M7590" s="169" t="s">
        <v>2395</v>
      </c>
      <c r="N7590" s="169"/>
      <c r="O7590" s="169"/>
      <c r="P7590" s="169"/>
    </row>
    <row r="7591" spans="1:16" ht="20.100000000000001" customHeight="1">
      <c r="A7591" s="5" t="s">
        <v>18740</v>
      </c>
      <c r="C7591" s="167" t="s">
        <v>18741</v>
      </c>
      <c r="D7591" s="5" t="s">
        <v>18742</v>
      </c>
      <c r="E7591" s="169"/>
      <c r="F7591" s="281"/>
      <c r="G7591" s="279" t="s">
        <v>8444</v>
      </c>
      <c r="H7591" s="282">
        <v>0</v>
      </c>
      <c r="I7591" s="280">
        <v>42951</v>
      </c>
      <c r="J7591" s="281"/>
      <c r="K7591" s="169"/>
      <c r="L7591" s="169"/>
      <c r="M7591" s="169" t="s">
        <v>2395</v>
      </c>
      <c r="N7591" s="169"/>
      <c r="O7591" s="169"/>
      <c r="P7591" s="169"/>
    </row>
    <row r="7592" spans="1:16" ht="20.100000000000001" customHeight="1">
      <c r="A7592" s="5" t="s">
        <v>18743</v>
      </c>
      <c r="B7592" s="168">
        <v>683615814936</v>
      </c>
      <c r="C7592" s="167" t="s">
        <v>18744</v>
      </c>
      <c r="D7592" s="5" t="s">
        <v>18742</v>
      </c>
      <c r="E7592" s="326">
        <v>3</v>
      </c>
      <c r="F7592" s="281">
        <v>14.99</v>
      </c>
      <c r="G7592" s="279" t="s">
        <v>8444</v>
      </c>
      <c r="H7592" s="283">
        <v>25</v>
      </c>
      <c r="I7592" s="280">
        <v>42951</v>
      </c>
      <c r="J7592" s="281"/>
      <c r="K7592" s="169"/>
      <c r="L7592" s="169"/>
      <c r="M7592" s="169" t="s">
        <v>2395</v>
      </c>
      <c r="N7592" s="169"/>
      <c r="O7592" s="169"/>
      <c r="P7592" s="169"/>
    </row>
    <row r="7593" spans="1:16" ht="20.100000000000001" customHeight="1">
      <c r="A7593" s="5" t="s">
        <v>18745</v>
      </c>
      <c r="B7593" s="168">
        <v>683615814943</v>
      </c>
      <c r="C7593" s="167" t="s">
        <v>18746</v>
      </c>
      <c r="D7593" s="5" t="s">
        <v>18742</v>
      </c>
      <c r="E7593" s="326">
        <v>3</v>
      </c>
      <c r="F7593" s="281">
        <v>14.99</v>
      </c>
      <c r="G7593" s="279" t="s">
        <v>8444</v>
      </c>
      <c r="H7593" s="283">
        <v>51</v>
      </c>
      <c r="I7593" s="280">
        <v>42951</v>
      </c>
      <c r="J7593" s="281"/>
      <c r="K7593" s="169"/>
      <c r="L7593" s="169"/>
      <c r="M7593" s="169" t="s">
        <v>2395</v>
      </c>
      <c r="N7593" s="169"/>
      <c r="O7593" s="169"/>
      <c r="P7593" s="169"/>
    </row>
    <row r="7594" spans="1:16" ht="20.100000000000001" customHeight="1">
      <c r="A7594" s="5" t="s">
        <v>18747</v>
      </c>
      <c r="C7594" s="167" t="s">
        <v>18748</v>
      </c>
      <c r="D7594" s="5" t="s">
        <v>18749</v>
      </c>
      <c r="E7594" s="323">
        <v>3.5</v>
      </c>
      <c r="F7594" s="281"/>
      <c r="G7594" s="279" t="s">
        <v>8444</v>
      </c>
      <c r="H7594" s="282">
        <v>0</v>
      </c>
      <c r="I7594" s="280">
        <v>42951</v>
      </c>
      <c r="J7594" s="281"/>
      <c r="K7594" s="169"/>
      <c r="L7594" s="169"/>
      <c r="M7594" s="169" t="s">
        <v>2395</v>
      </c>
      <c r="N7594" s="169"/>
      <c r="O7594" s="169"/>
      <c r="P7594" s="169"/>
    </row>
    <row r="7595" spans="1:16" ht="20.100000000000001" customHeight="1">
      <c r="A7595" s="5" t="s">
        <v>18750</v>
      </c>
      <c r="B7595" s="168">
        <v>683615814950</v>
      </c>
      <c r="C7595" s="167" t="s">
        <v>18748</v>
      </c>
      <c r="D7595" s="5" t="s">
        <v>18749</v>
      </c>
      <c r="E7595" s="323">
        <v>3.5</v>
      </c>
      <c r="F7595" s="281">
        <v>8.99</v>
      </c>
      <c r="G7595" s="279" t="s">
        <v>8444</v>
      </c>
      <c r="H7595" s="282">
        <v>0</v>
      </c>
      <c r="I7595" s="280">
        <v>42951</v>
      </c>
      <c r="J7595" s="281"/>
      <c r="K7595" s="169"/>
      <c r="L7595" s="169"/>
      <c r="M7595" s="169" t="s">
        <v>2395</v>
      </c>
      <c r="N7595" s="169"/>
      <c r="O7595" s="169"/>
      <c r="P7595" s="169"/>
    </row>
    <row r="7596" spans="1:16" ht="20.100000000000001" customHeight="1">
      <c r="A7596" s="5" t="s">
        <v>18751</v>
      </c>
      <c r="C7596" s="167" t="s">
        <v>18752</v>
      </c>
      <c r="D7596" s="5" t="s">
        <v>18753</v>
      </c>
      <c r="E7596" s="169"/>
      <c r="F7596" s="281"/>
      <c r="G7596" s="279" t="s">
        <v>8444</v>
      </c>
      <c r="H7596" s="282">
        <v>0</v>
      </c>
      <c r="I7596" s="280">
        <v>42951</v>
      </c>
      <c r="J7596" s="281"/>
      <c r="K7596" s="169"/>
      <c r="L7596" s="169"/>
      <c r="M7596" s="169" t="s">
        <v>2395</v>
      </c>
      <c r="N7596" s="169"/>
      <c r="O7596" s="169"/>
      <c r="P7596" s="169"/>
    </row>
    <row r="7597" spans="1:16" ht="20.100000000000001" customHeight="1">
      <c r="A7597" s="5" t="s">
        <v>18754</v>
      </c>
      <c r="B7597" s="168">
        <v>683615814967</v>
      </c>
      <c r="C7597" s="167" t="s">
        <v>18755</v>
      </c>
      <c r="D7597" s="5" t="s">
        <v>18753</v>
      </c>
      <c r="E7597" s="326">
        <v>3</v>
      </c>
      <c r="F7597" s="281">
        <v>6.99</v>
      </c>
      <c r="G7597" s="279" t="s">
        <v>8444</v>
      </c>
      <c r="H7597" s="283">
        <v>83</v>
      </c>
      <c r="I7597" s="280">
        <v>42951</v>
      </c>
      <c r="J7597" s="281"/>
      <c r="K7597" s="169"/>
      <c r="L7597" s="169"/>
      <c r="M7597" s="169" t="s">
        <v>2395</v>
      </c>
      <c r="N7597" s="169"/>
      <c r="O7597" s="169"/>
      <c r="P7597" s="169"/>
    </row>
    <row r="7598" spans="1:16" ht="20.100000000000001" customHeight="1">
      <c r="A7598" s="5" t="s">
        <v>18756</v>
      </c>
      <c r="B7598" s="168">
        <v>683615814974</v>
      </c>
      <c r="C7598" s="167" t="s">
        <v>18757</v>
      </c>
      <c r="D7598" s="5" t="s">
        <v>18753</v>
      </c>
      <c r="E7598" s="326">
        <v>3</v>
      </c>
      <c r="F7598" s="281">
        <v>6.99</v>
      </c>
      <c r="G7598" s="279" t="s">
        <v>8444</v>
      </c>
      <c r="H7598" s="283">
        <v>97</v>
      </c>
      <c r="I7598" s="280">
        <v>42951</v>
      </c>
      <c r="J7598" s="281"/>
      <c r="K7598" s="169"/>
      <c r="L7598" s="169"/>
      <c r="M7598" s="169" t="s">
        <v>2395</v>
      </c>
      <c r="N7598" s="169"/>
      <c r="O7598" s="169"/>
      <c r="P7598" s="169"/>
    </row>
    <row r="7599" spans="1:16" ht="20.100000000000001" customHeight="1">
      <c r="A7599" s="5" t="s">
        <v>18758</v>
      </c>
      <c r="C7599" s="167" t="s">
        <v>18759</v>
      </c>
      <c r="D7599" s="5" t="s">
        <v>18760</v>
      </c>
      <c r="E7599" s="323">
        <v>3</v>
      </c>
      <c r="F7599" s="281"/>
      <c r="G7599" s="279" t="s">
        <v>8444</v>
      </c>
      <c r="H7599" s="282">
        <v>0</v>
      </c>
      <c r="I7599" s="280">
        <v>42951</v>
      </c>
      <c r="J7599" s="281"/>
      <c r="K7599" s="169"/>
      <c r="L7599" s="169"/>
      <c r="M7599" s="169" t="s">
        <v>2395</v>
      </c>
      <c r="N7599" s="169"/>
      <c r="O7599" s="169"/>
      <c r="P7599" s="169"/>
    </row>
    <row r="7600" spans="1:16" ht="20.100000000000001" customHeight="1">
      <c r="A7600" s="5" t="s">
        <v>18761</v>
      </c>
      <c r="B7600" s="168">
        <v>683615814981</v>
      </c>
      <c r="C7600" s="167" t="s">
        <v>18759</v>
      </c>
      <c r="D7600" s="5" t="s">
        <v>18760</v>
      </c>
      <c r="E7600" s="323">
        <v>3</v>
      </c>
      <c r="F7600" s="281">
        <v>9.99</v>
      </c>
      <c r="G7600" s="279" t="s">
        <v>8444</v>
      </c>
      <c r="H7600" s="282">
        <v>0</v>
      </c>
      <c r="I7600" s="280">
        <v>42951</v>
      </c>
      <c r="J7600" s="281"/>
      <c r="K7600" s="169"/>
      <c r="L7600" s="169"/>
      <c r="M7600" s="169" t="s">
        <v>2395</v>
      </c>
      <c r="N7600" s="169"/>
      <c r="O7600" s="169"/>
      <c r="P7600" s="169"/>
    </row>
    <row r="7601" spans="1:16" ht="20.100000000000001" customHeight="1">
      <c r="A7601" s="5" t="s">
        <v>18762</v>
      </c>
      <c r="C7601" s="167" t="s">
        <v>18763</v>
      </c>
      <c r="D7601" s="5" t="s">
        <v>18764</v>
      </c>
      <c r="E7601" s="169"/>
      <c r="F7601" s="281"/>
      <c r="G7601" s="279" t="s">
        <v>8444</v>
      </c>
      <c r="H7601" s="282">
        <v>0</v>
      </c>
      <c r="I7601" s="280">
        <v>42951</v>
      </c>
      <c r="J7601" s="281"/>
      <c r="K7601" s="169"/>
      <c r="L7601" s="169"/>
      <c r="M7601" s="169" t="s">
        <v>2395</v>
      </c>
      <c r="N7601" s="169"/>
      <c r="O7601" s="169"/>
      <c r="P7601" s="169"/>
    </row>
    <row r="7602" spans="1:16" ht="20.100000000000001" customHeight="1">
      <c r="A7602" s="5" t="s">
        <v>18765</v>
      </c>
      <c r="B7602" s="168">
        <v>683615814998</v>
      </c>
      <c r="C7602" s="167" t="s">
        <v>18766</v>
      </c>
      <c r="D7602" s="5" t="s">
        <v>18764</v>
      </c>
      <c r="E7602" s="323">
        <v>2</v>
      </c>
      <c r="F7602" s="281">
        <v>6.99</v>
      </c>
      <c r="G7602" s="279" t="s">
        <v>8444</v>
      </c>
      <c r="H7602" s="282">
        <v>0</v>
      </c>
      <c r="I7602" s="280">
        <v>42951</v>
      </c>
      <c r="J7602" s="281"/>
      <c r="K7602" s="169"/>
      <c r="L7602" s="169"/>
      <c r="M7602" s="169" t="s">
        <v>2395</v>
      </c>
      <c r="N7602" s="169"/>
      <c r="O7602" s="169"/>
      <c r="P7602" s="169"/>
    </row>
    <row r="7603" spans="1:16" ht="20.100000000000001" customHeight="1">
      <c r="A7603" s="5" t="s">
        <v>18767</v>
      </c>
      <c r="C7603" s="167" t="s">
        <v>18768</v>
      </c>
      <c r="D7603" s="5" t="s">
        <v>18769</v>
      </c>
      <c r="E7603" s="326">
        <v>12</v>
      </c>
      <c r="F7603" s="281"/>
      <c r="G7603" s="279" t="s">
        <v>8444</v>
      </c>
      <c r="H7603" s="283">
        <v>103</v>
      </c>
      <c r="I7603" s="280">
        <v>42951</v>
      </c>
      <c r="J7603" s="281"/>
      <c r="K7603" s="169"/>
      <c r="L7603" s="169"/>
      <c r="M7603" s="169" t="s">
        <v>2395</v>
      </c>
      <c r="N7603" s="169"/>
      <c r="O7603" s="169"/>
      <c r="P7603" s="169"/>
    </row>
    <row r="7604" spans="1:16" ht="20.100000000000001" customHeight="1">
      <c r="A7604" s="5" t="s">
        <v>18770</v>
      </c>
      <c r="B7604" s="168">
        <v>683615815001</v>
      </c>
      <c r="C7604" s="167" t="s">
        <v>18768</v>
      </c>
      <c r="D7604" s="5" t="s">
        <v>18769</v>
      </c>
      <c r="E7604" s="326">
        <v>12</v>
      </c>
      <c r="F7604" s="281">
        <v>29.99</v>
      </c>
      <c r="G7604" s="279" t="s">
        <v>8444</v>
      </c>
      <c r="H7604" s="283">
        <v>103</v>
      </c>
      <c r="I7604" s="280">
        <v>42951</v>
      </c>
      <c r="J7604" s="281"/>
      <c r="K7604" s="169"/>
      <c r="L7604" s="169"/>
      <c r="M7604" s="169" t="s">
        <v>2395</v>
      </c>
      <c r="N7604" s="169"/>
      <c r="O7604" s="169"/>
      <c r="P7604" s="169"/>
    </row>
    <row r="7605" spans="1:16" ht="20.100000000000001" customHeight="1">
      <c r="A7605" s="5" t="s">
        <v>18771</v>
      </c>
      <c r="C7605" s="167" t="s">
        <v>18772</v>
      </c>
      <c r="D7605" s="5" t="s">
        <v>18773</v>
      </c>
      <c r="E7605" s="169"/>
      <c r="F7605" s="281"/>
      <c r="G7605" s="279" t="s">
        <v>8444</v>
      </c>
      <c r="H7605" s="282">
        <v>0</v>
      </c>
      <c r="I7605" s="280">
        <v>42951</v>
      </c>
      <c r="J7605" s="281"/>
      <c r="K7605" s="169"/>
      <c r="L7605" s="169"/>
      <c r="M7605" s="169" t="s">
        <v>2395</v>
      </c>
      <c r="N7605" s="169"/>
      <c r="O7605" s="169"/>
      <c r="P7605" s="169"/>
    </row>
    <row r="7606" spans="1:16" ht="20.100000000000001" customHeight="1">
      <c r="A7606" s="5" t="s">
        <v>18774</v>
      </c>
      <c r="B7606" s="168">
        <v>683615815018</v>
      </c>
      <c r="C7606" s="167" t="s">
        <v>18775</v>
      </c>
      <c r="D7606" s="5" t="s">
        <v>18773</v>
      </c>
      <c r="E7606" s="326">
        <v>4</v>
      </c>
      <c r="F7606" s="281">
        <v>19.989999999999998</v>
      </c>
      <c r="G7606" s="279" t="s">
        <v>8444</v>
      </c>
      <c r="H7606" s="365">
        <v>76</v>
      </c>
      <c r="I7606" s="280">
        <v>42951</v>
      </c>
      <c r="J7606" s="281"/>
      <c r="K7606" s="169"/>
      <c r="L7606" s="169"/>
      <c r="M7606" s="169" t="s">
        <v>2395</v>
      </c>
      <c r="N7606" s="169"/>
      <c r="O7606" s="169"/>
      <c r="P7606" s="169"/>
    </row>
    <row r="7607" spans="1:16" ht="20.100000000000001" customHeight="1">
      <c r="A7607" s="5" t="s">
        <v>18776</v>
      </c>
      <c r="C7607" s="167" t="s">
        <v>18777</v>
      </c>
      <c r="D7607" s="5" t="s">
        <v>18778</v>
      </c>
      <c r="E7607" s="169"/>
      <c r="F7607" s="281"/>
      <c r="G7607" s="279" t="s">
        <v>8444</v>
      </c>
      <c r="H7607" s="282">
        <v>0</v>
      </c>
      <c r="I7607" s="280">
        <v>42951</v>
      </c>
      <c r="J7607" s="281"/>
      <c r="K7607" s="169"/>
      <c r="L7607" s="169"/>
      <c r="M7607" s="169" t="s">
        <v>2395</v>
      </c>
      <c r="N7607" s="169"/>
      <c r="O7607" s="169"/>
      <c r="P7607" s="169"/>
    </row>
    <row r="7608" spans="1:16" ht="20.100000000000001" customHeight="1">
      <c r="A7608" s="5" t="s">
        <v>18779</v>
      </c>
      <c r="B7608" s="168">
        <v>683615815025</v>
      </c>
      <c r="C7608" s="167" t="s">
        <v>18780</v>
      </c>
      <c r="D7608" s="5" t="s">
        <v>18778</v>
      </c>
      <c r="E7608" s="323">
        <v>10</v>
      </c>
      <c r="F7608" s="281">
        <v>19.989999999999998</v>
      </c>
      <c r="G7608" s="279" t="s">
        <v>8444</v>
      </c>
      <c r="H7608" s="282">
        <v>0</v>
      </c>
      <c r="I7608" s="280">
        <v>42951</v>
      </c>
      <c r="J7608" s="281"/>
      <c r="K7608" s="169"/>
      <c r="L7608" s="169"/>
      <c r="M7608" s="169" t="s">
        <v>2395</v>
      </c>
      <c r="N7608" s="169"/>
      <c r="O7608" s="169"/>
      <c r="P7608" s="169"/>
    </row>
    <row r="7609" spans="1:16" ht="20.100000000000001" customHeight="1">
      <c r="A7609" s="5" t="s">
        <v>18781</v>
      </c>
      <c r="B7609" s="168">
        <v>683615815032</v>
      </c>
      <c r="C7609" s="167" t="s">
        <v>18782</v>
      </c>
      <c r="D7609" s="5" t="s">
        <v>18778</v>
      </c>
      <c r="E7609" s="323">
        <v>5</v>
      </c>
      <c r="F7609" s="281">
        <v>19.989999999999998</v>
      </c>
      <c r="G7609" s="279" t="s">
        <v>8444</v>
      </c>
      <c r="H7609" s="282">
        <v>0</v>
      </c>
      <c r="I7609" s="280">
        <v>42951</v>
      </c>
      <c r="J7609" s="281"/>
      <c r="K7609" s="169"/>
      <c r="L7609" s="169"/>
      <c r="M7609" s="169" t="s">
        <v>2395</v>
      </c>
      <c r="N7609" s="169"/>
      <c r="O7609" s="169"/>
      <c r="P7609" s="169"/>
    </row>
    <row r="7610" spans="1:16" ht="20.100000000000001" customHeight="1">
      <c r="A7610" s="5" t="s">
        <v>18783</v>
      </c>
      <c r="B7610" s="168">
        <v>683615815049</v>
      </c>
      <c r="C7610" s="167" t="s">
        <v>18784</v>
      </c>
      <c r="D7610" s="5" t="s">
        <v>18778</v>
      </c>
      <c r="E7610" s="326">
        <v>4</v>
      </c>
      <c r="F7610" s="281">
        <v>19.989999999999998</v>
      </c>
      <c r="G7610" s="279" t="s">
        <v>8444</v>
      </c>
      <c r="H7610" s="283">
        <v>42</v>
      </c>
      <c r="I7610" s="280">
        <v>42951</v>
      </c>
      <c r="J7610" s="281"/>
      <c r="K7610" s="169"/>
      <c r="L7610" s="169"/>
      <c r="M7610" s="169" t="s">
        <v>2395</v>
      </c>
      <c r="N7610" s="169"/>
      <c r="O7610" s="169"/>
      <c r="P7610" s="169"/>
    </row>
    <row r="7611" spans="1:16" ht="20.100000000000001" customHeight="1">
      <c r="A7611" s="5" t="s">
        <v>18785</v>
      </c>
      <c r="B7611" s="168">
        <v>683615815056</v>
      </c>
      <c r="C7611" s="167" t="s">
        <v>18786</v>
      </c>
      <c r="D7611" s="5" t="s">
        <v>18778</v>
      </c>
      <c r="E7611" s="326">
        <v>4</v>
      </c>
      <c r="F7611" s="281">
        <v>19.989999999999998</v>
      </c>
      <c r="G7611" s="279" t="s">
        <v>8444</v>
      </c>
      <c r="H7611" s="283">
        <v>13</v>
      </c>
      <c r="I7611" s="280">
        <v>42951</v>
      </c>
      <c r="J7611" s="281"/>
      <c r="K7611" s="169"/>
      <c r="L7611" s="169"/>
      <c r="M7611" s="169" t="s">
        <v>2395</v>
      </c>
      <c r="N7611" s="169"/>
      <c r="O7611" s="169"/>
      <c r="P7611" s="169"/>
    </row>
    <row r="7612" spans="1:16" ht="20.100000000000001" customHeight="1">
      <c r="A7612" s="5" t="s">
        <v>18787</v>
      </c>
      <c r="B7612" s="168">
        <v>683615815063</v>
      </c>
      <c r="C7612" s="167" t="s">
        <v>18788</v>
      </c>
      <c r="D7612" s="5" t="s">
        <v>18778</v>
      </c>
      <c r="E7612" s="323">
        <v>5</v>
      </c>
      <c r="F7612" s="281">
        <v>19.989999999999998</v>
      </c>
      <c r="G7612" s="279" t="s">
        <v>8444</v>
      </c>
      <c r="H7612" s="282">
        <v>0</v>
      </c>
      <c r="I7612" s="280">
        <v>42951</v>
      </c>
      <c r="J7612" s="281"/>
      <c r="K7612" s="169"/>
      <c r="L7612" s="169"/>
      <c r="M7612" s="169" t="s">
        <v>2395</v>
      </c>
      <c r="N7612" s="169"/>
      <c r="O7612" s="169"/>
      <c r="P7612" s="169"/>
    </row>
    <row r="7613" spans="1:16" ht="20.100000000000001" customHeight="1">
      <c r="A7613" s="5" t="s">
        <v>18789</v>
      </c>
      <c r="C7613" s="167" t="s">
        <v>18790</v>
      </c>
      <c r="D7613" s="5" t="s">
        <v>18791</v>
      </c>
      <c r="E7613" s="169"/>
      <c r="F7613" s="281"/>
      <c r="G7613" s="279" t="s">
        <v>8444</v>
      </c>
      <c r="H7613" s="282">
        <v>0</v>
      </c>
      <c r="I7613" s="280">
        <v>42951</v>
      </c>
      <c r="J7613" s="281"/>
      <c r="K7613" s="169"/>
      <c r="L7613" s="169"/>
      <c r="M7613" s="169" t="s">
        <v>2395</v>
      </c>
      <c r="N7613" s="169"/>
      <c r="O7613" s="169"/>
      <c r="P7613" s="169"/>
    </row>
    <row r="7614" spans="1:16" ht="20.100000000000001" customHeight="1">
      <c r="A7614" s="5" t="s">
        <v>18792</v>
      </c>
      <c r="B7614" s="168">
        <v>683615815070</v>
      </c>
      <c r="C7614" s="167" t="s">
        <v>18793</v>
      </c>
      <c r="D7614" s="5" t="s">
        <v>18791</v>
      </c>
      <c r="E7614" s="326">
        <v>5</v>
      </c>
      <c r="F7614" s="281">
        <v>34.99</v>
      </c>
      <c r="G7614" s="279" t="s">
        <v>8444</v>
      </c>
      <c r="H7614" s="283">
        <v>193</v>
      </c>
      <c r="I7614" s="280">
        <v>42951</v>
      </c>
      <c r="J7614" s="281"/>
      <c r="K7614" s="169"/>
      <c r="L7614" s="169"/>
      <c r="M7614" s="169" t="s">
        <v>2395</v>
      </c>
      <c r="N7614" s="169"/>
      <c r="O7614" s="169"/>
      <c r="P7614" s="169"/>
    </row>
    <row r="7615" spans="1:16" ht="20.100000000000001" customHeight="1">
      <c r="A7615" s="5" t="s">
        <v>18792</v>
      </c>
      <c r="B7615" s="168">
        <v>683615815087</v>
      </c>
      <c r="C7615" s="167" t="s">
        <v>18793</v>
      </c>
      <c r="D7615" s="5" t="s">
        <v>18794</v>
      </c>
      <c r="E7615" s="326">
        <v>5</v>
      </c>
      <c r="F7615" s="281">
        <v>34.99</v>
      </c>
      <c r="G7615" s="279" t="s">
        <v>8444</v>
      </c>
      <c r="H7615" s="283">
        <v>193</v>
      </c>
      <c r="I7615" s="280">
        <v>42951</v>
      </c>
      <c r="J7615" s="281"/>
      <c r="K7615" s="169"/>
      <c r="L7615" s="169"/>
      <c r="M7615" s="169" t="s">
        <v>2395</v>
      </c>
      <c r="N7615" s="169"/>
      <c r="O7615" s="169"/>
      <c r="P7615" s="169"/>
    </row>
    <row r="7616" spans="1:16" ht="20.100000000000001" customHeight="1">
      <c r="A7616" s="5" t="s">
        <v>18792</v>
      </c>
      <c r="B7616" s="168">
        <v>683615815094</v>
      </c>
      <c r="C7616" s="167" t="s">
        <v>18795</v>
      </c>
      <c r="D7616" s="5" t="s">
        <v>18794</v>
      </c>
      <c r="E7616" s="323">
        <v>6</v>
      </c>
      <c r="F7616" s="281">
        <v>34.99</v>
      </c>
      <c r="G7616" s="279" t="s">
        <v>8444</v>
      </c>
      <c r="H7616" s="282">
        <v>0</v>
      </c>
      <c r="I7616" s="280">
        <v>42951</v>
      </c>
      <c r="J7616" s="281"/>
      <c r="K7616" s="169"/>
      <c r="L7616" s="169"/>
      <c r="M7616" s="169" t="s">
        <v>2395</v>
      </c>
      <c r="N7616" s="169"/>
      <c r="O7616" s="169"/>
      <c r="P7616" s="169"/>
    </row>
    <row r="7617" spans="1:16" ht="20.100000000000001" customHeight="1">
      <c r="A7617" s="5" t="s">
        <v>18796</v>
      </c>
      <c r="B7617" s="168">
        <v>683615815100</v>
      </c>
      <c r="C7617" s="167" t="s">
        <v>18797</v>
      </c>
      <c r="D7617" s="5" t="s">
        <v>18794</v>
      </c>
      <c r="E7617" s="323">
        <v>6</v>
      </c>
      <c r="F7617" s="281">
        <v>34.99</v>
      </c>
      <c r="G7617" s="279" t="s">
        <v>8444</v>
      </c>
      <c r="H7617" s="282">
        <v>0</v>
      </c>
      <c r="I7617" s="280">
        <v>42951</v>
      </c>
      <c r="J7617" s="281"/>
      <c r="K7617" s="169"/>
      <c r="L7617" s="169"/>
      <c r="M7617" s="169" t="s">
        <v>2395</v>
      </c>
      <c r="N7617" s="169"/>
      <c r="O7617" s="169"/>
      <c r="P7617" s="169"/>
    </row>
    <row r="7618" spans="1:16" ht="20.100000000000001" customHeight="1">
      <c r="A7618" s="5" t="s">
        <v>18798</v>
      </c>
      <c r="B7618" s="168">
        <v>683615815117</v>
      </c>
      <c r="C7618" s="167" t="s">
        <v>18799</v>
      </c>
      <c r="D7618" s="5" t="s">
        <v>18794</v>
      </c>
      <c r="E7618" s="323">
        <v>5</v>
      </c>
      <c r="F7618" s="281">
        <v>34.99</v>
      </c>
      <c r="G7618" s="279" t="s">
        <v>8444</v>
      </c>
      <c r="H7618" s="282">
        <v>0</v>
      </c>
      <c r="I7618" s="280">
        <v>42951</v>
      </c>
      <c r="J7618" s="281"/>
      <c r="K7618" s="169"/>
      <c r="L7618" s="169"/>
      <c r="M7618" s="169" t="s">
        <v>2395</v>
      </c>
      <c r="N7618" s="169"/>
      <c r="O7618" s="169"/>
      <c r="P7618" s="169"/>
    </row>
    <row r="7619" spans="1:16" ht="20.100000000000001" customHeight="1">
      <c r="A7619" s="5" t="s">
        <v>18800</v>
      </c>
      <c r="B7619" s="168">
        <v>683615815124</v>
      </c>
      <c r="C7619" s="167" t="s">
        <v>18801</v>
      </c>
      <c r="D7619" s="5" t="s">
        <v>18794</v>
      </c>
      <c r="E7619" s="326">
        <v>5</v>
      </c>
      <c r="F7619" s="281">
        <v>34.99</v>
      </c>
      <c r="G7619" s="279" t="s">
        <v>8444</v>
      </c>
      <c r="H7619" s="283">
        <v>37</v>
      </c>
      <c r="I7619" s="280">
        <v>42951</v>
      </c>
      <c r="J7619" s="281"/>
      <c r="K7619" s="169"/>
      <c r="L7619" s="169"/>
      <c r="M7619" s="169" t="s">
        <v>2395</v>
      </c>
      <c r="N7619" s="169"/>
      <c r="O7619" s="169"/>
      <c r="P7619" s="169"/>
    </row>
    <row r="7620" spans="1:16" ht="20.100000000000001" customHeight="1">
      <c r="A7620" s="5" t="s">
        <v>18802</v>
      </c>
      <c r="B7620" s="168">
        <v>683615815131</v>
      </c>
      <c r="C7620" s="167" t="s">
        <v>18803</v>
      </c>
      <c r="D7620" s="5" t="s">
        <v>18794</v>
      </c>
      <c r="E7620" s="323">
        <v>6</v>
      </c>
      <c r="F7620" s="281">
        <v>34.99</v>
      </c>
      <c r="G7620" s="279" t="s">
        <v>8444</v>
      </c>
      <c r="H7620" s="282">
        <v>0</v>
      </c>
      <c r="I7620" s="280">
        <v>42951</v>
      </c>
      <c r="J7620" s="281"/>
      <c r="K7620" s="169"/>
      <c r="L7620" s="169"/>
      <c r="M7620" s="169" t="s">
        <v>2395</v>
      </c>
      <c r="N7620" s="169"/>
      <c r="O7620" s="169"/>
      <c r="P7620" s="169"/>
    </row>
    <row r="7621" spans="1:16" ht="20.100000000000001" customHeight="1">
      <c r="A7621" s="5" t="s">
        <v>18804</v>
      </c>
      <c r="B7621" s="168">
        <v>683615815148</v>
      </c>
      <c r="C7621" s="167" t="s">
        <v>18805</v>
      </c>
      <c r="D7621" s="5" t="s">
        <v>18794</v>
      </c>
      <c r="E7621" s="326">
        <v>5</v>
      </c>
      <c r="F7621" s="281">
        <v>34.99</v>
      </c>
      <c r="G7621" s="279" t="s">
        <v>8444</v>
      </c>
      <c r="H7621" s="283">
        <v>12</v>
      </c>
      <c r="I7621" s="280">
        <v>42951</v>
      </c>
      <c r="J7621" s="281"/>
      <c r="K7621" s="169"/>
      <c r="L7621" s="169"/>
      <c r="M7621" s="169" t="s">
        <v>2395</v>
      </c>
      <c r="N7621" s="169"/>
      <c r="O7621" s="169"/>
      <c r="P7621" s="169"/>
    </row>
    <row r="7622" spans="1:16" ht="20.100000000000001" customHeight="1">
      <c r="A7622" s="5" t="s">
        <v>18806</v>
      </c>
      <c r="C7622" s="167" t="s">
        <v>18807</v>
      </c>
      <c r="D7622" s="5" t="s">
        <v>18808</v>
      </c>
      <c r="E7622" s="326">
        <v>13</v>
      </c>
      <c r="F7622" s="281"/>
      <c r="G7622" s="279" t="s">
        <v>8444</v>
      </c>
      <c r="H7622" s="283">
        <v>69</v>
      </c>
      <c r="I7622" s="280">
        <v>42951</v>
      </c>
      <c r="J7622" s="281"/>
      <c r="K7622" s="169"/>
      <c r="L7622" s="169"/>
      <c r="M7622" s="169" t="s">
        <v>2395</v>
      </c>
      <c r="N7622" s="169"/>
      <c r="O7622" s="169"/>
      <c r="P7622" s="169"/>
    </row>
    <row r="7623" spans="1:16" ht="20.100000000000001" customHeight="1">
      <c r="A7623" s="5" t="s">
        <v>18809</v>
      </c>
      <c r="B7623" s="168">
        <v>683615815155</v>
      </c>
      <c r="C7623" s="167" t="s">
        <v>18807</v>
      </c>
      <c r="D7623" s="5" t="s">
        <v>18808</v>
      </c>
      <c r="E7623" s="326">
        <v>13</v>
      </c>
      <c r="F7623" s="281">
        <v>44.99</v>
      </c>
      <c r="G7623" s="279" t="s">
        <v>8444</v>
      </c>
      <c r="H7623" s="283">
        <v>69</v>
      </c>
      <c r="I7623" s="280">
        <v>42951</v>
      </c>
      <c r="J7623" s="281"/>
      <c r="K7623" s="169"/>
      <c r="L7623" s="169"/>
      <c r="M7623" s="169" t="s">
        <v>2395</v>
      </c>
      <c r="N7623" s="169"/>
      <c r="O7623" s="169"/>
      <c r="P7623" s="169"/>
    </row>
    <row r="7624" spans="1:16" ht="20.100000000000001" customHeight="1">
      <c r="A7624" s="5" t="s">
        <v>18810</v>
      </c>
      <c r="C7624" s="167" t="s">
        <v>18811</v>
      </c>
      <c r="D7624" s="5" t="s">
        <v>18812</v>
      </c>
      <c r="E7624" s="326">
        <v>11</v>
      </c>
      <c r="F7624" s="281"/>
      <c r="G7624" s="279" t="s">
        <v>8444</v>
      </c>
      <c r="H7624" s="283">
        <v>49</v>
      </c>
      <c r="I7624" s="280">
        <v>42951</v>
      </c>
      <c r="J7624" s="281"/>
      <c r="K7624" s="169"/>
      <c r="L7624" s="169"/>
      <c r="M7624" s="169" t="s">
        <v>2395</v>
      </c>
      <c r="N7624" s="169"/>
      <c r="O7624" s="169"/>
      <c r="P7624" s="169"/>
    </row>
    <row r="7625" spans="1:16" ht="20.100000000000001" customHeight="1">
      <c r="A7625" s="5" t="s">
        <v>18813</v>
      </c>
      <c r="B7625" s="168">
        <v>683615815162</v>
      </c>
      <c r="C7625" s="167" t="s">
        <v>18811</v>
      </c>
      <c r="D7625" s="5" t="s">
        <v>18812</v>
      </c>
      <c r="E7625" s="326">
        <v>11</v>
      </c>
      <c r="F7625" s="281">
        <v>44.99</v>
      </c>
      <c r="G7625" s="279" t="s">
        <v>8444</v>
      </c>
      <c r="H7625" s="283">
        <v>49</v>
      </c>
      <c r="I7625" s="280">
        <v>42951</v>
      </c>
      <c r="J7625" s="281"/>
      <c r="K7625" s="169"/>
      <c r="L7625" s="169"/>
      <c r="M7625" s="169" t="s">
        <v>2395</v>
      </c>
      <c r="N7625" s="169"/>
      <c r="O7625" s="169"/>
      <c r="P7625" s="169"/>
    </row>
    <row r="7626" spans="1:16" ht="20.100000000000001" customHeight="1">
      <c r="A7626" s="5" t="s">
        <v>18814</v>
      </c>
      <c r="C7626" s="167" t="s">
        <v>18815</v>
      </c>
      <c r="D7626" s="5" t="s">
        <v>18816</v>
      </c>
      <c r="E7626" s="169"/>
      <c r="F7626" s="281"/>
      <c r="G7626" s="279" t="s">
        <v>8444</v>
      </c>
      <c r="H7626" s="282">
        <v>0</v>
      </c>
      <c r="I7626" s="280">
        <v>42951</v>
      </c>
      <c r="J7626" s="281"/>
      <c r="K7626" s="169"/>
      <c r="L7626" s="169"/>
      <c r="M7626" s="169" t="s">
        <v>2395</v>
      </c>
      <c r="N7626" s="169"/>
      <c r="O7626" s="169"/>
      <c r="P7626" s="169"/>
    </row>
    <row r="7627" spans="1:16" ht="20.100000000000001" customHeight="1">
      <c r="A7627" s="5" t="s">
        <v>18817</v>
      </c>
      <c r="B7627" s="168">
        <v>683615815179</v>
      </c>
      <c r="C7627" s="167" t="s">
        <v>18818</v>
      </c>
      <c r="D7627" s="5" t="s">
        <v>18816</v>
      </c>
      <c r="E7627" s="326">
        <v>18</v>
      </c>
      <c r="F7627" s="281">
        <v>44.99</v>
      </c>
      <c r="G7627" s="279" t="s">
        <v>8444</v>
      </c>
      <c r="H7627" s="283">
        <v>43</v>
      </c>
      <c r="I7627" s="280">
        <v>42951</v>
      </c>
      <c r="J7627" s="281"/>
      <c r="K7627" s="169"/>
      <c r="L7627" s="169"/>
      <c r="M7627" s="169" t="s">
        <v>2395</v>
      </c>
      <c r="N7627" s="169"/>
      <c r="O7627" s="169"/>
      <c r="P7627" s="169"/>
    </row>
    <row r="7628" spans="1:16" ht="20.100000000000001" customHeight="1">
      <c r="A7628" s="5" t="s">
        <v>18819</v>
      </c>
      <c r="C7628" s="167" t="s">
        <v>18820</v>
      </c>
      <c r="D7628" s="5" t="s">
        <v>18821</v>
      </c>
      <c r="E7628" s="169"/>
      <c r="F7628" s="281"/>
      <c r="G7628" s="279" t="s">
        <v>8444</v>
      </c>
      <c r="H7628" s="282">
        <v>0</v>
      </c>
      <c r="I7628" s="280">
        <v>42951</v>
      </c>
      <c r="J7628" s="281"/>
      <c r="K7628" s="169"/>
      <c r="L7628" s="169"/>
      <c r="M7628" s="169" t="s">
        <v>2395</v>
      </c>
      <c r="N7628" s="169"/>
      <c r="O7628" s="169"/>
      <c r="P7628" s="169"/>
    </row>
    <row r="7629" spans="1:16" ht="20.100000000000001" customHeight="1">
      <c r="A7629" s="5" t="s">
        <v>18822</v>
      </c>
      <c r="B7629" s="168">
        <v>683615815186</v>
      </c>
      <c r="C7629" s="167" t="s">
        <v>18823</v>
      </c>
      <c r="D7629" s="5" t="s">
        <v>18821</v>
      </c>
      <c r="E7629" s="323">
        <v>18</v>
      </c>
      <c r="F7629" s="281">
        <v>44.99</v>
      </c>
      <c r="G7629" s="279" t="s">
        <v>8444</v>
      </c>
      <c r="H7629" s="282">
        <v>0</v>
      </c>
      <c r="I7629" s="280">
        <v>42951</v>
      </c>
      <c r="J7629" s="281"/>
      <c r="K7629" s="169"/>
      <c r="L7629" s="169"/>
      <c r="M7629" s="169" t="s">
        <v>2395</v>
      </c>
      <c r="N7629" s="169"/>
      <c r="O7629" s="169"/>
      <c r="P7629" s="169"/>
    </row>
    <row r="7630" spans="1:16" ht="20.100000000000001" customHeight="1">
      <c r="A7630" s="5" t="s">
        <v>18824</v>
      </c>
      <c r="C7630" s="167" t="s">
        <v>18825</v>
      </c>
      <c r="D7630" s="5" t="s">
        <v>18826</v>
      </c>
      <c r="E7630" s="169"/>
      <c r="F7630" s="281"/>
      <c r="G7630" s="279" t="s">
        <v>8444</v>
      </c>
      <c r="H7630" s="282">
        <v>0</v>
      </c>
      <c r="I7630" s="280">
        <v>42951</v>
      </c>
      <c r="J7630" s="281"/>
      <c r="K7630" s="169"/>
      <c r="L7630" s="169"/>
      <c r="M7630" s="169" t="s">
        <v>2395</v>
      </c>
      <c r="N7630" s="169"/>
      <c r="O7630" s="169"/>
      <c r="P7630" s="169"/>
    </row>
    <row r="7631" spans="1:16" ht="20.100000000000001" customHeight="1">
      <c r="A7631" s="5" t="s">
        <v>18827</v>
      </c>
      <c r="B7631" s="168">
        <v>683615815193</v>
      </c>
      <c r="C7631" s="167" t="s">
        <v>18828</v>
      </c>
      <c r="D7631" s="5" t="s">
        <v>18826</v>
      </c>
      <c r="E7631" s="323">
        <v>6</v>
      </c>
      <c r="F7631" s="281">
        <v>34.99</v>
      </c>
      <c r="G7631" s="279" t="s">
        <v>8444</v>
      </c>
      <c r="H7631" s="282">
        <v>0</v>
      </c>
      <c r="I7631" s="280">
        <v>42951</v>
      </c>
      <c r="J7631" s="281"/>
      <c r="K7631" s="169"/>
      <c r="L7631" s="169"/>
      <c r="M7631" s="169" t="s">
        <v>2395</v>
      </c>
      <c r="N7631" s="169"/>
      <c r="O7631" s="169"/>
      <c r="P7631" s="169"/>
    </row>
    <row r="7632" spans="1:16" ht="20.100000000000001" customHeight="1">
      <c r="A7632" s="5" t="s">
        <v>18829</v>
      </c>
      <c r="C7632" s="167" t="s">
        <v>18830</v>
      </c>
      <c r="D7632" s="5" t="s">
        <v>18831</v>
      </c>
      <c r="E7632" s="169"/>
      <c r="F7632" s="281"/>
      <c r="G7632" s="279" t="s">
        <v>8444</v>
      </c>
      <c r="H7632" s="282">
        <v>0</v>
      </c>
      <c r="I7632" s="280">
        <v>42951</v>
      </c>
      <c r="J7632" s="281"/>
      <c r="K7632" s="169"/>
      <c r="L7632" s="169"/>
      <c r="M7632" s="169" t="s">
        <v>2395</v>
      </c>
      <c r="N7632" s="169"/>
      <c r="O7632" s="169"/>
      <c r="P7632" s="169"/>
    </row>
    <row r="7633" spans="1:16" ht="20.100000000000001" customHeight="1">
      <c r="A7633" s="5" t="s">
        <v>18832</v>
      </c>
      <c r="B7633" s="168">
        <v>683615815209</v>
      </c>
      <c r="C7633" s="167" t="s">
        <v>18833</v>
      </c>
      <c r="D7633" s="5" t="s">
        <v>18831</v>
      </c>
      <c r="E7633" s="323">
        <v>9</v>
      </c>
      <c r="F7633" s="281">
        <v>26.99</v>
      </c>
      <c r="G7633" s="279" t="s">
        <v>8444</v>
      </c>
      <c r="H7633" s="282">
        <v>0</v>
      </c>
      <c r="I7633" s="280">
        <v>42951</v>
      </c>
      <c r="J7633" s="281"/>
      <c r="K7633" s="169"/>
      <c r="L7633" s="169"/>
      <c r="M7633" s="169" t="s">
        <v>2395</v>
      </c>
      <c r="N7633" s="169"/>
      <c r="O7633" s="169"/>
      <c r="P7633" s="169"/>
    </row>
    <row r="7634" spans="1:16" ht="20.100000000000001" customHeight="1">
      <c r="A7634" s="5" t="s">
        <v>18834</v>
      </c>
      <c r="B7634" s="168">
        <v>683615815216</v>
      </c>
      <c r="C7634" s="167" t="s">
        <v>18835</v>
      </c>
      <c r="D7634" s="5" t="s">
        <v>18831</v>
      </c>
      <c r="E7634" s="323">
        <v>9</v>
      </c>
      <c r="F7634" s="281">
        <v>26.99</v>
      </c>
      <c r="G7634" s="279" t="s">
        <v>8444</v>
      </c>
      <c r="H7634" s="282">
        <v>0</v>
      </c>
      <c r="I7634" s="280">
        <v>42951</v>
      </c>
      <c r="J7634" s="281"/>
      <c r="K7634" s="169"/>
      <c r="L7634" s="169"/>
      <c r="M7634" s="169" t="s">
        <v>2395</v>
      </c>
      <c r="N7634" s="169"/>
      <c r="O7634" s="169"/>
      <c r="P7634" s="169"/>
    </row>
    <row r="7635" spans="1:16" ht="20.100000000000001" customHeight="1">
      <c r="A7635" s="5" t="s">
        <v>18836</v>
      </c>
      <c r="C7635" s="167" t="s">
        <v>18837</v>
      </c>
      <c r="D7635" s="5" t="s">
        <v>18838</v>
      </c>
      <c r="E7635" s="169"/>
      <c r="F7635" s="281"/>
      <c r="G7635" s="279" t="s">
        <v>8444</v>
      </c>
      <c r="H7635" s="282">
        <v>0</v>
      </c>
      <c r="I7635" s="280">
        <v>42951</v>
      </c>
      <c r="J7635" s="281"/>
      <c r="K7635" s="169"/>
      <c r="L7635" s="169"/>
      <c r="M7635" s="169" t="s">
        <v>2395</v>
      </c>
      <c r="N7635" s="169"/>
      <c r="O7635" s="169"/>
      <c r="P7635" s="169"/>
    </row>
    <row r="7636" spans="1:16" ht="20.100000000000001" customHeight="1">
      <c r="A7636" s="5" t="s">
        <v>18839</v>
      </c>
      <c r="B7636" s="168">
        <v>683615815223</v>
      </c>
      <c r="C7636" s="167" t="s">
        <v>18840</v>
      </c>
      <c r="D7636" s="5" t="s">
        <v>18838</v>
      </c>
      <c r="E7636" s="323">
        <v>9</v>
      </c>
      <c r="F7636" s="281">
        <v>26.99</v>
      </c>
      <c r="G7636" s="279" t="s">
        <v>8444</v>
      </c>
      <c r="H7636" s="282">
        <v>0</v>
      </c>
      <c r="I7636" s="280">
        <v>42951</v>
      </c>
      <c r="J7636" s="281"/>
      <c r="K7636" s="169"/>
      <c r="L7636" s="169"/>
      <c r="M7636" s="169" t="s">
        <v>2395</v>
      </c>
      <c r="N7636" s="169"/>
      <c r="O7636" s="169"/>
      <c r="P7636" s="169"/>
    </row>
    <row r="7637" spans="1:16" ht="20.100000000000001" customHeight="1">
      <c r="A7637" s="5" t="s">
        <v>18841</v>
      </c>
      <c r="B7637" s="168">
        <v>683615815230</v>
      </c>
      <c r="C7637" s="167" t="s">
        <v>18842</v>
      </c>
      <c r="D7637" s="5" t="s">
        <v>18838</v>
      </c>
      <c r="E7637" s="323">
        <v>9</v>
      </c>
      <c r="F7637" s="281">
        <v>26.99</v>
      </c>
      <c r="G7637" s="279" t="s">
        <v>8444</v>
      </c>
      <c r="H7637" s="282">
        <v>0</v>
      </c>
      <c r="I7637" s="280">
        <v>42951</v>
      </c>
      <c r="J7637" s="281"/>
      <c r="K7637" s="169"/>
      <c r="L7637" s="169"/>
      <c r="M7637" s="169" t="s">
        <v>2395</v>
      </c>
      <c r="N7637" s="169"/>
      <c r="O7637" s="169"/>
      <c r="P7637" s="169"/>
    </row>
    <row r="7638" spans="1:16" ht="20.100000000000001" customHeight="1">
      <c r="A7638" s="5" t="s">
        <v>18843</v>
      </c>
      <c r="C7638" s="167" t="s">
        <v>18844</v>
      </c>
      <c r="D7638" s="5" t="s">
        <v>18845</v>
      </c>
      <c r="E7638" s="169"/>
      <c r="F7638" s="281"/>
      <c r="G7638" s="279" t="s">
        <v>8444</v>
      </c>
      <c r="H7638" s="282">
        <v>0</v>
      </c>
      <c r="I7638" s="280">
        <v>42951</v>
      </c>
      <c r="J7638" s="281"/>
      <c r="K7638" s="169"/>
      <c r="L7638" s="169"/>
      <c r="M7638" s="169" t="s">
        <v>2395</v>
      </c>
      <c r="N7638" s="169"/>
      <c r="O7638" s="169"/>
      <c r="P7638" s="169"/>
    </row>
    <row r="7639" spans="1:16" ht="20.100000000000001" customHeight="1">
      <c r="A7639" s="5" t="s">
        <v>18846</v>
      </c>
      <c r="B7639" s="168">
        <v>683615815247</v>
      </c>
      <c r="C7639" s="167" t="s">
        <v>18847</v>
      </c>
      <c r="D7639" s="5" t="s">
        <v>18845</v>
      </c>
      <c r="E7639" s="326">
        <v>4</v>
      </c>
      <c r="F7639" s="281">
        <v>24.99</v>
      </c>
      <c r="G7639" s="279" t="s">
        <v>8444</v>
      </c>
      <c r="H7639" s="283">
        <v>31</v>
      </c>
      <c r="I7639" s="280">
        <v>42951</v>
      </c>
      <c r="J7639" s="281"/>
      <c r="K7639" s="169"/>
      <c r="L7639" s="169"/>
      <c r="M7639" s="169" t="s">
        <v>2395</v>
      </c>
      <c r="N7639" s="169"/>
      <c r="O7639" s="169"/>
      <c r="P7639" s="169"/>
    </row>
    <row r="7640" spans="1:16" ht="20.100000000000001" customHeight="1">
      <c r="A7640" s="5" t="s">
        <v>18848</v>
      </c>
      <c r="B7640" s="168">
        <v>683615815254</v>
      </c>
      <c r="C7640" s="167" t="s">
        <v>18849</v>
      </c>
      <c r="D7640" s="5" t="s">
        <v>18845</v>
      </c>
      <c r="E7640" s="326">
        <v>4</v>
      </c>
      <c r="F7640" s="281">
        <v>24.99</v>
      </c>
      <c r="G7640" s="279" t="s">
        <v>8444</v>
      </c>
      <c r="H7640" s="283">
        <v>13</v>
      </c>
      <c r="I7640" s="280">
        <v>42951</v>
      </c>
      <c r="J7640" s="281"/>
      <c r="K7640" s="169"/>
      <c r="L7640" s="169"/>
      <c r="M7640" s="169" t="s">
        <v>2395</v>
      </c>
      <c r="N7640" s="169"/>
      <c r="O7640" s="169"/>
      <c r="P7640" s="169"/>
    </row>
    <row r="7641" spans="1:16" ht="20.100000000000001" customHeight="1">
      <c r="A7641" s="5" t="s">
        <v>18850</v>
      </c>
      <c r="C7641" s="167" t="s">
        <v>18851</v>
      </c>
      <c r="D7641" s="5" t="s">
        <v>18852</v>
      </c>
      <c r="E7641" s="169"/>
      <c r="F7641" s="281"/>
      <c r="G7641" s="279" t="s">
        <v>8444</v>
      </c>
      <c r="H7641" s="282">
        <v>0</v>
      </c>
      <c r="I7641" s="280">
        <v>42951</v>
      </c>
      <c r="J7641" s="281"/>
      <c r="K7641" s="169"/>
      <c r="L7641" s="169"/>
      <c r="M7641" s="169" t="s">
        <v>2395</v>
      </c>
      <c r="N7641" s="169"/>
      <c r="O7641" s="169"/>
      <c r="P7641" s="169"/>
    </row>
    <row r="7642" spans="1:16" ht="20.100000000000001" customHeight="1">
      <c r="A7642" s="5" t="s">
        <v>18853</v>
      </c>
      <c r="B7642" s="168">
        <v>683615815261</v>
      </c>
      <c r="C7642" s="167" t="s">
        <v>18854</v>
      </c>
      <c r="D7642" s="5" t="s">
        <v>18852</v>
      </c>
      <c r="E7642" s="323">
        <v>12</v>
      </c>
      <c r="F7642" s="281">
        <v>24.99</v>
      </c>
      <c r="G7642" s="279" t="s">
        <v>8444</v>
      </c>
      <c r="H7642" s="282">
        <v>0</v>
      </c>
      <c r="I7642" s="280">
        <v>42951</v>
      </c>
      <c r="J7642" s="281"/>
      <c r="K7642" s="169"/>
      <c r="L7642" s="169"/>
      <c r="M7642" s="169" t="s">
        <v>2395</v>
      </c>
      <c r="N7642" s="169"/>
      <c r="O7642" s="169"/>
      <c r="P7642" s="169"/>
    </row>
    <row r="7643" spans="1:16" ht="20.100000000000001" customHeight="1">
      <c r="A7643" s="5" t="s">
        <v>18855</v>
      </c>
      <c r="C7643" s="167" t="s">
        <v>18856</v>
      </c>
      <c r="D7643" s="5" t="s">
        <v>18831</v>
      </c>
      <c r="E7643" s="169"/>
      <c r="F7643" s="281"/>
      <c r="G7643" s="279" t="s">
        <v>8444</v>
      </c>
      <c r="H7643" s="282">
        <v>0</v>
      </c>
      <c r="I7643" s="280">
        <v>42951</v>
      </c>
      <c r="J7643" s="281"/>
      <c r="K7643" s="169"/>
      <c r="L7643" s="169"/>
      <c r="M7643" s="169" t="s">
        <v>2395</v>
      </c>
      <c r="N7643" s="169"/>
      <c r="O7643" s="169"/>
      <c r="P7643" s="169"/>
    </row>
    <row r="7644" spans="1:16" ht="20.100000000000001" customHeight="1">
      <c r="A7644" s="5" t="s">
        <v>18857</v>
      </c>
      <c r="B7644" s="168">
        <v>683615815278</v>
      </c>
      <c r="C7644" s="167" t="s">
        <v>18858</v>
      </c>
      <c r="D7644" s="5" t="s">
        <v>18831</v>
      </c>
      <c r="E7644" s="323">
        <v>14</v>
      </c>
      <c r="F7644" s="281">
        <v>44.99</v>
      </c>
      <c r="G7644" s="279" t="s">
        <v>8444</v>
      </c>
      <c r="H7644" s="282">
        <v>0</v>
      </c>
      <c r="I7644" s="280">
        <v>42951</v>
      </c>
      <c r="J7644" s="281"/>
      <c r="K7644" s="169"/>
      <c r="L7644" s="169"/>
      <c r="M7644" s="169" t="s">
        <v>2395</v>
      </c>
      <c r="N7644" s="169"/>
      <c r="O7644" s="169"/>
      <c r="P7644" s="169"/>
    </row>
    <row r="7645" spans="1:16" ht="20.100000000000001" customHeight="1">
      <c r="A7645" s="5" t="s">
        <v>18859</v>
      </c>
      <c r="C7645" s="167" t="s">
        <v>18860</v>
      </c>
      <c r="D7645" s="5" t="s">
        <v>18861</v>
      </c>
      <c r="E7645" s="169"/>
      <c r="F7645" s="281"/>
      <c r="G7645" s="279" t="s">
        <v>8444</v>
      </c>
      <c r="H7645" s="282">
        <v>0</v>
      </c>
      <c r="I7645" s="280">
        <v>42951</v>
      </c>
      <c r="J7645" s="281"/>
      <c r="K7645" s="169"/>
      <c r="L7645" s="169"/>
      <c r="M7645" s="169" t="s">
        <v>2395</v>
      </c>
      <c r="N7645" s="169"/>
      <c r="O7645" s="169"/>
      <c r="P7645" s="169"/>
    </row>
    <row r="7646" spans="1:16" ht="20.100000000000001" customHeight="1">
      <c r="A7646" s="5" t="s">
        <v>18862</v>
      </c>
      <c r="B7646" s="168">
        <v>683615815285</v>
      </c>
      <c r="C7646" s="167" t="s">
        <v>18863</v>
      </c>
      <c r="D7646" s="5" t="s">
        <v>18861</v>
      </c>
      <c r="E7646" s="326">
        <v>13</v>
      </c>
      <c r="F7646" s="281">
        <v>44.99</v>
      </c>
      <c r="G7646" s="279" t="s">
        <v>8444</v>
      </c>
      <c r="H7646" s="283">
        <v>10</v>
      </c>
      <c r="I7646" s="280">
        <v>42951</v>
      </c>
      <c r="J7646" s="281"/>
      <c r="K7646" s="169"/>
      <c r="L7646" s="169"/>
      <c r="M7646" s="169" t="s">
        <v>2395</v>
      </c>
      <c r="N7646" s="169"/>
      <c r="O7646" s="169"/>
      <c r="P7646" s="169"/>
    </row>
    <row r="7647" spans="1:16" ht="20.100000000000001" customHeight="1">
      <c r="A7647" s="5" t="s">
        <v>18864</v>
      </c>
      <c r="C7647" s="167" t="s">
        <v>18865</v>
      </c>
      <c r="D7647" s="5" t="s">
        <v>18866</v>
      </c>
      <c r="E7647" s="169"/>
      <c r="F7647" s="281"/>
      <c r="G7647" s="279" t="s">
        <v>8444</v>
      </c>
      <c r="H7647" s="282">
        <v>0</v>
      </c>
      <c r="I7647" s="280">
        <v>42951</v>
      </c>
      <c r="J7647" s="281"/>
      <c r="K7647" s="169"/>
      <c r="L7647" s="169"/>
      <c r="M7647" s="169" t="s">
        <v>2395</v>
      </c>
      <c r="N7647" s="169"/>
      <c r="O7647" s="169"/>
      <c r="P7647" s="169"/>
    </row>
    <row r="7648" spans="1:16" ht="20.100000000000001" customHeight="1">
      <c r="A7648" s="5" t="s">
        <v>18867</v>
      </c>
      <c r="B7648" s="168">
        <v>683615815292</v>
      </c>
      <c r="C7648" s="167" t="s">
        <v>18868</v>
      </c>
      <c r="D7648" s="5" t="s">
        <v>18866</v>
      </c>
      <c r="E7648" s="326">
        <v>11</v>
      </c>
      <c r="F7648" s="281">
        <v>44.99</v>
      </c>
      <c r="G7648" s="279" t="s">
        <v>8444</v>
      </c>
      <c r="H7648" s="283">
        <v>10</v>
      </c>
      <c r="I7648" s="280">
        <v>42951</v>
      </c>
      <c r="J7648" s="281"/>
      <c r="K7648" s="169"/>
      <c r="L7648" s="169"/>
      <c r="M7648" s="169" t="s">
        <v>2395</v>
      </c>
      <c r="N7648" s="169"/>
      <c r="O7648" s="169"/>
      <c r="P7648" s="169"/>
    </row>
    <row r="7649" spans="1:16" ht="20.100000000000001" customHeight="1">
      <c r="A7649" s="5" t="s">
        <v>18869</v>
      </c>
      <c r="B7649" s="168">
        <v>683615815308</v>
      </c>
      <c r="C7649" s="167" t="s">
        <v>18870</v>
      </c>
      <c r="D7649" s="5" t="s">
        <v>18866</v>
      </c>
      <c r="E7649" s="326">
        <v>11</v>
      </c>
      <c r="F7649" s="281">
        <v>44.99</v>
      </c>
      <c r="G7649" s="279" t="s">
        <v>8444</v>
      </c>
      <c r="H7649" s="283">
        <v>13</v>
      </c>
      <c r="I7649" s="280">
        <v>42951</v>
      </c>
      <c r="J7649" s="281"/>
      <c r="K7649" s="169"/>
      <c r="L7649" s="169"/>
      <c r="M7649" s="169" t="s">
        <v>2395</v>
      </c>
      <c r="N7649" s="169"/>
      <c r="O7649" s="169"/>
      <c r="P7649" s="169"/>
    </row>
    <row r="7650" spans="1:16" ht="20.100000000000001" customHeight="1">
      <c r="A7650" s="5" t="s">
        <v>18871</v>
      </c>
      <c r="C7650" s="167" t="s">
        <v>18872</v>
      </c>
      <c r="D7650" s="5" t="s">
        <v>18866</v>
      </c>
      <c r="E7650" s="169"/>
      <c r="F7650" s="281"/>
      <c r="G7650" s="279" t="s">
        <v>8444</v>
      </c>
      <c r="H7650" s="282">
        <v>0</v>
      </c>
      <c r="I7650" s="280">
        <v>42951</v>
      </c>
      <c r="J7650" s="281"/>
      <c r="K7650" s="169"/>
      <c r="L7650" s="169"/>
      <c r="M7650" s="169" t="s">
        <v>2395</v>
      </c>
      <c r="N7650" s="169"/>
      <c r="O7650" s="169"/>
      <c r="P7650" s="169"/>
    </row>
    <row r="7651" spans="1:16" ht="20.100000000000001" customHeight="1">
      <c r="A7651" s="5" t="s">
        <v>18873</v>
      </c>
      <c r="B7651" s="168">
        <v>683615815315</v>
      </c>
      <c r="C7651" s="167" t="s">
        <v>18874</v>
      </c>
      <c r="D7651" s="5" t="s">
        <v>18866</v>
      </c>
      <c r="E7651" s="323">
        <v>16</v>
      </c>
      <c r="F7651" s="281">
        <v>44.99</v>
      </c>
      <c r="G7651" s="279" t="s">
        <v>8444</v>
      </c>
      <c r="H7651" s="282">
        <v>0</v>
      </c>
      <c r="I7651" s="280">
        <v>42951</v>
      </c>
      <c r="J7651" s="281"/>
      <c r="K7651" s="169"/>
      <c r="L7651" s="169"/>
      <c r="M7651" s="169" t="s">
        <v>2395</v>
      </c>
      <c r="N7651" s="169"/>
      <c r="O7651" s="169"/>
      <c r="P7651" s="169"/>
    </row>
    <row r="7652" spans="1:16" ht="20.100000000000001" customHeight="1">
      <c r="A7652" s="5" t="s">
        <v>18875</v>
      </c>
      <c r="C7652" s="167" t="s">
        <v>18876</v>
      </c>
      <c r="D7652" s="5" t="s">
        <v>18877</v>
      </c>
      <c r="E7652" s="169"/>
      <c r="F7652" s="281"/>
      <c r="G7652" s="279" t="s">
        <v>8444</v>
      </c>
      <c r="H7652" s="282">
        <v>0</v>
      </c>
      <c r="I7652" s="280">
        <v>42951</v>
      </c>
      <c r="J7652" s="281"/>
      <c r="K7652" s="169"/>
      <c r="L7652" s="169"/>
      <c r="M7652" s="169" t="s">
        <v>2395</v>
      </c>
      <c r="N7652" s="169"/>
      <c r="O7652" s="169"/>
      <c r="P7652" s="169"/>
    </row>
    <row r="7653" spans="1:16" ht="20.100000000000001" customHeight="1">
      <c r="A7653" s="5" t="s">
        <v>18878</v>
      </c>
      <c r="B7653" s="168">
        <v>683615815322</v>
      </c>
      <c r="C7653" s="167" t="s">
        <v>18879</v>
      </c>
      <c r="D7653" s="5" t="s">
        <v>18877</v>
      </c>
      <c r="E7653" s="326">
        <v>11</v>
      </c>
      <c r="F7653" s="281">
        <v>44.99</v>
      </c>
      <c r="G7653" s="279" t="s">
        <v>8444</v>
      </c>
      <c r="H7653" s="283">
        <v>30</v>
      </c>
      <c r="I7653" s="280">
        <v>42951</v>
      </c>
      <c r="J7653" s="281"/>
      <c r="K7653" s="169"/>
      <c r="L7653" s="169"/>
      <c r="M7653" s="169" t="s">
        <v>2395</v>
      </c>
      <c r="N7653" s="169"/>
      <c r="O7653" s="169"/>
      <c r="P7653" s="169"/>
    </row>
    <row r="7654" spans="1:16" ht="20.100000000000001" customHeight="1">
      <c r="A7654" s="5" t="s">
        <v>18880</v>
      </c>
      <c r="B7654" s="168">
        <v>683615815339</v>
      </c>
      <c r="C7654" s="167" t="s">
        <v>18881</v>
      </c>
      <c r="D7654" s="5" t="s">
        <v>18877</v>
      </c>
      <c r="E7654" s="323">
        <v>12</v>
      </c>
      <c r="F7654" s="281">
        <v>44.99</v>
      </c>
      <c r="G7654" s="279" t="s">
        <v>8444</v>
      </c>
      <c r="H7654" s="282">
        <v>0</v>
      </c>
      <c r="I7654" s="280">
        <v>42951</v>
      </c>
      <c r="J7654" s="281"/>
      <c r="K7654" s="169"/>
      <c r="L7654" s="169"/>
      <c r="M7654" s="169" t="s">
        <v>2395</v>
      </c>
      <c r="N7654" s="169"/>
      <c r="O7654" s="169"/>
      <c r="P7654" s="169"/>
    </row>
    <row r="7655" spans="1:16" ht="20.100000000000001" customHeight="1">
      <c r="A7655" s="5" t="s">
        <v>18882</v>
      </c>
      <c r="B7655" s="168">
        <v>683615815346</v>
      </c>
      <c r="C7655" s="167" t="s">
        <v>18883</v>
      </c>
      <c r="D7655" s="5" t="s">
        <v>18877</v>
      </c>
      <c r="E7655" s="326">
        <v>11</v>
      </c>
      <c r="F7655" s="281">
        <v>44.99</v>
      </c>
      <c r="G7655" s="279" t="s">
        <v>8444</v>
      </c>
      <c r="H7655" s="283">
        <v>15</v>
      </c>
      <c r="I7655" s="280">
        <v>42951</v>
      </c>
      <c r="J7655" s="281"/>
      <c r="K7655" s="169"/>
      <c r="L7655" s="169"/>
      <c r="M7655" s="169" t="s">
        <v>2395</v>
      </c>
      <c r="N7655" s="169"/>
      <c r="O7655" s="169"/>
      <c r="P7655" s="169"/>
    </row>
    <row r="7656" spans="1:16" ht="20.100000000000001" customHeight="1">
      <c r="A7656" s="5" t="s">
        <v>18884</v>
      </c>
      <c r="C7656" s="167" t="s">
        <v>18885</v>
      </c>
      <c r="D7656" s="5" t="s">
        <v>18886</v>
      </c>
      <c r="E7656" s="169"/>
      <c r="F7656" s="281"/>
      <c r="G7656" s="279" t="s">
        <v>8444</v>
      </c>
      <c r="H7656" s="282">
        <v>0</v>
      </c>
      <c r="I7656" s="280">
        <v>42951</v>
      </c>
      <c r="J7656" s="281"/>
      <c r="K7656" s="169"/>
      <c r="L7656" s="169"/>
      <c r="M7656" s="169" t="s">
        <v>2395</v>
      </c>
      <c r="N7656" s="169"/>
      <c r="O7656" s="169"/>
      <c r="P7656" s="169"/>
    </row>
    <row r="7657" spans="1:16" ht="20.100000000000001" customHeight="1">
      <c r="A7657" s="5" t="s">
        <v>18887</v>
      </c>
      <c r="B7657" s="168">
        <v>683615815353</v>
      </c>
      <c r="C7657" s="167" t="s">
        <v>18888</v>
      </c>
      <c r="D7657" s="5" t="s">
        <v>18886</v>
      </c>
      <c r="E7657" s="323">
        <v>7</v>
      </c>
      <c r="F7657" s="281">
        <v>24.99</v>
      </c>
      <c r="G7657" s="279" t="s">
        <v>8444</v>
      </c>
      <c r="H7657" s="282">
        <v>0</v>
      </c>
      <c r="I7657" s="280">
        <v>42951</v>
      </c>
      <c r="J7657" s="281"/>
      <c r="K7657" s="169"/>
      <c r="L7657" s="169"/>
      <c r="M7657" s="169" t="s">
        <v>2395</v>
      </c>
      <c r="N7657" s="169"/>
      <c r="O7657" s="169"/>
      <c r="P7657" s="169"/>
    </row>
    <row r="7658" spans="1:16" ht="20.100000000000001" customHeight="1">
      <c r="A7658" s="5" t="s">
        <v>18889</v>
      </c>
      <c r="B7658" s="168">
        <v>683615815360</v>
      </c>
      <c r="C7658" s="167" t="s">
        <v>18890</v>
      </c>
      <c r="D7658" s="5" t="s">
        <v>18886</v>
      </c>
      <c r="E7658" s="326">
        <v>7</v>
      </c>
      <c r="F7658" s="281">
        <v>24.99</v>
      </c>
      <c r="G7658" s="279" t="s">
        <v>8444</v>
      </c>
      <c r="H7658" s="283">
        <v>16</v>
      </c>
      <c r="I7658" s="280">
        <v>42951</v>
      </c>
      <c r="J7658" s="281"/>
      <c r="K7658" s="169"/>
      <c r="L7658" s="169"/>
      <c r="M7658" s="169" t="s">
        <v>2395</v>
      </c>
      <c r="N7658" s="169"/>
      <c r="O7658" s="169"/>
      <c r="P7658" s="169"/>
    </row>
    <row r="7659" spans="1:16" ht="20.100000000000001" customHeight="1">
      <c r="A7659" s="5" t="s">
        <v>18891</v>
      </c>
      <c r="C7659" s="167" t="s">
        <v>18892</v>
      </c>
      <c r="D7659" s="5" t="s">
        <v>18886</v>
      </c>
      <c r="E7659" s="169"/>
      <c r="F7659" s="281"/>
      <c r="G7659" s="279" t="s">
        <v>8444</v>
      </c>
      <c r="H7659" s="282">
        <v>0</v>
      </c>
      <c r="I7659" s="280">
        <v>42951</v>
      </c>
      <c r="J7659" s="281"/>
      <c r="K7659" s="169"/>
      <c r="L7659" s="169"/>
      <c r="M7659" s="169" t="s">
        <v>2395</v>
      </c>
      <c r="N7659" s="169"/>
      <c r="O7659" s="169"/>
      <c r="P7659" s="169"/>
    </row>
    <row r="7660" spans="1:16" ht="20.100000000000001" customHeight="1">
      <c r="A7660" s="5" t="s">
        <v>18893</v>
      </c>
      <c r="B7660" s="168">
        <v>683615815377</v>
      </c>
      <c r="C7660" s="167" t="s">
        <v>18894</v>
      </c>
      <c r="D7660" s="5" t="s">
        <v>18886</v>
      </c>
      <c r="E7660" s="323">
        <v>7</v>
      </c>
      <c r="F7660" s="281">
        <v>24.99</v>
      </c>
      <c r="G7660" s="279" t="s">
        <v>8444</v>
      </c>
      <c r="H7660" s="282">
        <v>0</v>
      </c>
      <c r="I7660" s="280">
        <v>42951</v>
      </c>
      <c r="J7660" s="281"/>
      <c r="K7660" s="169"/>
      <c r="L7660" s="169"/>
      <c r="M7660" s="169" t="s">
        <v>2395</v>
      </c>
      <c r="N7660" s="169"/>
      <c r="O7660" s="169"/>
      <c r="P7660" s="169"/>
    </row>
    <row r="7661" spans="1:16" ht="20.100000000000001" customHeight="1">
      <c r="A7661" s="5" t="s">
        <v>18895</v>
      </c>
      <c r="B7661" s="168">
        <v>683615815384</v>
      </c>
      <c r="C7661" s="167" t="s">
        <v>18896</v>
      </c>
      <c r="D7661" s="5" t="s">
        <v>18886</v>
      </c>
      <c r="E7661" s="323">
        <v>7</v>
      </c>
      <c r="F7661" s="281">
        <v>24.99</v>
      </c>
      <c r="G7661" s="279" t="s">
        <v>8444</v>
      </c>
      <c r="H7661" s="282">
        <v>0</v>
      </c>
      <c r="I7661" s="280">
        <v>42951</v>
      </c>
      <c r="J7661" s="281"/>
      <c r="K7661" s="169"/>
      <c r="L7661" s="169"/>
      <c r="M7661" s="169" t="s">
        <v>2395</v>
      </c>
      <c r="N7661" s="169"/>
      <c r="O7661" s="169"/>
      <c r="P7661" s="169"/>
    </row>
    <row r="7662" spans="1:16" ht="20.100000000000001" customHeight="1">
      <c r="A7662" s="5" t="s">
        <v>18897</v>
      </c>
      <c r="B7662" s="168">
        <v>683615815391</v>
      </c>
      <c r="C7662" s="167" t="s">
        <v>18898</v>
      </c>
      <c r="D7662" s="5" t="s">
        <v>18886</v>
      </c>
      <c r="E7662" s="323">
        <v>7</v>
      </c>
      <c r="F7662" s="281">
        <v>24.99</v>
      </c>
      <c r="G7662" s="279" t="s">
        <v>8444</v>
      </c>
      <c r="H7662" s="282">
        <v>0</v>
      </c>
      <c r="I7662" s="280">
        <v>42951</v>
      </c>
      <c r="J7662" s="281"/>
      <c r="K7662" s="169"/>
      <c r="L7662" s="169"/>
      <c r="M7662" s="169" t="s">
        <v>2395</v>
      </c>
      <c r="N7662" s="169"/>
      <c r="O7662" s="169"/>
      <c r="P7662" s="169"/>
    </row>
    <row r="7663" spans="1:16" ht="20.100000000000001" customHeight="1">
      <c r="A7663" s="5" t="s">
        <v>18899</v>
      </c>
      <c r="B7663" s="168">
        <v>683615815407</v>
      </c>
      <c r="C7663" s="167" t="s">
        <v>18900</v>
      </c>
      <c r="D7663" s="5" t="s">
        <v>18886</v>
      </c>
      <c r="E7663" s="323">
        <v>7</v>
      </c>
      <c r="F7663" s="281">
        <v>24.99</v>
      </c>
      <c r="G7663" s="279" t="s">
        <v>8444</v>
      </c>
      <c r="H7663" s="282">
        <v>0</v>
      </c>
      <c r="I7663" s="280">
        <v>42951</v>
      </c>
      <c r="J7663" s="281"/>
      <c r="K7663" s="169"/>
      <c r="L7663" s="169"/>
      <c r="M7663" s="169" t="s">
        <v>2395</v>
      </c>
      <c r="N7663" s="169"/>
      <c r="O7663" s="169"/>
      <c r="P7663" s="169"/>
    </row>
    <row r="7664" spans="1:16" ht="20.100000000000001" customHeight="1">
      <c r="A7664" s="5" t="s">
        <v>18901</v>
      </c>
      <c r="C7664" s="167" t="s">
        <v>18902</v>
      </c>
      <c r="D7664" s="5" t="s">
        <v>18886</v>
      </c>
      <c r="E7664" s="169"/>
      <c r="F7664" s="281"/>
      <c r="G7664" s="279" t="s">
        <v>8444</v>
      </c>
      <c r="H7664" s="282">
        <v>0</v>
      </c>
      <c r="I7664" s="280">
        <v>42951</v>
      </c>
      <c r="J7664" s="281"/>
      <c r="K7664" s="169"/>
      <c r="L7664" s="169"/>
      <c r="M7664" s="169" t="s">
        <v>2395</v>
      </c>
      <c r="N7664" s="169"/>
      <c r="O7664" s="169"/>
      <c r="P7664" s="169"/>
    </row>
    <row r="7665" spans="1:16" ht="20.100000000000001" customHeight="1">
      <c r="A7665" s="5" t="s">
        <v>18903</v>
      </c>
      <c r="B7665" s="168">
        <v>683615815414</v>
      </c>
      <c r="C7665" s="167" t="s">
        <v>18904</v>
      </c>
      <c r="D7665" s="5" t="s">
        <v>18886</v>
      </c>
      <c r="E7665" s="326">
        <v>3</v>
      </c>
      <c r="F7665" s="281">
        <v>24.99</v>
      </c>
      <c r="G7665" s="279" t="s">
        <v>8444</v>
      </c>
      <c r="H7665" s="283">
        <v>8</v>
      </c>
      <c r="I7665" s="280">
        <v>42951</v>
      </c>
      <c r="J7665" s="281"/>
      <c r="K7665" s="169"/>
      <c r="L7665" s="169"/>
      <c r="M7665" s="169" t="s">
        <v>2395</v>
      </c>
      <c r="N7665" s="169"/>
      <c r="O7665" s="169"/>
      <c r="P7665" s="169"/>
    </row>
    <row r="7666" spans="1:16" ht="20.100000000000001" customHeight="1">
      <c r="A7666" s="5" t="s">
        <v>18905</v>
      </c>
      <c r="C7666" s="167" t="s">
        <v>18906</v>
      </c>
      <c r="D7666" s="5" t="s">
        <v>18886</v>
      </c>
      <c r="E7666" s="169"/>
      <c r="F7666" s="281"/>
      <c r="G7666" s="279" t="s">
        <v>8444</v>
      </c>
      <c r="H7666" s="282">
        <v>0</v>
      </c>
      <c r="I7666" s="280">
        <v>42951</v>
      </c>
      <c r="J7666" s="281"/>
      <c r="K7666" s="169"/>
      <c r="L7666" s="169"/>
      <c r="M7666" s="169" t="s">
        <v>2395</v>
      </c>
      <c r="N7666" s="169"/>
      <c r="O7666" s="169"/>
      <c r="P7666" s="169"/>
    </row>
    <row r="7667" spans="1:16" ht="20.100000000000001" customHeight="1">
      <c r="A7667" s="5" t="s">
        <v>18907</v>
      </c>
      <c r="B7667" s="168">
        <v>683615815421</v>
      </c>
      <c r="C7667" s="167" t="s">
        <v>18908</v>
      </c>
      <c r="D7667" s="5" t="s">
        <v>18886</v>
      </c>
      <c r="E7667" s="326">
        <v>9</v>
      </c>
      <c r="F7667" s="281">
        <v>24.99</v>
      </c>
      <c r="G7667" s="279" t="s">
        <v>8444</v>
      </c>
      <c r="H7667" s="283">
        <v>37</v>
      </c>
      <c r="I7667" s="280">
        <v>42951</v>
      </c>
      <c r="J7667" s="281"/>
      <c r="K7667" s="169"/>
      <c r="L7667" s="169"/>
      <c r="M7667" s="169" t="s">
        <v>2395</v>
      </c>
      <c r="N7667" s="169"/>
      <c r="O7667" s="169"/>
      <c r="P7667" s="169"/>
    </row>
    <row r="7668" spans="1:16" ht="20.100000000000001" customHeight="1">
      <c r="A7668" s="5" t="s">
        <v>18909</v>
      </c>
      <c r="C7668" s="167" t="s">
        <v>18910</v>
      </c>
      <c r="D7668" s="5" t="s">
        <v>18911</v>
      </c>
      <c r="E7668" s="169"/>
      <c r="F7668" s="281"/>
      <c r="G7668" s="279" t="s">
        <v>8444</v>
      </c>
      <c r="H7668" s="282">
        <v>0</v>
      </c>
      <c r="I7668" s="280">
        <v>42951</v>
      </c>
      <c r="J7668" s="281"/>
      <c r="K7668" s="169"/>
      <c r="L7668" s="169"/>
      <c r="M7668" s="169" t="s">
        <v>2395</v>
      </c>
      <c r="N7668" s="169"/>
      <c r="O7668" s="169"/>
      <c r="P7668" s="169"/>
    </row>
    <row r="7669" spans="1:16" ht="20.100000000000001" customHeight="1">
      <c r="A7669" s="5" t="s">
        <v>18912</v>
      </c>
      <c r="B7669" s="168">
        <v>683615815438</v>
      </c>
      <c r="C7669" s="167" t="s">
        <v>18913</v>
      </c>
      <c r="D7669" s="5" t="s">
        <v>18911</v>
      </c>
      <c r="E7669" s="323">
        <v>13</v>
      </c>
      <c r="F7669" s="281">
        <v>44.99</v>
      </c>
      <c r="G7669" s="279" t="s">
        <v>8444</v>
      </c>
      <c r="H7669" s="282">
        <v>0</v>
      </c>
      <c r="I7669" s="280">
        <v>42951</v>
      </c>
      <c r="J7669" s="281"/>
      <c r="K7669" s="169"/>
      <c r="L7669" s="169"/>
      <c r="M7669" s="169" t="s">
        <v>2395</v>
      </c>
      <c r="N7669" s="169"/>
      <c r="O7669" s="169"/>
      <c r="P7669" s="169"/>
    </row>
    <row r="7670" spans="1:16" ht="20.100000000000001" customHeight="1">
      <c r="A7670" s="5" t="s">
        <v>18914</v>
      </c>
      <c r="B7670" s="168">
        <v>683615815445</v>
      </c>
      <c r="C7670" s="167" t="s">
        <v>18915</v>
      </c>
      <c r="D7670" s="5" t="s">
        <v>18911</v>
      </c>
      <c r="E7670" s="326">
        <v>13</v>
      </c>
      <c r="F7670" s="281">
        <v>44.99</v>
      </c>
      <c r="G7670" s="279" t="s">
        <v>8444</v>
      </c>
      <c r="H7670" s="283">
        <v>12</v>
      </c>
      <c r="I7670" s="280">
        <v>42951</v>
      </c>
      <c r="J7670" s="281"/>
      <c r="K7670" s="169"/>
      <c r="L7670" s="169"/>
      <c r="M7670" s="169" t="s">
        <v>2395</v>
      </c>
      <c r="N7670" s="169"/>
      <c r="O7670" s="169"/>
      <c r="P7670" s="169"/>
    </row>
    <row r="7671" spans="1:16" ht="20.100000000000001" customHeight="1">
      <c r="A7671" s="5" t="s">
        <v>18916</v>
      </c>
      <c r="B7671" s="168">
        <v>683615815452</v>
      </c>
      <c r="C7671" s="167" t="s">
        <v>18917</v>
      </c>
      <c r="D7671" s="5" t="s">
        <v>18911</v>
      </c>
      <c r="E7671" s="326">
        <v>13</v>
      </c>
      <c r="F7671" s="281">
        <v>44.99</v>
      </c>
      <c r="G7671" s="279" t="s">
        <v>8444</v>
      </c>
      <c r="H7671" s="283">
        <v>23</v>
      </c>
      <c r="I7671" s="280">
        <v>42951</v>
      </c>
      <c r="J7671" s="281"/>
      <c r="K7671" s="169"/>
      <c r="L7671" s="169"/>
      <c r="M7671" s="169" t="s">
        <v>2395</v>
      </c>
      <c r="N7671" s="169"/>
      <c r="O7671" s="169"/>
      <c r="P7671" s="169"/>
    </row>
    <row r="7672" spans="1:16" ht="20.100000000000001" customHeight="1">
      <c r="A7672" s="5" t="s">
        <v>18918</v>
      </c>
      <c r="C7672" s="167" t="s">
        <v>18919</v>
      </c>
      <c r="D7672" s="5" t="s">
        <v>18920</v>
      </c>
      <c r="E7672" s="169"/>
      <c r="F7672" s="281"/>
      <c r="G7672" s="279" t="s">
        <v>8444</v>
      </c>
      <c r="H7672" s="282">
        <v>0</v>
      </c>
      <c r="I7672" s="280">
        <v>42951</v>
      </c>
      <c r="J7672" s="281"/>
      <c r="K7672" s="169"/>
      <c r="L7672" s="169"/>
      <c r="M7672" s="169" t="s">
        <v>2395</v>
      </c>
      <c r="N7672" s="169"/>
      <c r="O7672" s="169"/>
      <c r="P7672" s="169"/>
    </row>
    <row r="7673" spans="1:16" ht="20.100000000000001" customHeight="1">
      <c r="A7673" s="5" t="s">
        <v>18921</v>
      </c>
      <c r="B7673" s="168">
        <v>683615815469</v>
      </c>
      <c r="C7673" s="167" t="s">
        <v>18922</v>
      </c>
      <c r="D7673" s="5" t="s">
        <v>18920</v>
      </c>
      <c r="E7673" s="326">
        <v>9</v>
      </c>
      <c r="F7673" s="281">
        <v>24.99</v>
      </c>
      <c r="G7673" s="279" t="s">
        <v>8444</v>
      </c>
      <c r="H7673" s="283">
        <v>81</v>
      </c>
      <c r="I7673" s="280">
        <v>42951</v>
      </c>
      <c r="J7673" s="281"/>
      <c r="K7673" s="169"/>
      <c r="L7673" s="169"/>
      <c r="M7673" s="169" t="s">
        <v>2395</v>
      </c>
      <c r="N7673" s="169"/>
      <c r="O7673" s="169"/>
      <c r="P7673" s="169"/>
    </row>
    <row r="7674" spans="1:16" ht="20.100000000000001" customHeight="1">
      <c r="A7674" s="5" t="s">
        <v>18923</v>
      </c>
      <c r="B7674" s="168">
        <v>683615815476</v>
      </c>
      <c r="C7674" s="167" t="s">
        <v>18924</v>
      </c>
      <c r="D7674" s="5" t="s">
        <v>18920</v>
      </c>
      <c r="E7674" s="326">
        <v>9</v>
      </c>
      <c r="F7674" s="281">
        <v>24.99</v>
      </c>
      <c r="G7674" s="279" t="s">
        <v>8444</v>
      </c>
      <c r="H7674" s="283">
        <v>183</v>
      </c>
      <c r="I7674" s="280">
        <v>42951</v>
      </c>
      <c r="J7674" s="281"/>
      <c r="K7674" s="169"/>
      <c r="L7674" s="169"/>
      <c r="M7674" s="169" t="s">
        <v>2395</v>
      </c>
      <c r="N7674" s="169"/>
      <c r="O7674" s="169"/>
      <c r="P7674" s="169"/>
    </row>
    <row r="7675" spans="1:16" ht="20.100000000000001" customHeight="1">
      <c r="A7675" s="5" t="s">
        <v>18925</v>
      </c>
      <c r="C7675" s="167" t="s">
        <v>18926</v>
      </c>
      <c r="D7675" s="5" t="s">
        <v>18920</v>
      </c>
      <c r="E7675" s="169"/>
      <c r="F7675" s="281"/>
      <c r="G7675" s="279" t="s">
        <v>8444</v>
      </c>
      <c r="H7675" s="282">
        <v>0</v>
      </c>
      <c r="I7675" s="280">
        <v>42951</v>
      </c>
      <c r="J7675" s="281"/>
      <c r="K7675" s="169"/>
      <c r="L7675" s="169"/>
      <c r="M7675" s="169" t="s">
        <v>2395</v>
      </c>
      <c r="N7675" s="169"/>
      <c r="O7675" s="169"/>
      <c r="P7675" s="169"/>
    </row>
    <row r="7676" spans="1:16" ht="20.100000000000001" customHeight="1">
      <c r="A7676" s="5" t="s">
        <v>18927</v>
      </c>
      <c r="B7676" s="168">
        <v>683615815483</v>
      </c>
      <c r="C7676" s="167" t="s">
        <v>18928</v>
      </c>
      <c r="D7676" s="5" t="s">
        <v>18920</v>
      </c>
      <c r="E7676" s="326">
        <v>9</v>
      </c>
      <c r="F7676" s="281">
        <v>24.99</v>
      </c>
      <c r="G7676" s="279" t="s">
        <v>8444</v>
      </c>
      <c r="H7676" s="365">
        <v>70</v>
      </c>
      <c r="I7676" s="280">
        <v>42951</v>
      </c>
      <c r="J7676" s="281"/>
      <c r="K7676" s="169"/>
      <c r="L7676" s="169"/>
      <c r="M7676" s="169" t="s">
        <v>2395</v>
      </c>
      <c r="N7676" s="169"/>
      <c r="O7676" s="169"/>
      <c r="P7676" s="169"/>
    </row>
    <row r="7677" spans="1:16" ht="20.100000000000001" customHeight="1">
      <c r="A7677" s="5" t="s">
        <v>18929</v>
      </c>
      <c r="B7677" s="168">
        <v>683615815490</v>
      </c>
      <c r="C7677" s="167" t="s">
        <v>18930</v>
      </c>
      <c r="D7677" s="5" t="s">
        <v>18920</v>
      </c>
      <c r="E7677" s="323">
        <v>9</v>
      </c>
      <c r="F7677" s="281">
        <v>24.99</v>
      </c>
      <c r="G7677" s="279" t="s">
        <v>8444</v>
      </c>
      <c r="H7677" s="282">
        <v>0</v>
      </c>
      <c r="I7677" s="280">
        <v>42951</v>
      </c>
      <c r="J7677" s="281"/>
      <c r="K7677" s="169"/>
      <c r="L7677" s="169"/>
      <c r="M7677" s="169" t="s">
        <v>2395</v>
      </c>
      <c r="N7677" s="169"/>
      <c r="O7677" s="169"/>
      <c r="P7677" s="169"/>
    </row>
    <row r="7678" spans="1:16" ht="20.100000000000001" customHeight="1">
      <c r="A7678" s="5" t="s">
        <v>18931</v>
      </c>
      <c r="B7678" s="168">
        <v>683615815506</v>
      </c>
      <c r="C7678" s="167" t="s">
        <v>18932</v>
      </c>
      <c r="D7678" s="5" t="s">
        <v>18920</v>
      </c>
      <c r="E7678" s="326">
        <v>9</v>
      </c>
      <c r="F7678" s="281">
        <v>24.99</v>
      </c>
      <c r="G7678" s="279" t="s">
        <v>8444</v>
      </c>
      <c r="H7678" s="283">
        <v>163</v>
      </c>
      <c r="I7678" s="280">
        <v>42951</v>
      </c>
      <c r="J7678" s="281"/>
      <c r="K7678" s="169"/>
      <c r="L7678" s="169"/>
      <c r="M7678" s="169" t="s">
        <v>2395</v>
      </c>
      <c r="N7678" s="169"/>
      <c r="O7678" s="169"/>
      <c r="P7678" s="169"/>
    </row>
    <row r="7679" spans="1:16" ht="20.100000000000001" customHeight="1">
      <c r="A7679" s="5" t="s">
        <v>18933</v>
      </c>
      <c r="C7679" s="167" t="s">
        <v>18934</v>
      </c>
      <c r="D7679" s="5" t="s">
        <v>18935</v>
      </c>
      <c r="E7679" s="169"/>
      <c r="F7679" s="281"/>
      <c r="G7679" s="279" t="s">
        <v>8444</v>
      </c>
      <c r="H7679" s="282">
        <v>0</v>
      </c>
      <c r="I7679" s="280">
        <v>42951</v>
      </c>
      <c r="J7679" s="281"/>
      <c r="K7679" s="169"/>
      <c r="L7679" s="169"/>
      <c r="M7679" s="169" t="s">
        <v>2395</v>
      </c>
      <c r="N7679" s="169"/>
      <c r="O7679" s="169"/>
      <c r="P7679" s="169"/>
    </row>
    <row r="7680" spans="1:16" ht="20.100000000000001" customHeight="1">
      <c r="A7680" s="5" t="s">
        <v>18936</v>
      </c>
      <c r="B7680" s="168">
        <v>683615815513</v>
      </c>
      <c r="C7680" s="167" t="s">
        <v>18937</v>
      </c>
      <c r="D7680" s="5" t="s">
        <v>18935</v>
      </c>
      <c r="E7680" s="323">
        <v>7</v>
      </c>
      <c r="F7680" s="281">
        <v>24.99</v>
      </c>
      <c r="G7680" s="279" t="s">
        <v>8444</v>
      </c>
      <c r="H7680" s="282">
        <v>0</v>
      </c>
      <c r="I7680" s="280">
        <v>42951</v>
      </c>
      <c r="J7680" s="281"/>
      <c r="K7680" s="169"/>
      <c r="L7680" s="169"/>
      <c r="M7680" s="169" t="s">
        <v>2395</v>
      </c>
      <c r="N7680" s="169"/>
      <c r="O7680" s="169"/>
      <c r="P7680" s="169"/>
    </row>
    <row r="7681" spans="1:16" ht="20.100000000000001" customHeight="1">
      <c r="A7681" s="5" t="s">
        <v>18938</v>
      </c>
      <c r="B7681" s="168">
        <v>683615815520</v>
      </c>
      <c r="C7681" s="167" t="s">
        <v>18939</v>
      </c>
      <c r="D7681" s="5" t="s">
        <v>18935</v>
      </c>
      <c r="E7681" s="326">
        <v>3.5</v>
      </c>
      <c r="F7681" s="281">
        <v>24.99</v>
      </c>
      <c r="G7681" s="279" t="s">
        <v>8444</v>
      </c>
      <c r="H7681" s="283">
        <v>43</v>
      </c>
      <c r="I7681" s="280">
        <v>42951</v>
      </c>
      <c r="J7681" s="281"/>
      <c r="K7681" s="169"/>
      <c r="L7681" s="169"/>
      <c r="M7681" s="169" t="s">
        <v>2395</v>
      </c>
      <c r="N7681" s="169"/>
      <c r="O7681" s="169"/>
      <c r="P7681" s="169"/>
    </row>
    <row r="7682" spans="1:16" ht="20.100000000000001" customHeight="1">
      <c r="A7682" s="5" t="s">
        <v>18940</v>
      </c>
      <c r="B7682" s="168">
        <v>683615815537</v>
      </c>
      <c r="C7682" s="167" t="s">
        <v>18941</v>
      </c>
      <c r="D7682" s="5" t="s">
        <v>18935</v>
      </c>
      <c r="E7682" s="323">
        <v>7</v>
      </c>
      <c r="F7682" s="281">
        <v>24.99</v>
      </c>
      <c r="G7682" s="279" t="s">
        <v>8444</v>
      </c>
      <c r="H7682" s="282">
        <v>0</v>
      </c>
      <c r="I7682" s="280">
        <v>42951</v>
      </c>
      <c r="J7682" s="281"/>
      <c r="K7682" s="169"/>
      <c r="L7682" s="169"/>
      <c r="M7682" s="169" t="s">
        <v>2395</v>
      </c>
      <c r="N7682" s="169"/>
      <c r="O7682" s="169"/>
      <c r="P7682" s="169"/>
    </row>
    <row r="7683" spans="1:16" ht="20.100000000000001" customHeight="1">
      <c r="A7683" s="5" t="s">
        <v>18942</v>
      </c>
      <c r="B7683" s="168">
        <v>683615815544</v>
      </c>
      <c r="C7683" s="167" t="s">
        <v>18943</v>
      </c>
      <c r="D7683" s="5" t="s">
        <v>18935</v>
      </c>
      <c r="E7683" s="323">
        <v>7</v>
      </c>
      <c r="F7683" s="281">
        <v>24.99</v>
      </c>
      <c r="G7683" s="279" t="s">
        <v>8444</v>
      </c>
      <c r="H7683" s="282">
        <v>0</v>
      </c>
      <c r="I7683" s="280">
        <v>42951</v>
      </c>
      <c r="J7683" s="281"/>
      <c r="K7683" s="169"/>
      <c r="L7683" s="169"/>
      <c r="M7683" s="169" t="s">
        <v>2395</v>
      </c>
      <c r="N7683" s="169"/>
      <c r="O7683" s="169"/>
      <c r="P7683" s="169"/>
    </row>
    <row r="7684" spans="1:16" ht="20.100000000000001" customHeight="1">
      <c r="A7684" s="5" t="s">
        <v>18944</v>
      </c>
      <c r="B7684" s="168">
        <v>683615815551</v>
      </c>
      <c r="C7684" s="167" t="s">
        <v>18945</v>
      </c>
      <c r="D7684" s="5" t="s">
        <v>18935</v>
      </c>
      <c r="E7684" s="326">
        <v>3.5</v>
      </c>
      <c r="F7684" s="281">
        <v>24.99</v>
      </c>
      <c r="G7684" s="279" t="s">
        <v>8444</v>
      </c>
      <c r="H7684" s="283">
        <v>72</v>
      </c>
      <c r="I7684" s="280">
        <v>42951</v>
      </c>
      <c r="J7684" s="281"/>
      <c r="K7684" s="169"/>
      <c r="L7684" s="169"/>
      <c r="M7684" s="169" t="s">
        <v>2395</v>
      </c>
      <c r="N7684" s="169"/>
      <c r="O7684" s="169"/>
      <c r="P7684" s="169"/>
    </row>
    <row r="7685" spans="1:16" ht="20.100000000000001" customHeight="1">
      <c r="A7685" s="5" t="s">
        <v>18946</v>
      </c>
      <c r="B7685" s="168">
        <v>683615815568</v>
      </c>
      <c r="C7685" s="167" t="s">
        <v>18947</v>
      </c>
      <c r="D7685" s="5" t="s">
        <v>18935</v>
      </c>
      <c r="E7685" s="323">
        <v>7</v>
      </c>
      <c r="F7685" s="281">
        <v>24.99</v>
      </c>
      <c r="G7685" s="279" t="s">
        <v>8444</v>
      </c>
      <c r="H7685" s="282">
        <v>0</v>
      </c>
      <c r="I7685" s="280">
        <v>42951</v>
      </c>
      <c r="J7685" s="281"/>
      <c r="K7685" s="169"/>
      <c r="L7685" s="169"/>
      <c r="M7685" s="169" t="s">
        <v>2395</v>
      </c>
      <c r="N7685" s="169"/>
      <c r="O7685" s="169"/>
      <c r="P7685" s="169"/>
    </row>
    <row r="7686" spans="1:16" ht="20.100000000000001" customHeight="1">
      <c r="A7686" s="5" t="s">
        <v>18948</v>
      </c>
      <c r="B7686" s="168">
        <v>683615815575</v>
      </c>
      <c r="C7686" s="167" t="s">
        <v>18949</v>
      </c>
      <c r="D7686" s="5" t="s">
        <v>18935</v>
      </c>
      <c r="E7686" s="323">
        <v>7</v>
      </c>
      <c r="F7686" s="281">
        <v>24.99</v>
      </c>
      <c r="G7686" s="279" t="s">
        <v>8444</v>
      </c>
      <c r="H7686" s="282">
        <v>0</v>
      </c>
      <c r="I7686" s="280">
        <v>42951</v>
      </c>
      <c r="J7686" s="281"/>
      <c r="K7686" s="169"/>
      <c r="L7686" s="169"/>
      <c r="M7686" s="169" t="s">
        <v>2395</v>
      </c>
      <c r="N7686" s="169"/>
      <c r="O7686" s="169"/>
      <c r="P7686" s="169"/>
    </row>
    <row r="7687" spans="1:16" ht="20.100000000000001" customHeight="1">
      <c r="A7687" s="5" t="s">
        <v>18950</v>
      </c>
      <c r="B7687" s="168">
        <v>683615815582</v>
      </c>
      <c r="C7687" s="167" t="s">
        <v>18951</v>
      </c>
      <c r="D7687" s="5" t="s">
        <v>18935</v>
      </c>
      <c r="E7687" s="323">
        <v>7</v>
      </c>
      <c r="F7687" s="281">
        <v>24.99</v>
      </c>
      <c r="G7687" s="279" t="s">
        <v>8444</v>
      </c>
      <c r="H7687" s="282">
        <v>0</v>
      </c>
      <c r="I7687" s="280">
        <v>42951</v>
      </c>
      <c r="J7687" s="281"/>
      <c r="K7687" s="169"/>
      <c r="L7687" s="169"/>
      <c r="M7687" s="169" t="s">
        <v>2395</v>
      </c>
      <c r="N7687" s="169"/>
      <c r="O7687" s="169"/>
      <c r="P7687" s="169"/>
    </row>
    <row r="7688" spans="1:16" ht="20.100000000000001" customHeight="1">
      <c r="A7688" s="5" t="s">
        <v>18952</v>
      </c>
      <c r="C7688" s="167" t="s">
        <v>18953</v>
      </c>
      <c r="D7688" s="5" t="s">
        <v>18935</v>
      </c>
      <c r="E7688" s="169"/>
      <c r="F7688" s="281"/>
      <c r="G7688" s="279" t="s">
        <v>8444</v>
      </c>
      <c r="H7688" s="282">
        <v>0</v>
      </c>
      <c r="I7688" s="280">
        <v>42951</v>
      </c>
      <c r="J7688" s="281"/>
      <c r="K7688" s="169"/>
      <c r="L7688" s="169"/>
      <c r="M7688" s="169" t="s">
        <v>2395</v>
      </c>
      <c r="N7688" s="169"/>
      <c r="O7688" s="169"/>
      <c r="P7688" s="169"/>
    </row>
    <row r="7689" spans="1:16" ht="20.100000000000001" customHeight="1">
      <c r="A7689" s="5" t="s">
        <v>18954</v>
      </c>
      <c r="B7689" s="168">
        <v>683615815599</v>
      </c>
      <c r="C7689" s="167" t="s">
        <v>18955</v>
      </c>
      <c r="D7689" s="5" t="s">
        <v>18935</v>
      </c>
      <c r="E7689" s="323">
        <v>7</v>
      </c>
      <c r="F7689" s="281">
        <v>24.99</v>
      </c>
      <c r="G7689" s="279" t="s">
        <v>8444</v>
      </c>
      <c r="H7689" s="282">
        <v>0</v>
      </c>
      <c r="I7689" s="280">
        <v>42951</v>
      </c>
      <c r="J7689" s="281"/>
      <c r="K7689" s="169"/>
      <c r="L7689" s="169"/>
      <c r="M7689" s="169" t="s">
        <v>2395</v>
      </c>
      <c r="N7689" s="169"/>
      <c r="O7689" s="169"/>
      <c r="P7689" s="169"/>
    </row>
    <row r="7690" spans="1:16" ht="20.100000000000001" customHeight="1">
      <c r="A7690" s="5" t="s">
        <v>18956</v>
      </c>
      <c r="B7690" s="168">
        <v>683615815605</v>
      </c>
      <c r="C7690" s="167" t="s">
        <v>18957</v>
      </c>
      <c r="D7690" s="5" t="s">
        <v>18935</v>
      </c>
      <c r="E7690" s="326">
        <v>3.5</v>
      </c>
      <c r="F7690" s="281">
        <v>24.99</v>
      </c>
      <c r="G7690" s="279" t="s">
        <v>8444</v>
      </c>
      <c r="H7690" s="283">
        <v>56</v>
      </c>
      <c r="I7690" s="280">
        <v>42951</v>
      </c>
      <c r="J7690" s="281"/>
      <c r="K7690" s="169"/>
      <c r="L7690" s="169"/>
      <c r="M7690" s="169" t="s">
        <v>2395</v>
      </c>
      <c r="N7690" s="169"/>
      <c r="O7690" s="169"/>
      <c r="P7690" s="169"/>
    </row>
    <row r="7691" spans="1:16" ht="20.100000000000001" customHeight="1">
      <c r="A7691" s="5" t="s">
        <v>18958</v>
      </c>
      <c r="B7691" s="168">
        <v>683615815612</v>
      </c>
      <c r="C7691" s="167" t="s">
        <v>18959</v>
      </c>
      <c r="D7691" s="5" t="s">
        <v>18935</v>
      </c>
      <c r="E7691" s="323">
        <v>7</v>
      </c>
      <c r="F7691" s="281">
        <v>24.99</v>
      </c>
      <c r="G7691" s="279" t="s">
        <v>8444</v>
      </c>
      <c r="H7691" s="282">
        <v>0</v>
      </c>
      <c r="I7691" s="280">
        <v>42951</v>
      </c>
      <c r="J7691" s="281"/>
      <c r="K7691" s="169"/>
      <c r="L7691" s="169"/>
      <c r="M7691" s="169" t="s">
        <v>2395</v>
      </c>
      <c r="N7691" s="169"/>
      <c r="O7691" s="169"/>
      <c r="P7691" s="169"/>
    </row>
    <row r="7692" spans="1:16" ht="20.100000000000001" customHeight="1">
      <c r="A7692" s="5" t="s">
        <v>18960</v>
      </c>
      <c r="B7692" s="168">
        <v>683615815629</v>
      </c>
      <c r="C7692" s="167" t="s">
        <v>18961</v>
      </c>
      <c r="D7692" s="5" t="s">
        <v>18935</v>
      </c>
      <c r="E7692" s="323">
        <v>7</v>
      </c>
      <c r="F7692" s="281">
        <v>24.99</v>
      </c>
      <c r="G7692" s="279" t="s">
        <v>8444</v>
      </c>
      <c r="H7692" s="282">
        <v>0</v>
      </c>
      <c r="I7692" s="280">
        <v>42951</v>
      </c>
      <c r="J7692" s="281"/>
      <c r="K7692" s="169"/>
      <c r="L7692" s="169"/>
      <c r="M7692" s="169" t="s">
        <v>2395</v>
      </c>
      <c r="N7692" s="169"/>
      <c r="O7692" s="169"/>
      <c r="P7692" s="169"/>
    </row>
    <row r="7693" spans="1:16" ht="20.100000000000001" customHeight="1">
      <c r="A7693" s="5" t="s">
        <v>18962</v>
      </c>
      <c r="B7693" s="168">
        <v>683615815636</v>
      </c>
      <c r="C7693" s="167" t="s">
        <v>18963</v>
      </c>
      <c r="D7693" s="5" t="s">
        <v>18935</v>
      </c>
      <c r="E7693" s="326">
        <v>3.5</v>
      </c>
      <c r="F7693" s="281">
        <v>24.99</v>
      </c>
      <c r="G7693" s="279" t="s">
        <v>8444</v>
      </c>
      <c r="H7693" s="283">
        <v>23</v>
      </c>
      <c r="I7693" s="280">
        <v>42951</v>
      </c>
      <c r="J7693" s="281"/>
      <c r="K7693" s="169"/>
      <c r="L7693" s="169"/>
      <c r="M7693" s="169" t="s">
        <v>2395</v>
      </c>
      <c r="N7693" s="169"/>
      <c r="O7693" s="169"/>
      <c r="P7693" s="169"/>
    </row>
    <row r="7694" spans="1:16" ht="20.100000000000001" customHeight="1">
      <c r="A7694" s="5" t="s">
        <v>18964</v>
      </c>
      <c r="B7694" s="168">
        <v>683615815643</v>
      </c>
      <c r="C7694" s="167" t="s">
        <v>18965</v>
      </c>
      <c r="D7694" s="5" t="s">
        <v>18935</v>
      </c>
      <c r="E7694" s="323">
        <v>7</v>
      </c>
      <c r="F7694" s="281">
        <v>24.99</v>
      </c>
      <c r="G7694" s="279" t="s">
        <v>8444</v>
      </c>
      <c r="H7694" s="282">
        <v>0</v>
      </c>
      <c r="I7694" s="280">
        <v>42951</v>
      </c>
      <c r="J7694" s="281"/>
      <c r="K7694" s="169"/>
      <c r="L7694" s="169"/>
      <c r="M7694" s="169" t="s">
        <v>2395</v>
      </c>
      <c r="N7694" s="169"/>
      <c r="O7694" s="169"/>
      <c r="P7694" s="169"/>
    </row>
    <row r="7695" spans="1:16" ht="20.100000000000001" customHeight="1">
      <c r="A7695" s="5" t="s">
        <v>18966</v>
      </c>
      <c r="B7695" s="168">
        <v>683615815650</v>
      </c>
      <c r="C7695" s="167" t="s">
        <v>18967</v>
      </c>
      <c r="D7695" s="5" t="s">
        <v>18935</v>
      </c>
      <c r="E7695" s="323">
        <v>7</v>
      </c>
      <c r="F7695" s="281">
        <v>24.99</v>
      </c>
      <c r="G7695" s="279" t="s">
        <v>8444</v>
      </c>
      <c r="H7695" s="282">
        <v>0</v>
      </c>
      <c r="I7695" s="280">
        <v>42951</v>
      </c>
      <c r="J7695" s="281"/>
      <c r="K7695" s="169"/>
      <c r="L7695" s="169"/>
      <c r="M7695" s="169" t="s">
        <v>2395</v>
      </c>
      <c r="N7695" s="169"/>
      <c r="O7695" s="169"/>
      <c r="P7695" s="169"/>
    </row>
    <row r="7696" spans="1:16" ht="20.100000000000001" customHeight="1">
      <c r="A7696" s="5" t="s">
        <v>18968</v>
      </c>
      <c r="C7696" s="167" t="s">
        <v>18969</v>
      </c>
      <c r="D7696" s="5" t="s">
        <v>18935</v>
      </c>
      <c r="E7696" s="169"/>
      <c r="F7696" s="281"/>
      <c r="G7696" s="279" t="s">
        <v>8444</v>
      </c>
      <c r="H7696" s="282">
        <v>0</v>
      </c>
      <c r="I7696" s="280">
        <v>42951</v>
      </c>
      <c r="J7696" s="281"/>
      <c r="K7696" s="169"/>
      <c r="L7696" s="169"/>
      <c r="M7696" s="169" t="s">
        <v>2395</v>
      </c>
      <c r="N7696" s="169"/>
      <c r="O7696" s="169"/>
      <c r="P7696" s="169"/>
    </row>
    <row r="7697" spans="1:16" ht="20.100000000000001" customHeight="1">
      <c r="A7697" s="5" t="s">
        <v>18970</v>
      </c>
      <c r="B7697" s="168">
        <v>683615815667</v>
      </c>
      <c r="C7697" s="167" t="s">
        <v>18971</v>
      </c>
      <c r="D7697" s="5" t="s">
        <v>18935</v>
      </c>
      <c r="E7697" s="323">
        <v>7</v>
      </c>
      <c r="F7697" s="281">
        <v>24.99</v>
      </c>
      <c r="G7697" s="279" t="s">
        <v>8444</v>
      </c>
      <c r="H7697" s="282">
        <v>0</v>
      </c>
      <c r="I7697" s="280">
        <v>42951</v>
      </c>
      <c r="J7697" s="281"/>
      <c r="K7697" s="169"/>
      <c r="L7697" s="169"/>
      <c r="M7697" s="169" t="s">
        <v>2395</v>
      </c>
      <c r="N7697" s="169"/>
      <c r="O7697" s="169"/>
      <c r="P7697" s="169"/>
    </row>
    <row r="7698" spans="1:16" ht="20.100000000000001" customHeight="1">
      <c r="A7698" s="5" t="s">
        <v>18972</v>
      </c>
      <c r="B7698" s="168">
        <v>683615815674</v>
      </c>
      <c r="C7698" s="167" t="s">
        <v>18973</v>
      </c>
      <c r="D7698" s="5" t="s">
        <v>18935</v>
      </c>
      <c r="E7698" s="323">
        <v>7</v>
      </c>
      <c r="F7698" s="281">
        <v>24.99</v>
      </c>
      <c r="G7698" s="279" t="s">
        <v>8444</v>
      </c>
      <c r="H7698" s="282">
        <v>0</v>
      </c>
      <c r="I7698" s="280">
        <v>42951</v>
      </c>
      <c r="J7698" s="281"/>
      <c r="K7698" s="169"/>
      <c r="L7698" s="169"/>
      <c r="M7698" s="169" t="s">
        <v>2395</v>
      </c>
      <c r="N7698" s="169"/>
      <c r="O7698" s="169"/>
      <c r="P7698" s="169"/>
    </row>
    <row r="7699" spans="1:16" ht="20.100000000000001" customHeight="1">
      <c r="A7699" s="5" t="s">
        <v>18974</v>
      </c>
      <c r="C7699" s="167" t="s">
        <v>18975</v>
      </c>
      <c r="D7699" s="5" t="s">
        <v>18976</v>
      </c>
      <c r="E7699" s="169"/>
      <c r="F7699" s="281"/>
      <c r="G7699" s="279" t="s">
        <v>8444</v>
      </c>
      <c r="H7699" s="282">
        <v>0</v>
      </c>
      <c r="I7699" s="280">
        <v>42951</v>
      </c>
      <c r="J7699" s="281"/>
      <c r="K7699" s="169"/>
      <c r="L7699" s="169"/>
      <c r="M7699" s="169" t="s">
        <v>2395</v>
      </c>
      <c r="N7699" s="169"/>
      <c r="O7699" s="169"/>
      <c r="P7699" s="169"/>
    </row>
    <row r="7700" spans="1:16" ht="20.100000000000001" customHeight="1">
      <c r="A7700" s="5" t="s">
        <v>18977</v>
      </c>
      <c r="B7700" s="168">
        <v>683615815681</v>
      </c>
      <c r="C7700" s="167" t="s">
        <v>18978</v>
      </c>
      <c r="D7700" s="5" t="s">
        <v>18976</v>
      </c>
      <c r="E7700" s="323">
        <v>8</v>
      </c>
      <c r="F7700" s="281">
        <v>24.99</v>
      </c>
      <c r="G7700" s="279" t="s">
        <v>8444</v>
      </c>
      <c r="H7700" s="282">
        <v>0</v>
      </c>
      <c r="I7700" s="280">
        <v>42951</v>
      </c>
      <c r="J7700" s="281"/>
      <c r="K7700" s="169"/>
      <c r="L7700" s="169"/>
      <c r="M7700" s="169" t="s">
        <v>2395</v>
      </c>
      <c r="N7700" s="169"/>
      <c r="O7700" s="169"/>
      <c r="P7700" s="169"/>
    </row>
    <row r="7701" spans="1:16" ht="20.100000000000001" customHeight="1">
      <c r="A7701" s="5" t="s">
        <v>18979</v>
      </c>
      <c r="B7701" s="168">
        <v>683615815698</v>
      </c>
      <c r="C7701" s="167" t="s">
        <v>18980</v>
      </c>
      <c r="D7701" s="5" t="s">
        <v>18976</v>
      </c>
      <c r="E7701" s="323">
        <v>8</v>
      </c>
      <c r="F7701" s="281">
        <v>24.99</v>
      </c>
      <c r="G7701" s="279" t="s">
        <v>8444</v>
      </c>
      <c r="H7701" s="282">
        <v>0</v>
      </c>
      <c r="I7701" s="280">
        <v>42951</v>
      </c>
      <c r="J7701" s="281"/>
      <c r="K7701" s="169"/>
      <c r="L7701" s="169"/>
      <c r="M7701" s="169" t="s">
        <v>2395</v>
      </c>
      <c r="N7701" s="169"/>
      <c r="O7701" s="169"/>
      <c r="P7701" s="169"/>
    </row>
    <row r="7702" spans="1:16" ht="20.100000000000001" customHeight="1">
      <c r="A7702" s="5" t="s">
        <v>18981</v>
      </c>
      <c r="B7702" s="168">
        <v>683615815704</v>
      </c>
      <c r="C7702" s="167" t="s">
        <v>18982</v>
      </c>
      <c r="D7702" s="5" t="s">
        <v>18976</v>
      </c>
      <c r="E7702" s="326">
        <v>4</v>
      </c>
      <c r="F7702" s="281">
        <v>24.99</v>
      </c>
      <c r="G7702" s="279" t="s">
        <v>8444</v>
      </c>
      <c r="H7702" s="283">
        <v>6</v>
      </c>
      <c r="I7702" s="280">
        <v>42951</v>
      </c>
      <c r="J7702" s="281"/>
      <c r="K7702" s="169"/>
      <c r="L7702" s="169"/>
      <c r="M7702" s="169" t="s">
        <v>2395</v>
      </c>
      <c r="N7702" s="169"/>
      <c r="O7702" s="169"/>
      <c r="P7702" s="169"/>
    </row>
    <row r="7703" spans="1:16" ht="20.100000000000001" customHeight="1">
      <c r="A7703" s="5" t="s">
        <v>18983</v>
      </c>
      <c r="B7703" s="168">
        <v>683615815711</v>
      </c>
      <c r="C7703" s="167" t="s">
        <v>18984</v>
      </c>
      <c r="D7703" s="5" t="s">
        <v>18976</v>
      </c>
      <c r="E7703" s="323">
        <v>8</v>
      </c>
      <c r="F7703" s="281">
        <v>24.99</v>
      </c>
      <c r="G7703" s="279" t="s">
        <v>8444</v>
      </c>
      <c r="H7703" s="282">
        <v>0</v>
      </c>
      <c r="I7703" s="280">
        <v>42951</v>
      </c>
      <c r="J7703" s="281"/>
      <c r="K7703" s="169"/>
      <c r="L7703" s="169"/>
      <c r="M7703" s="169" t="s">
        <v>2395</v>
      </c>
      <c r="N7703" s="169"/>
      <c r="O7703" s="169"/>
      <c r="P7703" s="169"/>
    </row>
    <row r="7704" spans="1:16" ht="20.100000000000001" customHeight="1">
      <c r="A7704" s="5" t="s">
        <v>18985</v>
      </c>
      <c r="B7704" s="168">
        <v>683615815728</v>
      </c>
      <c r="C7704" s="167" t="s">
        <v>18986</v>
      </c>
      <c r="D7704" s="5" t="s">
        <v>18976</v>
      </c>
      <c r="E7704" s="326">
        <v>4</v>
      </c>
      <c r="F7704" s="281">
        <v>24.99</v>
      </c>
      <c r="G7704" s="279" t="s">
        <v>8444</v>
      </c>
      <c r="H7704" s="283">
        <v>11</v>
      </c>
      <c r="I7704" s="280">
        <v>42951</v>
      </c>
      <c r="J7704" s="281"/>
      <c r="K7704" s="169"/>
      <c r="L7704" s="169"/>
      <c r="M7704" s="169" t="s">
        <v>2395</v>
      </c>
      <c r="N7704" s="169"/>
      <c r="O7704" s="169"/>
      <c r="P7704" s="169"/>
    </row>
    <row r="7705" spans="1:16" ht="20.100000000000001" customHeight="1">
      <c r="A7705" s="5" t="s">
        <v>18987</v>
      </c>
      <c r="B7705" s="168">
        <v>683615815735</v>
      </c>
      <c r="C7705" s="167" t="s">
        <v>18988</v>
      </c>
      <c r="D7705" s="5" t="s">
        <v>18976</v>
      </c>
      <c r="E7705" s="323">
        <v>8</v>
      </c>
      <c r="F7705" s="281">
        <v>24.99</v>
      </c>
      <c r="G7705" s="279" t="s">
        <v>8444</v>
      </c>
      <c r="H7705" s="282">
        <v>0</v>
      </c>
      <c r="I7705" s="280">
        <v>42951</v>
      </c>
      <c r="J7705" s="281"/>
      <c r="K7705" s="169"/>
      <c r="L7705" s="169"/>
      <c r="M7705" s="169" t="s">
        <v>2395</v>
      </c>
      <c r="N7705" s="169"/>
      <c r="O7705" s="169"/>
      <c r="P7705" s="169"/>
    </row>
    <row r="7706" spans="1:16" ht="20.100000000000001" customHeight="1">
      <c r="A7706" s="5" t="s">
        <v>18989</v>
      </c>
      <c r="C7706" s="167" t="s">
        <v>18990</v>
      </c>
      <c r="D7706" s="5" t="s">
        <v>18976</v>
      </c>
      <c r="E7706" s="169"/>
      <c r="F7706" s="281"/>
      <c r="G7706" s="279" t="s">
        <v>8444</v>
      </c>
      <c r="H7706" s="282">
        <v>0</v>
      </c>
      <c r="I7706" s="280">
        <v>42951</v>
      </c>
      <c r="J7706" s="281"/>
      <c r="K7706" s="169"/>
      <c r="L7706" s="169"/>
      <c r="M7706" s="169" t="s">
        <v>2395</v>
      </c>
      <c r="N7706" s="169"/>
      <c r="O7706" s="169"/>
      <c r="P7706" s="169"/>
    </row>
    <row r="7707" spans="1:16" ht="20.100000000000001" customHeight="1">
      <c r="A7707" s="5" t="s">
        <v>18991</v>
      </c>
      <c r="B7707" s="168">
        <v>683615815742</v>
      </c>
      <c r="C7707" s="167" t="s">
        <v>18992</v>
      </c>
      <c r="D7707" s="5" t="s">
        <v>18976</v>
      </c>
      <c r="E7707" s="323">
        <v>8</v>
      </c>
      <c r="F7707" s="281">
        <v>24.99</v>
      </c>
      <c r="G7707" s="279" t="s">
        <v>8444</v>
      </c>
      <c r="H7707" s="282">
        <v>0</v>
      </c>
      <c r="I7707" s="280">
        <v>42951</v>
      </c>
      <c r="J7707" s="281"/>
      <c r="K7707" s="169"/>
      <c r="L7707" s="169"/>
      <c r="M7707" s="169" t="s">
        <v>2395</v>
      </c>
      <c r="N7707" s="169"/>
      <c r="O7707" s="169"/>
      <c r="P7707" s="169"/>
    </row>
    <row r="7708" spans="1:16" ht="20.100000000000001" customHeight="1">
      <c r="A7708" s="5" t="s">
        <v>18993</v>
      </c>
      <c r="B7708" s="168">
        <v>683615815759</v>
      </c>
      <c r="C7708" s="167" t="s">
        <v>18994</v>
      </c>
      <c r="D7708" s="5" t="s">
        <v>18976</v>
      </c>
      <c r="E7708" s="323">
        <v>8</v>
      </c>
      <c r="F7708" s="281">
        <v>24.99</v>
      </c>
      <c r="G7708" s="279" t="s">
        <v>8444</v>
      </c>
      <c r="H7708" s="282">
        <v>0</v>
      </c>
      <c r="I7708" s="280">
        <v>42951</v>
      </c>
      <c r="J7708" s="281"/>
      <c r="K7708" s="169"/>
      <c r="L7708" s="169"/>
      <c r="M7708" s="169" t="s">
        <v>2395</v>
      </c>
      <c r="N7708" s="169"/>
      <c r="O7708" s="169"/>
      <c r="P7708" s="169"/>
    </row>
    <row r="7709" spans="1:16" ht="20.100000000000001" customHeight="1">
      <c r="A7709" s="5" t="s">
        <v>18995</v>
      </c>
      <c r="B7709" s="168">
        <v>683615815766</v>
      </c>
      <c r="C7709" s="167" t="s">
        <v>18996</v>
      </c>
      <c r="D7709" s="5" t="s">
        <v>18976</v>
      </c>
      <c r="E7709" s="323">
        <v>8</v>
      </c>
      <c r="F7709" s="281">
        <v>24.99</v>
      </c>
      <c r="G7709" s="279" t="s">
        <v>8444</v>
      </c>
      <c r="H7709" s="282">
        <v>0</v>
      </c>
      <c r="I7709" s="280">
        <v>42951</v>
      </c>
      <c r="J7709" s="281"/>
      <c r="K7709" s="169"/>
      <c r="L7709" s="169"/>
      <c r="M7709" s="169" t="s">
        <v>2395</v>
      </c>
      <c r="N7709" s="169"/>
      <c r="O7709" s="169"/>
      <c r="P7709" s="169"/>
    </row>
    <row r="7710" spans="1:16" ht="20.100000000000001" customHeight="1">
      <c r="A7710" s="5" t="s">
        <v>18997</v>
      </c>
      <c r="B7710" s="168">
        <v>683615815773</v>
      </c>
      <c r="C7710" s="167" t="s">
        <v>18998</v>
      </c>
      <c r="D7710" s="5" t="s">
        <v>18976</v>
      </c>
      <c r="E7710" s="326">
        <v>7</v>
      </c>
      <c r="F7710" s="281">
        <v>24.99</v>
      </c>
      <c r="G7710" s="279" t="s">
        <v>8444</v>
      </c>
      <c r="H7710" s="283">
        <v>22</v>
      </c>
      <c r="I7710" s="280">
        <v>42951</v>
      </c>
      <c r="J7710" s="281"/>
      <c r="K7710" s="169"/>
      <c r="L7710" s="169"/>
      <c r="M7710" s="169" t="s">
        <v>2395</v>
      </c>
      <c r="N7710" s="169"/>
      <c r="O7710" s="169"/>
      <c r="P7710" s="169"/>
    </row>
    <row r="7711" spans="1:16" ht="20.100000000000001" customHeight="1">
      <c r="A7711" s="5" t="s">
        <v>18999</v>
      </c>
      <c r="B7711" s="168">
        <v>683615815780</v>
      </c>
      <c r="C7711" s="167" t="s">
        <v>19000</v>
      </c>
      <c r="D7711" s="5" t="s">
        <v>18976</v>
      </c>
      <c r="E7711" s="326">
        <v>7</v>
      </c>
      <c r="F7711" s="281">
        <v>24.99</v>
      </c>
      <c r="G7711" s="279" t="s">
        <v>8444</v>
      </c>
      <c r="H7711" s="283">
        <v>42</v>
      </c>
      <c r="I7711" s="280">
        <v>42951</v>
      </c>
      <c r="J7711" s="281"/>
      <c r="K7711" s="169"/>
      <c r="L7711" s="169"/>
      <c r="M7711" s="169" t="s">
        <v>2395</v>
      </c>
      <c r="N7711" s="169"/>
      <c r="O7711" s="169"/>
      <c r="P7711" s="169"/>
    </row>
    <row r="7712" spans="1:16" ht="20.100000000000001" customHeight="1">
      <c r="A7712" s="5" t="s">
        <v>19001</v>
      </c>
      <c r="B7712" s="168">
        <v>683615815797</v>
      </c>
      <c r="C7712" s="167" t="s">
        <v>19002</v>
      </c>
      <c r="D7712" s="5" t="s">
        <v>18976</v>
      </c>
      <c r="E7712" s="323">
        <v>8</v>
      </c>
      <c r="F7712" s="281">
        <v>24.99</v>
      </c>
      <c r="G7712" s="279" t="s">
        <v>8444</v>
      </c>
      <c r="H7712" s="282">
        <v>0</v>
      </c>
      <c r="I7712" s="280">
        <v>42951</v>
      </c>
      <c r="J7712" s="281"/>
      <c r="K7712" s="169"/>
      <c r="L7712" s="169"/>
      <c r="M7712" s="169" t="s">
        <v>2395</v>
      </c>
      <c r="N7712" s="169"/>
      <c r="O7712" s="169"/>
      <c r="P7712" s="169"/>
    </row>
    <row r="7713" spans="1:16" ht="20.100000000000001" customHeight="1">
      <c r="A7713" s="5" t="s">
        <v>19003</v>
      </c>
      <c r="B7713" s="168">
        <v>683615815803</v>
      </c>
      <c r="C7713" s="167" t="s">
        <v>19004</v>
      </c>
      <c r="D7713" s="5" t="s">
        <v>18976</v>
      </c>
      <c r="E7713" s="326">
        <v>7</v>
      </c>
      <c r="F7713" s="281">
        <v>24.99</v>
      </c>
      <c r="G7713" s="279" t="s">
        <v>8444</v>
      </c>
      <c r="H7713" s="283">
        <v>31</v>
      </c>
      <c r="I7713" s="280">
        <v>42951</v>
      </c>
      <c r="J7713" s="281"/>
      <c r="K7713" s="169"/>
      <c r="L7713" s="169"/>
      <c r="M7713" s="169" t="s">
        <v>2395</v>
      </c>
      <c r="N7713" s="169"/>
      <c r="O7713" s="169"/>
      <c r="P7713" s="169"/>
    </row>
    <row r="7714" spans="1:16" ht="20.100000000000001" customHeight="1">
      <c r="A7714" s="5" t="s">
        <v>19005</v>
      </c>
      <c r="B7714" s="168">
        <v>683615815810</v>
      </c>
      <c r="C7714" s="167" t="s">
        <v>19006</v>
      </c>
      <c r="D7714" s="5" t="s">
        <v>18976</v>
      </c>
      <c r="E7714" s="323">
        <v>8</v>
      </c>
      <c r="F7714" s="281">
        <v>24.99</v>
      </c>
      <c r="G7714" s="279" t="s">
        <v>8444</v>
      </c>
      <c r="H7714" s="282">
        <v>0</v>
      </c>
      <c r="I7714" s="280">
        <v>42951</v>
      </c>
      <c r="J7714" s="281"/>
      <c r="K7714" s="169"/>
      <c r="L7714" s="169"/>
      <c r="M7714" s="169" t="s">
        <v>2395</v>
      </c>
      <c r="N7714" s="169"/>
      <c r="O7714" s="169"/>
      <c r="P7714" s="169"/>
    </row>
    <row r="7715" spans="1:16" ht="20.100000000000001" customHeight="1">
      <c r="A7715" s="5" t="s">
        <v>19007</v>
      </c>
      <c r="B7715" s="168">
        <v>683615815827</v>
      </c>
      <c r="C7715" s="167" t="s">
        <v>19008</v>
      </c>
      <c r="D7715" s="5" t="s">
        <v>18976</v>
      </c>
      <c r="E7715" s="323">
        <v>8</v>
      </c>
      <c r="F7715" s="281">
        <v>24.99</v>
      </c>
      <c r="G7715" s="279" t="s">
        <v>8444</v>
      </c>
      <c r="H7715" s="282">
        <v>0</v>
      </c>
      <c r="I7715" s="280">
        <v>42951</v>
      </c>
      <c r="J7715" s="281"/>
      <c r="K7715" s="169"/>
      <c r="L7715" s="169"/>
      <c r="M7715" s="169" t="s">
        <v>2395</v>
      </c>
      <c r="N7715" s="169"/>
      <c r="O7715" s="169"/>
      <c r="P7715" s="169"/>
    </row>
    <row r="7716" spans="1:16" ht="20.100000000000001" customHeight="1">
      <c r="A7716" s="5" t="s">
        <v>19009</v>
      </c>
      <c r="C7716" s="167" t="s">
        <v>19010</v>
      </c>
      <c r="D7716" s="5" t="s">
        <v>18976</v>
      </c>
      <c r="E7716" s="169"/>
      <c r="F7716" s="281"/>
      <c r="G7716" s="279" t="s">
        <v>8444</v>
      </c>
      <c r="H7716" s="282">
        <v>0</v>
      </c>
      <c r="I7716" s="280">
        <v>42951</v>
      </c>
      <c r="J7716" s="281"/>
      <c r="K7716" s="169"/>
      <c r="L7716" s="169"/>
      <c r="M7716" s="169" t="s">
        <v>2395</v>
      </c>
      <c r="N7716" s="169"/>
      <c r="O7716" s="169"/>
      <c r="P7716" s="169"/>
    </row>
    <row r="7717" spans="1:16" ht="20.100000000000001" customHeight="1">
      <c r="A7717" s="5" t="s">
        <v>19011</v>
      </c>
      <c r="B7717" s="168">
        <v>683615815834</v>
      </c>
      <c r="C7717" s="167" t="s">
        <v>19012</v>
      </c>
      <c r="D7717" s="5" t="s">
        <v>18976</v>
      </c>
      <c r="E7717" s="326">
        <v>9</v>
      </c>
      <c r="F7717" s="281">
        <v>24.99</v>
      </c>
      <c r="G7717" s="279" t="s">
        <v>8444</v>
      </c>
      <c r="H7717" s="283">
        <v>3</v>
      </c>
      <c r="I7717" s="280">
        <v>42951</v>
      </c>
      <c r="J7717" s="281"/>
      <c r="K7717" s="169"/>
      <c r="L7717" s="169"/>
      <c r="M7717" s="169" t="s">
        <v>2395</v>
      </c>
      <c r="N7717" s="169"/>
      <c r="O7717" s="169"/>
      <c r="P7717" s="169"/>
    </row>
    <row r="7718" spans="1:16" ht="20.100000000000001" customHeight="1">
      <c r="A7718" s="5" t="s">
        <v>19013</v>
      </c>
      <c r="C7718" s="167" t="s">
        <v>19014</v>
      </c>
      <c r="D7718" s="5" t="s">
        <v>19015</v>
      </c>
      <c r="E7718" s="169"/>
      <c r="F7718" s="281"/>
      <c r="G7718" s="279" t="s">
        <v>8444</v>
      </c>
      <c r="H7718" s="282">
        <v>0</v>
      </c>
      <c r="I7718" s="280">
        <v>42951</v>
      </c>
      <c r="J7718" s="281"/>
      <c r="K7718" s="169"/>
      <c r="L7718" s="169"/>
      <c r="M7718" s="169" t="s">
        <v>2395</v>
      </c>
      <c r="N7718" s="169"/>
      <c r="O7718" s="169"/>
      <c r="P7718" s="169"/>
    </row>
    <row r="7719" spans="1:16" ht="20.100000000000001" customHeight="1">
      <c r="A7719" s="5" t="s">
        <v>19016</v>
      </c>
      <c r="B7719" s="168">
        <v>683615815841</v>
      </c>
      <c r="C7719" s="167" t="s">
        <v>19017</v>
      </c>
      <c r="D7719" s="5" t="s">
        <v>19015</v>
      </c>
      <c r="E7719" s="323">
        <v>7</v>
      </c>
      <c r="F7719" s="281">
        <v>24.99</v>
      </c>
      <c r="G7719" s="279" t="s">
        <v>8444</v>
      </c>
      <c r="H7719" s="282">
        <v>0</v>
      </c>
      <c r="I7719" s="280">
        <v>42951</v>
      </c>
      <c r="J7719" s="281"/>
      <c r="K7719" s="169"/>
      <c r="L7719" s="169"/>
      <c r="M7719" s="169" t="s">
        <v>2395</v>
      </c>
      <c r="N7719" s="169"/>
      <c r="O7719" s="169"/>
      <c r="P7719" s="169"/>
    </row>
    <row r="7720" spans="1:16" ht="20.100000000000001" customHeight="1">
      <c r="A7720" s="5" t="s">
        <v>19018</v>
      </c>
      <c r="B7720" s="168">
        <v>683615815858</v>
      </c>
      <c r="C7720" s="167" t="s">
        <v>19019</v>
      </c>
      <c r="D7720" s="5" t="s">
        <v>19015</v>
      </c>
      <c r="E7720" s="323">
        <v>7</v>
      </c>
      <c r="F7720" s="281">
        <v>24.99</v>
      </c>
      <c r="G7720" s="279" t="s">
        <v>8444</v>
      </c>
      <c r="H7720" s="282">
        <v>0</v>
      </c>
      <c r="I7720" s="280">
        <v>42951</v>
      </c>
      <c r="J7720" s="281"/>
      <c r="K7720" s="169"/>
      <c r="L7720" s="169"/>
      <c r="M7720" s="169" t="s">
        <v>2395</v>
      </c>
      <c r="N7720" s="169"/>
      <c r="O7720" s="169"/>
      <c r="P7720" s="169"/>
    </row>
    <row r="7721" spans="1:16" ht="20.100000000000001" customHeight="1">
      <c r="A7721" s="5" t="s">
        <v>19020</v>
      </c>
      <c r="B7721" s="168">
        <v>683615815865</v>
      </c>
      <c r="C7721" s="167" t="s">
        <v>19021</v>
      </c>
      <c r="D7721" s="5" t="s">
        <v>19015</v>
      </c>
      <c r="E7721" s="323">
        <v>7</v>
      </c>
      <c r="F7721" s="281">
        <v>24.99</v>
      </c>
      <c r="G7721" s="279" t="s">
        <v>8444</v>
      </c>
      <c r="H7721" s="282">
        <v>0</v>
      </c>
      <c r="I7721" s="280">
        <v>42951</v>
      </c>
      <c r="J7721" s="281"/>
      <c r="K7721" s="169"/>
      <c r="L7721" s="169"/>
      <c r="M7721" s="169" t="s">
        <v>2395</v>
      </c>
      <c r="N7721" s="169"/>
      <c r="O7721" s="169"/>
      <c r="P7721" s="169"/>
    </row>
    <row r="7722" spans="1:16" ht="20.100000000000001" customHeight="1">
      <c r="A7722" s="5" t="s">
        <v>19022</v>
      </c>
      <c r="B7722" s="168">
        <v>683615815872</v>
      </c>
      <c r="C7722" s="167" t="s">
        <v>19023</v>
      </c>
      <c r="D7722" s="5" t="s">
        <v>19015</v>
      </c>
      <c r="E7722" s="326">
        <v>3.5</v>
      </c>
      <c r="F7722" s="281">
        <v>24.99</v>
      </c>
      <c r="G7722" s="279" t="s">
        <v>8444</v>
      </c>
      <c r="H7722" s="283">
        <v>25</v>
      </c>
      <c r="I7722" s="280">
        <v>42951</v>
      </c>
      <c r="J7722" s="281"/>
      <c r="K7722" s="169"/>
      <c r="L7722" s="169"/>
      <c r="M7722" s="169" t="s">
        <v>2395</v>
      </c>
      <c r="N7722" s="169"/>
      <c r="O7722" s="169"/>
      <c r="P7722" s="169"/>
    </row>
    <row r="7723" spans="1:16" ht="20.100000000000001" customHeight="1">
      <c r="A7723" s="5" t="s">
        <v>19024</v>
      </c>
      <c r="B7723" s="168">
        <v>683615815889</v>
      </c>
      <c r="C7723" s="167" t="s">
        <v>19025</v>
      </c>
      <c r="D7723" s="5" t="s">
        <v>19015</v>
      </c>
      <c r="E7723" s="323">
        <v>7</v>
      </c>
      <c r="F7723" s="281">
        <v>24.99</v>
      </c>
      <c r="G7723" s="279" t="s">
        <v>8444</v>
      </c>
      <c r="H7723" s="282">
        <v>0</v>
      </c>
      <c r="I7723" s="280">
        <v>42951</v>
      </c>
      <c r="J7723" s="281"/>
      <c r="K7723" s="169"/>
      <c r="L7723" s="169"/>
      <c r="M7723" s="169" t="s">
        <v>2395</v>
      </c>
      <c r="N7723" s="169"/>
      <c r="O7723" s="169"/>
      <c r="P7723" s="169"/>
    </row>
    <row r="7724" spans="1:16" ht="20.100000000000001" customHeight="1">
      <c r="A7724" s="5" t="s">
        <v>19026</v>
      </c>
      <c r="B7724" s="168">
        <v>683615815896</v>
      </c>
      <c r="C7724" s="167" t="s">
        <v>19027</v>
      </c>
      <c r="D7724" s="5" t="s">
        <v>19015</v>
      </c>
      <c r="E7724" s="323">
        <v>7</v>
      </c>
      <c r="F7724" s="281">
        <v>24.99</v>
      </c>
      <c r="G7724" s="279" t="s">
        <v>8444</v>
      </c>
      <c r="H7724" s="282">
        <v>0</v>
      </c>
      <c r="I7724" s="280">
        <v>42951</v>
      </c>
      <c r="J7724" s="281"/>
      <c r="K7724" s="169"/>
      <c r="L7724" s="169"/>
      <c r="M7724" s="169" t="s">
        <v>2395</v>
      </c>
      <c r="N7724" s="169"/>
      <c r="O7724" s="169"/>
      <c r="P7724" s="169"/>
    </row>
    <row r="7725" spans="1:16" ht="20.100000000000001" customHeight="1">
      <c r="A7725" s="5" t="s">
        <v>19028</v>
      </c>
      <c r="C7725" s="167" t="s">
        <v>19029</v>
      </c>
      <c r="D7725" s="5" t="s">
        <v>19030</v>
      </c>
      <c r="E7725" s="169"/>
      <c r="F7725" s="281"/>
      <c r="G7725" s="279" t="s">
        <v>8444</v>
      </c>
      <c r="H7725" s="282">
        <v>0</v>
      </c>
      <c r="I7725" s="280">
        <v>42951</v>
      </c>
      <c r="J7725" s="281"/>
      <c r="K7725" s="169"/>
      <c r="L7725" s="169"/>
      <c r="M7725" s="169" t="s">
        <v>2395</v>
      </c>
      <c r="N7725" s="169"/>
      <c r="O7725" s="169"/>
      <c r="P7725" s="169"/>
    </row>
    <row r="7726" spans="1:16" ht="20.100000000000001" customHeight="1">
      <c r="A7726" s="5" t="s">
        <v>19031</v>
      </c>
      <c r="B7726" s="168">
        <v>683615815902</v>
      </c>
      <c r="C7726" s="167" t="s">
        <v>19032</v>
      </c>
      <c r="D7726" s="5" t="s">
        <v>19030</v>
      </c>
      <c r="E7726" s="323">
        <v>9</v>
      </c>
      <c r="F7726" s="281">
        <v>24.99</v>
      </c>
      <c r="G7726" s="279" t="s">
        <v>8444</v>
      </c>
      <c r="H7726" s="282">
        <v>0</v>
      </c>
      <c r="I7726" s="280">
        <v>42951</v>
      </c>
      <c r="J7726" s="281"/>
      <c r="K7726" s="169"/>
      <c r="L7726" s="169"/>
      <c r="M7726" s="169" t="s">
        <v>2395</v>
      </c>
      <c r="N7726" s="169"/>
      <c r="O7726" s="169"/>
      <c r="P7726" s="169"/>
    </row>
    <row r="7727" spans="1:16" ht="20.100000000000001" customHeight="1">
      <c r="A7727" s="5" t="s">
        <v>19033</v>
      </c>
      <c r="B7727" s="168">
        <v>683615815919</v>
      </c>
      <c r="C7727" s="167" t="s">
        <v>19034</v>
      </c>
      <c r="D7727" s="5" t="s">
        <v>19030</v>
      </c>
      <c r="E7727" s="323">
        <v>9</v>
      </c>
      <c r="F7727" s="281">
        <v>24.99</v>
      </c>
      <c r="G7727" s="279" t="s">
        <v>8444</v>
      </c>
      <c r="H7727" s="282">
        <v>0</v>
      </c>
      <c r="I7727" s="280">
        <v>42951</v>
      </c>
      <c r="J7727" s="281"/>
      <c r="K7727" s="169"/>
      <c r="L7727" s="169"/>
      <c r="M7727" s="169" t="s">
        <v>2395</v>
      </c>
      <c r="N7727" s="169"/>
      <c r="O7727" s="169"/>
      <c r="P7727" s="169"/>
    </row>
    <row r="7728" spans="1:16" ht="20.100000000000001" customHeight="1">
      <c r="A7728" s="5" t="s">
        <v>19035</v>
      </c>
      <c r="B7728" s="168">
        <v>683615815926</v>
      </c>
      <c r="C7728" s="167" t="s">
        <v>19036</v>
      </c>
      <c r="D7728" s="5" t="s">
        <v>19030</v>
      </c>
      <c r="E7728" s="326">
        <v>9</v>
      </c>
      <c r="F7728" s="281">
        <v>24.99</v>
      </c>
      <c r="G7728" s="279" t="s">
        <v>8444</v>
      </c>
      <c r="H7728" s="283">
        <v>18</v>
      </c>
      <c r="I7728" s="280">
        <v>42951</v>
      </c>
      <c r="J7728" s="281"/>
      <c r="K7728" s="169"/>
      <c r="L7728" s="169"/>
      <c r="M7728" s="169" t="s">
        <v>2395</v>
      </c>
      <c r="N7728" s="169"/>
      <c r="O7728" s="169"/>
      <c r="P7728" s="169"/>
    </row>
    <row r="7729" spans="1:16" ht="20.100000000000001" customHeight="1">
      <c r="A7729" s="5" t="s">
        <v>19037</v>
      </c>
      <c r="B7729" s="168">
        <v>683615815933</v>
      </c>
      <c r="C7729" s="167" t="s">
        <v>19038</v>
      </c>
      <c r="D7729" s="5" t="s">
        <v>19030</v>
      </c>
      <c r="E7729" s="323">
        <v>9</v>
      </c>
      <c r="F7729" s="281">
        <v>24.99</v>
      </c>
      <c r="G7729" s="279" t="s">
        <v>8444</v>
      </c>
      <c r="H7729" s="282">
        <v>0</v>
      </c>
      <c r="I7729" s="280">
        <v>42951</v>
      </c>
      <c r="J7729" s="281"/>
      <c r="K7729" s="169"/>
      <c r="L7729" s="169"/>
      <c r="M7729" s="169" t="s">
        <v>2395</v>
      </c>
      <c r="N7729" s="169"/>
      <c r="O7729" s="169"/>
      <c r="P7729" s="169"/>
    </row>
    <row r="7730" spans="1:16" ht="20.100000000000001" customHeight="1">
      <c r="A7730" s="5" t="s">
        <v>19039</v>
      </c>
      <c r="B7730" s="168">
        <v>683615815940</v>
      </c>
      <c r="C7730" s="167" t="s">
        <v>19040</v>
      </c>
      <c r="D7730" s="5" t="s">
        <v>19030</v>
      </c>
      <c r="E7730" s="323">
        <v>9</v>
      </c>
      <c r="F7730" s="281">
        <v>24.99</v>
      </c>
      <c r="G7730" s="279" t="s">
        <v>8444</v>
      </c>
      <c r="H7730" s="282">
        <v>0</v>
      </c>
      <c r="I7730" s="280">
        <v>42951</v>
      </c>
      <c r="J7730" s="281"/>
      <c r="K7730" s="169"/>
      <c r="L7730" s="169"/>
      <c r="M7730" s="169" t="s">
        <v>2395</v>
      </c>
      <c r="N7730" s="169"/>
      <c r="O7730" s="169"/>
      <c r="P7730" s="169"/>
    </row>
    <row r="7731" spans="1:16" ht="20.100000000000001" customHeight="1">
      <c r="A7731" s="5" t="s">
        <v>19041</v>
      </c>
      <c r="C7731" s="167" t="s">
        <v>19042</v>
      </c>
      <c r="D7731" s="5" t="s">
        <v>19030</v>
      </c>
      <c r="E7731" s="169"/>
      <c r="F7731" s="281"/>
      <c r="G7731" s="279" t="s">
        <v>8444</v>
      </c>
      <c r="H7731" s="282">
        <v>0</v>
      </c>
      <c r="I7731" s="280">
        <v>42951</v>
      </c>
      <c r="J7731" s="281"/>
      <c r="K7731" s="169"/>
      <c r="L7731" s="169"/>
      <c r="M7731" s="169" t="s">
        <v>2395</v>
      </c>
      <c r="N7731" s="169"/>
      <c r="O7731" s="169"/>
      <c r="P7731" s="169"/>
    </row>
    <row r="7732" spans="1:16" ht="20.100000000000001" customHeight="1">
      <c r="A7732" s="5" t="s">
        <v>19043</v>
      </c>
      <c r="B7732" s="168">
        <v>683615815957</v>
      </c>
      <c r="C7732" s="167" t="s">
        <v>19044</v>
      </c>
      <c r="D7732" s="5" t="s">
        <v>19030</v>
      </c>
      <c r="E7732" s="323">
        <v>9</v>
      </c>
      <c r="F7732" s="281">
        <v>24.99</v>
      </c>
      <c r="G7732" s="279" t="s">
        <v>8444</v>
      </c>
      <c r="H7732" s="282">
        <v>0</v>
      </c>
      <c r="I7732" s="280">
        <v>42951</v>
      </c>
      <c r="J7732" s="281"/>
      <c r="K7732" s="169"/>
      <c r="L7732" s="169"/>
      <c r="M7732" s="169" t="s">
        <v>2395</v>
      </c>
      <c r="N7732" s="169"/>
      <c r="O7732" s="169"/>
      <c r="P7732" s="169"/>
    </row>
    <row r="7733" spans="1:16" ht="20.100000000000001" customHeight="1">
      <c r="A7733" s="5" t="s">
        <v>19045</v>
      </c>
      <c r="B7733" s="168">
        <v>683615815964</v>
      </c>
      <c r="C7733" s="167" t="s">
        <v>19046</v>
      </c>
      <c r="D7733" s="5" t="s">
        <v>19030</v>
      </c>
      <c r="E7733" s="326">
        <v>9</v>
      </c>
      <c r="F7733" s="281">
        <v>24.99</v>
      </c>
      <c r="G7733" s="279" t="s">
        <v>8444</v>
      </c>
      <c r="H7733" s="283">
        <v>2</v>
      </c>
      <c r="I7733" s="280">
        <v>42951</v>
      </c>
      <c r="J7733" s="281"/>
      <c r="K7733" s="169"/>
      <c r="L7733" s="169"/>
      <c r="M7733" s="169" t="s">
        <v>2395</v>
      </c>
      <c r="N7733" s="169"/>
      <c r="O7733" s="169"/>
      <c r="P7733" s="169"/>
    </row>
    <row r="7734" spans="1:16" ht="20.100000000000001" customHeight="1">
      <c r="A7734" s="5" t="s">
        <v>19047</v>
      </c>
      <c r="B7734" s="168">
        <v>683615815971</v>
      </c>
      <c r="C7734" s="167" t="s">
        <v>19048</v>
      </c>
      <c r="D7734" s="5" t="s">
        <v>19030</v>
      </c>
      <c r="E7734" s="323">
        <v>9</v>
      </c>
      <c r="F7734" s="281">
        <v>24.99</v>
      </c>
      <c r="G7734" s="279" t="s">
        <v>8444</v>
      </c>
      <c r="H7734" s="282">
        <v>0</v>
      </c>
      <c r="I7734" s="280">
        <v>42951</v>
      </c>
      <c r="J7734" s="281"/>
      <c r="K7734" s="169"/>
      <c r="L7734" s="169"/>
      <c r="M7734" s="169" t="s">
        <v>2395</v>
      </c>
      <c r="N7734" s="169"/>
      <c r="O7734" s="169"/>
      <c r="P7734" s="169"/>
    </row>
    <row r="7735" spans="1:16" ht="20.100000000000001" customHeight="1">
      <c r="A7735" s="5" t="s">
        <v>19049</v>
      </c>
      <c r="B7735" s="168">
        <v>683615815988</v>
      </c>
      <c r="C7735" s="167" t="s">
        <v>19050</v>
      </c>
      <c r="D7735" s="5" t="s">
        <v>19030</v>
      </c>
      <c r="E7735" s="326">
        <v>9</v>
      </c>
      <c r="F7735" s="281">
        <v>24.99</v>
      </c>
      <c r="G7735" s="279" t="s">
        <v>8444</v>
      </c>
      <c r="H7735" s="283">
        <v>56</v>
      </c>
      <c r="I7735" s="280">
        <v>42951</v>
      </c>
      <c r="J7735" s="281"/>
      <c r="K7735" s="169"/>
      <c r="L7735" s="169"/>
      <c r="M7735" s="169" t="s">
        <v>2395</v>
      </c>
      <c r="N7735" s="169"/>
      <c r="O7735" s="169"/>
      <c r="P7735" s="169"/>
    </row>
    <row r="7736" spans="1:16" ht="20.100000000000001" customHeight="1">
      <c r="A7736" s="5" t="s">
        <v>19051</v>
      </c>
      <c r="B7736" s="168">
        <v>683615815995</v>
      </c>
      <c r="C7736" s="167" t="s">
        <v>19052</v>
      </c>
      <c r="D7736" s="5" t="s">
        <v>19030</v>
      </c>
      <c r="E7736" s="326">
        <v>9</v>
      </c>
      <c r="F7736" s="281">
        <v>24.99</v>
      </c>
      <c r="G7736" s="279" t="s">
        <v>8444</v>
      </c>
      <c r="H7736" s="283">
        <v>55</v>
      </c>
      <c r="I7736" s="280">
        <v>42951</v>
      </c>
      <c r="J7736" s="281"/>
      <c r="K7736" s="169"/>
      <c r="L7736" s="169"/>
      <c r="M7736" s="169" t="s">
        <v>2395</v>
      </c>
      <c r="N7736" s="169"/>
      <c r="O7736" s="169"/>
      <c r="P7736" s="169"/>
    </row>
    <row r="7737" spans="1:16" ht="20.100000000000001" customHeight="1">
      <c r="A7737" s="5" t="s">
        <v>19053</v>
      </c>
      <c r="B7737" s="168">
        <v>683615816008</v>
      </c>
      <c r="C7737" s="167" t="s">
        <v>19054</v>
      </c>
      <c r="D7737" s="5" t="s">
        <v>19030</v>
      </c>
      <c r="E7737" s="326">
        <v>9</v>
      </c>
      <c r="F7737" s="281">
        <v>24.99</v>
      </c>
      <c r="G7737" s="279" t="s">
        <v>8444</v>
      </c>
      <c r="H7737" s="283">
        <v>62</v>
      </c>
      <c r="I7737" s="280">
        <v>42951</v>
      </c>
      <c r="J7737" s="281"/>
      <c r="K7737" s="169"/>
      <c r="L7737" s="169"/>
      <c r="M7737" s="169" t="s">
        <v>2395</v>
      </c>
      <c r="N7737" s="169"/>
      <c r="O7737" s="169"/>
      <c r="P7737" s="169"/>
    </row>
    <row r="7738" spans="1:16" ht="20.100000000000001" customHeight="1">
      <c r="A7738" s="5" t="s">
        <v>19055</v>
      </c>
      <c r="B7738" s="168">
        <v>683615816015</v>
      </c>
      <c r="C7738" s="167" t="s">
        <v>19056</v>
      </c>
      <c r="D7738" s="5" t="s">
        <v>19030</v>
      </c>
      <c r="E7738" s="326">
        <v>9</v>
      </c>
      <c r="F7738" s="281">
        <v>24.99</v>
      </c>
      <c r="G7738" s="279" t="s">
        <v>8444</v>
      </c>
      <c r="H7738" s="283">
        <v>9</v>
      </c>
      <c r="I7738" s="280">
        <v>42951</v>
      </c>
      <c r="J7738" s="281"/>
      <c r="K7738" s="169"/>
      <c r="L7738" s="169"/>
      <c r="M7738" s="169" t="s">
        <v>2395</v>
      </c>
      <c r="N7738" s="169"/>
      <c r="O7738" s="169"/>
      <c r="P7738" s="169"/>
    </row>
    <row r="7739" spans="1:16" ht="20.100000000000001" customHeight="1">
      <c r="A7739" s="5" t="s">
        <v>19057</v>
      </c>
      <c r="B7739" s="168">
        <v>683615816022</v>
      </c>
      <c r="C7739" s="167" t="s">
        <v>19058</v>
      </c>
      <c r="D7739" s="5" t="s">
        <v>19030</v>
      </c>
      <c r="E7739" s="323">
        <v>9</v>
      </c>
      <c r="F7739" s="281">
        <v>24.99</v>
      </c>
      <c r="G7739" s="279" t="s">
        <v>8444</v>
      </c>
      <c r="H7739" s="282">
        <v>0</v>
      </c>
      <c r="I7739" s="280">
        <v>42951</v>
      </c>
      <c r="J7739" s="281"/>
      <c r="K7739" s="169"/>
      <c r="L7739" s="169"/>
      <c r="M7739" s="169" t="s">
        <v>2395</v>
      </c>
      <c r="N7739" s="169"/>
      <c r="O7739" s="169"/>
      <c r="P7739" s="169"/>
    </row>
    <row r="7740" spans="1:16" ht="20.100000000000001" customHeight="1">
      <c r="A7740" s="5" t="s">
        <v>19059</v>
      </c>
      <c r="C7740" s="167" t="s">
        <v>19060</v>
      </c>
      <c r="D7740" s="5" t="s">
        <v>19015</v>
      </c>
      <c r="E7740" s="169"/>
      <c r="F7740" s="281"/>
      <c r="G7740" s="279" t="s">
        <v>8444</v>
      </c>
      <c r="H7740" s="282">
        <v>0</v>
      </c>
      <c r="I7740" s="280">
        <v>42951</v>
      </c>
      <c r="J7740" s="281"/>
      <c r="K7740" s="169"/>
      <c r="L7740" s="169"/>
      <c r="M7740" s="169" t="s">
        <v>2395</v>
      </c>
      <c r="N7740" s="169"/>
      <c r="O7740" s="169"/>
      <c r="P7740" s="169"/>
    </row>
    <row r="7741" spans="1:16" ht="20.100000000000001" customHeight="1">
      <c r="A7741" s="5" t="s">
        <v>19061</v>
      </c>
      <c r="B7741" s="168">
        <v>683615816039</v>
      </c>
      <c r="C7741" s="167" t="s">
        <v>19062</v>
      </c>
      <c r="D7741" s="5" t="s">
        <v>19015</v>
      </c>
      <c r="E7741" s="323">
        <v>7</v>
      </c>
      <c r="F7741" s="281">
        <v>24.99</v>
      </c>
      <c r="G7741" s="279" t="s">
        <v>8444</v>
      </c>
      <c r="H7741" s="282">
        <v>0</v>
      </c>
      <c r="I7741" s="280">
        <v>42951</v>
      </c>
      <c r="J7741" s="281"/>
      <c r="K7741" s="169"/>
      <c r="L7741" s="169"/>
      <c r="M7741" s="169" t="s">
        <v>2395</v>
      </c>
      <c r="N7741" s="169"/>
      <c r="O7741" s="169"/>
      <c r="P7741" s="169"/>
    </row>
    <row r="7742" spans="1:16" ht="20.100000000000001" customHeight="1">
      <c r="A7742" s="5" t="s">
        <v>19063</v>
      </c>
      <c r="B7742" s="168">
        <v>683615816046</v>
      </c>
      <c r="C7742" s="167" t="s">
        <v>19064</v>
      </c>
      <c r="D7742" s="5" t="s">
        <v>19015</v>
      </c>
      <c r="E7742" s="323">
        <v>7</v>
      </c>
      <c r="F7742" s="281">
        <v>24.99</v>
      </c>
      <c r="G7742" s="279" t="s">
        <v>8444</v>
      </c>
      <c r="H7742" s="282">
        <v>0</v>
      </c>
      <c r="I7742" s="280">
        <v>42951</v>
      </c>
      <c r="J7742" s="281"/>
      <c r="K7742" s="169"/>
      <c r="L7742" s="169"/>
      <c r="M7742" s="169" t="s">
        <v>2395</v>
      </c>
      <c r="N7742" s="169"/>
      <c r="O7742" s="169"/>
      <c r="P7742" s="169"/>
    </row>
    <row r="7743" spans="1:16" ht="20.100000000000001" customHeight="1">
      <c r="A7743" s="5" t="s">
        <v>19065</v>
      </c>
      <c r="B7743" s="168">
        <v>683615816053</v>
      </c>
      <c r="C7743" s="167" t="s">
        <v>19066</v>
      </c>
      <c r="D7743" s="5" t="s">
        <v>19015</v>
      </c>
      <c r="E7743" s="323">
        <v>7</v>
      </c>
      <c r="F7743" s="281">
        <v>24.99</v>
      </c>
      <c r="G7743" s="279" t="s">
        <v>8444</v>
      </c>
      <c r="H7743" s="282">
        <v>0</v>
      </c>
      <c r="I7743" s="280">
        <v>42951</v>
      </c>
      <c r="J7743" s="281"/>
      <c r="K7743" s="169"/>
      <c r="L7743" s="169"/>
      <c r="M7743" s="169" t="s">
        <v>2395</v>
      </c>
      <c r="N7743" s="169"/>
      <c r="O7743" s="169"/>
      <c r="P7743" s="169"/>
    </row>
    <row r="7744" spans="1:16" ht="20.100000000000001" customHeight="1">
      <c r="A7744" s="5" t="s">
        <v>19067</v>
      </c>
      <c r="B7744" s="168">
        <v>683615816060</v>
      </c>
      <c r="C7744" s="167" t="s">
        <v>19068</v>
      </c>
      <c r="D7744" s="5" t="s">
        <v>19015</v>
      </c>
      <c r="E7744" s="323">
        <v>7</v>
      </c>
      <c r="F7744" s="281">
        <v>24.99</v>
      </c>
      <c r="G7744" s="279" t="s">
        <v>8444</v>
      </c>
      <c r="H7744" s="282">
        <v>0</v>
      </c>
      <c r="I7744" s="280">
        <v>42951</v>
      </c>
      <c r="J7744" s="281"/>
      <c r="K7744" s="169"/>
      <c r="L7744" s="169"/>
      <c r="M7744" s="169" t="s">
        <v>2395</v>
      </c>
      <c r="N7744" s="169"/>
      <c r="O7744" s="169"/>
      <c r="P7744" s="169"/>
    </row>
    <row r="7745" spans="1:16" ht="20.100000000000001" customHeight="1">
      <c r="A7745" s="5" t="s">
        <v>19069</v>
      </c>
      <c r="B7745" s="168">
        <v>683615816077</v>
      </c>
      <c r="C7745" s="167" t="s">
        <v>19070</v>
      </c>
      <c r="D7745" s="5" t="s">
        <v>19015</v>
      </c>
      <c r="E7745" s="326">
        <v>3.5</v>
      </c>
      <c r="F7745" s="281">
        <v>24.99</v>
      </c>
      <c r="G7745" s="279" t="s">
        <v>8444</v>
      </c>
      <c r="H7745" s="283">
        <v>33</v>
      </c>
      <c r="I7745" s="280">
        <v>42951</v>
      </c>
      <c r="J7745" s="281"/>
      <c r="K7745" s="169"/>
      <c r="L7745" s="169"/>
      <c r="M7745" s="169" t="s">
        <v>2395</v>
      </c>
      <c r="N7745" s="169"/>
      <c r="O7745" s="169"/>
      <c r="P7745" s="169"/>
    </row>
    <row r="7746" spans="1:16" ht="20.100000000000001" customHeight="1">
      <c r="A7746" s="5" t="s">
        <v>19071</v>
      </c>
      <c r="B7746" s="168">
        <v>683615816084</v>
      </c>
      <c r="C7746" s="167" t="s">
        <v>19072</v>
      </c>
      <c r="D7746" s="5" t="s">
        <v>19015</v>
      </c>
      <c r="E7746" s="323">
        <v>7</v>
      </c>
      <c r="F7746" s="281">
        <v>24.99</v>
      </c>
      <c r="G7746" s="279" t="s">
        <v>8444</v>
      </c>
      <c r="H7746" s="282">
        <v>0</v>
      </c>
      <c r="I7746" s="280">
        <v>42951</v>
      </c>
      <c r="J7746" s="281"/>
      <c r="K7746" s="169"/>
      <c r="L7746" s="169"/>
      <c r="M7746" s="169" t="s">
        <v>2395</v>
      </c>
      <c r="N7746" s="169"/>
      <c r="O7746" s="169"/>
      <c r="P7746" s="169"/>
    </row>
    <row r="7747" spans="1:16" ht="20.100000000000001" customHeight="1">
      <c r="A7747" s="5" t="s">
        <v>19073</v>
      </c>
      <c r="C7747" s="167" t="s">
        <v>19074</v>
      </c>
      <c r="D7747" s="5" t="s">
        <v>19015</v>
      </c>
      <c r="E7747" s="169"/>
      <c r="F7747" s="281"/>
      <c r="G7747" s="279" t="s">
        <v>8444</v>
      </c>
      <c r="H7747" s="282">
        <v>0</v>
      </c>
      <c r="I7747" s="280">
        <v>42951</v>
      </c>
      <c r="J7747" s="281"/>
      <c r="K7747" s="169"/>
      <c r="L7747" s="169"/>
      <c r="M7747" s="169" t="s">
        <v>2395</v>
      </c>
      <c r="N7747" s="169"/>
      <c r="O7747" s="169"/>
      <c r="P7747" s="169"/>
    </row>
    <row r="7748" spans="1:16" ht="20.100000000000001" customHeight="1">
      <c r="A7748" s="5" t="s">
        <v>19075</v>
      </c>
      <c r="B7748" s="168">
        <v>683615816091</v>
      </c>
      <c r="C7748" s="167" t="s">
        <v>19076</v>
      </c>
      <c r="D7748" s="5" t="s">
        <v>19015</v>
      </c>
      <c r="E7748" s="323">
        <v>9</v>
      </c>
      <c r="F7748" s="281">
        <v>24.99</v>
      </c>
      <c r="G7748" s="279" t="s">
        <v>8444</v>
      </c>
      <c r="H7748" s="282">
        <v>0</v>
      </c>
      <c r="I7748" s="280">
        <v>42951</v>
      </c>
      <c r="J7748" s="281"/>
      <c r="K7748" s="169"/>
      <c r="L7748" s="169"/>
      <c r="M7748" s="169" t="s">
        <v>2395</v>
      </c>
      <c r="N7748" s="169"/>
      <c r="O7748" s="169"/>
      <c r="P7748" s="169"/>
    </row>
    <row r="7749" spans="1:16" ht="20.100000000000001" customHeight="1">
      <c r="A7749" s="5" t="s">
        <v>19077</v>
      </c>
      <c r="B7749" s="168">
        <v>683615816107</v>
      </c>
      <c r="C7749" s="167" t="s">
        <v>19078</v>
      </c>
      <c r="D7749" s="5" t="s">
        <v>19015</v>
      </c>
      <c r="E7749" s="323">
        <v>9</v>
      </c>
      <c r="F7749" s="281">
        <v>24.99</v>
      </c>
      <c r="G7749" s="279" t="s">
        <v>8444</v>
      </c>
      <c r="H7749" s="282">
        <v>0</v>
      </c>
      <c r="I7749" s="280">
        <v>42951</v>
      </c>
      <c r="J7749" s="281"/>
      <c r="K7749" s="169"/>
      <c r="L7749" s="169"/>
      <c r="M7749" s="169" t="s">
        <v>2395</v>
      </c>
      <c r="N7749" s="169"/>
      <c r="O7749" s="169"/>
      <c r="P7749" s="169"/>
    </row>
    <row r="7750" spans="1:16" ht="20.100000000000001" customHeight="1">
      <c r="A7750" s="5" t="s">
        <v>19079</v>
      </c>
      <c r="B7750" s="168">
        <v>683615816114</v>
      </c>
      <c r="C7750" s="167" t="s">
        <v>19080</v>
      </c>
      <c r="D7750" s="5" t="s">
        <v>19015</v>
      </c>
      <c r="E7750" s="323">
        <v>9</v>
      </c>
      <c r="F7750" s="281">
        <v>24.99</v>
      </c>
      <c r="G7750" s="279" t="s">
        <v>8444</v>
      </c>
      <c r="H7750" s="282">
        <v>0</v>
      </c>
      <c r="I7750" s="280">
        <v>42951</v>
      </c>
      <c r="J7750" s="281"/>
      <c r="K7750" s="169"/>
      <c r="L7750" s="169"/>
      <c r="M7750" s="169" t="s">
        <v>2395</v>
      </c>
      <c r="N7750" s="169"/>
      <c r="O7750" s="169"/>
      <c r="P7750" s="169"/>
    </row>
    <row r="7751" spans="1:16" ht="20.100000000000001" customHeight="1">
      <c r="A7751" s="5" t="s">
        <v>19081</v>
      </c>
      <c r="B7751" s="168">
        <v>683615816121</v>
      </c>
      <c r="C7751" s="167" t="s">
        <v>19082</v>
      </c>
      <c r="D7751" s="5" t="s">
        <v>19015</v>
      </c>
      <c r="E7751" s="323">
        <v>9</v>
      </c>
      <c r="F7751" s="281">
        <v>24.99</v>
      </c>
      <c r="G7751" s="279" t="s">
        <v>8444</v>
      </c>
      <c r="H7751" s="282">
        <v>0</v>
      </c>
      <c r="I7751" s="280">
        <v>42951</v>
      </c>
      <c r="J7751" s="281"/>
      <c r="K7751" s="169"/>
      <c r="L7751" s="169"/>
      <c r="M7751" s="169" t="s">
        <v>2395</v>
      </c>
      <c r="N7751" s="169"/>
      <c r="O7751" s="169"/>
      <c r="P7751" s="169"/>
    </row>
    <row r="7752" spans="1:16" ht="20.100000000000001" customHeight="1">
      <c r="A7752" s="5" t="s">
        <v>19083</v>
      </c>
      <c r="C7752" s="167" t="s">
        <v>19084</v>
      </c>
      <c r="D7752" s="5" t="s">
        <v>19085</v>
      </c>
      <c r="E7752" s="169"/>
      <c r="F7752" s="281"/>
      <c r="G7752" s="279" t="s">
        <v>8444</v>
      </c>
      <c r="H7752" s="282">
        <v>0</v>
      </c>
      <c r="I7752" s="280">
        <v>42951</v>
      </c>
      <c r="J7752" s="281"/>
      <c r="K7752" s="169"/>
      <c r="L7752" s="169"/>
      <c r="M7752" s="169" t="s">
        <v>2395</v>
      </c>
      <c r="N7752" s="169"/>
      <c r="O7752" s="169"/>
      <c r="P7752" s="169"/>
    </row>
    <row r="7753" spans="1:16" ht="20.100000000000001" customHeight="1">
      <c r="A7753" s="5" t="s">
        <v>19086</v>
      </c>
      <c r="B7753" s="168">
        <v>683615816138</v>
      </c>
      <c r="C7753" s="167" t="s">
        <v>19087</v>
      </c>
      <c r="D7753" s="5" t="s">
        <v>19085</v>
      </c>
      <c r="E7753" s="323">
        <v>9</v>
      </c>
      <c r="F7753" s="281">
        <v>24.99</v>
      </c>
      <c r="G7753" s="279" t="s">
        <v>8444</v>
      </c>
      <c r="H7753" s="282">
        <v>0</v>
      </c>
      <c r="I7753" s="280">
        <v>42951</v>
      </c>
      <c r="J7753" s="281"/>
      <c r="K7753" s="169"/>
      <c r="L7753" s="169"/>
      <c r="M7753" s="169" t="s">
        <v>2395</v>
      </c>
      <c r="N7753" s="169"/>
      <c r="O7753" s="169"/>
      <c r="P7753" s="169"/>
    </row>
    <row r="7754" spans="1:16" ht="20.100000000000001" customHeight="1">
      <c r="A7754" s="5" t="s">
        <v>19088</v>
      </c>
      <c r="B7754" s="168">
        <v>683615816145</v>
      </c>
      <c r="C7754" s="167" t="s">
        <v>19089</v>
      </c>
      <c r="D7754" s="5" t="s">
        <v>19085</v>
      </c>
      <c r="E7754" s="326">
        <v>7.5</v>
      </c>
      <c r="F7754" s="281">
        <v>24.99</v>
      </c>
      <c r="G7754" s="279" t="s">
        <v>8444</v>
      </c>
      <c r="H7754" s="283">
        <v>28</v>
      </c>
      <c r="I7754" s="280">
        <v>42951</v>
      </c>
      <c r="J7754" s="281"/>
      <c r="K7754" s="169"/>
      <c r="L7754" s="169"/>
      <c r="M7754" s="169" t="s">
        <v>2395</v>
      </c>
      <c r="N7754" s="169"/>
      <c r="O7754" s="169"/>
      <c r="P7754" s="169"/>
    </row>
    <row r="7755" spans="1:16" ht="20.100000000000001" customHeight="1">
      <c r="A7755" s="5" t="s">
        <v>19090</v>
      </c>
      <c r="B7755" s="168">
        <v>683615816152</v>
      </c>
      <c r="C7755" s="167" t="s">
        <v>19091</v>
      </c>
      <c r="D7755" s="5" t="s">
        <v>19085</v>
      </c>
      <c r="E7755" s="323">
        <v>9</v>
      </c>
      <c r="F7755" s="281">
        <v>24.99</v>
      </c>
      <c r="G7755" s="279" t="s">
        <v>8444</v>
      </c>
      <c r="H7755" s="282">
        <v>0</v>
      </c>
      <c r="I7755" s="280">
        <v>42951</v>
      </c>
      <c r="J7755" s="281"/>
      <c r="K7755" s="169"/>
      <c r="L7755" s="169"/>
      <c r="M7755" s="169" t="s">
        <v>2395</v>
      </c>
      <c r="N7755" s="169"/>
      <c r="O7755" s="169"/>
      <c r="P7755" s="169"/>
    </row>
    <row r="7756" spans="1:16" ht="20.100000000000001" customHeight="1">
      <c r="A7756" s="5" t="s">
        <v>19092</v>
      </c>
      <c r="B7756" s="168">
        <v>683615816169</v>
      </c>
      <c r="C7756" s="167" t="s">
        <v>19093</v>
      </c>
      <c r="D7756" s="5" t="s">
        <v>19085</v>
      </c>
      <c r="E7756" s="326">
        <v>7.5</v>
      </c>
      <c r="F7756" s="281">
        <v>24.99</v>
      </c>
      <c r="G7756" s="279" t="s">
        <v>8444</v>
      </c>
      <c r="H7756" s="283">
        <v>49</v>
      </c>
      <c r="I7756" s="280">
        <v>42951</v>
      </c>
      <c r="J7756" s="281"/>
      <c r="K7756" s="169"/>
      <c r="L7756" s="169"/>
      <c r="M7756" s="169" t="s">
        <v>2395</v>
      </c>
      <c r="N7756" s="169"/>
      <c r="O7756" s="169"/>
      <c r="P7756" s="169"/>
    </row>
    <row r="7757" spans="1:16" ht="20.100000000000001" customHeight="1">
      <c r="A7757" s="5" t="s">
        <v>19094</v>
      </c>
      <c r="B7757" s="168">
        <v>683615816176</v>
      </c>
      <c r="C7757" s="167" t="s">
        <v>19095</v>
      </c>
      <c r="D7757" s="5" t="s">
        <v>19085</v>
      </c>
      <c r="E7757" s="326">
        <v>7.5</v>
      </c>
      <c r="F7757" s="281">
        <v>24.99</v>
      </c>
      <c r="G7757" s="279" t="s">
        <v>8444</v>
      </c>
      <c r="H7757" s="283">
        <v>15</v>
      </c>
      <c r="I7757" s="280">
        <v>42951</v>
      </c>
      <c r="J7757" s="281"/>
      <c r="K7757" s="169"/>
      <c r="L7757" s="169"/>
      <c r="M7757" s="169" t="s">
        <v>2395</v>
      </c>
      <c r="N7757" s="169"/>
      <c r="O7757" s="169"/>
      <c r="P7757" s="169"/>
    </row>
    <row r="7758" spans="1:16" ht="20.100000000000001" customHeight="1">
      <c r="A7758" s="5" t="s">
        <v>19096</v>
      </c>
      <c r="B7758" s="168">
        <v>683615816183</v>
      </c>
      <c r="C7758" s="167" t="s">
        <v>19097</v>
      </c>
      <c r="D7758" s="5" t="s">
        <v>19085</v>
      </c>
      <c r="E7758" s="326">
        <v>7.5</v>
      </c>
      <c r="F7758" s="281">
        <v>24.99</v>
      </c>
      <c r="G7758" s="279" t="s">
        <v>8444</v>
      </c>
      <c r="H7758" s="283">
        <v>54</v>
      </c>
      <c r="I7758" s="280">
        <v>42951</v>
      </c>
      <c r="J7758" s="281"/>
      <c r="K7758" s="169"/>
      <c r="L7758" s="169"/>
      <c r="M7758" s="169" t="s">
        <v>2395</v>
      </c>
      <c r="N7758" s="169"/>
      <c r="O7758" s="169"/>
      <c r="P7758" s="169"/>
    </row>
    <row r="7759" spans="1:16" ht="20.100000000000001" customHeight="1">
      <c r="A7759" s="5" t="s">
        <v>19098</v>
      </c>
      <c r="B7759" s="168">
        <v>683615816190</v>
      </c>
      <c r="C7759" s="167" t="s">
        <v>19099</v>
      </c>
      <c r="D7759" s="5" t="s">
        <v>19085</v>
      </c>
      <c r="E7759" s="323">
        <v>9</v>
      </c>
      <c r="F7759" s="281">
        <v>24.99</v>
      </c>
      <c r="G7759" s="279" t="s">
        <v>8444</v>
      </c>
      <c r="H7759" s="282">
        <v>0</v>
      </c>
      <c r="I7759" s="280">
        <v>42951</v>
      </c>
      <c r="J7759" s="281"/>
      <c r="K7759" s="169"/>
      <c r="L7759" s="169"/>
      <c r="M7759" s="169" t="s">
        <v>2395</v>
      </c>
      <c r="N7759" s="169"/>
      <c r="O7759" s="169"/>
      <c r="P7759" s="169"/>
    </row>
    <row r="7760" spans="1:16" ht="20.100000000000001" customHeight="1">
      <c r="A7760" s="5" t="s">
        <v>19100</v>
      </c>
      <c r="B7760" s="168">
        <v>683615816206</v>
      </c>
      <c r="C7760" s="167" t="s">
        <v>19101</v>
      </c>
      <c r="D7760" s="5" t="s">
        <v>19085</v>
      </c>
      <c r="E7760" s="323">
        <v>9</v>
      </c>
      <c r="F7760" s="281">
        <v>24.99</v>
      </c>
      <c r="G7760" s="279" t="s">
        <v>8444</v>
      </c>
      <c r="H7760" s="282">
        <v>0</v>
      </c>
      <c r="I7760" s="280">
        <v>42951</v>
      </c>
      <c r="J7760" s="281"/>
      <c r="K7760" s="169"/>
      <c r="L7760" s="169"/>
      <c r="M7760" s="169" t="s">
        <v>2395</v>
      </c>
      <c r="N7760" s="169"/>
      <c r="O7760" s="169"/>
      <c r="P7760" s="169"/>
    </row>
    <row r="7761" spans="1:16" ht="20.100000000000001" customHeight="1">
      <c r="A7761" s="5" t="s">
        <v>19102</v>
      </c>
      <c r="C7761" s="167" t="s">
        <v>19103</v>
      </c>
      <c r="D7761" s="5" t="s">
        <v>19085</v>
      </c>
      <c r="E7761" s="169"/>
      <c r="F7761" s="281"/>
      <c r="G7761" s="279" t="s">
        <v>8444</v>
      </c>
      <c r="H7761" s="282">
        <v>0</v>
      </c>
      <c r="I7761" s="280">
        <v>42951</v>
      </c>
      <c r="J7761" s="281"/>
      <c r="K7761" s="169"/>
      <c r="L7761" s="169"/>
      <c r="M7761" s="169" t="s">
        <v>2395</v>
      </c>
      <c r="N7761" s="169"/>
      <c r="O7761" s="169"/>
      <c r="P7761" s="169"/>
    </row>
    <row r="7762" spans="1:16" ht="20.100000000000001" customHeight="1">
      <c r="A7762" s="5" t="s">
        <v>19104</v>
      </c>
      <c r="B7762" s="168">
        <v>683615816213</v>
      </c>
      <c r="C7762" s="167" t="s">
        <v>19105</v>
      </c>
      <c r="D7762" s="5" t="s">
        <v>19085</v>
      </c>
      <c r="E7762" s="323">
        <v>8</v>
      </c>
      <c r="F7762" s="281">
        <v>24.99</v>
      </c>
      <c r="G7762" s="279" t="s">
        <v>8444</v>
      </c>
      <c r="H7762" s="282">
        <v>0</v>
      </c>
      <c r="I7762" s="280">
        <v>42951</v>
      </c>
      <c r="J7762" s="281"/>
      <c r="K7762" s="169"/>
      <c r="L7762" s="169"/>
      <c r="M7762" s="169" t="s">
        <v>2395</v>
      </c>
      <c r="N7762" s="169"/>
      <c r="O7762" s="169"/>
      <c r="P7762" s="169"/>
    </row>
    <row r="7763" spans="1:16" ht="20.100000000000001" customHeight="1">
      <c r="A7763" s="5" t="s">
        <v>19106</v>
      </c>
      <c r="B7763" s="168">
        <v>683615816220</v>
      </c>
      <c r="C7763" s="167" t="s">
        <v>19107</v>
      </c>
      <c r="D7763" s="5" t="s">
        <v>19085</v>
      </c>
      <c r="E7763" s="326">
        <v>3.5</v>
      </c>
      <c r="F7763" s="281">
        <v>24.99</v>
      </c>
      <c r="G7763" s="279" t="s">
        <v>8444</v>
      </c>
      <c r="H7763" s="283">
        <v>60</v>
      </c>
      <c r="I7763" s="280">
        <v>42951</v>
      </c>
      <c r="J7763" s="281"/>
      <c r="K7763" s="169"/>
      <c r="L7763" s="169"/>
      <c r="M7763" s="169" t="s">
        <v>2395</v>
      </c>
      <c r="N7763" s="169"/>
      <c r="O7763" s="169"/>
      <c r="P7763" s="169"/>
    </row>
    <row r="7764" spans="1:16" ht="20.100000000000001" customHeight="1">
      <c r="A7764" s="5" t="s">
        <v>19108</v>
      </c>
      <c r="B7764" s="168">
        <v>683615816237</v>
      </c>
      <c r="C7764" s="167" t="s">
        <v>19109</v>
      </c>
      <c r="D7764" s="5" t="s">
        <v>19085</v>
      </c>
      <c r="E7764" s="323">
        <v>8</v>
      </c>
      <c r="F7764" s="281">
        <v>24.99</v>
      </c>
      <c r="G7764" s="279" t="s">
        <v>8444</v>
      </c>
      <c r="H7764" s="282">
        <v>0</v>
      </c>
      <c r="I7764" s="280">
        <v>42951</v>
      </c>
      <c r="J7764" s="281"/>
      <c r="K7764" s="169"/>
      <c r="L7764" s="169"/>
      <c r="M7764" s="169" t="s">
        <v>2395</v>
      </c>
      <c r="N7764" s="169"/>
      <c r="O7764" s="169"/>
      <c r="P7764" s="169"/>
    </row>
    <row r="7765" spans="1:16" ht="20.100000000000001" customHeight="1">
      <c r="A7765" s="5" t="s">
        <v>19110</v>
      </c>
      <c r="B7765" s="168">
        <v>683615816244</v>
      </c>
      <c r="C7765" s="167" t="s">
        <v>19111</v>
      </c>
      <c r="D7765" s="5" t="s">
        <v>19085</v>
      </c>
      <c r="E7765" s="326">
        <v>3.5</v>
      </c>
      <c r="F7765" s="281">
        <v>24.99</v>
      </c>
      <c r="G7765" s="279" t="s">
        <v>8444</v>
      </c>
      <c r="H7765" s="283">
        <v>44</v>
      </c>
      <c r="I7765" s="280">
        <v>42951</v>
      </c>
      <c r="J7765" s="281"/>
      <c r="K7765" s="169"/>
      <c r="L7765" s="169"/>
      <c r="M7765" s="169" t="s">
        <v>2395</v>
      </c>
      <c r="N7765" s="169"/>
      <c r="O7765" s="169"/>
      <c r="P7765" s="169"/>
    </row>
    <row r="7766" spans="1:16" ht="20.100000000000001" customHeight="1">
      <c r="A7766" s="5" t="s">
        <v>19112</v>
      </c>
      <c r="B7766" s="168">
        <v>683615816251</v>
      </c>
      <c r="C7766" s="167" t="s">
        <v>19113</v>
      </c>
      <c r="D7766" s="5" t="s">
        <v>19085</v>
      </c>
      <c r="E7766" s="323">
        <v>8</v>
      </c>
      <c r="F7766" s="281">
        <v>24.99</v>
      </c>
      <c r="G7766" s="279" t="s">
        <v>8444</v>
      </c>
      <c r="H7766" s="282">
        <v>0</v>
      </c>
      <c r="I7766" s="280">
        <v>42951</v>
      </c>
      <c r="J7766" s="281"/>
      <c r="K7766" s="169"/>
      <c r="L7766" s="169"/>
      <c r="M7766" s="169" t="s">
        <v>2395</v>
      </c>
      <c r="N7766" s="169"/>
      <c r="O7766" s="169"/>
      <c r="P7766" s="169"/>
    </row>
  </sheetData>
  <sortState xmlns:xlrd2="http://schemas.microsoft.com/office/spreadsheetml/2017/richdata2" ref="A86:AX5700">
    <sortCondition descending="1" ref="W20:W665"/>
  </sortState>
  <hyperlinks>
    <hyperlink ref="D277" r:id="rId1" display="http://www.amazon.com/gp/product/B00EWH4616" xr:uid="{00000000-0004-0000-0200-000000000000}"/>
    <hyperlink ref="D246" r:id="rId2" xr:uid="{00000000-0004-0000-0200-000001000000}"/>
    <hyperlink ref="D229" r:id="rId3" xr:uid="{00000000-0004-0000-0200-000002000000}"/>
    <hyperlink ref="D349" r:id="rId4" xr:uid="{00000000-0004-0000-0200-000003000000}"/>
    <hyperlink ref="D348" r:id="rId5" xr:uid="{00000000-0004-0000-0200-000004000000}"/>
    <hyperlink ref="D192" r:id="rId6" xr:uid="{00000000-0004-0000-0200-000005000000}"/>
    <hyperlink ref="C1026" r:id="rId7" xr:uid="{00000000-0004-0000-0200-000006000000}"/>
    <hyperlink ref="C1034" r:id="rId8" display=" GCB1127" xr:uid="{00000000-0004-0000-0200-000007000000}"/>
    <hyperlink ref="C1033" r:id="rId9" display=" GCB1127" xr:uid="{00000000-0004-0000-0200-000008000000}"/>
    <hyperlink ref="C1025" r:id="rId10" xr:uid="{00000000-0004-0000-0200-000009000000}"/>
  </hyperlinks>
  <pageMargins left="0.7" right="0.7" top="0.75" bottom="0.75" header="0.3" footer="0.3"/>
  <pageSetup orientation="portrait" r:id="rId11"/>
  <legacyDrawing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G14"/>
  <sheetViews>
    <sheetView workbookViewId="0">
      <pane ySplit="1" topLeftCell="A2" activePane="bottomLeft" state="frozen"/>
      <selection pane="bottomLeft" activeCell="C14" sqref="A1:C14"/>
    </sheetView>
  </sheetViews>
  <sheetFormatPr defaultColWidth="8.875" defaultRowHeight="15.75"/>
  <cols>
    <col min="1" max="1" width="24.5" customWidth="1"/>
    <col min="2" max="2" width="32.125" style="312" customWidth="1"/>
    <col min="5" max="5" width="11.875" bestFit="1" customWidth="1"/>
    <col min="6" max="6" width="12.625" bestFit="1" customWidth="1"/>
  </cols>
  <sheetData>
    <row r="1" spans="1:7">
      <c r="A1" s="370" t="s">
        <v>19117</v>
      </c>
      <c r="B1" s="371" t="s">
        <v>19118</v>
      </c>
      <c r="C1" s="370" t="s">
        <v>14847</v>
      </c>
      <c r="D1" s="314" t="s">
        <v>14849</v>
      </c>
      <c r="E1" s="314" t="s">
        <v>14848</v>
      </c>
      <c r="F1" s="314" t="s">
        <v>14850</v>
      </c>
      <c r="G1" s="314" t="s">
        <v>14851</v>
      </c>
    </row>
    <row r="2" spans="1:7">
      <c r="A2" s="372" t="s">
        <v>19116</v>
      </c>
      <c r="B2" s="373" t="s">
        <v>10531</v>
      </c>
      <c r="C2" s="305">
        <v>1</v>
      </c>
      <c r="E2" s="313"/>
    </row>
    <row r="3" spans="1:7">
      <c r="A3" s="372" t="s">
        <v>19119</v>
      </c>
      <c r="B3" s="373" t="s">
        <v>10531</v>
      </c>
      <c r="C3" s="305">
        <v>2</v>
      </c>
      <c r="E3" s="313"/>
    </row>
    <row r="4" spans="1:7">
      <c r="A4" s="374" t="s">
        <v>19120</v>
      </c>
      <c r="B4" s="375" t="s">
        <v>14778</v>
      </c>
      <c r="C4" s="315">
        <v>1</v>
      </c>
      <c r="E4" s="313"/>
    </row>
    <row r="5" spans="1:7">
      <c r="A5" s="374" t="s">
        <v>19120</v>
      </c>
      <c r="B5" s="375" t="s">
        <v>14790</v>
      </c>
      <c r="C5" s="315">
        <v>1</v>
      </c>
    </row>
    <row r="6" spans="1:7">
      <c r="A6" s="372" t="s">
        <v>19121</v>
      </c>
      <c r="B6" s="373" t="s">
        <v>6605</v>
      </c>
      <c r="C6" s="305">
        <v>1</v>
      </c>
    </row>
    <row r="7" spans="1:7">
      <c r="A7" s="372" t="s">
        <v>19122</v>
      </c>
      <c r="B7" s="373" t="s">
        <v>401</v>
      </c>
      <c r="C7" s="305">
        <v>1</v>
      </c>
    </row>
    <row r="8" spans="1:7">
      <c r="A8" s="372" t="s">
        <v>19123</v>
      </c>
      <c r="B8" s="373" t="s">
        <v>2291</v>
      </c>
      <c r="C8" s="305">
        <v>1</v>
      </c>
    </row>
    <row r="9" spans="1:7">
      <c r="A9" s="372" t="s">
        <v>19124</v>
      </c>
      <c r="B9" s="373" t="s">
        <v>9413</v>
      </c>
      <c r="C9" s="305">
        <v>1</v>
      </c>
    </row>
    <row r="10" spans="1:7">
      <c r="A10" s="376" t="s">
        <v>19125</v>
      </c>
      <c r="B10" s="373" t="s">
        <v>9939</v>
      </c>
      <c r="C10" s="305">
        <v>1</v>
      </c>
    </row>
    <row r="11" spans="1:7">
      <c r="A11" s="377" t="s">
        <v>19126</v>
      </c>
      <c r="B11" s="373" t="s">
        <v>9639</v>
      </c>
      <c r="C11" s="305">
        <v>1</v>
      </c>
    </row>
    <row r="12" spans="1:7">
      <c r="A12" s="377" t="s">
        <v>19127</v>
      </c>
      <c r="B12" s="373" t="s">
        <v>10594</v>
      </c>
      <c r="C12" s="305">
        <v>1</v>
      </c>
    </row>
    <row r="13" spans="1:7">
      <c r="A13" s="378" t="s">
        <v>19128</v>
      </c>
      <c r="B13" s="373" t="s">
        <v>13942</v>
      </c>
      <c r="C13" s="305">
        <v>1</v>
      </c>
    </row>
    <row r="14" spans="1:7">
      <c r="A14" s="378" t="s">
        <v>19129</v>
      </c>
      <c r="B14" s="373" t="s">
        <v>12798</v>
      </c>
      <c r="C14" s="305">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filterMode="1"/>
  <dimension ref="A1:B7901"/>
  <sheetViews>
    <sheetView topLeftCell="A5462" workbookViewId="0">
      <selection activeCell="H5447" sqref="H5447"/>
    </sheetView>
  </sheetViews>
  <sheetFormatPr defaultColWidth="9" defaultRowHeight="15"/>
  <cols>
    <col min="1" max="1" width="17.5" style="74" customWidth="1"/>
    <col min="2" max="2" width="13" style="1" bestFit="1" customWidth="1"/>
    <col min="3" max="3" width="12.5" style="1" bestFit="1" customWidth="1"/>
    <col min="4" max="16384" width="9" style="1"/>
  </cols>
  <sheetData>
    <row r="1" spans="1:2" ht="15.75" thickBot="1">
      <c r="A1" s="73" t="s">
        <v>799</v>
      </c>
      <c r="B1" s="2" t="s">
        <v>798</v>
      </c>
    </row>
    <row r="2" spans="1:2" hidden="1">
      <c r="A2" s="294" t="s">
        <v>522</v>
      </c>
      <c r="B2" s="4" t="s">
        <v>731</v>
      </c>
    </row>
    <row r="3" spans="1:2" hidden="1">
      <c r="A3" s="295" t="s">
        <v>520</v>
      </c>
      <c r="B3" s="3" t="s">
        <v>731</v>
      </c>
    </row>
    <row r="4" spans="1:2" hidden="1">
      <c r="A4" s="295" t="s">
        <v>499</v>
      </c>
      <c r="B4" s="3" t="s">
        <v>731</v>
      </c>
    </row>
    <row r="5" spans="1:2" hidden="1">
      <c r="A5" s="295" t="s">
        <v>511</v>
      </c>
      <c r="B5" s="3" t="s">
        <v>731</v>
      </c>
    </row>
    <row r="6" spans="1:2" hidden="1">
      <c r="A6" s="295" t="s">
        <v>508</v>
      </c>
      <c r="B6" s="3" t="s">
        <v>731</v>
      </c>
    </row>
    <row r="7" spans="1:2" hidden="1">
      <c r="A7" s="295" t="s">
        <v>506</v>
      </c>
      <c r="B7" s="3" t="s">
        <v>731</v>
      </c>
    </row>
    <row r="8" spans="1:2" hidden="1">
      <c r="A8" s="295" t="s">
        <v>504</v>
      </c>
      <c r="B8" s="3" t="s">
        <v>731</v>
      </c>
    </row>
    <row r="9" spans="1:2" hidden="1">
      <c r="A9" s="295" t="s">
        <v>471</v>
      </c>
      <c r="B9" s="3" t="s">
        <v>731</v>
      </c>
    </row>
    <row r="10" spans="1:2" hidden="1">
      <c r="A10" s="295" t="s">
        <v>467</v>
      </c>
      <c r="B10" s="3" t="s">
        <v>731</v>
      </c>
    </row>
    <row r="11" spans="1:2" hidden="1">
      <c r="A11" s="295" t="s">
        <v>496</v>
      </c>
      <c r="B11" s="3" t="s">
        <v>731</v>
      </c>
    </row>
    <row r="12" spans="1:2" hidden="1">
      <c r="A12" s="295" t="s">
        <v>417</v>
      </c>
      <c r="B12" s="3" t="s">
        <v>731</v>
      </c>
    </row>
    <row r="13" spans="1:2" hidden="1">
      <c r="A13" s="295" t="s">
        <v>477</v>
      </c>
      <c r="B13" s="3" t="s">
        <v>731</v>
      </c>
    </row>
    <row r="14" spans="1:2" hidden="1">
      <c r="A14" s="295" t="s">
        <v>474</v>
      </c>
      <c r="B14" s="3" t="s">
        <v>731</v>
      </c>
    </row>
    <row r="15" spans="1:2" hidden="1">
      <c r="A15" s="295" t="s">
        <v>409</v>
      </c>
      <c r="B15" s="3" t="s">
        <v>731</v>
      </c>
    </row>
    <row r="16" spans="1:2" hidden="1">
      <c r="A16" s="295" t="s">
        <v>491</v>
      </c>
      <c r="B16" s="3" t="s">
        <v>731</v>
      </c>
    </row>
    <row r="17" spans="1:2" hidden="1">
      <c r="A17" s="295" t="s">
        <v>488</v>
      </c>
      <c r="B17" s="3" t="s">
        <v>731</v>
      </c>
    </row>
    <row r="18" spans="1:2" hidden="1">
      <c r="A18" s="295" t="s">
        <v>485</v>
      </c>
      <c r="B18" s="3" t="s">
        <v>731</v>
      </c>
    </row>
    <row r="19" spans="1:2" hidden="1">
      <c r="A19" s="295" t="s">
        <v>483</v>
      </c>
      <c r="B19" s="3" t="s">
        <v>731</v>
      </c>
    </row>
    <row r="20" spans="1:2" hidden="1">
      <c r="A20" s="295" t="s">
        <v>481</v>
      </c>
      <c r="B20" s="3" t="s">
        <v>731</v>
      </c>
    </row>
    <row r="21" spans="1:2" hidden="1">
      <c r="A21" s="295" t="s">
        <v>452</v>
      </c>
      <c r="B21" s="3" t="s">
        <v>731</v>
      </c>
    </row>
    <row r="22" spans="1:2" hidden="1">
      <c r="A22" s="295" t="s">
        <v>449</v>
      </c>
      <c r="B22" s="3" t="s">
        <v>731</v>
      </c>
    </row>
    <row r="23" spans="1:2" hidden="1">
      <c r="A23" s="295" t="s">
        <v>444</v>
      </c>
      <c r="B23" s="3" t="s">
        <v>731</v>
      </c>
    </row>
    <row r="24" spans="1:2" hidden="1">
      <c r="A24" s="295" t="s">
        <v>440</v>
      </c>
      <c r="B24" s="3" t="s">
        <v>731</v>
      </c>
    </row>
    <row r="25" spans="1:2" hidden="1">
      <c r="A25" s="295" t="s">
        <v>438</v>
      </c>
      <c r="B25" s="3" t="s">
        <v>731</v>
      </c>
    </row>
    <row r="26" spans="1:2" hidden="1">
      <c r="A26" s="295" t="s">
        <v>434</v>
      </c>
      <c r="B26" s="3" t="s">
        <v>731</v>
      </c>
    </row>
    <row r="27" spans="1:2" hidden="1">
      <c r="A27" s="295" t="s">
        <v>429</v>
      </c>
      <c r="B27" s="3" t="s">
        <v>731</v>
      </c>
    </row>
    <row r="28" spans="1:2" hidden="1">
      <c r="A28" s="295" t="s">
        <v>426</v>
      </c>
      <c r="B28" s="3" t="s">
        <v>731</v>
      </c>
    </row>
    <row r="29" spans="1:2" hidden="1">
      <c r="A29" s="295" t="s">
        <v>423</v>
      </c>
      <c r="B29" s="3" t="s">
        <v>731</v>
      </c>
    </row>
    <row r="30" spans="1:2" hidden="1">
      <c r="A30" s="295" t="s">
        <v>383</v>
      </c>
      <c r="B30" s="3" t="s">
        <v>731</v>
      </c>
    </row>
    <row r="31" spans="1:2" hidden="1">
      <c r="A31" s="295" t="s">
        <v>385</v>
      </c>
      <c r="B31" s="3" t="s">
        <v>731</v>
      </c>
    </row>
    <row r="32" spans="1:2" hidden="1">
      <c r="A32" s="295" t="s">
        <v>380</v>
      </c>
      <c r="B32" s="3" t="s">
        <v>731</v>
      </c>
    </row>
    <row r="33" spans="1:2" hidden="1">
      <c r="A33" s="295" t="s">
        <v>387</v>
      </c>
      <c r="B33" s="3" t="s">
        <v>731</v>
      </c>
    </row>
    <row r="34" spans="1:2" hidden="1">
      <c r="A34" s="295" t="s">
        <v>378</v>
      </c>
      <c r="B34" s="3" t="s">
        <v>731</v>
      </c>
    </row>
    <row r="35" spans="1:2" hidden="1">
      <c r="A35" s="295" t="s">
        <v>349</v>
      </c>
      <c r="B35" s="3" t="s">
        <v>731</v>
      </c>
    </row>
    <row r="36" spans="1:2" hidden="1">
      <c r="A36" s="295" t="s">
        <v>352</v>
      </c>
      <c r="B36" s="3" t="s">
        <v>731</v>
      </c>
    </row>
    <row r="37" spans="1:2" hidden="1">
      <c r="A37" s="295" t="s">
        <v>355</v>
      </c>
      <c r="B37" s="3" t="s">
        <v>731</v>
      </c>
    </row>
    <row r="38" spans="1:2" hidden="1">
      <c r="A38" s="295" t="s">
        <v>346</v>
      </c>
      <c r="B38" s="3" t="s">
        <v>731</v>
      </c>
    </row>
    <row r="39" spans="1:2" hidden="1">
      <c r="A39" s="295" t="s">
        <v>343</v>
      </c>
      <c r="B39" s="3" t="s">
        <v>731</v>
      </c>
    </row>
    <row r="40" spans="1:2" hidden="1">
      <c r="A40" s="295" t="s">
        <v>367</v>
      </c>
      <c r="B40" s="3" t="s">
        <v>731</v>
      </c>
    </row>
    <row r="41" spans="1:2" hidden="1">
      <c r="A41" s="295" t="s">
        <v>375</v>
      </c>
      <c r="B41" s="3" t="s">
        <v>731</v>
      </c>
    </row>
    <row r="42" spans="1:2" hidden="1">
      <c r="A42" s="295" t="s">
        <v>360</v>
      </c>
      <c r="B42" s="3" t="s">
        <v>731</v>
      </c>
    </row>
    <row r="43" spans="1:2" hidden="1">
      <c r="A43" s="295" t="s">
        <v>371</v>
      </c>
      <c r="B43" s="3" t="s">
        <v>731</v>
      </c>
    </row>
    <row r="44" spans="1:2" hidden="1">
      <c r="A44" s="295" t="s">
        <v>363</v>
      </c>
      <c r="B44" s="3" t="s">
        <v>731</v>
      </c>
    </row>
    <row r="45" spans="1:2" hidden="1">
      <c r="A45" s="295" t="s">
        <v>337</v>
      </c>
      <c r="B45" s="3" t="s">
        <v>731</v>
      </c>
    </row>
    <row r="46" spans="1:2" hidden="1">
      <c r="A46" s="295" t="s">
        <v>340</v>
      </c>
      <c r="B46" s="3" t="s">
        <v>731</v>
      </c>
    </row>
    <row r="47" spans="1:2" hidden="1">
      <c r="A47" s="295" t="s">
        <v>326</v>
      </c>
      <c r="B47" s="3" t="s">
        <v>731</v>
      </c>
    </row>
    <row r="48" spans="1:2" hidden="1">
      <c r="A48" s="295" t="s">
        <v>334</v>
      </c>
      <c r="B48" s="3" t="s">
        <v>731</v>
      </c>
    </row>
    <row r="49" spans="1:2" hidden="1">
      <c r="A49" s="295" t="s">
        <v>330</v>
      </c>
      <c r="B49" s="3" t="s">
        <v>731</v>
      </c>
    </row>
    <row r="50" spans="1:2" hidden="1">
      <c r="A50" s="295" t="s">
        <v>464</v>
      </c>
      <c r="B50" s="3" t="s">
        <v>731</v>
      </c>
    </row>
    <row r="51" spans="1:2" hidden="1">
      <c r="A51" s="295" t="s">
        <v>456</v>
      </c>
      <c r="B51" s="3" t="s">
        <v>731</v>
      </c>
    </row>
    <row r="52" spans="1:2" hidden="1">
      <c r="A52" s="295" t="s">
        <v>406</v>
      </c>
      <c r="B52" s="3" t="s">
        <v>731</v>
      </c>
    </row>
    <row r="53" spans="1:2" hidden="1">
      <c r="A53" s="295" t="s">
        <v>312</v>
      </c>
      <c r="B53" s="3" t="s">
        <v>731</v>
      </c>
    </row>
    <row r="54" spans="1:2" hidden="1">
      <c r="A54" s="295" t="s">
        <v>318</v>
      </c>
      <c r="B54" s="3" t="s">
        <v>731</v>
      </c>
    </row>
    <row r="55" spans="1:2" hidden="1">
      <c r="A55" s="295" t="s">
        <v>315</v>
      </c>
      <c r="B55" s="3" t="s">
        <v>731</v>
      </c>
    </row>
    <row r="56" spans="1:2" hidden="1">
      <c r="A56" s="295" t="s">
        <v>322</v>
      </c>
      <c r="B56" s="3" t="s">
        <v>731</v>
      </c>
    </row>
    <row r="57" spans="1:2" hidden="1">
      <c r="A57" s="295" t="s">
        <v>309</v>
      </c>
      <c r="B57" s="3" t="s">
        <v>731</v>
      </c>
    </row>
    <row r="58" spans="1:2" hidden="1">
      <c r="A58" s="295" t="s">
        <v>288</v>
      </c>
      <c r="B58" s="3" t="s">
        <v>731</v>
      </c>
    </row>
    <row r="59" spans="1:2" hidden="1">
      <c r="A59" s="295" t="s">
        <v>284</v>
      </c>
      <c r="B59" s="3" t="s">
        <v>731</v>
      </c>
    </row>
    <row r="60" spans="1:2" hidden="1">
      <c r="A60" s="295" t="s">
        <v>280</v>
      </c>
      <c r="B60" s="3" t="s">
        <v>731</v>
      </c>
    </row>
    <row r="61" spans="1:2" hidden="1">
      <c r="A61" s="295" t="s">
        <v>275</v>
      </c>
      <c r="B61" s="3" t="s">
        <v>731</v>
      </c>
    </row>
    <row r="62" spans="1:2" hidden="1">
      <c r="A62" s="295" t="s">
        <v>272</v>
      </c>
      <c r="B62" s="3" t="s">
        <v>731</v>
      </c>
    </row>
    <row r="63" spans="1:2" hidden="1">
      <c r="A63" s="295" t="s">
        <v>270</v>
      </c>
      <c r="B63" s="3" t="s">
        <v>731</v>
      </c>
    </row>
    <row r="64" spans="1:2" hidden="1">
      <c r="A64" s="295" t="s">
        <v>267</v>
      </c>
      <c r="B64" s="3" t="s">
        <v>731</v>
      </c>
    </row>
    <row r="65" spans="1:2" hidden="1">
      <c r="A65" s="295" t="s">
        <v>249</v>
      </c>
      <c r="B65" s="3" t="s">
        <v>731</v>
      </c>
    </row>
    <row r="66" spans="1:2" hidden="1">
      <c r="A66" s="295" t="s">
        <v>254</v>
      </c>
      <c r="B66" s="3" t="s">
        <v>731</v>
      </c>
    </row>
    <row r="67" spans="1:2" hidden="1">
      <c r="A67" s="295" t="s">
        <v>246</v>
      </c>
      <c r="B67" s="3" t="s">
        <v>731</v>
      </c>
    </row>
    <row r="68" spans="1:2" hidden="1">
      <c r="A68" s="295" t="s">
        <v>231</v>
      </c>
      <c r="B68" s="3" t="s">
        <v>731</v>
      </c>
    </row>
    <row r="69" spans="1:2" hidden="1">
      <c r="A69" s="295" t="s">
        <v>240</v>
      </c>
      <c r="B69" s="3" t="s">
        <v>731</v>
      </c>
    </row>
    <row r="70" spans="1:2" hidden="1">
      <c r="A70" s="295" t="s">
        <v>234</v>
      </c>
      <c r="B70" s="3" t="s">
        <v>731</v>
      </c>
    </row>
    <row r="71" spans="1:2" hidden="1">
      <c r="A71" s="295" t="s">
        <v>227</v>
      </c>
      <c r="B71" s="3" t="s">
        <v>731</v>
      </c>
    </row>
    <row r="72" spans="1:2" hidden="1">
      <c r="A72" s="295" t="s">
        <v>224</v>
      </c>
      <c r="B72" s="3" t="s">
        <v>731</v>
      </c>
    </row>
    <row r="73" spans="1:2" hidden="1">
      <c r="A73" s="295" t="s">
        <v>216</v>
      </c>
      <c r="B73" s="3" t="s">
        <v>731</v>
      </c>
    </row>
    <row r="74" spans="1:2" hidden="1">
      <c r="A74" s="295" t="s">
        <v>219</v>
      </c>
      <c r="B74" s="3" t="s">
        <v>731</v>
      </c>
    </row>
    <row r="75" spans="1:2" hidden="1">
      <c r="A75" s="295" t="s">
        <v>209</v>
      </c>
      <c r="B75" s="3" t="s">
        <v>731</v>
      </c>
    </row>
    <row r="76" spans="1:2" hidden="1">
      <c r="A76" s="295" t="s">
        <v>207</v>
      </c>
      <c r="B76" s="3" t="s">
        <v>731</v>
      </c>
    </row>
    <row r="77" spans="1:2" hidden="1">
      <c r="A77" s="295" t="s">
        <v>204</v>
      </c>
      <c r="B77" s="3" t="s">
        <v>731</v>
      </c>
    </row>
    <row r="78" spans="1:2" hidden="1">
      <c r="A78" s="295" t="s">
        <v>201</v>
      </c>
      <c r="B78" s="3" t="s">
        <v>731</v>
      </c>
    </row>
    <row r="79" spans="1:2" hidden="1">
      <c r="A79" s="295" t="s">
        <v>193</v>
      </c>
      <c r="B79" s="3" t="s">
        <v>731</v>
      </c>
    </row>
    <row r="80" spans="1:2" hidden="1">
      <c r="A80" s="295" t="s">
        <v>195</v>
      </c>
      <c r="B80" s="3" t="s">
        <v>731</v>
      </c>
    </row>
    <row r="81" spans="1:2" hidden="1">
      <c r="A81" s="295" t="s">
        <v>198</v>
      </c>
      <c r="B81" s="3" t="s">
        <v>731</v>
      </c>
    </row>
    <row r="82" spans="1:2" hidden="1">
      <c r="A82" s="295" t="s">
        <v>184</v>
      </c>
      <c r="B82" s="3" t="s">
        <v>731</v>
      </c>
    </row>
    <row r="83" spans="1:2" hidden="1">
      <c r="A83" s="295" t="s">
        <v>181</v>
      </c>
      <c r="B83" s="3" t="s">
        <v>731</v>
      </c>
    </row>
    <row r="84" spans="1:2" hidden="1">
      <c r="A84" s="295" t="s">
        <v>168</v>
      </c>
      <c r="B84" s="3" t="s">
        <v>731</v>
      </c>
    </row>
    <row r="85" spans="1:2" hidden="1">
      <c r="A85" s="295" t="s">
        <v>171</v>
      </c>
      <c r="B85" s="3" t="s">
        <v>731</v>
      </c>
    </row>
    <row r="86" spans="1:2" hidden="1">
      <c r="A86" s="295" t="s">
        <v>179</v>
      </c>
      <c r="B86" s="3" t="s">
        <v>731</v>
      </c>
    </row>
    <row r="87" spans="1:2" hidden="1">
      <c r="A87" s="295" t="s">
        <v>176</v>
      </c>
      <c r="B87" s="3" t="s">
        <v>731</v>
      </c>
    </row>
    <row r="88" spans="1:2" hidden="1">
      <c r="A88" s="295" t="s">
        <v>174</v>
      </c>
      <c r="B88" s="3" t="s">
        <v>731</v>
      </c>
    </row>
    <row r="89" spans="1:2" hidden="1">
      <c r="A89" s="295" t="s">
        <v>797</v>
      </c>
      <c r="B89" s="3" t="s">
        <v>731</v>
      </c>
    </row>
    <row r="90" spans="1:2" hidden="1">
      <c r="A90" s="295" t="s">
        <v>458</v>
      </c>
      <c r="B90" s="3" t="s">
        <v>731</v>
      </c>
    </row>
    <row r="91" spans="1:2" hidden="1">
      <c r="A91" s="295" t="s">
        <v>796</v>
      </c>
      <c r="B91" s="3" t="s">
        <v>731</v>
      </c>
    </row>
    <row r="92" spans="1:2" hidden="1">
      <c r="A92" s="295" t="s">
        <v>462</v>
      </c>
      <c r="B92" s="3" t="s">
        <v>731</v>
      </c>
    </row>
    <row r="93" spans="1:2" hidden="1">
      <c r="A93" s="295" t="s">
        <v>460</v>
      </c>
      <c r="B93" s="3" t="s">
        <v>731</v>
      </c>
    </row>
    <row r="94" spans="1:2" hidden="1">
      <c r="A94" s="295" t="s">
        <v>158</v>
      </c>
      <c r="B94" s="3" t="s">
        <v>731</v>
      </c>
    </row>
    <row r="95" spans="1:2" hidden="1">
      <c r="A95" s="295" t="s">
        <v>152</v>
      </c>
      <c r="B95" s="3" t="s">
        <v>731</v>
      </c>
    </row>
    <row r="96" spans="1:2" hidden="1">
      <c r="A96" s="295" t="s">
        <v>146</v>
      </c>
      <c r="B96" s="3" t="s">
        <v>731</v>
      </c>
    </row>
    <row r="97" spans="1:2" hidden="1">
      <c r="A97" s="295" t="s">
        <v>143</v>
      </c>
      <c r="B97" s="3" t="s">
        <v>731</v>
      </c>
    </row>
    <row r="98" spans="1:2" hidden="1">
      <c r="A98" s="295" t="s">
        <v>140</v>
      </c>
      <c r="B98" s="3" t="s">
        <v>731</v>
      </c>
    </row>
    <row r="99" spans="1:2" hidden="1">
      <c r="A99" s="295" t="s">
        <v>137</v>
      </c>
      <c r="B99" s="3" t="s">
        <v>731</v>
      </c>
    </row>
    <row r="100" spans="1:2" hidden="1">
      <c r="A100" s="295" t="s">
        <v>133</v>
      </c>
      <c r="B100" s="3" t="s">
        <v>731</v>
      </c>
    </row>
    <row r="101" spans="1:2" hidden="1">
      <c r="A101" s="295" t="s">
        <v>130</v>
      </c>
      <c r="B101" s="3" t="s">
        <v>731</v>
      </c>
    </row>
    <row r="102" spans="1:2" hidden="1">
      <c r="A102" s="295" t="s">
        <v>120</v>
      </c>
      <c r="B102" s="3" t="s">
        <v>731</v>
      </c>
    </row>
    <row r="103" spans="1:2" hidden="1">
      <c r="A103" s="295" t="s">
        <v>795</v>
      </c>
      <c r="B103" s="3" t="s">
        <v>731</v>
      </c>
    </row>
    <row r="104" spans="1:2" hidden="1">
      <c r="A104" s="295" t="s">
        <v>794</v>
      </c>
      <c r="B104" s="3" t="s">
        <v>731</v>
      </c>
    </row>
    <row r="105" spans="1:2" hidden="1">
      <c r="A105" s="295" t="s">
        <v>793</v>
      </c>
      <c r="B105" s="3" t="s">
        <v>731</v>
      </c>
    </row>
    <row r="106" spans="1:2" hidden="1">
      <c r="A106" s="295" t="s">
        <v>114</v>
      </c>
      <c r="B106" s="3" t="s">
        <v>731</v>
      </c>
    </row>
    <row r="107" spans="1:2" hidden="1">
      <c r="A107" s="295" t="s">
        <v>107</v>
      </c>
      <c r="B107" s="3" t="s">
        <v>731</v>
      </c>
    </row>
    <row r="108" spans="1:2" hidden="1">
      <c r="A108" s="295" t="s">
        <v>104</v>
      </c>
      <c r="B108" s="3" t="s">
        <v>731</v>
      </c>
    </row>
    <row r="109" spans="1:2" hidden="1">
      <c r="A109" s="295" t="s">
        <v>101</v>
      </c>
      <c r="B109" s="3" t="s">
        <v>731</v>
      </c>
    </row>
    <row r="110" spans="1:2" hidden="1">
      <c r="A110" s="295" t="s">
        <v>792</v>
      </c>
      <c r="B110" s="3" t="s">
        <v>731</v>
      </c>
    </row>
    <row r="111" spans="1:2" hidden="1">
      <c r="A111" s="295" t="s">
        <v>97</v>
      </c>
      <c r="B111" s="3" t="s">
        <v>731</v>
      </c>
    </row>
    <row r="112" spans="1:2" hidden="1">
      <c r="A112" s="295" t="s">
        <v>94</v>
      </c>
      <c r="B112" s="3" t="s">
        <v>731</v>
      </c>
    </row>
    <row r="113" spans="1:2" hidden="1">
      <c r="A113" s="295" t="s">
        <v>88</v>
      </c>
      <c r="B113" s="3" t="s">
        <v>731</v>
      </c>
    </row>
    <row r="114" spans="1:2" hidden="1">
      <c r="A114" s="295" t="s">
        <v>85</v>
      </c>
      <c r="B114" s="3" t="s">
        <v>731</v>
      </c>
    </row>
    <row r="115" spans="1:2" hidden="1">
      <c r="A115" s="295" t="s">
        <v>82</v>
      </c>
      <c r="B115" s="3" t="s">
        <v>731</v>
      </c>
    </row>
    <row r="116" spans="1:2" hidden="1">
      <c r="A116" s="295" t="s">
        <v>79</v>
      </c>
      <c r="B116" s="3" t="s">
        <v>731</v>
      </c>
    </row>
    <row r="117" spans="1:2" hidden="1">
      <c r="A117" s="295" t="s">
        <v>76</v>
      </c>
      <c r="B117" s="3" t="s">
        <v>731</v>
      </c>
    </row>
    <row r="118" spans="1:2" hidden="1">
      <c r="A118" s="295" t="s">
        <v>74</v>
      </c>
      <c r="B118" s="3" t="s">
        <v>731</v>
      </c>
    </row>
    <row r="119" spans="1:2" hidden="1">
      <c r="A119" s="295" t="s">
        <v>72</v>
      </c>
      <c r="B119" s="3" t="s">
        <v>731</v>
      </c>
    </row>
    <row r="120" spans="1:2" hidden="1">
      <c r="A120" s="295" t="s">
        <v>70</v>
      </c>
      <c r="B120" s="3" t="s">
        <v>731</v>
      </c>
    </row>
    <row r="121" spans="1:2" hidden="1">
      <c r="A121" s="295" t="s">
        <v>69</v>
      </c>
      <c r="B121" s="3" t="s">
        <v>731</v>
      </c>
    </row>
    <row r="122" spans="1:2" hidden="1">
      <c r="A122" s="295" t="s">
        <v>68</v>
      </c>
      <c r="B122" s="3" t="s">
        <v>731</v>
      </c>
    </row>
    <row r="123" spans="1:2" hidden="1">
      <c r="A123" s="295" t="s">
        <v>66</v>
      </c>
      <c r="B123" s="3" t="s">
        <v>731</v>
      </c>
    </row>
    <row r="124" spans="1:2" hidden="1">
      <c r="A124" s="295" t="s">
        <v>64</v>
      </c>
      <c r="B124" s="3" t="s">
        <v>731</v>
      </c>
    </row>
    <row r="125" spans="1:2" hidden="1">
      <c r="A125" s="295" t="s">
        <v>47</v>
      </c>
      <c r="B125" s="3" t="s">
        <v>731</v>
      </c>
    </row>
    <row r="126" spans="1:2" hidden="1">
      <c r="A126" s="295" t="s">
        <v>56</v>
      </c>
      <c r="B126" s="3" t="s">
        <v>731</v>
      </c>
    </row>
    <row r="127" spans="1:2" hidden="1">
      <c r="A127" s="295" t="s">
        <v>53</v>
      </c>
      <c r="B127" s="3" t="s">
        <v>731</v>
      </c>
    </row>
    <row r="128" spans="1:2" hidden="1">
      <c r="A128" s="295" t="s">
        <v>52</v>
      </c>
      <c r="B128" s="3" t="s">
        <v>731</v>
      </c>
    </row>
    <row r="129" spans="1:2" hidden="1">
      <c r="A129" s="295" t="s">
        <v>44</v>
      </c>
      <c r="B129" s="3" t="s">
        <v>731</v>
      </c>
    </row>
    <row r="130" spans="1:2" hidden="1">
      <c r="A130" s="295" t="s">
        <v>111</v>
      </c>
      <c r="B130" s="3" t="s">
        <v>731</v>
      </c>
    </row>
    <row r="131" spans="1:2" hidden="1">
      <c r="A131" s="295" t="s">
        <v>165</v>
      </c>
      <c r="B131" s="3" t="s">
        <v>731</v>
      </c>
    </row>
    <row r="132" spans="1:2" hidden="1">
      <c r="A132" s="295" t="s">
        <v>41</v>
      </c>
      <c r="B132" s="3" t="s">
        <v>731</v>
      </c>
    </row>
    <row r="133" spans="1:2" hidden="1">
      <c r="A133" s="295" t="s">
        <v>38</v>
      </c>
      <c r="B133" s="3" t="s">
        <v>731</v>
      </c>
    </row>
    <row r="134" spans="1:2" hidden="1">
      <c r="A134" s="295" t="s">
        <v>791</v>
      </c>
      <c r="B134" s="3" t="s">
        <v>731</v>
      </c>
    </row>
    <row r="135" spans="1:2" hidden="1">
      <c r="A135" s="295" t="s">
        <v>790</v>
      </c>
      <c r="B135" s="3" t="s">
        <v>731</v>
      </c>
    </row>
    <row r="136" spans="1:2" hidden="1">
      <c r="A136" s="295" t="s">
        <v>789</v>
      </c>
      <c r="B136" s="3" t="s">
        <v>731</v>
      </c>
    </row>
    <row r="137" spans="1:2" hidden="1">
      <c r="A137" s="295" t="s">
        <v>788</v>
      </c>
      <c r="B137" s="3" t="s">
        <v>731</v>
      </c>
    </row>
    <row r="138" spans="1:2" hidden="1">
      <c r="A138" s="295" t="s">
        <v>787</v>
      </c>
      <c r="B138" s="3" t="s">
        <v>731</v>
      </c>
    </row>
    <row r="139" spans="1:2" hidden="1">
      <c r="A139" s="295" t="s">
        <v>786</v>
      </c>
      <c r="B139" s="3" t="s">
        <v>731</v>
      </c>
    </row>
    <row r="140" spans="1:2" hidden="1">
      <c r="A140" s="295" t="s">
        <v>785</v>
      </c>
      <c r="B140" s="3" t="s">
        <v>731</v>
      </c>
    </row>
    <row r="141" spans="1:2" hidden="1">
      <c r="A141" s="295" t="s">
        <v>784</v>
      </c>
      <c r="B141" s="3" t="s">
        <v>731</v>
      </c>
    </row>
    <row r="142" spans="1:2" hidden="1">
      <c r="A142" s="295" t="s">
        <v>783</v>
      </c>
      <c r="B142" s="3" t="s">
        <v>731</v>
      </c>
    </row>
    <row r="143" spans="1:2" hidden="1">
      <c r="A143" s="295" t="s">
        <v>782</v>
      </c>
      <c r="B143" s="3" t="s">
        <v>731</v>
      </c>
    </row>
    <row r="144" spans="1:2" hidden="1">
      <c r="A144" s="295" t="s">
        <v>781</v>
      </c>
      <c r="B144" s="3" t="s">
        <v>731</v>
      </c>
    </row>
    <row r="145" spans="1:2" hidden="1">
      <c r="A145" s="295" t="s">
        <v>780</v>
      </c>
      <c r="B145" s="3" t="s">
        <v>731</v>
      </c>
    </row>
    <row r="146" spans="1:2" hidden="1">
      <c r="A146" s="295" t="s">
        <v>779</v>
      </c>
      <c r="B146" s="3" t="s">
        <v>731</v>
      </c>
    </row>
    <row r="147" spans="1:2" hidden="1">
      <c r="A147" s="295" t="s">
        <v>778</v>
      </c>
      <c r="B147" s="3" t="s">
        <v>731</v>
      </c>
    </row>
    <row r="148" spans="1:2" hidden="1">
      <c r="A148" s="295" t="s">
        <v>777</v>
      </c>
      <c r="B148" s="3" t="s">
        <v>731</v>
      </c>
    </row>
    <row r="149" spans="1:2" hidden="1">
      <c r="A149" s="295" t="s">
        <v>776</v>
      </c>
      <c r="B149" s="3" t="s">
        <v>731</v>
      </c>
    </row>
    <row r="150" spans="1:2" hidden="1">
      <c r="A150" s="295" t="s">
        <v>775</v>
      </c>
      <c r="B150" s="3" t="s">
        <v>731</v>
      </c>
    </row>
    <row r="151" spans="1:2" hidden="1">
      <c r="A151" s="295" t="s">
        <v>774</v>
      </c>
      <c r="B151" s="3" t="s">
        <v>731</v>
      </c>
    </row>
    <row r="152" spans="1:2" hidden="1">
      <c r="A152" s="295" t="s">
        <v>773</v>
      </c>
      <c r="B152" s="3" t="s">
        <v>731</v>
      </c>
    </row>
    <row r="153" spans="1:2" hidden="1">
      <c r="A153" s="295" t="s">
        <v>772</v>
      </c>
      <c r="B153" s="3" t="s">
        <v>731</v>
      </c>
    </row>
    <row r="154" spans="1:2" hidden="1">
      <c r="A154" s="295" t="s">
        <v>771</v>
      </c>
      <c r="B154" s="3" t="s">
        <v>731</v>
      </c>
    </row>
    <row r="155" spans="1:2" hidden="1">
      <c r="A155" s="295" t="s">
        <v>770</v>
      </c>
      <c r="B155" s="3" t="s">
        <v>731</v>
      </c>
    </row>
    <row r="156" spans="1:2" hidden="1">
      <c r="A156" s="295" t="s">
        <v>769</v>
      </c>
      <c r="B156" s="3" t="s">
        <v>731</v>
      </c>
    </row>
    <row r="157" spans="1:2" hidden="1">
      <c r="A157" s="295" t="s">
        <v>768</v>
      </c>
      <c r="B157" s="3" t="s">
        <v>731</v>
      </c>
    </row>
    <row r="158" spans="1:2" hidden="1">
      <c r="A158" s="295" t="s">
        <v>767</v>
      </c>
      <c r="B158" s="3" t="s">
        <v>731</v>
      </c>
    </row>
    <row r="159" spans="1:2" hidden="1">
      <c r="A159" s="295" t="s">
        <v>766</v>
      </c>
      <c r="B159" s="3" t="s">
        <v>731</v>
      </c>
    </row>
    <row r="160" spans="1:2" hidden="1">
      <c r="A160" s="295" t="s">
        <v>765</v>
      </c>
      <c r="B160" s="3" t="s">
        <v>731</v>
      </c>
    </row>
    <row r="161" spans="1:2" hidden="1">
      <c r="A161" s="295" t="s">
        <v>764</v>
      </c>
      <c r="B161" s="3" t="s">
        <v>731</v>
      </c>
    </row>
    <row r="162" spans="1:2" hidden="1">
      <c r="A162" s="295" t="s">
        <v>763</v>
      </c>
      <c r="B162" s="3" t="s">
        <v>731</v>
      </c>
    </row>
    <row r="163" spans="1:2" hidden="1">
      <c r="A163" s="295" t="s">
        <v>762</v>
      </c>
      <c r="B163" s="3" t="s">
        <v>731</v>
      </c>
    </row>
    <row r="164" spans="1:2" hidden="1">
      <c r="A164" s="295" t="s">
        <v>761</v>
      </c>
      <c r="B164" s="3" t="s">
        <v>731</v>
      </c>
    </row>
    <row r="165" spans="1:2" hidden="1">
      <c r="A165" s="295" t="s">
        <v>760</v>
      </c>
      <c r="B165" s="3" t="s">
        <v>731</v>
      </c>
    </row>
    <row r="166" spans="1:2" hidden="1">
      <c r="A166" s="295" t="s">
        <v>759</v>
      </c>
      <c r="B166" s="3" t="s">
        <v>731</v>
      </c>
    </row>
    <row r="167" spans="1:2" hidden="1">
      <c r="A167" s="295" t="s">
        <v>758</v>
      </c>
      <c r="B167" s="3" t="s">
        <v>731</v>
      </c>
    </row>
    <row r="168" spans="1:2" hidden="1">
      <c r="A168" s="295" t="s">
        <v>757</v>
      </c>
      <c r="B168" s="3" t="s">
        <v>731</v>
      </c>
    </row>
    <row r="169" spans="1:2" hidden="1">
      <c r="A169" s="295" t="s">
        <v>756</v>
      </c>
      <c r="B169" s="3" t="s">
        <v>731</v>
      </c>
    </row>
    <row r="170" spans="1:2" hidden="1">
      <c r="A170" s="295" t="s">
        <v>755</v>
      </c>
      <c r="B170" s="3" t="s">
        <v>731</v>
      </c>
    </row>
    <row r="171" spans="1:2" hidden="1">
      <c r="A171" s="295" t="s">
        <v>754</v>
      </c>
      <c r="B171" s="3" t="s">
        <v>731</v>
      </c>
    </row>
    <row r="172" spans="1:2" hidden="1">
      <c r="A172" s="295" t="s">
        <v>753</v>
      </c>
      <c r="B172" s="3" t="s">
        <v>731</v>
      </c>
    </row>
    <row r="173" spans="1:2" hidden="1">
      <c r="A173" s="295" t="s">
        <v>752</v>
      </c>
      <c r="B173" s="3" t="s">
        <v>731</v>
      </c>
    </row>
    <row r="174" spans="1:2" hidden="1">
      <c r="A174" s="295" t="s">
        <v>751</v>
      </c>
      <c r="B174" s="3" t="s">
        <v>731</v>
      </c>
    </row>
    <row r="175" spans="1:2" hidden="1">
      <c r="A175" s="295" t="s">
        <v>750</v>
      </c>
      <c r="B175" s="3" t="s">
        <v>731</v>
      </c>
    </row>
    <row r="176" spans="1:2" hidden="1">
      <c r="A176" s="295" t="s">
        <v>749</v>
      </c>
      <c r="B176" s="3" t="s">
        <v>731</v>
      </c>
    </row>
    <row r="177" spans="1:2" hidden="1">
      <c r="A177" s="295" t="s">
        <v>748</v>
      </c>
      <c r="B177" s="3" t="s">
        <v>731</v>
      </c>
    </row>
    <row r="178" spans="1:2" hidden="1">
      <c r="A178" s="295" t="s">
        <v>747</v>
      </c>
      <c r="B178" s="3" t="s">
        <v>731</v>
      </c>
    </row>
    <row r="179" spans="1:2" hidden="1">
      <c r="A179" s="295" t="s">
        <v>746</v>
      </c>
      <c r="B179" s="3" t="s">
        <v>731</v>
      </c>
    </row>
    <row r="180" spans="1:2" hidden="1">
      <c r="A180" s="295" t="s">
        <v>745</v>
      </c>
      <c r="B180" s="14" t="s">
        <v>731</v>
      </c>
    </row>
    <row r="181" spans="1:2" hidden="1">
      <c r="A181" s="295" t="s">
        <v>744</v>
      </c>
      <c r="B181" s="14" t="s">
        <v>731</v>
      </c>
    </row>
    <row r="182" spans="1:2" hidden="1">
      <c r="A182" s="295" t="s">
        <v>743</v>
      </c>
      <c r="B182" s="14" t="s">
        <v>731</v>
      </c>
    </row>
    <row r="183" spans="1:2" hidden="1">
      <c r="A183" s="295" t="s">
        <v>742</v>
      </c>
      <c r="B183" s="14" t="s">
        <v>731</v>
      </c>
    </row>
    <row r="184" spans="1:2" hidden="1">
      <c r="A184" s="295" t="s">
        <v>741</v>
      </c>
      <c r="B184" s="14" t="s">
        <v>731</v>
      </c>
    </row>
    <row r="185" spans="1:2" hidden="1">
      <c r="A185" s="295" t="s">
        <v>740</v>
      </c>
      <c r="B185" s="14" t="s">
        <v>731</v>
      </c>
    </row>
    <row r="186" spans="1:2" hidden="1">
      <c r="A186" s="295" t="s">
        <v>739</v>
      </c>
      <c r="B186" s="14" t="s">
        <v>731</v>
      </c>
    </row>
    <row r="187" spans="1:2" hidden="1">
      <c r="A187" s="295" t="s">
        <v>738</v>
      </c>
      <c r="B187" s="14" t="s">
        <v>731</v>
      </c>
    </row>
    <row r="188" spans="1:2" hidden="1">
      <c r="A188" s="295" t="s">
        <v>737</v>
      </c>
      <c r="B188" s="14" t="s">
        <v>731</v>
      </c>
    </row>
    <row r="189" spans="1:2" hidden="1">
      <c r="A189" s="295" t="s">
        <v>736</v>
      </c>
      <c r="B189" s="14" t="s">
        <v>731</v>
      </c>
    </row>
    <row r="190" spans="1:2" hidden="1">
      <c r="A190" s="295" t="s">
        <v>735</v>
      </c>
      <c r="B190" s="14" t="s">
        <v>731</v>
      </c>
    </row>
    <row r="191" spans="1:2" hidden="1">
      <c r="A191" s="295" t="s">
        <v>734</v>
      </c>
      <c r="B191" s="14" t="s">
        <v>731</v>
      </c>
    </row>
    <row r="192" spans="1:2" hidden="1">
      <c r="A192" s="295" t="s">
        <v>733</v>
      </c>
      <c r="B192" s="14" t="s">
        <v>731</v>
      </c>
    </row>
    <row r="193" spans="1:2" hidden="1">
      <c r="A193" s="295" t="s">
        <v>732</v>
      </c>
      <c r="B193" s="14" t="s">
        <v>731</v>
      </c>
    </row>
    <row r="194" spans="1:2" hidden="1">
      <c r="A194" s="295" t="s">
        <v>259</v>
      </c>
      <c r="B194" s="3" t="s">
        <v>731</v>
      </c>
    </row>
    <row r="195" spans="1:2" hidden="1">
      <c r="A195" s="295" t="s">
        <v>262</v>
      </c>
      <c r="B195" s="3" t="s">
        <v>731</v>
      </c>
    </row>
    <row r="196" spans="1:2" hidden="1">
      <c r="A196" s="295" t="s">
        <v>265</v>
      </c>
      <c r="B196" s="3" t="s">
        <v>731</v>
      </c>
    </row>
    <row r="197" spans="1:2" hidden="1">
      <c r="A197" s="295" t="s">
        <v>293</v>
      </c>
      <c r="B197" s="3" t="s">
        <v>731</v>
      </c>
    </row>
    <row r="198" spans="1:2" hidden="1">
      <c r="A198" s="295" t="s">
        <v>297</v>
      </c>
      <c r="B198" s="3" t="s">
        <v>731</v>
      </c>
    </row>
    <row r="199" spans="1:2" hidden="1">
      <c r="A199" s="295" t="s">
        <v>301</v>
      </c>
      <c r="B199" s="3" t="s">
        <v>731</v>
      </c>
    </row>
    <row r="200" spans="1:2" hidden="1">
      <c r="A200" s="295" t="s">
        <v>307</v>
      </c>
      <c r="B200" s="3" t="s">
        <v>731</v>
      </c>
    </row>
    <row r="201" spans="1:2" hidden="1">
      <c r="A201" s="295" t="s">
        <v>305</v>
      </c>
      <c r="B201" s="3" t="s">
        <v>731</v>
      </c>
    </row>
    <row r="202" spans="1:2" hidden="1">
      <c r="A202" s="295" t="s">
        <v>730</v>
      </c>
      <c r="B202" s="14" t="s">
        <v>731</v>
      </c>
    </row>
    <row r="203" spans="1:2" hidden="1">
      <c r="A203" s="295" t="s">
        <v>729</v>
      </c>
      <c r="B203" s="14" t="s">
        <v>731</v>
      </c>
    </row>
    <row r="204" spans="1:2" hidden="1">
      <c r="A204" s="295" t="s">
        <v>728</v>
      </c>
      <c r="B204" s="14" t="s">
        <v>731</v>
      </c>
    </row>
    <row r="205" spans="1:2" hidden="1">
      <c r="A205" s="295" t="s">
        <v>727</v>
      </c>
      <c r="B205" s="14" t="s">
        <v>731</v>
      </c>
    </row>
    <row r="206" spans="1:2" hidden="1">
      <c r="A206" s="295" t="s">
        <v>726</v>
      </c>
      <c r="B206" s="14" t="s">
        <v>731</v>
      </c>
    </row>
    <row r="207" spans="1:2" hidden="1">
      <c r="A207" s="295" t="s">
        <v>725</v>
      </c>
      <c r="B207" s="14" t="s">
        <v>731</v>
      </c>
    </row>
    <row r="208" spans="1:2" hidden="1">
      <c r="A208" s="295" t="s">
        <v>724</v>
      </c>
      <c r="B208" s="14" t="s">
        <v>731</v>
      </c>
    </row>
    <row r="209" spans="1:2" hidden="1">
      <c r="A209" s="295" t="s">
        <v>723</v>
      </c>
      <c r="B209" s="14" t="s">
        <v>731</v>
      </c>
    </row>
    <row r="210" spans="1:2" hidden="1">
      <c r="A210" s="295" t="s">
        <v>722</v>
      </c>
      <c r="B210" s="14" t="s">
        <v>731</v>
      </c>
    </row>
    <row r="211" spans="1:2" hidden="1">
      <c r="A211" s="295" t="s">
        <v>721</v>
      </c>
      <c r="B211" s="14" t="s">
        <v>731</v>
      </c>
    </row>
    <row r="212" spans="1:2" hidden="1">
      <c r="A212" s="295" t="s">
        <v>720</v>
      </c>
      <c r="B212" s="14" t="s">
        <v>731</v>
      </c>
    </row>
    <row r="213" spans="1:2" hidden="1">
      <c r="A213" s="295" t="s">
        <v>719</v>
      </c>
      <c r="B213" s="14" t="s">
        <v>731</v>
      </c>
    </row>
    <row r="214" spans="1:2" hidden="1">
      <c r="A214" s="295" t="s">
        <v>718</v>
      </c>
      <c r="B214" s="14" t="s">
        <v>731</v>
      </c>
    </row>
    <row r="215" spans="1:2" hidden="1">
      <c r="A215" s="295" t="s">
        <v>717</v>
      </c>
      <c r="B215" s="14" t="s">
        <v>731</v>
      </c>
    </row>
    <row r="216" spans="1:2" hidden="1">
      <c r="A216" s="295" t="s">
        <v>716</v>
      </c>
      <c r="B216" s="14" t="s">
        <v>731</v>
      </c>
    </row>
    <row r="217" spans="1:2" hidden="1">
      <c r="A217" s="295" t="s">
        <v>715</v>
      </c>
      <c r="B217" s="14" t="s">
        <v>731</v>
      </c>
    </row>
    <row r="218" spans="1:2" hidden="1">
      <c r="A218" s="295" t="s">
        <v>714</v>
      </c>
      <c r="B218" s="14" t="s">
        <v>731</v>
      </c>
    </row>
    <row r="219" spans="1:2" hidden="1">
      <c r="A219" s="295" t="s">
        <v>713</v>
      </c>
      <c r="B219" s="14" t="s">
        <v>731</v>
      </c>
    </row>
    <row r="220" spans="1:2" hidden="1">
      <c r="A220" s="295" t="s">
        <v>712</v>
      </c>
      <c r="B220" s="14" t="s">
        <v>731</v>
      </c>
    </row>
    <row r="221" spans="1:2" hidden="1">
      <c r="A221" s="295" t="s">
        <v>711</v>
      </c>
      <c r="B221" s="14" t="s">
        <v>731</v>
      </c>
    </row>
    <row r="222" spans="1:2" hidden="1">
      <c r="A222" s="295" t="s">
        <v>710</v>
      </c>
      <c r="B222" s="14" t="s">
        <v>731</v>
      </c>
    </row>
    <row r="223" spans="1:2" hidden="1">
      <c r="A223" s="295" t="s">
        <v>709</v>
      </c>
      <c r="B223" s="14" t="s">
        <v>731</v>
      </c>
    </row>
    <row r="224" spans="1:2" hidden="1">
      <c r="A224" s="295" t="s">
        <v>708</v>
      </c>
      <c r="B224" s="14" t="s">
        <v>731</v>
      </c>
    </row>
    <row r="225" spans="1:2" hidden="1">
      <c r="A225" s="295" t="s">
        <v>707</v>
      </c>
      <c r="B225" s="14" t="s">
        <v>731</v>
      </c>
    </row>
    <row r="226" spans="1:2" hidden="1">
      <c r="A226" s="295" t="s">
        <v>706</v>
      </c>
      <c r="B226" s="14" t="s">
        <v>731</v>
      </c>
    </row>
    <row r="227" spans="1:2" hidden="1">
      <c r="A227" s="295" t="s">
        <v>705</v>
      </c>
      <c r="B227" s="14" t="s">
        <v>731</v>
      </c>
    </row>
    <row r="228" spans="1:2" hidden="1">
      <c r="A228" s="295" t="s">
        <v>704</v>
      </c>
      <c r="B228" s="14" t="s">
        <v>731</v>
      </c>
    </row>
    <row r="229" spans="1:2" hidden="1">
      <c r="A229" s="295" t="s">
        <v>703</v>
      </c>
      <c r="B229" s="14" t="s">
        <v>731</v>
      </c>
    </row>
    <row r="230" spans="1:2" hidden="1">
      <c r="A230" s="295" t="s">
        <v>702</v>
      </c>
      <c r="B230" s="14" t="s">
        <v>731</v>
      </c>
    </row>
    <row r="231" spans="1:2" hidden="1">
      <c r="A231" s="295" t="s">
        <v>701</v>
      </c>
      <c r="B231" s="14" t="s">
        <v>731</v>
      </c>
    </row>
    <row r="232" spans="1:2" hidden="1">
      <c r="A232" s="295" t="s">
        <v>700</v>
      </c>
      <c r="B232" s="14" t="s">
        <v>731</v>
      </c>
    </row>
    <row r="233" spans="1:2" hidden="1">
      <c r="A233" s="295" t="s">
        <v>699</v>
      </c>
      <c r="B233" s="14" t="s">
        <v>731</v>
      </c>
    </row>
    <row r="234" spans="1:2" hidden="1">
      <c r="A234" s="295" t="s">
        <v>698</v>
      </c>
      <c r="B234" s="14" t="s">
        <v>731</v>
      </c>
    </row>
    <row r="235" spans="1:2" hidden="1">
      <c r="A235" s="295" t="s">
        <v>697</v>
      </c>
      <c r="B235" s="14" t="s">
        <v>731</v>
      </c>
    </row>
    <row r="236" spans="1:2" hidden="1">
      <c r="A236" s="295" t="s">
        <v>696</v>
      </c>
      <c r="B236" s="14" t="s">
        <v>731</v>
      </c>
    </row>
    <row r="237" spans="1:2" hidden="1">
      <c r="A237" s="295" t="s">
        <v>695</v>
      </c>
      <c r="B237" s="14" t="s">
        <v>731</v>
      </c>
    </row>
    <row r="238" spans="1:2" hidden="1">
      <c r="A238" s="295" t="s">
        <v>694</v>
      </c>
      <c r="B238" s="14" t="s">
        <v>731</v>
      </c>
    </row>
    <row r="239" spans="1:2" hidden="1">
      <c r="A239" s="295" t="s">
        <v>693</v>
      </c>
      <c r="B239" s="14" t="s">
        <v>731</v>
      </c>
    </row>
    <row r="240" spans="1:2" hidden="1">
      <c r="A240" s="295" t="s">
        <v>692</v>
      </c>
      <c r="B240" s="14" t="s">
        <v>731</v>
      </c>
    </row>
    <row r="241" spans="1:2" hidden="1">
      <c r="A241" s="295" t="s">
        <v>691</v>
      </c>
      <c r="B241" s="14" t="s">
        <v>731</v>
      </c>
    </row>
    <row r="242" spans="1:2" hidden="1">
      <c r="A242" s="295" t="s">
        <v>690</v>
      </c>
      <c r="B242" s="14" t="s">
        <v>731</v>
      </c>
    </row>
    <row r="243" spans="1:2" hidden="1">
      <c r="A243" s="295" t="s">
        <v>689</v>
      </c>
      <c r="B243" s="14" t="s">
        <v>731</v>
      </c>
    </row>
    <row r="244" spans="1:2" hidden="1">
      <c r="A244" s="295" t="s">
        <v>688</v>
      </c>
      <c r="B244" s="14" t="s">
        <v>731</v>
      </c>
    </row>
    <row r="245" spans="1:2" hidden="1">
      <c r="A245" s="295" t="s">
        <v>687</v>
      </c>
      <c r="B245" s="14" t="s">
        <v>731</v>
      </c>
    </row>
    <row r="246" spans="1:2" hidden="1">
      <c r="A246" s="295" t="s">
        <v>686</v>
      </c>
      <c r="B246" s="14" t="s">
        <v>731</v>
      </c>
    </row>
    <row r="247" spans="1:2" hidden="1">
      <c r="A247" s="295" t="s">
        <v>685</v>
      </c>
      <c r="B247" s="14" t="s">
        <v>731</v>
      </c>
    </row>
    <row r="248" spans="1:2" hidden="1">
      <c r="A248" s="295" t="s">
        <v>684</v>
      </c>
      <c r="B248" s="14" t="s">
        <v>731</v>
      </c>
    </row>
    <row r="249" spans="1:2" hidden="1">
      <c r="A249" s="295" t="s">
        <v>683</v>
      </c>
      <c r="B249" s="14" t="s">
        <v>731</v>
      </c>
    </row>
    <row r="250" spans="1:2" hidden="1">
      <c r="A250" s="295" t="s">
        <v>682</v>
      </c>
      <c r="B250" s="14" t="s">
        <v>731</v>
      </c>
    </row>
    <row r="251" spans="1:2" hidden="1">
      <c r="A251" s="295" t="s">
        <v>681</v>
      </c>
      <c r="B251" s="14" t="s">
        <v>731</v>
      </c>
    </row>
    <row r="252" spans="1:2" hidden="1">
      <c r="A252" s="295" t="s">
        <v>680</v>
      </c>
      <c r="B252" s="14" t="s">
        <v>731</v>
      </c>
    </row>
    <row r="253" spans="1:2" hidden="1">
      <c r="A253" s="295" t="s">
        <v>679</v>
      </c>
      <c r="B253" s="14" t="s">
        <v>731</v>
      </c>
    </row>
    <row r="254" spans="1:2" hidden="1">
      <c r="A254" s="295" t="s">
        <v>678</v>
      </c>
      <c r="B254" s="14" t="s">
        <v>731</v>
      </c>
    </row>
    <row r="255" spans="1:2" hidden="1">
      <c r="A255" s="295" t="s">
        <v>677</v>
      </c>
      <c r="B255" s="14" t="s">
        <v>731</v>
      </c>
    </row>
    <row r="256" spans="1:2" hidden="1">
      <c r="A256" s="295" t="s">
        <v>676</v>
      </c>
      <c r="B256" s="14" t="s">
        <v>731</v>
      </c>
    </row>
    <row r="257" spans="1:2" hidden="1">
      <c r="A257" s="295" t="s">
        <v>675</v>
      </c>
      <c r="B257" s="14" t="s">
        <v>731</v>
      </c>
    </row>
    <row r="258" spans="1:2" hidden="1">
      <c r="A258" s="295" t="s">
        <v>674</v>
      </c>
      <c r="B258" s="14" t="s">
        <v>731</v>
      </c>
    </row>
    <row r="259" spans="1:2" hidden="1">
      <c r="A259" s="295" t="s">
        <v>673</v>
      </c>
      <c r="B259" s="14" t="s">
        <v>731</v>
      </c>
    </row>
    <row r="260" spans="1:2" hidden="1">
      <c r="A260" s="295" t="s">
        <v>672</v>
      </c>
      <c r="B260" s="14" t="s">
        <v>731</v>
      </c>
    </row>
    <row r="261" spans="1:2" hidden="1">
      <c r="A261" s="295" t="s">
        <v>671</v>
      </c>
      <c r="B261" s="14" t="s">
        <v>731</v>
      </c>
    </row>
    <row r="262" spans="1:2" hidden="1">
      <c r="A262" s="295" t="s">
        <v>670</v>
      </c>
      <c r="B262" s="14" t="s">
        <v>731</v>
      </c>
    </row>
    <row r="263" spans="1:2" hidden="1">
      <c r="A263" s="295" t="s">
        <v>669</v>
      </c>
      <c r="B263" s="14" t="s">
        <v>731</v>
      </c>
    </row>
    <row r="264" spans="1:2" hidden="1">
      <c r="A264" s="295" t="s">
        <v>668</v>
      </c>
      <c r="B264" s="14" t="s">
        <v>731</v>
      </c>
    </row>
    <row r="265" spans="1:2" hidden="1">
      <c r="A265" s="295" t="s">
        <v>667</v>
      </c>
      <c r="B265" s="14" t="s">
        <v>731</v>
      </c>
    </row>
    <row r="266" spans="1:2" hidden="1">
      <c r="A266" s="295" t="s">
        <v>666</v>
      </c>
      <c r="B266" s="14" t="s">
        <v>731</v>
      </c>
    </row>
    <row r="267" spans="1:2" hidden="1">
      <c r="A267" s="295" t="s">
        <v>665</v>
      </c>
      <c r="B267" s="14" t="s">
        <v>731</v>
      </c>
    </row>
    <row r="268" spans="1:2" hidden="1">
      <c r="A268" s="295" t="s">
        <v>664</v>
      </c>
      <c r="B268" s="14" t="s">
        <v>731</v>
      </c>
    </row>
    <row r="269" spans="1:2" hidden="1">
      <c r="A269" s="295" t="s">
        <v>663</v>
      </c>
      <c r="B269" s="14" t="s">
        <v>731</v>
      </c>
    </row>
    <row r="270" spans="1:2" hidden="1">
      <c r="A270" s="295" t="s">
        <v>662</v>
      </c>
      <c r="B270" s="14" t="s">
        <v>731</v>
      </c>
    </row>
    <row r="271" spans="1:2" hidden="1">
      <c r="A271" s="295" t="s">
        <v>661</v>
      </c>
      <c r="B271" s="14" t="s">
        <v>731</v>
      </c>
    </row>
    <row r="272" spans="1:2" hidden="1">
      <c r="A272" s="295" t="s">
        <v>660</v>
      </c>
      <c r="B272" s="14" t="s">
        <v>731</v>
      </c>
    </row>
    <row r="273" spans="1:2" hidden="1">
      <c r="A273" s="295" t="s">
        <v>659</v>
      </c>
      <c r="B273" s="14" t="s">
        <v>731</v>
      </c>
    </row>
    <row r="274" spans="1:2" hidden="1">
      <c r="A274" s="295" t="s">
        <v>658</v>
      </c>
      <c r="B274" s="14" t="s">
        <v>731</v>
      </c>
    </row>
    <row r="275" spans="1:2" hidden="1">
      <c r="A275" s="295" t="s">
        <v>657</v>
      </c>
      <c r="B275" s="14" t="s">
        <v>731</v>
      </c>
    </row>
    <row r="276" spans="1:2" hidden="1">
      <c r="A276" s="295" t="s">
        <v>656</v>
      </c>
      <c r="B276" s="14" t="s">
        <v>731</v>
      </c>
    </row>
    <row r="277" spans="1:2" hidden="1">
      <c r="A277" s="295" t="s">
        <v>655</v>
      </c>
      <c r="B277" s="14" t="s">
        <v>731</v>
      </c>
    </row>
    <row r="278" spans="1:2" hidden="1">
      <c r="A278" s="295" t="s">
        <v>654</v>
      </c>
      <c r="B278" s="14" t="s">
        <v>731</v>
      </c>
    </row>
    <row r="279" spans="1:2" hidden="1">
      <c r="A279" s="295" t="s">
        <v>653</v>
      </c>
      <c r="B279" s="14" t="s">
        <v>731</v>
      </c>
    </row>
    <row r="280" spans="1:2" hidden="1">
      <c r="A280" s="295" t="s">
        <v>652</v>
      </c>
      <c r="B280" s="14" t="s">
        <v>731</v>
      </c>
    </row>
    <row r="281" spans="1:2" hidden="1">
      <c r="A281" s="295" t="s">
        <v>651</v>
      </c>
      <c r="B281" s="14" t="s">
        <v>731</v>
      </c>
    </row>
    <row r="282" spans="1:2" hidden="1">
      <c r="A282" s="295" t="s">
        <v>650</v>
      </c>
      <c r="B282" s="14" t="s">
        <v>731</v>
      </c>
    </row>
    <row r="283" spans="1:2" hidden="1">
      <c r="A283" s="295" t="s">
        <v>649</v>
      </c>
      <c r="B283" s="14" t="s">
        <v>731</v>
      </c>
    </row>
    <row r="284" spans="1:2" hidden="1">
      <c r="A284" s="295" t="s">
        <v>648</v>
      </c>
      <c r="B284" s="14" t="s">
        <v>731</v>
      </c>
    </row>
    <row r="285" spans="1:2" hidden="1">
      <c r="A285" s="295" t="s">
        <v>647</v>
      </c>
      <c r="B285" s="3" t="s">
        <v>731</v>
      </c>
    </row>
    <row r="286" spans="1:2" hidden="1">
      <c r="A286" s="295" t="s">
        <v>646</v>
      </c>
      <c r="B286" s="3" t="s">
        <v>731</v>
      </c>
    </row>
    <row r="287" spans="1:2" hidden="1">
      <c r="A287" s="295" t="s">
        <v>645</v>
      </c>
      <c r="B287" s="3" t="s">
        <v>731</v>
      </c>
    </row>
    <row r="288" spans="1:2" hidden="1">
      <c r="A288" s="295" t="s">
        <v>644</v>
      </c>
      <c r="B288" s="3" t="s">
        <v>731</v>
      </c>
    </row>
    <row r="289" spans="1:2" hidden="1">
      <c r="A289" s="295" t="s">
        <v>643</v>
      </c>
      <c r="B289" s="3" t="s">
        <v>731</v>
      </c>
    </row>
    <row r="290" spans="1:2" hidden="1">
      <c r="A290" s="295" t="s">
        <v>642</v>
      </c>
      <c r="B290" s="14" t="s">
        <v>731</v>
      </c>
    </row>
    <row r="291" spans="1:2" hidden="1">
      <c r="A291" s="295" t="s">
        <v>641</v>
      </c>
      <c r="B291" s="14" t="s">
        <v>731</v>
      </c>
    </row>
    <row r="292" spans="1:2" hidden="1">
      <c r="A292" s="295" t="s">
        <v>640</v>
      </c>
      <c r="B292" s="14" t="s">
        <v>731</v>
      </c>
    </row>
    <row r="293" spans="1:2" hidden="1">
      <c r="A293" s="295" t="s">
        <v>639</v>
      </c>
      <c r="B293" s="14" t="s">
        <v>731</v>
      </c>
    </row>
    <row r="294" spans="1:2" hidden="1">
      <c r="A294" s="295" t="s">
        <v>638</v>
      </c>
      <c r="B294" s="14" t="s">
        <v>731</v>
      </c>
    </row>
    <row r="295" spans="1:2" hidden="1">
      <c r="A295" s="295" t="s">
        <v>637</v>
      </c>
      <c r="B295" s="3" t="s">
        <v>731</v>
      </c>
    </row>
    <row r="296" spans="1:2" hidden="1">
      <c r="A296" s="295" t="s">
        <v>636</v>
      </c>
      <c r="B296" s="14" t="s">
        <v>731</v>
      </c>
    </row>
    <row r="297" spans="1:2" hidden="1">
      <c r="A297" s="295" t="s">
        <v>635</v>
      </c>
      <c r="B297" s="14" t="s">
        <v>731</v>
      </c>
    </row>
    <row r="298" spans="1:2" hidden="1">
      <c r="A298" s="295" t="s">
        <v>634</v>
      </c>
      <c r="B298" s="14" t="s">
        <v>731</v>
      </c>
    </row>
    <row r="299" spans="1:2" hidden="1">
      <c r="A299" s="295" t="s">
        <v>633</v>
      </c>
      <c r="B299" s="14" t="s">
        <v>731</v>
      </c>
    </row>
    <row r="300" spans="1:2" hidden="1">
      <c r="A300" s="295" t="s">
        <v>632</v>
      </c>
      <c r="B300" s="14" t="s">
        <v>731</v>
      </c>
    </row>
    <row r="301" spans="1:2" hidden="1">
      <c r="A301" s="295" t="s">
        <v>631</v>
      </c>
      <c r="B301" s="14" t="s">
        <v>731</v>
      </c>
    </row>
    <row r="302" spans="1:2" hidden="1">
      <c r="A302" s="295" t="s">
        <v>630</v>
      </c>
      <c r="B302" s="14" t="s">
        <v>731</v>
      </c>
    </row>
    <row r="303" spans="1:2" hidden="1">
      <c r="A303" s="295" t="s">
        <v>629</v>
      </c>
      <c r="B303" s="3" t="s">
        <v>731</v>
      </c>
    </row>
    <row r="304" spans="1:2" hidden="1">
      <c r="A304" s="295" t="s">
        <v>628</v>
      </c>
      <c r="B304" s="3" t="s">
        <v>731</v>
      </c>
    </row>
    <row r="305" spans="1:2" hidden="1">
      <c r="A305" s="295" t="s">
        <v>627</v>
      </c>
      <c r="B305" s="3" t="s">
        <v>731</v>
      </c>
    </row>
    <row r="306" spans="1:2" hidden="1">
      <c r="A306" s="295" t="s">
        <v>626</v>
      </c>
      <c r="B306" s="3" t="s">
        <v>731</v>
      </c>
    </row>
    <row r="307" spans="1:2" hidden="1">
      <c r="A307" s="295" t="s">
        <v>625</v>
      </c>
      <c r="B307" s="3" t="s">
        <v>731</v>
      </c>
    </row>
    <row r="308" spans="1:2" hidden="1">
      <c r="A308" s="295" t="s">
        <v>624</v>
      </c>
      <c r="B308" s="3" t="s">
        <v>731</v>
      </c>
    </row>
    <row r="309" spans="1:2" hidden="1">
      <c r="A309" s="295" t="s">
        <v>623</v>
      </c>
      <c r="B309" s="3" t="s">
        <v>731</v>
      </c>
    </row>
    <row r="310" spans="1:2" hidden="1">
      <c r="A310" s="295" t="s">
        <v>622</v>
      </c>
      <c r="B310" s="3" t="s">
        <v>731</v>
      </c>
    </row>
    <row r="311" spans="1:2" hidden="1">
      <c r="A311" s="295" t="s">
        <v>621</v>
      </c>
      <c r="B311" s="3" t="s">
        <v>731</v>
      </c>
    </row>
    <row r="312" spans="1:2" hidden="1">
      <c r="A312" s="295" t="s">
        <v>620</v>
      </c>
      <c r="B312" s="3" t="s">
        <v>731</v>
      </c>
    </row>
    <row r="313" spans="1:2" hidden="1">
      <c r="A313" s="295" t="s">
        <v>619</v>
      </c>
      <c r="B313" s="3" t="s">
        <v>731</v>
      </c>
    </row>
    <row r="314" spans="1:2" hidden="1">
      <c r="A314" s="295" t="s">
        <v>618</v>
      </c>
      <c r="B314" s="3" t="s">
        <v>731</v>
      </c>
    </row>
    <row r="315" spans="1:2" hidden="1">
      <c r="A315" s="295" t="s">
        <v>617</v>
      </c>
      <c r="B315" s="3" t="s">
        <v>731</v>
      </c>
    </row>
    <row r="316" spans="1:2" hidden="1">
      <c r="A316" s="295" t="s">
        <v>616</v>
      </c>
      <c r="B316" s="3" t="s">
        <v>731</v>
      </c>
    </row>
    <row r="317" spans="1:2" hidden="1">
      <c r="A317" s="295" t="s">
        <v>615</v>
      </c>
      <c r="B317" s="3" t="s">
        <v>731</v>
      </c>
    </row>
    <row r="318" spans="1:2" hidden="1">
      <c r="A318" s="295" t="s">
        <v>614</v>
      </c>
      <c r="B318" s="3" t="s">
        <v>731</v>
      </c>
    </row>
    <row r="319" spans="1:2" hidden="1">
      <c r="A319" s="295" t="s">
        <v>613</v>
      </c>
      <c r="B319" s="3" t="s">
        <v>731</v>
      </c>
    </row>
    <row r="320" spans="1:2" hidden="1">
      <c r="A320" s="295" t="s">
        <v>612</v>
      </c>
      <c r="B320" s="14" t="s">
        <v>731</v>
      </c>
    </row>
    <row r="321" spans="1:2" hidden="1">
      <c r="A321" s="295" t="s">
        <v>611</v>
      </c>
      <c r="B321" s="14" t="s">
        <v>731</v>
      </c>
    </row>
    <row r="322" spans="1:2" hidden="1">
      <c r="A322" s="295" t="s">
        <v>610</v>
      </c>
      <c r="B322" s="14" t="s">
        <v>731</v>
      </c>
    </row>
    <row r="323" spans="1:2" hidden="1">
      <c r="A323" s="295" t="s">
        <v>609</v>
      </c>
      <c r="B323" s="14" t="s">
        <v>731</v>
      </c>
    </row>
    <row r="324" spans="1:2" hidden="1">
      <c r="A324" s="295" t="s">
        <v>608</v>
      </c>
      <c r="B324" s="14" t="s">
        <v>731</v>
      </c>
    </row>
    <row r="325" spans="1:2" hidden="1">
      <c r="A325" s="295" t="s">
        <v>607</v>
      </c>
      <c r="B325" s="14" t="s">
        <v>731</v>
      </c>
    </row>
    <row r="326" spans="1:2" hidden="1">
      <c r="A326" s="295" t="s">
        <v>606</v>
      </c>
      <c r="B326" s="14" t="s">
        <v>731</v>
      </c>
    </row>
    <row r="327" spans="1:2" hidden="1">
      <c r="A327" s="295" t="s">
        <v>605</v>
      </c>
      <c r="B327" s="14" t="s">
        <v>731</v>
      </c>
    </row>
    <row r="328" spans="1:2" hidden="1">
      <c r="A328" s="295" t="s">
        <v>604</v>
      </c>
      <c r="B328" s="14" t="s">
        <v>731</v>
      </c>
    </row>
    <row r="329" spans="1:2" hidden="1">
      <c r="A329" s="295" t="s">
        <v>603</v>
      </c>
      <c r="B329" s="14" t="s">
        <v>731</v>
      </c>
    </row>
    <row r="330" spans="1:2" hidden="1">
      <c r="A330" s="295" t="s">
        <v>602</v>
      </c>
      <c r="B330" s="14" t="s">
        <v>731</v>
      </c>
    </row>
    <row r="331" spans="1:2" hidden="1">
      <c r="A331" s="295" t="s">
        <v>601</v>
      </c>
      <c r="B331" s="14" t="s">
        <v>731</v>
      </c>
    </row>
    <row r="332" spans="1:2" hidden="1">
      <c r="A332" s="295" t="s">
        <v>600</v>
      </c>
      <c r="B332" s="14" t="s">
        <v>731</v>
      </c>
    </row>
    <row r="333" spans="1:2" hidden="1">
      <c r="A333" s="295" t="s">
        <v>599</v>
      </c>
      <c r="B333" s="14" t="s">
        <v>731</v>
      </c>
    </row>
    <row r="334" spans="1:2" hidden="1">
      <c r="A334" s="295" t="s">
        <v>598</v>
      </c>
      <c r="B334" s="14" t="s">
        <v>731</v>
      </c>
    </row>
    <row r="335" spans="1:2" hidden="1">
      <c r="A335" s="295" t="s">
        <v>597</v>
      </c>
      <c r="B335" s="14" t="s">
        <v>731</v>
      </c>
    </row>
    <row r="336" spans="1:2" hidden="1">
      <c r="A336" s="295" t="s">
        <v>596</v>
      </c>
      <c r="B336" s="14" t="s">
        <v>731</v>
      </c>
    </row>
    <row r="337" spans="1:2" hidden="1">
      <c r="A337" s="295" t="s">
        <v>595</v>
      </c>
      <c r="B337" s="14" t="s">
        <v>731</v>
      </c>
    </row>
    <row r="338" spans="1:2" hidden="1">
      <c r="A338" s="295" t="s">
        <v>594</v>
      </c>
      <c r="B338" s="14" t="s">
        <v>731</v>
      </c>
    </row>
    <row r="339" spans="1:2" hidden="1">
      <c r="A339" s="295" t="s">
        <v>593</v>
      </c>
      <c r="B339" s="14" t="s">
        <v>731</v>
      </c>
    </row>
    <row r="340" spans="1:2" hidden="1">
      <c r="A340" s="295" t="s">
        <v>592</v>
      </c>
      <c r="B340" s="14" t="s">
        <v>731</v>
      </c>
    </row>
    <row r="341" spans="1:2" hidden="1">
      <c r="A341" s="295" t="s">
        <v>591</v>
      </c>
      <c r="B341" s="14" t="s">
        <v>731</v>
      </c>
    </row>
    <row r="342" spans="1:2" hidden="1">
      <c r="A342" s="295" t="s">
        <v>590</v>
      </c>
      <c r="B342" s="14" t="s">
        <v>731</v>
      </c>
    </row>
    <row r="343" spans="1:2" hidden="1">
      <c r="A343" s="295" t="s">
        <v>589</v>
      </c>
      <c r="B343" s="14" t="s">
        <v>731</v>
      </c>
    </row>
    <row r="344" spans="1:2" hidden="1">
      <c r="A344" s="295" t="s">
        <v>588</v>
      </c>
      <c r="B344" s="14" t="s">
        <v>731</v>
      </c>
    </row>
    <row r="345" spans="1:2" hidden="1">
      <c r="A345" s="295" t="s">
        <v>587</v>
      </c>
      <c r="B345" s="14" t="s">
        <v>731</v>
      </c>
    </row>
    <row r="346" spans="1:2" hidden="1">
      <c r="A346" s="295" t="s">
        <v>586</v>
      </c>
      <c r="B346" s="14" t="s">
        <v>731</v>
      </c>
    </row>
    <row r="347" spans="1:2" hidden="1">
      <c r="A347" s="295" t="s">
        <v>585</v>
      </c>
      <c r="B347" s="14" t="s">
        <v>731</v>
      </c>
    </row>
    <row r="348" spans="1:2" hidden="1">
      <c r="A348" s="295" t="s">
        <v>584</v>
      </c>
      <c r="B348" s="14" t="s">
        <v>731</v>
      </c>
    </row>
    <row r="349" spans="1:2" hidden="1">
      <c r="A349" s="295" t="s">
        <v>583</v>
      </c>
      <c r="B349" s="14" t="s">
        <v>731</v>
      </c>
    </row>
    <row r="350" spans="1:2" hidden="1">
      <c r="A350" s="295" t="s">
        <v>582</v>
      </c>
      <c r="B350" s="14" t="s">
        <v>731</v>
      </c>
    </row>
    <row r="351" spans="1:2" hidden="1">
      <c r="A351" s="295" t="s">
        <v>581</v>
      </c>
      <c r="B351" s="14" t="s">
        <v>731</v>
      </c>
    </row>
    <row r="352" spans="1:2" hidden="1">
      <c r="A352" s="295" t="s">
        <v>580</v>
      </c>
      <c r="B352" s="14" t="s">
        <v>731</v>
      </c>
    </row>
    <row r="353" spans="1:2" hidden="1">
      <c r="A353" s="295" t="s">
        <v>579</v>
      </c>
      <c r="B353" s="14" t="s">
        <v>731</v>
      </c>
    </row>
    <row r="354" spans="1:2" hidden="1">
      <c r="A354" s="295" t="s">
        <v>578</v>
      </c>
      <c r="B354" s="14" t="s">
        <v>731</v>
      </c>
    </row>
    <row r="355" spans="1:2" hidden="1">
      <c r="A355" s="295" t="s">
        <v>577</v>
      </c>
      <c r="B355" s="14" t="s">
        <v>731</v>
      </c>
    </row>
    <row r="356" spans="1:2" hidden="1">
      <c r="A356" s="295" t="s">
        <v>576</v>
      </c>
      <c r="B356" s="14" t="s">
        <v>731</v>
      </c>
    </row>
    <row r="357" spans="1:2" hidden="1">
      <c r="A357" s="295" t="s">
        <v>575</v>
      </c>
      <c r="B357" s="14" t="s">
        <v>731</v>
      </c>
    </row>
    <row r="358" spans="1:2" hidden="1">
      <c r="A358" s="295" t="s">
        <v>574</v>
      </c>
      <c r="B358" s="14" t="s">
        <v>731</v>
      </c>
    </row>
    <row r="359" spans="1:2" hidden="1">
      <c r="A359" s="295" t="s">
        <v>573</v>
      </c>
      <c r="B359" s="14" t="s">
        <v>731</v>
      </c>
    </row>
    <row r="360" spans="1:2" hidden="1">
      <c r="A360" s="295" t="s">
        <v>572</v>
      </c>
      <c r="B360" s="14" t="s">
        <v>731</v>
      </c>
    </row>
    <row r="361" spans="1:2" hidden="1">
      <c r="A361" s="295" t="s">
        <v>571</v>
      </c>
      <c r="B361" s="14" t="s">
        <v>731</v>
      </c>
    </row>
    <row r="362" spans="1:2" hidden="1">
      <c r="A362" s="295" t="s">
        <v>570</v>
      </c>
      <c r="B362" s="14" t="s">
        <v>731</v>
      </c>
    </row>
    <row r="363" spans="1:2" hidden="1">
      <c r="A363" s="295" t="s">
        <v>569</v>
      </c>
      <c r="B363" s="14" t="s">
        <v>731</v>
      </c>
    </row>
    <row r="364" spans="1:2" hidden="1">
      <c r="A364" s="295" t="s">
        <v>568</v>
      </c>
      <c r="B364" s="14" t="s">
        <v>731</v>
      </c>
    </row>
    <row r="365" spans="1:2" hidden="1">
      <c r="A365" s="295" t="s">
        <v>567</v>
      </c>
      <c r="B365" s="14" t="s">
        <v>731</v>
      </c>
    </row>
    <row r="366" spans="1:2" hidden="1">
      <c r="A366" s="295" t="s">
        <v>566</v>
      </c>
      <c r="B366" s="14" t="s">
        <v>731</v>
      </c>
    </row>
    <row r="367" spans="1:2" hidden="1">
      <c r="A367" s="295" t="s">
        <v>565</v>
      </c>
      <c r="B367" s="14" t="s">
        <v>731</v>
      </c>
    </row>
    <row r="368" spans="1:2" hidden="1">
      <c r="A368" s="295" t="s">
        <v>564</v>
      </c>
      <c r="B368" s="14" t="s">
        <v>731</v>
      </c>
    </row>
    <row r="369" spans="1:2" hidden="1">
      <c r="A369" s="295" t="s">
        <v>563</v>
      </c>
      <c r="B369" s="14" t="s">
        <v>731</v>
      </c>
    </row>
    <row r="370" spans="1:2" hidden="1">
      <c r="A370" s="295" t="s">
        <v>562</v>
      </c>
      <c r="B370" s="14" t="s">
        <v>731</v>
      </c>
    </row>
    <row r="371" spans="1:2" hidden="1">
      <c r="A371" s="295" t="s">
        <v>561</v>
      </c>
      <c r="B371" s="14" t="s">
        <v>731</v>
      </c>
    </row>
    <row r="372" spans="1:2" hidden="1">
      <c r="A372" s="295" t="s">
        <v>560</v>
      </c>
      <c r="B372" s="14" t="s">
        <v>731</v>
      </c>
    </row>
    <row r="373" spans="1:2" hidden="1">
      <c r="A373" s="295" t="s">
        <v>559</v>
      </c>
      <c r="B373" s="3" t="s">
        <v>731</v>
      </c>
    </row>
    <row r="374" spans="1:2" hidden="1">
      <c r="A374" s="295" t="s">
        <v>558</v>
      </c>
      <c r="B374" s="3" t="s">
        <v>731</v>
      </c>
    </row>
    <row r="375" spans="1:2" hidden="1">
      <c r="A375" s="295" t="s">
        <v>557</v>
      </c>
      <c r="B375" s="3" t="s">
        <v>731</v>
      </c>
    </row>
    <row r="376" spans="1:2" hidden="1">
      <c r="A376" s="295" t="s">
        <v>556</v>
      </c>
      <c r="B376" s="14" t="s">
        <v>731</v>
      </c>
    </row>
    <row r="377" spans="1:2" hidden="1">
      <c r="A377" s="295" t="s">
        <v>555</v>
      </c>
      <c r="B377" s="14" t="s">
        <v>731</v>
      </c>
    </row>
    <row r="378" spans="1:2" hidden="1">
      <c r="A378" s="295" t="s">
        <v>554</v>
      </c>
      <c r="B378" s="3" t="s">
        <v>731</v>
      </c>
    </row>
    <row r="379" spans="1:2" hidden="1">
      <c r="A379" s="295" t="s">
        <v>553</v>
      </c>
      <c r="B379" s="14" t="s">
        <v>731</v>
      </c>
    </row>
    <row r="380" spans="1:2" hidden="1">
      <c r="A380" s="295" t="s">
        <v>552</v>
      </c>
      <c r="B380" s="14" t="s">
        <v>731</v>
      </c>
    </row>
    <row r="381" spans="1:2" hidden="1">
      <c r="A381" s="295" t="s">
        <v>551</v>
      </c>
      <c r="B381" s="14" t="s">
        <v>731</v>
      </c>
    </row>
    <row r="382" spans="1:2" hidden="1">
      <c r="A382" s="295" t="s">
        <v>550</v>
      </c>
      <c r="B382" s="14" t="s">
        <v>731</v>
      </c>
    </row>
    <row r="383" spans="1:2" hidden="1">
      <c r="A383" s="295" t="s">
        <v>549</v>
      </c>
      <c r="B383" s="14" t="s">
        <v>731</v>
      </c>
    </row>
    <row r="384" spans="1:2" hidden="1">
      <c r="A384" s="295" t="s">
        <v>548</v>
      </c>
      <c r="B384" s="14" t="s">
        <v>731</v>
      </c>
    </row>
    <row r="385" spans="1:2" hidden="1">
      <c r="A385" s="295" t="s">
        <v>547</v>
      </c>
      <c r="B385" s="14" t="s">
        <v>731</v>
      </c>
    </row>
    <row r="386" spans="1:2" hidden="1">
      <c r="A386" s="295" t="s">
        <v>546</v>
      </c>
      <c r="B386" s="14" t="s">
        <v>731</v>
      </c>
    </row>
    <row r="387" spans="1:2" hidden="1">
      <c r="A387" s="295" t="s">
        <v>545</v>
      </c>
      <c r="B387" s="14" t="s">
        <v>731</v>
      </c>
    </row>
    <row r="388" spans="1:2" hidden="1">
      <c r="A388" s="295" t="s">
        <v>544</v>
      </c>
      <c r="B388" s="3" t="s">
        <v>731</v>
      </c>
    </row>
    <row r="389" spans="1:2" hidden="1">
      <c r="A389" s="295" t="s">
        <v>543</v>
      </c>
      <c r="B389" s="3" t="s">
        <v>731</v>
      </c>
    </row>
    <row r="390" spans="1:2" hidden="1">
      <c r="A390" s="295" t="s">
        <v>542</v>
      </c>
      <c r="B390" s="3" t="s">
        <v>731</v>
      </c>
    </row>
    <row r="391" spans="1:2" hidden="1">
      <c r="A391" s="295" t="s">
        <v>541</v>
      </c>
      <c r="B391" s="3" t="s">
        <v>731</v>
      </c>
    </row>
    <row r="392" spans="1:2" hidden="1">
      <c r="A392" s="295" t="s">
        <v>540</v>
      </c>
      <c r="B392" s="3" t="s">
        <v>731</v>
      </c>
    </row>
    <row r="393" spans="1:2" hidden="1">
      <c r="A393" s="295" t="s">
        <v>539</v>
      </c>
      <c r="B393" s="3" t="s">
        <v>731</v>
      </c>
    </row>
    <row r="394" spans="1:2" hidden="1">
      <c r="A394" s="295" t="s">
        <v>538</v>
      </c>
      <c r="B394" s="3" t="s">
        <v>731</v>
      </c>
    </row>
    <row r="395" spans="1:2" hidden="1">
      <c r="A395" s="295" t="s">
        <v>537</v>
      </c>
      <c r="B395" s="3" t="s">
        <v>731</v>
      </c>
    </row>
    <row r="396" spans="1:2" hidden="1">
      <c r="A396" s="295" t="s">
        <v>536</v>
      </c>
      <c r="B396" s="3" t="s">
        <v>731</v>
      </c>
    </row>
    <row r="397" spans="1:2" hidden="1">
      <c r="A397" s="295" t="s">
        <v>535</v>
      </c>
      <c r="B397" s="3" t="s">
        <v>731</v>
      </c>
    </row>
    <row r="398" spans="1:2" hidden="1">
      <c r="A398" s="295" t="s">
        <v>534</v>
      </c>
      <c r="B398" s="3" t="s">
        <v>731</v>
      </c>
    </row>
    <row r="399" spans="1:2" hidden="1">
      <c r="A399" s="295" t="s">
        <v>533</v>
      </c>
      <c r="B399" s="3" t="s">
        <v>731</v>
      </c>
    </row>
    <row r="400" spans="1:2" hidden="1">
      <c r="A400" s="295" t="s">
        <v>532</v>
      </c>
      <c r="B400" s="3" t="s">
        <v>731</v>
      </c>
    </row>
    <row r="401" spans="1:2" hidden="1">
      <c r="A401" s="295" t="s">
        <v>531</v>
      </c>
      <c r="B401" s="3" t="s">
        <v>731</v>
      </c>
    </row>
    <row r="402" spans="1:2" ht="15.75" hidden="1">
      <c r="A402" s="15">
        <v>852669047519</v>
      </c>
      <c r="B402" s="16" t="s">
        <v>731</v>
      </c>
    </row>
    <row r="403" spans="1:2" ht="15.75" hidden="1">
      <c r="A403" s="15">
        <v>852669047526</v>
      </c>
      <c r="B403" s="16" t="s">
        <v>731</v>
      </c>
    </row>
    <row r="404" spans="1:2" ht="15.75" hidden="1">
      <c r="A404" s="15">
        <v>852669047533</v>
      </c>
      <c r="B404" s="16" t="s">
        <v>731</v>
      </c>
    </row>
    <row r="405" spans="1:2" ht="15.75" hidden="1">
      <c r="A405" s="15">
        <v>852669047540</v>
      </c>
      <c r="B405" s="16" t="s">
        <v>731</v>
      </c>
    </row>
    <row r="406" spans="1:2" ht="15.75" hidden="1">
      <c r="A406" s="15">
        <v>852669047557</v>
      </c>
      <c r="B406" s="16" t="s">
        <v>731</v>
      </c>
    </row>
    <row r="407" spans="1:2" ht="15.75" hidden="1">
      <c r="A407" s="15">
        <v>852669047564</v>
      </c>
      <c r="B407" s="16" t="s">
        <v>731</v>
      </c>
    </row>
    <row r="408" spans="1:2" ht="15.75" hidden="1">
      <c r="A408" s="15">
        <v>852669047571</v>
      </c>
      <c r="B408" s="16" t="s">
        <v>731</v>
      </c>
    </row>
    <row r="409" spans="1:2" ht="15.75" hidden="1">
      <c r="A409" s="15">
        <v>852669047588</v>
      </c>
      <c r="B409" s="16" t="s">
        <v>731</v>
      </c>
    </row>
    <row r="410" spans="1:2" ht="15.75" hidden="1">
      <c r="A410" s="15">
        <v>852669047595</v>
      </c>
      <c r="B410" s="16" t="s">
        <v>731</v>
      </c>
    </row>
    <row r="411" spans="1:2" ht="15.75" hidden="1">
      <c r="A411" s="15">
        <v>852669047601</v>
      </c>
      <c r="B411" s="16" t="s">
        <v>731</v>
      </c>
    </row>
    <row r="412" spans="1:2" ht="15.75" hidden="1">
      <c r="A412" s="15">
        <v>852669047618</v>
      </c>
      <c r="B412" s="16" t="s">
        <v>731</v>
      </c>
    </row>
    <row r="413" spans="1:2" ht="15.75" hidden="1">
      <c r="A413" s="15">
        <v>852669047625</v>
      </c>
      <c r="B413" s="16" t="s">
        <v>731</v>
      </c>
    </row>
    <row r="414" spans="1:2" ht="15.75" hidden="1">
      <c r="A414" s="15">
        <v>852669047632</v>
      </c>
      <c r="B414" s="16" t="s">
        <v>731</v>
      </c>
    </row>
    <row r="415" spans="1:2" ht="15.75" hidden="1">
      <c r="A415" s="15">
        <v>852669047649</v>
      </c>
      <c r="B415" s="16" t="s">
        <v>731</v>
      </c>
    </row>
    <row r="416" spans="1:2" ht="15.75" hidden="1">
      <c r="A416" s="15">
        <v>852669047656</v>
      </c>
      <c r="B416" s="16" t="s">
        <v>731</v>
      </c>
    </row>
    <row r="417" spans="1:2" ht="15.75" hidden="1">
      <c r="A417" s="15">
        <v>852669047663</v>
      </c>
      <c r="B417" s="16" t="s">
        <v>731</v>
      </c>
    </row>
    <row r="418" spans="1:2" ht="15.75" hidden="1">
      <c r="A418" s="15">
        <v>852669047670</v>
      </c>
      <c r="B418" s="16" t="s">
        <v>731</v>
      </c>
    </row>
    <row r="419" spans="1:2" ht="15.75" hidden="1">
      <c r="A419" s="15">
        <v>852669047687</v>
      </c>
      <c r="B419" s="16" t="s">
        <v>731</v>
      </c>
    </row>
    <row r="420" spans="1:2" ht="15.75" hidden="1">
      <c r="A420" s="15">
        <v>852669047694</v>
      </c>
      <c r="B420" s="16" t="s">
        <v>731</v>
      </c>
    </row>
    <row r="421" spans="1:2" ht="15.75" hidden="1">
      <c r="A421" s="15">
        <v>852669047700</v>
      </c>
      <c r="B421" s="16" t="s">
        <v>731</v>
      </c>
    </row>
    <row r="422" spans="1:2" ht="15.75" hidden="1">
      <c r="A422" s="15">
        <v>852669047717</v>
      </c>
      <c r="B422" s="16" t="s">
        <v>731</v>
      </c>
    </row>
    <row r="423" spans="1:2" ht="15.75" hidden="1">
      <c r="A423" s="15">
        <v>852669047724</v>
      </c>
      <c r="B423" s="16" t="s">
        <v>731</v>
      </c>
    </row>
    <row r="424" spans="1:2" ht="15.75" hidden="1">
      <c r="A424" s="15">
        <v>852669047731</v>
      </c>
      <c r="B424" s="16" t="s">
        <v>731</v>
      </c>
    </row>
    <row r="425" spans="1:2" ht="15.75" hidden="1">
      <c r="A425" s="15">
        <v>852669047748</v>
      </c>
      <c r="B425" s="16" t="s">
        <v>731</v>
      </c>
    </row>
    <row r="426" spans="1:2" ht="15.75" hidden="1">
      <c r="A426" s="15">
        <v>852669047755</v>
      </c>
      <c r="B426" s="16" t="s">
        <v>731</v>
      </c>
    </row>
    <row r="427" spans="1:2" ht="15.75" hidden="1">
      <c r="A427" s="15">
        <v>852669047762</v>
      </c>
      <c r="B427" s="16" t="s">
        <v>731</v>
      </c>
    </row>
    <row r="428" spans="1:2" ht="15.75" hidden="1">
      <c r="A428" s="15">
        <v>852669047779</v>
      </c>
      <c r="B428" s="16" t="s">
        <v>731</v>
      </c>
    </row>
    <row r="429" spans="1:2" ht="15.75" hidden="1">
      <c r="A429" s="15">
        <v>852669047786</v>
      </c>
      <c r="B429" s="16" t="s">
        <v>731</v>
      </c>
    </row>
    <row r="430" spans="1:2" ht="15.75" hidden="1">
      <c r="A430" s="15">
        <v>852669047793</v>
      </c>
      <c r="B430" s="16" t="s">
        <v>731</v>
      </c>
    </row>
    <row r="431" spans="1:2" ht="15.75" hidden="1">
      <c r="A431" s="15">
        <v>852669047809</v>
      </c>
      <c r="B431" s="16" t="s">
        <v>731</v>
      </c>
    </row>
    <row r="432" spans="1:2" ht="15.75" hidden="1">
      <c r="A432" s="15">
        <v>852669047816</v>
      </c>
      <c r="B432" s="16" t="s">
        <v>731</v>
      </c>
    </row>
    <row r="433" spans="1:2" ht="15.75" hidden="1">
      <c r="A433" s="15">
        <v>852669047823</v>
      </c>
      <c r="B433" s="16" t="s">
        <v>731</v>
      </c>
    </row>
    <row r="434" spans="1:2" ht="15.75" hidden="1">
      <c r="A434" s="15">
        <v>852669047830</v>
      </c>
      <c r="B434" s="16" t="s">
        <v>731</v>
      </c>
    </row>
    <row r="435" spans="1:2" ht="15.75" hidden="1">
      <c r="A435" s="15">
        <v>852669047847</v>
      </c>
      <c r="B435" s="16" t="s">
        <v>731</v>
      </c>
    </row>
    <row r="436" spans="1:2" ht="15.75" hidden="1">
      <c r="A436" s="15">
        <v>852669047854</v>
      </c>
      <c r="B436" s="16" t="s">
        <v>731</v>
      </c>
    </row>
    <row r="437" spans="1:2" ht="15.75" hidden="1">
      <c r="A437" s="15">
        <v>852669047861</v>
      </c>
      <c r="B437" s="16" t="s">
        <v>731</v>
      </c>
    </row>
    <row r="438" spans="1:2" ht="15.75" hidden="1">
      <c r="A438" s="15">
        <v>852669047878</v>
      </c>
      <c r="B438" s="16" t="s">
        <v>731</v>
      </c>
    </row>
    <row r="439" spans="1:2" ht="15.75" hidden="1">
      <c r="A439" s="15">
        <v>852669047885</v>
      </c>
      <c r="B439" s="16" t="s">
        <v>731</v>
      </c>
    </row>
    <row r="440" spans="1:2" ht="15.75" hidden="1">
      <c r="A440" s="15">
        <v>852669047892</v>
      </c>
      <c r="B440" s="16" t="s">
        <v>731</v>
      </c>
    </row>
    <row r="441" spans="1:2" ht="15.75" hidden="1">
      <c r="A441" s="15">
        <v>852669047908</v>
      </c>
      <c r="B441" s="16" t="s">
        <v>731</v>
      </c>
    </row>
    <row r="442" spans="1:2" ht="15.75" hidden="1">
      <c r="A442" s="15">
        <v>852669047915</v>
      </c>
      <c r="B442" s="16" t="s">
        <v>731</v>
      </c>
    </row>
    <row r="443" spans="1:2" ht="15.75" hidden="1">
      <c r="A443" s="15">
        <v>852669047922</v>
      </c>
      <c r="B443" s="16" t="s">
        <v>731</v>
      </c>
    </row>
    <row r="444" spans="1:2" ht="15.75" hidden="1">
      <c r="A444" s="15">
        <v>852669047939</v>
      </c>
      <c r="B444" s="16" t="s">
        <v>731</v>
      </c>
    </row>
    <row r="445" spans="1:2" ht="15.75" hidden="1">
      <c r="A445" s="15">
        <v>852669047946</v>
      </c>
      <c r="B445" s="16" t="s">
        <v>731</v>
      </c>
    </row>
    <row r="446" spans="1:2" ht="15.75" hidden="1">
      <c r="A446" s="15">
        <v>852669047953</v>
      </c>
      <c r="B446" s="1" t="s">
        <v>731</v>
      </c>
    </row>
    <row r="447" spans="1:2" ht="15.75" hidden="1">
      <c r="A447" s="15">
        <v>852669047960</v>
      </c>
      <c r="B447" s="1" t="s">
        <v>731</v>
      </c>
    </row>
    <row r="448" spans="1:2" ht="15.75" hidden="1">
      <c r="A448" s="15">
        <v>852669047977</v>
      </c>
      <c r="B448" s="1" t="s">
        <v>731</v>
      </c>
    </row>
    <row r="449" spans="1:2" ht="15.75" hidden="1">
      <c r="A449" s="15">
        <v>852669047984</v>
      </c>
      <c r="B449" s="1" t="s">
        <v>731</v>
      </c>
    </row>
    <row r="450" spans="1:2" ht="15.75" hidden="1">
      <c r="A450" s="15">
        <v>852669047991</v>
      </c>
      <c r="B450" s="1" t="s">
        <v>731</v>
      </c>
    </row>
    <row r="451" spans="1:2" ht="15.75" hidden="1">
      <c r="A451" s="15">
        <v>852669048004</v>
      </c>
      <c r="B451" s="16" t="s">
        <v>731</v>
      </c>
    </row>
    <row r="452" spans="1:2" ht="15.75" hidden="1">
      <c r="A452" s="15">
        <v>852669048011</v>
      </c>
      <c r="B452" s="1" t="s">
        <v>731</v>
      </c>
    </row>
    <row r="453" spans="1:2" ht="15.75" hidden="1">
      <c r="A453" s="15">
        <v>852669048028</v>
      </c>
      <c r="B453" s="16" t="s">
        <v>731</v>
      </c>
    </row>
    <row r="454" spans="1:2" ht="15.75" hidden="1">
      <c r="A454" s="15">
        <v>852669048035</v>
      </c>
      <c r="B454" s="16" t="s">
        <v>731</v>
      </c>
    </row>
    <row r="455" spans="1:2" ht="15.75" hidden="1">
      <c r="A455" s="15">
        <v>852669048042</v>
      </c>
      <c r="B455" s="1" t="s">
        <v>731</v>
      </c>
    </row>
    <row r="456" spans="1:2" ht="15.75" hidden="1">
      <c r="A456" s="15">
        <v>852669048059</v>
      </c>
      <c r="B456" s="16" t="s">
        <v>731</v>
      </c>
    </row>
    <row r="457" spans="1:2" ht="15.75" hidden="1">
      <c r="A457" s="15">
        <v>852669048066</v>
      </c>
      <c r="B457" s="16" t="s">
        <v>731</v>
      </c>
    </row>
    <row r="458" spans="1:2" ht="15.75" hidden="1">
      <c r="A458" s="15">
        <v>852669048073</v>
      </c>
      <c r="B458" s="1" t="s">
        <v>731</v>
      </c>
    </row>
    <row r="459" spans="1:2" ht="15.75" hidden="1">
      <c r="A459" s="15">
        <v>852669048080</v>
      </c>
      <c r="B459" s="1" t="s">
        <v>731</v>
      </c>
    </row>
    <row r="460" spans="1:2" ht="15.75" hidden="1">
      <c r="A460" s="15">
        <v>852669048097</v>
      </c>
      <c r="B460" s="1" t="s">
        <v>731</v>
      </c>
    </row>
    <row r="461" spans="1:2" ht="15.75" hidden="1">
      <c r="A461" s="15">
        <v>852669048103</v>
      </c>
      <c r="B461" s="16" t="s">
        <v>731</v>
      </c>
    </row>
    <row r="462" spans="1:2" ht="15.75" hidden="1">
      <c r="A462" s="15">
        <v>852669048110</v>
      </c>
      <c r="B462" s="16" t="s">
        <v>731</v>
      </c>
    </row>
    <row r="463" spans="1:2" ht="15.75" hidden="1">
      <c r="A463" s="15">
        <v>852669048127</v>
      </c>
      <c r="B463" s="16" t="s">
        <v>731</v>
      </c>
    </row>
    <row r="464" spans="1:2" ht="15.75" hidden="1">
      <c r="A464" s="15">
        <v>852669048134</v>
      </c>
      <c r="B464" s="16" t="s">
        <v>731</v>
      </c>
    </row>
    <row r="465" spans="1:2" ht="15.75" hidden="1">
      <c r="A465" s="15">
        <v>852669048141</v>
      </c>
      <c r="B465" s="1" t="s">
        <v>731</v>
      </c>
    </row>
    <row r="466" spans="1:2" ht="15.75" hidden="1">
      <c r="A466" s="15">
        <v>852669048158</v>
      </c>
      <c r="B466" s="16" t="s">
        <v>731</v>
      </c>
    </row>
    <row r="467" spans="1:2" ht="15.75" hidden="1">
      <c r="A467" s="15">
        <v>852669048165</v>
      </c>
      <c r="B467" s="16" t="s">
        <v>731</v>
      </c>
    </row>
    <row r="468" spans="1:2" ht="15.75" hidden="1">
      <c r="A468" s="15">
        <v>852669048172</v>
      </c>
      <c r="B468" s="16" t="s">
        <v>731</v>
      </c>
    </row>
    <row r="469" spans="1:2" ht="15.75" hidden="1">
      <c r="A469" s="15">
        <v>852669048189</v>
      </c>
      <c r="B469" s="16" t="s">
        <v>731</v>
      </c>
    </row>
    <row r="470" spans="1:2" ht="15.75" hidden="1">
      <c r="A470" s="15">
        <v>852669048196</v>
      </c>
      <c r="B470" s="16" t="s">
        <v>731</v>
      </c>
    </row>
    <row r="471" spans="1:2" ht="15.75" hidden="1">
      <c r="A471" s="15">
        <v>852669048202</v>
      </c>
      <c r="B471" s="16" t="s">
        <v>731</v>
      </c>
    </row>
    <row r="472" spans="1:2" ht="15.75" hidden="1">
      <c r="A472" s="15">
        <v>852669048219</v>
      </c>
      <c r="B472" s="16" t="s">
        <v>731</v>
      </c>
    </row>
    <row r="473" spans="1:2" ht="15.75" hidden="1">
      <c r="A473" s="15">
        <v>852669048226</v>
      </c>
      <c r="B473" s="16" t="s">
        <v>731</v>
      </c>
    </row>
    <row r="474" spans="1:2" ht="15.75" hidden="1">
      <c r="A474" s="15">
        <v>852669048233</v>
      </c>
      <c r="B474" s="16" t="s">
        <v>731</v>
      </c>
    </row>
    <row r="475" spans="1:2" ht="15.75" hidden="1">
      <c r="A475" s="15">
        <v>852669048240</v>
      </c>
      <c r="B475" s="16" t="s">
        <v>731</v>
      </c>
    </row>
    <row r="476" spans="1:2" ht="15.75" hidden="1">
      <c r="A476" s="15">
        <v>852669048257</v>
      </c>
      <c r="B476" s="16" t="s">
        <v>731</v>
      </c>
    </row>
    <row r="477" spans="1:2" ht="15.75" hidden="1">
      <c r="A477" s="15">
        <v>852669048264</v>
      </c>
      <c r="B477" s="16" t="s">
        <v>731</v>
      </c>
    </row>
    <row r="478" spans="1:2" ht="15.75" hidden="1">
      <c r="A478" s="15">
        <v>852669048271</v>
      </c>
      <c r="B478" s="16" t="s">
        <v>731</v>
      </c>
    </row>
    <row r="479" spans="1:2" ht="15.75" hidden="1">
      <c r="A479" s="15">
        <v>852669048288</v>
      </c>
      <c r="B479" s="16" t="s">
        <v>731</v>
      </c>
    </row>
    <row r="480" spans="1:2" ht="15.75" hidden="1">
      <c r="A480" s="15">
        <v>852669048295</v>
      </c>
      <c r="B480" s="16" t="s">
        <v>731</v>
      </c>
    </row>
    <row r="481" spans="1:2" ht="15.75" hidden="1">
      <c r="A481" s="15">
        <v>852669048301</v>
      </c>
      <c r="B481" s="16" t="s">
        <v>731</v>
      </c>
    </row>
    <row r="482" spans="1:2" ht="15.75" hidden="1">
      <c r="A482" s="15">
        <v>852669048318</v>
      </c>
      <c r="B482" s="16" t="s">
        <v>731</v>
      </c>
    </row>
    <row r="483" spans="1:2" ht="15.75" hidden="1">
      <c r="A483" s="15">
        <v>852669048325</v>
      </c>
      <c r="B483" s="16" t="s">
        <v>731</v>
      </c>
    </row>
    <row r="484" spans="1:2" ht="15.75" hidden="1">
      <c r="A484" s="15">
        <v>852669048332</v>
      </c>
      <c r="B484" s="1" t="s">
        <v>731</v>
      </c>
    </row>
    <row r="485" spans="1:2" ht="15.75" hidden="1">
      <c r="A485" s="15">
        <v>852669048349</v>
      </c>
      <c r="B485" s="1" t="s">
        <v>731</v>
      </c>
    </row>
    <row r="486" spans="1:2" ht="15.75" hidden="1">
      <c r="A486" s="15">
        <v>852669048356</v>
      </c>
      <c r="B486" s="1" t="s">
        <v>731</v>
      </c>
    </row>
    <row r="487" spans="1:2" ht="15.75" hidden="1">
      <c r="A487" s="15">
        <v>852669048363</v>
      </c>
      <c r="B487" s="16" t="s">
        <v>731</v>
      </c>
    </row>
    <row r="488" spans="1:2" ht="15.75" hidden="1">
      <c r="A488" s="15">
        <v>852669048370</v>
      </c>
      <c r="B488" s="16" t="s">
        <v>731</v>
      </c>
    </row>
    <row r="489" spans="1:2" ht="15.75" hidden="1">
      <c r="A489" s="15">
        <v>852669048387</v>
      </c>
      <c r="B489" s="16" t="s">
        <v>731</v>
      </c>
    </row>
    <row r="490" spans="1:2" ht="15.75" hidden="1">
      <c r="A490" s="15">
        <v>852669048394</v>
      </c>
      <c r="B490" s="16" t="s">
        <v>731</v>
      </c>
    </row>
    <row r="491" spans="1:2" ht="15.75" hidden="1">
      <c r="A491" s="15">
        <v>852669048400</v>
      </c>
      <c r="B491" s="16" t="s">
        <v>731</v>
      </c>
    </row>
    <row r="492" spans="1:2" ht="15.75" hidden="1">
      <c r="A492" s="15">
        <v>852669048417</v>
      </c>
      <c r="B492" s="16" t="s">
        <v>731</v>
      </c>
    </row>
    <row r="493" spans="1:2" ht="15.75" hidden="1">
      <c r="A493" s="15">
        <v>852669048424</v>
      </c>
      <c r="B493" s="16" t="s">
        <v>731</v>
      </c>
    </row>
    <row r="494" spans="1:2" ht="15.75" hidden="1">
      <c r="A494" s="15">
        <v>852669048431</v>
      </c>
      <c r="B494" s="16" t="s">
        <v>731</v>
      </c>
    </row>
    <row r="495" spans="1:2" ht="15.75" hidden="1">
      <c r="A495" s="15">
        <v>852669048448</v>
      </c>
      <c r="B495" s="16" t="s">
        <v>731</v>
      </c>
    </row>
    <row r="496" spans="1:2" ht="15.75" hidden="1">
      <c r="A496" s="15">
        <v>852669048455</v>
      </c>
      <c r="B496" s="16" t="s">
        <v>731</v>
      </c>
    </row>
    <row r="497" spans="1:2" ht="15.75" hidden="1">
      <c r="A497" s="15">
        <v>852669048462</v>
      </c>
      <c r="B497" s="16" t="s">
        <v>731</v>
      </c>
    </row>
    <row r="498" spans="1:2" ht="15.75" hidden="1">
      <c r="A498" s="15">
        <v>852669048479</v>
      </c>
      <c r="B498" s="16" t="s">
        <v>731</v>
      </c>
    </row>
    <row r="499" spans="1:2" ht="15.75" hidden="1">
      <c r="A499" s="15">
        <v>852669048486</v>
      </c>
      <c r="B499" s="16" t="s">
        <v>731</v>
      </c>
    </row>
    <row r="500" spans="1:2" ht="15.75" hidden="1">
      <c r="A500" s="15">
        <v>852669048493</v>
      </c>
      <c r="B500" s="16" t="s">
        <v>731</v>
      </c>
    </row>
    <row r="501" spans="1:2" ht="15.75" hidden="1">
      <c r="A501" s="15">
        <v>852669048509</v>
      </c>
      <c r="B501" s="1" t="s">
        <v>731</v>
      </c>
    </row>
    <row r="502" spans="1:2" ht="15.75" hidden="1">
      <c r="A502" s="15">
        <v>852669048516</v>
      </c>
      <c r="B502" s="16" t="s">
        <v>731</v>
      </c>
    </row>
    <row r="503" spans="1:2" ht="15.75" hidden="1">
      <c r="A503" s="15">
        <v>852669048523</v>
      </c>
      <c r="B503" s="16" t="s">
        <v>731</v>
      </c>
    </row>
    <row r="504" spans="1:2" ht="15.75" hidden="1">
      <c r="A504" s="15">
        <v>852669048530</v>
      </c>
      <c r="B504" s="16" t="s">
        <v>731</v>
      </c>
    </row>
    <row r="505" spans="1:2" ht="15.75" hidden="1">
      <c r="A505" s="15">
        <v>852669048547</v>
      </c>
      <c r="B505" s="16" t="s">
        <v>731</v>
      </c>
    </row>
    <row r="506" spans="1:2" ht="15.75" hidden="1">
      <c r="A506" s="15">
        <v>852669048554</v>
      </c>
      <c r="B506" s="16" t="s">
        <v>731</v>
      </c>
    </row>
    <row r="507" spans="1:2" ht="15.75" hidden="1">
      <c r="A507" s="15">
        <v>852669048561</v>
      </c>
      <c r="B507" s="16" t="s">
        <v>731</v>
      </c>
    </row>
    <row r="508" spans="1:2" ht="15.75" hidden="1">
      <c r="A508" s="15">
        <v>852669048578</v>
      </c>
      <c r="B508" s="16" t="s">
        <v>731</v>
      </c>
    </row>
    <row r="509" spans="1:2" ht="15.75" hidden="1">
      <c r="A509" s="15">
        <v>852669048585</v>
      </c>
      <c r="B509" s="16" t="s">
        <v>731</v>
      </c>
    </row>
    <row r="510" spans="1:2" ht="15.75" hidden="1">
      <c r="A510" s="15">
        <v>852669048592</v>
      </c>
      <c r="B510" s="16" t="s">
        <v>731</v>
      </c>
    </row>
    <row r="511" spans="1:2" ht="15.75" hidden="1">
      <c r="A511" s="15">
        <v>852669048608</v>
      </c>
      <c r="B511" s="16" t="s">
        <v>731</v>
      </c>
    </row>
    <row r="512" spans="1:2" ht="15.75" hidden="1">
      <c r="A512" s="15">
        <v>852669048615</v>
      </c>
      <c r="B512" s="16" t="s">
        <v>731</v>
      </c>
    </row>
    <row r="513" spans="1:2" ht="15.75" hidden="1">
      <c r="A513" s="15">
        <v>852669048622</v>
      </c>
      <c r="B513" s="16" t="s">
        <v>731</v>
      </c>
    </row>
    <row r="514" spans="1:2" ht="15.75" hidden="1">
      <c r="A514" s="15">
        <v>852669048639</v>
      </c>
      <c r="B514" s="16" t="s">
        <v>731</v>
      </c>
    </row>
    <row r="515" spans="1:2" ht="15.75" hidden="1">
      <c r="A515" s="15">
        <v>852669048646</v>
      </c>
      <c r="B515" s="16" t="s">
        <v>731</v>
      </c>
    </row>
    <row r="516" spans="1:2" ht="15.75" hidden="1">
      <c r="A516" s="15">
        <v>852669048653</v>
      </c>
      <c r="B516" s="16" t="s">
        <v>731</v>
      </c>
    </row>
    <row r="517" spans="1:2" ht="15.75" hidden="1">
      <c r="A517" s="15">
        <v>852669048660</v>
      </c>
      <c r="B517" s="16" t="s">
        <v>731</v>
      </c>
    </row>
    <row r="518" spans="1:2" ht="15.75" hidden="1">
      <c r="A518" s="15">
        <v>852669048677</v>
      </c>
      <c r="B518" s="16" t="s">
        <v>731</v>
      </c>
    </row>
    <row r="519" spans="1:2" ht="15.75" hidden="1">
      <c r="A519" s="15">
        <v>852669048684</v>
      </c>
      <c r="B519" s="16" t="s">
        <v>731</v>
      </c>
    </row>
    <row r="520" spans="1:2" ht="15.75" hidden="1">
      <c r="A520" s="15">
        <v>852669048691</v>
      </c>
      <c r="B520" s="16" t="s">
        <v>731</v>
      </c>
    </row>
    <row r="521" spans="1:2" ht="15.75" hidden="1">
      <c r="A521" s="15">
        <v>852669048707</v>
      </c>
      <c r="B521" s="16" t="s">
        <v>731</v>
      </c>
    </row>
    <row r="522" spans="1:2" ht="15.75" hidden="1">
      <c r="A522" s="15">
        <v>852669048714</v>
      </c>
      <c r="B522" s="16" t="s">
        <v>731</v>
      </c>
    </row>
    <row r="523" spans="1:2" ht="15.75" hidden="1">
      <c r="A523" s="15">
        <v>852669048721</v>
      </c>
      <c r="B523" s="16" t="s">
        <v>731</v>
      </c>
    </row>
    <row r="524" spans="1:2" ht="15.75" hidden="1">
      <c r="A524" s="15">
        <v>852669048738</v>
      </c>
      <c r="B524" s="1" t="s">
        <v>731</v>
      </c>
    </row>
    <row r="525" spans="1:2" ht="15.75" hidden="1">
      <c r="A525" s="15">
        <v>852669048745</v>
      </c>
      <c r="B525" s="1" t="s">
        <v>731</v>
      </c>
    </row>
    <row r="526" spans="1:2" ht="15.75" hidden="1">
      <c r="A526" s="15">
        <v>852669048752</v>
      </c>
      <c r="B526" s="16" t="s">
        <v>731</v>
      </c>
    </row>
    <row r="527" spans="1:2" ht="15.75" hidden="1">
      <c r="A527" s="15">
        <v>852669048769</v>
      </c>
      <c r="B527" s="16" t="s">
        <v>731</v>
      </c>
    </row>
    <row r="528" spans="1:2" ht="15.75" hidden="1">
      <c r="A528" s="15">
        <v>852669048776</v>
      </c>
      <c r="B528" s="16" t="s">
        <v>731</v>
      </c>
    </row>
    <row r="529" spans="1:2" ht="15.75" hidden="1">
      <c r="A529" s="15">
        <v>852669048783</v>
      </c>
      <c r="B529" s="16" t="s">
        <v>731</v>
      </c>
    </row>
    <row r="530" spans="1:2" ht="15.75" hidden="1">
      <c r="A530" s="15">
        <v>852669048790</v>
      </c>
      <c r="B530" s="16" t="s">
        <v>731</v>
      </c>
    </row>
    <row r="531" spans="1:2" ht="15.75" hidden="1">
      <c r="A531" s="15">
        <v>852669048806</v>
      </c>
      <c r="B531" s="16" t="s">
        <v>731</v>
      </c>
    </row>
    <row r="532" spans="1:2" ht="15.75" hidden="1">
      <c r="A532" s="15">
        <v>852669048813</v>
      </c>
      <c r="B532" s="16" t="s">
        <v>731</v>
      </c>
    </row>
    <row r="533" spans="1:2" ht="15.75" hidden="1">
      <c r="A533" s="15">
        <v>852669048820</v>
      </c>
      <c r="B533" s="16" t="s">
        <v>731</v>
      </c>
    </row>
    <row r="534" spans="1:2" ht="15.75" hidden="1">
      <c r="A534" s="15">
        <v>852669048837</v>
      </c>
      <c r="B534" s="16" t="s">
        <v>731</v>
      </c>
    </row>
    <row r="535" spans="1:2" ht="15.75" hidden="1">
      <c r="A535" s="15">
        <v>852669048844</v>
      </c>
      <c r="B535" s="16" t="s">
        <v>731</v>
      </c>
    </row>
    <row r="536" spans="1:2" ht="15.75" hidden="1">
      <c r="A536" s="15">
        <v>852669048851</v>
      </c>
      <c r="B536" s="16" t="s">
        <v>731</v>
      </c>
    </row>
    <row r="537" spans="1:2" ht="15.75" hidden="1">
      <c r="A537" s="15">
        <v>852669048868</v>
      </c>
      <c r="B537" s="16" t="s">
        <v>731</v>
      </c>
    </row>
    <row r="538" spans="1:2" ht="15.75" hidden="1">
      <c r="A538" s="15">
        <v>852669048875</v>
      </c>
      <c r="B538" s="16" t="s">
        <v>731</v>
      </c>
    </row>
    <row r="539" spans="1:2" ht="15.75" hidden="1">
      <c r="A539" s="15">
        <v>852669048882</v>
      </c>
      <c r="B539" s="16" t="s">
        <v>731</v>
      </c>
    </row>
    <row r="540" spans="1:2" ht="15.75" hidden="1">
      <c r="A540" s="15">
        <v>852669048899</v>
      </c>
      <c r="B540" s="16" t="s">
        <v>731</v>
      </c>
    </row>
    <row r="541" spans="1:2" ht="15.75" hidden="1">
      <c r="A541" s="15">
        <v>852669048905</v>
      </c>
      <c r="B541" s="16" t="s">
        <v>731</v>
      </c>
    </row>
    <row r="542" spans="1:2" ht="15.75" hidden="1">
      <c r="A542" s="15">
        <v>852669048912</v>
      </c>
      <c r="B542" s="16" t="s">
        <v>731</v>
      </c>
    </row>
    <row r="543" spans="1:2" ht="15.75" hidden="1">
      <c r="A543" s="15">
        <v>852669048929</v>
      </c>
      <c r="B543" s="16" t="s">
        <v>731</v>
      </c>
    </row>
    <row r="544" spans="1:2" ht="15.75" hidden="1">
      <c r="A544" s="15">
        <v>852669048936</v>
      </c>
      <c r="B544" s="16" t="s">
        <v>731</v>
      </c>
    </row>
    <row r="545" spans="1:2" ht="15.75" hidden="1">
      <c r="A545" s="15">
        <v>852669048943</v>
      </c>
      <c r="B545" s="16" t="s">
        <v>731</v>
      </c>
    </row>
    <row r="546" spans="1:2" ht="15.75" hidden="1">
      <c r="A546" s="15">
        <v>852669048950</v>
      </c>
      <c r="B546" s="16" t="s">
        <v>731</v>
      </c>
    </row>
    <row r="547" spans="1:2" ht="15.75" hidden="1">
      <c r="A547" s="15">
        <v>852669048967</v>
      </c>
      <c r="B547" s="16" t="s">
        <v>731</v>
      </c>
    </row>
    <row r="548" spans="1:2" ht="15.75" hidden="1">
      <c r="A548" s="15">
        <v>852669048974</v>
      </c>
      <c r="B548" s="16" t="s">
        <v>731</v>
      </c>
    </row>
    <row r="549" spans="1:2" ht="15.75" hidden="1">
      <c r="A549" s="15">
        <v>852669048981</v>
      </c>
      <c r="B549" s="16" t="s">
        <v>731</v>
      </c>
    </row>
    <row r="550" spans="1:2" ht="15.75" hidden="1">
      <c r="A550" s="15">
        <v>852669048998</v>
      </c>
      <c r="B550" s="16" t="s">
        <v>731</v>
      </c>
    </row>
    <row r="551" spans="1:2" ht="15.75" hidden="1">
      <c r="A551" s="15">
        <v>852669049001</v>
      </c>
      <c r="B551" s="16" t="s">
        <v>731</v>
      </c>
    </row>
    <row r="552" spans="1:2" ht="15.75" hidden="1">
      <c r="A552" s="15">
        <v>852669049018</v>
      </c>
      <c r="B552" s="16" t="s">
        <v>731</v>
      </c>
    </row>
    <row r="553" spans="1:2" ht="15.75" hidden="1">
      <c r="A553" s="15">
        <v>852669049025</v>
      </c>
      <c r="B553" s="16" t="s">
        <v>731</v>
      </c>
    </row>
    <row r="554" spans="1:2" ht="15.75" hidden="1">
      <c r="A554" s="15">
        <v>852669049032</v>
      </c>
      <c r="B554" s="16" t="s">
        <v>731</v>
      </c>
    </row>
    <row r="555" spans="1:2" ht="15.75" hidden="1">
      <c r="A555" s="15">
        <v>852669049049</v>
      </c>
      <c r="B555" s="16" t="s">
        <v>731</v>
      </c>
    </row>
    <row r="556" spans="1:2" ht="15.75" hidden="1">
      <c r="A556" s="15">
        <v>852669049056</v>
      </c>
      <c r="B556" s="16" t="s">
        <v>731</v>
      </c>
    </row>
    <row r="557" spans="1:2" ht="15.75" hidden="1">
      <c r="A557" s="15">
        <v>852669049063</v>
      </c>
      <c r="B557" s="16" t="s">
        <v>731</v>
      </c>
    </row>
    <row r="558" spans="1:2" ht="15.75" hidden="1">
      <c r="A558" s="15">
        <v>852669049070</v>
      </c>
      <c r="B558" s="16" t="s">
        <v>731</v>
      </c>
    </row>
    <row r="559" spans="1:2" ht="15.75" hidden="1">
      <c r="A559" s="15">
        <v>852669049087</v>
      </c>
      <c r="B559" s="1" t="s">
        <v>731</v>
      </c>
    </row>
    <row r="560" spans="1:2" ht="15.75" hidden="1">
      <c r="A560" s="15">
        <v>852669049094</v>
      </c>
      <c r="B560" s="16" t="s">
        <v>731</v>
      </c>
    </row>
    <row r="561" spans="1:2" ht="15.75" hidden="1">
      <c r="A561" s="15">
        <v>852669049100</v>
      </c>
      <c r="B561" s="16" t="s">
        <v>731</v>
      </c>
    </row>
    <row r="562" spans="1:2" ht="15.75" hidden="1">
      <c r="A562" s="15">
        <v>852669049117</v>
      </c>
      <c r="B562" s="1" t="s">
        <v>731</v>
      </c>
    </row>
    <row r="563" spans="1:2" ht="15.75" hidden="1">
      <c r="A563" s="15">
        <v>852669049124</v>
      </c>
      <c r="B563" s="1" t="s">
        <v>731</v>
      </c>
    </row>
    <row r="564" spans="1:2" ht="15.75" hidden="1">
      <c r="A564" s="15">
        <v>852669049131</v>
      </c>
      <c r="B564" s="16" t="s">
        <v>731</v>
      </c>
    </row>
    <row r="565" spans="1:2" ht="15.75" hidden="1">
      <c r="A565" s="15">
        <v>852669049148</v>
      </c>
      <c r="B565" s="16" t="s">
        <v>731</v>
      </c>
    </row>
    <row r="566" spans="1:2" ht="15.75" hidden="1">
      <c r="A566" s="15">
        <v>852669049155</v>
      </c>
      <c r="B566" s="16" t="s">
        <v>731</v>
      </c>
    </row>
    <row r="567" spans="1:2" ht="15.75" hidden="1">
      <c r="A567" s="15">
        <v>852669049162</v>
      </c>
      <c r="B567" s="16" t="s">
        <v>731</v>
      </c>
    </row>
    <row r="568" spans="1:2" ht="15.75" hidden="1">
      <c r="A568" s="15">
        <v>852669049179</v>
      </c>
      <c r="B568" s="16" t="s">
        <v>731</v>
      </c>
    </row>
    <row r="569" spans="1:2" ht="15.75" hidden="1">
      <c r="A569" s="15">
        <v>852669049186</v>
      </c>
      <c r="B569" s="16" t="s">
        <v>731</v>
      </c>
    </row>
    <row r="570" spans="1:2" ht="15.75" hidden="1">
      <c r="A570" s="15">
        <v>852669049193</v>
      </c>
      <c r="B570" s="16" t="s">
        <v>731</v>
      </c>
    </row>
    <row r="571" spans="1:2" ht="15.75" hidden="1">
      <c r="A571" s="15">
        <v>852669049209</v>
      </c>
      <c r="B571" s="16" t="s">
        <v>731</v>
      </c>
    </row>
    <row r="572" spans="1:2" ht="15.75" hidden="1">
      <c r="A572" s="15">
        <v>852669049216</v>
      </c>
      <c r="B572" s="16" t="s">
        <v>731</v>
      </c>
    </row>
    <row r="573" spans="1:2" ht="15.75" hidden="1">
      <c r="A573" s="15">
        <v>852669049223</v>
      </c>
      <c r="B573" s="16" t="s">
        <v>731</v>
      </c>
    </row>
    <row r="574" spans="1:2" ht="15.75" hidden="1">
      <c r="A574" s="15">
        <v>852669049230</v>
      </c>
      <c r="B574" s="16" t="s">
        <v>731</v>
      </c>
    </row>
    <row r="575" spans="1:2" ht="15.75" hidden="1">
      <c r="A575" s="15">
        <v>852669049247</v>
      </c>
      <c r="B575" s="16" t="s">
        <v>731</v>
      </c>
    </row>
    <row r="576" spans="1:2" ht="15.75" hidden="1">
      <c r="A576" s="15">
        <v>852669049254</v>
      </c>
      <c r="B576" s="16" t="s">
        <v>731</v>
      </c>
    </row>
    <row r="577" spans="1:2" ht="15.75" hidden="1">
      <c r="A577" s="15">
        <v>852669049261</v>
      </c>
      <c r="B577" s="16" t="s">
        <v>731</v>
      </c>
    </row>
    <row r="578" spans="1:2" ht="15.75" hidden="1">
      <c r="A578" s="15">
        <v>852669049278</v>
      </c>
      <c r="B578" s="16" t="s">
        <v>731</v>
      </c>
    </row>
    <row r="579" spans="1:2" ht="15.75" hidden="1">
      <c r="A579" s="15">
        <v>852669049285</v>
      </c>
      <c r="B579" s="16" t="s">
        <v>731</v>
      </c>
    </row>
    <row r="580" spans="1:2" ht="15.75" hidden="1">
      <c r="A580" s="15">
        <v>852669049292</v>
      </c>
      <c r="B580" s="16" t="s">
        <v>731</v>
      </c>
    </row>
    <row r="581" spans="1:2" ht="15.75" hidden="1">
      <c r="A581" s="15">
        <v>852669049308</v>
      </c>
      <c r="B581" s="16" t="s">
        <v>731</v>
      </c>
    </row>
    <row r="582" spans="1:2" ht="15.75" hidden="1">
      <c r="A582" s="15">
        <v>852669049315</v>
      </c>
      <c r="B582" s="16" t="s">
        <v>731</v>
      </c>
    </row>
    <row r="583" spans="1:2" ht="15.75" hidden="1">
      <c r="A583" s="15">
        <v>852669049322</v>
      </c>
      <c r="B583" s="16" t="s">
        <v>731</v>
      </c>
    </row>
    <row r="584" spans="1:2" ht="15.75" hidden="1">
      <c r="A584" s="15">
        <v>852669049339</v>
      </c>
      <c r="B584" s="16" t="s">
        <v>731</v>
      </c>
    </row>
    <row r="585" spans="1:2" ht="15.75" hidden="1">
      <c r="A585" s="15">
        <v>852669049346</v>
      </c>
      <c r="B585" s="16" t="s">
        <v>731</v>
      </c>
    </row>
    <row r="586" spans="1:2" ht="15.75" hidden="1">
      <c r="A586" s="15">
        <v>852669049353</v>
      </c>
      <c r="B586" s="16" t="s">
        <v>731</v>
      </c>
    </row>
    <row r="587" spans="1:2" ht="15.75" hidden="1">
      <c r="A587" s="15">
        <v>852669049360</v>
      </c>
      <c r="B587" s="16" t="s">
        <v>731</v>
      </c>
    </row>
    <row r="588" spans="1:2" ht="15.75" hidden="1">
      <c r="A588" s="15">
        <v>852669049377</v>
      </c>
      <c r="B588" s="16" t="s">
        <v>731</v>
      </c>
    </row>
    <row r="589" spans="1:2" ht="15.75" hidden="1">
      <c r="A589" s="15">
        <v>852669049384</v>
      </c>
      <c r="B589" s="16" t="s">
        <v>731</v>
      </c>
    </row>
    <row r="590" spans="1:2" ht="15.75" hidden="1">
      <c r="A590" s="15">
        <v>852669049391</v>
      </c>
      <c r="B590" s="16" t="s">
        <v>731</v>
      </c>
    </row>
    <row r="591" spans="1:2" ht="15.75" hidden="1">
      <c r="A591" s="15">
        <v>852669049407</v>
      </c>
      <c r="B591" s="16" t="s">
        <v>731</v>
      </c>
    </row>
    <row r="592" spans="1:2" ht="15.75" hidden="1">
      <c r="A592" s="15">
        <v>852669049414</v>
      </c>
      <c r="B592" s="16" t="s">
        <v>731</v>
      </c>
    </row>
    <row r="593" spans="1:2" ht="15.75" hidden="1">
      <c r="A593" s="15">
        <v>852669049421</v>
      </c>
      <c r="B593" s="16" t="s">
        <v>731</v>
      </c>
    </row>
    <row r="594" spans="1:2" ht="15.75" hidden="1">
      <c r="A594" s="15">
        <v>852669049438</v>
      </c>
      <c r="B594" s="1" t="s">
        <v>731</v>
      </c>
    </row>
    <row r="595" spans="1:2" ht="15.75" hidden="1">
      <c r="A595" s="15">
        <v>852669049445</v>
      </c>
      <c r="B595" s="16" t="s">
        <v>731</v>
      </c>
    </row>
    <row r="596" spans="1:2" ht="15.75" hidden="1">
      <c r="A596" s="15">
        <v>852669049452</v>
      </c>
      <c r="B596" s="16" t="s">
        <v>731</v>
      </c>
    </row>
    <row r="597" spans="1:2" ht="15.75" hidden="1">
      <c r="A597" s="15">
        <v>852669049469</v>
      </c>
      <c r="B597" s="16" t="s">
        <v>731</v>
      </c>
    </row>
    <row r="598" spans="1:2" ht="15.75" hidden="1">
      <c r="A598" s="15">
        <v>852669049476</v>
      </c>
      <c r="B598" s="16" t="s">
        <v>731</v>
      </c>
    </row>
    <row r="599" spans="1:2" ht="15.75" hidden="1">
      <c r="A599" s="15">
        <v>852669049483</v>
      </c>
      <c r="B599" s="16" t="s">
        <v>731</v>
      </c>
    </row>
    <row r="600" spans="1:2" ht="15.75" hidden="1">
      <c r="A600" s="15">
        <v>852669049490</v>
      </c>
      <c r="B600" s="16" t="s">
        <v>731</v>
      </c>
    </row>
    <row r="601" spans="1:2" ht="15.75" hidden="1">
      <c r="A601" s="15">
        <v>852669049506</v>
      </c>
      <c r="B601" s="16" t="s">
        <v>731</v>
      </c>
    </row>
    <row r="602" spans="1:2" ht="15.75" hidden="1">
      <c r="A602" s="15">
        <v>852669049513</v>
      </c>
      <c r="B602" s="16" t="s">
        <v>731</v>
      </c>
    </row>
    <row r="603" spans="1:2" ht="15.75" hidden="1">
      <c r="A603" s="15">
        <v>852669049520</v>
      </c>
      <c r="B603" s="16" t="s">
        <v>731</v>
      </c>
    </row>
    <row r="604" spans="1:2" ht="15.75" hidden="1">
      <c r="A604" s="15">
        <v>852669049537</v>
      </c>
      <c r="B604" s="16" t="s">
        <v>731</v>
      </c>
    </row>
    <row r="605" spans="1:2" ht="15.75" hidden="1">
      <c r="A605" s="15">
        <v>852669049544</v>
      </c>
      <c r="B605" s="16" t="s">
        <v>731</v>
      </c>
    </row>
    <row r="606" spans="1:2" ht="15.75" hidden="1">
      <c r="A606" s="15">
        <v>852669049551</v>
      </c>
      <c r="B606" s="16" t="s">
        <v>731</v>
      </c>
    </row>
    <row r="607" spans="1:2" ht="15.75" hidden="1">
      <c r="A607" s="15">
        <v>852669049568</v>
      </c>
      <c r="B607" s="16" t="s">
        <v>731</v>
      </c>
    </row>
    <row r="608" spans="1:2" ht="15.75" hidden="1">
      <c r="A608" s="15">
        <v>852669049575</v>
      </c>
      <c r="B608" s="16" t="s">
        <v>731</v>
      </c>
    </row>
    <row r="609" spans="1:2" ht="15.75" hidden="1">
      <c r="A609" s="15">
        <v>852669049582</v>
      </c>
      <c r="B609" s="16" t="s">
        <v>731</v>
      </c>
    </row>
    <row r="610" spans="1:2" ht="15.75" hidden="1">
      <c r="A610" s="15">
        <v>852669049599</v>
      </c>
      <c r="B610" s="16" t="s">
        <v>731</v>
      </c>
    </row>
    <row r="611" spans="1:2" ht="15.75" hidden="1">
      <c r="A611" s="15">
        <v>852669049605</v>
      </c>
      <c r="B611" s="16" t="s">
        <v>731</v>
      </c>
    </row>
    <row r="612" spans="1:2" ht="15.75" hidden="1">
      <c r="A612" s="15">
        <v>852669049612</v>
      </c>
      <c r="B612" s="16" t="s">
        <v>731</v>
      </c>
    </row>
    <row r="613" spans="1:2" ht="15.75" hidden="1">
      <c r="A613" s="15">
        <v>852669049629</v>
      </c>
      <c r="B613" s="16" t="s">
        <v>731</v>
      </c>
    </row>
    <row r="614" spans="1:2" ht="15.75" hidden="1">
      <c r="A614" s="15">
        <v>852669049636</v>
      </c>
      <c r="B614" s="16" t="s">
        <v>731</v>
      </c>
    </row>
    <row r="615" spans="1:2" ht="15.75" hidden="1">
      <c r="A615" s="15">
        <v>852669049643</v>
      </c>
      <c r="B615" s="16" t="s">
        <v>731</v>
      </c>
    </row>
    <row r="616" spans="1:2" ht="15.75" hidden="1">
      <c r="A616" s="15">
        <v>852669049650</v>
      </c>
      <c r="B616" s="16" t="s">
        <v>731</v>
      </c>
    </row>
    <row r="617" spans="1:2" ht="15.75" hidden="1">
      <c r="A617" s="15">
        <v>852669049667</v>
      </c>
      <c r="B617" s="16" t="s">
        <v>731</v>
      </c>
    </row>
    <row r="618" spans="1:2" ht="15.75" hidden="1">
      <c r="A618" s="15">
        <v>852669049674</v>
      </c>
      <c r="B618" s="16" t="s">
        <v>731</v>
      </c>
    </row>
    <row r="619" spans="1:2" ht="15.75" hidden="1">
      <c r="A619" s="15">
        <v>852669049681</v>
      </c>
      <c r="B619" s="16" t="s">
        <v>731</v>
      </c>
    </row>
    <row r="620" spans="1:2" ht="15.75" hidden="1">
      <c r="A620" s="15">
        <v>852669049698</v>
      </c>
      <c r="B620" s="16" t="s">
        <v>731</v>
      </c>
    </row>
    <row r="621" spans="1:2" ht="15.75" hidden="1">
      <c r="A621" s="15">
        <v>852669049704</v>
      </c>
      <c r="B621" s="16" t="s">
        <v>731</v>
      </c>
    </row>
    <row r="622" spans="1:2" ht="15.75" hidden="1">
      <c r="A622" s="15">
        <v>852669049711</v>
      </c>
      <c r="B622" s="16" t="s">
        <v>731</v>
      </c>
    </row>
    <row r="623" spans="1:2" ht="15.75" hidden="1">
      <c r="A623" s="15">
        <v>852669049728</v>
      </c>
      <c r="B623" s="16" t="s">
        <v>731</v>
      </c>
    </row>
    <row r="624" spans="1:2" ht="15.75" hidden="1">
      <c r="A624" s="15">
        <v>852669049735</v>
      </c>
      <c r="B624" s="16" t="s">
        <v>731</v>
      </c>
    </row>
    <row r="625" spans="1:2" ht="15.75" hidden="1">
      <c r="A625" s="15">
        <v>852669049742</v>
      </c>
      <c r="B625" s="16" t="s">
        <v>731</v>
      </c>
    </row>
    <row r="626" spans="1:2" ht="15.75" hidden="1">
      <c r="A626" s="15">
        <v>852669049759</v>
      </c>
      <c r="B626" s="16" t="s">
        <v>731</v>
      </c>
    </row>
    <row r="627" spans="1:2" ht="15.75" hidden="1">
      <c r="A627" s="15">
        <v>852669049766</v>
      </c>
      <c r="B627" s="16" t="s">
        <v>731</v>
      </c>
    </row>
    <row r="628" spans="1:2" ht="15.75" hidden="1">
      <c r="A628" s="15">
        <v>852669049773</v>
      </c>
      <c r="B628" s="16" t="s">
        <v>731</v>
      </c>
    </row>
    <row r="629" spans="1:2" ht="15.75" hidden="1">
      <c r="A629" s="15">
        <v>852669049780</v>
      </c>
      <c r="B629" s="16" t="s">
        <v>731</v>
      </c>
    </row>
    <row r="630" spans="1:2" ht="15.75" hidden="1">
      <c r="A630" s="15">
        <v>852669049797</v>
      </c>
      <c r="B630" s="16" t="s">
        <v>731</v>
      </c>
    </row>
    <row r="631" spans="1:2" ht="15.75" hidden="1">
      <c r="A631" s="15">
        <v>852669049803</v>
      </c>
      <c r="B631" s="16" t="s">
        <v>731</v>
      </c>
    </row>
    <row r="632" spans="1:2" ht="15.75" hidden="1">
      <c r="A632" s="15">
        <v>852669049810</v>
      </c>
      <c r="B632" s="16" t="s">
        <v>731</v>
      </c>
    </row>
    <row r="633" spans="1:2" ht="15.75" hidden="1">
      <c r="A633" s="15">
        <v>852669049827</v>
      </c>
      <c r="B633" s="16" t="s">
        <v>731</v>
      </c>
    </row>
    <row r="634" spans="1:2" ht="15.75" hidden="1">
      <c r="A634" s="15">
        <v>852669049834</v>
      </c>
      <c r="B634" s="16" t="s">
        <v>731</v>
      </c>
    </row>
    <row r="635" spans="1:2" ht="15.75" hidden="1">
      <c r="A635" s="15">
        <v>852669049841</v>
      </c>
      <c r="B635" s="16" t="s">
        <v>731</v>
      </c>
    </row>
    <row r="636" spans="1:2" ht="15.75" hidden="1">
      <c r="A636" s="15">
        <v>852669049858</v>
      </c>
      <c r="B636" s="16" t="s">
        <v>731</v>
      </c>
    </row>
    <row r="637" spans="1:2" ht="15.75" hidden="1">
      <c r="A637" s="15">
        <v>852669049865</v>
      </c>
      <c r="B637" s="16" t="s">
        <v>731</v>
      </c>
    </row>
    <row r="638" spans="1:2" ht="15.75" hidden="1">
      <c r="A638" s="15">
        <v>852669049872</v>
      </c>
      <c r="B638" s="16" t="s">
        <v>731</v>
      </c>
    </row>
    <row r="639" spans="1:2" ht="15.75" hidden="1">
      <c r="A639" s="15">
        <v>852669049889</v>
      </c>
      <c r="B639" s="16" t="s">
        <v>731</v>
      </c>
    </row>
    <row r="640" spans="1:2" ht="15.75" hidden="1">
      <c r="A640" s="15">
        <v>852669049896</v>
      </c>
      <c r="B640" s="16" t="s">
        <v>731</v>
      </c>
    </row>
    <row r="641" spans="1:2" ht="15.75" hidden="1">
      <c r="A641" s="15">
        <v>852669049902</v>
      </c>
      <c r="B641" s="16" t="s">
        <v>731</v>
      </c>
    </row>
    <row r="642" spans="1:2" ht="15.75" hidden="1">
      <c r="A642" s="15">
        <v>852669049919</v>
      </c>
      <c r="B642" s="16" t="s">
        <v>731</v>
      </c>
    </row>
    <row r="643" spans="1:2" ht="15.75" hidden="1">
      <c r="A643" s="15">
        <v>852669049926</v>
      </c>
      <c r="B643" s="16" t="s">
        <v>731</v>
      </c>
    </row>
    <row r="644" spans="1:2" ht="15.75" hidden="1">
      <c r="A644" s="15">
        <v>852669049933</v>
      </c>
      <c r="B644" s="16" t="s">
        <v>731</v>
      </c>
    </row>
    <row r="645" spans="1:2" ht="15.75" hidden="1">
      <c r="A645" s="15">
        <v>852669049940</v>
      </c>
      <c r="B645" s="16" t="s">
        <v>731</v>
      </c>
    </row>
    <row r="646" spans="1:2" ht="15.75" hidden="1">
      <c r="A646" s="15">
        <v>852669049957</v>
      </c>
      <c r="B646" s="16" t="s">
        <v>731</v>
      </c>
    </row>
    <row r="647" spans="1:2" ht="15.75" hidden="1">
      <c r="A647" s="15">
        <v>852669049964</v>
      </c>
      <c r="B647" s="16" t="s">
        <v>731</v>
      </c>
    </row>
    <row r="648" spans="1:2" ht="15.75" hidden="1">
      <c r="A648" s="15">
        <v>852669049971</v>
      </c>
      <c r="B648" s="16" t="s">
        <v>731</v>
      </c>
    </row>
    <row r="649" spans="1:2" ht="15.75" hidden="1">
      <c r="A649" s="15">
        <v>852669049988</v>
      </c>
      <c r="B649" s="16" t="s">
        <v>731</v>
      </c>
    </row>
    <row r="650" spans="1:2" ht="15.75" hidden="1">
      <c r="A650" s="15">
        <v>852669049995</v>
      </c>
      <c r="B650" s="16" t="s">
        <v>731</v>
      </c>
    </row>
    <row r="651" spans="1:2" ht="15.75" hidden="1">
      <c r="A651" s="15">
        <v>852669050007</v>
      </c>
      <c r="B651" s="16" t="s">
        <v>731</v>
      </c>
    </row>
    <row r="652" spans="1:2" ht="15.75" hidden="1">
      <c r="A652" s="15">
        <v>852669050014</v>
      </c>
      <c r="B652" s="16" t="s">
        <v>731</v>
      </c>
    </row>
    <row r="653" spans="1:2" ht="15.75" hidden="1">
      <c r="A653" s="15">
        <v>852669050021</v>
      </c>
      <c r="B653" s="16" t="s">
        <v>731</v>
      </c>
    </row>
    <row r="654" spans="1:2" ht="15.75" hidden="1">
      <c r="A654" s="15">
        <v>852669050038</v>
      </c>
      <c r="B654" s="16" t="s">
        <v>731</v>
      </c>
    </row>
    <row r="655" spans="1:2" ht="15.75" hidden="1">
      <c r="A655" s="15">
        <v>852669050045</v>
      </c>
      <c r="B655" s="16" t="s">
        <v>731</v>
      </c>
    </row>
    <row r="656" spans="1:2" ht="15.75" hidden="1">
      <c r="A656" s="15">
        <v>852669050052</v>
      </c>
      <c r="B656" s="16" t="s">
        <v>731</v>
      </c>
    </row>
    <row r="657" spans="1:2" ht="15.75" hidden="1">
      <c r="A657" s="15">
        <v>852669050069</v>
      </c>
      <c r="B657" s="16" t="s">
        <v>731</v>
      </c>
    </row>
    <row r="658" spans="1:2" ht="15.75" hidden="1">
      <c r="A658" s="15">
        <v>852669050076</v>
      </c>
      <c r="B658" s="16" t="s">
        <v>731</v>
      </c>
    </row>
    <row r="659" spans="1:2" ht="15.75" hidden="1">
      <c r="A659" s="15">
        <v>852669050083</v>
      </c>
      <c r="B659" s="16" t="s">
        <v>731</v>
      </c>
    </row>
    <row r="660" spans="1:2" ht="15.75" hidden="1">
      <c r="A660" s="15">
        <v>852669050090</v>
      </c>
      <c r="B660" s="16" t="s">
        <v>731</v>
      </c>
    </row>
    <row r="661" spans="1:2" ht="15.75" hidden="1">
      <c r="A661" s="15">
        <v>852669050106</v>
      </c>
      <c r="B661" s="16" t="s">
        <v>731</v>
      </c>
    </row>
    <row r="662" spans="1:2" ht="15.75" hidden="1">
      <c r="A662" s="15">
        <v>852669050113</v>
      </c>
      <c r="B662" s="16" t="s">
        <v>731</v>
      </c>
    </row>
    <row r="663" spans="1:2" ht="15.75" hidden="1">
      <c r="A663" s="15">
        <v>852669050120</v>
      </c>
      <c r="B663" s="16" t="s">
        <v>731</v>
      </c>
    </row>
    <row r="664" spans="1:2" ht="15.75" hidden="1">
      <c r="A664" s="15">
        <v>852669050137</v>
      </c>
      <c r="B664" s="16" t="s">
        <v>731</v>
      </c>
    </row>
    <row r="665" spans="1:2" ht="15.75" hidden="1">
      <c r="A665" s="15">
        <v>852669050144</v>
      </c>
      <c r="B665" s="16" t="s">
        <v>731</v>
      </c>
    </row>
    <row r="666" spans="1:2" ht="15.75" hidden="1">
      <c r="A666" s="15">
        <v>852669050151</v>
      </c>
      <c r="B666" s="16" t="s">
        <v>731</v>
      </c>
    </row>
    <row r="667" spans="1:2" ht="15.75" hidden="1">
      <c r="A667" s="15">
        <v>852669050168</v>
      </c>
      <c r="B667" s="16" t="s">
        <v>731</v>
      </c>
    </row>
    <row r="668" spans="1:2" ht="15.75" hidden="1">
      <c r="A668" s="15">
        <v>852669050175</v>
      </c>
      <c r="B668" s="16" t="s">
        <v>731</v>
      </c>
    </row>
    <row r="669" spans="1:2" ht="15.75" hidden="1">
      <c r="A669" s="15">
        <v>852669050182</v>
      </c>
      <c r="B669" s="16" t="s">
        <v>731</v>
      </c>
    </row>
    <row r="670" spans="1:2" ht="15.75" hidden="1">
      <c r="A670" s="15">
        <v>852669050199</v>
      </c>
      <c r="B670" s="16" t="s">
        <v>731</v>
      </c>
    </row>
    <row r="671" spans="1:2" ht="15.75" hidden="1">
      <c r="A671" s="15">
        <v>852669050205</v>
      </c>
      <c r="B671" s="16" t="s">
        <v>731</v>
      </c>
    </row>
    <row r="672" spans="1:2" ht="15.75" hidden="1">
      <c r="A672" s="15">
        <v>852669050212</v>
      </c>
      <c r="B672" s="16" t="s">
        <v>731</v>
      </c>
    </row>
    <row r="673" spans="1:2" ht="15.75" hidden="1">
      <c r="A673" s="15">
        <v>852669050229</v>
      </c>
      <c r="B673" s="1" t="s">
        <v>731</v>
      </c>
    </row>
    <row r="674" spans="1:2" ht="15.75" hidden="1">
      <c r="A674" s="15">
        <v>852669050236</v>
      </c>
      <c r="B674" s="16" t="s">
        <v>731</v>
      </c>
    </row>
    <row r="675" spans="1:2" ht="15.75" hidden="1">
      <c r="A675" s="15">
        <v>852669050243</v>
      </c>
      <c r="B675" s="1" t="s">
        <v>731</v>
      </c>
    </row>
    <row r="676" spans="1:2" ht="15.75" hidden="1">
      <c r="A676" s="15">
        <v>852669050250</v>
      </c>
      <c r="B676" s="16" t="s">
        <v>731</v>
      </c>
    </row>
    <row r="677" spans="1:2" ht="15.75" hidden="1">
      <c r="A677" s="15">
        <v>852669050267</v>
      </c>
      <c r="B677" s="16" t="s">
        <v>731</v>
      </c>
    </row>
    <row r="678" spans="1:2" ht="15.75" hidden="1">
      <c r="A678" s="15">
        <v>852669050274</v>
      </c>
      <c r="B678" s="16" t="s">
        <v>731</v>
      </c>
    </row>
    <row r="679" spans="1:2" ht="15.75" hidden="1">
      <c r="A679" s="15">
        <v>852669050281</v>
      </c>
      <c r="B679" s="16" t="s">
        <v>731</v>
      </c>
    </row>
    <row r="680" spans="1:2" ht="15.75" hidden="1">
      <c r="A680" s="15">
        <v>852669050298</v>
      </c>
      <c r="B680" s="16" t="s">
        <v>731</v>
      </c>
    </row>
    <row r="681" spans="1:2" ht="15.75" hidden="1">
      <c r="A681" s="15">
        <v>852669050304</v>
      </c>
      <c r="B681" s="16" t="s">
        <v>731</v>
      </c>
    </row>
    <row r="682" spans="1:2" ht="15.75" hidden="1">
      <c r="A682" s="15">
        <v>852669050311</v>
      </c>
      <c r="B682" s="16" t="s">
        <v>731</v>
      </c>
    </row>
    <row r="683" spans="1:2" ht="15.75" hidden="1">
      <c r="A683" s="15">
        <v>852669050328</v>
      </c>
      <c r="B683" s="16" t="s">
        <v>731</v>
      </c>
    </row>
    <row r="684" spans="1:2" ht="15.75" hidden="1">
      <c r="A684" s="15">
        <v>852669050335</v>
      </c>
      <c r="B684" s="16" t="s">
        <v>731</v>
      </c>
    </row>
    <row r="685" spans="1:2" ht="15.75" hidden="1">
      <c r="A685" s="15">
        <v>852669050342</v>
      </c>
      <c r="B685" s="16" t="s">
        <v>731</v>
      </c>
    </row>
    <row r="686" spans="1:2" ht="15.75" hidden="1">
      <c r="A686" s="15">
        <v>852669050359</v>
      </c>
      <c r="B686" s="16" t="s">
        <v>731</v>
      </c>
    </row>
    <row r="687" spans="1:2" ht="15.75" hidden="1">
      <c r="A687" s="15">
        <v>852669050366</v>
      </c>
      <c r="B687" s="16" t="s">
        <v>731</v>
      </c>
    </row>
    <row r="688" spans="1:2" ht="15.75" hidden="1">
      <c r="A688" s="15">
        <v>852669050373</v>
      </c>
      <c r="B688" s="16" t="s">
        <v>731</v>
      </c>
    </row>
    <row r="689" spans="1:2" ht="15.75" hidden="1">
      <c r="A689" s="15">
        <v>852669050380</v>
      </c>
      <c r="B689" s="16" t="s">
        <v>731</v>
      </c>
    </row>
    <row r="690" spans="1:2" ht="15.75" hidden="1">
      <c r="A690" s="15">
        <v>852669050397</v>
      </c>
      <c r="B690" s="16" t="s">
        <v>731</v>
      </c>
    </row>
    <row r="691" spans="1:2" ht="15.75" hidden="1">
      <c r="A691" s="15">
        <v>852669050403</v>
      </c>
      <c r="B691" s="16" t="s">
        <v>731</v>
      </c>
    </row>
    <row r="692" spans="1:2" ht="15.75" hidden="1">
      <c r="A692" s="15">
        <v>852669050410</v>
      </c>
      <c r="B692" s="16" t="s">
        <v>731</v>
      </c>
    </row>
    <row r="693" spans="1:2" ht="15.75" hidden="1">
      <c r="A693" s="15">
        <v>852669050427</v>
      </c>
      <c r="B693" s="16" t="s">
        <v>731</v>
      </c>
    </row>
    <row r="694" spans="1:2" ht="15.75" hidden="1">
      <c r="A694" s="15">
        <v>852669050434</v>
      </c>
      <c r="B694" s="16" t="s">
        <v>731</v>
      </c>
    </row>
    <row r="695" spans="1:2" ht="15.75" hidden="1">
      <c r="A695" s="15">
        <v>852669050441</v>
      </c>
      <c r="B695" s="16" t="s">
        <v>731</v>
      </c>
    </row>
    <row r="696" spans="1:2" ht="15.75" hidden="1">
      <c r="A696" s="15">
        <v>852669050458</v>
      </c>
      <c r="B696" s="16" t="s">
        <v>731</v>
      </c>
    </row>
    <row r="697" spans="1:2" ht="15.75" hidden="1">
      <c r="A697" s="15">
        <v>852669050465</v>
      </c>
      <c r="B697" s="16" t="s">
        <v>731</v>
      </c>
    </row>
    <row r="698" spans="1:2" ht="15.75" hidden="1">
      <c r="A698" s="15">
        <v>852669050472</v>
      </c>
      <c r="B698" s="16" t="s">
        <v>731</v>
      </c>
    </row>
    <row r="699" spans="1:2" ht="15.75" hidden="1">
      <c r="A699" s="15">
        <v>852669050489</v>
      </c>
      <c r="B699" s="16" t="s">
        <v>731</v>
      </c>
    </row>
    <row r="700" spans="1:2" ht="15.75" hidden="1">
      <c r="A700" s="15">
        <v>852669050496</v>
      </c>
      <c r="B700" s="16" t="s">
        <v>731</v>
      </c>
    </row>
    <row r="701" spans="1:2" ht="15.75" hidden="1">
      <c r="A701" s="15">
        <v>852669050502</v>
      </c>
      <c r="B701" s="16" t="s">
        <v>731</v>
      </c>
    </row>
    <row r="702" spans="1:2" ht="15.75" hidden="1">
      <c r="A702" s="15">
        <v>852669050519</v>
      </c>
      <c r="B702" s="16" t="s">
        <v>731</v>
      </c>
    </row>
    <row r="703" spans="1:2" ht="15.75" hidden="1">
      <c r="A703" s="15">
        <v>852669050526</v>
      </c>
      <c r="B703" s="16" t="s">
        <v>731</v>
      </c>
    </row>
    <row r="704" spans="1:2" ht="15.75" hidden="1">
      <c r="A704" s="15">
        <v>852669050533</v>
      </c>
      <c r="B704" s="16" t="s">
        <v>731</v>
      </c>
    </row>
    <row r="705" spans="1:2" ht="15.75" hidden="1">
      <c r="A705" s="15">
        <v>852669050540</v>
      </c>
      <c r="B705" s="16" t="s">
        <v>731</v>
      </c>
    </row>
    <row r="706" spans="1:2" ht="15.75" hidden="1">
      <c r="A706" s="15">
        <v>852669050557</v>
      </c>
      <c r="B706" s="16" t="s">
        <v>731</v>
      </c>
    </row>
    <row r="707" spans="1:2" ht="15.75" hidden="1">
      <c r="A707" s="15">
        <v>852669050564</v>
      </c>
      <c r="B707" s="16" t="s">
        <v>731</v>
      </c>
    </row>
    <row r="708" spans="1:2" ht="15.75" hidden="1">
      <c r="A708" s="15">
        <v>852669050571</v>
      </c>
      <c r="B708" s="16" t="s">
        <v>731</v>
      </c>
    </row>
    <row r="709" spans="1:2" ht="15.75" hidden="1">
      <c r="A709" s="15">
        <v>852669050588</v>
      </c>
      <c r="B709" s="16" t="s">
        <v>731</v>
      </c>
    </row>
    <row r="710" spans="1:2" ht="15.75" hidden="1">
      <c r="A710" s="15">
        <v>852669050595</v>
      </c>
      <c r="B710" s="16" t="s">
        <v>731</v>
      </c>
    </row>
    <row r="711" spans="1:2" ht="15.75" hidden="1">
      <c r="A711" s="15">
        <v>852669050601</v>
      </c>
      <c r="B711" s="16" t="s">
        <v>731</v>
      </c>
    </row>
    <row r="712" spans="1:2" ht="15.75" hidden="1">
      <c r="A712" s="15">
        <v>852669050618</v>
      </c>
      <c r="B712" s="16" t="s">
        <v>731</v>
      </c>
    </row>
    <row r="713" spans="1:2" ht="15.75" hidden="1">
      <c r="A713" s="15">
        <v>852669050625</v>
      </c>
      <c r="B713" s="16" t="s">
        <v>731</v>
      </c>
    </row>
    <row r="714" spans="1:2" ht="15.75" hidden="1">
      <c r="A714" s="15">
        <v>852669050632</v>
      </c>
      <c r="B714" s="16" t="s">
        <v>731</v>
      </c>
    </row>
    <row r="715" spans="1:2" ht="15.75" hidden="1">
      <c r="A715" s="15">
        <v>852669050649</v>
      </c>
      <c r="B715" s="16" t="s">
        <v>731</v>
      </c>
    </row>
    <row r="716" spans="1:2" ht="15.75" hidden="1">
      <c r="A716" s="15">
        <v>852669050656</v>
      </c>
      <c r="B716" s="16" t="s">
        <v>731</v>
      </c>
    </row>
    <row r="717" spans="1:2" ht="15.75" hidden="1">
      <c r="A717" s="15">
        <v>852669050663</v>
      </c>
      <c r="B717" s="16" t="s">
        <v>731</v>
      </c>
    </row>
    <row r="718" spans="1:2" ht="15.75" hidden="1">
      <c r="A718" s="15">
        <v>852669050670</v>
      </c>
      <c r="B718" s="16" t="s">
        <v>731</v>
      </c>
    </row>
    <row r="719" spans="1:2" ht="15.75" hidden="1">
      <c r="A719" s="15">
        <v>852669050687</v>
      </c>
      <c r="B719" s="16" t="s">
        <v>731</v>
      </c>
    </row>
    <row r="720" spans="1:2" ht="15.75" hidden="1">
      <c r="A720" s="15">
        <v>852669050694</v>
      </c>
      <c r="B720" s="16" t="s">
        <v>731</v>
      </c>
    </row>
    <row r="721" spans="1:2" ht="15.75" hidden="1">
      <c r="A721" s="15">
        <v>852669050700</v>
      </c>
      <c r="B721" s="16" t="s">
        <v>731</v>
      </c>
    </row>
    <row r="722" spans="1:2" ht="15.75" hidden="1">
      <c r="A722" s="15">
        <v>852669050717</v>
      </c>
      <c r="B722" s="16" t="s">
        <v>731</v>
      </c>
    </row>
    <row r="723" spans="1:2" ht="15.75" hidden="1">
      <c r="A723" s="15">
        <v>852669050724</v>
      </c>
      <c r="B723" s="16" t="s">
        <v>731</v>
      </c>
    </row>
    <row r="724" spans="1:2" ht="15.75" hidden="1">
      <c r="A724" s="15">
        <v>852669050731</v>
      </c>
      <c r="B724" s="16" t="s">
        <v>731</v>
      </c>
    </row>
    <row r="725" spans="1:2" ht="15.75" hidden="1">
      <c r="A725" s="15">
        <v>852669050748</v>
      </c>
      <c r="B725" s="16" t="s">
        <v>731</v>
      </c>
    </row>
    <row r="726" spans="1:2" ht="15.75" hidden="1">
      <c r="A726" s="15">
        <v>852669050755</v>
      </c>
      <c r="B726" s="16" t="s">
        <v>731</v>
      </c>
    </row>
    <row r="727" spans="1:2" ht="15.75" hidden="1">
      <c r="A727" s="15">
        <v>852669050762</v>
      </c>
      <c r="B727" s="16" t="s">
        <v>731</v>
      </c>
    </row>
    <row r="728" spans="1:2" ht="15.75" hidden="1">
      <c r="A728" s="15">
        <v>852669050779</v>
      </c>
      <c r="B728" s="16" t="s">
        <v>731</v>
      </c>
    </row>
    <row r="729" spans="1:2" ht="15.75" hidden="1">
      <c r="A729" s="15">
        <v>852669050786</v>
      </c>
      <c r="B729" s="16" t="s">
        <v>731</v>
      </c>
    </row>
    <row r="730" spans="1:2" ht="15.75" hidden="1">
      <c r="A730" s="15">
        <v>852669050793</v>
      </c>
      <c r="B730" s="16" t="s">
        <v>731</v>
      </c>
    </row>
    <row r="731" spans="1:2" ht="15.75" hidden="1">
      <c r="A731" s="15">
        <v>852669050809</v>
      </c>
      <c r="B731" s="16" t="s">
        <v>731</v>
      </c>
    </row>
    <row r="732" spans="1:2" ht="15.75" hidden="1">
      <c r="A732" s="15">
        <v>852669050816</v>
      </c>
      <c r="B732" s="16" t="s">
        <v>731</v>
      </c>
    </row>
    <row r="733" spans="1:2" ht="15.75" hidden="1">
      <c r="A733" s="15">
        <v>852669050823</v>
      </c>
      <c r="B733" s="16" t="s">
        <v>731</v>
      </c>
    </row>
    <row r="734" spans="1:2" ht="15.75" hidden="1">
      <c r="A734" s="15">
        <v>852669050830</v>
      </c>
      <c r="B734" s="16" t="s">
        <v>731</v>
      </c>
    </row>
    <row r="735" spans="1:2" ht="15.75" hidden="1">
      <c r="A735" s="15">
        <v>852669050847</v>
      </c>
      <c r="B735" s="16" t="s">
        <v>731</v>
      </c>
    </row>
    <row r="736" spans="1:2" ht="15.75" hidden="1">
      <c r="A736" s="15">
        <v>852669050854</v>
      </c>
      <c r="B736" s="16" t="s">
        <v>731</v>
      </c>
    </row>
    <row r="737" spans="1:2" ht="15.75" hidden="1">
      <c r="A737" s="15">
        <v>852669050861</v>
      </c>
      <c r="B737" s="16" t="s">
        <v>731</v>
      </c>
    </row>
    <row r="738" spans="1:2" ht="15.75" hidden="1">
      <c r="A738" s="15">
        <v>852669050878</v>
      </c>
      <c r="B738" s="16" t="s">
        <v>731</v>
      </c>
    </row>
    <row r="739" spans="1:2" ht="15.75" hidden="1">
      <c r="A739" s="15">
        <v>852669050885</v>
      </c>
      <c r="B739" s="16" t="s">
        <v>731</v>
      </c>
    </row>
    <row r="740" spans="1:2" ht="15.75" hidden="1">
      <c r="A740" s="15">
        <v>852669050892</v>
      </c>
      <c r="B740" s="16" t="s">
        <v>731</v>
      </c>
    </row>
    <row r="741" spans="1:2" ht="15.75" hidden="1">
      <c r="A741" s="15">
        <v>852669050908</v>
      </c>
      <c r="B741" s="16" t="s">
        <v>731</v>
      </c>
    </row>
    <row r="742" spans="1:2" ht="15.75" hidden="1">
      <c r="A742" s="15">
        <v>852669050915</v>
      </c>
      <c r="B742" s="16" t="s">
        <v>731</v>
      </c>
    </row>
    <row r="743" spans="1:2" ht="15.75" hidden="1">
      <c r="A743" s="15">
        <v>852669050922</v>
      </c>
      <c r="B743" s="16" t="s">
        <v>731</v>
      </c>
    </row>
    <row r="744" spans="1:2" ht="15.75" hidden="1">
      <c r="A744" s="15">
        <v>852669050939</v>
      </c>
      <c r="B744" s="16" t="s">
        <v>731</v>
      </c>
    </row>
    <row r="745" spans="1:2" ht="15.75" hidden="1">
      <c r="A745" s="15">
        <v>852669050946</v>
      </c>
      <c r="B745" s="16" t="s">
        <v>731</v>
      </c>
    </row>
    <row r="746" spans="1:2" ht="15.75" hidden="1">
      <c r="A746" s="15">
        <v>852669050953</v>
      </c>
      <c r="B746" s="16" t="s">
        <v>731</v>
      </c>
    </row>
    <row r="747" spans="1:2" ht="15.75" hidden="1">
      <c r="A747" s="15">
        <v>852669050960</v>
      </c>
      <c r="B747" s="16" t="s">
        <v>731</v>
      </c>
    </row>
    <row r="748" spans="1:2" ht="15.75" hidden="1">
      <c r="A748" s="15">
        <v>852669050977</v>
      </c>
      <c r="B748" s="16" t="s">
        <v>731</v>
      </c>
    </row>
    <row r="749" spans="1:2" ht="15.75" hidden="1">
      <c r="A749" s="15">
        <v>852669050984</v>
      </c>
      <c r="B749" s="16" t="s">
        <v>731</v>
      </c>
    </row>
    <row r="750" spans="1:2" ht="15.75" hidden="1">
      <c r="A750" s="15">
        <v>852669050991</v>
      </c>
      <c r="B750" s="16" t="s">
        <v>731</v>
      </c>
    </row>
    <row r="751" spans="1:2" ht="15.75" hidden="1">
      <c r="A751" s="15">
        <v>852669051004</v>
      </c>
      <c r="B751" s="16" t="s">
        <v>731</v>
      </c>
    </row>
    <row r="752" spans="1:2" ht="15.75" hidden="1">
      <c r="A752" s="15">
        <v>852669051011</v>
      </c>
      <c r="B752" s="16" t="s">
        <v>731</v>
      </c>
    </row>
    <row r="753" spans="1:2" ht="15.75" hidden="1">
      <c r="A753" s="15">
        <v>852669051028</v>
      </c>
      <c r="B753" s="16" t="s">
        <v>731</v>
      </c>
    </row>
    <row r="754" spans="1:2" ht="15.75" hidden="1">
      <c r="A754" s="15">
        <v>852669051035</v>
      </c>
      <c r="B754" s="16" t="s">
        <v>731</v>
      </c>
    </row>
    <row r="755" spans="1:2" ht="15.75" hidden="1">
      <c r="A755" s="15">
        <v>852669051042</v>
      </c>
      <c r="B755" s="16" t="s">
        <v>731</v>
      </c>
    </row>
    <row r="756" spans="1:2" ht="15.75" hidden="1">
      <c r="A756" s="15">
        <v>852669051059</v>
      </c>
      <c r="B756" s="16" t="s">
        <v>731</v>
      </c>
    </row>
    <row r="757" spans="1:2" ht="15.75" hidden="1">
      <c r="A757" s="15">
        <v>852669051066</v>
      </c>
      <c r="B757" s="16" t="s">
        <v>731</v>
      </c>
    </row>
    <row r="758" spans="1:2" ht="15.75" hidden="1">
      <c r="A758" s="15">
        <v>852669051073</v>
      </c>
      <c r="B758" s="16" t="s">
        <v>731</v>
      </c>
    </row>
    <row r="759" spans="1:2" ht="15.75" hidden="1">
      <c r="A759" s="15">
        <v>852669051080</v>
      </c>
      <c r="B759" s="16" t="s">
        <v>731</v>
      </c>
    </row>
    <row r="760" spans="1:2" ht="15.75" hidden="1">
      <c r="A760" s="15">
        <v>852669051097</v>
      </c>
      <c r="B760" s="16" t="s">
        <v>731</v>
      </c>
    </row>
    <row r="761" spans="1:2" ht="15.75" hidden="1">
      <c r="A761" s="15">
        <v>852669051103</v>
      </c>
      <c r="B761" s="16" t="s">
        <v>731</v>
      </c>
    </row>
    <row r="762" spans="1:2" ht="15.75" hidden="1">
      <c r="A762" s="15">
        <v>852669051110</v>
      </c>
      <c r="B762" s="16" t="s">
        <v>731</v>
      </c>
    </row>
    <row r="763" spans="1:2" ht="15.75" hidden="1">
      <c r="A763" s="15">
        <v>852669051127</v>
      </c>
      <c r="B763" s="16" t="s">
        <v>731</v>
      </c>
    </row>
    <row r="764" spans="1:2" ht="15.75" hidden="1">
      <c r="A764" s="15">
        <v>852669051134</v>
      </c>
      <c r="B764" s="16" t="s">
        <v>731</v>
      </c>
    </row>
    <row r="765" spans="1:2" ht="15.75" hidden="1">
      <c r="A765" s="15">
        <v>852669051141</v>
      </c>
      <c r="B765" s="16" t="s">
        <v>731</v>
      </c>
    </row>
    <row r="766" spans="1:2" ht="15.75" hidden="1">
      <c r="A766" s="15">
        <v>852669051158</v>
      </c>
      <c r="B766" s="16" t="s">
        <v>731</v>
      </c>
    </row>
    <row r="767" spans="1:2" ht="15.75" hidden="1">
      <c r="A767" s="15">
        <v>852669051165</v>
      </c>
      <c r="B767" s="16" t="s">
        <v>731</v>
      </c>
    </row>
    <row r="768" spans="1:2" ht="15.75" hidden="1">
      <c r="A768" s="15">
        <v>852669051172</v>
      </c>
      <c r="B768" s="16" t="s">
        <v>731</v>
      </c>
    </row>
    <row r="769" spans="1:2" ht="15.75" hidden="1">
      <c r="A769" s="15">
        <v>852669051189</v>
      </c>
      <c r="B769" s="16" t="s">
        <v>731</v>
      </c>
    </row>
    <row r="770" spans="1:2" ht="15.75" hidden="1">
      <c r="A770" s="15">
        <v>852669051196</v>
      </c>
      <c r="B770" s="16" t="s">
        <v>731</v>
      </c>
    </row>
    <row r="771" spans="1:2" ht="15.75" hidden="1">
      <c r="A771" s="15">
        <v>852669051202</v>
      </c>
      <c r="B771" s="16" t="s">
        <v>731</v>
      </c>
    </row>
    <row r="772" spans="1:2" ht="15.75" hidden="1">
      <c r="A772" s="15">
        <v>852669051219</v>
      </c>
      <c r="B772" s="16" t="s">
        <v>731</v>
      </c>
    </row>
    <row r="773" spans="1:2" ht="15.75" hidden="1">
      <c r="A773" s="15">
        <v>852669051226</v>
      </c>
      <c r="B773" s="16" t="s">
        <v>731</v>
      </c>
    </row>
    <row r="774" spans="1:2" ht="15.75" hidden="1">
      <c r="A774" s="15">
        <v>852669051233</v>
      </c>
      <c r="B774" s="16" t="s">
        <v>731</v>
      </c>
    </row>
    <row r="775" spans="1:2" ht="15.75" hidden="1">
      <c r="A775" s="15">
        <v>852669051240</v>
      </c>
      <c r="B775" s="16" t="s">
        <v>731</v>
      </c>
    </row>
    <row r="776" spans="1:2" ht="15.75" hidden="1">
      <c r="A776" s="15">
        <v>852669051257</v>
      </c>
      <c r="B776" s="16" t="s">
        <v>731</v>
      </c>
    </row>
    <row r="777" spans="1:2" ht="15.75" hidden="1">
      <c r="A777" s="15">
        <v>852669051264</v>
      </c>
      <c r="B777" s="16" t="s">
        <v>731</v>
      </c>
    </row>
    <row r="778" spans="1:2" ht="15.75" hidden="1">
      <c r="A778" s="15">
        <v>852669051271</v>
      </c>
      <c r="B778" s="16" t="s">
        <v>731</v>
      </c>
    </row>
    <row r="779" spans="1:2" ht="15.75" hidden="1">
      <c r="A779" s="15">
        <v>852669051288</v>
      </c>
      <c r="B779" s="16" t="s">
        <v>731</v>
      </c>
    </row>
    <row r="780" spans="1:2" ht="15.75" hidden="1">
      <c r="A780" s="15">
        <v>852669051295</v>
      </c>
      <c r="B780" s="16" t="s">
        <v>731</v>
      </c>
    </row>
    <row r="781" spans="1:2" ht="15.75" hidden="1">
      <c r="A781" s="15">
        <v>852669051301</v>
      </c>
      <c r="B781" s="16" t="s">
        <v>731</v>
      </c>
    </row>
    <row r="782" spans="1:2" ht="15.75" hidden="1">
      <c r="A782" s="15">
        <v>852669051318</v>
      </c>
      <c r="B782" s="16" t="s">
        <v>731</v>
      </c>
    </row>
    <row r="783" spans="1:2" ht="15.75" hidden="1">
      <c r="A783" s="15">
        <v>852669051325</v>
      </c>
      <c r="B783" s="16" t="s">
        <v>731</v>
      </c>
    </row>
    <row r="784" spans="1:2" ht="15.75" hidden="1">
      <c r="A784" s="15">
        <v>852669051332</v>
      </c>
      <c r="B784" s="16" t="s">
        <v>731</v>
      </c>
    </row>
    <row r="785" spans="1:2" ht="15.75" hidden="1">
      <c r="A785" s="15">
        <v>852669051349</v>
      </c>
      <c r="B785" s="16" t="s">
        <v>731</v>
      </c>
    </row>
    <row r="786" spans="1:2" ht="15.75" hidden="1">
      <c r="A786" s="15">
        <v>852669051356</v>
      </c>
      <c r="B786" s="16" t="s">
        <v>731</v>
      </c>
    </row>
    <row r="787" spans="1:2" ht="15.75" hidden="1">
      <c r="A787" s="15">
        <v>852669051363</v>
      </c>
      <c r="B787" s="16" t="s">
        <v>731</v>
      </c>
    </row>
    <row r="788" spans="1:2" ht="15.75" hidden="1">
      <c r="A788" s="15">
        <v>852669051370</v>
      </c>
      <c r="B788" s="16" t="s">
        <v>731</v>
      </c>
    </row>
    <row r="789" spans="1:2" ht="15.75" hidden="1">
      <c r="A789" s="15">
        <v>852669051387</v>
      </c>
      <c r="B789" s="16" t="s">
        <v>731</v>
      </c>
    </row>
    <row r="790" spans="1:2" ht="15.75" hidden="1">
      <c r="A790" s="15">
        <v>852669051394</v>
      </c>
      <c r="B790" s="16" t="s">
        <v>731</v>
      </c>
    </row>
    <row r="791" spans="1:2" ht="15.75" hidden="1">
      <c r="A791" s="15">
        <v>852669051400</v>
      </c>
      <c r="B791" s="16" t="s">
        <v>731</v>
      </c>
    </row>
    <row r="792" spans="1:2" ht="15.75" hidden="1">
      <c r="A792" s="15">
        <v>852669051417</v>
      </c>
      <c r="B792" s="16" t="s">
        <v>731</v>
      </c>
    </row>
    <row r="793" spans="1:2" ht="15.75" hidden="1">
      <c r="A793" s="15">
        <v>852669051424</v>
      </c>
      <c r="B793" s="16" t="s">
        <v>731</v>
      </c>
    </row>
    <row r="794" spans="1:2" ht="15.75" hidden="1">
      <c r="A794" s="15">
        <v>852669051431</v>
      </c>
      <c r="B794" s="16" t="s">
        <v>731</v>
      </c>
    </row>
    <row r="795" spans="1:2" ht="15.75" hidden="1">
      <c r="A795" s="15">
        <v>852669051448</v>
      </c>
      <c r="B795" s="16" t="s">
        <v>731</v>
      </c>
    </row>
    <row r="796" spans="1:2" ht="15.75" hidden="1">
      <c r="A796" s="15">
        <v>852669051455</v>
      </c>
      <c r="B796" s="16" t="s">
        <v>731</v>
      </c>
    </row>
    <row r="797" spans="1:2" ht="15.75" hidden="1">
      <c r="A797" s="15">
        <v>852669051462</v>
      </c>
      <c r="B797" s="16" t="s">
        <v>731</v>
      </c>
    </row>
    <row r="798" spans="1:2" ht="15.75" hidden="1">
      <c r="A798" s="15">
        <v>852669051479</v>
      </c>
      <c r="B798" s="16" t="s">
        <v>731</v>
      </c>
    </row>
    <row r="799" spans="1:2" ht="15.75" hidden="1">
      <c r="A799" s="15">
        <v>852669051486</v>
      </c>
      <c r="B799" s="16" t="s">
        <v>731</v>
      </c>
    </row>
    <row r="800" spans="1:2" ht="15.75" hidden="1">
      <c r="A800" s="15">
        <v>852669051493</v>
      </c>
      <c r="B800" s="16" t="s">
        <v>731</v>
      </c>
    </row>
    <row r="801" spans="1:2" ht="15.75" hidden="1">
      <c r="A801" s="15">
        <v>852669051509</v>
      </c>
      <c r="B801" s="16" t="s">
        <v>731</v>
      </c>
    </row>
    <row r="802" spans="1:2" ht="15.75" hidden="1">
      <c r="A802" s="15">
        <v>852669051516</v>
      </c>
      <c r="B802" s="16" t="s">
        <v>731</v>
      </c>
    </row>
    <row r="803" spans="1:2" ht="15.75" hidden="1">
      <c r="A803" s="15">
        <v>852669051523</v>
      </c>
      <c r="B803" s="16" t="s">
        <v>731</v>
      </c>
    </row>
    <row r="804" spans="1:2" ht="15.75" hidden="1">
      <c r="A804" s="15">
        <v>852669051530</v>
      </c>
      <c r="B804" s="16" t="s">
        <v>731</v>
      </c>
    </row>
    <row r="805" spans="1:2" ht="15.75" hidden="1">
      <c r="A805" s="15">
        <v>852669051547</v>
      </c>
      <c r="B805" s="16" t="s">
        <v>731</v>
      </c>
    </row>
    <row r="806" spans="1:2" ht="15.75" hidden="1">
      <c r="A806" s="15">
        <v>852669051554</v>
      </c>
      <c r="B806" s="16" t="s">
        <v>731</v>
      </c>
    </row>
    <row r="807" spans="1:2" ht="15.75" hidden="1">
      <c r="A807" s="15">
        <v>852669051561</v>
      </c>
      <c r="B807" s="16" t="s">
        <v>731</v>
      </c>
    </row>
    <row r="808" spans="1:2" ht="15.75" hidden="1">
      <c r="A808" s="15">
        <v>852669051578</v>
      </c>
      <c r="B808" s="16" t="s">
        <v>731</v>
      </c>
    </row>
    <row r="809" spans="1:2" ht="15.75" hidden="1">
      <c r="A809" s="15">
        <v>852669051585</v>
      </c>
      <c r="B809" s="16" t="s">
        <v>731</v>
      </c>
    </row>
    <row r="810" spans="1:2" ht="15.75" hidden="1">
      <c r="A810" s="15">
        <v>852669051592</v>
      </c>
      <c r="B810" s="16" t="s">
        <v>731</v>
      </c>
    </row>
    <row r="811" spans="1:2" ht="15.75" hidden="1">
      <c r="A811" s="15">
        <v>852669051608</v>
      </c>
      <c r="B811" s="16" t="s">
        <v>731</v>
      </c>
    </row>
    <row r="812" spans="1:2" ht="15.75" hidden="1">
      <c r="A812" s="15">
        <v>852669051615</v>
      </c>
      <c r="B812" s="16" t="s">
        <v>731</v>
      </c>
    </row>
    <row r="813" spans="1:2" ht="15.75" hidden="1">
      <c r="A813" s="15">
        <v>852669051622</v>
      </c>
      <c r="B813" s="16" t="s">
        <v>731</v>
      </c>
    </row>
    <row r="814" spans="1:2" ht="15.75" hidden="1">
      <c r="A814" s="15">
        <v>852669051639</v>
      </c>
      <c r="B814" s="16" t="s">
        <v>731</v>
      </c>
    </row>
    <row r="815" spans="1:2" ht="15.75" hidden="1">
      <c r="A815" s="15">
        <v>852669051646</v>
      </c>
      <c r="B815" s="16" t="s">
        <v>731</v>
      </c>
    </row>
    <row r="816" spans="1:2" ht="15.75" hidden="1">
      <c r="A816" s="15">
        <v>852669051653</v>
      </c>
      <c r="B816" s="16" t="s">
        <v>731</v>
      </c>
    </row>
    <row r="817" spans="1:2" ht="15.75" hidden="1">
      <c r="A817" s="15">
        <v>852669051660</v>
      </c>
      <c r="B817" s="16" t="s">
        <v>731</v>
      </c>
    </row>
    <row r="818" spans="1:2" ht="15.75" hidden="1">
      <c r="A818" s="15">
        <v>852669051677</v>
      </c>
      <c r="B818" s="16" t="s">
        <v>731</v>
      </c>
    </row>
    <row r="819" spans="1:2" ht="15.75" hidden="1">
      <c r="A819" s="15">
        <v>852669051684</v>
      </c>
      <c r="B819" s="16" t="s">
        <v>731</v>
      </c>
    </row>
    <row r="820" spans="1:2" ht="15.75" hidden="1">
      <c r="A820" s="15">
        <v>852669051691</v>
      </c>
      <c r="B820" s="16" t="s">
        <v>731</v>
      </c>
    </row>
    <row r="821" spans="1:2" ht="15.75" hidden="1">
      <c r="A821" s="15">
        <v>852669051707</v>
      </c>
      <c r="B821" s="16" t="s">
        <v>731</v>
      </c>
    </row>
    <row r="822" spans="1:2" ht="15.75" hidden="1">
      <c r="A822" s="15">
        <v>852669051714</v>
      </c>
      <c r="B822" s="16" t="s">
        <v>731</v>
      </c>
    </row>
    <row r="823" spans="1:2" ht="15.75" hidden="1">
      <c r="A823" s="15">
        <v>852669051721</v>
      </c>
      <c r="B823" s="16" t="s">
        <v>731</v>
      </c>
    </row>
    <row r="824" spans="1:2" ht="15.75" hidden="1">
      <c r="A824" s="15">
        <v>852669051738</v>
      </c>
      <c r="B824" s="16" t="s">
        <v>731</v>
      </c>
    </row>
    <row r="825" spans="1:2" ht="15.75" hidden="1">
      <c r="A825" s="15">
        <v>852669051745</v>
      </c>
      <c r="B825" s="16" t="s">
        <v>731</v>
      </c>
    </row>
    <row r="826" spans="1:2" ht="15.75" hidden="1">
      <c r="A826" s="15">
        <v>852669051752</v>
      </c>
      <c r="B826" s="16" t="s">
        <v>731</v>
      </c>
    </row>
    <row r="827" spans="1:2" ht="15.75" hidden="1">
      <c r="A827" s="15">
        <v>852669051769</v>
      </c>
      <c r="B827" s="16" t="s">
        <v>731</v>
      </c>
    </row>
    <row r="828" spans="1:2" ht="15.75" hidden="1">
      <c r="A828" s="15">
        <v>852669051776</v>
      </c>
      <c r="B828" s="16" t="s">
        <v>731</v>
      </c>
    </row>
    <row r="829" spans="1:2" ht="15.75" hidden="1">
      <c r="A829" s="15">
        <v>852669051783</v>
      </c>
      <c r="B829" s="16" t="s">
        <v>731</v>
      </c>
    </row>
    <row r="830" spans="1:2" ht="15.75" hidden="1">
      <c r="A830" s="15">
        <v>852669051790</v>
      </c>
      <c r="B830" s="16" t="s">
        <v>731</v>
      </c>
    </row>
    <row r="831" spans="1:2" ht="15.75" hidden="1">
      <c r="A831" s="15">
        <v>852669051806</v>
      </c>
      <c r="B831" s="16" t="s">
        <v>731</v>
      </c>
    </row>
    <row r="832" spans="1:2" ht="15.75" hidden="1">
      <c r="A832" s="15">
        <v>852669051813</v>
      </c>
      <c r="B832" s="16" t="s">
        <v>731</v>
      </c>
    </row>
    <row r="833" spans="1:2" ht="15.75" hidden="1">
      <c r="A833" s="15">
        <v>852669051820</v>
      </c>
      <c r="B833" s="16" t="s">
        <v>731</v>
      </c>
    </row>
    <row r="834" spans="1:2" ht="15.75" hidden="1">
      <c r="A834" s="15">
        <v>852669051837</v>
      </c>
      <c r="B834" s="16" t="s">
        <v>731</v>
      </c>
    </row>
    <row r="835" spans="1:2" ht="15.75" hidden="1">
      <c r="A835" s="15">
        <v>852669051844</v>
      </c>
      <c r="B835" s="16" t="s">
        <v>731</v>
      </c>
    </row>
    <row r="836" spans="1:2" ht="15.75" hidden="1">
      <c r="A836" s="15">
        <v>852669051851</v>
      </c>
      <c r="B836" s="16" t="s">
        <v>731</v>
      </c>
    </row>
    <row r="837" spans="1:2" ht="15.75" hidden="1">
      <c r="A837" s="15">
        <v>852669051868</v>
      </c>
      <c r="B837" s="1" t="s">
        <v>731</v>
      </c>
    </row>
    <row r="838" spans="1:2" ht="15.75" hidden="1">
      <c r="A838" s="15">
        <v>852669051875</v>
      </c>
      <c r="B838" s="1" t="s">
        <v>731</v>
      </c>
    </row>
    <row r="839" spans="1:2" ht="15.75" hidden="1">
      <c r="A839" s="15">
        <v>852669051882</v>
      </c>
      <c r="B839" s="1" t="s">
        <v>731</v>
      </c>
    </row>
    <row r="840" spans="1:2" ht="15.75" hidden="1">
      <c r="A840" s="15">
        <v>852669051899</v>
      </c>
      <c r="B840" s="1" t="s">
        <v>731</v>
      </c>
    </row>
    <row r="841" spans="1:2" ht="15.75" hidden="1">
      <c r="A841" s="15">
        <v>852669051905</v>
      </c>
      <c r="B841" s="1" t="s">
        <v>731</v>
      </c>
    </row>
    <row r="842" spans="1:2" ht="15.75" hidden="1">
      <c r="A842" s="15">
        <v>852669051912</v>
      </c>
      <c r="B842" s="1" t="s">
        <v>731</v>
      </c>
    </row>
    <row r="843" spans="1:2" ht="15.75" hidden="1">
      <c r="A843" s="15">
        <v>852669051929</v>
      </c>
      <c r="B843" s="1" t="s">
        <v>731</v>
      </c>
    </row>
    <row r="844" spans="1:2" ht="15.75" hidden="1">
      <c r="A844" s="15">
        <v>852669051936</v>
      </c>
      <c r="B844" s="1" t="s">
        <v>731</v>
      </c>
    </row>
    <row r="845" spans="1:2" ht="15.75" hidden="1">
      <c r="A845" s="15">
        <v>852669051943</v>
      </c>
      <c r="B845" s="1" t="s">
        <v>731</v>
      </c>
    </row>
    <row r="846" spans="1:2" ht="15.75" hidden="1">
      <c r="A846" s="15">
        <v>852669051950</v>
      </c>
      <c r="B846" s="1" t="s">
        <v>731</v>
      </c>
    </row>
    <row r="847" spans="1:2" ht="15.75" hidden="1">
      <c r="A847" s="15">
        <v>852669051967</v>
      </c>
      <c r="B847" s="1" t="s">
        <v>731</v>
      </c>
    </row>
    <row r="848" spans="1:2" ht="15.75" hidden="1">
      <c r="A848" s="15">
        <v>852669051974</v>
      </c>
      <c r="B848" s="1" t="s">
        <v>731</v>
      </c>
    </row>
    <row r="849" spans="1:2" ht="15.75" hidden="1">
      <c r="A849" s="15">
        <v>852669051981</v>
      </c>
      <c r="B849" s="1" t="s">
        <v>731</v>
      </c>
    </row>
    <row r="850" spans="1:2" ht="15.75" hidden="1">
      <c r="A850" s="15">
        <v>852669051998</v>
      </c>
      <c r="B850" s="1" t="s">
        <v>731</v>
      </c>
    </row>
    <row r="851" spans="1:2" ht="15.75" hidden="1">
      <c r="A851" s="15">
        <v>852669052001</v>
      </c>
      <c r="B851" s="1" t="s">
        <v>731</v>
      </c>
    </row>
    <row r="852" spans="1:2" ht="15.75" hidden="1">
      <c r="A852" s="15">
        <v>852669052018</v>
      </c>
      <c r="B852" s="1" t="s">
        <v>731</v>
      </c>
    </row>
    <row r="853" spans="1:2" ht="15.75" hidden="1">
      <c r="A853" s="15">
        <v>852669052025</v>
      </c>
      <c r="B853" s="1" t="s">
        <v>731</v>
      </c>
    </row>
    <row r="854" spans="1:2" ht="15.75" hidden="1">
      <c r="A854" s="15">
        <v>852669052032</v>
      </c>
      <c r="B854" s="1" t="s">
        <v>731</v>
      </c>
    </row>
    <row r="855" spans="1:2" ht="15.75" hidden="1">
      <c r="A855" s="15">
        <v>852669052049</v>
      </c>
      <c r="B855" s="1" t="s">
        <v>731</v>
      </c>
    </row>
    <row r="856" spans="1:2" ht="15.75" hidden="1">
      <c r="A856" s="15">
        <v>852669052056</v>
      </c>
      <c r="B856" s="1" t="s">
        <v>731</v>
      </c>
    </row>
    <row r="857" spans="1:2" ht="15.75" hidden="1">
      <c r="A857" s="15">
        <v>852669052063</v>
      </c>
      <c r="B857" s="1" t="s">
        <v>731</v>
      </c>
    </row>
    <row r="858" spans="1:2" ht="15.75" hidden="1">
      <c r="A858" s="15">
        <v>852669052070</v>
      </c>
      <c r="B858" s="1" t="s">
        <v>731</v>
      </c>
    </row>
    <row r="859" spans="1:2" ht="15.75" hidden="1">
      <c r="A859" s="15">
        <v>852669052087</v>
      </c>
      <c r="B859" s="1" t="s">
        <v>731</v>
      </c>
    </row>
    <row r="860" spans="1:2" ht="15.75" hidden="1">
      <c r="A860" s="15">
        <v>852669052094</v>
      </c>
      <c r="B860" s="1" t="s">
        <v>731</v>
      </c>
    </row>
    <row r="861" spans="1:2" ht="15.75" hidden="1">
      <c r="A861" s="15">
        <v>852669052100</v>
      </c>
      <c r="B861" s="1" t="s">
        <v>731</v>
      </c>
    </row>
    <row r="862" spans="1:2" ht="15.75" hidden="1">
      <c r="A862" s="15">
        <v>852669052117</v>
      </c>
      <c r="B862" s="1" t="s">
        <v>731</v>
      </c>
    </row>
    <row r="863" spans="1:2" ht="15.75" hidden="1">
      <c r="A863" s="15">
        <v>852669052124</v>
      </c>
      <c r="B863" s="1" t="s">
        <v>731</v>
      </c>
    </row>
    <row r="864" spans="1:2" ht="15.75" hidden="1">
      <c r="A864" s="15">
        <v>852669052131</v>
      </c>
      <c r="B864" s="1" t="s">
        <v>731</v>
      </c>
    </row>
    <row r="865" spans="1:2" ht="15.75" hidden="1">
      <c r="A865" s="15">
        <v>852669052148</v>
      </c>
      <c r="B865" s="1" t="s">
        <v>731</v>
      </c>
    </row>
    <row r="866" spans="1:2" ht="15.75" hidden="1">
      <c r="A866" s="15">
        <v>852669052155</v>
      </c>
      <c r="B866" s="1" t="s">
        <v>731</v>
      </c>
    </row>
    <row r="867" spans="1:2" ht="15.75" hidden="1">
      <c r="A867" s="15">
        <v>852669052162</v>
      </c>
      <c r="B867" s="1" t="s">
        <v>731</v>
      </c>
    </row>
    <row r="868" spans="1:2" ht="15.75" hidden="1">
      <c r="A868" s="15">
        <v>852669052179</v>
      </c>
      <c r="B868" s="1" t="s">
        <v>731</v>
      </c>
    </row>
    <row r="869" spans="1:2" ht="15.75" hidden="1">
      <c r="A869" s="15">
        <v>852669052186</v>
      </c>
      <c r="B869" s="1" t="s">
        <v>731</v>
      </c>
    </row>
    <row r="870" spans="1:2" ht="15.75" hidden="1">
      <c r="A870" s="15">
        <v>852669052193</v>
      </c>
      <c r="B870" s="16" t="s">
        <v>731</v>
      </c>
    </row>
    <row r="871" spans="1:2" ht="15.75" hidden="1">
      <c r="A871" s="15">
        <v>852669052209</v>
      </c>
      <c r="B871" s="16" t="s">
        <v>731</v>
      </c>
    </row>
    <row r="872" spans="1:2" ht="15.75" hidden="1">
      <c r="A872" s="15">
        <v>852669052216</v>
      </c>
      <c r="B872" s="16" t="s">
        <v>731</v>
      </c>
    </row>
    <row r="873" spans="1:2" ht="15.75" hidden="1">
      <c r="A873" s="15">
        <v>852669052223</v>
      </c>
      <c r="B873" s="16" t="s">
        <v>731</v>
      </c>
    </row>
    <row r="874" spans="1:2" ht="15.75" hidden="1">
      <c r="A874" s="15">
        <v>852669052230</v>
      </c>
      <c r="B874" s="16" t="s">
        <v>731</v>
      </c>
    </row>
    <row r="875" spans="1:2" ht="15.75" hidden="1">
      <c r="A875" s="15">
        <v>852669052247</v>
      </c>
      <c r="B875" s="16" t="s">
        <v>731</v>
      </c>
    </row>
    <row r="876" spans="1:2" ht="15.75" hidden="1">
      <c r="A876" s="15">
        <v>852669052254</v>
      </c>
      <c r="B876" s="16" t="s">
        <v>731</v>
      </c>
    </row>
    <row r="877" spans="1:2" ht="15.75" hidden="1">
      <c r="A877" s="15">
        <v>852669052261</v>
      </c>
      <c r="B877" s="16" t="s">
        <v>731</v>
      </c>
    </row>
    <row r="878" spans="1:2" ht="15.75" hidden="1">
      <c r="A878" s="15">
        <v>852669052278</v>
      </c>
      <c r="B878" s="16" t="s">
        <v>731</v>
      </c>
    </row>
    <row r="879" spans="1:2" ht="15.75" hidden="1">
      <c r="A879" s="15">
        <v>852669052285</v>
      </c>
      <c r="B879" s="16" t="s">
        <v>731</v>
      </c>
    </row>
    <row r="880" spans="1:2" ht="15.75" hidden="1">
      <c r="A880" s="15">
        <v>852669052292</v>
      </c>
      <c r="B880" s="16" t="s">
        <v>731</v>
      </c>
    </row>
    <row r="881" spans="1:2" ht="15.75" hidden="1">
      <c r="A881" s="15">
        <v>852669052308</v>
      </c>
      <c r="B881" s="16" t="s">
        <v>731</v>
      </c>
    </row>
    <row r="882" spans="1:2" ht="15.75" hidden="1">
      <c r="A882" s="15">
        <v>852669052315</v>
      </c>
      <c r="B882" s="16" t="s">
        <v>731</v>
      </c>
    </row>
    <row r="883" spans="1:2" ht="15.75" hidden="1">
      <c r="A883" s="15">
        <v>852669052322</v>
      </c>
      <c r="B883" s="16" t="s">
        <v>731</v>
      </c>
    </row>
    <row r="884" spans="1:2" ht="15.75" hidden="1">
      <c r="A884" s="15">
        <v>852669052339</v>
      </c>
      <c r="B884" s="16" t="s">
        <v>731</v>
      </c>
    </row>
    <row r="885" spans="1:2" ht="15.75" hidden="1">
      <c r="A885" s="15">
        <v>852669052346</v>
      </c>
      <c r="B885" s="16" t="s">
        <v>731</v>
      </c>
    </row>
    <row r="886" spans="1:2" ht="15.75" hidden="1">
      <c r="A886" s="15">
        <v>852669052353</v>
      </c>
      <c r="B886" s="16" t="s">
        <v>731</v>
      </c>
    </row>
    <row r="887" spans="1:2" ht="15.75" hidden="1">
      <c r="A887" s="15">
        <v>852669052360</v>
      </c>
      <c r="B887" s="16" t="s">
        <v>731</v>
      </c>
    </row>
    <row r="888" spans="1:2" ht="15.75" hidden="1">
      <c r="A888" s="15">
        <v>852669052377</v>
      </c>
      <c r="B888" s="16" t="s">
        <v>731</v>
      </c>
    </row>
    <row r="889" spans="1:2" ht="15.75" hidden="1">
      <c r="A889" s="15">
        <v>852669052384</v>
      </c>
      <c r="B889" s="16" t="s">
        <v>731</v>
      </c>
    </row>
    <row r="890" spans="1:2" ht="15.75" hidden="1">
      <c r="A890" s="15">
        <v>852669052391</v>
      </c>
      <c r="B890" s="16" t="s">
        <v>731</v>
      </c>
    </row>
    <row r="891" spans="1:2" ht="15.75" hidden="1">
      <c r="A891" s="15">
        <v>852669052407</v>
      </c>
      <c r="B891" s="16" t="s">
        <v>731</v>
      </c>
    </row>
    <row r="892" spans="1:2" ht="15.75" hidden="1">
      <c r="A892" s="15">
        <v>852669052414</v>
      </c>
      <c r="B892" s="16" t="s">
        <v>731</v>
      </c>
    </row>
    <row r="893" spans="1:2" ht="15.75" hidden="1">
      <c r="A893" s="15">
        <v>852669052421</v>
      </c>
      <c r="B893" s="16" t="s">
        <v>731</v>
      </c>
    </row>
    <row r="894" spans="1:2" ht="15.75" hidden="1">
      <c r="A894" s="15">
        <v>852669052438</v>
      </c>
      <c r="B894" s="16" t="s">
        <v>731</v>
      </c>
    </row>
    <row r="895" spans="1:2" ht="15.75" hidden="1">
      <c r="A895" s="15">
        <v>852669052445</v>
      </c>
      <c r="B895" s="16" t="s">
        <v>731</v>
      </c>
    </row>
    <row r="896" spans="1:2" ht="15.75" hidden="1">
      <c r="A896" s="15">
        <v>852669052452</v>
      </c>
      <c r="B896" s="16" t="s">
        <v>731</v>
      </c>
    </row>
    <row r="897" spans="1:2" ht="15.75" hidden="1">
      <c r="A897" s="15">
        <v>852669052469</v>
      </c>
      <c r="B897" s="16" t="s">
        <v>731</v>
      </c>
    </row>
    <row r="898" spans="1:2" ht="15.75" hidden="1">
      <c r="A898" s="15">
        <v>852669052476</v>
      </c>
      <c r="B898" s="16" t="s">
        <v>731</v>
      </c>
    </row>
    <row r="899" spans="1:2" ht="15.75" hidden="1">
      <c r="A899" s="15">
        <v>852669052483</v>
      </c>
      <c r="B899" s="16" t="s">
        <v>731</v>
      </c>
    </row>
    <row r="900" spans="1:2" ht="15.75" hidden="1">
      <c r="A900" s="15">
        <v>852669052490</v>
      </c>
      <c r="B900" s="16" t="s">
        <v>731</v>
      </c>
    </row>
    <row r="901" spans="1:2" ht="15.75" hidden="1">
      <c r="A901" s="15">
        <v>852669052506</v>
      </c>
      <c r="B901" s="16" t="s">
        <v>731</v>
      </c>
    </row>
    <row r="902" spans="1:2" ht="15.75" hidden="1">
      <c r="A902" s="15">
        <v>852669052513</v>
      </c>
      <c r="B902" s="16" t="s">
        <v>731</v>
      </c>
    </row>
    <row r="903" spans="1:2" ht="15.75" hidden="1">
      <c r="A903" s="15">
        <v>852669052520</v>
      </c>
      <c r="B903" s="16" t="s">
        <v>731</v>
      </c>
    </row>
    <row r="904" spans="1:2" ht="15.75" hidden="1">
      <c r="A904" s="15">
        <v>852669052537</v>
      </c>
      <c r="B904" s="16" t="s">
        <v>731</v>
      </c>
    </row>
    <row r="905" spans="1:2" ht="15.75" hidden="1">
      <c r="A905" s="15">
        <v>852669052544</v>
      </c>
      <c r="B905" s="16" t="s">
        <v>731</v>
      </c>
    </row>
    <row r="906" spans="1:2" ht="15.75" hidden="1">
      <c r="A906" s="15">
        <v>852669052551</v>
      </c>
      <c r="B906" s="16" t="s">
        <v>731</v>
      </c>
    </row>
    <row r="907" spans="1:2" ht="15.75" hidden="1">
      <c r="A907" s="15">
        <v>852669052568</v>
      </c>
      <c r="B907" s="16" t="s">
        <v>731</v>
      </c>
    </row>
    <row r="908" spans="1:2" ht="15.75" hidden="1">
      <c r="A908" s="15">
        <v>852669052575</v>
      </c>
      <c r="B908" s="16" t="s">
        <v>731</v>
      </c>
    </row>
    <row r="909" spans="1:2" ht="15.75" hidden="1">
      <c r="A909" s="15">
        <v>852669052582</v>
      </c>
      <c r="B909" s="16" t="s">
        <v>731</v>
      </c>
    </row>
    <row r="910" spans="1:2" ht="15.75" hidden="1">
      <c r="A910" s="15">
        <v>852669052599</v>
      </c>
      <c r="B910" s="16" t="s">
        <v>731</v>
      </c>
    </row>
    <row r="911" spans="1:2" ht="15.75" hidden="1">
      <c r="A911" s="15">
        <v>852669052605</v>
      </c>
      <c r="B911" s="16" t="s">
        <v>731</v>
      </c>
    </row>
    <row r="912" spans="1:2" ht="15.75" hidden="1">
      <c r="A912" s="15">
        <v>852669052612</v>
      </c>
      <c r="B912" s="16" t="s">
        <v>731</v>
      </c>
    </row>
    <row r="913" spans="1:2" ht="15.75" hidden="1">
      <c r="A913" s="15">
        <v>852669052629</v>
      </c>
      <c r="B913" s="16" t="s">
        <v>731</v>
      </c>
    </row>
    <row r="914" spans="1:2" ht="15.75" hidden="1">
      <c r="A914" s="15">
        <v>852669052636</v>
      </c>
      <c r="B914" s="16" t="s">
        <v>731</v>
      </c>
    </row>
    <row r="915" spans="1:2" ht="15.75" hidden="1">
      <c r="A915" s="15">
        <v>852669052643</v>
      </c>
      <c r="B915" s="16" t="s">
        <v>731</v>
      </c>
    </row>
    <row r="916" spans="1:2" ht="15.75" hidden="1">
      <c r="A916" s="15">
        <v>852669052650</v>
      </c>
      <c r="B916" s="16" t="s">
        <v>731</v>
      </c>
    </row>
    <row r="917" spans="1:2" ht="15.75" hidden="1">
      <c r="A917" s="15">
        <v>852669052667</v>
      </c>
      <c r="B917" s="16" t="s">
        <v>731</v>
      </c>
    </row>
    <row r="918" spans="1:2" ht="15.75" hidden="1">
      <c r="A918" s="15">
        <v>852669052674</v>
      </c>
      <c r="B918" s="16" t="s">
        <v>731</v>
      </c>
    </row>
    <row r="919" spans="1:2" ht="15.75" hidden="1">
      <c r="A919" s="15">
        <v>852669052681</v>
      </c>
      <c r="B919" s="16" t="s">
        <v>731</v>
      </c>
    </row>
    <row r="920" spans="1:2" ht="15.75" hidden="1">
      <c r="A920" s="15">
        <v>852669052698</v>
      </c>
      <c r="B920" s="16" t="s">
        <v>731</v>
      </c>
    </row>
    <row r="921" spans="1:2" ht="15.75" hidden="1">
      <c r="A921" s="15">
        <v>852669052704</v>
      </c>
      <c r="B921" s="16" t="s">
        <v>731</v>
      </c>
    </row>
    <row r="922" spans="1:2" ht="15.75" hidden="1">
      <c r="A922" s="15">
        <v>852669052711</v>
      </c>
      <c r="B922" s="16" t="s">
        <v>731</v>
      </c>
    </row>
    <row r="923" spans="1:2" ht="15.75" hidden="1">
      <c r="A923" s="15">
        <v>852669052728</v>
      </c>
      <c r="B923" s="16" t="s">
        <v>731</v>
      </c>
    </row>
    <row r="924" spans="1:2" ht="15.75" hidden="1">
      <c r="A924" s="15">
        <v>852669052735</v>
      </c>
      <c r="B924" s="16" t="s">
        <v>731</v>
      </c>
    </row>
    <row r="925" spans="1:2" ht="15.75" hidden="1">
      <c r="A925" s="15">
        <v>852669052742</v>
      </c>
      <c r="B925" s="16" t="s">
        <v>731</v>
      </c>
    </row>
    <row r="926" spans="1:2" ht="15.75" hidden="1">
      <c r="A926" s="15">
        <v>852669052759</v>
      </c>
      <c r="B926" s="16" t="s">
        <v>731</v>
      </c>
    </row>
    <row r="927" spans="1:2" ht="15.75" hidden="1">
      <c r="A927" s="15">
        <v>852669052766</v>
      </c>
      <c r="B927" s="16" t="s">
        <v>731</v>
      </c>
    </row>
    <row r="928" spans="1:2" ht="15.75" hidden="1">
      <c r="A928" s="15">
        <v>852669052773</v>
      </c>
      <c r="B928" s="16" t="s">
        <v>731</v>
      </c>
    </row>
    <row r="929" spans="1:2" ht="15.75" hidden="1">
      <c r="A929" s="15">
        <v>852669052780</v>
      </c>
      <c r="B929" s="16" t="s">
        <v>731</v>
      </c>
    </row>
    <row r="930" spans="1:2" ht="15.75" hidden="1">
      <c r="A930" s="15">
        <v>852669052797</v>
      </c>
      <c r="B930" s="16" t="s">
        <v>731</v>
      </c>
    </row>
    <row r="931" spans="1:2" ht="15.75" hidden="1">
      <c r="A931" s="15">
        <v>852669052803</v>
      </c>
      <c r="B931" s="16" t="s">
        <v>731</v>
      </c>
    </row>
    <row r="932" spans="1:2" ht="15.75" hidden="1">
      <c r="A932" s="15">
        <v>852669052810</v>
      </c>
      <c r="B932" s="16" t="s">
        <v>731</v>
      </c>
    </row>
    <row r="933" spans="1:2" ht="15.75" hidden="1">
      <c r="A933" s="15">
        <v>852669052827</v>
      </c>
      <c r="B933" s="16" t="s">
        <v>731</v>
      </c>
    </row>
    <row r="934" spans="1:2" ht="15.75" hidden="1">
      <c r="A934" s="15">
        <v>852669052834</v>
      </c>
      <c r="B934" s="16" t="s">
        <v>731</v>
      </c>
    </row>
    <row r="935" spans="1:2" ht="15.75" hidden="1">
      <c r="A935" s="15">
        <v>852669052841</v>
      </c>
      <c r="B935" s="16" t="s">
        <v>731</v>
      </c>
    </row>
    <row r="936" spans="1:2" ht="15.75" hidden="1">
      <c r="A936" s="15">
        <v>852669052858</v>
      </c>
      <c r="B936" s="16" t="s">
        <v>731</v>
      </c>
    </row>
    <row r="937" spans="1:2" ht="15.75" hidden="1">
      <c r="A937" s="15">
        <v>852669052865</v>
      </c>
      <c r="B937" s="16" t="s">
        <v>731</v>
      </c>
    </row>
    <row r="938" spans="1:2" ht="15.75" hidden="1">
      <c r="A938" s="15">
        <v>852669052872</v>
      </c>
      <c r="B938" s="16" t="s">
        <v>731</v>
      </c>
    </row>
    <row r="939" spans="1:2" ht="15.75" hidden="1">
      <c r="A939" s="15">
        <v>852669052889</v>
      </c>
      <c r="B939" s="16" t="s">
        <v>731</v>
      </c>
    </row>
    <row r="940" spans="1:2" ht="15.75" hidden="1">
      <c r="A940" s="15">
        <v>852669052896</v>
      </c>
      <c r="B940" s="16" t="s">
        <v>731</v>
      </c>
    </row>
    <row r="941" spans="1:2" ht="15.75" hidden="1">
      <c r="A941" s="15">
        <v>852669052902</v>
      </c>
      <c r="B941" s="16" t="s">
        <v>731</v>
      </c>
    </row>
    <row r="942" spans="1:2" ht="15.75" hidden="1">
      <c r="A942" s="15">
        <v>852669052919</v>
      </c>
      <c r="B942" s="16" t="s">
        <v>731</v>
      </c>
    </row>
    <row r="943" spans="1:2" ht="15.75" hidden="1">
      <c r="A943" s="15">
        <v>852669052926</v>
      </c>
      <c r="B943" s="16" t="s">
        <v>731</v>
      </c>
    </row>
    <row r="944" spans="1:2" ht="15.75" hidden="1">
      <c r="A944" s="15">
        <v>852669052933</v>
      </c>
      <c r="B944" s="16" t="s">
        <v>731</v>
      </c>
    </row>
    <row r="945" spans="1:2" ht="15.75" hidden="1">
      <c r="A945" s="15">
        <v>852669052940</v>
      </c>
      <c r="B945" s="16" t="s">
        <v>731</v>
      </c>
    </row>
    <row r="946" spans="1:2" ht="15.75" hidden="1">
      <c r="A946" s="15">
        <v>852669052957</v>
      </c>
      <c r="B946" s="16" t="s">
        <v>731</v>
      </c>
    </row>
    <row r="947" spans="1:2" ht="15.75" hidden="1">
      <c r="A947" s="15">
        <v>852669052964</v>
      </c>
      <c r="B947" s="16" t="s">
        <v>731</v>
      </c>
    </row>
    <row r="948" spans="1:2" ht="15.75" hidden="1">
      <c r="A948" s="15">
        <v>852669052971</v>
      </c>
      <c r="B948" s="16" t="s">
        <v>731</v>
      </c>
    </row>
    <row r="949" spans="1:2" ht="15.75" hidden="1">
      <c r="A949" s="15">
        <v>852669052988</v>
      </c>
      <c r="B949" s="16" t="s">
        <v>731</v>
      </c>
    </row>
    <row r="950" spans="1:2" ht="15.75" hidden="1">
      <c r="A950" s="15">
        <v>852669052995</v>
      </c>
      <c r="B950" s="16" t="s">
        <v>731</v>
      </c>
    </row>
    <row r="951" spans="1:2" ht="15.75" hidden="1">
      <c r="A951" s="15">
        <v>852669053008</v>
      </c>
      <c r="B951" s="16" t="s">
        <v>731</v>
      </c>
    </row>
    <row r="952" spans="1:2" ht="15.75" hidden="1">
      <c r="A952" s="15">
        <v>852669053015</v>
      </c>
      <c r="B952" s="16" t="s">
        <v>731</v>
      </c>
    </row>
    <row r="953" spans="1:2" ht="15.75" hidden="1">
      <c r="A953" s="15">
        <v>852669053022</v>
      </c>
      <c r="B953" s="16" t="s">
        <v>731</v>
      </c>
    </row>
    <row r="954" spans="1:2" ht="15.75" hidden="1">
      <c r="A954" s="15">
        <v>852669053039</v>
      </c>
      <c r="B954" s="16" t="s">
        <v>731</v>
      </c>
    </row>
    <row r="955" spans="1:2" ht="15.75" hidden="1">
      <c r="A955" s="15">
        <v>852669053046</v>
      </c>
      <c r="B955" s="16" t="s">
        <v>731</v>
      </c>
    </row>
    <row r="956" spans="1:2" ht="15.75" hidden="1">
      <c r="A956" s="15">
        <v>852669053053</v>
      </c>
      <c r="B956" s="16" t="s">
        <v>731</v>
      </c>
    </row>
    <row r="957" spans="1:2" ht="15.75" hidden="1">
      <c r="A957" s="15">
        <v>852669053060</v>
      </c>
      <c r="B957" s="16" t="s">
        <v>731</v>
      </c>
    </row>
    <row r="958" spans="1:2" ht="15.75" hidden="1">
      <c r="A958" s="15">
        <v>852669053077</v>
      </c>
      <c r="B958" s="16" t="s">
        <v>731</v>
      </c>
    </row>
    <row r="959" spans="1:2" ht="15.75" hidden="1">
      <c r="A959" s="15">
        <v>852669053084</v>
      </c>
      <c r="B959" s="16" t="s">
        <v>731</v>
      </c>
    </row>
    <row r="960" spans="1:2" ht="15.75" hidden="1">
      <c r="A960" s="15">
        <v>852669053091</v>
      </c>
      <c r="B960" s="16" t="s">
        <v>731</v>
      </c>
    </row>
    <row r="961" spans="1:2" ht="15.75" hidden="1">
      <c r="A961" s="15">
        <v>852669053107</v>
      </c>
      <c r="B961" s="16" t="s">
        <v>731</v>
      </c>
    </row>
    <row r="962" spans="1:2" ht="15.75" hidden="1">
      <c r="A962" s="15">
        <v>852669053114</v>
      </c>
      <c r="B962" s="16" t="s">
        <v>731</v>
      </c>
    </row>
    <row r="963" spans="1:2" ht="15.75" hidden="1">
      <c r="A963" s="15">
        <v>852669053121</v>
      </c>
      <c r="B963" s="16" t="s">
        <v>731</v>
      </c>
    </row>
    <row r="964" spans="1:2" ht="15.75" hidden="1">
      <c r="A964" s="15">
        <v>852669053138</v>
      </c>
      <c r="B964" s="16" t="s">
        <v>731</v>
      </c>
    </row>
    <row r="965" spans="1:2" ht="15.75" hidden="1">
      <c r="A965" s="15">
        <v>852669053145</v>
      </c>
      <c r="B965" s="16" t="s">
        <v>731</v>
      </c>
    </row>
    <row r="966" spans="1:2" ht="15.75" hidden="1">
      <c r="A966" s="15">
        <v>852669053152</v>
      </c>
      <c r="B966" s="16" t="s">
        <v>731</v>
      </c>
    </row>
    <row r="967" spans="1:2" ht="15.75" hidden="1">
      <c r="A967" s="15">
        <v>852669053169</v>
      </c>
      <c r="B967" s="16" t="s">
        <v>731</v>
      </c>
    </row>
    <row r="968" spans="1:2" ht="15.75" hidden="1">
      <c r="A968" s="15">
        <v>852669053176</v>
      </c>
      <c r="B968" s="16" t="s">
        <v>731</v>
      </c>
    </row>
    <row r="969" spans="1:2" ht="15.75" hidden="1">
      <c r="A969" s="15">
        <v>852669053183</v>
      </c>
      <c r="B969" s="16" t="s">
        <v>731</v>
      </c>
    </row>
    <row r="970" spans="1:2" ht="15.75" hidden="1">
      <c r="A970" s="15">
        <v>852669053190</v>
      </c>
      <c r="B970" s="16" t="s">
        <v>731</v>
      </c>
    </row>
    <row r="971" spans="1:2" ht="15.75" hidden="1">
      <c r="A971" s="15">
        <v>852669053206</v>
      </c>
      <c r="B971" s="16" t="s">
        <v>731</v>
      </c>
    </row>
    <row r="972" spans="1:2" ht="15.75" hidden="1">
      <c r="A972" s="15">
        <v>852669053213</v>
      </c>
      <c r="B972" s="16" t="s">
        <v>731</v>
      </c>
    </row>
    <row r="973" spans="1:2" ht="15.75" hidden="1">
      <c r="A973" s="15">
        <v>852669053220</v>
      </c>
      <c r="B973" s="16" t="s">
        <v>731</v>
      </c>
    </row>
    <row r="974" spans="1:2" ht="15.75" hidden="1">
      <c r="A974" s="15">
        <v>852669053237</v>
      </c>
      <c r="B974" s="16" t="s">
        <v>731</v>
      </c>
    </row>
    <row r="975" spans="1:2" ht="15.75" hidden="1">
      <c r="A975" s="15">
        <v>852669053244</v>
      </c>
      <c r="B975" s="16" t="s">
        <v>731</v>
      </c>
    </row>
    <row r="976" spans="1:2" ht="15.75" hidden="1">
      <c r="A976" s="15">
        <v>852669053251</v>
      </c>
      <c r="B976" s="16" t="s">
        <v>731</v>
      </c>
    </row>
    <row r="977" spans="1:2" ht="15.75" hidden="1">
      <c r="A977" s="15">
        <v>852669053268</v>
      </c>
      <c r="B977" s="16" t="s">
        <v>731</v>
      </c>
    </row>
    <row r="978" spans="1:2" ht="15.75" hidden="1">
      <c r="A978" s="15">
        <v>852669053275</v>
      </c>
      <c r="B978" s="16" t="s">
        <v>731</v>
      </c>
    </row>
    <row r="979" spans="1:2" ht="15.75" hidden="1">
      <c r="A979" s="15">
        <v>852669053282</v>
      </c>
      <c r="B979" s="16" t="s">
        <v>731</v>
      </c>
    </row>
    <row r="980" spans="1:2" ht="15.75" hidden="1">
      <c r="A980" s="15">
        <v>852669053299</v>
      </c>
      <c r="B980" s="16" t="s">
        <v>731</v>
      </c>
    </row>
    <row r="981" spans="1:2" ht="15.75" hidden="1">
      <c r="A981" s="15">
        <v>852669053305</v>
      </c>
      <c r="B981" s="16" t="s">
        <v>731</v>
      </c>
    </row>
    <row r="982" spans="1:2" ht="15.75" hidden="1">
      <c r="A982" s="15">
        <v>852669053312</v>
      </c>
      <c r="B982" s="16" t="s">
        <v>731</v>
      </c>
    </row>
    <row r="983" spans="1:2" ht="15.75" hidden="1">
      <c r="A983" s="15">
        <v>852669053329</v>
      </c>
      <c r="B983" s="16" t="s">
        <v>731</v>
      </c>
    </row>
    <row r="984" spans="1:2" ht="15.75" hidden="1">
      <c r="A984" s="15">
        <v>852669053336</v>
      </c>
      <c r="B984" s="16" t="s">
        <v>731</v>
      </c>
    </row>
    <row r="985" spans="1:2" ht="15.75" hidden="1">
      <c r="A985" s="15">
        <v>852669053343</v>
      </c>
      <c r="B985" s="16" t="s">
        <v>731</v>
      </c>
    </row>
    <row r="986" spans="1:2" ht="15.75" hidden="1">
      <c r="A986" s="15">
        <v>852669053350</v>
      </c>
      <c r="B986" s="16" t="s">
        <v>731</v>
      </c>
    </row>
    <row r="987" spans="1:2" ht="15.75" hidden="1">
      <c r="A987" s="15">
        <v>852669053367</v>
      </c>
      <c r="B987" s="16" t="s">
        <v>731</v>
      </c>
    </row>
    <row r="988" spans="1:2" ht="15.75" hidden="1">
      <c r="A988" s="15">
        <v>852669053374</v>
      </c>
      <c r="B988" s="16" t="s">
        <v>731</v>
      </c>
    </row>
    <row r="989" spans="1:2" ht="15.75" hidden="1">
      <c r="A989" s="15">
        <v>852669053381</v>
      </c>
      <c r="B989" s="16" t="s">
        <v>731</v>
      </c>
    </row>
    <row r="990" spans="1:2" ht="15.75" hidden="1">
      <c r="A990" s="15">
        <v>852669053398</v>
      </c>
      <c r="B990" s="16" t="s">
        <v>731</v>
      </c>
    </row>
    <row r="991" spans="1:2" ht="15.75" hidden="1">
      <c r="A991" s="15">
        <v>852669053404</v>
      </c>
      <c r="B991" s="16" t="s">
        <v>731</v>
      </c>
    </row>
    <row r="992" spans="1:2" ht="15.75" hidden="1">
      <c r="A992" s="15">
        <v>852669053411</v>
      </c>
      <c r="B992" s="16" t="s">
        <v>731</v>
      </c>
    </row>
    <row r="993" spans="1:2" ht="15.75" hidden="1">
      <c r="A993" s="15">
        <v>852669053428</v>
      </c>
      <c r="B993" s="16" t="s">
        <v>731</v>
      </c>
    </row>
    <row r="994" spans="1:2" ht="15.75" hidden="1">
      <c r="A994" s="15">
        <v>852669053435</v>
      </c>
      <c r="B994" s="16" t="s">
        <v>731</v>
      </c>
    </row>
    <row r="995" spans="1:2" ht="15.75" hidden="1">
      <c r="A995" s="15">
        <v>852669053442</v>
      </c>
      <c r="B995" s="16" t="s">
        <v>731</v>
      </c>
    </row>
    <row r="996" spans="1:2" ht="15.75" hidden="1">
      <c r="A996" s="15">
        <v>852669053459</v>
      </c>
      <c r="B996" s="16" t="s">
        <v>731</v>
      </c>
    </row>
    <row r="997" spans="1:2" ht="15.75" hidden="1">
      <c r="A997" s="15">
        <v>852669053466</v>
      </c>
      <c r="B997" s="16" t="s">
        <v>731</v>
      </c>
    </row>
    <row r="998" spans="1:2" ht="15.75" hidden="1">
      <c r="A998" s="15">
        <v>852669053473</v>
      </c>
      <c r="B998" s="16" t="s">
        <v>731</v>
      </c>
    </row>
    <row r="999" spans="1:2" ht="15.75" hidden="1">
      <c r="A999" s="15">
        <v>852669053480</v>
      </c>
      <c r="B999" s="16" t="s">
        <v>731</v>
      </c>
    </row>
    <row r="1000" spans="1:2" ht="15.75" hidden="1">
      <c r="A1000" s="15">
        <v>852669053497</v>
      </c>
      <c r="B1000" s="16" t="s">
        <v>731</v>
      </c>
    </row>
    <row r="1001" spans="1:2" ht="15.75" hidden="1">
      <c r="A1001" s="15">
        <v>852669053503</v>
      </c>
      <c r="B1001" s="16" t="s">
        <v>731</v>
      </c>
    </row>
    <row r="1002" spans="1:2" ht="15.75" hidden="1">
      <c r="A1002" s="15">
        <v>852669053510</v>
      </c>
      <c r="B1002" s="16" t="s">
        <v>731</v>
      </c>
    </row>
    <row r="1003" spans="1:2" ht="15.75" hidden="1">
      <c r="A1003" s="15">
        <v>852669053527</v>
      </c>
      <c r="B1003" s="16" t="s">
        <v>731</v>
      </c>
    </row>
    <row r="1004" spans="1:2" ht="15.75" hidden="1">
      <c r="A1004" s="15">
        <v>852669053534</v>
      </c>
      <c r="B1004" s="16" t="s">
        <v>731</v>
      </c>
    </row>
    <row r="1005" spans="1:2" ht="15.75" hidden="1">
      <c r="A1005" s="15">
        <v>852669053541</v>
      </c>
      <c r="B1005" s="16" t="s">
        <v>731</v>
      </c>
    </row>
    <row r="1006" spans="1:2" ht="15.75" hidden="1">
      <c r="A1006" s="15">
        <v>852669053558</v>
      </c>
      <c r="B1006" s="16" t="s">
        <v>731</v>
      </c>
    </row>
    <row r="1007" spans="1:2" ht="15.75" hidden="1">
      <c r="A1007" s="15">
        <v>852669053565</v>
      </c>
      <c r="B1007" s="16" t="s">
        <v>731</v>
      </c>
    </row>
    <row r="1008" spans="1:2" ht="15.75" hidden="1">
      <c r="A1008" s="15">
        <v>852669053572</v>
      </c>
      <c r="B1008" s="16" t="s">
        <v>731</v>
      </c>
    </row>
    <row r="1009" spans="1:2" ht="15.75" hidden="1">
      <c r="A1009" s="15">
        <v>852669053589</v>
      </c>
      <c r="B1009" s="16" t="s">
        <v>731</v>
      </c>
    </row>
    <row r="1010" spans="1:2" ht="15.75" hidden="1">
      <c r="A1010" s="15">
        <v>852669053596</v>
      </c>
      <c r="B1010" s="16" t="s">
        <v>731</v>
      </c>
    </row>
    <row r="1011" spans="1:2" ht="15.75" hidden="1">
      <c r="A1011" s="15">
        <v>852669053602</v>
      </c>
      <c r="B1011" s="16" t="s">
        <v>731</v>
      </c>
    </row>
    <row r="1012" spans="1:2" ht="15.75" hidden="1">
      <c r="A1012" s="15">
        <v>852669053619</v>
      </c>
      <c r="B1012" s="16" t="s">
        <v>731</v>
      </c>
    </row>
    <row r="1013" spans="1:2" ht="15.75" hidden="1">
      <c r="A1013" s="15">
        <v>852669053626</v>
      </c>
      <c r="B1013" s="16" t="s">
        <v>731</v>
      </c>
    </row>
    <row r="1014" spans="1:2" ht="15.75" hidden="1">
      <c r="A1014" s="15">
        <v>852669053633</v>
      </c>
      <c r="B1014" s="16" t="s">
        <v>731</v>
      </c>
    </row>
    <row r="1015" spans="1:2" ht="15.75" hidden="1">
      <c r="A1015" s="15">
        <v>852669053640</v>
      </c>
      <c r="B1015" s="16" t="s">
        <v>731</v>
      </c>
    </row>
    <row r="1016" spans="1:2" ht="15.75" hidden="1">
      <c r="A1016" s="15">
        <v>852669053657</v>
      </c>
      <c r="B1016" s="16" t="s">
        <v>731</v>
      </c>
    </row>
    <row r="1017" spans="1:2" ht="15.75" hidden="1">
      <c r="A1017" s="15">
        <v>852669053664</v>
      </c>
      <c r="B1017" s="16" t="s">
        <v>731</v>
      </c>
    </row>
    <row r="1018" spans="1:2" ht="15.75" hidden="1">
      <c r="A1018" s="15">
        <v>852669053671</v>
      </c>
      <c r="B1018" s="16" t="s">
        <v>731</v>
      </c>
    </row>
    <row r="1019" spans="1:2" ht="15.75" hidden="1">
      <c r="A1019" s="15">
        <v>852669053688</v>
      </c>
      <c r="B1019" s="16" t="s">
        <v>731</v>
      </c>
    </row>
    <row r="1020" spans="1:2" ht="15.75" hidden="1">
      <c r="A1020" s="15">
        <v>852669053695</v>
      </c>
      <c r="B1020" s="16" t="s">
        <v>731</v>
      </c>
    </row>
    <row r="1021" spans="1:2" ht="15.75" hidden="1">
      <c r="A1021" s="15">
        <v>852669053701</v>
      </c>
      <c r="B1021" s="16" t="s">
        <v>731</v>
      </c>
    </row>
    <row r="1022" spans="1:2" ht="15.75" hidden="1">
      <c r="A1022" s="15">
        <v>852669053718</v>
      </c>
      <c r="B1022" s="16" t="s">
        <v>731</v>
      </c>
    </row>
    <row r="1023" spans="1:2" ht="15.75" hidden="1">
      <c r="A1023" s="15">
        <v>852669053725</v>
      </c>
      <c r="B1023" s="16" t="s">
        <v>731</v>
      </c>
    </row>
    <row r="1024" spans="1:2" ht="15.75" hidden="1">
      <c r="A1024" s="15">
        <v>852669053732</v>
      </c>
      <c r="B1024" s="16" t="s">
        <v>731</v>
      </c>
    </row>
    <row r="1025" spans="1:2" ht="15.75" hidden="1">
      <c r="A1025" s="15">
        <v>852669053749</v>
      </c>
      <c r="B1025" s="16" t="s">
        <v>731</v>
      </c>
    </row>
    <row r="1026" spans="1:2" ht="15.75" hidden="1">
      <c r="A1026" s="15">
        <v>852669053756</v>
      </c>
      <c r="B1026" s="16" t="s">
        <v>731</v>
      </c>
    </row>
    <row r="1027" spans="1:2" ht="15.75" hidden="1">
      <c r="A1027" s="15">
        <v>852669053763</v>
      </c>
      <c r="B1027" s="16" t="s">
        <v>731</v>
      </c>
    </row>
    <row r="1028" spans="1:2" ht="15.75" hidden="1">
      <c r="A1028" s="15">
        <v>852669053770</v>
      </c>
      <c r="B1028" s="16" t="s">
        <v>731</v>
      </c>
    </row>
    <row r="1029" spans="1:2" ht="15.75" hidden="1">
      <c r="A1029" s="15">
        <v>852669053787</v>
      </c>
      <c r="B1029" s="16" t="s">
        <v>731</v>
      </c>
    </row>
    <row r="1030" spans="1:2" ht="15.75" hidden="1">
      <c r="A1030" s="15">
        <v>852669053794</v>
      </c>
      <c r="B1030" s="16" t="s">
        <v>731</v>
      </c>
    </row>
    <row r="1031" spans="1:2" ht="15.75" hidden="1">
      <c r="A1031" s="15">
        <v>852669053800</v>
      </c>
      <c r="B1031" s="16" t="s">
        <v>731</v>
      </c>
    </row>
    <row r="1032" spans="1:2" ht="15.75" hidden="1">
      <c r="A1032" s="15">
        <v>852669053817</v>
      </c>
      <c r="B1032" s="16" t="s">
        <v>731</v>
      </c>
    </row>
    <row r="1033" spans="1:2" ht="15.75" hidden="1">
      <c r="A1033" s="15">
        <v>852669053824</v>
      </c>
      <c r="B1033" s="16" t="s">
        <v>731</v>
      </c>
    </row>
    <row r="1034" spans="1:2" ht="15.75" hidden="1">
      <c r="A1034" s="15">
        <v>852669053831</v>
      </c>
      <c r="B1034" s="16" t="s">
        <v>731</v>
      </c>
    </row>
    <row r="1035" spans="1:2" ht="15.75" hidden="1">
      <c r="A1035" s="15">
        <v>852669053848</v>
      </c>
      <c r="B1035" s="16" t="s">
        <v>731</v>
      </c>
    </row>
    <row r="1036" spans="1:2" ht="15.75" hidden="1">
      <c r="A1036" s="15">
        <v>852669053855</v>
      </c>
      <c r="B1036" s="16" t="s">
        <v>731</v>
      </c>
    </row>
    <row r="1037" spans="1:2" ht="15.75" hidden="1">
      <c r="A1037" s="15">
        <v>852669053862</v>
      </c>
      <c r="B1037" s="16" t="s">
        <v>731</v>
      </c>
    </row>
    <row r="1038" spans="1:2" ht="15.75" hidden="1">
      <c r="A1038" s="15">
        <v>852669053879</v>
      </c>
      <c r="B1038" s="16" t="s">
        <v>731</v>
      </c>
    </row>
    <row r="1039" spans="1:2" ht="15.75" hidden="1">
      <c r="A1039" s="15">
        <v>852669053886</v>
      </c>
      <c r="B1039" s="16" t="s">
        <v>731</v>
      </c>
    </row>
    <row r="1040" spans="1:2" ht="15.75" hidden="1">
      <c r="A1040" s="15">
        <v>852669053893</v>
      </c>
      <c r="B1040" s="16" t="s">
        <v>731</v>
      </c>
    </row>
    <row r="1041" spans="1:2" ht="15.75" hidden="1">
      <c r="A1041" s="15">
        <v>852669053909</v>
      </c>
      <c r="B1041" s="16" t="s">
        <v>731</v>
      </c>
    </row>
    <row r="1042" spans="1:2" ht="15.75" hidden="1">
      <c r="A1042" s="15">
        <v>852669053916</v>
      </c>
      <c r="B1042" s="16" t="s">
        <v>731</v>
      </c>
    </row>
    <row r="1043" spans="1:2" ht="15.75" hidden="1">
      <c r="A1043" s="15">
        <v>852669053923</v>
      </c>
      <c r="B1043" s="16" t="s">
        <v>731</v>
      </c>
    </row>
    <row r="1044" spans="1:2" ht="15.75" hidden="1">
      <c r="A1044" s="15">
        <v>852669053930</v>
      </c>
      <c r="B1044" s="16" t="s">
        <v>731</v>
      </c>
    </row>
    <row r="1045" spans="1:2" ht="15.75" hidden="1">
      <c r="A1045" s="15">
        <v>852669053947</v>
      </c>
      <c r="B1045" s="16" t="s">
        <v>731</v>
      </c>
    </row>
    <row r="1046" spans="1:2" ht="15.75" hidden="1">
      <c r="A1046" s="15">
        <v>852669053954</v>
      </c>
      <c r="B1046" s="16" t="s">
        <v>731</v>
      </c>
    </row>
    <row r="1047" spans="1:2" ht="15.75" hidden="1">
      <c r="A1047" s="15">
        <v>852669053961</v>
      </c>
      <c r="B1047" s="16" t="s">
        <v>731</v>
      </c>
    </row>
    <row r="1048" spans="1:2" ht="15.75" hidden="1">
      <c r="A1048" s="15">
        <v>852669053978</v>
      </c>
      <c r="B1048" s="16" t="s">
        <v>731</v>
      </c>
    </row>
    <row r="1049" spans="1:2" ht="15.75" hidden="1">
      <c r="A1049" s="15">
        <v>852669053985</v>
      </c>
      <c r="B1049" s="16" t="s">
        <v>731</v>
      </c>
    </row>
    <row r="1050" spans="1:2" ht="15.75" hidden="1">
      <c r="A1050" s="15">
        <v>852669053992</v>
      </c>
      <c r="B1050" s="16" t="s">
        <v>731</v>
      </c>
    </row>
    <row r="1051" spans="1:2" ht="15.75" hidden="1">
      <c r="A1051" s="15">
        <v>852669054005</v>
      </c>
      <c r="B1051" s="16" t="s">
        <v>731</v>
      </c>
    </row>
    <row r="1052" spans="1:2" ht="15.75" hidden="1">
      <c r="A1052" s="15">
        <v>852669054012</v>
      </c>
      <c r="B1052" s="16" t="s">
        <v>731</v>
      </c>
    </row>
    <row r="1053" spans="1:2" ht="15.75" hidden="1">
      <c r="A1053" s="15">
        <v>852669054029</v>
      </c>
      <c r="B1053" s="16" t="s">
        <v>731</v>
      </c>
    </row>
    <row r="1054" spans="1:2" ht="15.75" hidden="1">
      <c r="A1054" s="15">
        <v>852669054036</v>
      </c>
      <c r="B1054" s="16" t="s">
        <v>731</v>
      </c>
    </row>
    <row r="1055" spans="1:2" ht="15.75" hidden="1">
      <c r="A1055" s="15">
        <v>852669054043</v>
      </c>
      <c r="B1055" s="16" t="s">
        <v>731</v>
      </c>
    </row>
    <row r="1056" spans="1:2" ht="15.75" hidden="1">
      <c r="A1056" s="15">
        <v>852669054050</v>
      </c>
      <c r="B1056" s="16" t="s">
        <v>731</v>
      </c>
    </row>
    <row r="1057" spans="1:2" ht="15.75" hidden="1">
      <c r="A1057" s="15">
        <v>852669054067</v>
      </c>
      <c r="B1057" s="16" t="s">
        <v>731</v>
      </c>
    </row>
    <row r="1058" spans="1:2" ht="15.75" hidden="1">
      <c r="A1058" s="15">
        <v>852669054074</v>
      </c>
      <c r="B1058" s="16" t="s">
        <v>731</v>
      </c>
    </row>
    <row r="1059" spans="1:2" ht="15.75" hidden="1">
      <c r="A1059" s="15">
        <v>852669054081</v>
      </c>
      <c r="B1059" s="16" t="s">
        <v>731</v>
      </c>
    </row>
    <row r="1060" spans="1:2" ht="15.75" hidden="1">
      <c r="A1060" s="15">
        <v>852669054098</v>
      </c>
      <c r="B1060" s="16" t="s">
        <v>731</v>
      </c>
    </row>
    <row r="1061" spans="1:2" ht="15.75" hidden="1">
      <c r="A1061" s="15">
        <v>852669054104</v>
      </c>
      <c r="B1061" s="16" t="s">
        <v>731</v>
      </c>
    </row>
    <row r="1062" spans="1:2" ht="15.75" hidden="1">
      <c r="A1062" s="15">
        <v>852669054111</v>
      </c>
      <c r="B1062" s="16" t="s">
        <v>731</v>
      </c>
    </row>
    <row r="1063" spans="1:2" ht="15.75" hidden="1">
      <c r="A1063" s="15">
        <v>852669054128</v>
      </c>
      <c r="B1063" s="16" t="s">
        <v>731</v>
      </c>
    </row>
    <row r="1064" spans="1:2" ht="15.75" hidden="1">
      <c r="A1064" s="15">
        <v>852669054135</v>
      </c>
      <c r="B1064" s="16" t="s">
        <v>731</v>
      </c>
    </row>
    <row r="1065" spans="1:2" ht="15.75" hidden="1">
      <c r="A1065" s="15">
        <v>852669054142</v>
      </c>
      <c r="B1065" s="16" t="s">
        <v>731</v>
      </c>
    </row>
    <row r="1066" spans="1:2" ht="15.75" hidden="1">
      <c r="A1066" s="15">
        <v>852669054159</v>
      </c>
      <c r="B1066" s="16" t="s">
        <v>731</v>
      </c>
    </row>
    <row r="1067" spans="1:2" ht="15.75" hidden="1">
      <c r="A1067" s="15">
        <v>852669054166</v>
      </c>
      <c r="B1067" s="16" t="s">
        <v>731</v>
      </c>
    </row>
    <row r="1068" spans="1:2" ht="15.75" hidden="1">
      <c r="A1068" s="15">
        <v>852669054173</v>
      </c>
      <c r="B1068" s="16" t="s">
        <v>731</v>
      </c>
    </row>
    <row r="1069" spans="1:2" ht="15.75" hidden="1">
      <c r="A1069" s="15">
        <v>852669054180</v>
      </c>
      <c r="B1069" s="16" t="s">
        <v>731</v>
      </c>
    </row>
    <row r="1070" spans="1:2" ht="15.75" hidden="1">
      <c r="A1070" s="15">
        <v>852669054197</v>
      </c>
      <c r="B1070" s="16" t="s">
        <v>731</v>
      </c>
    </row>
    <row r="1071" spans="1:2" ht="15.75" hidden="1">
      <c r="A1071" s="15">
        <v>852669054203</v>
      </c>
      <c r="B1071" s="16" t="s">
        <v>731</v>
      </c>
    </row>
    <row r="1072" spans="1:2" ht="15.75" hidden="1">
      <c r="A1072" s="15">
        <v>852669054210</v>
      </c>
      <c r="B1072" s="16" t="s">
        <v>731</v>
      </c>
    </row>
    <row r="1073" spans="1:2" ht="15.75" hidden="1">
      <c r="A1073" s="15">
        <v>852669054227</v>
      </c>
      <c r="B1073" s="16" t="s">
        <v>731</v>
      </c>
    </row>
    <row r="1074" spans="1:2" ht="15.75" hidden="1">
      <c r="A1074" s="15">
        <v>852669054234</v>
      </c>
      <c r="B1074" s="16" t="s">
        <v>731</v>
      </c>
    </row>
    <row r="1075" spans="1:2" ht="15.75" hidden="1">
      <c r="A1075" s="15">
        <v>852669054241</v>
      </c>
      <c r="B1075" s="16" t="s">
        <v>731</v>
      </c>
    </row>
    <row r="1076" spans="1:2" ht="15.75" hidden="1">
      <c r="A1076" s="15">
        <v>852669054258</v>
      </c>
      <c r="B1076" s="16" t="s">
        <v>731</v>
      </c>
    </row>
    <row r="1077" spans="1:2" ht="15.75" hidden="1">
      <c r="A1077" s="15">
        <v>852669054265</v>
      </c>
      <c r="B1077" s="16" t="s">
        <v>731</v>
      </c>
    </row>
    <row r="1078" spans="1:2" ht="15.75" hidden="1">
      <c r="A1078" s="15">
        <v>852669054272</v>
      </c>
      <c r="B1078" s="16" t="s">
        <v>731</v>
      </c>
    </row>
    <row r="1079" spans="1:2" ht="15.75" hidden="1">
      <c r="A1079" s="15">
        <v>852669054289</v>
      </c>
      <c r="B1079" s="16" t="s">
        <v>731</v>
      </c>
    </row>
    <row r="1080" spans="1:2" ht="15.75" hidden="1">
      <c r="A1080" s="15">
        <v>852669054296</v>
      </c>
      <c r="B1080" s="16" t="s">
        <v>731</v>
      </c>
    </row>
    <row r="1081" spans="1:2" ht="15.75" hidden="1">
      <c r="A1081" s="15">
        <v>852669054302</v>
      </c>
      <c r="B1081" s="16" t="s">
        <v>731</v>
      </c>
    </row>
    <row r="1082" spans="1:2" ht="15.75" hidden="1">
      <c r="A1082" s="15">
        <v>852669054319</v>
      </c>
      <c r="B1082" s="16" t="s">
        <v>731</v>
      </c>
    </row>
    <row r="1083" spans="1:2" ht="15.75" hidden="1">
      <c r="A1083" s="15">
        <v>852669054326</v>
      </c>
      <c r="B1083" s="16" t="s">
        <v>731</v>
      </c>
    </row>
    <row r="1084" spans="1:2" ht="15.75" hidden="1">
      <c r="A1084" s="15">
        <v>852669054333</v>
      </c>
      <c r="B1084" s="16" t="s">
        <v>731</v>
      </c>
    </row>
    <row r="1085" spans="1:2" ht="15.75" hidden="1">
      <c r="A1085" s="15">
        <v>852669054340</v>
      </c>
      <c r="B1085" s="16" t="s">
        <v>731</v>
      </c>
    </row>
    <row r="1086" spans="1:2" ht="15.75" hidden="1">
      <c r="A1086" s="15">
        <v>852669054357</v>
      </c>
      <c r="B1086" s="16" t="s">
        <v>731</v>
      </c>
    </row>
    <row r="1087" spans="1:2" ht="15.75" hidden="1">
      <c r="A1087" s="15">
        <v>852669054364</v>
      </c>
      <c r="B1087" s="16" t="s">
        <v>731</v>
      </c>
    </row>
    <row r="1088" spans="1:2" ht="15.75" hidden="1">
      <c r="A1088" s="15">
        <v>852669054371</v>
      </c>
      <c r="B1088" s="16" t="s">
        <v>731</v>
      </c>
    </row>
    <row r="1089" spans="1:2" ht="15.75" hidden="1">
      <c r="A1089" s="15">
        <v>852669054388</v>
      </c>
      <c r="B1089" s="16" t="s">
        <v>731</v>
      </c>
    </row>
    <row r="1090" spans="1:2" ht="15.75" hidden="1">
      <c r="A1090" s="15">
        <v>852669054395</v>
      </c>
      <c r="B1090" s="16" t="s">
        <v>731</v>
      </c>
    </row>
    <row r="1091" spans="1:2" ht="15.75" hidden="1">
      <c r="A1091" s="15">
        <v>852669054401</v>
      </c>
      <c r="B1091" s="16" t="s">
        <v>731</v>
      </c>
    </row>
    <row r="1092" spans="1:2" ht="15.75" hidden="1">
      <c r="A1092" s="15">
        <v>852669054418</v>
      </c>
      <c r="B1092" s="16" t="s">
        <v>731</v>
      </c>
    </row>
    <row r="1093" spans="1:2" ht="15.75" hidden="1">
      <c r="A1093" s="15">
        <v>852669054425</v>
      </c>
      <c r="B1093" s="16" t="s">
        <v>731</v>
      </c>
    </row>
    <row r="1094" spans="1:2" ht="15.75" hidden="1">
      <c r="A1094" s="15">
        <v>852669054432</v>
      </c>
      <c r="B1094" s="16" t="s">
        <v>731</v>
      </c>
    </row>
    <row r="1095" spans="1:2" ht="15.75" hidden="1">
      <c r="A1095" s="15">
        <v>852669054449</v>
      </c>
      <c r="B1095" s="16" t="s">
        <v>731</v>
      </c>
    </row>
    <row r="1096" spans="1:2" ht="15.75" hidden="1">
      <c r="A1096" s="15">
        <v>852669054456</v>
      </c>
      <c r="B1096" s="16" t="s">
        <v>731</v>
      </c>
    </row>
    <row r="1097" spans="1:2" ht="15.75" hidden="1">
      <c r="A1097" s="15">
        <v>852669054463</v>
      </c>
      <c r="B1097" s="16" t="s">
        <v>731</v>
      </c>
    </row>
    <row r="1098" spans="1:2" ht="15.75" hidden="1">
      <c r="A1098" s="15">
        <v>852669054470</v>
      </c>
      <c r="B1098" s="16" t="s">
        <v>731</v>
      </c>
    </row>
    <row r="1099" spans="1:2" ht="15.75" hidden="1">
      <c r="A1099" s="15">
        <v>852669054487</v>
      </c>
      <c r="B1099" s="16" t="s">
        <v>731</v>
      </c>
    </row>
    <row r="1100" spans="1:2" ht="15.75" hidden="1">
      <c r="A1100" s="15">
        <v>852669054494</v>
      </c>
      <c r="B1100" s="16" t="s">
        <v>731</v>
      </c>
    </row>
    <row r="1101" spans="1:2" ht="15.75" hidden="1">
      <c r="A1101" s="15">
        <v>852669054500</v>
      </c>
      <c r="B1101" s="16" t="s">
        <v>731</v>
      </c>
    </row>
    <row r="1102" spans="1:2" ht="15.75" hidden="1">
      <c r="A1102" s="15">
        <v>852669054517</v>
      </c>
      <c r="B1102" s="16" t="s">
        <v>731</v>
      </c>
    </row>
    <row r="1103" spans="1:2" ht="15.75" hidden="1">
      <c r="A1103" s="15">
        <v>852669054524</v>
      </c>
      <c r="B1103" s="16" t="s">
        <v>731</v>
      </c>
    </row>
    <row r="1104" spans="1:2" ht="15.75" hidden="1">
      <c r="A1104" s="15">
        <v>852669054531</v>
      </c>
      <c r="B1104" s="16" t="s">
        <v>731</v>
      </c>
    </row>
    <row r="1105" spans="1:2" ht="15.75" hidden="1">
      <c r="A1105" s="15">
        <v>852669054548</v>
      </c>
      <c r="B1105" s="16" t="s">
        <v>731</v>
      </c>
    </row>
    <row r="1106" spans="1:2" ht="15.75" hidden="1">
      <c r="A1106" s="15">
        <v>852669054555</v>
      </c>
      <c r="B1106" s="16" t="s">
        <v>731</v>
      </c>
    </row>
    <row r="1107" spans="1:2" ht="15.75" hidden="1">
      <c r="A1107" s="15">
        <v>852669054562</v>
      </c>
      <c r="B1107" s="16" t="s">
        <v>731</v>
      </c>
    </row>
    <row r="1108" spans="1:2" ht="15.75" hidden="1">
      <c r="A1108" s="15">
        <v>852669054579</v>
      </c>
      <c r="B1108" s="16" t="s">
        <v>731</v>
      </c>
    </row>
    <row r="1109" spans="1:2" ht="15.75" hidden="1">
      <c r="A1109" s="15">
        <v>852669054586</v>
      </c>
      <c r="B1109" s="16" t="s">
        <v>731</v>
      </c>
    </row>
    <row r="1110" spans="1:2" ht="15.75" hidden="1">
      <c r="A1110" s="15">
        <v>852669054593</v>
      </c>
      <c r="B1110" s="16" t="s">
        <v>731</v>
      </c>
    </row>
    <row r="1111" spans="1:2" ht="15.75" hidden="1">
      <c r="A1111" s="15">
        <v>852669054609</v>
      </c>
      <c r="B1111" s="16" t="s">
        <v>731</v>
      </c>
    </row>
    <row r="1112" spans="1:2" ht="15.75" hidden="1">
      <c r="A1112" s="15">
        <v>852669054616</v>
      </c>
      <c r="B1112" s="16" t="s">
        <v>731</v>
      </c>
    </row>
    <row r="1113" spans="1:2" ht="15.75" hidden="1">
      <c r="A1113" s="15">
        <v>852669054623</v>
      </c>
      <c r="B1113" s="16" t="s">
        <v>731</v>
      </c>
    </row>
    <row r="1114" spans="1:2" ht="15.75" hidden="1">
      <c r="A1114" s="15">
        <v>852669054630</v>
      </c>
      <c r="B1114" s="16" t="s">
        <v>731</v>
      </c>
    </row>
    <row r="1115" spans="1:2" ht="15.75" hidden="1">
      <c r="A1115" s="15">
        <v>852669054647</v>
      </c>
      <c r="B1115" s="16" t="s">
        <v>731</v>
      </c>
    </row>
    <row r="1116" spans="1:2" ht="15.75" hidden="1">
      <c r="A1116" s="15">
        <v>852669054654</v>
      </c>
      <c r="B1116" s="16" t="s">
        <v>731</v>
      </c>
    </row>
    <row r="1117" spans="1:2" ht="15.75" hidden="1">
      <c r="A1117" s="15">
        <v>852669054661</v>
      </c>
      <c r="B1117" s="16" t="s">
        <v>731</v>
      </c>
    </row>
    <row r="1118" spans="1:2" ht="15.75" hidden="1">
      <c r="A1118" s="15">
        <v>852669054678</v>
      </c>
      <c r="B1118" s="16" t="s">
        <v>731</v>
      </c>
    </row>
    <row r="1119" spans="1:2" ht="15.75" hidden="1">
      <c r="A1119" s="15">
        <v>852669054685</v>
      </c>
      <c r="B1119" s="16" t="s">
        <v>731</v>
      </c>
    </row>
    <row r="1120" spans="1:2" ht="15.75" hidden="1">
      <c r="A1120" s="15">
        <v>852669054692</v>
      </c>
      <c r="B1120" s="16" t="s">
        <v>731</v>
      </c>
    </row>
    <row r="1121" spans="1:2" ht="15.75" hidden="1">
      <c r="A1121" s="15">
        <v>852669054708</v>
      </c>
      <c r="B1121" s="16" t="s">
        <v>731</v>
      </c>
    </row>
    <row r="1122" spans="1:2" ht="15.75" hidden="1">
      <c r="A1122" s="15">
        <v>852669054715</v>
      </c>
      <c r="B1122" s="16" t="s">
        <v>731</v>
      </c>
    </row>
    <row r="1123" spans="1:2" ht="15.75" hidden="1">
      <c r="A1123" s="15">
        <v>852669054722</v>
      </c>
      <c r="B1123" s="16" t="s">
        <v>731</v>
      </c>
    </row>
    <row r="1124" spans="1:2" ht="15.75" hidden="1">
      <c r="A1124" s="15">
        <v>852669054739</v>
      </c>
      <c r="B1124" s="16" t="s">
        <v>731</v>
      </c>
    </row>
    <row r="1125" spans="1:2" ht="15.75" hidden="1">
      <c r="A1125" s="15">
        <v>852669054746</v>
      </c>
      <c r="B1125" s="16" t="s">
        <v>731</v>
      </c>
    </row>
    <row r="1126" spans="1:2" ht="15.75" hidden="1">
      <c r="A1126" s="15">
        <v>852669054753</v>
      </c>
      <c r="B1126" s="16" t="s">
        <v>731</v>
      </c>
    </row>
    <row r="1127" spans="1:2" ht="15.75" hidden="1">
      <c r="A1127" s="15">
        <v>852669054760</v>
      </c>
      <c r="B1127" s="16" t="s">
        <v>731</v>
      </c>
    </row>
    <row r="1128" spans="1:2" ht="15.75" hidden="1">
      <c r="A1128" s="15">
        <v>852669054777</v>
      </c>
      <c r="B1128" s="16" t="s">
        <v>731</v>
      </c>
    </row>
    <row r="1129" spans="1:2" ht="15.75" hidden="1">
      <c r="A1129" s="15">
        <v>852669054784</v>
      </c>
      <c r="B1129" s="16" t="s">
        <v>731</v>
      </c>
    </row>
    <row r="1130" spans="1:2" ht="15.75" hidden="1">
      <c r="A1130" s="15">
        <v>852669054791</v>
      </c>
      <c r="B1130" s="16" t="s">
        <v>731</v>
      </c>
    </row>
    <row r="1131" spans="1:2" ht="15.75" hidden="1">
      <c r="A1131" s="15">
        <v>852669054807</v>
      </c>
      <c r="B1131" s="16" t="s">
        <v>731</v>
      </c>
    </row>
    <row r="1132" spans="1:2" ht="15.75" hidden="1">
      <c r="A1132" s="15">
        <v>852669054814</v>
      </c>
      <c r="B1132" s="16" t="s">
        <v>731</v>
      </c>
    </row>
    <row r="1133" spans="1:2" ht="15.75" hidden="1">
      <c r="A1133" s="15">
        <v>852669054821</v>
      </c>
      <c r="B1133" s="16" t="s">
        <v>731</v>
      </c>
    </row>
    <row r="1134" spans="1:2" ht="15.75" hidden="1">
      <c r="A1134" s="15">
        <v>852669054838</v>
      </c>
      <c r="B1134" s="16" t="s">
        <v>731</v>
      </c>
    </row>
    <row r="1135" spans="1:2" ht="15.75" hidden="1">
      <c r="A1135" s="15">
        <v>852669054845</v>
      </c>
      <c r="B1135" s="16" t="s">
        <v>731</v>
      </c>
    </row>
    <row r="1136" spans="1:2" ht="15.75" hidden="1">
      <c r="A1136" s="15">
        <v>852669054852</v>
      </c>
      <c r="B1136" s="16" t="s">
        <v>731</v>
      </c>
    </row>
    <row r="1137" spans="1:2" ht="15.75" hidden="1">
      <c r="A1137" s="15">
        <v>852669054869</v>
      </c>
      <c r="B1137" s="16" t="s">
        <v>731</v>
      </c>
    </row>
    <row r="1138" spans="1:2" ht="15.75" hidden="1">
      <c r="A1138" s="15">
        <v>852669054876</v>
      </c>
      <c r="B1138" s="16" t="s">
        <v>731</v>
      </c>
    </row>
    <row r="1139" spans="1:2" ht="15.75" hidden="1">
      <c r="A1139" s="15">
        <v>852669054883</v>
      </c>
      <c r="B1139" s="16" t="s">
        <v>731</v>
      </c>
    </row>
    <row r="1140" spans="1:2" ht="15.75" hidden="1">
      <c r="A1140" s="15">
        <v>852669054890</v>
      </c>
      <c r="B1140" s="16" t="s">
        <v>731</v>
      </c>
    </row>
    <row r="1141" spans="1:2" ht="15.75" hidden="1">
      <c r="A1141" s="15">
        <v>852669054906</v>
      </c>
      <c r="B1141" s="16" t="s">
        <v>731</v>
      </c>
    </row>
    <row r="1142" spans="1:2" ht="15.75" hidden="1">
      <c r="A1142" s="15">
        <v>852669054913</v>
      </c>
      <c r="B1142" s="16" t="s">
        <v>731</v>
      </c>
    </row>
    <row r="1143" spans="1:2" ht="15.75" hidden="1">
      <c r="A1143" s="15">
        <v>852669054920</v>
      </c>
      <c r="B1143" s="16" t="s">
        <v>731</v>
      </c>
    </row>
    <row r="1144" spans="1:2" ht="15.75" hidden="1">
      <c r="A1144" s="15">
        <v>852669054937</v>
      </c>
      <c r="B1144" s="16" t="s">
        <v>731</v>
      </c>
    </row>
    <row r="1145" spans="1:2" ht="15.75" hidden="1">
      <c r="A1145" s="15">
        <v>852669054944</v>
      </c>
      <c r="B1145" s="16" t="s">
        <v>731</v>
      </c>
    </row>
    <row r="1146" spans="1:2" ht="15.75" hidden="1">
      <c r="A1146" s="15">
        <v>852669054951</v>
      </c>
      <c r="B1146" s="16" t="s">
        <v>731</v>
      </c>
    </row>
    <row r="1147" spans="1:2" ht="15.75" hidden="1">
      <c r="A1147" s="15">
        <v>852669054968</v>
      </c>
      <c r="B1147" s="16" t="s">
        <v>731</v>
      </c>
    </row>
    <row r="1148" spans="1:2" ht="15.75" hidden="1">
      <c r="A1148" s="15">
        <v>852669054975</v>
      </c>
      <c r="B1148" s="16" t="s">
        <v>731</v>
      </c>
    </row>
    <row r="1149" spans="1:2" ht="15.75" hidden="1">
      <c r="A1149" s="15">
        <v>852669054982</v>
      </c>
      <c r="B1149" s="16" t="s">
        <v>731</v>
      </c>
    </row>
    <row r="1150" spans="1:2" ht="15.75" hidden="1">
      <c r="A1150" s="15">
        <v>852669054999</v>
      </c>
      <c r="B1150" s="16" t="s">
        <v>731</v>
      </c>
    </row>
    <row r="1151" spans="1:2" ht="15.75" hidden="1">
      <c r="A1151" s="15">
        <v>852669055002</v>
      </c>
      <c r="B1151" s="16" t="s">
        <v>731</v>
      </c>
    </row>
    <row r="1152" spans="1:2" ht="15.75" hidden="1">
      <c r="A1152" s="15">
        <v>852669055019</v>
      </c>
      <c r="B1152" s="16" t="s">
        <v>731</v>
      </c>
    </row>
    <row r="1153" spans="1:2" ht="15.75" hidden="1">
      <c r="A1153" s="15">
        <v>852669055026</v>
      </c>
      <c r="B1153" s="16" t="s">
        <v>731</v>
      </c>
    </row>
    <row r="1154" spans="1:2" ht="15.75" hidden="1">
      <c r="A1154" s="15">
        <v>852669055033</v>
      </c>
      <c r="B1154" s="16" t="s">
        <v>731</v>
      </c>
    </row>
    <row r="1155" spans="1:2" ht="15.75" hidden="1">
      <c r="A1155" s="15">
        <v>852669055040</v>
      </c>
      <c r="B1155" s="16" t="s">
        <v>731</v>
      </c>
    </row>
    <row r="1156" spans="1:2" ht="15.75" hidden="1">
      <c r="A1156" s="15">
        <v>852669055057</v>
      </c>
      <c r="B1156" s="16" t="s">
        <v>731</v>
      </c>
    </row>
    <row r="1157" spans="1:2" ht="15.75" hidden="1">
      <c r="A1157" s="15">
        <v>852669055064</v>
      </c>
      <c r="B1157" s="16" t="s">
        <v>731</v>
      </c>
    </row>
    <row r="1158" spans="1:2" ht="15.75" hidden="1">
      <c r="A1158" s="15">
        <v>852669055071</v>
      </c>
      <c r="B1158" s="16" t="s">
        <v>731</v>
      </c>
    </row>
    <row r="1159" spans="1:2" ht="15.75" hidden="1">
      <c r="A1159" s="15">
        <v>852669055088</v>
      </c>
      <c r="B1159" s="16" t="s">
        <v>731</v>
      </c>
    </row>
    <row r="1160" spans="1:2" ht="15.75" hidden="1">
      <c r="A1160" s="15">
        <v>852669055095</v>
      </c>
      <c r="B1160" s="16" t="s">
        <v>731</v>
      </c>
    </row>
    <row r="1161" spans="1:2" ht="15.75" hidden="1">
      <c r="A1161" s="15">
        <v>852669055101</v>
      </c>
      <c r="B1161" s="16" t="s">
        <v>731</v>
      </c>
    </row>
    <row r="1162" spans="1:2" ht="15.75" hidden="1">
      <c r="A1162" s="15">
        <v>852669055118</v>
      </c>
      <c r="B1162" s="16" t="s">
        <v>731</v>
      </c>
    </row>
    <row r="1163" spans="1:2" ht="15.75" hidden="1">
      <c r="A1163" s="15">
        <v>852669055125</v>
      </c>
      <c r="B1163" s="16" t="s">
        <v>731</v>
      </c>
    </row>
    <row r="1164" spans="1:2" ht="15.75" hidden="1">
      <c r="A1164" s="15">
        <v>852669055132</v>
      </c>
      <c r="B1164" s="16" t="s">
        <v>731</v>
      </c>
    </row>
    <row r="1165" spans="1:2" ht="15.75" hidden="1">
      <c r="A1165" s="15">
        <v>852669055149</v>
      </c>
      <c r="B1165" s="16" t="s">
        <v>731</v>
      </c>
    </row>
    <row r="1166" spans="1:2" ht="15.75" hidden="1">
      <c r="A1166" s="15">
        <v>852669055156</v>
      </c>
      <c r="B1166" s="16" t="s">
        <v>731</v>
      </c>
    </row>
    <row r="1167" spans="1:2" ht="15.75" hidden="1">
      <c r="A1167" s="15">
        <v>852669055163</v>
      </c>
      <c r="B1167" s="16" t="s">
        <v>731</v>
      </c>
    </row>
    <row r="1168" spans="1:2" ht="15.75" hidden="1">
      <c r="A1168" s="15">
        <v>852669055170</v>
      </c>
      <c r="B1168" s="16" t="s">
        <v>731</v>
      </c>
    </row>
    <row r="1169" spans="1:2" ht="15.75" hidden="1">
      <c r="A1169" s="15">
        <v>852669055187</v>
      </c>
      <c r="B1169" s="16" t="s">
        <v>731</v>
      </c>
    </row>
    <row r="1170" spans="1:2" ht="15.75" hidden="1">
      <c r="A1170" s="15">
        <v>852669055194</v>
      </c>
      <c r="B1170" s="16" t="s">
        <v>731</v>
      </c>
    </row>
    <row r="1171" spans="1:2" ht="15.75" hidden="1">
      <c r="A1171" s="15">
        <v>852669055200</v>
      </c>
      <c r="B1171" s="16" t="s">
        <v>731</v>
      </c>
    </row>
    <row r="1172" spans="1:2" ht="15.75" hidden="1">
      <c r="A1172" s="15">
        <v>852669055217</v>
      </c>
      <c r="B1172" s="16" t="s">
        <v>731</v>
      </c>
    </row>
    <row r="1173" spans="1:2" ht="15.75" hidden="1">
      <c r="A1173" s="15">
        <v>852669055224</v>
      </c>
      <c r="B1173" s="16" t="s">
        <v>731</v>
      </c>
    </row>
    <row r="1174" spans="1:2" ht="15.75" hidden="1">
      <c r="A1174" s="15">
        <v>852669055231</v>
      </c>
      <c r="B1174" s="16" t="s">
        <v>731</v>
      </c>
    </row>
    <row r="1175" spans="1:2" ht="15.75" hidden="1">
      <c r="A1175" s="15">
        <v>852669055248</v>
      </c>
      <c r="B1175" s="16" t="s">
        <v>731</v>
      </c>
    </row>
    <row r="1176" spans="1:2" ht="15.75" hidden="1">
      <c r="A1176" s="15">
        <v>852669055255</v>
      </c>
      <c r="B1176" s="16" t="s">
        <v>731</v>
      </c>
    </row>
    <row r="1177" spans="1:2" ht="15.75" hidden="1">
      <c r="A1177" s="15">
        <v>852669055262</v>
      </c>
      <c r="B1177" s="16" t="s">
        <v>731</v>
      </c>
    </row>
    <row r="1178" spans="1:2" ht="15.75" hidden="1">
      <c r="A1178" s="15">
        <v>852669055279</v>
      </c>
      <c r="B1178" s="16" t="s">
        <v>731</v>
      </c>
    </row>
    <row r="1179" spans="1:2" ht="15.75" hidden="1">
      <c r="A1179" s="15">
        <v>852669055286</v>
      </c>
      <c r="B1179" s="16" t="s">
        <v>731</v>
      </c>
    </row>
    <row r="1180" spans="1:2" ht="15.75" hidden="1">
      <c r="A1180" s="15">
        <v>852669055293</v>
      </c>
      <c r="B1180" s="16" t="s">
        <v>731</v>
      </c>
    </row>
    <row r="1181" spans="1:2" ht="15.75" hidden="1">
      <c r="A1181" s="15">
        <v>852669055309</v>
      </c>
      <c r="B1181" s="16" t="s">
        <v>731</v>
      </c>
    </row>
    <row r="1182" spans="1:2" ht="15.75" hidden="1">
      <c r="A1182" s="15">
        <v>852669055316</v>
      </c>
      <c r="B1182" s="16" t="s">
        <v>731</v>
      </c>
    </row>
    <row r="1183" spans="1:2" ht="15.75" hidden="1">
      <c r="A1183" s="15">
        <v>852669055323</v>
      </c>
      <c r="B1183" s="16" t="s">
        <v>731</v>
      </c>
    </row>
    <row r="1184" spans="1:2" ht="15.75" hidden="1">
      <c r="A1184" s="15">
        <v>852669055330</v>
      </c>
      <c r="B1184" s="16" t="s">
        <v>731</v>
      </c>
    </row>
    <row r="1185" spans="1:2" ht="15.75" hidden="1">
      <c r="A1185" s="64">
        <v>852669055347</v>
      </c>
      <c r="B1185" s="16" t="s">
        <v>731</v>
      </c>
    </row>
    <row r="1186" spans="1:2" ht="15.75" hidden="1">
      <c r="A1186" s="15">
        <v>852669055354</v>
      </c>
      <c r="B1186" s="16" t="s">
        <v>731</v>
      </c>
    </row>
    <row r="1187" spans="1:2" ht="15.75" hidden="1">
      <c r="A1187" s="64">
        <v>852669055361</v>
      </c>
      <c r="B1187" s="16" t="s">
        <v>731</v>
      </c>
    </row>
    <row r="1188" spans="1:2" ht="15.75" hidden="1">
      <c r="A1188" s="64">
        <v>852669055378</v>
      </c>
      <c r="B1188" s="16" t="s">
        <v>731</v>
      </c>
    </row>
    <row r="1189" spans="1:2" ht="15.75" hidden="1">
      <c r="A1189" s="64">
        <v>852669055385</v>
      </c>
      <c r="B1189" s="16" t="s">
        <v>731</v>
      </c>
    </row>
    <row r="1190" spans="1:2" ht="15.75" hidden="1">
      <c r="A1190" s="64">
        <v>852669055392</v>
      </c>
      <c r="B1190" s="16" t="s">
        <v>731</v>
      </c>
    </row>
    <row r="1191" spans="1:2" ht="15.75" hidden="1">
      <c r="A1191" s="64">
        <v>852669055408</v>
      </c>
      <c r="B1191" s="16" t="s">
        <v>731</v>
      </c>
    </row>
    <row r="1192" spans="1:2" ht="15.75" hidden="1">
      <c r="A1192" s="64">
        <v>852669055415</v>
      </c>
      <c r="B1192" s="16" t="s">
        <v>731</v>
      </c>
    </row>
    <row r="1193" spans="1:2" ht="15.75" hidden="1">
      <c r="A1193" s="64">
        <v>852669055422</v>
      </c>
      <c r="B1193" s="16" t="s">
        <v>731</v>
      </c>
    </row>
    <row r="1194" spans="1:2" ht="15.75" hidden="1">
      <c r="A1194" s="64">
        <v>852669055439</v>
      </c>
      <c r="B1194" s="16" t="s">
        <v>731</v>
      </c>
    </row>
    <row r="1195" spans="1:2" ht="15.75" hidden="1">
      <c r="A1195" s="64">
        <v>852669055446</v>
      </c>
      <c r="B1195" s="16" t="s">
        <v>731</v>
      </c>
    </row>
    <row r="1196" spans="1:2" ht="15.75" hidden="1">
      <c r="A1196" s="64">
        <v>852669055453</v>
      </c>
      <c r="B1196" s="16" t="s">
        <v>731</v>
      </c>
    </row>
    <row r="1197" spans="1:2" ht="15.75" hidden="1">
      <c r="A1197" s="64">
        <v>852669055460</v>
      </c>
      <c r="B1197" s="16" t="s">
        <v>731</v>
      </c>
    </row>
    <row r="1198" spans="1:2" ht="15.75" hidden="1">
      <c r="A1198" s="64">
        <v>852669055477</v>
      </c>
      <c r="B1198" s="16" t="s">
        <v>731</v>
      </c>
    </row>
    <row r="1199" spans="1:2" ht="15.75" hidden="1">
      <c r="A1199" s="64">
        <v>852669055484</v>
      </c>
      <c r="B1199" s="16" t="s">
        <v>731</v>
      </c>
    </row>
    <row r="1200" spans="1:2" ht="15.75" hidden="1">
      <c r="A1200" s="64">
        <v>852669055491</v>
      </c>
      <c r="B1200" s="16" t="s">
        <v>731</v>
      </c>
    </row>
    <row r="1201" spans="1:2" ht="15.75" hidden="1">
      <c r="A1201" s="64">
        <v>852669055507</v>
      </c>
      <c r="B1201" s="16" t="s">
        <v>731</v>
      </c>
    </row>
    <row r="1202" spans="1:2" ht="15.75" hidden="1">
      <c r="A1202" s="64">
        <v>852669055514</v>
      </c>
      <c r="B1202" s="16" t="s">
        <v>731</v>
      </c>
    </row>
    <row r="1203" spans="1:2" ht="15.75" hidden="1">
      <c r="A1203" s="64">
        <v>852669055521</v>
      </c>
      <c r="B1203" s="16" t="s">
        <v>731</v>
      </c>
    </row>
    <row r="1204" spans="1:2" ht="15.75" hidden="1">
      <c r="A1204" s="64">
        <v>852669055538</v>
      </c>
      <c r="B1204" s="16" t="s">
        <v>731</v>
      </c>
    </row>
    <row r="1205" spans="1:2" ht="15.75" hidden="1">
      <c r="A1205" s="64">
        <v>852669055545</v>
      </c>
      <c r="B1205" s="16" t="s">
        <v>731</v>
      </c>
    </row>
    <row r="1206" spans="1:2" ht="15.75" hidden="1">
      <c r="A1206" s="64">
        <v>852669055552</v>
      </c>
      <c r="B1206" s="16" t="s">
        <v>731</v>
      </c>
    </row>
    <row r="1207" spans="1:2" ht="15.75" hidden="1">
      <c r="A1207" s="64">
        <v>852669055569</v>
      </c>
      <c r="B1207" s="16" t="s">
        <v>731</v>
      </c>
    </row>
    <row r="1208" spans="1:2" ht="15.75" hidden="1">
      <c r="A1208" s="64">
        <v>852669055576</v>
      </c>
      <c r="B1208" s="16" t="s">
        <v>731</v>
      </c>
    </row>
    <row r="1209" spans="1:2" ht="15.75" hidden="1">
      <c r="A1209" s="64">
        <v>852669055583</v>
      </c>
      <c r="B1209" s="16" t="s">
        <v>731</v>
      </c>
    </row>
    <row r="1210" spans="1:2" ht="15.75" hidden="1">
      <c r="A1210" s="64">
        <v>852669055590</v>
      </c>
      <c r="B1210" s="16" t="s">
        <v>731</v>
      </c>
    </row>
    <row r="1211" spans="1:2" ht="15.75" hidden="1">
      <c r="A1211" s="64">
        <v>852669055606</v>
      </c>
      <c r="B1211" s="16" t="s">
        <v>731</v>
      </c>
    </row>
    <row r="1212" spans="1:2" ht="15.75" hidden="1">
      <c r="A1212" s="64">
        <v>852669055613</v>
      </c>
      <c r="B1212" s="16" t="s">
        <v>731</v>
      </c>
    </row>
    <row r="1213" spans="1:2" ht="15.75" hidden="1">
      <c r="A1213" s="64">
        <v>852669055620</v>
      </c>
      <c r="B1213" s="16" t="s">
        <v>731</v>
      </c>
    </row>
    <row r="1214" spans="1:2" ht="15.75" hidden="1">
      <c r="A1214" s="64">
        <v>852669055637</v>
      </c>
      <c r="B1214" s="16" t="s">
        <v>731</v>
      </c>
    </row>
    <row r="1215" spans="1:2" ht="15.75" hidden="1">
      <c r="A1215" s="64">
        <v>852669055644</v>
      </c>
      <c r="B1215" s="16" t="s">
        <v>731</v>
      </c>
    </row>
    <row r="1216" spans="1:2" ht="15.75" hidden="1">
      <c r="A1216" s="64">
        <v>852669055651</v>
      </c>
      <c r="B1216" s="16" t="s">
        <v>731</v>
      </c>
    </row>
    <row r="1217" spans="1:2" ht="15.75" hidden="1">
      <c r="A1217" s="64">
        <v>852669055668</v>
      </c>
      <c r="B1217" s="16" t="s">
        <v>731</v>
      </c>
    </row>
    <row r="1218" spans="1:2" ht="15.75" hidden="1">
      <c r="A1218" s="64">
        <v>852669055675</v>
      </c>
      <c r="B1218" s="16" t="s">
        <v>731</v>
      </c>
    </row>
    <row r="1219" spans="1:2" ht="15.75" hidden="1">
      <c r="A1219" s="64">
        <v>852669055682</v>
      </c>
      <c r="B1219" s="16" t="s">
        <v>731</v>
      </c>
    </row>
    <row r="1220" spans="1:2" ht="15.75" hidden="1">
      <c r="A1220" s="64">
        <v>852669055699</v>
      </c>
      <c r="B1220" s="16" t="s">
        <v>731</v>
      </c>
    </row>
    <row r="1221" spans="1:2" ht="15.75" hidden="1">
      <c r="A1221" s="64">
        <v>852669055705</v>
      </c>
      <c r="B1221" s="16" t="s">
        <v>731</v>
      </c>
    </row>
    <row r="1222" spans="1:2" ht="15.75" hidden="1">
      <c r="A1222" s="64">
        <v>852669055712</v>
      </c>
      <c r="B1222" s="16" t="s">
        <v>731</v>
      </c>
    </row>
    <row r="1223" spans="1:2" ht="15.75" hidden="1">
      <c r="A1223" s="64">
        <v>852669055729</v>
      </c>
      <c r="B1223" s="16" t="s">
        <v>731</v>
      </c>
    </row>
    <row r="1224" spans="1:2" ht="15.75" hidden="1">
      <c r="A1224" s="64">
        <v>852669055736</v>
      </c>
      <c r="B1224" s="16" t="s">
        <v>731</v>
      </c>
    </row>
    <row r="1225" spans="1:2" ht="15.75" hidden="1">
      <c r="A1225" s="64">
        <v>852669055743</v>
      </c>
      <c r="B1225" s="16" t="s">
        <v>731</v>
      </c>
    </row>
    <row r="1226" spans="1:2" ht="15.75" hidden="1">
      <c r="A1226" s="64">
        <v>852669055750</v>
      </c>
      <c r="B1226" s="16" t="s">
        <v>731</v>
      </c>
    </row>
    <row r="1227" spans="1:2" ht="15.75" hidden="1">
      <c r="A1227" s="64">
        <v>852669055767</v>
      </c>
      <c r="B1227" s="16" t="s">
        <v>731</v>
      </c>
    </row>
    <row r="1228" spans="1:2" ht="15.75" hidden="1">
      <c r="A1228" s="64">
        <v>852669055774</v>
      </c>
      <c r="B1228" s="16" t="s">
        <v>731</v>
      </c>
    </row>
    <row r="1229" spans="1:2" ht="15.75" hidden="1">
      <c r="A1229" s="64">
        <v>852669055781</v>
      </c>
      <c r="B1229" s="16" t="s">
        <v>731</v>
      </c>
    </row>
    <row r="1230" spans="1:2" ht="15.75" hidden="1">
      <c r="A1230" s="64">
        <v>852669055798</v>
      </c>
      <c r="B1230" s="16" t="s">
        <v>731</v>
      </c>
    </row>
    <row r="1231" spans="1:2" ht="15.75" hidden="1">
      <c r="A1231" s="64">
        <v>852669055804</v>
      </c>
      <c r="B1231" s="16" t="s">
        <v>731</v>
      </c>
    </row>
    <row r="1232" spans="1:2" ht="15.75" hidden="1">
      <c r="A1232" s="64">
        <v>852669055811</v>
      </c>
      <c r="B1232" s="16" t="s">
        <v>731</v>
      </c>
    </row>
    <row r="1233" spans="1:2" ht="15.75" hidden="1">
      <c r="A1233" s="64">
        <v>852669055828</v>
      </c>
      <c r="B1233" s="16" t="s">
        <v>731</v>
      </c>
    </row>
    <row r="1234" spans="1:2" ht="15.75" hidden="1">
      <c r="A1234" s="64">
        <v>852669055835</v>
      </c>
      <c r="B1234" s="16" t="s">
        <v>731</v>
      </c>
    </row>
    <row r="1235" spans="1:2" ht="15.75" hidden="1">
      <c r="A1235" s="64">
        <v>852669055842</v>
      </c>
      <c r="B1235" s="16" t="s">
        <v>731</v>
      </c>
    </row>
    <row r="1236" spans="1:2" ht="15.75" hidden="1">
      <c r="A1236" s="64">
        <v>852669055859</v>
      </c>
      <c r="B1236" s="16" t="s">
        <v>731</v>
      </c>
    </row>
    <row r="1237" spans="1:2" ht="15.75" hidden="1">
      <c r="A1237" s="64">
        <v>852669055866</v>
      </c>
      <c r="B1237" s="16" t="s">
        <v>731</v>
      </c>
    </row>
    <row r="1238" spans="1:2" ht="15.75" hidden="1">
      <c r="A1238" s="64">
        <v>852669055873</v>
      </c>
      <c r="B1238" s="16" t="s">
        <v>731</v>
      </c>
    </row>
    <row r="1239" spans="1:2" ht="15.75" hidden="1">
      <c r="A1239" s="64">
        <v>852669055880</v>
      </c>
      <c r="B1239" s="16" t="s">
        <v>731</v>
      </c>
    </row>
    <row r="1240" spans="1:2" ht="15.75" hidden="1">
      <c r="A1240" s="64">
        <v>852669055897</v>
      </c>
      <c r="B1240" s="16" t="s">
        <v>731</v>
      </c>
    </row>
    <row r="1241" spans="1:2" ht="15.75" hidden="1">
      <c r="A1241" s="64">
        <v>852669055903</v>
      </c>
      <c r="B1241" s="16" t="s">
        <v>731</v>
      </c>
    </row>
    <row r="1242" spans="1:2" ht="15.75" hidden="1">
      <c r="A1242" s="64">
        <v>852669055910</v>
      </c>
      <c r="B1242" s="16" t="s">
        <v>731</v>
      </c>
    </row>
    <row r="1243" spans="1:2" ht="15.75" hidden="1">
      <c r="A1243" s="64">
        <v>852669055927</v>
      </c>
      <c r="B1243" s="16" t="s">
        <v>731</v>
      </c>
    </row>
    <row r="1244" spans="1:2" ht="15.75" hidden="1">
      <c r="A1244" s="64">
        <v>852669055934</v>
      </c>
      <c r="B1244" s="16" t="s">
        <v>731</v>
      </c>
    </row>
    <row r="1245" spans="1:2" ht="15.75" hidden="1">
      <c r="A1245" s="64">
        <v>852669055941</v>
      </c>
      <c r="B1245" s="16" t="s">
        <v>731</v>
      </c>
    </row>
    <row r="1246" spans="1:2" ht="15.75" hidden="1">
      <c r="A1246" s="64">
        <v>852669055958</v>
      </c>
      <c r="B1246" s="16" t="s">
        <v>731</v>
      </c>
    </row>
    <row r="1247" spans="1:2" ht="15.75" hidden="1">
      <c r="A1247" s="64">
        <v>852669055965</v>
      </c>
      <c r="B1247" s="16" t="s">
        <v>731</v>
      </c>
    </row>
    <row r="1248" spans="1:2" ht="15.75" hidden="1">
      <c r="A1248" s="64">
        <v>852669055972</v>
      </c>
      <c r="B1248" s="16" t="s">
        <v>731</v>
      </c>
    </row>
    <row r="1249" spans="1:2" ht="15.75" hidden="1">
      <c r="A1249" s="64">
        <v>852669055989</v>
      </c>
      <c r="B1249" s="16" t="s">
        <v>731</v>
      </c>
    </row>
    <row r="1250" spans="1:2" ht="15.75" hidden="1">
      <c r="A1250" s="64">
        <v>852669055996</v>
      </c>
      <c r="B1250" s="16" t="s">
        <v>731</v>
      </c>
    </row>
    <row r="1251" spans="1:2" ht="15.75" hidden="1">
      <c r="A1251" s="64">
        <v>852669056009</v>
      </c>
      <c r="B1251" s="16" t="s">
        <v>731</v>
      </c>
    </row>
    <row r="1252" spans="1:2" ht="15.75" hidden="1">
      <c r="A1252" s="64">
        <v>852669056016</v>
      </c>
      <c r="B1252" s="16" t="s">
        <v>731</v>
      </c>
    </row>
    <row r="1253" spans="1:2" ht="15.75" hidden="1">
      <c r="A1253" s="64">
        <v>852669056023</v>
      </c>
      <c r="B1253" s="16" t="s">
        <v>731</v>
      </c>
    </row>
    <row r="1254" spans="1:2" ht="15.75" hidden="1">
      <c r="A1254" s="64">
        <v>852669056030</v>
      </c>
      <c r="B1254" s="16" t="s">
        <v>731</v>
      </c>
    </row>
    <row r="1255" spans="1:2" ht="15.75" hidden="1">
      <c r="A1255" s="64">
        <v>852669056047</v>
      </c>
      <c r="B1255" s="16" t="s">
        <v>731</v>
      </c>
    </row>
    <row r="1256" spans="1:2" ht="15.75" hidden="1">
      <c r="A1256" s="64">
        <v>852669056054</v>
      </c>
      <c r="B1256" s="16" t="s">
        <v>731</v>
      </c>
    </row>
    <row r="1257" spans="1:2" ht="15.75" hidden="1">
      <c r="A1257" s="64">
        <v>852669056061</v>
      </c>
      <c r="B1257" s="16" t="s">
        <v>731</v>
      </c>
    </row>
    <row r="1258" spans="1:2" ht="15.75" hidden="1">
      <c r="A1258" s="64">
        <v>852669056078</v>
      </c>
      <c r="B1258" s="16" t="s">
        <v>731</v>
      </c>
    </row>
    <row r="1259" spans="1:2" ht="15.75" hidden="1">
      <c r="A1259" s="64">
        <v>852669056085</v>
      </c>
      <c r="B1259" s="16" t="s">
        <v>731</v>
      </c>
    </row>
    <row r="1260" spans="1:2" ht="15.75" hidden="1">
      <c r="A1260" s="64">
        <v>852669056092</v>
      </c>
      <c r="B1260" s="16" t="s">
        <v>731</v>
      </c>
    </row>
    <row r="1261" spans="1:2" ht="15.75" hidden="1">
      <c r="A1261" s="64">
        <v>852669056108</v>
      </c>
      <c r="B1261" s="16" t="s">
        <v>731</v>
      </c>
    </row>
    <row r="1262" spans="1:2" ht="15.75" hidden="1">
      <c r="A1262" s="64">
        <v>852669056115</v>
      </c>
      <c r="B1262" s="16" t="s">
        <v>731</v>
      </c>
    </row>
    <row r="1263" spans="1:2" ht="15.75" hidden="1">
      <c r="A1263" s="64">
        <v>852669056122</v>
      </c>
      <c r="B1263" s="16" t="s">
        <v>731</v>
      </c>
    </row>
    <row r="1264" spans="1:2" ht="15.75" hidden="1">
      <c r="A1264" s="64">
        <v>852669056139</v>
      </c>
      <c r="B1264" s="16" t="s">
        <v>731</v>
      </c>
    </row>
    <row r="1265" spans="1:2" ht="15.75" hidden="1">
      <c r="A1265" s="64">
        <v>852669056146</v>
      </c>
      <c r="B1265" s="16" t="s">
        <v>731</v>
      </c>
    </row>
    <row r="1266" spans="1:2" ht="15.75" hidden="1">
      <c r="A1266" s="64">
        <v>852669056153</v>
      </c>
      <c r="B1266" s="16" t="s">
        <v>731</v>
      </c>
    </row>
    <row r="1267" spans="1:2" ht="15.75" hidden="1">
      <c r="A1267" s="64">
        <v>852669056160</v>
      </c>
      <c r="B1267" s="16" t="s">
        <v>731</v>
      </c>
    </row>
    <row r="1268" spans="1:2" ht="15.75" hidden="1">
      <c r="A1268" s="64">
        <v>852669056177</v>
      </c>
      <c r="B1268" s="16" t="s">
        <v>731</v>
      </c>
    </row>
    <row r="1269" spans="1:2" ht="15.75" hidden="1">
      <c r="A1269" s="64">
        <v>852669056184</v>
      </c>
      <c r="B1269" s="16" t="s">
        <v>731</v>
      </c>
    </row>
    <row r="1270" spans="1:2" ht="15.75" hidden="1">
      <c r="A1270" s="64">
        <v>852669056191</v>
      </c>
      <c r="B1270" s="16" t="s">
        <v>731</v>
      </c>
    </row>
    <row r="1271" spans="1:2" ht="15.75" hidden="1">
      <c r="A1271" s="64">
        <v>852669056207</v>
      </c>
      <c r="B1271" s="16" t="s">
        <v>731</v>
      </c>
    </row>
    <row r="1272" spans="1:2" ht="15.75" hidden="1">
      <c r="A1272" s="64">
        <v>852669056214</v>
      </c>
      <c r="B1272" s="16" t="s">
        <v>731</v>
      </c>
    </row>
    <row r="1273" spans="1:2" ht="15.75" hidden="1">
      <c r="A1273" s="64">
        <v>852669056221</v>
      </c>
      <c r="B1273" s="16" t="s">
        <v>731</v>
      </c>
    </row>
    <row r="1274" spans="1:2" ht="15.75" hidden="1">
      <c r="A1274" s="64">
        <v>852669056238</v>
      </c>
      <c r="B1274" s="16" t="s">
        <v>731</v>
      </c>
    </row>
    <row r="1275" spans="1:2" ht="15.75" hidden="1">
      <c r="A1275" s="64">
        <v>852669056245</v>
      </c>
      <c r="B1275" s="16" t="s">
        <v>731</v>
      </c>
    </row>
    <row r="1276" spans="1:2" ht="15.75" hidden="1">
      <c r="A1276" s="64">
        <v>852669056252</v>
      </c>
      <c r="B1276" s="16" t="s">
        <v>731</v>
      </c>
    </row>
    <row r="1277" spans="1:2" ht="15.75" hidden="1">
      <c r="A1277" s="64">
        <v>852669056269</v>
      </c>
      <c r="B1277" s="16" t="s">
        <v>731</v>
      </c>
    </row>
    <row r="1278" spans="1:2" ht="15.75" hidden="1">
      <c r="A1278" s="64">
        <v>852669056276</v>
      </c>
      <c r="B1278" s="16" t="s">
        <v>731</v>
      </c>
    </row>
    <row r="1279" spans="1:2" ht="15.75" hidden="1">
      <c r="A1279" s="64">
        <v>852669056283</v>
      </c>
      <c r="B1279" s="16" t="s">
        <v>731</v>
      </c>
    </row>
    <row r="1280" spans="1:2" ht="15.75" hidden="1">
      <c r="A1280" s="64">
        <v>852669056290</v>
      </c>
      <c r="B1280" s="16" t="s">
        <v>731</v>
      </c>
    </row>
    <row r="1281" spans="1:2" ht="15.75" hidden="1">
      <c r="A1281" s="64">
        <v>852669056306</v>
      </c>
      <c r="B1281" s="16" t="s">
        <v>731</v>
      </c>
    </row>
    <row r="1282" spans="1:2" ht="15.75" hidden="1">
      <c r="A1282" s="64">
        <v>852669056313</v>
      </c>
      <c r="B1282" s="16" t="s">
        <v>731</v>
      </c>
    </row>
    <row r="1283" spans="1:2" ht="15.75" hidden="1">
      <c r="A1283" s="64">
        <v>852669056320</v>
      </c>
      <c r="B1283" s="16" t="s">
        <v>731</v>
      </c>
    </row>
    <row r="1284" spans="1:2" ht="15.75" hidden="1">
      <c r="A1284" s="64">
        <v>852669056337</v>
      </c>
      <c r="B1284" s="16" t="s">
        <v>731</v>
      </c>
    </row>
    <row r="1285" spans="1:2" ht="15.75" hidden="1">
      <c r="A1285" s="64">
        <v>852669056344</v>
      </c>
      <c r="B1285" s="16" t="s">
        <v>731</v>
      </c>
    </row>
    <row r="1286" spans="1:2" ht="15.75" hidden="1">
      <c r="A1286" s="64">
        <v>852669056351</v>
      </c>
      <c r="B1286" s="16" t="s">
        <v>731</v>
      </c>
    </row>
    <row r="1287" spans="1:2" ht="15.75" hidden="1">
      <c r="A1287" s="64">
        <v>852669056368</v>
      </c>
      <c r="B1287" s="16" t="s">
        <v>731</v>
      </c>
    </row>
    <row r="1288" spans="1:2" ht="15.75" hidden="1">
      <c r="A1288" s="64">
        <v>852669056375</v>
      </c>
      <c r="B1288" s="16" t="s">
        <v>731</v>
      </c>
    </row>
    <row r="1289" spans="1:2" ht="15.75" hidden="1">
      <c r="A1289" s="64">
        <v>852669056382</v>
      </c>
      <c r="B1289" s="16" t="s">
        <v>731</v>
      </c>
    </row>
    <row r="1290" spans="1:2" ht="15.75" hidden="1">
      <c r="A1290" s="64">
        <v>852669056399</v>
      </c>
      <c r="B1290" s="16" t="s">
        <v>731</v>
      </c>
    </row>
    <row r="1291" spans="1:2" ht="15.75" hidden="1">
      <c r="A1291" s="64">
        <v>852669056405</v>
      </c>
      <c r="B1291" s="16" t="s">
        <v>731</v>
      </c>
    </row>
    <row r="1292" spans="1:2" ht="15.75" hidden="1">
      <c r="A1292" s="64">
        <v>852669056412</v>
      </c>
      <c r="B1292" s="16" t="s">
        <v>731</v>
      </c>
    </row>
    <row r="1293" spans="1:2" ht="15.75" hidden="1">
      <c r="A1293" s="64">
        <v>852669056429</v>
      </c>
      <c r="B1293" s="16" t="s">
        <v>731</v>
      </c>
    </row>
    <row r="1294" spans="1:2" ht="15.75" hidden="1">
      <c r="A1294" s="64">
        <v>852669056436</v>
      </c>
      <c r="B1294" s="16" t="s">
        <v>731</v>
      </c>
    </row>
    <row r="1295" spans="1:2" ht="15.75" hidden="1">
      <c r="A1295" s="64">
        <v>852669056443</v>
      </c>
      <c r="B1295" s="16" t="s">
        <v>731</v>
      </c>
    </row>
    <row r="1296" spans="1:2" ht="15.75" hidden="1">
      <c r="A1296" s="64">
        <v>852669056450</v>
      </c>
      <c r="B1296" s="16" t="s">
        <v>731</v>
      </c>
    </row>
    <row r="1297" spans="1:2" ht="15.75" hidden="1">
      <c r="A1297" s="64">
        <v>852669056467</v>
      </c>
      <c r="B1297" s="16" t="s">
        <v>731</v>
      </c>
    </row>
    <row r="1298" spans="1:2" ht="15.75" hidden="1">
      <c r="A1298" s="64">
        <v>852669056474</v>
      </c>
      <c r="B1298" s="16" t="s">
        <v>731</v>
      </c>
    </row>
    <row r="1299" spans="1:2" ht="15.75" hidden="1">
      <c r="A1299" s="64">
        <v>852669056481</v>
      </c>
      <c r="B1299" s="16" t="s">
        <v>731</v>
      </c>
    </row>
    <row r="1300" spans="1:2" ht="15.75" hidden="1">
      <c r="A1300" s="64">
        <v>852669056498</v>
      </c>
      <c r="B1300" s="16" t="s">
        <v>731</v>
      </c>
    </row>
    <row r="1301" spans="1:2" ht="15.75" hidden="1">
      <c r="A1301" s="64">
        <v>852669056504</v>
      </c>
      <c r="B1301" s="16" t="s">
        <v>731</v>
      </c>
    </row>
    <row r="1302" spans="1:2" ht="15.75" hidden="1">
      <c r="A1302" s="64">
        <v>852669056511</v>
      </c>
      <c r="B1302" s="16" t="s">
        <v>731</v>
      </c>
    </row>
    <row r="1303" spans="1:2" ht="15.75" hidden="1">
      <c r="A1303" s="64">
        <v>852669056528</v>
      </c>
      <c r="B1303" s="16" t="s">
        <v>731</v>
      </c>
    </row>
    <row r="1304" spans="1:2" ht="15.75" hidden="1">
      <c r="A1304" s="64">
        <v>852669056535</v>
      </c>
      <c r="B1304" s="16" t="s">
        <v>731</v>
      </c>
    </row>
    <row r="1305" spans="1:2" ht="15.75" hidden="1">
      <c r="A1305" s="64">
        <v>852669056542</v>
      </c>
      <c r="B1305" s="16" t="s">
        <v>731</v>
      </c>
    </row>
    <row r="1306" spans="1:2" ht="15.75" hidden="1">
      <c r="A1306" s="64">
        <v>852669056559</v>
      </c>
      <c r="B1306" s="16" t="s">
        <v>731</v>
      </c>
    </row>
    <row r="1307" spans="1:2" ht="15.75" hidden="1">
      <c r="A1307" s="64">
        <v>852669056566</v>
      </c>
      <c r="B1307" s="16" t="s">
        <v>731</v>
      </c>
    </row>
    <row r="1308" spans="1:2" ht="15.75" hidden="1">
      <c r="A1308" s="64">
        <v>852669056573</v>
      </c>
      <c r="B1308" s="16" t="s">
        <v>731</v>
      </c>
    </row>
    <row r="1309" spans="1:2" ht="15.75" hidden="1">
      <c r="A1309" s="64">
        <v>852669056580</v>
      </c>
      <c r="B1309" s="16" t="s">
        <v>731</v>
      </c>
    </row>
    <row r="1310" spans="1:2" ht="15.75" hidden="1">
      <c r="A1310" s="64">
        <v>852669056597</v>
      </c>
      <c r="B1310" s="16" t="s">
        <v>731</v>
      </c>
    </row>
    <row r="1311" spans="1:2" ht="15.75" hidden="1">
      <c r="A1311" s="64">
        <v>852669056603</v>
      </c>
      <c r="B1311" s="16" t="s">
        <v>731</v>
      </c>
    </row>
    <row r="1312" spans="1:2" ht="15.75" hidden="1">
      <c r="A1312" s="64">
        <v>852669056610</v>
      </c>
      <c r="B1312" s="16" t="s">
        <v>731</v>
      </c>
    </row>
    <row r="1313" spans="1:2" ht="15.75" hidden="1">
      <c r="A1313" s="64">
        <v>852669056627</v>
      </c>
      <c r="B1313" s="16" t="s">
        <v>731</v>
      </c>
    </row>
    <row r="1314" spans="1:2" ht="15.75" hidden="1">
      <c r="A1314" s="64">
        <v>852669056634</v>
      </c>
      <c r="B1314" s="16" t="s">
        <v>731</v>
      </c>
    </row>
    <row r="1315" spans="1:2" ht="15.75" hidden="1">
      <c r="A1315" s="64">
        <v>852669056641</v>
      </c>
      <c r="B1315" s="16" t="s">
        <v>731</v>
      </c>
    </row>
    <row r="1316" spans="1:2" ht="15.75" hidden="1">
      <c r="A1316" s="64">
        <v>852669056658</v>
      </c>
      <c r="B1316" s="16" t="s">
        <v>731</v>
      </c>
    </row>
    <row r="1317" spans="1:2" ht="15.75" hidden="1">
      <c r="A1317" s="64">
        <v>852669056665</v>
      </c>
      <c r="B1317" s="16" t="s">
        <v>731</v>
      </c>
    </row>
    <row r="1318" spans="1:2" ht="15.75" hidden="1">
      <c r="A1318" s="64">
        <v>852669056672</v>
      </c>
      <c r="B1318" s="16" t="s">
        <v>731</v>
      </c>
    </row>
    <row r="1319" spans="1:2" ht="15.75" hidden="1">
      <c r="A1319" s="64">
        <v>852669056689</v>
      </c>
      <c r="B1319" s="16" t="s">
        <v>731</v>
      </c>
    </row>
    <row r="1320" spans="1:2" ht="15.75" hidden="1">
      <c r="A1320" s="64">
        <v>852669056696</v>
      </c>
      <c r="B1320" s="16" t="s">
        <v>731</v>
      </c>
    </row>
    <row r="1321" spans="1:2" ht="15.75" hidden="1">
      <c r="A1321" s="64">
        <v>852669056702</v>
      </c>
      <c r="B1321" s="16" t="s">
        <v>731</v>
      </c>
    </row>
    <row r="1322" spans="1:2" ht="15.75" hidden="1">
      <c r="A1322" s="64">
        <v>852669056719</v>
      </c>
      <c r="B1322" s="16" t="s">
        <v>731</v>
      </c>
    </row>
    <row r="1323" spans="1:2" ht="15.75" hidden="1">
      <c r="A1323" s="64">
        <v>852669056726</v>
      </c>
      <c r="B1323" s="16" t="s">
        <v>731</v>
      </c>
    </row>
    <row r="1324" spans="1:2" ht="15.75" hidden="1">
      <c r="A1324" s="64">
        <v>852669056733</v>
      </c>
      <c r="B1324" s="16" t="s">
        <v>731</v>
      </c>
    </row>
    <row r="1325" spans="1:2" ht="15.75" hidden="1">
      <c r="A1325" s="64">
        <v>852669056740</v>
      </c>
      <c r="B1325" s="16" t="s">
        <v>731</v>
      </c>
    </row>
    <row r="1326" spans="1:2" ht="15.75" hidden="1">
      <c r="A1326" s="64">
        <v>852669056757</v>
      </c>
      <c r="B1326" s="16" t="s">
        <v>731</v>
      </c>
    </row>
    <row r="1327" spans="1:2" ht="15.75" hidden="1">
      <c r="A1327" s="64">
        <v>852669056764</v>
      </c>
      <c r="B1327" s="16" t="s">
        <v>731</v>
      </c>
    </row>
    <row r="1328" spans="1:2" ht="15.75" hidden="1">
      <c r="A1328" s="64">
        <v>852669056771</v>
      </c>
      <c r="B1328" s="16" t="s">
        <v>731</v>
      </c>
    </row>
    <row r="1329" spans="1:2" ht="15.75" hidden="1">
      <c r="A1329" s="64">
        <v>852669056788</v>
      </c>
      <c r="B1329" s="16" t="s">
        <v>731</v>
      </c>
    </row>
    <row r="1330" spans="1:2" ht="15.75" hidden="1">
      <c r="A1330" s="64">
        <v>852669056795</v>
      </c>
      <c r="B1330" s="16" t="s">
        <v>731</v>
      </c>
    </row>
    <row r="1331" spans="1:2" ht="15.75" hidden="1">
      <c r="A1331" s="64">
        <v>852669056801</v>
      </c>
      <c r="B1331" s="16" t="s">
        <v>731</v>
      </c>
    </row>
    <row r="1332" spans="1:2" ht="15.75" hidden="1">
      <c r="A1332" s="64">
        <v>852669056818</v>
      </c>
      <c r="B1332" s="16" t="s">
        <v>731</v>
      </c>
    </row>
    <row r="1333" spans="1:2" ht="15.75" hidden="1">
      <c r="A1333" s="64">
        <v>852669056825</v>
      </c>
      <c r="B1333" s="16" t="s">
        <v>731</v>
      </c>
    </row>
    <row r="1334" spans="1:2" ht="15.75" hidden="1">
      <c r="A1334" s="64">
        <v>852669056832</v>
      </c>
      <c r="B1334" s="16" t="s">
        <v>731</v>
      </c>
    </row>
    <row r="1335" spans="1:2" ht="15.75" hidden="1">
      <c r="A1335" s="64">
        <v>852669056849</v>
      </c>
      <c r="B1335" s="16" t="s">
        <v>731</v>
      </c>
    </row>
    <row r="1336" spans="1:2" ht="15.75" hidden="1">
      <c r="A1336" s="64">
        <v>852669056856</v>
      </c>
      <c r="B1336" s="16" t="s">
        <v>731</v>
      </c>
    </row>
    <row r="1337" spans="1:2" ht="15.75" hidden="1">
      <c r="A1337" s="64">
        <v>852669056863</v>
      </c>
      <c r="B1337" s="16" t="s">
        <v>731</v>
      </c>
    </row>
    <row r="1338" spans="1:2" ht="15.75" hidden="1">
      <c r="A1338" s="64">
        <v>852669056870</v>
      </c>
      <c r="B1338" s="16" t="s">
        <v>731</v>
      </c>
    </row>
    <row r="1339" spans="1:2" ht="15.75" hidden="1">
      <c r="A1339" s="64">
        <v>852669056887</v>
      </c>
      <c r="B1339" s="16" t="s">
        <v>731</v>
      </c>
    </row>
    <row r="1340" spans="1:2" ht="15.75" hidden="1">
      <c r="A1340" s="64">
        <v>852669056894</v>
      </c>
      <c r="B1340" s="16" t="s">
        <v>731</v>
      </c>
    </row>
    <row r="1341" spans="1:2" ht="15.75" hidden="1">
      <c r="A1341" s="64">
        <v>852669056900</v>
      </c>
      <c r="B1341" s="16" t="s">
        <v>731</v>
      </c>
    </row>
    <row r="1342" spans="1:2" ht="15.75" hidden="1">
      <c r="A1342" s="64">
        <v>852669056917</v>
      </c>
      <c r="B1342" s="16" t="s">
        <v>731</v>
      </c>
    </row>
    <row r="1343" spans="1:2" ht="15.75" hidden="1">
      <c r="A1343" s="64">
        <v>852669056924</v>
      </c>
      <c r="B1343" s="16" t="s">
        <v>731</v>
      </c>
    </row>
    <row r="1344" spans="1:2" ht="15.75" hidden="1">
      <c r="A1344" s="64">
        <v>852669056931</v>
      </c>
      <c r="B1344" s="16" t="s">
        <v>731</v>
      </c>
    </row>
    <row r="1345" spans="1:2" ht="15.75" hidden="1">
      <c r="A1345" s="64">
        <v>852669056948</v>
      </c>
      <c r="B1345" s="16" t="s">
        <v>731</v>
      </c>
    </row>
    <row r="1346" spans="1:2" ht="15.75" hidden="1">
      <c r="A1346" s="64">
        <v>852669056955</v>
      </c>
      <c r="B1346" s="16" t="s">
        <v>731</v>
      </c>
    </row>
    <row r="1347" spans="1:2" ht="15.75" hidden="1">
      <c r="A1347" s="64">
        <v>852669056962</v>
      </c>
      <c r="B1347" s="16" t="s">
        <v>731</v>
      </c>
    </row>
    <row r="1348" spans="1:2" ht="15.75" hidden="1">
      <c r="A1348" s="64">
        <v>852669056979</v>
      </c>
      <c r="B1348" s="16" t="s">
        <v>731</v>
      </c>
    </row>
    <row r="1349" spans="1:2" ht="15.75" hidden="1">
      <c r="A1349" s="64">
        <v>852669056986</v>
      </c>
      <c r="B1349" s="16" t="s">
        <v>731</v>
      </c>
    </row>
    <row r="1350" spans="1:2" ht="15.75" hidden="1">
      <c r="A1350" s="64">
        <v>852669056993</v>
      </c>
      <c r="B1350" s="16" t="s">
        <v>731</v>
      </c>
    </row>
    <row r="1351" spans="1:2" ht="15.75" hidden="1">
      <c r="A1351" s="64">
        <v>852669057006</v>
      </c>
      <c r="B1351" s="16" t="s">
        <v>731</v>
      </c>
    </row>
    <row r="1352" spans="1:2" ht="15.75" hidden="1">
      <c r="A1352" s="64">
        <v>852669057013</v>
      </c>
      <c r="B1352" s="16" t="s">
        <v>731</v>
      </c>
    </row>
    <row r="1353" spans="1:2" ht="15.75" hidden="1">
      <c r="A1353" s="64">
        <v>852669057020</v>
      </c>
      <c r="B1353" s="16" t="s">
        <v>731</v>
      </c>
    </row>
    <row r="1354" spans="1:2" ht="15.75" hidden="1">
      <c r="A1354" s="64">
        <v>852669057037</v>
      </c>
      <c r="B1354" s="16" t="s">
        <v>731</v>
      </c>
    </row>
    <row r="1355" spans="1:2" ht="15.75" hidden="1">
      <c r="A1355" s="64">
        <v>852669057044</v>
      </c>
      <c r="B1355" s="16" t="s">
        <v>731</v>
      </c>
    </row>
    <row r="1356" spans="1:2" ht="15.75" hidden="1">
      <c r="A1356" s="64">
        <v>852669057051</v>
      </c>
      <c r="B1356" s="16" t="s">
        <v>731</v>
      </c>
    </row>
    <row r="1357" spans="1:2" ht="15.75" hidden="1">
      <c r="A1357" s="64">
        <v>852669057068</v>
      </c>
      <c r="B1357" s="16" t="s">
        <v>731</v>
      </c>
    </row>
    <row r="1358" spans="1:2" ht="15.75" hidden="1">
      <c r="A1358" s="64">
        <v>852669057075</v>
      </c>
      <c r="B1358" s="16" t="s">
        <v>731</v>
      </c>
    </row>
    <row r="1359" spans="1:2" ht="15.75" hidden="1">
      <c r="A1359" s="64">
        <v>852669057082</v>
      </c>
      <c r="B1359" s="16" t="s">
        <v>731</v>
      </c>
    </row>
    <row r="1360" spans="1:2" ht="15.75" hidden="1">
      <c r="A1360" s="64">
        <v>852669057099</v>
      </c>
      <c r="B1360" s="16" t="s">
        <v>731</v>
      </c>
    </row>
    <row r="1361" spans="1:2" ht="15.75" hidden="1">
      <c r="A1361" s="64">
        <v>852669057105</v>
      </c>
      <c r="B1361" s="16" t="s">
        <v>731</v>
      </c>
    </row>
    <row r="1362" spans="1:2" ht="15.75" hidden="1">
      <c r="A1362" s="64">
        <v>852669057112</v>
      </c>
      <c r="B1362" s="16" t="s">
        <v>731</v>
      </c>
    </row>
    <row r="1363" spans="1:2" ht="15.75" hidden="1">
      <c r="A1363" s="64">
        <v>852669057129</v>
      </c>
      <c r="B1363" s="16" t="s">
        <v>731</v>
      </c>
    </row>
    <row r="1364" spans="1:2" ht="15.75" hidden="1">
      <c r="A1364" s="64">
        <v>852669057136</v>
      </c>
      <c r="B1364" s="16" t="s">
        <v>731</v>
      </c>
    </row>
    <row r="1365" spans="1:2" ht="15.75" hidden="1">
      <c r="A1365" s="64">
        <v>852669057143</v>
      </c>
      <c r="B1365" s="16" t="s">
        <v>731</v>
      </c>
    </row>
    <row r="1366" spans="1:2" ht="15.75" hidden="1">
      <c r="A1366" s="64">
        <v>852669057150</v>
      </c>
      <c r="B1366" s="16" t="s">
        <v>731</v>
      </c>
    </row>
    <row r="1367" spans="1:2" ht="15.75" hidden="1">
      <c r="A1367" s="64">
        <v>852669057167</v>
      </c>
      <c r="B1367" s="16" t="s">
        <v>731</v>
      </c>
    </row>
    <row r="1368" spans="1:2" ht="15.75" hidden="1">
      <c r="A1368" s="64">
        <v>852669057174</v>
      </c>
      <c r="B1368" s="16" t="s">
        <v>731</v>
      </c>
    </row>
    <row r="1369" spans="1:2" ht="15.75" hidden="1">
      <c r="A1369" s="64">
        <v>852669057181</v>
      </c>
      <c r="B1369" s="16" t="s">
        <v>731</v>
      </c>
    </row>
    <row r="1370" spans="1:2" ht="15.75" hidden="1">
      <c r="A1370" s="64">
        <v>852669057198</v>
      </c>
      <c r="B1370" s="16" t="s">
        <v>731</v>
      </c>
    </row>
    <row r="1371" spans="1:2" ht="15.75" hidden="1">
      <c r="A1371" s="64">
        <v>852669057204</v>
      </c>
      <c r="B1371" s="16" t="s">
        <v>731</v>
      </c>
    </row>
    <row r="1372" spans="1:2" ht="15.75" hidden="1">
      <c r="A1372" s="64">
        <v>852669057211</v>
      </c>
      <c r="B1372" s="16" t="s">
        <v>731</v>
      </c>
    </row>
    <row r="1373" spans="1:2" ht="15.75" hidden="1">
      <c r="A1373" s="64">
        <v>852669057228</v>
      </c>
      <c r="B1373" s="16" t="s">
        <v>731</v>
      </c>
    </row>
    <row r="1374" spans="1:2" ht="15.75" hidden="1">
      <c r="A1374" s="64">
        <v>852669057235</v>
      </c>
      <c r="B1374" s="16" t="s">
        <v>731</v>
      </c>
    </row>
    <row r="1375" spans="1:2" ht="15.75" hidden="1">
      <c r="A1375" s="64">
        <v>852669057242</v>
      </c>
      <c r="B1375" s="16" t="s">
        <v>731</v>
      </c>
    </row>
    <row r="1376" spans="1:2" ht="15.75" hidden="1">
      <c r="A1376" s="64">
        <v>852669057259</v>
      </c>
      <c r="B1376" s="16" t="s">
        <v>731</v>
      </c>
    </row>
    <row r="1377" spans="1:2" ht="15.75" hidden="1">
      <c r="A1377" s="64">
        <v>852669057266</v>
      </c>
      <c r="B1377" s="16" t="s">
        <v>731</v>
      </c>
    </row>
    <row r="1378" spans="1:2" ht="15.75" hidden="1">
      <c r="A1378" s="64">
        <v>852669057273</v>
      </c>
      <c r="B1378" s="16" t="s">
        <v>731</v>
      </c>
    </row>
    <row r="1379" spans="1:2" ht="15.75" hidden="1">
      <c r="A1379" s="64">
        <v>852669057280</v>
      </c>
      <c r="B1379" s="16" t="s">
        <v>731</v>
      </c>
    </row>
    <row r="1380" spans="1:2" ht="15.75" hidden="1">
      <c r="A1380" s="64">
        <v>852669057297</v>
      </c>
      <c r="B1380" s="16" t="s">
        <v>731</v>
      </c>
    </row>
    <row r="1381" spans="1:2" ht="15.75" hidden="1">
      <c r="A1381" s="64">
        <v>852669057303</v>
      </c>
      <c r="B1381" s="16" t="s">
        <v>731</v>
      </c>
    </row>
    <row r="1382" spans="1:2" ht="15.75" hidden="1">
      <c r="A1382" s="64">
        <v>852669057310</v>
      </c>
      <c r="B1382" s="16" t="s">
        <v>731</v>
      </c>
    </row>
    <row r="1383" spans="1:2" ht="15.75" hidden="1">
      <c r="A1383" s="64">
        <v>852669057327</v>
      </c>
      <c r="B1383" s="16" t="s">
        <v>731</v>
      </c>
    </row>
    <row r="1384" spans="1:2" ht="15.75" hidden="1">
      <c r="A1384" s="64">
        <v>852669057334</v>
      </c>
      <c r="B1384" s="16" t="s">
        <v>731</v>
      </c>
    </row>
    <row r="1385" spans="1:2" ht="15.75" hidden="1">
      <c r="A1385" s="64">
        <v>852669057341</v>
      </c>
      <c r="B1385" s="16" t="s">
        <v>731</v>
      </c>
    </row>
    <row r="1386" spans="1:2" ht="15.75" hidden="1">
      <c r="A1386" s="64">
        <v>852669057358</v>
      </c>
      <c r="B1386" s="16" t="s">
        <v>731</v>
      </c>
    </row>
    <row r="1387" spans="1:2" ht="15.75" hidden="1">
      <c r="A1387" s="64">
        <v>852669057365</v>
      </c>
      <c r="B1387" s="16" t="s">
        <v>731</v>
      </c>
    </row>
    <row r="1388" spans="1:2" ht="15.75" hidden="1">
      <c r="A1388" s="64">
        <v>852669057372</v>
      </c>
      <c r="B1388" s="16" t="s">
        <v>731</v>
      </c>
    </row>
    <row r="1389" spans="1:2" ht="15.75" hidden="1">
      <c r="A1389" s="64">
        <v>852669057389</v>
      </c>
      <c r="B1389" s="16" t="s">
        <v>731</v>
      </c>
    </row>
    <row r="1390" spans="1:2" ht="15.75" hidden="1">
      <c r="A1390" s="64">
        <v>852669057396</v>
      </c>
      <c r="B1390" s="16" t="s">
        <v>731</v>
      </c>
    </row>
    <row r="1391" spans="1:2" ht="15.75" hidden="1">
      <c r="A1391" s="64">
        <v>852669057402</v>
      </c>
      <c r="B1391" s="16" t="s">
        <v>731</v>
      </c>
    </row>
    <row r="1392" spans="1:2" ht="15.75" hidden="1">
      <c r="A1392" s="64">
        <v>852669057419</v>
      </c>
      <c r="B1392" s="16" t="s">
        <v>731</v>
      </c>
    </row>
    <row r="1393" spans="1:2" ht="15.75" hidden="1">
      <c r="A1393" s="64">
        <v>852669057426</v>
      </c>
      <c r="B1393" s="16" t="s">
        <v>731</v>
      </c>
    </row>
    <row r="1394" spans="1:2" ht="15.75" hidden="1">
      <c r="A1394" s="64">
        <v>852669057433</v>
      </c>
      <c r="B1394" s="1" t="s">
        <v>731</v>
      </c>
    </row>
    <row r="1395" spans="1:2" ht="15.75" hidden="1">
      <c r="A1395" s="64">
        <v>852669057440</v>
      </c>
      <c r="B1395" s="1" t="s">
        <v>731</v>
      </c>
    </row>
    <row r="1396" spans="1:2" ht="15.75" hidden="1">
      <c r="A1396" s="64">
        <v>852669057457</v>
      </c>
      <c r="B1396" s="1" t="s">
        <v>731</v>
      </c>
    </row>
    <row r="1397" spans="1:2" ht="15.75" hidden="1">
      <c r="A1397" s="15">
        <v>852669057464</v>
      </c>
      <c r="B1397" s="1" t="s">
        <v>731</v>
      </c>
    </row>
    <row r="1398" spans="1:2" ht="15.75" hidden="1">
      <c r="A1398" s="15">
        <v>852669057471</v>
      </c>
      <c r="B1398" s="1" t="s">
        <v>731</v>
      </c>
    </row>
    <row r="1399" spans="1:2" ht="15.75" hidden="1">
      <c r="A1399" s="15">
        <v>852669057488</v>
      </c>
      <c r="B1399" s="1" t="s">
        <v>731</v>
      </c>
    </row>
    <row r="1400" spans="1:2" ht="15.75" hidden="1">
      <c r="A1400" s="15">
        <v>852669057495</v>
      </c>
      <c r="B1400" s="1" t="s">
        <v>731</v>
      </c>
    </row>
    <row r="1401" spans="1:2" ht="15.75" hidden="1">
      <c r="A1401" s="15">
        <v>852669057501</v>
      </c>
      <c r="B1401" s="1" t="s">
        <v>731</v>
      </c>
    </row>
    <row r="1402" spans="1:2" ht="15.75" hidden="1">
      <c r="A1402" s="64" t="s">
        <v>4072</v>
      </c>
      <c r="B1402" s="16" t="s">
        <v>731</v>
      </c>
    </row>
    <row r="1403" spans="1:2" ht="15.75" hidden="1">
      <c r="A1403" s="64" t="s">
        <v>4073</v>
      </c>
      <c r="B1403" s="16" t="s">
        <v>731</v>
      </c>
    </row>
    <row r="1404" spans="1:2" ht="15.75" hidden="1">
      <c r="A1404" s="64" t="s">
        <v>4074</v>
      </c>
      <c r="B1404" s="16" t="s">
        <v>731</v>
      </c>
    </row>
    <row r="1405" spans="1:2" ht="15.75" hidden="1">
      <c r="A1405" s="64" t="s">
        <v>4075</v>
      </c>
      <c r="B1405" s="16" t="s">
        <v>731</v>
      </c>
    </row>
    <row r="1406" spans="1:2" ht="15.75" hidden="1">
      <c r="A1406" s="64" t="s">
        <v>4076</v>
      </c>
      <c r="B1406" s="16" t="s">
        <v>731</v>
      </c>
    </row>
    <row r="1407" spans="1:2" ht="15.75" hidden="1">
      <c r="A1407" s="64" t="s">
        <v>4077</v>
      </c>
      <c r="B1407" s="16" t="s">
        <v>731</v>
      </c>
    </row>
    <row r="1408" spans="1:2" ht="15.75" hidden="1">
      <c r="A1408" s="64" t="s">
        <v>4078</v>
      </c>
      <c r="B1408" s="16" t="s">
        <v>731</v>
      </c>
    </row>
    <row r="1409" spans="1:2" ht="15.75" hidden="1">
      <c r="A1409" s="64" t="s">
        <v>4079</v>
      </c>
      <c r="B1409" s="16" t="s">
        <v>731</v>
      </c>
    </row>
    <row r="1410" spans="1:2" ht="15.75" hidden="1">
      <c r="A1410" s="64" t="s">
        <v>4080</v>
      </c>
      <c r="B1410" s="16" t="s">
        <v>731</v>
      </c>
    </row>
    <row r="1411" spans="1:2" ht="15.75" hidden="1">
      <c r="A1411" s="64" t="s">
        <v>4081</v>
      </c>
      <c r="B1411" s="16" t="s">
        <v>731</v>
      </c>
    </row>
    <row r="1412" spans="1:2" ht="15.75" hidden="1">
      <c r="A1412" s="64" t="s">
        <v>4082</v>
      </c>
      <c r="B1412" s="16" t="s">
        <v>731</v>
      </c>
    </row>
    <row r="1413" spans="1:2" ht="15.75" hidden="1">
      <c r="A1413" s="64" t="s">
        <v>4083</v>
      </c>
      <c r="B1413" s="16" t="s">
        <v>731</v>
      </c>
    </row>
    <row r="1414" spans="1:2" ht="15.75" hidden="1">
      <c r="A1414" s="64" t="s">
        <v>4084</v>
      </c>
      <c r="B1414" s="16" t="s">
        <v>731</v>
      </c>
    </row>
    <row r="1415" spans="1:2" ht="15.75" hidden="1">
      <c r="A1415" s="64" t="s">
        <v>4085</v>
      </c>
      <c r="B1415" s="16" t="s">
        <v>731</v>
      </c>
    </row>
    <row r="1416" spans="1:2" ht="15.75" hidden="1">
      <c r="A1416" s="64" t="s">
        <v>4086</v>
      </c>
      <c r="B1416" s="16" t="s">
        <v>731</v>
      </c>
    </row>
    <row r="1417" spans="1:2" ht="15.75" hidden="1">
      <c r="A1417" s="64" t="s">
        <v>4087</v>
      </c>
      <c r="B1417" s="16" t="s">
        <v>731</v>
      </c>
    </row>
    <row r="1418" spans="1:2" ht="15.75" hidden="1">
      <c r="A1418" s="64" t="s">
        <v>4088</v>
      </c>
      <c r="B1418" s="16" t="s">
        <v>731</v>
      </c>
    </row>
    <row r="1419" spans="1:2" ht="15.75" hidden="1">
      <c r="A1419" s="64" t="s">
        <v>4089</v>
      </c>
      <c r="B1419" s="16" t="s">
        <v>731</v>
      </c>
    </row>
    <row r="1420" spans="1:2" ht="15.75" hidden="1">
      <c r="A1420" s="64" t="s">
        <v>4090</v>
      </c>
      <c r="B1420" s="16" t="s">
        <v>731</v>
      </c>
    </row>
    <row r="1421" spans="1:2" ht="15.75" hidden="1">
      <c r="A1421" s="64" t="s">
        <v>4091</v>
      </c>
      <c r="B1421" s="16" t="s">
        <v>731</v>
      </c>
    </row>
    <row r="1422" spans="1:2" ht="15.75" hidden="1">
      <c r="A1422" s="64" t="s">
        <v>4092</v>
      </c>
      <c r="B1422" s="16" t="s">
        <v>731</v>
      </c>
    </row>
    <row r="1423" spans="1:2" ht="15.75" hidden="1">
      <c r="A1423" s="64" t="s">
        <v>4093</v>
      </c>
      <c r="B1423" s="16" t="s">
        <v>731</v>
      </c>
    </row>
    <row r="1424" spans="1:2" ht="15.75" hidden="1">
      <c r="A1424" s="64" t="s">
        <v>4094</v>
      </c>
      <c r="B1424" s="16" t="s">
        <v>731</v>
      </c>
    </row>
    <row r="1425" spans="1:2" ht="15.75" hidden="1">
      <c r="A1425" s="64" t="s">
        <v>4095</v>
      </c>
      <c r="B1425" s="16" t="s">
        <v>731</v>
      </c>
    </row>
    <row r="1426" spans="1:2" ht="15.75" hidden="1">
      <c r="A1426" s="64" t="s">
        <v>4096</v>
      </c>
      <c r="B1426" s="16" t="s">
        <v>731</v>
      </c>
    </row>
    <row r="1427" spans="1:2" ht="15.75" hidden="1">
      <c r="A1427" s="64" t="s">
        <v>4097</v>
      </c>
      <c r="B1427" s="16" t="s">
        <v>731</v>
      </c>
    </row>
    <row r="1428" spans="1:2" ht="15.75" hidden="1">
      <c r="A1428" s="64" t="s">
        <v>4098</v>
      </c>
      <c r="B1428" s="16" t="s">
        <v>731</v>
      </c>
    </row>
    <row r="1429" spans="1:2" ht="15.75" hidden="1">
      <c r="A1429" s="64" t="s">
        <v>4099</v>
      </c>
      <c r="B1429" s="16" t="s">
        <v>731</v>
      </c>
    </row>
    <row r="1430" spans="1:2" ht="15.75" hidden="1">
      <c r="A1430" s="64" t="s">
        <v>4100</v>
      </c>
      <c r="B1430" s="16" t="s">
        <v>731</v>
      </c>
    </row>
    <row r="1431" spans="1:2" ht="15.75" hidden="1">
      <c r="A1431" s="64" t="s">
        <v>4101</v>
      </c>
      <c r="B1431" s="16" t="s">
        <v>731</v>
      </c>
    </row>
    <row r="1432" spans="1:2" ht="15.75" hidden="1">
      <c r="A1432" s="64" t="s">
        <v>4102</v>
      </c>
      <c r="B1432" s="16" t="s">
        <v>731</v>
      </c>
    </row>
    <row r="1433" spans="1:2" ht="15.75" hidden="1">
      <c r="A1433" s="64" t="s">
        <v>4103</v>
      </c>
      <c r="B1433" s="16" t="s">
        <v>731</v>
      </c>
    </row>
    <row r="1434" spans="1:2" ht="15.75" hidden="1">
      <c r="A1434" s="64" t="s">
        <v>4104</v>
      </c>
      <c r="B1434" s="16" t="s">
        <v>731</v>
      </c>
    </row>
    <row r="1435" spans="1:2" ht="15.75" hidden="1">
      <c r="A1435" s="64" t="s">
        <v>4105</v>
      </c>
      <c r="B1435" s="16" t="s">
        <v>731</v>
      </c>
    </row>
    <row r="1436" spans="1:2" ht="15.75" hidden="1">
      <c r="A1436" s="64" t="s">
        <v>4106</v>
      </c>
      <c r="B1436" s="16" t="s">
        <v>731</v>
      </c>
    </row>
    <row r="1437" spans="1:2" ht="15.75" hidden="1">
      <c r="A1437" s="64" t="s">
        <v>4107</v>
      </c>
      <c r="B1437" s="16" t="s">
        <v>731</v>
      </c>
    </row>
    <row r="1438" spans="1:2" ht="15.75" hidden="1">
      <c r="A1438" s="64" t="s">
        <v>4108</v>
      </c>
      <c r="B1438" s="16" t="s">
        <v>731</v>
      </c>
    </row>
    <row r="1439" spans="1:2" ht="15.75" hidden="1">
      <c r="A1439" s="64" t="s">
        <v>4109</v>
      </c>
      <c r="B1439" s="16" t="s">
        <v>731</v>
      </c>
    </row>
    <row r="1440" spans="1:2" ht="15.75" hidden="1">
      <c r="A1440" s="64" t="s">
        <v>4110</v>
      </c>
      <c r="B1440" s="16" t="s">
        <v>731</v>
      </c>
    </row>
    <row r="1441" spans="1:2" ht="15.75" hidden="1">
      <c r="A1441" s="64" t="s">
        <v>4111</v>
      </c>
      <c r="B1441" s="16" t="s">
        <v>731</v>
      </c>
    </row>
    <row r="1442" spans="1:2" ht="15.75" hidden="1">
      <c r="A1442" s="64" t="s">
        <v>4112</v>
      </c>
      <c r="B1442" s="16" t="s">
        <v>731</v>
      </c>
    </row>
    <row r="1443" spans="1:2" ht="15.75" hidden="1">
      <c r="A1443" s="64" t="s">
        <v>4113</v>
      </c>
      <c r="B1443" s="16" t="s">
        <v>731</v>
      </c>
    </row>
    <row r="1444" spans="1:2" ht="15.75" hidden="1">
      <c r="A1444" s="64" t="s">
        <v>4114</v>
      </c>
      <c r="B1444" s="16" t="s">
        <v>731</v>
      </c>
    </row>
    <row r="1445" spans="1:2" ht="15.75" hidden="1">
      <c r="A1445" s="64" t="s">
        <v>4115</v>
      </c>
      <c r="B1445" s="16" t="s">
        <v>731</v>
      </c>
    </row>
    <row r="1446" spans="1:2" ht="15.75" hidden="1">
      <c r="A1446" s="64" t="s">
        <v>4116</v>
      </c>
      <c r="B1446" s="16" t="s">
        <v>731</v>
      </c>
    </row>
    <row r="1447" spans="1:2" ht="15.75" hidden="1">
      <c r="A1447" s="64" t="s">
        <v>4117</v>
      </c>
      <c r="B1447" s="16" t="s">
        <v>731</v>
      </c>
    </row>
    <row r="1448" spans="1:2" ht="15.75" hidden="1">
      <c r="A1448" s="64" t="s">
        <v>4118</v>
      </c>
      <c r="B1448" s="16" t="s">
        <v>731</v>
      </c>
    </row>
    <row r="1449" spans="1:2" ht="15.75" hidden="1">
      <c r="A1449" s="64" t="s">
        <v>4119</v>
      </c>
      <c r="B1449" s="16" t="s">
        <v>731</v>
      </c>
    </row>
    <row r="1450" spans="1:2" ht="15.75" hidden="1">
      <c r="A1450" s="64" t="s">
        <v>4120</v>
      </c>
      <c r="B1450" s="16" t="s">
        <v>731</v>
      </c>
    </row>
    <row r="1451" spans="1:2" ht="15.75" hidden="1">
      <c r="A1451" s="64" t="s">
        <v>4121</v>
      </c>
      <c r="B1451" s="16" t="s">
        <v>731</v>
      </c>
    </row>
    <row r="1452" spans="1:2" ht="15.75" hidden="1">
      <c r="A1452" s="64" t="s">
        <v>4122</v>
      </c>
      <c r="B1452" s="16" t="s">
        <v>731</v>
      </c>
    </row>
    <row r="1453" spans="1:2" ht="15.75" hidden="1">
      <c r="A1453" s="64" t="s">
        <v>4123</v>
      </c>
      <c r="B1453" s="16" t="s">
        <v>731</v>
      </c>
    </row>
    <row r="1454" spans="1:2" ht="15.75" hidden="1">
      <c r="A1454" s="64" t="s">
        <v>4124</v>
      </c>
      <c r="B1454" s="16" t="s">
        <v>731</v>
      </c>
    </row>
    <row r="1455" spans="1:2" ht="15.75" hidden="1">
      <c r="A1455" s="64" t="s">
        <v>4125</v>
      </c>
      <c r="B1455" s="16" t="s">
        <v>731</v>
      </c>
    </row>
    <row r="1456" spans="1:2" ht="15.75" hidden="1">
      <c r="A1456" s="64" t="s">
        <v>4126</v>
      </c>
      <c r="B1456" s="16" t="s">
        <v>731</v>
      </c>
    </row>
    <row r="1457" spans="1:2" ht="15.75" hidden="1">
      <c r="A1457" s="64" t="s">
        <v>4127</v>
      </c>
      <c r="B1457" s="16" t="s">
        <v>731</v>
      </c>
    </row>
    <row r="1458" spans="1:2" ht="15.75" hidden="1">
      <c r="A1458" s="64" t="s">
        <v>4128</v>
      </c>
      <c r="B1458" s="16" t="s">
        <v>731</v>
      </c>
    </row>
    <row r="1459" spans="1:2" ht="15.75" hidden="1">
      <c r="A1459" s="64" t="s">
        <v>4129</v>
      </c>
      <c r="B1459" s="16" t="s">
        <v>731</v>
      </c>
    </row>
    <row r="1460" spans="1:2" ht="15.75" hidden="1">
      <c r="A1460" s="64" t="s">
        <v>4130</v>
      </c>
      <c r="B1460" s="16" t="s">
        <v>731</v>
      </c>
    </row>
    <row r="1461" spans="1:2" ht="15.75" hidden="1">
      <c r="A1461" s="64" t="s">
        <v>4131</v>
      </c>
      <c r="B1461" s="16" t="s">
        <v>731</v>
      </c>
    </row>
    <row r="1462" spans="1:2" ht="15.75" hidden="1">
      <c r="A1462" s="64" t="s">
        <v>4132</v>
      </c>
      <c r="B1462" s="16" t="s">
        <v>731</v>
      </c>
    </row>
    <row r="1463" spans="1:2" ht="15.75" hidden="1">
      <c r="A1463" s="64" t="s">
        <v>4133</v>
      </c>
      <c r="B1463" s="16" t="s">
        <v>731</v>
      </c>
    </row>
    <row r="1464" spans="1:2" ht="15.75" hidden="1">
      <c r="A1464" s="64" t="s">
        <v>4134</v>
      </c>
      <c r="B1464" s="16" t="s">
        <v>731</v>
      </c>
    </row>
    <row r="1465" spans="1:2" ht="15.75" hidden="1">
      <c r="A1465" s="64" t="s">
        <v>4135</v>
      </c>
      <c r="B1465" s="16" t="s">
        <v>731</v>
      </c>
    </row>
    <row r="1466" spans="1:2" ht="15.75" hidden="1">
      <c r="A1466" s="64" t="s">
        <v>4136</v>
      </c>
      <c r="B1466" s="16" t="s">
        <v>731</v>
      </c>
    </row>
    <row r="1467" spans="1:2" ht="15.75" hidden="1">
      <c r="A1467" s="64" t="s">
        <v>4137</v>
      </c>
      <c r="B1467" s="16" t="s">
        <v>731</v>
      </c>
    </row>
    <row r="1468" spans="1:2" ht="15.75" hidden="1">
      <c r="A1468" s="64" t="s">
        <v>4138</v>
      </c>
      <c r="B1468" s="16" t="s">
        <v>731</v>
      </c>
    </row>
    <row r="1469" spans="1:2" ht="15.75" hidden="1">
      <c r="A1469" s="64" t="s">
        <v>4139</v>
      </c>
      <c r="B1469" s="16" t="s">
        <v>731</v>
      </c>
    </row>
    <row r="1470" spans="1:2" ht="15.75" hidden="1">
      <c r="A1470" s="64" t="s">
        <v>4140</v>
      </c>
      <c r="B1470" s="16" t="s">
        <v>731</v>
      </c>
    </row>
    <row r="1471" spans="1:2" ht="15.75" hidden="1">
      <c r="A1471" s="64" t="s">
        <v>4141</v>
      </c>
      <c r="B1471" s="16" t="s">
        <v>731</v>
      </c>
    </row>
    <row r="1472" spans="1:2" ht="15.75" hidden="1">
      <c r="A1472" s="64" t="s">
        <v>4142</v>
      </c>
      <c r="B1472" s="16" t="s">
        <v>731</v>
      </c>
    </row>
    <row r="1473" spans="1:2" ht="15.75" hidden="1">
      <c r="A1473" s="64" t="s">
        <v>4143</v>
      </c>
      <c r="B1473" s="16" t="s">
        <v>731</v>
      </c>
    </row>
    <row r="1474" spans="1:2" ht="15.75" hidden="1">
      <c r="A1474" s="64" t="s">
        <v>4144</v>
      </c>
      <c r="B1474" s="16" t="s">
        <v>731</v>
      </c>
    </row>
    <row r="1475" spans="1:2" ht="15.75" hidden="1">
      <c r="A1475" s="64" t="s">
        <v>4145</v>
      </c>
      <c r="B1475" s="16" t="s">
        <v>731</v>
      </c>
    </row>
    <row r="1476" spans="1:2" ht="15.75" hidden="1">
      <c r="A1476" s="64" t="s">
        <v>4146</v>
      </c>
      <c r="B1476" s="16" t="s">
        <v>731</v>
      </c>
    </row>
    <row r="1477" spans="1:2" ht="15.75" hidden="1">
      <c r="A1477" s="64" t="s">
        <v>4147</v>
      </c>
      <c r="B1477" s="16" t="s">
        <v>731</v>
      </c>
    </row>
    <row r="1478" spans="1:2" ht="15.75" hidden="1">
      <c r="A1478" s="64" t="s">
        <v>4148</v>
      </c>
      <c r="B1478" s="16" t="s">
        <v>731</v>
      </c>
    </row>
    <row r="1479" spans="1:2" ht="15.75" hidden="1">
      <c r="A1479" s="64" t="s">
        <v>4149</v>
      </c>
      <c r="B1479" s="16" t="s">
        <v>731</v>
      </c>
    </row>
    <row r="1480" spans="1:2" ht="15.75" hidden="1">
      <c r="A1480" s="64" t="s">
        <v>4150</v>
      </c>
      <c r="B1480" s="16" t="s">
        <v>731</v>
      </c>
    </row>
    <row r="1481" spans="1:2" ht="15.75" hidden="1">
      <c r="A1481" s="64" t="s">
        <v>4151</v>
      </c>
      <c r="B1481" s="16" t="s">
        <v>731</v>
      </c>
    </row>
    <row r="1482" spans="1:2" ht="15.75" hidden="1">
      <c r="A1482" s="64" t="s">
        <v>4152</v>
      </c>
      <c r="B1482" s="16" t="s">
        <v>731</v>
      </c>
    </row>
    <row r="1483" spans="1:2" ht="15.75" hidden="1">
      <c r="A1483" s="64" t="s">
        <v>4153</v>
      </c>
      <c r="B1483" s="16" t="s">
        <v>731</v>
      </c>
    </row>
    <row r="1484" spans="1:2" ht="15.75" hidden="1">
      <c r="A1484" s="64" t="s">
        <v>4154</v>
      </c>
      <c r="B1484" s="16" t="s">
        <v>731</v>
      </c>
    </row>
    <row r="1485" spans="1:2" ht="15.75" hidden="1">
      <c r="A1485" s="64" t="s">
        <v>4155</v>
      </c>
      <c r="B1485" s="16" t="s">
        <v>731</v>
      </c>
    </row>
    <row r="1486" spans="1:2" ht="15.75" hidden="1">
      <c r="A1486" s="64" t="s">
        <v>4156</v>
      </c>
      <c r="B1486" s="16" t="s">
        <v>731</v>
      </c>
    </row>
    <row r="1487" spans="1:2" ht="15.75" hidden="1">
      <c r="A1487" s="64" t="s">
        <v>4157</v>
      </c>
      <c r="B1487" s="16" t="s">
        <v>731</v>
      </c>
    </row>
    <row r="1488" spans="1:2" ht="15.75" hidden="1">
      <c r="A1488" s="64" t="s">
        <v>4158</v>
      </c>
      <c r="B1488" s="16" t="s">
        <v>731</v>
      </c>
    </row>
    <row r="1489" spans="1:2" ht="15.75" hidden="1">
      <c r="A1489" s="64" t="s">
        <v>4159</v>
      </c>
      <c r="B1489" s="16" t="s">
        <v>731</v>
      </c>
    </row>
    <row r="1490" spans="1:2" ht="15.75" hidden="1">
      <c r="A1490" s="64" t="s">
        <v>4160</v>
      </c>
      <c r="B1490" s="16" t="s">
        <v>731</v>
      </c>
    </row>
    <row r="1491" spans="1:2" ht="15.75" hidden="1">
      <c r="A1491" s="64" t="s">
        <v>4161</v>
      </c>
      <c r="B1491" s="16" t="s">
        <v>731</v>
      </c>
    </row>
    <row r="1492" spans="1:2" ht="15.75" hidden="1">
      <c r="A1492" s="64" t="s">
        <v>4162</v>
      </c>
      <c r="B1492" s="16" t="s">
        <v>731</v>
      </c>
    </row>
    <row r="1493" spans="1:2" ht="15.75" hidden="1">
      <c r="A1493" s="64" t="s">
        <v>4163</v>
      </c>
      <c r="B1493" s="16" t="s">
        <v>731</v>
      </c>
    </row>
    <row r="1494" spans="1:2" ht="15.75" hidden="1">
      <c r="A1494" s="64" t="s">
        <v>4164</v>
      </c>
      <c r="B1494" s="16" t="s">
        <v>731</v>
      </c>
    </row>
    <row r="1495" spans="1:2" ht="15.75" hidden="1">
      <c r="A1495" s="64" t="s">
        <v>4165</v>
      </c>
      <c r="B1495" s="16" t="s">
        <v>731</v>
      </c>
    </row>
    <row r="1496" spans="1:2" ht="15.75" hidden="1">
      <c r="A1496" s="64" t="s">
        <v>4166</v>
      </c>
      <c r="B1496" s="16" t="s">
        <v>731</v>
      </c>
    </row>
    <row r="1497" spans="1:2" ht="15.75" hidden="1">
      <c r="A1497" s="64" t="s">
        <v>4167</v>
      </c>
      <c r="B1497" s="16" t="s">
        <v>731</v>
      </c>
    </row>
    <row r="1498" spans="1:2" ht="15.75" hidden="1">
      <c r="A1498" s="64" t="s">
        <v>4168</v>
      </c>
      <c r="B1498" s="16" t="s">
        <v>731</v>
      </c>
    </row>
    <row r="1499" spans="1:2" ht="15.75" hidden="1">
      <c r="A1499" s="64" t="s">
        <v>4169</v>
      </c>
      <c r="B1499" s="16" t="s">
        <v>731</v>
      </c>
    </row>
    <row r="1500" spans="1:2" ht="15.75" hidden="1">
      <c r="A1500" s="64" t="s">
        <v>4170</v>
      </c>
      <c r="B1500" s="16" t="s">
        <v>731</v>
      </c>
    </row>
    <row r="1501" spans="1:2" ht="15.75" hidden="1">
      <c r="A1501" s="64" t="s">
        <v>4171</v>
      </c>
      <c r="B1501" s="16" t="s">
        <v>731</v>
      </c>
    </row>
    <row r="1502" spans="1:2" ht="15.75" hidden="1">
      <c r="A1502" s="64" t="s">
        <v>4172</v>
      </c>
      <c r="B1502" s="16" t="s">
        <v>731</v>
      </c>
    </row>
    <row r="1503" spans="1:2" ht="15.75" hidden="1">
      <c r="A1503" s="64" t="s">
        <v>4173</v>
      </c>
      <c r="B1503" s="16" t="s">
        <v>731</v>
      </c>
    </row>
    <row r="1504" spans="1:2" ht="15.75" hidden="1">
      <c r="A1504" s="64" t="s">
        <v>4174</v>
      </c>
      <c r="B1504" s="16" t="s">
        <v>731</v>
      </c>
    </row>
    <row r="1505" spans="1:2" ht="15.75" hidden="1">
      <c r="A1505" s="64" t="s">
        <v>4175</v>
      </c>
      <c r="B1505" s="16" t="s">
        <v>731</v>
      </c>
    </row>
    <row r="1506" spans="1:2" ht="15.75" hidden="1">
      <c r="A1506" s="64" t="s">
        <v>4176</v>
      </c>
      <c r="B1506" s="16" t="s">
        <v>731</v>
      </c>
    </row>
    <row r="1507" spans="1:2" ht="15.75" hidden="1">
      <c r="A1507" s="64" t="s">
        <v>4177</v>
      </c>
      <c r="B1507" s="16" t="s">
        <v>731</v>
      </c>
    </row>
    <row r="1508" spans="1:2" ht="15.75" hidden="1">
      <c r="A1508" s="64" t="s">
        <v>4178</v>
      </c>
      <c r="B1508" s="16" t="s">
        <v>731</v>
      </c>
    </row>
    <row r="1509" spans="1:2" ht="15.75" hidden="1">
      <c r="A1509" s="64" t="s">
        <v>4179</v>
      </c>
      <c r="B1509" s="16" t="s">
        <v>731</v>
      </c>
    </row>
    <row r="1510" spans="1:2" ht="15.75" hidden="1">
      <c r="A1510" s="64" t="s">
        <v>4180</v>
      </c>
      <c r="B1510" s="16" t="s">
        <v>731</v>
      </c>
    </row>
    <row r="1511" spans="1:2" ht="15.75" hidden="1">
      <c r="A1511" s="64" t="s">
        <v>4181</v>
      </c>
      <c r="B1511" s="16" t="s">
        <v>731</v>
      </c>
    </row>
    <row r="1512" spans="1:2" ht="15.75" hidden="1">
      <c r="A1512" s="64" t="s">
        <v>4182</v>
      </c>
      <c r="B1512" s="16" t="s">
        <v>731</v>
      </c>
    </row>
    <row r="1513" spans="1:2" ht="15.75" hidden="1">
      <c r="A1513" s="64" t="s">
        <v>4183</v>
      </c>
      <c r="B1513" s="16" t="s">
        <v>731</v>
      </c>
    </row>
    <row r="1514" spans="1:2" ht="15.75" hidden="1">
      <c r="A1514" s="64" t="s">
        <v>4184</v>
      </c>
      <c r="B1514" s="16" t="s">
        <v>731</v>
      </c>
    </row>
    <row r="1515" spans="1:2" ht="15.75" hidden="1">
      <c r="A1515" s="64" t="s">
        <v>4185</v>
      </c>
      <c r="B1515" s="16" t="s">
        <v>731</v>
      </c>
    </row>
    <row r="1516" spans="1:2" ht="15.75" hidden="1">
      <c r="A1516" s="64" t="s">
        <v>4186</v>
      </c>
      <c r="B1516" s="16" t="s">
        <v>731</v>
      </c>
    </row>
    <row r="1517" spans="1:2" ht="15.75" hidden="1">
      <c r="A1517" s="64" t="s">
        <v>4187</v>
      </c>
      <c r="B1517" s="16" t="s">
        <v>731</v>
      </c>
    </row>
    <row r="1518" spans="1:2" ht="15.75" hidden="1">
      <c r="A1518" s="64" t="s">
        <v>4188</v>
      </c>
      <c r="B1518" s="16" t="s">
        <v>731</v>
      </c>
    </row>
    <row r="1519" spans="1:2" ht="15.75" hidden="1">
      <c r="A1519" s="64" t="s">
        <v>4189</v>
      </c>
      <c r="B1519" s="16" t="s">
        <v>731</v>
      </c>
    </row>
    <row r="1520" spans="1:2" ht="15.75" hidden="1">
      <c r="A1520" s="64" t="s">
        <v>4190</v>
      </c>
      <c r="B1520" s="16" t="s">
        <v>731</v>
      </c>
    </row>
    <row r="1521" spans="1:2" ht="15.75" hidden="1">
      <c r="A1521" s="64" t="s">
        <v>4191</v>
      </c>
      <c r="B1521" s="16" t="s">
        <v>731</v>
      </c>
    </row>
    <row r="1522" spans="1:2" ht="15.75" hidden="1">
      <c r="A1522" s="64" t="s">
        <v>4192</v>
      </c>
      <c r="B1522" s="16" t="s">
        <v>731</v>
      </c>
    </row>
    <row r="1523" spans="1:2" ht="15.75" hidden="1">
      <c r="A1523" s="64" t="s">
        <v>4193</v>
      </c>
      <c r="B1523" s="16" t="s">
        <v>731</v>
      </c>
    </row>
    <row r="1524" spans="1:2" ht="15.75" hidden="1">
      <c r="A1524" s="64" t="s">
        <v>4194</v>
      </c>
      <c r="B1524" s="16" t="s">
        <v>731</v>
      </c>
    </row>
    <row r="1525" spans="1:2" ht="15.75" hidden="1">
      <c r="A1525" s="64" t="s">
        <v>4195</v>
      </c>
      <c r="B1525" s="16" t="s">
        <v>731</v>
      </c>
    </row>
    <row r="1526" spans="1:2" ht="15.75" hidden="1">
      <c r="A1526" s="64" t="s">
        <v>4196</v>
      </c>
      <c r="B1526" s="16" t="s">
        <v>731</v>
      </c>
    </row>
    <row r="1527" spans="1:2" ht="15.75" hidden="1">
      <c r="A1527" s="64" t="s">
        <v>4197</v>
      </c>
      <c r="B1527" s="16" t="s">
        <v>731</v>
      </c>
    </row>
    <row r="1528" spans="1:2" ht="15.75" hidden="1">
      <c r="A1528" s="64" t="s">
        <v>4198</v>
      </c>
      <c r="B1528" s="16" t="s">
        <v>731</v>
      </c>
    </row>
    <row r="1529" spans="1:2" ht="15.75" hidden="1">
      <c r="A1529" s="64" t="s">
        <v>4199</v>
      </c>
      <c r="B1529" s="16" t="s">
        <v>731</v>
      </c>
    </row>
    <row r="1530" spans="1:2" ht="15.75" hidden="1">
      <c r="A1530" s="64" t="s">
        <v>4200</v>
      </c>
      <c r="B1530" s="16" t="s">
        <v>731</v>
      </c>
    </row>
    <row r="1531" spans="1:2" ht="15.75" hidden="1">
      <c r="A1531" s="64" t="s">
        <v>4201</v>
      </c>
      <c r="B1531" s="16" t="s">
        <v>731</v>
      </c>
    </row>
    <row r="1532" spans="1:2" ht="15.75" hidden="1">
      <c r="A1532" s="64" t="s">
        <v>4202</v>
      </c>
      <c r="B1532" s="16" t="s">
        <v>731</v>
      </c>
    </row>
    <row r="1533" spans="1:2" ht="15.75" hidden="1">
      <c r="A1533" s="64" t="s">
        <v>4203</v>
      </c>
      <c r="B1533" s="16" t="s">
        <v>731</v>
      </c>
    </row>
    <row r="1534" spans="1:2" ht="15.75" hidden="1">
      <c r="A1534" s="64" t="s">
        <v>4204</v>
      </c>
      <c r="B1534" s="16" t="s">
        <v>731</v>
      </c>
    </row>
    <row r="1535" spans="1:2" ht="15.75" hidden="1">
      <c r="A1535" s="64" t="s">
        <v>4205</v>
      </c>
      <c r="B1535" s="16" t="s">
        <v>731</v>
      </c>
    </row>
    <row r="1536" spans="1:2" ht="15.75" hidden="1">
      <c r="A1536" s="64" t="s">
        <v>4206</v>
      </c>
      <c r="B1536" s="16" t="s">
        <v>731</v>
      </c>
    </row>
    <row r="1537" spans="1:2" ht="15.75" hidden="1">
      <c r="A1537" s="64" t="s">
        <v>4207</v>
      </c>
      <c r="B1537" s="16" t="s">
        <v>731</v>
      </c>
    </row>
    <row r="1538" spans="1:2" ht="15.75" hidden="1">
      <c r="A1538" s="64" t="s">
        <v>4208</v>
      </c>
      <c r="B1538" s="16" t="s">
        <v>731</v>
      </c>
    </row>
    <row r="1539" spans="1:2" ht="15.75" hidden="1">
      <c r="A1539" s="64" t="s">
        <v>4209</v>
      </c>
      <c r="B1539" s="16" t="s">
        <v>731</v>
      </c>
    </row>
    <row r="1540" spans="1:2" ht="15.75" hidden="1">
      <c r="A1540" s="64" t="s">
        <v>4210</v>
      </c>
      <c r="B1540" s="16" t="s">
        <v>731</v>
      </c>
    </row>
    <row r="1541" spans="1:2" ht="15.75" hidden="1">
      <c r="A1541" s="64" t="s">
        <v>4211</v>
      </c>
      <c r="B1541" s="16" t="s">
        <v>731</v>
      </c>
    </row>
    <row r="1542" spans="1:2" ht="15.75" hidden="1">
      <c r="A1542" s="64" t="s">
        <v>4212</v>
      </c>
      <c r="B1542" s="16" t="s">
        <v>731</v>
      </c>
    </row>
    <row r="1543" spans="1:2" ht="15.75" hidden="1">
      <c r="A1543" s="64" t="s">
        <v>4213</v>
      </c>
      <c r="B1543" s="16" t="s">
        <v>731</v>
      </c>
    </row>
    <row r="1544" spans="1:2" ht="15.75" hidden="1">
      <c r="A1544" s="64" t="s">
        <v>4214</v>
      </c>
      <c r="B1544" s="16" t="s">
        <v>731</v>
      </c>
    </row>
    <row r="1545" spans="1:2" ht="15.75" hidden="1">
      <c r="A1545" s="64" t="s">
        <v>4215</v>
      </c>
      <c r="B1545" s="16" t="s">
        <v>731</v>
      </c>
    </row>
    <row r="1546" spans="1:2" ht="15.75" hidden="1">
      <c r="A1546" s="64" t="s">
        <v>4216</v>
      </c>
      <c r="B1546" s="16" t="s">
        <v>731</v>
      </c>
    </row>
    <row r="1547" spans="1:2" ht="15.75" hidden="1">
      <c r="A1547" s="64" t="s">
        <v>4217</v>
      </c>
      <c r="B1547" s="16" t="s">
        <v>731</v>
      </c>
    </row>
    <row r="1548" spans="1:2" ht="15.75" hidden="1">
      <c r="A1548" s="64" t="s">
        <v>4218</v>
      </c>
      <c r="B1548" s="16" t="s">
        <v>731</v>
      </c>
    </row>
    <row r="1549" spans="1:2" ht="15.75" hidden="1">
      <c r="A1549" s="64" t="s">
        <v>4219</v>
      </c>
      <c r="B1549" s="16" t="s">
        <v>731</v>
      </c>
    </row>
    <row r="1550" spans="1:2" ht="15.75" hidden="1">
      <c r="A1550" s="64" t="s">
        <v>4220</v>
      </c>
      <c r="B1550" s="16" t="s">
        <v>731</v>
      </c>
    </row>
    <row r="1551" spans="1:2" ht="15.75" hidden="1">
      <c r="A1551" s="64" t="s">
        <v>4221</v>
      </c>
      <c r="B1551" s="16" t="s">
        <v>731</v>
      </c>
    </row>
    <row r="1552" spans="1:2" ht="15.75" hidden="1">
      <c r="A1552" s="64" t="s">
        <v>4222</v>
      </c>
      <c r="B1552" s="16" t="s">
        <v>731</v>
      </c>
    </row>
    <row r="1553" spans="1:2" ht="15.75" hidden="1">
      <c r="A1553" s="64" t="s">
        <v>4223</v>
      </c>
      <c r="B1553" s="16" t="s">
        <v>731</v>
      </c>
    </row>
    <row r="1554" spans="1:2" ht="15.75" hidden="1">
      <c r="A1554" s="64" t="s">
        <v>4224</v>
      </c>
      <c r="B1554" s="16" t="s">
        <v>731</v>
      </c>
    </row>
    <row r="1555" spans="1:2" ht="15.75" hidden="1">
      <c r="A1555" s="64" t="s">
        <v>4225</v>
      </c>
      <c r="B1555" s="16" t="s">
        <v>731</v>
      </c>
    </row>
    <row r="1556" spans="1:2" ht="15.75" hidden="1">
      <c r="A1556" s="64" t="s">
        <v>4226</v>
      </c>
      <c r="B1556" s="16" t="s">
        <v>731</v>
      </c>
    </row>
    <row r="1557" spans="1:2" ht="15.75" hidden="1">
      <c r="A1557" s="64" t="s">
        <v>4227</v>
      </c>
      <c r="B1557" s="16" t="s">
        <v>731</v>
      </c>
    </row>
    <row r="1558" spans="1:2" ht="15.75" hidden="1">
      <c r="A1558" s="64" t="s">
        <v>4228</v>
      </c>
      <c r="B1558" s="16" t="s">
        <v>731</v>
      </c>
    </row>
    <row r="1559" spans="1:2" ht="15.75" hidden="1">
      <c r="A1559" s="64" t="s">
        <v>4229</v>
      </c>
      <c r="B1559" s="16" t="s">
        <v>731</v>
      </c>
    </row>
    <row r="1560" spans="1:2" ht="15.75" hidden="1">
      <c r="A1560" s="64" t="s">
        <v>4230</v>
      </c>
      <c r="B1560" s="16" t="s">
        <v>731</v>
      </c>
    </row>
    <row r="1561" spans="1:2" ht="15.75" hidden="1">
      <c r="A1561" s="64" t="s">
        <v>4231</v>
      </c>
      <c r="B1561" s="16" t="s">
        <v>731</v>
      </c>
    </row>
    <row r="1562" spans="1:2" ht="15.75" hidden="1">
      <c r="A1562" s="64" t="s">
        <v>4232</v>
      </c>
      <c r="B1562" s="16" t="s">
        <v>731</v>
      </c>
    </row>
    <row r="1563" spans="1:2" ht="15.75" hidden="1">
      <c r="A1563" s="64" t="s">
        <v>4233</v>
      </c>
      <c r="B1563" s="16" t="s">
        <v>731</v>
      </c>
    </row>
    <row r="1564" spans="1:2" ht="15.75" hidden="1">
      <c r="A1564" s="64" t="s">
        <v>4234</v>
      </c>
      <c r="B1564" s="16" t="s">
        <v>731</v>
      </c>
    </row>
    <row r="1565" spans="1:2" ht="15.75" hidden="1">
      <c r="A1565" s="64" t="s">
        <v>4235</v>
      </c>
      <c r="B1565" s="16" t="s">
        <v>731</v>
      </c>
    </row>
    <row r="1566" spans="1:2" ht="15.75" hidden="1">
      <c r="A1566" s="64" t="s">
        <v>4236</v>
      </c>
      <c r="B1566" s="16" t="s">
        <v>731</v>
      </c>
    </row>
    <row r="1567" spans="1:2" ht="15.75" hidden="1">
      <c r="A1567" s="64" t="s">
        <v>4237</v>
      </c>
      <c r="B1567" s="16" t="s">
        <v>731</v>
      </c>
    </row>
    <row r="1568" spans="1:2" ht="15.75" hidden="1">
      <c r="A1568" s="64" t="s">
        <v>4238</v>
      </c>
      <c r="B1568" s="16" t="s">
        <v>731</v>
      </c>
    </row>
    <row r="1569" spans="1:2" ht="15.75" hidden="1">
      <c r="A1569" s="64" t="s">
        <v>4239</v>
      </c>
      <c r="B1569" s="16" t="s">
        <v>731</v>
      </c>
    </row>
    <row r="1570" spans="1:2" ht="15.75" hidden="1">
      <c r="A1570" s="64" t="s">
        <v>4240</v>
      </c>
      <c r="B1570" s="16" t="s">
        <v>731</v>
      </c>
    </row>
    <row r="1571" spans="1:2" ht="15.75" hidden="1">
      <c r="A1571" s="64" t="s">
        <v>4241</v>
      </c>
      <c r="B1571" s="16" t="s">
        <v>731</v>
      </c>
    </row>
    <row r="1572" spans="1:2" ht="15.75" hidden="1">
      <c r="A1572" s="64" t="s">
        <v>4242</v>
      </c>
      <c r="B1572" s="16" t="s">
        <v>731</v>
      </c>
    </row>
    <row r="1573" spans="1:2" ht="15.75" hidden="1">
      <c r="A1573" s="64" t="s">
        <v>4243</v>
      </c>
      <c r="B1573" s="16" t="s">
        <v>731</v>
      </c>
    </row>
    <row r="1574" spans="1:2" ht="15.75" hidden="1">
      <c r="A1574" s="64" t="s">
        <v>4244</v>
      </c>
      <c r="B1574" s="16" t="s">
        <v>731</v>
      </c>
    </row>
    <row r="1575" spans="1:2" ht="15.75" hidden="1">
      <c r="A1575" s="64" t="s">
        <v>4245</v>
      </c>
      <c r="B1575" s="16" t="s">
        <v>731</v>
      </c>
    </row>
    <row r="1576" spans="1:2" ht="15.75" hidden="1">
      <c r="A1576" s="64" t="s">
        <v>4246</v>
      </c>
      <c r="B1576" s="16" t="s">
        <v>731</v>
      </c>
    </row>
    <row r="1577" spans="1:2" ht="15.75" hidden="1">
      <c r="A1577" s="64" t="s">
        <v>4247</v>
      </c>
      <c r="B1577" s="16" t="s">
        <v>731</v>
      </c>
    </row>
    <row r="1578" spans="1:2" ht="15.75" hidden="1">
      <c r="A1578" s="64" t="s">
        <v>4248</v>
      </c>
      <c r="B1578" s="16" t="s">
        <v>731</v>
      </c>
    </row>
    <row r="1579" spans="1:2" ht="15.75" hidden="1">
      <c r="A1579" s="64" t="s">
        <v>4249</v>
      </c>
      <c r="B1579" s="16" t="s">
        <v>731</v>
      </c>
    </row>
    <row r="1580" spans="1:2" ht="15.75" hidden="1">
      <c r="A1580" s="64" t="s">
        <v>4250</v>
      </c>
      <c r="B1580" s="16" t="s">
        <v>731</v>
      </c>
    </row>
    <row r="1581" spans="1:2" ht="15.75" hidden="1">
      <c r="A1581" s="64" t="s">
        <v>4251</v>
      </c>
      <c r="B1581" s="16" t="s">
        <v>731</v>
      </c>
    </row>
    <row r="1582" spans="1:2" ht="15.75" hidden="1">
      <c r="A1582" s="64" t="s">
        <v>4252</v>
      </c>
      <c r="B1582" s="16" t="s">
        <v>731</v>
      </c>
    </row>
    <row r="1583" spans="1:2" ht="15.75" hidden="1">
      <c r="A1583" s="64" t="s">
        <v>4253</v>
      </c>
      <c r="B1583" s="16" t="s">
        <v>731</v>
      </c>
    </row>
    <row r="1584" spans="1:2" ht="15.75" hidden="1">
      <c r="A1584" s="64" t="s">
        <v>4254</v>
      </c>
      <c r="B1584" s="16" t="s">
        <v>731</v>
      </c>
    </row>
    <row r="1585" spans="1:2" ht="15.75" hidden="1">
      <c r="A1585" s="64" t="s">
        <v>4255</v>
      </c>
      <c r="B1585" s="16" t="s">
        <v>731</v>
      </c>
    </row>
    <row r="1586" spans="1:2" ht="15.75" hidden="1">
      <c r="A1586" s="64" t="s">
        <v>4256</v>
      </c>
      <c r="B1586" s="16" t="s">
        <v>731</v>
      </c>
    </row>
    <row r="1587" spans="1:2" ht="15.75" hidden="1">
      <c r="A1587" s="64" t="s">
        <v>4257</v>
      </c>
      <c r="B1587" s="16" t="s">
        <v>731</v>
      </c>
    </row>
    <row r="1588" spans="1:2" ht="15.75" hidden="1">
      <c r="A1588" s="64" t="s">
        <v>4258</v>
      </c>
      <c r="B1588" s="16" t="s">
        <v>731</v>
      </c>
    </row>
    <row r="1589" spans="1:2" ht="15.75" hidden="1">
      <c r="A1589" s="64" t="s">
        <v>4259</v>
      </c>
      <c r="B1589" s="16" t="s">
        <v>731</v>
      </c>
    </row>
    <row r="1590" spans="1:2" ht="15.75" hidden="1">
      <c r="A1590" s="64" t="s">
        <v>4260</v>
      </c>
      <c r="B1590" s="16" t="s">
        <v>731</v>
      </c>
    </row>
    <row r="1591" spans="1:2" ht="15.75" hidden="1">
      <c r="A1591" s="64" t="s">
        <v>4261</v>
      </c>
      <c r="B1591" s="16" t="s">
        <v>731</v>
      </c>
    </row>
    <row r="1592" spans="1:2" ht="15.75" hidden="1">
      <c r="A1592" s="64" t="s">
        <v>4262</v>
      </c>
      <c r="B1592" s="16" t="s">
        <v>731</v>
      </c>
    </row>
    <row r="1593" spans="1:2" ht="15.75" hidden="1">
      <c r="A1593" s="64" t="s">
        <v>4263</v>
      </c>
      <c r="B1593" s="16" t="s">
        <v>731</v>
      </c>
    </row>
    <row r="1594" spans="1:2" ht="15.75" hidden="1">
      <c r="A1594" s="64" t="s">
        <v>4264</v>
      </c>
      <c r="B1594" s="16" t="s">
        <v>731</v>
      </c>
    </row>
    <row r="1595" spans="1:2" ht="15.75" hidden="1">
      <c r="A1595" s="64" t="s">
        <v>4265</v>
      </c>
      <c r="B1595" s="16" t="s">
        <v>731</v>
      </c>
    </row>
    <row r="1596" spans="1:2" ht="15.75" hidden="1">
      <c r="A1596" s="64" t="s">
        <v>4266</v>
      </c>
      <c r="B1596" s="16" t="s">
        <v>731</v>
      </c>
    </row>
    <row r="1597" spans="1:2" ht="15.75" hidden="1">
      <c r="A1597" s="64" t="s">
        <v>4267</v>
      </c>
      <c r="B1597" s="16" t="s">
        <v>731</v>
      </c>
    </row>
    <row r="1598" spans="1:2" ht="15.75" hidden="1">
      <c r="A1598" s="64" t="s">
        <v>4268</v>
      </c>
      <c r="B1598" s="16" t="s">
        <v>731</v>
      </c>
    </row>
    <row r="1599" spans="1:2" ht="15.75" hidden="1">
      <c r="A1599" s="64" t="s">
        <v>4269</v>
      </c>
      <c r="B1599" s="16" t="s">
        <v>731</v>
      </c>
    </row>
    <row r="1600" spans="1:2" ht="15.75" hidden="1">
      <c r="A1600" s="64" t="s">
        <v>4270</v>
      </c>
      <c r="B1600" s="16" t="s">
        <v>731</v>
      </c>
    </row>
    <row r="1601" spans="1:2" ht="15.75" hidden="1">
      <c r="A1601" s="64" t="s">
        <v>4271</v>
      </c>
      <c r="B1601" s="16" t="s">
        <v>731</v>
      </c>
    </row>
    <row r="1602" spans="1:2" ht="15.75" hidden="1">
      <c r="A1602" s="64" t="s">
        <v>4272</v>
      </c>
      <c r="B1602" s="16" t="s">
        <v>731</v>
      </c>
    </row>
    <row r="1603" spans="1:2" ht="15.75" hidden="1">
      <c r="A1603" s="64" t="s">
        <v>4273</v>
      </c>
      <c r="B1603" s="16" t="s">
        <v>731</v>
      </c>
    </row>
    <row r="1604" spans="1:2" ht="15.75" hidden="1">
      <c r="A1604" s="64" t="s">
        <v>4274</v>
      </c>
      <c r="B1604" s="16" t="s">
        <v>731</v>
      </c>
    </row>
    <row r="1605" spans="1:2" ht="15.75" hidden="1">
      <c r="A1605" s="64" t="s">
        <v>4275</v>
      </c>
      <c r="B1605" s="16" t="s">
        <v>731</v>
      </c>
    </row>
    <row r="1606" spans="1:2" ht="15.75" hidden="1">
      <c r="A1606" s="64" t="s">
        <v>4276</v>
      </c>
      <c r="B1606" s="16" t="s">
        <v>731</v>
      </c>
    </row>
    <row r="1607" spans="1:2" ht="15.75" hidden="1">
      <c r="A1607" s="64" t="s">
        <v>4277</v>
      </c>
      <c r="B1607" s="16" t="s">
        <v>731</v>
      </c>
    </row>
    <row r="1608" spans="1:2" ht="15.75" hidden="1">
      <c r="A1608" s="64" t="s">
        <v>4278</v>
      </c>
      <c r="B1608" s="16" t="s">
        <v>731</v>
      </c>
    </row>
    <row r="1609" spans="1:2" ht="15.75" hidden="1">
      <c r="A1609" s="64" t="s">
        <v>4279</v>
      </c>
      <c r="B1609" s="16" t="s">
        <v>731</v>
      </c>
    </row>
    <row r="1610" spans="1:2" ht="15.75" hidden="1">
      <c r="A1610" s="64" t="s">
        <v>4280</v>
      </c>
      <c r="B1610" s="16" t="s">
        <v>731</v>
      </c>
    </row>
    <row r="1611" spans="1:2" ht="15.75" hidden="1">
      <c r="A1611" s="64" t="s">
        <v>4281</v>
      </c>
      <c r="B1611" s="16" t="s">
        <v>731</v>
      </c>
    </row>
    <row r="1612" spans="1:2" ht="15.75" hidden="1">
      <c r="A1612" s="64" t="s">
        <v>4282</v>
      </c>
      <c r="B1612" s="16" t="s">
        <v>731</v>
      </c>
    </row>
    <row r="1613" spans="1:2" ht="15.75" hidden="1">
      <c r="A1613" s="64" t="s">
        <v>4283</v>
      </c>
      <c r="B1613" s="16" t="s">
        <v>731</v>
      </c>
    </row>
    <row r="1614" spans="1:2" ht="15.75" hidden="1">
      <c r="A1614" s="64" t="s">
        <v>4284</v>
      </c>
      <c r="B1614" s="16" t="s">
        <v>731</v>
      </c>
    </row>
    <row r="1615" spans="1:2" ht="15.75" hidden="1">
      <c r="A1615" s="64" t="s">
        <v>4285</v>
      </c>
      <c r="B1615" s="16" t="s">
        <v>731</v>
      </c>
    </row>
    <row r="1616" spans="1:2" ht="15.75" hidden="1">
      <c r="A1616" s="64" t="s">
        <v>4286</v>
      </c>
      <c r="B1616" s="16" t="s">
        <v>731</v>
      </c>
    </row>
    <row r="1617" spans="1:2" ht="15.75" hidden="1">
      <c r="A1617" s="64" t="s">
        <v>4287</v>
      </c>
      <c r="B1617" s="16" t="s">
        <v>731</v>
      </c>
    </row>
    <row r="1618" spans="1:2" ht="15.75" hidden="1">
      <c r="A1618" s="64" t="s">
        <v>4288</v>
      </c>
      <c r="B1618" s="16" t="s">
        <v>731</v>
      </c>
    </row>
    <row r="1619" spans="1:2" ht="15.75" hidden="1">
      <c r="A1619" s="64" t="s">
        <v>4289</v>
      </c>
      <c r="B1619" s="16" t="s">
        <v>731</v>
      </c>
    </row>
    <row r="1620" spans="1:2" ht="15.75" hidden="1">
      <c r="A1620" s="64" t="s">
        <v>4290</v>
      </c>
      <c r="B1620" s="16" t="s">
        <v>731</v>
      </c>
    </row>
    <row r="1621" spans="1:2" ht="15.75" hidden="1">
      <c r="A1621" s="64" t="s">
        <v>4291</v>
      </c>
      <c r="B1621" s="16" t="s">
        <v>731</v>
      </c>
    </row>
    <row r="1622" spans="1:2" ht="15.75" hidden="1">
      <c r="A1622" s="64" t="s">
        <v>4292</v>
      </c>
      <c r="B1622" s="16" t="s">
        <v>731</v>
      </c>
    </row>
    <row r="1623" spans="1:2" ht="15.75" hidden="1">
      <c r="A1623" s="64" t="s">
        <v>4293</v>
      </c>
      <c r="B1623" s="16" t="s">
        <v>731</v>
      </c>
    </row>
    <row r="1624" spans="1:2" ht="15.75" hidden="1">
      <c r="A1624" s="64" t="s">
        <v>4294</v>
      </c>
      <c r="B1624" s="16" t="s">
        <v>731</v>
      </c>
    </row>
    <row r="1625" spans="1:2" ht="15.75" hidden="1">
      <c r="A1625" s="64" t="s">
        <v>4295</v>
      </c>
      <c r="B1625" s="16" t="s">
        <v>731</v>
      </c>
    </row>
    <row r="1626" spans="1:2" ht="15.75" hidden="1">
      <c r="A1626" s="64" t="s">
        <v>4296</v>
      </c>
      <c r="B1626" s="16" t="s">
        <v>731</v>
      </c>
    </row>
    <row r="1627" spans="1:2" ht="15.75" hidden="1">
      <c r="A1627" s="64" t="s">
        <v>4297</v>
      </c>
      <c r="B1627" s="16" t="s">
        <v>731</v>
      </c>
    </row>
    <row r="1628" spans="1:2" ht="15.75" hidden="1">
      <c r="A1628" s="64" t="s">
        <v>4298</v>
      </c>
      <c r="B1628" s="16" t="s">
        <v>731</v>
      </c>
    </row>
    <row r="1629" spans="1:2" ht="15.75" hidden="1">
      <c r="A1629" s="64" t="s">
        <v>4299</v>
      </c>
      <c r="B1629" s="16" t="s">
        <v>731</v>
      </c>
    </row>
    <row r="1630" spans="1:2" ht="15.75" hidden="1">
      <c r="A1630" s="64" t="s">
        <v>4300</v>
      </c>
      <c r="B1630" s="16" t="s">
        <v>731</v>
      </c>
    </row>
    <row r="1631" spans="1:2" ht="15.75" hidden="1">
      <c r="A1631" s="64" t="s">
        <v>4301</v>
      </c>
      <c r="B1631" s="16" t="s">
        <v>731</v>
      </c>
    </row>
    <row r="1632" spans="1:2" ht="15.75" hidden="1">
      <c r="A1632" s="64" t="s">
        <v>4302</v>
      </c>
      <c r="B1632" s="16" t="s">
        <v>731</v>
      </c>
    </row>
    <row r="1633" spans="1:2" ht="15.75" hidden="1">
      <c r="A1633" s="64" t="s">
        <v>4303</v>
      </c>
      <c r="B1633" s="16" t="s">
        <v>731</v>
      </c>
    </row>
    <row r="1634" spans="1:2" ht="15.75" hidden="1">
      <c r="A1634" s="64" t="s">
        <v>4304</v>
      </c>
      <c r="B1634" s="16" t="s">
        <v>731</v>
      </c>
    </row>
    <row r="1635" spans="1:2" ht="15.75" hidden="1">
      <c r="A1635" s="64" t="s">
        <v>4305</v>
      </c>
      <c r="B1635" s="16" t="s">
        <v>731</v>
      </c>
    </row>
    <row r="1636" spans="1:2" ht="15.75" hidden="1">
      <c r="A1636" s="64" t="s">
        <v>4306</v>
      </c>
      <c r="B1636" s="16" t="s">
        <v>731</v>
      </c>
    </row>
    <row r="1637" spans="1:2" ht="15.75" hidden="1">
      <c r="A1637" s="64" t="s">
        <v>4307</v>
      </c>
      <c r="B1637" s="16" t="s">
        <v>731</v>
      </c>
    </row>
    <row r="1638" spans="1:2" ht="15.75" hidden="1">
      <c r="A1638" s="64" t="s">
        <v>4308</v>
      </c>
      <c r="B1638" s="16" t="s">
        <v>731</v>
      </c>
    </row>
    <row r="1639" spans="1:2" ht="15.75" hidden="1">
      <c r="A1639" s="64" t="s">
        <v>4309</v>
      </c>
      <c r="B1639" s="16" t="s">
        <v>731</v>
      </c>
    </row>
    <row r="1640" spans="1:2" ht="15.75" hidden="1">
      <c r="A1640" s="64" t="s">
        <v>4310</v>
      </c>
      <c r="B1640" s="1" t="s">
        <v>731</v>
      </c>
    </row>
    <row r="1641" spans="1:2" ht="15.75" hidden="1">
      <c r="A1641" s="64" t="s">
        <v>4311</v>
      </c>
      <c r="B1641" s="1" t="s">
        <v>731</v>
      </c>
    </row>
    <row r="1642" spans="1:2" ht="15.75" hidden="1">
      <c r="A1642" s="64" t="s">
        <v>4312</v>
      </c>
      <c r="B1642" s="1" t="s">
        <v>731</v>
      </c>
    </row>
    <row r="1643" spans="1:2" ht="15.75" hidden="1">
      <c r="A1643" s="64" t="s">
        <v>4313</v>
      </c>
      <c r="B1643" s="1" t="s">
        <v>731</v>
      </c>
    </row>
    <row r="1644" spans="1:2" ht="15.75" hidden="1">
      <c r="A1644" s="64" t="s">
        <v>4314</v>
      </c>
      <c r="B1644" s="1" t="s">
        <v>731</v>
      </c>
    </row>
    <row r="1645" spans="1:2" ht="15.75" hidden="1">
      <c r="A1645" s="64" t="s">
        <v>4315</v>
      </c>
      <c r="B1645" s="16" t="s">
        <v>731</v>
      </c>
    </row>
    <row r="1646" spans="1:2" ht="15.75" hidden="1">
      <c r="A1646" s="64" t="s">
        <v>4316</v>
      </c>
      <c r="B1646" s="16" t="s">
        <v>731</v>
      </c>
    </row>
    <row r="1647" spans="1:2" ht="15.75" hidden="1">
      <c r="A1647" s="64" t="s">
        <v>4317</v>
      </c>
      <c r="B1647" s="16" t="s">
        <v>731</v>
      </c>
    </row>
    <row r="1648" spans="1:2" ht="15.75" hidden="1">
      <c r="A1648" s="64" t="s">
        <v>4318</v>
      </c>
      <c r="B1648" s="16" t="s">
        <v>731</v>
      </c>
    </row>
    <row r="1649" spans="1:2" ht="15.75" hidden="1">
      <c r="A1649" s="64" t="s">
        <v>4319</v>
      </c>
      <c r="B1649" s="16" t="s">
        <v>731</v>
      </c>
    </row>
    <row r="1650" spans="1:2" ht="15.75" hidden="1">
      <c r="A1650" s="64" t="s">
        <v>4320</v>
      </c>
      <c r="B1650" s="16" t="s">
        <v>731</v>
      </c>
    </row>
    <row r="1651" spans="1:2" ht="15.75" hidden="1">
      <c r="A1651" s="64" t="s">
        <v>4321</v>
      </c>
      <c r="B1651" s="16" t="s">
        <v>731</v>
      </c>
    </row>
    <row r="1652" spans="1:2" ht="15.75" hidden="1">
      <c r="A1652" s="64" t="s">
        <v>4322</v>
      </c>
      <c r="B1652" s="16" t="s">
        <v>731</v>
      </c>
    </row>
    <row r="1653" spans="1:2" ht="15.75" hidden="1">
      <c r="A1653" s="64" t="s">
        <v>4323</v>
      </c>
      <c r="B1653" s="16" t="s">
        <v>731</v>
      </c>
    </row>
    <row r="1654" spans="1:2" ht="15.75" hidden="1">
      <c r="A1654" s="64" t="s">
        <v>4324</v>
      </c>
      <c r="B1654" s="16" t="s">
        <v>731</v>
      </c>
    </row>
    <row r="1655" spans="1:2" ht="15.75" hidden="1">
      <c r="A1655" s="64" t="s">
        <v>4325</v>
      </c>
      <c r="B1655" s="16" t="s">
        <v>731</v>
      </c>
    </row>
    <row r="1656" spans="1:2" ht="15.75" hidden="1">
      <c r="A1656" s="64" t="s">
        <v>4326</v>
      </c>
      <c r="B1656" s="16" t="s">
        <v>731</v>
      </c>
    </row>
    <row r="1657" spans="1:2" ht="15.75" hidden="1">
      <c r="A1657" s="64" t="s">
        <v>4327</v>
      </c>
      <c r="B1657" s="16" t="s">
        <v>731</v>
      </c>
    </row>
    <row r="1658" spans="1:2" ht="15.75" hidden="1">
      <c r="A1658" s="64" t="s">
        <v>4328</v>
      </c>
      <c r="B1658" s="16" t="s">
        <v>731</v>
      </c>
    </row>
    <row r="1659" spans="1:2" ht="15.75" hidden="1">
      <c r="A1659" s="64" t="s">
        <v>4329</v>
      </c>
      <c r="B1659" s="16" t="s">
        <v>731</v>
      </c>
    </row>
    <row r="1660" spans="1:2" ht="15.75" hidden="1">
      <c r="A1660" s="64" t="s">
        <v>4330</v>
      </c>
      <c r="B1660" s="16" t="s">
        <v>731</v>
      </c>
    </row>
    <row r="1661" spans="1:2" ht="15.75" hidden="1">
      <c r="A1661" s="64" t="s">
        <v>4331</v>
      </c>
      <c r="B1661" s="16" t="s">
        <v>731</v>
      </c>
    </row>
    <row r="1662" spans="1:2" ht="15.75" hidden="1">
      <c r="A1662" s="64" t="s">
        <v>4332</v>
      </c>
      <c r="B1662" s="16" t="s">
        <v>731</v>
      </c>
    </row>
    <row r="1663" spans="1:2" ht="15.75" hidden="1">
      <c r="A1663" s="64" t="s">
        <v>4333</v>
      </c>
      <c r="B1663" s="16" t="s">
        <v>731</v>
      </c>
    </row>
    <row r="1664" spans="1:2" ht="15.75" hidden="1">
      <c r="A1664" s="64" t="s">
        <v>4334</v>
      </c>
      <c r="B1664" s="16" t="s">
        <v>731</v>
      </c>
    </row>
    <row r="1665" spans="1:2" ht="15.75" hidden="1">
      <c r="A1665" s="64" t="s">
        <v>4335</v>
      </c>
      <c r="B1665" s="16" t="s">
        <v>731</v>
      </c>
    </row>
    <row r="1666" spans="1:2" ht="15.75" hidden="1">
      <c r="A1666" s="64" t="s">
        <v>4336</v>
      </c>
      <c r="B1666" s="16" t="s">
        <v>731</v>
      </c>
    </row>
    <row r="1667" spans="1:2" ht="15.75" hidden="1">
      <c r="A1667" s="64" t="s">
        <v>4337</v>
      </c>
      <c r="B1667" s="16" t="s">
        <v>731</v>
      </c>
    </row>
    <row r="1668" spans="1:2" ht="15.75" hidden="1">
      <c r="A1668" s="64" t="s">
        <v>4338</v>
      </c>
      <c r="B1668" s="16" t="s">
        <v>731</v>
      </c>
    </row>
    <row r="1669" spans="1:2" ht="15.75" hidden="1">
      <c r="A1669" s="64" t="s">
        <v>4339</v>
      </c>
      <c r="B1669" s="16" t="s">
        <v>731</v>
      </c>
    </row>
    <row r="1670" spans="1:2" ht="15.75" hidden="1">
      <c r="A1670" s="64" t="s">
        <v>4340</v>
      </c>
      <c r="B1670" s="1" t="s">
        <v>731</v>
      </c>
    </row>
    <row r="1671" spans="1:2" ht="15.75" hidden="1">
      <c r="A1671" s="64" t="s">
        <v>4341</v>
      </c>
      <c r="B1671" s="16" t="s">
        <v>731</v>
      </c>
    </row>
    <row r="1672" spans="1:2" ht="15.75" hidden="1">
      <c r="A1672" s="64" t="s">
        <v>4342</v>
      </c>
      <c r="B1672" s="16" t="s">
        <v>731</v>
      </c>
    </row>
    <row r="1673" spans="1:2" ht="15.75" hidden="1">
      <c r="A1673" s="64" t="s">
        <v>4343</v>
      </c>
      <c r="B1673" s="16" t="s">
        <v>731</v>
      </c>
    </row>
    <row r="1674" spans="1:2" ht="15.75" hidden="1">
      <c r="A1674" s="64" t="s">
        <v>4344</v>
      </c>
      <c r="B1674" s="16" t="s">
        <v>731</v>
      </c>
    </row>
    <row r="1675" spans="1:2" ht="15.75" hidden="1">
      <c r="A1675" s="64" t="s">
        <v>4345</v>
      </c>
      <c r="B1675" s="16" t="s">
        <v>731</v>
      </c>
    </row>
    <row r="1676" spans="1:2" ht="15.75" hidden="1">
      <c r="A1676" s="64" t="s">
        <v>4346</v>
      </c>
      <c r="B1676" s="16" t="s">
        <v>731</v>
      </c>
    </row>
    <row r="1677" spans="1:2" ht="15.75" hidden="1">
      <c r="A1677" s="64" t="s">
        <v>4347</v>
      </c>
      <c r="B1677" s="16" t="s">
        <v>731</v>
      </c>
    </row>
    <row r="1678" spans="1:2" ht="15.75" hidden="1">
      <c r="A1678" s="64" t="s">
        <v>4348</v>
      </c>
      <c r="B1678" s="16" t="s">
        <v>731</v>
      </c>
    </row>
    <row r="1679" spans="1:2" ht="15.75" hidden="1">
      <c r="A1679" s="64" t="s">
        <v>4349</v>
      </c>
      <c r="B1679" s="16" t="s">
        <v>731</v>
      </c>
    </row>
    <row r="1680" spans="1:2" ht="15.75" hidden="1">
      <c r="A1680" s="64" t="s">
        <v>4350</v>
      </c>
      <c r="B1680" s="16" t="s">
        <v>731</v>
      </c>
    </row>
    <row r="1681" spans="1:2" ht="15.75" hidden="1">
      <c r="A1681" s="64" t="s">
        <v>4351</v>
      </c>
      <c r="B1681" s="16" t="s">
        <v>731</v>
      </c>
    </row>
    <row r="1682" spans="1:2" ht="15.75" hidden="1">
      <c r="A1682" s="64" t="s">
        <v>4352</v>
      </c>
      <c r="B1682" s="16" t="s">
        <v>731</v>
      </c>
    </row>
    <row r="1683" spans="1:2" ht="15.75" hidden="1">
      <c r="A1683" s="64" t="s">
        <v>4353</v>
      </c>
      <c r="B1683" s="16" t="s">
        <v>731</v>
      </c>
    </row>
    <row r="1684" spans="1:2" ht="15.75" hidden="1">
      <c r="A1684" s="64" t="s">
        <v>4354</v>
      </c>
      <c r="B1684" s="16" t="s">
        <v>731</v>
      </c>
    </row>
    <row r="1685" spans="1:2" ht="15.75" hidden="1">
      <c r="A1685" s="64" t="s">
        <v>4355</v>
      </c>
      <c r="B1685" s="1" t="s">
        <v>731</v>
      </c>
    </row>
    <row r="1686" spans="1:2" ht="15.75" hidden="1">
      <c r="A1686" s="64" t="s">
        <v>4356</v>
      </c>
      <c r="B1686" s="16" t="s">
        <v>731</v>
      </c>
    </row>
    <row r="1687" spans="1:2" ht="15.75" hidden="1">
      <c r="A1687" s="64" t="s">
        <v>4357</v>
      </c>
      <c r="B1687" s="16" t="s">
        <v>731</v>
      </c>
    </row>
    <row r="1688" spans="1:2" ht="15.75" hidden="1">
      <c r="A1688" s="64" t="s">
        <v>4358</v>
      </c>
      <c r="B1688" s="1" t="s">
        <v>731</v>
      </c>
    </row>
    <row r="1689" spans="1:2" ht="15.75" hidden="1">
      <c r="A1689" s="64" t="s">
        <v>4359</v>
      </c>
      <c r="B1689" s="16" t="s">
        <v>731</v>
      </c>
    </row>
    <row r="1690" spans="1:2" ht="15.75" hidden="1">
      <c r="A1690" s="64" t="s">
        <v>4360</v>
      </c>
      <c r="B1690" s="16" t="s">
        <v>731</v>
      </c>
    </row>
    <row r="1691" spans="1:2" ht="15.75" hidden="1">
      <c r="A1691" s="64" t="s">
        <v>4361</v>
      </c>
      <c r="B1691" s="16" t="s">
        <v>731</v>
      </c>
    </row>
    <row r="1692" spans="1:2" ht="15.75" hidden="1">
      <c r="A1692" s="64" t="s">
        <v>4362</v>
      </c>
      <c r="B1692" s="16" t="s">
        <v>731</v>
      </c>
    </row>
    <row r="1693" spans="1:2" ht="15.75" hidden="1">
      <c r="A1693" s="64" t="s">
        <v>4363</v>
      </c>
      <c r="B1693" s="16" t="s">
        <v>731</v>
      </c>
    </row>
    <row r="1694" spans="1:2" ht="15.75" hidden="1">
      <c r="A1694" s="64" t="s">
        <v>4364</v>
      </c>
      <c r="B1694" s="16" t="s">
        <v>731</v>
      </c>
    </row>
    <row r="1695" spans="1:2" ht="15.75" hidden="1">
      <c r="A1695" s="64" t="s">
        <v>4365</v>
      </c>
      <c r="B1695" s="16" t="s">
        <v>731</v>
      </c>
    </row>
    <row r="1696" spans="1:2" ht="15.75" hidden="1">
      <c r="A1696" s="64" t="s">
        <v>4366</v>
      </c>
      <c r="B1696" s="16" t="s">
        <v>731</v>
      </c>
    </row>
    <row r="1697" spans="1:2" ht="15.75" hidden="1">
      <c r="A1697" s="64" t="s">
        <v>4367</v>
      </c>
      <c r="B1697" s="16" t="s">
        <v>731</v>
      </c>
    </row>
    <row r="1698" spans="1:2" ht="15.75" hidden="1">
      <c r="A1698" s="64" t="s">
        <v>4368</v>
      </c>
      <c r="B1698" s="16" t="s">
        <v>731</v>
      </c>
    </row>
    <row r="1699" spans="1:2" ht="15.75" hidden="1">
      <c r="A1699" s="64" t="s">
        <v>4369</v>
      </c>
      <c r="B1699" s="16" t="s">
        <v>731</v>
      </c>
    </row>
    <row r="1700" spans="1:2" ht="15.75" hidden="1">
      <c r="A1700" s="64" t="s">
        <v>4370</v>
      </c>
      <c r="B1700" s="16" t="s">
        <v>731</v>
      </c>
    </row>
    <row r="1701" spans="1:2" ht="15.75" hidden="1">
      <c r="A1701" s="64" t="s">
        <v>4371</v>
      </c>
      <c r="B1701" s="16" t="s">
        <v>731</v>
      </c>
    </row>
    <row r="1702" spans="1:2" ht="15.75" hidden="1">
      <c r="A1702" s="64" t="s">
        <v>4372</v>
      </c>
      <c r="B1702" s="16" t="s">
        <v>731</v>
      </c>
    </row>
    <row r="1703" spans="1:2" ht="15.75" hidden="1">
      <c r="A1703" s="64" t="s">
        <v>4373</v>
      </c>
      <c r="B1703" s="1" t="s">
        <v>731</v>
      </c>
    </row>
    <row r="1704" spans="1:2" ht="15.75" hidden="1">
      <c r="A1704" s="64" t="s">
        <v>4374</v>
      </c>
      <c r="B1704" s="1" t="s">
        <v>731</v>
      </c>
    </row>
    <row r="1705" spans="1:2" ht="15.75" hidden="1">
      <c r="A1705" s="64" t="s">
        <v>4375</v>
      </c>
      <c r="B1705" s="1" t="s">
        <v>731</v>
      </c>
    </row>
    <row r="1706" spans="1:2" ht="15.75" hidden="1">
      <c r="A1706" s="64" t="s">
        <v>4376</v>
      </c>
      <c r="B1706" s="1" t="s">
        <v>731</v>
      </c>
    </row>
    <row r="1707" spans="1:2" ht="15.75" hidden="1">
      <c r="A1707" s="64" t="s">
        <v>4377</v>
      </c>
      <c r="B1707" s="1" t="s">
        <v>731</v>
      </c>
    </row>
    <row r="1708" spans="1:2" ht="15.75" hidden="1">
      <c r="A1708" s="64" t="s">
        <v>4378</v>
      </c>
      <c r="B1708" s="16" t="s">
        <v>731</v>
      </c>
    </row>
    <row r="1709" spans="1:2" ht="15.75" hidden="1">
      <c r="A1709" s="64" t="s">
        <v>4379</v>
      </c>
      <c r="B1709" s="16" t="s">
        <v>731</v>
      </c>
    </row>
    <row r="1710" spans="1:2" ht="15.75" hidden="1">
      <c r="A1710" s="64" t="s">
        <v>4380</v>
      </c>
      <c r="B1710" s="16" t="s">
        <v>731</v>
      </c>
    </row>
    <row r="1711" spans="1:2" ht="15.75" hidden="1">
      <c r="A1711" s="64" t="s">
        <v>4381</v>
      </c>
      <c r="B1711" s="16" t="s">
        <v>731</v>
      </c>
    </row>
    <row r="1712" spans="1:2" ht="15.75" hidden="1">
      <c r="A1712" s="64" t="s">
        <v>4382</v>
      </c>
      <c r="B1712" s="16" t="s">
        <v>731</v>
      </c>
    </row>
    <row r="1713" spans="1:2" ht="15.75" hidden="1">
      <c r="A1713" s="64" t="s">
        <v>4383</v>
      </c>
      <c r="B1713" s="16" t="s">
        <v>731</v>
      </c>
    </row>
    <row r="1714" spans="1:2" ht="15.75" hidden="1">
      <c r="A1714" s="64" t="s">
        <v>4384</v>
      </c>
      <c r="B1714" s="16" t="s">
        <v>731</v>
      </c>
    </row>
    <row r="1715" spans="1:2" ht="15.75" hidden="1">
      <c r="A1715" s="64" t="s">
        <v>4385</v>
      </c>
      <c r="B1715" s="16" t="s">
        <v>731</v>
      </c>
    </row>
    <row r="1716" spans="1:2" ht="15.75" hidden="1">
      <c r="A1716" s="64" t="s">
        <v>4386</v>
      </c>
      <c r="B1716" s="16" t="s">
        <v>731</v>
      </c>
    </row>
    <row r="1717" spans="1:2" ht="15.75" hidden="1">
      <c r="A1717" s="64" t="s">
        <v>4387</v>
      </c>
      <c r="B1717" s="16" t="s">
        <v>731</v>
      </c>
    </row>
    <row r="1718" spans="1:2" ht="15.75" hidden="1">
      <c r="A1718" s="64" t="s">
        <v>4388</v>
      </c>
      <c r="B1718" s="16" t="s">
        <v>731</v>
      </c>
    </row>
    <row r="1719" spans="1:2" ht="15.75" hidden="1">
      <c r="A1719" s="64" t="s">
        <v>4389</v>
      </c>
      <c r="B1719" s="16" t="s">
        <v>731</v>
      </c>
    </row>
    <row r="1720" spans="1:2" ht="15.75" hidden="1">
      <c r="A1720" s="64" t="s">
        <v>4390</v>
      </c>
      <c r="B1720" s="16" t="s">
        <v>731</v>
      </c>
    </row>
    <row r="1721" spans="1:2" ht="15.75" hidden="1">
      <c r="A1721" s="64" t="s">
        <v>4391</v>
      </c>
      <c r="B1721" s="16" t="s">
        <v>731</v>
      </c>
    </row>
    <row r="1722" spans="1:2" ht="15.75" hidden="1">
      <c r="A1722" s="64" t="s">
        <v>4392</v>
      </c>
      <c r="B1722" s="16" t="s">
        <v>731</v>
      </c>
    </row>
    <row r="1723" spans="1:2" ht="15.75" hidden="1">
      <c r="A1723" s="64" t="s">
        <v>4393</v>
      </c>
      <c r="B1723" s="16" t="s">
        <v>731</v>
      </c>
    </row>
    <row r="1724" spans="1:2" ht="15.75" hidden="1">
      <c r="A1724" s="64" t="s">
        <v>4394</v>
      </c>
      <c r="B1724" s="16" t="s">
        <v>731</v>
      </c>
    </row>
    <row r="1725" spans="1:2" ht="15.75" hidden="1">
      <c r="A1725" s="64" t="s">
        <v>4395</v>
      </c>
      <c r="B1725" s="16" t="s">
        <v>731</v>
      </c>
    </row>
    <row r="1726" spans="1:2" ht="15.75" hidden="1">
      <c r="A1726" s="64" t="s">
        <v>4396</v>
      </c>
      <c r="B1726" s="16" t="s">
        <v>731</v>
      </c>
    </row>
    <row r="1727" spans="1:2" ht="15.75" hidden="1">
      <c r="A1727" s="64" t="s">
        <v>4397</v>
      </c>
      <c r="B1727" s="16" t="s">
        <v>731</v>
      </c>
    </row>
    <row r="1728" spans="1:2" ht="15.75" hidden="1">
      <c r="A1728" s="64" t="s">
        <v>4398</v>
      </c>
      <c r="B1728" s="16" t="s">
        <v>731</v>
      </c>
    </row>
    <row r="1729" spans="1:2" ht="15.75" hidden="1">
      <c r="A1729" s="64" t="s">
        <v>4399</v>
      </c>
      <c r="B1729" s="16" t="s">
        <v>731</v>
      </c>
    </row>
    <row r="1730" spans="1:2" ht="15.75" hidden="1">
      <c r="A1730" s="64" t="s">
        <v>4400</v>
      </c>
      <c r="B1730" s="16" t="s">
        <v>731</v>
      </c>
    </row>
    <row r="1731" spans="1:2" ht="15.75" hidden="1">
      <c r="A1731" s="64" t="s">
        <v>4401</v>
      </c>
      <c r="B1731" s="16" t="s">
        <v>731</v>
      </c>
    </row>
    <row r="1732" spans="1:2" ht="15.75" hidden="1">
      <c r="A1732" s="64" t="s">
        <v>4402</v>
      </c>
      <c r="B1732" s="16" t="s">
        <v>731</v>
      </c>
    </row>
    <row r="1733" spans="1:2" ht="15.75" hidden="1">
      <c r="A1733" s="64" t="s">
        <v>4403</v>
      </c>
      <c r="B1733" s="16" t="s">
        <v>731</v>
      </c>
    </row>
    <row r="1734" spans="1:2" ht="15.75" hidden="1">
      <c r="A1734" s="64" t="s">
        <v>4404</v>
      </c>
      <c r="B1734" s="16" t="s">
        <v>731</v>
      </c>
    </row>
    <row r="1735" spans="1:2" ht="15.75" hidden="1">
      <c r="A1735" s="64" t="s">
        <v>4405</v>
      </c>
      <c r="B1735" s="16" t="s">
        <v>731</v>
      </c>
    </row>
    <row r="1736" spans="1:2" ht="15.75" hidden="1">
      <c r="A1736" s="64" t="s">
        <v>4406</v>
      </c>
      <c r="B1736" s="16" t="s">
        <v>731</v>
      </c>
    </row>
    <row r="1737" spans="1:2" ht="15.75" hidden="1">
      <c r="A1737" s="64" t="s">
        <v>4407</v>
      </c>
      <c r="B1737" s="16" t="s">
        <v>731</v>
      </c>
    </row>
    <row r="1738" spans="1:2" ht="15.75" hidden="1">
      <c r="A1738" s="64" t="s">
        <v>4408</v>
      </c>
      <c r="B1738" s="16" t="s">
        <v>731</v>
      </c>
    </row>
    <row r="1739" spans="1:2" ht="15.75" hidden="1">
      <c r="A1739" s="64" t="s">
        <v>4409</v>
      </c>
      <c r="B1739" s="16" t="s">
        <v>731</v>
      </c>
    </row>
    <row r="1740" spans="1:2" ht="15.75" hidden="1">
      <c r="A1740" s="64" t="s">
        <v>4410</v>
      </c>
      <c r="B1740" s="16" t="s">
        <v>731</v>
      </c>
    </row>
    <row r="1741" spans="1:2" ht="15.75" hidden="1">
      <c r="A1741" s="64" t="s">
        <v>4411</v>
      </c>
      <c r="B1741" s="16" t="s">
        <v>731</v>
      </c>
    </row>
    <row r="1742" spans="1:2" ht="15.75" hidden="1">
      <c r="A1742" s="64" t="s">
        <v>4412</v>
      </c>
      <c r="B1742" s="16" t="s">
        <v>731</v>
      </c>
    </row>
    <row r="1743" spans="1:2" ht="15.75" hidden="1">
      <c r="A1743" s="64" t="s">
        <v>4413</v>
      </c>
      <c r="B1743" s="16" t="s">
        <v>731</v>
      </c>
    </row>
    <row r="1744" spans="1:2" ht="15.75" hidden="1">
      <c r="A1744" s="64" t="s">
        <v>4414</v>
      </c>
      <c r="B1744" s="16" t="s">
        <v>731</v>
      </c>
    </row>
    <row r="1745" spans="1:2" ht="15.75" hidden="1">
      <c r="A1745" s="64" t="s">
        <v>4415</v>
      </c>
      <c r="B1745" s="16" t="s">
        <v>731</v>
      </c>
    </row>
    <row r="1746" spans="1:2" ht="15.75" hidden="1">
      <c r="A1746" s="64" t="s">
        <v>4416</v>
      </c>
      <c r="B1746" s="16" t="s">
        <v>731</v>
      </c>
    </row>
    <row r="1747" spans="1:2" ht="15.75" hidden="1">
      <c r="A1747" s="64" t="s">
        <v>4417</v>
      </c>
      <c r="B1747" s="16" t="s">
        <v>731</v>
      </c>
    </row>
    <row r="1748" spans="1:2" ht="15.75" hidden="1">
      <c r="A1748" s="64" t="s">
        <v>4418</v>
      </c>
      <c r="B1748" s="16" t="s">
        <v>731</v>
      </c>
    </row>
    <row r="1749" spans="1:2" ht="15.75" hidden="1">
      <c r="A1749" s="64" t="s">
        <v>4419</v>
      </c>
      <c r="B1749" s="16" t="s">
        <v>731</v>
      </c>
    </row>
    <row r="1750" spans="1:2" ht="15.75" hidden="1">
      <c r="A1750" s="64" t="s">
        <v>4420</v>
      </c>
      <c r="B1750" s="16" t="s">
        <v>731</v>
      </c>
    </row>
    <row r="1751" spans="1:2" ht="15.75" hidden="1">
      <c r="A1751" s="64" t="s">
        <v>4421</v>
      </c>
      <c r="B1751" s="16" t="s">
        <v>731</v>
      </c>
    </row>
    <row r="1752" spans="1:2" ht="15.75" hidden="1">
      <c r="A1752" s="64" t="s">
        <v>4422</v>
      </c>
      <c r="B1752" s="16" t="s">
        <v>731</v>
      </c>
    </row>
    <row r="1753" spans="1:2" ht="15.75" hidden="1">
      <c r="A1753" s="64" t="s">
        <v>4423</v>
      </c>
      <c r="B1753" s="16" t="s">
        <v>731</v>
      </c>
    </row>
    <row r="1754" spans="1:2" ht="15.75" hidden="1">
      <c r="A1754" s="64" t="s">
        <v>4424</v>
      </c>
      <c r="B1754" s="16" t="s">
        <v>731</v>
      </c>
    </row>
    <row r="1755" spans="1:2" ht="15.75" hidden="1">
      <c r="A1755" s="64" t="s">
        <v>4425</v>
      </c>
      <c r="B1755" s="16" t="s">
        <v>731</v>
      </c>
    </row>
    <row r="1756" spans="1:2" ht="15.75" hidden="1">
      <c r="A1756" s="64" t="s">
        <v>4426</v>
      </c>
      <c r="B1756" s="16" t="s">
        <v>731</v>
      </c>
    </row>
    <row r="1757" spans="1:2" ht="15.75" hidden="1">
      <c r="A1757" s="64" t="s">
        <v>4427</v>
      </c>
      <c r="B1757" s="16" t="s">
        <v>731</v>
      </c>
    </row>
    <row r="1758" spans="1:2" ht="15.75" hidden="1">
      <c r="A1758" s="64" t="s">
        <v>4428</v>
      </c>
      <c r="B1758" s="16" t="s">
        <v>731</v>
      </c>
    </row>
    <row r="1759" spans="1:2" ht="15.75" hidden="1">
      <c r="A1759" s="64" t="s">
        <v>4429</v>
      </c>
      <c r="B1759" s="16" t="s">
        <v>731</v>
      </c>
    </row>
    <row r="1760" spans="1:2" ht="15.75" hidden="1">
      <c r="A1760" s="64" t="s">
        <v>4430</v>
      </c>
      <c r="B1760" s="16" t="s">
        <v>731</v>
      </c>
    </row>
    <row r="1761" spans="1:2" ht="15.75" hidden="1">
      <c r="A1761" s="64" t="s">
        <v>4431</v>
      </c>
      <c r="B1761" s="16" t="s">
        <v>731</v>
      </c>
    </row>
    <row r="1762" spans="1:2" ht="15.75" hidden="1">
      <c r="A1762" s="64" t="s">
        <v>4432</v>
      </c>
      <c r="B1762" s="16" t="s">
        <v>731</v>
      </c>
    </row>
    <row r="1763" spans="1:2" ht="15.75" hidden="1">
      <c r="A1763" s="64" t="s">
        <v>4433</v>
      </c>
      <c r="B1763" s="16" t="s">
        <v>731</v>
      </c>
    </row>
    <row r="1764" spans="1:2" ht="15.75" hidden="1">
      <c r="A1764" s="64" t="s">
        <v>4434</v>
      </c>
      <c r="B1764" s="16" t="s">
        <v>731</v>
      </c>
    </row>
    <row r="1765" spans="1:2" ht="15.75" hidden="1">
      <c r="A1765" s="64" t="s">
        <v>4435</v>
      </c>
      <c r="B1765" s="16" t="s">
        <v>731</v>
      </c>
    </row>
    <row r="1766" spans="1:2" ht="15.75" hidden="1">
      <c r="A1766" s="64" t="s">
        <v>4436</v>
      </c>
      <c r="B1766" s="16" t="s">
        <v>731</v>
      </c>
    </row>
    <row r="1767" spans="1:2" ht="15.75" hidden="1">
      <c r="A1767" s="64" t="s">
        <v>4437</v>
      </c>
      <c r="B1767" s="16" t="s">
        <v>731</v>
      </c>
    </row>
    <row r="1768" spans="1:2" ht="15.75" hidden="1">
      <c r="A1768" s="64" t="s">
        <v>4438</v>
      </c>
      <c r="B1768" s="16" t="s">
        <v>731</v>
      </c>
    </row>
    <row r="1769" spans="1:2" ht="15.75" hidden="1">
      <c r="A1769" s="64" t="s">
        <v>4439</v>
      </c>
      <c r="B1769" s="16" t="s">
        <v>731</v>
      </c>
    </row>
    <row r="1770" spans="1:2" ht="15.75" hidden="1">
      <c r="A1770" s="64" t="s">
        <v>4440</v>
      </c>
      <c r="B1770" s="16" t="s">
        <v>731</v>
      </c>
    </row>
    <row r="1771" spans="1:2" ht="15.75" hidden="1">
      <c r="A1771" s="64" t="s">
        <v>4441</v>
      </c>
      <c r="B1771" s="16" t="s">
        <v>731</v>
      </c>
    </row>
    <row r="1772" spans="1:2" ht="15.75" hidden="1">
      <c r="A1772" s="64" t="s">
        <v>4442</v>
      </c>
      <c r="B1772" s="16" t="s">
        <v>731</v>
      </c>
    </row>
    <row r="1773" spans="1:2" ht="15.75" hidden="1">
      <c r="A1773" s="64" t="s">
        <v>4443</v>
      </c>
      <c r="B1773" s="16" t="s">
        <v>731</v>
      </c>
    </row>
    <row r="1774" spans="1:2" ht="15.75" hidden="1">
      <c r="A1774" s="64" t="s">
        <v>4444</v>
      </c>
      <c r="B1774" s="16" t="s">
        <v>731</v>
      </c>
    </row>
    <row r="1775" spans="1:2" ht="15.75" hidden="1">
      <c r="A1775" s="64" t="s">
        <v>4445</v>
      </c>
      <c r="B1775" s="16" t="s">
        <v>731</v>
      </c>
    </row>
    <row r="1776" spans="1:2" ht="15.75" hidden="1">
      <c r="A1776" s="64" t="s">
        <v>4446</v>
      </c>
      <c r="B1776" s="16" t="s">
        <v>731</v>
      </c>
    </row>
    <row r="1777" spans="1:2" ht="15.75" hidden="1">
      <c r="A1777" s="64" t="s">
        <v>4447</v>
      </c>
      <c r="B1777" s="16" t="s">
        <v>731</v>
      </c>
    </row>
    <row r="1778" spans="1:2" ht="15.75" hidden="1">
      <c r="A1778" s="64" t="s">
        <v>4448</v>
      </c>
      <c r="B1778" s="16" t="s">
        <v>731</v>
      </c>
    </row>
    <row r="1779" spans="1:2" ht="15.75" hidden="1">
      <c r="A1779" s="64" t="s">
        <v>4449</v>
      </c>
      <c r="B1779" s="16" t="s">
        <v>731</v>
      </c>
    </row>
    <row r="1780" spans="1:2" ht="15.75" hidden="1">
      <c r="A1780" s="64" t="s">
        <v>4450</v>
      </c>
      <c r="B1780" s="16" t="s">
        <v>731</v>
      </c>
    </row>
    <row r="1781" spans="1:2" ht="15.75" hidden="1">
      <c r="A1781" s="64" t="s">
        <v>4451</v>
      </c>
      <c r="B1781" s="16" t="s">
        <v>731</v>
      </c>
    </row>
    <row r="1782" spans="1:2" ht="15.75" hidden="1">
      <c r="A1782" s="64" t="s">
        <v>4452</v>
      </c>
      <c r="B1782" s="16" t="s">
        <v>731</v>
      </c>
    </row>
    <row r="1783" spans="1:2" ht="15.75" hidden="1">
      <c r="A1783" s="64" t="s">
        <v>4453</v>
      </c>
      <c r="B1783" s="16" t="s">
        <v>731</v>
      </c>
    </row>
    <row r="1784" spans="1:2" ht="15.75" hidden="1">
      <c r="A1784" s="64" t="s">
        <v>4454</v>
      </c>
      <c r="B1784" s="16" t="s">
        <v>731</v>
      </c>
    </row>
    <row r="1785" spans="1:2" ht="15.75" hidden="1">
      <c r="A1785" s="64" t="s">
        <v>4455</v>
      </c>
      <c r="B1785" s="16" t="s">
        <v>731</v>
      </c>
    </row>
    <row r="1786" spans="1:2" ht="15.75" hidden="1">
      <c r="A1786" s="64" t="s">
        <v>4456</v>
      </c>
      <c r="B1786" s="16" t="s">
        <v>731</v>
      </c>
    </row>
    <row r="1787" spans="1:2" ht="15.75" hidden="1">
      <c r="A1787" s="64" t="s">
        <v>4457</v>
      </c>
      <c r="B1787" s="16" t="s">
        <v>731</v>
      </c>
    </row>
    <row r="1788" spans="1:2" ht="15.75" hidden="1">
      <c r="A1788" s="64" t="s">
        <v>4458</v>
      </c>
      <c r="B1788" s="16" t="s">
        <v>731</v>
      </c>
    </row>
    <row r="1789" spans="1:2" ht="15.75" hidden="1">
      <c r="A1789" s="64" t="s">
        <v>4459</v>
      </c>
      <c r="B1789" s="16" t="s">
        <v>731</v>
      </c>
    </row>
    <row r="1790" spans="1:2" ht="15.75" hidden="1">
      <c r="A1790" s="64" t="s">
        <v>4460</v>
      </c>
      <c r="B1790" s="16" t="s">
        <v>731</v>
      </c>
    </row>
    <row r="1791" spans="1:2" ht="15.75" hidden="1">
      <c r="A1791" s="64" t="s">
        <v>4461</v>
      </c>
      <c r="B1791" s="16" t="s">
        <v>731</v>
      </c>
    </row>
    <row r="1792" spans="1:2" ht="15.75" hidden="1">
      <c r="A1792" s="64" t="s">
        <v>4462</v>
      </c>
      <c r="B1792" s="16" t="s">
        <v>731</v>
      </c>
    </row>
    <row r="1793" spans="1:2" ht="15.75" hidden="1">
      <c r="A1793" s="64" t="s">
        <v>4463</v>
      </c>
      <c r="B1793" s="16" t="s">
        <v>731</v>
      </c>
    </row>
    <row r="1794" spans="1:2" ht="15.75" hidden="1">
      <c r="A1794" s="64" t="s">
        <v>4464</v>
      </c>
      <c r="B1794" s="16" t="s">
        <v>731</v>
      </c>
    </row>
    <row r="1795" spans="1:2" ht="15.75" hidden="1">
      <c r="A1795" s="64" t="s">
        <v>4465</v>
      </c>
      <c r="B1795" s="16" t="s">
        <v>731</v>
      </c>
    </row>
    <row r="1796" spans="1:2" ht="15.75" hidden="1">
      <c r="A1796" s="64" t="s">
        <v>4466</v>
      </c>
      <c r="B1796" s="16" t="s">
        <v>731</v>
      </c>
    </row>
    <row r="1797" spans="1:2" ht="15.75" hidden="1">
      <c r="A1797" s="64" t="s">
        <v>4467</v>
      </c>
      <c r="B1797" s="16" t="s">
        <v>731</v>
      </c>
    </row>
    <row r="1798" spans="1:2" ht="15.75" hidden="1">
      <c r="A1798" s="64" t="s">
        <v>4468</v>
      </c>
      <c r="B1798" s="16" t="s">
        <v>731</v>
      </c>
    </row>
    <row r="1799" spans="1:2" ht="15.75" hidden="1">
      <c r="A1799" s="64" t="s">
        <v>4469</v>
      </c>
      <c r="B1799" s="16" t="s">
        <v>731</v>
      </c>
    </row>
    <row r="1800" spans="1:2" ht="15.75" hidden="1">
      <c r="A1800" s="64" t="s">
        <v>4470</v>
      </c>
      <c r="B1800" s="16" t="s">
        <v>731</v>
      </c>
    </row>
    <row r="1801" spans="1:2" ht="15.75" hidden="1">
      <c r="A1801" s="64" t="s">
        <v>4471</v>
      </c>
      <c r="B1801" s="16" t="s">
        <v>731</v>
      </c>
    </row>
    <row r="1802" spans="1:2" ht="15.75" hidden="1">
      <c r="A1802" s="64" t="s">
        <v>4472</v>
      </c>
      <c r="B1802" s="16" t="s">
        <v>731</v>
      </c>
    </row>
    <row r="1803" spans="1:2" ht="15.75" hidden="1">
      <c r="A1803" s="64" t="s">
        <v>4473</v>
      </c>
      <c r="B1803" s="16" t="s">
        <v>731</v>
      </c>
    </row>
    <row r="1804" spans="1:2" ht="15.75" hidden="1">
      <c r="A1804" s="64" t="s">
        <v>4474</v>
      </c>
      <c r="B1804" s="16" t="s">
        <v>731</v>
      </c>
    </row>
    <row r="1805" spans="1:2" ht="15.75" hidden="1">
      <c r="A1805" s="64" t="s">
        <v>4475</v>
      </c>
      <c r="B1805" s="16" t="s">
        <v>731</v>
      </c>
    </row>
    <row r="1806" spans="1:2" ht="15.75" hidden="1">
      <c r="A1806" s="64" t="s">
        <v>4476</v>
      </c>
      <c r="B1806" s="16" t="s">
        <v>731</v>
      </c>
    </row>
    <row r="1807" spans="1:2" ht="15.75" hidden="1">
      <c r="A1807" s="64" t="s">
        <v>4477</v>
      </c>
      <c r="B1807" s="16" t="s">
        <v>731</v>
      </c>
    </row>
    <row r="1808" spans="1:2" ht="15.75" hidden="1">
      <c r="A1808" s="64" t="s">
        <v>4478</v>
      </c>
      <c r="B1808" s="16" t="s">
        <v>731</v>
      </c>
    </row>
    <row r="1809" spans="1:2" ht="15.75" hidden="1">
      <c r="A1809" s="64" t="s">
        <v>4479</v>
      </c>
      <c r="B1809" s="16" t="s">
        <v>731</v>
      </c>
    </row>
    <row r="1810" spans="1:2" ht="15.75" hidden="1">
      <c r="A1810" s="64" t="s">
        <v>4480</v>
      </c>
      <c r="B1810" s="16" t="s">
        <v>731</v>
      </c>
    </row>
    <row r="1811" spans="1:2" ht="15.75" hidden="1">
      <c r="A1811" s="64" t="s">
        <v>4481</v>
      </c>
      <c r="B1811" s="16" t="s">
        <v>731</v>
      </c>
    </row>
    <row r="1812" spans="1:2" ht="15.75" hidden="1">
      <c r="A1812" s="64" t="s">
        <v>4482</v>
      </c>
      <c r="B1812" s="16" t="s">
        <v>731</v>
      </c>
    </row>
    <row r="1813" spans="1:2" ht="15.75" hidden="1">
      <c r="A1813" s="64" t="s">
        <v>4483</v>
      </c>
      <c r="B1813" s="16" t="s">
        <v>731</v>
      </c>
    </row>
    <row r="1814" spans="1:2" ht="15.75" hidden="1">
      <c r="A1814" s="64" t="s">
        <v>4484</v>
      </c>
      <c r="B1814" s="16" t="s">
        <v>731</v>
      </c>
    </row>
    <row r="1815" spans="1:2" ht="15.75" hidden="1">
      <c r="A1815" s="64" t="s">
        <v>4485</v>
      </c>
      <c r="B1815" s="16" t="s">
        <v>731</v>
      </c>
    </row>
    <row r="1816" spans="1:2" ht="15.75" hidden="1">
      <c r="A1816" s="64" t="s">
        <v>4486</v>
      </c>
      <c r="B1816" s="16" t="s">
        <v>731</v>
      </c>
    </row>
    <row r="1817" spans="1:2" ht="15.75" hidden="1">
      <c r="A1817" s="64" t="s">
        <v>4487</v>
      </c>
      <c r="B1817" s="16" t="s">
        <v>731</v>
      </c>
    </row>
    <row r="1818" spans="1:2" ht="15.75" hidden="1">
      <c r="A1818" s="64" t="s">
        <v>4488</v>
      </c>
      <c r="B1818" s="16" t="s">
        <v>731</v>
      </c>
    </row>
    <row r="1819" spans="1:2" ht="15.75" hidden="1">
      <c r="A1819" s="64" t="s">
        <v>4489</v>
      </c>
      <c r="B1819" s="16" t="s">
        <v>731</v>
      </c>
    </row>
    <row r="1820" spans="1:2" ht="15.75" hidden="1">
      <c r="A1820" s="64" t="s">
        <v>4490</v>
      </c>
      <c r="B1820" s="16" t="s">
        <v>731</v>
      </c>
    </row>
    <row r="1821" spans="1:2" ht="15.75" hidden="1">
      <c r="A1821" s="64" t="s">
        <v>4491</v>
      </c>
      <c r="B1821" s="16" t="s">
        <v>731</v>
      </c>
    </row>
    <row r="1822" spans="1:2" ht="15.75" hidden="1">
      <c r="A1822" s="64" t="s">
        <v>4492</v>
      </c>
      <c r="B1822" s="16" t="s">
        <v>731</v>
      </c>
    </row>
    <row r="1823" spans="1:2" ht="15.75" hidden="1">
      <c r="A1823" s="64" t="s">
        <v>4493</v>
      </c>
      <c r="B1823" s="16" t="s">
        <v>731</v>
      </c>
    </row>
    <row r="1824" spans="1:2" ht="15.75" hidden="1">
      <c r="A1824" s="64" t="s">
        <v>4494</v>
      </c>
      <c r="B1824" s="16" t="s">
        <v>731</v>
      </c>
    </row>
    <row r="1825" spans="1:2" ht="15.75" hidden="1">
      <c r="A1825" s="64" t="s">
        <v>4495</v>
      </c>
      <c r="B1825" s="16" t="s">
        <v>731</v>
      </c>
    </row>
    <row r="1826" spans="1:2" ht="15.75" hidden="1">
      <c r="A1826" s="64" t="s">
        <v>4496</v>
      </c>
      <c r="B1826" s="16" t="s">
        <v>731</v>
      </c>
    </row>
    <row r="1827" spans="1:2" ht="15.75" hidden="1">
      <c r="A1827" s="64" t="s">
        <v>4497</v>
      </c>
      <c r="B1827" s="16" t="s">
        <v>731</v>
      </c>
    </row>
    <row r="1828" spans="1:2" ht="15.75" hidden="1">
      <c r="A1828" s="64" t="s">
        <v>4498</v>
      </c>
      <c r="B1828" s="16" t="s">
        <v>731</v>
      </c>
    </row>
    <row r="1829" spans="1:2" ht="15.75" hidden="1">
      <c r="A1829" s="64" t="s">
        <v>4499</v>
      </c>
      <c r="B1829" s="16" t="s">
        <v>731</v>
      </c>
    </row>
    <row r="1830" spans="1:2" ht="15.75" hidden="1">
      <c r="A1830" s="64" t="s">
        <v>4500</v>
      </c>
      <c r="B1830" s="16" t="s">
        <v>731</v>
      </c>
    </row>
    <row r="1831" spans="1:2" ht="15.75" hidden="1">
      <c r="A1831" s="64" t="s">
        <v>4501</v>
      </c>
      <c r="B1831" s="16" t="s">
        <v>731</v>
      </c>
    </row>
    <row r="1832" spans="1:2" ht="15.75" hidden="1">
      <c r="A1832" s="64" t="s">
        <v>4502</v>
      </c>
      <c r="B1832" s="16" t="s">
        <v>731</v>
      </c>
    </row>
    <row r="1833" spans="1:2" ht="15.75" hidden="1">
      <c r="A1833" s="64" t="s">
        <v>4503</v>
      </c>
      <c r="B1833" s="16" t="s">
        <v>731</v>
      </c>
    </row>
    <row r="1834" spans="1:2" ht="15.75" hidden="1">
      <c r="A1834" s="64" t="s">
        <v>4504</v>
      </c>
      <c r="B1834" s="16" t="s">
        <v>731</v>
      </c>
    </row>
    <row r="1835" spans="1:2" ht="15.75" hidden="1">
      <c r="A1835" s="64" t="s">
        <v>4505</v>
      </c>
      <c r="B1835" s="16" t="s">
        <v>731</v>
      </c>
    </row>
    <row r="1836" spans="1:2" ht="15.75" hidden="1">
      <c r="A1836" s="64" t="s">
        <v>4506</v>
      </c>
      <c r="B1836" s="16" t="s">
        <v>731</v>
      </c>
    </row>
    <row r="1837" spans="1:2" ht="15.75" hidden="1">
      <c r="A1837" s="64" t="s">
        <v>4507</v>
      </c>
      <c r="B1837" s="16" t="s">
        <v>731</v>
      </c>
    </row>
    <row r="1838" spans="1:2" ht="15.75" hidden="1">
      <c r="A1838" s="64" t="s">
        <v>4508</v>
      </c>
      <c r="B1838" s="16" t="s">
        <v>731</v>
      </c>
    </row>
    <row r="1839" spans="1:2" ht="15.75" hidden="1">
      <c r="A1839" s="64" t="s">
        <v>4509</v>
      </c>
      <c r="B1839" s="16" t="s">
        <v>731</v>
      </c>
    </row>
    <row r="1840" spans="1:2" ht="15.75" hidden="1">
      <c r="A1840" s="64" t="s">
        <v>4510</v>
      </c>
      <c r="B1840" s="16" t="s">
        <v>731</v>
      </c>
    </row>
    <row r="1841" spans="1:2" ht="15.75" hidden="1">
      <c r="A1841" s="64" t="s">
        <v>4511</v>
      </c>
      <c r="B1841" s="16" t="s">
        <v>731</v>
      </c>
    </row>
    <row r="1842" spans="1:2" ht="15.75" hidden="1">
      <c r="A1842" s="64" t="s">
        <v>4512</v>
      </c>
      <c r="B1842" s="16" t="s">
        <v>731</v>
      </c>
    </row>
    <row r="1843" spans="1:2" ht="15.75" hidden="1">
      <c r="A1843" s="64" t="s">
        <v>4513</v>
      </c>
      <c r="B1843" s="16" t="s">
        <v>731</v>
      </c>
    </row>
    <row r="1844" spans="1:2" ht="15.75" hidden="1">
      <c r="A1844" s="64" t="s">
        <v>4514</v>
      </c>
      <c r="B1844" s="16" t="s">
        <v>731</v>
      </c>
    </row>
    <row r="1845" spans="1:2" ht="15.75" hidden="1">
      <c r="A1845" s="64" t="s">
        <v>4515</v>
      </c>
      <c r="B1845" s="16" t="s">
        <v>731</v>
      </c>
    </row>
    <row r="1846" spans="1:2" ht="15.75" hidden="1">
      <c r="A1846" s="64" t="s">
        <v>4516</v>
      </c>
      <c r="B1846" s="16" t="s">
        <v>731</v>
      </c>
    </row>
    <row r="1847" spans="1:2" ht="15.75" hidden="1">
      <c r="A1847" s="64" t="s">
        <v>4517</v>
      </c>
      <c r="B1847" s="16" t="s">
        <v>731</v>
      </c>
    </row>
    <row r="1848" spans="1:2" ht="15.75" hidden="1">
      <c r="A1848" s="64" t="s">
        <v>4518</v>
      </c>
      <c r="B1848" s="16" t="s">
        <v>731</v>
      </c>
    </row>
    <row r="1849" spans="1:2" ht="15.75" hidden="1">
      <c r="A1849" s="64" t="s">
        <v>4519</v>
      </c>
      <c r="B1849" s="16" t="s">
        <v>731</v>
      </c>
    </row>
    <row r="1850" spans="1:2" ht="15.75" hidden="1">
      <c r="A1850" s="64" t="s">
        <v>4520</v>
      </c>
      <c r="B1850" s="16" t="s">
        <v>731</v>
      </c>
    </row>
    <row r="1851" spans="1:2" ht="15.75" hidden="1">
      <c r="A1851" s="64" t="s">
        <v>4521</v>
      </c>
      <c r="B1851" s="16" t="s">
        <v>731</v>
      </c>
    </row>
    <row r="1852" spans="1:2" ht="15.75" hidden="1">
      <c r="A1852" s="64" t="s">
        <v>4522</v>
      </c>
      <c r="B1852" s="16" t="s">
        <v>731</v>
      </c>
    </row>
    <row r="1853" spans="1:2" ht="15.75" hidden="1">
      <c r="A1853" s="64" t="s">
        <v>4523</v>
      </c>
      <c r="B1853" s="16" t="s">
        <v>731</v>
      </c>
    </row>
    <row r="1854" spans="1:2" ht="15.75" hidden="1">
      <c r="A1854" s="64" t="s">
        <v>4524</v>
      </c>
      <c r="B1854" s="16" t="s">
        <v>731</v>
      </c>
    </row>
    <row r="1855" spans="1:2" ht="15.75" hidden="1">
      <c r="A1855" s="64" t="s">
        <v>4525</v>
      </c>
      <c r="B1855" s="16" t="s">
        <v>731</v>
      </c>
    </row>
    <row r="1856" spans="1:2" ht="15.75" hidden="1">
      <c r="A1856" s="64" t="s">
        <v>4526</v>
      </c>
      <c r="B1856" s="16" t="s">
        <v>731</v>
      </c>
    </row>
    <row r="1857" spans="1:2" ht="15.75" hidden="1">
      <c r="A1857" s="64" t="s">
        <v>4527</v>
      </c>
      <c r="B1857" s="16" t="s">
        <v>731</v>
      </c>
    </row>
    <row r="1858" spans="1:2" ht="15.75" hidden="1">
      <c r="A1858" s="64" t="s">
        <v>4528</v>
      </c>
      <c r="B1858" s="16" t="s">
        <v>731</v>
      </c>
    </row>
    <row r="1859" spans="1:2" ht="15.75" hidden="1">
      <c r="A1859" s="64" t="s">
        <v>4529</v>
      </c>
      <c r="B1859" s="16" t="s">
        <v>731</v>
      </c>
    </row>
    <row r="1860" spans="1:2" ht="15.75" hidden="1">
      <c r="A1860" s="64" t="s">
        <v>4530</v>
      </c>
      <c r="B1860" s="16" t="s">
        <v>731</v>
      </c>
    </row>
    <row r="1861" spans="1:2" ht="15.75" hidden="1">
      <c r="A1861" s="64" t="s">
        <v>4531</v>
      </c>
      <c r="B1861" s="16" t="s">
        <v>731</v>
      </c>
    </row>
    <row r="1862" spans="1:2" ht="15.75" hidden="1">
      <c r="A1862" s="64" t="s">
        <v>4532</v>
      </c>
      <c r="B1862" s="16" t="s">
        <v>731</v>
      </c>
    </row>
    <row r="1863" spans="1:2" ht="15.75" hidden="1">
      <c r="A1863" s="64" t="s">
        <v>4533</v>
      </c>
      <c r="B1863" s="16" t="s">
        <v>731</v>
      </c>
    </row>
    <row r="1864" spans="1:2" ht="15.75" hidden="1">
      <c r="A1864" s="64" t="s">
        <v>4534</v>
      </c>
      <c r="B1864" s="16" t="s">
        <v>731</v>
      </c>
    </row>
    <row r="1865" spans="1:2" ht="15.75" hidden="1">
      <c r="A1865" s="64" t="s">
        <v>4535</v>
      </c>
      <c r="B1865" s="16" t="s">
        <v>731</v>
      </c>
    </row>
    <row r="1866" spans="1:2" ht="15.75" hidden="1">
      <c r="A1866" s="64" t="s">
        <v>4536</v>
      </c>
      <c r="B1866" s="16" t="s">
        <v>731</v>
      </c>
    </row>
    <row r="1867" spans="1:2" ht="15.75" hidden="1">
      <c r="A1867" s="64" t="s">
        <v>4537</v>
      </c>
      <c r="B1867" s="16" t="s">
        <v>731</v>
      </c>
    </row>
    <row r="1868" spans="1:2" ht="15.75" hidden="1">
      <c r="A1868" s="64" t="s">
        <v>4538</v>
      </c>
      <c r="B1868" s="16" t="s">
        <v>731</v>
      </c>
    </row>
    <row r="1869" spans="1:2" ht="15.75" hidden="1">
      <c r="A1869" s="64" t="s">
        <v>4539</v>
      </c>
      <c r="B1869" s="16" t="s">
        <v>731</v>
      </c>
    </row>
    <row r="1870" spans="1:2" ht="15.75" hidden="1">
      <c r="A1870" s="64" t="s">
        <v>4540</v>
      </c>
      <c r="B1870" s="16" t="s">
        <v>731</v>
      </c>
    </row>
    <row r="1871" spans="1:2" ht="15.75" hidden="1">
      <c r="A1871" s="64" t="s">
        <v>4541</v>
      </c>
      <c r="B1871" s="16" t="s">
        <v>731</v>
      </c>
    </row>
    <row r="1872" spans="1:2" ht="15.75" hidden="1">
      <c r="A1872" s="64" t="s">
        <v>4542</v>
      </c>
      <c r="B1872" s="16" t="s">
        <v>731</v>
      </c>
    </row>
    <row r="1873" spans="1:2" ht="15.75" hidden="1">
      <c r="A1873" s="64" t="s">
        <v>4543</v>
      </c>
      <c r="B1873" s="16" t="s">
        <v>731</v>
      </c>
    </row>
    <row r="1874" spans="1:2" ht="15.75" hidden="1">
      <c r="A1874" s="64" t="s">
        <v>4544</v>
      </c>
      <c r="B1874" s="16" t="s">
        <v>731</v>
      </c>
    </row>
    <row r="1875" spans="1:2" ht="15.75" hidden="1">
      <c r="A1875" s="64" t="s">
        <v>4545</v>
      </c>
      <c r="B1875" s="16" t="s">
        <v>731</v>
      </c>
    </row>
    <row r="1876" spans="1:2" ht="15.75" hidden="1">
      <c r="A1876" s="64" t="s">
        <v>4546</v>
      </c>
      <c r="B1876" s="16" t="s">
        <v>731</v>
      </c>
    </row>
    <row r="1877" spans="1:2" ht="15.75" hidden="1">
      <c r="A1877" s="64" t="s">
        <v>4547</v>
      </c>
      <c r="B1877" s="16" t="s">
        <v>731</v>
      </c>
    </row>
    <row r="1878" spans="1:2" ht="15.75" hidden="1">
      <c r="A1878" s="64" t="s">
        <v>4548</v>
      </c>
      <c r="B1878" s="16" t="s">
        <v>731</v>
      </c>
    </row>
    <row r="1879" spans="1:2" ht="15.75" hidden="1">
      <c r="A1879" s="64" t="s">
        <v>4549</v>
      </c>
      <c r="B1879" s="16" t="s">
        <v>731</v>
      </c>
    </row>
    <row r="1880" spans="1:2" ht="15.75" hidden="1">
      <c r="A1880" s="64" t="s">
        <v>4550</v>
      </c>
      <c r="B1880" s="16" t="s">
        <v>731</v>
      </c>
    </row>
    <row r="1881" spans="1:2" ht="15.75" hidden="1">
      <c r="A1881" s="64" t="s">
        <v>4551</v>
      </c>
      <c r="B1881" s="16" t="s">
        <v>731</v>
      </c>
    </row>
    <row r="1882" spans="1:2" ht="15.75" hidden="1">
      <c r="A1882" s="64" t="s">
        <v>4552</v>
      </c>
      <c r="B1882" s="16" t="s">
        <v>731</v>
      </c>
    </row>
    <row r="1883" spans="1:2" ht="15.75" hidden="1">
      <c r="A1883" s="64" t="s">
        <v>4553</v>
      </c>
      <c r="B1883" s="16" t="s">
        <v>731</v>
      </c>
    </row>
    <row r="1884" spans="1:2" ht="15.75" hidden="1">
      <c r="A1884" s="64" t="s">
        <v>4554</v>
      </c>
      <c r="B1884" s="16" t="s">
        <v>731</v>
      </c>
    </row>
    <row r="1885" spans="1:2" ht="15.75" hidden="1">
      <c r="A1885" s="64" t="s">
        <v>4555</v>
      </c>
      <c r="B1885" s="16" t="s">
        <v>731</v>
      </c>
    </row>
    <row r="1886" spans="1:2" ht="15.75" hidden="1">
      <c r="A1886" s="64" t="s">
        <v>4556</v>
      </c>
      <c r="B1886" s="16" t="s">
        <v>731</v>
      </c>
    </row>
    <row r="1887" spans="1:2" ht="15.75" hidden="1">
      <c r="A1887" s="64" t="s">
        <v>4557</v>
      </c>
      <c r="B1887" s="16" t="s">
        <v>731</v>
      </c>
    </row>
    <row r="1888" spans="1:2" ht="15.75" hidden="1">
      <c r="A1888" s="64" t="s">
        <v>4558</v>
      </c>
      <c r="B1888" s="16" t="s">
        <v>731</v>
      </c>
    </row>
    <row r="1889" spans="1:2" ht="15.75" hidden="1">
      <c r="A1889" s="64" t="s">
        <v>4559</v>
      </c>
      <c r="B1889" s="16" t="s">
        <v>731</v>
      </c>
    </row>
    <row r="1890" spans="1:2" ht="15.75" hidden="1">
      <c r="A1890" s="64" t="s">
        <v>4560</v>
      </c>
      <c r="B1890" s="16" t="s">
        <v>731</v>
      </c>
    </row>
    <row r="1891" spans="1:2" ht="15.75" hidden="1">
      <c r="A1891" s="64" t="s">
        <v>4561</v>
      </c>
      <c r="B1891" s="16" t="s">
        <v>731</v>
      </c>
    </row>
    <row r="1892" spans="1:2" ht="15.75" hidden="1">
      <c r="A1892" s="64" t="s">
        <v>4562</v>
      </c>
      <c r="B1892" s="16" t="s">
        <v>731</v>
      </c>
    </row>
    <row r="1893" spans="1:2" ht="15.75" hidden="1">
      <c r="A1893" s="64" t="s">
        <v>4563</v>
      </c>
      <c r="B1893" s="16" t="s">
        <v>731</v>
      </c>
    </row>
    <row r="1894" spans="1:2" ht="15.75" hidden="1">
      <c r="A1894" s="64" t="s">
        <v>4564</v>
      </c>
      <c r="B1894" s="16" t="s">
        <v>731</v>
      </c>
    </row>
    <row r="1895" spans="1:2" ht="15.75" hidden="1">
      <c r="A1895" s="64" t="s">
        <v>4565</v>
      </c>
      <c r="B1895" s="16" t="s">
        <v>731</v>
      </c>
    </row>
    <row r="1896" spans="1:2" ht="15.75" hidden="1">
      <c r="A1896" s="64" t="s">
        <v>4566</v>
      </c>
      <c r="B1896" s="16" t="s">
        <v>731</v>
      </c>
    </row>
    <row r="1897" spans="1:2" ht="15.75" hidden="1">
      <c r="A1897" s="64" t="s">
        <v>4567</v>
      </c>
      <c r="B1897" s="16" t="s">
        <v>731</v>
      </c>
    </row>
    <row r="1898" spans="1:2" ht="15.75" hidden="1">
      <c r="A1898" s="64" t="s">
        <v>4568</v>
      </c>
      <c r="B1898" s="16" t="s">
        <v>731</v>
      </c>
    </row>
    <row r="1899" spans="1:2" ht="15.75" hidden="1">
      <c r="A1899" s="64" t="s">
        <v>4569</v>
      </c>
      <c r="B1899" s="16" t="s">
        <v>731</v>
      </c>
    </row>
    <row r="1900" spans="1:2" ht="15.75" hidden="1">
      <c r="A1900" s="64" t="s">
        <v>4570</v>
      </c>
      <c r="B1900" s="16" t="s">
        <v>731</v>
      </c>
    </row>
    <row r="1901" spans="1:2" ht="15.75" hidden="1">
      <c r="A1901" s="64" t="s">
        <v>4571</v>
      </c>
      <c r="B1901" s="16" t="s">
        <v>731</v>
      </c>
    </row>
    <row r="1902" spans="1:2" ht="15.75" hidden="1">
      <c r="A1902" s="64" t="s">
        <v>4572</v>
      </c>
      <c r="B1902" s="16" t="s">
        <v>731</v>
      </c>
    </row>
    <row r="1903" spans="1:2" ht="15.75" hidden="1">
      <c r="A1903" s="64" t="s">
        <v>4573</v>
      </c>
      <c r="B1903" s="16" t="s">
        <v>731</v>
      </c>
    </row>
    <row r="1904" spans="1:2" ht="15.75" hidden="1">
      <c r="A1904" s="64" t="s">
        <v>4574</v>
      </c>
      <c r="B1904" s="16" t="s">
        <v>731</v>
      </c>
    </row>
    <row r="1905" spans="1:2" ht="15.75" hidden="1">
      <c r="A1905" s="64" t="s">
        <v>4575</v>
      </c>
      <c r="B1905" s="16" t="s">
        <v>731</v>
      </c>
    </row>
    <row r="1906" spans="1:2" ht="15.75" hidden="1">
      <c r="A1906" s="64" t="s">
        <v>4576</v>
      </c>
      <c r="B1906" s="16" t="s">
        <v>731</v>
      </c>
    </row>
    <row r="1907" spans="1:2" ht="15.75" hidden="1">
      <c r="A1907" s="64" t="s">
        <v>4577</v>
      </c>
      <c r="B1907" s="16" t="s">
        <v>731</v>
      </c>
    </row>
    <row r="1908" spans="1:2" ht="15.75" hidden="1">
      <c r="A1908" s="64" t="s">
        <v>4578</v>
      </c>
      <c r="B1908" s="16" t="s">
        <v>731</v>
      </c>
    </row>
    <row r="1909" spans="1:2" ht="15.75" hidden="1">
      <c r="A1909" s="64" t="s">
        <v>4579</v>
      </c>
      <c r="B1909" s="16" t="s">
        <v>731</v>
      </c>
    </row>
    <row r="1910" spans="1:2" ht="15.75" hidden="1">
      <c r="A1910" s="64" t="s">
        <v>4580</v>
      </c>
      <c r="B1910" s="16" t="s">
        <v>731</v>
      </c>
    </row>
    <row r="1911" spans="1:2" ht="15.75" hidden="1">
      <c r="A1911" s="64" t="s">
        <v>4581</v>
      </c>
      <c r="B1911" s="16" t="s">
        <v>731</v>
      </c>
    </row>
    <row r="1912" spans="1:2" ht="15.75" hidden="1">
      <c r="A1912" s="64" t="s">
        <v>4582</v>
      </c>
      <c r="B1912" s="16" t="s">
        <v>731</v>
      </c>
    </row>
    <row r="1913" spans="1:2" ht="15.75" hidden="1">
      <c r="A1913" s="64" t="s">
        <v>4583</v>
      </c>
      <c r="B1913" s="16" t="s">
        <v>731</v>
      </c>
    </row>
    <row r="1914" spans="1:2" ht="15.75" hidden="1">
      <c r="A1914" s="64" t="s">
        <v>4584</v>
      </c>
      <c r="B1914" s="16" t="s">
        <v>731</v>
      </c>
    </row>
    <row r="1915" spans="1:2" ht="15.75" hidden="1">
      <c r="A1915" s="64" t="s">
        <v>4585</v>
      </c>
      <c r="B1915" s="16" t="s">
        <v>731</v>
      </c>
    </row>
    <row r="1916" spans="1:2" ht="15.75" hidden="1">
      <c r="A1916" s="64" t="s">
        <v>4586</v>
      </c>
      <c r="B1916" s="16" t="s">
        <v>731</v>
      </c>
    </row>
    <row r="1917" spans="1:2" ht="15.75" hidden="1">
      <c r="A1917" s="64" t="s">
        <v>4587</v>
      </c>
      <c r="B1917" s="16" t="s">
        <v>731</v>
      </c>
    </row>
    <row r="1918" spans="1:2" ht="15.75" hidden="1">
      <c r="A1918" s="64" t="s">
        <v>4588</v>
      </c>
      <c r="B1918" s="16" t="s">
        <v>731</v>
      </c>
    </row>
    <row r="1919" spans="1:2" ht="15.75" hidden="1">
      <c r="A1919" s="64" t="s">
        <v>4589</v>
      </c>
      <c r="B1919" s="16" t="s">
        <v>731</v>
      </c>
    </row>
    <row r="1920" spans="1:2" ht="15.75" hidden="1">
      <c r="A1920" s="64" t="s">
        <v>4590</v>
      </c>
      <c r="B1920" s="16" t="s">
        <v>731</v>
      </c>
    </row>
    <row r="1921" spans="1:2" ht="15.75" hidden="1">
      <c r="A1921" s="64" t="s">
        <v>4591</v>
      </c>
      <c r="B1921" s="16" t="s">
        <v>731</v>
      </c>
    </row>
    <row r="1922" spans="1:2" ht="15.75" hidden="1">
      <c r="A1922" s="64" t="s">
        <v>4592</v>
      </c>
      <c r="B1922" s="16" t="s">
        <v>731</v>
      </c>
    </row>
    <row r="1923" spans="1:2" ht="15.75" hidden="1">
      <c r="A1923" s="64" t="s">
        <v>4593</v>
      </c>
      <c r="B1923" s="16" t="s">
        <v>731</v>
      </c>
    </row>
    <row r="1924" spans="1:2" ht="15.75" hidden="1">
      <c r="A1924" s="64" t="s">
        <v>4594</v>
      </c>
      <c r="B1924" s="16" t="s">
        <v>731</v>
      </c>
    </row>
    <row r="1925" spans="1:2" ht="15.75" hidden="1">
      <c r="A1925" s="64" t="s">
        <v>4595</v>
      </c>
      <c r="B1925" s="16" t="s">
        <v>731</v>
      </c>
    </row>
    <row r="1926" spans="1:2" ht="15.75" hidden="1">
      <c r="A1926" s="64" t="s">
        <v>4596</v>
      </c>
      <c r="B1926" s="16" t="s">
        <v>731</v>
      </c>
    </row>
    <row r="1927" spans="1:2" ht="15.75" hidden="1">
      <c r="A1927" s="64" t="s">
        <v>4597</v>
      </c>
      <c r="B1927" s="16" t="s">
        <v>731</v>
      </c>
    </row>
    <row r="1928" spans="1:2" ht="15.75" hidden="1">
      <c r="A1928" s="64" t="s">
        <v>4598</v>
      </c>
      <c r="B1928" s="16" t="s">
        <v>731</v>
      </c>
    </row>
    <row r="1929" spans="1:2" ht="15.75" hidden="1">
      <c r="A1929" s="64" t="s">
        <v>4599</v>
      </c>
      <c r="B1929" s="16" t="s">
        <v>731</v>
      </c>
    </row>
    <row r="1930" spans="1:2" ht="15.75" hidden="1">
      <c r="A1930" s="64" t="s">
        <v>4600</v>
      </c>
      <c r="B1930" s="16" t="s">
        <v>731</v>
      </c>
    </row>
    <row r="1931" spans="1:2" ht="15.75" hidden="1">
      <c r="A1931" s="64" t="s">
        <v>4601</v>
      </c>
      <c r="B1931" s="16" t="s">
        <v>731</v>
      </c>
    </row>
    <row r="1932" spans="1:2" ht="15.75" hidden="1">
      <c r="A1932" s="64" t="s">
        <v>4602</v>
      </c>
      <c r="B1932" s="16" t="s">
        <v>731</v>
      </c>
    </row>
    <row r="1933" spans="1:2" ht="15.75" hidden="1">
      <c r="A1933" s="64" t="s">
        <v>4603</v>
      </c>
      <c r="B1933" s="16" t="s">
        <v>731</v>
      </c>
    </row>
    <row r="1934" spans="1:2" ht="15.75" hidden="1">
      <c r="A1934" s="64" t="s">
        <v>4604</v>
      </c>
      <c r="B1934" s="16" t="s">
        <v>731</v>
      </c>
    </row>
    <row r="1935" spans="1:2" ht="15.75" hidden="1">
      <c r="A1935" s="64" t="s">
        <v>4605</v>
      </c>
      <c r="B1935" s="16" t="s">
        <v>731</v>
      </c>
    </row>
    <row r="1936" spans="1:2" ht="15.75" hidden="1">
      <c r="A1936" s="64" t="s">
        <v>4606</v>
      </c>
      <c r="B1936" s="16" t="s">
        <v>731</v>
      </c>
    </row>
    <row r="1937" spans="1:2" ht="15.75" hidden="1">
      <c r="A1937" s="64" t="s">
        <v>4607</v>
      </c>
      <c r="B1937" s="16" t="s">
        <v>731</v>
      </c>
    </row>
    <row r="1938" spans="1:2" ht="15.75" hidden="1">
      <c r="A1938" s="64" t="s">
        <v>4608</v>
      </c>
      <c r="B1938" s="16" t="s">
        <v>731</v>
      </c>
    </row>
    <row r="1939" spans="1:2" ht="15.75" hidden="1">
      <c r="A1939" s="64" t="s">
        <v>4609</v>
      </c>
      <c r="B1939" s="16" t="s">
        <v>731</v>
      </c>
    </row>
    <row r="1940" spans="1:2" ht="15.75" hidden="1">
      <c r="A1940" s="64" t="s">
        <v>4610</v>
      </c>
      <c r="B1940" s="16" t="s">
        <v>731</v>
      </c>
    </row>
    <row r="1941" spans="1:2" ht="15.75" hidden="1">
      <c r="A1941" s="64" t="s">
        <v>4611</v>
      </c>
      <c r="B1941" s="16" t="s">
        <v>731</v>
      </c>
    </row>
    <row r="1942" spans="1:2" ht="15.75" hidden="1">
      <c r="A1942" s="64" t="s">
        <v>4612</v>
      </c>
      <c r="B1942" s="16" t="s">
        <v>731</v>
      </c>
    </row>
    <row r="1943" spans="1:2" ht="15.75" hidden="1">
      <c r="A1943" s="64" t="s">
        <v>4613</v>
      </c>
      <c r="B1943" s="16" t="s">
        <v>731</v>
      </c>
    </row>
    <row r="1944" spans="1:2" ht="15.75" hidden="1">
      <c r="A1944" s="64" t="s">
        <v>4614</v>
      </c>
      <c r="B1944" s="16" t="s">
        <v>731</v>
      </c>
    </row>
    <row r="1945" spans="1:2" ht="15.75" hidden="1">
      <c r="A1945" s="64" t="s">
        <v>4615</v>
      </c>
      <c r="B1945" s="16" t="s">
        <v>731</v>
      </c>
    </row>
    <row r="1946" spans="1:2" ht="15.75" hidden="1">
      <c r="A1946" s="64" t="s">
        <v>4616</v>
      </c>
      <c r="B1946" s="16" t="s">
        <v>731</v>
      </c>
    </row>
    <row r="1947" spans="1:2" ht="15.75" hidden="1">
      <c r="A1947" s="64" t="s">
        <v>4617</v>
      </c>
      <c r="B1947" s="16" t="s">
        <v>731</v>
      </c>
    </row>
    <row r="1948" spans="1:2" ht="15.75" hidden="1">
      <c r="A1948" s="64" t="s">
        <v>4618</v>
      </c>
      <c r="B1948" s="16" t="s">
        <v>731</v>
      </c>
    </row>
    <row r="1949" spans="1:2" ht="15.75" hidden="1">
      <c r="A1949" s="64" t="s">
        <v>4619</v>
      </c>
      <c r="B1949" s="16" t="s">
        <v>731</v>
      </c>
    </row>
    <row r="1950" spans="1:2" ht="15.75" hidden="1">
      <c r="A1950" s="64" t="s">
        <v>4620</v>
      </c>
      <c r="B1950" s="16" t="s">
        <v>731</v>
      </c>
    </row>
    <row r="1951" spans="1:2" ht="15.75" hidden="1">
      <c r="A1951" s="64" t="s">
        <v>4621</v>
      </c>
      <c r="B1951" s="16" t="s">
        <v>731</v>
      </c>
    </row>
    <row r="1952" spans="1:2" ht="15.75" hidden="1">
      <c r="A1952" s="64" t="s">
        <v>4622</v>
      </c>
      <c r="B1952" s="16" t="s">
        <v>731</v>
      </c>
    </row>
    <row r="1953" spans="1:2" ht="15.75" hidden="1">
      <c r="A1953" s="64" t="s">
        <v>4623</v>
      </c>
      <c r="B1953" s="16" t="s">
        <v>731</v>
      </c>
    </row>
    <row r="1954" spans="1:2" ht="15.75" hidden="1">
      <c r="A1954" s="64" t="s">
        <v>4624</v>
      </c>
      <c r="B1954" s="16" t="s">
        <v>731</v>
      </c>
    </row>
    <row r="1955" spans="1:2" ht="15.75" hidden="1">
      <c r="A1955" s="64" t="s">
        <v>4625</v>
      </c>
      <c r="B1955" s="16" t="s">
        <v>731</v>
      </c>
    </row>
    <row r="1956" spans="1:2" ht="15.75" hidden="1">
      <c r="A1956" s="64" t="s">
        <v>4626</v>
      </c>
      <c r="B1956" s="16" t="s">
        <v>731</v>
      </c>
    </row>
    <row r="1957" spans="1:2" ht="15.75" hidden="1">
      <c r="A1957" s="64" t="s">
        <v>4627</v>
      </c>
      <c r="B1957" s="16" t="s">
        <v>731</v>
      </c>
    </row>
    <row r="1958" spans="1:2" ht="15.75" hidden="1">
      <c r="A1958" s="64" t="s">
        <v>4628</v>
      </c>
      <c r="B1958" s="16" t="s">
        <v>731</v>
      </c>
    </row>
    <row r="1959" spans="1:2" ht="15.75" hidden="1">
      <c r="A1959" s="64" t="s">
        <v>4629</v>
      </c>
      <c r="B1959" s="16" t="s">
        <v>731</v>
      </c>
    </row>
    <row r="1960" spans="1:2" ht="15.75" hidden="1">
      <c r="A1960" s="64" t="s">
        <v>4630</v>
      </c>
      <c r="B1960" s="16" t="s">
        <v>731</v>
      </c>
    </row>
    <row r="1961" spans="1:2" ht="15.75" hidden="1">
      <c r="A1961" s="64" t="s">
        <v>4631</v>
      </c>
      <c r="B1961" s="16" t="s">
        <v>731</v>
      </c>
    </row>
    <row r="1962" spans="1:2" ht="15.75" hidden="1">
      <c r="A1962" s="64" t="s">
        <v>4632</v>
      </c>
      <c r="B1962" s="16" t="s">
        <v>731</v>
      </c>
    </row>
    <row r="1963" spans="1:2" ht="15.75" hidden="1">
      <c r="A1963" s="64" t="s">
        <v>4633</v>
      </c>
      <c r="B1963" s="16" t="s">
        <v>731</v>
      </c>
    </row>
    <row r="1964" spans="1:2" ht="15.75" hidden="1">
      <c r="A1964" s="64" t="s">
        <v>4634</v>
      </c>
      <c r="B1964" s="16" t="s">
        <v>731</v>
      </c>
    </row>
    <row r="1965" spans="1:2" ht="15.75" hidden="1">
      <c r="A1965" s="64" t="s">
        <v>4635</v>
      </c>
      <c r="B1965" s="16" t="s">
        <v>731</v>
      </c>
    </row>
    <row r="1966" spans="1:2" ht="15.75" hidden="1">
      <c r="A1966" s="64" t="s">
        <v>4636</v>
      </c>
      <c r="B1966" s="16" t="s">
        <v>731</v>
      </c>
    </row>
    <row r="1967" spans="1:2" ht="15.75" hidden="1">
      <c r="A1967" s="64" t="s">
        <v>4637</v>
      </c>
      <c r="B1967" s="16" t="s">
        <v>731</v>
      </c>
    </row>
    <row r="1968" spans="1:2" ht="15.75" hidden="1">
      <c r="A1968" s="64" t="s">
        <v>4638</v>
      </c>
      <c r="B1968" s="16" t="s">
        <v>731</v>
      </c>
    </row>
    <row r="1969" spans="1:2" ht="15.75" hidden="1">
      <c r="A1969" s="64" t="s">
        <v>4639</v>
      </c>
      <c r="B1969" s="16" t="s">
        <v>731</v>
      </c>
    </row>
    <row r="1970" spans="1:2" ht="15.75" hidden="1">
      <c r="A1970" s="64" t="s">
        <v>4640</v>
      </c>
      <c r="B1970" s="16" t="s">
        <v>731</v>
      </c>
    </row>
    <row r="1971" spans="1:2" ht="15.75" hidden="1">
      <c r="A1971" s="64" t="s">
        <v>4641</v>
      </c>
      <c r="B1971" s="16" t="s">
        <v>731</v>
      </c>
    </row>
    <row r="1972" spans="1:2" ht="15.75" hidden="1">
      <c r="A1972" s="64" t="s">
        <v>4642</v>
      </c>
      <c r="B1972" s="16" t="s">
        <v>731</v>
      </c>
    </row>
    <row r="1973" spans="1:2" ht="15.75" hidden="1">
      <c r="A1973" s="64" t="s">
        <v>4643</v>
      </c>
      <c r="B1973" s="16" t="s">
        <v>731</v>
      </c>
    </row>
    <row r="1974" spans="1:2" ht="15.75" hidden="1">
      <c r="A1974" s="64" t="s">
        <v>4644</v>
      </c>
      <c r="B1974" s="16" t="s">
        <v>731</v>
      </c>
    </row>
    <row r="1975" spans="1:2" ht="15.75" hidden="1">
      <c r="A1975" s="64" t="s">
        <v>4645</v>
      </c>
      <c r="B1975" s="16" t="s">
        <v>731</v>
      </c>
    </row>
    <row r="1976" spans="1:2" ht="15.75" hidden="1">
      <c r="A1976" s="64" t="s">
        <v>4646</v>
      </c>
      <c r="B1976" s="16" t="s">
        <v>731</v>
      </c>
    </row>
    <row r="1977" spans="1:2" ht="15.75" hidden="1">
      <c r="A1977" s="64" t="s">
        <v>4647</v>
      </c>
      <c r="B1977" s="16" t="s">
        <v>731</v>
      </c>
    </row>
    <row r="1978" spans="1:2" ht="15.75" hidden="1">
      <c r="A1978" s="64" t="s">
        <v>4648</v>
      </c>
      <c r="B1978" s="16" t="s">
        <v>731</v>
      </c>
    </row>
    <row r="1979" spans="1:2" ht="15.75" hidden="1">
      <c r="A1979" s="64" t="s">
        <v>4649</v>
      </c>
      <c r="B1979" s="16" t="s">
        <v>731</v>
      </c>
    </row>
    <row r="1980" spans="1:2" ht="15.75" hidden="1">
      <c r="A1980" s="64" t="s">
        <v>4650</v>
      </c>
      <c r="B1980" s="16" t="s">
        <v>731</v>
      </c>
    </row>
    <row r="1981" spans="1:2" ht="15.75" hidden="1">
      <c r="A1981" s="64" t="s">
        <v>4651</v>
      </c>
      <c r="B1981" s="16" t="s">
        <v>731</v>
      </c>
    </row>
    <row r="1982" spans="1:2" ht="15.75" hidden="1">
      <c r="A1982" s="64" t="s">
        <v>4652</v>
      </c>
      <c r="B1982" s="16" t="s">
        <v>731</v>
      </c>
    </row>
    <row r="1983" spans="1:2" ht="15.75" hidden="1">
      <c r="A1983" s="64" t="s">
        <v>4653</v>
      </c>
      <c r="B1983" s="16" t="s">
        <v>731</v>
      </c>
    </row>
    <row r="1984" spans="1:2" ht="15.75" hidden="1">
      <c r="A1984" s="64" t="s">
        <v>4654</v>
      </c>
      <c r="B1984" s="16" t="s">
        <v>731</v>
      </c>
    </row>
    <row r="1985" spans="1:2" ht="15.75" hidden="1">
      <c r="A1985" s="64" t="s">
        <v>4655</v>
      </c>
      <c r="B1985" s="16" t="s">
        <v>731</v>
      </c>
    </row>
    <row r="1986" spans="1:2" ht="15.75" hidden="1">
      <c r="A1986" s="64" t="s">
        <v>4656</v>
      </c>
      <c r="B1986" s="16" t="s">
        <v>731</v>
      </c>
    </row>
    <row r="1987" spans="1:2" ht="15.75" hidden="1">
      <c r="A1987" s="64" t="s">
        <v>4657</v>
      </c>
      <c r="B1987" s="16" t="s">
        <v>731</v>
      </c>
    </row>
    <row r="1988" spans="1:2" ht="15.75" hidden="1">
      <c r="A1988" s="64" t="s">
        <v>4658</v>
      </c>
      <c r="B1988" s="16" t="s">
        <v>731</v>
      </c>
    </row>
    <row r="1989" spans="1:2" ht="15.75" hidden="1">
      <c r="A1989" s="64" t="s">
        <v>4659</v>
      </c>
      <c r="B1989" s="16" t="s">
        <v>731</v>
      </c>
    </row>
    <row r="1990" spans="1:2" ht="15.75" hidden="1">
      <c r="A1990" s="64" t="s">
        <v>4660</v>
      </c>
      <c r="B1990" s="16" t="s">
        <v>731</v>
      </c>
    </row>
    <row r="1991" spans="1:2" ht="15.75" hidden="1">
      <c r="A1991" s="64" t="s">
        <v>4661</v>
      </c>
      <c r="B1991" s="16" t="s">
        <v>731</v>
      </c>
    </row>
    <row r="1992" spans="1:2" ht="15.75" hidden="1">
      <c r="A1992" s="64" t="s">
        <v>4662</v>
      </c>
      <c r="B1992" s="16" t="s">
        <v>731</v>
      </c>
    </row>
    <row r="1993" spans="1:2" ht="15.75" hidden="1">
      <c r="A1993" s="64" t="s">
        <v>4663</v>
      </c>
      <c r="B1993" s="16" t="s">
        <v>731</v>
      </c>
    </row>
    <row r="1994" spans="1:2" ht="15.75" hidden="1">
      <c r="A1994" s="64" t="s">
        <v>4664</v>
      </c>
      <c r="B1994" s="16" t="s">
        <v>731</v>
      </c>
    </row>
    <row r="1995" spans="1:2" ht="15.75" hidden="1">
      <c r="A1995" s="64" t="s">
        <v>4665</v>
      </c>
      <c r="B1995" s="16" t="s">
        <v>731</v>
      </c>
    </row>
    <row r="1996" spans="1:2" ht="15.75" hidden="1">
      <c r="A1996" s="64" t="s">
        <v>4666</v>
      </c>
      <c r="B1996" s="16" t="s">
        <v>731</v>
      </c>
    </row>
    <row r="1997" spans="1:2" ht="15.75" hidden="1">
      <c r="A1997" s="64" t="s">
        <v>4667</v>
      </c>
      <c r="B1997" s="16" t="s">
        <v>731</v>
      </c>
    </row>
    <row r="1998" spans="1:2" ht="15.75" hidden="1">
      <c r="A1998" s="64" t="s">
        <v>4668</v>
      </c>
      <c r="B1998" s="16" t="s">
        <v>731</v>
      </c>
    </row>
    <row r="1999" spans="1:2" ht="15.75" hidden="1">
      <c r="A1999" s="64" t="s">
        <v>4669</v>
      </c>
      <c r="B1999" s="16" t="s">
        <v>731</v>
      </c>
    </row>
    <row r="2000" spans="1:2" ht="15.75" hidden="1">
      <c r="A2000" s="64" t="s">
        <v>4670</v>
      </c>
      <c r="B2000" s="16" t="s">
        <v>731</v>
      </c>
    </row>
    <row r="2001" spans="1:2" ht="15.75" hidden="1">
      <c r="A2001" s="64" t="s">
        <v>4671</v>
      </c>
      <c r="B2001" s="16" t="s">
        <v>731</v>
      </c>
    </row>
    <row r="2002" spans="1:2" ht="15.75" hidden="1">
      <c r="A2002" s="64" t="s">
        <v>4672</v>
      </c>
      <c r="B2002" s="16" t="s">
        <v>731</v>
      </c>
    </row>
    <row r="2003" spans="1:2" ht="15.75" hidden="1">
      <c r="A2003" s="64" t="s">
        <v>4673</v>
      </c>
      <c r="B2003" s="16" t="s">
        <v>731</v>
      </c>
    </row>
    <row r="2004" spans="1:2" ht="15.75" hidden="1">
      <c r="A2004" s="64" t="s">
        <v>4674</v>
      </c>
      <c r="B2004" s="16" t="s">
        <v>731</v>
      </c>
    </row>
    <row r="2005" spans="1:2" ht="15.75" hidden="1">
      <c r="A2005" s="64" t="s">
        <v>4675</v>
      </c>
      <c r="B2005" s="16" t="s">
        <v>731</v>
      </c>
    </row>
    <row r="2006" spans="1:2" ht="15.75" hidden="1">
      <c r="A2006" s="64" t="s">
        <v>4676</v>
      </c>
      <c r="B2006" s="16" t="s">
        <v>731</v>
      </c>
    </row>
    <row r="2007" spans="1:2" ht="15.75" hidden="1">
      <c r="A2007" s="64" t="s">
        <v>4677</v>
      </c>
      <c r="B2007" s="16" t="s">
        <v>731</v>
      </c>
    </row>
    <row r="2008" spans="1:2" ht="15.75" hidden="1">
      <c r="A2008" s="64" t="s">
        <v>4678</v>
      </c>
      <c r="B2008" s="16" t="s">
        <v>731</v>
      </c>
    </row>
    <row r="2009" spans="1:2" ht="15.75" hidden="1">
      <c r="A2009" s="64" t="s">
        <v>4679</v>
      </c>
      <c r="B2009" s="16" t="s">
        <v>731</v>
      </c>
    </row>
    <row r="2010" spans="1:2" ht="15.75" hidden="1">
      <c r="A2010" s="64" t="s">
        <v>4680</v>
      </c>
      <c r="B2010" s="16" t="s">
        <v>731</v>
      </c>
    </row>
    <row r="2011" spans="1:2" ht="15.75" hidden="1">
      <c r="A2011" s="64" t="s">
        <v>4681</v>
      </c>
      <c r="B2011" s="16" t="s">
        <v>731</v>
      </c>
    </row>
    <row r="2012" spans="1:2" ht="15.75" hidden="1">
      <c r="A2012" s="64" t="s">
        <v>4682</v>
      </c>
      <c r="B2012" s="16" t="s">
        <v>731</v>
      </c>
    </row>
    <row r="2013" spans="1:2" ht="15.75" hidden="1">
      <c r="A2013" s="64" t="s">
        <v>4683</v>
      </c>
      <c r="B2013" s="16" t="s">
        <v>731</v>
      </c>
    </row>
    <row r="2014" spans="1:2" ht="15.75" hidden="1">
      <c r="A2014" s="64" t="s">
        <v>4684</v>
      </c>
      <c r="B2014" s="16" t="s">
        <v>731</v>
      </c>
    </row>
    <row r="2015" spans="1:2" ht="15.75" hidden="1">
      <c r="A2015" s="64" t="s">
        <v>4685</v>
      </c>
      <c r="B2015" s="16" t="s">
        <v>731</v>
      </c>
    </row>
    <row r="2016" spans="1:2" ht="15.75" hidden="1">
      <c r="A2016" s="64" t="s">
        <v>4686</v>
      </c>
      <c r="B2016" s="16" t="s">
        <v>731</v>
      </c>
    </row>
    <row r="2017" spans="1:2" ht="15.75" hidden="1">
      <c r="A2017" s="64" t="s">
        <v>4687</v>
      </c>
      <c r="B2017" s="16" t="s">
        <v>731</v>
      </c>
    </row>
    <row r="2018" spans="1:2" ht="15.75" hidden="1">
      <c r="A2018" s="64" t="s">
        <v>4688</v>
      </c>
      <c r="B2018" s="16" t="s">
        <v>731</v>
      </c>
    </row>
    <row r="2019" spans="1:2" ht="15.75" hidden="1">
      <c r="A2019" s="64" t="s">
        <v>4689</v>
      </c>
      <c r="B2019" s="16" t="s">
        <v>731</v>
      </c>
    </row>
    <row r="2020" spans="1:2" ht="15.75" hidden="1">
      <c r="A2020" s="64" t="s">
        <v>4690</v>
      </c>
      <c r="B2020" s="16" t="s">
        <v>731</v>
      </c>
    </row>
    <row r="2021" spans="1:2" ht="15.75" hidden="1">
      <c r="A2021" s="64" t="s">
        <v>4691</v>
      </c>
      <c r="B2021" s="16" t="s">
        <v>731</v>
      </c>
    </row>
    <row r="2022" spans="1:2" ht="15.75" hidden="1">
      <c r="A2022" s="64" t="s">
        <v>4692</v>
      </c>
      <c r="B2022" s="16" t="s">
        <v>731</v>
      </c>
    </row>
    <row r="2023" spans="1:2" ht="15.75" hidden="1">
      <c r="A2023" s="64" t="s">
        <v>4693</v>
      </c>
      <c r="B2023" s="16" t="s">
        <v>731</v>
      </c>
    </row>
    <row r="2024" spans="1:2" ht="15.75" hidden="1">
      <c r="A2024" s="64" t="s">
        <v>4694</v>
      </c>
      <c r="B2024" s="16" t="s">
        <v>731</v>
      </c>
    </row>
    <row r="2025" spans="1:2" ht="15.75" hidden="1">
      <c r="A2025" s="64" t="s">
        <v>4695</v>
      </c>
      <c r="B2025" s="16" t="s">
        <v>731</v>
      </c>
    </row>
    <row r="2026" spans="1:2" ht="15.75" hidden="1">
      <c r="A2026" s="64" t="s">
        <v>4696</v>
      </c>
      <c r="B2026" s="16" t="s">
        <v>731</v>
      </c>
    </row>
    <row r="2027" spans="1:2" ht="15.75" hidden="1">
      <c r="A2027" s="64" t="s">
        <v>4697</v>
      </c>
      <c r="B2027" s="16" t="s">
        <v>731</v>
      </c>
    </row>
    <row r="2028" spans="1:2" ht="15.75" hidden="1">
      <c r="A2028" s="64" t="s">
        <v>4698</v>
      </c>
      <c r="B2028" s="16" t="s">
        <v>731</v>
      </c>
    </row>
    <row r="2029" spans="1:2" ht="15.75" hidden="1">
      <c r="A2029" s="64" t="s">
        <v>4699</v>
      </c>
      <c r="B2029" s="16" t="s">
        <v>731</v>
      </c>
    </row>
    <row r="2030" spans="1:2" ht="15.75" hidden="1">
      <c r="A2030" s="64" t="s">
        <v>4700</v>
      </c>
      <c r="B2030" s="16" t="s">
        <v>731</v>
      </c>
    </row>
    <row r="2031" spans="1:2" ht="15.75" hidden="1">
      <c r="A2031" s="64" t="s">
        <v>4701</v>
      </c>
      <c r="B2031" s="16" t="s">
        <v>731</v>
      </c>
    </row>
    <row r="2032" spans="1:2" ht="15.75" hidden="1">
      <c r="A2032" s="64" t="s">
        <v>4702</v>
      </c>
      <c r="B2032" s="16" t="s">
        <v>731</v>
      </c>
    </row>
    <row r="2033" spans="1:2" ht="15.75" hidden="1">
      <c r="A2033" s="64" t="s">
        <v>4703</v>
      </c>
      <c r="B2033" s="16" t="s">
        <v>731</v>
      </c>
    </row>
    <row r="2034" spans="1:2" ht="15.75" hidden="1">
      <c r="A2034" s="64" t="s">
        <v>4704</v>
      </c>
      <c r="B2034" s="16" t="s">
        <v>731</v>
      </c>
    </row>
    <row r="2035" spans="1:2" ht="15.75" hidden="1">
      <c r="A2035" s="64" t="s">
        <v>4705</v>
      </c>
      <c r="B2035" s="16" t="s">
        <v>731</v>
      </c>
    </row>
    <row r="2036" spans="1:2" ht="15.75" hidden="1">
      <c r="A2036" s="64" t="s">
        <v>4706</v>
      </c>
      <c r="B2036" s="16" t="s">
        <v>731</v>
      </c>
    </row>
    <row r="2037" spans="1:2" ht="15.75" hidden="1">
      <c r="A2037" s="64" t="s">
        <v>4707</v>
      </c>
      <c r="B2037" s="16" t="s">
        <v>731</v>
      </c>
    </row>
    <row r="2038" spans="1:2" ht="15.75" hidden="1">
      <c r="A2038" s="64" t="s">
        <v>4708</v>
      </c>
      <c r="B2038" s="16" t="s">
        <v>731</v>
      </c>
    </row>
    <row r="2039" spans="1:2" ht="15.75" hidden="1">
      <c r="A2039" s="64" t="s">
        <v>4709</v>
      </c>
      <c r="B2039" s="16" t="s">
        <v>731</v>
      </c>
    </row>
    <row r="2040" spans="1:2" ht="15.75" hidden="1">
      <c r="A2040" s="64" t="s">
        <v>4710</v>
      </c>
      <c r="B2040" s="16" t="s">
        <v>731</v>
      </c>
    </row>
    <row r="2041" spans="1:2" ht="15.75" hidden="1">
      <c r="A2041" s="64" t="s">
        <v>4711</v>
      </c>
      <c r="B2041" s="16" t="s">
        <v>731</v>
      </c>
    </row>
    <row r="2042" spans="1:2" ht="15.75" hidden="1">
      <c r="A2042" s="64" t="s">
        <v>4712</v>
      </c>
      <c r="B2042" s="16" t="s">
        <v>731</v>
      </c>
    </row>
    <row r="2043" spans="1:2" ht="15.75" hidden="1">
      <c r="A2043" s="64" t="s">
        <v>4713</v>
      </c>
      <c r="B2043" s="16" t="s">
        <v>731</v>
      </c>
    </row>
    <row r="2044" spans="1:2" ht="15.75" hidden="1">
      <c r="A2044" s="64" t="s">
        <v>4714</v>
      </c>
      <c r="B2044" s="16" t="s">
        <v>731</v>
      </c>
    </row>
    <row r="2045" spans="1:2" ht="15.75" hidden="1">
      <c r="A2045" s="64" t="s">
        <v>4715</v>
      </c>
      <c r="B2045" s="16" t="s">
        <v>731</v>
      </c>
    </row>
    <row r="2046" spans="1:2" ht="15.75" hidden="1">
      <c r="A2046" s="64" t="s">
        <v>4716</v>
      </c>
      <c r="B2046" s="16" t="s">
        <v>731</v>
      </c>
    </row>
    <row r="2047" spans="1:2" ht="15.75" hidden="1">
      <c r="A2047" s="64" t="s">
        <v>4717</v>
      </c>
      <c r="B2047" s="16" t="s">
        <v>731</v>
      </c>
    </row>
    <row r="2048" spans="1:2" ht="15.75" hidden="1">
      <c r="A2048" s="64" t="s">
        <v>4718</v>
      </c>
      <c r="B2048" s="16" t="s">
        <v>731</v>
      </c>
    </row>
    <row r="2049" spans="1:2" ht="15.75" hidden="1">
      <c r="A2049" s="64" t="s">
        <v>4719</v>
      </c>
      <c r="B2049" s="16" t="s">
        <v>731</v>
      </c>
    </row>
    <row r="2050" spans="1:2" ht="15.75" hidden="1">
      <c r="A2050" s="64" t="s">
        <v>4720</v>
      </c>
      <c r="B2050" s="16" t="s">
        <v>731</v>
      </c>
    </row>
    <row r="2051" spans="1:2" ht="15.75" hidden="1">
      <c r="A2051" s="64" t="s">
        <v>4721</v>
      </c>
      <c r="B2051" s="16" t="s">
        <v>731</v>
      </c>
    </row>
    <row r="2052" spans="1:2" ht="15.75" hidden="1">
      <c r="A2052" s="64" t="s">
        <v>4722</v>
      </c>
      <c r="B2052" s="16" t="s">
        <v>731</v>
      </c>
    </row>
    <row r="2053" spans="1:2" ht="15.75" hidden="1">
      <c r="A2053" s="64" t="s">
        <v>4723</v>
      </c>
      <c r="B2053" s="16" t="s">
        <v>731</v>
      </c>
    </row>
    <row r="2054" spans="1:2" ht="15.75" hidden="1">
      <c r="A2054" s="64" t="s">
        <v>4724</v>
      </c>
      <c r="B2054" s="16" t="s">
        <v>731</v>
      </c>
    </row>
    <row r="2055" spans="1:2" ht="15.75" hidden="1">
      <c r="A2055" s="64" t="s">
        <v>4725</v>
      </c>
      <c r="B2055" s="16" t="s">
        <v>731</v>
      </c>
    </row>
    <row r="2056" spans="1:2" ht="15.75" hidden="1">
      <c r="A2056" s="64" t="s">
        <v>4726</v>
      </c>
      <c r="B2056" s="16" t="s">
        <v>731</v>
      </c>
    </row>
    <row r="2057" spans="1:2" ht="15.75" hidden="1">
      <c r="A2057" s="64" t="s">
        <v>4727</v>
      </c>
      <c r="B2057" s="16" t="s">
        <v>731</v>
      </c>
    </row>
    <row r="2058" spans="1:2" ht="15.75" hidden="1">
      <c r="A2058" s="64" t="s">
        <v>4728</v>
      </c>
      <c r="B2058" s="16" t="s">
        <v>731</v>
      </c>
    </row>
    <row r="2059" spans="1:2" ht="15.75" hidden="1">
      <c r="A2059" s="64" t="s">
        <v>4729</v>
      </c>
      <c r="B2059" s="16" t="s">
        <v>731</v>
      </c>
    </row>
    <row r="2060" spans="1:2" ht="15.75" hidden="1">
      <c r="A2060" s="64" t="s">
        <v>4730</v>
      </c>
      <c r="B2060" s="16" t="s">
        <v>731</v>
      </c>
    </row>
    <row r="2061" spans="1:2" ht="15.75" hidden="1">
      <c r="A2061" s="64" t="s">
        <v>4731</v>
      </c>
      <c r="B2061" s="16" t="s">
        <v>731</v>
      </c>
    </row>
    <row r="2062" spans="1:2" ht="15.75" hidden="1">
      <c r="A2062" s="64" t="s">
        <v>4732</v>
      </c>
      <c r="B2062" s="16" t="s">
        <v>731</v>
      </c>
    </row>
    <row r="2063" spans="1:2" ht="15.75" hidden="1">
      <c r="A2063" s="64" t="s">
        <v>4733</v>
      </c>
      <c r="B2063" s="16" t="s">
        <v>731</v>
      </c>
    </row>
    <row r="2064" spans="1:2" ht="15.75" hidden="1">
      <c r="A2064" s="64" t="s">
        <v>4734</v>
      </c>
      <c r="B2064" s="16" t="s">
        <v>731</v>
      </c>
    </row>
    <row r="2065" spans="1:2" ht="15.75" hidden="1">
      <c r="A2065" s="64" t="s">
        <v>4735</v>
      </c>
      <c r="B2065" s="16" t="s">
        <v>731</v>
      </c>
    </row>
    <row r="2066" spans="1:2" ht="15.75" hidden="1">
      <c r="A2066" s="64" t="s">
        <v>4736</v>
      </c>
      <c r="B2066" s="16" t="s">
        <v>731</v>
      </c>
    </row>
    <row r="2067" spans="1:2" ht="15.75" hidden="1">
      <c r="A2067" s="64" t="s">
        <v>4737</v>
      </c>
      <c r="B2067" s="16" t="s">
        <v>731</v>
      </c>
    </row>
    <row r="2068" spans="1:2" ht="15.75" hidden="1">
      <c r="A2068" s="64" t="s">
        <v>4738</v>
      </c>
      <c r="B2068" s="16" t="s">
        <v>731</v>
      </c>
    </row>
    <row r="2069" spans="1:2" ht="15.75" hidden="1">
      <c r="A2069" s="64" t="s">
        <v>4739</v>
      </c>
      <c r="B2069" s="16" t="s">
        <v>731</v>
      </c>
    </row>
    <row r="2070" spans="1:2" ht="15.75" hidden="1">
      <c r="A2070" s="64" t="s">
        <v>4740</v>
      </c>
      <c r="B2070" s="16" t="s">
        <v>731</v>
      </c>
    </row>
    <row r="2071" spans="1:2" ht="15.75" hidden="1">
      <c r="A2071" s="64" t="s">
        <v>4741</v>
      </c>
      <c r="B2071" s="16" t="s">
        <v>731</v>
      </c>
    </row>
    <row r="2072" spans="1:2" ht="15.75" hidden="1">
      <c r="A2072" s="64" t="s">
        <v>4742</v>
      </c>
      <c r="B2072" s="16" t="s">
        <v>731</v>
      </c>
    </row>
    <row r="2073" spans="1:2" ht="15.75" hidden="1">
      <c r="A2073" s="64" t="s">
        <v>4743</v>
      </c>
      <c r="B2073" s="16" t="s">
        <v>731</v>
      </c>
    </row>
    <row r="2074" spans="1:2" ht="15.75" hidden="1">
      <c r="A2074" s="64" t="s">
        <v>4744</v>
      </c>
      <c r="B2074" s="16" t="s">
        <v>731</v>
      </c>
    </row>
    <row r="2075" spans="1:2" ht="15.75" hidden="1">
      <c r="A2075" s="64" t="s">
        <v>4745</v>
      </c>
      <c r="B2075" s="16" t="s">
        <v>731</v>
      </c>
    </row>
    <row r="2076" spans="1:2" ht="15.75" hidden="1">
      <c r="A2076" s="64" t="s">
        <v>4746</v>
      </c>
      <c r="B2076" s="16" t="s">
        <v>731</v>
      </c>
    </row>
    <row r="2077" spans="1:2" ht="15.75" hidden="1">
      <c r="A2077" s="64" t="s">
        <v>4747</v>
      </c>
      <c r="B2077" s="16" t="s">
        <v>731</v>
      </c>
    </row>
    <row r="2078" spans="1:2" ht="15.75" hidden="1">
      <c r="A2078" s="64" t="s">
        <v>4748</v>
      </c>
      <c r="B2078" s="16" t="s">
        <v>731</v>
      </c>
    </row>
    <row r="2079" spans="1:2" ht="15.75" hidden="1">
      <c r="A2079" s="64" t="s">
        <v>4749</v>
      </c>
      <c r="B2079" s="16" t="s">
        <v>731</v>
      </c>
    </row>
    <row r="2080" spans="1:2" ht="15.75" hidden="1">
      <c r="A2080" s="64" t="s">
        <v>4750</v>
      </c>
      <c r="B2080" s="16" t="s">
        <v>731</v>
      </c>
    </row>
    <row r="2081" spans="1:2" ht="15.75" hidden="1">
      <c r="A2081" s="64" t="s">
        <v>4751</v>
      </c>
      <c r="B2081" s="16" t="s">
        <v>731</v>
      </c>
    </row>
    <row r="2082" spans="1:2" ht="15.75" hidden="1">
      <c r="A2082" s="64" t="s">
        <v>4752</v>
      </c>
      <c r="B2082" s="16" t="s">
        <v>731</v>
      </c>
    </row>
    <row r="2083" spans="1:2" ht="15.75" hidden="1">
      <c r="A2083" s="64" t="s">
        <v>4753</v>
      </c>
      <c r="B2083" s="16" t="s">
        <v>731</v>
      </c>
    </row>
    <row r="2084" spans="1:2" ht="15.75" hidden="1">
      <c r="A2084" s="64" t="s">
        <v>4754</v>
      </c>
      <c r="B2084" s="16" t="s">
        <v>731</v>
      </c>
    </row>
    <row r="2085" spans="1:2" ht="15.75" hidden="1">
      <c r="A2085" s="64" t="s">
        <v>4755</v>
      </c>
      <c r="B2085" s="16" t="s">
        <v>731</v>
      </c>
    </row>
    <row r="2086" spans="1:2" ht="15.75" hidden="1">
      <c r="A2086" s="64" t="s">
        <v>4756</v>
      </c>
      <c r="B2086" s="16" t="s">
        <v>731</v>
      </c>
    </row>
    <row r="2087" spans="1:2" ht="15.75" hidden="1">
      <c r="A2087" s="64" t="s">
        <v>4757</v>
      </c>
      <c r="B2087" s="16" t="s">
        <v>731</v>
      </c>
    </row>
    <row r="2088" spans="1:2" ht="15.75" hidden="1">
      <c r="A2088" s="64" t="s">
        <v>4758</v>
      </c>
      <c r="B2088" s="16" t="s">
        <v>731</v>
      </c>
    </row>
    <row r="2089" spans="1:2" ht="15.75" hidden="1">
      <c r="A2089" s="64" t="s">
        <v>4759</v>
      </c>
      <c r="B2089" s="16" t="s">
        <v>731</v>
      </c>
    </row>
    <row r="2090" spans="1:2" ht="15.75" hidden="1">
      <c r="A2090" s="64" t="s">
        <v>4760</v>
      </c>
      <c r="B2090" s="16" t="s">
        <v>731</v>
      </c>
    </row>
    <row r="2091" spans="1:2" ht="15.75" hidden="1">
      <c r="A2091" s="64" t="s">
        <v>4761</v>
      </c>
      <c r="B2091" s="16" t="s">
        <v>731</v>
      </c>
    </row>
    <row r="2092" spans="1:2" ht="15.75" hidden="1">
      <c r="A2092" s="64" t="s">
        <v>4762</v>
      </c>
      <c r="B2092" s="16" t="s">
        <v>731</v>
      </c>
    </row>
    <row r="2093" spans="1:2" ht="15.75" hidden="1">
      <c r="A2093" s="64" t="s">
        <v>4763</v>
      </c>
      <c r="B2093" s="16" t="s">
        <v>731</v>
      </c>
    </row>
    <row r="2094" spans="1:2" ht="15.75" hidden="1">
      <c r="A2094" s="64" t="s">
        <v>4764</v>
      </c>
      <c r="B2094" s="16" t="s">
        <v>731</v>
      </c>
    </row>
    <row r="2095" spans="1:2" ht="15.75" hidden="1">
      <c r="A2095" s="64" t="s">
        <v>4765</v>
      </c>
      <c r="B2095" s="16" t="s">
        <v>731</v>
      </c>
    </row>
    <row r="2096" spans="1:2" ht="15.75" hidden="1">
      <c r="A2096" s="64" t="s">
        <v>4766</v>
      </c>
      <c r="B2096" s="16" t="s">
        <v>731</v>
      </c>
    </row>
    <row r="2097" spans="1:2" ht="15.75" hidden="1">
      <c r="A2097" s="64" t="s">
        <v>4767</v>
      </c>
      <c r="B2097" s="16" t="s">
        <v>731</v>
      </c>
    </row>
    <row r="2098" spans="1:2" ht="15.75" hidden="1">
      <c r="A2098" s="64" t="s">
        <v>4768</v>
      </c>
      <c r="B2098" s="16" t="s">
        <v>731</v>
      </c>
    </row>
    <row r="2099" spans="1:2" ht="15.75" hidden="1">
      <c r="A2099" s="64" t="s">
        <v>4769</v>
      </c>
      <c r="B2099" s="16" t="s">
        <v>731</v>
      </c>
    </row>
    <row r="2100" spans="1:2" ht="15.75" hidden="1">
      <c r="A2100" s="64" t="s">
        <v>4770</v>
      </c>
      <c r="B2100" s="16" t="s">
        <v>731</v>
      </c>
    </row>
    <row r="2101" spans="1:2" ht="15.75" hidden="1">
      <c r="A2101" s="64" t="s">
        <v>4771</v>
      </c>
      <c r="B2101" s="16" t="s">
        <v>731</v>
      </c>
    </row>
    <row r="2102" spans="1:2" ht="15.75" hidden="1">
      <c r="A2102" s="64" t="s">
        <v>4772</v>
      </c>
      <c r="B2102" s="16" t="s">
        <v>731</v>
      </c>
    </row>
    <row r="2103" spans="1:2" ht="15.75" hidden="1">
      <c r="A2103" s="64" t="s">
        <v>4773</v>
      </c>
      <c r="B2103" s="16" t="s">
        <v>731</v>
      </c>
    </row>
    <row r="2104" spans="1:2" ht="15.75" hidden="1">
      <c r="A2104" s="64" t="s">
        <v>4774</v>
      </c>
      <c r="B2104" s="16" t="s">
        <v>731</v>
      </c>
    </row>
    <row r="2105" spans="1:2" ht="15.75" hidden="1">
      <c r="A2105" s="64" t="s">
        <v>4775</v>
      </c>
      <c r="B2105" s="16" t="s">
        <v>731</v>
      </c>
    </row>
    <row r="2106" spans="1:2" ht="15.75" hidden="1">
      <c r="A2106" s="64" t="s">
        <v>4776</v>
      </c>
      <c r="B2106" s="16" t="s">
        <v>731</v>
      </c>
    </row>
    <row r="2107" spans="1:2" ht="15.75" hidden="1">
      <c r="A2107" s="64" t="s">
        <v>4777</v>
      </c>
      <c r="B2107" s="16" t="s">
        <v>731</v>
      </c>
    </row>
    <row r="2108" spans="1:2" ht="15.75" hidden="1">
      <c r="A2108" s="64" t="s">
        <v>4778</v>
      </c>
      <c r="B2108" s="16" t="s">
        <v>731</v>
      </c>
    </row>
    <row r="2109" spans="1:2" ht="15.75" hidden="1">
      <c r="A2109" s="64" t="s">
        <v>4779</v>
      </c>
      <c r="B2109" s="16" t="s">
        <v>731</v>
      </c>
    </row>
    <row r="2110" spans="1:2" ht="15.75" hidden="1">
      <c r="A2110" s="64" t="s">
        <v>4780</v>
      </c>
      <c r="B2110" s="16" t="s">
        <v>731</v>
      </c>
    </row>
    <row r="2111" spans="1:2" ht="15.75" hidden="1">
      <c r="A2111" s="64" t="s">
        <v>4781</v>
      </c>
      <c r="B2111" s="16" t="s">
        <v>731</v>
      </c>
    </row>
    <row r="2112" spans="1:2" ht="15.75" hidden="1">
      <c r="A2112" s="64" t="s">
        <v>4782</v>
      </c>
      <c r="B2112" s="16" t="s">
        <v>731</v>
      </c>
    </row>
    <row r="2113" spans="1:2" ht="15.75" hidden="1">
      <c r="A2113" s="64" t="s">
        <v>4783</v>
      </c>
      <c r="B2113" s="16" t="s">
        <v>731</v>
      </c>
    </row>
    <row r="2114" spans="1:2" ht="15.75" hidden="1">
      <c r="A2114" s="64" t="s">
        <v>4784</v>
      </c>
      <c r="B2114" s="16" t="s">
        <v>731</v>
      </c>
    </row>
    <row r="2115" spans="1:2" ht="15.75" hidden="1">
      <c r="A2115" s="64" t="s">
        <v>4785</v>
      </c>
      <c r="B2115" s="16" t="s">
        <v>731</v>
      </c>
    </row>
    <row r="2116" spans="1:2" ht="15.75" hidden="1">
      <c r="A2116" s="64" t="s">
        <v>4786</v>
      </c>
      <c r="B2116" s="16" t="s">
        <v>731</v>
      </c>
    </row>
    <row r="2117" spans="1:2" ht="15.75" hidden="1">
      <c r="A2117" s="64" t="s">
        <v>4787</v>
      </c>
      <c r="B2117" s="16" t="s">
        <v>731</v>
      </c>
    </row>
    <row r="2118" spans="1:2" ht="15.75" hidden="1">
      <c r="A2118" s="64" t="s">
        <v>4788</v>
      </c>
      <c r="B2118" s="16" t="s">
        <v>731</v>
      </c>
    </row>
    <row r="2119" spans="1:2" ht="15.75" hidden="1">
      <c r="A2119" s="64" t="s">
        <v>4789</v>
      </c>
      <c r="B2119" s="16" t="s">
        <v>731</v>
      </c>
    </row>
    <row r="2120" spans="1:2" ht="15.75" hidden="1">
      <c r="A2120" s="64" t="s">
        <v>4790</v>
      </c>
      <c r="B2120" s="16" t="s">
        <v>731</v>
      </c>
    </row>
    <row r="2121" spans="1:2" ht="15.75" hidden="1">
      <c r="A2121" s="64" t="s">
        <v>4791</v>
      </c>
      <c r="B2121" s="16" t="s">
        <v>731</v>
      </c>
    </row>
    <row r="2122" spans="1:2" ht="15.75" hidden="1">
      <c r="A2122" s="64" t="s">
        <v>4792</v>
      </c>
      <c r="B2122" s="16" t="s">
        <v>731</v>
      </c>
    </row>
    <row r="2123" spans="1:2" ht="15.75" hidden="1">
      <c r="A2123" s="64" t="s">
        <v>4793</v>
      </c>
      <c r="B2123" s="16" t="s">
        <v>731</v>
      </c>
    </row>
    <row r="2124" spans="1:2" ht="15.75" hidden="1">
      <c r="A2124" s="64" t="s">
        <v>4794</v>
      </c>
      <c r="B2124" s="16" t="s">
        <v>731</v>
      </c>
    </row>
    <row r="2125" spans="1:2" ht="15.75" hidden="1">
      <c r="A2125" s="64" t="s">
        <v>4795</v>
      </c>
      <c r="B2125" s="16" t="s">
        <v>731</v>
      </c>
    </row>
    <row r="2126" spans="1:2" ht="15.75" hidden="1">
      <c r="A2126" s="64" t="s">
        <v>4796</v>
      </c>
      <c r="B2126" s="16" t="s">
        <v>731</v>
      </c>
    </row>
    <row r="2127" spans="1:2" ht="15.75" hidden="1">
      <c r="A2127" s="64" t="s">
        <v>4797</v>
      </c>
      <c r="B2127" s="16" t="s">
        <v>731</v>
      </c>
    </row>
    <row r="2128" spans="1:2" ht="15.75" hidden="1">
      <c r="A2128" s="64" t="s">
        <v>4798</v>
      </c>
      <c r="B2128" s="16" t="s">
        <v>731</v>
      </c>
    </row>
    <row r="2129" spans="1:2" ht="15.75" hidden="1">
      <c r="A2129" s="64" t="s">
        <v>4799</v>
      </c>
      <c r="B2129" s="16" t="s">
        <v>731</v>
      </c>
    </row>
    <row r="2130" spans="1:2" ht="15.75" hidden="1">
      <c r="A2130" s="64" t="s">
        <v>4800</v>
      </c>
      <c r="B2130" s="16" t="s">
        <v>731</v>
      </c>
    </row>
    <row r="2131" spans="1:2" ht="15.75" hidden="1">
      <c r="A2131" s="64" t="s">
        <v>4801</v>
      </c>
      <c r="B2131" s="16" t="s">
        <v>731</v>
      </c>
    </row>
    <row r="2132" spans="1:2" ht="15.75" hidden="1">
      <c r="A2132" s="64" t="s">
        <v>4802</v>
      </c>
      <c r="B2132" s="16" t="s">
        <v>731</v>
      </c>
    </row>
    <row r="2133" spans="1:2" ht="15.75" hidden="1">
      <c r="A2133" s="64" t="s">
        <v>4803</v>
      </c>
      <c r="B2133" s="16" t="s">
        <v>731</v>
      </c>
    </row>
    <row r="2134" spans="1:2" ht="15.75" hidden="1">
      <c r="A2134" s="64" t="s">
        <v>4804</v>
      </c>
      <c r="B2134" s="16" t="s">
        <v>731</v>
      </c>
    </row>
    <row r="2135" spans="1:2" ht="15.75" hidden="1">
      <c r="A2135" s="64" t="s">
        <v>4805</v>
      </c>
      <c r="B2135" s="16" t="s">
        <v>731</v>
      </c>
    </row>
    <row r="2136" spans="1:2" ht="15.75" hidden="1">
      <c r="A2136" s="64" t="s">
        <v>4806</v>
      </c>
      <c r="B2136" s="16" t="s">
        <v>731</v>
      </c>
    </row>
    <row r="2137" spans="1:2" ht="15.75" hidden="1">
      <c r="A2137" s="64" t="s">
        <v>4807</v>
      </c>
      <c r="B2137" s="16" t="s">
        <v>731</v>
      </c>
    </row>
    <row r="2138" spans="1:2" ht="15.75" hidden="1">
      <c r="A2138" s="64" t="s">
        <v>4808</v>
      </c>
      <c r="B2138" s="16" t="s">
        <v>731</v>
      </c>
    </row>
    <row r="2139" spans="1:2" ht="15.75" hidden="1">
      <c r="A2139" s="64" t="s">
        <v>4809</v>
      </c>
      <c r="B2139" s="16" t="s">
        <v>731</v>
      </c>
    </row>
    <row r="2140" spans="1:2" ht="15.75" hidden="1">
      <c r="A2140" s="64" t="s">
        <v>4810</v>
      </c>
      <c r="B2140" s="16" t="s">
        <v>731</v>
      </c>
    </row>
    <row r="2141" spans="1:2" ht="15.75" hidden="1">
      <c r="A2141" s="64" t="s">
        <v>4811</v>
      </c>
      <c r="B2141" s="16" t="s">
        <v>731</v>
      </c>
    </row>
    <row r="2142" spans="1:2" ht="15.75" hidden="1">
      <c r="A2142" s="64" t="s">
        <v>4812</v>
      </c>
      <c r="B2142" s="16" t="s">
        <v>731</v>
      </c>
    </row>
    <row r="2143" spans="1:2" ht="15.75" hidden="1">
      <c r="A2143" s="64" t="s">
        <v>4813</v>
      </c>
      <c r="B2143" s="16" t="s">
        <v>731</v>
      </c>
    </row>
    <row r="2144" spans="1:2" ht="15.75" hidden="1">
      <c r="A2144" s="64" t="s">
        <v>4814</v>
      </c>
      <c r="B2144" s="16" t="s">
        <v>731</v>
      </c>
    </row>
    <row r="2145" spans="1:2" ht="15.75" hidden="1">
      <c r="A2145" s="64" t="s">
        <v>4815</v>
      </c>
      <c r="B2145" s="16" t="s">
        <v>731</v>
      </c>
    </row>
    <row r="2146" spans="1:2" ht="15.75" hidden="1">
      <c r="A2146" s="64" t="s">
        <v>4816</v>
      </c>
      <c r="B2146" s="16" t="s">
        <v>731</v>
      </c>
    </row>
    <row r="2147" spans="1:2" ht="15.75" hidden="1">
      <c r="A2147" s="64" t="s">
        <v>4817</v>
      </c>
      <c r="B2147" s="16" t="s">
        <v>731</v>
      </c>
    </row>
    <row r="2148" spans="1:2" ht="15.75" hidden="1">
      <c r="A2148" s="64" t="s">
        <v>4818</v>
      </c>
      <c r="B2148" s="16" t="s">
        <v>731</v>
      </c>
    </row>
    <row r="2149" spans="1:2" ht="15.75" hidden="1">
      <c r="A2149" s="64" t="s">
        <v>4819</v>
      </c>
      <c r="B2149" s="16" t="s">
        <v>731</v>
      </c>
    </row>
    <row r="2150" spans="1:2" ht="15.75" hidden="1">
      <c r="A2150" s="64" t="s">
        <v>4820</v>
      </c>
      <c r="B2150" s="16" t="s">
        <v>731</v>
      </c>
    </row>
    <row r="2151" spans="1:2" ht="15.75" hidden="1">
      <c r="A2151" s="64" t="s">
        <v>4821</v>
      </c>
      <c r="B2151" s="16" t="s">
        <v>731</v>
      </c>
    </row>
    <row r="2152" spans="1:2" ht="15.75" hidden="1">
      <c r="A2152" s="64" t="s">
        <v>4822</v>
      </c>
      <c r="B2152" s="16" t="s">
        <v>731</v>
      </c>
    </row>
    <row r="2153" spans="1:2" ht="15.75" hidden="1">
      <c r="A2153" s="64" t="s">
        <v>4823</v>
      </c>
      <c r="B2153" s="16" t="s">
        <v>731</v>
      </c>
    </row>
    <row r="2154" spans="1:2" ht="15.75" hidden="1">
      <c r="A2154" s="64" t="s">
        <v>4824</v>
      </c>
      <c r="B2154" s="16" t="s">
        <v>731</v>
      </c>
    </row>
    <row r="2155" spans="1:2" ht="15.75" hidden="1">
      <c r="A2155" s="64" t="s">
        <v>4825</v>
      </c>
      <c r="B2155" s="16" t="s">
        <v>731</v>
      </c>
    </row>
    <row r="2156" spans="1:2" ht="15.75" hidden="1">
      <c r="A2156" s="64" t="s">
        <v>4826</v>
      </c>
      <c r="B2156" s="16" t="s">
        <v>731</v>
      </c>
    </row>
    <row r="2157" spans="1:2" ht="15.75" hidden="1">
      <c r="A2157" s="64" t="s">
        <v>4827</v>
      </c>
      <c r="B2157" s="16" t="s">
        <v>731</v>
      </c>
    </row>
    <row r="2158" spans="1:2" ht="15.75" hidden="1">
      <c r="A2158" s="64" t="s">
        <v>4828</v>
      </c>
      <c r="B2158" s="16" t="s">
        <v>731</v>
      </c>
    </row>
    <row r="2159" spans="1:2" ht="15.75" hidden="1">
      <c r="A2159" s="64" t="s">
        <v>4829</v>
      </c>
      <c r="B2159" s="16" t="s">
        <v>731</v>
      </c>
    </row>
    <row r="2160" spans="1:2" ht="15.75" hidden="1">
      <c r="A2160" s="64" t="s">
        <v>4830</v>
      </c>
      <c r="B2160" s="16" t="s">
        <v>731</v>
      </c>
    </row>
    <row r="2161" spans="1:2" ht="15.75" hidden="1">
      <c r="A2161" s="64" t="s">
        <v>4831</v>
      </c>
      <c r="B2161" s="16" t="s">
        <v>731</v>
      </c>
    </row>
    <row r="2162" spans="1:2" ht="15.75" hidden="1">
      <c r="A2162" s="64" t="s">
        <v>4832</v>
      </c>
      <c r="B2162" s="16" t="s">
        <v>731</v>
      </c>
    </row>
    <row r="2163" spans="1:2" ht="15.75" hidden="1">
      <c r="A2163" s="64" t="s">
        <v>4833</v>
      </c>
      <c r="B2163" s="16" t="s">
        <v>731</v>
      </c>
    </row>
    <row r="2164" spans="1:2" ht="15.75" hidden="1">
      <c r="A2164" s="64" t="s">
        <v>4834</v>
      </c>
      <c r="B2164" s="16" t="s">
        <v>731</v>
      </c>
    </row>
    <row r="2165" spans="1:2" ht="15.75" hidden="1">
      <c r="A2165" s="64" t="s">
        <v>4835</v>
      </c>
      <c r="B2165" s="16" t="s">
        <v>731</v>
      </c>
    </row>
    <row r="2166" spans="1:2" ht="15.75" hidden="1">
      <c r="A2166" s="64" t="s">
        <v>4836</v>
      </c>
      <c r="B2166" s="16" t="s">
        <v>731</v>
      </c>
    </row>
    <row r="2167" spans="1:2" ht="15.75" hidden="1">
      <c r="A2167" s="64" t="s">
        <v>4837</v>
      </c>
      <c r="B2167" s="16" t="s">
        <v>731</v>
      </c>
    </row>
    <row r="2168" spans="1:2" ht="15.75" hidden="1">
      <c r="A2168" s="64" t="s">
        <v>4838</v>
      </c>
      <c r="B2168" s="16" t="s">
        <v>731</v>
      </c>
    </row>
    <row r="2169" spans="1:2" ht="15.75" hidden="1">
      <c r="A2169" s="64" t="s">
        <v>4839</v>
      </c>
      <c r="B2169" s="16" t="s">
        <v>731</v>
      </c>
    </row>
    <row r="2170" spans="1:2" ht="15.75" hidden="1">
      <c r="A2170" s="64" t="s">
        <v>4840</v>
      </c>
      <c r="B2170" s="16" t="s">
        <v>731</v>
      </c>
    </row>
    <row r="2171" spans="1:2" ht="15.75" hidden="1">
      <c r="A2171" s="64" t="s">
        <v>4841</v>
      </c>
      <c r="B2171" s="16" t="s">
        <v>731</v>
      </c>
    </row>
    <row r="2172" spans="1:2" ht="15.75" hidden="1">
      <c r="A2172" s="64" t="s">
        <v>4842</v>
      </c>
      <c r="B2172" s="16" t="s">
        <v>731</v>
      </c>
    </row>
    <row r="2173" spans="1:2" ht="15.75" hidden="1">
      <c r="A2173" s="64" t="s">
        <v>4843</v>
      </c>
      <c r="B2173" s="16" t="s">
        <v>731</v>
      </c>
    </row>
    <row r="2174" spans="1:2" ht="15.75" hidden="1">
      <c r="A2174" s="64" t="s">
        <v>4844</v>
      </c>
      <c r="B2174" s="16" t="s">
        <v>731</v>
      </c>
    </row>
    <row r="2175" spans="1:2" ht="15.75" hidden="1">
      <c r="A2175" s="64" t="s">
        <v>4845</v>
      </c>
      <c r="B2175" s="16" t="s">
        <v>731</v>
      </c>
    </row>
    <row r="2176" spans="1:2" ht="15.75" hidden="1">
      <c r="A2176" s="64" t="s">
        <v>4846</v>
      </c>
      <c r="B2176" s="16" t="s">
        <v>731</v>
      </c>
    </row>
    <row r="2177" spans="1:2" ht="15.75" hidden="1">
      <c r="A2177" s="64" t="s">
        <v>4847</v>
      </c>
      <c r="B2177" s="16" t="s">
        <v>731</v>
      </c>
    </row>
    <row r="2178" spans="1:2" ht="15.75" hidden="1">
      <c r="A2178" s="64" t="s">
        <v>4848</v>
      </c>
      <c r="B2178" s="16" t="s">
        <v>731</v>
      </c>
    </row>
    <row r="2179" spans="1:2" ht="15.75" hidden="1">
      <c r="A2179" s="64" t="s">
        <v>4849</v>
      </c>
      <c r="B2179" s="16" t="s">
        <v>731</v>
      </c>
    </row>
    <row r="2180" spans="1:2" ht="15.75" hidden="1">
      <c r="A2180" s="64" t="s">
        <v>4850</v>
      </c>
      <c r="B2180" s="16" t="s">
        <v>731</v>
      </c>
    </row>
    <row r="2181" spans="1:2" ht="15.75" hidden="1">
      <c r="A2181" s="64" t="s">
        <v>4851</v>
      </c>
      <c r="B2181" s="16" t="s">
        <v>731</v>
      </c>
    </row>
    <row r="2182" spans="1:2" ht="15.75" hidden="1">
      <c r="A2182" s="64" t="s">
        <v>4852</v>
      </c>
      <c r="B2182" s="16" t="s">
        <v>731</v>
      </c>
    </row>
    <row r="2183" spans="1:2" ht="15.75" hidden="1">
      <c r="A2183" s="64" t="s">
        <v>4853</v>
      </c>
      <c r="B2183" s="16" t="s">
        <v>731</v>
      </c>
    </row>
    <row r="2184" spans="1:2" ht="15.75" hidden="1">
      <c r="A2184" s="64" t="s">
        <v>4854</v>
      </c>
      <c r="B2184" s="16" t="s">
        <v>731</v>
      </c>
    </row>
    <row r="2185" spans="1:2" ht="15.75" hidden="1">
      <c r="A2185" s="64" t="s">
        <v>4855</v>
      </c>
      <c r="B2185" s="16" t="s">
        <v>731</v>
      </c>
    </row>
    <row r="2186" spans="1:2" ht="15.75" hidden="1">
      <c r="A2186" s="64" t="s">
        <v>4856</v>
      </c>
      <c r="B2186" s="16" t="s">
        <v>731</v>
      </c>
    </row>
    <row r="2187" spans="1:2" ht="15.75" hidden="1">
      <c r="A2187" s="64" t="s">
        <v>4857</v>
      </c>
      <c r="B2187" s="16" t="s">
        <v>731</v>
      </c>
    </row>
    <row r="2188" spans="1:2" ht="15.75" hidden="1">
      <c r="A2188" s="64" t="s">
        <v>4858</v>
      </c>
      <c r="B2188" s="16" t="s">
        <v>731</v>
      </c>
    </row>
    <row r="2189" spans="1:2" ht="15.75" hidden="1">
      <c r="A2189" s="64" t="s">
        <v>4859</v>
      </c>
      <c r="B2189" s="16" t="s">
        <v>731</v>
      </c>
    </row>
    <row r="2190" spans="1:2" ht="15.75" hidden="1">
      <c r="A2190" s="64" t="s">
        <v>4860</v>
      </c>
      <c r="B2190" s="16" t="s">
        <v>731</v>
      </c>
    </row>
    <row r="2191" spans="1:2" ht="15.75" hidden="1">
      <c r="A2191" s="64" t="s">
        <v>4861</v>
      </c>
      <c r="B2191" s="16" t="s">
        <v>731</v>
      </c>
    </row>
    <row r="2192" spans="1:2" ht="15.75" hidden="1">
      <c r="A2192" s="64" t="s">
        <v>4862</v>
      </c>
      <c r="B2192" s="16" t="s">
        <v>731</v>
      </c>
    </row>
    <row r="2193" spans="1:2" ht="15.75" hidden="1">
      <c r="A2193" s="64" t="s">
        <v>4863</v>
      </c>
      <c r="B2193" s="16" t="s">
        <v>731</v>
      </c>
    </row>
    <row r="2194" spans="1:2" ht="15.75" hidden="1">
      <c r="A2194" s="64" t="s">
        <v>4864</v>
      </c>
      <c r="B2194" s="16" t="s">
        <v>731</v>
      </c>
    </row>
    <row r="2195" spans="1:2" ht="15.75" hidden="1">
      <c r="A2195" s="64" t="s">
        <v>4865</v>
      </c>
      <c r="B2195" s="16" t="s">
        <v>731</v>
      </c>
    </row>
    <row r="2196" spans="1:2" ht="15.75" hidden="1">
      <c r="A2196" s="64" t="s">
        <v>4866</v>
      </c>
      <c r="B2196" s="16" t="s">
        <v>731</v>
      </c>
    </row>
    <row r="2197" spans="1:2" ht="15.75" hidden="1">
      <c r="A2197" s="64" t="s">
        <v>4867</v>
      </c>
      <c r="B2197" s="16" t="s">
        <v>731</v>
      </c>
    </row>
    <row r="2198" spans="1:2" ht="15.75" hidden="1">
      <c r="A2198" s="64" t="s">
        <v>4868</v>
      </c>
      <c r="B2198" s="16" t="s">
        <v>731</v>
      </c>
    </row>
    <row r="2199" spans="1:2" ht="15.75" hidden="1">
      <c r="A2199" s="64" t="s">
        <v>4869</v>
      </c>
      <c r="B2199" s="16" t="s">
        <v>731</v>
      </c>
    </row>
    <row r="2200" spans="1:2" ht="15.75" hidden="1">
      <c r="A2200" s="64" t="s">
        <v>4870</v>
      </c>
      <c r="B2200" s="16" t="s">
        <v>731</v>
      </c>
    </row>
    <row r="2201" spans="1:2" ht="15.75" hidden="1">
      <c r="A2201" s="64" t="s">
        <v>4871</v>
      </c>
      <c r="B2201" s="16" t="s">
        <v>731</v>
      </c>
    </row>
    <row r="2202" spans="1:2" ht="15.75" hidden="1">
      <c r="A2202" s="64" t="s">
        <v>4872</v>
      </c>
      <c r="B2202" s="16" t="s">
        <v>731</v>
      </c>
    </row>
    <row r="2203" spans="1:2" ht="15.75" hidden="1">
      <c r="A2203" s="64" t="s">
        <v>4873</v>
      </c>
      <c r="B2203" s="16" t="s">
        <v>731</v>
      </c>
    </row>
    <row r="2204" spans="1:2" ht="15.75" hidden="1">
      <c r="A2204" s="64" t="s">
        <v>4874</v>
      </c>
      <c r="B2204" s="16" t="s">
        <v>731</v>
      </c>
    </row>
    <row r="2205" spans="1:2" ht="15.75" hidden="1">
      <c r="A2205" s="64" t="s">
        <v>4875</v>
      </c>
      <c r="B2205" s="16" t="s">
        <v>731</v>
      </c>
    </row>
    <row r="2206" spans="1:2" ht="15.75" hidden="1">
      <c r="A2206" s="64" t="s">
        <v>4876</v>
      </c>
      <c r="B2206" s="16" t="s">
        <v>731</v>
      </c>
    </row>
    <row r="2207" spans="1:2" ht="15.75" hidden="1">
      <c r="A2207" s="64" t="s">
        <v>4877</v>
      </c>
      <c r="B2207" s="16" t="s">
        <v>731</v>
      </c>
    </row>
    <row r="2208" spans="1:2" ht="15.75" hidden="1">
      <c r="A2208" s="64" t="s">
        <v>4878</v>
      </c>
      <c r="B2208" s="16" t="s">
        <v>731</v>
      </c>
    </row>
    <row r="2209" spans="1:2" ht="15.75" hidden="1">
      <c r="A2209" s="64" t="s">
        <v>4879</v>
      </c>
      <c r="B2209" s="16" t="s">
        <v>731</v>
      </c>
    </row>
    <row r="2210" spans="1:2" ht="15.75" hidden="1">
      <c r="A2210" s="64" t="s">
        <v>4880</v>
      </c>
      <c r="B2210" s="16" t="s">
        <v>731</v>
      </c>
    </row>
    <row r="2211" spans="1:2" ht="15.75" hidden="1">
      <c r="A2211" s="64" t="s">
        <v>4881</v>
      </c>
      <c r="B2211" s="16" t="s">
        <v>731</v>
      </c>
    </row>
    <row r="2212" spans="1:2" ht="15.75" hidden="1">
      <c r="A2212" s="64" t="s">
        <v>4882</v>
      </c>
      <c r="B2212" s="16" t="s">
        <v>731</v>
      </c>
    </row>
    <row r="2213" spans="1:2" ht="15.75" hidden="1">
      <c r="A2213" s="64" t="s">
        <v>4883</v>
      </c>
      <c r="B2213" s="16" t="s">
        <v>731</v>
      </c>
    </row>
    <row r="2214" spans="1:2" ht="15.75" hidden="1">
      <c r="A2214" s="64" t="s">
        <v>4884</v>
      </c>
      <c r="B2214" s="16" t="s">
        <v>731</v>
      </c>
    </row>
    <row r="2215" spans="1:2" ht="15.75" hidden="1">
      <c r="A2215" s="64" t="s">
        <v>4885</v>
      </c>
      <c r="B2215" s="16" t="s">
        <v>731</v>
      </c>
    </row>
    <row r="2216" spans="1:2" ht="15.75" hidden="1">
      <c r="A2216" s="64" t="s">
        <v>4886</v>
      </c>
      <c r="B2216" s="16" t="s">
        <v>731</v>
      </c>
    </row>
    <row r="2217" spans="1:2" ht="15.75" hidden="1">
      <c r="A2217" s="64" t="s">
        <v>4887</v>
      </c>
      <c r="B2217" s="16" t="s">
        <v>731</v>
      </c>
    </row>
    <row r="2218" spans="1:2" ht="15.75" hidden="1">
      <c r="A2218" s="64" t="s">
        <v>4888</v>
      </c>
      <c r="B2218" s="16" t="s">
        <v>731</v>
      </c>
    </row>
    <row r="2219" spans="1:2" ht="15.75" hidden="1">
      <c r="A2219" s="64" t="s">
        <v>4889</v>
      </c>
      <c r="B2219" s="16" t="s">
        <v>731</v>
      </c>
    </row>
    <row r="2220" spans="1:2" ht="15.75" hidden="1">
      <c r="A2220" s="64" t="s">
        <v>4890</v>
      </c>
      <c r="B2220" s="16" t="s">
        <v>731</v>
      </c>
    </row>
    <row r="2221" spans="1:2" ht="15.75" hidden="1">
      <c r="A2221" s="64" t="s">
        <v>4891</v>
      </c>
      <c r="B2221" s="16" t="s">
        <v>731</v>
      </c>
    </row>
    <row r="2222" spans="1:2" ht="15.75" hidden="1">
      <c r="A2222" s="64" t="s">
        <v>4892</v>
      </c>
      <c r="B2222" s="16" t="s">
        <v>731</v>
      </c>
    </row>
    <row r="2223" spans="1:2" ht="15.75" hidden="1">
      <c r="A2223" s="64" t="s">
        <v>4893</v>
      </c>
      <c r="B2223" s="16" t="s">
        <v>731</v>
      </c>
    </row>
    <row r="2224" spans="1:2" ht="15.75" hidden="1">
      <c r="A2224" s="64" t="s">
        <v>4894</v>
      </c>
      <c r="B2224" s="16" t="s">
        <v>731</v>
      </c>
    </row>
    <row r="2225" spans="1:2" ht="15.75" hidden="1">
      <c r="A2225" s="64" t="s">
        <v>4895</v>
      </c>
      <c r="B2225" s="16" t="s">
        <v>731</v>
      </c>
    </row>
    <row r="2226" spans="1:2" ht="15.75" hidden="1">
      <c r="A2226" s="64" t="s">
        <v>4896</v>
      </c>
      <c r="B2226" s="16" t="s">
        <v>731</v>
      </c>
    </row>
    <row r="2227" spans="1:2" ht="15.75" hidden="1">
      <c r="A2227" s="64" t="s">
        <v>4897</v>
      </c>
      <c r="B2227" s="16" t="s">
        <v>731</v>
      </c>
    </row>
    <row r="2228" spans="1:2" ht="15.75" hidden="1">
      <c r="A2228" s="64" t="s">
        <v>4898</v>
      </c>
      <c r="B2228" s="16" t="s">
        <v>731</v>
      </c>
    </row>
    <row r="2229" spans="1:2" ht="15.75" hidden="1">
      <c r="A2229" s="64" t="s">
        <v>4899</v>
      </c>
      <c r="B2229" s="16" t="s">
        <v>731</v>
      </c>
    </row>
    <row r="2230" spans="1:2" ht="15.75" hidden="1">
      <c r="A2230" s="64" t="s">
        <v>4900</v>
      </c>
      <c r="B2230" s="16" t="s">
        <v>731</v>
      </c>
    </row>
    <row r="2231" spans="1:2" ht="15.75" hidden="1">
      <c r="A2231" s="64" t="s">
        <v>4901</v>
      </c>
      <c r="B2231" s="16" t="s">
        <v>731</v>
      </c>
    </row>
    <row r="2232" spans="1:2" ht="15.75" hidden="1">
      <c r="A2232" s="64" t="s">
        <v>4902</v>
      </c>
      <c r="B2232" s="16" t="s">
        <v>731</v>
      </c>
    </row>
    <row r="2233" spans="1:2" ht="15.75" hidden="1">
      <c r="A2233" s="64" t="s">
        <v>4903</v>
      </c>
      <c r="B2233" s="16" t="s">
        <v>731</v>
      </c>
    </row>
    <row r="2234" spans="1:2" ht="15.75" hidden="1">
      <c r="A2234" s="64" t="s">
        <v>4904</v>
      </c>
      <c r="B2234" s="16" t="s">
        <v>731</v>
      </c>
    </row>
    <row r="2235" spans="1:2" ht="15.75" hidden="1">
      <c r="A2235" s="64" t="s">
        <v>4905</v>
      </c>
      <c r="B2235" s="16" t="s">
        <v>731</v>
      </c>
    </row>
    <row r="2236" spans="1:2" ht="15.75" hidden="1">
      <c r="A2236" s="64" t="s">
        <v>4906</v>
      </c>
      <c r="B2236" s="16" t="s">
        <v>731</v>
      </c>
    </row>
    <row r="2237" spans="1:2" ht="15.75" hidden="1">
      <c r="A2237" s="64" t="s">
        <v>4907</v>
      </c>
      <c r="B2237" s="16" t="s">
        <v>731</v>
      </c>
    </row>
    <row r="2238" spans="1:2" ht="15.75" hidden="1">
      <c r="A2238" s="64" t="s">
        <v>4908</v>
      </c>
      <c r="B2238" s="16" t="s">
        <v>731</v>
      </c>
    </row>
    <row r="2239" spans="1:2" ht="15.75" hidden="1">
      <c r="A2239" s="64" t="s">
        <v>4909</v>
      </c>
      <c r="B2239" s="16" t="s">
        <v>731</v>
      </c>
    </row>
    <row r="2240" spans="1:2" ht="15.75" hidden="1">
      <c r="A2240" s="64" t="s">
        <v>4910</v>
      </c>
      <c r="B2240" s="16" t="s">
        <v>731</v>
      </c>
    </row>
    <row r="2241" spans="1:2" ht="15.75" hidden="1">
      <c r="A2241" s="64" t="s">
        <v>4911</v>
      </c>
      <c r="B2241" s="16" t="s">
        <v>731</v>
      </c>
    </row>
    <row r="2242" spans="1:2" ht="15.75" hidden="1">
      <c r="A2242" s="64" t="s">
        <v>4912</v>
      </c>
      <c r="B2242" s="16" t="s">
        <v>731</v>
      </c>
    </row>
    <row r="2243" spans="1:2" ht="15.75" hidden="1">
      <c r="A2243" s="64" t="s">
        <v>4913</v>
      </c>
      <c r="B2243" s="16" t="s">
        <v>731</v>
      </c>
    </row>
    <row r="2244" spans="1:2" ht="15.75" hidden="1">
      <c r="A2244" s="64" t="s">
        <v>4914</v>
      </c>
      <c r="B2244" s="16" t="s">
        <v>731</v>
      </c>
    </row>
    <row r="2245" spans="1:2" ht="15.75" hidden="1">
      <c r="A2245" s="64" t="s">
        <v>4915</v>
      </c>
      <c r="B2245" s="16" t="s">
        <v>731</v>
      </c>
    </row>
    <row r="2246" spans="1:2" ht="15.75" hidden="1">
      <c r="A2246" s="64" t="s">
        <v>4916</v>
      </c>
      <c r="B2246" s="16" t="s">
        <v>731</v>
      </c>
    </row>
    <row r="2247" spans="1:2" ht="15.75" hidden="1">
      <c r="A2247" s="64" t="s">
        <v>4917</v>
      </c>
      <c r="B2247" s="16" t="s">
        <v>731</v>
      </c>
    </row>
    <row r="2248" spans="1:2" ht="15.75" hidden="1">
      <c r="A2248" s="64" t="s">
        <v>4918</v>
      </c>
      <c r="B2248" s="16" t="s">
        <v>731</v>
      </c>
    </row>
    <row r="2249" spans="1:2" ht="15.75" hidden="1">
      <c r="A2249" s="64" t="s">
        <v>4919</v>
      </c>
      <c r="B2249" s="16" t="s">
        <v>731</v>
      </c>
    </row>
    <row r="2250" spans="1:2" ht="15.75" hidden="1">
      <c r="A2250" s="64" t="s">
        <v>4920</v>
      </c>
      <c r="B2250" s="16" t="s">
        <v>731</v>
      </c>
    </row>
    <row r="2251" spans="1:2" ht="15.75" hidden="1">
      <c r="A2251" s="64" t="s">
        <v>4921</v>
      </c>
      <c r="B2251" s="16" t="s">
        <v>731</v>
      </c>
    </row>
    <row r="2252" spans="1:2" ht="15.75" hidden="1">
      <c r="A2252" s="64" t="s">
        <v>4922</v>
      </c>
      <c r="B2252" s="16" t="s">
        <v>731</v>
      </c>
    </row>
    <row r="2253" spans="1:2" ht="15.75" hidden="1">
      <c r="A2253" s="64" t="s">
        <v>4923</v>
      </c>
      <c r="B2253" s="16" t="s">
        <v>731</v>
      </c>
    </row>
    <row r="2254" spans="1:2" ht="15.75" hidden="1">
      <c r="A2254" s="64" t="s">
        <v>4924</v>
      </c>
      <c r="B2254" s="16" t="s">
        <v>731</v>
      </c>
    </row>
    <row r="2255" spans="1:2" ht="15.75" hidden="1">
      <c r="A2255" s="64" t="s">
        <v>4925</v>
      </c>
      <c r="B2255" s="16" t="s">
        <v>731</v>
      </c>
    </row>
    <row r="2256" spans="1:2" ht="15.75" hidden="1">
      <c r="A2256" s="64" t="s">
        <v>4926</v>
      </c>
      <c r="B2256" s="16" t="s">
        <v>731</v>
      </c>
    </row>
    <row r="2257" spans="1:2" ht="15.75" hidden="1">
      <c r="A2257" s="64" t="s">
        <v>4927</v>
      </c>
      <c r="B2257" s="16" t="s">
        <v>731</v>
      </c>
    </row>
    <row r="2258" spans="1:2" ht="15.75" hidden="1">
      <c r="A2258" s="64" t="s">
        <v>4928</v>
      </c>
      <c r="B2258" s="16" t="s">
        <v>731</v>
      </c>
    </row>
    <row r="2259" spans="1:2" ht="15.75" hidden="1">
      <c r="A2259" s="64" t="s">
        <v>4929</v>
      </c>
      <c r="B2259" s="16" t="s">
        <v>731</v>
      </c>
    </row>
    <row r="2260" spans="1:2" ht="15.75" hidden="1">
      <c r="A2260" s="64" t="s">
        <v>4930</v>
      </c>
      <c r="B2260" s="16" t="s">
        <v>731</v>
      </c>
    </row>
    <row r="2261" spans="1:2" ht="15.75" hidden="1">
      <c r="A2261" s="64" t="s">
        <v>4931</v>
      </c>
      <c r="B2261" s="16" t="s">
        <v>731</v>
      </c>
    </row>
    <row r="2262" spans="1:2" ht="15.75" hidden="1">
      <c r="A2262" s="64" t="s">
        <v>4932</v>
      </c>
      <c r="B2262" s="16" t="s">
        <v>731</v>
      </c>
    </row>
    <row r="2263" spans="1:2" ht="15.75" hidden="1">
      <c r="A2263" s="64" t="s">
        <v>4933</v>
      </c>
      <c r="B2263" s="16" t="s">
        <v>731</v>
      </c>
    </row>
    <row r="2264" spans="1:2" ht="15.75" hidden="1">
      <c r="A2264" s="64" t="s">
        <v>4934</v>
      </c>
      <c r="B2264" s="16" t="s">
        <v>731</v>
      </c>
    </row>
    <row r="2265" spans="1:2" ht="15.75" hidden="1">
      <c r="A2265" s="64" t="s">
        <v>4935</v>
      </c>
      <c r="B2265" s="16" t="s">
        <v>731</v>
      </c>
    </row>
    <row r="2266" spans="1:2" ht="15.75" hidden="1">
      <c r="A2266" s="64" t="s">
        <v>4936</v>
      </c>
      <c r="B2266" s="16" t="s">
        <v>731</v>
      </c>
    </row>
    <row r="2267" spans="1:2" ht="15.75" hidden="1">
      <c r="A2267" s="64" t="s">
        <v>4937</v>
      </c>
      <c r="B2267" s="16" t="s">
        <v>731</v>
      </c>
    </row>
    <row r="2268" spans="1:2" ht="15.75" hidden="1">
      <c r="A2268" s="64" t="s">
        <v>4938</v>
      </c>
      <c r="B2268" s="16" t="s">
        <v>731</v>
      </c>
    </row>
    <row r="2269" spans="1:2" ht="15.75" hidden="1">
      <c r="A2269" s="64" t="s">
        <v>4939</v>
      </c>
      <c r="B2269" s="16" t="s">
        <v>731</v>
      </c>
    </row>
    <row r="2270" spans="1:2" ht="15.75" hidden="1">
      <c r="A2270" s="64" t="s">
        <v>4940</v>
      </c>
      <c r="B2270" s="16" t="s">
        <v>731</v>
      </c>
    </row>
    <row r="2271" spans="1:2" ht="15.75" hidden="1">
      <c r="A2271" s="64" t="s">
        <v>4941</v>
      </c>
      <c r="B2271" s="16" t="s">
        <v>731</v>
      </c>
    </row>
    <row r="2272" spans="1:2" ht="15.75" hidden="1">
      <c r="A2272" s="64" t="s">
        <v>4942</v>
      </c>
      <c r="B2272" s="16" t="s">
        <v>731</v>
      </c>
    </row>
    <row r="2273" spans="1:2" ht="15.75" hidden="1">
      <c r="A2273" s="64" t="s">
        <v>4943</v>
      </c>
      <c r="B2273" s="16" t="s">
        <v>731</v>
      </c>
    </row>
    <row r="2274" spans="1:2" ht="15.75" hidden="1">
      <c r="A2274" s="64" t="s">
        <v>4944</v>
      </c>
      <c r="B2274" s="16" t="s">
        <v>731</v>
      </c>
    </row>
    <row r="2275" spans="1:2" ht="15.75" hidden="1">
      <c r="A2275" s="64" t="s">
        <v>4945</v>
      </c>
      <c r="B2275" s="16" t="s">
        <v>731</v>
      </c>
    </row>
    <row r="2276" spans="1:2" ht="15.75" hidden="1">
      <c r="A2276" s="64" t="s">
        <v>4946</v>
      </c>
      <c r="B2276" s="16" t="s">
        <v>731</v>
      </c>
    </row>
    <row r="2277" spans="1:2" ht="15.75" hidden="1">
      <c r="A2277" s="64" t="s">
        <v>4947</v>
      </c>
      <c r="B2277" s="16" t="s">
        <v>731</v>
      </c>
    </row>
    <row r="2278" spans="1:2" ht="15.75" hidden="1">
      <c r="A2278" s="64" t="s">
        <v>4948</v>
      </c>
      <c r="B2278" s="16" t="s">
        <v>731</v>
      </c>
    </row>
    <row r="2279" spans="1:2" ht="15.75" hidden="1">
      <c r="A2279" s="64" t="s">
        <v>4949</v>
      </c>
      <c r="B2279" s="16" t="s">
        <v>731</v>
      </c>
    </row>
    <row r="2280" spans="1:2" ht="15.75" hidden="1">
      <c r="A2280" s="64" t="s">
        <v>4950</v>
      </c>
      <c r="B2280" s="16" t="s">
        <v>731</v>
      </c>
    </row>
    <row r="2281" spans="1:2" ht="15.75" hidden="1">
      <c r="A2281" s="64" t="s">
        <v>4951</v>
      </c>
      <c r="B2281" s="16" t="s">
        <v>731</v>
      </c>
    </row>
    <row r="2282" spans="1:2" ht="15.75" hidden="1">
      <c r="A2282" s="64" t="s">
        <v>4952</v>
      </c>
      <c r="B2282" s="16" t="s">
        <v>731</v>
      </c>
    </row>
    <row r="2283" spans="1:2" ht="15.75" hidden="1">
      <c r="A2283" s="64" t="s">
        <v>4953</v>
      </c>
      <c r="B2283" s="16" t="s">
        <v>731</v>
      </c>
    </row>
    <row r="2284" spans="1:2" ht="15.75" hidden="1">
      <c r="A2284" s="64" t="s">
        <v>4954</v>
      </c>
      <c r="B2284" s="16" t="s">
        <v>731</v>
      </c>
    </row>
    <row r="2285" spans="1:2" ht="15.75" hidden="1">
      <c r="A2285" s="64" t="s">
        <v>4955</v>
      </c>
      <c r="B2285" s="16" t="s">
        <v>731</v>
      </c>
    </row>
    <row r="2286" spans="1:2" ht="15.75" hidden="1">
      <c r="A2286" s="64" t="s">
        <v>4956</v>
      </c>
      <c r="B2286" s="16" t="s">
        <v>731</v>
      </c>
    </row>
    <row r="2287" spans="1:2" ht="15.75" hidden="1">
      <c r="A2287" s="64" t="s">
        <v>4957</v>
      </c>
      <c r="B2287" s="16" t="s">
        <v>731</v>
      </c>
    </row>
    <row r="2288" spans="1:2" ht="15.75" hidden="1">
      <c r="A2288" s="64" t="s">
        <v>4958</v>
      </c>
      <c r="B2288" s="16" t="s">
        <v>731</v>
      </c>
    </row>
    <row r="2289" spans="1:2" ht="15.75" hidden="1">
      <c r="A2289" s="64" t="s">
        <v>4959</v>
      </c>
      <c r="B2289" s="16" t="s">
        <v>731</v>
      </c>
    </row>
    <row r="2290" spans="1:2" ht="15.75" hidden="1">
      <c r="A2290" s="64" t="s">
        <v>4960</v>
      </c>
      <c r="B2290" s="16" t="s">
        <v>731</v>
      </c>
    </row>
    <row r="2291" spans="1:2" ht="15.75" hidden="1">
      <c r="A2291" s="64" t="s">
        <v>4961</v>
      </c>
      <c r="B2291" s="16" t="s">
        <v>731</v>
      </c>
    </row>
    <row r="2292" spans="1:2" ht="15.75" hidden="1">
      <c r="A2292" s="64" t="s">
        <v>4962</v>
      </c>
      <c r="B2292" s="16" t="s">
        <v>731</v>
      </c>
    </row>
    <row r="2293" spans="1:2" ht="15.75" hidden="1">
      <c r="A2293" s="64" t="s">
        <v>4963</v>
      </c>
      <c r="B2293" s="16" t="s">
        <v>731</v>
      </c>
    </row>
    <row r="2294" spans="1:2" ht="15.75" hidden="1">
      <c r="A2294" s="64" t="s">
        <v>4964</v>
      </c>
      <c r="B2294" s="16" t="s">
        <v>731</v>
      </c>
    </row>
    <row r="2295" spans="1:2" ht="15.75" hidden="1">
      <c r="A2295" s="64" t="s">
        <v>4965</v>
      </c>
      <c r="B2295" s="16" t="s">
        <v>731</v>
      </c>
    </row>
    <row r="2296" spans="1:2" ht="15.75" hidden="1">
      <c r="A2296" s="64" t="s">
        <v>4966</v>
      </c>
      <c r="B2296" s="16" t="s">
        <v>731</v>
      </c>
    </row>
    <row r="2297" spans="1:2" ht="15.75" hidden="1">
      <c r="A2297" s="64" t="s">
        <v>4967</v>
      </c>
      <c r="B2297" s="16" t="s">
        <v>731</v>
      </c>
    </row>
    <row r="2298" spans="1:2" ht="15.75" hidden="1">
      <c r="A2298" s="64" t="s">
        <v>4968</v>
      </c>
      <c r="B2298" s="16" t="s">
        <v>731</v>
      </c>
    </row>
    <row r="2299" spans="1:2" ht="15.75" hidden="1">
      <c r="A2299" s="64" t="s">
        <v>4969</v>
      </c>
      <c r="B2299" s="16" t="s">
        <v>731</v>
      </c>
    </row>
    <row r="2300" spans="1:2" ht="15.75" hidden="1">
      <c r="A2300" s="64" t="s">
        <v>4970</v>
      </c>
      <c r="B2300" s="16" t="s">
        <v>731</v>
      </c>
    </row>
    <row r="2301" spans="1:2" ht="15.75" hidden="1">
      <c r="A2301" s="64" t="s">
        <v>4971</v>
      </c>
      <c r="B2301" s="16" t="s">
        <v>731</v>
      </c>
    </row>
    <row r="2302" spans="1:2" ht="15.75" hidden="1">
      <c r="A2302" s="64" t="s">
        <v>4972</v>
      </c>
      <c r="B2302" s="16" t="s">
        <v>731</v>
      </c>
    </row>
    <row r="2303" spans="1:2" ht="15.75" hidden="1">
      <c r="A2303" s="64" t="s">
        <v>4973</v>
      </c>
      <c r="B2303" s="16" t="s">
        <v>731</v>
      </c>
    </row>
    <row r="2304" spans="1:2" ht="15.75" hidden="1">
      <c r="A2304" s="64" t="s">
        <v>4974</v>
      </c>
      <c r="B2304" s="16" t="s">
        <v>731</v>
      </c>
    </row>
    <row r="2305" spans="1:2" ht="15.75" hidden="1">
      <c r="A2305" s="64" t="s">
        <v>4975</v>
      </c>
      <c r="B2305" s="16" t="s">
        <v>731</v>
      </c>
    </row>
    <row r="2306" spans="1:2" ht="15.75" hidden="1">
      <c r="A2306" s="64" t="s">
        <v>4976</v>
      </c>
      <c r="B2306" s="16" t="s">
        <v>731</v>
      </c>
    </row>
    <row r="2307" spans="1:2" ht="15.75" hidden="1">
      <c r="A2307" s="64" t="s">
        <v>4977</v>
      </c>
      <c r="B2307" s="16" t="s">
        <v>731</v>
      </c>
    </row>
    <row r="2308" spans="1:2" ht="15.75" hidden="1">
      <c r="A2308" s="64" t="s">
        <v>4978</v>
      </c>
      <c r="B2308" s="16" t="s">
        <v>731</v>
      </c>
    </row>
    <row r="2309" spans="1:2" ht="15.75" hidden="1">
      <c r="A2309" s="64" t="s">
        <v>4979</v>
      </c>
      <c r="B2309" s="16" t="s">
        <v>731</v>
      </c>
    </row>
    <row r="2310" spans="1:2" ht="15.75" hidden="1">
      <c r="A2310" s="64" t="s">
        <v>4980</v>
      </c>
      <c r="B2310" s="16" t="s">
        <v>731</v>
      </c>
    </row>
    <row r="2311" spans="1:2" ht="15.75" hidden="1">
      <c r="A2311" s="64" t="s">
        <v>4981</v>
      </c>
      <c r="B2311" s="16" t="s">
        <v>731</v>
      </c>
    </row>
    <row r="2312" spans="1:2" ht="15.75" hidden="1">
      <c r="A2312" s="64" t="s">
        <v>4982</v>
      </c>
      <c r="B2312" s="16" t="s">
        <v>731</v>
      </c>
    </row>
    <row r="2313" spans="1:2" ht="15.75" hidden="1">
      <c r="A2313" s="64" t="s">
        <v>4983</v>
      </c>
      <c r="B2313" s="16" t="s">
        <v>731</v>
      </c>
    </row>
    <row r="2314" spans="1:2" ht="15.75" hidden="1">
      <c r="A2314" s="64" t="s">
        <v>4984</v>
      </c>
      <c r="B2314" s="16" t="s">
        <v>731</v>
      </c>
    </row>
    <row r="2315" spans="1:2" ht="15.75" hidden="1">
      <c r="A2315" s="64" t="s">
        <v>4985</v>
      </c>
      <c r="B2315" s="16" t="s">
        <v>731</v>
      </c>
    </row>
    <row r="2316" spans="1:2" ht="15.75" hidden="1">
      <c r="A2316" s="64" t="s">
        <v>4986</v>
      </c>
      <c r="B2316" s="16" t="s">
        <v>731</v>
      </c>
    </row>
    <row r="2317" spans="1:2" ht="15.75" hidden="1">
      <c r="A2317" s="64" t="s">
        <v>4987</v>
      </c>
      <c r="B2317" s="16" t="s">
        <v>731</v>
      </c>
    </row>
    <row r="2318" spans="1:2" ht="15.75" hidden="1">
      <c r="A2318" s="64" t="s">
        <v>4988</v>
      </c>
      <c r="B2318" s="16" t="s">
        <v>731</v>
      </c>
    </row>
    <row r="2319" spans="1:2" ht="15.75" hidden="1">
      <c r="A2319" s="64" t="s">
        <v>4989</v>
      </c>
      <c r="B2319" s="16" t="s">
        <v>731</v>
      </c>
    </row>
    <row r="2320" spans="1:2" ht="15.75" hidden="1">
      <c r="A2320" s="64" t="s">
        <v>4990</v>
      </c>
      <c r="B2320" s="16" t="s">
        <v>731</v>
      </c>
    </row>
    <row r="2321" spans="1:2" ht="15.75" hidden="1">
      <c r="A2321" s="64" t="s">
        <v>4991</v>
      </c>
      <c r="B2321" s="16" t="s">
        <v>731</v>
      </c>
    </row>
    <row r="2322" spans="1:2" ht="15.75" hidden="1">
      <c r="A2322" s="64" t="s">
        <v>4992</v>
      </c>
      <c r="B2322" s="16" t="s">
        <v>731</v>
      </c>
    </row>
    <row r="2323" spans="1:2" ht="15.75" hidden="1">
      <c r="A2323" s="64" t="s">
        <v>4993</v>
      </c>
      <c r="B2323" s="16" t="s">
        <v>731</v>
      </c>
    </row>
    <row r="2324" spans="1:2" ht="15.75" hidden="1">
      <c r="A2324" s="64" t="s">
        <v>4994</v>
      </c>
      <c r="B2324" s="16" t="s">
        <v>731</v>
      </c>
    </row>
    <row r="2325" spans="1:2" ht="15.75" hidden="1">
      <c r="A2325" s="64" t="s">
        <v>4995</v>
      </c>
      <c r="B2325" s="16" t="s">
        <v>731</v>
      </c>
    </row>
    <row r="2326" spans="1:2" ht="15.75" hidden="1">
      <c r="A2326" s="64" t="s">
        <v>4996</v>
      </c>
      <c r="B2326" s="16" t="s">
        <v>731</v>
      </c>
    </row>
    <row r="2327" spans="1:2" ht="15.75" hidden="1">
      <c r="A2327" s="64" t="s">
        <v>4997</v>
      </c>
      <c r="B2327" s="16" t="s">
        <v>731</v>
      </c>
    </row>
    <row r="2328" spans="1:2" ht="15.75" hidden="1">
      <c r="A2328" s="64" t="s">
        <v>4998</v>
      </c>
      <c r="B2328" s="16" t="s">
        <v>731</v>
      </c>
    </row>
    <row r="2329" spans="1:2" ht="15.75" hidden="1">
      <c r="A2329" s="64" t="s">
        <v>4999</v>
      </c>
      <c r="B2329" s="16" t="s">
        <v>731</v>
      </c>
    </row>
    <row r="2330" spans="1:2" ht="15.75" hidden="1">
      <c r="A2330" s="64" t="s">
        <v>5000</v>
      </c>
      <c r="B2330" s="16" t="s">
        <v>731</v>
      </c>
    </row>
    <row r="2331" spans="1:2" ht="15.75" hidden="1">
      <c r="A2331" s="64" t="s">
        <v>5001</v>
      </c>
      <c r="B2331" s="16" t="s">
        <v>731</v>
      </c>
    </row>
    <row r="2332" spans="1:2" ht="15.75" hidden="1">
      <c r="A2332" s="64" t="s">
        <v>5002</v>
      </c>
      <c r="B2332" s="16" t="s">
        <v>731</v>
      </c>
    </row>
    <row r="2333" spans="1:2" ht="15.75" hidden="1">
      <c r="A2333" s="64" t="s">
        <v>5003</v>
      </c>
      <c r="B2333" s="16" t="s">
        <v>731</v>
      </c>
    </row>
    <row r="2334" spans="1:2" ht="15.75" hidden="1">
      <c r="A2334" s="64" t="s">
        <v>5004</v>
      </c>
      <c r="B2334" s="16" t="s">
        <v>731</v>
      </c>
    </row>
    <row r="2335" spans="1:2" ht="15.75" hidden="1">
      <c r="A2335" s="64" t="s">
        <v>5005</v>
      </c>
      <c r="B2335" s="16" t="s">
        <v>731</v>
      </c>
    </row>
    <row r="2336" spans="1:2" ht="15.75" hidden="1">
      <c r="A2336" s="64" t="s">
        <v>5006</v>
      </c>
      <c r="B2336" s="16" t="s">
        <v>731</v>
      </c>
    </row>
    <row r="2337" spans="1:2" ht="15.75" hidden="1">
      <c r="A2337" s="64" t="s">
        <v>5007</v>
      </c>
      <c r="B2337" s="16" t="s">
        <v>731</v>
      </c>
    </row>
    <row r="2338" spans="1:2" ht="15.75" hidden="1">
      <c r="A2338" s="64" t="s">
        <v>5008</v>
      </c>
      <c r="B2338" s="16" t="s">
        <v>731</v>
      </c>
    </row>
    <row r="2339" spans="1:2" ht="15.75" hidden="1">
      <c r="A2339" s="64" t="s">
        <v>5009</v>
      </c>
      <c r="B2339" s="16" t="s">
        <v>731</v>
      </c>
    </row>
    <row r="2340" spans="1:2" ht="15.75" hidden="1">
      <c r="A2340" s="64" t="s">
        <v>5010</v>
      </c>
      <c r="B2340" s="16" t="s">
        <v>731</v>
      </c>
    </row>
    <row r="2341" spans="1:2" ht="15.75" hidden="1">
      <c r="A2341" s="64" t="s">
        <v>5011</v>
      </c>
      <c r="B2341" s="16" t="s">
        <v>731</v>
      </c>
    </row>
    <row r="2342" spans="1:2" ht="15.75" hidden="1">
      <c r="A2342" s="64" t="s">
        <v>5012</v>
      </c>
      <c r="B2342" s="16" t="s">
        <v>731</v>
      </c>
    </row>
    <row r="2343" spans="1:2" ht="15.75" hidden="1">
      <c r="A2343" s="64" t="s">
        <v>5013</v>
      </c>
      <c r="B2343" s="16" t="s">
        <v>731</v>
      </c>
    </row>
    <row r="2344" spans="1:2" ht="15.75" hidden="1">
      <c r="A2344" s="64" t="s">
        <v>5014</v>
      </c>
      <c r="B2344" s="16" t="s">
        <v>731</v>
      </c>
    </row>
    <row r="2345" spans="1:2" ht="15.75" hidden="1">
      <c r="A2345" s="64" t="s">
        <v>5015</v>
      </c>
      <c r="B2345" s="16" t="s">
        <v>731</v>
      </c>
    </row>
    <row r="2346" spans="1:2" ht="15.75" hidden="1">
      <c r="A2346" s="64" t="s">
        <v>5016</v>
      </c>
      <c r="B2346" s="16" t="s">
        <v>731</v>
      </c>
    </row>
    <row r="2347" spans="1:2" ht="15.75" hidden="1">
      <c r="A2347" s="64" t="s">
        <v>5017</v>
      </c>
      <c r="B2347" s="16" t="s">
        <v>731</v>
      </c>
    </row>
    <row r="2348" spans="1:2" ht="15.75" hidden="1">
      <c r="A2348" s="64" t="s">
        <v>5018</v>
      </c>
      <c r="B2348" s="16" t="s">
        <v>731</v>
      </c>
    </row>
    <row r="2349" spans="1:2" ht="15.75" hidden="1">
      <c r="A2349" s="64" t="s">
        <v>5019</v>
      </c>
      <c r="B2349" s="16" t="s">
        <v>731</v>
      </c>
    </row>
    <row r="2350" spans="1:2" ht="15.75" hidden="1">
      <c r="A2350" s="64" t="s">
        <v>5020</v>
      </c>
      <c r="B2350" s="16" t="s">
        <v>731</v>
      </c>
    </row>
    <row r="2351" spans="1:2" ht="15.75" hidden="1">
      <c r="A2351" s="64" t="s">
        <v>5021</v>
      </c>
      <c r="B2351" s="16" t="s">
        <v>731</v>
      </c>
    </row>
    <row r="2352" spans="1:2" ht="15.75" hidden="1">
      <c r="A2352" s="64" t="s">
        <v>5022</v>
      </c>
      <c r="B2352" s="16" t="s">
        <v>731</v>
      </c>
    </row>
    <row r="2353" spans="1:2" ht="15.75" hidden="1">
      <c r="A2353" s="64" t="s">
        <v>5023</v>
      </c>
      <c r="B2353" s="16" t="s">
        <v>731</v>
      </c>
    </row>
    <row r="2354" spans="1:2" ht="15.75" hidden="1">
      <c r="A2354" s="64" t="s">
        <v>5024</v>
      </c>
      <c r="B2354" s="16" t="s">
        <v>731</v>
      </c>
    </row>
    <row r="2355" spans="1:2" ht="15.75" hidden="1">
      <c r="A2355" s="64" t="s">
        <v>5025</v>
      </c>
      <c r="B2355" s="16" t="s">
        <v>731</v>
      </c>
    </row>
    <row r="2356" spans="1:2" ht="15.75" hidden="1">
      <c r="A2356" s="64" t="s">
        <v>5026</v>
      </c>
      <c r="B2356" s="16" t="s">
        <v>731</v>
      </c>
    </row>
    <row r="2357" spans="1:2" ht="15.75" hidden="1">
      <c r="A2357" s="64" t="s">
        <v>5027</v>
      </c>
      <c r="B2357" s="16" t="s">
        <v>731</v>
      </c>
    </row>
    <row r="2358" spans="1:2" ht="15.75" hidden="1">
      <c r="A2358" s="64" t="s">
        <v>5028</v>
      </c>
      <c r="B2358" s="16" t="s">
        <v>731</v>
      </c>
    </row>
    <row r="2359" spans="1:2" ht="15.75" hidden="1">
      <c r="A2359" s="64" t="s">
        <v>5029</v>
      </c>
      <c r="B2359" s="16" t="s">
        <v>731</v>
      </c>
    </row>
    <row r="2360" spans="1:2" ht="15.75" hidden="1">
      <c r="A2360" s="64" t="s">
        <v>5030</v>
      </c>
      <c r="B2360" s="16" t="s">
        <v>731</v>
      </c>
    </row>
    <row r="2361" spans="1:2" ht="15.75" hidden="1">
      <c r="A2361" s="64" t="s">
        <v>5031</v>
      </c>
      <c r="B2361" s="16" t="s">
        <v>731</v>
      </c>
    </row>
    <row r="2362" spans="1:2" ht="15.75" hidden="1">
      <c r="A2362" s="64" t="s">
        <v>5032</v>
      </c>
      <c r="B2362" s="16" t="s">
        <v>731</v>
      </c>
    </row>
    <row r="2363" spans="1:2" ht="15.75" hidden="1">
      <c r="A2363" s="64" t="s">
        <v>5033</v>
      </c>
      <c r="B2363" s="16" t="s">
        <v>731</v>
      </c>
    </row>
    <row r="2364" spans="1:2" ht="15.75" hidden="1">
      <c r="A2364" s="64" t="s">
        <v>5034</v>
      </c>
      <c r="B2364" s="16" t="s">
        <v>731</v>
      </c>
    </row>
    <row r="2365" spans="1:2" ht="15.75" hidden="1">
      <c r="A2365" s="64" t="s">
        <v>5035</v>
      </c>
      <c r="B2365" s="16" t="s">
        <v>731</v>
      </c>
    </row>
    <row r="2366" spans="1:2" ht="15.75" hidden="1">
      <c r="A2366" s="64" t="s">
        <v>5036</v>
      </c>
      <c r="B2366" s="16" t="s">
        <v>731</v>
      </c>
    </row>
    <row r="2367" spans="1:2" ht="15.75" hidden="1">
      <c r="A2367" s="64" t="s">
        <v>5037</v>
      </c>
      <c r="B2367" s="16" t="s">
        <v>731</v>
      </c>
    </row>
    <row r="2368" spans="1:2" ht="15.75" hidden="1">
      <c r="A2368" s="64" t="s">
        <v>5038</v>
      </c>
      <c r="B2368" s="16" t="s">
        <v>731</v>
      </c>
    </row>
    <row r="2369" spans="1:2" ht="15.75" hidden="1">
      <c r="A2369" s="64" t="s">
        <v>5039</v>
      </c>
      <c r="B2369" s="16" t="s">
        <v>731</v>
      </c>
    </row>
    <row r="2370" spans="1:2" ht="15.75" hidden="1">
      <c r="A2370" s="64" t="s">
        <v>5040</v>
      </c>
      <c r="B2370" s="16" t="s">
        <v>731</v>
      </c>
    </row>
    <row r="2371" spans="1:2" ht="15.75" hidden="1">
      <c r="A2371" s="64" t="s">
        <v>5041</v>
      </c>
      <c r="B2371" s="16" t="s">
        <v>731</v>
      </c>
    </row>
    <row r="2372" spans="1:2" ht="15.75" hidden="1">
      <c r="A2372" s="64" t="s">
        <v>5042</v>
      </c>
      <c r="B2372" s="16" t="s">
        <v>731</v>
      </c>
    </row>
    <row r="2373" spans="1:2" ht="15.75" hidden="1">
      <c r="A2373" s="64" t="s">
        <v>5043</v>
      </c>
      <c r="B2373" s="16" t="s">
        <v>731</v>
      </c>
    </row>
    <row r="2374" spans="1:2" ht="15.75" hidden="1">
      <c r="A2374" s="64" t="s">
        <v>5044</v>
      </c>
      <c r="B2374" s="16" t="s">
        <v>731</v>
      </c>
    </row>
    <row r="2375" spans="1:2" ht="15.75" hidden="1">
      <c r="A2375" s="64" t="s">
        <v>5045</v>
      </c>
      <c r="B2375" s="16" t="s">
        <v>731</v>
      </c>
    </row>
    <row r="2376" spans="1:2" ht="15.75" hidden="1">
      <c r="A2376" s="64" t="s">
        <v>5046</v>
      </c>
      <c r="B2376" s="16" t="s">
        <v>731</v>
      </c>
    </row>
    <row r="2377" spans="1:2" ht="15.75" hidden="1">
      <c r="A2377" s="64" t="s">
        <v>5047</v>
      </c>
      <c r="B2377" s="16" t="s">
        <v>731</v>
      </c>
    </row>
    <row r="2378" spans="1:2" ht="15.75" hidden="1">
      <c r="A2378" s="64" t="s">
        <v>5048</v>
      </c>
      <c r="B2378" s="16" t="s">
        <v>731</v>
      </c>
    </row>
    <row r="2379" spans="1:2" ht="15.75" hidden="1">
      <c r="A2379" s="64" t="s">
        <v>5049</v>
      </c>
      <c r="B2379" s="16" t="s">
        <v>731</v>
      </c>
    </row>
    <row r="2380" spans="1:2" ht="15.75" hidden="1">
      <c r="A2380" s="64" t="s">
        <v>5050</v>
      </c>
      <c r="B2380" s="16" t="s">
        <v>731</v>
      </c>
    </row>
    <row r="2381" spans="1:2" ht="15.75" hidden="1">
      <c r="A2381" s="64" t="s">
        <v>5051</v>
      </c>
      <c r="B2381" s="16" t="s">
        <v>731</v>
      </c>
    </row>
    <row r="2382" spans="1:2" ht="15.75" hidden="1">
      <c r="A2382" s="64" t="s">
        <v>5052</v>
      </c>
      <c r="B2382" s="16" t="s">
        <v>731</v>
      </c>
    </row>
    <row r="2383" spans="1:2" ht="15.75" hidden="1">
      <c r="A2383" s="64" t="s">
        <v>5053</v>
      </c>
      <c r="B2383" s="16" t="s">
        <v>731</v>
      </c>
    </row>
    <row r="2384" spans="1:2" ht="15.75" hidden="1">
      <c r="A2384" s="64" t="s">
        <v>5054</v>
      </c>
      <c r="B2384" s="16" t="s">
        <v>731</v>
      </c>
    </row>
    <row r="2385" spans="1:2" ht="15.75" hidden="1">
      <c r="A2385" s="64" t="s">
        <v>5055</v>
      </c>
      <c r="B2385" s="16" t="s">
        <v>731</v>
      </c>
    </row>
    <row r="2386" spans="1:2" ht="15.75" hidden="1">
      <c r="A2386" s="64" t="s">
        <v>5056</v>
      </c>
      <c r="B2386" s="16" t="s">
        <v>731</v>
      </c>
    </row>
    <row r="2387" spans="1:2" ht="15.75" hidden="1">
      <c r="A2387" s="64" t="s">
        <v>5057</v>
      </c>
      <c r="B2387" s="1" t="s">
        <v>731</v>
      </c>
    </row>
    <row r="2388" spans="1:2" ht="15.75" hidden="1">
      <c r="A2388" s="64" t="s">
        <v>5058</v>
      </c>
      <c r="B2388" s="1" t="s">
        <v>731</v>
      </c>
    </row>
    <row r="2389" spans="1:2" ht="15.75" hidden="1">
      <c r="A2389" s="64" t="s">
        <v>5059</v>
      </c>
      <c r="B2389" s="1" t="s">
        <v>731</v>
      </c>
    </row>
    <row r="2390" spans="1:2" ht="15.75" hidden="1">
      <c r="A2390" s="64" t="s">
        <v>5060</v>
      </c>
      <c r="B2390" s="1" t="s">
        <v>731</v>
      </c>
    </row>
    <row r="2391" spans="1:2" ht="15.75" hidden="1">
      <c r="A2391" s="64" t="s">
        <v>5061</v>
      </c>
      <c r="B2391" s="1" t="s">
        <v>731</v>
      </c>
    </row>
    <row r="2392" spans="1:2" ht="15.75" hidden="1">
      <c r="A2392" s="64" t="s">
        <v>5062</v>
      </c>
      <c r="B2392" s="1" t="s">
        <v>731</v>
      </c>
    </row>
    <row r="2393" spans="1:2" ht="15.75" hidden="1">
      <c r="A2393" s="64" t="s">
        <v>5063</v>
      </c>
      <c r="B2393" s="1" t="s">
        <v>731</v>
      </c>
    </row>
    <row r="2394" spans="1:2" ht="15.75" hidden="1">
      <c r="A2394" s="64" t="s">
        <v>5064</v>
      </c>
      <c r="B2394" s="1" t="s">
        <v>731</v>
      </c>
    </row>
    <row r="2395" spans="1:2" ht="15.75" hidden="1">
      <c r="A2395" s="64" t="s">
        <v>5065</v>
      </c>
      <c r="B2395" s="1" t="s">
        <v>731</v>
      </c>
    </row>
    <row r="2396" spans="1:2" ht="15.75" hidden="1">
      <c r="A2396" s="64" t="s">
        <v>5066</v>
      </c>
      <c r="B2396" s="1" t="s">
        <v>731</v>
      </c>
    </row>
    <row r="2397" spans="1:2" ht="15.75" hidden="1">
      <c r="A2397" s="64" t="s">
        <v>5067</v>
      </c>
      <c r="B2397" s="1" t="s">
        <v>731</v>
      </c>
    </row>
    <row r="2398" spans="1:2" ht="15.75" hidden="1">
      <c r="A2398" s="64" t="s">
        <v>5068</v>
      </c>
      <c r="B2398" s="1" t="s">
        <v>731</v>
      </c>
    </row>
    <row r="2399" spans="1:2" ht="15.75" hidden="1">
      <c r="A2399" s="64" t="s">
        <v>5069</v>
      </c>
      <c r="B2399" s="1" t="s">
        <v>731</v>
      </c>
    </row>
    <row r="2400" spans="1:2" ht="15.75" hidden="1">
      <c r="A2400" s="64" t="s">
        <v>5070</v>
      </c>
      <c r="B2400" s="1" t="s">
        <v>731</v>
      </c>
    </row>
    <row r="2401" spans="1:2" ht="15.75" hidden="1">
      <c r="A2401" s="64" t="s">
        <v>5071</v>
      </c>
      <c r="B2401" s="1" t="s">
        <v>731</v>
      </c>
    </row>
    <row r="2402" spans="1:2" ht="15.75" hidden="1">
      <c r="A2402" s="64" t="s">
        <v>5072</v>
      </c>
      <c r="B2402" s="1" t="s">
        <v>731</v>
      </c>
    </row>
    <row r="2403" spans="1:2" ht="15.75" hidden="1">
      <c r="A2403" s="64" t="s">
        <v>5073</v>
      </c>
      <c r="B2403" s="1" t="s">
        <v>731</v>
      </c>
    </row>
    <row r="2404" spans="1:2" ht="15.75" hidden="1">
      <c r="A2404" s="64" t="s">
        <v>5074</v>
      </c>
      <c r="B2404" s="1" t="s">
        <v>731</v>
      </c>
    </row>
    <row r="2405" spans="1:2" ht="15.75" hidden="1">
      <c r="A2405" s="64" t="s">
        <v>5075</v>
      </c>
      <c r="B2405" s="1" t="s">
        <v>731</v>
      </c>
    </row>
    <row r="2406" spans="1:2" ht="15.75" hidden="1">
      <c r="A2406" s="64" t="s">
        <v>5076</v>
      </c>
      <c r="B2406" s="1" t="s">
        <v>731</v>
      </c>
    </row>
    <row r="2407" spans="1:2" ht="15.75" hidden="1">
      <c r="A2407" s="64" t="s">
        <v>5077</v>
      </c>
      <c r="B2407" s="1" t="s">
        <v>731</v>
      </c>
    </row>
    <row r="2408" spans="1:2" ht="15.75" hidden="1">
      <c r="A2408" s="64" t="s">
        <v>5078</v>
      </c>
      <c r="B2408" s="1" t="s">
        <v>731</v>
      </c>
    </row>
    <row r="2409" spans="1:2" ht="15.75" hidden="1">
      <c r="A2409" s="64" t="s">
        <v>5079</v>
      </c>
      <c r="B2409" s="1" t="s">
        <v>731</v>
      </c>
    </row>
    <row r="2410" spans="1:2" ht="15.75" hidden="1">
      <c r="A2410" s="64" t="s">
        <v>5080</v>
      </c>
      <c r="B2410" s="1" t="s">
        <v>731</v>
      </c>
    </row>
    <row r="2411" spans="1:2" ht="15.75" hidden="1">
      <c r="A2411" s="64" t="s">
        <v>5081</v>
      </c>
      <c r="B2411" s="1" t="s">
        <v>731</v>
      </c>
    </row>
    <row r="2412" spans="1:2" ht="15.75" hidden="1">
      <c r="A2412" s="64" t="s">
        <v>5082</v>
      </c>
      <c r="B2412" s="16" t="s">
        <v>731</v>
      </c>
    </row>
    <row r="2413" spans="1:2" ht="15.75" hidden="1">
      <c r="A2413" s="64" t="s">
        <v>5083</v>
      </c>
      <c r="B2413" s="16" t="s">
        <v>731</v>
      </c>
    </row>
    <row r="2414" spans="1:2" ht="15.75" hidden="1">
      <c r="A2414" s="64" t="s">
        <v>5084</v>
      </c>
      <c r="B2414" s="16" t="s">
        <v>731</v>
      </c>
    </row>
    <row r="2415" spans="1:2" ht="15.75" hidden="1">
      <c r="A2415" s="64" t="s">
        <v>5085</v>
      </c>
      <c r="B2415" s="16" t="s">
        <v>731</v>
      </c>
    </row>
    <row r="2416" spans="1:2" ht="15.75" hidden="1">
      <c r="A2416" s="64" t="s">
        <v>5086</v>
      </c>
      <c r="B2416" s="16" t="s">
        <v>731</v>
      </c>
    </row>
    <row r="2417" spans="1:2" ht="15.75" hidden="1">
      <c r="A2417" s="64" t="s">
        <v>5087</v>
      </c>
      <c r="B2417" s="16" t="s">
        <v>731</v>
      </c>
    </row>
    <row r="2418" spans="1:2" ht="15.75" hidden="1">
      <c r="A2418" s="64" t="s">
        <v>5088</v>
      </c>
      <c r="B2418" s="16" t="s">
        <v>731</v>
      </c>
    </row>
    <row r="2419" spans="1:2" ht="15.75" hidden="1">
      <c r="A2419" s="64" t="s">
        <v>5089</v>
      </c>
      <c r="B2419" s="16" t="s">
        <v>731</v>
      </c>
    </row>
    <row r="2420" spans="1:2" ht="15.75" hidden="1">
      <c r="A2420" s="64" t="s">
        <v>5090</v>
      </c>
      <c r="B2420" s="16" t="s">
        <v>731</v>
      </c>
    </row>
    <row r="2421" spans="1:2" ht="15.75" hidden="1">
      <c r="A2421" s="64" t="s">
        <v>5091</v>
      </c>
      <c r="B2421" s="16" t="s">
        <v>731</v>
      </c>
    </row>
    <row r="2422" spans="1:2" ht="15.75" hidden="1">
      <c r="A2422" s="64" t="s">
        <v>5092</v>
      </c>
      <c r="B2422" s="16" t="s">
        <v>731</v>
      </c>
    </row>
    <row r="2423" spans="1:2" ht="15.75" hidden="1">
      <c r="A2423" s="64" t="s">
        <v>5093</v>
      </c>
      <c r="B2423" s="16" t="s">
        <v>731</v>
      </c>
    </row>
    <row r="2424" spans="1:2" ht="15.75" hidden="1">
      <c r="A2424" s="64" t="s">
        <v>5094</v>
      </c>
      <c r="B2424" s="16" t="s">
        <v>731</v>
      </c>
    </row>
    <row r="2425" spans="1:2" ht="15.75" hidden="1">
      <c r="A2425" s="64" t="s">
        <v>5095</v>
      </c>
      <c r="B2425" s="16" t="s">
        <v>731</v>
      </c>
    </row>
    <row r="2426" spans="1:2" ht="15.75" hidden="1">
      <c r="A2426" s="64" t="s">
        <v>5096</v>
      </c>
      <c r="B2426" s="16" t="s">
        <v>731</v>
      </c>
    </row>
    <row r="2427" spans="1:2" ht="15.75" hidden="1">
      <c r="A2427" s="64" t="s">
        <v>5097</v>
      </c>
      <c r="B2427" s="16" t="s">
        <v>731</v>
      </c>
    </row>
    <row r="2428" spans="1:2" ht="15.75" hidden="1">
      <c r="A2428" s="64" t="s">
        <v>5098</v>
      </c>
      <c r="B2428" s="16" t="s">
        <v>731</v>
      </c>
    </row>
    <row r="2429" spans="1:2" ht="15.75" hidden="1">
      <c r="A2429" s="64" t="s">
        <v>5099</v>
      </c>
      <c r="B2429" s="16" t="s">
        <v>731</v>
      </c>
    </row>
    <row r="2430" spans="1:2" ht="15.75" hidden="1">
      <c r="A2430" s="64" t="s">
        <v>5100</v>
      </c>
      <c r="B2430" s="16" t="s">
        <v>731</v>
      </c>
    </row>
    <row r="2431" spans="1:2" ht="15.75" hidden="1">
      <c r="A2431" s="64" t="s">
        <v>5101</v>
      </c>
      <c r="B2431" s="16" t="s">
        <v>731</v>
      </c>
    </row>
    <row r="2432" spans="1:2" ht="15.75" hidden="1">
      <c r="A2432" s="64" t="s">
        <v>5102</v>
      </c>
      <c r="B2432" s="16" t="s">
        <v>731</v>
      </c>
    </row>
    <row r="2433" spans="1:2" ht="15.75" hidden="1">
      <c r="A2433" s="64" t="s">
        <v>5103</v>
      </c>
      <c r="B2433" s="16" t="s">
        <v>731</v>
      </c>
    </row>
    <row r="2434" spans="1:2" ht="15.75" hidden="1">
      <c r="A2434" s="64" t="s">
        <v>5104</v>
      </c>
      <c r="B2434" s="16" t="s">
        <v>731</v>
      </c>
    </row>
    <row r="2435" spans="1:2" ht="15.75" hidden="1">
      <c r="A2435" s="64" t="s">
        <v>5105</v>
      </c>
      <c r="B2435" s="16" t="s">
        <v>731</v>
      </c>
    </row>
    <row r="2436" spans="1:2" ht="15.75" hidden="1">
      <c r="A2436" s="64" t="s">
        <v>5106</v>
      </c>
      <c r="B2436" s="16" t="s">
        <v>731</v>
      </c>
    </row>
    <row r="2437" spans="1:2" ht="15.75" hidden="1">
      <c r="A2437" s="64" t="s">
        <v>5107</v>
      </c>
      <c r="B2437" s="16" t="s">
        <v>731</v>
      </c>
    </row>
    <row r="2438" spans="1:2" ht="15.75" hidden="1">
      <c r="A2438" s="64" t="s">
        <v>5108</v>
      </c>
      <c r="B2438" s="16" t="s">
        <v>731</v>
      </c>
    </row>
    <row r="2439" spans="1:2" ht="15.75" hidden="1">
      <c r="A2439" s="64" t="s">
        <v>5109</v>
      </c>
      <c r="B2439" s="16" t="s">
        <v>731</v>
      </c>
    </row>
    <row r="2440" spans="1:2" ht="15.75" hidden="1">
      <c r="A2440" s="64" t="s">
        <v>5110</v>
      </c>
      <c r="B2440" s="16" t="s">
        <v>731</v>
      </c>
    </row>
    <row r="2441" spans="1:2" ht="15.75" hidden="1">
      <c r="A2441" s="64" t="s">
        <v>5111</v>
      </c>
      <c r="B2441" s="16" t="s">
        <v>731</v>
      </c>
    </row>
    <row r="2442" spans="1:2" ht="15.75" hidden="1">
      <c r="A2442" s="64" t="s">
        <v>5112</v>
      </c>
      <c r="B2442" s="16" t="s">
        <v>731</v>
      </c>
    </row>
    <row r="2443" spans="1:2" ht="15.75" hidden="1">
      <c r="A2443" s="64" t="s">
        <v>5113</v>
      </c>
      <c r="B2443" s="16" t="s">
        <v>731</v>
      </c>
    </row>
    <row r="2444" spans="1:2" ht="15.75" hidden="1">
      <c r="A2444" s="64" t="s">
        <v>5114</v>
      </c>
      <c r="B2444" s="16" t="s">
        <v>731</v>
      </c>
    </row>
    <row r="2445" spans="1:2" ht="15.75" hidden="1">
      <c r="A2445" s="64" t="s">
        <v>5115</v>
      </c>
      <c r="B2445" s="16" t="s">
        <v>731</v>
      </c>
    </row>
    <row r="2446" spans="1:2" ht="15.75" hidden="1">
      <c r="A2446" s="64" t="s">
        <v>5116</v>
      </c>
      <c r="B2446" s="16" t="s">
        <v>731</v>
      </c>
    </row>
    <row r="2447" spans="1:2" ht="15.75" hidden="1">
      <c r="A2447" s="64" t="s">
        <v>5117</v>
      </c>
      <c r="B2447" s="16" t="s">
        <v>731</v>
      </c>
    </row>
    <row r="2448" spans="1:2" ht="15.75" hidden="1">
      <c r="A2448" s="64" t="s">
        <v>5118</v>
      </c>
      <c r="B2448" s="16" t="s">
        <v>731</v>
      </c>
    </row>
    <row r="2449" spans="1:2" ht="15.75" hidden="1">
      <c r="A2449" s="64" t="s">
        <v>5119</v>
      </c>
      <c r="B2449" s="16" t="s">
        <v>731</v>
      </c>
    </row>
    <row r="2450" spans="1:2" ht="15.75" hidden="1">
      <c r="A2450" s="64" t="s">
        <v>5120</v>
      </c>
      <c r="B2450" s="16" t="s">
        <v>731</v>
      </c>
    </row>
    <row r="2451" spans="1:2" ht="15.75" hidden="1">
      <c r="A2451" s="64" t="s">
        <v>5121</v>
      </c>
      <c r="B2451" s="16" t="s">
        <v>731</v>
      </c>
    </row>
    <row r="2452" spans="1:2" ht="15.75" hidden="1">
      <c r="A2452" s="64" t="s">
        <v>5122</v>
      </c>
      <c r="B2452" s="16" t="s">
        <v>731</v>
      </c>
    </row>
    <row r="2453" spans="1:2" ht="15.75" hidden="1">
      <c r="A2453" s="64" t="s">
        <v>5123</v>
      </c>
      <c r="B2453" s="16" t="s">
        <v>731</v>
      </c>
    </row>
    <row r="2454" spans="1:2" ht="15.75" hidden="1">
      <c r="A2454" s="64" t="s">
        <v>5124</v>
      </c>
      <c r="B2454" s="16" t="s">
        <v>731</v>
      </c>
    </row>
    <row r="2455" spans="1:2" ht="15.75" hidden="1">
      <c r="A2455" s="64" t="s">
        <v>5125</v>
      </c>
      <c r="B2455" s="16" t="s">
        <v>731</v>
      </c>
    </row>
    <row r="2456" spans="1:2" ht="15.75" hidden="1">
      <c r="A2456" s="64" t="s">
        <v>5126</v>
      </c>
      <c r="B2456" s="16" t="s">
        <v>731</v>
      </c>
    </row>
    <row r="2457" spans="1:2" ht="15.75" hidden="1">
      <c r="A2457" s="64" t="s">
        <v>5127</v>
      </c>
      <c r="B2457" s="16" t="s">
        <v>731</v>
      </c>
    </row>
    <row r="2458" spans="1:2" ht="15.75" hidden="1">
      <c r="A2458" s="64" t="s">
        <v>5128</v>
      </c>
      <c r="B2458" s="16" t="s">
        <v>731</v>
      </c>
    </row>
    <row r="2459" spans="1:2" ht="15.75" hidden="1">
      <c r="A2459" s="64" t="s">
        <v>5129</v>
      </c>
      <c r="B2459" s="16" t="s">
        <v>731</v>
      </c>
    </row>
    <row r="2460" spans="1:2" ht="15.75" hidden="1">
      <c r="A2460" s="64" t="s">
        <v>5130</v>
      </c>
      <c r="B2460" s="16" t="s">
        <v>731</v>
      </c>
    </row>
    <row r="2461" spans="1:2" ht="15.75" hidden="1">
      <c r="A2461" s="64" t="s">
        <v>5131</v>
      </c>
      <c r="B2461" s="16" t="s">
        <v>731</v>
      </c>
    </row>
    <row r="2462" spans="1:2" ht="15.75" hidden="1">
      <c r="A2462" s="64" t="s">
        <v>5132</v>
      </c>
      <c r="B2462" s="16" t="s">
        <v>731</v>
      </c>
    </row>
    <row r="2463" spans="1:2" ht="15.75" hidden="1">
      <c r="A2463" s="64" t="s">
        <v>5133</v>
      </c>
      <c r="B2463" s="16" t="s">
        <v>731</v>
      </c>
    </row>
    <row r="2464" spans="1:2" ht="15.75" hidden="1">
      <c r="A2464" s="64" t="s">
        <v>5134</v>
      </c>
      <c r="B2464" s="16" t="s">
        <v>731</v>
      </c>
    </row>
    <row r="2465" spans="1:2" ht="15.75" hidden="1">
      <c r="A2465" s="64" t="s">
        <v>5135</v>
      </c>
      <c r="B2465" s="16" t="s">
        <v>731</v>
      </c>
    </row>
    <row r="2466" spans="1:2" ht="15.75" hidden="1">
      <c r="A2466" s="64" t="s">
        <v>5136</v>
      </c>
      <c r="B2466" s="16" t="s">
        <v>731</v>
      </c>
    </row>
    <row r="2467" spans="1:2" ht="15.75" hidden="1">
      <c r="A2467" s="64" t="s">
        <v>5137</v>
      </c>
      <c r="B2467" s="16" t="s">
        <v>731</v>
      </c>
    </row>
    <row r="2468" spans="1:2" ht="15.75" hidden="1">
      <c r="A2468" s="64" t="s">
        <v>5138</v>
      </c>
      <c r="B2468" s="16" t="s">
        <v>731</v>
      </c>
    </row>
    <row r="2469" spans="1:2" ht="15.75" hidden="1">
      <c r="A2469" s="64" t="s">
        <v>5139</v>
      </c>
      <c r="B2469" s="16" t="s">
        <v>731</v>
      </c>
    </row>
    <row r="2470" spans="1:2" ht="15.75" hidden="1">
      <c r="A2470" s="64" t="s">
        <v>5140</v>
      </c>
      <c r="B2470" s="16" t="s">
        <v>731</v>
      </c>
    </row>
    <row r="2471" spans="1:2" ht="15.75" hidden="1">
      <c r="A2471" s="64" t="s">
        <v>5141</v>
      </c>
      <c r="B2471" s="16" t="s">
        <v>731</v>
      </c>
    </row>
    <row r="2472" spans="1:2" ht="15.75" hidden="1">
      <c r="A2472" s="64" t="s">
        <v>5142</v>
      </c>
      <c r="B2472" s="16" t="s">
        <v>731</v>
      </c>
    </row>
    <row r="2473" spans="1:2" ht="15.75" hidden="1">
      <c r="A2473" s="64" t="s">
        <v>5143</v>
      </c>
      <c r="B2473" s="16" t="s">
        <v>731</v>
      </c>
    </row>
    <row r="2474" spans="1:2" ht="15.75" hidden="1">
      <c r="A2474" s="64" t="s">
        <v>5144</v>
      </c>
      <c r="B2474" s="16" t="s">
        <v>731</v>
      </c>
    </row>
    <row r="2475" spans="1:2" ht="15.75" hidden="1">
      <c r="A2475" s="64" t="s">
        <v>5145</v>
      </c>
      <c r="B2475" s="16" t="s">
        <v>731</v>
      </c>
    </row>
    <row r="2476" spans="1:2" ht="15.75" hidden="1">
      <c r="A2476" s="64" t="s">
        <v>5146</v>
      </c>
      <c r="B2476" s="16" t="s">
        <v>731</v>
      </c>
    </row>
    <row r="2477" spans="1:2" ht="15.75" hidden="1">
      <c r="A2477" s="64" t="s">
        <v>5147</v>
      </c>
      <c r="B2477" s="16" t="s">
        <v>731</v>
      </c>
    </row>
    <row r="2478" spans="1:2" ht="15.75" hidden="1">
      <c r="A2478" s="64" t="s">
        <v>5148</v>
      </c>
      <c r="B2478" s="16" t="s">
        <v>731</v>
      </c>
    </row>
    <row r="2479" spans="1:2" ht="15.75" hidden="1">
      <c r="A2479" s="64" t="s">
        <v>5149</v>
      </c>
      <c r="B2479" s="16" t="s">
        <v>731</v>
      </c>
    </row>
    <row r="2480" spans="1:2" ht="15.75" hidden="1">
      <c r="A2480" s="64" t="s">
        <v>5150</v>
      </c>
      <c r="B2480" s="16" t="s">
        <v>731</v>
      </c>
    </row>
    <row r="2481" spans="1:2" ht="15.75" hidden="1">
      <c r="A2481" s="64" t="s">
        <v>5151</v>
      </c>
      <c r="B2481" s="16" t="s">
        <v>731</v>
      </c>
    </row>
    <row r="2482" spans="1:2" ht="15.75" hidden="1">
      <c r="A2482" s="64" t="s">
        <v>5152</v>
      </c>
      <c r="B2482" s="16" t="s">
        <v>731</v>
      </c>
    </row>
    <row r="2483" spans="1:2" ht="15.75" hidden="1">
      <c r="A2483" s="64" t="s">
        <v>5153</v>
      </c>
      <c r="B2483" s="16" t="s">
        <v>731</v>
      </c>
    </row>
    <row r="2484" spans="1:2" ht="15.75" hidden="1">
      <c r="A2484" s="64" t="s">
        <v>5154</v>
      </c>
      <c r="B2484" s="16" t="s">
        <v>731</v>
      </c>
    </row>
    <row r="2485" spans="1:2" ht="15.75" hidden="1">
      <c r="A2485" s="64" t="s">
        <v>5155</v>
      </c>
      <c r="B2485" s="16" t="s">
        <v>731</v>
      </c>
    </row>
    <row r="2486" spans="1:2" ht="15.75" hidden="1">
      <c r="A2486" s="64" t="s">
        <v>5156</v>
      </c>
      <c r="B2486" s="16" t="s">
        <v>731</v>
      </c>
    </row>
    <row r="2487" spans="1:2" ht="15.75" hidden="1">
      <c r="A2487" s="64" t="s">
        <v>5157</v>
      </c>
      <c r="B2487" s="16" t="s">
        <v>731</v>
      </c>
    </row>
    <row r="2488" spans="1:2" ht="15.75" hidden="1">
      <c r="A2488" s="64" t="s">
        <v>5158</v>
      </c>
      <c r="B2488" s="16" t="s">
        <v>731</v>
      </c>
    </row>
    <row r="2489" spans="1:2" ht="15.75" hidden="1">
      <c r="A2489" s="64" t="s">
        <v>5159</v>
      </c>
      <c r="B2489" s="16" t="s">
        <v>731</v>
      </c>
    </row>
    <row r="2490" spans="1:2" ht="15.75" hidden="1">
      <c r="A2490" s="64" t="s">
        <v>5160</v>
      </c>
      <c r="B2490" s="16" t="s">
        <v>731</v>
      </c>
    </row>
    <row r="2491" spans="1:2" ht="15.75" hidden="1">
      <c r="A2491" s="64" t="s">
        <v>5161</v>
      </c>
      <c r="B2491" s="16" t="s">
        <v>731</v>
      </c>
    </row>
    <row r="2492" spans="1:2" ht="15.75" hidden="1">
      <c r="A2492" s="64" t="s">
        <v>5162</v>
      </c>
      <c r="B2492" s="16" t="s">
        <v>731</v>
      </c>
    </row>
    <row r="2493" spans="1:2" ht="15.75" hidden="1">
      <c r="A2493" s="64" t="s">
        <v>5163</v>
      </c>
      <c r="B2493" s="16" t="s">
        <v>731</v>
      </c>
    </row>
    <row r="2494" spans="1:2" ht="15.75" hidden="1">
      <c r="A2494" s="64" t="s">
        <v>5164</v>
      </c>
      <c r="B2494" s="16" t="s">
        <v>731</v>
      </c>
    </row>
    <row r="2495" spans="1:2" ht="15.75" hidden="1">
      <c r="A2495" s="64" t="s">
        <v>5165</v>
      </c>
      <c r="B2495" s="16" t="s">
        <v>731</v>
      </c>
    </row>
    <row r="2496" spans="1:2" ht="15.75" hidden="1">
      <c r="A2496" s="64" t="s">
        <v>5166</v>
      </c>
      <c r="B2496" s="16" t="s">
        <v>731</v>
      </c>
    </row>
    <row r="2497" spans="1:2" ht="15.75" hidden="1">
      <c r="A2497" s="64" t="s">
        <v>5167</v>
      </c>
      <c r="B2497" s="16" t="s">
        <v>731</v>
      </c>
    </row>
    <row r="2498" spans="1:2" ht="15.75" hidden="1">
      <c r="A2498" s="64" t="s">
        <v>5168</v>
      </c>
      <c r="B2498" s="16" t="s">
        <v>731</v>
      </c>
    </row>
    <row r="2499" spans="1:2" ht="15.75" hidden="1">
      <c r="A2499" s="64" t="s">
        <v>5169</v>
      </c>
      <c r="B2499" s="16" t="s">
        <v>731</v>
      </c>
    </row>
    <row r="2500" spans="1:2" ht="15.75" hidden="1">
      <c r="A2500" s="64" t="s">
        <v>5170</v>
      </c>
      <c r="B2500" s="16" t="s">
        <v>731</v>
      </c>
    </row>
    <row r="2501" spans="1:2" ht="15.75" hidden="1">
      <c r="A2501" s="64" t="s">
        <v>5171</v>
      </c>
      <c r="B2501" s="16" t="s">
        <v>731</v>
      </c>
    </row>
    <row r="2502" spans="1:2" ht="15.75" hidden="1">
      <c r="A2502" s="64" t="s">
        <v>5172</v>
      </c>
      <c r="B2502" s="16" t="s">
        <v>731</v>
      </c>
    </row>
    <row r="2503" spans="1:2" ht="15.75" hidden="1">
      <c r="A2503" s="64" t="s">
        <v>5173</v>
      </c>
      <c r="B2503" s="16" t="s">
        <v>731</v>
      </c>
    </row>
    <row r="2504" spans="1:2" ht="15.75" hidden="1">
      <c r="A2504" s="64" t="s">
        <v>5174</v>
      </c>
      <c r="B2504" s="16" t="s">
        <v>731</v>
      </c>
    </row>
    <row r="2505" spans="1:2" ht="15.75" hidden="1">
      <c r="A2505" s="64" t="s">
        <v>5175</v>
      </c>
      <c r="B2505" s="16" t="s">
        <v>731</v>
      </c>
    </row>
    <row r="2506" spans="1:2" ht="15.75" hidden="1">
      <c r="A2506" s="64" t="s">
        <v>5176</v>
      </c>
      <c r="B2506" s="16" t="s">
        <v>731</v>
      </c>
    </row>
    <row r="2507" spans="1:2" ht="15.75" hidden="1">
      <c r="A2507" s="64" t="s">
        <v>5177</v>
      </c>
      <c r="B2507" s="16" t="s">
        <v>731</v>
      </c>
    </row>
    <row r="2508" spans="1:2" ht="15.75" hidden="1">
      <c r="A2508" s="64" t="s">
        <v>5178</v>
      </c>
      <c r="B2508" s="16" t="s">
        <v>731</v>
      </c>
    </row>
    <row r="2509" spans="1:2" ht="15.75" hidden="1">
      <c r="A2509" s="64" t="s">
        <v>5179</v>
      </c>
      <c r="B2509" s="16" t="s">
        <v>731</v>
      </c>
    </row>
    <row r="2510" spans="1:2" ht="15.75" hidden="1">
      <c r="A2510" s="64" t="s">
        <v>5180</v>
      </c>
      <c r="B2510" s="16" t="s">
        <v>731</v>
      </c>
    </row>
    <row r="2511" spans="1:2" ht="15.75" hidden="1">
      <c r="A2511" s="64" t="s">
        <v>5181</v>
      </c>
      <c r="B2511" s="16" t="s">
        <v>731</v>
      </c>
    </row>
    <row r="2512" spans="1:2" ht="15.75" hidden="1">
      <c r="A2512" s="64" t="s">
        <v>5182</v>
      </c>
      <c r="B2512" s="16" t="s">
        <v>731</v>
      </c>
    </row>
    <row r="2513" spans="1:2" ht="15.75" hidden="1">
      <c r="A2513" s="64" t="s">
        <v>5183</v>
      </c>
      <c r="B2513" s="16" t="s">
        <v>731</v>
      </c>
    </row>
    <row r="2514" spans="1:2" ht="15.75" hidden="1">
      <c r="A2514" s="64" t="s">
        <v>5184</v>
      </c>
      <c r="B2514" s="16" t="s">
        <v>731</v>
      </c>
    </row>
    <row r="2515" spans="1:2" ht="15.75" hidden="1">
      <c r="A2515" s="64" t="s">
        <v>5185</v>
      </c>
      <c r="B2515" s="16" t="s">
        <v>731</v>
      </c>
    </row>
    <row r="2516" spans="1:2" ht="15.75" hidden="1">
      <c r="A2516" s="64" t="s">
        <v>5186</v>
      </c>
      <c r="B2516" s="16" t="s">
        <v>731</v>
      </c>
    </row>
    <row r="2517" spans="1:2" ht="15.75" hidden="1">
      <c r="A2517" s="64" t="s">
        <v>5187</v>
      </c>
      <c r="B2517" s="16" t="s">
        <v>731</v>
      </c>
    </row>
    <row r="2518" spans="1:2" ht="15.75" hidden="1">
      <c r="A2518" s="64" t="s">
        <v>5188</v>
      </c>
      <c r="B2518" s="16" t="s">
        <v>731</v>
      </c>
    </row>
    <row r="2519" spans="1:2" ht="15.75" hidden="1">
      <c r="A2519" s="64" t="s">
        <v>5189</v>
      </c>
      <c r="B2519" s="16" t="s">
        <v>731</v>
      </c>
    </row>
    <row r="2520" spans="1:2" ht="15.75" hidden="1">
      <c r="A2520" s="64" t="s">
        <v>5190</v>
      </c>
      <c r="B2520" s="16" t="s">
        <v>731</v>
      </c>
    </row>
    <row r="2521" spans="1:2" ht="15.75" hidden="1">
      <c r="A2521" s="64" t="s">
        <v>5191</v>
      </c>
      <c r="B2521" s="16" t="s">
        <v>731</v>
      </c>
    </row>
    <row r="2522" spans="1:2" ht="15.75" hidden="1">
      <c r="A2522" s="64" t="s">
        <v>5192</v>
      </c>
      <c r="B2522" s="16" t="s">
        <v>731</v>
      </c>
    </row>
    <row r="2523" spans="1:2" ht="15.75" hidden="1">
      <c r="A2523" s="64" t="s">
        <v>5193</v>
      </c>
      <c r="B2523" s="16" t="s">
        <v>731</v>
      </c>
    </row>
    <row r="2524" spans="1:2" ht="15.75" hidden="1">
      <c r="A2524" s="64" t="s">
        <v>5194</v>
      </c>
      <c r="B2524" s="16" t="s">
        <v>731</v>
      </c>
    </row>
    <row r="2525" spans="1:2" ht="15.75" hidden="1">
      <c r="A2525" s="64" t="s">
        <v>5195</v>
      </c>
      <c r="B2525" s="16" t="s">
        <v>731</v>
      </c>
    </row>
    <row r="2526" spans="1:2" ht="15.75" hidden="1">
      <c r="A2526" s="64" t="s">
        <v>5196</v>
      </c>
      <c r="B2526" s="16" t="s">
        <v>731</v>
      </c>
    </row>
    <row r="2527" spans="1:2" ht="15.75" hidden="1">
      <c r="A2527" s="64" t="s">
        <v>5197</v>
      </c>
      <c r="B2527" s="16" t="s">
        <v>731</v>
      </c>
    </row>
    <row r="2528" spans="1:2" ht="15.75" hidden="1">
      <c r="A2528" s="64" t="s">
        <v>5198</v>
      </c>
      <c r="B2528" s="16" t="s">
        <v>731</v>
      </c>
    </row>
    <row r="2529" spans="1:2" ht="15.75" hidden="1">
      <c r="A2529" s="64" t="s">
        <v>5199</v>
      </c>
      <c r="B2529" s="16" t="s">
        <v>731</v>
      </c>
    </row>
    <row r="2530" spans="1:2" ht="15.75" hidden="1">
      <c r="A2530" s="64" t="s">
        <v>5200</v>
      </c>
      <c r="B2530" s="16" t="s">
        <v>731</v>
      </c>
    </row>
    <row r="2531" spans="1:2" ht="15.75" hidden="1">
      <c r="A2531" s="64" t="s">
        <v>5201</v>
      </c>
      <c r="B2531" s="16" t="s">
        <v>731</v>
      </c>
    </row>
    <row r="2532" spans="1:2" ht="15.75" hidden="1">
      <c r="A2532" s="64" t="s">
        <v>5202</v>
      </c>
      <c r="B2532" s="16" t="s">
        <v>731</v>
      </c>
    </row>
    <row r="2533" spans="1:2" ht="15.75" hidden="1">
      <c r="A2533" s="64" t="s">
        <v>5203</v>
      </c>
      <c r="B2533" s="16" t="s">
        <v>731</v>
      </c>
    </row>
    <row r="2534" spans="1:2" ht="15.75" hidden="1">
      <c r="A2534" s="64" t="s">
        <v>5204</v>
      </c>
      <c r="B2534" s="16" t="s">
        <v>731</v>
      </c>
    </row>
    <row r="2535" spans="1:2" ht="15.75" hidden="1">
      <c r="A2535" s="64" t="s">
        <v>5205</v>
      </c>
      <c r="B2535" s="16" t="s">
        <v>731</v>
      </c>
    </row>
    <row r="2536" spans="1:2" ht="15.75" hidden="1">
      <c r="A2536" s="64" t="s">
        <v>5206</v>
      </c>
      <c r="B2536" s="16" t="s">
        <v>731</v>
      </c>
    </row>
    <row r="2537" spans="1:2" ht="15.75" hidden="1">
      <c r="A2537" s="64" t="s">
        <v>5207</v>
      </c>
      <c r="B2537" s="16" t="s">
        <v>731</v>
      </c>
    </row>
    <row r="2538" spans="1:2" ht="15.75" hidden="1">
      <c r="A2538" s="64" t="s">
        <v>5208</v>
      </c>
      <c r="B2538" s="16" t="s">
        <v>731</v>
      </c>
    </row>
    <row r="2539" spans="1:2" ht="15.75" hidden="1">
      <c r="A2539" s="64" t="s">
        <v>5209</v>
      </c>
      <c r="B2539" s="16" t="s">
        <v>731</v>
      </c>
    </row>
    <row r="2540" spans="1:2" ht="15.75" hidden="1">
      <c r="A2540" s="64" t="s">
        <v>5210</v>
      </c>
      <c r="B2540" s="16" t="s">
        <v>731</v>
      </c>
    </row>
    <row r="2541" spans="1:2" ht="15.75" hidden="1">
      <c r="A2541" s="64" t="s">
        <v>5211</v>
      </c>
      <c r="B2541" s="16" t="s">
        <v>731</v>
      </c>
    </row>
    <row r="2542" spans="1:2" ht="15.75" hidden="1">
      <c r="A2542" s="64" t="s">
        <v>5212</v>
      </c>
      <c r="B2542" s="16" t="s">
        <v>731</v>
      </c>
    </row>
    <row r="2543" spans="1:2" ht="15.75" hidden="1">
      <c r="A2543" s="64" t="s">
        <v>5213</v>
      </c>
      <c r="B2543" s="16" t="s">
        <v>731</v>
      </c>
    </row>
    <row r="2544" spans="1:2" ht="15.75" hidden="1">
      <c r="A2544" s="64" t="s">
        <v>5214</v>
      </c>
      <c r="B2544" s="16" t="s">
        <v>731</v>
      </c>
    </row>
    <row r="2545" spans="1:2" ht="15.75" hidden="1">
      <c r="A2545" s="64" t="s">
        <v>5215</v>
      </c>
      <c r="B2545" s="16" t="s">
        <v>731</v>
      </c>
    </row>
    <row r="2546" spans="1:2" ht="15.75" hidden="1">
      <c r="A2546" s="64" t="s">
        <v>5216</v>
      </c>
      <c r="B2546" s="16" t="s">
        <v>731</v>
      </c>
    </row>
    <row r="2547" spans="1:2" ht="15.75" hidden="1">
      <c r="A2547" s="64" t="s">
        <v>5217</v>
      </c>
      <c r="B2547" s="16" t="s">
        <v>731</v>
      </c>
    </row>
    <row r="2548" spans="1:2" ht="15.75" hidden="1">
      <c r="A2548" s="64" t="s">
        <v>5218</v>
      </c>
      <c r="B2548" s="16" t="s">
        <v>731</v>
      </c>
    </row>
    <row r="2549" spans="1:2" ht="15.75" hidden="1">
      <c r="A2549" s="64" t="s">
        <v>5219</v>
      </c>
      <c r="B2549" s="16" t="s">
        <v>731</v>
      </c>
    </row>
    <row r="2550" spans="1:2" ht="15.75" hidden="1">
      <c r="A2550" s="64" t="s">
        <v>5220</v>
      </c>
      <c r="B2550" s="16" t="s">
        <v>731</v>
      </c>
    </row>
    <row r="2551" spans="1:2" ht="15.75" hidden="1">
      <c r="A2551" s="64" t="s">
        <v>5221</v>
      </c>
      <c r="B2551" s="16" t="s">
        <v>731</v>
      </c>
    </row>
    <row r="2552" spans="1:2" ht="15.75" hidden="1">
      <c r="A2552" s="64" t="s">
        <v>5222</v>
      </c>
      <c r="B2552" s="16" t="s">
        <v>731</v>
      </c>
    </row>
    <row r="2553" spans="1:2" ht="15.75" hidden="1">
      <c r="A2553" s="64" t="s">
        <v>5223</v>
      </c>
      <c r="B2553" s="16" t="s">
        <v>731</v>
      </c>
    </row>
    <row r="2554" spans="1:2" ht="15.75" hidden="1">
      <c r="A2554" s="64" t="s">
        <v>5224</v>
      </c>
      <c r="B2554" s="16" t="s">
        <v>731</v>
      </c>
    </row>
    <row r="2555" spans="1:2" ht="15.75" hidden="1">
      <c r="A2555" s="64" t="s">
        <v>5225</v>
      </c>
      <c r="B2555" s="16" t="s">
        <v>731</v>
      </c>
    </row>
    <row r="2556" spans="1:2" ht="15.75" hidden="1">
      <c r="A2556" s="64" t="s">
        <v>5226</v>
      </c>
      <c r="B2556" s="16" t="s">
        <v>731</v>
      </c>
    </row>
    <row r="2557" spans="1:2" ht="15.75" hidden="1">
      <c r="A2557" s="64" t="s">
        <v>5227</v>
      </c>
      <c r="B2557" s="16" t="s">
        <v>731</v>
      </c>
    </row>
    <row r="2558" spans="1:2" ht="15.75" hidden="1">
      <c r="A2558" s="64" t="s">
        <v>5228</v>
      </c>
      <c r="B2558" s="16" t="s">
        <v>731</v>
      </c>
    </row>
    <row r="2559" spans="1:2" ht="15.75" hidden="1">
      <c r="A2559" s="64" t="s">
        <v>5229</v>
      </c>
      <c r="B2559" s="16" t="s">
        <v>731</v>
      </c>
    </row>
    <row r="2560" spans="1:2" ht="15.75" hidden="1">
      <c r="A2560" s="64" t="s">
        <v>5230</v>
      </c>
      <c r="B2560" s="16" t="s">
        <v>731</v>
      </c>
    </row>
    <row r="2561" spans="1:2" ht="15.75" hidden="1">
      <c r="A2561" s="64" t="s">
        <v>5231</v>
      </c>
      <c r="B2561" s="16" t="s">
        <v>731</v>
      </c>
    </row>
    <row r="2562" spans="1:2" ht="15.75" hidden="1">
      <c r="A2562" s="64" t="s">
        <v>5232</v>
      </c>
      <c r="B2562" s="16" t="s">
        <v>731</v>
      </c>
    </row>
    <row r="2563" spans="1:2" ht="15.75" hidden="1">
      <c r="A2563" s="64" t="s">
        <v>5233</v>
      </c>
      <c r="B2563" s="16" t="s">
        <v>731</v>
      </c>
    </row>
    <row r="2564" spans="1:2" ht="15.75" hidden="1">
      <c r="A2564" s="64" t="s">
        <v>5234</v>
      </c>
      <c r="B2564" s="16" t="s">
        <v>731</v>
      </c>
    </row>
    <row r="2565" spans="1:2" ht="15.75" hidden="1">
      <c r="A2565" s="64" t="s">
        <v>5235</v>
      </c>
      <c r="B2565" s="16" t="s">
        <v>731</v>
      </c>
    </row>
    <row r="2566" spans="1:2" ht="15.75" hidden="1">
      <c r="A2566" s="64" t="s">
        <v>5236</v>
      </c>
      <c r="B2566" s="16" t="s">
        <v>731</v>
      </c>
    </row>
    <row r="2567" spans="1:2" ht="15.75" hidden="1">
      <c r="A2567" s="64" t="s">
        <v>5237</v>
      </c>
      <c r="B2567" s="16" t="s">
        <v>731</v>
      </c>
    </row>
    <row r="2568" spans="1:2" ht="15.75" hidden="1">
      <c r="A2568" s="64" t="s">
        <v>5238</v>
      </c>
      <c r="B2568" s="16" t="s">
        <v>731</v>
      </c>
    </row>
    <row r="2569" spans="1:2" ht="15.75" hidden="1">
      <c r="A2569" s="64" t="s">
        <v>5239</v>
      </c>
      <c r="B2569" s="16" t="s">
        <v>731</v>
      </c>
    </row>
    <row r="2570" spans="1:2" ht="15.75" hidden="1">
      <c r="A2570" s="64" t="s">
        <v>5240</v>
      </c>
      <c r="B2570" s="16" t="s">
        <v>731</v>
      </c>
    </row>
    <row r="2571" spans="1:2" ht="15.75" hidden="1">
      <c r="A2571" s="64" t="s">
        <v>5241</v>
      </c>
      <c r="B2571" s="16" t="s">
        <v>731</v>
      </c>
    </row>
    <row r="2572" spans="1:2" ht="15.75" hidden="1">
      <c r="A2572" s="64" t="s">
        <v>5242</v>
      </c>
      <c r="B2572" s="16" t="s">
        <v>731</v>
      </c>
    </row>
    <row r="2573" spans="1:2" ht="15.75" hidden="1">
      <c r="A2573" s="64" t="s">
        <v>5243</v>
      </c>
      <c r="B2573" s="16" t="s">
        <v>731</v>
      </c>
    </row>
    <row r="2574" spans="1:2" ht="15.75" hidden="1">
      <c r="A2574" s="64" t="s">
        <v>5244</v>
      </c>
      <c r="B2574" s="16" t="s">
        <v>731</v>
      </c>
    </row>
    <row r="2575" spans="1:2" ht="15.75" hidden="1">
      <c r="A2575" s="64" t="s">
        <v>5245</v>
      </c>
      <c r="B2575" s="16" t="s">
        <v>731</v>
      </c>
    </row>
    <row r="2576" spans="1:2" ht="15.75" hidden="1">
      <c r="A2576" s="64" t="s">
        <v>5246</v>
      </c>
      <c r="B2576" s="16" t="s">
        <v>731</v>
      </c>
    </row>
    <row r="2577" spans="1:2" ht="15.75" hidden="1">
      <c r="A2577" s="64" t="s">
        <v>5247</v>
      </c>
      <c r="B2577" s="16" t="s">
        <v>731</v>
      </c>
    </row>
    <row r="2578" spans="1:2" ht="15.75" hidden="1">
      <c r="A2578" s="64" t="s">
        <v>5248</v>
      </c>
      <c r="B2578" s="16" t="s">
        <v>731</v>
      </c>
    </row>
    <row r="2579" spans="1:2" ht="15.75" hidden="1">
      <c r="A2579" s="64" t="s">
        <v>5249</v>
      </c>
      <c r="B2579" s="16" t="s">
        <v>731</v>
      </c>
    </row>
    <row r="2580" spans="1:2" ht="15.75" hidden="1">
      <c r="A2580" s="64" t="s">
        <v>5250</v>
      </c>
      <c r="B2580" s="16" t="s">
        <v>731</v>
      </c>
    </row>
    <row r="2581" spans="1:2" ht="15.75" hidden="1">
      <c r="A2581" s="64" t="s">
        <v>5251</v>
      </c>
      <c r="B2581" s="16" t="s">
        <v>731</v>
      </c>
    </row>
    <row r="2582" spans="1:2" ht="15.75" hidden="1">
      <c r="A2582" s="64" t="s">
        <v>5252</v>
      </c>
      <c r="B2582" s="16" t="s">
        <v>731</v>
      </c>
    </row>
    <row r="2583" spans="1:2" ht="15.75" hidden="1">
      <c r="A2583" s="64" t="s">
        <v>5253</v>
      </c>
      <c r="B2583" s="16" t="s">
        <v>731</v>
      </c>
    </row>
    <row r="2584" spans="1:2" ht="15.75" hidden="1">
      <c r="A2584" s="64" t="s">
        <v>5254</v>
      </c>
      <c r="B2584" s="16" t="s">
        <v>731</v>
      </c>
    </row>
    <row r="2585" spans="1:2" ht="15.75" hidden="1">
      <c r="A2585" s="64" t="s">
        <v>5255</v>
      </c>
      <c r="B2585" s="1" t="s">
        <v>731</v>
      </c>
    </row>
    <row r="2586" spans="1:2" ht="15.75" hidden="1">
      <c r="A2586" s="64" t="s">
        <v>5256</v>
      </c>
      <c r="B2586" s="1" t="s">
        <v>731</v>
      </c>
    </row>
    <row r="2587" spans="1:2" ht="15.75" hidden="1">
      <c r="A2587" s="64" t="s">
        <v>5257</v>
      </c>
      <c r="B2587" s="1" t="s">
        <v>731</v>
      </c>
    </row>
    <row r="2588" spans="1:2" ht="15.75" hidden="1">
      <c r="A2588" s="64" t="s">
        <v>5258</v>
      </c>
      <c r="B2588" s="1" t="s">
        <v>731</v>
      </c>
    </row>
    <row r="2589" spans="1:2" ht="15.75" hidden="1">
      <c r="A2589" s="64" t="s">
        <v>5259</v>
      </c>
      <c r="B2589" s="1" t="s">
        <v>731</v>
      </c>
    </row>
    <row r="2590" spans="1:2" ht="15.75" hidden="1">
      <c r="A2590" s="64" t="s">
        <v>5260</v>
      </c>
      <c r="B2590" s="1" t="s">
        <v>731</v>
      </c>
    </row>
    <row r="2591" spans="1:2" ht="15.75" hidden="1">
      <c r="A2591" s="64" t="s">
        <v>5261</v>
      </c>
      <c r="B2591" s="1" t="s">
        <v>731</v>
      </c>
    </row>
    <row r="2592" spans="1:2" ht="15.75" hidden="1">
      <c r="A2592" s="64" t="s">
        <v>5262</v>
      </c>
      <c r="B2592" s="1" t="s">
        <v>731</v>
      </c>
    </row>
    <row r="2593" spans="1:2" ht="15.75" hidden="1">
      <c r="A2593" s="64" t="s">
        <v>5263</v>
      </c>
      <c r="B2593" s="1" t="s">
        <v>731</v>
      </c>
    </row>
    <row r="2594" spans="1:2" ht="15.75" hidden="1">
      <c r="A2594" s="64" t="s">
        <v>5264</v>
      </c>
      <c r="B2594" s="1" t="s">
        <v>731</v>
      </c>
    </row>
    <row r="2595" spans="1:2" ht="15.75" hidden="1">
      <c r="A2595" s="64" t="s">
        <v>5265</v>
      </c>
      <c r="B2595" s="1" t="s">
        <v>731</v>
      </c>
    </row>
    <row r="2596" spans="1:2" ht="15.75" hidden="1">
      <c r="A2596" s="64" t="s">
        <v>5266</v>
      </c>
      <c r="B2596" s="1" t="s">
        <v>731</v>
      </c>
    </row>
    <row r="2597" spans="1:2" ht="15.75" hidden="1">
      <c r="A2597" s="64" t="s">
        <v>5267</v>
      </c>
      <c r="B2597" s="1" t="s">
        <v>731</v>
      </c>
    </row>
    <row r="2598" spans="1:2" ht="15.75" hidden="1">
      <c r="A2598" s="64" t="s">
        <v>5268</v>
      </c>
      <c r="B2598" s="1" t="s">
        <v>731</v>
      </c>
    </row>
    <row r="2599" spans="1:2" ht="15.75" hidden="1">
      <c r="A2599" s="64" t="s">
        <v>5269</v>
      </c>
      <c r="B2599" s="1" t="s">
        <v>731</v>
      </c>
    </row>
    <row r="2600" spans="1:2" ht="15.75" hidden="1">
      <c r="A2600" s="64" t="s">
        <v>5270</v>
      </c>
      <c r="B2600" s="1" t="s">
        <v>731</v>
      </c>
    </row>
    <row r="2601" spans="1:2" ht="15.75" hidden="1">
      <c r="A2601" s="64" t="s">
        <v>5271</v>
      </c>
      <c r="B2601" s="1" t="s">
        <v>731</v>
      </c>
    </row>
    <row r="2602" spans="1:2" ht="15.75" hidden="1">
      <c r="A2602" s="64" t="s">
        <v>5272</v>
      </c>
      <c r="B2602" s="1" t="s">
        <v>731</v>
      </c>
    </row>
    <row r="2603" spans="1:2" ht="15.75" hidden="1">
      <c r="A2603" s="64" t="s">
        <v>5273</v>
      </c>
      <c r="B2603" s="1" t="s">
        <v>731</v>
      </c>
    </row>
    <row r="2604" spans="1:2" ht="15.75" hidden="1">
      <c r="A2604" s="64" t="s">
        <v>5274</v>
      </c>
      <c r="B2604" s="1" t="s">
        <v>731</v>
      </c>
    </row>
    <row r="2605" spans="1:2" ht="15.75" hidden="1">
      <c r="A2605" s="64" t="s">
        <v>5275</v>
      </c>
      <c r="B2605" s="1" t="s">
        <v>731</v>
      </c>
    </row>
    <row r="2606" spans="1:2" ht="15.75" hidden="1">
      <c r="A2606" s="64" t="s">
        <v>5276</v>
      </c>
      <c r="B2606" s="1" t="s">
        <v>731</v>
      </c>
    </row>
    <row r="2607" spans="1:2" ht="15.75" hidden="1">
      <c r="A2607" s="64" t="s">
        <v>5277</v>
      </c>
      <c r="B2607" s="1" t="s">
        <v>731</v>
      </c>
    </row>
    <row r="2608" spans="1:2" ht="15.75" hidden="1">
      <c r="A2608" s="64" t="s">
        <v>5278</v>
      </c>
      <c r="B2608" s="1" t="s">
        <v>731</v>
      </c>
    </row>
    <row r="2609" spans="1:2" ht="15.75" hidden="1">
      <c r="A2609" s="64" t="s">
        <v>5279</v>
      </c>
      <c r="B2609" s="16" t="s">
        <v>731</v>
      </c>
    </row>
    <row r="2610" spans="1:2" ht="15.75" hidden="1">
      <c r="A2610" s="64" t="s">
        <v>5280</v>
      </c>
      <c r="B2610" s="16" t="s">
        <v>731</v>
      </c>
    </row>
    <row r="2611" spans="1:2" ht="15.75" hidden="1">
      <c r="A2611" s="64" t="s">
        <v>5281</v>
      </c>
      <c r="B2611" s="16" t="s">
        <v>731</v>
      </c>
    </row>
    <row r="2612" spans="1:2" ht="15.75" hidden="1">
      <c r="A2612" s="64" t="s">
        <v>5282</v>
      </c>
      <c r="B2612" s="16" t="s">
        <v>731</v>
      </c>
    </row>
    <row r="2613" spans="1:2" ht="15.75" hidden="1">
      <c r="A2613" s="64" t="s">
        <v>5283</v>
      </c>
      <c r="B2613" s="16" t="s">
        <v>731</v>
      </c>
    </row>
    <row r="2614" spans="1:2" ht="15.75" hidden="1">
      <c r="A2614" s="64" t="s">
        <v>5284</v>
      </c>
      <c r="B2614" s="16" t="s">
        <v>731</v>
      </c>
    </row>
    <row r="2615" spans="1:2" ht="15.75" hidden="1">
      <c r="A2615" s="64" t="s">
        <v>5285</v>
      </c>
      <c r="B2615" s="16" t="s">
        <v>731</v>
      </c>
    </row>
    <row r="2616" spans="1:2" ht="15.75" hidden="1">
      <c r="A2616" s="64" t="s">
        <v>5286</v>
      </c>
      <c r="B2616" s="16" t="s">
        <v>731</v>
      </c>
    </row>
    <row r="2617" spans="1:2" ht="15.75" hidden="1">
      <c r="A2617" s="64" t="s">
        <v>5287</v>
      </c>
      <c r="B2617" s="16" t="s">
        <v>731</v>
      </c>
    </row>
    <row r="2618" spans="1:2" ht="15.75" hidden="1">
      <c r="A2618" s="64" t="s">
        <v>5288</v>
      </c>
      <c r="B2618" s="16" t="s">
        <v>731</v>
      </c>
    </row>
    <row r="2619" spans="1:2" ht="15.75" hidden="1">
      <c r="A2619" s="64" t="s">
        <v>5289</v>
      </c>
      <c r="B2619" s="16" t="s">
        <v>731</v>
      </c>
    </row>
    <row r="2620" spans="1:2" ht="15.75" hidden="1">
      <c r="A2620" s="64" t="s">
        <v>5290</v>
      </c>
      <c r="B2620" s="16" t="s">
        <v>731</v>
      </c>
    </row>
    <row r="2621" spans="1:2" ht="15.75" hidden="1">
      <c r="A2621" s="64" t="s">
        <v>5291</v>
      </c>
      <c r="B2621" s="16" t="s">
        <v>731</v>
      </c>
    </row>
    <row r="2622" spans="1:2" ht="15.75" hidden="1">
      <c r="A2622" s="64" t="s">
        <v>5292</v>
      </c>
      <c r="B2622" s="16" t="s">
        <v>731</v>
      </c>
    </row>
    <row r="2623" spans="1:2" ht="15.75" hidden="1">
      <c r="A2623" s="64" t="s">
        <v>5293</v>
      </c>
      <c r="B2623" s="16" t="s">
        <v>731</v>
      </c>
    </row>
    <row r="2624" spans="1:2" ht="15.75" hidden="1">
      <c r="A2624" s="64" t="s">
        <v>5294</v>
      </c>
      <c r="B2624" s="16" t="s">
        <v>731</v>
      </c>
    </row>
    <row r="2625" spans="1:2" ht="15.75" hidden="1">
      <c r="A2625" s="64" t="s">
        <v>5295</v>
      </c>
      <c r="B2625" s="16" t="s">
        <v>731</v>
      </c>
    </row>
    <row r="2626" spans="1:2" ht="15.75" hidden="1">
      <c r="A2626" s="64" t="s">
        <v>5296</v>
      </c>
      <c r="B2626" s="16" t="s">
        <v>731</v>
      </c>
    </row>
    <row r="2627" spans="1:2" ht="15.75" hidden="1">
      <c r="A2627" s="64" t="s">
        <v>5297</v>
      </c>
      <c r="B2627" s="16" t="s">
        <v>731</v>
      </c>
    </row>
    <row r="2628" spans="1:2" ht="15.75" hidden="1">
      <c r="A2628" s="64" t="s">
        <v>5298</v>
      </c>
      <c r="B2628" s="16" t="s">
        <v>731</v>
      </c>
    </row>
    <row r="2629" spans="1:2" ht="15.75" hidden="1">
      <c r="A2629" s="64" t="s">
        <v>5299</v>
      </c>
      <c r="B2629" s="16" t="s">
        <v>731</v>
      </c>
    </row>
    <row r="2630" spans="1:2" ht="15.75" hidden="1">
      <c r="A2630" s="64" t="s">
        <v>5300</v>
      </c>
      <c r="B2630" s="16" t="s">
        <v>731</v>
      </c>
    </row>
    <row r="2631" spans="1:2" ht="15.75" hidden="1">
      <c r="A2631" s="64" t="s">
        <v>5301</v>
      </c>
      <c r="B2631" s="16" t="s">
        <v>731</v>
      </c>
    </row>
    <row r="2632" spans="1:2" ht="15.75" hidden="1">
      <c r="A2632" s="64" t="s">
        <v>5302</v>
      </c>
      <c r="B2632" s="16" t="s">
        <v>731</v>
      </c>
    </row>
    <row r="2633" spans="1:2" ht="15.75" hidden="1">
      <c r="A2633" s="64" t="s">
        <v>5303</v>
      </c>
      <c r="B2633" s="16" t="s">
        <v>731</v>
      </c>
    </row>
    <row r="2634" spans="1:2" ht="15.75" hidden="1">
      <c r="A2634" s="64" t="s">
        <v>5304</v>
      </c>
      <c r="B2634" s="16" t="s">
        <v>731</v>
      </c>
    </row>
    <row r="2635" spans="1:2" ht="15.75" hidden="1">
      <c r="A2635" s="64" t="s">
        <v>5305</v>
      </c>
      <c r="B2635" s="16" t="s">
        <v>731</v>
      </c>
    </row>
    <row r="2636" spans="1:2" ht="15.75" hidden="1">
      <c r="A2636" s="64" t="s">
        <v>5306</v>
      </c>
      <c r="B2636" s="16" t="s">
        <v>731</v>
      </c>
    </row>
    <row r="2637" spans="1:2" ht="15.75" hidden="1">
      <c r="A2637" s="64" t="s">
        <v>5307</v>
      </c>
      <c r="B2637" s="16" t="s">
        <v>731</v>
      </c>
    </row>
    <row r="2638" spans="1:2" ht="15.75" hidden="1">
      <c r="A2638" s="64" t="s">
        <v>5308</v>
      </c>
      <c r="B2638" s="16" t="s">
        <v>731</v>
      </c>
    </row>
    <row r="2639" spans="1:2" ht="15.75" hidden="1">
      <c r="A2639" s="64" t="s">
        <v>5309</v>
      </c>
      <c r="B2639" s="16" t="s">
        <v>731</v>
      </c>
    </row>
    <row r="2640" spans="1:2" ht="15.75" hidden="1">
      <c r="A2640" s="64" t="s">
        <v>5310</v>
      </c>
      <c r="B2640" s="16" t="s">
        <v>731</v>
      </c>
    </row>
    <row r="2641" spans="1:2" ht="15.75" hidden="1">
      <c r="A2641" s="64" t="s">
        <v>5311</v>
      </c>
      <c r="B2641" s="16" t="s">
        <v>731</v>
      </c>
    </row>
    <row r="2642" spans="1:2" ht="15.75" hidden="1">
      <c r="A2642" s="64" t="s">
        <v>5312</v>
      </c>
      <c r="B2642" s="16" t="s">
        <v>731</v>
      </c>
    </row>
    <row r="2643" spans="1:2" ht="15.75" hidden="1">
      <c r="A2643" s="64" t="s">
        <v>5313</v>
      </c>
      <c r="B2643" s="16" t="s">
        <v>731</v>
      </c>
    </row>
    <row r="2644" spans="1:2" ht="15.75" hidden="1">
      <c r="A2644" s="64" t="s">
        <v>5314</v>
      </c>
      <c r="B2644" s="16" t="s">
        <v>731</v>
      </c>
    </row>
    <row r="2645" spans="1:2" ht="15.75" hidden="1">
      <c r="A2645" s="64" t="s">
        <v>5315</v>
      </c>
      <c r="B2645" s="16" t="s">
        <v>731</v>
      </c>
    </row>
    <row r="2646" spans="1:2" ht="15.75" hidden="1">
      <c r="A2646" s="64" t="s">
        <v>5316</v>
      </c>
      <c r="B2646" s="16" t="s">
        <v>731</v>
      </c>
    </row>
    <row r="2647" spans="1:2" ht="15.75" hidden="1">
      <c r="A2647" s="64" t="s">
        <v>5317</v>
      </c>
      <c r="B2647" s="16" t="s">
        <v>731</v>
      </c>
    </row>
    <row r="2648" spans="1:2" ht="15.75" hidden="1">
      <c r="A2648" s="64" t="s">
        <v>5318</v>
      </c>
      <c r="B2648" s="16" t="s">
        <v>731</v>
      </c>
    </row>
    <row r="2649" spans="1:2" ht="15.75" hidden="1">
      <c r="A2649" s="64" t="s">
        <v>5319</v>
      </c>
      <c r="B2649" s="16" t="s">
        <v>731</v>
      </c>
    </row>
    <row r="2650" spans="1:2" ht="15.75" hidden="1">
      <c r="A2650" s="64" t="s">
        <v>5320</v>
      </c>
      <c r="B2650" s="16" t="s">
        <v>731</v>
      </c>
    </row>
    <row r="2651" spans="1:2" ht="15.75" hidden="1">
      <c r="A2651" s="64" t="s">
        <v>5321</v>
      </c>
      <c r="B2651" s="16" t="s">
        <v>731</v>
      </c>
    </row>
    <row r="2652" spans="1:2" ht="15.75" hidden="1">
      <c r="A2652" s="64" t="s">
        <v>5322</v>
      </c>
      <c r="B2652" s="16" t="s">
        <v>731</v>
      </c>
    </row>
    <row r="2653" spans="1:2" ht="15.75" hidden="1">
      <c r="A2653" s="64" t="s">
        <v>5323</v>
      </c>
      <c r="B2653" s="16" t="s">
        <v>731</v>
      </c>
    </row>
    <row r="2654" spans="1:2" ht="15.75" hidden="1">
      <c r="A2654" s="64" t="s">
        <v>5324</v>
      </c>
      <c r="B2654" s="16" t="s">
        <v>731</v>
      </c>
    </row>
    <row r="2655" spans="1:2" ht="15.75" hidden="1">
      <c r="A2655" s="64" t="s">
        <v>5325</v>
      </c>
      <c r="B2655" s="16" t="s">
        <v>731</v>
      </c>
    </row>
    <row r="2656" spans="1:2" ht="15.75" hidden="1">
      <c r="A2656" s="64" t="s">
        <v>5326</v>
      </c>
      <c r="B2656" s="16" t="s">
        <v>731</v>
      </c>
    </row>
    <row r="2657" spans="1:2" ht="15.75" hidden="1">
      <c r="A2657" s="64" t="s">
        <v>5327</v>
      </c>
      <c r="B2657" s="16" t="s">
        <v>731</v>
      </c>
    </row>
    <row r="2658" spans="1:2" ht="15.75" hidden="1">
      <c r="A2658" s="64" t="s">
        <v>5328</v>
      </c>
      <c r="B2658" s="16" t="s">
        <v>731</v>
      </c>
    </row>
    <row r="2659" spans="1:2" ht="15.75" hidden="1">
      <c r="A2659" s="64" t="s">
        <v>5329</v>
      </c>
      <c r="B2659" s="16" t="s">
        <v>731</v>
      </c>
    </row>
    <row r="2660" spans="1:2" ht="15.75" hidden="1">
      <c r="A2660" s="64" t="s">
        <v>5330</v>
      </c>
      <c r="B2660" s="16" t="s">
        <v>731</v>
      </c>
    </row>
    <row r="2661" spans="1:2" ht="15.75" hidden="1">
      <c r="A2661" s="64" t="s">
        <v>5331</v>
      </c>
      <c r="B2661" s="16" t="s">
        <v>731</v>
      </c>
    </row>
    <row r="2662" spans="1:2" ht="15.75" hidden="1">
      <c r="A2662" s="64" t="s">
        <v>5332</v>
      </c>
      <c r="B2662" s="16" t="s">
        <v>731</v>
      </c>
    </row>
    <row r="2663" spans="1:2" ht="15.75" hidden="1">
      <c r="A2663" s="64" t="s">
        <v>5333</v>
      </c>
      <c r="B2663" s="16" t="s">
        <v>731</v>
      </c>
    </row>
    <row r="2664" spans="1:2" ht="15.75" hidden="1">
      <c r="A2664" s="64" t="s">
        <v>5334</v>
      </c>
      <c r="B2664" s="16" t="s">
        <v>731</v>
      </c>
    </row>
    <row r="2665" spans="1:2" ht="15.75" hidden="1">
      <c r="A2665" s="64" t="s">
        <v>5335</v>
      </c>
      <c r="B2665" s="16" t="s">
        <v>731</v>
      </c>
    </row>
    <row r="2666" spans="1:2" ht="15.75" hidden="1">
      <c r="A2666" s="64" t="s">
        <v>5336</v>
      </c>
      <c r="B2666" s="16" t="s">
        <v>731</v>
      </c>
    </row>
    <row r="2667" spans="1:2" ht="15.75" hidden="1">
      <c r="A2667" s="64" t="s">
        <v>5337</v>
      </c>
      <c r="B2667" s="16" t="s">
        <v>731</v>
      </c>
    </row>
    <row r="2668" spans="1:2" ht="15.75" hidden="1">
      <c r="A2668" s="64" t="s">
        <v>5338</v>
      </c>
      <c r="B2668" s="16" t="s">
        <v>731</v>
      </c>
    </row>
    <row r="2669" spans="1:2" ht="15.75" hidden="1">
      <c r="A2669" s="64" t="s">
        <v>5339</v>
      </c>
      <c r="B2669" s="16" t="s">
        <v>731</v>
      </c>
    </row>
    <row r="2670" spans="1:2" ht="15.75" hidden="1">
      <c r="A2670" s="64" t="s">
        <v>5340</v>
      </c>
      <c r="B2670" s="16" t="s">
        <v>731</v>
      </c>
    </row>
    <row r="2671" spans="1:2" ht="15.75" hidden="1">
      <c r="A2671" s="64" t="s">
        <v>5341</v>
      </c>
      <c r="B2671" s="16" t="s">
        <v>731</v>
      </c>
    </row>
    <row r="2672" spans="1:2" ht="15.75" hidden="1">
      <c r="A2672" s="64" t="s">
        <v>5342</v>
      </c>
      <c r="B2672" s="16" t="s">
        <v>731</v>
      </c>
    </row>
    <row r="2673" spans="1:2" ht="15.75" hidden="1">
      <c r="A2673" s="64" t="s">
        <v>5343</v>
      </c>
      <c r="B2673" s="16" t="s">
        <v>731</v>
      </c>
    </row>
    <row r="2674" spans="1:2" ht="15.75" hidden="1">
      <c r="A2674" s="64" t="s">
        <v>5344</v>
      </c>
      <c r="B2674" s="16" t="s">
        <v>731</v>
      </c>
    </row>
    <row r="2675" spans="1:2" ht="15.75" hidden="1">
      <c r="A2675" s="64" t="s">
        <v>5345</v>
      </c>
      <c r="B2675" s="16" t="s">
        <v>731</v>
      </c>
    </row>
    <row r="2676" spans="1:2" ht="15.75" hidden="1">
      <c r="A2676" s="64" t="s">
        <v>5346</v>
      </c>
      <c r="B2676" s="16" t="s">
        <v>731</v>
      </c>
    </row>
    <row r="2677" spans="1:2" ht="15.75" hidden="1">
      <c r="A2677" s="64" t="s">
        <v>5347</v>
      </c>
      <c r="B2677" s="16" t="s">
        <v>731</v>
      </c>
    </row>
    <row r="2678" spans="1:2" ht="15.75" hidden="1">
      <c r="A2678" s="64" t="s">
        <v>5348</v>
      </c>
      <c r="B2678" s="16" t="s">
        <v>731</v>
      </c>
    </row>
    <row r="2679" spans="1:2" ht="15.75" hidden="1">
      <c r="A2679" s="64" t="s">
        <v>5349</v>
      </c>
      <c r="B2679" s="16" t="s">
        <v>731</v>
      </c>
    </row>
    <row r="2680" spans="1:2" ht="15.75" hidden="1">
      <c r="A2680" s="64" t="s">
        <v>5350</v>
      </c>
      <c r="B2680" s="16" t="s">
        <v>731</v>
      </c>
    </row>
    <row r="2681" spans="1:2" ht="15.75" hidden="1">
      <c r="A2681" s="64" t="s">
        <v>5351</v>
      </c>
      <c r="B2681" s="16" t="s">
        <v>731</v>
      </c>
    </row>
    <row r="2682" spans="1:2" ht="15.75" hidden="1">
      <c r="A2682" s="64" t="s">
        <v>5352</v>
      </c>
      <c r="B2682" s="16" t="s">
        <v>731</v>
      </c>
    </row>
    <row r="2683" spans="1:2" ht="15.75" hidden="1">
      <c r="A2683" s="64" t="s">
        <v>5353</v>
      </c>
      <c r="B2683" s="16" t="s">
        <v>731</v>
      </c>
    </row>
    <row r="2684" spans="1:2" ht="15.75" hidden="1">
      <c r="A2684" s="64" t="s">
        <v>5354</v>
      </c>
      <c r="B2684" s="16" t="s">
        <v>731</v>
      </c>
    </row>
    <row r="2685" spans="1:2" ht="15.75" hidden="1">
      <c r="A2685" s="64" t="s">
        <v>5355</v>
      </c>
      <c r="B2685" s="16" t="s">
        <v>731</v>
      </c>
    </row>
    <row r="2686" spans="1:2" ht="15.75" hidden="1">
      <c r="A2686" s="64" t="s">
        <v>5356</v>
      </c>
      <c r="B2686" s="16" t="s">
        <v>731</v>
      </c>
    </row>
    <row r="2687" spans="1:2" ht="15.75" hidden="1">
      <c r="A2687" s="64" t="s">
        <v>5357</v>
      </c>
      <c r="B2687" s="16" t="s">
        <v>731</v>
      </c>
    </row>
    <row r="2688" spans="1:2" ht="15.75" hidden="1">
      <c r="A2688" s="64" t="s">
        <v>5358</v>
      </c>
      <c r="B2688" s="16" t="s">
        <v>731</v>
      </c>
    </row>
    <row r="2689" spans="1:2" ht="15.75" hidden="1">
      <c r="A2689" s="64" t="s">
        <v>5359</v>
      </c>
      <c r="B2689" s="16" t="s">
        <v>731</v>
      </c>
    </row>
    <row r="2690" spans="1:2" ht="15.75" hidden="1">
      <c r="A2690" s="64" t="s">
        <v>5360</v>
      </c>
      <c r="B2690" s="16" t="s">
        <v>731</v>
      </c>
    </row>
    <row r="2691" spans="1:2" ht="15.75" hidden="1">
      <c r="A2691" s="64" t="s">
        <v>5361</v>
      </c>
      <c r="B2691" s="16" t="s">
        <v>731</v>
      </c>
    </row>
    <row r="2692" spans="1:2" ht="15.75" hidden="1">
      <c r="A2692" s="64" t="s">
        <v>5362</v>
      </c>
      <c r="B2692" s="16" t="s">
        <v>731</v>
      </c>
    </row>
    <row r="2693" spans="1:2" ht="15.75" hidden="1">
      <c r="A2693" s="64" t="s">
        <v>5363</v>
      </c>
      <c r="B2693" s="16" t="s">
        <v>731</v>
      </c>
    </row>
    <row r="2694" spans="1:2" ht="15.75" hidden="1">
      <c r="A2694" s="64" t="s">
        <v>5364</v>
      </c>
      <c r="B2694" s="16" t="s">
        <v>731</v>
      </c>
    </row>
    <row r="2695" spans="1:2" ht="15.75" hidden="1">
      <c r="A2695" s="64" t="s">
        <v>5365</v>
      </c>
      <c r="B2695" s="16" t="s">
        <v>731</v>
      </c>
    </row>
    <row r="2696" spans="1:2" ht="15.75" hidden="1">
      <c r="A2696" s="64" t="s">
        <v>5366</v>
      </c>
      <c r="B2696" s="16" t="s">
        <v>731</v>
      </c>
    </row>
    <row r="2697" spans="1:2" ht="15.75" hidden="1">
      <c r="A2697" s="64" t="s">
        <v>5367</v>
      </c>
      <c r="B2697" s="16" t="s">
        <v>731</v>
      </c>
    </row>
    <row r="2698" spans="1:2" ht="15.75" hidden="1">
      <c r="A2698" s="64" t="s">
        <v>5368</v>
      </c>
      <c r="B2698" s="16" t="s">
        <v>731</v>
      </c>
    </row>
    <row r="2699" spans="1:2" ht="15.75" hidden="1">
      <c r="A2699" s="64" t="s">
        <v>5369</v>
      </c>
      <c r="B2699" s="16" t="s">
        <v>731</v>
      </c>
    </row>
    <row r="2700" spans="1:2" ht="15.75" hidden="1">
      <c r="A2700" s="64" t="s">
        <v>5370</v>
      </c>
      <c r="B2700" s="16" t="s">
        <v>731</v>
      </c>
    </row>
    <row r="2701" spans="1:2" ht="15.75" hidden="1">
      <c r="A2701" s="64" t="s">
        <v>5371</v>
      </c>
      <c r="B2701" s="16" t="s">
        <v>731</v>
      </c>
    </row>
    <row r="2702" spans="1:2" ht="15.75" hidden="1">
      <c r="A2702" s="64" t="s">
        <v>5372</v>
      </c>
      <c r="B2702" s="16" t="s">
        <v>731</v>
      </c>
    </row>
    <row r="2703" spans="1:2" ht="15.75" hidden="1">
      <c r="A2703" s="64" t="s">
        <v>5373</v>
      </c>
      <c r="B2703" s="16" t="s">
        <v>731</v>
      </c>
    </row>
    <row r="2704" spans="1:2" ht="15.75" hidden="1">
      <c r="A2704" s="64" t="s">
        <v>5374</v>
      </c>
      <c r="B2704" s="16" t="s">
        <v>731</v>
      </c>
    </row>
    <row r="2705" spans="1:2" ht="15.75" hidden="1">
      <c r="A2705" s="64" t="s">
        <v>5375</v>
      </c>
      <c r="B2705" s="16" t="s">
        <v>731</v>
      </c>
    </row>
    <row r="2706" spans="1:2" ht="15.75" hidden="1">
      <c r="A2706" s="64" t="s">
        <v>5376</v>
      </c>
      <c r="B2706" s="16" t="s">
        <v>731</v>
      </c>
    </row>
    <row r="2707" spans="1:2" ht="15.75" hidden="1">
      <c r="A2707" s="64" t="s">
        <v>5377</v>
      </c>
      <c r="B2707" s="16" t="s">
        <v>731</v>
      </c>
    </row>
    <row r="2708" spans="1:2" ht="15.75" hidden="1">
      <c r="A2708" s="64" t="s">
        <v>5378</v>
      </c>
      <c r="B2708" s="16" t="s">
        <v>731</v>
      </c>
    </row>
    <row r="2709" spans="1:2" ht="15.75" hidden="1">
      <c r="A2709" s="64" t="s">
        <v>5379</v>
      </c>
      <c r="B2709" s="16" t="s">
        <v>731</v>
      </c>
    </row>
    <row r="2710" spans="1:2" ht="15.75" hidden="1">
      <c r="A2710" s="64" t="s">
        <v>5380</v>
      </c>
      <c r="B2710" s="16" t="s">
        <v>731</v>
      </c>
    </row>
    <row r="2711" spans="1:2" ht="15.75" hidden="1">
      <c r="A2711" s="64" t="s">
        <v>5381</v>
      </c>
      <c r="B2711" s="16" t="s">
        <v>731</v>
      </c>
    </row>
    <row r="2712" spans="1:2" ht="15.75" hidden="1">
      <c r="A2712" s="64" t="s">
        <v>5382</v>
      </c>
      <c r="B2712" s="16" t="s">
        <v>731</v>
      </c>
    </row>
    <row r="2713" spans="1:2" ht="15.75" hidden="1">
      <c r="A2713" s="64" t="s">
        <v>5383</v>
      </c>
      <c r="B2713" s="16" t="s">
        <v>731</v>
      </c>
    </row>
    <row r="2714" spans="1:2" ht="15.75" hidden="1">
      <c r="A2714" s="64" t="s">
        <v>5384</v>
      </c>
      <c r="B2714" s="16" t="s">
        <v>731</v>
      </c>
    </row>
    <row r="2715" spans="1:2" ht="15.75" hidden="1">
      <c r="A2715" s="64" t="s">
        <v>5385</v>
      </c>
      <c r="B2715" s="16" t="s">
        <v>731</v>
      </c>
    </row>
    <row r="2716" spans="1:2" ht="15.75" hidden="1">
      <c r="A2716" s="64" t="s">
        <v>5386</v>
      </c>
      <c r="B2716" s="16" t="s">
        <v>731</v>
      </c>
    </row>
    <row r="2717" spans="1:2" ht="15.75" hidden="1">
      <c r="A2717" s="64" t="s">
        <v>5387</v>
      </c>
      <c r="B2717" s="16" t="s">
        <v>731</v>
      </c>
    </row>
    <row r="2718" spans="1:2" ht="15.75" hidden="1">
      <c r="A2718" s="64" t="s">
        <v>5388</v>
      </c>
      <c r="B2718" s="16" t="s">
        <v>731</v>
      </c>
    </row>
    <row r="2719" spans="1:2" ht="15.75" hidden="1">
      <c r="A2719" s="64" t="s">
        <v>5389</v>
      </c>
      <c r="B2719" s="16" t="s">
        <v>731</v>
      </c>
    </row>
    <row r="2720" spans="1:2" ht="15.75" hidden="1">
      <c r="A2720" s="64" t="s">
        <v>5390</v>
      </c>
      <c r="B2720" s="16" t="s">
        <v>731</v>
      </c>
    </row>
    <row r="2721" spans="1:2" ht="15.75" hidden="1">
      <c r="A2721" s="64" t="s">
        <v>5391</v>
      </c>
      <c r="B2721" s="16" t="s">
        <v>731</v>
      </c>
    </row>
    <row r="2722" spans="1:2" ht="15.75" hidden="1">
      <c r="A2722" s="64" t="s">
        <v>5392</v>
      </c>
      <c r="B2722" s="16" t="s">
        <v>731</v>
      </c>
    </row>
    <row r="2723" spans="1:2" ht="15.75" hidden="1">
      <c r="A2723" s="64" t="s">
        <v>5393</v>
      </c>
      <c r="B2723" s="16" t="s">
        <v>731</v>
      </c>
    </row>
    <row r="2724" spans="1:2" ht="15.75" hidden="1">
      <c r="A2724" s="64" t="s">
        <v>5394</v>
      </c>
      <c r="B2724" s="16" t="s">
        <v>731</v>
      </c>
    </row>
    <row r="2725" spans="1:2" ht="15.75" hidden="1">
      <c r="A2725" s="64" t="s">
        <v>5395</v>
      </c>
      <c r="B2725" s="16" t="s">
        <v>731</v>
      </c>
    </row>
    <row r="2726" spans="1:2" ht="15.75" hidden="1">
      <c r="A2726" s="64" t="s">
        <v>5396</v>
      </c>
      <c r="B2726" s="16" t="s">
        <v>731</v>
      </c>
    </row>
    <row r="2727" spans="1:2" ht="15.75" hidden="1">
      <c r="A2727" s="64" t="s">
        <v>5397</v>
      </c>
      <c r="B2727" s="16" t="s">
        <v>731</v>
      </c>
    </row>
    <row r="2728" spans="1:2" ht="15.75" hidden="1">
      <c r="A2728" s="64" t="s">
        <v>5398</v>
      </c>
      <c r="B2728" s="16" t="s">
        <v>731</v>
      </c>
    </row>
    <row r="2729" spans="1:2" ht="15.75" hidden="1">
      <c r="A2729" s="64" t="s">
        <v>5399</v>
      </c>
      <c r="B2729" s="16" t="s">
        <v>731</v>
      </c>
    </row>
    <row r="2730" spans="1:2" ht="15.75" hidden="1">
      <c r="A2730" s="64" t="s">
        <v>5400</v>
      </c>
      <c r="B2730" s="16" t="s">
        <v>731</v>
      </c>
    </row>
    <row r="2731" spans="1:2" ht="15.75" hidden="1">
      <c r="A2731" s="64" t="s">
        <v>5401</v>
      </c>
      <c r="B2731" s="16" t="s">
        <v>731</v>
      </c>
    </row>
    <row r="2732" spans="1:2" ht="15.75" hidden="1">
      <c r="A2732" s="64" t="s">
        <v>5402</v>
      </c>
      <c r="B2732" s="16" t="s">
        <v>731</v>
      </c>
    </row>
    <row r="2733" spans="1:2" ht="15.75" hidden="1">
      <c r="A2733" s="64" t="s">
        <v>5403</v>
      </c>
      <c r="B2733" s="16" t="s">
        <v>731</v>
      </c>
    </row>
    <row r="2734" spans="1:2" ht="15.75" hidden="1">
      <c r="A2734" s="64" t="s">
        <v>5404</v>
      </c>
      <c r="B2734" s="16" t="s">
        <v>731</v>
      </c>
    </row>
    <row r="2735" spans="1:2" ht="15.75" hidden="1">
      <c r="A2735" s="64" t="s">
        <v>5405</v>
      </c>
      <c r="B2735" s="16" t="s">
        <v>731</v>
      </c>
    </row>
    <row r="2736" spans="1:2" ht="15.75" hidden="1">
      <c r="A2736" s="64" t="s">
        <v>5406</v>
      </c>
      <c r="B2736" s="16" t="s">
        <v>731</v>
      </c>
    </row>
    <row r="2737" spans="1:2" ht="15.75" hidden="1">
      <c r="A2737" s="64" t="s">
        <v>5407</v>
      </c>
      <c r="B2737" s="16" t="s">
        <v>731</v>
      </c>
    </row>
    <row r="2738" spans="1:2" ht="15.75" hidden="1">
      <c r="A2738" s="64" t="s">
        <v>5408</v>
      </c>
      <c r="B2738" s="16" t="s">
        <v>731</v>
      </c>
    </row>
    <row r="2739" spans="1:2" ht="15.75" hidden="1">
      <c r="A2739" s="64" t="s">
        <v>5409</v>
      </c>
      <c r="B2739" s="16" t="s">
        <v>731</v>
      </c>
    </row>
    <row r="2740" spans="1:2" ht="15.75" hidden="1">
      <c r="A2740" s="64" t="s">
        <v>5410</v>
      </c>
      <c r="B2740" s="16" t="s">
        <v>731</v>
      </c>
    </row>
    <row r="2741" spans="1:2" ht="15.75" hidden="1">
      <c r="A2741" s="64" t="s">
        <v>5411</v>
      </c>
      <c r="B2741" s="16" t="s">
        <v>731</v>
      </c>
    </row>
    <row r="2742" spans="1:2" ht="15.75" hidden="1">
      <c r="A2742" s="64" t="s">
        <v>5412</v>
      </c>
      <c r="B2742" s="16" t="s">
        <v>731</v>
      </c>
    </row>
    <row r="2743" spans="1:2" ht="15.75" hidden="1">
      <c r="A2743" s="64" t="s">
        <v>5413</v>
      </c>
      <c r="B2743" s="16" t="s">
        <v>731</v>
      </c>
    </row>
    <row r="2744" spans="1:2" ht="15.75" hidden="1">
      <c r="A2744" s="64" t="s">
        <v>5414</v>
      </c>
      <c r="B2744" s="16" t="s">
        <v>731</v>
      </c>
    </row>
    <row r="2745" spans="1:2" ht="15.75" hidden="1">
      <c r="A2745" s="64" t="s">
        <v>5415</v>
      </c>
      <c r="B2745" s="16" t="s">
        <v>731</v>
      </c>
    </row>
    <row r="2746" spans="1:2" ht="15.75" hidden="1">
      <c r="A2746" s="64" t="s">
        <v>5416</v>
      </c>
      <c r="B2746" s="16" t="s">
        <v>731</v>
      </c>
    </row>
    <row r="2747" spans="1:2" ht="15.75" hidden="1">
      <c r="A2747" s="64" t="s">
        <v>5417</v>
      </c>
      <c r="B2747" s="16" t="s">
        <v>731</v>
      </c>
    </row>
    <row r="2748" spans="1:2" ht="15.75" hidden="1">
      <c r="A2748" s="64" t="s">
        <v>5418</v>
      </c>
      <c r="B2748" s="16" t="s">
        <v>731</v>
      </c>
    </row>
    <row r="2749" spans="1:2" ht="15.75" hidden="1">
      <c r="A2749" s="64" t="s">
        <v>5419</v>
      </c>
      <c r="B2749" s="16" t="s">
        <v>731</v>
      </c>
    </row>
    <row r="2750" spans="1:2" ht="15.75" hidden="1">
      <c r="A2750" s="64" t="s">
        <v>5420</v>
      </c>
      <c r="B2750" s="16" t="s">
        <v>731</v>
      </c>
    </row>
    <row r="2751" spans="1:2" ht="15.75" hidden="1">
      <c r="A2751" s="64" t="s">
        <v>5421</v>
      </c>
      <c r="B2751" s="16" t="s">
        <v>731</v>
      </c>
    </row>
    <row r="2752" spans="1:2" ht="15.75" hidden="1">
      <c r="A2752" s="64" t="s">
        <v>5422</v>
      </c>
      <c r="B2752" s="16" t="s">
        <v>731</v>
      </c>
    </row>
    <row r="2753" spans="1:2" ht="15.75" hidden="1">
      <c r="A2753" s="64" t="s">
        <v>5423</v>
      </c>
      <c r="B2753" s="16" t="s">
        <v>731</v>
      </c>
    </row>
    <row r="2754" spans="1:2" ht="15.75" hidden="1">
      <c r="A2754" s="64" t="s">
        <v>5424</v>
      </c>
      <c r="B2754" s="16" t="s">
        <v>731</v>
      </c>
    </row>
    <row r="2755" spans="1:2" ht="15.75" hidden="1">
      <c r="A2755" s="64" t="s">
        <v>5425</v>
      </c>
      <c r="B2755" s="16" t="s">
        <v>731</v>
      </c>
    </row>
    <row r="2756" spans="1:2" ht="15.75" hidden="1">
      <c r="A2756" s="64" t="s">
        <v>5426</v>
      </c>
      <c r="B2756" s="16" t="s">
        <v>731</v>
      </c>
    </row>
    <row r="2757" spans="1:2" ht="15.75" hidden="1">
      <c r="A2757" s="64" t="s">
        <v>5427</v>
      </c>
      <c r="B2757" s="16" t="s">
        <v>731</v>
      </c>
    </row>
    <row r="2758" spans="1:2" ht="15.75" hidden="1">
      <c r="A2758" s="64" t="s">
        <v>5428</v>
      </c>
      <c r="B2758" s="16" t="s">
        <v>731</v>
      </c>
    </row>
    <row r="2759" spans="1:2" ht="15.75" hidden="1">
      <c r="A2759" s="64" t="s">
        <v>5429</v>
      </c>
      <c r="B2759" s="16" t="s">
        <v>731</v>
      </c>
    </row>
    <row r="2760" spans="1:2" ht="15.75" hidden="1">
      <c r="A2760" s="64" t="s">
        <v>5430</v>
      </c>
      <c r="B2760" s="16" t="s">
        <v>731</v>
      </c>
    </row>
    <row r="2761" spans="1:2" ht="15.75" hidden="1">
      <c r="A2761" s="64" t="s">
        <v>5431</v>
      </c>
      <c r="B2761" s="16" t="s">
        <v>731</v>
      </c>
    </row>
    <row r="2762" spans="1:2" ht="15.75" hidden="1">
      <c r="A2762" s="64" t="s">
        <v>5432</v>
      </c>
      <c r="B2762" s="16" t="s">
        <v>731</v>
      </c>
    </row>
    <row r="2763" spans="1:2" ht="15.75" hidden="1">
      <c r="A2763" s="64" t="s">
        <v>5433</v>
      </c>
      <c r="B2763" s="16" t="s">
        <v>731</v>
      </c>
    </row>
    <row r="2764" spans="1:2" ht="15.75" hidden="1">
      <c r="A2764" s="64" t="s">
        <v>5434</v>
      </c>
      <c r="B2764" s="16" t="s">
        <v>731</v>
      </c>
    </row>
    <row r="2765" spans="1:2" ht="15.75" hidden="1">
      <c r="A2765" s="64" t="s">
        <v>5435</v>
      </c>
      <c r="B2765" s="16" t="s">
        <v>731</v>
      </c>
    </row>
    <row r="2766" spans="1:2" ht="15.75" hidden="1">
      <c r="A2766" s="64" t="s">
        <v>5436</v>
      </c>
      <c r="B2766" s="16" t="s">
        <v>731</v>
      </c>
    </row>
    <row r="2767" spans="1:2" ht="15.75" hidden="1">
      <c r="A2767" s="64" t="s">
        <v>5437</v>
      </c>
      <c r="B2767" s="16" t="s">
        <v>731</v>
      </c>
    </row>
    <row r="2768" spans="1:2" ht="15.75" hidden="1">
      <c r="A2768" s="64" t="s">
        <v>5438</v>
      </c>
      <c r="B2768" s="16" t="s">
        <v>731</v>
      </c>
    </row>
    <row r="2769" spans="1:2" ht="15.75" hidden="1">
      <c r="A2769" s="64" t="s">
        <v>5439</v>
      </c>
      <c r="B2769" s="16" t="s">
        <v>731</v>
      </c>
    </row>
    <row r="2770" spans="1:2" ht="15.75" hidden="1">
      <c r="A2770" s="64" t="s">
        <v>5440</v>
      </c>
      <c r="B2770" s="16" t="s">
        <v>731</v>
      </c>
    </row>
    <row r="2771" spans="1:2" ht="15.75" hidden="1">
      <c r="A2771" s="64" t="s">
        <v>5441</v>
      </c>
      <c r="B2771" s="16" t="s">
        <v>731</v>
      </c>
    </row>
    <row r="2772" spans="1:2" ht="15.75" hidden="1">
      <c r="A2772" s="64" t="s">
        <v>5442</v>
      </c>
      <c r="B2772" s="16" t="s">
        <v>731</v>
      </c>
    </row>
    <row r="2773" spans="1:2" ht="15.75" hidden="1">
      <c r="A2773" s="64" t="s">
        <v>5443</v>
      </c>
      <c r="B2773" s="16" t="s">
        <v>731</v>
      </c>
    </row>
    <row r="2774" spans="1:2" ht="15.75" hidden="1">
      <c r="A2774" s="64" t="s">
        <v>5444</v>
      </c>
      <c r="B2774" s="16" t="s">
        <v>731</v>
      </c>
    </row>
    <row r="2775" spans="1:2" ht="15.75" hidden="1">
      <c r="A2775" s="64" t="s">
        <v>5445</v>
      </c>
      <c r="B2775" s="16" t="s">
        <v>731</v>
      </c>
    </row>
    <row r="2776" spans="1:2" ht="15.75" hidden="1">
      <c r="A2776" s="64" t="s">
        <v>5446</v>
      </c>
      <c r="B2776" s="16" t="s">
        <v>731</v>
      </c>
    </row>
    <row r="2777" spans="1:2" ht="15.75" hidden="1">
      <c r="A2777" s="64" t="s">
        <v>5447</v>
      </c>
      <c r="B2777" s="16" t="s">
        <v>731</v>
      </c>
    </row>
    <row r="2778" spans="1:2" ht="15.75" hidden="1">
      <c r="A2778" s="64" t="s">
        <v>5448</v>
      </c>
      <c r="B2778" s="16" t="s">
        <v>731</v>
      </c>
    </row>
    <row r="2779" spans="1:2" ht="15.75" hidden="1">
      <c r="A2779" s="64" t="s">
        <v>5449</v>
      </c>
      <c r="B2779" s="16" t="s">
        <v>731</v>
      </c>
    </row>
    <row r="2780" spans="1:2" ht="15.75" hidden="1">
      <c r="A2780" s="64" t="s">
        <v>5450</v>
      </c>
      <c r="B2780" s="16" t="s">
        <v>731</v>
      </c>
    </row>
    <row r="2781" spans="1:2" ht="15.75" hidden="1">
      <c r="A2781" s="64" t="s">
        <v>5451</v>
      </c>
      <c r="B2781" s="16" t="s">
        <v>731</v>
      </c>
    </row>
    <row r="2782" spans="1:2" ht="15.75" hidden="1">
      <c r="A2782" s="64" t="s">
        <v>5452</v>
      </c>
      <c r="B2782" s="16" t="s">
        <v>731</v>
      </c>
    </row>
    <row r="2783" spans="1:2" ht="15.75" hidden="1">
      <c r="A2783" s="64" t="s">
        <v>5453</v>
      </c>
      <c r="B2783" s="16" t="s">
        <v>731</v>
      </c>
    </row>
    <row r="2784" spans="1:2" ht="15.75" hidden="1">
      <c r="A2784" s="64" t="s">
        <v>5454</v>
      </c>
      <c r="B2784" s="16" t="s">
        <v>731</v>
      </c>
    </row>
    <row r="2785" spans="1:2" ht="15.75" hidden="1">
      <c r="A2785" s="64" t="s">
        <v>5455</v>
      </c>
      <c r="B2785" s="16" t="s">
        <v>731</v>
      </c>
    </row>
    <row r="2786" spans="1:2" ht="15.75" hidden="1">
      <c r="A2786" s="64" t="s">
        <v>5456</v>
      </c>
      <c r="B2786" s="16" t="s">
        <v>731</v>
      </c>
    </row>
    <row r="2787" spans="1:2" ht="15.75" hidden="1">
      <c r="A2787" s="64" t="s">
        <v>5457</v>
      </c>
      <c r="B2787" s="16" t="s">
        <v>731</v>
      </c>
    </row>
    <row r="2788" spans="1:2" ht="15.75" hidden="1">
      <c r="A2788" s="64" t="s">
        <v>5458</v>
      </c>
      <c r="B2788" s="16" t="s">
        <v>731</v>
      </c>
    </row>
    <row r="2789" spans="1:2" ht="15.75" hidden="1">
      <c r="A2789" s="64" t="s">
        <v>5459</v>
      </c>
      <c r="B2789" s="16" t="s">
        <v>731</v>
      </c>
    </row>
    <row r="2790" spans="1:2" ht="15.75" hidden="1">
      <c r="A2790" s="64" t="s">
        <v>5460</v>
      </c>
      <c r="B2790" s="16" t="s">
        <v>731</v>
      </c>
    </row>
    <row r="2791" spans="1:2" ht="15.75" hidden="1">
      <c r="A2791" s="64" t="s">
        <v>5461</v>
      </c>
      <c r="B2791" s="16" t="s">
        <v>731</v>
      </c>
    </row>
    <row r="2792" spans="1:2" ht="15.75" hidden="1">
      <c r="A2792" s="64" t="s">
        <v>5462</v>
      </c>
      <c r="B2792" s="16" t="s">
        <v>731</v>
      </c>
    </row>
    <row r="2793" spans="1:2" ht="15.75" hidden="1">
      <c r="A2793" s="64" t="s">
        <v>5463</v>
      </c>
      <c r="B2793" s="16" t="s">
        <v>731</v>
      </c>
    </row>
    <row r="2794" spans="1:2" ht="15.75" hidden="1">
      <c r="A2794" s="64" t="s">
        <v>5464</v>
      </c>
      <c r="B2794" s="16" t="s">
        <v>731</v>
      </c>
    </row>
    <row r="2795" spans="1:2" ht="15.75" hidden="1">
      <c r="A2795" s="64" t="s">
        <v>5465</v>
      </c>
      <c r="B2795" s="16" t="s">
        <v>731</v>
      </c>
    </row>
    <row r="2796" spans="1:2" ht="15.75" hidden="1">
      <c r="A2796" s="64" t="s">
        <v>5466</v>
      </c>
      <c r="B2796" s="16" t="s">
        <v>731</v>
      </c>
    </row>
    <row r="2797" spans="1:2" ht="15.75" hidden="1">
      <c r="A2797" s="64" t="s">
        <v>5467</v>
      </c>
      <c r="B2797" s="16" t="s">
        <v>731</v>
      </c>
    </row>
    <row r="2798" spans="1:2" ht="15.75" hidden="1">
      <c r="A2798" s="64" t="s">
        <v>5468</v>
      </c>
      <c r="B2798" s="16" t="s">
        <v>731</v>
      </c>
    </row>
    <row r="2799" spans="1:2" ht="15.75" hidden="1">
      <c r="A2799" s="64" t="s">
        <v>5469</v>
      </c>
      <c r="B2799" s="16" t="s">
        <v>731</v>
      </c>
    </row>
    <row r="2800" spans="1:2" ht="15.75" hidden="1">
      <c r="A2800" s="64" t="s">
        <v>5470</v>
      </c>
      <c r="B2800" s="16" t="s">
        <v>731</v>
      </c>
    </row>
    <row r="2801" spans="1:2" ht="15.75" hidden="1">
      <c r="A2801" s="64" t="s">
        <v>5471</v>
      </c>
      <c r="B2801" s="16" t="s">
        <v>731</v>
      </c>
    </row>
    <row r="2802" spans="1:2" ht="15.75" hidden="1">
      <c r="A2802" s="64" t="s">
        <v>5472</v>
      </c>
      <c r="B2802" s="16" t="s">
        <v>731</v>
      </c>
    </row>
    <row r="2803" spans="1:2" ht="15.75" hidden="1">
      <c r="A2803" s="64" t="s">
        <v>5473</v>
      </c>
      <c r="B2803" s="16" t="s">
        <v>731</v>
      </c>
    </row>
    <row r="2804" spans="1:2" ht="15.75" hidden="1">
      <c r="A2804" s="64" t="s">
        <v>5474</v>
      </c>
      <c r="B2804" s="16" t="s">
        <v>731</v>
      </c>
    </row>
    <row r="2805" spans="1:2" ht="15.75" hidden="1">
      <c r="A2805" s="64" t="s">
        <v>5475</v>
      </c>
      <c r="B2805" s="16" t="s">
        <v>731</v>
      </c>
    </row>
    <row r="2806" spans="1:2" ht="15.75" hidden="1">
      <c r="A2806" s="64" t="s">
        <v>5476</v>
      </c>
      <c r="B2806" s="16" t="s">
        <v>731</v>
      </c>
    </row>
    <row r="2807" spans="1:2" ht="15.75" hidden="1">
      <c r="A2807" s="64" t="s">
        <v>5477</v>
      </c>
      <c r="B2807" s="16" t="s">
        <v>731</v>
      </c>
    </row>
    <row r="2808" spans="1:2" ht="15.75" hidden="1">
      <c r="A2808" s="64" t="s">
        <v>5478</v>
      </c>
      <c r="B2808" s="16" t="s">
        <v>731</v>
      </c>
    </row>
    <row r="2809" spans="1:2" ht="15.75" hidden="1">
      <c r="A2809" s="64" t="s">
        <v>5479</v>
      </c>
      <c r="B2809" s="16" t="s">
        <v>731</v>
      </c>
    </row>
    <row r="2810" spans="1:2" ht="15.75" hidden="1">
      <c r="A2810" s="64" t="s">
        <v>5480</v>
      </c>
      <c r="B2810" s="16" t="s">
        <v>731</v>
      </c>
    </row>
    <row r="2811" spans="1:2" ht="15.75" hidden="1">
      <c r="A2811" s="64" t="s">
        <v>5481</v>
      </c>
      <c r="B2811" s="16" t="s">
        <v>731</v>
      </c>
    </row>
    <row r="2812" spans="1:2" ht="15.75" hidden="1">
      <c r="A2812" s="64" t="s">
        <v>5482</v>
      </c>
      <c r="B2812" s="16" t="s">
        <v>731</v>
      </c>
    </row>
    <row r="2813" spans="1:2" ht="15.75" hidden="1">
      <c r="A2813" s="64" t="s">
        <v>5483</v>
      </c>
      <c r="B2813" s="16" t="s">
        <v>731</v>
      </c>
    </row>
    <row r="2814" spans="1:2" ht="15.75" hidden="1">
      <c r="A2814" s="64" t="s">
        <v>5484</v>
      </c>
      <c r="B2814" s="16" t="s">
        <v>731</v>
      </c>
    </row>
    <row r="2815" spans="1:2" ht="15.75" hidden="1">
      <c r="A2815" s="64" t="s">
        <v>5485</v>
      </c>
      <c r="B2815" s="16" t="s">
        <v>731</v>
      </c>
    </row>
    <row r="2816" spans="1:2" ht="15.75" hidden="1">
      <c r="A2816" s="64" t="s">
        <v>5486</v>
      </c>
      <c r="B2816" s="16" t="s">
        <v>731</v>
      </c>
    </row>
    <row r="2817" spans="1:2" ht="15.75" hidden="1">
      <c r="A2817" s="64" t="s">
        <v>5487</v>
      </c>
      <c r="B2817" s="16" t="s">
        <v>731</v>
      </c>
    </row>
    <row r="2818" spans="1:2" ht="15.75" hidden="1">
      <c r="A2818" s="64" t="s">
        <v>5488</v>
      </c>
      <c r="B2818" s="16" t="s">
        <v>731</v>
      </c>
    </row>
    <row r="2819" spans="1:2" ht="15.75" hidden="1">
      <c r="A2819" s="64" t="s">
        <v>5489</v>
      </c>
      <c r="B2819" s="16" t="s">
        <v>731</v>
      </c>
    </row>
    <row r="2820" spans="1:2" ht="15.75" hidden="1">
      <c r="A2820" s="64" t="s">
        <v>5490</v>
      </c>
      <c r="B2820" s="16" t="s">
        <v>731</v>
      </c>
    </row>
    <row r="2821" spans="1:2" ht="15.75" hidden="1">
      <c r="A2821" s="64" t="s">
        <v>5491</v>
      </c>
      <c r="B2821" s="16" t="s">
        <v>731</v>
      </c>
    </row>
    <row r="2822" spans="1:2" ht="15.75" hidden="1">
      <c r="A2822" s="64" t="s">
        <v>5492</v>
      </c>
      <c r="B2822" s="16" t="s">
        <v>731</v>
      </c>
    </row>
    <row r="2823" spans="1:2" ht="15.75" hidden="1">
      <c r="A2823" s="64" t="s">
        <v>5493</v>
      </c>
      <c r="B2823" s="16" t="s">
        <v>731</v>
      </c>
    </row>
    <row r="2824" spans="1:2" ht="15.75" hidden="1">
      <c r="A2824" s="64" t="s">
        <v>5494</v>
      </c>
      <c r="B2824" s="16" t="s">
        <v>731</v>
      </c>
    </row>
    <row r="2825" spans="1:2" ht="15.75" hidden="1">
      <c r="A2825" s="64" t="s">
        <v>5495</v>
      </c>
      <c r="B2825" s="16" t="s">
        <v>731</v>
      </c>
    </row>
    <row r="2826" spans="1:2" ht="15.75" hidden="1">
      <c r="A2826" s="64" t="s">
        <v>5496</v>
      </c>
      <c r="B2826" s="16" t="s">
        <v>731</v>
      </c>
    </row>
    <row r="2827" spans="1:2" ht="15.75" hidden="1">
      <c r="A2827" s="64" t="s">
        <v>5497</v>
      </c>
      <c r="B2827" s="16" t="s">
        <v>731</v>
      </c>
    </row>
    <row r="2828" spans="1:2" ht="15.75" hidden="1">
      <c r="A2828" s="64" t="s">
        <v>5498</v>
      </c>
      <c r="B2828" s="16" t="s">
        <v>731</v>
      </c>
    </row>
    <row r="2829" spans="1:2" ht="15.75" hidden="1">
      <c r="A2829" s="64" t="s">
        <v>5499</v>
      </c>
      <c r="B2829" s="16" t="s">
        <v>731</v>
      </c>
    </row>
    <row r="2830" spans="1:2" ht="15.75" hidden="1">
      <c r="A2830" s="64" t="s">
        <v>5500</v>
      </c>
      <c r="B2830" s="16" t="s">
        <v>731</v>
      </c>
    </row>
    <row r="2831" spans="1:2" ht="15.75" hidden="1">
      <c r="A2831" s="64" t="s">
        <v>5501</v>
      </c>
      <c r="B2831" s="16" t="s">
        <v>731</v>
      </c>
    </row>
    <row r="2832" spans="1:2" ht="15.75" hidden="1">
      <c r="A2832" s="64" t="s">
        <v>5502</v>
      </c>
      <c r="B2832" s="16" t="s">
        <v>731</v>
      </c>
    </row>
    <row r="2833" spans="1:2" ht="15.75" hidden="1">
      <c r="A2833" s="64" t="s">
        <v>5503</v>
      </c>
      <c r="B2833" s="16" t="s">
        <v>731</v>
      </c>
    </row>
    <row r="2834" spans="1:2" ht="15.75" hidden="1">
      <c r="A2834" s="64" t="s">
        <v>5504</v>
      </c>
      <c r="B2834" s="16" t="s">
        <v>731</v>
      </c>
    </row>
    <row r="2835" spans="1:2" ht="15.75" hidden="1">
      <c r="A2835" s="64" t="s">
        <v>5505</v>
      </c>
      <c r="B2835" s="16" t="s">
        <v>731</v>
      </c>
    </row>
    <row r="2836" spans="1:2" ht="15.75" hidden="1">
      <c r="A2836" s="64" t="s">
        <v>5506</v>
      </c>
      <c r="B2836" s="16" t="s">
        <v>731</v>
      </c>
    </row>
    <row r="2837" spans="1:2" ht="15.75" hidden="1">
      <c r="A2837" s="64" t="s">
        <v>5507</v>
      </c>
      <c r="B2837" s="16" t="s">
        <v>731</v>
      </c>
    </row>
    <row r="2838" spans="1:2" ht="15.75" hidden="1">
      <c r="A2838" s="64" t="s">
        <v>5508</v>
      </c>
      <c r="B2838" s="16" t="s">
        <v>731</v>
      </c>
    </row>
    <row r="2839" spans="1:2" ht="15.75" hidden="1">
      <c r="A2839" s="64" t="s">
        <v>5509</v>
      </c>
      <c r="B2839" s="16" t="s">
        <v>731</v>
      </c>
    </row>
    <row r="2840" spans="1:2" ht="15.75" hidden="1">
      <c r="A2840" s="64" t="s">
        <v>5510</v>
      </c>
      <c r="B2840" s="16" t="s">
        <v>731</v>
      </c>
    </row>
    <row r="2841" spans="1:2" ht="15.75" hidden="1">
      <c r="A2841" s="64" t="s">
        <v>5511</v>
      </c>
      <c r="B2841" s="16" t="s">
        <v>731</v>
      </c>
    </row>
    <row r="2842" spans="1:2" ht="15.75" hidden="1">
      <c r="A2842" s="64" t="s">
        <v>5512</v>
      </c>
      <c r="B2842" s="16" t="s">
        <v>731</v>
      </c>
    </row>
    <row r="2843" spans="1:2" ht="15.75" hidden="1">
      <c r="A2843" s="64" t="s">
        <v>5513</v>
      </c>
      <c r="B2843" s="16" t="s">
        <v>731</v>
      </c>
    </row>
    <row r="2844" spans="1:2" ht="15.75" hidden="1">
      <c r="A2844" s="64" t="s">
        <v>5514</v>
      </c>
      <c r="B2844" s="16" t="s">
        <v>731</v>
      </c>
    </row>
    <row r="2845" spans="1:2" ht="15.75" hidden="1">
      <c r="A2845" s="64" t="s">
        <v>5515</v>
      </c>
      <c r="B2845" s="16" t="s">
        <v>731</v>
      </c>
    </row>
    <row r="2846" spans="1:2" ht="15.75" hidden="1">
      <c r="A2846" s="64" t="s">
        <v>5516</v>
      </c>
      <c r="B2846" s="16" t="s">
        <v>731</v>
      </c>
    </row>
    <row r="2847" spans="1:2" ht="15.75" hidden="1">
      <c r="A2847" s="64" t="s">
        <v>5517</v>
      </c>
      <c r="B2847" s="16" t="s">
        <v>731</v>
      </c>
    </row>
    <row r="2848" spans="1:2" ht="15.75" hidden="1">
      <c r="A2848" s="64" t="s">
        <v>5518</v>
      </c>
      <c r="B2848" s="16" t="s">
        <v>731</v>
      </c>
    </row>
    <row r="2849" spans="1:2" ht="15.75" hidden="1">
      <c r="A2849" s="64" t="s">
        <v>5519</v>
      </c>
      <c r="B2849" s="16" t="s">
        <v>731</v>
      </c>
    </row>
    <row r="2850" spans="1:2" ht="15.75" hidden="1">
      <c r="A2850" s="64" t="s">
        <v>5520</v>
      </c>
      <c r="B2850" s="16" t="s">
        <v>731</v>
      </c>
    </row>
    <row r="2851" spans="1:2" ht="15.75" hidden="1">
      <c r="A2851" s="64" t="s">
        <v>5521</v>
      </c>
      <c r="B2851" s="16" t="s">
        <v>731</v>
      </c>
    </row>
    <row r="2852" spans="1:2" ht="15.75" hidden="1">
      <c r="A2852" s="64" t="s">
        <v>5522</v>
      </c>
      <c r="B2852" s="16" t="s">
        <v>731</v>
      </c>
    </row>
    <row r="2853" spans="1:2" ht="15.75" hidden="1">
      <c r="A2853" s="64" t="s">
        <v>5523</v>
      </c>
      <c r="B2853" s="16" t="s">
        <v>731</v>
      </c>
    </row>
    <row r="2854" spans="1:2" ht="15.75" hidden="1">
      <c r="A2854" s="64" t="s">
        <v>5524</v>
      </c>
      <c r="B2854" s="16" t="s">
        <v>731</v>
      </c>
    </row>
    <row r="2855" spans="1:2" ht="15.75" hidden="1">
      <c r="A2855" s="64" t="s">
        <v>5525</v>
      </c>
      <c r="B2855" s="16" t="s">
        <v>731</v>
      </c>
    </row>
    <row r="2856" spans="1:2" ht="15.75" hidden="1">
      <c r="A2856" s="64" t="s">
        <v>5526</v>
      </c>
      <c r="B2856" s="16" t="s">
        <v>731</v>
      </c>
    </row>
    <row r="2857" spans="1:2" ht="15.75" hidden="1">
      <c r="A2857" s="64" t="s">
        <v>5527</v>
      </c>
      <c r="B2857" s="16" t="s">
        <v>731</v>
      </c>
    </row>
    <row r="2858" spans="1:2" ht="15.75" hidden="1">
      <c r="A2858" s="64" t="s">
        <v>5528</v>
      </c>
      <c r="B2858" s="16" t="s">
        <v>731</v>
      </c>
    </row>
    <row r="2859" spans="1:2" ht="15.75" hidden="1">
      <c r="A2859" s="64" t="s">
        <v>5529</v>
      </c>
      <c r="B2859" s="16" t="s">
        <v>731</v>
      </c>
    </row>
    <row r="2860" spans="1:2" ht="15.75" hidden="1">
      <c r="A2860" s="64" t="s">
        <v>5530</v>
      </c>
      <c r="B2860" s="16" t="s">
        <v>731</v>
      </c>
    </row>
    <row r="2861" spans="1:2" ht="15.75" hidden="1">
      <c r="A2861" s="64" t="s">
        <v>5531</v>
      </c>
      <c r="B2861" s="16" t="s">
        <v>731</v>
      </c>
    </row>
    <row r="2862" spans="1:2" ht="15.75" hidden="1">
      <c r="A2862" s="64" t="s">
        <v>5532</v>
      </c>
      <c r="B2862" s="16" t="s">
        <v>731</v>
      </c>
    </row>
    <row r="2863" spans="1:2" ht="15.75" hidden="1">
      <c r="A2863" s="64" t="s">
        <v>5533</v>
      </c>
      <c r="B2863" s="16" t="s">
        <v>731</v>
      </c>
    </row>
    <row r="2864" spans="1:2" ht="15.75" hidden="1">
      <c r="A2864" s="64" t="s">
        <v>5534</v>
      </c>
      <c r="B2864" s="16" t="s">
        <v>731</v>
      </c>
    </row>
    <row r="2865" spans="1:2" ht="15.75" hidden="1">
      <c r="A2865" s="64" t="s">
        <v>5535</v>
      </c>
      <c r="B2865" s="16" t="s">
        <v>731</v>
      </c>
    </row>
    <row r="2866" spans="1:2" ht="15.75" hidden="1">
      <c r="A2866" s="64" t="s">
        <v>5536</v>
      </c>
      <c r="B2866" s="16" t="s">
        <v>731</v>
      </c>
    </row>
    <row r="2867" spans="1:2" ht="15.75" hidden="1">
      <c r="A2867" s="64" t="s">
        <v>5537</v>
      </c>
      <c r="B2867" s="16" t="s">
        <v>731</v>
      </c>
    </row>
    <row r="2868" spans="1:2" ht="15.75" hidden="1">
      <c r="A2868" s="64" t="s">
        <v>5538</v>
      </c>
      <c r="B2868" s="16" t="s">
        <v>731</v>
      </c>
    </row>
    <row r="2869" spans="1:2" ht="15.75" hidden="1">
      <c r="A2869" s="64" t="s">
        <v>5539</v>
      </c>
      <c r="B2869" s="16" t="s">
        <v>731</v>
      </c>
    </row>
    <row r="2870" spans="1:2" ht="15.75" hidden="1">
      <c r="A2870" s="64" t="s">
        <v>5540</v>
      </c>
      <c r="B2870" s="16" t="s">
        <v>731</v>
      </c>
    </row>
    <row r="2871" spans="1:2" ht="15.75" hidden="1">
      <c r="A2871" s="64" t="s">
        <v>5541</v>
      </c>
      <c r="B2871" s="16" t="s">
        <v>731</v>
      </c>
    </row>
    <row r="2872" spans="1:2" ht="15.75" hidden="1">
      <c r="A2872" s="64" t="s">
        <v>5542</v>
      </c>
      <c r="B2872" s="16" t="s">
        <v>731</v>
      </c>
    </row>
    <row r="2873" spans="1:2" ht="15.75" hidden="1">
      <c r="A2873" s="64" t="s">
        <v>5543</v>
      </c>
      <c r="B2873" s="16" t="s">
        <v>731</v>
      </c>
    </row>
    <row r="2874" spans="1:2" ht="15.75" hidden="1">
      <c r="A2874" s="64" t="s">
        <v>5544</v>
      </c>
      <c r="B2874" s="16" t="s">
        <v>731</v>
      </c>
    </row>
    <row r="2875" spans="1:2" ht="15.75" hidden="1">
      <c r="A2875" s="64" t="s">
        <v>5545</v>
      </c>
      <c r="B2875" s="16" t="s">
        <v>731</v>
      </c>
    </row>
    <row r="2876" spans="1:2" ht="15.75" hidden="1">
      <c r="A2876" s="64" t="s">
        <v>5546</v>
      </c>
      <c r="B2876" s="16" t="s">
        <v>731</v>
      </c>
    </row>
    <row r="2877" spans="1:2" ht="15.75" hidden="1">
      <c r="A2877" s="64" t="s">
        <v>5547</v>
      </c>
      <c r="B2877" s="16" t="s">
        <v>731</v>
      </c>
    </row>
    <row r="2878" spans="1:2" ht="15.75" hidden="1">
      <c r="A2878" s="64" t="s">
        <v>5548</v>
      </c>
      <c r="B2878" s="16" t="s">
        <v>731</v>
      </c>
    </row>
    <row r="2879" spans="1:2" ht="15.75" hidden="1">
      <c r="A2879" s="64" t="s">
        <v>5549</v>
      </c>
      <c r="B2879" s="16" t="s">
        <v>731</v>
      </c>
    </row>
    <row r="2880" spans="1:2" ht="15.75" hidden="1">
      <c r="A2880" s="64" t="s">
        <v>5550</v>
      </c>
      <c r="B2880" s="16" t="s">
        <v>731</v>
      </c>
    </row>
    <row r="2881" spans="1:2" ht="15.75" hidden="1">
      <c r="A2881" s="64" t="s">
        <v>5551</v>
      </c>
      <c r="B2881" s="16" t="s">
        <v>731</v>
      </c>
    </row>
    <row r="2882" spans="1:2" ht="15.75" hidden="1">
      <c r="A2882" s="64" t="s">
        <v>5552</v>
      </c>
      <c r="B2882" s="16" t="s">
        <v>731</v>
      </c>
    </row>
    <row r="2883" spans="1:2" ht="15.75" hidden="1">
      <c r="A2883" s="64" t="s">
        <v>5553</v>
      </c>
      <c r="B2883" s="16" t="s">
        <v>731</v>
      </c>
    </row>
    <row r="2884" spans="1:2" ht="15.75" hidden="1">
      <c r="A2884" s="64" t="s">
        <v>5554</v>
      </c>
      <c r="B2884" s="16" t="s">
        <v>731</v>
      </c>
    </row>
    <row r="2885" spans="1:2" ht="15.75" hidden="1">
      <c r="A2885" s="64" t="s">
        <v>5555</v>
      </c>
      <c r="B2885" s="16" t="s">
        <v>731</v>
      </c>
    </row>
    <row r="2886" spans="1:2" ht="15.75" hidden="1">
      <c r="A2886" s="64" t="s">
        <v>5556</v>
      </c>
      <c r="B2886" s="16" t="s">
        <v>731</v>
      </c>
    </row>
    <row r="2887" spans="1:2" ht="15.75" hidden="1">
      <c r="A2887" s="64" t="s">
        <v>5557</v>
      </c>
      <c r="B2887" s="16" t="s">
        <v>731</v>
      </c>
    </row>
    <row r="2888" spans="1:2" ht="15.75" hidden="1">
      <c r="A2888" s="64" t="s">
        <v>5558</v>
      </c>
      <c r="B2888" s="16" t="s">
        <v>731</v>
      </c>
    </row>
    <row r="2889" spans="1:2" ht="15.75" hidden="1">
      <c r="A2889" s="64" t="s">
        <v>5559</v>
      </c>
      <c r="B2889" s="16" t="s">
        <v>731</v>
      </c>
    </row>
    <row r="2890" spans="1:2" ht="15.75" hidden="1">
      <c r="A2890" s="64" t="s">
        <v>5560</v>
      </c>
      <c r="B2890" s="16" t="s">
        <v>731</v>
      </c>
    </row>
    <row r="2891" spans="1:2" ht="15.75" hidden="1">
      <c r="A2891" s="64" t="s">
        <v>5561</v>
      </c>
      <c r="B2891" s="16" t="s">
        <v>731</v>
      </c>
    </row>
    <row r="2892" spans="1:2" ht="15.75" hidden="1">
      <c r="A2892" s="64" t="s">
        <v>5562</v>
      </c>
      <c r="B2892" s="16" t="s">
        <v>731</v>
      </c>
    </row>
    <row r="2893" spans="1:2" ht="15.75" hidden="1">
      <c r="A2893" s="64" t="s">
        <v>5563</v>
      </c>
      <c r="B2893" s="16" t="s">
        <v>731</v>
      </c>
    </row>
    <row r="2894" spans="1:2" ht="15.75" hidden="1">
      <c r="A2894" s="64" t="s">
        <v>5564</v>
      </c>
      <c r="B2894" s="16" t="s">
        <v>731</v>
      </c>
    </row>
    <row r="2895" spans="1:2" ht="15.75" hidden="1">
      <c r="A2895" s="64" t="s">
        <v>5565</v>
      </c>
      <c r="B2895" s="16" t="s">
        <v>731</v>
      </c>
    </row>
    <row r="2896" spans="1:2" ht="15.75" hidden="1">
      <c r="A2896" s="64" t="s">
        <v>5566</v>
      </c>
      <c r="B2896" s="16" t="s">
        <v>731</v>
      </c>
    </row>
    <row r="2897" spans="1:2" ht="15.75" hidden="1">
      <c r="A2897" s="64" t="s">
        <v>5567</v>
      </c>
      <c r="B2897" s="16" t="s">
        <v>731</v>
      </c>
    </row>
    <row r="2898" spans="1:2" ht="15.75" hidden="1">
      <c r="A2898" s="64" t="s">
        <v>5568</v>
      </c>
      <c r="B2898" s="16" t="s">
        <v>731</v>
      </c>
    </row>
    <row r="2899" spans="1:2" ht="15.75" hidden="1">
      <c r="A2899" s="64" t="s">
        <v>5569</v>
      </c>
      <c r="B2899" s="1" t="s">
        <v>731</v>
      </c>
    </row>
    <row r="2900" spans="1:2" ht="15.75" hidden="1">
      <c r="A2900" s="64" t="s">
        <v>5570</v>
      </c>
      <c r="B2900" s="1" t="s">
        <v>731</v>
      </c>
    </row>
    <row r="2901" spans="1:2" ht="15.75" hidden="1">
      <c r="A2901" s="64" t="s">
        <v>5571</v>
      </c>
      <c r="B2901" s="1" t="s">
        <v>731</v>
      </c>
    </row>
    <row r="2902" spans="1:2" ht="15.75" hidden="1">
      <c r="A2902" s="15">
        <v>683615787575</v>
      </c>
      <c r="B2902" s="16" t="s">
        <v>731</v>
      </c>
    </row>
    <row r="2903" spans="1:2" ht="15.75" hidden="1">
      <c r="A2903" s="15">
        <v>683615787582</v>
      </c>
      <c r="B2903" s="16" t="s">
        <v>731</v>
      </c>
    </row>
    <row r="2904" spans="1:2" ht="15.75" hidden="1">
      <c r="A2904" s="15">
        <v>683615787599</v>
      </c>
      <c r="B2904" s="16" t="s">
        <v>731</v>
      </c>
    </row>
    <row r="2905" spans="1:2" ht="15.75" hidden="1">
      <c r="A2905" s="15">
        <v>683615787605</v>
      </c>
      <c r="B2905" s="16" t="s">
        <v>731</v>
      </c>
    </row>
    <row r="2906" spans="1:2" ht="15.75" hidden="1">
      <c r="A2906" s="15">
        <v>683615787612</v>
      </c>
      <c r="B2906" s="16" t="s">
        <v>731</v>
      </c>
    </row>
    <row r="2907" spans="1:2" ht="15.75" hidden="1">
      <c r="A2907" s="15">
        <v>683615787629</v>
      </c>
      <c r="B2907" s="16" t="s">
        <v>731</v>
      </c>
    </row>
    <row r="2908" spans="1:2" ht="15.75" hidden="1">
      <c r="A2908" s="15">
        <v>683615787636</v>
      </c>
      <c r="B2908" s="16" t="s">
        <v>731</v>
      </c>
    </row>
    <row r="2909" spans="1:2" ht="15.75" hidden="1">
      <c r="A2909" s="15">
        <v>683615787643</v>
      </c>
      <c r="B2909" s="16" t="s">
        <v>731</v>
      </c>
    </row>
    <row r="2910" spans="1:2" ht="15.75" hidden="1">
      <c r="A2910" s="15">
        <v>683615787650</v>
      </c>
      <c r="B2910" s="16" t="s">
        <v>731</v>
      </c>
    </row>
    <row r="2911" spans="1:2" ht="15.75" hidden="1">
      <c r="A2911" s="15">
        <v>683615787667</v>
      </c>
      <c r="B2911" s="16" t="s">
        <v>731</v>
      </c>
    </row>
    <row r="2912" spans="1:2" ht="15.75" hidden="1">
      <c r="A2912" s="15">
        <v>683615787674</v>
      </c>
      <c r="B2912" s="16" t="s">
        <v>731</v>
      </c>
    </row>
    <row r="2913" spans="1:2" ht="15.75" hidden="1">
      <c r="A2913" s="15">
        <v>683615787681</v>
      </c>
      <c r="B2913" s="16" t="s">
        <v>731</v>
      </c>
    </row>
    <row r="2914" spans="1:2" ht="15.75" hidden="1">
      <c r="A2914" s="15">
        <v>683615787698</v>
      </c>
      <c r="B2914" s="16" t="s">
        <v>731</v>
      </c>
    </row>
    <row r="2915" spans="1:2" ht="15.75" hidden="1">
      <c r="A2915" s="15">
        <v>683615787704</v>
      </c>
      <c r="B2915" s="16" t="s">
        <v>731</v>
      </c>
    </row>
    <row r="2916" spans="1:2" ht="15.75" hidden="1">
      <c r="A2916" s="15">
        <v>683615787711</v>
      </c>
      <c r="B2916" s="16" t="s">
        <v>731</v>
      </c>
    </row>
    <row r="2917" spans="1:2" ht="15.75" hidden="1">
      <c r="A2917" s="15">
        <v>683615787728</v>
      </c>
      <c r="B2917" s="16" t="s">
        <v>731</v>
      </c>
    </row>
    <row r="2918" spans="1:2" ht="15.75" hidden="1">
      <c r="A2918" s="15">
        <v>683615787735</v>
      </c>
      <c r="B2918" s="16" t="s">
        <v>731</v>
      </c>
    </row>
    <row r="2919" spans="1:2" ht="15.75" hidden="1">
      <c r="A2919" s="15">
        <v>683615787742</v>
      </c>
      <c r="B2919" s="16" t="s">
        <v>731</v>
      </c>
    </row>
    <row r="2920" spans="1:2" ht="15.75" hidden="1">
      <c r="A2920" s="15">
        <v>683615787759</v>
      </c>
      <c r="B2920" s="16" t="s">
        <v>731</v>
      </c>
    </row>
    <row r="2921" spans="1:2" ht="15.75" hidden="1">
      <c r="A2921" s="15">
        <v>683615787766</v>
      </c>
      <c r="B2921" s="16" t="s">
        <v>731</v>
      </c>
    </row>
    <row r="2922" spans="1:2" ht="15.75" hidden="1">
      <c r="A2922" s="15">
        <v>683615787773</v>
      </c>
      <c r="B2922" s="16" t="s">
        <v>731</v>
      </c>
    </row>
    <row r="2923" spans="1:2" ht="15.75" hidden="1">
      <c r="A2923" s="15">
        <v>683615787780</v>
      </c>
      <c r="B2923" s="16" t="s">
        <v>731</v>
      </c>
    </row>
    <row r="2924" spans="1:2" ht="15.75" hidden="1">
      <c r="A2924" s="15">
        <v>683615787797</v>
      </c>
      <c r="B2924" s="16" t="s">
        <v>731</v>
      </c>
    </row>
    <row r="2925" spans="1:2" ht="15.75" hidden="1">
      <c r="A2925" s="15">
        <v>683615787803</v>
      </c>
      <c r="B2925" s="16" t="s">
        <v>731</v>
      </c>
    </row>
    <row r="2926" spans="1:2" ht="15.75" hidden="1">
      <c r="A2926" s="15">
        <v>683615787810</v>
      </c>
      <c r="B2926" s="16" t="s">
        <v>731</v>
      </c>
    </row>
    <row r="2927" spans="1:2" ht="15.75" hidden="1">
      <c r="A2927" s="15">
        <v>683615787827</v>
      </c>
      <c r="B2927" s="16" t="s">
        <v>731</v>
      </c>
    </row>
    <row r="2928" spans="1:2" ht="15.75" hidden="1">
      <c r="A2928" s="15">
        <v>683615787834</v>
      </c>
      <c r="B2928" s="16" t="s">
        <v>731</v>
      </c>
    </row>
    <row r="2929" spans="1:2" ht="15.75" hidden="1">
      <c r="A2929" s="15">
        <v>683615787841</v>
      </c>
      <c r="B2929" s="16" t="s">
        <v>731</v>
      </c>
    </row>
    <row r="2930" spans="1:2" ht="15.75" hidden="1">
      <c r="A2930" s="15">
        <v>683615787858</v>
      </c>
      <c r="B2930" s="16" t="s">
        <v>731</v>
      </c>
    </row>
    <row r="2931" spans="1:2" ht="15.75" hidden="1">
      <c r="A2931" s="15">
        <v>683615787865</v>
      </c>
      <c r="B2931" s="16" t="s">
        <v>731</v>
      </c>
    </row>
    <row r="2932" spans="1:2" ht="15.75" hidden="1">
      <c r="A2932" s="15">
        <v>683615787872</v>
      </c>
      <c r="B2932" s="16" t="s">
        <v>731</v>
      </c>
    </row>
    <row r="2933" spans="1:2" ht="15.75" hidden="1">
      <c r="A2933" s="15">
        <v>683615787889</v>
      </c>
      <c r="B2933" s="16" t="s">
        <v>731</v>
      </c>
    </row>
    <row r="2934" spans="1:2" ht="15.75" hidden="1">
      <c r="A2934" s="15">
        <v>683615787896</v>
      </c>
      <c r="B2934" s="16" t="s">
        <v>731</v>
      </c>
    </row>
    <row r="2935" spans="1:2" ht="15.75" hidden="1">
      <c r="A2935" s="15">
        <v>683615787902</v>
      </c>
      <c r="B2935" s="16" t="s">
        <v>731</v>
      </c>
    </row>
    <row r="2936" spans="1:2" ht="15.75" hidden="1">
      <c r="A2936" s="15">
        <v>683615787919</v>
      </c>
      <c r="B2936" s="16" t="s">
        <v>731</v>
      </c>
    </row>
    <row r="2937" spans="1:2" ht="15.75" hidden="1">
      <c r="A2937" s="15">
        <v>683615787926</v>
      </c>
      <c r="B2937" s="16" t="s">
        <v>731</v>
      </c>
    </row>
    <row r="2938" spans="1:2" ht="15.75" hidden="1">
      <c r="A2938" s="15">
        <v>683615787933</v>
      </c>
      <c r="B2938" s="16" t="s">
        <v>731</v>
      </c>
    </row>
    <row r="2939" spans="1:2" ht="15.75" hidden="1">
      <c r="A2939" s="15">
        <v>683615787940</v>
      </c>
      <c r="B2939" s="16" t="s">
        <v>731</v>
      </c>
    </row>
    <row r="2940" spans="1:2" ht="15.75" hidden="1">
      <c r="A2940" s="15">
        <v>683615787957</v>
      </c>
      <c r="B2940" s="16" t="s">
        <v>731</v>
      </c>
    </row>
    <row r="2941" spans="1:2" ht="15.75" hidden="1">
      <c r="A2941" s="15">
        <v>683615787964</v>
      </c>
      <c r="B2941" s="16" t="s">
        <v>731</v>
      </c>
    </row>
    <row r="2942" spans="1:2" ht="15.75" hidden="1">
      <c r="A2942" s="15">
        <v>683615787971</v>
      </c>
      <c r="B2942" s="16" t="s">
        <v>731</v>
      </c>
    </row>
    <row r="2943" spans="1:2" ht="15.75" hidden="1">
      <c r="A2943" s="15">
        <v>683615787988</v>
      </c>
      <c r="B2943" s="16" t="s">
        <v>731</v>
      </c>
    </row>
    <row r="2944" spans="1:2" ht="15.75" hidden="1">
      <c r="A2944" s="15">
        <v>683615787995</v>
      </c>
      <c r="B2944" s="16" t="s">
        <v>731</v>
      </c>
    </row>
    <row r="2945" spans="1:2" ht="15.75" hidden="1">
      <c r="A2945" s="15">
        <v>683615788008</v>
      </c>
      <c r="B2945" s="16" t="s">
        <v>731</v>
      </c>
    </row>
    <row r="2946" spans="1:2" ht="15.75" hidden="1">
      <c r="A2946" s="15">
        <v>683615788015</v>
      </c>
      <c r="B2946" s="16" t="s">
        <v>731</v>
      </c>
    </row>
    <row r="2947" spans="1:2" ht="15.75" hidden="1">
      <c r="A2947" s="15">
        <v>683615788022</v>
      </c>
      <c r="B2947" s="16" t="s">
        <v>731</v>
      </c>
    </row>
    <row r="2948" spans="1:2" ht="15.75" hidden="1">
      <c r="A2948" s="15">
        <v>683615788039</v>
      </c>
      <c r="B2948" s="16" t="s">
        <v>731</v>
      </c>
    </row>
    <row r="2949" spans="1:2" ht="15.75" hidden="1">
      <c r="A2949" s="15">
        <v>683615788046</v>
      </c>
      <c r="B2949" s="16" t="s">
        <v>731</v>
      </c>
    </row>
    <row r="2950" spans="1:2" ht="15.75" hidden="1">
      <c r="A2950" s="15">
        <v>683615788053</v>
      </c>
      <c r="B2950" s="16" t="s">
        <v>731</v>
      </c>
    </row>
    <row r="2951" spans="1:2" ht="15.75" hidden="1">
      <c r="A2951" s="15">
        <v>683615788060</v>
      </c>
      <c r="B2951" s="16" t="s">
        <v>731</v>
      </c>
    </row>
    <row r="2952" spans="1:2" ht="15.75" hidden="1">
      <c r="A2952" s="15">
        <v>683615788077</v>
      </c>
      <c r="B2952" s="16" t="s">
        <v>731</v>
      </c>
    </row>
    <row r="2953" spans="1:2" ht="15.75" hidden="1">
      <c r="A2953" s="15">
        <v>683615788084</v>
      </c>
      <c r="B2953" s="16" t="s">
        <v>731</v>
      </c>
    </row>
    <row r="2954" spans="1:2" ht="15.75" hidden="1">
      <c r="A2954" s="15">
        <v>683615788091</v>
      </c>
      <c r="B2954" s="16" t="s">
        <v>731</v>
      </c>
    </row>
    <row r="2955" spans="1:2" ht="15.75" hidden="1">
      <c r="A2955" s="15">
        <v>683615788107</v>
      </c>
      <c r="B2955" s="16" t="s">
        <v>731</v>
      </c>
    </row>
    <row r="2956" spans="1:2" ht="15.75" hidden="1">
      <c r="A2956" s="15">
        <v>683615788114</v>
      </c>
      <c r="B2956" s="16" t="s">
        <v>731</v>
      </c>
    </row>
    <row r="2957" spans="1:2" ht="15.75" hidden="1">
      <c r="A2957" s="15">
        <v>683615788121</v>
      </c>
      <c r="B2957" s="16" t="s">
        <v>731</v>
      </c>
    </row>
    <row r="2958" spans="1:2" ht="15.75" hidden="1">
      <c r="A2958" s="15">
        <v>683615788138</v>
      </c>
      <c r="B2958" s="16" t="s">
        <v>731</v>
      </c>
    </row>
    <row r="2959" spans="1:2" ht="15.75" hidden="1">
      <c r="A2959" s="15">
        <v>683615788145</v>
      </c>
      <c r="B2959" s="16" t="s">
        <v>731</v>
      </c>
    </row>
    <row r="2960" spans="1:2" ht="15.75" hidden="1">
      <c r="A2960" s="15">
        <v>683615788152</v>
      </c>
      <c r="B2960" s="16" t="s">
        <v>731</v>
      </c>
    </row>
    <row r="2961" spans="1:2" ht="15.75" hidden="1">
      <c r="A2961" s="15">
        <v>683615788169</v>
      </c>
      <c r="B2961" s="16" t="s">
        <v>731</v>
      </c>
    </row>
    <row r="2962" spans="1:2" ht="15.75" hidden="1">
      <c r="A2962" s="15">
        <v>683615788176</v>
      </c>
      <c r="B2962" s="16" t="s">
        <v>731</v>
      </c>
    </row>
    <row r="2963" spans="1:2" ht="15.75" hidden="1">
      <c r="A2963" s="15">
        <v>683615788183</v>
      </c>
      <c r="B2963" s="16" t="s">
        <v>731</v>
      </c>
    </row>
    <row r="2964" spans="1:2" ht="15.75" hidden="1">
      <c r="A2964" s="15">
        <v>683615788190</v>
      </c>
      <c r="B2964" s="16" t="s">
        <v>731</v>
      </c>
    </row>
    <row r="2965" spans="1:2" ht="15.75" hidden="1">
      <c r="A2965" s="15">
        <v>683615788206</v>
      </c>
      <c r="B2965" s="16" t="s">
        <v>731</v>
      </c>
    </row>
    <row r="2966" spans="1:2" ht="15.75" hidden="1">
      <c r="A2966" s="15">
        <v>683615788213</v>
      </c>
      <c r="B2966" s="16" t="s">
        <v>731</v>
      </c>
    </row>
    <row r="2967" spans="1:2" ht="15.75" hidden="1">
      <c r="A2967" s="15">
        <v>683615788220</v>
      </c>
      <c r="B2967" s="16" t="s">
        <v>731</v>
      </c>
    </row>
    <row r="2968" spans="1:2" ht="15.75" hidden="1">
      <c r="A2968" s="15">
        <v>683615788237</v>
      </c>
      <c r="B2968" s="16" t="s">
        <v>731</v>
      </c>
    </row>
    <row r="2969" spans="1:2" ht="15.75" hidden="1">
      <c r="A2969" s="15">
        <v>683615788244</v>
      </c>
      <c r="B2969" s="16" t="s">
        <v>731</v>
      </c>
    </row>
    <row r="2970" spans="1:2" ht="15.75" hidden="1">
      <c r="A2970" s="15">
        <v>683615788251</v>
      </c>
      <c r="B2970" s="16" t="s">
        <v>731</v>
      </c>
    </row>
    <row r="2971" spans="1:2" ht="15.75" hidden="1">
      <c r="A2971" s="15">
        <v>683615788268</v>
      </c>
      <c r="B2971" s="16" t="s">
        <v>731</v>
      </c>
    </row>
    <row r="2972" spans="1:2" ht="15.75" hidden="1">
      <c r="A2972" s="15">
        <v>683615788275</v>
      </c>
      <c r="B2972" s="16" t="s">
        <v>731</v>
      </c>
    </row>
    <row r="2973" spans="1:2" ht="15.75" hidden="1">
      <c r="A2973" s="15">
        <v>683615788282</v>
      </c>
      <c r="B2973" s="16" t="s">
        <v>731</v>
      </c>
    </row>
    <row r="2974" spans="1:2" ht="15.75" hidden="1">
      <c r="A2974" s="15">
        <v>683615788299</v>
      </c>
      <c r="B2974" s="16" t="s">
        <v>731</v>
      </c>
    </row>
    <row r="2975" spans="1:2" ht="15.75" hidden="1">
      <c r="A2975" s="15">
        <v>683615788305</v>
      </c>
      <c r="B2975" s="16" t="s">
        <v>731</v>
      </c>
    </row>
    <row r="2976" spans="1:2" ht="15.75" hidden="1">
      <c r="A2976" s="15">
        <v>683615788312</v>
      </c>
      <c r="B2976" s="16" t="s">
        <v>731</v>
      </c>
    </row>
    <row r="2977" spans="1:2" ht="15.75" hidden="1">
      <c r="A2977" s="15">
        <v>683615788329</v>
      </c>
      <c r="B2977" s="16" t="s">
        <v>731</v>
      </c>
    </row>
    <row r="2978" spans="1:2" ht="15.75" hidden="1">
      <c r="A2978" s="15">
        <v>683615788336</v>
      </c>
      <c r="B2978" s="16" t="s">
        <v>731</v>
      </c>
    </row>
    <row r="2979" spans="1:2" ht="15.75" hidden="1">
      <c r="A2979" s="15">
        <v>683615788343</v>
      </c>
      <c r="B2979" s="16" t="s">
        <v>731</v>
      </c>
    </row>
    <row r="2980" spans="1:2" ht="15.75" hidden="1">
      <c r="A2980" s="15">
        <v>683615788350</v>
      </c>
      <c r="B2980" s="16" t="s">
        <v>731</v>
      </c>
    </row>
    <row r="2981" spans="1:2" ht="15.75" hidden="1">
      <c r="A2981" s="15">
        <v>683615788367</v>
      </c>
      <c r="B2981" s="16" t="s">
        <v>731</v>
      </c>
    </row>
    <row r="2982" spans="1:2" ht="15.75" hidden="1">
      <c r="A2982" s="15">
        <v>683615788374</v>
      </c>
      <c r="B2982" s="16" t="s">
        <v>731</v>
      </c>
    </row>
    <row r="2983" spans="1:2" ht="15.75" hidden="1">
      <c r="A2983" s="15">
        <v>683615788381</v>
      </c>
      <c r="B2983" s="16" t="s">
        <v>731</v>
      </c>
    </row>
    <row r="2984" spans="1:2" ht="15.75" hidden="1">
      <c r="A2984" s="15">
        <v>683615788398</v>
      </c>
      <c r="B2984" s="16" t="s">
        <v>731</v>
      </c>
    </row>
    <row r="2985" spans="1:2" ht="15.75" hidden="1">
      <c r="A2985" s="15">
        <v>683615788404</v>
      </c>
      <c r="B2985" s="16" t="s">
        <v>731</v>
      </c>
    </row>
    <row r="2986" spans="1:2" ht="15.75" hidden="1">
      <c r="A2986" s="15">
        <v>683615788411</v>
      </c>
      <c r="B2986" s="16" t="s">
        <v>731</v>
      </c>
    </row>
    <row r="2987" spans="1:2" ht="15.75" hidden="1">
      <c r="A2987" s="15">
        <v>683615788428</v>
      </c>
      <c r="B2987" s="16" t="s">
        <v>731</v>
      </c>
    </row>
    <row r="2988" spans="1:2" ht="15.75" hidden="1">
      <c r="A2988" s="15">
        <v>683615788435</v>
      </c>
      <c r="B2988" s="16" t="s">
        <v>731</v>
      </c>
    </row>
    <row r="2989" spans="1:2" ht="15.75" hidden="1">
      <c r="A2989" s="15">
        <v>683615788442</v>
      </c>
      <c r="B2989" s="16" t="s">
        <v>731</v>
      </c>
    </row>
    <row r="2990" spans="1:2" ht="15.75" hidden="1">
      <c r="A2990" s="15">
        <v>683615788459</v>
      </c>
      <c r="B2990" s="16" t="s">
        <v>731</v>
      </c>
    </row>
    <row r="2991" spans="1:2" ht="15.75" hidden="1">
      <c r="A2991" s="15">
        <v>683615788466</v>
      </c>
      <c r="B2991" s="16" t="s">
        <v>731</v>
      </c>
    </row>
    <row r="2992" spans="1:2" ht="15.75" hidden="1">
      <c r="A2992" s="15">
        <v>683615788473</v>
      </c>
      <c r="B2992" s="16" t="s">
        <v>731</v>
      </c>
    </row>
    <row r="2993" spans="1:2" ht="15.75" hidden="1">
      <c r="A2993" s="15">
        <v>683615788480</v>
      </c>
      <c r="B2993" s="16" t="s">
        <v>731</v>
      </c>
    </row>
    <row r="2994" spans="1:2" ht="15.75" hidden="1">
      <c r="A2994" s="15">
        <v>683615788497</v>
      </c>
      <c r="B2994" s="16" t="s">
        <v>731</v>
      </c>
    </row>
    <row r="2995" spans="1:2" ht="15.75" hidden="1">
      <c r="A2995" s="15">
        <v>683615788503</v>
      </c>
      <c r="B2995" s="16" t="s">
        <v>731</v>
      </c>
    </row>
    <row r="2996" spans="1:2" ht="15.75" hidden="1">
      <c r="A2996" s="15">
        <v>683615788510</v>
      </c>
      <c r="B2996" s="16" t="s">
        <v>731</v>
      </c>
    </row>
    <row r="2997" spans="1:2" ht="15.75" hidden="1">
      <c r="A2997" s="15">
        <v>683615788527</v>
      </c>
      <c r="B2997" s="16" t="s">
        <v>731</v>
      </c>
    </row>
    <row r="2998" spans="1:2" ht="15.75" hidden="1">
      <c r="A2998" s="15">
        <v>683615788534</v>
      </c>
      <c r="B2998" s="16" t="s">
        <v>731</v>
      </c>
    </row>
    <row r="2999" spans="1:2" ht="15.75" hidden="1">
      <c r="A2999" s="15">
        <v>683615788541</v>
      </c>
      <c r="B2999" s="16" t="s">
        <v>731</v>
      </c>
    </row>
    <row r="3000" spans="1:2" ht="15.75" hidden="1">
      <c r="A3000" s="15">
        <v>683615788558</v>
      </c>
      <c r="B3000" s="16" t="s">
        <v>731</v>
      </c>
    </row>
    <row r="3001" spans="1:2" ht="15.75" hidden="1">
      <c r="A3001" s="15">
        <v>683615788565</v>
      </c>
      <c r="B3001" s="16" t="s">
        <v>731</v>
      </c>
    </row>
    <row r="3002" spans="1:2" ht="15.75" hidden="1">
      <c r="A3002" s="15">
        <v>683615788572</v>
      </c>
      <c r="B3002" s="16" t="s">
        <v>731</v>
      </c>
    </row>
    <row r="3003" spans="1:2" ht="15.75" hidden="1">
      <c r="A3003" s="15">
        <v>683615788589</v>
      </c>
      <c r="B3003" s="16" t="s">
        <v>731</v>
      </c>
    </row>
    <row r="3004" spans="1:2" ht="15.75" hidden="1">
      <c r="A3004" s="15">
        <v>683615788596</v>
      </c>
      <c r="B3004" s="16" t="s">
        <v>731</v>
      </c>
    </row>
    <row r="3005" spans="1:2" ht="15.75" hidden="1">
      <c r="A3005" s="15">
        <v>683615788602</v>
      </c>
      <c r="B3005" s="16" t="s">
        <v>731</v>
      </c>
    </row>
    <row r="3006" spans="1:2" ht="15.75" hidden="1">
      <c r="A3006" s="15">
        <v>683615788619</v>
      </c>
      <c r="B3006" s="16" t="s">
        <v>731</v>
      </c>
    </row>
    <row r="3007" spans="1:2" ht="15.75" hidden="1">
      <c r="A3007" s="15">
        <v>683615788626</v>
      </c>
      <c r="B3007" s="16" t="s">
        <v>731</v>
      </c>
    </row>
    <row r="3008" spans="1:2" ht="15.75" hidden="1">
      <c r="A3008" s="15">
        <v>683615788633</v>
      </c>
      <c r="B3008" s="16" t="s">
        <v>731</v>
      </c>
    </row>
    <row r="3009" spans="1:2" ht="15.75" hidden="1">
      <c r="A3009" s="15">
        <v>683615788640</v>
      </c>
      <c r="B3009" s="16" t="s">
        <v>731</v>
      </c>
    </row>
    <row r="3010" spans="1:2" ht="15.75" hidden="1">
      <c r="A3010" s="15">
        <v>683615788657</v>
      </c>
      <c r="B3010" s="16" t="s">
        <v>731</v>
      </c>
    </row>
    <row r="3011" spans="1:2" ht="15.75" hidden="1">
      <c r="A3011" s="15">
        <v>683615788664</v>
      </c>
      <c r="B3011" s="16" t="s">
        <v>731</v>
      </c>
    </row>
    <row r="3012" spans="1:2" ht="15.75" hidden="1">
      <c r="A3012" s="15">
        <v>683615788671</v>
      </c>
      <c r="B3012" s="16" t="s">
        <v>731</v>
      </c>
    </row>
    <row r="3013" spans="1:2" ht="15.75" hidden="1">
      <c r="A3013" s="15">
        <v>683615788688</v>
      </c>
      <c r="B3013" s="16" t="s">
        <v>731</v>
      </c>
    </row>
    <row r="3014" spans="1:2" ht="15.75" hidden="1">
      <c r="A3014" s="15">
        <v>683615788695</v>
      </c>
      <c r="B3014" s="16" t="s">
        <v>731</v>
      </c>
    </row>
    <row r="3015" spans="1:2" ht="15.75" hidden="1">
      <c r="A3015" s="15">
        <v>683615788701</v>
      </c>
      <c r="B3015" s="16" t="s">
        <v>731</v>
      </c>
    </row>
    <row r="3016" spans="1:2" ht="15.75" hidden="1">
      <c r="A3016" s="15">
        <v>683615788718</v>
      </c>
      <c r="B3016" s="16" t="s">
        <v>731</v>
      </c>
    </row>
    <row r="3017" spans="1:2" ht="15.75" hidden="1">
      <c r="A3017" s="15">
        <v>683615788725</v>
      </c>
      <c r="B3017" s="16" t="s">
        <v>731</v>
      </c>
    </row>
    <row r="3018" spans="1:2" ht="15.75" hidden="1">
      <c r="A3018" s="15">
        <v>683615788732</v>
      </c>
      <c r="B3018" s="16" t="s">
        <v>731</v>
      </c>
    </row>
    <row r="3019" spans="1:2" ht="15.75" hidden="1">
      <c r="A3019" s="15">
        <v>683615788749</v>
      </c>
      <c r="B3019" s="16" t="s">
        <v>731</v>
      </c>
    </row>
    <row r="3020" spans="1:2" ht="15.75" hidden="1">
      <c r="A3020" s="15">
        <v>683615788756</v>
      </c>
      <c r="B3020" s="16" t="s">
        <v>731</v>
      </c>
    </row>
    <row r="3021" spans="1:2" ht="15.75" hidden="1">
      <c r="A3021" s="15">
        <v>683615788763</v>
      </c>
      <c r="B3021" s="16" t="s">
        <v>731</v>
      </c>
    </row>
    <row r="3022" spans="1:2" ht="15.75" hidden="1">
      <c r="A3022" s="15">
        <v>683615788770</v>
      </c>
      <c r="B3022" s="16" t="s">
        <v>731</v>
      </c>
    </row>
    <row r="3023" spans="1:2" ht="15.75" hidden="1">
      <c r="A3023" s="15">
        <v>683615788787</v>
      </c>
      <c r="B3023" s="16" t="s">
        <v>731</v>
      </c>
    </row>
    <row r="3024" spans="1:2" ht="15.75" hidden="1">
      <c r="A3024" s="15">
        <v>683615788794</v>
      </c>
      <c r="B3024" s="16" t="s">
        <v>731</v>
      </c>
    </row>
    <row r="3025" spans="1:2" ht="15.75" hidden="1">
      <c r="A3025" s="15">
        <v>683615788800</v>
      </c>
      <c r="B3025" s="16" t="s">
        <v>731</v>
      </c>
    </row>
    <row r="3026" spans="1:2" ht="15.75" hidden="1">
      <c r="A3026" s="15">
        <v>683615788817</v>
      </c>
      <c r="B3026" s="16" t="s">
        <v>731</v>
      </c>
    </row>
    <row r="3027" spans="1:2" ht="15.75" hidden="1">
      <c r="A3027" s="15">
        <v>683615788824</v>
      </c>
      <c r="B3027" s="16" t="s">
        <v>731</v>
      </c>
    </row>
    <row r="3028" spans="1:2" ht="15.75" hidden="1">
      <c r="A3028" s="15">
        <v>683615788831</v>
      </c>
      <c r="B3028" s="16" t="s">
        <v>731</v>
      </c>
    </row>
    <row r="3029" spans="1:2" ht="15.75" hidden="1">
      <c r="A3029" s="15">
        <v>683615788848</v>
      </c>
      <c r="B3029" s="16" t="s">
        <v>731</v>
      </c>
    </row>
    <row r="3030" spans="1:2" ht="15.75" hidden="1">
      <c r="A3030" s="15">
        <v>683615788855</v>
      </c>
      <c r="B3030" s="16" t="s">
        <v>731</v>
      </c>
    </row>
    <row r="3031" spans="1:2" ht="15.75" hidden="1">
      <c r="A3031" s="15">
        <v>683615788862</v>
      </c>
      <c r="B3031" s="16" t="s">
        <v>731</v>
      </c>
    </row>
    <row r="3032" spans="1:2" ht="15.75" hidden="1">
      <c r="A3032" s="15">
        <v>683615788879</v>
      </c>
      <c r="B3032" s="16" t="s">
        <v>731</v>
      </c>
    </row>
    <row r="3033" spans="1:2" ht="15.75" hidden="1">
      <c r="A3033" s="15">
        <v>683615788886</v>
      </c>
      <c r="B3033" s="16" t="s">
        <v>731</v>
      </c>
    </row>
    <row r="3034" spans="1:2" ht="15.75" hidden="1">
      <c r="A3034" s="15">
        <v>683615788893</v>
      </c>
      <c r="B3034" s="16" t="s">
        <v>731</v>
      </c>
    </row>
    <row r="3035" spans="1:2" ht="15.75" hidden="1">
      <c r="A3035" s="15">
        <v>683615788909</v>
      </c>
      <c r="B3035" s="16" t="s">
        <v>731</v>
      </c>
    </row>
    <row r="3036" spans="1:2" ht="15.75" hidden="1">
      <c r="A3036" s="15">
        <v>683615788916</v>
      </c>
      <c r="B3036" s="16" t="s">
        <v>731</v>
      </c>
    </row>
    <row r="3037" spans="1:2" ht="15.75" hidden="1">
      <c r="A3037" s="15">
        <v>683615788923</v>
      </c>
      <c r="B3037" s="16" t="s">
        <v>731</v>
      </c>
    </row>
    <row r="3038" spans="1:2" ht="15.75" hidden="1">
      <c r="A3038" s="15">
        <v>683615788930</v>
      </c>
      <c r="B3038" s="16" t="s">
        <v>731</v>
      </c>
    </row>
    <row r="3039" spans="1:2" ht="15.75" hidden="1">
      <c r="A3039" s="15">
        <v>683615788947</v>
      </c>
      <c r="B3039" s="16" t="s">
        <v>731</v>
      </c>
    </row>
    <row r="3040" spans="1:2" ht="15.75" hidden="1">
      <c r="A3040" s="15">
        <v>683615788954</v>
      </c>
      <c r="B3040" s="16" t="s">
        <v>731</v>
      </c>
    </row>
    <row r="3041" spans="1:2" ht="15.75" hidden="1">
      <c r="A3041" s="15">
        <v>683615788961</v>
      </c>
      <c r="B3041" s="16" t="s">
        <v>731</v>
      </c>
    </row>
    <row r="3042" spans="1:2" ht="15.75" hidden="1">
      <c r="A3042" s="15">
        <v>683615788978</v>
      </c>
      <c r="B3042" s="16" t="s">
        <v>731</v>
      </c>
    </row>
    <row r="3043" spans="1:2" ht="15.75" hidden="1">
      <c r="A3043" s="15">
        <v>683615788985</v>
      </c>
      <c r="B3043" s="16" t="s">
        <v>731</v>
      </c>
    </row>
    <row r="3044" spans="1:2" ht="15.75" hidden="1">
      <c r="A3044" s="15">
        <v>683615788992</v>
      </c>
      <c r="B3044" s="16" t="s">
        <v>731</v>
      </c>
    </row>
    <row r="3045" spans="1:2" ht="15.75" hidden="1">
      <c r="A3045" s="15">
        <v>683615789005</v>
      </c>
      <c r="B3045" s="16" t="s">
        <v>731</v>
      </c>
    </row>
    <row r="3046" spans="1:2" ht="15.75" hidden="1">
      <c r="A3046" s="15">
        <v>683615789012</v>
      </c>
      <c r="B3046" s="16" t="s">
        <v>731</v>
      </c>
    </row>
    <row r="3047" spans="1:2" ht="15.75" hidden="1">
      <c r="A3047" s="15">
        <v>683615789029</v>
      </c>
      <c r="B3047" s="16" t="s">
        <v>731</v>
      </c>
    </row>
    <row r="3048" spans="1:2" ht="15.75" hidden="1">
      <c r="A3048" s="15">
        <v>683615789036</v>
      </c>
      <c r="B3048" s="16" t="s">
        <v>731</v>
      </c>
    </row>
    <row r="3049" spans="1:2" ht="15.75" hidden="1">
      <c r="A3049" s="15">
        <v>683615789043</v>
      </c>
      <c r="B3049" s="16" t="s">
        <v>731</v>
      </c>
    </row>
    <row r="3050" spans="1:2" ht="15.75" hidden="1">
      <c r="A3050" s="15">
        <v>683615789050</v>
      </c>
      <c r="B3050" s="16" t="s">
        <v>731</v>
      </c>
    </row>
    <row r="3051" spans="1:2" ht="15.75" hidden="1">
      <c r="A3051" s="15">
        <v>683615789067</v>
      </c>
      <c r="B3051" s="16" t="s">
        <v>731</v>
      </c>
    </row>
    <row r="3052" spans="1:2" ht="15.75" hidden="1">
      <c r="A3052" s="15">
        <v>683615789074</v>
      </c>
      <c r="B3052" s="16" t="s">
        <v>731</v>
      </c>
    </row>
    <row r="3053" spans="1:2" ht="15.75" hidden="1">
      <c r="A3053" s="15">
        <v>683615789081</v>
      </c>
      <c r="B3053" s="16" t="s">
        <v>731</v>
      </c>
    </row>
    <row r="3054" spans="1:2" ht="15.75" hidden="1">
      <c r="A3054" s="15">
        <v>683615789098</v>
      </c>
      <c r="B3054" s="16" t="s">
        <v>731</v>
      </c>
    </row>
    <row r="3055" spans="1:2" ht="15.75" hidden="1">
      <c r="A3055" s="15">
        <v>683615789104</v>
      </c>
      <c r="B3055" s="16" t="s">
        <v>731</v>
      </c>
    </row>
    <row r="3056" spans="1:2" ht="15.75" hidden="1">
      <c r="A3056" s="15">
        <v>683615789111</v>
      </c>
      <c r="B3056" s="16" t="s">
        <v>731</v>
      </c>
    </row>
    <row r="3057" spans="1:2" ht="15.75" hidden="1">
      <c r="A3057" s="15">
        <v>683615789128</v>
      </c>
      <c r="B3057" s="16" t="s">
        <v>731</v>
      </c>
    </row>
    <row r="3058" spans="1:2" ht="15.75" hidden="1">
      <c r="A3058" s="15">
        <v>683615789135</v>
      </c>
      <c r="B3058" s="16" t="s">
        <v>731</v>
      </c>
    </row>
    <row r="3059" spans="1:2" ht="15.75" hidden="1">
      <c r="A3059" s="15">
        <v>683615789142</v>
      </c>
      <c r="B3059" s="16" t="s">
        <v>731</v>
      </c>
    </row>
    <row r="3060" spans="1:2" ht="15.75" hidden="1">
      <c r="A3060" s="15">
        <v>683615789159</v>
      </c>
      <c r="B3060" s="16" t="s">
        <v>731</v>
      </c>
    </row>
    <row r="3061" spans="1:2" ht="15.75" hidden="1">
      <c r="A3061" s="15">
        <v>683615789166</v>
      </c>
      <c r="B3061" s="16" t="s">
        <v>731</v>
      </c>
    </row>
    <row r="3062" spans="1:2" ht="15.75" hidden="1">
      <c r="A3062" s="15">
        <v>683615789173</v>
      </c>
      <c r="B3062" s="16" t="s">
        <v>731</v>
      </c>
    </row>
    <row r="3063" spans="1:2" ht="15.75" hidden="1">
      <c r="A3063" s="15">
        <v>683615789180</v>
      </c>
      <c r="B3063" s="16" t="s">
        <v>731</v>
      </c>
    </row>
    <row r="3064" spans="1:2" ht="15.75" hidden="1">
      <c r="A3064" s="15">
        <v>683615789197</v>
      </c>
      <c r="B3064" s="16" t="s">
        <v>731</v>
      </c>
    </row>
    <row r="3065" spans="1:2" ht="15.75" hidden="1">
      <c r="A3065" s="15">
        <v>683615789203</v>
      </c>
      <c r="B3065" s="16" t="s">
        <v>731</v>
      </c>
    </row>
    <row r="3066" spans="1:2" ht="15.75" hidden="1">
      <c r="A3066" s="15">
        <v>683615789210</v>
      </c>
      <c r="B3066" s="16" t="s">
        <v>731</v>
      </c>
    </row>
    <row r="3067" spans="1:2" ht="15.75" hidden="1">
      <c r="A3067" s="15">
        <v>683615789227</v>
      </c>
      <c r="B3067" s="16" t="s">
        <v>731</v>
      </c>
    </row>
    <row r="3068" spans="1:2" ht="15.75" hidden="1">
      <c r="A3068" s="15">
        <v>683615789234</v>
      </c>
      <c r="B3068" s="16" t="s">
        <v>731</v>
      </c>
    </row>
    <row r="3069" spans="1:2" ht="15.75" hidden="1">
      <c r="A3069" s="15">
        <v>683615789241</v>
      </c>
      <c r="B3069" s="16" t="s">
        <v>731</v>
      </c>
    </row>
    <row r="3070" spans="1:2" ht="15.75" hidden="1">
      <c r="A3070" s="15">
        <v>683615789258</v>
      </c>
      <c r="B3070" s="16" t="s">
        <v>731</v>
      </c>
    </row>
    <row r="3071" spans="1:2" ht="15.75" hidden="1">
      <c r="A3071" s="15">
        <v>683615789265</v>
      </c>
      <c r="B3071" s="16" t="s">
        <v>731</v>
      </c>
    </row>
    <row r="3072" spans="1:2" ht="15.75" hidden="1">
      <c r="A3072" s="15">
        <v>683615789272</v>
      </c>
      <c r="B3072" s="16" t="s">
        <v>731</v>
      </c>
    </row>
    <row r="3073" spans="1:2" ht="15.75" hidden="1">
      <c r="A3073" s="15">
        <v>683615789289</v>
      </c>
      <c r="B3073" s="16" t="s">
        <v>731</v>
      </c>
    </row>
    <row r="3074" spans="1:2" ht="15.75" hidden="1">
      <c r="A3074" s="15">
        <v>683615789296</v>
      </c>
      <c r="B3074" s="16" t="s">
        <v>731</v>
      </c>
    </row>
    <row r="3075" spans="1:2" ht="15.75" hidden="1">
      <c r="A3075" s="15">
        <v>683615789302</v>
      </c>
      <c r="B3075" s="16" t="s">
        <v>731</v>
      </c>
    </row>
    <row r="3076" spans="1:2" ht="15.75" hidden="1">
      <c r="A3076" s="15">
        <v>683615789319</v>
      </c>
      <c r="B3076" s="16" t="s">
        <v>731</v>
      </c>
    </row>
    <row r="3077" spans="1:2" ht="15.75" hidden="1">
      <c r="A3077" s="15">
        <v>683615789326</v>
      </c>
      <c r="B3077" s="16" t="s">
        <v>731</v>
      </c>
    </row>
    <row r="3078" spans="1:2" ht="15.75" hidden="1">
      <c r="A3078" s="15">
        <v>683615789333</v>
      </c>
      <c r="B3078" s="16" t="s">
        <v>731</v>
      </c>
    </row>
    <row r="3079" spans="1:2" ht="15.75" hidden="1">
      <c r="A3079" s="15">
        <v>683615789340</v>
      </c>
      <c r="B3079" s="16" t="s">
        <v>731</v>
      </c>
    </row>
    <row r="3080" spans="1:2" ht="15.75" hidden="1">
      <c r="A3080" s="15">
        <v>683615789357</v>
      </c>
      <c r="B3080" s="16" t="s">
        <v>731</v>
      </c>
    </row>
    <row r="3081" spans="1:2" ht="15.75" hidden="1">
      <c r="A3081" s="15">
        <v>683615789364</v>
      </c>
      <c r="B3081" s="16" t="s">
        <v>731</v>
      </c>
    </row>
    <row r="3082" spans="1:2" ht="15.75" hidden="1">
      <c r="A3082" s="15">
        <v>683615789371</v>
      </c>
      <c r="B3082" s="16" t="s">
        <v>731</v>
      </c>
    </row>
    <row r="3083" spans="1:2" ht="15.75" hidden="1">
      <c r="A3083" s="15">
        <v>683615789388</v>
      </c>
      <c r="B3083" s="16" t="s">
        <v>731</v>
      </c>
    </row>
    <row r="3084" spans="1:2" ht="15.75" hidden="1">
      <c r="A3084" s="15">
        <v>683615789395</v>
      </c>
      <c r="B3084" s="16" t="s">
        <v>731</v>
      </c>
    </row>
    <row r="3085" spans="1:2" ht="15.75" hidden="1">
      <c r="A3085" s="15">
        <v>683615789401</v>
      </c>
      <c r="B3085" s="16" t="s">
        <v>731</v>
      </c>
    </row>
    <row r="3086" spans="1:2" ht="15.75" hidden="1">
      <c r="A3086" s="15">
        <v>683615789418</v>
      </c>
      <c r="B3086" s="16" t="s">
        <v>731</v>
      </c>
    </row>
    <row r="3087" spans="1:2" ht="15.75" hidden="1">
      <c r="A3087" s="15">
        <v>683615789425</v>
      </c>
      <c r="B3087" s="16" t="s">
        <v>731</v>
      </c>
    </row>
    <row r="3088" spans="1:2" ht="15.75" hidden="1">
      <c r="A3088" s="15">
        <v>683615789432</v>
      </c>
      <c r="B3088" s="16" t="s">
        <v>731</v>
      </c>
    </row>
    <row r="3089" spans="1:2" ht="15.75" hidden="1">
      <c r="A3089" s="15">
        <v>683615789449</v>
      </c>
      <c r="B3089" s="16" t="s">
        <v>731</v>
      </c>
    </row>
    <row r="3090" spans="1:2" ht="15.75" hidden="1">
      <c r="A3090" s="15">
        <v>683615789456</v>
      </c>
      <c r="B3090" s="16" t="s">
        <v>731</v>
      </c>
    </row>
    <row r="3091" spans="1:2" ht="15.75" hidden="1">
      <c r="A3091" s="15">
        <v>683615789463</v>
      </c>
      <c r="B3091" s="16" t="s">
        <v>731</v>
      </c>
    </row>
    <row r="3092" spans="1:2" ht="15.75" hidden="1">
      <c r="A3092" s="15">
        <v>683615789470</v>
      </c>
      <c r="B3092" s="16" t="s">
        <v>731</v>
      </c>
    </row>
    <row r="3093" spans="1:2" ht="15.75" hidden="1">
      <c r="A3093" s="15">
        <v>683615789487</v>
      </c>
      <c r="B3093" s="16" t="s">
        <v>731</v>
      </c>
    </row>
    <row r="3094" spans="1:2" ht="15.75" hidden="1">
      <c r="A3094" s="15">
        <v>683615789494</v>
      </c>
      <c r="B3094" s="16" t="s">
        <v>731</v>
      </c>
    </row>
    <row r="3095" spans="1:2" ht="15.75" hidden="1">
      <c r="A3095" s="15">
        <v>683615789500</v>
      </c>
      <c r="B3095" s="16" t="s">
        <v>731</v>
      </c>
    </row>
    <row r="3096" spans="1:2" ht="15.75" hidden="1">
      <c r="A3096" s="15">
        <v>683615789517</v>
      </c>
      <c r="B3096" s="16" t="s">
        <v>731</v>
      </c>
    </row>
    <row r="3097" spans="1:2" ht="15.75" hidden="1">
      <c r="A3097" s="15">
        <v>683615789524</v>
      </c>
      <c r="B3097" s="16" t="s">
        <v>731</v>
      </c>
    </row>
    <row r="3098" spans="1:2" ht="15.75" hidden="1">
      <c r="A3098" s="15">
        <v>683615789531</v>
      </c>
      <c r="B3098" s="16" t="s">
        <v>731</v>
      </c>
    </row>
    <row r="3099" spans="1:2" ht="15.75" hidden="1">
      <c r="A3099" s="15">
        <v>683615789548</v>
      </c>
      <c r="B3099" s="16" t="s">
        <v>731</v>
      </c>
    </row>
    <row r="3100" spans="1:2" ht="15.75" hidden="1">
      <c r="A3100" s="15">
        <v>683615789555</v>
      </c>
      <c r="B3100" s="16" t="s">
        <v>731</v>
      </c>
    </row>
    <row r="3101" spans="1:2" ht="15.75" hidden="1">
      <c r="A3101" s="15">
        <v>683615789562</v>
      </c>
      <c r="B3101" s="16" t="s">
        <v>731</v>
      </c>
    </row>
    <row r="3102" spans="1:2" ht="15.75" hidden="1">
      <c r="A3102" s="15">
        <v>683615789579</v>
      </c>
      <c r="B3102" s="16" t="s">
        <v>731</v>
      </c>
    </row>
    <row r="3103" spans="1:2" ht="15.75" hidden="1">
      <c r="A3103" s="15">
        <v>683615789586</v>
      </c>
      <c r="B3103" s="16" t="s">
        <v>731</v>
      </c>
    </row>
    <row r="3104" spans="1:2" ht="15.75" hidden="1">
      <c r="A3104" s="15">
        <v>683615789593</v>
      </c>
      <c r="B3104" s="16" t="s">
        <v>731</v>
      </c>
    </row>
    <row r="3105" spans="1:2" ht="15.75" hidden="1">
      <c r="A3105" s="15">
        <v>683615789609</v>
      </c>
      <c r="B3105" s="16" t="s">
        <v>731</v>
      </c>
    </row>
    <row r="3106" spans="1:2" ht="15.75" hidden="1">
      <c r="A3106" s="15">
        <v>683615789616</v>
      </c>
      <c r="B3106" s="16" t="s">
        <v>731</v>
      </c>
    </row>
    <row r="3107" spans="1:2" ht="15.75" hidden="1">
      <c r="A3107" s="15">
        <v>683615789623</v>
      </c>
      <c r="B3107" s="16" t="s">
        <v>731</v>
      </c>
    </row>
    <row r="3108" spans="1:2" ht="15.75" hidden="1">
      <c r="A3108" s="15">
        <v>683615789630</v>
      </c>
      <c r="B3108" s="16" t="s">
        <v>731</v>
      </c>
    </row>
    <row r="3109" spans="1:2" ht="15.75" hidden="1">
      <c r="A3109" s="15">
        <v>683615789647</v>
      </c>
      <c r="B3109" s="16" t="s">
        <v>731</v>
      </c>
    </row>
    <row r="3110" spans="1:2" ht="15.75" hidden="1">
      <c r="A3110" s="15">
        <v>683615789654</v>
      </c>
      <c r="B3110" s="16" t="s">
        <v>731</v>
      </c>
    </row>
    <row r="3111" spans="1:2" ht="15.75" hidden="1">
      <c r="A3111" s="15">
        <v>683615789661</v>
      </c>
      <c r="B3111" s="16" t="s">
        <v>731</v>
      </c>
    </row>
    <row r="3112" spans="1:2" ht="15.75" hidden="1">
      <c r="A3112" s="15">
        <v>683615789678</v>
      </c>
      <c r="B3112" s="16" t="s">
        <v>731</v>
      </c>
    </row>
    <row r="3113" spans="1:2" ht="15.75" hidden="1">
      <c r="A3113" s="15">
        <v>683615789685</v>
      </c>
      <c r="B3113" s="16" t="s">
        <v>731</v>
      </c>
    </row>
    <row r="3114" spans="1:2" ht="15.75" hidden="1">
      <c r="A3114" s="15">
        <v>683615789692</v>
      </c>
      <c r="B3114" s="16" t="s">
        <v>731</v>
      </c>
    </row>
    <row r="3115" spans="1:2" ht="15.75" hidden="1">
      <c r="A3115" s="15">
        <v>683615789708</v>
      </c>
      <c r="B3115" s="16" t="s">
        <v>731</v>
      </c>
    </row>
    <row r="3116" spans="1:2" ht="15.75" hidden="1">
      <c r="A3116" s="15">
        <v>683615789715</v>
      </c>
      <c r="B3116" s="16" t="s">
        <v>731</v>
      </c>
    </row>
    <row r="3117" spans="1:2" ht="15.75" hidden="1">
      <c r="A3117" s="15">
        <v>683615789722</v>
      </c>
      <c r="B3117" s="16" t="s">
        <v>731</v>
      </c>
    </row>
    <row r="3118" spans="1:2" ht="15.75" hidden="1">
      <c r="A3118" s="15">
        <v>683615789739</v>
      </c>
      <c r="B3118" s="16" t="s">
        <v>731</v>
      </c>
    </row>
    <row r="3119" spans="1:2" ht="15.75" hidden="1">
      <c r="A3119" s="15">
        <v>683615789746</v>
      </c>
      <c r="B3119" s="16" t="s">
        <v>731</v>
      </c>
    </row>
    <row r="3120" spans="1:2" ht="15.75" hidden="1">
      <c r="A3120" s="15">
        <v>683615789753</v>
      </c>
      <c r="B3120" s="16" t="s">
        <v>731</v>
      </c>
    </row>
    <row r="3121" spans="1:2" ht="15.75" hidden="1">
      <c r="A3121" s="15">
        <v>683615789760</v>
      </c>
      <c r="B3121" s="16" t="s">
        <v>731</v>
      </c>
    </row>
    <row r="3122" spans="1:2" ht="15.75" hidden="1">
      <c r="A3122" s="15">
        <v>683615789777</v>
      </c>
      <c r="B3122" s="16" t="s">
        <v>731</v>
      </c>
    </row>
    <row r="3123" spans="1:2" ht="15.75" hidden="1">
      <c r="A3123" s="15">
        <v>683615789784</v>
      </c>
      <c r="B3123" s="16" t="s">
        <v>731</v>
      </c>
    </row>
    <row r="3124" spans="1:2" ht="15.75" hidden="1">
      <c r="A3124" s="15">
        <v>683615789791</v>
      </c>
      <c r="B3124" s="16" t="s">
        <v>731</v>
      </c>
    </row>
    <row r="3125" spans="1:2" ht="15.75" hidden="1">
      <c r="A3125" s="15">
        <v>683615789807</v>
      </c>
      <c r="B3125" s="16" t="s">
        <v>731</v>
      </c>
    </row>
    <row r="3126" spans="1:2" ht="15.75" hidden="1">
      <c r="A3126" s="15">
        <v>683615789814</v>
      </c>
      <c r="B3126" s="16" t="s">
        <v>731</v>
      </c>
    </row>
    <row r="3127" spans="1:2" ht="15.75" hidden="1">
      <c r="A3127" s="15">
        <v>683615789821</v>
      </c>
      <c r="B3127" s="16" t="s">
        <v>731</v>
      </c>
    </row>
    <row r="3128" spans="1:2" ht="15.75" hidden="1">
      <c r="A3128" s="15">
        <v>683615789838</v>
      </c>
      <c r="B3128" s="16" t="s">
        <v>731</v>
      </c>
    </row>
    <row r="3129" spans="1:2" ht="15.75" hidden="1">
      <c r="A3129" s="15">
        <v>683615789845</v>
      </c>
      <c r="B3129" s="16" t="s">
        <v>731</v>
      </c>
    </row>
    <row r="3130" spans="1:2" ht="15.75" hidden="1">
      <c r="A3130" s="15">
        <v>683615789852</v>
      </c>
      <c r="B3130" s="16" t="s">
        <v>731</v>
      </c>
    </row>
    <row r="3131" spans="1:2" ht="15.75" hidden="1">
      <c r="A3131" s="15">
        <v>683615789869</v>
      </c>
      <c r="B3131" s="16" t="s">
        <v>731</v>
      </c>
    </row>
    <row r="3132" spans="1:2" ht="15.75" hidden="1">
      <c r="A3132" s="15">
        <v>683615789876</v>
      </c>
      <c r="B3132" s="16" t="s">
        <v>731</v>
      </c>
    </row>
    <row r="3133" spans="1:2" ht="15.75" hidden="1">
      <c r="A3133" s="15">
        <v>683615789883</v>
      </c>
      <c r="B3133" s="16" t="s">
        <v>731</v>
      </c>
    </row>
    <row r="3134" spans="1:2" ht="15.75" hidden="1">
      <c r="A3134" s="15">
        <v>683615789890</v>
      </c>
      <c r="B3134" s="16" t="s">
        <v>731</v>
      </c>
    </row>
    <row r="3135" spans="1:2" ht="15.75" hidden="1">
      <c r="A3135" s="15">
        <v>683615789906</v>
      </c>
      <c r="B3135" s="16" t="s">
        <v>731</v>
      </c>
    </row>
    <row r="3136" spans="1:2" ht="15.75" hidden="1">
      <c r="A3136" s="15">
        <v>683615789913</v>
      </c>
      <c r="B3136" s="16" t="s">
        <v>731</v>
      </c>
    </row>
    <row r="3137" spans="1:2" ht="15.75" hidden="1">
      <c r="A3137" s="15">
        <v>683615789920</v>
      </c>
      <c r="B3137" s="16" t="s">
        <v>731</v>
      </c>
    </row>
    <row r="3138" spans="1:2" ht="15.75" hidden="1">
      <c r="A3138" s="15">
        <v>683615789937</v>
      </c>
      <c r="B3138" s="16" t="s">
        <v>731</v>
      </c>
    </row>
    <row r="3139" spans="1:2" ht="15.75" hidden="1">
      <c r="A3139" s="15">
        <v>683615789944</v>
      </c>
      <c r="B3139" s="16" t="s">
        <v>731</v>
      </c>
    </row>
    <row r="3140" spans="1:2" ht="15.75" hidden="1">
      <c r="A3140" s="15">
        <v>683615789951</v>
      </c>
      <c r="B3140" s="16" t="s">
        <v>731</v>
      </c>
    </row>
    <row r="3141" spans="1:2" ht="15.75" hidden="1">
      <c r="A3141" s="15">
        <v>683615789968</v>
      </c>
      <c r="B3141" s="16" t="s">
        <v>731</v>
      </c>
    </row>
    <row r="3142" spans="1:2" ht="15.75" hidden="1">
      <c r="A3142" s="15">
        <v>683615789975</v>
      </c>
      <c r="B3142" s="16" t="s">
        <v>731</v>
      </c>
    </row>
    <row r="3143" spans="1:2" ht="15.75" hidden="1">
      <c r="A3143" s="15">
        <v>683615789982</v>
      </c>
      <c r="B3143" s="16" t="s">
        <v>731</v>
      </c>
    </row>
    <row r="3144" spans="1:2" ht="15.75" hidden="1">
      <c r="A3144" s="15">
        <v>683615789999</v>
      </c>
      <c r="B3144" s="16" t="s">
        <v>731</v>
      </c>
    </row>
    <row r="3145" spans="1:2" ht="15.75" hidden="1">
      <c r="A3145" s="15">
        <v>683615790001</v>
      </c>
      <c r="B3145" s="16" t="s">
        <v>731</v>
      </c>
    </row>
    <row r="3146" spans="1:2" ht="15.75" hidden="1">
      <c r="A3146" s="15">
        <v>683615790018</v>
      </c>
      <c r="B3146" s="16" t="s">
        <v>731</v>
      </c>
    </row>
    <row r="3147" spans="1:2" ht="15.75" hidden="1">
      <c r="A3147" s="15">
        <v>683615790025</v>
      </c>
      <c r="B3147" s="16" t="s">
        <v>731</v>
      </c>
    </row>
    <row r="3148" spans="1:2" ht="15.75" hidden="1">
      <c r="A3148" s="15">
        <v>683615790032</v>
      </c>
      <c r="B3148" s="16" t="s">
        <v>731</v>
      </c>
    </row>
    <row r="3149" spans="1:2" ht="15.75" hidden="1">
      <c r="A3149" s="15">
        <v>683615790049</v>
      </c>
      <c r="B3149" s="16" t="s">
        <v>731</v>
      </c>
    </row>
    <row r="3150" spans="1:2" ht="15.75" hidden="1">
      <c r="A3150" s="15">
        <v>683615790056</v>
      </c>
      <c r="B3150" s="16" t="s">
        <v>731</v>
      </c>
    </row>
    <row r="3151" spans="1:2" ht="15.75" hidden="1">
      <c r="A3151" s="15">
        <v>683615790063</v>
      </c>
      <c r="B3151" s="16" t="s">
        <v>731</v>
      </c>
    </row>
    <row r="3152" spans="1:2" ht="15.75" hidden="1">
      <c r="A3152" s="15">
        <v>683615790070</v>
      </c>
      <c r="B3152" s="16" t="s">
        <v>731</v>
      </c>
    </row>
    <row r="3153" spans="1:2" ht="15.75" hidden="1">
      <c r="A3153" s="15">
        <v>683615790087</v>
      </c>
      <c r="B3153" s="16" t="s">
        <v>731</v>
      </c>
    </row>
    <row r="3154" spans="1:2" ht="15.75" hidden="1">
      <c r="A3154" s="15">
        <v>683615790094</v>
      </c>
      <c r="B3154" s="16" t="s">
        <v>731</v>
      </c>
    </row>
    <row r="3155" spans="1:2" ht="15.75" hidden="1">
      <c r="A3155" s="15">
        <v>683615790100</v>
      </c>
      <c r="B3155" s="16" t="s">
        <v>731</v>
      </c>
    </row>
    <row r="3156" spans="1:2" ht="15.75" hidden="1">
      <c r="A3156" s="15">
        <v>683615790117</v>
      </c>
      <c r="B3156" s="16" t="s">
        <v>731</v>
      </c>
    </row>
    <row r="3157" spans="1:2" ht="15.75" hidden="1">
      <c r="A3157" s="15">
        <v>683615790124</v>
      </c>
      <c r="B3157" s="16" t="s">
        <v>731</v>
      </c>
    </row>
    <row r="3158" spans="1:2" ht="15.75" hidden="1">
      <c r="A3158" s="15">
        <v>683615790131</v>
      </c>
      <c r="B3158" s="16" t="s">
        <v>731</v>
      </c>
    </row>
    <row r="3159" spans="1:2" ht="15.75" hidden="1">
      <c r="A3159" s="15">
        <v>683615790148</v>
      </c>
      <c r="B3159" s="16" t="s">
        <v>731</v>
      </c>
    </row>
    <row r="3160" spans="1:2" ht="15.75" hidden="1">
      <c r="A3160" s="15">
        <v>683615790155</v>
      </c>
      <c r="B3160" s="16" t="s">
        <v>731</v>
      </c>
    </row>
    <row r="3161" spans="1:2" ht="15.75" hidden="1">
      <c r="A3161" s="15">
        <v>683615790162</v>
      </c>
      <c r="B3161" s="16" t="s">
        <v>731</v>
      </c>
    </row>
    <row r="3162" spans="1:2" ht="15.75" hidden="1">
      <c r="A3162" s="15">
        <v>683615790179</v>
      </c>
      <c r="B3162" s="16" t="s">
        <v>731</v>
      </c>
    </row>
    <row r="3163" spans="1:2" ht="15.75" hidden="1">
      <c r="A3163" s="15">
        <v>683615790186</v>
      </c>
      <c r="B3163" s="16" t="s">
        <v>731</v>
      </c>
    </row>
    <row r="3164" spans="1:2" ht="15.75" hidden="1">
      <c r="A3164" s="15">
        <v>683615790193</v>
      </c>
      <c r="B3164" s="16" t="s">
        <v>731</v>
      </c>
    </row>
    <row r="3165" spans="1:2" ht="15.75" hidden="1">
      <c r="A3165" s="15">
        <v>683615790209</v>
      </c>
      <c r="B3165" s="16" t="s">
        <v>731</v>
      </c>
    </row>
    <row r="3166" spans="1:2" ht="15.75" hidden="1">
      <c r="A3166" s="15">
        <v>683615790216</v>
      </c>
      <c r="B3166" s="16" t="s">
        <v>731</v>
      </c>
    </row>
    <row r="3167" spans="1:2" ht="15.75" hidden="1">
      <c r="A3167" s="15">
        <v>683615790223</v>
      </c>
      <c r="B3167" s="16" t="s">
        <v>731</v>
      </c>
    </row>
    <row r="3168" spans="1:2" ht="15.75" hidden="1">
      <c r="A3168" s="15">
        <v>683615790230</v>
      </c>
      <c r="B3168" s="16" t="s">
        <v>731</v>
      </c>
    </row>
    <row r="3169" spans="1:2" ht="15.75" hidden="1">
      <c r="A3169" s="15">
        <v>683615790247</v>
      </c>
      <c r="B3169" s="16" t="s">
        <v>731</v>
      </c>
    </row>
    <row r="3170" spans="1:2" ht="15.75" hidden="1">
      <c r="A3170" s="15">
        <v>683615790254</v>
      </c>
      <c r="B3170" s="16" t="s">
        <v>731</v>
      </c>
    </row>
    <row r="3171" spans="1:2" ht="15.75" hidden="1">
      <c r="A3171" s="15">
        <v>683615790261</v>
      </c>
      <c r="B3171" s="16" t="s">
        <v>731</v>
      </c>
    </row>
    <row r="3172" spans="1:2" ht="15.75" hidden="1">
      <c r="A3172" s="15">
        <v>683615790278</v>
      </c>
      <c r="B3172" s="16" t="s">
        <v>731</v>
      </c>
    </row>
    <row r="3173" spans="1:2" ht="15.75" hidden="1">
      <c r="A3173" s="15">
        <v>683615790285</v>
      </c>
      <c r="B3173" s="16" t="s">
        <v>731</v>
      </c>
    </row>
    <row r="3174" spans="1:2" ht="15.75" hidden="1">
      <c r="A3174" s="15">
        <v>683615790292</v>
      </c>
      <c r="B3174" s="16" t="s">
        <v>731</v>
      </c>
    </row>
    <row r="3175" spans="1:2" ht="15.75" hidden="1">
      <c r="A3175" s="15">
        <v>683615790308</v>
      </c>
      <c r="B3175" s="16" t="s">
        <v>731</v>
      </c>
    </row>
    <row r="3176" spans="1:2" ht="15.75" hidden="1">
      <c r="A3176" s="15">
        <v>683615790315</v>
      </c>
      <c r="B3176" s="16" t="s">
        <v>731</v>
      </c>
    </row>
    <row r="3177" spans="1:2" ht="15.75" hidden="1">
      <c r="A3177" s="15">
        <v>683615790322</v>
      </c>
      <c r="B3177" s="16" t="s">
        <v>731</v>
      </c>
    </row>
    <row r="3178" spans="1:2" ht="15.75" hidden="1">
      <c r="A3178" s="15">
        <v>683615790339</v>
      </c>
      <c r="B3178" s="16" t="s">
        <v>731</v>
      </c>
    </row>
    <row r="3179" spans="1:2" ht="15.75" hidden="1">
      <c r="A3179" s="15">
        <v>683615790346</v>
      </c>
      <c r="B3179" s="16" t="s">
        <v>731</v>
      </c>
    </row>
    <row r="3180" spans="1:2" ht="15.75" hidden="1">
      <c r="A3180" s="15">
        <v>683615790353</v>
      </c>
      <c r="B3180" s="16" t="s">
        <v>731</v>
      </c>
    </row>
    <row r="3181" spans="1:2" ht="15.75" hidden="1">
      <c r="A3181" s="15">
        <v>683615790360</v>
      </c>
      <c r="B3181" s="16" t="s">
        <v>731</v>
      </c>
    </row>
    <row r="3182" spans="1:2" ht="15.75" hidden="1">
      <c r="A3182" s="15">
        <v>683615790377</v>
      </c>
      <c r="B3182" s="16" t="s">
        <v>731</v>
      </c>
    </row>
    <row r="3183" spans="1:2" ht="15.75" hidden="1">
      <c r="A3183" s="15">
        <v>683615790384</v>
      </c>
      <c r="B3183" s="16" t="s">
        <v>731</v>
      </c>
    </row>
    <row r="3184" spans="1:2" ht="15.75" hidden="1">
      <c r="A3184" s="15">
        <v>683615790391</v>
      </c>
      <c r="B3184" s="16" t="s">
        <v>731</v>
      </c>
    </row>
    <row r="3185" spans="1:2" ht="15.75" hidden="1">
      <c r="A3185" s="15">
        <v>683615790407</v>
      </c>
      <c r="B3185" s="16" t="s">
        <v>731</v>
      </c>
    </row>
    <row r="3186" spans="1:2" ht="15.75" hidden="1">
      <c r="A3186" s="15">
        <v>683615790414</v>
      </c>
      <c r="B3186" s="16" t="s">
        <v>731</v>
      </c>
    </row>
    <row r="3187" spans="1:2" ht="15.75" hidden="1">
      <c r="A3187" s="15">
        <v>683615790421</v>
      </c>
      <c r="B3187" s="16" t="s">
        <v>731</v>
      </c>
    </row>
    <row r="3188" spans="1:2" ht="15.75" hidden="1">
      <c r="A3188" s="15">
        <v>683615790438</v>
      </c>
      <c r="B3188" s="16" t="s">
        <v>731</v>
      </c>
    </row>
    <row r="3189" spans="1:2" ht="15.75" hidden="1">
      <c r="A3189" s="15">
        <v>683615790445</v>
      </c>
      <c r="B3189" s="16" t="s">
        <v>731</v>
      </c>
    </row>
    <row r="3190" spans="1:2" ht="15.75" hidden="1">
      <c r="A3190" s="15">
        <v>683615790452</v>
      </c>
      <c r="B3190" s="16" t="s">
        <v>731</v>
      </c>
    </row>
    <row r="3191" spans="1:2" ht="15.75" hidden="1">
      <c r="A3191" s="15">
        <v>683615790469</v>
      </c>
      <c r="B3191" s="16" t="s">
        <v>731</v>
      </c>
    </row>
    <row r="3192" spans="1:2" ht="15.75" hidden="1">
      <c r="A3192" s="15">
        <v>683615790476</v>
      </c>
      <c r="B3192" s="16" t="s">
        <v>731</v>
      </c>
    </row>
    <row r="3193" spans="1:2" ht="15.75" hidden="1">
      <c r="A3193" s="15">
        <v>683615790483</v>
      </c>
      <c r="B3193" s="16" t="s">
        <v>731</v>
      </c>
    </row>
    <row r="3194" spans="1:2" ht="15.75" hidden="1">
      <c r="A3194" s="15">
        <v>683615790490</v>
      </c>
      <c r="B3194" s="16" t="s">
        <v>731</v>
      </c>
    </row>
    <row r="3195" spans="1:2" ht="15.75" hidden="1">
      <c r="A3195" s="15">
        <v>683615790506</v>
      </c>
      <c r="B3195" s="16" t="s">
        <v>731</v>
      </c>
    </row>
    <row r="3196" spans="1:2" ht="15.75" hidden="1">
      <c r="A3196" s="15">
        <v>683615790513</v>
      </c>
      <c r="B3196" s="16" t="s">
        <v>731</v>
      </c>
    </row>
    <row r="3197" spans="1:2" ht="15.75" hidden="1">
      <c r="A3197" s="15">
        <v>683615790520</v>
      </c>
      <c r="B3197" s="16" t="s">
        <v>731</v>
      </c>
    </row>
    <row r="3198" spans="1:2" ht="15.75" hidden="1">
      <c r="A3198" s="15">
        <v>683615790537</v>
      </c>
      <c r="B3198" s="16" t="s">
        <v>731</v>
      </c>
    </row>
    <row r="3199" spans="1:2" ht="15.75" hidden="1">
      <c r="A3199" s="15">
        <v>683615790544</v>
      </c>
      <c r="B3199" s="16" t="s">
        <v>731</v>
      </c>
    </row>
    <row r="3200" spans="1:2" ht="15.75" hidden="1">
      <c r="A3200" s="15">
        <v>683615790551</v>
      </c>
      <c r="B3200" s="16" t="s">
        <v>731</v>
      </c>
    </row>
    <row r="3201" spans="1:2" ht="15.75" hidden="1">
      <c r="A3201" s="15">
        <v>683615790568</v>
      </c>
      <c r="B3201" s="16" t="s">
        <v>731</v>
      </c>
    </row>
    <row r="3202" spans="1:2" ht="15.75" hidden="1">
      <c r="A3202" s="15">
        <v>683615790575</v>
      </c>
      <c r="B3202" s="16" t="s">
        <v>731</v>
      </c>
    </row>
    <row r="3203" spans="1:2" ht="15.75" hidden="1">
      <c r="A3203" s="15">
        <v>683615790582</v>
      </c>
      <c r="B3203" s="16" t="s">
        <v>731</v>
      </c>
    </row>
    <row r="3204" spans="1:2" ht="15.75" hidden="1">
      <c r="A3204" s="15">
        <v>683615790599</v>
      </c>
      <c r="B3204" s="16" t="s">
        <v>731</v>
      </c>
    </row>
    <row r="3205" spans="1:2" ht="15.75" hidden="1">
      <c r="A3205" s="15">
        <v>683615790605</v>
      </c>
      <c r="B3205" s="16" t="s">
        <v>731</v>
      </c>
    </row>
    <row r="3206" spans="1:2" ht="15.75" hidden="1">
      <c r="A3206" s="15">
        <v>683615790612</v>
      </c>
      <c r="B3206" s="16" t="s">
        <v>731</v>
      </c>
    </row>
    <row r="3207" spans="1:2" ht="15.75" hidden="1">
      <c r="A3207" s="15">
        <v>683615790629</v>
      </c>
      <c r="B3207" s="16" t="s">
        <v>731</v>
      </c>
    </row>
    <row r="3208" spans="1:2" ht="15.75" hidden="1">
      <c r="A3208" s="15">
        <v>683615790636</v>
      </c>
      <c r="B3208" s="16" t="s">
        <v>731</v>
      </c>
    </row>
    <row r="3209" spans="1:2" ht="15.75" hidden="1">
      <c r="A3209" s="15">
        <v>683615790643</v>
      </c>
      <c r="B3209" s="16" t="s">
        <v>731</v>
      </c>
    </row>
    <row r="3210" spans="1:2" ht="15.75" hidden="1">
      <c r="A3210" s="15">
        <v>683615790650</v>
      </c>
      <c r="B3210" s="16" t="s">
        <v>731</v>
      </c>
    </row>
    <row r="3211" spans="1:2" ht="15.75" hidden="1">
      <c r="A3211" s="15">
        <v>683615790667</v>
      </c>
      <c r="B3211" s="16" t="s">
        <v>731</v>
      </c>
    </row>
    <row r="3212" spans="1:2" ht="15.75" hidden="1">
      <c r="A3212" s="15">
        <v>683615790674</v>
      </c>
      <c r="B3212" s="16" t="s">
        <v>731</v>
      </c>
    </row>
    <row r="3213" spans="1:2" ht="15.75" hidden="1">
      <c r="A3213" s="15">
        <v>683615790681</v>
      </c>
      <c r="B3213" s="16" t="s">
        <v>731</v>
      </c>
    </row>
    <row r="3214" spans="1:2" ht="15.75" hidden="1">
      <c r="A3214" s="15">
        <v>683615790698</v>
      </c>
      <c r="B3214" s="16" t="s">
        <v>731</v>
      </c>
    </row>
    <row r="3215" spans="1:2" ht="15.75" hidden="1">
      <c r="A3215" s="15">
        <v>683615790704</v>
      </c>
      <c r="B3215" s="16" t="s">
        <v>731</v>
      </c>
    </row>
    <row r="3216" spans="1:2" ht="15.75" hidden="1">
      <c r="A3216" s="15">
        <v>683615790711</v>
      </c>
      <c r="B3216" s="16" t="s">
        <v>731</v>
      </c>
    </row>
    <row r="3217" spans="1:2" ht="15.75" hidden="1">
      <c r="A3217" s="15">
        <v>683615790728</v>
      </c>
      <c r="B3217" s="16" t="s">
        <v>731</v>
      </c>
    </row>
    <row r="3218" spans="1:2" ht="15.75" hidden="1">
      <c r="A3218" s="15">
        <v>683615790735</v>
      </c>
      <c r="B3218" s="16" t="s">
        <v>731</v>
      </c>
    </row>
    <row r="3219" spans="1:2" ht="15.75" hidden="1">
      <c r="A3219" s="15">
        <v>683615790742</v>
      </c>
      <c r="B3219" s="16" t="s">
        <v>731</v>
      </c>
    </row>
    <row r="3220" spans="1:2" ht="15.75" hidden="1">
      <c r="A3220" s="15">
        <v>683615790759</v>
      </c>
      <c r="B3220" s="16" t="s">
        <v>731</v>
      </c>
    </row>
    <row r="3221" spans="1:2" ht="15.75" hidden="1">
      <c r="A3221" s="15">
        <v>683615790766</v>
      </c>
      <c r="B3221" s="16" t="s">
        <v>731</v>
      </c>
    </row>
    <row r="3222" spans="1:2" ht="15.75" hidden="1">
      <c r="A3222" s="15">
        <v>683615790773</v>
      </c>
      <c r="B3222" s="16" t="s">
        <v>731</v>
      </c>
    </row>
    <row r="3223" spans="1:2" ht="15.75" hidden="1">
      <c r="A3223" s="15">
        <v>683615790780</v>
      </c>
      <c r="B3223" s="16" t="s">
        <v>731</v>
      </c>
    </row>
    <row r="3224" spans="1:2" ht="15.75" hidden="1">
      <c r="A3224" s="15">
        <v>683615790797</v>
      </c>
      <c r="B3224" s="16" t="s">
        <v>731</v>
      </c>
    </row>
    <row r="3225" spans="1:2" ht="15.75" hidden="1">
      <c r="A3225" s="15">
        <v>683615790803</v>
      </c>
      <c r="B3225" s="16" t="s">
        <v>731</v>
      </c>
    </row>
    <row r="3226" spans="1:2" ht="15.75" hidden="1">
      <c r="A3226" s="15">
        <v>683615790810</v>
      </c>
      <c r="B3226" s="16" t="s">
        <v>731</v>
      </c>
    </row>
    <row r="3227" spans="1:2" ht="15.75" hidden="1">
      <c r="A3227" s="15">
        <v>683615790827</v>
      </c>
      <c r="B3227" s="16" t="s">
        <v>731</v>
      </c>
    </row>
    <row r="3228" spans="1:2" ht="15.75" hidden="1">
      <c r="A3228" s="15">
        <v>683615790834</v>
      </c>
      <c r="B3228" s="16" t="s">
        <v>731</v>
      </c>
    </row>
    <row r="3229" spans="1:2" ht="15.75" hidden="1">
      <c r="A3229" s="15">
        <v>683615790841</v>
      </c>
      <c r="B3229" s="16" t="s">
        <v>731</v>
      </c>
    </row>
    <row r="3230" spans="1:2" ht="15.75" hidden="1">
      <c r="A3230" s="15">
        <v>683615790858</v>
      </c>
      <c r="B3230" s="16" t="s">
        <v>731</v>
      </c>
    </row>
    <row r="3231" spans="1:2" ht="15.75" hidden="1">
      <c r="A3231" s="15">
        <v>683615790865</v>
      </c>
      <c r="B3231" s="16" t="s">
        <v>731</v>
      </c>
    </row>
    <row r="3232" spans="1:2" ht="15.75" hidden="1">
      <c r="A3232" s="15">
        <v>683615790872</v>
      </c>
      <c r="B3232" s="16" t="s">
        <v>731</v>
      </c>
    </row>
    <row r="3233" spans="1:2" ht="15.75" hidden="1">
      <c r="A3233" s="15">
        <v>683615790889</v>
      </c>
      <c r="B3233" s="16" t="s">
        <v>731</v>
      </c>
    </row>
    <row r="3234" spans="1:2" ht="15.75" hidden="1">
      <c r="A3234" s="15">
        <v>683615790896</v>
      </c>
      <c r="B3234" s="16" t="s">
        <v>731</v>
      </c>
    </row>
    <row r="3235" spans="1:2" ht="15.75" hidden="1">
      <c r="A3235" s="15">
        <v>683615790902</v>
      </c>
      <c r="B3235" s="16" t="s">
        <v>731</v>
      </c>
    </row>
    <row r="3236" spans="1:2" ht="15.75" hidden="1">
      <c r="A3236" s="15">
        <v>683615790919</v>
      </c>
      <c r="B3236" s="16" t="s">
        <v>731</v>
      </c>
    </row>
    <row r="3237" spans="1:2" ht="15.75" hidden="1">
      <c r="A3237" s="15">
        <v>683615790926</v>
      </c>
      <c r="B3237" s="16" t="s">
        <v>731</v>
      </c>
    </row>
    <row r="3238" spans="1:2" ht="15.75" hidden="1">
      <c r="A3238" s="15">
        <v>683615790933</v>
      </c>
      <c r="B3238" s="16" t="s">
        <v>731</v>
      </c>
    </row>
    <row r="3239" spans="1:2" ht="15.75" hidden="1">
      <c r="A3239" s="15">
        <v>683615790940</v>
      </c>
      <c r="B3239" s="16" t="s">
        <v>731</v>
      </c>
    </row>
    <row r="3240" spans="1:2" ht="15.75" hidden="1">
      <c r="A3240" s="15">
        <v>683615790957</v>
      </c>
      <c r="B3240" s="16" t="s">
        <v>731</v>
      </c>
    </row>
    <row r="3241" spans="1:2" ht="15.75" hidden="1">
      <c r="A3241" s="15">
        <v>683615790964</v>
      </c>
      <c r="B3241" s="16" t="s">
        <v>731</v>
      </c>
    </row>
    <row r="3242" spans="1:2" ht="15.75" hidden="1">
      <c r="A3242" s="15">
        <v>683615790971</v>
      </c>
      <c r="B3242" s="16" t="s">
        <v>731</v>
      </c>
    </row>
    <row r="3243" spans="1:2" ht="15.75" hidden="1">
      <c r="A3243" s="15">
        <v>683615790988</v>
      </c>
      <c r="B3243" s="16" t="s">
        <v>731</v>
      </c>
    </row>
    <row r="3244" spans="1:2" ht="15.75" hidden="1">
      <c r="A3244" s="15">
        <v>683615790995</v>
      </c>
      <c r="B3244" s="16" t="s">
        <v>731</v>
      </c>
    </row>
    <row r="3245" spans="1:2" ht="15.75" hidden="1">
      <c r="A3245" s="15">
        <v>683615791008</v>
      </c>
      <c r="B3245" s="16" t="s">
        <v>731</v>
      </c>
    </row>
    <row r="3246" spans="1:2" ht="15.75" hidden="1">
      <c r="A3246" s="15">
        <v>683615791015</v>
      </c>
      <c r="B3246" s="16" t="s">
        <v>731</v>
      </c>
    </row>
    <row r="3247" spans="1:2" ht="15.75" hidden="1">
      <c r="A3247" s="15">
        <v>683615791022</v>
      </c>
      <c r="B3247" s="16" t="s">
        <v>731</v>
      </c>
    </row>
    <row r="3248" spans="1:2" ht="15.75" hidden="1">
      <c r="A3248" s="15">
        <v>683615791039</v>
      </c>
      <c r="B3248" s="16" t="s">
        <v>731</v>
      </c>
    </row>
    <row r="3249" spans="1:2" ht="15.75" hidden="1">
      <c r="A3249" s="15">
        <v>683615791046</v>
      </c>
      <c r="B3249" s="16" t="s">
        <v>731</v>
      </c>
    </row>
    <row r="3250" spans="1:2" ht="15.75" hidden="1">
      <c r="A3250" s="15">
        <v>683615791053</v>
      </c>
      <c r="B3250" s="16" t="s">
        <v>731</v>
      </c>
    </row>
    <row r="3251" spans="1:2" ht="15.75" hidden="1">
      <c r="A3251" s="15">
        <v>683615791060</v>
      </c>
      <c r="B3251" s="16" t="s">
        <v>731</v>
      </c>
    </row>
    <row r="3252" spans="1:2" ht="15.75" hidden="1">
      <c r="A3252" s="15">
        <v>683615791077</v>
      </c>
      <c r="B3252" s="16" t="s">
        <v>731</v>
      </c>
    </row>
    <row r="3253" spans="1:2" ht="15.75" hidden="1">
      <c r="A3253" s="15">
        <v>683615791084</v>
      </c>
      <c r="B3253" s="16" t="s">
        <v>731</v>
      </c>
    </row>
    <row r="3254" spans="1:2" ht="15.75" hidden="1">
      <c r="A3254" s="15">
        <v>683615791091</v>
      </c>
      <c r="B3254" s="16" t="s">
        <v>731</v>
      </c>
    </row>
    <row r="3255" spans="1:2" ht="15.75" hidden="1">
      <c r="A3255" s="15">
        <v>683615791107</v>
      </c>
      <c r="B3255" s="16" t="s">
        <v>731</v>
      </c>
    </row>
    <row r="3256" spans="1:2" ht="15.75" hidden="1">
      <c r="A3256" s="15">
        <v>683615791114</v>
      </c>
      <c r="B3256" s="16" t="s">
        <v>731</v>
      </c>
    </row>
    <row r="3257" spans="1:2" ht="15.75" hidden="1">
      <c r="A3257" s="15">
        <v>683615791121</v>
      </c>
      <c r="B3257" s="16" t="s">
        <v>731</v>
      </c>
    </row>
    <row r="3258" spans="1:2" ht="15.75" hidden="1">
      <c r="A3258" s="15">
        <v>683615791138</v>
      </c>
      <c r="B3258" s="16" t="s">
        <v>731</v>
      </c>
    </row>
    <row r="3259" spans="1:2" ht="15.75" hidden="1">
      <c r="A3259" s="15">
        <v>683615791145</v>
      </c>
      <c r="B3259" s="16" t="s">
        <v>731</v>
      </c>
    </row>
    <row r="3260" spans="1:2" ht="15.75" hidden="1">
      <c r="A3260" s="15">
        <v>683615791152</v>
      </c>
      <c r="B3260" s="16" t="s">
        <v>731</v>
      </c>
    </row>
    <row r="3261" spans="1:2" ht="15.75" hidden="1">
      <c r="A3261" s="15">
        <v>683615791169</v>
      </c>
      <c r="B3261" s="16" t="s">
        <v>731</v>
      </c>
    </row>
    <row r="3262" spans="1:2" ht="15.75" hidden="1">
      <c r="A3262" s="15">
        <v>683615791176</v>
      </c>
      <c r="B3262" s="16" t="s">
        <v>731</v>
      </c>
    </row>
    <row r="3263" spans="1:2" ht="15.75" hidden="1">
      <c r="A3263" s="15">
        <v>683615791183</v>
      </c>
      <c r="B3263" s="16" t="s">
        <v>731</v>
      </c>
    </row>
    <row r="3264" spans="1:2" ht="15.75" hidden="1">
      <c r="A3264" s="15">
        <v>683615791190</v>
      </c>
      <c r="B3264" s="16" t="s">
        <v>731</v>
      </c>
    </row>
    <row r="3265" spans="1:2" ht="15.75" hidden="1">
      <c r="A3265" s="15">
        <v>683615791206</v>
      </c>
      <c r="B3265" s="16" t="s">
        <v>731</v>
      </c>
    </row>
    <row r="3266" spans="1:2" ht="15.75" hidden="1">
      <c r="A3266" s="15">
        <v>683615791213</v>
      </c>
      <c r="B3266" s="16" t="s">
        <v>731</v>
      </c>
    </row>
    <row r="3267" spans="1:2" ht="15.75" hidden="1">
      <c r="A3267" s="15">
        <v>683615791220</v>
      </c>
      <c r="B3267" s="16" t="s">
        <v>731</v>
      </c>
    </row>
    <row r="3268" spans="1:2" ht="15.75" hidden="1">
      <c r="A3268" s="15">
        <v>683615791237</v>
      </c>
      <c r="B3268" s="16" t="s">
        <v>731</v>
      </c>
    </row>
    <row r="3269" spans="1:2" ht="15.75" hidden="1">
      <c r="A3269" s="15">
        <v>683615791244</v>
      </c>
      <c r="B3269" s="16" t="s">
        <v>731</v>
      </c>
    </row>
    <row r="3270" spans="1:2" ht="15.75" hidden="1">
      <c r="A3270" s="15">
        <v>683615791251</v>
      </c>
      <c r="B3270" s="16" t="s">
        <v>731</v>
      </c>
    </row>
    <row r="3271" spans="1:2" ht="15.75" hidden="1">
      <c r="A3271" s="15">
        <v>683615791268</v>
      </c>
      <c r="B3271" s="16" t="s">
        <v>731</v>
      </c>
    </row>
    <row r="3272" spans="1:2" ht="15.75" hidden="1">
      <c r="A3272" s="15">
        <v>683615791275</v>
      </c>
      <c r="B3272" s="16" t="s">
        <v>731</v>
      </c>
    </row>
    <row r="3273" spans="1:2" ht="15.75" hidden="1">
      <c r="A3273" s="15">
        <v>683615791282</v>
      </c>
      <c r="B3273" s="16" t="s">
        <v>731</v>
      </c>
    </row>
    <row r="3274" spans="1:2" ht="15.75" hidden="1">
      <c r="A3274" s="15">
        <v>683615791299</v>
      </c>
      <c r="B3274" s="16" t="s">
        <v>731</v>
      </c>
    </row>
    <row r="3275" spans="1:2" ht="15.75" hidden="1">
      <c r="A3275" s="15">
        <v>683615791305</v>
      </c>
      <c r="B3275" s="16" t="s">
        <v>731</v>
      </c>
    </row>
    <row r="3276" spans="1:2" ht="15.75" hidden="1">
      <c r="A3276" s="15">
        <v>683615791312</v>
      </c>
      <c r="B3276" s="16" t="s">
        <v>731</v>
      </c>
    </row>
    <row r="3277" spans="1:2" ht="15.75" hidden="1">
      <c r="A3277" s="15">
        <v>683615791329</v>
      </c>
      <c r="B3277" s="16" t="s">
        <v>731</v>
      </c>
    </row>
    <row r="3278" spans="1:2" ht="15.75" hidden="1">
      <c r="A3278" s="15">
        <v>683615791336</v>
      </c>
      <c r="B3278" s="16" t="s">
        <v>731</v>
      </c>
    </row>
    <row r="3279" spans="1:2" ht="15.75" hidden="1">
      <c r="A3279" s="15">
        <v>683615791343</v>
      </c>
      <c r="B3279" s="16" t="s">
        <v>731</v>
      </c>
    </row>
    <row r="3280" spans="1:2" ht="15.75" hidden="1">
      <c r="A3280" s="15">
        <v>683615791350</v>
      </c>
      <c r="B3280" s="16" t="s">
        <v>731</v>
      </c>
    </row>
    <row r="3281" spans="1:2" ht="15.75" hidden="1">
      <c r="A3281" s="15">
        <v>683615791367</v>
      </c>
      <c r="B3281" s="1" t="s">
        <v>731</v>
      </c>
    </row>
    <row r="3282" spans="1:2" ht="15.75" hidden="1">
      <c r="A3282" s="15">
        <v>683615791374</v>
      </c>
      <c r="B3282" s="1" t="s">
        <v>731</v>
      </c>
    </row>
    <row r="3283" spans="1:2" ht="15.75" hidden="1">
      <c r="A3283" s="15">
        <v>683615791381</v>
      </c>
      <c r="B3283" s="1" t="s">
        <v>731</v>
      </c>
    </row>
    <row r="3284" spans="1:2" ht="15.75" hidden="1">
      <c r="A3284" s="15">
        <v>683615791398</v>
      </c>
      <c r="B3284" s="1" t="s">
        <v>731</v>
      </c>
    </row>
    <row r="3285" spans="1:2" ht="15.75" hidden="1">
      <c r="A3285" s="15">
        <v>683615791404</v>
      </c>
      <c r="B3285" s="1" t="s">
        <v>731</v>
      </c>
    </row>
    <row r="3286" spans="1:2" ht="15.75" hidden="1">
      <c r="A3286" s="15">
        <v>683615791411</v>
      </c>
      <c r="B3286" s="1" t="s">
        <v>731</v>
      </c>
    </row>
    <row r="3287" spans="1:2" ht="15.75" hidden="1">
      <c r="A3287" s="15">
        <v>683615791428</v>
      </c>
      <c r="B3287" s="1" t="s">
        <v>731</v>
      </c>
    </row>
    <row r="3288" spans="1:2" ht="15.75" hidden="1">
      <c r="A3288" s="15">
        <v>683615791435</v>
      </c>
      <c r="B3288" s="1" t="s">
        <v>731</v>
      </c>
    </row>
    <row r="3289" spans="1:2" ht="15.75" hidden="1">
      <c r="A3289" s="15">
        <v>683615791442</v>
      </c>
      <c r="B3289" s="1" t="s">
        <v>731</v>
      </c>
    </row>
    <row r="3290" spans="1:2" ht="15.75" hidden="1">
      <c r="A3290" s="15">
        <v>683615791459</v>
      </c>
      <c r="B3290" s="1" t="s">
        <v>731</v>
      </c>
    </row>
    <row r="3291" spans="1:2" ht="15.75" hidden="1">
      <c r="A3291" s="15">
        <v>683615791466</v>
      </c>
      <c r="B3291" s="1" t="s">
        <v>731</v>
      </c>
    </row>
    <row r="3292" spans="1:2" ht="15.75" hidden="1">
      <c r="A3292" s="15">
        <v>683615791473</v>
      </c>
      <c r="B3292" s="1" t="s">
        <v>731</v>
      </c>
    </row>
    <row r="3293" spans="1:2" ht="15.75" hidden="1">
      <c r="A3293" s="15">
        <v>683615791480</v>
      </c>
      <c r="B3293" s="1" t="s">
        <v>731</v>
      </c>
    </row>
    <row r="3294" spans="1:2" ht="15.75" hidden="1">
      <c r="A3294" s="15">
        <v>683615791497</v>
      </c>
      <c r="B3294" s="1" t="s">
        <v>731</v>
      </c>
    </row>
    <row r="3295" spans="1:2" ht="15.75" hidden="1">
      <c r="A3295" s="15">
        <v>683615791503</v>
      </c>
      <c r="B3295" s="1" t="s">
        <v>731</v>
      </c>
    </row>
    <row r="3296" spans="1:2" ht="15.75" hidden="1">
      <c r="A3296" s="15">
        <v>683615791510</v>
      </c>
      <c r="B3296" s="1" t="s">
        <v>731</v>
      </c>
    </row>
    <row r="3297" spans="1:2" ht="15.75" hidden="1">
      <c r="A3297" s="15">
        <v>683615791527</v>
      </c>
      <c r="B3297" s="1" t="s">
        <v>731</v>
      </c>
    </row>
    <row r="3298" spans="1:2" ht="15.75" hidden="1">
      <c r="A3298" s="15">
        <v>683615791534</v>
      </c>
      <c r="B3298" s="1" t="s">
        <v>731</v>
      </c>
    </row>
    <row r="3299" spans="1:2" ht="15.75" hidden="1">
      <c r="A3299" s="15">
        <v>683615791541</v>
      </c>
      <c r="B3299" s="1" t="s">
        <v>731</v>
      </c>
    </row>
    <row r="3300" spans="1:2" ht="15.75" hidden="1">
      <c r="A3300" s="15">
        <v>683615791558</v>
      </c>
      <c r="B3300" s="1" t="s">
        <v>731</v>
      </c>
    </row>
    <row r="3301" spans="1:2" ht="15.75" hidden="1">
      <c r="A3301" s="15">
        <v>683615791565</v>
      </c>
      <c r="B3301" s="1" t="s">
        <v>731</v>
      </c>
    </row>
    <row r="3302" spans="1:2" ht="15.75" hidden="1">
      <c r="A3302" s="15">
        <v>683615791572</v>
      </c>
      <c r="B3302" s="1" t="s">
        <v>731</v>
      </c>
    </row>
    <row r="3303" spans="1:2" ht="15.75" hidden="1">
      <c r="A3303" s="15">
        <v>683615791589</v>
      </c>
      <c r="B3303" s="1" t="s">
        <v>731</v>
      </c>
    </row>
    <row r="3304" spans="1:2" ht="15.75" hidden="1">
      <c r="A3304" s="15">
        <v>683615791596</v>
      </c>
      <c r="B3304" s="1" t="s">
        <v>731</v>
      </c>
    </row>
    <row r="3305" spans="1:2" ht="15.75" hidden="1">
      <c r="A3305" s="15">
        <v>683615791602</v>
      </c>
      <c r="B3305" s="1" t="s">
        <v>731</v>
      </c>
    </row>
    <row r="3306" spans="1:2" ht="15.75" hidden="1">
      <c r="A3306" s="15">
        <v>683615791619</v>
      </c>
      <c r="B3306" s="1" t="s">
        <v>731</v>
      </c>
    </row>
    <row r="3307" spans="1:2" ht="15.75" hidden="1">
      <c r="A3307" s="15">
        <v>683615791626</v>
      </c>
      <c r="B3307" s="1" t="s">
        <v>731</v>
      </c>
    </row>
    <row r="3308" spans="1:2" ht="15.75" hidden="1">
      <c r="A3308" s="15">
        <v>683615791633</v>
      </c>
      <c r="B3308" s="1" t="s">
        <v>731</v>
      </c>
    </row>
    <row r="3309" spans="1:2" ht="15.75" hidden="1">
      <c r="A3309" s="15">
        <v>683615791640</v>
      </c>
      <c r="B3309" s="1" t="s">
        <v>731</v>
      </c>
    </row>
    <row r="3310" spans="1:2" ht="15.75" hidden="1">
      <c r="A3310" s="15">
        <v>683615791657</v>
      </c>
      <c r="B3310" s="1" t="s">
        <v>731</v>
      </c>
    </row>
    <row r="3311" spans="1:2" ht="15.75" hidden="1">
      <c r="A3311" s="15">
        <v>683615791664</v>
      </c>
      <c r="B3311" s="1" t="s">
        <v>731</v>
      </c>
    </row>
    <row r="3312" spans="1:2" ht="15.75" hidden="1">
      <c r="A3312" s="15">
        <v>683615791671</v>
      </c>
      <c r="B3312" s="1" t="s">
        <v>731</v>
      </c>
    </row>
    <row r="3313" spans="1:2" ht="15.75" hidden="1">
      <c r="A3313" s="15">
        <v>683615791688</v>
      </c>
      <c r="B3313" s="1" t="s">
        <v>731</v>
      </c>
    </row>
    <row r="3314" spans="1:2" ht="15.75" hidden="1">
      <c r="A3314" s="15">
        <v>683615791695</v>
      </c>
      <c r="B3314" s="1" t="s">
        <v>731</v>
      </c>
    </row>
    <row r="3315" spans="1:2" ht="15.75" hidden="1">
      <c r="A3315" s="15">
        <v>683615791701</v>
      </c>
      <c r="B3315" s="1" t="s">
        <v>731</v>
      </c>
    </row>
    <row r="3316" spans="1:2" ht="15.75" hidden="1">
      <c r="A3316" s="15">
        <v>683615791718</v>
      </c>
      <c r="B3316" s="1" t="s">
        <v>731</v>
      </c>
    </row>
    <row r="3317" spans="1:2" ht="15.75" hidden="1">
      <c r="A3317" s="15">
        <v>683615791725</v>
      </c>
      <c r="B3317" s="1" t="s">
        <v>731</v>
      </c>
    </row>
    <row r="3318" spans="1:2" ht="15.75" hidden="1">
      <c r="A3318" s="15">
        <v>683615791732</v>
      </c>
      <c r="B3318" s="1" t="s">
        <v>731</v>
      </c>
    </row>
    <row r="3319" spans="1:2" ht="15.75" hidden="1">
      <c r="A3319" s="15">
        <v>683615791749</v>
      </c>
      <c r="B3319" s="1" t="s">
        <v>731</v>
      </c>
    </row>
    <row r="3320" spans="1:2" ht="15.75" hidden="1">
      <c r="A3320" s="15">
        <v>683615791756</v>
      </c>
      <c r="B3320" s="1" t="s">
        <v>731</v>
      </c>
    </row>
    <row r="3321" spans="1:2" ht="15.75" hidden="1">
      <c r="A3321" s="15">
        <v>683615791763</v>
      </c>
      <c r="B3321" s="1" t="s">
        <v>731</v>
      </c>
    </row>
    <row r="3322" spans="1:2" ht="15.75" hidden="1">
      <c r="A3322" s="15">
        <v>683615791770</v>
      </c>
      <c r="B3322" s="1" t="s">
        <v>731</v>
      </c>
    </row>
    <row r="3323" spans="1:2" ht="15.75" hidden="1">
      <c r="A3323" s="15">
        <v>683615791787</v>
      </c>
      <c r="B3323" s="1" t="s">
        <v>731</v>
      </c>
    </row>
    <row r="3324" spans="1:2" ht="15.75" hidden="1">
      <c r="A3324" s="15">
        <v>683615791794</v>
      </c>
      <c r="B3324" s="1" t="s">
        <v>731</v>
      </c>
    </row>
    <row r="3325" spans="1:2" ht="15.75" hidden="1">
      <c r="A3325" s="15">
        <v>683615791800</v>
      </c>
      <c r="B3325" s="1" t="s">
        <v>731</v>
      </c>
    </row>
    <row r="3326" spans="1:2" ht="15.75" hidden="1">
      <c r="A3326" s="15">
        <v>683615791817</v>
      </c>
      <c r="B3326" s="1" t="s">
        <v>731</v>
      </c>
    </row>
    <row r="3327" spans="1:2" ht="15.75" hidden="1">
      <c r="A3327" s="15">
        <v>683615791824</v>
      </c>
      <c r="B3327" s="1" t="s">
        <v>731</v>
      </c>
    </row>
    <row r="3328" spans="1:2" ht="15.75" hidden="1">
      <c r="A3328" s="15">
        <v>683615791831</v>
      </c>
      <c r="B3328" s="1" t="s">
        <v>731</v>
      </c>
    </row>
    <row r="3329" spans="1:2" ht="15.75" hidden="1">
      <c r="A3329" s="15">
        <v>683615791848</v>
      </c>
      <c r="B3329" s="1" t="s">
        <v>731</v>
      </c>
    </row>
    <row r="3330" spans="1:2" ht="15.75" hidden="1">
      <c r="A3330" s="15">
        <v>683615791855</v>
      </c>
      <c r="B3330" s="1" t="s">
        <v>731</v>
      </c>
    </row>
    <row r="3331" spans="1:2" ht="15.75" hidden="1">
      <c r="A3331" s="15">
        <v>683615791862</v>
      </c>
      <c r="B3331" s="1" t="s">
        <v>731</v>
      </c>
    </row>
    <row r="3332" spans="1:2" ht="15.75" hidden="1">
      <c r="A3332" s="15">
        <v>683615791879</v>
      </c>
      <c r="B3332" s="1" t="s">
        <v>731</v>
      </c>
    </row>
    <row r="3333" spans="1:2" ht="15.75" hidden="1">
      <c r="A3333" s="15">
        <v>683615791886</v>
      </c>
      <c r="B3333" s="1" t="s">
        <v>731</v>
      </c>
    </row>
    <row r="3334" spans="1:2" ht="15.75" hidden="1">
      <c r="A3334" s="15">
        <v>683615791893</v>
      </c>
      <c r="B3334" s="1" t="s">
        <v>731</v>
      </c>
    </row>
    <row r="3335" spans="1:2" ht="15.75" hidden="1">
      <c r="A3335" s="15">
        <v>683615791909</v>
      </c>
      <c r="B3335" s="1" t="s">
        <v>731</v>
      </c>
    </row>
    <row r="3336" spans="1:2" ht="15.75" hidden="1">
      <c r="A3336" s="15">
        <v>683615791916</v>
      </c>
      <c r="B3336" s="1" t="s">
        <v>731</v>
      </c>
    </row>
    <row r="3337" spans="1:2" ht="15.75" hidden="1">
      <c r="A3337" s="15">
        <v>683615791923</v>
      </c>
      <c r="B3337" s="1" t="s">
        <v>731</v>
      </c>
    </row>
    <row r="3338" spans="1:2" ht="15.75" hidden="1">
      <c r="A3338" s="15">
        <v>683615791930</v>
      </c>
      <c r="B3338" s="1" t="s">
        <v>731</v>
      </c>
    </row>
    <row r="3339" spans="1:2" ht="15.75" hidden="1">
      <c r="A3339" s="15">
        <v>683615791947</v>
      </c>
      <c r="B3339" s="1" t="s">
        <v>731</v>
      </c>
    </row>
    <row r="3340" spans="1:2" ht="15.75" hidden="1">
      <c r="A3340" s="15">
        <v>683615791954</v>
      </c>
      <c r="B3340" s="1" t="s">
        <v>731</v>
      </c>
    </row>
    <row r="3341" spans="1:2" ht="15.75" hidden="1">
      <c r="A3341" s="15">
        <v>683615791961</v>
      </c>
      <c r="B3341" s="1" t="s">
        <v>731</v>
      </c>
    </row>
    <row r="3342" spans="1:2" ht="15.75" hidden="1">
      <c r="A3342" s="15">
        <v>683615791978</v>
      </c>
      <c r="B3342" s="1" t="s">
        <v>731</v>
      </c>
    </row>
    <row r="3343" spans="1:2" ht="15.75" hidden="1">
      <c r="A3343" s="15">
        <v>683615791985</v>
      </c>
      <c r="B3343" s="1" t="s">
        <v>731</v>
      </c>
    </row>
    <row r="3344" spans="1:2" ht="15.75" hidden="1">
      <c r="A3344" s="15">
        <v>683615791992</v>
      </c>
      <c r="B3344" s="1" t="s">
        <v>731</v>
      </c>
    </row>
    <row r="3345" spans="1:2" ht="15.75" hidden="1">
      <c r="A3345" s="15">
        <v>683615792005</v>
      </c>
      <c r="B3345" s="1" t="s">
        <v>731</v>
      </c>
    </row>
    <row r="3346" spans="1:2" ht="15.75" hidden="1">
      <c r="A3346" s="15">
        <v>683615792012</v>
      </c>
      <c r="B3346" s="1" t="s">
        <v>731</v>
      </c>
    </row>
    <row r="3347" spans="1:2" ht="15.75" hidden="1">
      <c r="A3347" s="15">
        <v>683615792029</v>
      </c>
      <c r="B3347" s="1" t="s">
        <v>731</v>
      </c>
    </row>
    <row r="3348" spans="1:2" ht="15.75" hidden="1">
      <c r="A3348" s="15">
        <v>683615792036</v>
      </c>
      <c r="B3348" s="1" t="s">
        <v>731</v>
      </c>
    </row>
    <row r="3349" spans="1:2" ht="15.75" hidden="1">
      <c r="A3349" s="15">
        <v>683615792043</v>
      </c>
      <c r="B3349" s="1" t="s">
        <v>731</v>
      </c>
    </row>
    <row r="3350" spans="1:2" ht="15.75" hidden="1">
      <c r="A3350" s="15">
        <v>683615792050</v>
      </c>
      <c r="B3350" s="1" t="s">
        <v>731</v>
      </c>
    </row>
    <row r="3351" spans="1:2" ht="15.75" hidden="1">
      <c r="A3351" s="15">
        <v>683615792067</v>
      </c>
      <c r="B3351" s="1" t="s">
        <v>731</v>
      </c>
    </row>
    <row r="3352" spans="1:2" ht="15.75" hidden="1">
      <c r="A3352" s="15">
        <v>683615792074</v>
      </c>
      <c r="B3352" s="1" t="s">
        <v>731</v>
      </c>
    </row>
    <row r="3353" spans="1:2" ht="15.75" hidden="1">
      <c r="A3353" s="15">
        <v>683615792081</v>
      </c>
      <c r="B3353" s="1" t="s">
        <v>731</v>
      </c>
    </row>
    <row r="3354" spans="1:2" ht="15.75" hidden="1">
      <c r="A3354" s="15">
        <v>683615792098</v>
      </c>
      <c r="B3354" s="1" t="s">
        <v>731</v>
      </c>
    </row>
    <row r="3355" spans="1:2" ht="15.75" hidden="1">
      <c r="A3355" s="15">
        <v>683615792104</v>
      </c>
      <c r="B3355" s="1" t="s">
        <v>731</v>
      </c>
    </row>
    <row r="3356" spans="1:2" ht="15.75" hidden="1">
      <c r="A3356" s="15">
        <v>683615792111</v>
      </c>
      <c r="B3356" s="1" t="s">
        <v>731</v>
      </c>
    </row>
    <row r="3357" spans="1:2" ht="15.75" hidden="1">
      <c r="A3357" s="15">
        <v>683615792128</v>
      </c>
      <c r="B3357" s="1" t="s">
        <v>731</v>
      </c>
    </row>
    <row r="3358" spans="1:2" ht="15.75" hidden="1">
      <c r="A3358" s="15">
        <v>683615792135</v>
      </c>
      <c r="B3358" s="1" t="s">
        <v>731</v>
      </c>
    </row>
    <row r="3359" spans="1:2" ht="15.75" hidden="1">
      <c r="A3359" s="15">
        <v>683615792142</v>
      </c>
      <c r="B3359" s="1" t="s">
        <v>731</v>
      </c>
    </row>
    <row r="3360" spans="1:2" ht="15.75" hidden="1">
      <c r="A3360" s="15">
        <v>683615792159</v>
      </c>
      <c r="B3360" s="1" t="s">
        <v>731</v>
      </c>
    </row>
    <row r="3361" spans="1:2" ht="15.75" hidden="1">
      <c r="A3361" s="15">
        <v>683615792166</v>
      </c>
      <c r="B3361" s="1" t="s">
        <v>731</v>
      </c>
    </row>
    <row r="3362" spans="1:2" ht="15.75" hidden="1">
      <c r="A3362" s="15">
        <v>683615792173</v>
      </c>
      <c r="B3362" s="1" t="s">
        <v>731</v>
      </c>
    </row>
    <row r="3363" spans="1:2" ht="15.75" hidden="1">
      <c r="A3363" s="15">
        <v>683615792180</v>
      </c>
      <c r="B3363" s="1" t="s">
        <v>731</v>
      </c>
    </row>
    <row r="3364" spans="1:2" ht="15.75" hidden="1">
      <c r="A3364" s="15">
        <v>683615792197</v>
      </c>
      <c r="B3364" s="1" t="s">
        <v>731</v>
      </c>
    </row>
    <row r="3365" spans="1:2" ht="15.75" hidden="1">
      <c r="A3365" s="15">
        <v>683615792203</v>
      </c>
      <c r="B3365" s="1" t="s">
        <v>731</v>
      </c>
    </row>
    <row r="3366" spans="1:2" ht="15.75" hidden="1">
      <c r="A3366" s="15">
        <v>683615792210</v>
      </c>
      <c r="B3366" s="1" t="s">
        <v>731</v>
      </c>
    </row>
    <row r="3367" spans="1:2" ht="15.75" hidden="1">
      <c r="A3367" s="15">
        <v>683615792227</v>
      </c>
      <c r="B3367" s="1" t="s">
        <v>731</v>
      </c>
    </row>
    <row r="3368" spans="1:2" ht="15.75" hidden="1">
      <c r="A3368" s="15">
        <v>683615792234</v>
      </c>
      <c r="B3368" s="1" t="s">
        <v>731</v>
      </c>
    </row>
    <row r="3369" spans="1:2" ht="15.75" hidden="1">
      <c r="A3369" s="15">
        <v>683615792241</v>
      </c>
      <c r="B3369" s="1" t="s">
        <v>731</v>
      </c>
    </row>
    <row r="3370" spans="1:2" ht="15.75" hidden="1">
      <c r="A3370" s="15">
        <v>683615792258</v>
      </c>
      <c r="B3370" s="1" t="s">
        <v>731</v>
      </c>
    </row>
    <row r="3371" spans="1:2" ht="15.75" hidden="1">
      <c r="A3371" s="15">
        <v>683615792265</v>
      </c>
      <c r="B3371" s="1" t="s">
        <v>731</v>
      </c>
    </row>
    <row r="3372" spans="1:2" ht="15.75" hidden="1">
      <c r="A3372" s="15">
        <v>683615792272</v>
      </c>
      <c r="B3372" s="1" t="s">
        <v>731</v>
      </c>
    </row>
    <row r="3373" spans="1:2" ht="15.75" hidden="1">
      <c r="A3373" s="15">
        <v>683615792289</v>
      </c>
      <c r="B3373" s="1" t="s">
        <v>731</v>
      </c>
    </row>
    <row r="3374" spans="1:2" ht="15.75" hidden="1">
      <c r="A3374" s="15">
        <v>683615792296</v>
      </c>
      <c r="B3374" s="1" t="s">
        <v>731</v>
      </c>
    </row>
    <row r="3375" spans="1:2" ht="15.75" hidden="1">
      <c r="A3375" s="15">
        <v>683615792302</v>
      </c>
      <c r="B3375" s="1" t="s">
        <v>731</v>
      </c>
    </row>
    <row r="3376" spans="1:2" ht="15.75" hidden="1">
      <c r="A3376" s="15">
        <v>683615792319</v>
      </c>
      <c r="B3376" s="1" t="s">
        <v>731</v>
      </c>
    </row>
    <row r="3377" spans="1:2" ht="15.75" hidden="1">
      <c r="A3377" s="15">
        <v>683615792326</v>
      </c>
      <c r="B3377" s="1" t="s">
        <v>731</v>
      </c>
    </row>
    <row r="3378" spans="1:2" ht="15.75" hidden="1">
      <c r="A3378" s="15">
        <v>683615792333</v>
      </c>
      <c r="B3378" s="1" t="s">
        <v>731</v>
      </c>
    </row>
    <row r="3379" spans="1:2" ht="15.75" hidden="1">
      <c r="A3379" s="15">
        <v>683615792340</v>
      </c>
      <c r="B3379" s="1" t="s">
        <v>731</v>
      </c>
    </row>
    <row r="3380" spans="1:2" ht="15.75" hidden="1">
      <c r="A3380" s="15">
        <v>683615792357</v>
      </c>
      <c r="B3380" s="1" t="s">
        <v>731</v>
      </c>
    </row>
    <row r="3381" spans="1:2" ht="15.75" hidden="1">
      <c r="A3381" s="15">
        <v>683615792364</v>
      </c>
      <c r="B3381" s="1" t="s">
        <v>731</v>
      </c>
    </row>
    <row r="3382" spans="1:2" ht="15.75" hidden="1">
      <c r="A3382" s="15">
        <v>683615792371</v>
      </c>
      <c r="B3382" s="1" t="s">
        <v>731</v>
      </c>
    </row>
    <row r="3383" spans="1:2" ht="15.75" hidden="1">
      <c r="A3383" s="15">
        <v>683615792388</v>
      </c>
      <c r="B3383" s="1" t="s">
        <v>731</v>
      </c>
    </row>
    <row r="3384" spans="1:2" ht="15.75" hidden="1">
      <c r="A3384" s="15">
        <v>683615792395</v>
      </c>
      <c r="B3384" s="1" t="s">
        <v>731</v>
      </c>
    </row>
    <row r="3385" spans="1:2" ht="15.75" hidden="1">
      <c r="A3385" s="15">
        <v>683615792401</v>
      </c>
      <c r="B3385" s="1" t="s">
        <v>731</v>
      </c>
    </row>
    <row r="3386" spans="1:2" ht="15.75" hidden="1">
      <c r="A3386" s="15">
        <v>683615792418</v>
      </c>
      <c r="B3386" s="1" t="s">
        <v>731</v>
      </c>
    </row>
    <row r="3387" spans="1:2" ht="15.75" hidden="1">
      <c r="A3387" s="15">
        <v>683615792425</v>
      </c>
      <c r="B3387" s="1" t="s">
        <v>731</v>
      </c>
    </row>
    <row r="3388" spans="1:2" ht="15.75" hidden="1">
      <c r="A3388" s="15">
        <v>683615792432</v>
      </c>
      <c r="B3388" s="1" t="s">
        <v>731</v>
      </c>
    </row>
    <row r="3389" spans="1:2" ht="15.75" hidden="1">
      <c r="A3389" s="15">
        <v>683615792449</v>
      </c>
      <c r="B3389" s="1" t="s">
        <v>731</v>
      </c>
    </row>
    <row r="3390" spans="1:2" ht="15.75" hidden="1">
      <c r="A3390" s="15">
        <v>683615792456</v>
      </c>
      <c r="B3390" s="1" t="s">
        <v>731</v>
      </c>
    </row>
    <row r="3391" spans="1:2" ht="15.75" hidden="1">
      <c r="A3391" s="15">
        <v>683615792463</v>
      </c>
      <c r="B3391" s="1" t="s">
        <v>731</v>
      </c>
    </row>
    <row r="3392" spans="1:2" ht="15.75" hidden="1">
      <c r="A3392" s="15">
        <v>683615792470</v>
      </c>
      <c r="B3392" s="1" t="s">
        <v>731</v>
      </c>
    </row>
    <row r="3393" spans="1:2" ht="15.75" hidden="1">
      <c r="A3393" s="15">
        <v>683615792487</v>
      </c>
      <c r="B3393" s="1" t="s">
        <v>731</v>
      </c>
    </row>
    <row r="3394" spans="1:2" ht="15.75" hidden="1">
      <c r="A3394" s="15">
        <v>683615792494</v>
      </c>
      <c r="B3394" s="1" t="s">
        <v>731</v>
      </c>
    </row>
    <row r="3395" spans="1:2" ht="15.75" hidden="1">
      <c r="A3395" s="15">
        <v>683615792500</v>
      </c>
      <c r="B3395" s="1" t="s">
        <v>731</v>
      </c>
    </row>
    <row r="3396" spans="1:2" ht="15.75" hidden="1">
      <c r="A3396" s="15">
        <v>683615792517</v>
      </c>
      <c r="B3396" s="1" t="s">
        <v>731</v>
      </c>
    </row>
    <row r="3397" spans="1:2" ht="15.75" hidden="1">
      <c r="A3397" s="15">
        <v>683615792524</v>
      </c>
      <c r="B3397" s="1" t="s">
        <v>731</v>
      </c>
    </row>
    <row r="3398" spans="1:2" ht="15.75" hidden="1">
      <c r="A3398" s="15">
        <v>683615792531</v>
      </c>
      <c r="B3398" s="1" t="s">
        <v>731</v>
      </c>
    </row>
    <row r="3399" spans="1:2" ht="15.75" hidden="1">
      <c r="A3399" s="15">
        <v>683615792548</v>
      </c>
      <c r="B3399" s="1" t="s">
        <v>731</v>
      </c>
    </row>
    <row r="3400" spans="1:2" ht="15.75" hidden="1">
      <c r="A3400" s="15">
        <v>683615792555</v>
      </c>
      <c r="B3400" s="1" t="s">
        <v>731</v>
      </c>
    </row>
    <row r="3401" spans="1:2" ht="15.75" hidden="1">
      <c r="A3401" s="15">
        <v>683615792562</v>
      </c>
      <c r="B3401" s="1" t="s">
        <v>731</v>
      </c>
    </row>
    <row r="3402" spans="1:2" ht="15.75" hidden="1">
      <c r="A3402" s="15">
        <v>683615792579</v>
      </c>
      <c r="B3402" s="1" t="s">
        <v>731</v>
      </c>
    </row>
    <row r="3403" spans="1:2" ht="15.75" hidden="1">
      <c r="A3403" s="15">
        <v>683615792586</v>
      </c>
      <c r="B3403" s="1" t="s">
        <v>731</v>
      </c>
    </row>
    <row r="3404" spans="1:2" ht="15.75" hidden="1">
      <c r="A3404" s="15">
        <v>683615792593</v>
      </c>
      <c r="B3404" s="1" t="s">
        <v>731</v>
      </c>
    </row>
    <row r="3405" spans="1:2" ht="15.75" hidden="1">
      <c r="A3405" s="15">
        <v>683615792609</v>
      </c>
      <c r="B3405" s="1" t="s">
        <v>731</v>
      </c>
    </row>
    <row r="3406" spans="1:2" ht="15.75" hidden="1">
      <c r="A3406" s="15">
        <v>683615792616</v>
      </c>
      <c r="B3406" s="1" t="s">
        <v>731</v>
      </c>
    </row>
    <row r="3407" spans="1:2" ht="15.75" hidden="1">
      <c r="A3407" s="15">
        <v>683615792623</v>
      </c>
      <c r="B3407" s="1" t="s">
        <v>731</v>
      </c>
    </row>
    <row r="3408" spans="1:2" ht="15.75" hidden="1">
      <c r="A3408" s="15">
        <v>683615792630</v>
      </c>
      <c r="B3408" s="1" t="s">
        <v>731</v>
      </c>
    </row>
    <row r="3409" spans="1:2" ht="15.75" hidden="1">
      <c r="A3409" s="15">
        <v>683615792647</v>
      </c>
      <c r="B3409" s="1" t="s">
        <v>731</v>
      </c>
    </row>
    <row r="3410" spans="1:2" ht="15.75" hidden="1">
      <c r="A3410" s="15">
        <v>683615792654</v>
      </c>
      <c r="B3410" s="1" t="s">
        <v>731</v>
      </c>
    </row>
    <row r="3411" spans="1:2" ht="15.75" hidden="1">
      <c r="A3411" s="15">
        <v>683615792661</v>
      </c>
      <c r="B3411" s="1" t="s">
        <v>731</v>
      </c>
    </row>
    <row r="3412" spans="1:2" ht="15.75" hidden="1">
      <c r="A3412" s="15">
        <v>683615792678</v>
      </c>
      <c r="B3412" s="1" t="s">
        <v>731</v>
      </c>
    </row>
    <row r="3413" spans="1:2" ht="15.75" hidden="1">
      <c r="A3413" s="15">
        <v>683615792685</v>
      </c>
      <c r="B3413" s="1" t="s">
        <v>731</v>
      </c>
    </row>
    <row r="3414" spans="1:2" ht="15.75" hidden="1">
      <c r="A3414" s="15">
        <v>683615792692</v>
      </c>
      <c r="B3414" s="1" t="s">
        <v>731</v>
      </c>
    </row>
    <row r="3415" spans="1:2" ht="15.75" hidden="1">
      <c r="A3415" s="15">
        <v>683615792708</v>
      </c>
      <c r="B3415" s="1" t="s">
        <v>731</v>
      </c>
    </row>
    <row r="3416" spans="1:2" ht="15.75" hidden="1">
      <c r="A3416" s="15">
        <v>683615792715</v>
      </c>
      <c r="B3416" s="16" t="s">
        <v>731</v>
      </c>
    </row>
    <row r="3417" spans="1:2" ht="15.75" hidden="1">
      <c r="A3417" s="15">
        <v>683615792722</v>
      </c>
      <c r="B3417" s="1" t="s">
        <v>731</v>
      </c>
    </row>
    <row r="3418" spans="1:2" ht="15.75" hidden="1">
      <c r="A3418" s="15">
        <v>683615792739</v>
      </c>
      <c r="B3418" s="15" t="s">
        <v>731</v>
      </c>
    </row>
    <row r="3419" spans="1:2" ht="15.75" hidden="1">
      <c r="A3419" s="15">
        <v>683615792746</v>
      </c>
      <c r="B3419" s="15" t="s">
        <v>731</v>
      </c>
    </row>
    <row r="3420" spans="1:2" ht="15.75" hidden="1">
      <c r="A3420" s="15">
        <v>683615792753</v>
      </c>
      <c r="B3420" s="15" t="s">
        <v>731</v>
      </c>
    </row>
    <row r="3421" spans="1:2" ht="15.75" hidden="1">
      <c r="A3421" s="15">
        <v>683615792760</v>
      </c>
      <c r="B3421" s="15" t="s">
        <v>731</v>
      </c>
    </row>
    <row r="3422" spans="1:2" ht="15.75" hidden="1">
      <c r="A3422" s="15">
        <v>683615792777</v>
      </c>
      <c r="B3422" s="15" t="s">
        <v>731</v>
      </c>
    </row>
    <row r="3423" spans="1:2" ht="15.75" hidden="1">
      <c r="A3423" s="15">
        <v>683615792784</v>
      </c>
      <c r="B3423" s="15" t="s">
        <v>731</v>
      </c>
    </row>
    <row r="3424" spans="1:2" ht="15.75" hidden="1">
      <c r="A3424" s="15">
        <v>683615792791</v>
      </c>
      <c r="B3424" s="15" t="s">
        <v>731</v>
      </c>
    </row>
    <row r="3425" spans="1:2" ht="15.75" hidden="1">
      <c r="A3425" s="15">
        <v>683615792807</v>
      </c>
      <c r="B3425" s="15" t="s">
        <v>731</v>
      </c>
    </row>
    <row r="3426" spans="1:2" ht="15.75" hidden="1">
      <c r="A3426" s="15">
        <v>683615792814</v>
      </c>
      <c r="B3426" s="15" t="s">
        <v>731</v>
      </c>
    </row>
    <row r="3427" spans="1:2" ht="15.75" hidden="1">
      <c r="A3427" s="15">
        <v>683615792821</v>
      </c>
      <c r="B3427" s="15" t="s">
        <v>731</v>
      </c>
    </row>
    <row r="3428" spans="1:2" ht="15.75" hidden="1">
      <c r="A3428" s="15">
        <v>683615792838</v>
      </c>
      <c r="B3428" s="15" t="s">
        <v>731</v>
      </c>
    </row>
    <row r="3429" spans="1:2" ht="15.75" hidden="1">
      <c r="A3429" s="15">
        <v>683615792845</v>
      </c>
      <c r="B3429" s="15" t="s">
        <v>731</v>
      </c>
    </row>
    <row r="3430" spans="1:2" ht="15.75" hidden="1">
      <c r="A3430" s="15">
        <v>683615792852</v>
      </c>
      <c r="B3430" s="15" t="s">
        <v>731</v>
      </c>
    </row>
    <row r="3431" spans="1:2" ht="15.75" hidden="1">
      <c r="A3431" s="15">
        <v>683615792869</v>
      </c>
      <c r="B3431" s="15" t="s">
        <v>731</v>
      </c>
    </row>
    <row r="3432" spans="1:2" ht="15.75" hidden="1">
      <c r="A3432" s="15">
        <v>683615792876</v>
      </c>
      <c r="B3432" s="15" t="s">
        <v>731</v>
      </c>
    </row>
    <row r="3433" spans="1:2" ht="15.75" hidden="1">
      <c r="A3433" s="15">
        <v>683615792883</v>
      </c>
      <c r="B3433" s="1" t="s">
        <v>731</v>
      </c>
    </row>
    <row r="3434" spans="1:2" ht="15.75" hidden="1">
      <c r="A3434" s="15">
        <v>683615792890</v>
      </c>
      <c r="B3434" s="15" t="s">
        <v>731</v>
      </c>
    </row>
    <row r="3435" spans="1:2" ht="15.75" hidden="1">
      <c r="A3435" s="15">
        <v>683615792906</v>
      </c>
      <c r="B3435" s="15" t="s">
        <v>731</v>
      </c>
    </row>
    <row r="3436" spans="1:2" ht="15.75" hidden="1">
      <c r="A3436" s="15">
        <v>683615792913</v>
      </c>
      <c r="B3436" s="15" t="s">
        <v>731</v>
      </c>
    </row>
    <row r="3437" spans="1:2" ht="15.75" hidden="1">
      <c r="A3437" s="15">
        <v>683615792920</v>
      </c>
      <c r="B3437" s="1" t="s">
        <v>731</v>
      </c>
    </row>
    <row r="3438" spans="1:2" ht="15.75" hidden="1">
      <c r="A3438" s="15">
        <v>683615792937</v>
      </c>
      <c r="B3438" s="15" t="s">
        <v>731</v>
      </c>
    </row>
    <row r="3439" spans="1:2" ht="15.75" hidden="1">
      <c r="A3439" s="15">
        <v>683615792944</v>
      </c>
      <c r="B3439" s="15" t="s">
        <v>731</v>
      </c>
    </row>
    <row r="3440" spans="1:2" ht="15.75" hidden="1">
      <c r="A3440" s="15">
        <v>683615792951</v>
      </c>
      <c r="B3440" s="15" t="s">
        <v>731</v>
      </c>
    </row>
    <row r="3441" spans="1:2" ht="15.75" hidden="1">
      <c r="A3441" s="15">
        <v>683615792968</v>
      </c>
      <c r="B3441" s="1" t="s">
        <v>731</v>
      </c>
    </row>
    <row r="3442" spans="1:2" ht="15.75" hidden="1">
      <c r="A3442" s="15">
        <v>683615792975</v>
      </c>
      <c r="B3442" s="15" t="s">
        <v>731</v>
      </c>
    </row>
    <row r="3443" spans="1:2" ht="15.75" hidden="1">
      <c r="A3443" s="15">
        <v>683615792982</v>
      </c>
      <c r="B3443" s="15" t="s">
        <v>731</v>
      </c>
    </row>
    <row r="3444" spans="1:2" ht="15.75" hidden="1">
      <c r="A3444" s="15">
        <v>683615792999</v>
      </c>
      <c r="B3444" s="15" t="s">
        <v>731</v>
      </c>
    </row>
    <row r="3445" spans="1:2" ht="15.75" hidden="1">
      <c r="A3445" s="15">
        <v>683615793002</v>
      </c>
      <c r="B3445" s="1" t="s">
        <v>731</v>
      </c>
    </row>
    <row r="3446" spans="1:2" ht="15.75" hidden="1">
      <c r="A3446" s="15">
        <v>683615793019</v>
      </c>
      <c r="B3446" s="15" t="s">
        <v>731</v>
      </c>
    </row>
    <row r="3447" spans="1:2" ht="15.75" hidden="1">
      <c r="A3447" s="15">
        <v>683615793026</v>
      </c>
      <c r="B3447" s="15" t="s">
        <v>731</v>
      </c>
    </row>
    <row r="3448" spans="1:2" ht="15.75" hidden="1">
      <c r="A3448" s="15">
        <v>683615793033</v>
      </c>
      <c r="B3448" s="15" t="s">
        <v>731</v>
      </c>
    </row>
    <row r="3449" spans="1:2" ht="15.75" hidden="1">
      <c r="A3449" s="15">
        <v>683615793040</v>
      </c>
      <c r="B3449" s="15" t="s">
        <v>731</v>
      </c>
    </row>
    <row r="3450" spans="1:2" ht="15.75" hidden="1">
      <c r="A3450" s="15">
        <v>683615793057</v>
      </c>
      <c r="B3450" s="15" t="s">
        <v>731</v>
      </c>
    </row>
    <row r="3451" spans="1:2" ht="15.75" hidden="1">
      <c r="A3451" s="15">
        <v>683615793064</v>
      </c>
      <c r="B3451" s="15" t="s">
        <v>731</v>
      </c>
    </row>
    <row r="3452" spans="1:2" ht="15.75" hidden="1">
      <c r="A3452" s="15">
        <v>683615793071</v>
      </c>
      <c r="B3452" s="15" t="s">
        <v>731</v>
      </c>
    </row>
    <row r="3453" spans="1:2" ht="15.75" hidden="1">
      <c r="A3453" s="15">
        <v>683615793088</v>
      </c>
      <c r="B3453" s="15" t="s">
        <v>731</v>
      </c>
    </row>
    <row r="3454" spans="1:2" ht="15.75" hidden="1">
      <c r="A3454" s="15">
        <v>683615793095</v>
      </c>
      <c r="B3454" s="15" t="s">
        <v>731</v>
      </c>
    </row>
    <row r="3455" spans="1:2" ht="15.75" hidden="1">
      <c r="A3455" s="15">
        <v>683615793101</v>
      </c>
      <c r="B3455" s="15" t="s">
        <v>731</v>
      </c>
    </row>
    <row r="3456" spans="1:2" ht="15.75" hidden="1">
      <c r="A3456" s="15">
        <v>683615793118</v>
      </c>
      <c r="B3456" s="15" t="s">
        <v>731</v>
      </c>
    </row>
    <row r="3457" spans="1:2" ht="15.75" hidden="1">
      <c r="A3457" s="15">
        <v>683615793125</v>
      </c>
      <c r="B3457" s="15" t="s">
        <v>731</v>
      </c>
    </row>
    <row r="3458" spans="1:2" ht="15.75" hidden="1">
      <c r="A3458" s="15">
        <v>683615793132</v>
      </c>
      <c r="B3458" s="15" t="s">
        <v>731</v>
      </c>
    </row>
    <row r="3459" spans="1:2" ht="15.75" hidden="1">
      <c r="A3459" s="15">
        <v>683615793149</v>
      </c>
      <c r="B3459" s="15" t="s">
        <v>731</v>
      </c>
    </row>
    <row r="3460" spans="1:2" ht="15.75" hidden="1">
      <c r="A3460" s="15">
        <v>683615793156</v>
      </c>
      <c r="B3460" s="15" t="s">
        <v>731</v>
      </c>
    </row>
    <row r="3461" spans="1:2" ht="15.75" hidden="1">
      <c r="A3461" s="15">
        <v>683615793163</v>
      </c>
      <c r="B3461" s="1" t="s">
        <v>731</v>
      </c>
    </row>
    <row r="3462" spans="1:2" ht="15.75" hidden="1">
      <c r="A3462" s="15">
        <v>683615793170</v>
      </c>
      <c r="B3462" s="15" t="s">
        <v>731</v>
      </c>
    </row>
    <row r="3463" spans="1:2" ht="15.75" hidden="1">
      <c r="A3463" s="15">
        <v>683615793187</v>
      </c>
      <c r="B3463" s="15" t="s">
        <v>731</v>
      </c>
    </row>
    <row r="3464" spans="1:2" ht="15.75" hidden="1">
      <c r="A3464" s="15">
        <v>683615793194</v>
      </c>
      <c r="B3464" s="15" t="s">
        <v>731</v>
      </c>
    </row>
    <row r="3465" spans="1:2" ht="15.75" hidden="1">
      <c r="A3465" s="15">
        <v>683615793200</v>
      </c>
      <c r="B3465" s="1" t="s">
        <v>731</v>
      </c>
    </row>
    <row r="3466" spans="1:2" ht="15.75" hidden="1">
      <c r="A3466" s="15">
        <v>683615793217</v>
      </c>
      <c r="B3466" s="15" t="s">
        <v>731</v>
      </c>
    </row>
    <row r="3467" spans="1:2" ht="15.75" hidden="1">
      <c r="A3467" s="15">
        <v>683615793224</v>
      </c>
      <c r="B3467" s="15" t="s">
        <v>731</v>
      </c>
    </row>
    <row r="3468" spans="1:2" ht="15.75" hidden="1">
      <c r="A3468" s="15">
        <v>683615793231</v>
      </c>
      <c r="B3468" s="15" t="s">
        <v>731</v>
      </c>
    </row>
    <row r="3469" spans="1:2" ht="15.75" hidden="1">
      <c r="A3469" s="15">
        <v>683615793248</v>
      </c>
      <c r="B3469" s="1" t="s">
        <v>731</v>
      </c>
    </row>
    <row r="3470" spans="1:2" ht="15.75" hidden="1">
      <c r="A3470" s="15">
        <v>683615793255</v>
      </c>
      <c r="B3470" s="15" t="s">
        <v>731</v>
      </c>
    </row>
    <row r="3471" spans="1:2" ht="15.75" hidden="1">
      <c r="A3471" s="15">
        <v>683615793262</v>
      </c>
      <c r="B3471" s="15" t="s">
        <v>731</v>
      </c>
    </row>
    <row r="3472" spans="1:2" ht="15.75" hidden="1">
      <c r="A3472" s="15">
        <v>683615793279</v>
      </c>
      <c r="B3472" s="15" t="s">
        <v>731</v>
      </c>
    </row>
    <row r="3473" spans="1:2" ht="15.75" hidden="1">
      <c r="A3473" s="15">
        <v>683615793286</v>
      </c>
      <c r="B3473" s="15" t="s">
        <v>731</v>
      </c>
    </row>
    <row r="3474" spans="1:2" ht="15.75" hidden="1">
      <c r="A3474" s="15">
        <v>683615793293</v>
      </c>
      <c r="B3474" s="15" t="s">
        <v>731</v>
      </c>
    </row>
    <row r="3475" spans="1:2" ht="15.75" hidden="1">
      <c r="A3475" s="15">
        <v>683615793309</v>
      </c>
      <c r="B3475" s="15" t="s">
        <v>731</v>
      </c>
    </row>
    <row r="3476" spans="1:2" ht="15.75" hidden="1">
      <c r="A3476" s="15">
        <v>683615793316</v>
      </c>
      <c r="B3476" s="15" t="s">
        <v>731</v>
      </c>
    </row>
    <row r="3477" spans="1:2" ht="15.75" hidden="1">
      <c r="A3477" s="15">
        <v>683615793323</v>
      </c>
      <c r="B3477" s="15" t="s">
        <v>731</v>
      </c>
    </row>
    <row r="3478" spans="1:2" ht="15.75" hidden="1">
      <c r="A3478" s="15">
        <v>683615793330</v>
      </c>
      <c r="B3478" s="15" t="s">
        <v>731</v>
      </c>
    </row>
    <row r="3479" spans="1:2" ht="15.75" hidden="1">
      <c r="A3479" s="15">
        <v>683615793347</v>
      </c>
      <c r="B3479" s="15" t="s">
        <v>731</v>
      </c>
    </row>
    <row r="3480" spans="1:2" ht="15.75" hidden="1">
      <c r="A3480" s="15">
        <v>683615793354</v>
      </c>
      <c r="B3480" s="15" t="s">
        <v>731</v>
      </c>
    </row>
    <row r="3481" spans="1:2" ht="15.75" hidden="1">
      <c r="A3481" s="15">
        <v>683615793361</v>
      </c>
      <c r="B3481" s="15" t="s">
        <v>731</v>
      </c>
    </row>
    <row r="3482" spans="1:2" ht="15.75" hidden="1">
      <c r="A3482" s="15">
        <v>683615793378</v>
      </c>
      <c r="B3482" s="15" t="s">
        <v>731</v>
      </c>
    </row>
    <row r="3483" spans="1:2" ht="15.75" hidden="1">
      <c r="A3483" s="15">
        <v>683615793385</v>
      </c>
      <c r="B3483" s="15" t="s">
        <v>731</v>
      </c>
    </row>
    <row r="3484" spans="1:2" ht="15.75" hidden="1">
      <c r="A3484" s="15">
        <v>683615793392</v>
      </c>
      <c r="B3484" s="15" t="s">
        <v>731</v>
      </c>
    </row>
    <row r="3485" spans="1:2" ht="15.75" hidden="1">
      <c r="A3485" s="15">
        <v>683615793408</v>
      </c>
      <c r="B3485" s="1" t="s">
        <v>731</v>
      </c>
    </row>
    <row r="3486" spans="1:2" ht="15.75" hidden="1">
      <c r="A3486" s="15">
        <v>683615793415</v>
      </c>
      <c r="B3486" s="15" t="s">
        <v>731</v>
      </c>
    </row>
    <row r="3487" spans="1:2" ht="15.75" hidden="1">
      <c r="A3487" s="15">
        <v>683615793422</v>
      </c>
      <c r="B3487" s="15" t="s">
        <v>731</v>
      </c>
    </row>
    <row r="3488" spans="1:2" ht="15.75" hidden="1">
      <c r="A3488" s="15">
        <v>683615793439</v>
      </c>
      <c r="B3488" s="15" t="s">
        <v>731</v>
      </c>
    </row>
    <row r="3489" spans="1:2" ht="15.75" hidden="1">
      <c r="A3489" s="15">
        <v>683615793446</v>
      </c>
      <c r="B3489" s="15" t="s">
        <v>731</v>
      </c>
    </row>
    <row r="3490" spans="1:2" ht="15.75" hidden="1">
      <c r="A3490" s="15">
        <v>683615793453</v>
      </c>
      <c r="B3490" s="15" t="s">
        <v>731</v>
      </c>
    </row>
    <row r="3491" spans="1:2" ht="15.75" hidden="1">
      <c r="A3491" s="15">
        <v>683615793460</v>
      </c>
      <c r="B3491" s="15" t="s">
        <v>731</v>
      </c>
    </row>
    <row r="3492" spans="1:2" ht="15.75" hidden="1">
      <c r="A3492" s="15">
        <v>683615793477</v>
      </c>
      <c r="B3492" s="15" t="s">
        <v>731</v>
      </c>
    </row>
    <row r="3493" spans="1:2" ht="15.75" hidden="1">
      <c r="A3493" s="15">
        <v>683615793484</v>
      </c>
      <c r="B3493" s="15" t="s">
        <v>731</v>
      </c>
    </row>
    <row r="3494" spans="1:2" ht="15.75" hidden="1">
      <c r="A3494" s="15">
        <v>683615793491</v>
      </c>
      <c r="B3494" s="15" t="s">
        <v>731</v>
      </c>
    </row>
    <row r="3495" spans="1:2" ht="15.75" hidden="1">
      <c r="A3495" s="15">
        <v>683615793507</v>
      </c>
      <c r="B3495" s="15" t="s">
        <v>731</v>
      </c>
    </row>
    <row r="3496" spans="1:2" ht="15.75" hidden="1">
      <c r="A3496" s="15">
        <v>683615793514</v>
      </c>
      <c r="B3496" s="15" t="s">
        <v>731</v>
      </c>
    </row>
    <row r="3497" spans="1:2" ht="15.75" hidden="1">
      <c r="A3497" s="15">
        <v>683615793521</v>
      </c>
      <c r="B3497" s="15" t="s">
        <v>731</v>
      </c>
    </row>
    <row r="3498" spans="1:2" ht="15.75" hidden="1">
      <c r="A3498" s="15">
        <v>683615793538</v>
      </c>
      <c r="B3498" s="15" t="s">
        <v>731</v>
      </c>
    </row>
    <row r="3499" spans="1:2" ht="15.75" hidden="1">
      <c r="A3499" s="15">
        <v>683615793545</v>
      </c>
      <c r="B3499" s="15" t="s">
        <v>731</v>
      </c>
    </row>
    <row r="3500" spans="1:2" ht="15.75" hidden="1">
      <c r="A3500" s="15">
        <v>683615793552</v>
      </c>
      <c r="B3500" s="1" t="s">
        <v>731</v>
      </c>
    </row>
    <row r="3501" spans="1:2" ht="15.75" hidden="1">
      <c r="A3501" s="15">
        <v>683615793569</v>
      </c>
      <c r="B3501" s="15" t="s">
        <v>731</v>
      </c>
    </row>
    <row r="3502" spans="1:2" ht="15.75" hidden="1">
      <c r="A3502" s="15">
        <v>683615793576</v>
      </c>
      <c r="B3502" s="15" t="s">
        <v>731</v>
      </c>
    </row>
    <row r="3503" spans="1:2" ht="15.75" hidden="1">
      <c r="A3503" s="15">
        <v>683615793583</v>
      </c>
      <c r="B3503" s="15" t="s">
        <v>731</v>
      </c>
    </row>
    <row r="3504" spans="1:2" ht="15.75" hidden="1">
      <c r="A3504" s="15">
        <v>683615793590</v>
      </c>
      <c r="B3504" s="15" t="s">
        <v>731</v>
      </c>
    </row>
    <row r="3505" spans="1:2" ht="15.75" hidden="1">
      <c r="A3505" s="15">
        <v>683615793606</v>
      </c>
      <c r="B3505" s="15" t="s">
        <v>731</v>
      </c>
    </row>
    <row r="3506" spans="1:2" ht="15.75" hidden="1">
      <c r="A3506" s="15">
        <v>683615793613</v>
      </c>
      <c r="B3506" s="15" t="s">
        <v>731</v>
      </c>
    </row>
    <row r="3507" spans="1:2" ht="15.75" hidden="1">
      <c r="A3507" s="15">
        <v>683615793620</v>
      </c>
      <c r="B3507" s="15" t="s">
        <v>731</v>
      </c>
    </row>
    <row r="3508" spans="1:2" ht="15.75" hidden="1">
      <c r="A3508" s="15">
        <v>683615793637</v>
      </c>
      <c r="B3508" s="15" t="s">
        <v>731</v>
      </c>
    </row>
    <row r="3509" spans="1:2" ht="15.75" hidden="1">
      <c r="A3509" s="15">
        <v>683615793644</v>
      </c>
      <c r="B3509" s="15" t="s">
        <v>731</v>
      </c>
    </row>
    <row r="3510" spans="1:2" ht="15.75" hidden="1">
      <c r="A3510" s="15">
        <v>683615793651</v>
      </c>
      <c r="B3510" s="15" t="s">
        <v>731</v>
      </c>
    </row>
    <row r="3511" spans="1:2" ht="15.75" hidden="1">
      <c r="A3511" s="15">
        <v>683615793668</v>
      </c>
      <c r="B3511" s="15" t="s">
        <v>731</v>
      </c>
    </row>
    <row r="3512" spans="1:2" ht="15.75" hidden="1">
      <c r="A3512" s="15">
        <v>683615793675</v>
      </c>
      <c r="B3512" s="15" t="s">
        <v>731</v>
      </c>
    </row>
    <row r="3513" spans="1:2" ht="15.75" hidden="1">
      <c r="A3513" s="15">
        <v>683615793682</v>
      </c>
      <c r="B3513" s="15" t="s">
        <v>731</v>
      </c>
    </row>
    <row r="3514" spans="1:2" ht="15.75" hidden="1">
      <c r="A3514" s="15">
        <v>683615793699</v>
      </c>
      <c r="B3514" s="15" t="s">
        <v>731</v>
      </c>
    </row>
    <row r="3515" spans="1:2" ht="15.75" hidden="1">
      <c r="A3515" s="15">
        <v>683615793705</v>
      </c>
      <c r="B3515" s="15" t="s">
        <v>731</v>
      </c>
    </row>
    <row r="3516" spans="1:2" ht="15.75" hidden="1">
      <c r="A3516" s="15">
        <v>683615793712</v>
      </c>
      <c r="B3516" s="1" t="s">
        <v>731</v>
      </c>
    </row>
    <row r="3517" spans="1:2" ht="15.75" hidden="1">
      <c r="A3517" s="15">
        <v>683615793729</v>
      </c>
      <c r="B3517" s="15" t="s">
        <v>731</v>
      </c>
    </row>
    <row r="3518" spans="1:2" ht="15.75" hidden="1">
      <c r="A3518" s="15">
        <v>683615793736</v>
      </c>
      <c r="B3518" s="1" t="s">
        <v>731</v>
      </c>
    </row>
    <row r="3519" spans="1:2" ht="15.75" hidden="1">
      <c r="A3519" s="15">
        <v>683615793743</v>
      </c>
      <c r="B3519" s="15" t="s">
        <v>731</v>
      </c>
    </row>
    <row r="3520" spans="1:2" ht="15.75" hidden="1">
      <c r="A3520" s="15">
        <v>683615793750</v>
      </c>
      <c r="B3520" s="1" t="s">
        <v>731</v>
      </c>
    </row>
    <row r="3521" spans="1:2" ht="15.75" hidden="1">
      <c r="A3521" s="15">
        <v>683615793767</v>
      </c>
      <c r="B3521" s="15" t="s">
        <v>731</v>
      </c>
    </row>
    <row r="3522" spans="1:2" ht="15.75" hidden="1">
      <c r="A3522" s="15">
        <v>683615793774</v>
      </c>
      <c r="B3522" s="1" t="s">
        <v>731</v>
      </c>
    </row>
    <row r="3523" spans="1:2" ht="15.75" hidden="1">
      <c r="A3523" s="15">
        <v>683615793781</v>
      </c>
      <c r="B3523" s="15" t="s">
        <v>731</v>
      </c>
    </row>
    <row r="3524" spans="1:2" ht="15.75" hidden="1">
      <c r="A3524" s="15">
        <v>683615793798</v>
      </c>
      <c r="B3524" s="1" t="s">
        <v>731</v>
      </c>
    </row>
    <row r="3525" spans="1:2" ht="15.75" hidden="1">
      <c r="A3525" s="15">
        <v>683615793804</v>
      </c>
      <c r="B3525" s="15" t="s">
        <v>731</v>
      </c>
    </row>
    <row r="3526" spans="1:2" ht="15.75" hidden="1">
      <c r="A3526" s="15">
        <v>683615793811</v>
      </c>
      <c r="B3526" s="15" t="s">
        <v>731</v>
      </c>
    </row>
    <row r="3527" spans="1:2" ht="15.75" hidden="1">
      <c r="A3527" s="15">
        <v>683615793828</v>
      </c>
      <c r="B3527" s="15" t="s">
        <v>731</v>
      </c>
    </row>
    <row r="3528" spans="1:2" ht="15.75" hidden="1">
      <c r="A3528" s="15">
        <v>683615793835</v>
      </c>
      <c r="B3528" s="1" t="s">
        <v>731</v>
      </c>
    </row>
    <row r="3529" spans="1:2" ht="15.75" hidden="1">
      <c r="A3529" s="15">
        <v>683615793842</v>
      </c>
      <c r="B3529" s="15" t="s">
        <v>731</v>
      </c>
    </row>
    <row r="3530" spans="1:2" ht="15.75" hidden="1">
      <c r="A3530" s="15">
        <v>683615793859</v>
      </c>
      <c r="B3530" s="15" t="s">
        <v>731</v>
      </c>
    </row>
    <row r="3531" spans="1:2" ht="15.75" hidden="1">
      <c r="A3531" s="15">
        <v>683615793866</v>
      </c>
      <c r="B3531" s="15" t="s">
        <v>731</v>
      </c>
    </row>
    <row r="3532" spans="1:2" ht="15.75" hidden="1">
      <c r="A3532" s="15">
        <v>683615793873</v>
      </c>
      <c r="B3532" s="1" t="s">
        <v>731</v>
      </c>
    </row>
    <row r="3533" spans="1:2" ht="15.75" hidden="1">
      <c r="A3533" s="15">
        <v>683615793880</v>
      </c>
      <c r="B3533" s="15" t="s">
        <v>731</v>
      </c>
    </row>
    <row r="3534" spans="1:2" ht="15.75" hidden="1">
      <c r="A3534" s="15">
        <v>683615793897</v>
      </c>
      <c r="B3534" s="15" t="s">
        <v>731</v>
      </c>
    </row>
    <row r="3535" spans="1:2" ht="15.75" hidden="1">
      <c r="A3535" s="15">
        <v>683615793903</v>
      </c>
      <c r="B3535" s="15" t="s">
        <v>731</v>
      </c>
    </row>
    <row r="3536" spans="1:2" ht="15.75" hidden="1">
      <c r="A3536" s="15">
        <v>683615793910</v>
      </c>
      <c r="B3536" s="1" t="s">
        <v>731</v>
      </c>
    </row>
    <row r="3537" spans="1:2" ht="15.75" hidden="1">
      <c r="A3537" s="15">
        <v>683615793927</v>
      </c>
      <c r="B3537" s="15" t="s">
        <v>731</v>
      </c>
    </row>
    <row r="3538" spans="1:2" ht="15.75" hidden="1">
      <c r="A3538" s="15">
        <v>683615793934</v>
      </c>
      <c r="B3538" s="15" t="s">
        <v>731</v>
      </c>
    </row>
    <row r="3539" spans="1:2" ht="15.75" hidden="1">
      <c r="A3539" s="15">
        <v>683615793941</v>
      </c>
      <c r="B3539" s="15" t="s">
        <v>731</v>
      </c>
    </row>
    <row r="3540" spans="1:2" ht="15.75" hidden="1">
      <c r="A3540" s="15">
        <v>683615793958</v>
      </c>
      <c r="B3540" s="1" t="s">
        <v>731</v>
      </c>
    </row>
    <row r="3541" spans="1:2" ht="15.75" hidden="1">
      <c r="A3541" s="15">
        <v>683615793965</v>
      </c>
      <c r="B3541" s="15" t="s">
        <v>731</v>
      </c>
    </row>
    <row r="3542" spans="1:2" ht="15.75" hidden="1">
      <c r="A3542" s="15">
        <v>683615793972</v>
      </c>
      <c r="B3542" s="1" t="s">
        <v>731</v>
      </c>
    </row>
    <row r="3543" spans="1:2" ht="15.75" hidden="1">
      <c r="A3543" s="15">
        <v>683615793989</v>
      </c>
      <c r="B3543" s="15" t="s">
        <v>731</v>
      </c>
    </row>
    <row r="3544" spans="1:2" ht="15.75" hidden="1">
      <c r="A3544" s="15">
        <v>683615793996</v>
      </c>
      <c r="B3544" s="1" t="s">
        <v>731</v>
      </c>
    </row>
    <row r="3545" spans="1:2" ht="15.75" hidden="1">
      <c r="A3545" s="15">
        <v>683615794009</v>
      </c>
      <c r="B3545" s="15" t="s">
        <v>731</v>
      </c>
    </row>
    <row r="3546" spans="1:2" ht="15.75" hidden="1">
      <c r="A3546" s="15">
        <v>683615794016</v>
      </c>
      <c r="B3546" s="1" t="s">
        <v>731</v>
      </c>
    </row>
    <row r="3547" spans="1:2" ht="15.75" hidden="1">
      <c r="A3547" s="15">
        <v>683615794023</v>
      </c>
      <c r="B3547" s="15" t="s">
        <v>731</v>
      </c>
    </row>
    <row r="3548" spans="1:2" ht="15.75" hidden="1">
      <c r="A3548" s="15">
        <v>683615794030</v>
      </c>
      <c r="B3548" s="1" t="s">
        <v>731</v>
      </c>
    </row>
    <row r="3549" spans="1:2" ht="15.75" hidden="1">
      <c r="A3549" s="15">
        <v>683615794047</v>
      </c>
      <c r="B3549" s="15" t="s">
        <v>731</v>
      </c>
    </row>
    <row r="3550" spans="1:2" ht="15.75" hidden="1">
      <c r="A3550" s="15">
        <v>683615794054</v>
      </c>
      <c r="B3550" s="1" t="s">
        <v>731</v>
      </c>
    </row>
    <row r="3551" spans="1:2" ht="15.75" hidden="1">
      <c r="A3551" s="15">
        <v>683615794061</v>
      </c>
      <c r="B3551" s="15" t="s">
        <v>731</v>
      </c>
    </row>
    <row r="3552" spans="1:2" ht="15.75" hidden="1">
      <c r="A3552" s="15">
        <v>683615794078</v>
      </c>
      <c r="B3552" s="15" t="s">
        <v>731</v>
      </c>
    </row>
    <row r="3553" spans="1:2" ht="15.75" hidden="1">
      <c r="A3553" s="15">
        <v>683615794085</v>
      </c>
      <c r="B3553" s="1" t="s">
        <v>731</v>
      </c>
    </row>
    <row r="3554" spans="1:2" ht="15.75" hidden="1">
      <c r="A3554" s="15">
        <v>683615794092</v>
      </c>
      <c r="B3554" s="15" t="s">
        <v>731</v>
      </c>
    </row>
    <row r="3555" spans="1:2" ht="15.75" hidden="1">
      <c r="A3555" s="15">
        <v>683615794108</v>
      </c>
      <c r="B3555" s="1" t="s">
        <v>731</v>
      </c>
    </row>
    <row r="3556" spans="1:2" ht="15.75" hidden="1">
      <c r="A3556" s="15">
        <v>683615794115</v>
      </c>
      <c r="B3556" s="15" t="s">
        <v>731</v>
      </c>
    </row>
    <row r="3557" spans="1:2" ht="15.75" hidden="1">
      <c r="A3557" s="15">
        <v>683615794122</v>
      </c>
      <c r="B3557" s="1" t="s">
        <v>731</v>
      </c>
    </row>
    <row r="3558" spans="1:2" ht="15.75" hidden="1">
      <c r="A3558" s="15">
        <v>683615794139</v>
      </c>
      <c r="B3558" s="15" t="s">
        <v>731</v>
      </c>
    </row>
    <row r="3559" spans="1:2" ht="15.75" hidden="1">
      <c r="A3559" s="15">
        <v>683615794146</v>
      </c>
      <c r="B3559" s="1" t="s">
        <v>731</v>
      </c>
    </row>
    <row r="3560" spans="1:2" ht="15.75" hidden="1">
      <c r="A3560" s="15">
        <v>683615794153</v>
      </c>
      <c r="B3560" s="15" t="s">
        <v>731</v>
      </c>
    </row>
    <row r="3561" spans="1:2" ht="15.75" hidden="1">
      <c r="A3561" s="15">
        <v>683615794160</v>
      </c>
      <c r="B3561" s="1" t="s">
        <v>731</v>
      </c>
    </row>
    <row r="3562" spans="1:2" ht="15.75" hidden="1">
      <c r="A3562" s="15">
        <v>683615794177</v>
      </c>
      <c r="B3562" s="15" t="s">
        <v>731</v>
      </c>
    </row>
    <row r="3563" spans="1:2" ht="15.75" hidden="1">
      <c r="A3563" s="15">
        <v>683615794184</v>
      </c>
      <c r="B3563" s="15" t="s">
        <v>731</v>
      </c>
    </row>
    <row r="3564" spans="1:2" ht="15.75" hidden="1">
      <c r="A3564" s="15">
        <v>683615794191</v>
      </c>
      <c r="B3564" s="1" t="s">
        <v>731</v>
      </c>
    </row>
    <row r="3565" spans="1:2" ht="15.75" hidden="1">
      <c r="A3565" s="15">
        <v>683615794207</v>
      </c>
      <c r="B3565" s="15" t="s">
        <v>731</v>
      </c>
    </row>
    <row r="3566" spans="1:2" ht="15.75" hidden="1">
      <c r="A3566" s="15">
        <v>683615794214</v>
      </c>
      <c r="B3566" s="1" t="s">
        <v>731</v>
      </c>
    </row>
    <row r="3567" spans="1:2" ht="15.75" hidden="1">
      <c r="A3567" s="15">
        <v>683615794221</v>
      </c>
      <c r="B3567" s="15" t="s">
        <v>731</v>
      </c>
    </row>
    <row r="3568" spans="1:2" ht="15.75" hidden="1">
      <c r="A3568" s="15">
        <v>683615794238</v>
      </c>
      <c r="B3568" s="15" t="s">
        <v>731</v>
      </c>
    </row>
    <row r="3569" spans="1:2" ht="15.75" hidden="1">
      <c r="A3569" s="15">
        <v>683615794245</v>
      </c>
      <c r="B3569" s="15" t="s">
        <v>731</v>
      </c>
    </row>
    <row r="3570" spans="1:2" ht="15.75" hidden="1">
      <c r="A3570" s="15">
        <v>683615794252</v>
      </c>
      <c r="B3570" s="1" t="s">
        <v>731</v>
      </c>
    </row>
    <row r="3571" spans="1:2" ht="15.75" hidden="1">
      <c r="A3571" s="15">
        <v>683615794269</v>
      </c>
      <c r="B3571" s="15" t="s">
        <v>731</v>
      </c>
    </row>
    <row r="3572" spans="1:2" ht="15.75" hidden="1">
      <c r="A3572" s="15">
        <v>683615794276</v>
      </c>
      <c r="B3572" s="1" t="s">
        <v>731</v>
      </c>
    </row>
    <row r="3573" spans="1:2" ht="15.75" hidden="1">
      <c r="A3573" s="15">
        <v>683615794283</v>
      </c>
      <c r="B3573" s="15" t="s">
        <v>731</v>
      </c>
    </row>
    <row r="3574" spans="1:2" ht="15.75" hidden="1">
      <c r="A3574" s="15">
        <v>683615794290</v>
      </c>
      <c r="B3574" s="15" t="s">
        <v>731</v>
      </c>
    </row>
    <row r="3575" spans="1:2" ht="15.75" hidden="1">
      <c r="A3575" s="15">
        <v>683615794306</v>
      </c>
      <c r="B3575" s="15" t="s">
        <v>731</v>
      </c>
    </row>
    <row r="3576" spans="1:2" ht="15.75" hidden="1">
      <c r="A3576" s="15">
        <v>683615794313</v>
      </c>
      <c r="B3576" s="1" t="s">
        <v>731</v>
      </c>
    </row>
    <row r="3577" spans="1:2" ht="15.75" hidden="1">
      <c r="A3577" s="15">
        <v>683615794320</v>
      </c>
      <c r="B3577" s="15" t="s">
        <v>731</v>
      </c>
    </row>
    <row r="3578" spans="1:2" ht="15.75" hidden="1">
      <c r="A3578" s="15">
        <v>683615794337</v>
      </c>
      <c r="B3578" s="1" t="s">
        <v>731</v>
      </c>
    </row>
    <row r="3579" spans="1:2" ht="15.75" hidden="1">
      <c r="A3579" s="15">
        <v>683615794344</v>
      </c>
      <c r="B3579" s="15" t="s">
        <v>731</v>
      </c>
    </row>
    <row r="3580" spans="1:2" ht="15.75" hidden="1">
      <c r="A3580" s="15">
        <v>683615794351</v>
      </c>
      <c r="B3580" s="1" t="s">
        <v>731</v>
      </c>
    </row>
    <row r="3581" spans="1:2" ht="15.75" hidden="1">
      <c r="A3581" s="15">
        <v>683615794368</v>
      </c>
      <c r="B3581" s="15" t="s">
        <v>731</v>
      </c>
    </row>
    <row r="3582" spans="1:2" ht="15.75" hidden="1">
      <c r="A3582" s="15">
        <v>683615794375</v>
      </c>
      <c r="B3582" s="1" t="s">
        <v>731</v>
      </c>
    </row>
    <row r="3583" spans="1:2" ht="15.75" hidden="1">
      <c r="A3583" s="15">
        <v>683615794382</v>
      </c>
      <c r="B3583" s="15" t="s">
        <v>731</v>
      </c>
    </row>
    <row r="3584" spans="1:2" ht="15.75" hidden="1">
      <c r="A3584" s="15">
        <v>683615794399</v>
      </c>
      <c r="B3584" s="1" t="s">
        <v>731</v>
      </c>
    </row>
    <row r="3585" spans="1:2" ht="15.75" hidden="1">
      <c r="A3585" s="15">
        <v>683615794405</v>
      </c>
      <c r="B3585" s="15" t="s">
        <v>731</v>
      </c>
    </row>
    <row r="3586" spans="1:2" ht="15.75" hidden="1">
      <c r="A3586" s="15">
        <v>683615794412</v>
      </c>
      <c r="B3586" s="1" t="s">
        <v>731</v>
      </c>
    </row>
    <row r="3587" spans="1:2" ht="15.75" hidden="1">
      <c r="A3587" s="15">
        <v>683615794429</v>
      </c>
      <c r="B3587" s="15" t="s">
        <v>731</v>
      </c>
    </row>
    <row r="3588" spans="1:2" ht="15.75" hidden="1">
      <c r="A3588" s="15">
        <v>683615794436</v>
      </c>
      <c r="B3588" s="1" t="s">
        <v>731</v>
      </c>
    </row>
    <row r="3589" spans="1:2" ht="15.75" hidden="1">
      <c r="A3589" s="15">
        <v>683615794443</v>
      </c>
      <c r="B3589" s="15" t="s">
        <v>731</v>
      </c>
    </row>
    <row r="3590" spans="1:2" ht="15.75" hidden="1">
      <c r="A3590" s="15">
        <v>683615794450</v>
      </c>
      <c r="B3590" s="1" t="s">
        <v>731</v>
      </c>
    </row>
    <row r="3591" spans="1:2" ht="15.75" hidden="1">
      <c r="A3591" s="15">
        <v>683615794467</v>
      </c>
      <c r="B3591" s="15" t="s">
        <v>731</v>
      </c>
    </row>
    <row r="3592" spans="1:2" ht="15.75" hidden="1">
      <c r="A3592" s="15">
        <v>683615794474</v>
      </c>
      <c r="B3592" s="1" t="s">
        <v>731</v>
      </c>
    </row>
    <row r="3593" spans="1:2" ht="15.75" hidden="1">
      <c r="A3593" s="15">
        <v>683615794481</v>
      </c>
      <c r="B3593" s="288" t="s">
        <v>731</v>
      </c>
    </row>
    <row r="3594" spans="1:2" ht="15.75" hidden="1">
      <c r="A3594" s="15">
        <v>683615794498</v>
      </c>
      <c r="B3594" s="1" t="s">
        <v>731</v>
      </c>
    </row>
    <row r="3595" spans="1:2" ht="15.75" hidden="1">
      <c r="A3595" s="15">
        <v>683615794504</v>
      </c>
      <c r="B3595" s="288" t="s">
        <v>731</v>
      </c>
    </row>
    <row r="3596" spans="1:2" ht="15.75" hidden="1">
      <c r="A3596" s="15">
        <v>683615794511</v>
      </c>
      <c r="B3596" s="1" t="s">
        <v>731</v>
      </c>
    </row>
    <row r="3597" spans="1:2" ht="15.75" hidden="1">
      <c r="A3597" s="15">
        <v>683615794528</v>
      </c>
      <c r="B3597" s="288" t="s">
        <v>731</v>
      </c>
    </row>
    <row r="3598" spans="1:2" ht="15.75" hidden="1">
      <c r="A3598" s="15">
        <v>683615794535</v>
      </c>
      <c r="B3598" s="1" t="s">
        <v>731</v>
      </c>
    </row>
    <row r="3599" spans="1:2" ht="15.75" hidden="1">
      <c r="A3599" s="15">
        <v>683615794542</v>
      </c>
      <c r="B3599" s="288" t="s">
        <v>731</v>
      </c>
    </row>
    <row r="3600" spans="1:2" ht="15.75" hidden="1">
      <c r="A3600" s="15">
        <v>683615794559</v>
      </c>
      <c r="B3600" s="1" t="s">
        <v>731</v>
      </c>
    </row>
    <row r="3601" spans="1:2" ht="15.75" hidden="1">
      <c r="A3601" s="15">
        <v>683615794566</v>
      </c>
      <c r="B3601" s="288" t="s">
        <v>731</v>
      </c>
    </row>
    <row r="3602" spans="1:2" ht="15.75" hidden="1">
      <c r="A3602" s="15">
        <v>683615794573</v>
      </c>
      <c r="B3602" s="1" t="s">
        <v>731</v>
      </c>
    </row>
    <row r="3603" spans="1:2" ht="15.75" hidden="1">
      <c r="A3603" s="15">
        <v>683615794580</v>
      </c>
      <c r="B3603" s="288" t="s">
        <v>731</v>
      </c>
    </row>
    <row r="3604" spans="1:2" ht="15.75" hidden="1">
      <c r="A3604" s="15">
        <v>683615794597</v>
      </c>
      <c r="B3604" s="1" t="s">
        <v>731</v>
      </c>
    </row>
    <row r="3605" spans="1:2" ht="15.75" hidden="1">
      <c r="A3605" s="15">
        <v>683615794603</v>
      </c>
      <c r="B3605" s="288" t="s">
        <v>731</v>
      </c>
    </row>
    <row r="3606" spans="1:2" ht="15.75" hidden="1">
      <c r="A3606" s="15">
        <v>683615794610</v>
      </c>
      <c r="B3606" s="288" t="s">
        <v>731</v>
      </c>
    </row>
    <row r="3607" spans="1:2" ht="15.75" hidden="1">
      <c r="A3607" s="15">
        <v>683615794627</v>
      </c>
      <c r="B3607" s="1" t="s">
        <v>731</v>
      </c>
    </row>
    <row r="3608" spans="1:2" ht="15.75" hidden="1">
      <c r="A3608" s="15">
        <v>683615794634</v>
      </c>
      <c r="B3608" s="288" t="s">
        <v>731</v>
      </c>
    </row>
    <row r="3609" spans="1:2" ht="15.75" hidden="1">
      <c r="A3609" s="15">
        <v>683615794641</v>
      </c>
      <c r="B3609" s="288" t="s">
        <v>731</v>
      </c>
    </row>
    <row r="3610" spans="1:2" ht="15.75" hidden="1">
      <c r="A3610" s="15">
        <v>683615794658</v>
      </c>
      <c r="B3610" s="288" t="s">
        <v>731</v>
      </c>
    </row>
    <row r="3611" spans="1:2" ht="15.75" hidden="1">
      <c r="A3611" s="15">
        <v>683615794665</v>
      </c>
      <c r="B3611" s="288" t="s">
        <v>731</v>
      </c>
    </row>
    <row r="3612" spans="1:2" ht="15.75" hidden="1">
      <c r="A3612" s="15">
        <v>683615794672</v>
      </c>
      <c r="B3612" s="288" t="s">
        <v>731</v>
      </c>
    </row>
    <row r="3613" spans="1:2" ht="15.75" hidden="1">
      <c r="A3613" s="15">
        <v>683615794689</v>
      </c>
      <c r="B3613" s="288" t="s">
        <v>731</v>
      </c>
    </row>
    <row r="3614" spans="1:2" ht="15.75" hidden="1">
      <c r="A3614" s="15">
        <v>683615794696</v>
      </c>
      <c r="B3614" s="288" t="s">
        <v>731</v>
      </c>
    </row>
    <row r="3615" spans="1:2" ht="15.75" hidden="1">
      <c r="A3615" s="15">
        <v>683615794702</v>
      </c>
      <c r="B3615" s="288" t="s">
        <v>731</v>
      </c>
    </row>
    <row r="3616" spans="1:2" ht="15.75" hidden="1">
      <c r="A3616" s="15">
        <v>683615794719</v>
      </c>
      <c r="B3616" s="288" t="s">
        <v>731</v>
      </c>
    </row>
    <row r="3617" spans="1:2" ht="15.75" hidden="1">
      <c r="A3617" s="15">
        <v>683615794726</v>
      </c>
      <c r="B3617" s="288" t="s">
        <v>731</v>
      </c>
    </row>
    <row r="3618" spans="1:2" ht="15.75" hidden="1">
      <c r="A3618" s="15">
        <v>683615794733</v>
      </c>
      <c r="B3618" s="288" t="s">
        <v>731</v>
      </c>
    </row>
    <row r="3619" spans="1:2" ht="15.75" hidden="1">
      <c r="A3619" s="15">
        <v>683615794740</v>
      </c>
      <c r="B3619" s="288" t="s">
        <v>731</v>
      </c>
    </row>
    <row r="3620" spans="1:2" ht="15.75" hidden="1">
      <c r="A3620" s="15">
        <v>683615794757</v>
      </c>
      <c r="B3620" s="288" t="s">
        <v>731</v>
      </c>
    </row>
    <row r="3621" spans="1:2" ht="15.75" hidden="1">
      <c r="A3621" s="15">
        <v>683615794764</v>
      </c>
      <c r="B3621" s="288" t="s">
        <v>731</v>
      </c>
    </row>
    <row r="3622" spans="1:2" ht="15.75" hidden="1">
      <c r="A3622" s="15">
        <v>683615794771</v>
      </c>
      <c r="B3622" s="1" t="s">
        <v>731</v>
      </c>
    </row>
    <row r="3623" spans="1:2" ht="15.75" hidden="1">
      <c r="A3623" s="15">
        <v>683615794788</v>
      </c>
      <c r="B3623" s="288" t="s">
        <v>731</v>
      </c>
    </row>
    <row r="3624" spans="1:2" ht="15.75" hidden="1">
      <c r="A3624" s="15">
        <v>683615794795</v>
      </c>
      <c r="B3624" s="288" t="s">
        <v>731</v>
      </c>
    </row>
    <row r="3625" spans="1:2" ht="15.75" hidden="1">
      <c r="A3625" s="15">
        <v>683615794801</v>
      </c>
      <c r="B3625" s="288" t="s">
        <v>731</v>
      </c>
    </row>
    <row r="3626" spans="1:2" ht="15.75" hidden="1">
      <c r="A3626" s="15">
        <v>683615794818</v>
      </c>
      <c r="B3626" s="288" t="s">
        <v>731</v>
      </c>
    </row>
    <row r="3627" spans="1:2" ht="15.75" hidden="1">
      <c r="A3627" s="15">
        <v>683615794825</v>
      </c>
      <c r="B3627" s="288" t="s">
        <v>731</v>
      </c>
    </row>
    <row r="3628" spans="1:2" ht="15.75" hidden="1">
      <c r="A3628" s="15">
        <v>683615794832</v>
      </c>
      <c r="B3628" s="288" t="s">
        <v>731</v>
      </c>
    </row>
    <row r="3629" spans="1:2" ht="15.75" hidden="1">
      <c r="A3629" s="15">
        <v>683615794849</v>
      </c>
      <c r="B3629" s="288" t="s">
        <v>731</v>
      </c>
    </row>
    <row r="3630" spans="1:2" ht="15.75" hidden="1">
      <c r="A3630" s="15">
        <v>683615794856</v>
      </c>
      <c r="B3630" s="288" t="s">
        <v>731</v>
      </c>
    </row>
    <row r="3631" spans="1:2" ht="15.75" hidden="1">
      <c r="A3631" s="15">
        <v>683615794863</v>
      </c>
      <c r="B3631" s="288" t="s">
        <v>731</v>
      </c>
    </row>
    <row r="3632" spans="1:2" ht="15.75" hidden="1">
      <c r="A3632" s="15">
        <v>683615794870</v>
      </c>
      <c r="B3632" s="288" t="s">
        <v>731</v>
      </c>
    </row>
    <row r="3633" spans="1:2" ht="15.75" hidden="1">
      <c r="A3633" s="15">
        <v>683615794887</v>
      </c>
      <c r="B3633" s="288" t="s">
        <v>731</v>
      </c>
    </row>
    <row r="3634" spans="1:2" ht="15.75" hidden="1">
      <c r="A3634" s="15">
        <v>683615794894</v>
      </c>
      <c r="B3634" s="288" t="s">
        <v>731</v>
      </c>
    </row>
    <row r="3635" spans="1:2" ht="15.75" hidden="1">
      <c r="A3635" s="15">
        <v>683615794900</v>
      </c>
      <c r="B3635" s="288" t="s">
        <v>731</v>
      </c>
    </row>
    <row r="3636" spans="1:2" ht="15.75" hidden="1">
      <c r="A3636" s="15">
        <v>683615794917</v>
      </c>
      <c r="B3636" s="288" t="s">
        <v>731</v>
      </c>
    </row>
    <row r="3637" spans="1:2" ht="15.75" hidden="1">
      <c r="A3637" s="15">
        <v>683615794924</v>
      </c>
      <c r="B3637" s="288" t="s">
        <v>731</v>
      </c>
    </row>
    <row r="3638" spans="1:2" ht="15.75" hidden="1">
      <c r="A3638" s="15">
        <v>683615794931</v>
      </c>
      <c r="B3638" s="1" t="s">
        <v>731</v>
      </c>
    </row>
    <row r="3639" spans="1:2" ht="15.75" hidden="1">
      <c r="A3639" s="15">
        <v>683615794948</v>
      </c>
      <c r="B3639" s="288" t="s">
        <v>731</v>
      </c>
    </row>
    <row r="3640" spans="1:2" ht="15.75" hidden="1">
      <c r="A3640" s="15">
        <v>683615794955</v>
      </c>
      <c r="B3640" s="288" t="s">
        <v>731</v>
      </c>
    </row>
    <row r="3641" spans="1:2" ht="15.75" hidden="1">
      <c r="A3641" s="15">
        <v>683615794962</v>
      </c>
      <c r="B3641" s="1" t="s">
        <v>731</v>
      </c>
    </row>
    <row r="3642" spans="1:2" ht="15.75" hidden="1">
      <c r="A3642" s="15">
        <v>683615794979</v>
      </c>
      <c r="B3642" s="288" t="s">
        <v>731</v>
      </c>
    </row>
    <row r="3643" spans="1:2" ht="15.75" hidden="1">
      <c r="A3643" s="15">
        <v>683615794986</v>
      </c>
      <c r="B3643" s="288" t="s">
        <v>731</v>
      </c>
    </row>
    <row r="3644" spans="1:2" ht="15.75" hidden="1">
      <c r="A3644" s="15">
        <v>683615794993</v>
      </c>
      <c r="B3644" s="288" t="s">
        <v>731</v>
      </c>
    </row>
    <row r="3645" spans="1:2" ht="15.75" hidden="1">
      <c r="A3645" s="15">
        <v>683615795006</v>
      </c>
      <c r="B3645" s="1" t="s">
        <v>731</v>
      </c>
    </row>
    <row r="3646" spans="1:2" ht="15.75" hidden="1">
      <c r="A3646" s="15">
        <v>683615795013</v>
      </c>
      <c r="B3646" s="288" t="s">
        <v>731</v>
      </c>
    </row>
    <row r="3647" spans="1:2" ht="15.75" hidden="1">
      <c r="A3647" s="15">
        <v>683615795020</v>
      </c>
      <c r="B3647" s="288" t="s">
        <v>731</v>
      </c>
    </row>
    <row r="3648" spans="1:2" ht="15.75" hidden="1">
      <c r="A3648" s="15">
        <v>683615795037</v>
      </c>
      <c r="B3648" s="288" t="s">
        <v>731</v>
      </c>
    </row>
    <row r="3649" spans="1:2" ht="15.75" hidden="1">
      <c r="A3649" s="15">
        <v>683615795044</v>
      </c>
      <c r="B3649" s="1" t="s">
        <v>731</v>
      </c>
    </row>
    <row r="3650" spans="1:2" ht="15.75" hidden="1">
      <c r="A3650" s="15">
        <v>683615795051</v>
      </c>
      <c r="B3650" s="288" t="s">
        <v>731</v>
      </c>
    </row>
    <row r="3651" spans="1:2" ht="15.75" hidden="1">
      <c r="A3651" s="15">
        <v>683615795068</v>
      </c>
      <c r="B3651" s="288" t="s">
        <v>731</v>
      </c>
    </row>
    <row r="3652" spans="1:2" ht="15.75" hidden="1">
      <c r="A3652" s="15">
        <v>683615795075</v>
      </c>
      <c r="B3652" s="288" t="s">
        <v>731</v>
      </c>
    </row>
    <row r="3653" spans="1:2" ht="15.75" hidden="1">
      <c r="A3653" s="15">
        <v>683615795082</v>
      </c>
      <c r="B3653" s="288" t="s">
        <v>731</v>
      </c>
    </row>
    <row r="3654" spans="1:2" ht="15.75" hidden="1">
      <c r="A3654" s="15">
        <v>683615795099</v>
      </c>
      <c r="B3654" s="288" t="s">
        <v>731</v>
      </c>
    </row>
    <row r="3655" spans="1:2" ht="15.75" hidden="1">
      <c r="A3655" s="15">
        <v>683615795105</v>
      </c>
      <c r="B3655" s="288" t="s">
        <v>731</v>
      </c>
    </row>
    <row r="3656" spans="1:2" ht="15.75" hidden="1">
      <c r="A3656" s="15">
        <v>683615795112</v>
      </c>
      <c r="B3656" s="1" t="s">
        <v>731</v>
      </c>
    </row>
    <row r="3657" spans="1:2" ht="15.75" hidden="1">
      <c r="A3657" s="15">
        <v>683615795129</v>
      </c>
      <c r="B3657" s="288" t="s">
        <v>731</v>
      </c>
    </row>
    <row r="3658" spans="1:2" ht="15.75" hidden="1">
      <c r="A3658" s="15">
        <v>683615795136</v>
      </c>
      <c r="B3658" s="288" t="s">
        <v>731</v>
      </c>
    </row>
    <row r="3659" spans="1:2" ht="15.75" hidden="1">
      <c r="A3659" s="15">
        <v>683615795143</v>
      </c>
      <c r="B3659" s="288" t="s">
        <v>731</v>
      </c>
    </row>
    <row r="3660" spans="1:2" ht="15.75" hidden="1">
      <c r="A3660" s="15">
        <v>683615795150</v>
      </c>
      <c r="B3660" s="288" t="s">
        <v>731</v>
      </c>
    </row>
    <row r="3661" spans="1:2" ht="15.75" hidden="1">
      <c r="A3661" s="15">
        <v>683615795167</v>
      </c>
      <c r="B3661" s="288" t="s">
        <v>731</v>
      </c>
    </row>
    <row r="3662" spans="1:2" ht="15.75" hidden="1">
      <c r="A3662" s="15">
        <v>683615795174</v>
      </c>
      <c r="B3662" s="288" t="s">
        <v>731</v>
      </c>
    </row>
    <row r="3663" spans="1:2" ht="15.75" hidden="1">
      <c r="A3663" s="15">
        <v>683615795181</v>
      </c>
      <c r="B3663" s="288" t="s">
        <v>731</v>
      </c>
    </row>
    <row r="3664" spans="1:2" ht="15.75" hidden="1">
      <c r="A3664" s="15">
        <v>683615795198</v>
      </c>
      <c r="B3664" s="288" t="s">
        <v>731</v>
      </c>
    </row>
    <row r="3665" spans="1:2" ht="15.75" hidden="1">
      <c r="A3665" s="15">
        <v>683615795204</v>
      </c>
      <c r="B3665" s="288" t="s">
        <v>731</v>
      </c>
    </row>
    <row r="3666" spans="1:2" ht="15.75" hidden="1">
      <c r="A3666" s="15">
        <v>683615795211</v>
      </c>
      <c r="B3666" s="288" t="s">
        <v>731</v>
      </c>
    </row>
    <row r="3667" spans="1:2" ht="15.75" hidden="1">
      <c r="A3667" s="15">
        <v>683615795228</v>
      </c>
      <c r="B3667" s="288" t="s">
        <v>731</v>
      </c>
    </row>
    <row r="3668" spans="1:2" ht="15.75" hidden="1">
      <c r="A3668" s="15">
        <v>683615795235</v>
      </c>
      <c r="B3668" s="288" t="s">
        <v>731</v>
      </c>
    </row>
    <row r="3669" spans="1:2" ht="15.75" hidden="1">
      <c r="A3669" s="15">
        <v>683615795242</v>
      </c>
      <c r="B3669" s="288" t="s">
        <v>731</v>
      </c>
    </row>
    <row r="3670" spans="1:2" ht="15.75" hidden="1">
      <c r="A3670" s="15">
        <v>683615795259</v>
      </c>
      <c r="B3670" s="1" t="s">
        <v>731</v>
      </c>
    </row>
    <row r="3671" spans="1:2" ht="15.75" hidden="1">
      <c r="A3671" s="15">
        <v>683615795266</v>
      </c>
      <c r="B3671" s="288" t="s">
        <v>731</v>
      </c>
    </row>
    <row r="3672" spans="1:2" ht="15.75" hidden="1">
      <c r="A3672" s="15">
        <v>683615795273</v>
      </c>
      <c r="B3672" s="288" t="s">
        <v>731</v>
      </c>
    </row>
    <row r="3673" spans="1:2" ht="15.75" hidden="1">
      <c r="A3673" s="15">
        <v>683615795280</v>
      </c>
      <c r="B3673" s="288" t="s">
        <v>731</v>
      </c>
    </row>
    <row r="3674" spans="1:2" ht="15.75" hidden="1">
      <c r="A3674" s="15">
        <v>683615795297</v>
      </c>
      <c r="B3674" s="288" t="s">
        <v>731</v>
      </c>
    </row>
    <row r="3675" spans="1:2" ht="15.75" hidden="1">
      <c r="A3675" s="15">
        <v>683615795303</v>
      </c>
      <c r="B3675" s="288" t="s">
        <v>731</v>
      </c>
    </row>
    <row r="3676" spans="1:2" ht="15.75" hidden="1">
      <c r="A3676" s="15">
        <v>683615795310</v>
      </c>
      <c r="B3676" s="288" t="s">
        <v>731</v>
      </c>
    </row>
    <row r="3677" spans="1:2" ht="15.75" hidden="1">
      <c r="A3677" s="15">
        <v>683615795327</v>
      </c>
      <c r="B3677" s="288" t="s">
        <v>731</v>
      </c>
    </row>
    <row r="3678" spans="1:2" ht="15.75" hidden="1">
      <c r="A3678" s="15">
        <v>683615795334</v>
      </c>
      <c r="B3678" s="288" t="s">
        <v>731</v>
      </c>
    </row>
    <row r="3679" spans="1:2" ht="15.75" hidden="1">
      <c r="A3679" s="15">
        <v>683615795341</v>
      </c>
      <c r="B3679" s="288" t="s">
        <v>731</v>
      </c>
    </row>
    <row r="3680" spans="1:2" ht="15.75" hidden="1">
      <c r="A3680" s="15">
        <v>683615795358</v>
      </c>
      <c r="B3680" s="288" t="s">
        <v>731</v>
      </c>
    </row>
    <row r="3681" spans="1:2" ht="15.75" hidden="1">
      <c r="A3681" s="15">
        <v>683615795365</v>
      </c>
      <c r="B3681" s="288" t="s">
        <v>731</v>
      </c>
    </row>
    <row r="3682" spans="1:2" ht="15.75" hidden="1">
      <c r="A3682" s="15">
        <v>683615795372</v>
      </c>
      <c r="B3682" s="288" t="s">
        <v>731</v>
      </c>
    </row>
    <row r="3683" spans="1:2" ht="15.75" hidden="1">
      <c r="A3683" s="15">
        <v>683615795389</v>
      </c>
      <c r="B3683" s="288" t="s">
        <v>731</v>
      </c>
    </row>
    <row r="3684" spans="1:2" ht="15.75" hidden="1">
      <c r="A3684" s="15">
        <v>683615795396</v>
      </c>
      <c r="B3684" s="288" t="s">
        <v>731</v>
      </c>
    </row>
    <row r="3685" spans="1:2" ht="15.75" hidden="1">
      <c r="A3685" s="15">
        <v>683615795402</v>
      </c>
      <c r="B3685" s="1" t="s">
        <v>731</v>
      </c>
    </row>
    <row r="3686" spans="1:2" ht="15.75" hidden="1">
      <c r="A3686" s="15">
        <v>683615795419</v>
      </c>
      <c r="B3686" s="288" t="s">
        <v>731</v>
      </c>
    </row>
    <row r="3687" spans="1:2" ht="15.75" hidden="1">
      <c r="A3687" s="15">
        <v>683615795426</v>
      </c>
      <c r="B3687" s="288" t="s">
        <v>731</v>
      </c>
    </row>
    <row r="3688" spans="1:2" ht="15.75" hidden="1">
      <c r="A3688" s="15">
        <v>683615795433</v>
      </c>
      <c r="B3688" s="288" t="s">
        <v>731</v>
      </c>
    </row>
    <row r="3689" spans="1:2" ht="15.75" hidden="1">
      <c r="A3689" s="15">
        <v>683615795440</v>
      </c>
      <c r="B3689" s="288" t="s">
        <v>731</v>
      </c>
    </row>
    <row r="3690" spans="1:2" ht="15.75" hidden="1">
      <c r="A3690" s="15">
        <v>683615795457</v>
      </c>
      <c r="B3690" s="288" t="s">
        <v>731</v>
      </c>
    </row>
    <row r="3691" spans="1:2" ht="15.75" hidden="1">
      <c r="A3691" s="15">
        <v>683615795464</v>
      </c>
      <c r="B3691" s="288" t="s">
        <v>731</v>
      </c>
    </row>
    <row r="3692" spans="1:2" ht="15.75" hidden="1">
      <c r="A3692" s="15">
        <v>683615795471</v>
      </c>
      <c r="B3692" s="288" t="s">
        <v>731</v>
      </c>
    </row>
    <row r="3693" spans="1:2" ht="15.75" hidden="1">
      <c r="A3693" s="15">
        <v>683615795488</v>
      </c>
      <c r="B3693" s="288" t="s">
        <v>731</v>
      </c>
    </row>
    <row r="3694" spans="1:2" ht="15.75" hidden="1">
      <c r="A3694" s="15">
        <v>683615795495</v>
      </c>
      <c r="B3694" s="288" t="s">
        <v>731</v>
      </c>
    </row>
    <row r="3695" spans="1:2" ht="15.75" hidden="1">
      <c r="A3695" s="15">
        <v>683615795501</v>
      </c>
      <c r="B3695" s="288" t="s">
        <v>731</v>
      </c>
    </row>
    <row r="3696" spans="1:2" ht="15.75" hidden="1">
      <c r="A3696" s="15">
        <v>683615795518</v>
      </c>
      <c r="B3696" s="288" t="s">
        <v>731</v>
      </c>
    </row>
    <row r="3697" spans="1:2" ht="15.75" hidden="1">
      <c r="A3697" s="15">
        <v>683615795525</v>
      </c>
      <c r="B3697" s="288" t="s">
        <v>731</v>
      </c>
    </row>
    <row r="3698" spans="1:2" ht="15.75" hidden="1">
      <c r="A3698" s="15">
        <v>683615795532</v>
      </c>
      <c r="B3698" s="288" t="s">
        <v>731</v>
      </c>
    </row>
    <row r="3699" spans="1:2" ht="15.75" hidden="1">
      <c r="A3699" s="15">
        <v>683615795549</v>
      </c>
      <c r="B3699" s="288" t="s">
        <v>731</v>
      </c>
    </row>
    <row r="3700" spans="1:2" ht="15.75" hidden="1">
      <c r="A3700" s="15">
        <v>683615795556</v>
      </c>
      <c r="B3700" s="288" t="s">
        <v>731</v>
      </c>
    </row>
    <row r="3701" spans="1:2" ht="15.75" hidden="1">
      <c r="A3701" s="15">
        <v>683615795563</v>
      </c>
      <c r="B3701" s="1" t="s">
        <v>731</v>
      </c>
    </row>
    <row r="3702" spans="1:2" ht="15.75" hidden="1">
      <c r="A3702" s="15">
        <v>683615795570</v>
      </c>
      <c r="B3702" s="288" t="s">
        <v>731</v>
      </c>
    </row>
    <row r="3703" spans="1:2" ht="15.75" hidden="1">
      <c r="A3703" s="15">
        <v>683615795587</v>
      </c>
      <c r="B3703" s="288" t="s">
        <v>731</v>
      </c>
    </row>
    <row r="3704" spans="1:2" ht="15.75" hidden="1">
      <c r="A3704" s="15">
        <v>683615795594</v>
      </c>
      <c r="B3704" s="288" t="s">
        <v>731</v>
      </c>
    </row>
    <row r="3705" spans="1:2" ht="15.75" hidden="1">
      <c r="A3705" s="15">
        <v>683615795600</v>
      </c>
      <c r="B3705" s="1" t="s">
        <v>731</v>
      </c>
    </row>
    <row r="3706" spans="1:2" ht="15.75" hidden="1">
      <c r="A3706" s="15">
        <v>683615795617</v>
      </c>
      <c r="B3706" s="288" t="s">
        <v>731</v>
      </c>
    </row>
    <row r="3707" spans="1:2" ht="15.75" hidden="1">
      <c r="A3707" s="15">
        <v>683615795624</v>
      </c>
      <c r="B3707" s="288" t="s">
        <v>731</v>
      </c>
    </row>
    <row r="3708" spans="1:2" ht="15.75" hidden="1">
      <c r="A3708" s="15">
        <v>683615795631</v>
      </c>
      <c r="B3708" s="288" t="s">
        <v>731</v>
      </c>
    </row>
    <row r="3709" spans="1:2" ht="15.75" hidden="1">
      <c r="A3709" s="15">
        <v>683615795648</v>
      </c>
      <c r="B3709" s="1" t="s">
        <v>731</v>
      </c>
    </row>
    <row r="3710" spans="1:2" ht="15.75" hidden="1">
      <c r="A3710" s="15">
        <v>683615795655</v>
      </c>
      <c r="B3710" s="288" t="s">
        <v>731</v>
      </c>
    </row>
    <row r="3711" spans="1:2" ht="15.75" hidden="1">
      <c r="A3711" s="15">
        <v>683615795662</v>
      </c>
      <c r="B3711" s="288" t="s">
        <v>731</v>
      </c>
    </row>
    <row r="3712" spans="1:2" ht="15.75" hidden="1">
      <c r="A3712" s="15">
        <v>683615795679</v>
      </c>
      <c r="B3712" s="288" t="s">
        <v>731</v>
      </c>
    </row>
    <row r="3713" spans="1:2" ht="15.75" hidden="1">
      <c r="A3713" s="15">
        <v>683615795686</v>
      </c>
      <c r="B3713" s="1" t="s">
        <v>731</v>
      </c>
    </row>
    <row r="3714" spans="1:2" ht="15.75" hidden="1">
      <c r="A3714" s="15">
        <v>683615795693</v>
      </c>
      <c r="B3714" s="288" t="s">
        <v>731</v>
      </c>
    </row>
    <row r="3715" spans="1:2" ht="15.75" hidden="1">
      <c r="A3715" s="15">
        <v>683615795709</v>
      </c>
      <c r="B3715" s="288" t="s">
        <v>731</v>
      </c>
    </row>
    <row r="3716" spans="1:2" ht="15.75" hidden="1">
      <c r="A3716" s="15">
        <v>683615795716</v>
      </c>
      <c r="B3716" s="288" t="s">
        <v>731</v>
      </c>
    </row>
    <row r="3717" spans="1:2" ht="15.75" hidden="1">
      <c r="A3717" s="15">
        <v>683615795723</v>
      </c>
      <c r="B3717" s="1" t="s">
        <v>731</v>
      </c>
    </row>
    <row r="3718" spans="1:2" ht="15.75" hidden="1">
      <c r="A3718" s="15">
        <v>683615795730</v>
      </c>
      <c r="B3718" s="288" t="s">
        <v>731</v>
      </c>
    </row>
    <row r="3719" spans="1:2" ht="15.75" hidden="1">
      <c r="A3719" s="15">
        <v>683615795747</v>
      </c>
      <c r="B3719" s="288" t="s">
        <v>731</v>
      </c>
    </row>
    <row r="3720" spans="1:2" ht="15.75" hidden="1">
      <c r="A3720" s="15">
        <v>683615795754</v>
      </c>
      <c r="B3720" s="288" t="s">
        <v>731</v>
      </c>
    </row>
    <row r="3721" spans="1:2" ht="15.75" hidden="1">
      <c r="A3721" s="15">
        <v>683615795761</v>
      </c>
      <c r="B3721" s="1" t="s">
        <v>731</v>
      </c>
    </row>
    <row r="3722" spans="1:2" ht="15.75" hidden="1">
      <c r="A3722" s="15">
        <v>683615795778</v>
      </c>
      <c r="B3722" s="288" t="s">
        <v>731</v>
      </c>
    </row>
    <row r="3723" spans="1:2" ht="15.75" hidden="1">
      <c r="A3723" s="15">
        <v>683615795785</v>
      </c>
      <c r="B3723" s="288" t="s">
        <v>731</v>
      </c>
    </row>
    <row r="3724" spans="1:2" ht="15.75" hidden="1">
      <c r="A3724" s="15">
        <v>683615795792</v>
      </c>
      <c r="B3724" s="288" t="s">
        <v>731</v>
      </c>
    </row>
    <row r="3725" spans="1:2" ht="15.75" hidden="1">
      <c r="A3725" s="15">
        <v>683615795808</v>
      </c>
      <c r="B3725" s="1" t="s">
        <v>731</v>
      </c>
    </row>
    <row r="3726" spans="1:2" ht="15.75" hidden="1">
      <c r="A3726" s="15">
        <v>683615795815</v>
      </c>
      <c r="B3726" s="288" t="s">
        <v>731</v>
      </c>
    </row>
    <row r="3727" spans="1:2" ht="15.75" hidden="1">
      <c r="A3727" s="15">
        <v>683615795822</v>
      </c>
      <c r="B3727" s="1" t="s">
        <v>731</v>
      </c>
    </row>
    <row r="3728" spans="1:2" ht="15.75" hidden="1">
      <c r="A3728" s="15">
        <v>683615795839</v>
      </c>
      <c r="B3728" s="288" t="s">
        <v>731</v>
      </c>
    </row>
    <row r="3729" spans="1:2" ht="15.75" hidden="1">
      <c r="A3729" s="15">
        <v>683615795846</v>
      </c>
      <c r="B3729" s="1" t="s">
        <v>731</v>
      </c>
    </row>
    <row r="3730" spans="1:2" ht="15.75" hidden="1">
      <c r="A3730" s="15">
        <v>683615795853</v>
      </c>
      <c r="B3730" s="288" t="s">
        <v>731</v>
      </c>
    </row>
    <row r="3731" spans="1:2" ht="15.75" hidden="1">
      <c r="A3731" s="15">
        <v>683615795860</v>
      </c>
      <c r="B3731" s="288" t="s">
        <v>731</v>
      </c>
    </row>
    <row r="3732" spans="1:2" ht="15.75" hidden="1">
      <c r="A3732" s="15">
        <v>683615795877</v>
      </c>
      <c r="B3732" s="1" t="s">
        <v>731</v>
      </c>
    </row>
    <row r="3733" spans="1:2" ht="15.75" hidden="1">
      <c r="A3733" s="15">
        <v>683615795884</v>
      </c>
      <c r="B3733" s="288" t="s">
        <v>731</v>
      </c>
    </row>
    <row r="3734" spans="1:2" ht="15.75" hidden="1">
      <c r="A3734" s="15">
        <v>683615795891</v>
      </c>
      <c r="B3734" s="1" t="s">
        <v>731</v>
      </c>
    </row>
    <row r="3735" spans="1:2" ht="15.75" hidden="1">
      <c r="A3735" s="15">
        <v>683615795907</v>
      </c>
      <c r="B3735" s="288" t="s">
        <v>731</v>
      </c>
    </row>
    <row r="3736" spans="1:2" ht="15.75" hidden="1">
      <c r="A3736" s="15">
        <v>683615795914</v>
      </c>
      <c r="B3736" s="288" t="s">
        <v>731</v>
      </c>
    </row>
    <row r="3737" spans="1:2" ht="15.75" hidden="1">
      <c r="A3737" s="15">
        <v>683615795921</v>
      </c>
      <c r="B3737" s="1" t="s">
        <v>731</v>
      </c>
    </row>
    <row r="3738" spans="1:2" ht="15.75" hidden="1">
      <c r="A3738" s="15">
        <v>683615795938</v>
      </c>
      <c r="B3738" s="288" t="s">
        <v>731</v>
      </c>
    </row>
    <row r="3739" spans="1:2" ht="15.75" hidden="1">
      <c r="A3739" s="15">
        <v>683615795945</v>
      </c>
      <c r="B3739" s="288" t="s">
        <v>731</v>
      </c>
    </row>
    <row r="3740" spans="1:2" ht="15.75" hidden="1">
      <c r="A3740" s="15">
        <v>683615795952</v>
      </c>
      <c r="B3740" s="288" t="s">
        <v>731</v>
      </c>
    </row>
    <row r="3741" spans="1:2" ht="15.75" hidden="1">
      <c r="A3741" s="15">
        <v>683615795969</v>
      </c>
      <c r="B3741" s="1" t="s">
        <v>731</v>
      </c>
    </row>
    <row r="3742" spans="1:2" ht="15.75" hidden="1">
      <c r="A3742" s="15">
        <v>683615795976</v>
      </c>
      <c r="B3742" s="288" t="s">
        <v>731</v>
      </c>
    </row>
    <row r="3743" spans="1:2" ht="15.75" hidden="1">
      <c r="A3743" s="15">
        <v>683615795983</v>
      </c>
      <c r="B3743" s="1" t="s">
        <v>731</v>
      </c>
    </row>
    <row r="3744" spans="1:2" ht="15.75" hidden="1">
      <c r="A3744" s="15">
        <v>683615795990</v>
      </c>
      <c r="B3744" s="288" t="s">
        <v>731</v>
      </c>
    </row>
    <row r="3745" spans="1:2" ht="15.75" hidden="1">
      <c r="A3745" s="15">
        <v>683615796003</v>
      </c>
      <c r="B3745" s="1" t="s">
        <v>731</v>
      </c>
    </row>
    <row r="3746" spans="1:2" ht="15.75" hidden="1">
      <c r="A3746" s="15">
        <v>683615796010</v>
      </c>
      <c r="B3746" s="288" t="s">
        <v>731</v>
      </c>
    </row>
    <row r="3747" spans="1:2" ht="15.75" hidden="1">
      <c r="A3747" s="15">
        <v>683615796027</v>
      </c>
      <c r="B3747" s="288" t="s">
        <v>731</v>
      </c>
    </row>
    <row r="3748" spans="1:2" ht="15.75" hidden="1">
      <c r="A3748" s="15">
        <v>683615796034</v>
      </c>
      <c r="B3748" s="288" t="s">
        <v>731</v>
      </c>
    </row>
    <row r="3749" spans="1:2" ht="15.75" hidden="1">
      <c r="A3749" s="15">
        <v>683615796041</v>
      </c>
      <c r="B3749" s="288" t="s">
        <v>731</v>
      </c>
    </row>
    <row r="3750" spans="1:2" ht="15.75" hidden="1">
      <c r="A3750" s="15">
        <v>683615796058</v>
      </c>
      <c r="B3750" s="288" t="s">
        <v>731</v>
      </c>
    </row>
    <row r="3751" spans="1:2" ht="15.75" hidden="1">
      <c r="A3751" s="15">
        <v>683615796065</v>
      </c>
      <c r="B3751" s="288" t="s">
        <v>731</v>
      </c>
    </row>
    <row r="3752" spans="1:2" ht="15.75" hidden="1">
      <c r="A3752" s="15">
        <v>683615796072</v>
      </c>
      <c r="B3752" s="1" t="s">
        <v>731</v>
      </c>
    </row>
    <row r="3753" spans="1:2" ht="15.75" hidden="1">
      <c r="A3753" s="15">
        <v>683615796089</v>
      </c>
      <c r="B3753" s="288" t="s">
        <v>731</v>
      </c>
    </row>
    <row r="3754" spans="1:2" ht="15.75" hidden="1">
      <c r="A3754" s="15">
        <v>683615796096</v>
      </c>
      <c r="B3754" s="1" t="s">
        <v>731</v>
      </c>
    </row>
    <row r="3755" spans="1:2" ht="15.75" hidden="1">
      <c r="A3755" s="15">
        <v>683615796102</v>
      </c>
      <c r="B3755" s="288" t="s">
        <v>731</v>
      </c>
    </row>
    <row r="3756" spans="1:2" ht="15.75" hidden="1">
      <c r="A3756" s="15">
        <v>683615796119</v>
      </c>
      <c r="B3756" s="1" t="s">
        <v>731</v>
      </c>
    </row>
    <row r="3757" spans="1:2" ht="15.75" hidden="1">
      <c r="A3757" s="15">
        <v>683615796126</v>
      </c>
      <c r="B3757" s="288" t="s">
        <v>731</v>
      </c>
    </row>
    <row r="3758" spans="1:2" ht="15.75" hidden="1">
      <c r="A3758" s="15">
        <v>683615796133</v>
      </c>
      <c r="B3758" s="1" t="s">
        <v>731</v>
      </c>
    </row>
    <row r="3759" spans="1:2" ht="15.75" hidden="1">
      <c r="A3759" s="15">
        <v>683615796140</v>
      </c>
      <c r="B3759" s="288" t="s">
        <v>731</v>
      </c>
    </row>
    <row r="3760" spans="1:2" ht="15.75" hidden="1">
      <c r="A3760" s="15">
        <v>683615796157</v>
      </c>
      <c r="B3760" s="1" t="s">
        <v>731</v>
      </c>
    </row>
    <row r="3761" spans="1:2" ht="15.75" hidden="1">
      <c r="A3761" s="15">
        <v>683615796164</v>
      </c>
      <c r="B3761" s="288" t="s">
        <v>731</v>
      </c>
    </row>
    <row r="3762" spans="1:2" ht="15.75" hidden="1">
      <c r="A3762" s="15">
        <v>683615796171</v>
      </c>
      <c r="B3762" s="1" t="s">
        <v>731</v>
      </c>
    </row>
    <row r="3763" spans="1:2" ht="15.75" hidden="1">
      <c r="A3763" s="15">
        <v>683615796188</v>
      </c>
      <c r="B3763" s="288" t="s">
        <v>731</v>
      </c>
    </row>
    <row r="3764" spans="1:2" ht="15.75" hidden="1">
      <c r="A3764" s="15">
        <v>683615796195</v>
      </c>
      <c r="B3764" s="1" t="s">
        <v>731</v>
      </c>
    </row>
    <row r="3765" spans="1:2" ht="15.75" hidden="1">
      <c r="A3765" s="15">
        <v>683615796201</v>
      </c>
      <c r="B3765" s="288" t="s">
        <v>731</v>
      </c>
    </row>
    <row r="3766" spans="1:2" ht="15.75" hidden="1">
      <c r="A3766" s="15">
        <v>683615796218</v>
      </c>
      <c r="B3766" s="1" t="s">
        <v>731</v>
      </c>
    </row>
    <row r="3767" spans="1:2" ht="15.75" hidden="1">
      <c r="A3767" s="15">
        <v>683615796225</v>
      </c>
      <c r="B3767" s="288" t="s">
        <v>731</v>
      </c>
    </row>
    <row r="3768" spans="1:2" ht="15.75" hidden="1">
      <c r="A3768" s="15">
        <v>683615796232</v>
      </c>
      <c r="B3768" s="1" t="s">
        <v>731</v>
      </c>
    </row>
    <row r="3769" spans="1:2" ht="15.75" hidden="1">
      <c r="A3769" s="15">
        <v>683615796249</v>
      </c>
      <c r="B3769" s="288" t="s">
        <v>731</v>
      </c>
    </row>
    <row r="3770" spans="1:2" ht="15.75" hidden="1">
      <c r="A3770" s="15">
        <v>683615796256</v>
      </c>
      <c r="B3770" s="1" t="s">
        <v>731</v>
      </c>
    </row>
    <row r="3771" spans="1:2" ht="15.75" hidden="1">
      <c r="A3771" s="15">
        <v>683615796263</v>
      </c>
      <c r="B3771" s="288" t="s">
        <v>731</v>
      </c>
    </row>
    <row r="3772" spans="1:2" ht="15.75" hidden="1">
      <c r="A3772" s="15">
        <v>683615796270</v>
      </c>
      <c r="B3772" s="1" t="s">
        <v>731</v>
      </c>
    </row>
    <row r="3773" spans="1:2" ht="15.75" hidden="1">
      <c r="A3773" s="15">
        <v>683615796287</v>
      </c>
      <c r="B3773" s="288" t="s">
        <v>731</v>
      </c>
    </row>
    <row r="3774" spans="1:2" ht="15.75" hidden="1">
      <c r="A3774" s="15">
        <v>683615796294</v>
      </c>
      <c r="B3774" s="1" t="s">
        <v>731</v>
      </c>
    </row>
    <row r="3775" spans="1:2" ht="15.75" hidden="1">
      <c r="A3775" s="15">
        <v>683615796300</v>
      </c>
      <c r="B3775" s="288" t="s">
        <v>731</v>
      </c>
    </row>
    <row r="3776" spans="1:2" ht="15.75" hidden="1">
      <c r="A3776" s="15">
        <v>683615796317</v>
      </c>
      <c r="B3776" s="1" t="s">
        <v>731</v>
      </c>
    </row>
    <row r="3777" spans="1:2" ht="15.75" hidden="1">
      <c r="A3777" s="15">
        <v>683615796324</v>
      </c>
      <c r="B3777" s="288" t="s">
        <v>731</v>
      </c>
    </row>
    <row r="3778" spans="1:2" ht="15.75" hidden="1">
      <c r="A3778" s="15">
        <v>683615796331</v>
      </c>
      <c r="B3778" s="288" t="s">
        <v>731</v>
      </c>
    </row>
    <row r="3779" spans="1:2" ht="15.75" hidden="1">
      <c r="A3779" s="15">
        <v>683615796348</v>
      </c>
      <c r="B3779" s="288" t="s">
        <v>731</v>
      </c>
    </row>
    <row r="3780" spans="1:2" ht="15.75" hidden="1">
      <c r="A3780" s="15">
        <v>683615796355</v>
      </c>
      <c r="B3780" s="1" t="s">
        <v>731</v>
      </c>
    </row>
    <row r="3781" spans="1:2" ht="15.75" hidden="1">
      <c r="A3781" s="15">
        <v>683615796362</v>
      </c>
      <c r="B3781" s="288" t="s">
        <v>731</v>
      </c>
    </row>
    <row r="3782" spans="1:2" ht="15.75" hidden="1">
      <c r="A3782" s="15">
        <v>683615796379</v>
      </c>
      <c r="B3782" s="288" t="s">
        <v>731</v>
      </c>
    </row>
    <row r="3783" spans="1:2" ht="15.75" hidden="1">
      <c r="A3783" s="15">
        <v>683615796386</v>
      </c>
      <c r="B3783" s="288" t="s">
        <v>731</v>
      </c>
    </row>
    <row r="3784" spans="1:2" ht="15.75" hidden="1">
      <c r="A3784" s="15">
        <v>683615796393</v>
      </c>
      <c r="B3784" s="288" t="s">
        <v>731</v>
      </c>
    </row>
    <row r="3785" spans="1:2" ht="15.75" hidden="1">
      <c r="A3785" s="15">
        <v>683615796409</v>
      </c>
      <c r="B3785" s="1" t="s">
        <v>731</v>
      </c>
    </row>
    <row r="3786" spans="1:2" ht="15.75" hidden="1">
      <c r="A3786" s="15">
        <v>683615796416</v>
      </c>
      <c r="B3786" s="288" t="s">
        <v>731</v>
      </c>
    </row>
    <row r="3787" spans="1:2" ht="15.75" hidden="1">
      <c r="A3787" s="15">
        <v>683615796423</v>
      </c>
      <c r="B3787" s="288" t="s">
        <v>731</v>
      </c>
    </row>
    <row r="3788" spans="1:2" ht="15.75" hidden="1">
      <c r="A3788" s="15">
        <v>683615796430</v>
      </c>
      <c r="B3788" s="288" t="s">
        <v>731</v>
      </c>
    </row>
    <row r="3789" spans="1:2" ht="15.75" hidden="1">
      <c r="A3789" s="15">
        <v>683615796447</v>
      </c>
      <c r="B3789" s="288" t="s">
        <v>731</v>
      </c>
    </row>
    <row r="3790" spans="1:2" ht="15.75" hidden="1">
      <c r="A3790" s="15">
        <v>683615796454</v>
      </c>
      <c r="B3790" s="288" t="s">
        <v>731</v>
      </c>
    </row>
    <row r="3791" spans="1:2" ht="15.75" hidden="1">
      <c r="A3791" s="15">
        <v>683615796461</v>
      </c>
      <c r="B3791" s="288" t="s">
        <v>731</v>
      </c>
    </row>
    <row r="3792" spans="1:2" ht="15.75" hidden="1">
      <c r="A3792" s="15">
        <v>683615796478</v>
      </c>
      <c r="B3792" s="1" t="s">
        <v>731</v>
      </c>
    </row>
    <row r="3793" spans="1:2" ht="15.75" hidden="1">
      <c r="A3793" s="15">
        <v>683615796485</v>
      </c>
      <c r="B3793" s="288" t="s">
        <v>731</v>
      </c>
    </row>
    <row r="3794" spans="1:2" ht="15.75" hidden="1">
      <c r="A3794" s="15">
        <v>683615796492</v>
      </c>
      <c r="B3794" s="1" t="s">
        <v>731</v>
      </c>
    </row>
    <row r="3795" spans="1:2" ht="15.75" hidden="1">
      <c r="A3795" s="15">
        <v>683615796508</v>
      </c>
      <c r="B3795" s="288" t="s">
        <v>731</v>
      </c>
    </row>
    <row r="3796" spans="1:2" ht="15.75" hidden="1">
      <c r="A3796" s="15">
        <v>683615796515</v>
      </c>
      <c r="B3796" s="288" t="s">
        <v>731</v>
      </c>
    </row>
    <row r="3797" spans="1:2" ht="15.75" hidden="1">
      <c r="A3797" s="15">
        <v>683615796522</v>
      </c>
      <c r="B3797" s="1" t="s">
        <v>731</v>
      </c>
    </row>
    <row r="3798" spans="1:2" ht="15.75" hidden="1">
      <c r="A3798" s="15">
        <v>683615796539</v>
      </c>
      <c r="B3798" s="1" t="s">
        <v>731</v>
      </c>
    </row>
    <row r="3799" spans="1:2" ht="15.75" hidden="1">
      <c r="A3799" s="15">
        <v>683615796546</v>
      </c>
      <c r="B3799" s="1" t="s">
        <v>731</v>
      </c>
    </row>
    <row r="3800" spans="1:2" ht="15.75" hidden="1">
      <c r="A3800" s="15">
        <v>683615796553</v>
      </c>
      <c r="B3800" s="1" t="s">
        <v>731</v>
      </c>
    </row>
    <row r="3801" spans="1:2" ht="15.75" hidden="1">
      <c r="A3801" s="15">
        <v>683615796560</v>
      </c>
      <c r="B3801" s="1" t="s">
        <v>731</v>
      </c>
    </row>
    <row r="3802" spans="1:2" ht="15.75" hidden="1">
      <c r="A3802" s="15">
        <v>683615796577</v>
      </c>
      <c r="B3802" s="1" t="s">
        <v>731</v>
      </c>
    </row>
    <row r="3803" spans="1:2" ht="15.75" hidden="1">
      <c r="A3803" s="15">
        <v>683615796584</v>
      </c>
      <c r="B3803" s="1" t="s">
        <v>731</v>
      </c>
    </row>
    <row r="3804" spans="1:2" ht="15.75" hidden="1">
      <c r="A3804" s="15">
        <v>683615796591</v>
      </c>
      <c r="B3804" s="1" t="s">
        <v>731</v>
      </c>
    </row>
    <row r="3805" spans="1:2" ht="15.75" hidden="1">
      <c r="A3805" s="15">
        <v>683615796607</v>
      </c>
      <c r="B3805" s="1" t="s">
        <v>731</v>
      </c>
    </row>
    <row r="3806" spans="1:2" ht="15.75" hidden="1">
      <c r="A3806" s="15">
        <v>683615796614</v>
      </c>
      <c r="B3806" s="1" t="s">
        <v>731</v>
      </c>
    </row>
    <row r="3807" spans="1:2" ht="15.75" hidden="1">
      <c r="A3807" s="15">
        <v>683615796621</v>
      </c>
      <c r="B3807" s="1" t="s">
        <v>731</v>
      </c>
    </row>
    <row r="3808" spans="1:2" ht="15.75" hidden="1">
      <c r="A3808" s="15">
        <v>683615796638</v>
      </c>
      <c r="B3808" s="1" t="s">
        <v>731</v>
      </c>
    </row>
    <row r="3809" spans="1:2" ht="15.75" hidden="1">
      <c r="A3809" s="15">
        <v>683615796645</v>
      </c>
      <c r="B3809" s="1" t="s">
        <v>731</v>
      </c>
    </row>
    <row r="3810" spans="1:2" ht="15.75" hidden="1">
      <c r="A3810" s="15">
        <v>683615796652</v>
      </c>
      <c r="B3810" s="1" t="s">
        <v>731</v>
      </c>
    </row>
    <row r="3811" spans="1:2" ht="15.75" hidden="1">
      <c r="A3811" s="15">
        <v>683615796669</v>
      </c>
      <c r="B3811" s="1" t="s">
        <v>731</v>
      </c>
    </row>
    <row r="3812" spans="1:2" ht="15.75" hidden="1">
      <c r="A3812" s="15">
        <v>683615796676</v>
      </c>
      <c r="B3812" s="1" t="s">
        <v>731</v>
      </c>
    </row>
    <row r="3813" spans="1:2" ht="15.75" hidden="1">
      <c r="A3813" s="15">
        <v>683615796683</v>
      </c>
      <c r="B3813" s="1" t="s">
        <v>731</v>
      </c>
    </row>
    <row r="3814" spans="1:2" ht="15.75" hidden="1">
      <c r="A3814" s="15">
        <v>683615796690</v>
      </c>
      <c r="B3814" s="1" t="s">
        <v>731</v>
      </c>
    </row>
    <row r="3815" spans="1:2" ht="15.75" hidden="1">
      <c r="A3815" s="15">
        <v>683615796706</v>
      </c>
      <c r="B3815" s="1" t="s">
        <v>731</v>
      </c>
    </row>
    <row r="3816" spans="1:2" ht="15.75" hidden="1">
      <c r="A3816" s="15">
        <v>683615796713</v>
      </c>
      <c r="B3816" s="1" t="s">
        <v>731</v>
      </c>
    </row>
    <row r="3817" spans="1:2" ht="15.75" hidden="1">
      <c r="A3817" s="15">
        <v>683615796720</v>
      </c>
      <c r="B3817" s="1" t="s">
        <v>731</v>
      </c>
    </row>
    <row r="3818" spans="1:2" ht="15.75" hidden="1">
      <c r="A3818" s="15">
        <v>683615796737</v>
      </c>
      <c r="B3818" s="1" t="s">
        <v>731</v>
      </c>
    </row>
    <row r="3819" spans="1:2" ht="15.75" hidden="1">
      <c r="A3819" s="15">
        <v>683615796744</v>
      </c>
      <c r="B3819" s="1" t="s">
        <v>731</v>
      </c>
    </row>
    <row r="3820" spans="1:2" ht="15.75" hidden="1">
      <c r="A3820" s="15">
        <v>683615796751</v>
      </c>
      <c r="B3820" s="1" t="s">
        <v>731</v>
      </c>
    </row>
    <row r="3821" spans="1:2" ht="15.75" hidden="1">
      <c r="A3821" s="15">
        <v>683615796768</v>
      </c>
      <c r="B3821" s="1" t="s">
        <v>731</v>
      </c>
    </row>
    <row r="3822" spans="1:2" ht="15.75" hidden="1">
      <c r="A3822" s="15">
        <v>683615796775</v>
      </c>
      <c r="B3822" s="1" t="s">
        <v>731</v>
      </c>
    </row>
    <row r="3823" spans="1:2" ht="15.75" hidden="1">
      <c r="A3823" s="15">
        <v>683615796782</v>
      </c>
      <c r="B3823" s="1" t="s">
        <v>731</v>
      </c>
    </row>
    <row r="3824" spans="1:2" ht="15.75" hidden="1">
      <c r="A3824" s="15">
        <v>683615796799</v>
      </c>
      <c r="B3824" s="1" t="s">
        <v>731</v>
      </c>
    </row>
    <row r="3825" spans="1:2" ht="15.75" hidden="1">
      <c r="A3825" s="15">
        <v>683615796805</v>
      </c>
      <c r="B3825" s="1" t="s">
        <v>731</v>
      </c>
    </row>
    <row r="3826" spans="1:2" ht="15.75" hidden="1">
      <c r="A3826" s="15">
        <v>683615796812</v>
      </c>
      <c r="B3826" s="1" t="s">
        <v>731</v>
      </c>
    </row>
    <row r="3827" spans="1:2" ht="15.75" hidden="1">
      <c r="A3827" s="15">
        <v>683615796829</v>
      </c>
      <c r="B3827" s="1" t="s">
        <v>731</v>
      </c>
    </row>
    <row r="3828" spans="1:2" ht="15.75" hidden="1">
      <c r="A3828" s="15">
        <v>683615796836</v>
      </c>
      <c r="B3828" s="1" t="s">
        <v>731</v>
      </c>
    </row>
    <row r="3829" spans="1:2" ht="15.75" hidden="1">
      <c r="A3829" s="15">
        <v>683615796843</v>
      </c>
      <c r="B3829" s="1" t="s">
        <v>731</v>
      </c>
    </row>
    <row r="3830" spans="1:2" ht="15.75" hidden="1">
      <c r="A3830" s="15">
        <v>683615796850</v>
      </c>
      <c r="B3830" s="1" t="s">
        <v>731</v>
      </c>
    </row>
    <row r="3831" spans="1:2" ht="15.75" hidden="1">
      <c r="A3831" s="15">
        <v>683615796867</v>
      </c>
      <c r="B3831" s="1" t="s">
        <v>731</v>
      </c>
    </row>
    <row r="3832" spans="1:2" ht="15.75" hidden="1">
      <c r="A3832" s="15">
        <v>683615796874</v>
      </c>
      <c r="B3832" s="1" t="s">
        <v>731</v>
      </c>
    </row>
    <row r="3833" spans="1:2" ht="15.75" hidden="1">
      <c r="A3833" s="15">
        <v>683615796881</v>
      </c>
      <c r="B3833" s="1" t="s">
        <v>731</v>
      </c>
    </row>
    <row r="3834" spans="1:2" ht="15.75" hidden="1">
      <c r="A3834" s="15">
        <v>683615796898</v>
      </c>
      <c r="B3834" s="1" t="s">
        <v>731</v>
      </c>
    </row>
    <row r="3835" spans="1:2" ht="15.75" hidden="1">
      <c r="A3835" s="15">
        <v>683615796904</v>
      </c>
      <c r="B3835" s="1" t="s">
        <v>731</v>
      </c>
    </row>
    <row r="3836" spans="1:2" ht="15.75" hidden="1">
      <c r="A3836" s="15">
        <v>683615796911</v>
      </c>
      <c r="B3836" s="1" t="s">
        <v>731</v>
      </c>
    </row>
    <row r="3837" spans="1:2" ht="15.75" hidden="1">
      <c r="A3837" s="15">
        <v>683615796928</v>
      </c>
      <c r="B3837" s="1" t="s">
        <v>731</v>
      </c>
    </row>
    <row r="3838" spans="1:2" ht="15.75" hidden="1">
      <c r="A3838" s="15">
        <v>683615796935</v>
      </c>
      <c r="B3838" s="1" t="s">
        <v>731</v>
      </c>
    </row>
    <row r="3839" spans="1:2" ht="15.75" hidden="1">
      <c r="A3839" s="15">
        <v>683615796942</v>
      </c>
      <c r="B3839" s="1" t="s">
        <v>731</v>
      </c>
    </row>
    <row r="3840" spans="1:2" ht="15.75" hidden="1">
      <c r="A3840" s="15">
        <v>683615796959</v>
      </c>
      <c r="B3840" s="1" t="s">
        <v>731</v>
      </c>
    </row>
    <row r="3841" spans="1:2" ht="15.75" hidden="1">
      <c r="A3841" s="15">
        <v>683615796966</v>
      </c>
      <c r="B3841" s="1" t="s">
        <v>731</v>
      </c>
    </row>
    <row r="3842" spans="1:2" ht="15.75" hidden="1">
      <c r="A3842" s="15">
        <v>683615796973</v>
      </c>
      <c r="B3842" s="1" t="s">
        <v>731</v>
      </c>
    </row>
    <row r="3843" spans="1:2" ht="15.75" hidden="1">
      <c r="A3843" s="15">
        <v>683615796980</v>
      </c>
      <c r="B3843" s="1" t="s">
        <v>731</v>
      </c>
    </row>
    <row r="3844" spans="1:2" ht="15.75" hidden="1">
      <c r="A3844" s="15">
        <v>683615796997</v>
      </c>
      <c r="B3844" s="1" t="s">
        <v>731</v>
      </c>
    </row>
    <row r="3845" spans="1:2" ht="15.75" hidden="1">
      <c r="A3845" s="15">
        <v>683615797000</v>
      </c>
      <c r="B3845" s="1" t="s">
        <v>731</v>
      </c>
    </row>
    <row r="3846" spans="1:2" ht="15.75" hidden="1">
      <c r="A3846" s="15">
        <v>683615797017</v>
      </c>
      <c r="B3846" s="1" t="s">
        <v>731</v>
      </c>
    </row>
    <row r="3847" spans="1:2" ht="15.75" hidden="1">
      <c r="A3847" s="15">
        <v>683615797024</v>
      </c>
      <c r="B3847" s="1" t="s">
        <v>731</v>
      </c>
    </row>
    <row r="3848" spans="1:2" ht="15.75" hidden="1">
      <c r="A3848" s="15">
        <v>683615797031</v>
      </c>
      <c r="B3848" s="1" t="s">
        <v>731</v>
      </c>
    </row>
    <row r="3849" spans="1:2" ht="15.75" hidden="1">
      <c r="A3849" s="15">
        <v>683615797048</v>
      </c>
      <c r="B3849" s="1" t="s">
        <v>731</v>
      </c>
    </row>
    <row r="3850" spans="1:2" ht="15.75" hidden="1">
      <c r="A3850" s="15">
        <v>683615797055</v>
      </c>
      <c r="B3850" s="1" t="s">
        <v>731</v>
      </c>
    </row>
    <row r="3851" spans="1:2" ht="15.75" hidden="1">
      <c r="A3851" s="15">
        <v>683615797062</v>
      </c>
      <c r="B3851" s="1" t="s">
        <v>731</v>
      </c>
    </row>
    <row r="3852" spans="1:2" ht="15.75" hidden="1">
      <c r="A3852" s="15">
        <v>683615797079</v>
      </c>
      <c r="B3852" s="1" t="s">
        <v>731</v>
      </c>
    </row>
    <row r="3853" spans="1:2" ht="15.75" hidden="1">
      <c r="A3853" s="15">
        <v>683615797086</v>
      </c>
      <c r="B3853" s="1" t="s">
        <v>731</v>
      </c>
    </row>
    <row r="3854" spans="1:2" ht="15.75" hidden="1">
      <c r="A3854" s="15">
        <v>683615797093</v>
      </c>
      <c r="B3854" s="1" t="s">
        <v>731</v>
      </c>
    </row>
    <row r="3855" spans="1:2" ht="15.75" hidden="1">
      <c r="A3855" s="15">
        <v>683615797109</v>
      </c>
      <c r="B3855" s="1" t="s">
        <v>731</v>
      </c>
    </row>
    <row r="3856" spans="1:2" ht="15.75" hidden="1">
      <c r="A3856" s="15">
        <v>683615797116</v>
      </c>
      <c r="B3856" s="1" t="s">
        <v>731</v>
      </c>
    </row>
    <row r="3857" spans="1:2" ht="15.75" hidden="1">
      <c r="A3857" s="15">
        <v>683615797123</v>
      </c>
      <c r="B3857" s="1" t="s">
        <v>731</v>
      </c>
    </row>
    <row r="3858" spans="1:2" ht="15.75" hidden="1">
      <c r="A3858" s="15">
        <v>683615797130</v>
      </c>
      <c r="B3858" s="1" t="s">
        <v>731</v>
      </c>
    </row>
    <row r="3859" spans="1:2" ht="15.75" hidden="1">
      <c r="A3859" s="15">
        <v>683615797147</v>
      </c>
      <c r="B3859" s="1" t="s">
        <v>731</v>
      </c>
    </row>
    <row r="3860" spans="1:2" ht="15.75" hidden="1">
      <c r="A3860" s="15">
        <v>683615797154</v>
      </c>
      <c r="B3860" s="1" t="s">
        <v>731</v>
      </c>
    </row>
    <row r="3861" spans="1:2" ht="15.75" hidden="1">
      <c r="A3861" s="15">
        <v>683615797161</v>
      </c>
      <c r="B3861" s="1" t="s">
        <v>731</v>
      </c>
    </row>
    <row r="3862" spans="1:2" ht="15.75" hidden="1">
      <c r="A3862" s="15">
        <v>683615797178</v>
      </c>
      <c r="B3862" s="1" t="s">
        <v>731</v>
      </c>
    </row>
    <row r="3863" spans="1:2" ht="15.75" hidden="1">
      <c r="A3863" s="15">
        <v>683615797185</v>
      </c>
      <c r="B3863" s="1" t="s">
        <v>731</v>
      </c>
    </row>
    <row r="3864" spans="1:2" ht="15.75" hidden="1">
      <c r="A3864" s="15">
        <v>683615797192</v>
      </c>
      <c r="B3864" s="1" t="s">
        <v>731</v>
      </c>
    </row>
    <row r="3865" spans="1:2" ht="15.75" hidden="1">
      <c r="A3865" s="15">
        <v>683615797208</v>
      </c>
      <c r="B3865" s="1" t="s">
        <v>731</v>
      </c>
    </row>
    <row r="3866" spans="1:2" ht="15.75" hidden="1">
      <c r="A3866" s="15">
        <v>683615797215</v>
      </c>
      <c r="B3866" s="1" t="s">
        <v>731</v>
      </c>
    </row>
    <row r="3867" spans="1:2" ht="15.75" hidden="1">
      <c r="A3867" s="15">
        <v>683615797222</v>
      </c>
      <c r="B3867" s="1" t="s">
        <v>731</v>
      </c>
    </row>
    <row r="3868" spans="1:2" ht="15.75" hidden="1">
      <c r="A3868" s="15">
        <v>683615797239</v>
      </c>
      <c r="B3868" s="1" t="s">
        <v>731</v>
      </c>
    </row>
    <row r="3869" spans="1:2" ht="15.75" hidden="1">
      <c r="A3869" s="15">
        <v>683615797246</v>
      </c>
      <c r="B3869" s="1" t="s">
        <v>731</v>
      </c>
    </row>
    <row r="3870" spans="1:2" ht="15.75" hidden="1">
      <c r="A3870" s="15">
        <v>683615797253</v>
      </c>
      <c r="B3870" s="1" t="s">
        <v>731</v>
      </c>
    </row>
    <row r="3871" spans="1:2" ht="15.75" hidden="1">
      <c r="A3871" s="15">
        <v>683615797260</v>
      </c>
      <c r="B3871" s="1" t="s">
        <v>731</v>
      </c>
    </row>
    <row r="3872" spans="1:2" ht="15.75" hidden="1">
      <c r="A3872" s="15">
        <v>683615797277</v>
      </c>
      <c r="B3872" s="1" t="s">
        <v>731</v>
      </c>
    </row>
    <row r="3873" spans="1:2" ht="15.75" hidden="1">
      <c r="A3873" s="15">
        <v>683615797284</v>
      </c>
      <c r="B3873" s="1" t="s">
        <v>731</v>
      </c>
    </row>
    <row r="3874" spans="1:2" ht="15.75" hidden="1">
      <c r="A3874" s="15">
        <v>683615797291</v>
      </c>
      <c r="B3874" s="1" t="s">
        <v>731</v>
      </c>
    </row>
    <row r="3875" spans="1:2" ht="15.75" hidden="1">
      <c r="A3875" s="15">
        <v>683615797307</v>
      </c>
      <c r="B3875" s="1" t="s">
        <v>731</v>
      </c>
    </row>
    <row r="3876" spans="1:2" ht="15.75" hidden="1">
      <c r="A3876" s="15">
        <v>683615797314</v>
      </c>
      <c r="B3876" s="1" t="s">
        <v>731</v>
      </c>
    </row>
    <row r="3877" spans="1:2" ht="15.75" hidden="1">
      <c r="A3877" s="15">
        <v>683615797321</v>
      </c>
      <c r="B3877" s="1" t="s">
        <v>731</v>
      </c>
    </row>
    <row r="3878" spans="1:2" ht="15.75" hidden="1">
      <c r="A3878" s="15">
        <v>683615797338</v>
      </c>
      <c r="B3878" s="1" t="s">
        <v>731</v>
      </c>
    </row>
    <row r="3879" spans="1:2" ht="15.75" hidden="1">
      <c r="A3879" s="15">
        <v>683615797345</v>
      </c>
      <c r="B3879" s="1" t="s">
        <v>731</v>
      </c>
    </row>
    <row r="3880" spans="1:2" ht="15.75" hidden="1">
      <c r="A3880" s="15">
        <v>683615797352</v>
      </c>
      <c r="B3880" s="1" t="s">
        <v>731</v>
      </c>
    </row>
    <row r="3881" spans="1:2" ht="15.75" hidden="1">
      <c r="A3881" s="15">
        <v>683615797369</v>
      </c>
      <c r="B3881" s="1" t="s">
        <v>731</v>
      </c>
    </row>
    <row r="3882" spans="1:2" ht="15.75" hidden="1">
      <c r="A3882" s="15">
        <v>683615797376</v>
      </c>
      <c r="B3882" s="1" t="s">
        <v>731</v>
      </c>
    </row>
    <row r="3883" spans="1:2" ht="15.75" hidden="1">
      <c r="A3883" s="15">
        <v>683615797383</v>
      </c>
      <c r="B3883" s="1" t="s">
        <v>731</v>
      </c>
    </row>
    <row r="3884" spans="1:2" ht="15.75" hidden="1">
      <c r="A3884" s="15">
        <v>683615797390</v>
      </c>
      <c r="B3884" s="1" t="s">
        <v>731</v>
      </c>
    </row>
    <row r="3885" spans="1:2" ht="15.75" hidden="1">
      <c r="A3885" s="15">
        <v>683615797406</v>
      </c>
      <c r="B3885" s="1" t="s">
        <v>731</v>
      </c>
    </row>
    <row r="3886" spans="1:2" ht="15.75" hidden="1">
      <c r="A3886" s="15">
        <v>683615797413</v>
      </c>
      <c r="B3886" s="1" t="s">
        <v>731</v>
      </c>
    </row>
    <row r="3887" spans="1:2" ht="15.75" hidden="1">
      <c r="A3887" s="15">
        <v>683615797420</v>
      </c>
      <c r="B3887" s="1" t="s">
        <v>731</v>
      </c>
    </row>
    <row r="3888" spans="1:2" ht="15.75" hidden="1">
      <c r="A3888" s="15">
        <v>683615797437</v>
      </c>
      <c r="B3888" s="1" t="s">
        <v>731</v>
      </c>
    </row>
    <row r="3889" spans="1:2" ht="15.75" hidden="1">
      <c r="A3889" s="15">
        <v>683615797444</v>
      </c>
      <c r="B3889" s="1" t="s">
        <v>731</v>
      </c>
    </row>
    <row r="3890" spans="1:2" ht="15.75" hidden="1">
      <c r="A3890" s="15">
        <v>683615797451</v>
      </c>
      <c r="B3890" s="1" t="s">
        <v>731</v>
      </c>
    </row>
    <row r="3891" spans="1:2" ht="15.75" hidden="1">
      <c r="A3891" s="15">
        <v>683615797468</v>
      </c>
      <c r="B3891" s="1" t="s">
        <v>731</v>
      </c>
    </row>
    <row r="3892" spans="1:2" ht="15.75" hidden="1">
      <c r="A3892" s="15">
        <v>683615797475</v>
      </c>
      <c r="B3892" s="1" t="s">
        <v>731</v>
      </c>
    </row>
    <row r="3893" spans="1:2" ht="15.75" hidden="1">
      <c r="A3893" s="15">
        <v>683615797482</v>
      </c>
      <c r="B3893" s="1" t="s">
        <v>731</v>
      </c>
    </row>
    <row r="3894" spans="1:2" ht="15.75" hidden="1">
      <c r="A3894" s="15">
        <v>683615797499</v>
      </c>
      <c r="B3894" s="1" t="s">
        <v>731</v>
      </c>
    </row>
    <row r="3895" spans="1:2" ht="15.75" hidden="1">
      <c r="A3895" s="15">
        <v>683615797505</v>
      </c>
      <c r="B3895" s="1" t="s">
        <v>731</v>
      </c>
    </row>
    <row r="3896" spans="1:2" ht="15.75" hidden="1">
      <c r="A3896" s="15">
        <v>683615797512</v>
      </c>
      <c r="B3896" s="1" t="s">
        <v>731</v>
      </c>
    </row>
    <row r="3897" spans="1:2" ht="15.75" hidden="1">
      <c r="A3897" s="15">
        <v>683615797529</v>
      </c>
      <c r="B3897" s="1" t="s">
        <v>731</v>
      </c>
    </row>
    <row r="3898" spans="1:2" ht="15.75" hidden="1">
      <c r="A3898" s="15">
        <v>683615797536</v>
      </c>
      <c r="B3898" s="16" t="s">
        <v>731</v>
      </c>
    </row>
    <row r="3899" spans="1:2" ht="15.75" hidden="1">
      <c r="A3899" s="15">
        <v>683615797543</v>
      </c>
      <c r="B3899" s="16" t="s">
        <v>731</v>
      </c>
    </row>
    <row r="3900" spans="1:2" ht="15.75" hidden="1">
      <c r="A3900" s="15">
        <v>683615797550</v>
      </c>
      <c r="B3900" s="16" t="s">
        <v>731</v>
      </c>
    </row>
    <row r="3901" spans="1:2" ht="15.75" hidden="1">
      <c r="A3901" s="15">
        <v>683615797567</v>
      </c>
      <c r="B3901" s="16" t="s">
        <v>731</v>
      </c>
    </row>
    <row r="3902" spans="1:2" ht="15.75" hidden="1">
      <c r="A3902" s="15">
        <v>683615797574</v>
      </c>
      <c r="B3902" s="16" t="s">
        <v>731</v>
      </c>
    </row>
    <row r="3903" spans="1:2" ht="15.75" hidden="1">
      <c r="A3903" s="15">
        <v>683615797581</v>
      </c>
      <c r="B3903" s="16" t="s">
        <v>731</v>
      </c>
    </row>
    <row r="3904" spans="1:2" ht="15.75" hidden="1">
      <c r="A3904" s="15">
        <v>683615797598</v>
      </c>
      <c r="B3904" s="16" t="s">
        <v>731</v>
      </c>
    </row>
    <row r="3905" spans="1:2" ht="15.75" hidden="1">
      <c r="A3905" s="15">
        <v>683615797604</v>
      </c>
      <c r="B3905" s="16" t="s">
        <v>731</v>
      </c>
    </row>
    <row r="3906" spans="1:2" ht="15.75" hidden="1">
      <c r="A3906" s="15">
        <v>683615797611</v>
      </c>
      <c r="B3906" s="16" t="s">
        <v>731</v>
      </c>
    </row>
    <row r="3907" spans="1:2" ht="15.75" hidden="1">
      <c r="A3907" s="15">
        <v>683615797628</v>
      </c>
      <c r="B3907" s="16" t="s">
        <v>731</v>
      </c>
    </row>
    <row r="3908" spans="1:2" ht="15.75" hidden="1">
      <c r="A3908" s="15">
        <v>683615797635</v>
      </c>
      <c r="B3908" s="16" t="s">
        <v>731</v>
      </c>
    </row>
    <row r="3909" spans="1:2" ht="15.75" hidden="1">
      <c r="A3909" s="15">
        <v>683615797642</v>
      </c>
      <c r="B3909" s="16" t="s">
        <v>731</v>
      </c>
    </row>
    <row r="3910" spans="1:2" ht="15.75" hidden="1">
      <c r="A3910" s="15">
        <v>683615797659</v>
      </c>
      <c r="B3910" s="16" t="s">
        <v>731</v>
      </c>
    </row>
    <row r="3911" spans="1:2" ht="15.75" hidden="1">
      <c r="A3911" s="15">
        <v>683615797666</v>
      </c>
      <c r="B3911" s="16" t="s">
        <v>731</v>
      </c>
    </row>
    <row r="3912" spans="1:2" ht="15.75" hidden="1">
      <c r="A3912" s="15">
        <v>683615797673</v>
      </c>
      <c r="B3912" s="16" t="s">
        <v>731</v>
      </c>
    </row>
    <row r="3913" spans="1:2" ht="15.75" hidden="1">
      <c r="A3913" s="15">
        <v>683615797680</v>
      </c>
      <c r="B3913" s="16" t="s">
        <v>731</v>
      </c>
    </row>
    <row r="3914" spans="1:2" ht="15.75" hidden="1">
      <c r="A3914" s="15">
        <v>683615797697</v>
      </c>
      <c r="B3914" s="16" t="s">
        <v>731</v>
      </c>
    </row>
    <row r="3915" spans="1:2" ht="15.75" hidden="1">
      <c r="A3915" s="15">
        <v>683615797703</v>
      </c>
      <c r="B3915" s="16" t="s">
        <v>731</v>
      </c>
    </row>
    <row r="3916" spans="1:2" ht="15.75" hidden="1">
      <c r="A3916" s="15">
        <v>683615797710</v>
      </c>
      <c r="B3916" s="16" t="s">
        <v>731</v>
      </c>
    </row>
    <row r="3917" spans="1:2" ht="15.75" hidden="1">
      <c r="A3917" s="15">
        <v>683615797727</v>
      </c>
      <c r="B3917" s="16" t="s">
        <v>731</v>
      </c>
    </row>
    <row r="3918" spans="1:2" ht="15.75" hidden="1">
      <c r="A3918" s="15">
        <v>683615797734</v>
      </c>
      <c r="B3918" s="16" t="s">
        <v>731</v>
      </c>
    </row>
    <row r="3919" spans="1:2" ht="15.75" hidden="1">
      <c r="A3919" s="15">
        <v>683615797741</v>
      </c>
      <c r="B3919" s="16" t="s">
        <v>731</v>
      </c>
    </row>
    <row r="3920" spans="1:2" ht="15.75" hidden="1">
      <c r="A3920" s="15">
        <v>683615797758</v>
      </c>
      <c r="B3920" s="16" t="s">
        <v>731</v>
      </c>
    </row>
    <row r="3921" spans="1:2" ht="15.75" hidden="1">
      <c r="A3921" s="15">
        <v>683615797765</v>
      </c>
      <c r="B3921" s="16" t="s">
        <v>731</v>
      </c>
    </row>
    <row r="3922" spans="1:2" ht="15.75" hidden="1">
      <c r="A3922" s="15">
        <v>683615797772</v>
      </c>
      <c r="B3922" s="16" t="s">
        <v>731</v>
      </c>
    </row>
    <row r="3923" spans="1:2" ht="15.75" hidden="1">
      <c r="A3923" s="15">
        <v>683615797789</v>
      </c>
      <c r="B3923" s="16" t="s">
        <v>731</v>
      </c>
    </row>
    <row r="3924" spans="1:2" ht="15.75" hidden="1">
      <c r="A3924" s="15">
        <v>683615797796</v>
      </c>
      <c r="B3924" s="16" t="s">
        <v>731</v>
      </c>
    </row>
    <row r="3925" spans="1:2" ht="15.75" hidden="1">
      <c r="A3925" s="15">
        <v>683615797802</v>
      </c>
      <c r="B3925" s="16" t="s">
        <v>731</v>
      </c>
    </row>
    <row r="3926" spans="1:2" ht="15.75" hidden="1">
      <c r="A3926" s="15">
        <v>683615797819</v>
      </c>
      <c r="B3926" s="16" t="s">
        <v>731</v>
      </c>
    </row>
    <row r="3927" spans="1:2" ht="15.75" hidden="1">
      <c r="A3927" s="15">
        <v>683615797826</v>
      </c>
      <c r="B3927" s="16" t="s">
        <v>731</v>
      </c>
    </row>
    <row r="3928" spans="1:2" ht="15.75" hidden="1">
      <c r="A3928" s="15">
        <v>683615797833</v>
      </c>
      <c r="B3928" s="16" t="s">
        <v>731</v>
      </c>
    </row>
    <row r="3929" spans="1:2" ht="15.75" hidden="1">
      <c r="A3929" s="15">
        <v>683615797840</v>
      </c>
      <c r="B3929" s="16" t="s">
        <v>731</v>
      </c>
    </row>
    <row r="3930" spans="1:2" ht="15.75" hidden="1">
      <c r="A3930" s="15">
        <v>683615797857</v>
      </c>
      <c r="B3930" s="1" t="s">
        <v>731</v>
      </c>
    </row>
    <row r="3931" spans="1:2" ht="15.75" hidden="1">
      <c r="A3931" s="15">
        <v>683615797864</v>
      </c>
      <c r="B3931" s="1" t="s">
        <v>731</v>
      </c>
    </row>
    <row r="3932" spans="1:2" ht="15.75" hidden="1">
      <c r="A3932" s="15">
        <v>683615797871</v>
      </c>
      <c r="B3932" s="16" t="s">
        <v>731</v>
      </c>
    </row>
    <row r="3933" spans="1:2" ht="15.75" hidden="1">
      <c r="A3933" s="15">
        <v>683615797888</v>
      </c>
      <c r="B3933" s="16" t="s">
        <v>731</v>
      </c>
    </row>
    <row r="3934" spans="1:2" ht="15.75" hidden="1">
      <c r="A3934" s="15">
        <v>683615797895</v>
      </c>
      <c r="B3934" s="16" t="s">
        <v>731</v>
      </c>
    </row>
    <row r="3935" spans="1:2" ht="15.75" hidden="1">
      <c r="A3935" s="15">
        <v>683615797901</v>
      </c>
      <c r="B3935" s="16" t="s">
        <v>731</v>
      </c>
    </row>
    <row r="3936" spans="1:2" ht="15.75" hidden="1">
      <c r="A3936" s="15">
        <v>683615797918</v>
      </c>
      <c r="B3936" s="16" t="s">
        <v>731</v>
      </c>
    </row>
    <row r="3937" spans="1:2" ht="15.75" hidden="1">
      <c r="A3937" s="15">
        <v>683615797925</v>
      </c>
      <c r="B3937" s="16" t="s">
        <v>731</v>
      </c>
    </row>
    <row r="3938" spans="1:2" ht="15.75" hidden="1">
      <c r="A3938" s="15">
        <v>683615797932</v>
      </c>
      <c r="B3938" s="16" t="s">
        <v>731</v>
      </c>
    </row>
    <row r="3939" spans="1:2" ht="15.75" hidden="1">
      <c r="A3939" s="15">
        <v>683615797949</v>
      </c>
      <c r="B3939" s="16" t="s">
        <v>731</v>
      </c>
    </row>
    <row r="3940" spans="1:2" ht="15.75" hidden="1">
      <c r="A3940" s="15">
        <v>683615797956</v>
      </c>
      <c r="B3940" s="16" t="s">
        <v>731</v>
      </c>
    </row>
    <row r="3941" spans="1:2" ht="15.75" hidden="1">
      <c r="A3941" s="15">
        <v>683615797963</v>
      </c>
      <c r="B3941" s="16" t="s">
        <v>731</v>
      </c>
    </row>
    <row r="3942" spans="1:2" ht="15.75" hidden="1">
      <c r="A3942" s="15">
        <v>683615797970</v>
      </c>
      <c r="B3942" s="16" t="s">
        <v>731</v>
      </c>
    </row>
    <row r="3943" spans="1:2" ht="15.75" hidden="1">
      <c r="A3943" s="15">
        <v>683615797987</v>
      </c>
      <c r="B3943" s="16" t="s">
        <v>731</v>
      </c>
    </row>
    <row r="3944" spans="1:2" ht="15.75" hidden="1">
      <c r="A3944" s="15">
        <v>683615797994</v>
      </c>
      <c r="B3944" s="16" t="s">
        <v>731</v>
      </c>
    </row>
    <row r="3945" spans="1:2" ht="15.75" hidden="1">
      <c r="A3945" s="15">
        <v>683615798007</v>
      </c>
      <c r="B3945" s="16" t="s">
        <v>731</v>
      </c>
    </row>
    <row r="3946" spans="1:2" ht="15.75" hidden="1">
      <c r="A3946" s="15">
        <v>683615798014</v>
      </c>
      <c r="B3946" s="16" t="s">
        <v>731</v>
      </c>
    </row>
    <row r="3947" spans="1:2" ht="15.75" hidden="1">
      <c r="A3947" s="15">
        <v>683615798021</v>
      </c>
      <c r="B3947" s="16" t="s">
        <v>731</v>
      </c>
    </row>
    <row r="3948" spans="1:2" ht="15.75" hidden="1">
      <c r="A3948" s="15">
        <v>683615798038</v>
      </c>
      <c r="B3948" s="16" t="s">
        <v>731</v>
      </c>
    </row>
    <row r="3949" spans="1:2" ht="15.75" hidden="1">
      <c r="A3949" s="15">
        <v>683615798045</v>
      </c>
      <c r="B3949" s="16" t="s">
        <v>731</v>
      </c>
    </row>
    <row r="3950" spans="1:2" ht="15.75" hidden="1">
      <c r="A3950" s="15">
        <v>683615798052</v>
      </c>
      <c r="B3950" s="16" t="s">
        <v>731</v>
      </c>
    </row>
    <row r="3951" spans="1:2" ht="15.75" hidden="1">
      <c r="A3951" s="15">
        <v>683615798069</v>
      </c>
      <c r="B3951" s="16" t="s">
        <v>731</v>
      </c>
    </row>
    <row r="3952" spans="1:2" ht="15.75" hidden="1">
      <c r="A3952" s="15">
        <v>683615798076</v>
      </c>
      <c r="B3952" s="16" t="s">
        <v>731</v>
      </c>
    </row>
    <row r="3953" spans="1:2" ht="15.75" hidden="1">
      <c r="A3953" s="15">
        <v>683615798083</v>
      </c>
      <c r="B3953" s="16" t="s">
        <v>731</v>
      </c>
    </row>
    <row r="3954" spans="1:2" ht="15.75" hidden="1">
      <c r="A3954" s="15">
        <v>683615798090</v>
      </c>
      <c r="B3954" s="16" t="s">
        <v>731</v>
      </c>
    </row>
    <row r="3955" spans="1:2" ht="15.75" hidden="1">
      <c r="A3955" s="15">
        <v>683615798106</v>
      </c>
      <c r="B3955" s="16" t="s">
        <v>731</v>
      </c>
    </row>
    <row r="3956" spans="1:2" ht="15.75" hidden="1">
      <c r="A3956" s="15">
        <v>683615798113</v>
      </c>
      <c r="B3956" s="16" t="s">
        <v>731</v>
      </c>
    </row>
    <row r="3957" spans="1:2" ht="15.75" hidden="1">
      <c r="A3957" s="15">
        <v>683615798120</v>
      </c>
      <c r="B3957" s="16" t="s">
        <v>731</v>
      </c>
    </row>
    <row r="3958" spans="1:2" ht="15.75" hidden="1">
      <c r="A3958" s="15">
        <v>683615798137</v>
      </c>
      <c r="B3958" s="16" t="s">
        <v>731</v>
      </c>
    </row>
    <row r="3959" spans="1:2" ht="15.75" hidden="1">
      <c r="A3959" s="15">
        <v>683615798144</v>
      </c>
      <c r="B3959" s="16" t="s">
        <v>731</v>
      </c>
    </row>
    <row r="3960" spans="1:2" ht="15.75" hidden="1">
      <c r="A3960" s="15">
        <v>683615798151</v>
      </c>
      <c r="B3960" s="16" t="s">
        <v>731</v>
      </c>
    </row>
    <row r="3961" spans="1:2" ht="15.75" hidden="1">
      <c r="A3961" s="15">
        <v>683615798168</v>
      </c>
      <c r="B3961" s="16" t="s">
        <v>731</v>
      </c>
    </row>
    <row r="3962" spans="1:2" ht="15.75" hidden="1">
      <c r="A3962" s="15">
        <v>683615798175</v>
      </c>
      <c r="B3962" s="16" t="s">
        <v>731</v>
      </c>
    </row>
    <row r="3963" spans="1:2" ht="15.75" hidden="1">
      <c r="A3963" s="15">
        <v>683615798182</v>
      </c>
      <c r="B3963" s="16" t="s">
        <v>731</v>
      </c>
    </row>
    <row r="3964" spans="1:2" ht="15.75" hidden="1">
      <c r="A3964" s="15">
        <v>683615798199</v>
      </c>
      <c r="B3964" s="16" t="s">
        <v>731</v>
      </c>
    </row>
    <row r="3965" spans="1:2" ht="15.75" hidden="1">
      <c r="A3965" s="15">
        <v>683615798205</v>
      </c>
      <c r="B3965" s="16" t="s">
        <v>731</v>
      </c>
    </row>
    <row r="3966" spans="1:2" ht="15.75" hidden="1">
      <c r="A3966" s="15">
        <v>683615798212</v>
      </c>
      <c r="B3966" s="16" t="s">
        <v>731</v>
      </c>
    </row>
    <row r="3967" spans="1:2" ht="15.75" hidden="1">
      <c r="A3967" s="15">
        <v>683615798229</v>
      </c>
      <c r="B3967" s="16" t="s">
        <v>731</v>
      </c>
    </row>
    <row r="3968" spans="1:2" ht="15.75" hidden="1">
      <c r="A3968" s="15">
        <v>683615798236</v>
      </c>
      <c r="B3968" s="16" t="s">
        <v>731</v>
      </c>
    </row>
    <row r="3969" spans="1:2" ht="15.75" hidden="1">
      <c r="A3969" s="15">
        <v>683615798243</v>
      </c>
      <c r="B3969" s="16" t="s">
        <v>731</v>
      </c>
    </row>
    <row r="3970" spans="1:2" ht="15.75" hidden="1">
      <c r="A3970" s="15">
        <v>683615798250</v>
      </c>
      <c r="B3970" s="16" t="s">
        <v>731</v>
      </c>
    </row>
    <row r="3971" spans="1:2" ht="15.75" hidden="1">
      <c r="A3971" s="15">
        <v>683615798267</v>
      </c>
      <c r="B3971" s="16" t="s">
        <v>731</v>
      </c>
    </row>
    <row r="3972" spans="1:2" ht="15.75" hidden="1">
      <c r="A3972" s="15">
        <v>683615798274</v>
      </c>
      <c r="B3972" s="16" t="s">
        <v>731</v>
      </c>
    </row>
    <row r="3973" spans="1:2" ht="15.75" hidden="1">
      <c r="A3973" s="15">
        <v>683615798281</v>
      </c>
      <c r="B3973" s="16" t="s">
        <v>731</v>
      </c>
    </row>
    <row r="3974" spans="1:2" ht="15.75" hidden="1">
      <c r="A3974" s="15">
        <v>683615798298</v>
      </c>
      <c r="B3974" s="16" t="s">
        <v>731</v>
      </c>
    </row>
    <row r="3975" spans="1:2" ht="15.75" hidden="1">
      <c r="A3975" s="15">
        <v>683615798304</v>
      </c>
      <c r="B3975" s="16" t="s">
        <v>731</v>
      </c>
    </row>
    <row r="3976" spans="1:2" ht="15.75" hidden="1">
      <c r="A3976" s="15">
        <v>683615798311</v>
      </c>
      <c r="B3976" s="16" t="s">
        <v>731</v>
      </c>
    </row>
    <row r="3977" spans="1:2" ht="15.75" hidden="1">
      <c r="A3977" s="15">
        <v>683615798328</v>
      </c>
      <c r="B3977" s="16" t="s">
        <v>731</v>
      </c>
    </row>
    <row r="3978" spans="1:2" ht="15.75" hidden="1">
      <c r="A3978" s="15">
        <v>683615798335</v>
      </c>
      <c r="B3978" s="16" t="s">
        <v>731</v>
      </c>
    </row>
    <row r="3979" spans="1:2" ht="15.75" hidden="1">
      <c r="A3979" s="15">
        <v>683615798342</v>
      </c>
      <c r="B3979" s="16" t="s">
        <v>731</v>
      </c>
    </row>
    <row r="3980" spans="1:2" ht="15.75" hidden="1">
      <c r="A3980" s="15">
        <v>683615798359</v>
      </c>
      <c r="B3980" s="16" t="s">
        <v>731</v>
      </c>
    </row>
    <row r="3981" spans="1:2" ht="15.75" hidden="1">
      <c r="A3981" s="15">
        <v>683615798366</v>
      </c>
      <c r="B3981" s="16" t="s">
        <v>731</v>
      </c>
    </row>
    <row r="3982" spans="1:2" ht="15.75" hidden="1">
      <c r="A3982" s="15">
        <v>683615798373</v>
      </c>
      <c r="B3982" s="16" t="s">
        <v>731</v>
      </c>
    </row>
    <row r="3983" spans="1:2" ht="15.75" hidden="1">
      <c r="A3983" s="15">
        <v>683615798380</v>
      </c>
      <c r="B3983" s="16" t="s">
        <v>731</v>
      </c>
    </row>
    <row r="3984" spans="1:2" ht="15.75" hidden="1">
      <c r="A3984" s="15">
        <v>683615798397</v>
      </c>
      <c r="B3984" s="16" t="s">
        <v>731</v>
      </c>
    </row>
    <row r="3985" spans="1:2" ht="15.75" hidden="1">
      <c r="A3985" s="15">
        <v>683615798403</v>
      </c>
      <c r="B3985" s="16" t="s">
        <v>731</v>
      </c>
    </row>
    <row r="3986" spans="1:2" ht="15.75" hidden="1">
      <c r="A3986" s="15">
        <v>683615798410</v>
      </c>
      <c r="B3986" s="16" t="s">
        <v>731</v>
      </c>
    </row>
    <row r="3987" spans="1:2" ht="15.75" hidden="1">
      <c r="A3987" s="15">
        <v>683615798427</v>
      </c>
      <c r="B3987" s="16" t="s">
        <v>731</v>
      </c>
    </row>
    <row r="3988" spans="1:2" ht="15.75" hidden="1">
      <c r="A3988" s="15">
        <v>683615798434</v>
      </c>
      <c r="B3988" s="16" t="s">
        <v>731</v>
      </c>
    </row>
    <row r="3989" spans="1:2" ht="15.75" hidden="1">
      <c r="A3989" s="15">
        <v>683615798441</v>
      </c>
      <c r="B3989" s="16" t="s">
        <v>731</v>
      </c>
    </row>
    <row r="3990" spans="1:2" ht="15.75" hidden="1">
      <c r="A3990" s="15">
        <v>683615798458</v>
      </c>
      <c r="B3990" s="16" t="s">
        <v>731</v>
      </c>
    </row>
    <row r="3991" spans="1:2" ht="15.75" hidden="1">
      <c r="A3991" s="15">
        <v>683615798465</v>
      </c>
      <c r="B3991" s="16" t="s">
        <v>731</v>
      </c>
    </row>
    <row r="3992" spans="1:2" ht="15.75" hidden="1">
      <c r="A3992" s="15">
        <v>683615798472</v>
      </c>
      <c r="B3992" s="16" t="s">
        <v>731</v>
      </c>
    </row>
    <row r="3993" spans="1:2" ht="15.75" hidden="1">
      <c r="A3993" s="15">
        <v>683615798489</v>
      </c>
      <c r="B3993" s="16" t="s">
        <v>731</v>
      </c>
    </row>
    <row r="3994" spans="1:2" ht="15.75" hidden="1">
      <c r="A3994" s="15">
        <v>683615798496</v>
      </c>
      <c r="B3994" s="16" t="s">
        <v>731</v>
      </c>
    </row>
    <row r="3995" spans="1:2" ht="15.75" hidden="1">
      <c r="A3995" s="15">
        <v>683615798502</v>
      </c>
      <c r="B3995" s="16" t="s">
        <v>731</v>
      </c>
    </row>
    <row r="3996" spans="1:2" ht="15.75" hidden="1">
      <c r="A3996" s="15">
        <v>683615798519</v>
      </c>
      <c r="B3996" s="16" t="s">
        <v>731</v>
      </c>
    </row>
    <row r="3997" spans="1:2" ht="15.75" hidden="1">
      <c r="A3997" s="15">
        <v>683615798526</v>
      </c>
      <c r="B3997" s="16" t="s">
        <v>731</v>
      </c>
    </row>
    <row r="3998" spans="1:2" ht="15.75" hidden="1">
      <c r="A3998" s="15">
        <v>683615798533</v>
      </c>
      <c r="B3998" s="16" t="s">
        <v>731</v>
      </c>
    </row>
    <row r="3999" spans="1:2" ht="15.75" hidden="1">
      <c r="A3999" s="15">
        <v>683615798540</v>
      </c>
      <c r="B3999" s="16" t="s">
        <v>731</v>
      </c>
    </row>
    <row r="4000" spans="1:2" ht="15.75" hidden="1">
      <c r="A4000" s="15">
        <v>683615798557</v>
      </c>
      <c r="B4000" s="16" t="s">
        <v>731</v>
      </c>
    </row>
    <row r="4001" spans="1:2" ht="15.75" hidden="1">
      <c r="A4001" s="15">
        <v>683615798564</v>
      </c>
      <c r="B4001" s="16" t="s">
        <v>731</v>
      </c>
    </row>
    <row r="4002" spans="1:2" ht="15.75" hidden="1">
      <c r="A4002" s="15">
        <v>683615798571</v>
      </c>
      <c r="B4002" s="16" t="s">
        <v>731</v>
      </c>
    </row>
    <row r="4003" spans="1:2" ht="15.75" hidden="1">
      <c r="A4003" s="15">
        <v>683615798588</v>
      </c>
      <c r="B4003" s="16" t="s">
        <v>731</v>
      </c>
    </row>
    <row r="4004" spans="1:2" ht="15.75" hidden="1">
      <c r="A4004" s="15">
        <v>683615798595</v>
      </c>
      <c r="B4004" s="16" t="s">
        <v>731</v>
      </c>
    </row>
    <row r="4005" spans="1:2" ht="15.75" hidden="1">
      <c r="A4005" s="15">
        <v>683615798601</v>
      </c>
      <c r="B4005" s="16" t="s">
        <v>731</v>
      </c>
    </row>
    <row r="4006" spans="1:2" ht="15.75" hidden="1">
      <c r="A4006" s="15">
        <v>683615798618</v>
      </c>
      <c r="B4006" s="16" t="s">
        <v>731</v>
      </c>
    </row>
    <row r="4007" spans="1:2" ht="15.75" hidden="1">
      <c r="A4007" s="15">
        <v>683615798625</v>
      </c>
      <c r="B4007" s="16" t="s">
        <v>731</v>
      </c>
    </row>
    <row r="4008" spans="1:2" ht="15.75" hidden="1">
      <c r="A4008" s="15">
        <v>683615798632</v>
      </c>
      <c r="B4008" s="16" t="s">
        <v>731</v>
      </c>
    </row>
    <row r="4009" spans="1:2" ht="15.75" hidden="1">
      <c r="A4009" s="15">
        <v>683615798649</v>
      </c>
      <c r="B4009" s="16" t="s">
        <v>731</v>
      </c>
    </row>
    <row r="4010" spans="1:2" ht="15.75" hidden="1">
      <c r="A4010" s="15">
        <v>683615798656</v>
      </c>
      <c r="B4010" s="16" t="s">
        <v>731</v>
      </c>
    </row>
    <row r="4011" spans="1:2" ht="15.75" hidden="1">
      <c r="A4011" s="15">
        <v>683615798663</v>
      </c>
      <c r="B4011" s="16" t="s">
        <v>731</v>
      </c>
    </row>
    <row r="4012" spans="1:2" ht="15.75" hidden="1">
      <c r="A4012" s="15">
        <v>683615798670</v>
      </c>
      <c r="B4012" s="16" t="s">
        <v>731</v>
      </c>
    </row>
    <row r="4013" spans="1:2" ht="15.75" hidden="1">
      <c r="A4013" s="15">
        <v>683615798687</v>
      </c>
      <c r="B4013" s="16" t="s">
        <v>731</v>
      </c>
    </row>
    <row r="4014" spans="1:2" ht="15.75" hidden="1">
      <c r="A4014" s="15">
        <v>683615798694</v>
      </c>
      <c r="B4014" s="16" t="s">
        <v>731</v>
      </c>
    </row>
    <row r="4015" spans="1:2" ht="15.75" hidden="1">
      <c r="A4015" s="15">
        <v>683615798700</v>
      </c>
      <c r="B4015" s="16" t="s">
        <v>731</v>
      </c>
    </row>
    <row r="4016" spans="1:2" ht="15.75" hidden="1">
      <c r="A4016" s="15">
        <v>683615798717</v>
      </c>
      <c r="B4016" s="16" t="s">
        <v>731</v>
      </c>
    </row>
    <row r="4017" spans="1:2" ht="15.75" hidden="1">
      <c r="A4017" s="15">
        <v>683615798724</v>
      </c>
      <c r="B4017" s="16" t="s">
        <v>731</v>
      </c>
    </row>
    <row r="4018" spans="1:2" ht="15.75" hidden="1">
      <c r="A4018" s="15">
        <v>683615798731</v>
      </c>
      <c r="B4018" s="16" t="s">
        <v>731</v>
      </c>
    </row>
    <row r="4019" spans="1:2" ht="15.75" hidden="1">
      <c r="A4019" s="15">
        <v>683615798748</v>
      </c>
      <c r="B4019" s="16" t="s">
        <v>731</v>
      </c>
    </row>
    <row r="4020" spans="1:2" ht="15.75" hidden="1">
      <c r="A4020" s="15">
        <v>683615798755</v>
      </c>
      <c r="B4020" s="16" t="s">
        <v>731</v>
      </c>
    </row>
    <row r="4021" spans="1:2" ht="15.75" hidden="1">
      <c r="A4021" s="15">
        <v>683615798762</v>
      </c>
      <c r="B4021" s="16" t="s">
        <v>731</v>
      </c>
    </row>
    <row r="4022" spans="1:2" ht="15.75" hidden="1">
      <c r="A4022" s="15">
        <v>683615798779</v>
      </c>
      <c r="B4022" s="16" t="s">
        <v>731</v>
      </c>
    </row>
    <row r="4023" spans="1:2" ht="15.75" hidden="1">
      <c r="A4023" s="15">
        <v>683615798786</v>
      </c>
      <c r="B4023" s="16" t="s">
        <v>731</v>
      </c>
    </row>
    <row r="4024" spans="1:2" ht="15.75" hidden="1">
      <c r="A4024" s="15">
        <v>683615798793</v>
      </c>
      <c r="B4024" s="16" t="s">
        <v>731</v>
      </c>
    </row>
    <row r="4025" spans="1:2" ht="15.75" hidden="1">
      <c r="A4025" s="15">
        <v>683615798809</v>
      </c>
      <c r="B4025" s="16" t="s">
        <v>731</v>
      </c>
    </row>
    <row r="4026" spans="1:2" ht="15.75" hidden="1">
      <c r="A4026" s="15">
        <v>683615798816</v>
      </c>
      <c r="B4026" s="16" t="s">
        <v>731</v>
      </c>
    </row>
    <row r="4027" spans="1:2" ht="15.75" hidden="1">
      <c r="A4027" s="15">
        <v>683615798823</v>
      </c>
      <c r="B4027" s="16" t="s">
        <v>731</v>
      </c>
    </row>
    <row r="4028" spans="1:2" ht="15.75" hidden="1">
      <c r="A4028" s="15">
        <v>683615798830</v>
      </c>
      <c r="B4028" s="16" t="s">
        <v>731</v>
      </c>
    </row>
    <row r="4029" spans="1:2" ht="15.75" hidden="1">
      <c r="A4029" s="15">
        <v>683615798847</v>
      </c>
      <c r="B4029" s="16" t="s">
        <v>731</v>
      </c>
    </row>
    <row r="4030" spans="1:2" ht="15.75" hidden="1">
      <c r="A4030" s="15">
        <v>683615798854</v>
      </c>
      <c r="B4030" s="16" t="s">
        <v>731</v>
      </c>
    </row>
    <row r="4031" spans="1:2" ht="15.75" hidden="1">
      <c r="A4031" s="15">
        <v>683615798861</v>
      </c>
      <c r="B4031" s="16" t="s">
        <v>731</v>
      </c>
    </row>
    <row r="4032" spans="1:2" ht="15.75" hidden="1">
      <c r="A4032" s="15">
        <v>683615798878</v>
      </c>
      <c r="B4032" s="16" t="s">
        <v>731</v>
      </c>
    </row>
    <row r="4033" spans="1:2" ht="15.75" hidden="1">
      <c r="A4033" s="15">
        <v>683615798885</v>
      </c>
      <c r="B4033" s="16" t="s">
        <v>731</v>
      </c>
    </row>
    <row r="4034" spans="1:2" ht="15.75" hidden="1">
      <c r="A4034" s="15">
        <v>683615798892</v>
      </c>
      <c r="B4034" s="16" t="s">
        <v>731</v>
      </c>
    </row>
    <row r="4035" spans="1:2" ht="15.75" hidden="1">
      <c r="A4035" s="15">
        <v>683615798908</v>
      </c>
      <c r="B4035" s="16" t="s">
        <v>731</v>
      </c>
    </row>
    <row r="4036" spans="1:2" ht="15.75" hidden="1">
      <c r="A4036" s="15">
        <v>683615798915</v>
      </c>
      <c r="B4036" s="16" t="s">
        <v>731</v>
      </c>
    </row>
    <row r="4037" spans="1:2" ht="15.75" hidden="1">
      <c r="A4037" s="15">
        <v>683615798922</v>
      </c>
      <c r="B4037" s="16" t="s">
        <v>731</v>
      </c>
    </row>
    <row r="4038" spans="1:2" ht="15.75" hidden="1">
      <c r="A4038" s="15">
        <v>683615798939</v>
      </c>
      <c r="B4038" s="16" t="s">
        <v>731</v>
      </c>
    </row>
    <row r="4039" spans="1:2" ht="15.75" hidden="1">
      <c r="A4039" s="15">
        <v>683615798946</v>
      </c>
      <c r="B4039" s="1" t="s">
        <v>731</v>
      </c>
    </row>
    <row r="4040" spans="1:2" ht="15.75" hidden="1">
      <c r="A4040" s="15">
        <v>683615798953</v>
      </c>
      <c r="B4040" s="1" t="s">
        <v>731</v>
      </c>
    </row>
    <row r="4041" spans="1:2" ht="15.75" hidden="1">
      <c r="A4041" s="15">
        <v>683615798960</v>
      </c>
      <c r="B4041" s="1" t="s">
        <v>731</v>
      </c>
    </row>
    <row r="4042" spans="1:2" ht="15.75" hidden="1">
      <c r="A4042" s="15">
        <v>683615798977</v>
      </c>
      <c r="B4042" s="16" t="s">
        <v>731</v>
      </c>
    </row>
    <row r="4043" spans="1:2" ht="15.75" hidden="1">
      <c r="A4043" s="15">
        <v>683615798984</v>
      </c>
      <c r="B4043" s="16" t="s">
        <v>731</v>
      </c>
    </row>
    <row r="4044" spans="1:2" ht="15.75" hidden="1">
      <c r="A4044" s="15">
        <v>683615798991</v>
      </c>
      <c r="B4044" s="16" t="s">
        <v>731</v>
      </c>
    </row>
    <row r="4045" spans="1:2" ht="15.75" hidden="1">
      <c r="A4045" s="15">
        <v>683615799004</v>
      </c>
      <c r="B4045" s="16" t="s">
        <v>731</v>
      </c>
    </row>
    <row r="4046" spans="1:2" ht="15.75" hidden="1">
      <c r="A4046" s="15">
        <v>683615799011</v>
      </c>
      <c r="B4046" s="16" t="s">
        <v>731</v>
      </c>
    </row>
    <row r="4047" spans="1:2" ht="15.75" hidden="1">
      <c r="A4047" s="15">
        <v>683615799028</v>
      </c>
      <c r="B4047" s="16" t="s">
        <v>731</v>
      </c>
    </row>
    <row r="4048" spans="1:2" ht="15.75" hidden="1">
      <c r="A4048" s="15">
        <v>683615799035</v>
      </c>
      <c r="B4048" s="16" t="s">
        <v>731</v>
      </c>
    </row>
    <row r="4049" spans="1:2" ht="15.75" hidden="1">
      <c r="A4049" s="15">
        <v>683615799042</v>
      </c>
      <c r="B4049" s="16" t="s">
        <v>731</v>
      </c>
    </row>
    <row r="4050" spans="1:2" ht="15.75" hidden="1">
      <c r="A4050" s="15">
        <v>683615799059</v>
      </c>
      <c r="B4050" s="16" t="s">
        <v>731</v>
      </c>
    </row>
    <row r="4051" spans="1:2" ht="15.75" hidden="1">
      <c r="A4051" s="15">
        <v>683615799066</v>
      </c>
      <c r="B4051" s="16" t="s">
        <v>731</v>
      </c>
    </row>
    <row r="4052" spans="1:2" ht="15.75" hidden="1">
      <c r="A4052" s="15">
        <v>683615799073</v>
      </c>
      <c r="B4052" s="16" t="s">
        <v>731</v>
      </c>
    </row>
    <row r="4053" spans="1:2" ht="15.75" hidden="1">
      <c r="A4053" s="15">
        <v>683615799080</v>
      </c>
      <c r="B4053" s="16" t="s">
        <v>731</v>
      </c>
    </row>
    <row r="4054" spans="1:2" ht="15.75" hidden="1">
      <c r="A4054" s="15">
        <v>683615799097</v>
      </c>
      <c r="B4054" s="16" t="s">
        <v>731</v>
      </c>
    </row>
    <row r="4055" spans="1:2" ht="15.75" hidden="1">
      <c r="A4055" s="15">
        <v>683615799103</v>
      </c>
      <c r="B4055" s="16" t="s">
        <v>731</v>
      </c>
    </row>
    <row r="4056" spans="1:2" ht="15.75" hidden="1">
      <c r="A4056" s="15">
        <v>683615799110</v>
      </c>
      <c r="B4056" s="16" t="s">
        <v>731</v>
      </c>
    </row>
    <row r="4057" spans="1:2" ht="15.75" hidden="1">
      <c r="A4057" s="15">
        <v>683615799127</v>
      </c>
      <c r="B4057" s="16" t="s">
        <v>731</v>
      </c>
    </row>
    <row r="4058" spans="1:2" ht="15.75" hidden="1">
      <c r="A4058" s="15">
        <v>683615799134</v>
      </c>
      <c r="B4058" s="16" t="s">
        <v>731</v>
      </c>
    </row>
    <row r="4059" spans="1:2" ht="15.75" hidden="1">
      <c r="A4059" s="15">
        <v>683615799141</v>
      </c>
      <c r="B4059" s="16" t="s">
        <v>731</v>
      </c>
    </row>
    <row r="4060" spans="1:2" ht="15.75" hidden="1">
      <c r="A4060" s="15">
        <v>683615799158</v>
      </c>
      <c r="B4060" s="16" t="s">
        <v>731</v>
      </c>
    </row>
    <row r="4061" spans="1:2" ht="15.75" hidden="1">
      <c r="A4061" s="15">
        <v>683615799165</v>
      </c>
      <c r="B4061" s="16" t="s">
        <v>731</v>
      </c>
    </row>
    <row r="4062" spans="1:2" ht="15.75" hidden="1">
      <c r="A4062" s="15">
        <v>683615799172</v>
      </c>
      <c r="B4062" s="16" t="s">
        <v>731</v>
      </c>
    </row>
    <row r="4063" spans="1:2" ht="15.75" hidden="1">
      <c r="A4063" s="15">
        <v>683615799189</v>
      </c>
      <c r="B4063" s="16" t="s">
        <v>731</v>
      </c>
    </row>
    <row r="4064" spans="1:2" ht="15.75" hidden="1">
      <c r="A4064" s="15">
        <v>683615799196</v>
      </c>
      <c r="B4064" s="16" t="s">
        <v>731</v>
      </c>
    </row>
    <row r="4065" spans="1:2" ht="15.75" hidden="1">
      <c r="A4065" s="15">
        <v>683615799202</v>
      </c>
      <c r="B4065" s="16" t="s">
        <v>731</v>
      </c>
    </row>
    <row r="4066" spans="1:2" ht="15.75" hidden="1">
      <c r="A4066" s="15">
        <v>683615799219</v>
      </c>
      <c r="B4066" s="16" t="s">
        <v>731</v>
      </c>
    </row>
    <row r="4067" spans="1:2" ht="15.75" hidden="1">
      <c r="A4067" s="15">
        <v>683615799226</v>
      </c>
      <c r="B4067" s="16" t="s">
        <v>731</v>
      </c>
    </row>
    <row r="4068" spans="1:2" ht="15.75" hidden="1">
      <c r="A4068" s="15">
        <v>683615799233</v>
      </c>
      <c r="B4068" s="16" t="s">
        <v>731</v>
      </c>
    </row>
    <row r="4069" spans="1:2" ht="15.75" hidden="1">
      <c r="A4069" s="15">
        <v>683615799240</v>
      </c>
      <c r="B4069" s="16" t="s">
        <v>731</v>
      </c>
    </row>
    <row r="4070" spans="1:2" ht="15.75" hidden="1">
      <c r="A4070" s="15">
        <v>683615799257</v>
      </c>
      <c r="B4070" s="16" t="s">
        <v>731</v>
      </c>
    </row>
    <row r="4071" spans="1:2" ht="15.75" hidden="1">
      <c r="A4071" s="15">
        <v>683615799264</v>
      </c>
      <c r="B4071" s="16" t="s">
        <v>731</v>
      </c>
    </row>
    <row r="4072" spans="1:2" ht="15.75" hidden="1">
      <c r="A4072" s="15">
        <v>683615799271</v>
      </c>
      <c r="B4072" s="16" t="s">
        <v>731</v>
      </c>
    </row>
    <row r="4073" spans="1:2" ht="15.75" hidden="1">
      <c r="A4073" s="15">
        <v>683615799288</v>
      </c>
      <c r="B4073" s="16" t="s">
        <v>731</v>
      </c>
    </row>
    <row r="4074" spans="1:2" ht="15.75" hidden="1">
      <c r="A4074" s="15">
        <v>683615799295</v>
      </c>
      <c r="B4074" s="16" t="s">
        <v>731</v>
      </c>
    </row>
    <row r="4075" spans="1:2" ht="15.75" hidden="1">
      <c r="A4075" s="15">
        <v>683615799301</v>
      </c>
      <c r="B4075" s="16" t="s">
        <v>731</v>
      </c>
    </row>
    <row r="4076" spans="1:2" ht="15.75" hidden="1">
      <c r="A4076" s="15">
        <v>683615799318</v>
      </c>
      <c r="B4076" s="16" t="s">
        <v>731</v>
      </c>
    </row>
    <row r="4077" spans="1:2" ht="15.75" hidden="1">
      <c r="A4077" s="15">
        <v>683615799325</v>
      </c>
      <c r="B4077" s="16" t="s">
        <v>731</v>
      </c>
    </row>
    <row r="4078" spans="1:2" ht="15.75" hidden="1">
      <c r="A4078" s="15">
        <v>683615799332</v>
      </c>
      <c r="B4078" s="16" t="s">
        <v>731</v>
      </c>
    </row>
    <row r="4079" spans="1:2" ht="15.75" hidden="1">
      <c r="A4079" s="15">
        <v>683615799349</v>
      </c>
      <c r="B4079" s="16" t="s">
        <v>731</v>
      </c>
    </row>
    <row r="4080" spans="1:2" ht="15.75" hidden="1">
      <c r="A4080" s="15">
        <v>683615799356</v>
      </c>
      <c r="B4080" s="16" t="s">
        <v>731</v>
      </c>
    </row>
    <row r="4081" spans="1:2" ht="15.75" hidden="1">
      <c r="A4081" s="15">
        <v>683615799363</v>
      </c>
      <c r="B4081" s="16" t="s">
        <v>731</v>
      </c>
    </row>
    <row r="4082" spans="1:2" ht="15.75" hidden="1">
      <c r="A4082" s="15">
        <v>683615799370</v>
      </c>
      <c r="B4082" s="16" t="s">
        <v>731</v>
      </c>
    </row>
    <row r="4083" spans="1:2" ht="15.75" hidden="1">
      <c r="A4083" s="15">
        <v>683615799387</v>
      </c>
      <c r="B4083" s="16" t="s">
        <v>731</v>
      </c>
    </row>
    <row r="4084" spans="1:2" ht="15.75" hidden="1">
      <c r="A4084" s="15">
        <v>683615799394</v>
      </c>
      <c r="B4084" s="16" t="s">
        <v>731</v>
      </c>
    </row>
    <row r="4085" spans="1:2" ht="15.75" hidden="1">
      <c r="A4085" s="15">
        <v>683615799400</v>
      </c>
      <c r="B4085" s="16" t="s">
        <v>731</v>
      </c>
    </row>
    <row r="4086" spans="1:2" ht="15.75" hidden="1">
      <c r="A4086" s="15">
        <v>683615799417</v>
      </c>
      <c r="B4086" s="16" t="s">
        <v>731</v>
      </c>
    </row>
    <row r="4087" spans="1:2" ht="15.75" hidden="1">
      <c r="A4087" s="15">
        <v>683615799424</v>
      </c>
      <c r="B4087" s="16" t="s">
        <v>731</v>
      </c>
    </row>
    <row r="4088" spans="1:2" ht="15.75" hidden="1">
      <c r="A4088" s="15">
        <v>683615799431</v>
      </c>
      <c r="B4088" s="16" t="s">
        <v>731</v>
      </c>
    </row>
    <row r="4089" spans="1:2" ht="15.75" hidden="1">
      <c r="A4089" s="15">
        <v>683615799448</v>
      </c>
      <c r="B4089" s="16" t="s">
        <v>731</v>
      </c>
    </row>
    <row r="4090" spans="1:2" ht="15.75" hidden="1">
      <c r="A4090" s="15">
        <v>683615799455</v>
      </c>
      <c r="B4090" s="16" t="s">
        <v>731</v>
      </c>
    </row>
    <row r="4091" spans="1:2" ht="15.75" hidden="1">
      <c r="A4091" s="15">
        <v>683615799462</v>
      </c>
      <c r="B4091" s="16" t="s">
        <v>731</v>
      </c>
    </row>
    <row r="4092" spans="1:2" ht="15.75" hidden="1">
      <c r="A4092" s="15">
        <v>683615799479</v>
      </c>
      <c r="B4092" s="16" t="s">
        <v>731</v>
      </c>
    </row>
    <row r="4093" spans="1:2" ht="15.75" hidden="1">
      <c r="A4093" s="15">
        <v>683615799486</v>
      </c>
      <c r="B4093" s="16" t="s">
        <v>731</v>
      </c>
    </row>
    <row r="4094" spans="1:2" ht="15.75" hidden="1">
      <c r="A4094" s="15">
        <v>683615799493</v>
      </c>
      <c r="B4094" s="16" t="s">
        <v>731</v>
      </c>
    </row>
    <row r="4095" spans="1:2" ht="15.75" hidden="1">
      <c r="A4095" s="15">
        <v>683615799509</v>
      </c>
      <c r="B4095" s="16" t="s">
        <v>731</v>
      </c>
    </row>
    <row r="4096" spans="1:2" ht="15.75" hidden="1">
      <c r="A4096" s="15">
        <v>683615799516</v>
      </c>
      <c r="B4096" s="16" t="s">
        <v>731</v>
      </c>
    </row>
    <row r="4097" spans="1:2" ht="15.75" hidden="1">
      <c r="A4097" s="15">
        <v>683615799523</v>
      </c>
      <c r="B4097" s="16" t="s">
        <v>731</v>
      </c>
    </row>
    <row r="4098" spans="1:2" ht="15.75" hidden="1">
      <c r="A4098" s="15">
        <v>683615799530</v>
      </c>
      <c r="B4098" s="16" t="s">
        <v>731</v>
      </c>
    </row>
    <row r="4099" spans="1:2" ht="15.75" hidden="1">
      <c r="A4099" s="15">
        <v>683615799547</v>
      </c>
      <c r="B4099" s="16" t="s">
        <v>731</v>
      </c>
    </row>
    <row r="4100" spans="1:2" ht="15.75" hidden="1">
      <c r="A4100" s="15">
        <v>683615799554</v>
      </c>
      <c r="B4100" s="16" t="s">
        <v>731</v>
      </c>
    </row>
    <row r="4101" spans="1:2" ht="15.75" hidden="1">
      <c r="A4101" s="15">
        <v>683615799561</v>
      </c>
      <c r="B4101" s="16" t="s">
        <v>731</v>
      </c>
    </row>
    <row r="4102" spans="1:2" ht="15.75" hidden="1">
      <c r="A4102" s="15">
        <v>683615799578</v>
      </c>
      <c r="B4102" s="16" t="s">
        <v>731</v>
      </c>
    </row>
    <row r="4103" spans="1:2" ht="15.75" hidden="1">
      <c r="A4103" s="15">
        <v>683615799585</v>
      </c>
      <c r="B4103" s="16" t="s">
        <v>731</v>
      </c>
    </row>
    <row r="4104" spans="1:2" ht="15.75" hidden="1">
      <c r="A4104" s="15">
        <v>683615799592</v>
      </c>
      <c r="B4104" s="16" t="s">
        <v>731</v>
      </c>
    </row>
    <row r="4105" spans="1:2" ht="15.75" hidden="1">
      <c r="A4105" s="15">
        <v>683615799608</v>
      </c>
      <c r="B4105" s="16" t="s">
        <v>731</v>
      </c>
    </row>
    <row r="4106" spans="1:2" ht="15.75" hidden="1">
      <c r="A4106" s="15">
        <v>683615799615</v>
      </c>
      <c r="B4106" s="16" t="s">
        <v>731</v>
      </c>
    </row>
    <row r="4107" spans="1:2" ht="15.75" hidden="1">
      <c r="A4107" s="15">
        <v>683615799622</v>
      </c>
      <c r="B4107" s="16" t="s">
        <v>731</v>
      </c>
    </row>
    <row r="4108" spans="1:2" ht="15.75" hidden="1">
      <c r="A4108" s="15">
        <v>683615799639</v>
      </c>
      <c r="B4108" s="16" t="s">
        <v>731</v>
      </c>
    </row>
    <row r="4109" spans="1:2" ht="15.75" hidden="1">
      <c r="A4109" s="15">
        <v>683615799646</v>
      </c>
      <c r="B4109" s="16" t="s">
        <v>731</v>
      </c>
    </row>
    <row r="4110" spans="1:2" ht="15.75" hidden="1">
      <c r="A4110" s="15">
        <v>683615799653</v>
      </c>
      <c r="B4110" s="16" t="s">
        <v>731</v>
      </c>
    </row>
    <row r="4111" spans="1:2" ht="15.75" hidden="1">
      <c r="A4111" s="15">
        <v>683615799660</v>
      </c>
      <c r="B4111" s="16" t="s">
        <v>731</v>
      </c>
    </row>
    <row r="4112" spans="1:2" ht="15.75" hidden="1">
      <c r="A4112" s="15">
        <v>683615799677</v>
      </c>
      <c r="B4112" s="16" t="s">
        <v>731</v>
      </c>
    </row>
    <row r="4113" spans="1:2" ht="15.75" hidden="1">
      <c r="A4113" s="15">
        <v>683615799684</v>
      </c>
      <c r="B4113" s="16" t="s">
        <v>731</v>
      </c>
    </row>
    <row r="4114" spans="1:2" ht="15.75" hidden="1">
      <c r="A4114" s="15">
        <v>683615799691</v>
      </c>
      <c r="B4114" s="16" t="s">
        <v>731</v>
      </c>
    </row>
    <row r="4115" spans="1:2" ht="15.75" hidden="1">
      <c r="A4115" s="15">
        <v>683615799707</v>
      </c>
      <c r="B4115" s="16" t="s">
        <v>731</v>
      </c>
    </row>
    <row r="4116" spans="1:2" ht="15.75" hidden="1">
      <c r="A4116" s="15">
        <v>683615799714</v>
      </c>
      <c r="B4116" s="16" t="s">
        <v>731</v>
      </c>
    </row>
    <row r="4117" spans="1:2" ht="15.75" hidden="1">
      <c r="A4117" s="15">
        <v>683615799721</v>
      </c>
      <c r="B4117" s="16" t="s">
        <v>731</v>
      </c>
    </row>
    <row r="4118" spans="1:2" ht="15.75" hidden="1">
      <c r="A4118" s="15">
        <v>683615799738</v>
      </c>
      <c r="B4118" s="16" t="s">
        <v>731</v>
      </c>
    </row>
    <row r="4119" spans="1:2" ht="15.75" hidden="1">
      <c r="A4119" s="15">
        <v>683615799745</v>
      </c>
      <c r="B4119" s="16" t="s">
        <v>731</v>
      </c>
    </row>
    <row r="4120" spans="1:2" ht="15.75" hidden="1">
      <c r="A4120" s="15">
        <v>683615799752</v>
      </c>
      <c r="B4120" s="16" t="s">
        <v>731</v>
      </c>
    </row>
    <row r="4121" spans="1:2" ht="15.75" hidden="1">
      <c r="A4121" s="15">
        <v>683615799769</v>
      </c>
      <c r="B4121" s="16" t="s">
        <v>731</v>
      </c>
    </row>
    <row r="4122" spans="1:2" ht="15.75" hidden="1">
      <c r="A4122" s="15">
        <v>683615799776</v>
      </c>
      <c r="B4122" s="16" t="s">
        <v>731</v>
      </c>
    </row>
    <row r="4123" spans="1:2" ht="15.75" hidden="1">
      <c r="A4123" s="15">
        <v>683615799783</v>
      </c>
      <c r="B4123" s="16" t="s">
        <v>731</v>
      </c>
    </row>
    <row r="4124" spans="1:2" ht="15.75" hidden="1">
      <c r="A4124" s="15">
        <v>683615799790</v>
      </c>
      <c r="B4124" s="16" t="s">
        <v>731</v>
      </c>
    </row>
    <row r="4125" spans="1:2" ht="15.75" hidden="1">
      <c r="A4125" s="15">
        <v>683615799806</v>
      </c>
      <c r="B4125" s="16" t="s">
        <v>731</v>
      </c>
    </row>
    <row r="4126" spans="1:2" ht="15.75" hidden="1">
      <c r="A4126" s="15">
        <v>683615799813</v>
      </c>
      <c r="B4126" s="16" t="s">
        <v>731</v>
      </c>
    </row>
    <row r="4127" spans="1:2" ht="15.75" hidden="1">
      <c r="A4127" s="15">
        <v>683615799820</v>
      </c>
      <c r="B4127" s="16" t="s">
        <v>731</v>
      </c>
    </row>
    <row r="4128" spans="1:2" ht="15.75" hidden="1">
      <c r="A4128" s="15">
        <v>683615799837</v>
      </c>
      <c r="B4128" s="16" t="s">
        <v>731</v>
      </c>
    </row>
    <row r="4129" spans="1:2" ht="15.75" hidden="1">
      <c r="A4129" s="15">
        <v>683615799844</v>
      </c>
      <c r="B4129" s="16" t="s">
        <v>731</v>
      </c>
    </row>
    <row r="4130" spans="1:2" ht="15.75" hidden="1">
      <c r="A4130" s="15">
        <v>683615799851</v>
      </c>
      <c r="B4130" s="16" t="s">
        <v>731</v>
      </c>
    </row>
    <row r="4131" spans="1:2" ht="15.75" hidden="1">
      <c r="A4131" s="15">
        <v>683615799868</v>
      </c>
      <c r="B4131" s="16" t="s">
        <v>731</v>
      </c>
    </row>
    <row r="4132" spans="1:2" ht="15.75" hidden="1">
      <c r="A4132" s="15">
        <v>683615799875</v>
      </c>
      <c r="B4132" s="16" t="s">
        <v>731</v>
      </c>
    </row>
    <row r="4133" spans="1:2" ht="15.75" hidden="1">
      <c r="A4133" s="15">
        <v>683615799882</v>
      </c>
      <c r="B4133" s="16" t="s">
        <v>731</v>
      </c>
    </row>
    <row r="4134" spans="1:2" ht="15.75" hidden="1">
      <c r="A4134" s="15">
        <v>683615799899</v>
      </c>
      <c r="B4134" s="16" t="s">
        <v>731</v>
      </c>
    </row>
    <row r="4135" spans="1:2" ht="15.75" hidden="1">
      <c r="A4135" s="15">
        <v>683615799905</v>
      </c>
      <c r="B4135" s="16" t="s">
        <v>731</v>
      </c>
    </row>
    <row r="4136" spans="1:2" ht="15.75" hidden="1">
      <c r="A4136" s="15">
        <v>683615799912</v>
      </c>
      <c r="B4136" s="16" t="s">
        <v>731</v>
      </c>
    </row>
    <row r="4137" spans="1:2" ht="15.75" hidden="1">
      <c r="A4137" s="15">
        <v>683615799929</v>
      </c>
      <c r="B4137" s="16" t="s">
        <v>731</v>
      </c>
    </row>
    <row r="4138" spans="1:2" ht="15.75" hidden="1">
      <c r="A4138" s="15">
        <v>683615799936</v>
      </c>
      <c r="B4138" s="16" t="s">
        <v>731</v>
      </c>
    </row>
    <row r="4139" spans="1:2" ht="15.75" hidden="1">
      <c r="A4139" s="15">
        <v>683615799943</v>
      </c>
      <c r="B4139" s="16" t="s">
        <v>731</v>
      </c>
    </row>
    <row r="4140" spans="1:2" ht="15.75" hidden="1">
      <c r="A4140" s="15">
        <v>683615799950</v>
      </c>
      <c r="B4140" s="16" t="s">
        <v>731</v>
      </c>
    </row>
    <row r="4141" spans="1:2" ht="15.75" hidden="1">
      <c r="A4141" s="15">
        <v>683615799967</v>
      </c>
      <c r="B4141" s="16" t="s">
        <v>731</v>
      </c>
    </row>
    <row r="4142" spans="1:2" ht="15.75" hidden="1">
      <c r="A4142" s="15">
        <v>683615799974</v>
      </c>
      <c r="B4142" s="16" t="s">
        <v>731</v>
      </c>
    </row>
    <row r="4143" spans="1:2" ht="15.75" hidden="1">
      <c r="A4143" s="15">
        <v>683615799981</v>
      </c>
      <c r="B4143" s="16" t="s">
        <v>731</v>
      </c>
    </row>
    <row r="4144" spans="1:2" ht="15.75" hidden="1">
      <c r="A4144" s="15">
        <v>683615799998</v>
      </c>
      <c r="B4144" s="16" t="s">
        <v>731</v>
      </c>
    </row>
    <row r="4145" spans="1:2" ht="15.75" hidden="1">
      <c r="A4145" s="15">
        <v>683615800007</v>
      </c>
      <c r="B4145" s="16" t="s">
        <v>731</v>
      </c>
    </row>
    <row r="4146" spans="1:2" ht="15.75" hidden="1">
      <c r="A4146" s="15">
        <v>683615800014</v>
      </c>
      <c r="B4146" s="16" t="s">
        <v>731</v>
      </c>
    </row>
    <row r="4147" spans="1:2" ht="15.75" hidden="1">
      <c r="A4147" s="15">
        <v>683615800021</v>
      </c>
      <c r="B4147" s="16" t="s">
        <v>731</v>
      </c>
    </row>
    <row r="4148" spans="1:2" ht="15.75" hidden="1">
      <c r="A4148" s="15">
        <v>683615800038</v>
      </c>
      <c r="B4148" s="16" t="s">
        <v>731</v>
      </c>
    </row>
    <row r="4149" spans="1:2" ht="15.75" hidden="1">
      <c r="A4149" s="15">
        <v>683615800045</v>
      </c>
      <c r="B4149" s="16" t="s">
        <v>731</v>
      </c>
    </row>
    <row r="4150" spans="1:2" ht="15.75" hidden="1">
      <c r="A4150" s="15">
        <v>683615800052</v>
      </c>
      <c r="B4150" s="16" t="s">
        <v>731</v>
      </c>
    </row>
    <row r="4151" spans="1:2" ht="15.75" hidden="1">
      <c r="A4151" s="15">
        <v>683615800069</v>
      </c>
      <c r="B4151" s="16" t="s">
        <v>731</v>
      </c>
    </row>
    <row r="4152" spans="1:2" ht="15.75" hidden="1">
      <c r="A4152" s="15">
        <v>683615800076</v>
      </c>
      <c r="B4152" s="16" t="s">
        <v>731</v>
      </c>
    </row>
    <row r="4153" spans="1:2" ht="15.75" hidden="1">
      <c r="A4153" s="15">
        <v>683615800083</v>
      </c>
      <c r="B4153" s="16" t="s">
        <v>731</v>
      </c>
    </row>
    <row r="4154" spans="1:2" ht="15.75" hidden="1">
      <c r="A4154" s="15">
        <v>683615800090</v>
      </c>
      <c r="B4154" s="16" t="s">
        <v>731</v>
      </c>
    </row>
    <row r="4155" spans="1:2" ht="15.75" hidden="1">
      <c r="A4155" s="15">
        <v>683615800106</v>
      </c>
      <c r="B4155" s="16" t="s">
        <v>731</v>
      </c>
    </row>
    <row r="4156" spans="1:2" ht="15.75" hidden="1">
      <c r="A4156" s="15">
        <v>683615800113</v>
      </c>
      <c r="B4156" s="16" t="s">
        <v>731</v>
      </c>
    </row>
    <row r="4157" spans="1:2" ht="15.75" hidden="1">
      <c r="A4157" s="15">
        <v>683615800120</v>
      </c>
      <c r="B4157" s="16" t="s">
        <v>731</v>
      </c>
    </row>
    <row r="4158" spans="1:2" ht="15.75" hidden="1">
      <c r="A4158" s="15">
        <v>683615800137</v>
      </c>
      <c r="B4158" s="16" t="s">
        <v>731</v>
      </c>
    </row>
    <row r="4159" spans="1:2" ht="15.75" hidden="1">
      <c r="A4159" s="15">
        <v>683615800144</v>
      </c>
      <c r="B4159" s="16" t="s">
        <v>731</v>
      </c>
    </row>
    <row r="4160" spans="1:2" ht="15.75" hidden="1">
      <c r="A4160" s="15">
        <v>683615800151</v>
      </c>
      <c r="B4160" s="16" t="s">
        <v>731</v>
      </c>
    </row>
    <row r="4161" spans="1:2" ht="15.75" hidden="1">
      <c r="A4161" s="15">
        <v>683615800168</v>
      </c>
      <c r="B4161" s="16" t="s">
        <v>731</v>
      </c>
    </row>
    <row r="4162" spans="1:2" ht="15.75" hidden="1">
      <c r="A4162" s="15">
        <v>683615800175</v>
      </c>
      <c r="B4162" s="16" t="s">
        <v>731</v>
      </c>
    </row>
    <row r="4163" spans="1:2" ht="15.75" hidden="1">
      <c r="A4163" s="15">
        <v>683615800182</v>
      </c>
      <c r="B4163" s="16" t="s">
        <v>731</v>
      </c>
    </row>
    <row r="4164" spans="1:2" ht="15.75" hidden="1">
      <c r="A4164" s="15">
        <v>683615800199</v>
      </c>
      <c r="B4164" s="16" t="s">
        <v>731</v>
      </c>
    </row>
    <row r="4165" spans="1:2" ht="15.75" hidden="1">
      <c r="A4165" s="15">
        <v>683615800205</v>
      </c>
      <c r="B4165" s="16" t="s">
        <v>731</v>
      </c>
    </row>
    <row r="4166" spans="1:2" ht="15.75" hidden="1">
      <c r="A4166" s="15">
        <v>683615800212</v>
      </c>
      <c r="B4166" s="16" t="s">
        <v>731</v>
      </c>
    </row>
    <row r="4167" spans="1:2" ht="15.75" hidden="1">
      <c r="A4167" s="15">
        <v>683615800229</v>
      </c>
      <c r="B4167" s="16" t="s">
        <v>731</v>
      </c>
    </row>
    <row r="4168" spans="1:2" ht="15.75" hidden="1">
      <c r="A4168" s="15">
        <v>683615800236</v>
      </c>
      <c r="B4168" s="16" t="s">
        <v>731</v>
      </c>
    </row>
    <row r="4169" spans="1:2" ht="15.75" hidden="1">
      <c r="A4169" s="15">
        <v>683615800243</v>
      </c>
      <c r="B4169" s="16" t="s">
        <v>731</v>
      </c>
    </row>
    <row r="4170" spans="1:2" ht="15.75" hidden="1">
      <c r="A4170" s="15">
        <v>683615800250</v>
      </c>
      <c r="B4170" s="16" t="s">
        <v>731</v>
      </c>
    </row>
    <row r="4171" spans="1:2" ht="15.75" hidden="1">
      <c r="A4171" s="15">
        <v>683615800267</v>
      </c>
      <c r="B4171" s="16" t="s">
        <v>731</v>
      </c>
    </row>
    <row r="4172" spans="1:2" ht="15.75" hidden="1">
      <c r="A4172" s="15">
        <v>683615800274</v>
      </c>
      <c r="B4172" s="16" t="s">
        <v>731</v>
      </c>
    </row>
    <row r="4173" spans="1:2" ht="15.75" hidden="1">
      <c r="A4173" s="15">
        <v>683615800281</v>
      </c>
      <c r="B4173" s="16" t="s">
        <v>731</v>
      </c>
    </row>
    <row r="4174" spans="1:2" ht="15.75" hidden="1">
      <c r="A4174" s="15">
        <v>683615800298</v>
      </c>
      <c r="B4174" s="16" t="s">
        <v>731</v>
      </c>
    </row>
    <row r="4175" spans="1:2" ht="15.75" hidden="1">
      <c r="A4175" s="15">
        <v>683615800304</v>
      </c>
      <c r="B4175" s="16" t="s">
        <v>731</v>
      </c>
    </row>
    <row r="4176" spans="1:2" ht="15.75" hidden="1">
      <c r="A4176" s="15">
        <v>683615800311</v>
      </c>
      <c r="B4176" s="16" t="s">
        <v>731</v>
      </c>
    </row>
    <row r="4177" spans="1:2" ht="15.75" hidden="1">
      <c r="A4177" s="15">
        <v>683615800328</v>
      </c>
      <c r="B4177" s="16" t="s">
        <v>731</v>
      </c>
    </row>
    <row r="4178" spans="1:2" ht="15.75" hidden="1">
      <c r="A4178" s="15">
        <v>683615800335</v>
      </c>
      <c r="B4178" s="16" t="s">
        <v>731</v>
      </c>
    </row>
    <row r="4179" spans="1:2" ht="15.75" hidden="1">
      <c r="A4179" s="15">
        <v>683615800342</v>
      </c>
      <c r="B4179" s="16" t="s">
        <v>731</v>
      </c>
    </row>
    <row r="4180" spans="1:2" ht="15.75" hidden="1">
      <c r="A4180" s="15">
        <v>683615800359</v>
      </c>
      <c r="B4180" s="16" t="s">
        <v>731</v>
      </c>
    </row>
    <row r="4181" spans="1:2" ht="15.75" hidden="1">
      <c r="A4181" s="15">
        <v>683615800366</v>
      </c>
      <c r="B4181" s="16" t="s">
        <v>731</v>
      </c>
    </row>
    <row r="4182" spans="1:2" ht="15.75" hidden="1">
      <c r="A4182" s="15">
        <v>683615800373</v>
      </c>
      <c r="B4182" s="16" t="s">
        <v>731</v>
      </c>
    </row>
    <row r="4183" spans="1:2" ht="15.75" hidden="1">
      <c r="A4183" s="15">
        <v>683615800380</v>
      </c>
      <c r="B4183" s="16" t="s">
        <v>731</v>
      </c>
    </row>
    <row r="4184" spans="1:2" ht="15.75" hidden="1">
      <c r="A4184" s="15">
        <v>683615800397</v>
      </c>
      <c r="B4184" s="16" t="s">
        <v>731</v>
      </c>
    </row>
    <row r="4185" spans="1:2" ht="15.75" hidden="1">
      <c r="A4185" s="15">
        <v>683615800403</v>
      </c>
      <c r="B4185" s="16" t="s">
        <v>731</v>
      </c>
    </row>
    <row r="4186" spans="1:2" ht="15.75" hidden="1">
      <c r="A4186" s="15">
        <v>683615800410</v>
      </c>
      <c r="B4186" s="16" t="s">
        <v>731</v>
      </c>
    </row>
    <row r="4187" spans="1:2" ht="15.75" hidden="1">
      <c r="A4187" s="15">
        <v>683615800427</v>
      </c>
      <c r="B4187" s="16" t="s">
        <v>731</v>
      </c>
    </row>
    <row r="4188" spans="1:2" ht="15.75" hidden="1">
      <c r="A4188" s="15">
        <v>683615800434</v>
      </c>
      <c r="B4188" s="16" t="s">
        <v>731</v>
      </c>
    </row>
    <row r="4189" spans="1:2" ht="15.75" hidden="1">
      <c r="A4189" s="15">
        <v>683615800441</v>
      </c>
      <c r="B4189" s="16" t="s">
        <v>731</v>
      </c>
    </row>
    <row r="4190" spans="1:2" ht="15.75" hidden="1">
      <c r="A4190" s="15">
        <v>683615800458</v>
      </c>
      <c r="B4190" s="16" t="s">
        <v>731</v>
      </c>
    </row>
    <row r="4191" spans="1:2" ht="15.75" hidden="1">
      <c r="A4191" s="15">
        <v>683615800465</v>
      </c>
      <c r="B4191" s="16" t="s">
        <v>731</v>
      </c>
    </row>
    <row r="4192" spans="1:2" ht="15.75" hidden="1">
      <c r="A4192" s="15">
        <v>683615800472</v>
      </c>
      <c r="B4192" s="16" t="s">
        <v>731</v>
      </c>
    </row>
    <row r="4193" spans="1:2" ht="15.75" hidden="1">
      <c r="A4193" s="15">
        <v>683615800489</v>
      </c>
      <c r="B4193" s="16" t="s">
        <v>731</v>
      </c>
    </row>
    <row r="4194" spans="1:2" ht="15.75" hidden="1">
      <c r="A4194" s="15">
        <v>683615800496</v>
      </c>
      <c r="B4194" s="16" t="s">
        <v>731</v>
      </c>
    </row>
    <row r="4195" spans="1:2" ht="15.75" hidden="1">
      <c r="A4195" s="15">
        <v>683615800502</v>
      </c>
      <c r="B4195" s="16" t="s">
        <v>731</v>
      </c>
    </row>
    <row r="4196" spans="1:2" ht="15.75" hidden="1">
      <c r="A4196" s="15">
        <v>683615800519</v>
      </c>
      <c r="B4196" s="16" t="s">
        <v>731</v>
      </c>
    </row>
    <row r="4197" spans="1:2" ht="15.75" hidden="1">
      <c r="A4197" s="15">
        <v>683615800526</v>
      </c>
      <c r="B4197" s="16" t="s">
        <v>731</v>
      </c>
    </row>
    <row r="4198" spans="1:2" ht="15.75" hidden="1">
      <c r="A4198" s="15">
        <v>683615800533</v>
      </c>
      <c r="B4198" s="16" t="s">
        <v>731</v>
      </c>
    </row>
    <row r="4199" spans="1:2" ht="15.75" hidden="1">
      <c r="A4199" s="15">
        <v>683615800540</v>
      </c>
      <c r="B4199" s="16" t="s">
        <v>731</v>
      </c>
    </row>
    <row r="4200" spans="1:2" ht="15.75" hidden="1">
      <c r="A4200" s="15">
        <v>683615800557</v>
      </c>
      <c r="B4200" s="16" t="s">
        <v>731</v>
      </c>
    </row>
    <row r="4201" spans="1:2" ht="15.75" hidden="1">
      <c r="A4201" s="15">
        <v>683615800564</v>
      </c>
      <c r="B4201" s="16" t="s">
        <v>731</v>
      </c>
    </row>
    <row r="4202" spans="1:2" ht="15.75" hidden="1">
      <c r="A4202" s="15">
        <v>683615800571</v>
      </c>
      <c r="B4202" s="16" t="s">
        <v>731</v>
      </c>
    </row>
    <row r="4203" spans="1:2" ht="15.75" hidden="1">
      <c r="A4203" s="15">
        <v>683615800588</v>
      </c>
      <c r="B4203" s="16" t="s">
        <v>731</v>
      </c>
    </row>
    <row r="4204" spans="1:2" ht="15.75" hidden="1">
      <c r="A4204" s="15">
        <v>683615800595</v>
      </c>
      <c r="B4204" s="16" t="s">
        <v>731</v>
      </c>
    </row>
    <row r="4205" spans="1:2" ht="15.75" hidden="1">
      <c r="A4205" s="15">
        <v>683615800601</v>
      </c>
      <c r="B4205" s="16" t="s">
        <v>731</v>
      </c>
    </row>
    <row r="4206" spans="1:2" ht="15.75" hidden="1">
      <c r="A4206" s="15">
        <v>683615800618</v>
      </c>
      <c r="B4206" s="16" t="s">
        <v>731</v>
      </c>
    </row>
    <row r="4207" spans="1:2" ht="15.75" hidden="1">
      <c r="A4207" s="15">
        <v>683615800625</v>
      </c>
      <c r="B4207" s="16" t="s">
        <v>731</v>
      </c>
    </row>
    <row r="4208" spans="1:2" ht="15.75" hidden="1">
      <c r="A4208" s="15">
        <v>683615800632</v>
      </c>
      <c r="B4208" s="16" t="s">
        <v>731</v>
      </c>
    </row>
    <row r="4209" spans="1:2" ht="15.75" hidden="1">
      <c r="A4209" s="15">
        <v>683615800649</v>
      </c>
      <c r="B4209" s="16" t="s">
        <v>731</v>
      </c>
    </row>
    <row r="4210" spans="1:2" ht="15.75" hidden="1">
      <c r="A4210" s="15">
        <v>683615800656</v>
      </c>
      <c r="B4210" s="16" t="s">
        <v>731</v>
      </c>
    </row>
    <row r="4211" spans="1:2" ht="15.75" hidden="1">
      <c r="A4211" s="15">
        <v>683615800663</v>
      </c>
      <c r="B4211" s="16" t="s">
        <v>731</v>
      </c>
    </row>
    <row r="4212" spans="1:2" ht="15.75" hidden="1">
      <c r="A4212" s="15">
        <v>683615800670</v>
      </c>
      <c r="B4212" s="16" t="s">
        <v>731</v>
      </c>
    </row>
    <row r="4213" spans="1:2" ht="15.75" hidden="1">
      <c r="A4213" s="15">
        <v>683615800687</v>
      </c>
      <c r="B4213" s="16" t="s">
        <v>731</v>
      </c>
    </row>
    <row r="4214" spans="1:2" ht="15.75" hidden="1">
      <c r="A4214" s="15">
        <v>683615800694</v>
      </c>
      <c r="B4214" s="16" t="s">
        <v>731</v>
      </c>
    </row>
    <row r="4215" spans="1:2" ht="15.75" hidden="1">
      <c r="A4215" s="15">
        <v>683615800700</v>
      </c>
      <c r="B4215" s="16" t="s">
        <v>731</v>
      </c>
    </row>
    <row r="4216" spans="1:2" ht="15.75" hidden="1">
      <c r="A4216" s="15">
        <v>683615800717</v>
      </c>
      <c r="B4216" s="16" t="s">
        <v>731</v>
      </c>
    </row>
    <row r="4217" spans="1:2" ht="15.75" hidden="1">
      <c r="A4217" s="15">
        <v>683615800724</v>
      </c>
      <c r="B4217" s="16" t="s">
        <v>731</v>
      </c>
    </row>
    <row r="4218" spans="1:2" ht="15.75" hidden="1">
      <c r="A4218" s="15">
        <v>683615800731</v>
      </c>
      <c r="B4218" s="16" t="s">
        <v>731</v>
      </c>
    </row>
    <row r="4219" spans="1:2" ht="15.75" hidden="1">
      <c r="A4219" s="15">
        <v>683615800748</v>
      </c>
      <c r="B4219" s="16" t="s">
        <v>731</v>
      </c>
    </row>
    <row r="4220" spans="1:2" ht="15.75" hidden="1">
      <c r="A4220" s="15">
        <v>683615800755</v>
      </c>
      <c r="B4220" s="16" t="s">
        <v>731</v>
      </c>
    </row>
    <row r="4221" spans="1:2" ht="15.75" hidden="1">
      <c r="A4221" s="15">
        <v>683615800762</v>
      </c>
      <c r="B4221" s="16" t="s">
        <v>731</v>
      </c>
    </row>
    <row r="4222" spans="1:2" ht="15.75" hidden="1">
      <c r="A4222" s="15">
        <v>683615800779</v>
      </c>
      <c r="B4222" s="16" t="s">
        <v>731</v>
      </c>
    </row>
    <row r="4223" spans="1:2" ht="15.75" hidden="1">
      <c r="A4223" s="15">
        <v>683615800786</v>
      </c>
      <c r="B4223" s="16" t="s">
        <v>731</v>
      </c>
    </row>
    <row r="4224" spans="1:2" ht="15.75" hidden="1">
      <c r="A4224" s="15">
        <v>683615800793</v>
      </c>
      <c r="B4224" s="16" t="s">
        <v>731</v>
      </c>
    </row>
    <row r="4225" spans="1:2" ht="15.75" hidden="1">
      <c r="A4225" s="15">
        <v>683615800809</v>
      </c>
      <c r="B4225" s="16" t="s">
        <v>731</v>
      </c>
    </row>
    <row r="4226" spans="1:2" ht="15.75" hidden="1">
      <c r="A4226" s="15">
        <v>683615800816</v>
      </c>
      <c r="B4226" s="16" t="s">
        <v>731</v>
      </c>
    </row>
    <row r="4227" spans="1:2" ht="15.75" hidden="1">
      <c r="A4227" s="15">
        <v>683615800823</v>
      </c>
      <c r="B4227" s="16" t="s">
        <v>731</v>
      </c>
    </row>
    <row r="4228" spans="1:2" ht="15.75" hidden="1">
      <c r="A4228" s="15">
        <v>683615800830</v>
      </c>
      <c r="B4228" s="16" t="s">
        <v>731</v>
      </c>
    </row>
    <row r="4229" spans="1:2" ht="15.75" hidden="1">
      <c r="A4229" s="15">
        <v>683615800847</v>
      </c>
      <c r="B4229" s="16" t="s">
        <v>731</v>
      </c>
    </row>
    <row r="4230" spans="1:2" ht="15.75" hidden="1">
      <c r="A4230" s="15">
        <v>683615800854</v>
      </c>
      <c r="B4230" s="1" t="s">
        <v>731</v>
      </c>
    </row>
    <row r="4231" spans="1:2" ht="15.75" hidden="1">
      <c r="A4231" s="15">
        <v>683615800861</v>
      </c>
      <c r="B4231" s="1" t="s">
        <v>731</v>
      </c>
    </row>
    <row r="4232" spans="1:2" ht="15.75" hidden="1">
      <c r="A4232" s="15">
        <v>683615800878</v>
      </c>
      <c r="B4232" s="1" t="s">
        <v>731</v>
      </c>
    </row>
    <row r="4233" spans="1:2" ht="15.75" hidden="1">
      <c r="A4233" s="15">
        <v>683615800885</v>
      </c>
      <c r="B4233" s="16" t="s">
        <v>731</v>
      </c>
    </row>
    <row r="4234" spans="1:2" ht="15.75" hidden="1">
      <c r="A4234" s="15">
        <v>683615800892</v>
      </c>
      <c r="B4234" s="16" t="s">
        <v>731</v>
      </c>
    </row>
    <row r="4235" spans="1:2" ht="15.75" hidden="1">
      <c r="A4235" s="15">
        <v>683615800908</v>
      </c>
      <c r="B4235" s="16" t="s">
        <v>731</v>
      </c>
    </row>
    <row r="4236" spans="1:2" ht="15.75" hidden="1">
      <c r="A4236" s="15">
        <v>683615800915</v>
      </c>
      <c r="B4236" s="16" t="s">
        <v>731</v>
      </c>
    </row>
    <row r="4237" spans="1:2" ht="15.75" hidden="1">
      <c r="A4237" s="15">
        <v>683615800922</v>
      </c>
      <c r="B4237" s="16" t="s">
        <v>731</v>
      </c>
    </row>
    <row r="4238" spans="1:2" ht="15.75" hidden="1">
      <c r="A4238" s="15">
        <v>683615800939</v>
      </c>
      <c r="B4238" s="16" t="s">
        <v>731</v>
      </c>
    </row>
    <row r="4239" spans="1:2" ht="15.75" hidden="1">
      <c r="A4239" s="15">
        <v>683615800946</v>
      </c>
      <c r="B4239" s="16" t="s">
        <v>731</v>
      </c>
    </row>
    <row r="4240" spans="1:2" ht="15.75" hidden="1">
      <c r="A4240" s="15">
        <v>683615800953</v>
      </c>
      <c r="B4240" s="16" t="s">
        <v>731</v>
      </c>
    </row>
    <row r="4241" spans="1:2" ht="15.75" hidden="1">
      <c r="A4241" s="15">
        <v>683615800960</v>
      </c>
      <c r="B4241" s="16" t="s">
        <v>731</v>
      </c>
    </row>
    <row r="4242" spans="1:2" ht="15.75" hidden="1">
      <c r="A4242" s="15">
        <v>683615800977</v>
      </c>
      <c r="B4242" s="16" t="s">
        <v>731</v>
      </c>
    </row>
    <row r="4243" spans="1:2" ht="15.75" hidden="1">
      <c r="A4243" s="15">
        <v>683615800984</v>
      </c>
      <c r="B4243" s="16" t="s">
        <v>731</v>
      </c>
    </row>
    <row r="4244" spans="1:2" ht="15.75" hidden="1">
      <c r="A4244" s="15">
        <v>683615800991</v>
      </c>
      <c r="B4244" s="16" t="s">
        <v>731</v>
      </c>
    </row>
    <row r="4245" spans="1:2" ht="15.75" hidden="1">
      <c r="A4245" s="15">
        <v>683615801004</v>
      </c>
      <c r="B4245" s="16" t="s">
        <v>731</v>
      </c>
    </row>
    <row r="4246" spans="1:2" ht="15.75" hidden="1">
      <c r="A4246" s="15">
        <v>683615801011</v>
      </c>
      <c r="B4246" s="16" t="s">
        <v>731</v>
      </c>
    </row>
    <row r="4247" spans="1:2" ht="15.75" hidden="1">
      <c r="A4247" s="15">
        <v>683615801028</v>
      </c>
      <c r="B4247" s="16" t="s">
        <v>731</v>
      </c>
    </row>
    <row r="4248" spans="1:2" ht="15.75" hidden="1">
      <c r="A4248" s="15">
        <v>683615801035</v>
      </c>
      <c r="B4248" s="16" t="s">
        <v>731</v>
      </c>
    </row>
    <row r="4249" spans="1:2" ht="15.75" hidden="1">
      <c r="A4249" s="15">
        <v>683615801042</v>
      </c>
      <c r="B4249" s="16" t="s">
        <v>731</v>
      </c>
    </row>
    <row r="4250" spans="1:2" ht="15.75" hidden="1">
      <c r="A4250" s="15">
        <v>683615801059</v>
      </c>
      <c r="B4250" s="16" t="s">
        <v>731</v>
      </c>
    </row>
    <row r="4251" spans="1:2" ht="15.75" hidden="1">
      <c r="A4251" s="15">
        <v>683615801066</v>
      </c>
      <c r="B4251" s="16" t="s">
        <v>731</v>
      </c>
    </row>
    <row r="4252" spans="1:2" ht="15.75" hidden="1">
      <c r="A4252" s="15">
        <v>683615801073</v>
      </c>
      <c r="B4252" s="16" t="s">
        <v>731</v>
      </c>
    </row>
    <row r="4253" spans="1:2" ht="15.75" hidden="1">
      <c r="A4253" s="15">
        <v>683615801080</v>
      </c>
      <c r="B4253" s="16" t="s">
        <v>731</v>
      </c>
    </row>
    <row r="4254" spans="1:2" ht="15.75" hidden="1">
      <c r="A4254" s="15">
        <v>683615801097</v>
      </c>
      <c r="B4254" s="16" t="s">
        <v>731</v>
      </c>
    </row>
    <row r="4255" spans="1:2" ht="15.75" hidden="1">
      <c r="A4255" s="15">
        <v>683615801103</v>
      </c>
      <c r="B4255" s="16" t="s">
        <v>731</v>
      </c>
    </row>
    <row r="4256" spans="1:2" ht="15.75" hidden="1">
      <c r="A4256" s="15">
        <v>683615801110</v>
      </c>
      <c r="B4256" s="16" t="s">
        <v>731</v>
      </c>
    </row>
    <row r="4257" spans="1:2" ht="15.75" hidden="1">
      <c r="A4257" s="15">
        <v>683615801127</v>
      </c>
      <c r="B4257" s="16" t="s">
        <v>731</v>
      </c>
    </row>
    <row r="4258" spans="1:2" ht="15.75" hidden="1">
      <c r="A4258" s="15">
        <v>683615801134</v>
      </c>
      <c r="B4258" s="16" t="s">
        <v>731</v>
      </c>
    </row>
    <row r="4259" spans="1:2" ht="15.75" hidden="1">
      <c r="A4259" s="15">
        <v>683615801141</v>
      </c>
      <c r="B4259" s="16" t="s">
        <v>731</v>
      </c>
    </row>
    <row r="4260" spans="1:2" ht="15.75" hidden="1">
      <c r="A4260" s="15">
        <v>683615801158</v>
      </c>
      <c r="B4260" s="16" t="s">
        <v>731</v>
      </c>
    </row>
    <row r="4261" spans="1:2" ht="15.75" hidden="1">
      <c r="A4261" s="15">
        <v>683615801165</v>
      </c>
      <c r="B4261" s="16" t="s">
        <v>731</v>
      </c>
    </row>
    <row r="4262" spans="1:2" ht="15.75" hidden="1">
      <c r="A4262" s="15">
        <v>683615801172</v>
      </c>
      <c r="B4262" s="16" t="s">
        <v>731</v>
      </c>
    </row>
    <row r="4263" spans="1:2" ht="15.75" hidden="1">
      <c r="A4263" s="15">
        <v>683615801189</v>
      </c>
      <c r="B4263" s="16" t="s">
        <v>731</v>
      </c>
    </row>
    <row r="4264" spans="1:2" ht="15.75" hidden="1">
      <c r="A4264" s="15">
        <v>683615801196</v>
      </c>
      <c r="B4264" s="16" t="s">
        <v>731</v>
      </c>
    </row>
    <row r="4265" spans="1:2" ht="15.75" hidden="1">
      <c r="A4265" s="15">
        <v>683615801202</v>
      </c>
      <c r="B4265" s="16" t="s">
        <v>731</v>
      </c>
    </row>
    <row r="4266" spans="1:2" ht="15.75" hidden="1">
      <c r="A4266" s="15">
        <v>683615801219</v>
      </c>
      <c r="B4266" s="16" t="s">
        <v>731</v>
      </c>
    </row>
    <row r="4267" spans="1:2" ht="15.75" hidden="1">
      <c r="A4267" s="15">
        <v>683615801226</v>
      </c>
      <c r="B4267" s="16" t="s">
        <v>731</v>
      </c>
    </row>
    <row r="4268" spans="1:2" ht="15.75" hidden="1">
      <c r="A4268" s="15">
        <v>683615801233</v>
      </c>
      <c r="B4268" s="16" t="s">
        <v>731</v>
      </c>
    </row>
    <row r="4269" spans="1:2" ht="15.75" hidden="1">
      <c r="A4269" s="15">
        <v>683615801240</v>
      </c>
      <c r="B4269" s="16" t="s">
        <v>731</v>
      </c>
    </row>
    <row r="4270" spans="1:2" ht="15.75" hidden="1">
      <c r="A4270" s="15">
        <v>683615801257</v>
      </c>
      <c r="B4270" s="16" t="s">
        <v>731</v>
      </c>
    </row>
    <row r="4271" spans="1:2" ht="15.75" hidden="1">
      <c r="A4271" s="15">
        <v>683615801264</v>
      </c>
      <c r="B4271" s="16" t="s">
        <v>731</v>
      </c>
    </row>
    <row r="4272" spans="1:2" ht="15.75" hidden="1">
      <c r="A4272" s="15">
        <v>683615801271</v>
      </c>
      <c r="B4272" s="16" t="s">
        <v>731</v>
      </c>
    </row>
    <row r="4273" spans="1:2" ht="15.75" hidden="1">
      <c r="A4273" s="15">
        <v>683615801288</v>
      </c>
      <c r="B4273" s="16" t="s">
        <v>731</v>
      </c>
    </row>
    <row r="4274" spans="1:2" ht="15.75" hidden="1">
      <c r="A4274" s="15">
        <v>683615801295</v>
      </c>
      <c r="B4274" s="16" t="s">
        <v>731</v>
      </c>
    </row>
    <row r="4275" spans="1:2" ht="15.75" hidden="1">
      <c r="A4275" s="15">
        <v>683615801301</v>
      </c>
      <c r="B4275" s="16" t="s">
        <v>731</v>
      </c>
    </row>
    <row r="4276" spans="1:2" ht="15.75" hidden="1">
      <c r="A4276" s="15">
        <v>683615801318</v>
      </c>
      <c r="B4276" s="16" t="s">
        <v>731</v>
      </c>
    </row>
    <row r="4277" spans="1:2" ht="15.75" hidden="1">
      <c r="A4277" s="15">
        <v>683615801325</v>
      </c>
      <c r="B4277" s="16" t="s">
        <v>731</v>
      </c>
    </row>
    <row r="4278" spans="1:2" ht="15.75" hidden="1">
      <c r="A4278" s="15">
        <v>683615801332</v>
      </c>
      <c r="B4278" s="16" t="s">
        <v>731</v>
      </c>
    </row>
    <row r="4279" spans="1:2" ht="15.75" hidden="1">
      <c r="A4279" s="15">
        <v>683615801349</v>
      </c>
      <c r="B4279" s="16" t="s">
        <v>731</v>
      </c>
    </row>
    <row r="4280" spans="1:2" ht="15.75" hidden="1">
      <c r="A4280" s="15">
        <v>683615801356</v>
      </c>
      <c r="B4280" s="16" t="s">
        <v>731</v>
      </c>
    </row>
    <row r="4281" spans="1:2" ht="15.75" hidden="1">
      <c r="A4281" s="15">
        <v>683615801363</v>
      </c>
      <c r="B4281" s="16" t="s">
        <v>731</v>
      </c>
    </row>
    <row r="4282" spans="1:2" ht="15.75" hidden="1">
      <c r="A4282" s="15">
        <v>683615801370</v>
      </c>
      <c r="B4282" s="16" t="s">
        <v>731</v>
      </c>
    </row>
    <row r="4283" spans="1:2" ht="15.75" hidden="1">
      <c r="A4283" s="15">
        <v>683615801387</v>
      </c>
      <c r="B4283" s="16" t="s">
        <v>731</v>
      </c>
    </row>
    <row r="4284" spans="1:2" ht="15.75" hidden="1">
      <c r="A4284" s="15">
        <v>683615801394</v>
      </c>
      <c r="B4284" s="16" t="s">
        <v>731</v>
      </c>
    </row>
    <row r="4285" spans="1:2" ht="15.75" hidden="1">
      <c r="A4285" s="15">
        <v>683615801400</v>
      </c>
      <c r="B4285" s="16" t="s">
        <v>731</v>
      </c>
    </row>
    <row r="4286" spans="1:2" ht="15.75" hidden="1">
      <c r="A4286" s="15">
        <v>683615801417</v>
      </c>
      <c r="B4286" s="16" t="s">
        <v>731</v>
      </c>
    </row>
    <row r="4287" spans="1:2" ht="15.75" hidden="1">
      <c r="A4287" s="15">
        <v>683615801424</v>
      </c>
      <c r="B4287" s="16" t="s">
        <v>731</v>
      </c>
    </row>
    <row r="4288" spans="1:2" ht="15.75" hidden="1">
      <c r="A4288" s="15">
        <v>683615801431</v>
      </c>
      <c r="B4288" s="16" t="s">
        <v>731</v>
      </c>
    </row>
    <row r="4289" spans="1:2" ht="15.75" hidden="1">
      <c r="A4289" s="15">
        <v>683615801448</v>
      </c>
      <c r="B4289" s="16" t="s">
        <v>731</v>
      </c>
    </row>
    <row r="4290" spans="1:2" ht="15.75" hidden="1">
      <c r="A4290" s="15">
        <v>683615801455</v>
      </c>
      <c r="B4290" s="16" t="s">
        <v>731</v>
      </c>
    </row>
    <row r="4291" spans="1:2" ht="15.75" hidden="1">
      <c r="A4291" s="15">
        <v>683615801462</v>
      </c>
      <c r="B4291" s="16" t="s">
        <v>731</v>
      </c>
    </row>
    <row r="4292" spans="1:2" ht="15.75" hidden="1">
      <c r="A4292" s="15">
        <v>683615801479</v>
      </c>
      <c r="B4292" s="16" t="s">
        <v>731</v>
      </c>
    </row>
    <row r="4293" spans="1:2" ht="15.75" hidden="1">
      <c r="A4293" s="15">
        <v>683615801486</v>
      </c>
      <c r="B4293" s="16" t="s">
        <v>731</v>
      </c>
    </row>
    <row r="4294" spans="1:2" ht="15.75" hidden="1">
      <c r="A4294" s="15">
        <v>683615801493</v>
      </c>
      <c r="B4294" s="16" t="s">
        <v>731</v>
      </c>
    </row>
    <row r="4295" spans="1:2" ht="15.75" hidden="1">
      <c r="A4295" s="15">
        <v>683615801509</v>
      </c>
      <c r="B4295" s="16" t="s">
        <v>731</v>
      </c>
    </row>
    <row r="4296" spans="1:2" ht="15.75" hidden="1">
      <c r="A4296" s="15">
        <v>683615801516</v>
      </c>
      <c r="B4296" s="16" t="s">
        <v>731</v>
      </c>
    </row>
    <row r="4297" spans="1:2" ht="15.75" hidden="1">
      <c r="A4297" s="15">
        <v>683615801523</v>
      </c>
      <c r="B4297" s="16" t="s">
        <v>731</v>
      </c>
    </row>
    <row r="4298" spans="1:2" ht="15.75" hidden="1">
      <c r="A4298" s="15">
        <v>683615801530</v>
      </c>
      <c r="B4298" s="16" t="s">
        <v>731</v>
      </c>
    </row>
    <row r="4299" spans="1:2" ht="15.75" hidden="1">
      <c r="A4299" s="15">
        <v>683615801547</v>
      </c>
      <c r="B4299" s="16" t="s">
        <v>731</v>
      </c>
    </row>
    <row r="4300" spans="1:2" ht="15.75" hidden="1">
      <c r="A4300" s="15">
        <v>683615801554</v>
      </c>
      <c r="B4300" s="16" t="s">
        <v>731</v>
      </c>
    </row>
    <row r="4301" spans="1:2" ht="15.75" hidden="1">
      <c r="A4301" s="15">
        <v>683615801561</v>
      </c>
      <c r="B4301" s="16" t="s">
        <v>731</v>
      </c>
    </row>
    <row r="4302" spans="1:2" ht="15.75" hidden="1">
      <c r="A4302" s="15">
        <v>683615801578</v>
      </c>
      <c r="B4302" s="16" t="s">
        <v>731</v>
      </c>
    </row>
    <row r="4303" spans="1:2" ht="15.75" hidden="1">
      <c r="A4303" s="15">
        <v>683615801585</v>
      </c>
      <c r="B4303" s="16" t="s">
        <v>731</v>
      </c>
    </row>
    <row r="4304" spans="1:2" ht="15.75" hidden="1">
      <c r="A4304" s="15">
        <v>683615801592</v>
      </c>
      <c r="B4304" s="16" t="s">
        <v>731</v>
      </c>
    </row>
    <row r="4305" spans="1:2" ht="15.75" hidden="1">
      <c r="A4305" s="15">
        <v>683615801608</v>
      </c>
      <c r="B4305" s="16" t="s">
        <v>731</v>
      </c>
    </row>
    <row r="4306" spans="1:2" ht="15.75" hidden="1">
      <c r="A4306" s="15">
        <v>683615801615</v>
      </c>
      <c r="B4306" s="16" t="s">
        <v>731</v>
      </c>
    </row>
    <row r="4307" spans="1:2" ht="15.75" hidden="1">
      <c r="A4307" s="15">
        <v>683615801622</v>
      </c>
      <c r="B4307" s="16" t="s">
        <v>731</v>
      </c>
    </row>
    <row r="4308" spans="1:2" ht="15.75" hidden="1">
      <c r="A4308" s="15">
        <v>683615801639</v>
      </c>
      <c r="B4308" s="16" t="s">
        <v>731</v>
      </c>
    </row>
    <row r="4309" spans="1:2" ht="15.75" hidden="1">
      <c r="A4309" s="15">
        <v>683615801646</v>
      </c>
      <c r="B4309" s="16" t="s">
        <v>731</v>
      </c>
    </row>
    <row r="4310" spans="1:2" ht="15.75" hidden="1">
      <c r="A4310" s="15">
        <v>683615801653</v>
      </c>
      <c r="B4310" s="16" t="s">
        <v>731</v>
      </c>
    </row>
    <row r="4311" spans="1:2" ht="15.75" hidden="1">
      <c r="A4311" s="15">
        <v>683615801660</v>
      </c>
      <c r="B4311" s="16" t="s">
        <v>731</v>
      </c>
    </row>
    <row r="4312" spans="1:2" ht="15.75" hidden="1">
      <c r="A4312" s="15">
        <v>683615801677</v>
      </c>
      <c r="B4312" s="16" t="s">
        <v>731</v>
      </c>
    </row>
    <row r="4313" spans="1:2" ht="15.75" hidden="1">
      <c r="A4313" s="15">
        <v>683615801684</v>
      </c>
      <c r="B4313" s="16" t="s">
        <v>731</v>
      </c>
    </row>
    <row r="4314" spans="1:2" ht="15.75" hidden="1">
      <c r="A4314" s="15">
        <v>683615801691</v>
      </c>
      <c r="B4314" s="16" t="s">
        <v>731</v>
      </c>
    </row>
    <row r="4315" spans="1:2" ht="15.75" hidden="1">
      <c r="A4315" s="15">
        <v>683615801707</v>
      </c>
      <c r="B4315" s="16" t="s">
        <v>731</v>
      </c>
    </row>
    <row r="4316" spans="1:2" ht="15.75" hidden="1">
      <c r="A4316" s="15">
        <v>683615801714</v>
      </c>
      <c r="B4316" s="16" t="s">
        <v>731</v>
      </c>
    </row>
    <row r="4317" spans="1:2" ht="15.75" hidden="1">
      <c r="A4317" s="15">
        <v>683615801721</v>
      </c>
      <c r="B4317" s="16" t="s">
        <v>731</v>
      </c>
    </row>
    <row r="4318" spans="1:2" ht="15.75" hidden="1">
      <c r="A4318" s="15">
        <v>683615801738</v>
      </c>
      <c r="B4318" s="16" t="s">
        <v>731</v>
      </c>
    </row>
    <row r="4319" spans="1:2" ht="15.75" hidden="1">
      <c r="A4319" s="15">
        <v>683615801745</v>
      </c>
      <c r="B4319" s="16" t="s">
        <v>731</v>
      </c>
    </row>
    <row r="4320" spans="1:2" ht="15.75" hidden="1">
      <c r="A4320" s="15">
        <v>683615801752</v>
      </c>
      <c r="B4320" s="16" t="s">
        <v>731</v>
      </c>
    </row>
    <row r="4321" spans="1:2" ht="15.75" hidden="1">
      <c r="A4321" s="15">
        <v>683615801769</v>
      </c>
      <c r="B4321" s="16" t="s">
        <v>731</v>
      </c>
    </row>
    <row r="4322" spans="1:2" ht="15.75" hidden="1">
      <c r="A4322" s="15">
        <v>683615801776</v>
      </c>
      <c r="B4322" s="16" t="s">
        <v>731</v>
      </c>
    </row>
    <row r="4323" spans="1:2" ht="15.75" hidden="1">
      <c r="A4323" s="15">
        <v>683615801783</v>
      </c>
      <c r="B4323" s="16" t="s">
        <v>731</v>
      </c>
    </row>
    <row r="4324" spans="1:2" ht="15.75" hidden="1">
      <c r="A4324" s="15">
        <v>683615801790</v>
      </c>
      <c r="B4324" s="16" t="s">
        <v>731</v>
      </c>
    </row>
    <row r="4325" spans="1:2" ht="15.75" hidden="1">
      <c r="A4325" s="15">
        <v>683615801806</v>
      </c>
      <c r="B4325" s="16" t="s">
        <v>731</v>
      </c>
    </row>
    <row r="4326" spans="1:2" ht="15.75" hidden="1">
      <c r="A4326" s="15">
        <v>683615801813</v>
      </c>
      <c r="B4326" s="16" t="s">
        <v>731</v>
      </c>
    </row>
    <row r="4327" spans="1:2" ht="15.75" hidden="1">
      <c r="A4327" s="15">
        <v>683615801820</v>
      </c>
      <c r="B4327" s="16" t="s">
        <v>731</v>
      </c>
    </row>
    <row r="4328" spans="1:2" ht="15.75" hidden="1">
      <c r="A4328" s="15">
        <v>683615801837</v>
      </c>
      <c r="B4328" s="16" t="s">
        <v>731</v>
      </c>
    </row>
    <row r="4329" spans="1:2" ht="15.75" hidden="1">
      <c r="A4329" s="15">
        <v>683615801844</v>
      </c>
      <c r="B4329" s="16" t="s">
        <v>731</v>
      </c>
    </row>
    <row r="4330" spans="1:2" ht="15.75" hidden="1">
      <c r="A4330" s="15">
        <v>683615801851</v>
      </c>
      <c r="B4330" s="16" t="s">
        <v>731</v>
      </c>
    </row>
    <row r="4331" spans="1:2" ht="15.75" hidden="1">
      <c r="A4331" s="15">
        <v>683615801868</v>
      </c>
      <c r="B4331" s="16" t="s">
        <v>731</v>
      </c>
    </row>
    <row r="4332" spans="1:2" ht="15.75" hidden="1">
      <c r="A4332" s="15">
        <v>683615801875</v>
      </c>
      <c r="B4332" s="16" t="s">
        <v>731</v>
      </c>
    </row>
    <row r="4333" spans="1:2" ht="15.75" hidden="1">
      <c r="A4333" s="15">
        <v>683615801882</v>
      </c>
      <c r="B4333" s="16" t="s">
        <v>731</v>
      </c>
    </row>
    <row r="4334" spans="1:2" ht="15.75" hidden="1">
      <c r="A4334" s="15">
        <v>683615801899</v>
      </c>
      <c r="B4334" s="16" t="s">
        <v>731</v>
      </c>
    </row>
    <row r="4335" spans="1:2" ht="15.75" hidden="1">
      <c r="A4335" s="15">
        <v>683615801905</v>
      </c>
      <c r="B4335" s="16" t="s">
        <v>731</v>
      </c>
    </row>
    <row r="4336" spans="1:2" ht="15.75" hidden="1">
      <c r="A4336" s="15">
        <v>683615801912</v>
      </c>
      <c r="B4336" s="16" t="s">
        <v>731</v>
      </c>
    </row>
    <row r="4337" spans="1:2" ht="15.75" hidden="1">
      <c r="A4337" s="15">
        <v>683615801929</v>
      </c>
      <c r="B4337" s="16" t="s">
        <v>731</v>
      </c>
    </row>
    <row r="4338" spans="1:2" ht="15.75" hidden="1">
      <c r="A4338" s="15">
        <v>683615801936</v>
      </c>
      <c r="B4338" s="16" t="s">
        <v>731</v>
      </c>
    </row>
    <row r="4339" spans="1:2" ht="15.75" hidden="1">
      <c r="A4339" s="15">
        <v>683615801943</v>
      </c>
      <c r="B4339" s="16" t="s">
        <v>731</v>
      </c>
    </row>
    <row r="4340" spans="1:2" ht="15.75" hidden="1">
      <c r="A4340" s="15">
        <v>683615801950</v>
      </c>
      <c r="B4340" s="16" t="s">
        <v>731</v>
      </c>
    </row>
    <row r="4341" spans="1:2" ht="15.75" hidden="1">
      <c r="A4341" s="15">
        <v>683615801967</v>
      </c>
      <c r="B4341" s="16" t="s">
        <v>731</v>
      </c>
    </row>
    <row r="4342" spans="1:2" ht="15.75" hidden="1">
      <c r="A4342" s="15">
        <v>683615801974</v>
      </c>
      <c r="B4342" s="16" t="s">
        <v>731</v>
      </c>
    </row>
    <row r="4343" spans="1:2" ht="15.75" hidden="1">
      <c r="A4343" s="15">
        <v>683615801981</v>
      </c>
      <c r="B4343" s="16" t="s">
        <v>731</v>
      </c>
    </row>
    <row r="4344" spans="1:2" ht="15.75" hidden="1">
      <c r="A4344" s="15">
        <v>683615801998</v>
      </c>
      <c r="B4344" s="16" t="s">
        <v>731</v>
      </c>
    </row>
    <row r="4345" spans="1:2" ht="15.75" hidden="1">
      <c r="A4345" s="15">
        <v>683615802001</v>
      </c>
      <c r="B4345" s="16" t="s">
        <v>731</v>
      </c>
    </row>
    <row r="4346" spans="1:2" ht="15.75" hidden="1">
      <c r="A4346" s="15">
        <v>683615802018</v>
      </c>
      <c r="B4346" s="16" t="s">
        <v>731</v>
      </c>
    </row>
    <row r="4347" spans="1:2" ht="15.75" hidden="1">
      <c r="A4347" s="15">
        <v>683615802025</v>
      </c>
      <c r="B4347" s="1" t="s">
        <v>731</v>
      </c>
    </row>
    <row r="4348" spans="1:2" ht="15.75" hidden="1">
      <c r="A4348" s="15">
        <v>683615802032</v>
      </c>
      <c r="B4348" s="16" t="s">
        <v>731</v>
      </c>
    </row>
    <row r="4349" spans="1:2" ht="15.75" hidden="1">
      <c r="A4349" s="15">
        <v>683615802049</v>
      </c>
      <c r="B4349" s="16" t="s">
        <v>731</v>
      </c>
    </row>
    <row r="4350" spans="1:2" ht="15.75" hidden="1">
      <c r="A4350" s="15">
        <v>683615802056</v>
      </c>
      <c r="B4350" s="16" t="s">
        <v>731</v>
      </c>
    </row>
    <row r="4351" spans="1:2" ht="15.75" hidden="1">
      <c r="A4351" s="15">
        <v>683615802063</v>
      </c>
      <c r="B4351" s="16" t="s">
        <v>731</v>
      </c>
    </row>
    <row r="4352" spans="1:2" ht="15.75" hidden="1">
      <c r="A4352" s="15">
        <v>683615802070</v>
      </c>
      <c r="B4352" s="16" t="s">
        <v>731</v>
      </c>
    </row>
    <row r="4353" spans="1:2" ht="15.75" hidden="1">
      <c r="A4353" s="15">
        <v>683615802087</v>
      </c>
      <c r="B4353" s="16" t="s">
        <v>731</v>
      </c>
    </row>
    <row r="4354" spans="1:2" ht="15.75" hidden="1">
      <c r="A4354" s="15">
        <v>683615802094</v>
      </c>
      <c r="B4354" s="16" t="s">
        <v>731</v>
      </c>
    </row>
    <row r="4355" spans="1:2" ht="15.75" hidden="1">
      <c r="A4355" s="15">
        <v>683615802100</v>
      </c>
      <c r="B4355" s="16" t="s">
        <v>731</v>
      </c>
    </row>
    <row r="4356" spans="1:2" ht="15.75" hidden="1">
      <c r="A4356" s="15">
        <v>683615802117</v>
      </c>
      <c r="B4356" s="16" t="s">
        <v>731</v>
      </c>
    </row>
    <row r="4357" spans="1:2" ht="15.75" hidden="1">
      <c r="A4357" s="15">
        <v>683615802124</v>
      </c>
      <c r="B4357" s="16" t="s">
        <v>731</v>
      </c>
    </row>
    <row r="4358" spans="1:2" ht="15.75" hidden="1">
      <c r="A4358" s="15">
        <v>683615802131</v>
      </c>
      <c r="B4358" s="16" t="s">
        <v>731</v>
      </c>
    </row>
    <row r="4359" spans="1:2" ht="15.75" hidden="1">
      <c r="A4359" s="15">
        <v>683615802148</v>
      </c>
      <c r="B4359" s="16" t="s">
        <v>731</v>
      </c>
    </row>
    <row r="4360" spans="1:2" ht="15.75" hidden="1">
      <c r="A4360" s="15">
        <v>683615802155</v>
      </c>
      <c r="B4360" s="16" t="s">
        <v>731</v>
      </c>
    </row>
    <row r="4361" spans="1:2" ht="15.75" hidden="1">
      <c r="A4361" s="15">
        <v>683615802162</v>
      </c>
      <c r="B4361" s="16" t="s">
        <v>731</v>
      </c>
    </row>
    <row r="4362" spans="1:2" ht="15.75" hidden="1">
      <c r="A4362" s="15">
        <v>683615802179</v>
      </c>
      <c r="B4362" s="16" t="s">
        <v>731</v>
      </c>
    </row>
    <row r="4363" spans="1:2" ht="15.75" hidden="1">
      <c r="A4363" s="15">
        <v>683615802186</v>
      </c>
      <c r="B4363" s="16" t="s">
        <v>731</v>
      </c>
    </row>
    <row r="4364" spans="1:2" ht="15.75" hidden="1">
      <c r="A4364" s="15">
        <v>683615802193</v>
      </c>
      <c r="B4364" s="16" t="s">
        <v>731</v>
      </c>
    </row>
    <row r="4365" spans="1:2" ht="15.75" hidden="1">
      <c r="A4365" s="15">
        <v>683615802209</v>
      </c>
      <c r="B4365" s="16" t="s">
        <v>731</v>
      </c>
    </row>
    <row r="4366" spans="1:2" ht="15.75" hidden="1">
      <c r="A4366" s="15">
        <v>683615802216</v>
      </c>
      <c r="B4366" s="16" t="s">
        <v>731</v>
      </c>
    </row>
    <row r="4367" spans="1:2" ht="15.75" hidden="1">
      <c r="A4367" s="15">
        <v>683615802223</v>
      </c>
      <c r="B4367" s="16" t="s">
        <v>731</v>
      </c>
    </row>
    <row r="4368" spans="1:2" ht="15.75" hidden="1">
      <c r="A4368" s="15">
        <v>683615802230</v>
      </c>
      <c r="B4368" s="16" t="s">
        <v>731</v>
      </c>
    </row>
    <row r="4369" spans="1:2" ht="15.75" hidden="1">
      <c r="A4369" s="15">
        <v>683615802247</v>
      </c>
      <c r="B4369" s="16" t="s">
        <v>731</v>
      </c>
    </row>
    <row r="4370" spans="1:2" ht="15.75" hidden="1">
      <c r="A4370" s="15">
        <v>683615802254</v>
      </c>
      <c r="B4370" s="16" t="s">
        <v>731</v>
      </c>
    </row>
    <row r="4371" spans="1:2" ht="15.75" hidden="1">
      <c r="A4371" s="15">
        <v>683615802261</v>
      </c>
      <c r="B4371" s="16" t="s">
        <v>731</v>
      </c>
    </row>
    <row r="4372" spans="1:2" ht="15.75" hidden="1">
      <c r="A4372" s="15">
        <v>683615802278</v>
      </c>
      <c r="B4372" s="16" t="s">
        <v>731</v>
      </c>
    </row>
    <row r="4373" spans="1:2" ht="15.75" hidden="1">
      <c r="A4373" s="15">
        <v>683615802285</v>
      </c>
      <c r="B4373" s="16" t="s">
        <v>731</v>
      </c>
    </row>
    <row r="4374" spans="1:2" ht="15.75" hidden="1">
      <c r="A4374" s="15">
        <v>683615802292</v>
      </c>
      <c r="B4374" s="16" t="s">
        <v>731</v>
      </c>
    </row>
    <row r="4375" spans="1:2" ht="15.75" hidden="1">
      <c r="A4375" s="15">
        <v>683615802308</v>
      </c>
      <c r="B4375" s="16" t="s">
        <v>731</v>
      </c>
    </row>
    <row r="4376" spans="1:2" ht="15.75" hidden="1">
      <c r="A4376" s="15">
        <v>683615802315</v>
      </c>
      <c r="B4376" s="16" t="s">
        <v>731</v>
      </c>
    </row>
    <row r="4377" spans="1:2" ht="15.75" hidden="1">
      <c r="A4377" s="15">
        <v>683615802322</v>
      </c>
      <c r="B4377" s="16" t="s">
        <v>731</v>
      </c>
    </row>
    <row r="4378" spans="1:2" ht="15.75" hidden="1">
      <c r="A4378" s="15">
        <v>683615802339</v>
      </c>
      <c r="B4378" s="16" t="s">
        <v>731</v>
      </c>
    </row>
    <row r="4379" spans="1:2" ht="15.75" hidden="1">
      <c r="A4379" s="15">
        <v>683615802346</v>
      </c>
      <c r="B4379" s="16" t="s">
        <v>731</v>
      </c>
    </row>
    <row r="4380" spans="1:2" ht="15.75" hidden="1">
      <c r="A4380" s="15">
        <v>683615802353</v>
      </c>
      <c r="B4380" s="16" t="s">
        <v>731</v>
      </c>
    </row>
    <row r="4381" spans="1:2" ht="15.75" hidden="1">
      <c r="A4381" s="15">
        <v>683615802360</v>
      </c>
      <c r="B4381" s="16" t="s">
        <v>731</v>
      </c>
    </row>
    <row r="4382" spans="1:2" ht="15.75" hidden="1">
      <c r="A4382" s="15">
        <v>683615802377</v>
      </c>
      <c r="B4382" s="16" t="s">
        <v>731</v>
      </c>
    </row>
    <row r="4383" spans="1:2" ht="15.75" hidden="1">
      <c r="A4383" s="15">
        <v>683615802384</v>
      </c>
      <c r="B4383" s="16" t="s">
        <v>731</v>
      </c>
    </row>
    <row r="4384" spans="1:2" ht="15.75" hidden="1">
      <c r="A4384" s="15">
        <v>683615802391</v>
      </c>
      <c r="B4384" s="16" t="s">
        <v>731</v>
      </c>
    </row>
    <row r="4385" spans="1:2" ht="15.75" hidden="1">
      <c r="A4385" s="15">
        <v>683615802407</v>
      </c>
      <c r="B4385" s="16" t="s">
        <v>731</v>
      </c>
    </row>
    <row r="4386" spans="1:2" ht="15.75" hidden="1">
      <c r="A4386" s="15">
        <v>683615802414</v>
      </c>
      <c r="B4386" s="16" t="s">
        <v>731</v>
      </c>
    </row>
    <row r="4387" spans="1:2" ht="15.75" hidden="1">
      <c r="A4387" s="15">
        <v>683615802421</v>
      </c>
      <c r="B4387" s="16" t="s">
        <v>731</v>
      </c>
    </row>
    <row r="4388" spans="1:2" ht="15.75" hidden="1">
      <c r="A4388" s="15">
        <v>683615802438</v>
      </c>
      <c r="B4388" s="16" t="s">
        <v>731</v>
      </c>
    </row>
    <row r="4389" spans="1:2" ht="15.75" hidden="1">
      <c r="A4389" s="15">
        <v>683615802445</v>
      </c>
      <c r="B4389" s="16" t="s">
        <v>731</v>
      </c>
    </row>
    <row r="4390" spans="1:2" ht="15.75" hidden="1">
      <c r="A4390" s="15">
        <v>683615802452</v>
      </c>
      <c r="B4390" s="16" t="s">
        <v>731</v>
      </c>
    </row>
    <row r="4391" spans="1:2" ht="15.75" hidden="1">
      <c r="A4391" s="15">
        <v>683615802469</v>
      </c>
      <c r="B4391" s="16" t="s">
        <v>731</v>
      </c>
    </row>
    <row r="4392" spans="1:2" ht="15.75" hidden="1">
      <c r="A4392" s="15">
        <v>683615802476</v>
      </c>
      <c r="B4392" s="16" t="s">
        <v>731</v>
      </c>
    </row>
    <row r="4393" spans="1:2" ht="15.75" hidden="1">
      <c r="A4393" s="15">
        <v>683615802483</v>
      </c>
      <c r="B4393" s="16" t="s">
        <v>731</v>
      </c>
    </row>
    <row r="4394" spans="1:2" ht="15.75" hidden="1">
      <c r="A4394" s="15">
        <v>683615802490</v>
      </c>
      <c r="B4394" s="16" t="s">
        <v>731</v>
      </c>
    </row>
    <row r="4395" spans="1:2" ht="15.75" hidden="1">
      <c r="A4395" s="15">
        <v>683615802506</v>
      </c>
      <c r="B4395" s="16" t="s">
        <v>731</v>
      </c>
    </row>
    <row r="4396" spans="1:2" ht="15.75" hidden="1">
      <c r="A4396" s="15">
        <v>683615802513</v>
      </c>
      <c r="B4396" s="16" t="s">
        <v>731</v>
      </c>
    </row>
    <row r="4397" spans="1:2" ht="15.75" hidden="1">
      <c r="A4397" s="15">
        <v>683615802520</v>
      </c>
      <c r="B4397" s="16" t="s">
        <v>731</v>
      </c>
    </row>
    <row r="4398" spans="1:2" ht="15.75" hidden="1">
      <c r="A4398" s="15">
        <v>683615802537</v>
      </c>
      <c r="B4398" s="16" t="s">
        <v>731</v>
      </c>
    </row>
    <row r="4399" spans="1:2" ht="15.75" hidden="1">
      <c r="A4399" s="15">
        <v>683615802544</v>
      </c>
      <c r="B4399" s="16" t="s">
        <v>731</v>
      </c>
    </row>
    <row r="4400" spans="1:2" ht="15.75" hidden="1">
      <c r="A4400" s="15">
        <v>683615802551</v>
      </c>
      <c r="B4400" s="16" t="s">
        <v>731</v>
      </c>
    </row>
    <row r="4401" spans="1:2" ht="15.75" hidden="1">
      <c r="A4401" s="15">
        <v>683615802568</v>
      </c>
      <c r="B4401" s="16" t="s">
        <v>731</v>
      </c>
    </row>
    <row r="4402" spans="1:2" ht="15.75" hidden="1">
      <c r="A4402" s="15">
        <v>683615802575</v>
      </c>
      <c r="B4402" s="16" t="s">
        <v>731</v>
      </c>
    </row>
    <row r="4403" spans="1:2" ht="15.75" hidden="1">
      <c r="A4403" s="15">
        <v>683615802582</v>
      </c>
      <c r="B4403" s="16" t="s">
        <v>731</v>
      </c>
    </row>
    <row r="4404" spans="1:2" ht="15.75" hidden="1">
      <c r="A4404" s="15">
        <v>683615802599</v>
      </c>
      <c r="B4404" s="16" t="s">
        <v>731</v>
      </c>
    </row>
    <row r="4405" spans="1:2" ht="15.75" hidden="1">
      <c r="A4405" s="15">
        <v>683615802605</v>
      </c>
      <c r="B4405" s="16" t="s">
        <v>731</v>
      </c>
    </row>
    <row r="4406" spans="1:2" ht="15.75" hidden="1">
      <c r="A4406" s="15">
        <v>683615802612</v>
      </c>
      <c r="B4406" s="16" t="s">
        <v>731</v>
      </c>
    </row>
    <row r="4407" spans="1:2" ht="15.75" hidden="1">
      <c r="A4407" s="15">
        <v>683615802629</v>
      </c>
      <c r="B4407" s="16" t="s">
        <v>731</v>
      </c>
    </row>
    <row r="4408" spans="1:2" ht="15.75" hidden="1">
      <c r="A4408" s="15">
        <v>683615802636</v>
      </c>
      <c r="B4408" s="16" t="s">
        <v>731</v>
      </c>
    </row>
    <row r="4409" spans="1:2" ht="15.75" hidden="1">
      <c r="A4409" s="15">
        <v>683615802643</v>
      </c>
      <c r="B4409" s="16" t="s">
        <v>731</v>
      </c>
    </row>
    <row r="4410" spans="1:2" ht="15.75" hidden="1">
      <c r="A4410" s="15">
        <v>683615802650</v>
      </c>
      <c r="B4410" s="16" t="s">
        <v>731</v>
      </c>
    </row>
    <row r="4411" spans="1:2" ht="15.75" hidden="1">
      <c r="A4411" s="15">
        <v>683615802667</v>
      </c>
      <c r="B4411" s="16" t="s">
        <v>731</v>
      </c>
    </row>
    <row r="4412" spans="1:2" ht="15.75" hidden="1">
      <c r="A4412" s="15">
        <v>683615802674</v>
      </c>
      <c r="B4412" s="16" t="s">
        <v>731</v>
      </c>
    </row>
    <row r="4413" spans="1:2" ht="15.75" hidden="1">
      <c r="A4413" s="15">
        <v>683615802681</v>
      </c>
      <c r="B4413" s="16" t="s">
        <v>731</v>
      </c>
    </row>
    <row r="4414" spans="1:2" ht="15.75" hidden="1">
      <c r="A4414" s="15">
        <v>683615802698</v>
      </c>
      <c r="B4414" s="16" t="s">
        <v>731</v>
      </c>
    </row>
    <row r="4415" spans="1:2" ht="15.75" hidden="1">
      <c r="A4415" s="15">
        <v>683615802704</v>
      </c>
      <c r="B4415" s="16" t="s">
        <v>731</v>
      </c>
    </row>
    <row r="4416" spans="1:2" ht="15.75" hidden="1">
      <c r="A4416" s="15">
        <v>683615802711</v>
      </c>
      <c r="B4416" s="16" t="s">
        <v>731</v>
      </c>
    </row>
    <row r="4417" spans="1:2" ht="15.75" hidden="1">
      <c r="A4417" s="15">
        <v>683615802728</v>
      </c>
      <c r="B4417" s="16" t="s">
        <v>731</v>
      </c>
    </row>
    <row r="4418" spans="1:2" ht="15.75" hidden="1">
      <c r="A4418" s="15">
        <v>683615802735</v>
      </c>
      <c r="B4418" s="16" t="s">
        <v>731</v>
      </c>
    </row>
    <row r="4419" spans="1:2" ht="15.75" hidden="1">
      <c r="A4419" s="15">
        <v>683615802742</v>
      </c>
      <c r="B4419" s="16" t="s">
        <v>731</v>
      </c>
    </row>
    <row r="4420" spans="1:2" ht="15.75" hidden="1">
      <c r="A4420" s="15">
        <v>683615802759</v>
      </c>
      <c r="B4420" s="16" t="s">
        <v>731</v>
      </c>
    </row>
    <row r="4421" spans="1:2" ht="15.75" hidden="1">
      <c r="A4421" s="15">
        <v>683615802766</v>
      </c>
      <c r="B4421" s="16" t="s">
        <v>731</v>
      </c>
    </row>
    <row r="4422" spans="1:2" ht="15.75" hidden="1">
      <c r="A4422" s="15">
        <v>683615802773</v>
      </c>
      <c r="B4422" s="16" t="s">
        <v>731</v>
      </c>
    </row>
    <row r="4423" spans="1:2" ht="15.75" hidden="1">
      <c r="A4423" s="15">
        <v>683615802780</v>
      </c>
      <c r="B4423" s="16" t="s">
        <v>731</v>
      </c>
    </row>
    <row r="4424" spans="1:2" ht="15.75" hidden="1">
      <c r="A4424" s="15">
        <v>683615802797</v>
      </c>
      <c r="B4424" s="16" t="s">
        <v>731</v>
      </c>
    </row>
    <row r="4425" spans="1:2" ht="15.75" hidden="1">
      <c r="A4425" s="15">
        <v>683615802803</v>
      </c>
      <c r="B4425" s="16" t="s">
        <v>731</v>
      </c>
    </row>
    <row r="4426" spans="1:2" ht="15.75" hidden="1">
      <c r="A4426" s="15">
        <v>683615802810</v>
      </c>
      <c r="B4426" s="16" t="s">
        <v>731</v>
      </c>
    </row>
    <row r="4427" spans="1:2" ht="15.75" hidden="1">
      <c r="A4427" s="15">
        <v>683615802827</v>
      </c>
      <c r="B4427" s="16" t="s">
        <v>731</v>
      </c>
    </row>
    <row r="4428" spans="1:2" ht="15.75" hidden="1">
      <c r="A4428" s="15">
        <v>683615802834</v>
      </c>
      <c r="B4428" s="16" t="s">
        <v>731</v>
      </c>
    </row>
    <row r="4429" spans="1:2" ht="15.75" hidden="1">
      <c r="A4429" s="15">
        <v>683615802841</v>
      </c>
      <c r="B4429" s="16" t="s">
        <v>731</v>
      </c>
    </row>
    <row r="4430" spans="1:2" ht="15.75" hidden="1">
      <c r="A4430" s="15">
        <v>683615802858</v>
      </c>
      <c r="B4430" s="16" t="s">
        <v>731</v>
      </c>
    </row>
    <row r="4431" spans="1:2" ht="15.75" hidden="1">
      <c r="A4431" s="15">
        <v>683615802865</v>
      </c>
      <c r="B4431" s="16" t="s">
        <v>731</v>
      </c>
    </row>
    <row r="4432" spans="1:2" ht="15.75" hidden="1">
      <c r="A4432" s="15">
        <v>683615802872</v>
      </c>
      <c r="B4432" s="16" t="s">
        <v>731</v>
      </c>
    </row>
    <row r="4433" spans="1:2" ht="15.75" hidden="1">
      <c r="A4433" s="15">
        <v>683615802889</v>
      </c>
      <c r="B4433" s="16" t="s">
        <v>731</v>
      </c>
    </row>
    <row r="4434" spans="1:2" ht="15.75" hidden="1">
      <c r="A4434" s="15">
        <v>683615802896</v>
      </c>
      <c r="B4434" s="16" t="s">
        <v>731</v>
      </c>
    </row>
    <row r="4435" spans="1:2" ht="15.75" hidden="1">
      <c r="A4435" s="15">
        <v>683615802902</v>
      </c>
      <c r="B4435" s="16" t="s">
        <v>731</v>
      </c>
    </row>
    <row r="4436" spans="1:2" ht="15.75" hidden="1">
      <c r="A4436" s="15">
        <v>683615802919</v>
      </c>
      <c r="B4436" s="16" t="s">
        <v>731</v>
      </c>
    </row>
    <row r="4437" spans="1:2" ht="15.75" hidden="1">
      <c r="A4437" s="15">
        <v>683615802926</v>
      </c>
      <c r="B4437" s="16" t="s">
        <v>731</v>
      </c>
    </row>
    <row r="4438" spans="1:2" ht="15.75" hidden="1">
      <c r="A4438" s="15">
        <v>683615802933</v>
      </c>
      <c r="B4438" s="16" t="s">
        <v>731</v>
      </c>
    </row>
    <row r="4439" spans="1:2" ht="15.75" hidden="1">
      <c r="A4439" s="15">
        <v>683615802940</v>
      </c>
      <c r="B4439" s="16" t="s">
        <v>731</v>
      </c>
    </row>
    <row r="4440" spans="1:2" ht="15.75" hidden="1">
      <c r="A4440" s="15">
        <v>683615802957</v>
      </c>
      <c r="B4440" s="16" t="s">
        <v>731</v>
      </c>
    </row>
    <row r="4441" spans="1:2" ht="15.75" hidden="1">
      <c r="A4441" s="15">
        <v>683615802964</v>
      </c>
      <c r="B4441" s="16" t="s">
        <v>731</v>
      </c>
    </row>
    <row r="4442" spans="1:2" ht="15.75" hidden="1">
      <c r="A4442" s="15">
        <v>683615802971</v>
      </c>
      <c r="B4442" s="16" t="s">
        <v>731</v>
      </c>
    </row>
    <row r="4443" spans="1:2" ht="15.75" hidden="1">
      <c r="A4443" s="15">
        <v>683615802988</v>
      </c>
      <c r="B4443" s="16" t="s">
        <v>731</v>
      </c>
    </row>
    <row r="4444" spans="1:2" ht="15.75" hidden="1">
      <c r="A4444" s="15">
        <v>683615802995</v>
      </c>
      <c r="B4444" s="16" t="s">
        <v>731</v>
      </c>
    </row>
    <row r="4445" spans="1:2" ht="15.75" hidden="1">
      <c r="A4445" s="15">
        <v>683615803008</v>
      </c>
      <c r="B4445" s="16" t="s">
        <v>731</v>
      </c>
    </row>
    <row r="4446" spans="1:2" ht="15.75" hidden="1">
      <c r="A4446" s="15">
        <v>683615803015</v>
      </c>
      <c r="B4446" s="16" t="s">
        <v>731</v>
      </c>
    </row>
    <row r="4447" spans="1:2" ht="15.75" hidden="1">
      <c r="A4447" s="15">
        <v>683615803022</v>
      </c>
      <c r="B4447" s="16" t="s">
        <v>731</v>
      </c>
    </row>
    <row r="4448" spans="1:2" ht="15.75" hidden="1">
      <c r="A4448" s="15">
        <v>683615803039</v>
      </c>
      <c r="B4448" s="16" t="s">
        <v>731</v>
      </c>
    </row>
    <row r="4449" spans="1:2" ht="15.75" hidden="1">
      <c r="A4449" s="15">
        <v>683615803046</v>
      </c>
      <c r="B4449" s="16" t="s">
        <v>731</v>
      </c>
    </row>
    <row r="4450" spans="1:2" ht="15.75" hidden="1">
      <c r="A4450" s="15">
        <v>683615803053</v>
      </c>
      <c r="B4450" s="16" t="s">
        <v>731</v>
      </c>
    </row>
    <row r="4451" spans="1:2" ht="15.75" hidden="1">
      <c r="A4451" s="15">
        <v>683615803060</v>
      </c>
      <c r="B4451" s="16" t="s">
        <v>731</v>
      </c>
    </row>
    <row r="4452" spans="1:2" ht="15.75" hidden="1">
      <c r="A4452" s="15">
        <v>683615803077</v>
      </c>
      <c r="B4452" s="16" t="s">
        <v>731</v>
      </c>
    </row>
    <row r="4453" spans="1:2" ht="15.75" hidden="1">
      <c r="A4453" s="15">
        <v>683615803084</v>
      </c>
      <c r="B4453" s="16" t="s">
        <v>731</v>
      </c>
    </row>
    <row r="4454" spans="1:2" ht="15.75" hidden="1">
      <c r="A4454" s="15">
        <v>683615803091</v>
      </c>
      <c r="B4454" s="16" t="s">
        <v>731</v>
      </c>
    </row>
    <row r="4455" spans="1:2" ht="15.75" hidden="1">
      <c r="A4455" s="15">
        <v>683615803107</v>
      </c>
      <c r="B4455" s="16" t="s">
        <v>731</v>
      </c>
    </row>
    <row r="4456" spans="1:2" ht="15.75" hidden="1">
      <c r="A4456" s="15">
        <v>683615803114</v>
      </c>
      <c r="B4456" s="16" t="s">
        <v>731</v>
      </c>
    </row>
    <row r="4457" spans="1:2" ht="15.75" hidden="1">
      <c r="A4457" s="15">
        <v>683615803121</v>
      </c>
      <c r="B4457" s="16" t="s">
        <v>731</v>
      </c>
    </row>
    <row r="4458" spans="1:2" ht="15.75" hidden="1">
      <c r="A4458" s="15">
        <v>683615803138</v>
      </c>
      <c r="B4458" s="16" t="s">
        <v>731</v>
      </c>
    </row>
    <row r="4459" spans="1:2" ht="15.75" hidden="1">
      <c r="A4459" s="15">
        <v>683615803145</v>
      </c>
      <c r="B4459" s="16" t="s">
        <v>731</v>
      </c>
    </row>
    <row r="4460" spans="1:2" ht="15.75" hidden="1">
      <c r="A4460" s="15">
        <v>683615803152</v>
      </c>
      <c r="B4460" s="16" t="s">
        <v>731</v>
      </c>
    </row>
    <row r="4461" spans="1:2" ht="15.75" hidden="1">
      <c r="A4461" s="15">
        <v>683615803169</v>
      </c>
      <c r="B4461" s="16" t="s">
        <v>731</v>
      </c>
    </row>
    <row r="4462" spans="1:2" ht="15.75" hidden="1">
      <c r="A4462" s="15">
        <v>683615803176</v>
      </c>
      <c r="B4462" s="1" t="s">
        <v>731</v>
      </c>
    </row>
    <row r="4463" spans="1:2" ht="15.75" hidden="1">
      <c r="A4463" s="15">
        <v>683615803183</v>
      </c>
      <c r="B4463" s="1" t="s">
        <v>731</v>
      </c>
    </row>
    <row r="4464" spans="1:2" ht="15.75" hidden="1">
      <c r="A4464" s="15">
        <v>683615803190</v>
      </c>
      <c r="B4464" s="1" t="s">
        <v>731</v>
      </c>
    </row>
    <row r="4465" spans="1:2" ht="15.75" hidden="1">
      <c r="A4465" s="15">
        <v>683615803206</v>
      </c>
      <c r="B4465" s="1" t="s">
        <v>731</v>
      </c>
    </row>
    <row r="4466" spans="1:2" ht="15.75" hidden="1">
      <c r="A4466" s="15">
        <v>683615803213</v>
      </c>
      <c r="B4466" s="1" t="s">
        <v>731</v>
      </c>
    </row>
    <row r="4467" spans="1:2" ht="15.75" hidden="1">
      <c r="A4467" s="15">
        <v>683615803220</v>
      </c>
      <c r="B4467" s="1" t="s">
        <v>731</v>
      </c>
    </row>
    <row r="4468" spans="1:2" ht="15.75" hidden="1">
      <c r="A4468" s="15">
        <v>683615803237</v>
      </c>
      <c r="B4468" s="1" t="s">
        <v>731</v>
      </c>
    </row>
    <row r="4469" spans="1:2" ht="15.75" hidden="1">
      <c r="A4469" s="15">
        <v>683615803244</v>
      </c>
      <c r="B4469" s="1" t="s">
        <v>731</v>
      </c>
    </row>
    <row r="4470" spans="1:2" ht="15.75" hidden="1">
      <c r="A4470" s="15">
        <v>683615803251</v>
      </c>
      <c r="B4470" s="1" t="s">
        <v>731</v>
      </c>
    </row>
    <row r="4471" spans="1:2" ht="15.75" hidden="1">
      <c r="A4471" s="15">
        <v>683615803268</v>
      </c>
      <c r="B4471" s="1" t="s">
        <v>731</v>
      </c>
    </row>
    <row r="4472" spans="1:2" ht="15.75" hidden="1">
      <c r="A4472" s="15">
        <v>683615803275</v>
      </c>
      <c r="B4472" s="1" t="s">
        <v>731</v>
      </c>
    </row>
    <row r="4473" spans="1:2" ht="15.75" hidden="1">
      <c r="A4473" s="15">
        <v>683615803282</v>
      </c>
      <c r="B4473" s="1" t="s">
        <v>731</v>
      </c>
    </row>
    <row r="4474" spans="1:2" ht="15.75" hidden="1">
      <c r="A4474" s="15">
        <v>683615803299</v>
      </c>
      <c r="B4474" s="1" t="s">
        <v>731</v>
      </c>
    </row>
    <row r="4475" spans="1:2" ht="15.75" hidden="1">
      <c r="A4475" s="15">
        <v>683615803305</v>
      </c>
      <c r="B4475" s="1" t="s">
        <v>731</v>
      </c>
    </row>
    <row r="4476" spans="1:2" ht="15.75" hidden="1">
      <c r="A4476" s="15">
        <v>683615803312</v>
      </c>
      <c r="B4476" s="1" t="s">
        <v>731</v>
      </c>
    </row>
    <row r="4477" spans="1:2" ht="15.75" hidden="1">
      <c r="A4477" s="15">
        <v>683615803329</v>
      </c>
      <c r="B4477" s="1" t="s">
        <v>731</v>
      </c>
    </row>
    <row r="4478" spans="1:2" ht="15.75" hidden="1">
      <c r="A4478" s="15">
        <v>683615803336</v>
      </c>
      <c r="B4478" s="1" t="s">
        <v>731</v>
      </c>
    </row>
    <row r="4479" spans="1:2" ht="15.75" hidden="1">
      <c r="A4479" s="15">
        <v>683615803343</v>
      </c>
      <c r="B4479" s="1" t="s">
        <v>731</v>
      </c>
    </row>
    <row r="4480" spans="1:2" ht="15.75" hidden="1">
      <c r="A4480" s="15">
        <v>683615803350</v>
      </c>
      <c r="B4480" s="1" t="s">
        <v>731</v>
      </c>
    </row>
    <row r="4481" spans="1:2" ht="15.75" hidden="1">
      <c r="A4481" s="15">
        <v>683615803367</v>
      </c>
      <c r="B4481" s="1" t="s">
        <v>731</v>
      </c>
    </row>
    <row r="4482" spans="1:2" ht="15.75" hidden="1">
      <c r="A4482" s="15">
        <v>683615803374</v>
      </c>
      <c r="B4482" s="1" t="s">
        <v>731</v>
      </c>
    </row>
    <row r="4483" spans="1:2" ht="15.75" hidden="1">
      <c r="A4483" s="15">
        <v>683615803381</v>
      </c>
      <c r="B4483" s="16" t="s">
        <v>731</v>
      </c>
    </row>
    <row r="4484" spans="1:2" ht="15.75" hidden="1">
      <c r="A4484" s="15">
        <v>683615803398</v>
      </c>
      <c r="B4484" s="16" t="s">
        <v>731</v>
      </c>
    </row>
    <row r="4485" spans="1:2" ht="15.75" hidden="1">
      <c r="A4485" s="15">
        <v>683615803404</v>
      </c>
      <c r="B4485" s="16" t="s">
        <v>731</v>
      </c>
    </row>
    <row r="4486" spans="1:2" ht="15.75" hidden="1">
      <c r="A4486" s="15">
        <v>683615803411</v>
      </c>
      <c r="B4486" s="16" t="s">
        <v>731</v>
      </c>
    </row>
    <row r="4487" spans="1:2" ht="15.75" hidden="1">
      <c r="A4487" s="15">
        <v>683615803428</v>
      </c>
      <c r="B4487" s="16" t="s">
        <v>731</v>
      </c>
    </row>
    <row r="4488" spans="1:2" ht="15.75" hidden="1">
      <c r="A4488" s="15">
        <v>683615803435</v>
      </c>
      <c r="B4488" s="16" t="s">
        <v>731</v>
      </c>
    </row>
    <row r="4489" spans="1:2" ht="15.75" hidden="1">
      <c r="A4489" s="15">
        <v>683615803442</v>
      </c>
      <c r="B4489" s="16" t="s">
        <v>731</v>
      </c>
    </row>
    <row r="4490" spans="1:2" ht="15.75" hidden="1">
      <c r="A4490" s="15">
        <v>683615803459</v>
      </c>
      <c r="B4490" s="16" t="s">
        <v>731</v>
      </c>
    </row>
    <row r="4491" spans="1:2" ht="15.75" hidden="1">
      <c r="A4491" s="15">
        <v>683615803466</v>
      </c>
      <c r="B4491" s="16" t="s">
        <v>731</v>
      </c>
    </row>
    <row r="4492" spans="1:2" ht="15.75" hidden="1">
      <c r="A4492" s="15">
        <v>683615803473</v>
      </c>
      <c r="B4492" s="16" t="s">
        <v>731</v>
      </c>
    </row>
    <row r="4493" spans="1:2" ht="15.75" hidden="1">
      <c r="A4493" s="15">
        <v>683615803480</v>
      </c>
      <c r="B4493" s="16" t="s">
        <v>731</v>
      </c>
    </row>
    <row r="4494" spans="1:2" ht="15.75" hidden="1">
      <c r="A4494" s="15">
        <v>683615803497</v>
      </c>
      <c r="B4494" s="16" t="s">
        <v>731</v>
      </c>
    </row>
    <row r="4495" spans="1:2" ht="15.75" hidden="1">
      <c r="A4495" s="15">
        <v>683615803503</v>
      </c>
      <c r="B4495" s="16" t="s">
        <v>731</v>
      </c>
    </row>
    <row r="4496" spans="1:2" ht="15.75" hidden="1">
      <c r="A4496" s="15">
        <v>683615803510</v>
      </c>
      <c r="B4496" s="16" t="s">
        <v>731</v>
      </c>
    </row>
    <row r="4497" spans="1:2" ht="15.75" hidden="1">
      <c r="A4497" s="15">
        <v>683615803527</v>
      </c>
      <c r="B4497" s="16" t="s">
        <v>731</v>
      </c>
    </row>
    <row r="4498" spans="1:2" ht="15.75" hidden="1">
      <c r="A4498" s="15">
        <v>683615803534</v>
      </c>
      <c r="B4498" s="16" t="s">
        <v>731</v>
      </c>
    </row>
    <row r="4499" spans="1:2" ht="15.75" hidden="1">
      <c r="A4499" s="15">
        <v>683615803541</v>
      </c>
      <c r="B4499" s="16" t="s">
        <v>731</v>
      </c>
    </row>
    <row r="4500" spans="1:2" ht="15.75" hidden="1">
      <c r="A4500" s="15">
        <v>683615803558</v>
      </c>
      <c r="B4500" s="16" t="s">
        <v>731</v>
      </c>
    </row>
    <row r="4501" spans="1:2" ht="15.75" hidden="1">
      <c r="A4501" s="15">
        <v>683615803565</v>
      </c>
      <c r="B4501" s="16" t="s">
        <v>731</v>
      </c>
    </row>
    <row r="4502" spans="1:2" ht="15.75" hidden="1">
      <c r="A4502" s="15">
        <v>683615803572</v>
      </c>
      <c r="B4502" s="16" t="s">
        <v>731</v>
      </c>
    </row>
    <row r="4503" spans="1:2" ht="15.75" hidden="1">
      <c r="A4503" s="15">
        <v>683615803589</v>
      </c>
      <c r="B4503" s="16" t="s">
        <v>731</v>
      </c>
    </row>
    <row r="4504" spans="1:2" ht="15.75" hidden="1">
      <c r="A4504" s="15">
        <v>683615803596</v>
      </c>
      <c r="B4504" s="16" t="s">
        <v>731</v>
      </c>
    </row>
    <row r="4505" spans="1:2" ht="15.75" hidden="1">
      <c r="A4505" s="15">
        <v>683615803602</v>
      </c>
      <c r="B4505" s="16" t="s">
        <v>731</v>
      </c>
    </row>
    <row r="4506" spans="1:2" ht="15.75" hidden="1">
      <c r="A4506" s="15">
        <v>683615803619</v>
      </c>
      <c r="B4506" s="16" t="s">
        <v>731</v>
      </c>
    </row>
    <row r="4507" spans="1:2" ht="15.75" hidden="1">
      <c r="A4507" s="15">
        <v>683615803626</v>
      </c>
      <c r="B4507" s="16" t="s">
        <v>731</v>
      </c>
    </row>
    <row r="4508" spans="1:2" ht="15.75" hidden="1">
      <c r="A4508" s="15">
        <v>683615803633</v>
      </c>
      <c r="B4508" s="16" t="s">
        <v>731</v>
      </c>
    </row>
    <row r="4509" spans="1:2" ht="15.75" hidden="1">
      <c r="A4509" s="15">
        <v>683615803640</v>
      </c>
      <c r="B4509" s="16" t="s">
        <v>731</v>
      </c>
    </row>
    <row r="4510" spans="1:2" ht="15.75" hidden="1">
      <c r="A4510" s="15">
        <v>683615803657</v>
      </c>
      <c r="B4510" s="16" t="s">
        <v>731</v>
      </c>
    </row>
    <row r="4511" spans="1:2" ht="15.75" hidden="1">
      <c r="A4511" s="15">
        <v>683615803664</v>
      </c>
      <c r="B4511" s="16" t="s">
        <v>731</v>
      </c>
    </row>
    <row r="4512" spans="1:2" ht="15.75" hidden="1">
      <c r="A4512" s="15">
        <v>683615803671</v>
      </c>
      <c r="B4512" s="16" t="s">
        <v>731</v>
      </c>
    </row>
    <row r="4513" spans="1:2" ht="15.75" hidden="1">
      <c r="A4513" s="15">
        <v>683615803688</v>
      </c>
      <c r="B4513" s="16" t="s">
        <v>731</v>
      </c>
    </row>
    <row r="4514" spans="1:2" ht="15.75" hidden="1">
      <c r="A4514" s="15">
        <v>683615803695</v>
      </c>
      <c r="B4514" s="16" t="s">
        <v>731</v>
      </c>
    </row>
    <row r="4515" spans="1:2" ht="15.75" hidden="1">
      <c r="A4515" s="15">
        <v>683615803701</v>
      </c>
      <c r="B4515" s="16" t="s">
        <v>731</v>
      </c>
    </row>
    <row r="4516" spans="1:2" ht="15.75" hidden="1">
      <c r="A4516" s="15">
        <v>683615803718</v>
      </c>
      <c r="B4516" s="16" t="s">
        <v>731</v>
      </c>
    </row>
    <row r="4517" spans="1:2" ht="15.75" hidden="1">
      <c r="A4517" s="15">
        <v>683615803725</v>
      </c>
      <c r="B4517" s="16" t="s">
        <v>731</v>
      </c>
    </row>
    <row r="4518" spans="1:2" ht="15.75" hidden="1">
      <c r="A4518" s="15">
        <v>683615803732</v>
      </c>
      <c r="B4518" s="16" t="s">
        <v>731</v>
      </c>
    </row>
    <row r="4519" spans="1:2" ht="15.75" hidden="1">
      <c r="A4519" s="15">
        <v>683615803749</v>
      </c>
      <c r="B4519" s="16" t="s">
        <v>731</v>
      </c>
    </row>
    <row r="4520" spans="1:2" ht="15.75" hidden="1">
      <c r="A4520" s="15">
        <v>683615803756</v>
      </c>
      <c r="B4520" s="16" t="s">
        <v>731</v>
      </c>
    </row>
    <row r="4521" spans="1:2" ht="15.75" hidden="1">
      <c r="A4521" s="15">
        <v>683615803763</v>
      </c>
      <c r="B4521" s="16" t="s">
        <v>731</v>
      </c>
    </row>
    <row r="4522" spans="1:2" ht="15.75" hidden="1">
      <c r="A4522" s="15">
        <v>683615803770</v>
      </c>
      <c r="B4522" s="16" t="s">
        <v>731</v>
      </c>
    </row>
    <row r="4523" spans="1:2" ht="15.75" hidden="1">
      <c r="A4523" s="15">
        <v>683615803787</v>
      </c>
      <c r="B4523" s="16" t="s">
        <v>731</v>
      </c>
    </row>
    <row r="4524" spans="1:2" ht="15.75" hidden="1">
      <c r="A4524" s="15">
        <v>683615803794</v>
      </c>
      <c r="B4524" s="16" t="s">
        <v>731</v>
      </c>
    </row>
    <row r="4525" spans="1:2" ht="15.75" hidden="1">
      <c r="A4525" s="15">
        <v>683615803800</v>
      </c>
      <c r="B4525" s="16" t="s">
        <v>731</v>
      </c>
    </row>
    <row r="4526" spans="1:2" ht="15.75" hidden="1">
      <c r="A4526" s="15">
        <v>683615803817</v>
      </c>
      <c r="B4526" s="16" t="s">
        <v>731</v>
      </c>
    </row>
    <row r="4527" spans="1:2" ht="15.75" hidden="1">
      <c r="A4527" s="15">
        <v>683615803824</v>
      </c>
      <c r="B4527" s="16" t="s">
        <v>731</v>
      </c>
    </row>
    <row r="4528" spans="1:2" ht="15.75" hidden="1">
      <c r="A4528" s="15">
        <v>683615803831</v>
      </c>
      <c r="B4528" s="16" t="s">
        <v>731</v>
      </c>
    </row>
    <row r="4529" spans="1:2" ht="15.75" hidden="1">
      <c r="A4529" s="15">
        <v>683615803848</v>
      </c>
      <c r="B4529" s="16" t="s">
        <v>731</v>
      </c>
    </row>
    <row r="4530" spans="1:2" ht="15.75" hidden="1">
      <c r="A4530" s="15">
        <v>683615803855</v>
      </c>
      <c r="B4530" s="16" t="s">
        <v>731</v>
      </c>
    </row>
    <row r="4531" spans="1:2" ht="15.75" hidden="1">
      <c r="A4531" s="15">
        <v>683615803862</v>
      </c>
      <c r="B4531" s="16" t="s">
        <v>731</v>
      </c>
    </row>
    <row r="4532" spans="1:2" ht="15.75" hidden="1">
      <c r="A4532" s="15">
        <v>683615803879</v>
      </c>
      <c r="B4532" s="16" t="s">
        <v>731</v>
      </c>
    </row>
    <row r="4533" spans="1:2" ht="15.75" hidden="1">
      <c r="A4533" s="15">
        <v>683615803886</v>
      </c>
      <c r="B4533" s="16" t="s">
        <v>731</v>
      </c>
    </row>
    <row r="4534" spans="1:2" ht="15.75" hidden="1">
      <c r="A4534" s="15">
        <v>683615803893</v>
      </c>
      <c r="B4534" s="16" t="s">
        <v>731</v>
      </c>
    </row>
    <row r="4535" spans="1:2" ht="15.75" hidden="1">
      <c r="A4535" s="15">
        <v>683615803909</v>
      </c>
      <c r="B4535" s="16" t="s">
        <v>731</v>
      </c>
    </row>
    <row r="4536" spans="1:2" ht="15.75" hidden="1">
      <c r="A4536" s="15">
        <v>683615803916</v>
      </c>
      <c r="B4536" s="16" t="s">
        <v>731</v>
      </c>
    </row>
    <row r="4537" spans="1:2" ht="15.75" hidden="1">
      <c r="A4537" s="15">
        <v>683615803923</v>
      </c>
      <c r="B4537" s="16" t="s">
        <v>731</v>
      </c>
    </row>
    <row r="4538" spans="1:2" ht="15.75" hidden="1">
      <c r="A4538" s="15">
        <v>683615803930</v>
      </c>
      <c r="B4538" s="16" t="s">
        <v>731</v>
      </c>
    </row>
    <row r="4539" spans="1:2" ht="15.75" hidden="1">
      <c r="A4539" s="15">
        <v>683615803947</v>
      </c>
      <c r="B4539" s="16" t="s">
        <v>731</v>
      </c>
    </row>
    <row r="4540" spans="1:2" ht="15.75" hidden="1">
      <c r="A4540" s="15">
        <v>683615803954</v>
      </c>
      <c r="B4540" s="16" t="s">
        <v>731</v>
      </c>
    </row>
    <row r="4541" spans="1:2" ht="15.75" hidden="1">
      <c r="A4541" s="15">
        <v>683615803961</v>
      </c>
      <c r="B4541" s="16" t="s">
        <v>731</v>
      </c>
    </row>
    <row r="4542" spans="1:2" ht="15.75">
      <c r="A4542" s="15">
        <v>683615803978</v>
      </c>
      <c r="B4542" s="1" t="s">
        <v>731</v>
      </c>
    </row>
    <row r="4543" spans="1:2" ht="15.75">
      <c r="A4543" s="15">
        <v>683615803985</v>
      </c>
      <c r="B4543" s="1" t="s">
        <v>731</v>
      </c>
    </row>
    <row r="4544" spans="1:2" ht="15.75">
      <c r="A4544" s="15">
        <v>683615803992</v>
      </c>
      <c r="B4544" s="1" t="s">
        <v>731</v>
      </c>
    </row>
    <row r="4545" spans="1:2" ht="15.75">
      <c r="A4545" s="15">
        <v>683615804005</v>
      </c>
      <c r="B4545" s="1" t="s">
        <v>731</v>
      </c>
    </row>
    <row r="4546" spans="1:2" ht="15.75">
      <c r="A4546" s="15">
        <v>683615804012</v>
      </c>
      <c r="B4546" s="1" t="s">
        <v>731</v>
      </c>
    </row>
    <row r="4547" spans="1:2" ht="15.75">
      <c r="A4547" s="15">
        <v>683615804029</v>
      </c>
      <c r="B4547" s="1" t="s">
        <v>731</v>
      </c>
    </row>
    <row r="4548" spans="1:2" ht="15.75" hidden="1">
      <c r="A4548" s="15">
        <v>683615804036</v>
      </c>
      <c r="B4548" s="16" t="s">
        <v>731</v>
      </c>
    </row>
    <row r="4549" spans="1:2" ht="15.75" hidden="1">
      <c r="A4549" s="15">
        <v>683615804043</v>
      </c>
      <c r="B4549" s="16" t="s">
        <v>731</v>
      </c>
    </row>
    <row r="4550" spans="1:2" ht="15.75" hidden="1">
      <c r="A4550" s="15">
        <v>683615804050</v>
      </c>
      <c r="B4550" s="16" t="s">
        <v>731</v>
      </c>
    </row>
    <row r="4551" spans="1:2" ht="15.75" hidden="1">
      <c r="A4551" s="15">
        <v>683615804067</v>
      </c>
      <c r="B4551" s="16" t="s">
        <v>731</v>
      </c>
    </row>
    <row r="4552" spans="1:2" ht="15.75" hidden="1">
      <c r="A4552" s="15">
        <v>683615804074</v>
      </c>
      <c r="B4552" s="16" t="s">
        <v>731</v>
      </c>
    </row>
    <row r="4553" spans="1:2" ht="15.75" hidden="1">
      <c r="A4553" s="15">
        <v>683615804081</v>
      </c>
      <c r="B4553" s="16" t="s">
        <v>731</v>
      </c>
    </row>
    <row r="4554" spans="1:2" ht="15.75" hidden="1">
      <c r="A4554" s="15">
        <v>683615804098</v>
      </c>
      <c r="B4554" s="16" t="s">
        <v>731</v>
      </c>
    </row>
    <row r="4555" spans="1:2" ht="15.75" hidden="1">
      <c r="A4555" s="15">
        <v>683615804104</v>
      </c>
      <c r="B4555" s="16" t="s">
        <v>731</v>
      </c>
    </row>
    <row r="4556" spans="1:2" ht="15.75" hidden="1">
      <c r="A4556" s="15">
        <v>683615804111</v>
      </c>
      <c r="B4556" s="16" t="s">
        <v>731</v>
      </c>
    </row>
    <row r="4557" spans="1:2" ht="15.75" hidden="1">
      <c r="A4557" s="15">
        <v>683615804128</v>
      </c>
      <c r="B4557" s="16" t="s">
        <v>731</v>
      </c>
    </row>
    <row r="4558" spans="1:2" ht="15.75" hidden="1">
      <c r="A4558" s="15">
        <v>683615804135</v>
      </c>
      <c r="B4558" s="16" t="s">
        <v>731</v>
      </c>
    </row>
    <row r="4559" spans="1:2" ht="15.75" hidden="1">
      <c r="A4559" s="15">
        <v>683615804142</v>
      </c>
      <c r="B4559" s="16" t="s">
        <v>731</v>
      </c>
    </row>
    <row r="4560" spans="1:2" ht="15.75" hidden="1">
      <c r="A4560" s="15">
        <v>683615804159</v>
      </c>
      <c r="B4560" s="16" t="s">
        <v>731</v>
      </c>
    </row>
    <row r="4561" spans="1:2" ht="15.75" hidden="1">
      <c r="A4561" s="15">
        <v>683615804166</v>
      </c>
      <c r="B4561" s="16" t="s">
        <v>731</v>
      </c>
    </row>
    <row r="4562" spans="1:2" ht="15.75" hidden="1">
      <c r="A4562" s="15">
        <v>683615804173</v>
      </c>
      <c r="B4562" s="16" t="s">
        <v>731</v>
      </c>
    </row>
    <row r="4563" spans="1:2" ht="15.75" hidden="1">
      <c r="A4563" s="15">
        <v>683615804180</v>
      </c>
      <c r="B4563" s="16" t="s">
        <v>731</v>
      </c>
    </row>
    <row r="4564" spans="1:2" ht="15.75" hidden="1">
      <c r="A4564" s="15">
        <v>683615804197</v>
      </c>
      <c r="B4564" s="16" t="s">
        <v>731</v>
      </c>
    </row>
    <row r="4565" spans="1:2" ht="15.75">
      <c r="A4565" s="15">
        <v>683615804203</v>
      </c>
      <c r="B4565" s="1" t="s">
        <v>731</v>
      </c>
    </row>
    <row r="4566" spans="1:2" ht="15.75">
      <c r="A4566" s="15">
        <v>683615804210</v>
      </c>
      <c r="B4566" s="1" t="s">
        <v>731</v>
      </c>
    </row>
    <row r="4567" spans="1:2" ht="15.75">
      <c r="A4567" s="15">
        <v>683615804227</v>
      </c>
      <c r="B4567" s="1" t="s">
        <v>731</v>
      </c>
    </row>
    <row r="4568" spans="1:2" ht="15.75">
      <c r="A4568" s="15">
        <v>683615804234</v>
      </c>
      <c r="B4568" s="1" t="s">
        <v>731</v>
      </c>
    </row>
    <row r="4569" spans="1:2" ht="15.75">
      <c r="A4569" s="15">
        <v>683615804241</v>
      </c>
      <c r="B4569" s="1" t="s">
        <v>731</v>
      </c>
    </row>
    <row r="4570" spans="1:2" ht="15.75">
      <c r="A4570" s="15">
        <v>683615804258</v>
      </c>
      <c r="B4570" s="1" t="s">
        <v>731</v>
      </c>
    </row>
    <row r="4571" spans="1:2" ht="15.75" hidden="1">
      <c r="A4571" s="15">
        <v>683615804265</v>
      </c>
      <c r="B4571" s="16" t="s">
        <v>731</v>
      </c>
    </row>
    <row r="4572" spans="1:2" ht="15.75" hidden="1">
      <c r="A4572" s="15">
        <v>683615804272</v>
      </c>
      <c r="B4572" s="16" t="s">
        <v>731</v>
      </c>
    </row>
    <row r="4573" spans="1:2" ht="15.75" hidden="1">
      <c r="A4573" s="15">
        <v>683615804289</v>
      </c>
      <c r="B4573" s="16" t="s">
        <v>731</v>
      </c>
    </row>
    <row r="4574" spans="1:2" ht="15.75" hidden="1">
      <c r="A4574" s="15">
        <v>683615804296</v>
      </c>
      <c r="B4574" s="16" t="s">
        <v>731</v>
      </c>
    </row>
    <row r="4575" spans="1:2" ht="15.75" hidden="1">
      <c r="A4575" s="15">
        <v>683615804302</v>
      </c>
      <c r="B4575" s="16" t="s">
        <v>731</v>
      </c>
    </row>
    <row r="4576" spans="1:2" ht="15.75" hidden="1">
      <c r="A4576" s="15">
        <v>683615804319</v>
      </c>
      <c r="B4576" s="16" t="s">
        <v>731</v>
      </c>
    </row>
    <row r="4577" spans="1:2" ht="15.75" hidden="1">
      <c r="A4577" s="15">
        <v>683615804326</v>
      </c>
      <c r="B4577" s="16" t="s">
        <v>731</v>
      </c>
    </row>
    <row r="4578" spans="1:2" ht="15.75" hidden="1">
      <c r="A4578" s="15">
        <v>683615804333</v>
      </c>
      <c r="B4578" s="16" t="s">
        <v>731</v>
      </c>
    </row>
    <row r="4579" spans="1:2" ht="15.75" hidden="1">
      <c r="A4579" s="15">
        <v>683615804340</v>
      </c>
      <c r="B4579" s="16" t="s">
        <v>731</v>
      </c>
    </row>
    <row r="4580" spans="1:2" ht="15.75" hidden="1">
      <c r="A4580" s="15">
        <v>683615804357</v>
      </c>
      <c r="B4580" s="16" t="s">
        <v>731</v>
      </c>
    </row>
    <row r="4581" spans="1:2" ht="15.75" hidden="1">
      <c r="A4581" s="15">
        <v>683615804364</v>
      </c>
      <c r="B4581" s="16" t="s">
        <v>731</v>
      </c>
    </row>
    <row r="4582" spans="1:2" ht="15.75" hidden="1">
      <c r="A4582" s="15">
        <v>683615804371</v>
      </c>
      <c r="B4582" s="16" t="s">
        <v>731</v>
      </c>
    </row>
    <row r="4583" spans="1:2" ht="15.75" hidden="1">
      <c r="A4583" s="15">
        <v>683615804388</v>
      </c>
      <c r="B4583" s="16" t="s">
        <v>731</v>
      </c>
    </row>
    <row r="4584" spans="1:2" ht="15.75" hidden="1">
      <c r="A4584" s="15">
        <v>683615804395</v>
      </c>
      <c r="B4584" s="16" t="s">
        <v>731</v>
      </c>
    </row>
    <row r="4585" spans="1:2" ht="15.75" hidden="1">
      <c r="A4585" s="15">
        <v>683615804401</v>
      </c>
      <c r="B4585" s="16" t="s">
        <v>731</v>
      </c>
    </row>
    <row r="4586" spans="1:2" ht="15.75" hidden="1">
      <c r="A4586" s="15">
        <v>683615804418</v>
      </c>
      <c r="B4586" s="16" t="s">
        <v>731</v>
      </c>
    </row>
    <row r="4587" spans="1:2" ht="15.75" hidden="1">
      <c r="A4587" s="15">
        <v>683615804425</v>
      </c>
      <c r="B4587" s="16" t="s">
        <v>731</v>
      </c>
    </row>
    <row r="4588" spans="1:2" ht="15.75" hidden="1">
      <c r="A4588" s="15">
        <v>683615804432</v>
      </c>
      <c r="B4588" s="16" t="s">
        <v>731</v>
      </c>
    </row>
    <row r="4589" spans="1:2" ht="15.75" hidden="1">
      <c r="A4589" s="15">
        <v>683615804449</v>
      </c>
      <c r="B4589" s="16" t="s">
        <v>731</v>
      </c>
    </row>
    <row r="4590" spans="1:2" ht="15.75" hidden="1">
      <c r="A4590" s="15">
        <v>683615804456</v>
      </c>
      <c r="B4590" s="16" t="s">
        <v>731</v>
      </c>
    </row>
    <row r="4591" spans="1:2" ht="15.75" hidden="1">
      <c r="A4591" s="15">
        <v>683615804463</v>
      </c>
      <c r="B4591" s="16" t="s">
        <v>731</v>
      </c>
    </row>
    <row r="4592" spans="1:2" ht="15.75" hidden="1">
      <c r="A4592" s="15">
        <v>683615804470</v>
      </c>
      <c r="B4592" s="16" t="s">
        <v>731</v>
      </c>
    </row>
    <row r="4593" spans="1:2" ht="15.75" hidden="1">
      <c r="A4593" s="15">
        <v>683615804487</v>
      </c>
      <c r="B4593" s="16" t="s">
        <v>731</v>
      </c>
    </row>
    <row r="4594" spans="1:2" ht="15.75" hidden="1">
      <c r="A4594" s="15">
        <v>683615804494</v>
      </c>
      <c r="B4594" s="16" t="s">
        <v>731</v>
      </c>
    </row>
    <row r="4595" spans="1:2" ht="15.75" hidden="1">
      <c r="A4595" s="15">
        <v>683615804500</v>
      </c>
      <c r="B4595" s="16" t="s">
        <v>731</v>
      </c>
    </row>
    <row r="4596" spans="1:2" ht="15.75" hidden="1">
      <c r="A4596" s="15">
        <v>683615804517</v>
      </c>
      <c r="B4596" s="16" t="s">
        <v>731</v>
      </c>
    </row>
    <row r="4597" spans="1:2" ht="15.75" hidden="1">
      <c r="A4597" s="15">
        <v>683615804524</v>
      </c>
      <c r="B4597" s="16" t="s">
        <v>731</v>
      </c>
    </row>
    <row r="4598" spans="1:2" ht="15.75" hidden="1">
      <c r="A4598" s="15">
        <v>683615804531</v>
      </c>
      <c r="B4598" s="16" t="s">
        <v>731</v>
      </c>
    </row>
    <row r="4599" spans="1:2" ht="15.75" hidden="1">
      <c r="A4599" s="15">
        <v>683615804548</v>
      </c>
      <c r="B4599" s="16" t="s">
        <v>731</v>
      </c>
    </row>
    <row r="4600" spans="1:2" ht="15.75" hidden="1">
      <c r="A4600" s="15">
        <v>683615804555</v>
      </c>
      <c r="B4600" s="16" t="s">
        <v>731</v>
      </c>
    </row>
    <row r="4601" spans="1:2" ht="15.75" hidden="1">
      <c r="A4601" s="15">
        <v>683615804562</v>
      </c>
      <c r="B4601" s="16" t="s">
        <v>731</v>
      </c>
    </row>
    <row r="4602" spans="1:2" ht="15.75" hidden="1">
      <c r="A4602" s="15">
        <v>683615804579</v>
      </c>
      <c r="B4602" s="16" t="s">
        <v>731</v>
      </c>
    </row>
    <row r="4603" spans="1:2" ht="15.75" hidden="1">
      <c r="A4603" s="15">
        <v>683615804586</v>
      </c>
      <c r="B4603" s="16" t="s">
        <v>731</v>
      </c>
    </row>
    <row r="4604" spans="1:2" ht="15.75" hidden="1">
      <c r="A4604" s="15">
        <v>683615804593</v>
      </c>
      <c r="B4604" s="16" t="s">
        <v>731</v>
      </c>
    </row>
    <row r="4605" spans="1:2" ht="15.75" hidden="1">
      <c r="A4605" s="15">
        <v>683615804609</v>
      </c>
      <c r="B4605" s="16" t="s">
        <v>731</v>
      </c>
    </row>
    <row r="4606" spans="1:2" ht="15.75" hidden="1">
      <c r="A4606" s="15">
        <v>683615804616</v>
      </c>
      <c r="B4606" s="16" t="s">
        <v>731</v>
      </c>
    </row>
    <row r="4607" spans="1:2" ht="15.75" hidden="1">
      <c r="A4607" s="15">
        <v>683615804623</v>
      </c>
      <c r="B4607" s="16" t="s">
        <v>731</v>
      </c>
    </row>
    <row r="4608" spans="1:2" ht="15.75" hidden="1">
      <c r="A4608" s="15">
        <v>683615804630</v>
      </c>
      <c r="B4608" s="16" t="s">
        <v>731</v>
      </c>
    </row>
    <row r="4609" spans="1:2" ht="15.75" hidden="1">
      <c r="A4609" s="15">
        <v>683615804647</v>
      </c>
      <c r="B4609" s="16" t="s">
        <v>731</v>
      </c>
    </row>
    <row r="4610" spans="1:2" ht="15.75" hidden="1">
      <c r="A4610" s="15">
        <v>683615804654</v>
      </c>
      <c r="B4610" s="16" t="s">
        <v>731</v>
      </c>
    </row>
    <row r="4611" spans="1:2" ht="15.75">
      <c r="A4611" s="15">
        <v>683615804661</v>
      </c>
      <c r="B4611" s="1" t="s">
        <v>731</v>
      </c>
    </row>
    <row r="4612" spans="1:2" ht="15.75">
      <c r="A4612" s="15">
        <v>683615804678</v>
      </c>
      <c r="B4612" s="1" t="s">
        <v>731</v>
      </c>
    </row>
    <row r="4613" spans="1:2" ht="15.75">
      <c r="A4613" s="15">
        <v>683615804685</v>
      </c>
      <c r="B4613" s="1" t="s">
        <v>731</v>
      </c>
    </row>
    <row r="4614" spans="1:2" ht="15.75">
      <c r="A4614" s="15">
        <v>683615804692</v>
      </c>
      <c r="B4614" s="1" t="s">
        <v>731</v>
      </c>
    </row>
    <row r="4615" spans="1:2" ht="15.75">
      <c r="A4615" s="15">
        <v>683615804708</v>
      </c>
      <c r="B4615" s="1" t="s">
        <v>731</v>
      </c>
    </row>
    <row r="4616" spans="1:2" ht="15.75">
      <c r="A4616" s="15">
        <v>683615804715</v>
      </c>
      <c r="B4616" s="1" t="s">
        <v>731</v>
      </c>
    </row>
    <row r="4617" spans="1:2" ht="15.75">
      <c r="A4617" s="15">
        <v>683615804722</v>
      </c>
      <c r="B4617" s="1" t="s">
        <v>731</v>
      </c>
    </row>
    <row r="4618" spans="1:2" ht="15.75">
      <c r="A4618" s="15">
        <v>683615804739</v>
      </c>
      <c r="B4618" s="1" t="s">
        <v>731</v>
      </c>
    </row>
    <row r="4619" spans="1:2" ht="15.75">
      <c r="A4619" s="15">
        <v>683615804746</v>
      </c>
      <c r="B4619" s="1" t="s">
        <v>731</v>
      </c>
    </row>
    <row r="4620" spans="1:2" ht="15.75">
      <c r="A4620" s="15">
        <v>683615804753</v>
      </c>
      <c r="B4620" s="1" t="s">
        <v>731</v>
      </c>
    </row>
    <row r="4621" spans="1:2" ht="15.75">
      <c r="A4621" s="15">
        <v>683615804760</v>
      </c>
      <c r="B4621" s="1" t="s">
        <v>731</v>
      </c>
    </row>
    <row r="4622" spans="1:2" ht="15.75">
      <c r="A4622" s="15">
        <v>683615804777</v>
      </c>
      <c r="B4622" s="1" t="s">
        <v>731</v>
      </c>
    </row>
    <row r="4623" spans="1:2" ht="15.75">
      <c r="A4623" s="15">
        <v>683615804784</v>
      </c>
      <c r="B4623" s="1" t="s">
        <v>731</v>
      </c>
    </row>
    <row r="4624" spans="1:2" ht="15.75">
      <c r="A4624" s="15">
        <v>683615804791</v>
      </c>
      <c r="B4624" s="1" t="s">
        <v>731</v>
      </c>
    </row>
    <row r="4625" spans="1:2" ht="15.75">
      <c r="A4625" s="15">
        <v>683615804807</v>
      </c>
      <c r="B4625" s="1" t="s">
        <v>731</v>
      </c>
    </row>
    <row r="4626" spans="1:2" ht="15.75">
      <c r="A4626" s="15">
        <v>683615804814</v>
      </c>
      <c r="B4626" s="1" t="s">
        <v>731</v>
      </c>
    </row>
    <row r="4627" spans="1:2" ht="15.75">
      <c r="A4627" s="15">
        <v>683615804821</v>
      </c>
      <c r="B4627" s="1" t="s">
        <v>731</v>
      </c>
    </row>
    <row r="4628" spans="1:2" ht="15.75">
      <c r="A4628" s="15">
        <v>683615804838</v>
      </c>
      <c r="B4628" s="1" t="s">
        <v>731</v>
      </c>
    </row>
    <row r="4629" spans="1:2" ht="15.75">
      <c r="A4629" s="15">
        <v>683615804845</v>
      </c>
      <c r="B4629" s="1" t="s">
        <v>731</v>
      </c>
    </row>
    <row r="4630" spans="1:2" ht="15.75">
      <c r="A4630" s="15">
        <v>683615804852</v>
      </c>
      <c r="B4630" s="1" t="s">
        <v>731</v>
      </c>
    </row>
    <row r="4631" spans="1:2" ht="15.75">
      <c r="A4631" s="15">
        <v>683615804869</v>
      </c>
      <c r="B4631" s="1" t="s">
        <v>731</v>
      </c>
    </row>
    <row r="4632" spans="1:2" ht="15.75">
      <c r="A4632" s="15">
        <v>683615804876</v>
      </c>
      <c r="B4632" s="1" t="s">
        <v>731</v>
      </c>
    </row>
    <row r="4633" spans="1:2" ht="15.75">
      <c r="A4633" s="15">
        <v>683615804883</v>
      </c>
      <c r="B4633" s="1" t="s">
        <v>731</v>
      </c>
    </row>
    <row r="4634" spans="1:2" ht="15.75">
      <c r="A4634" s="15">
        <v>683615804890</v>
      </c>
      <c r="B4634" s="1" t="s">
        <v>731</v>
      </c>
    </row>
    <row r="4635" spans="1:2" ht="15.75">
      <c r="A4635" s="15">
        <v>683615804906</v>
      </c>
      <c r="B4635" s="1" t="s">
        <v>731</v>
      </c>
    </row>
    <row r="4636" spans="1:2" ht="15.75">
      <c r="A4636" s="15">
        <v>683615804913</v>
      </c>
      <c r="B4636" s="1" t="s">
        <v>731</v>
      </c>
    </row>
    <row r="4637" spans="1:2" ht="15.75">
      <c r="A4637" s="15">
        <v>683615804920</v>
      </c>
      <c r="B4637" s="1" t="s">
        <v>731</v>
      </c>
    </row>
    <row r="4638" spans="1:2" ht="15.75">
      <c r="A4638" s="15">
        <v>683615804937</v>
      </c>
      <c r="B4638" s="1" t="s">
        <v>731</v>
      </c>
    </row>
    <row r="4639" spans="1:2" ht="15.75">
      <c r="A4639" s="15">
        <v>683615804944</v>
      </c>
      <c r="B4639" s="1" t="s">
        <v>731</v>
      </c>
    </row>
    <row r="4640" spans="1:2" ht="15.75">
      <c r="A4640" s="15">
        <v>683615804951</v>
      </c>
      <c r="B4640" s="1" t="s">
        <v>731</v>
      </c>
    </row>
    <row r="4641" spans="1:2" ht="15.75">
      <c r="A4641" s="15">
        <v>683615804968</v>
      </c>
      <c r="B4641" s="1" t="s">
        <v>731</v>
      </c>
    </row>
    <row r="4642" spans="1:2" ht="15.75">
      <c r="A4642" s="15">
        <v>683615804975</v>
      </c>
      <c r="B4642" s="1" t="s">
        <v>731</v>
      </c>
    </row>
    <row r="4643" spans="1:2" ht="15.75">
      <c r="A4643" s="15">
        <v>683615804982</v>
      </c>
      <c r="B4643" s="1" t="s">
        <v>731</v>
      </c>
    </row>
    <row r="4644" spans="1:2" ht="15.75">
      <c r="A4644" s="15">
        <v>683615804999</v>
      </c>
      <c r="B4644" s="1" t="s">
        <v>731</v>
      </c>
    </row>
    <row r="4645" spans="1:2" ht="15.75">
      <c r="A4645" s="15">
        <v>683615805002</v>
      </c>
      <c r="B4645" s="1" t="s">
        <v>731</v>
      </c>
    </row>
    <row r="4646" spans="1:2" ht="15.75">
      <c r="A4646" s="15">
        <v>683615805019</v>
      </c>
      <c r="B4646" s="1" t="s">
        <v>731</v>
      </c>
    </row>
    <row r="4647" spans="1:2" ht="15.75">
      <c r="A4647" s="15">
        <v>683615805026</v>
      </c>
      <c r="B4647" s="1" t="s">
        <v>731</v>
      </c>
    </row>
    <row r="4648" spans="1:2" ht="15.75">
      <c r="A4648" s="15">
        <v>683615805033</v>
      </c>
      <c r="B4648" s="1" t="s">
        <v>731</v>
      </c>
    </row>
    <row r="4649" spans="1:2" ht="15.75">
      <c r="A4649" s="15">
        <v>683615805040</v>
      </c>
      <c r="B4649" s="1" t="s">
        <v>731</v>
      </c>
    </row>
    <row r="4650" spans="1:2" ht="15.75">
      <c r="A4650" s="15">
        <v>683615805057</v>
      </c>
      <c r="B4650" s="1" t="s">
        <v>731</v>
      </c>
    </row>
    <row r="4651" spans="1:2" ht="15.75">
      <c r="A4651" s="15">
        <v>683615805064</v>
      </c>
      <c r="B4651" s="1" t="s">
        <v>731</v>
      </c>
    </row>
    <row r="4652" spans="1:2" ht="15.75">
      <c r="A4652" s="15">
        <v>683615805071</v>
      </c>
      <c r="B4652" s="1" t="s">
        <v>731</v>
      </c>
    </row>
    <row r="4653" spans="1:2" ht="15.75">
      <c r="A4653" s="15">
        <v>683615805088</v>
      </c>
      <c r="B4653" s="1" t="s">
        <v>731</v>
      </c>
    </row>
    <row r="4654" spans="1:2" ht="15.75">
      <c r="A4654" s="15">
        <v>683615805095</v>
      </c>
      <c r="B4654" s="1" t="s">
        <v>731</v>
      </c>
    </row>
    <row r="4655" spans="1:2" ht="15.75">
      <c r="A4655" s="15">
        <v>683615805101</v>
      </c>
      <c r="B4655" s="1" t="s">
        <v>731</v>
      </c>
    </row>
    <row r="4656" spans="1:2" ht="15.75" hidden="1">
      <c r="A4656" s="15">
        <v>683615805118</v>
      </c>
      <c r="B4656" s="1" t="s">
        <v>731</v>
      </c>
    </row>
    <row r="4657" spans="1:2" ht="15.75" hidden="1">
      <c r="A4657" s="15">
        <v>683615805125</v>
      </c>
      <c r="B4657" s="1" t="s">
        <v>731</v>
      </c>
    </row>
    <row r="4658" spans="1:2" ht="15.75" hidden="1">
      <c r="A4658" s="15">
        <v>683615805132</v>
      </c>
      <c r="B4658" s="1" t="s">
        <v>731</v>
      </c>
    </row>
    <row r="4659" spans="1:2" ht="15.75" hidden="1">
      <c r="A4659" s="15">
        <v>683615805149</v>
      </c>
      <c r="B4659" s="1" t="s">
        <v>731</v>
      </c>
    </row>
    <row r="4660" spans="1:2" ht="15.75" hidden="1">
      <c r="A4660" s="15">
        <v>683615805156</v>
      </c>
      <c r="B4660" s="1" t="s">
        <v>731</v>
      </c>
    </row>
    <row r="4661" spans="1:2" ht="15.75" hidden="1">
      <c r="A4661" s="15">
        <v>683615805163</v>
      </c>
      <c r="B4661" s="1" t="s">
        <v>731</v>
      </c>
    </row>
    <row r="4662" spans="1:2" ht="15.75" hidden="1">
      <c r="A4662" s="15">
        <v>683615805170</v>
      </c>
      <c r="B4662" s="1" t="s">
        <v>731</v>
      </c>
    </row>
    <row r="4663" spans="1:2" ht="15.75" hidden="1">
      <c r="A4663" s="15">
        <v>683615805187</v>
      </c>
      <c r="B4663" s="1" t="s">
        <v>731</v>
      </c>
    </row>
    <row r="4664" spans="1:2" ht="15.75" hidden="1">
      <c r="A4664" s="15">
        <v>683615805194</v>
      </c>
      <c r="B4664" s="1" t="s">
        <v>731</v>
      </c>
    </row>
    <row r="4665" spans="1:2" ht="15.75" hidden="1">
      <c r="A4665" s="15">
        <v>683615805200</v>
      </c>
      <c r="B4665" s="1" t="s">
        <v>731</v>
      </c>
    </row>
    <row r="4666" spans="1:2" ht="15.75" hidden="1">
      <c r="A4666" s="15">
        <v>683615805217</v>
      </c>
      <c r="B4666" s="1" t="s">
        <v>731</v>
      </c>
    </row>
    <row r="4667" spans="1:2" ht="15.75" hidden="1">
      <c r="A4667" s="15">
        <v>683615805224</v>
      </c>
      <c r="B4667" s="1" t="s">
        <v>731</v>
      </c>
    </row>
    <row r="4668" spans="1:2" ht="15.75" hidden="1">
      <c r="A4668" s="15">
        <v>683615805231</v>
      </c>
      <c r="B4668" s="1" t="s">
        <v>731</v>
      </c>
    </row>
    <row r="4669" spans="1:2" ht="15.75" hidden="1">
      <c r="A4669" s="15">
        <v>683615805248</v>
      </c>
      <c r="B4669" s="1" t="s">
        <v>731</v>
      </c>
    </row>
    <row r="4670" spans="1:2" ht="15.75" hidden="1">
      <c r="A4670" s="15">
        <v>683615805255</v>
      </c>
      <c r="B4670" s="1" t="s">
        <v>731</v>
      </c>
    </row>
    <row r="4671" spans="1:2" ht="15.75" hidden="1">
      <c r="A4671" s="15">
        <v>683615805262</v>
      </c>
      <c r="B4671" s="1" t="s">
        <v>731</v>
      </c>
    </row>
    <row r="4672" spans="1:2" ht="15.75" hidden="1">
      <c r="A4672" s="15">
        <v>683615805279</v>
      </c>
      <c r="B4672" s="1" t="s">
        <v>731</v>
      </c>
    </row>
    <row r="4673" spans="1:2" ht="15.75" hidden="1">
      <c r="A4673" s="15">
        <v>683615805286</v>
      </c>
      <c r="B4673" s="1" t="s">
        <v>731</v>
      </c>
    </row>
    <row r="4674" spans="1:2" ht="15.75" hidden="1">
      <c r="A4674" s="15">
        <v>683615805293</v>
      </c>
      <c r="B4674" s="1" t="s">
        <v>731</v>
      </c>
    </row>
    <row r="4675" spans="1:2" ht="15.75" hidden="1">
      <c r="A4675" s="15">
        <v>683615805309</v>
      </c>
      <c r="B4675" s="1" t="s">
        <v>731</v>
      </c>
    </row>
    <row r="4676" spans="1:2" ht="15.75" hidden="1">
      <c r="A4676" s="15">
        <v>683615805316</v>
      </c>
      <c r="B4676" s="1" t="s">
        <v>731</v>
      </c>
    </row>
    <row r="4677" spans="1:2" ht="15.75" hidden="1">
      <c r="A4677" s="15">
        <v>683615805323</v>
      </c>
      <c r="B4677" s="1" t="s">
        <v>731</v>
      </c>
    </row>
    <row r="4678" spans="1:2" ht="15.75" hidden="1">
      <c r="A4678" s="15">
        <v>683615805330</v>
      </c>
      <c r="B4678" s="1" t="s">
        <v>731</v>
      </c>
    </row>
    <row r="4679" spans="1:2" ht="15.75" hidden="1">
      <c r="A4679" s="15">
        <v>683615805347</v>
      </c>
      <c r="B4679" s="1" t="s">
        <v>731</v>
      </c>
    </row>
    <row r="4680" spans="1:2" ht="15.75" hidden="1">
      <c r="A4680" s="15">
        <v>683615805354</v>
      </c>
      <c r="B4680" s="1" t="s">
        <v>731</v>
      </c>
    </row>
    <row r="4681" spans="1:2" ht="15.75" hidden="1">
      <c r="A4681" s="15">
        <v>683615805361</v>
      </c>
      <c r="B4681" s="1" t="s">
        <v>731</v>
      </c>
    </row>
    <row r="4682" spans="1:2" ht="15.75" hidden="1">
      <c r="A4682" s="15">
        <v>683615805378</v>
      </c>
      <c r="B4682" s="1" t="s">
        <v>731</v>
      </c>
    </row>
    <row r="4683" spans="1:2" ht="15.75" hidden="1">
      <c r="A4683" s="15">
        <v>683615805385</v>
      </c>
      <c r="B4683" s="1" t="s">
        <v>731</v>
      </c>
    </row>
    <row r="4684" spans="1:2" ht="15.75" hidden="1">
      <c r="A4684" s="15">
        <v>683615805392</v>
      </c>
      <c r="B4684" s="1" t="s">
        <v>731</v>
      </c>
    </row>
    <row r="4685" spans="1:2" ht="15.75" hidden="1">
      <c r="A4685" s="15">
        <v>683615805408</v>
      </c>
      <c r="B4685" s="1" t="s">
        <v>731</v>
      </c>
    </row>
    <row r="4686" spans="1:2" ht="15.75" hidden="1">
      <c r="A4686" s="15">
        <v>683615805415</v>
      </c>
      <c r="B4686" s="1" t="s">
        <v>731</v>
      </c>
    </row>
    <row r="4687" spans="1:2" ht="15.75" hidden="1">
      <c r="A4687" s="15">
        <v>683615805422</v>
      </c>
      <c r="B4687" s="1" t="s">
        <v>731</v>
      </c>
    </row>
    <row r="4688" spans="1:2" ht="15.75" hidden="1">
      <c r="A4688" s="15">
        <v>683615805439</v>
      </c>
      <c r="B4688" s="1" t="s">
        <v>731</v>
      </c>
    </row>
    <row r="4689" spans="1:2" ht="15.75" hidden="1">
      <c r="A4689" s="15">
        <v>683615805446</v>
      </c>
      <c r="B4689" s="1" t="s">
        <v>731</v>
      </c>
    </row>
    <row r="4690" spans="1:2" ht="15.75" hidden="1">
      <c r="A4690" s="15">
        <v>683615805453</v>
      </c>
      <c r="B4690" s="1" t="s">
        <v>731</v>
      </c>
    </row>
    <row r="4691" spans="1:2" ht="15.75" hidden="1">
      <c r="A4691" s="15">
        <v>683615805460</v>
      </c>
      <c r="B4691" s="1" t="s">
        <v>731</v>
      </c>
    </row>
    <row r="4692" spans="1:2" ht="15.75" hidden="1">
      <c r="A4692" s="15">
        <v>683615805477</v>
      </c>
      <c r="B4692" s="1" t="s">
        <v>731</v>
      </c>
    </row>
    <row r="4693" spans="1:2" ht="15.75" hidden="1">
      <c r="A4693" s="15">
        <v>683615805484</v>
      </c>
      <c r="B4693" s="1" t="s">
        <v>731</v>
      </c>
    </row>
    <row r="4694" spans="1:2" ht="15.75" hidden="1">
      <c r="A4694" s="15">
        <v>683615805491</v>
      </c>
      <c r="B4694" s="1" t="s">
        <v>731</v>
      </c>
    </row>
    <row r="4695" spans="1:2" ht="15.75" hidden="1">
      <c r="A4695" s="15">
        <v>683615805507</v>
      </c>
      <c r="B4695" s="1" t="s">
        <v>731</v>
      </c>
    </row>
    <row r="4696" spans="1:2" ht="15.75" hidden="1">
      <c r="A4696" s="15">
        <v>683615805514</v>
      </c>
      <c r="B4696" s="1" t="s">
        <v>731</v>
      </c>
    </row>
    <row r="4697" spans="1:2" ht="15.75" hidden="1">
      <c r="A4697" s="15">
        <v>683615805521</v>
      </c>
      <c r="B4697" s="1" t="s">
        <v>731</v>
      </c>
    </row>
    <row r="4698" spans="1:2" ht="15.75" hidden="1">
      <c r="A4698" s="15">
        <v>683615805538</v>
      </c>
      <c r="B4698" s="1" t="s">
        <v>731</v>
      </c>
    </row>
    <row r="4699" spans="1:2" ht="15.75" hidden="1">
      <c r="A4699" s="15">
        <v>683615805545</v>
      </c>
      <c r="B4699" s="1" t="s">
        <v>731</v>
      </c>
    </row>
    <row r="4700" spans="1:2" ht="15.75" hidden="1">
      <c r="A4700" s="15">
        <v>683615805552</v>
      </c>
      <c r="B4700" s="1" t="s">
        <v>731</v>
      </c>
    </row>
    <row r="4701" spans="1:2" ht="15.75" hidden="1">
      <c r="A4701" s="15">
        <v>683615805569</v>
      </c>
      <c r="B4701" s="1" t="s">
        <v>731</v>
      </c>
    </row>
    <row r="4702" spans="1:2" ht="15.75" hidden="1">
      <c r="A4702" s="15">
        <v>683615805576</v>
      </c>
      <c r="B4702" s="1" t="s">
        <v>731</v>
      </c>
    </row>
    <row r="4703" spans="1:2" ht="15.75" hidden="1">
      <c r="A4703" s="15">
        <v>683615805583</v>
      </c>
      <c r="B4703" s="1" t="s">
        <v>731</v>
      </c>
    </row>
    <row r="4704" spans="1:2" ht="15.75" hidden="1">
      <c r="A4704" s="15">
        <v>683615805590</v>
      </c>
      <c r="B4704" s="1" t="s">
        <v>731</v>
      </c>
    </row>
    <row r="4705" spans="1:2" ht="15.75" hidden="1">
      <c r="A4705" s="15">
        <v>683615805606</v>
      </c>
      <c r="B4705" s="1" t="s">
        <v>731</v>
      </c>
    </row>
    <row r="4706" spans="1:2" ht="15.75" hidden="1">
      <c r="A4706" s="15">
        <v>683615805613</v>
      </c>
      <c r="B4706" s="1" t="s">
        <v>731</v>
      </c>
    </row>
    <row r="4707" spans="1:2" ht="15.75" hidden="1">
      <c r="A4707" s="15">
        <v>683615805620</v>
      </c>
      <c r="B4707" s="1" t="s">
        <v>731</v>
      </c>
    </row>
    <row r="4708" spans="1:2" ht="15.75" hidden="1">
      <c r="A4708" s="15">
        <v>683615805637</v>
      </c>
      <c r="B4708" s="1" t="s">
        <v>731</v>
      </c>
    </row>
    <row r="4709" spans="1:2" ht="15.75" hidden="1">
      <c r="A4709" s="15">
        <v>683615805644</v>
      </c>
      <c r="B4709" s="1" t="s">
        <v>731</v>
      </c>
    </row>
    <row r="4710" spans="1:2" ht="15.75" hidden="1">
      <c r="A4710" s="15">
        <v>683615805651</v>
      </c>
      <c r="B4710" s="1" t="s">
        <v>731</v>
      </c>
    </row>
    <row r="4711" spans="1:2" ht="15.75" hidden="1">
      <c r="A4711" s="15">
        <v>683615805668</v>
      </c>
      <c r="B4711" s="1" t="s">
        <v>731</v>
      </c>
    </row>
    <row r="4712" spans="1:2" ht="15.75" hidden="1">
      <c r="A4712" s="15">
        <v>683615805675</v>
      </c>
      <c r="B4712" s="1" t="s">
        <v>731</v>
      </c>
    </row>
    <row r="4713" spans="1:2" ht="15.75" hidden="1">
      <c r="A4713" s="15">
        <v>683615805682</v>
      </c>
      <c r="B4713" s="1" t="s">
        <v>731</v>
      </c>
    </row>
    <row r="4714" spans="1:2" ht="15.75" hidden="1">
      <c r="A4714" s="15">
        <v>683615805699</v>
      </c>
      <c r="B4714" s="1" t="s">
        <v>731</v>
      </c>
    </row>
    <row r="4715" spans="1:2" ht="15.75" hidden="1">
      <c r="A4715" s="15">
        <v>683615805705</v>
      </c>
      <c r="B4715" s="1" t="s">
        <v>731</v>
      </c>
    </row>
    <row r="4716" spans="1:2" ht="15.75" hidden="1">
      <c r="A4716" s="15">
        <v>683615805712</v>
      </c>
      <c r="B4716" s="1" t="s">
        <v>731</v>
      </c>
    </row>
    <row r="4717" spans="1:2" ht="15.75" hidden="1">
      <c r="A4717" s="15">
        <v>683615805729</v>
      </c>
      <c r="B4717" s="1" t="s">
        <v>731</v>
      </c>
    </row>
    <row r="4718" spans="1:2" ht="15.75" hidden="1">
      <c r="A4718" s="15">
        <v>683615805736</v>
      </c>
      <c r="B4718" s="1" t="s">
        <v>731</v>
      </c>
    </row>
    <row r="4719" spans="1:2" ht="15.75" hidden="1">
      <c r="A4719" s="15">
        <v>683615805743</v>
      </c>
      <c r="B4719" s="1" t="s">
        <v>731</v>
      </c>
    </row>
    <row r="4720" spans="1:2" ht="15.75" hidden="1">
      <c r="A4720" s="15">
        <v>683615805750</v>
      </c>
      <c r="B4720" s="1" t="s">
        <v>731</v>
      </c>
    </row>
    <row r="4721" spans="1:2" ht="15.75" hidden="1">
      <c r="A4721" s="15">
        <v>683615805767</v>
      </c>
      <c r="B4721" s="1" t="s">
        <v>731</v>
      </c>
    </row>
    <row r="4722" spans="1:2" ht="15.75" hidden="1">
      <c r="A4722" s="15">
        <v>683615805774</v>
      </c>
      <c r="B4722" s="1" t="s">
        <v>731</v>
      </c>
    </row>
    <row r="4723" spans="1:2" ht="15.75" hidden="1">
      <c r="A4723" s="15">
        <v>683615805781</v>
      </c>
      <c r="B4723" s="1" t="s">
        <v>731</v>
      </c>
    </row>
    <row r="4724" spans="1:2" ht="15.75" hidden="1">
      <c r="A4724" s="15">
        <v>683615805798</v>
      </c>
      <c r="B4724" s="1" t="s">
        <v>731</v>
      </c>
    </row>
    <row r="4725" spans="1:2" ht="15.75" hidden="1">
      <c r="A4725" s="15">
        <v>683615805804</v>
      </c>
      <c r="B4725" s="1" t="s">
        <v>731</v>
      </c>
    </row>
    <row r="4726" spans="1:2" ht="15.75" hidden="1">
      <c r="A4726" s="15">
        <v>683615805811</v>
      </c>
      <c r="B4726" s="1" t="s">
        <v>731</v>
      </c>
    </row>
    <row r="4727" spans="1:2" ht="15.75" hidden="1">
      <c r="A4727" s="15">
        <v>683615805828</v>
      </c>
      <c r="B4727" s="1" t="s">
        <v>731</v>
      </c>
    </row>
    <row r="4728" spans="1:2" ht="15.75" hidden="1">
      <c r="A4728" s="15">
        <v>683615805835</v>
      </c>
      <c r="B4728" s="1" t="s">
        <v>731</v>
      </c>
    </row>
    <row r="4729" spans="1:2" ht="15.75" hidden="1">
      <c r="A4729" s="15">
        <v>683615805842</v>
      </c>
      <c r="B4729" s="1" t="s">
        <v>731</v>
      </c>
    </row>
    <row r="4730" spans="1:2" ht="15.75" hidden="1">
      <c r="A4730" s="15">
        <v>683615805859</v>
      </c>
      <c r="B4730" s="1" t="s">
        <v>731</v>
      </c>
    </row>
    <row r="4731" spans="1:2" ht="15.75" hidden="1">
      <c r="A4731" s="15">
        <v>683615805866</v>
      </c>
      <c r="B4731" s="1" t="s">
        <v>731</v>
      </c>
    </row>
    <row r="4732" spans="1:2" ht="15.75" hidden="1">
      <c r="A4732" s="15">
        <v>683615805873</v>
      </c>
      <c r="B4732" s="1" t="s">
        <v>731</v>
      </c>
    </row>
    <row r="4733" spans="1:2" ht="15.75" hidden="1">
      <c r="A4733" s="15">
        <v>683615805880</v>
      </c>
      <c r="B4733" s="1" t="s">
        <v>731</v>
      </c>
    </row>
    <row r="4734" spans="1:2" ht="15.75" hidden="1">
      <c r="A4734" s="15">
        <v>683615805897</v>
      </c>
      <c r="B4734" s="1" t="s">
        <v>731</v>
      </c>
    </row>
    <row r="4735" spans="1:2" ht="15.75" hidden="1">
      <c r="A4735" s="15">
        <v>683615805903</v>
      </c>
      <c r="B4735" s="1" t="s">
        <v>731</v>
      </c>
    </row>
    <row r="4736" spans="1:2" ht="15.75" hidden="1">
      <c r="A4736" s="15">
        <v>683615805910</v>
      </c>
      <c r="B4736" s="1" t="s">
        <v>731</v>
      </c>
    </row>
    <row r="4737" spans="1:2" ht="15.75" hidden="1">
      <c r="A4737" s="15">
        <v>683615805927</v>
      </c>
      <c r="B4737" s="1" t="s">
        <v>731</v>
      </c>
    </row>
    <row r="4738" spans="1:2" ht="15.75" hidden="1">
      <c r="A4738" s="15">
        <v>683615805934</v>
      </c>
      <c r="B4738" s="1" t="s">
        <v>731</v>
      </c>
    </row>
    <row r="4739" spans="1:2" ht="15.75" hidden="1">
      <c r="A4739" s="15">
        <v>683615805941</v>
      </c>
      <c r="B4739" s="1" t="s">
        <v>731</v>
      </c>
    </row>
    <row r="4740" spans="1:2" ht="15.75" hidden="1">
      <c r="A4740" s="15">
        <v>683615805958</v>
      </c>
      <c r="B4740" s="1" t="s">
        <v>731</v>
      </c>
    </row>
    <row r="4741" spans="1:2" ht="15.75" hidden="1">
      <c r="A4741" s="15">
        <v>683615805965</v>
      </c>
      <c r="B4741" s="1" t="s">
        <v>731</v>
      </c>
    </row>
    <row r="4742" spans="1:2" ht="15.75" hidden="1">
      <c r="A4742" s="15">
        <v>683615805972</v>
      </c>
      <c r="B4742" s="1" t="s">
        <v>731</v>
      </c>
    </row>
    <row r="4743" spans="1:2" ht="15.75" hidden="1">
      <c r="A4743" s="15">
        <v>683615805989</v>
      </c>
      <c r="B4743" s="1" t="s">
        <v>731</v>
      </c>
    </row>
    <row r="4744" spans="1:2" ht="15.75" hidden="1">
      <c r="A4744" s="15">
        <v>683615805996</v>
      </c>
      <c r="B4744" s="1" t="s">
        <v>731</v>
      </c>
    </row>
    <row r="4745" spans="1:2" ht="15.75" hidden="1">
      <c r="A4745" s="15">
        <v>683615806009</v>
      </c>
      <c r="B4745" s="1" t="s">
        <v>731</v>
      </c>
    </row>
    <row r="4746" spans="1:2" ht="15.75" hidden="1">
      <c r="A4746" s="15">
        <v>683615806016</v>
      </c>
      <c r="B4746" s="1" t="s">
        <v>731</v>
      </c>
    </row>
    <row r="4747" spans="1:2" ht="15.75" hidden="1">
      <c r="A4747" s="15">
        <v>683615806023</v>
      </c>
      <c r="B4747" s="1" t="s">
        <v>731</v>
      </c>
    </row>
    <row r="4748" spans="1:2" ht="15.75" hidden="1">
      <c r="A4748" s="15">
        <v>683615806030</v>
      </c>
      <c r="B4748" s="1" t="s">
        <v>731</v>
      </c>
    </row>
    <row r="4749" spans="1:2" ht="15.75" hidden="1">
      <c r="A4749" s="15">
        <v>683615806047</v>
      </c>
      <c r="B4749" s="1" t="s">
        <v>731</v>
      </c>
    </row>
    <row r="4750" spans="1:2" ht="15.75" hidden="1">
      <c r="A4750" s="15">
        <v>683615806054</v>
      </c>
      <c r="B4750" s="1" t="s">
        <v>731</v>
      </c>
    </row>
    <row r="4751" spans="1:2" ht="15.75" hidden="1">
      <c r="A4751" s="15">
        <v>683615806061</v>
      </c>
      <c r="B4751" s="1" t="s">
        <v>731</v>
      </c>
    </row>
    <row r="4752" spans="1:2" ht="15.75" hidden="1">
      <c r="A4752" s="15">
        <v>683615806078</v>
      </c>
      <c r="B4752" s="1" t="s">
        <v>731</v>
      </c>
    </row>
    <row r="4753" spans="1:2" ht="15.75" hidden="1">
      <c r="A4753" s="15">
        <v>683615806085</v>
      </c>
      <c r="B4753" s="1" t="s">
        <v>731</v>
      </c>
    </row>
    <row r="4754" spans="1:2" ht="15.75" hidden="1">
      <c r="A4754" s="15">
        <v>683615806092</v>
      </c>
      <c r="B4754" s="1" t="s">
        <v>731</v>
      </c>
    </row>
    <row r="4755" spans="1:2" ht="15.75" hidden="1">
      <c r="A4755" s="15">
        <v>683615806108</v>
      </c>
      <c r="B4755" s="1" t="s">
        <v>731</v>
      </c>
    </row>
    <row r="4756" spans="1:2" ht="15.75" hidden="1">
      <c r="A4756" s="15">
        <v>683615806115</v>
      </c>
      <c r="B4756" s="1" t="s">
        <v>731</v>
      </c>
    </row>
    <row r="4757" spans="1:2" ht="15.75">
      <c r="A4757" s="15">
        <v>683615806122</v>
      </c>
      <c r="B4757" s="1" t="s">
        <v>731</v>
      </c>
    </row>
    <row r="4758" spans="1:2" ht="15.75" hidden="1">
      <c r="A4758" s="15">
        <v>683615806139</v>
      </c>
      <c r="B4758" s="1" t="s">
        <v>731</v>
      </c>
    </row>
    <row r="4759" spans="1:2" ht="15.75" hidden="1">
      <c r="A4759" s="15">
        <v>683615806146</v>
      </c>
      <c r="B4759" s="1" t="s">
        <v>731</v>
      </c>
    </row>
    <row r="4760" spans="1:2" ht="15.75" hidden="1">
      <c r="A4760" s="15">
        <v>683615806153</v>
      </c>
      <c r="B4760" s="1" t="s">
        <v>731</v>
      </c>
    </row>
    <row r="4761" spans="1:2" ht="15.75" hidden="1">
      <c r="A4761" s="15">
        <v>683615806160</v>
      </c>
      <c r="B4761" s="1" t="s">
        <v>731</v>
      </c>
    </row>
    <row r="4762" spans="1:2" ht="15.75" hidden="1">
      <c r="A4762" s="15">
        <v>683615806177</v>
      </c>
      <c r="B4762" s="1" t="s">
        <v>731</v>
      </c>
    </row>
    <row r="4763" spans="1:2" ht="15.75" hidden="1">
      <c r="A4763" s="15">
        <v>683615806184</v>
      </c>
      <c r="B4763" s="1" t="s">
        <v>731</v>
      </c>
    </row>
    <row r="4764" spans="1:2" ht="15.75">
      <c r="A4764" s="15">
        <v>683615806191</v>
      </c>
      <c r="B4764" s="1" t="s">
        <v>731</v>
      </c>
    </row>
    <row r="4765" spans="1:2" ht="15.75">
      <c r="A4765" s="15">
        <v>683615806207</v>
      </c>
      <c r="B4765" s="1" t="s">
        <v>731</v>
      </c>
    </row>
    <row r="4766" spans="1:2" ht="15.75">
      <c r="A4766" s="15">
        <v>683615806214</v>
      </c>
      <c r="B4766" s="1" t="s">
        <v>731</v>
      </c>
    </row>
    <row r="4767" spans="1:2" ht="15.75">
      <c r="A4767" s="15">
        <v>683615806221</v>
      </c>
      <c r="B4767" s="1" t="s">
        <v>731</v>
      </c>
    </row>
    <row r="4768" spans="1:2" ht="15.75">
      <c r="A4768" s="15">
        <v>683615806238</v>
      </c>
      <c r="B4768" s="1" t="s">
        <v>731</v>
      </c>
    </row>
    <row r="4769" spans="1:2" ht="15.75">
      <c r="A4769" s="15">
        <v>683615806245</v>
      </c>
      <c r="B4769" s="1" t="s">
        <v>731</v>
      </c>
    </row>
    <row r="4770" spans="1:2" ht="15.75">
      <c r="A4770" s="15">
        <v>683615806252</v>
      </c>
      <c r="B4770" s="1" t="s">
        <v>731</v>
      </c>
    </row>
    <row r="4771" spans="1:2" ht="15.75">
      <c r="A4771" s="15">
        <v>683615806269</v>
      </c>
      <c r="B4771" s="1" t="s">
        <v>731</v>
      </c>
    </row>
    <row r="4772" spans="1:2" ht="15.75">
      <c r="A4772" s="15">
        <v>683615806276</v>
      </c>
      <c r="B4772" s="1" t="s">
        <v>731</v>
      </c>
    </row>
    <row r="4773" spans="1:2" ht="15.75">
      <c r="A4773" s="15">
        <v>683615806283</v>
      </c>
      <c r="B4773" s="1" t="s">
        <v>731</v>
      </c>
    </row>
    <row r="4774" spans="1:2" ht="15.75">
      <c r="A4774" s="15">
        <v>683615806290</v>
      </c>
      <c r="B4774" s="1" t="s">
        <v>731</v>
      </c>
    </row>
    <row r="4775" spans="1:2" ht="15.75">
      <c r="A4775" s="15">
        <v>683615806306</v>
      </c>
      <c r="B4775" s="1" t="s">
        <v>731</v>
      </c>
    </row>
    <row r="4776" spans="1:2" ht="15.75">
      <c r="A4776" s="15">
        <v>683615806313</v>
      </c>
      <c r="B4776" s="1" t="s">
        <v>731</v>
      </c>
    </row>
    <row r="4777" spans="1:2" ht="15.75">
      <c r="A4777" s="15">
        <v>683615806320</v>
      </c>
      <c r="B4777" s="1" t="s">
        <v>731</v>
      </c>
    </row>
    <row r="4778" spans="1:2" ht="15.75">
      <c r="A4778" s="15">
        <v>683615806337</v>
      </c>
      <c r="B4778" s="1" t="s">
        <v>731</v>
      </c>
    </row>
    <row r="4779" spans="1:2" ht="15.75">
      <c r="A4779" s="15">
        <v>683615806344</v>
      </c>
      <c r="B4779" s="1" t="s">
        <v>731</v>
      </c>
    </row>
    <row r="4780" spans="1:2" ht="15.75">
      <c r="A4780" s="15">
        <v>683615806351</v>
      </c>
      <c r="B4780" s="1" t="s">
        <v>731</v>
      </c>
    </row>
    <row r="4781" spans="1:2" ht="15.75">
      <c r="A4781" s="15">
        <v>683615806368</v>
      </c>
      <c r="B4781" s="1" t="s">
        <v>731</v>
      </c>
    </row>
    <row r="4782" spans="1:2" ht="15.75">
      <c r="A4782" s="15">
        <v>683615806375</v>
      </c>
      <c r="B4782" s="1" t="s">
        <v>731</v>
      </c>
    </row>
    <row r="4783" spans="1:2" ht="15.75">
      <c r="A4783" s="15">
        <v>683615806382</v>
      </c>
      <c r="B4783" s="1" t="s">
        <v>731</v>
      </c>
    </row>
    <row r="4784" spans="1:2" ht="15.75">
      <c r="A4784" s="15">
        <v>683615806399</v>
      </c>
      <c r="B4784" s="1" t="s">
        <v>731</v>
      </c>
    </row>
    <row r="4785" spans="1:2" ht="15.75">
      <c r="A4785" s="15">
        <v>683615806405</v>
      </c>
      <c r="B4785" s="1" t="s">
        <v>731</v>
      </c>
    </row>
    <row r="4786" spans="1:2" ht="15.75">
      <c r="A4786" s="15">
        <v>683615806412</v>
      </c>
      <c r="B4786" s="1" t="s">
        <v>731</v>
      </c>
    </row>
    <row r="4787" spans="1:2" ht="15.75">
      <c r="A4787" s="15">
        <v>683615806429</v>
      </c>
      <c r="B4787" s="1" t="s">
        <v>731</v>
      </c>
    </row>
    <row r="4788" spans="1:2" ht="15.75">
      <c r="A4788" s="15">
        <v>683615806436</v>
      </c>
      <c r="B4788" s="1" t="s">
        <v>731</v>
      </c>
    </row>
    <row r="4789" spans="1:2" ht="15.75">
      <c r="A4789" s="15">
        <v>683615806443</v>
      </c>
      <c r="B4789" s="1" t="s">
        <v>731</v>
      </c>
    </row>
    <row r="4790" spans="1:2" ht="15.75">
      <c r="A4790" s="15">
        <v>683615806450</v>
      </c>
      <c r="B4790" s="1" t="s">
        <v>731</v>
      </c>
    </row>
    <row r="4791" spans="1:2" ht="15.75">
      <c r="A4791" s="15">
        <v>683615806467</v>
      </c>
      <c r="B4791" s="1" t="s">
        <v>731</v>
      </c>
    </row>
    <row r="4792" spans="1:2" ht="15.75">
      <c r="A4792" s="15">
        <v>683615806474</v>
      </c>
      <c r="B4792" s="1" t="s">
        <v>731</v>
      </c>
    </row>
    <row r="4793" spans="1:2" ht="15.75">
      <c r="A4793" s="15">
        <v>683615806481</v>
      </c>
      <c r="B4793" s="1" t="s">
        <v>731</v>
      </c>
    </row>
    <row r="4794" spans="1:2" ht="15.75">
      <c r="A4794" s="15">
        <v>683615806498</v>
      </c>
      <c r="B4794" s="1" t="s">
        <v>731</v>
      </c>
    </row>
    <row r="4795" spans="1:2" ht="15.75">
      <c r="A4795" s="15">
        <v>683615806504</v>
      </c>
      <c r="B4795" s="1" t="s">
        <v>731</v>
      </c>
    </row>
    <row r="4796" spans="1:2" ht="15.75">
      <c r="A4796" s="15">
        <v>683615806511</v>
      </c>
      <c r="B4796" s="1" t="s">
        <v>731</v>
      </c>
    </row>
    <row r="4797" spans="1:2" ht="15.75">
      <c r="A4797" s="15">
        <v>683615806528</v>
      </c>
      <c r="B4797" s="1" t="s">
        <v>731</v>
      </c>
    </row>
    <row r="4798" spans="1:2" ht="15.75">
      <c r="A4798" s="15">
        <v>683615806535</v>
      </c>
      <c r="B4798" s="1" t="s">
        <v>731</v>
      </c>
    </row>
    <row r="4799" spans="1:2" ht="15.75">
      <c r="A4799" s="15">
        <v>683615806542</v>
      </c>
      <c r="B4799" s="1" t="s">
        <v>731</v>
      </c>
    </row>
    <row r="4800" spans="1:2" ht="15.75">
      <c r="A4800" s="15">
        <v>683615806559</v>
      </c>
      <c r="B4800" s="1" t="s">
        <v>731</v>
      </c>
    </row>
    <row r="4801" spans="1:2" ht="15.75">
      <c r="A4801" s="15">
        <v>683615806566</v>
      </c>
      <c r="B4801" s="1" t="s">
        <v>731</v>
      </c>
    </row>
    <row r="4802" spans="1:2" ht="15.75">
      <c r="A4802" s="15">
        <v>683615806573</v>
      </c>
      <c r="B4802" s="1" t="s">
        <v>731</v>
      </c>
    </row>
    <row r="4803" spans="1:2" ht="15.75">
      <c r="A4803" s="15">
        <v>683615806580</v>
      </c>
      <c r="B4803" s="1" t="s">
        <v>731</v>
      </c>
    </row>
    <row r="4804" spans="1:2" ht="15.75">
      <c r="A4804" s="15">
        <v>683615806597</v>
      </c>
      <c r="B4804" s="1" t="s">
        <v>731</v>
      </c>
    </row>
    <row r="4805" spans="1:2" ht="15.75">
      <c r="A4805" s="15">
        <v>683615806603</v>
      </c>
      <c r="B4805" s="1" t="s">
        <v>731</v>
      </c>
    </row>
    <row r="4806" spans="1:2" ht="15.75">
      <c r="A4806" s="15">
        <v>683615806610</v>
      </c>
      <c r="B4806" s="1" t="s">
        <v>731</v>
      </c>
    </row>
    <row r="4807" spans="1:2" ht="15.75">
      <c r="A4807" s="15">
        <v>683615806627</v>
      </c>
      <c r="B4807" s="1" t="s">
        <v>731</v>
      </c>
    </row>
    <row r="4808" spans="1:2" ht="15.75">
      <c r="A4808" s="15">
        <v>683615806634</v>
      </c>
      <c r="B4808" s="1" t="s">
        <v>731</v>
      </c>
    </row>
    <row r="4809" spans="1:2" ht="15.75">
      <c r="A4809" s="15">
        <v>683615806641</v>
      </c>
      <c r="B4809" s="1" t="s">
        <v>731</v>
      </c>
    </row>
    <row r="4810" spans="1:2" ht="15.75">
      <c r="A4810" s="15">
        <v>683615806658</v>
      </c>
      <c r="B4810" s="1" t="s">
        <v>731</v>
      </c>
    </row>
    <row r="4811" spans="1:2" ht="15.75">
      <c r="A4811" s="15">
        <v>683615806665</v>
      </c>
      <c r="B4811" s="1" t="s">
        <v>731</v>
      </c>
    </row>
    <row r="4812" spans="1:2" ht="15.75">
      <c r="A4812" s="15">
        <v>683615806672</v>
      </c>
      <c r="B4812" s="1" t="s">
        <v>731</v>
      </c>
    </row>
    <row r="4813" spans="1:2" ht="15.75">
      <c r="A4813" s="15">
        <v>683615806689</v>
      </c>
      <c r="B4813" s="1" t="s">
        <v>731</v>
      </c>
    </row>
    <row r="4814" spans="1:2" ht="15.75">
      <c r="A4814" s="15">
        <v>683615806696</v>
      </c>
      <c r="B4814" s="1" t="s">
        <v>731</v>
      </c>
    </row>
    <row r="4815" spans="1:2" ht="15.75">
      <c r="A4815" s="15">
        <v>683615806702</v>
      </c>
      <c r="B4815" s="1" t="s">
        <v>731</v>
      </c>
    </row>
    <row r="4816" spans="1:2" ht="15.75">
      <c r="A4816" s="15">
        <v>683615806719</v>
      </c>
      <c r="B4816" s="1" t="s">
        <v>731</v>
      </c>
    </row>
    <row r="4817" spans="1:2" ht="15.75">
      <c r="A4817" s="15">
        <v>683615806726</v>
      </c>
      <c r="B4817" s="1" t="s">
        <v>731</v>
      </c>
    </row>
    <row r="4818" spans="1:2" ht="15.75">
      <c r="A4818" s="15">
        <v>683615806733</v>
      </c>
      <c r="B4818" s="1" t="s">
        <v>731</v>
      </c>
    </row>
    <row r="4819" spans="1:2" ht="15.75">
      <c r="A4819" s="15">
        <v>683615806740</v>
      </c>
      <c r="B4819" s="1" t="s">
        <v>731</v>
      </c>
    </row>
    <row r="4820" spans="1:2" ht="15.75">
      <c r="A4820" s="15">
        <v>683615806757</v>
      </c>
      <c r="B4820" s="1" t="s">
        <v>731</v>
      </c>
    </row>
    <row r="4821" spans="1:2" ht="15.75">
      <c r="A4821" s="15">
        <v>683615806764</v>
      </c>
      <c r="B4821" s="1" t="s">
        <v>731</v>
      </c>
    </row>
    <row r="4822" spans="1:2" ht="15.75">
      <c r="A4822" s="15">
        <v>683615806771</v>
      </c>
      <c r="B4822" s="1" t="s">
        <v>731</v>
      </c>
    </row>
    <row r="4823" spans="1:2" ht="15.75">
      <c r="A4823" s="15">
        <v>683615806788</v>
      </c>
      <c r="B4823" s="1" t="s">
        <v>731</v>
      </c>
    </row>
    <row r="4824" spans="1:2" ht="15.75">
      <c r="A4824" s="15">
        <v>683615806795</v>
      </c>
      <c r="B4824" s="1" t="s">
        <v>731</v>
      </c>
    </row>
    <row r="4825" spans="1:2" ht="15.75">
      <c r="A4825" s="15">
        <v>683615806801</v>
      </c>
      <c r="B4825" s="1" t="s">
        <v>731</v>
      </c>
    </row>
    <row r="4826" spans="1:2" ht="15.75">
      <c r="A4826" s="15">
        <v>683615806818</v>
      </c>
      <c r="B4826" s="1" t="s">
        <v>731</v>
      </c>
    </row>
    <row r="4827" spans="1:2" ht="15.75">
      <c r="A4827" s="15">
        <v>683615806825</v>
      </c>
      <c r="B4827" s="1" t="s">
        <v>731</v>
      </c>
    </row>
    <row r="4828" spans="1:2" ht="15.75" hidden="1">
      <c r="A4828" s="15">
        <v>683615806832</v>
      </c>
      <c r="B4828" s="1" t="s">
        <v>731</v>
      </c>
    </row>
    <row r="4829" spans="1:2" ht="15.75" hidden="1">
      <c r="A4829" s="15">
        <v>683615806849</v>
      </c>
      <c r="B4829" s="1" t="s">
        <v>731</v>
      </c>
    </row>
    <row r="4830" spans="1:2" ht="15.75" hidden="1">
      <c r="A4830" s="15">
        <v>683615806856</v>
      </c>
      <c r="B4830" s="1" t="s">
        <v>731</v>
      </c>
    </row>
    <row r="4831" spans="1:2" ht="15.75" hidden="1">
      <c r="A4831" s="15">
        <v>683615806863</v>
      </c>
      <c r="B4831" s="1" t="s">
        <v>731</v>
      </c>
    </row>
    <row r="4832" spans="1:2" ht="15.75" hidden="1">
      <c r="A4832" s="15">
        <v>683615806870</v>
      </c>
      <c r="B4832" s="1" t="s">
        <v>731</v>
      </c>
    </row>
    <row r="4833" spans="1:2" ht="15.75" hidden="1">
      <c r="A4833" s="15">
        <v>683615806887</v>
      </c>
      <c r="B4833" s="1" t="s">
        <v>731</v>
      </c>
    </row>
    <row r="4834" spans="1:2" ht="15.75" hidden="1">
      <c r="A4834" s="15">
        <v>683615806894</v>
      </c>
      <c r="B4834" s="1" t="s">
        <v>731</v>
      </c>
    </row>
    <row r="4835" spans="1:2" ht="15.75" hidden="1">
      <c r="A4835" s="15">
        <v>683615806900</v>
      </c>
      <c r="B4835" s="1" t="s">
        <v>731</v>
      </c>
    </row>
    <row r="4836" spans="1:2" ht="15.75" hidden="1">
      <c r="A4836" s="15">
        <v>683615806917</v>
      </c>
      <c r="B4836" s="1" t="s">
        <v>731</v>
      </c>
    </row>
    <row r="4837" spans="1:2" ht="15.75" hidden="1">
      <c r="A4837" s="15">
        <v>683615806924</v>
      </c>
      <c r="B4837" s="1" t="s">
        <v>731</v>
      </c>
    </row>
    <row r="4838" spans="1:2" ht="15.75" hidden="1">
      <c r="A4838" s="15">
        <v>683615806931</v>
      </c>
      <c r="B4838" s="1" t="s">
        <v>731</v>
      </c>
    </row>
    <row r="4839" spans="1:2" ht="15.75" hidden="1">
      <c r="A4839" s="15">
        <v>683615806948</v>
      </c>
      <c r="B4839" s="1" t="s">
        <v>731</v>
      </c>
    </row>
    <row r="4840" spans="1:2" ht="15.75" hidden="1">
      <c r="A4840" s="15">
        <v>683615806955</v>
      </c>
      <c r="B4840" s="1" t="s">
        <v>731</v>
      </c>
    </row>
    <row r="4841" spans="1:2" ht="15.75" hidden="1">
      <c r="A4841" s="15">
        <v>683615806962</v>
      </c>
      <c r="B4841" s="1" t="s">
        <v>731</v>
      </c>
    </row>
    <row r="4842" spans="1:2" ht="15.75" hidden="1">
      <c r="A4842" s="15">
        <v>683615806979</v>
      </c>
      <c r="B4842" s="1" t="s">
        <v>731</v>
      </c>
    </row>
    <row r="4843" spans="1:2" ht="15.75" hidden="1">
      <c r="A4843" s="15">
        <v>683615806986</v>
      </c>
      <c r="B4843" s="1" t="s">
        <v>731</v>
      </c>
    </row>
    <row r="4844" spans="1:2" ht="15.75" hidden="1">
      <c r="A4844" s="15">
        <v>683615806993</v>
      </c>
      <c r="B4844" s="1" t="s">
        <v>731</v>
      </c>
    </row>
    <row r="4845" spans="1:2" ht="15.75" hidden="1">
      <c r="A4845" s="15">
        <v>683615807006</v>
      </c>
      <c r="B4845" s="1" t="s">
        <v>731</v>
      </c>
    </row>
    <row r="4846" spans="1:2" ht="15.75" hidden="1">
      <c r="A4846" s="15">
        <v>683615807013</v>
      </c>
      <c r="B4846" s="1" t="s">
        <v>731</v>
      </c>
    </row>
    <row r="4847" spans="1:2" ht="15.75" hidden="1">
      <c r="A4847" s="15">
        <v>683615807020</v>
      </c>
      <c r="B4847" s="1" t="s">
        <v>731</v>
      </c>
    </row>
    <row r="4848" spans="1:2" ht="15.75" hidden="1">
      <c r="A4848" s="15">
        <v>683615807037</v>
      </c>
      <c r="B4848" s="1" t="s">
        <v>731</v>
      </c>
    </row>
    <row r="4849" spans="1:2" ht="15.75" hidden="1">
      <c r="A4849" s="15">
        <v>683615807044</v>
      </c>
      <c r="B4849" s="1" t="s">
        <v>731</v>
      </c>
    </row>
    <row r="4850" spans="1:2" ht="15.75" hidden="1">
      <c r="A4850" s="15">
        <v>683615807051</v>
      </c>
      <c r="B4850" s="1" t="s">
        <v>731</v>
      </c>
    </row>
    <row r="4851" spans="1:2" ht="15.75" hidden="1">
      <c r="A4851" s="15">
        <v>683615807068</v>
      </c>
      <c r="B4851" s="1" t="s">
        <v>731</v>
      </c>
    </row>
    <row r="4852" spans="1:2" ht="15.75" hidden="1">
      <c r="A4852" s="15">
        <v>683615807075</v>
      </c>
      <c r="B4852" s="1" t="s">
        <v>731</v>
      </c>
    </row>
    <row r="4853" spans="1:2" ht="15.75" hidden="1">
      <c r="A4853" s="15">
        <v>683615807082</v>
      </c>
      <c r="B4853" s="1" t="s">
        <v>731</v>
      </c>
    </row>
    <row r="4854" spans="1:2" ht="15.75" hidden="1">
      <c r="A4854" s="15">
        <v>683615807099</v>
      </c>
      <c r="B4854" s="1" t="s">
        <v>731</v>
      </c>
    </row>
    <row r="4855" spans="1:2" ht="15.75" hidden="1">
      <c r="A4855" s="15">
        <v>683615807105</v>
      </c>
      <c r="B4855" s="1" t="s">
        <v>731</v>
      </c>
    </row>
    <row r="4856" spans="1:2" ht="15.75" hidden="1">
      <c r="A4856" s="15">
        <v>683615807112</v>
      </c>
      <c r="B4856" s="1" t="s">
        <v>731</v>
      </c>
    </row>
    <row r="4857" spans="1:2" ht="15.75" hidden="1">
      <c r="A4857" s="15">
        <v>683615807129</v>
      </c>
      <c r="B4857" s="1" t="s">
        <v>731</v>
      </c>
    </row>
    <row r="4858" spans="1:2" ht="15.75" hidden="1">
      <c r="A4858" s="15">
        <v>683615807136</v>
      </c>
      <c r="B4858" s="1" t="s">
        <v>731</v>
      </c>
    </row>
    <row r="4859" spans="1:2" ht="15.75" hidden="1">
      <c r="A4859" s="15">
        <v>683615807143</v>
      </c>
      <c r="B4859" s="1" t="s">
        <v>731</v>
      </c>
    </row>
    <row r="4860" spans="1:2" ht="15.75" hidden="1">
      <c r="A4860" s="15">
        <v>683615807150</v>
      </c>
      <c r="B4860" s="1" t="s">
        <v>731</v>
      </c>
    </row>
    <row r="4861" spans="1:2" ht="15.75" hidden="1">
      <c r="A4861" s="15">
        <v>683615807167</v>
      </c>
      <c r="B4861" s="1" t="s">
        <v>731</v>
      </c>
    </row>
    <row r="4862" spans="1:2" ht="15.75" hidden="1">
      <c r="A4862" s="15">
        <v>683615807174</v>
      </c>
      <c r="B4862" s="1" t="s">
        <v>731</v>
      </c>
    </row>
    <row r="4863" spans="1:2" ht="15.75" hidden="1">
      <c r="A4863" s="15">
        <v>683615807181</v>
      </c>
      <c r="B4863" s="1" t="s">
        <v>731</v>
      </c>
    </row>
    <row r="4864" spans="1:2" ht="15.75" hidden="1">
      <c r="A4864" s="15">
        <v>683615807198</v>
      </c>
      <c r="B4864" s="1" t="s">
        <v>731</v>
      </c>
    </row>
    <row r="4865" spans="1:2" ht="15.75" hidden="1">
      <c r="A4865" s="15">
        <v>683615807204</v>
      </c>
      <c r="B4865" s="1" t="s">
        <v>731</v>
      </c>
    </row>
    <row r="4866" spans="1:2" ht="15.75" hidden="1">
      <c r="A4866" s="15">
        <v>683615807211</v>
      </c>
      <c r="B4866" s="1" t="s">
        <v>731</v>
      </c>
    </row>
    <row r="4867" spans="1:2" ht="15.75" hidden="1">
      <c r="A4867" s="15">
        <v>683615807228</v>
      </c>
      <c r="B4867" s="1" t="s">
        <v>731</v>
      </c>
    </row>
    <row r="4868" spans="1:2" ht="15.75" hidden="1">
      <c r="A4868" s="15">
        <v>683615807235</v>
      </c>
      <c r="B4868" s="1" t="s">
        <v>731</v>
      </c>
    </row>
    <row r="4869" spans="1:2" ht="15.75" hidden="1">
      <c r="A4869" s="15">
        <v>683615807242</v>
      </c>
      <c r="B4869" s="1" t="s">
        <v>731</v>
      </c>
    </row>
    <row r="4870" spans="1:2" ht="15.75" hidden="1">
      <c r="A4870" s="15">
        <v>683615807259</v>
      </c>
      <c r="B4870" s="1" t="s">
        <v>731</v>
      </c>
    </row>
    <row r="4871" spans="1:2" ht="15.75" hidden="1">
      <c r="A4871" s="15">
        <v>683615807266</v>
      </c>
      <c r="B4871" s="1" t="s">
        <v>731</v>
      </c>
    </row>
    <row r="4872" spans="1:2" ht="15.75" hidden="1">
      <c r="A4872" s="15">
        <v>683615807273</v>
      </c>
      <c r="B4872" s="1" t="s">
        <v>731</v>
      </c>
    </row>
    <row r="4873" spans="1:2" ht="15.75" hidden="1">
      <c r="A4873" s="15">
        <v>683615807280</v>
      </c>
      <c r="B4873" s="1" t="s">
        <v>731</v>
      </c>
    </row>
    <row r="4874" spans="1:2" ht="15.75" hidden="1">
      <c r="A4874" s="15">
        <v>683615807297</v>
      </c>
      <c r="B4874" s="1" t="s">
        <v>731</v>
      </c>
    </row>
    <row r="4875" spans="1:2" ht="15.75" hidden="1">
      <c r="A4875" s="15">
        <v>683615807303</v>
      </c>
      <c r="B4875" s="1" t="s">
        <v>731</v>
      </c>
    </row>
    <row r="4876" spans="1:2" ht="15.75" hidden="1">
      <c r="A4876" s="15">
        <v>683615807310</v>
      </c>
      <c r="B4876" s="1" t="s">
        <v>731</v>
      </c>
    </row>
    <row r="4877" spans="1:2" ht="15.75" hidden="1">
      <c r="A4877" s="15">
        <v>683615807327</v>
      </c>
      <c r="B4877" s="1" t="s">
        <v>731</v>
      </c>
    </row>
    <row r="4878" spans="1:2" ht="15.75" hidden="1">
      <c r="A4878" s="15">
        <v>683615807334</v>
      </c>
      <c r="B4878" s="1" t="s">
        <v>731</v>
      </c>
    </row>
    <row r="4879" spans="1:2" ht="15.75" hidden="1">
      <c r="A4879" s="15">
        <v>683615807341</v>
      </c>
      <c r="B4879" s="1" t="s">
        <v>731</v>
      </c>
    </row>
    <row r="4880" spans="1:2" ht="15.75" hidden="1">
      <c r="A4880" s="15">
        <v>683615807358</v>
      </c>
      <c r="B4880" s="1" t="s">
        <v>731</v>
      </c>
    </row>
    <row r="4881" spans="1:2" ht="15.75" hidden="1">
      <c r="A4881" s="15">
        <v>683615807365</v>
      </c>
      <c r="B4881" s="1" t="s">
        <v>731</v>
      </c>
    </row>
    <row r="4882" spans="1:2" ht="15.75" hidden="1">
      <c r="A4882" s="15">
        <v>683615807372</v>
      </c>
      <c r="B4882" s="1" t="s">
        <v>731</v>
      </c>
    </row>
    <row r="4883" spans="1:2" ht="15.75" hidden="1">
      <c r="A4883" s="15">
        <v>683615807389</v>
      </c>
      <c r="B4883" s="1" t="s">
        <v>731</v>
      </c>
    </row>
    <row r="4884" spans="1:2" ht="15.75" hidden="1">
      <c r="A4884" s="15">
        <v>683615807396</v>
      </c>
      <c r="B4884" s="1" t="s">
        <v>731</v>
      </c>
    </row>
    <row r="4885" spans="1:2" ht="15.75" hidden="1">
      <c r="A4885" s="15">
        <v>683615807402</v>
      </c>
      <c r="B4885" s="1" t="s">
        <v>731</v>
      </c>
    </row>
    <row r="4886" spans="1:2" ht="15.75" hidden="1">
      <c r="A4886" s="15">
        <v>683615807419</v>
      </c>
      <c r="B4886" s="1" t="s">
        <v>731</v>
      </c>
    </row>
    <row r="4887" spans="1:2" ht="15.75" hidden="1">
      <c r="A4887" s="15">
        <v>683615807426</v>
      </c>
      <c r="B4887" s="1" t="s">
        <v>731</v>
      </c>
    </row>
    <row r="4888" spans="1:2" ht="15.75" hidden="1">
      <c r="A4888" s="15">
        <v>683615807433</v>
      </c>
      <c r="B4888" s="1" t="s">
        <v>731</v>
      </c>
    </row>
    <row r="4889" spans="1:2" ht="15.75" hidden="1">
      <c r="A4889" s="15">
        <v>683615807440</v>
      </c>
      <c r="B4889" s="1" t="s">
        <v>731</v>
      </c>
    </row>
    <row r="4890" spans="1:2" ht="15.75" hidden="1">
      <c r="A4890" s="15">
        <v>683615807457</v>
      </c>
      <c r="B4890" s="1" t="s">
        <v>731</v>
      </c>
    </row>
    <row r="4891" spans="1:2" ht="15.75" hidden="1">
      <c r="A4891" s="15">
        <v>683615807464</v>
      </c>
      <c r="B4891" s="1" t="s">
        <v>731</v>
      </c>
    </row>
    <row r="4892" spans="1:2" ht="15.75" hidden="1">
      <c r="A4892" s="15">
        <v>683615807471</v>
      </c>
      <c r="B4892" s="1" t="s">
        <v>731</v>
      </c>
    </row>
    <row r="4893" spans="1:2" ht="15.75" hidden="1">
      <c r="A4893" s="15">
        <v>683615807488</v>
      </c>
      <c r="B4893" s="1" t="s">
        <v>731</v>
      </c>
    </row>
    <row r="4894" spans="1:2" ht="15.75" hidden="1">
      <c r="A4894" s="15">
        <v>683615807495</v>
      </c>
      <c r="B4894" s="1" t="s">
        <v>731</v>
      </c>
    </row>
    <row r="4895" spans="1:2" ht="15.75" hidden="1">
      <c r="A4895" s="15">
        <v>683615807501</v>
      </c>
      <c r="B4895" s="1" t="s">
        <v>731</v>
      </c>
    </row>
    <row r="4896" spans="1:2" ht="15.75" hidden="1">
      <c r="A4896" s="15">
        <v>683615807518</v>
      </c>
      <c r="B4896" s="1" t="s">
        <v>731</v>
      </c>
    </row>
    <row r="4897" spans="1:2" ht="15.75" hidden="1">
      <c r="A4897" s="15">
        <v>683615807525</v>
      </c>
      <c r="B4897" s="1" t="s">
        <v>731</v>
      </c>
    </row>
    <row r="4898" spans="1:2" ht="15.75" hidden="1">
      <c r="A4898" s="15">
        <v>683615807532</v>
      </c>
      <c r="B4898" s="1" t="s">
        <v>731</v>
      </c>
    </row>
    <row r="4899" spans="1:2" ht="15.75" hidden="1">
      <c r="A4899" s="15">
        <v>683615807549</v>
      </c>
      <c r="B4899" s="1" t="s">
        <v>731</v>
      </c>
    </row>
    <row r="4900" spans="1:2" ht="15.75">
      <c r="A4900" s="15">
        <v>683615807556</v>
      </c>
      <c r="B4900" s="1" t="s">
        <v>731</v>
      </c>
    </row>
    <row r="4901" spans="1:2" ht="15.75" hidden="1">
      <c r="A4901" s="15">
        <v>683615807563</v>
      </c>
      <c r="B4901" s="1" t="s">
        <v>731</v>
      </c>
    </row>
    <row r="4902" spans="1:2" ht="15.75" hidden="1">
      <c r="A4902" s="15">
        <v>683615807570</v>
      </c>
      <c r="B4902" s="1" t="s">
        <v>731</v>
      </c>
    </row>
    <row r="4903" spans="1:2" ht="15.75" hidden="1">
      <c r="A4903" s="15">
        <v>683615807587</v>
      </c>
      <c r="B4903" s="1" t="s">
        <v>731</v>
      </c>
    </row>
    <row r="4904" spans="1:2" ht="15.75" hidden="1">
      <c r="A4904" s="15">
        <v>683615807594</v>
      </c>
      <c r="B4904" s="1" t="s">
        <v>731</v>
      </c>
    </row>
    <row r="4905" spans="1:2" ht="15.75" hidden="1">
      <c r="A4905" s="15">
        <v>683615807600</v>
      </c>
      <c r="B4905" s="1" t="s">
        <v>731</v>
      </c>
    </row>
    <row r="4906" spans="1:2" ht="15.75" hidden="1">
      <c r="A4906" s="15">
        <v>683615807617</v>
      </c>
      <c r="B4906" s="1" t="s">
        <v>731</v>
      </c>
    </row>
    <row r="4907" spans="1:2" ht="15.75" hidden="1">
      <c r="A4907" s="15">
        <v>683615807624</v>
      </c>
      <c r="B4907" s="1" t="s">
        <v>731</v>
      </c>
    </row>
    <row r="4908" spans="1:2" ht="15.75" hidden="1">
      <c r="A4908" s="15">
        <v>683615807631</v>
      </c>
      <c r="B4908" s="1" t="s">
        <v>731</v>
      </c>
    </row>
    <row r="4909" spans="1:2" ht="15.75" hidden="1">
      <c r="A4909" s="15">
        <v>683615807648</v>
      </c>
      <c r="B4909" s="1" t="s">
        <v>731</v>
      </c>
    </row>
    <row r="4910" spans="1:2" ht="15.75" hidden="1">
      <c r="A4910" s="15">
        <v>683615807655</v>
      </c>
      <c r="B4910" s="1" t="s">
        <v>731</v>
      </c>
    </row>
    <row r="4911" spans="1:2" ht="15.75" hidden="1">
      <c r="A4911" s="15">
        <v>683615807662</v>
      </c>
      <c r="B4911" s="1" t="s">
        <v>731</v>
      </c>
    </row>
    <row r="4912" spans="1:2" ht="15.75" hidden="1">
      <c r="A4912" s="15">
        <v>683615807679</v>
      </c>
      <c r="B4912" s="1" t="s">
        <v>731</v>
      </c>
    </row>
    <row r="4913" spans="1:2" ht="15.75" hidden="1">
      <c r="A4913" s="15">
        <v>683615807686</v>
      </c>
      <c r="B4913" s="1" t="s">
        <v>731</v>
      </c>
    </row>
    <row r="4914" spans="1:2" ht="15.75" hidden="1">
      <c r="A4914" s="15">
        <v>683615807693</v>
      </c>
      <c r="B4914" s="1" t="s">
        <v>731</v>
      </c>
    </row>
    <row r="4915" spans="1:2" ht="15.75" hidden="1">
      <c r="A4915" s="15">
        <v>683615807709</v>
      </c>
      <c r="B4915" s="1" t="s">
        <v>731</v>
      </c>
    </row>
    <row r="4916" spans="1:2" ht="15.75" hidden="1">
      <c r="A4916" s="15">
        <v>683615807716</v>
      </c>
      <c r="B4916" s="1" t="s">
        <v>731</v>
      </c>
    </row>
    <row r="4917" spans="1:2" ht="15.75" hidden="1">
      <c r="A4917" s="15">
        <v>683615807723</v>
      </c>
      <c r="B4917" s="1" t="s">
        <v>731</v>
      </c>
    </row>
    <row r="4918" spans="1:2" ht="15.75" hidden="1">
      <c r="A4918" s="15">
        <v>683615807730</v>
      </c>
      <c r="B4918" s="1" t="s">
        <v>731</v>
      </c>
    </row>
    <row r="4919" spans="1:2" ht="15.75" hidden="1">
      <c r="A4919" s="15">
        <v>683615807747</v>
      </c>
      <c r="B4919" s="1" t="s">
        <v>731</v>
      </c>
    </row>
    <row r="4920" spans="1:2" ht="15.75" hidden="1">
      <c r="A4920" s="15">
        <v>683615807754</v>
      </c>
      <c r="B4920" s="1" t="s">
        <v>731</v>
      </c>
    </row>
    <row r="4921" spans="1:2" ht="15.75" hidden="1">
      <c r="A4921" s="15">
        <v>683615807761</v>
      </c>
      <c r="B4921" s="1" t="s">
        <v>731</v>
      </c>
    </row>
    <row r="4922" spans="1:2" ht="15.75" hidden="1">
      <c r="A4922" s="15">
        <v>683615807778</v>
      </c>
      <c r="B4922" s="1" t="s">
        <v>731</v>
      </c>
    </row>
    <row r="4923" spans="1:2" ht="15.75" hidden="1">
      <c r="A4923" s="15">
        <v>683615807785</v>
      </c>
      <c r="B4923" s="1" t="s">
        <v>731</v>
      </c>
    </row>
    <row r="4924" spans="1:2" ht="15.75" hidden="1">
      <c r="A4924" s="15">
        <v>683615807792</v>
      </c>
      <c r="B4924" s="1" t="s">
        <v>731</v>
      </c>
    </row>
    <row r="4925" spans="1:2" ht="15.75" hidden="1">
      <c r="A4925" s="15">
        <v>683615807808</v>
      </c>
      <c r="B4925" s="1" t="s">
        <v>731</v>
      </c>
    </row>
    <row r="4926" spans="1:2" ht="15.75" hidden="1">
      <c r="A4926" s="15">
        <v>683615807815</v>
      </c>
      <c r="B4926" s="1" t="s">
        <v>731</v>
      </c>
    </row>
    <row r="4927" spans="1:2" ht="15.75" hidden="1">
      <c r="A4927" s="15">
        <v>683615807822</v>
      </c>
      <c r="B4927" s="1" t="s">
        <v>731</v>
      </c>
    </row>
    <row r="4928" spans="1:2" ht="15.75" hidden="1">
      <c r="A4928" s="15">
        <v>683615807839</v>
      </c>
      <c r="B4928" s="1" t="s">
        <v>731</v>
      </c>
    </row>
    <row r="4929" spans="1:2" ht="15.75" hidden="1">
      <c r="A4929" s="15">
        <v>683615807846</v>
      </c>
      <c r="B4929" s="1" t="s">
        <v>731</v>
      </c>
    </row>
    <row r="4930" spans="1:2" ht="15.75" hidden="1">
      <c r="A4930" s="15">
        <v>683615807853</v>
      </c>
      <c r="B4930" s="1" t="s">
        <v>731</v>
      </c>
    </row>
    <row r="4931" spans="1:2" ht="15.75" hidden="1">
      <c r="A4931" s="15">
        <v>683615807860</v>
      </c>
      <c r="B4931" s="1" t="s">
        <v>731</v>
      </c>
    </row>
    <row r="4932" spans="1:2" ht="15.75" hidden="1">
      <c r="A4932" s="15">
        <v>683615807877</v>
      </c>
      <c r="B4932" s="1" t="s">
        <v>731</v>
      </c>
    </row>
    <row r="4933" spans="1:2" ht="15.75" hidden="1">
      <c r="A4933" s="15">
        <v>683615807884</v>
      </c>
      <c r="B4933" s="1" t="s">
        <v>731</v>
      </c>
    </row>
    <row r="4934" spans="1:2" ht="15.75" hidden="1">
      <c r="A4934" s="15">
        <v>683615807891</v>
      </c>
      <c r="B4934" s="1" t="s">
        <v>731</v>
      </c>
    </row>
    <row r="4935" spans="1:2" ht="15.75" hidden="1">
      <c r="A4935" s="15">
        <v>683615807907</v>
      </c>
      <c r="B4935" s="1" t="s">
        <v>731</v>
      </c>
    </row>
    <row r="4936" spans="1:2" ht="15.75" hidden="1">
      <c r="A4936" s="15">
        <v>683615807914</v>
      </c>
      <c r="B4936" s="1" t="s">
        <v>731</v>
      </c>
    </row>
    <row r="4937" spans="1:2" ht="15.75" hidden="1">
      <c r="A4937" s="15">
        <v>683615807921</v>
      </c>
      <c r="B4937" s="1" t="s">
        <v>731</v>
      </c>
    </row>
    <row r="4938" spans="1:2" ht="15.75" hidden="1">
      <c r="A4938" s="15">
        <v>683615807938</v>
      </c>
      <c r="B4938" s="1" t="s">
        <v>731</v>
      </c>
    </row>
    <row r="4939" spans="1:2" ht="15.75" hidden="1">
      <c r="A4939" s="15">
        <v>683615807945</v>
      </c>
      <c r="B4939" s="1" t="s">
        <v>731</v>
      </c>
    </row>
    <row r="4940" spans="1:2" ht="15.75" hidden="1">
      <c r="A4940" s="15">
        <v>683615807952</v>
      </c>
      <c r="B4940" s="1" t="s">
        <v>731</v>
      </c>
    </row>
    <row r="4941" spans="1:2" ht="15.75" hidden="1">
      <c r="A4941" s="15">
        <v>683615807969</v>
      </c>
      <c r="B4941" s="1" t="s">
        <v>731</v>
      </c>
    </row>
    <row r="4942" spans="1:2" ht="15.75" hidden="1">
      <c r="A4942" s="15">
        <v>683615807976</v>
      </c>
      <c r="B4942" s="1" t="s">
        <v>731</v>
      </c>
    </row>
    <row r="4943" spans="1:2" ht="15.75" hidden="1">
      <c r="A4943" s="15">
        <v>683615807983</v>
      </c>
      <c r="B4943" s="1" t="s">
        <v>731</v>
      </c>
    </row>
    <row r="4944" spans="1:2" ht="15.75" hidden="1">
      <c r="A4944" s="15">
        <v>683615807990</v>
      </c>
      <c r="B4944" s="1" t="s">
        <v>731</v>
      </c>
    </row>
    <row r="4945" spans="1:2" ht="15.75" hidden="1">
      <c r="A4945" s="15">
        <v>683615808003</v>
      </c>
      <c r="B4945" s="1" t="s">
        <v>731</v>
      </c>
    </row>
    <row r="4946" spans="1:2" ht="15.75" hidden="1">
      <c r="A4946" s="15">
        <v>683615808010</v>
      </c>
      <c r="B4946" s="1" t="s">
        <v>731</v>
      </c>
    </row>
    <row r="4947" spans="1:2" ht="15.75" hidden="1">
      <c r="A4947" s="15">
        <v>683615808027</v>
      </c>
      <c r="B4947" s="1" t="s">
        <v>731</v>
      </c>
    </row>
    <row r="4948" spans="1:2" ht="15.75" hidden="1">
      <c r="A4948" s="15">
        <v>683615808034</v>
      </c>
      <c r="B4948" s="1" t="s">
        <v>731</v>
      </c>
    </row>
    <row r="4949" spans="1:2" ht="15.75" hidden="1">
      <c r="A4949" s="15">
        <v>683615808041</v>
      </c>
      <c r="B4949" s="1" t="s">
        <v>731</v>
      </c>
    </row>
    <row r="4950" spans="1:2" ht="15.75" hidden="1">
      <c r="A4950" s="15">
        <v>683615808058</v>
      </c>
      <c r="B4950" s="1" t="s">
        <v>731</v>
      </c>
    </row>
    <row r="4951" spans="1:2" ht="15.75" hidden="1">
      <c r="A4951" s="15">
        <v>683615808065</v>
      </c>
      <c r="B4951" s="1" t="s">
        <v>731</v>
      </c>
    </row>
    <row r="4952" spans="1:2" ht="15.75" hidden="1">
      <c r="A4952" s="15">
        <v>683615808072</v>
      </c>
      <c r="B4952" s="1" t="s">
        <v>731</v>
      </c>
    </row>
    <row r="4953" spans="1:2" ht="15.75" hidden="1">
      <c r="A4953" s="15">
        <v>683615808089</v>
      </c>
      <c r="B4953" s="1" t="s">
        <v>731</v>
      </c>
    </row>
    <row r="4954" spans="1:2" ht="15.75" hidden="1">
      <c r="A4954" s="15">
        <v>683615808096</v>
      </c>
      <c r="B4954" s="1" t="s">
        <v>731</v>
      </c>
    </row>
    <row r="4955" spans="1:2" ht="15.75" hidden="1">
      <c r="A4955" s="15">
        <v>683615808102</v>
      </c>
      <c r="B4955" s="1" t="s">
        <v>731</v>
      </c>
    </row>
    <row r="4956" spans="1:2" ht="15.75" hidden="1">
      <c r="A4956" s="15">
        <v>683615808119</v>
      </c>
      <c r="B4956" s="1" t="s">
        <v>731</v>
      </c>
    </row>
    <row r="4957" spans="1:2" ht="15.75" hidden="1">
      <c r="A4957" s="15">
        <v>683615808126</v>
      </c>
      <c r="B4957" s="1" t="s">
        <v>731</v>
      </c>
    </row>
    <row r="4958" spans="1:2" ht="15.75" hidden="1">
      <c r="A4958" s="15">
        <v>683615808133</v>
      </c>
      <c r="B4958" s="1" t="s">
        <v>731</v>
      </c>
    </row>
    <row r="4959" spans="1:2" ht="15.75" hidden="1">
      <c r="A4959" s="15">
        <v>683615808140</v>
      </c>
      <c r="B4959" s="1" t="s">
        <v>731</v>
      </c>
    </row>
    <row r="4960" spans="1:2" ht="15.75" hidden="1">
      <c r="A4960" s="15">
        <v>683615808157</v>
      </c>
      <c r="B4960" s="1" t="s">
        <v>731</v>
      </c>
    </row>
    <row r="4961" spans="1:2" ht="15.75" hidden="1">
      <c r="A4961" s="15">
        <v>683615808164</v>
      </c>
      <c r="B4961" s="1" t="s">
        <v>731</v>
      </c>
    </row>
    <row r="4962" spans="1:2" ht="15.75" hidden="1">
      <c r="A4962" s="15">
        <v>683615808171</v>
      </c>
      <c r="B4962" s="1" t="s">
        <v>731</v>
      </c>
    </row>
    <row r="4963" spans="1:2" ht="15.75" hidden="1">
      <c r="A4963" s="15">
        <v>683615808188</v>
      </c>
      <c r="B4963" s="1" t="s">
        <v>731</v>
      </c>
    </row>
    <row r="4964" spans="1:2" ht="15.75" hidden="1">
      <c r="A4964" s="15">
        <v>683615808195</v>
      </c>
      <c r="B4964" s="1" t="s">
        <v>731</v>
      </c>
    </row>
    <row r="4965" spans="1:2" ht="15.75" hidden="1">
      <c r="A4965" s="15">
        <v>683615808201</v>
      </c>
      <c r="B4965" s="1" t="s">
        <v>731</v>
      </c>
    </row>
    <row r="4966" spans="1:2" ht="15.75" hidden="1">
      <c r="A4966" s="15">
        <v>683615808218</v>
      </c>
      <c r="B4966" s="1" t="s">
        <v>731</v>
      </c>
    </row>
    <row r="4967" spans="1:2" ht="15.75" hidden="1">
      <c r="A4967" s="15">
        <v>683615808225</v>
      </c>
      <c r="B4967" s="1" t="s">
        <v>731</v>
      </c>
    </row>
    <row r="4968" spans="1:2" ht="15.75" hidden="1">
      <c r="A4968" s="15">
        <v>683615808232</v>
      </c>
      <c r="B4968" s="1" t="s">
        <v>731</v>
      </c>
    </row>
    <row r="4969" spans="1:2" ht="15.75" hidden="1">
      <c r="A4969" s="15">
        <v>683615808249</v>
      </c>
      <c r="B4969" s="1" t="s">
        <v>731</v>
      </c>
    </row>
    <row r="4970" spans="1:2" ht="15.75" hidden="1">
      <c r="A4970" s="15">
        <v>683615808256</v>
      </c>
      <c r="B4970" s="1" t="s">
        <v>731</v>
      </c>
    </row>
    <row r="4971" spans="1:2" ht="15.75" hidden="1">
      <c r="A4971" s="15">
        <v>683615808263</v>
      </c>
      <c r="B4971" s="1" t="s">
        <v>731</v>
      </c>
    </row>
    <row r="4972" spans="1:2" ht="15.75" hidden="1">
      <c r="A4972" s="15">
        <v>683615808270</v>
      </c>
      <c r="B4972" s="1" t="s">
        <v>731</v>
      </c>
    </row>
    <row r="4973" spans="1:2" ht="15.75" hidden="1">
      <c r="A4973" s="15">
        <v>683615808287</v>
      </c>
      <c r="B4973" s="1" t="s">
        <v>731</v>
      </c>
    </row>
    <row r="4974" spans="1:2" ht="15.75" hidden="1">
      <c r="A4974" s="15">
        <v>683615808294</v>
      </c>
      <c r="B4974" s="1" t="s">
        <v>731</v>
      </c>
    </row>
    <row r="4975" spans="1:2" ht="15.75" hidden="1">
      <c r="A4975" s="15">
        <v>683615808300</v>
      </c>
      <c r="B4975" s="1" t="s">
        <v>731</v>
      </c>
    </row>
    <row r="4976" spans="1:2" ht="15.75" hidden="1">
      <c r="A4976" s="15">
        <v>683615808317</v>
      </c>
      <c r="B4976" s="1" t="s">
        <v>731</v>
      </c>
    </row>
    <row r="4977" spans="1:2" ht="15.75" hidden="1">
      <c r="A4977" s="15">
        <v>683615808324</v>
      </c>
      <c r="B4977" s="1" t="s">
        <v>731</v>
      </c>
    </row>
    <row r="4978" spans="1:2" ht="15.75" hidden="1">
      <c r="A4978" s="15">
        <v>683615808331</v>
      </c>
      <c r="B4978" s="1" t="s">
        <v>731</v>
      </c>
    </row>
    <row r="4979" spans="1:2" ht="15.75">
      <c r="A4979" s="15">
        <v>683615808348</v>
      </c>
      <c r="B4979" s="1" t="s">
        <v>731</v>
      </c>
    </row>
    <row r="4980" spans="1:2" ht="15.75" hidden="1">
      <c r="A4980" s="15">
        <v>683615808355</v>
      </c>
      <c r="B4980" s="1" t="s">
        <v>731</v>
      </c>
    </row>
    <row r="4981" spans="1:2" ht="15.75" hidden="1">
      <c r="A4981" s="15">
        <v>683615808362</v>
      </c>
      <c r="B4981" s="1" t="s">
        <v>731</v>
      </c>
    </row>
    <row r="4982" spans="1:2" ht="15.75" hidden="1">
      <c r="A4982" s="15">
        <v>683615808379</v>
      </c>
      <c r="B4982" s="1" t="s">
        <v>731</v>
      </c>
    </row>
    <row r="4983" spans="1:2" ht="15.75" hidden="1">
      <c r="A4983" s="15">
        <v>683615808386</v>
      </c>
      <c r="B4983" s="1" t="s">
        <v>731</v>
      </c>
    </row>
    <row r="4984" spans="1:2" ht="15.75" hidden="1">
      <c r="A4984" s="15">
        <v>683615808393</v>
      </c>
      <c r="B4984" s="1" t="s">
        <v>731</v>
      </c>
    </row>
    <row r="4985" spans="1:2" ht="15.75" hidden="1">
      <c r="A4985" s="15">
        <v>683615808409</v>
      </c>
      <c r="B4985" s="1" t="s">
        <v>731</v>
      </c>
    </row>
    <row r="4986" spans="1:2" ht="15.75" hidden="1">
      <c r="A4986" s="15">
        <v>683615808416</v>
      </c>
      <c r="B4986" s="1" t="s">
        <v>731</v>
      </c>
    </row>
    <row r="4987" spans="1:2" ht="15.75" hidden="1">
      <c r="A4987" s="15">
        <v>683615808423</v>
      </c>
      <c r="B4987" s="1" t="s">
        <v>731</v>
      </c>
    </row>
    <row r="4988" spans="1:2" ht="15.75" hidden="1">
      <c r="A4988" s="15">
        <v>683615808430</v>
      </c>
      <c r="B4988" s="1" t="s">
        <v>731</v>
      </c>
    </row>
    <row r="4989" spans="1:2" ht="15.75" hidden="1">
      <c r="A4989" s="15">
        <v>683615808447</v>
      </c>
      <c r="B4989" s="1" t="s">
        <v>731</v>
      </c>
    </row>
    <row r="4990" spans="1:2" ht="15.75" hidden="1">
      <c r="A4990" s="15">
        <v>683615808454</v>
      </c>
      <c r="B4990" s="1" t="s">
        <v>731</v>
      </c>
    </row>
    <row r="4991" spans="1:2" ht="15.75" hidden="1">
      <c r="A4991" s="15">
        <v>683615808461</v>
      </c>
      <c r="B4991" s="1" t="s">
        <v>731</v>
      </c>
    </row>
    <row r="4992" spans="1:2" ht="15.75" hidden="1">
      <c r="A4992" s="15">
        <v>683615808478</v>
      </c>
      <c r="B4992" s="1" t="s">
        <v>731</v>
      </c>
    </row>
    <row r="4993" spans="1:2" ht="15.75" hidden="1">
      <c r="A4993" s="15">
        <v>683615808485</v>
      </c>
      <c r="B4993" s="1" t="s">
        <v>731</v>
      </c>
    </row>
    <row r="4994" spans="1:2" ht="15.75" hidden="1">
      <c r="A4994" s="15">
        <v>683615808492</v>
      </c>
      <c r="B4994" s="1" t="s">
        <v>731</v>
      </c>
    </row>
    <row r="4995" spans="1:2" ht="15.75" hidden="1">
      <c r="A4995" s="15">
        <v>683615808508</v>
      </c>
      <c r="B4995" s="1" t="s">
        <v>731</v>
      </c>
    </row>
    <row r="4996" spans="1:2" ht="15.75" hidden="1">
      <c r="A4996" s="15">
        <v>683615808515</v>
      </c>
      <c r="B4996" s="1" t="s">
        <v>731</v>
      </c>
    </row>
    <row r="4997" spans="1:2" ht="15.75" hidden="1">
      <c r="A4997" s="15">
        <v>683615808522</v>
      </c>
      <c r="B4997" s="1" t="s">
        <v>731</v>
      </c>
    </row>
    <row r="4998" spans="1:2" ht="15.75" hidden="1">
      <c r="A4998" s="15">
        <v>683615808539</v>
      </c>
      <c r="B4998" s="1" t="s">
        <v>731</v>
      </c>
    </row>
    <row r="4999" spans="1:2" ht="15.75" hidden="1">
      <c r="A4999" s="15">
        <v>683615808546</v>
      </c>
      <c r="B4999" s="1" t="s">
        <v>731</v>
      </c>
    </row>
    <row r="5000" spans="1:2" ht="15.75" hidden="1">
      <c r="A5000" s="15">
        <v>683615808553</v>
      </c>
      <c r="B5000" s="1" t="s">
        <v>731</v>
      </c>
    </row>
    <row r="5001" spans="1:2" ht="15.75" hidden="1">
      <c r="A5001" s="15">
        <v>683615808560</v>
      </c>
      <c r="B5001" s="1" t="s">
        <v>731</v>
      </c>
    </row>
    <row r="5002" spans="1:2" ht="15.75" hidden="1">
      <c r="A5002" s="15">
        <v>683615808577</v>
      </c>
      <c r="B5002" s="1" t="s">
        <v>731</v>
      </c>
    </row>
    <row r="5003" spans="1:2" ht="15.75" hidden="1">
      <c r="A5003" s="15">
        <v>683615808584</v>
      </c>
      <c r="B5003" s="1" t="s">
        <v>731</v>
      </c>
    </row>
    <row r="5004" spans="1:2" ht="15.75" hidden="1">
      <c r="A5004" s="15">
        <v>683615808591</v>
      </c>
      <c r="B5004" s="1" t="s">
        <v>731</v>
      </c>
    </row>
    <row r="5005" spans="1:2" ht="15.75" hidden="1">
      <c r="A5005" s="15">
        <v>683615808607</v>
      </c>
      <c r="B5005" s="1" t="s">
        <v>731</v>
      </c>
    </row>
    <row r="5006" spans="1:2" ht="15.75" hidden="1">
      <c r="A5006" s="15">
        <v>683615808614</v>
      </c>
      <c r="B5006" s="1" t="s">
        <v>731</v>
      </c>
    </row>
    <row r="5007" spans="1:2" ht="15.75" hidden="1">
      <c r="A5007" s="15">
        <v>683615808621</v>
      </c>
      <c r="B5007" s="1" t="s">
        <v>731</v>
      </c>
    </row>
    <row r="5008" spans="1:2" ht="15.75" hidden="1">
      <c r="A5008" s="15">
        <v>683615808638</v>
      </c>
      <c r="B5008" s="1" t="s">
        <v>731</v>
      </c>
    </row>
    <row r="5009" spans="1:2" ht="15.75" hidden="1">
      <c r="A5009" s="15">
        <v>683615808645</v>
      </c>
      <c r="B5009" s="1" t="s">
        <v>731</v>
      </c>
    </row>
    <row r="5010" spans="1:2" ht="15.75" hidden="1">
      <c r="A5010" s="15">
        <v>683615808652</v>
      </c>
      <c r="B5010" s="1" t="s">
        <v>731</v>
      </c>
    </row>
    <row r="5011" spans="1:2" ht="15.75" hidden="1">
      <c r="A5011" s="15">
        <v>683615808669</v>
      </c>
      <c r="B5011" s="1" t="s">
        <v>731</v>
      </c>
    </row>
    <row r="5012" spans="1:2" ht="15.75" hidden="1">
      <c r="A5012" s="15">
        <v>683615808676</v>
      </c>
      <c r="B5012" s="1" t="s">
        <v>731</v>
      </c>
    </row>
    <row r="5013" spans="1:2" ht="15.75" hidden="1">
      <c r="A5013" s="15">
        <v>683615808683</v>
      </c>
      <c r="B5013" s="1" t="s">
        <v>731</v>
      </c>
    </row>
    <row r="5014" spans="1:2" ht="15.75" hidden="1">
      <c r="A5014" s="15">
        <v>683615808690</v>
      </c>
      <c r="B5014" s="1" t="s">
        <v>731</v>
      </c>
    </row>
    <row r="5015" spans="1:2" ht="15.75" hidden="1">
      <c r="A5015" s="15">
        <v>683615808706</v>
      </c>
      <c r="B5015" s="1" t="s">
        <v>731</v>
      </c>
    </row>
    <row r="5016" spans="1:2" ht="15.75" hidden="1">
      <c r="A5016" s="15">
        <v>683615808713</v>
      </c>
      <c r="B5016" s="1" t="s">
        <v>731</v>
      </c>
    </row>
    <row r="5017" spans="1:2" ht="15.75" hidden="1">
      <c r="A5017" s="15">
        <v>683615808720</v>
      </c>
      <c r="B5017" s="1" t="s">
        <v>731</v>
      </c>
    </row>
    <row r="5018" spans="1:2" ht="15.75" hidden="1">
      <c r="A5018" s="15">
        <v>683615808737</v>
      </c>
      <c r="B5018" s="1" t="s">
        <v>731</v>
      </c>
    </row>
    <row r="5019" spans="1:2" ht="15.75" hidden="1">
      <c r="A5019" s="15">
        <v>683615808744</v>
      </c>
      <c r="B5019" s="1" t="s">
        <v>731</v>
      </c>
    </row>
    <row r="5020" spans="1:2" ht="15.75" hidden="1">
      <c r="A5020" s="15">
        <v>683615808751</v>
      </c>
      <c r="B5020" s="1" t="s">
        <v>731</v>
      </c>
    </row>
    <row r="5021" spans="1:2" ht="15.75" hidden="1">
      <c r="A5021" s="15">
        <v>683615808768</v>
      </c>
      <c r="B5021" s="1" t="s">
        <v>731</v>
      </c>
    </row>
    <row r="5022" spans="1:2" ht="15.75" hidden="1">
      <c r="A5022" s="15">
        <v>683615808775</v>
      </c>
      <c r="B5022" s="1" t="s">
        <v>731</v>
      </c>
    </row>
    <row r="5023" spans="1:2" ht="15.75" hidden="1">
      <c r="A5023" s="15">
        <v>683615808782</v>
      </c>
      <c r="B5023" s="1" t="s">
        <v>731</v>
      </c>
    </row>
    <row r="5024" spans="1:2" ht="15.75" hidden="1">
      <c r="A5024" s="15">
        <v>683615808799</v>
      </c>
      <c r="B5024" s="1" t="s">
        <v>731</v>
      </c>
    </row>
    <row r="5025" spans="1:2" ht="15.75" hidden="1">
      <c r="A5025" s="15">
        <v>683615808805</v>
      </c>
      <c r="B5025" s="1" t="s">
        <v>731</v>
      </c>
    </row>
    <row r="5026" spans="1:2" ht="15.75" hidden="1">
      <c r="A5026" s="15">
        <v>683615808812</v>
      </c>
      <c r="B5026" s="1" t="s">
        <v>731</v>
      </c>
    </row>
    <row r="5027" spans="1:2" ht="15.75" hidden="1">
      <c r="A5027" s="15">
        <v>683615808829</v>
      </c>
      <c r="B5027" s="1" t="s">
        <v>731</v>
      </c>
    </row>
    <row r="5028" spans="1:2" ht="15.75" hidden="1">
      <c r="A5028" s="15">
        <v>683615808836</v>
      </c>
      <c r="B5028" s="1" t="s">
        <v>731</v>
      </c>
    </row>
    <row r="5029" spans="1:2" ht="15.75" hidden="1">
      <c r="A5029" s="15">
        <v>683615808843</v>
      </c>
      <c r="B5029" s="1" t="s">
        <v>731</v>
      </c>
    </row>
    <row r="5030" spans="1:2" ht="15.75" hidden="1">
      <c r="A5030" s="15">
        <v>683615808850</v>
      </c>
      <c r="B5030" s="1" t="s">
        <v>731</v>
      </c>
    </row>
    <row r="5031" spans="1:2" ht="15.75">
      <c r="A5031" s="15">
        <v>683615808867</v>
      </c>
      <c r="B5031" s="1" t="s">
        <v>731</v>
      </c>
    </row>
    <row r="5032" spans="1:2" ht="15.75" hidden="1">
      <c r="A5032" s="15">
        <v>683615808874</v>
      </c>
      <c r="B5032" s="1" t="s">
        <v>731</v>
      </c>
    </row>
    <row r="5033" spans="1:2" ht="15.75" hidden="1">
      <c r="A5033" s="15">
        <v>683615808881</v>
      </c>
      <c r="B5033" s="1" t="s">
        <v>731</v>
      </c>
    </row>
    <row r="5034" spans="1:2" ht="15.75" hidden="1">
      <c r="A5034" s="15">
        <v>683615808898</v>
      </c>
      <c r="B5034" s="1" t="s">
        <v>731</v>
      </c>
    </row>
    <row r="5035" spans="1:2" ht="15.75" hidden="1">
      <c r="A5035" s="15">
        <v>683615808904</v>
      </c>
      <c r="B5035" s="1" t="s">
        <v>731</v>
      </c>
    </row>
    <row r="5036" spans="1:2" ht="15.75" hidden="1">
      <c r="A5036" s="15">
        <v>683615808911</v>
      </c>
      <c r="B5036" s="1" t="s">
        <v>731</v>
      </c>
    </row>
    <row r="5037" spans="1:2" ht="15.75" hidden="1">
      <c r="A5037" s="15">
        <v>683615808928</v>
      </c>
      <c r="B5037" s="1" t="s">
        <v>731</v>
      </c>
    </row>
    <row r="5038" spans="1:2" ht="15.75" hidden="1">
      <c r="A5038" s="15">
        <v>683615808935</v>
      </c>
      <c r="B5038" s="1" t="s">
        <v>731</v>
      </c>
    </row>
    <row r="5039" spans="1:2" ht="15.75" hidden="1">
      <c r="A5039" s="15">
        <v>683615808942</v>
      </c>
      <c r="B5039" s="1" t="s">
        <v>731</v>
      </c>
    </row>
    <row r="5040" spans="1:2" ht="15.75" hidden="1">
      <c r="A5040" s="15">
        <v>683615808959</v>
      </c>
      <c r="B5040" s="1" t="s">
        <v>731</v>
      </c>
    </row>
    <row r="5041" spans="1:2" ht="15.75" hidden="1">
      <c r="A5041" s="15">
        <v>683615808966</v>
      </c>
      <c r="B5041" s="1" t="s">
        <v>731</v>
      </c>
    </row>
    <row r="5042" spans="1:2" ht="15.75" hidden="1">
      <c r="A5042" s="15">
        <v>683615808973</v>
      </c>
      <c r="B5042" s="1" t="s">
        <v>731</v>
      </c>
    </row>
    <row r="5043" spans="1:2" ht="15.75" hidden="1">
      <c r="A5043" s="15">
        <v>683615808980</v>
      </c>
      <c r="B5043" s="1" t="s">
        <v>731</v>
      </c>
    </row>
    <row r="5044" spans="1:2" ht="15.75" hidden="1">
      <c r="A5044" s="15">
        <v>683615808997</v>
      </c>
      <c r="B5044" s="1" t="s">
        <v>731</v>
      </c>
    </row>
    <row r="5045" spans="1:2" ht="15.75" hidden="1">
      <c r="A5045" s="15">
        <v>683615809000</v>
      </c>
      <c r="B5045" s="1" t="s">
        <v>731</v>
      </c>
    </row>
    <row r="5046" spans="1:2" ht="15.75" hidden="1">
      <c r="A5046" s="15">
        <v>683615809017</v>
      </c>
      <c r="B5046" s="1" t="s">
        <v>731</v>
      </c>
    </row>
    <row r="5047" spans="1:2" ht="15.75" hidden="1">
      <c r="A5047" s="15">
        <v>683615809024</v>
      </c>
      <c r="B5047" s="1" t="s">
        <v>731</v>
      </c>
    </row>
    <row r="5048" spans="1:2" ht="15.75" hidden="1">
      <c r="A5048" s="15">
        <v>683615809031</v>
      </c>
      <c r="B5048" s="1" t="s">
        <v>731</v>
      </c>
    </row>
    <row r="5049" spans="1:2" ht="15.75" hidden="1">
      <c r="A5049" s="15">
        <v>683615809048</v>
      </c>
      <c r="B5049" s="1" t="s">
        <v>731</v>
      </c>
    </row>
    <row r="5050" spans="1:2" ht="15.75" hidden="1">
      <c r="A5050" s="15">
        <v>683615809055</v>
      </c>
      <c r="B5050" s="1" t="s">
        <v>731</v>
      </c>
    </row>
    <row r="5051" spans="1:2" ht="15.75" hidden="1">
      <c r="A5051" s="15">
        <v>683615809062</v>
      </c>
      <c r="B5051" s="1" t="s">
        <v>731</v>
      </c>
    </row>
    <row r="5052" spans="1:2" ht="15.75" hidden="1">
      <c r="A5052" s="15">
        <v>683615809079</v>
      </c>
      <c r="B5052" s="1" t="s">
        <v>731</v>
      </c>
    </row>
    <row r="5053" spans="1:2" ht="15.75" hidden="1">
      <c r="A5053" s="15">
        <v>683615809086</v>
      </c>
      <c r="B5053" s="1" t="s">
        <v>731</v>
      </c>
    </row>
    <row r="5054" spans="1:2" ht="15.75" hidden="1">
      <c r="A5054" s="15">
        <v>683615809093</v>
      </c>
      <c r="B5054" s="1" t="s">
        <v>731</v>
      </c>
    </row>
    <row r="5055" spans="1:2" ht="15.75" hidden="1">
      <c r="A5055" s="15">
        <v>683615809109</v>
      </c>
      <c r="B5055" s="1" t="s">
        <v>731</v>
      </c>
    </row>
    <row r="5056" spans="1:2" ht="15.75" hidden="1">
      <c r="A5056" s="15">
        <v>683615809116</v>
      </c>
      <c r="B5056" s="1" t="s">
        <v>731</v>
      </c>
    </row>
    <row r="5057" spans="1:2" ht="15.75" hidden="1">
      <c r="A5057" s="15">
        <v>683615809123</v>
      </c>
      <c r="B5057" s="1" t="s">
        <v>731</v>
      </c>
    </row>
    <row r="5058" spans="1:2" ht="15.75" hidden="1">
      <c r="A5058" s="15">
        <v>683615809130</v>
      </c>
      <c r="B5058" s="1" t="s">
        <v>731</v>
      </c>
    </row>
    <row r="5059" spans="1:2" ht="15.75" hidden="1">
      <c r="A5059" s="15">
        <v>683615809147</v>
      </c>
      <c r="B5059" s="1" t="s">
        <v>731</v>
      </c>
    </row>
    <row r="5060" spans="1:2" ht="15.75" hidden="1">
      <c r="A5060" s="15">
        <v>683615809154</v>
      </c>
      <c r="B5060" s="1" t="s">
        <v>731</v>
      </c>
    </row>
    <row r="5061" spans="1:2" ht="15.75" hidden="1">
      <c r="A5061" s="15">
        <v>683615809161</v>
      </c>
      <c r="B5061" s="1" t="s">
        <v>731</v>
      </c>
    </row>
    <row r="5062" spans="1:2" ht="15.75" hidden="1">
      <c r="A5062" s="15">
        <v>683615809178</v>
      </c>
      <c r="B5062" s="1" t="s">
        <v>731</v>
      </c>
    </row>
    <row r="5063" spans="1:2" ht="15.75" hidden="1">
      <c r="A5063" s="15">
        <v>683615809185</v>
      </c>
      <c r="B5063" s="1" t="s">
        <v>731</v>
      </c>
    </row>
    <row r="5064" spans="1:2" ht="15.75" hidden="1">
      <c r="A5064" s="15">
        <v>683615809192</v>
      </c>
      <c r="B5064" s="1" t="s">
        <v>731</v>
      </c>
    </row>
    <row r="5065" spans="1:2" ht="15.75" hidden="1">
      <c r="A5065" s="15">
        <v>683615809208</v>
      </c>
      <c r="B5065" s="1" t="s">
        <v>731</v>
      </c>
    </row>
    <row r="5066" spans="1:2" ht="15.75" hidden="1">
      <c r="A5066" s="15">
        <v>683615809215</v>
      </c>
      <c r="B5066" s="1" t="s">
        <v>731</v>
      </c>
    </row>
    <row r="5067" spans="1:2" ht="15.75" hidden="1">
      <c r="A5067" s="15">
        <v>683615809222</v>
      </c>
      <c r="B5067" s="1" t="s">
        <v>731</v>
      </c>
    </row>
    <row r="5068" spans="1:2" ht="15.75" hidden="1">
      <c r="A5068" s="15">
        <v>683615809239</v>
      </c>
      <c r="B5068" s="1" t="s">
        <v>731</v>
      </c>
    </row>
    <row r="5069" spans="1:2" ht="15.75" hidden="1">
      <c r="A5069" s="15">
        <v>683615809246</v>
      </c>
      <c r="B5069" s="1" t="s">
        <v>731</v>
      </c>
    </row>
    <row r="5070" spans="1:2" ht="15.75" hidden="1">
      <c r="A5070" s="15">
        <v>683615809253</v>
      </c>
      <c r="B5070" s="1" t="s">
        <v>731</v>
      </c>
    </row>
    <row r="5071" spans="1:2" ht="15.75" hidden="1">
      <c r="A5071" s="15">
        <v>683615809260</v>
      </c>
      <c r="B5071" s="1" t="s">
        <v>731</v>
      </c>
    </row>
    <row r="5072" spans="1:2" ht="15.75" hidden="1">
      <c r="A5072" s="15">
        <v>683615809277</v>
      </c>
      <c r="B5072" s="1" t="s">
        <v>731</v>
      </c>
    </row>
    <row r="5073" spans="1:2" ht="15.75" hidden="1">
      <c r="A5073" s="15">
        <v>683615809284</v>
      </c>
      <c r="B5073" s="1" t="s">
        <v>731</v>
      </c>
    </row>
    <row r="5074" spans="1:2" ht="15.75" hidden="1">
      <c r="A5074" s="15">
        <v>683615809291</v>
      </c>
      <c r="B5074" s="1" t="s">
        <v>731</v>
      </c>
    </row>
    <row r="5075" spans="1:2" ht="15.75" hidden="1">
      <c r="A5075" s="15">
        <v>683615809307</v>
      </c>
      <c r="B5075" s="1" t="s">
        <v>731</v>
      </c>
    </row>
    <row r="5076" spans="1:2" ht="15.75" hidden="1">
      <c r="A5076" s="15">
        <v>683615809314</v>
      </c>
      <c r="B5076" s="1" t="s">
        <v>731</v>
      </c>
    </row>
    <row r="5077" spans="1:2" ht="15.75" hidden="1">
      <c r="A5077" s="15">
        <v>683615809321</v>
      </c>
      <c r="B5077" s="1" t="s">
        <v>731</v>
      </c>
    </row>
    <row r="5078" spans="1:2" ht="15.75" hidden="1">
      <c r="A5078" s="15">
        <v>683615809338</v>
      </c>
      <c r="B5078" s="1" t="s">
        <v>731</v>
      </c>
    </row>
    <row r="5079" spans="1:2" ht="15.75" hidden="1">
      <c r="A5079" s="15">
        <v>683615809345</v>
      </c>
      <c r="B5079" s="1" t="s">
        <v>731</v>
      </c>
    </row>
    <row r="5080" spans="1:2" ht="15.75" hidden="1">
      <c r="A5080" s="15">
        <v>683615809352</v>
      </c>
      <c r="B5080" s="1" t="s">
        <v>731</v>
      </c>
    </row>
    <row r="5081" spans="1:2" ht="15.75" hidden="1">
      <c r="A5081" s="15">
        <v>683615809369</v>
      </c>
      <c r="B5081" s="1" t="s">
        <v>731</v>
      </c>
    </row>
    <row r="5082" spans="1:2" ht="15.75" hidden="1">
      <c r="A5082" s="15">
        <v>683615809376</v>
      </c>
      <c r="B5082" s="1" t="s">
        <v>731</v>
      </c>
    </row>
    <row r="5083" spans="1:2" ht="15.75" hidden="1">
      <c r="A5083" s="15">
        <v>683615809383</v>
      </c>
      <c r="B5083" s="1" t="s">
        <v>731</v>
      </c>
    </row>
    <row r="5084" spans="1:2" ht="15.75" hidden="1">
      <c r="A5084" s="15">
        <v>683615809390</v>
      </c>
      <c r="B5084" s="1" t="s">
        <v>731</v>
      </c>
    </row>
    <row r="5085" spans="1:2" ht="15.75" hidden="1">
      <c r="A5085" s="15">
        <v>683615809406</v>
      </c>
      <c r="B5085" s="1" t="s">
        <v>731</v>
      </c>
    </row>
    <row r="5086" spans="1:2" ht="15.75" hidden="1">
      <c r="A5086" s="15">
        <v>683615809413</v>
      </c>
      <c r="B5086" s="1" t="s">
        <v>731</v>
      </c>
    </row>
    <row r="5087" spans="1:2" ht="15.75" hidden="1">
      <c r="A5087" s="15">
        <v>683615809420</v>
      </c>
      <c r="B5087" s="1" t="s">
        <v>731</v>
      </c>
    </row>
    <row r="5088" spans="1:2" ht="15.75" hidden="1">
      <c r="A5088" s="15">
        <v>683615809437</v>
      </c>
      <c r="B5088" s="1" t="s">
        <v>731</v>
      </c>
    </row>
    <row r="5089" spans="1:2" ht="15.75" hidden="1">
      <c r="A5089" s="15">
        <v>683615809444</v>
      </c>
      <c r="B5089" s="1" t="s">
        <v>731</v>
      </c>
    </row>
    <row r="5090" spans="1:2" ht="15.75" hidden="1">
      <c r="A5090" s="15">
        <v>683615809451</v>
      </c>
      <c r="B5090" s="1" t="s">
        <v>731</v>
      </c>
    </row>
    <row r="5091" spans="1:2" ht="15.75" hidden="1">
      <c r="A5091" s="15">
        <v>683615809468</v>
      </c>
      <c r="B5091" s="1" t="s">
        <v>731</v>
      </c>
    </row>
    <row r="5092" spans="1:2" ht="15.75" hidden="1">
      <c r="A5092" s="15">
        <v>683615809475</v>
      </c>
      <c r="B5092" s="1" t="s">
        <v>731</v>
      </c>
    </row>
    <row r="5093" spans="1:2" ht="15.75">
      <c r="A5093" s="15">
        <v>683615809482</v>
      </c>
      <c r="B5093" s="1" t="s">
        <v>731</v>
      </c>
    </row>
    <row r="5094" spans="1:2" ht="15.75">
      <c r="A5094" s="15">
        <v>683615809499</v>
      </c>
      <c r="B5094" s="1" t="s">
        <v>731</v>
      </c>
    </row>
    <row r="5095" spans="1:2" ht="15.75" hidden="1">
      <c r="A5095" s="15">
        <v>683615809505</v>
      </c>
      <c r="B5095" s="1" t="s">
        <v>731</v>
      </c>
    </row>
    <row r="5096" spans="1:2" ht="15.75" hidden="1">
      <c r="A5096" s="15">
        <v>683615809512</v>
      </c>
      <c r="B5096" s="1" t="s">
        <v>731</v>
      </c>
    </row>
    <row r="5097" spans="1:2" ht="15.75" hidden="1">
      <c r="A5097" s="15">
        <v>683615809529</v>
      </c>
      <c r="B5097" s="1" t="s">
        <v>731</v>
      </c>
    </row>
    <row r="5098" spans="1:2" ht="15.75" hidden="1">
      <c r="A5098" s="15">
        <v>683615809536</v>
      </c>
      <c r="B5098" s="1" t="s">
        <v>731</v>
      </c>
    </row>
    <row r="5099" spans="1:2" ht="15.75" hidden="1">
      <c r="A5099" s="15">
        <v>683615809543</v>
      </c>
      <c r="B5099" s="1" t="s">
        <v>731</v>
      </c>
    </row>
    <row r="5100" spans="1:2" ht="15.75" hidden="1">
      <c r="A5100" s="15">
        <v>683615809550</v>
      </c>
      <c r="B5100" s="1" t="s">
        <v>731</v>
      </c>
    </row>
    <row r="5101" spans="1:2" ht="15.75" hidden="1">
      <c r="A5101" s="15">
        <v>683615809567</v>
      </c>
      <c r="B5101" s="1" t="s">
        <v>731</v>
      </c>
    </row>
    <row r="5102" spans="1:2" ht="15.75" hidden="1">
      <c r="A5102" s="15">
        <v>683615809574</v>
      </c>
      <c r="B5102" s="1" t="s">
        <v>731</v>
      </c>
    </row>
    <row r="5103" spans="1:2" ht="15.75" hidden="1">
      <c r="A5103" s="15">
        <v>683615809581</v>
      </c>
      <c r="B5103" s="1" t="s">
        <v>731</v>
      </c>
    </row>
    <row r="5104" spans="1:2" ht="15.75" hidden="1">
      <c r="A5104" s="15">
        <v>683615809598</v>
      </c>
      <c r="B5104" s="1" t="s">
        <v>731</v>
      </c>
    </row>
    <row r="5105" spans="1:2" ht="15.75" hidden="1">
      <c r="A5105" s="15">
        <v>683615809604</v>
      </c>
      <c r="B5105" s="1" t="s">
        <v>731</v>
      </c>
    </row>
    <row r="5106" spans="1:2" ht="15.75" hidden="1">
      <c r="A5106" s="15">
        <v>683615809611</v>
      </c>
      <c r="B5106" s="1" t="s">
        <v>731</v>
      </c>
    </row>
    <row r="5107" spans="1:2" ht="15.75" hidden="1">
      <c r="A5107" s="15">
        <v>683615809628</v>
      </c>
      <c r="B5107" s="1" t="s">
        <v>731</v>
      </c>
    </row>
    <row r="5108" spans="1:2" ht="15.75" hidden="1">
      <c r="A5108" s="15">
        <v>683615809635</v>
      </c>
      <c r="B5108" s="1" t="s">
        <v>731</v>
      </c>
    </row>
    <row r="5109" spans="1:2" ht="15.75" hidden="1">
      <c r="A5109" s="15">
        <v>683615809642</v>
      </c>
      <c r="B5109" s="1" t="s">
        <v>731</v>
      </c>
    </row>
    <row r="5110" spans="1:2" ht="15.75" hidden="1">
      <c r="A5110" s="15">
        <v>683615809659</v>
      </c>
      <c r="B5110" s="1" t="s">
        <v>731</v>
      </c>
    </row>
    <row r="5111" spans="1:2" ht="15.75" hidden="1">
      <c r="A5111" s="15">
        <v>683615809666</v>
      </c>
      <c r="B5111" s="1" t="s">
        <v>731</v>
      </c>
    </row>
    <row r="5112" spans="1:2" ht="15.75" hidden="1">
      <c r="A5112" s="15">
        <v>683615809673</v>
      </c>
      <c r="B5112" s="1" t="s">
        <v>731</v>
      </c>
    </row>
    <row r="5113" spans="1:2" ht="15.75" hidden="1">
      <c r="A5113" s="15">
        <v>683615809680</v>
      </c>
      <c r="B5113" s="1" t="s">
        <v>731</v>
      </c>
    </row>
    <row r="5114" spans="1:2" ht="15.75" hidden="1">
      <c r="A5114" s="15">
        <v>683615809697</v>
      </c>
      <c r="B5114" s="1" t="s">
        <v>731</v>
      </c>
    </row>
    <row r="5115" spans="1:2" ht="15.75" hidden="1">
      <c r="A5115" s="15">
        <v>683615809703</v>
      </c>
      <c r="B5115" s="1" t="s">
        <v>731</v>
      </c>
    </row>
    <row r="5116" spans="1:2" ht="15.75" hidden="1">
      <c r="A5116" s="15">
        <v>683615809710</v>
      </c>
      <c r="B5116" s="1" t="s">
        <v>731</v>
      </c>
    </row>
    <row r="5117" spans="1:2" ht="15.75" hidden="1">
      <c r="A5117" s="15">
        <v>683615809727</v>
      </c>
      <c r="B5117" s="1" t="s">
        <v>731</v>
      </c>
    </row>
    <row r="5118" spans="1:2" ht="15.75" hidden="1">
      <c r="A5118" s="15">
        <v>683615809734</v>
      </c>
      <c r="B5118" s="1" t="s">
        <v>731</v>
      </c>
    </row>
    <row r="5119" spans="1:2" ht="15.75" hidden="1">
      <c r="A5119" s="15">
        <v>683615809741</v>
      </c>
      <c r="B5119" s="1" t="s">
        <v>731</v>
      </c>
    </row>
    <row r="5120" spans="1:2" ht="15.75" hidden="1">
      <c r="A5120" s="15">
        <v>683615809758</v>
      </c>
      <c r="B5120" s="1" t="s">
        <v>731</v>
      </c>
    </row>
    <row r="5121" spans="1:2" ht="15.75" hidden="1">
      <c r="A5121" s="15">
        <v>683615809765</v>
      </c>
      <c r="B5121" s="1" t="s">
        <v>731</v>
      </c>
    </row>
    <row r="5122" spans="1:2" ht="15.75" hidden="1">
      <c r="A5122" s="15">
        <v>683615809772</v>
      </c>
      <c r="B5122" s="1" t="s">
        <v>731</v>
      </c>
    </row>
    <row r="5123" spans="1:2" ht="15.75" hidden="1">
      <c r="A5123" s="15">
        <v>683615809789</v>
      </c>
      <c r="B5123" s="1" t="s">
        <v>731</v>
      </c>
    </row>
    <row r="5124" spans="1:2" ht="15.75" hidden="1">
      <c r="A5124" s="15">
        <v>683615809796</v>
      </c>
      <c r="B5124" s="1" t="s">
        <v>731</v>
      </c>
    </row>
    <row r="5125" spans="1:2" ht="15.75" hidden="1">
      <c r="A5125" s="15">
        <v>683615809802</v>
      </c>
      <c r="B5125" s="1" t="s">
        <v>731</v>
      </c>
    </row>
    <row r="5126" spans="1:2" ht="15.75" hidden="1">
      <c r="A5126" s="15">
        <v>683615809819</v>
      </c>
      <c r="B5126" s="1" t="s">
        <v>731</v>
      </c>
    </row>
    <row r="5127" spans="1:2" ht="15.75" hidden="1">
      <c r="A5127" s="15">
        <v>683615809826</v>
      </c>
      <c r="B5127" s="1" t="s">
        <v>731</v>
      </c>
    </row>
    <row r="5128" spans="1:2" ht="15.75" hidden="1">
      <c r="A5128" s="15">
        <v>683615809833</v>
      </c>
      <c r="B5128" s="1" t="s">
        <v>731</v>
      </c>
    </row>
    <row r="5129" spans="1:2" ht="15.75">
      <c r="A5129" s="15">
        <v>683615809840</v>
      </c>
      <c r="B5129" s="1" t="s">
        <v>731</v>
      </c>
    </row>
    <row r="5130" spans="1:2" ht="15.75">
      <c r="A5130" s="15">
        <v>683615809857</v>
      </c>
      <c r="B5130" s="1" t="s">
        <v>731</v>
      </c>
    </row>
    <row r="5131" spans="1:2" ht="15.75" hidden="1">
      <c r="A5131" s="15">
        <v>683615809864</v>
      </c>
      <c r="B5131" s="1" t="s">
        <v>731</v>
      </c>
    </row>
    <row r="5132" spans="1:2" ht="15.75" hidden="1">
      <c r="A5132" s="15">
        <v>683615809871</v>
      </c>
      <c r="B5132" s="1" t="s">
        <v>731</v>
      </c>
    </row>
    <row r="5133" spans="1:2" ht="15.75" hidden="1">
      <c r="A5133" s="15">
        <v>683615809888</v>
      </c>
      <c r="B5133" s="1" t="s">
        <v>731</v>
      </c>
    </row>
    <row r="5134" spans="1:2" ht="15.75" hidden="1">
      <c r="A5134" s="15">
        <v>683615809895</v>
      </c>
      <c r="B5134" s="1" t="s">
        <v>731</v>
      </c>
    </row>
    <row r="5135" spans="1:2" ht="15.75" hidden="1">
      <c r="A5135" s="15">
        <v>683615809901</v>
      </c>
      <c r="B5135" s="1" t="s">
        <v>731</v>
      </c>
    </row>
    <row r="5136" spans="1:2" ht="15.75" hidden="1">
      <c r="A5136" s="15">
        <v>683615809918</v>
      </c>
      <c r="B5136" s="1" t="s">
        <v>731</v>
      </c>
    </row>
    <row r="5137" spans="1:2" ht="15.75" hidden="1">
      <c r="A5137" s="15">
        <v>683615809925</v>
      </c>
      <c r="B5137" s="1" t="s">
        <v>731</v>
      </c>
    </row>
    <row r="5138" spans="1:2" ht="15.75" hidden="1">
      <c r="A5138" s="15">
        <v>683615809932</v>
      </c>
      <c r="B5138" s="1" t="s">
        <v>731</v>
      </c>
    </row>
    <row r="5139" spans="1:2" ht="15.75" hidden="1">
      <c r="A5139" s="15">
        <v>683615809949</v>
      </c>
      <c r="B5139" s="1" t="s">
        <v>731</v>
      </c>
    </row>
    <row r="5140" spans="1:2" ht="15.75" hidden="1">
      <c r="A5140" s="15">
        <v>683615809956</v>
      </c>
      <c r="B5140" s="1" t="s">
        <v>731</v>
      </c>
    </row>
    <row r="5141" spans="1:2" ht="15.75" hidden="1">
      <c r="A5141" s="15">
        <v>683615809963</v>
      </c>
      <c r="B5141" s="1" t="s">
        <v>731</v>
      </c>
    </row>
    <row r="5142" spans="1:2" ht="15.75" hidden="1">
      <c r="A5142" s="15">
        <v>683615809970</v>
      </c>
      <c r="B5142" s="1" t="s">
        <v>731</v>
      </c>
    </row>
    <row r="5143" spans="1:2" ht="15.75" hidden="1">
      <c r="A5143" s="15">
        <v>683615809987</v>
      </c>
      <c r="B5143" s="1" t="s">
        <v>731</v>
      </c>
    </row>
    <row r="5144" spans="1:2" ht="15.75" hidden="1">
      <c r="A5144" s="15">
        <v>683615809994</v>
      </c>
      <c r="B5144" s="1" t="s">
        <v>731</v>
      </c>
    </row>
    <row r="5145" spans="1:2" ht="15.75" hidden="1">
      <c r="A5145" s="15">
        <v>683615810006</v>
      </c>
      <c r="B5145" s="1" t="s">
        <v>731</v>
      </c>
    </row>
    <row r="5146" spans="1:2" ht="15.75" hidden="1">
      <c r="A5146" s="15">
        <v>683615810013</v>
      </c>
      <c r="B5146" s="1" t="s">
        <v>731</v>
      </c>
    </row>
    <row r="5147" spans="1:2" ht="15.75" hidden="1">
      <c r="A5147" s="15">
        <v>683615810020</v>
      </c>
      <c r="B5147" s="1" t="s">
        <v>731</v>
      </c>
    </row>
    <row r="5148" spans="1:2" ht="15.75" hidden="1">
      <c r="A5148" s="15">
        <v>683615810037</v>
      </c>
      <c r="B5148" s="1" t="s">
        <v>731</v>
      </c>
    </row>
    <row r="5149" spans="1:2" ht="15.75" hidden="1">
      <c r="A5149" s="15">
        <v>683615810044</v>
      </c>
      <c r="B5149" s="1" t="s">
        <v>731</v>
      </c>
    </row>
    <row r="5150" spans="1:2" ht="15.75" hidden="1">
      <c r="A5150" s="15">
        <v>683615810051</v>
      </c>
      <c r="B5150" s="1" t="s">
        <v>731</v>
      </c>
    </row>
    <row r="5151" spans="1:2" ht="15.75" hidden="1">
      <c r="A5151" s="15">
        <v>683615810068</v>
      </c>
      <c r="B5151" s="1" t="s">
        <v>731</v>
      </c>
    </row>
    <row r="5152" spans="1:2" ht="15.75" hidden="1">
      <c r="A5152" s="15">
        <v>683615810075</v>
      </c>
      <c r="B5152" s="1" t="s">
        <v>731</v>
      </c>
    </row>
    <row r="5153" spans="1:2" ht="15.75" hidden="1">
      <c r="A5153" s="15">
        <v>683615810082</v>
      </c>
      <c r="B5153" s="1" t="s">
        <v>731</v>
      </c>
    </row>
    <row r="5154" spans="1:2" ht="15.75" hidden="1">
      <c r="A5154" s="15">
        <v>683615810099</v>
      </c>
      <c r="B5154" s="1" t="s">
        <v>731</v>
      </c>
    </row>
    <row r="5155" spans="1:2" ht="15.75" hidden="1">
      <c r="A5155" s="15">
        <v>683615810105</v>
      </c>
      <c r="B5155" s="1" t="s">
        <v>731</v>
      </c>
    </row>
    <row r="5156" spans="1:2" ht="15.75" hidden="1">
      <c r="A5156" s="15">
        <v>683615810112</v>
      </c>
      <c r="B5156" s="1" t="s">
        <v>731</v>
      </c>
    </row>
    <row r="5157" spans="1:2" ht="15.75" hidden="1">
      <c r="A5157" s="15">
        <v>683615810129</v>
      </c>
      <c r="B5157" s="1" t="s">
        <v>731</v>
      </c>
    </row>
    <row r="5158" spans="1:2" ht="15.75" hidden="1">
      <c r="A5158" s="15">
        <v>683615810136</v>
      </c>
      <c r="B5158" s="1" t="s">
        <v>731</v>
      </c>
    </row>
    <row r="5159" spans="1:2" ht="15.75" hidden="1">
      <c r="A5159" s="15">
        <v>683615810143</v>
      </c>
      <c r="B5159" s="1" t="s">
        <v>731</v>
      </c>
    </row>
    <row r="5160" spans="1:2" ht="15.75" hidden="1">
      <c r="A5160" s="15">
        <v>683615810150</v>
      </c>
      <c r="B5160" s="1" t="s">
        <v>731</v>
      </c>
    </row>
    <row r="5161" spans="1:2" ht="15.75" hidden="1">
      <c r="A5161" s="15">
        <v>683615810167</v>
      </c>
      <c r="B5161" s="1" t="s">
        <v>731</v>
      </c>
    </row>
    <row r="5162" spans="1:2" ht="15.75" hidden="1">
      <c r="A5162" s="15">
        <v>683615810174</v>
      </c>
      <c r="B5162" s="1" t="s">
        <v>731</v>
      </c>
    </row>
    <row r="5163" spans="1:2" ht="15.75" hidden="1">
      <c r="A5163" s="15">
        <v>683615810181</v>
      </c>
      <c r="B5163" s="1" t="s">
        <v>731</v>
      </c>
    </row>
    <row r="5164" spans="1:2" ht="15.75" hidden="1">
      <c r="A5164" s="15">
        <v>683615810198</v>
      </c>
      <c r="B5164" s="1" t="s">
        <v>731</v>
      </c>
    </row>
    <row r="5165" spans="1:2" ht="15.75" hidden="1">
      <c r="A5165" s="15">
        <v>683615810204</v>
      </c>
      <c r="B5165" s="1" t="s">
        <v>731</v>
      </c>
    </row>
    <row r="5166" spans="1:2" ht="15.75" hidden="1">
      <c r="A5166" s="15">
        <v>683615810211</v>
      </c>
      <c r="B5166" s="1" t="s">
        <v>731</v>
      </c>
    </row>
    <row r="5167" spans="1:2" ht="15.75" hidden="1">
      <c r="A5167" s="15">
        <v>683615810228</v>
      </c>
      <c r="B5167" s="1" t="s">
        <v>731</v>
      </c>
    </row>
    <row r="5168" spans="1:2" ht="15.75" hidden="1">
      <c r="A5168" s="15">
        <v>683615810235</v>
      </c>
      <c r="B5168" s="1" t="s">
        <v>731</v>
      </c>
    </row>
    <row r="5169" spans="1:2" ht="15.75" hidden="1">
      <c r="A5169" s="15">
        <v>683615810242</v>
      </c>
      <c r="B5169" s="1" t="s">
        <v>731</v>
      </c>
    </row>
    <row r="5170" spans="1:2" ht="15.75" hidden="1">
      <c r="A5170" s="15">
        <v>683615810259</v>
      </c>
      <c r="B5170" s="1" t="s">
        <v>731</v>
      </c>
    </row>
    <row r="5171" spans="1:2" ht="15.75" hidden="1">
      <c r="A5171" s="15">
        <v>683615810266</v>
      </c>
      <c r="B5171" s="1" t="s">
        <v>731</v>
      </c>
    </row>
    <row r="5172" spans="1:2" ht="15.75" hidden="1">
      <c r="A5172" s="15">
        <v>683615810273</v>
      </c>
      <c r="B5172" s="1" t="s">
        <v>731</v>
      </c>
    </row>
    <row r="5173" spans="1:2" ht="15.75" hidden="1">
      <c r="A5173" s="15">
        <v>683615810280</v>
      </c>
      <c r="B5173" s="1" t="s">
        <v>731</v>
      </c>
    </row>
    <row r="5174" spans="1:2" ht="15.75" hidden="1">
      <c r="A5174" s="15">
        <v>683615810297</v>
      </c>
      <c r="B5174" s="1" t="s">
        <v>731</v>
      </c>
    </row>
    <row r="5175" spans="1:2" ht="15.75" hidden="1">
      <c r="A5175" s="15">
        <v>683615810303</v>
      </c>
      <c r="B5175" s="1" t="s">
        <v>731</v>
      </c>
    </row>
    <row r="5176" spans="1:2" ht="15.75" hidden="1">
      <c r="A5176" s="15">
        <v>683615810310</v>
      </c>
      <c r="B5176" s="1" t="s">
        <v>731</v>
      </c>
    </row>
    <row r="5177" spans="1:2" ht="15.75" hidden="1">
      <c r="A5177" s="15">
        <v>683615810327</v>
      </c>
      <c r="B5177" s="1" t="s">
        <v>731</v>
      </c>
    </row>
    <row r="5178" spans="1:2" ht="15.75" hidden="1">
      <c r="A5178" s="15">
        <v>683615810334</v>
      </c>
      <c r="B5178" s="1" t="s">
        <v>731</v>
      </c>
    </row>
    <row r="5179" spans="1:2" ht="15.75" hidden="1">
      <c r="A5179" s="15">
        <v>683615810341</v>
      </c>
      <c r="B5179" s="1" t="s">
        <v>731</v>
      </c>
    </row>
    <row r="5180" spans="1:2" ht="15.75" hidden="1">
      <c r="A5180" s="15">
        <v>683615810358</v>
      </c>
      <c r="B5180" s="1" t="s">
        <v>731</v>
      </c>
    </row>
    <row r="5181" spans="1:2" ht="15.75" hidden="1">
      <c r="A5181" s="15">
        <v>683615810365</v>
      </c>
      <c r="B5181" s="1" t="s">
        <v>731</v>
      </c>
    </row>
    <row r="5182" spans="1:2" ht="15.75" hidden="1">
      <c r="A5182" s="15">
        <v>683615810372</v>
      </c>
      <c r="B5182" s="1" t="s">
        <v>731</v>
      </c>
    </row>
    <row r="5183" spans="1:2" ht="15.75" hidden="1">
      <c r="A5183" s="15">
        <v>683615810389</v>
      </c>
      <c r="B5183" s="1" t="s">
        <v>731</v>
      </c>
    </row>
    <row r="5184" spans="1:2" ht="15.75" hidden="1">
      <c r="A5184" s="15">
        <v>683615810396</v>
      </c>
      <c r="B5184" s="1" t="s">
        <v>731</v>
      </c>
    </row>
    <row r="5185" spans="1:2" ht="15.75" hidden="1">
      <c r="A5185" s="15">
        <v>683615810402</v>
      </c>
      <c r="B5185" s="1" t="s">
        <v>731</v>
      </c>
    </row>
    <row r="5186" spans="1:2" ht="15.75" hidden="1">
      <c r="A5186" s="15">
        <v>683615810419</v>
      </c>
      <c r="B5186" s="1" t="s">
        <v>731</v>
      </c>
    </row>
    <row r="5187" spans="1:2" ht="15.75" hidden="1">
      <c r="A5187" s="15">
        <v>683615810426</v>
      </c>
      <c r="B5187" s="1" t="s">
        <v>731</v>
      </c>
    </row>
    <row r="5188" spans="1:2" ht="15.75" hidden="1">
      <c r="A5188" s="15">
        <v>683615810433</v>
      </c>
      <c r="B5188" s="1" t="s">
        <v>731</v>
      </c>
    </row>
    <row r="5189" spans="1:2" ht="15.75" hidden="1">
      <c r="A5189" s="15">
        <v>683615810440</v>
      </c>
      <c r="B5189" s="1" t="s">
        <v>731</v>
      </c>
    </row>
    <row r="5190" spans="1:2" ht="15.75" hidden="1">
      <c r="A5190" s="15">
        <v>683615810457</v>
      </c>
      <c r="B5190" s="1" t="s">
        <v>731</v>
      </c>
    </row>
    <row r="5191" spans="1:2" ht="15.75" hidden="1">
      <c r="A5191" s="15">
        <v>683615810464</v>
      </c>
      <c r="B5191" s="1" t="s">
        <v>731</v>
      </c>
    </row>
    <row r="5192" spans="1:2" ht="15.75" hidden="1">
      <c r="A5192" s="15">
        <v>683615810471</v>
      </c>
      <c r="B5192" s="1" t="s">
        <v>731</v>
      </c>
    </row>
    <row r="5193" spans="1:2" ht="15.75" hidden="1">
      <c r="A5193" s="15">
        <v>683615810488</v>
      </c>
      <c r="B5193" s="1" t="s">
        <v>731</v>
      </c>
    </row>
    <row r="5194" spans="1:2" ht="15.75" hidden="1">
      <c r="A5194" s="15">
        <v>683615810495</v>
      </c>
      <c r="B5194" s="1" t="s">
        <v>731</v>
      </c>
    </row>
    <row r="5195" spans="1:2" ht="15.75" hidden="1">
      <c r="A5195" s="15">
        <v>683615810501</v>
      </c>
      <c r="B5195" s="1" t="s">
        <v>731</v>
      </c>
    </row>
    <row r="5196" spans="1:2" ht="15.75" hidden="1">
      <c r="A5196" s="15">
        <v>683615810518</v>
      </c>
      <c r="B5196" s="1" t="s">
        <v>731</v>
      </c>
    </row>
    <row r="5197" spans="1:2" ht="15.75" hidden="1">
      <c r="A5197" s="15">
        <v>683615810525</v>
      </c>
      <c r="B5197" s="1" t="s">
        <v>731</v>
      </c>
    </row>
    <row r="5198" spans="1:2" ht="15.75" hidden="1">
      <c r="A5198" s="15">
        <v>683615810532</v>
      </c>
      <c r="B5198" s="1" t="s">
        <v>731</v>
      </c>
    </row>
    <row r="5199" spans="1:2" ht="15.75" hidden="1">
      <c r="A5199" s="15">
        <v>683615810549</v>
      </c>
      <c r="B5199" s="1" t="s">
        <v>731</v>
      </c>
    </row>
    <row r="5200" spans="1:2" ht="15.75" hidden="1">
      <c r="A5200" s="15">
        <v>683615810556</v>
      </c>
      <c r="B5200" s="1" t="s">
        <v>731</v>
      </c>
    </row>
    <row r="5201" spans="1:2" ht="15.75" hidden="1">
      <c r="A5201" s="15">
        <v>683615810563</v>
      </c>
      <c r="B5201" s="1" t="s">
        <v>731</v>
      </c>
    </row>
    <row r="5202" spans="1:2" ht="15.75" hidden="1">
      <c r="A5202" s="15">
        <v>683615810570</v>
      </c>
      <c r="B5202" s="1" t="s">
        <v>731</v>
      </c>
    </row>
    <row r="5203" spans="1:2" ht="15.75" hidden="1">
      <c r="A5203" s="15">
        <v>683615810587</v>
      </c>
      <c r="B5203" s="1" t="s">
        <v>731</v>
      </c>
    </row>
    <row r="5204" spans="1:2" ht="15.75" hidden="1">
      <c r="A5204" s="15">
        <v>683615810594</v>
      </c>
      <c r="B5204" s="1" t="s">
        <v>731</v>
      </c>
    </row>
    <row r="5205" spans="1:2" ht="15.75" hidden="1">
      <c r="A5205" s="15">
        <v>683615810600</v>
      </c>
      <c r="B5205" s="1" t="s">
        <v>731</v>
      </c>
    </row>
    <row r="5206" spans="1:2" ht="15.75" hidden="1">
      <c r="A5206" s="15">
        <v>683615810617</v>
      </c>
      <c r="B5206" s="1" t="s">
        <v>731</v>
      </c>
    </row>
    <row r="5207" spans="1:2" ht="15.75">
      <c r="A5207" s="15">
        <v>683615810624</v>
      </c>
      <c r="B5207" s="1" t="s">
        <v>731</v>
      </c>
    </row>
    <row r="5208" spans="1:2" ht="15.75" hidden="1">
      <c r="A5208" s="15">
        <v>683615810631</v>
      </c>
      <c r="B5208" s="1" t="s">
        <v>731</v>
      </c>
    </row>
    <row r="5209" spans="1:2" ht="15.75" hidden="1">
      <c r="A5209" s="15">
        <v>683615810648</v>
      </c>
      <c r="B5209" s="1" t="s">
        <v>731</v>
      </c>
    </row>
    <row r="5210" spans="1:2" ht="15.75" hidden="1">
      <c r="A5210" s="15">
        <v>683615810655</v>
      </c>
      <c r="B5210" s="1" t="s">
        <v>731</v>
      </c>
    </row>
    <row r="5211" spans="1:2" ht="15.75" hidden="1">
      <c r="A5211" s="15">
        <v>683615810662</v>
      </c>
      <c r="B5211" s="1" t="s">
        <v>731</v>
      </c>
    </row>
    <row r="5212" spans="1:2" ht="15.75" hidden="1">
      <c r="A5212" s="15">
        <v>683615810679</v>
      </c>
      <c r="B5212" s="1" t="s">
        <v>731</v>
      </c>
    </row>
    <row r="5213" spans="1:2" ht="15.75" hidden="1">
      <c r="A5213" s="15">
        <v>683615810686</v>
      </c>
      <c r="B5213" s="1" t="s">
        <v>731</v>
      </c>
    </row>
    <row r="5214" spans="1:2" ht="15.75" hidden="1">
      <c r="A5214" s="15">
        <v>683615810693</v>
      </c>
      <c r="B5214" s="1" t="s">
        <v>731</v>
      </c>
    </row>
    <row r="5215" spans="1:2" ht="15.75" hidden="1">
      <c r="A5215" s="15">
        <v>683615810709</v>
      </c>
      <c r="B5215" s="1" t="s">
        <v>731</v>
      </c>
    </row>
    <row r="5216" spans="1:2" ht="15.75" hidden="1">
      <c r="A5216" s="15">
        <v>683615810716</v>
      </c>
      <c r="B5216" s="1" t="s">
        <v>731</v>
      </c>
    </row>
    <row r="5217" spans="1:2" ht="15.75" hidden="1">
      <c r="A5217" s="15">
        <v>683615810723</v>
      </c>
      <c r="B5217" s="1" t="s">
        <v>731</v>
      </c>
    </row>
    <row r="5218" spans="1:2" ht="15.75" hidden="1">
      <c r="A5218" s="15">
        <v>683615810730</v>
      </c>
      <c r="B5218" s="1" t="s">
        <v>731</v>
      </c>
    </row>
    <row r="5219" spans="1:2" ht="15.75" hidden="1">
      <c r="A5219" s="15">
        <v>683615810747</v>
      </c>
      <c r="B5219" s="1" t="s">
        <v>731</v>
      </c>
    </row>
    <row r="5220" spans="1:2" ht="15.75" hidden="1">
      <c r="A5220" s="15">
        <v>683615810754</v>
      </c>
      <c r="B5220" s="1" t="s">
        <v>731</v>
      </c>
    </row>
    <row r="5221" spans="1:2" ht="15.75" hidden="1">
      <c r="A5221" s="15">
        <v>683615810761</v>
      </c>
      <c r="B5221" s="1" t="s">
        <v>731</v>
      </c>
    </row>
    <row r="5222" spans="1:2" ht="15.75" hidden="1">
      <c r="A5222" s="15">
        <v>683615810778</v>
      </c>
      <c r="B5222" s="1" t="s">
        <v>731</v>
      </c>
    </row>
    <row r="5223" spans="1:2" ht="15.75" hidden="1">
      <c r="A5223" s="15">
        <v>683615810785</v>
      </c>
      <c r="B5223" s="1" t="s">
        <v>731</v>
      </c>
    </row>
    <row r="5224" spans="1:2" ht="15.75" hidden="1">
      <c r="A5224" s="15">
        <v>683615810792</v>
      </c>
      <c r="B5224" s="1" t="s">
        <v>731</v>
      </c>
    </row>
    <row r="5225" spans="1:2" ht="15.75" hidden="1">
      <c r="A5225" s="15">
        <v>683615810808</v>
      </c>
      <c r="B5225" s="1" t="s">
        <v>731</v>
      </c>
    </row>
    <row r="5226" spans="1:2" ht="15.75" hidden="1">
      <c r="A5226" s="15">
        <v>683615810815</v>
      </c>
      <c r="B5226" s="1" t="s">
        <v>731</v>
      </c>
    </row>
    <row r="5227" spans="1:2" ht="15.75" hidden="1">
      <c r="A5227" s="15">
        <v>683615810822</v>
      </c>
      <c r="B5227" s="1" t="s">
        <v>731</v>
      </c>
    </row>
    <row r="5228" spans="1:2" ht="15.75" hidden="1">
      <c r="A5228" s="15">
        <v>683615810839</v>
      </c>
      <c r="B5228" s="1" t="s">
        <v>731</v>
      </c>
    </row>
    <row r="5229" spans="1:2" ht="15.75" hidden="1">
      <c r="A5229" s="15">
        <v>683615810846</v>
      </c>
      <c r="B5229" s="1" t="s">
        <v>731</v>
      </c>
    </row>
    <row r="5230" spans="1:2" ht="15.75" hidden="1">
      <c r="A5230" s="15">
        <v>683615810853</v>
      </c>
      <c r="B5230" s="1" t="s">
        <v>731</v>
      </c>
    </row>
    <row r="5231" spans="1:2" ht="15.75" hidden="1">
      <c r="A5231" s="15">
        <v>683615810860</v>
      </c>
      <c r="B5231" s="1" t="s">
        <v>731</v>
      </c>
    </row>
    <row r="5232" spans="1:2" ht="15.75" hidden="1">
      <c r="A5232" s="15">
        <v>683615810877</v>
      </c>
      <c r="B5232" s="1" t="s">
        <v>731</v>
      </c>
    </row>
    <row r="5233" spans="1:2" ht="15.75" hidden="1">
      <c r="A5233" s="15">
        <v>683615810884</v>
      </c>
      <c r="B5233" s="1" t="s">
        <v>731</v>
      </c>
    </row>
    <row r="5234" spans="1:2" ht="15.75" hidden="1">
      <c r="A5234" s="15">
        <v>683615810891</v>
      </c>
      <c r="B5234" s="1" t="s">
        <v>731</v>
      </c>
    </row>
    <row r="5235" spans="1:2" ht="15.75" hidden="1">
      <c r="A5235" s="15">
        <v>683615810907</v>
      </c>
      <c r="B5235" s="1" t="s">
        <v>731</v>
      </c>
    </row>
    <row r="5236" spans="1:2" ht="15.75" hidden="1">
      <c r="A5236" s="15">
        <v>683615810914</v>
      </c>
      <c r="B5236" s="1" t="s">
        <v>731</v>
      </c>
    </row>
    <row r="5237" spans="1:2" ht="15.75" hidden="1">
      <c r="A5237" s="15">
        <v>683615810921</v>
      </c>
      <c r="B5237" s="1" t="s">
        <v>731</v>
      </c>
    </row>
    <row r="5238" spans="1:2" ht="15.75" hidden="1">
      <c r="A5238" s="15">
        <v>683615810938</v>
      </c>
      <c r="B5238" s="1" t="s">
        <v>731</v>
      </c>
    </row>
    <row r="5239" spans="1:2" ht="15.75" hidden="1">
      <c r="A5239" s="15">
        <v>683615810945</v>
      </c>
      <c r="B5239" s="1" t="s">
        <v>731</v>
      </c>
    </row>
    <row r="5240" spans="1:2" ht="15.75" hidden="1">
      <c r="A5240" s="15">
        <v>683615810952</v>
      </c>
      <c r="B5240" s="1" t="s">
        <v>731</v>
      </c>
    </row>
    <row r="5241" spans="1:2" ht="15.75" hidden="1">
      <c r="A5241" s="15">
        <v>683615810969</v>
      </c>
      <c r="B5241" s="1" t="s">
        <v>731</v>
      </c>
    </row>
    <row r="5242" spans="1:2" ht="15.75" hidden="1">
      <c r="A5242" s="15">
        <v>683615810976</v>
      </c>
      <c r="B5242" s="1" t="s">
        <v>731</v>
      </c>
    </row>
    <row r="5243" spans="1:2" ht="15.75" hidden="1">
      <c r="A5243" s="15">
        <v>683615810983</v>
      </c>
      <c r="B5243" s="1" t="s">
        <v>731</v>
      </c>
    </row>
    <row r="5244" spans="1:2" ht="15.75" hidden="1">
      <c r="A5244" s="15">
        <v>683615810990</v>
      </c>
      <c r="B5244" s="1" t="s">
        <v>731</v>
      </c>
    </row>
    <row r="5245" spans="1:2" ht="15.75" hidden="1">
      <c r="A5245" s="15">
        <v>683615811003</v>
      </c>
      <c r="B5245" s="1" t="s">
        <v>731</v>
      </c>
    </row>
    <row r="5246" spans="1:2" ht="15.75" hidden="1">
      <c r="A5246" s="15">
        <v>683615811010</v>
      </c>
      <c r="B5246" s="1" t="s">
        <v>731</v>
      </c>
    </row>
    <row r="5247" spans="1:2" ht="15.75" hidden="1">
      <c r="A5247" s="15">
        <v>683615811027</v>
      </c>
      <c r="B5247" s="1" t="s">
        <v>731</v>
      </c>
    </row>
    <row r="5248" spans="1:2" ht="15.75" hidden="1">
      <c r="A5248" s="15">
        <v>683615811034</v>
      </c>
      <c r="B5248" s="1" t="s">
        <v>731</v>
      </c>
    </row>
    <row r="5249" spans="1:2" ht="15.75" hidden="1">
      <c r="A5249" s="15">
        <v>683615811041</v>
      </c>
      <c r="B5249" s="1" t="s">
        <v>731</v>
      </c>
    </row>
    <row r="5250" spans="1:2" ht="15.75" hidden="1">
      <c r="A5250" s="15">
        <v>683615811058</v>
      </c>
      <c r="B5250" s="1" t="s">
        <v>731</v>
      </c>
    </row>
    <row r="5251" spans="1:2" ht="15.75" hidden="1">
      <c r="A5251" s="15">
        <v>683615811065</v>
      </c>
      <c r="B5251" s="1" t="s">
        <v>731</v>
      </c>
    </row>
    <row r="5252" spans="1:2" ht="15.75" hidden="1">
      <c r="A5252" s="15">
        <v>683615811072</v>
      </c>
      <c r="B5252" s="1" t="s">
        <v>731</v>
      </c>
    </row>
    <row r="5253" spans="1:2" ht="15.75" hidden="1">
      <c r="A5253" s="15">
        <v>683615811089</v>
      </c>
      <c r="B5253" s="1" t="s">
        <v>731</v>
      </c>
    </row>
    <row r="5254" spans="1:2" ht="15.75" hidden="1">
      <c r="A5254" s="15">
        <v>683615811096</v>
      </c>
      <c r="B5254" s="1" t="s">
        <v>731</v>
      </c>
    </row>
    <row r="5255" spans="1:2" ht="15.75" hidden="1">
      <c r="A5255" s="15">
        <v>683615811102</v>
      </c>
      <c r="B5255" s="1" t="s">
        <v>731</v>
      </c>
    </row>
    <row r="5256" spans="1:2" ht="15.75" hidden="1">
      <c r="A5256" s="15">
        <v>683615811119</v>
      </c>
      <c r="B5256" s="1" t="s">
        <v>731</v>
      </c>
    </row>
    <row r="5257" spans="1:2" ht="15.75" hidden="1">
      <c r="A5257" s="15">
        <v>683615811126</v>
      </c>
      <c r="B5257" s="1" t="s">
        <v>731</v>
      </c>
    </row>
    <row r="5258" spans="1:2" ht="15.75" hidden="1">
      <c r="A5258" s="15">
        <v>683615811133</v>
      </c>
      <c r="B5258" s="1" t="s">
        <v>731</v>
      </c>
    </row>
    <row r="5259" spans="1:2" ht="15.75" hidden="1">
      <c r="A5259" s="15">
        <v>683615811140</v>
      </c>
      <c r="B5259" s="1" t="s">
        <v>731</v>
      </c>
    </row>
    <row r="5260" spans="1:2" ht="15.75" hidden="1">
      <c r="A5260" s="15">
        <v>683615811157</v>
      </c>
      <c r="B5260" s="1" t="s">
        <v>731</v>
      </c>
    </row>
    <row r="5261" spans="1:2" ht="15.75" hidden="1">
      <c r="A5261" s="15">
        <v>683615811164</v>
      </c>
      <c r="B5261" s="1" t="s">
        <v>731</v>
      </c>
    </row>
    <row r="5262" spans="1:2" ht="15.75" hidden="1">
      <c r="A5262" s="15">
        <v>683615811171</v>
      </c>
      <c r="B5262" s="1" t="s">
        <v>731</v>
      </c>
    </row>
    <row r="5263" spans="1:2" ht="15.75" hidden="1">
      <c r="A5263" s="15">
        <v>683615811188</v>
      </c>
      <c r="B5263" s="1" t="s">
        <v>731</v>
      </c>
    </row>
    <row r="5264" spans="1:2" ht="15.75" hidden="1">
      <c r="A5264" s="15">
        <v>683615811195</v>
      </c>
      <c r="B5264" s="1" t="s">
        <v>731</v>
      </c>
    </row>
    <row r="5265" spans="1:2" ht="15.75" hidden="1">
      <c r="A5265" s="15">
        <v>683615811201</v>
      </c>
      <c r="B5265" s="1" t="s">
        <v>731</v>
      </c>
    </row>
    <row r="5266" spans="1:2" ht="15.75" hidden="1">
      <c r="A5266" s="15">
        <v>683615811218</v>
      </c>
      <c r="B5266" s="1" t="s">
        <v>731</v>
      </c>
    </row>
    <row r="5267" spans="1:2" ht="15.75" hidden="1">
      <c r="A5267" s="15">
        <v>683615811225</v>
      </c>
      <c r="B5267" s="1" t="s">
        <v>731</v>
      </c>
    </row>
    <row r="5268" spans="1:2" ht="15.75" hidden="1">
      <c r="A5268" s="15">
        <v>683615811232</v>
      </c>
      <c r="B5268" s="1" t="s">
        <v>731</v>
      </c>
    </row>
    <row r="5269" spans="1:2" ht="15.75" hidden="1">
      <c r="A5269" s="15">
        <v>683615811249</v>
      </c>
      <c r="B5269" s="1" t="s">
        <v>731</v>
      </c>
    </row>
    <row r="5270" spans="1:2" ht="15.75" hidden="1">
      <c r="A5270" s="15">
        <v>683615811256</v>
      </c>
      <c r="B5270" s="1" t="s">
        <v>731</v>
      </c>
    </row>
    <row r="5271" spans="1:2" ht="15.75" hidden="1">
      <c r="A5271" s="15">
        <v>683615811263</v>
      </c>
      <c r="B5271" s="1" t="s">
        <v>731</v>
      </c>
    </row>
    <row r="5272" spans="1:2" ht="15.75" hidden="1">
      <c r="A5272" s="15">
        <v>683615811270</v>
      </c>
      <c r="B5272" s="1" t="s">
        <v>731</v>
      </c>
    </row>
    <row r="5273" spans="1:2" ht="15.75" hidden="1">
      <c r="A5273" s="15">
        <v>683615811287</v>
      </c>
      <c r="B5273" s="1" t="s">
        <v>731</v>
      </c>
    </row>
    <row r="5274" spans="1:2" ht="15.75" hidden="1">
      <c r="A5274" s="15">
        <v>683615811294</v>
      </c>
      <c r="B5274" s="1" t="s">
        <v>731</v>
      </c>
    </row>
    <row r="5275" spans="1:2" ht="15.75" hidden="1">
      <c r="A5275" s="15">
        <v>683615811300</v>
      </c>
      <c r="B5275" s="1" t="s">
        <v>731</v>
      </c>
    </row>
    <row r="5276" spans="1:2" ht="15.75" hidden="1">
      <c r="A5276" s="15">
        <v>683615811317</v>
      </c>
      <c r="B5276" s="1" t="s">
        <v>731</v>
      </c>
    </row>
    <row r="5277" spans="1:2" ht="15.75" hidden="1">
      <c r="A5277" s="15">
        <v>683615811324</v>
      </c>
      <c r="B5277" s="1" t="s">
        <v>731</v>
      </c>
    </row>
    <row r="5278" spans="1:2" ht="15.75" hidden="1">
      <c r="A5278" s="15">
        <v>683615811331</v>
      </c>
      <c r="B5278" s="1" t="s">
        <v>731</v>
      </c>
    </row>
    <row r="5279" spans="1:2" ht="15.75" hidden="1">
      <c r="A5279" s="15">
        <v>683615811348</v>
      </c>
      <c r="B5279" s="1" t="s">
        <v>731</v>
      </c>
    </row>
    <row r="5280" spans="1:2" ht="15.75">
      <c r="A5280" s="15">
        <v>683615811355</v>
      </c>
      <c r="B5280" s="1" t="s">
        <v>731</v>
      </c>
    </row>
    <row r="5281" spans="1:2" ht="15.75" hidden="1">
      <c r="A5281" s="15">
        <v>683615811362</v>
      </c>
      <c r="B5281" s="1" t="s">
        <v>731</v>
      </c>
    </row>
    <row r="5282" spans="1:2" ht="15.75" hidden="1">
      <c r="A5282" s="15">
        <v>683615811379</v>
      </c>
      <c r="B5282" s="1" t="s">
        <v>731</v>
      </c>
    </row>
    <row r="5283" spans="1:2" ht="15.75" hidden="1">
      <c r="A5283" s="15">
        <v>683615811386</v>
      </c>
      <c r="B5283" s="1" t="s">
        <v>731</v>
      </c>
    </row>
    <row r="5284" spans="1:2" ht="15.75" hidden="1">
      <c r="A5284" s="15">
        <v>683615811393</v>
      </c>
      <c r="B5284" s="1" t="s">
        <v>731</v>
      </c>
    </row>
    <row r="5285" spans="1:2" ht="15.75" hidden="1">
      <c r="A5285" s="15">
        <v>683615811409</v>
      </c>
      <c r="B5285" s="1" t="s">
        <v>731</v>
      </c>
    </row>
    <row r="5286" spans="1:2" ht="15.75" hidden="1">
      <c r="A5286" s="15">
        <v>683615811416</v>
      </c>
      <c r="B5286" s="1" t="s">
        <v>731</v>
      </c>
    </row>
    <row r="5287" spans="1:2" ht="15.75">
      <c r="A5287" s="15">
        <v>683615811423</v>
      </c>
      <c r="B5287" s="1" t="s">
        <v>731</v>
      </c>
    </row>
    <row r="5288" spans="1:2" ht="15.75" hidden="1">
      <c r="A5288" s="15">
        <v>683615811430</v>
      </c>
      <c r="B5288" s="1" t="s">
        <v>731</v>
      </c>
    </row>
    <row r="5289" spans="1:2" ht="15.75">
      <c r="A5289" s="15">
        <v>683615811447</v>
      </c>
      <c r="B5289" s="1" t="s">
        <v>731</v>
      </c>
    </row>
    <row r="5290" spans="1:2" ht="15.75" hidden="1">
      <c r="A5290" s="15">
        <v>683615811454</v>
      </c>
      <c r="B5290" s="1" t="s">
        <v>731</v>
      </c>
    </row>
    <row r="5291" spans="1:2" ht="15.75">
      <c r="A5291" s="15">
        <v>683615811461</v>
      </c>
      <c r="B5291" s="1" t="s">
        <v>731</v>
      </c>
    </row>
    <row r="5292" spans="1:2" ht="15.75">
      <c r="A5292" s="15">
        <v>683615811478</v>
      </c>
      <c r="B5292" s="1" t="s">
        <v>731</v>
      </c>
    </row>
    <row r="5293" spans="1:2" ht="15.75" hidden="1">
      <c r="A5293" s="15">
        <v>683615811485</v>
      </c>
      <c r="B5293" s="1" t="s">
        <v>731</v>
      </c>
    </row>
    <row r="5294" spans="1:2" ht="15.75" hidden="1">
      <c r="A5294" s="15">
        <v>683615811492</v>
      </c>
      <c r="B5294" s="1" t="s">
        <v>731</v>
      </c>
    </row>
    <row r="5295" spans="1:2" ht="15.75">
      <c r="A5295" s="15">
        <v>683615811508</v>
      </c>
      <c r="B5295" s="1" t="s">
        <v>731</v>
      </c>
    </row>
    <row r="5296" spans="1:2" ht="15.75" hidden="1">
      <c r="A5296" s="15">
        <v>683615811515</v>
      </c>
      <c r="B5296" s="1" t="s">
        <v>731</v>
      </c>
    </row>
    <row r="5297" spans="1:2" ht="15.75" hidden="1">
      <c r="A5297" s="15">
        <v>683615811522</v>
      </c>
      <c r="B5297" s="1" t="s">
        <v>731</v>
      </c>
    </row>
    <row r="5298" spans="1:2" ht="15.75" hidden="1">
      <c r="A5298" s="15">
        <v>683615811539</v>
      </c>
      <c r="B5298" s="1" t="s">
        <v>731</v>
      </c>
    </row>
    <row r="5299" spans="1:2" ht="15.75" hidden="1">
      <c r="A5299" s="15">
        <v>683615811546</v>
      </c>
      <c r="B5299" s="1" t="s">
        <v>731</v>
      </c>
    </row>
    <row r="5300" spans="1:2" ht="15.75" hidden="1">
      <c r="A5300" s="15">
        <v>683615811553</v>
      </c>
      <c r="B5300" s="1" t="s">
        <v>731</v>
      </c>
    </row>
    <row r="5301" spans="1:2" ht="15.75">
      <c r="A5301" s="15">
        <v>683615811560</v>
      </c>
      <c r="B5301" s="1" t="s">
        <v>731</v>
      </c>
    </row>
    <row r="5302" spans="1:2" ht="15.75" hidden="1">
      <c r="A5302" s="15">
        <v>683615811577</v>
      </c>
      <c r="B5302" s="1" t="s">
        <v>731</v>
      </c>
    </row>
    <row r="5303" spans="1:2" ht="15.75">
      <c r="A5303" s="15">
        <v>683615811584</v>
      </c>
      <c r="B5303" s="1" t="s">
        <v>731</v>
      </c>
    </row>
    <row r="5304" spans="1:2" ht="15.75">
      <c r="A5304" s="15">
        <v>683615811591</v>
      </c>
      <c r="B5304" s="1" t="s">
        <v>731</v>
      </c>
    </row>
    <row r="5305" spans="1:2" ht="15.75" hidden="1">
      <c r="A5305" s="15">
        <v>683615811607</v>
      </c>
      <c r="B5305" s="1" t="s">
        <v>731</v>
      </c>
    </row>
    <row r="5306" spans="1:2" ht="15.75" hidden="1">
      <c r="A5306" s="15">
        <v>683615811614</v>
      </c>
      <c r="B5306" s="1" t="s">
        <v>731</v>
      </c>
    </row>
    <row r="5307" spans="1:2" ht="15.75" hidden="1">
      <c r="A5307" s="15">
        <v>683615811621</v>
      </c>
      <c r="B5307" s="1" t="s">
        <v>731</v>
      </c>
    </row>
    <row r="5308" spans="1:2" ht="15.75" hidden="1">
      <c r="A5308" s="15">
        <v>683615811638</v>
      </c>
      <c r="B5308" s="1" t="s">
        <v>731</v>
      </c>
    </row>
    <row r="5309" spans="1:2" ht="15.75" hidden="1">
      <c r="A5309" s="15">
        <v>683615811645</v>
      </c>
      <c r="B5309" s="1" t="s">
        <v>731</v>
      </c>
    </row>
    <row r="5310" spans="1:2" ht="15.75" hidden="1">
      <c r="A5310" s="15">
        <v>683615811652</v>
      </c>
      <c r="B5310" s="1" t="s">
        <v>731</v>
      </c>
    </row>
    <row r="5311" spans="1:2" ht="15.75" hidden="1">
      <c r="A5311" s="15">
        <v>683615811669</v>
      </c>
      <c r="B5311" s="1" t="s">
        <v>731</v>
      </c>
    </row>
    <row r="5312" spans="1:2" ht="15.75" hidden="1">
      <c r="A5312" s="15">
        <v>683615811676</v>
      </c>
      <c r="B5312" s="1" t="s">
        <v>731</v>
      </c>
    </row>
    <row r="5313" spans="1:2" ht="15.75" hidden="1">
      <c r="A5313" s="15">
        <v>683615811683</v>
      </c>
      <c r="B5313" s="1" t="s">
        <v>731</v>
      </c>
    </row>
    <row r="5314" spans="1:2" ht="15.75" hidden="1">
      <c r="A5314" s="15">
        <v>683615811690</v>
      </c>
      <c r="B5314" s="1" t="s">
        <v>731</v>
      </c>
    </row>
    <row r="5315" spans="1:2" ht="15.75">
      <c r="A5315" s="15">
        <v>683615811706</v>
      </c>
      <c r="B5315" s="1" t="s">
        <v>731</v>
      </c>
    </row>
    <row r="5316" spans="1:2" ht="15.75">
      <c r="A5316" s="15">
        <v>683615811713</v>
      </c>
      <c r="B5316" s="1" t="s">
        <v>731</v>
      </c>
    </row>
    <row r="5317" spans="1:2" ht="15.75">
      <c r="A5317" s="15">
        <v>683615811720</v>
      </c>
      <c r="B5317" s="1" t="s">
        <v>731</v>
      </c>
    </row>
    <row r="5318" spans="1:2" ht="15.75">
      <c r="A5318" s="15">
        <v>683615811737</v>
      </c>
      <c r="B5318" s="1" t="s">
        <v>731</v>
      </c>
    </row>
    <row r="5319" spans="1:2" ht="15.75">
      <c r="A5319" s="15">
        <v>683615811744</v>
      </c>
      <c r="B5319" s="1" t="s">
        <v>731</v>
      </c>
    </row>
    <row r="5320" spans="1:2" ht="15.75">
      <c r="A5320" s="15">
        <v>683615811751</v>
      </c>
      <c r="B5320" s="1" t="s">
        <v>731</v>
      </c>
    </row>
    <row r="5321" spans="1:2" ht="15.75">
      <c r="A5321" s="15">
        <v>683615811768</v>
      </c>
      <c r="B5321" s="1" t="s">
        <v>731</v>
      </c>
    </row>
    <row r="5322" spans="1:2" ht="15.75">
      <c r="A5322" s="15">
        <v>683615811775</v>
      </c>
      <c r="B5322" s="1" t="s">
        <v>731</v>
      </c>
    </row>
    <row r="5323" spans="1:2" ht="15.75" hidden="1">
      <c r="A5323" s="15">
        <v>683615811782</v>
      </c>
      <c r="B5323" s="1" t="s">
        <v>731</v>
      </c>
    </row>
    <row r="5324" spans="1:2" ht="15.75" hidden="1">
      <c r="A5324" s="15">
        <v>683615811799</v>
      </c>
      <c r="B5324" s="1" t="s">
        <v>731</v>
      </c>
    </row>
    <row r="5325" spans="1:2" ht="15.75" hidden="1">
      <c r="A5325" s="15">
        <v>683615811805</v>
      </c>
      <c r="B5325" s="1" t="s">
        <v>731</v>
      </c>
    </row>
    <row r="5326" spans="1:2" ht="15.75" hidden="1">
      <c r="A5326" s="15">
        <v>683615811812</v>
      </c>
      <c r="B5326" s="1" t="s">
        <v>731</v>
      </c>
    </row>
    <row r="5327" spans="1:2" ht="15.75" hidden="1">
      <c r="A5327" s="15">
        <v>683615811829</v>
      </c>
      <c r="B5327" s="1" t="s">
        <v>731</v>
      </c>
    </row>
    <row r="5328" spans="1:2" ht="15.75" hidden="1">
      <c r="A5328" s="15">
        <v>683615811836</v>
      </c>
      <c r="B5328" s="1" t="s">
        <v>731</v>
      </c>
    </row>
    <row r="5329" spans="1:2" ht="15.75" hidden="1">
      <c r="A5329" s="15">
        <v>683615811843</v>
      </c>
      <c r="B5329" s="1" t="s">
        <v>731</v>
      </c>
    </row>
    <row r="5330" spans="1:2" ht="15.75" hidden="1">
      <c r="A5330" s="15">
        <v>683615811850</v>
      </c>
      <c r="B5330" s="1" t="s">
        <v>731</v>
      </c>
    </row>
    <row r="5331" spans="1:2" ht="15.75" hidden="1">
      <c r="A5331" s="15">
        <v>683615811867</v>
      </c>
      <c r="B5331" s="1" t="s">
        <v>731</v>
      </c>
    </row>
    <row r="5332" spans="1:2" ht="15.75" hidden="1">
      <c r="A5332" s="15">
        <v>683615811874</v>
      </c>
      <c r="B5332" s="1" t="s">
        <v>731</v>
      </c>
    </row>
    <row r="5333" spans="1:2" ht="15.75" hidden="1">
      <c r="A5333" s="15">
        <v>683615811881</v>
      </c>
      <c r="B5333" s="1" t="s">
        <v>731</v>
      </c>
    </row>
    <row r="5334" spans="1:2" ht="15.75" hidden="1">
      <c r="A5334" s="15">
        <v>683615811898</v>
      </c>
      <c r="B5334" s="1" t="s">
        <v>731</v>
      </c>
    </row>
    <row r="5335" spans="1:2" ht="15.75" hidden="1">
      <c r="A5335" s="15">
        <v>683615811904</v>
      </c>
      <c r="B5335" s="1" t="s">
        <v>731</v>
      </c>
    </row>
    <row r="5336" spans="1:2" ht="15.75" hidden="1">
      <c r="A5336" s="15">
        <v>683615811911</v>
      </c>
      <c r="B5336" s="1" t="s">
        <v>731</v>
      </c>
    </row>
    <row r="5337" spans="1:2" ht="15.75" hidden="1">
      <c r="A5337" s="15">
        <v>683615811928</v>
      </c>
      <c r="B5337" s="1" t="s">
        <v>731</v>
      </c>
    </row>
    <row r="5338" spans="1:2" ht="15.75" hidden="1">
      <c r="A5338" s="15">
        <v>683615811935</v>
      </c>
      <c r="B5338" s="1" t="s">
        <v>731</v>
      </c>
    </row>
    <row r="5339" spans="1:2" ht="15.75" hidden="1">
      <c r="A5339" s="15">
        <v>683615811942</v>
      </c>
      <c r="B5339" s="1" t="s">
        <v>731</v>
      </c>
    </row>
    <row r="5340" spans="1:2" ht="15.75" hidden="1">
      <c r="A5340" s="15">
        <v>683615811959</v>
      </c>
      <c r="B5340" s="1" t="s">
        <v>731</v>
      </c>
    </row>
    <row r="5341" spans="1:2" ht="15.75" hidden="1">
      <c r="A5341" s="15">
        <v>683615811966</v>
      </c>
      <c r="B5341" s="1" t="s">
        <v>731</v>
      </c>
    </row>
    <row r="5342" spans="1:2" ht="15.75">
      <c r="A5342" s="15">
        <v>683615811973</v>
      </c>
      <c r="B5342" s="1" t="s">
        <v>731</v>
      </c>
    </row>
    <row r="5343" spans="1:2" ht="15.75">
      <c r="A5343" s="15">
        <v>683615811980</v>
      </c>
      <c r="B5343" s="1" t="s">
        <v>731</v>
      </c>
    </row>
    <row r="5344" spans="1:2" ht="15.75">
      <c r="A5344" s="15">
        <v>683615811997</v>
      </c>
      <c r="B5344" s="1" t="s">
        <v>731</v>
      </c>
    </row>
    <row r="5345" spans="1:2" ht="15.75">
      <c r="A5345" s="15">
        <v>683615812000</v>
      </c>
      <c r="B5345" s="1" t="s">
        <v>731</v>
      </c>
    </row>
    <row r="5346" spans="1:2" ht="15.75">
      <c r="A5346" s="15">
        <v>683615812017</v>
      </c>
      <c r="B5346" s="1" t="s">
        <v>731</v>
      </c>
    </row>
    <row r="5347" spans="1:2" ht="15.75">
      <c r="A5347" s="15">
        <v>683615812024</v>
      </c>
      <c r="B5347" s="1" t="s">
        <v>731</v>
      </c>
    </row>
    <row r="5348" spans="1:2" ht="15.75">
      <c r="A5348" s="15">
        <v>683615812031</v>
      </c>
      <c r="B5348" s="1" t="s">
        <v>731</v>
      </c>
    </row>
    <row r="5349" spans="1:2" ht="15.75">
      <c r="A5349" s="15">
        <v>683615812048</v>
      </c>
      <c r="B5349" s="1" t="s">
        <v>731</v>
      </c>
    </row>
    <row r="5350" spans="1:2" ht="15.75">
      <c r="A5350" s="15">
        <v>683615812055</v>
      </c>
      <c r="B5350" s="1" t="s">
        <v>731</v>
      </c>
    </row>
    <row r="5351" spans="1:2" ht="15.75">
      <c r="A5351" s="15">
        <v>683615812062</v>
      </c>
      <c r="B5351" s="1" t="s">
        <v>731</v>
      </c>
    </row>
    <row r="5352" spans="1:2" ht="15.75">
      <c r="A5352" s="15">
        <v>683615812079</v>
      </c>
      <c r="B5352" s="1" t="s">
        <v>731</v>
      </c>
    </row>
    <row r="5353" spans="1:2" ht="15.75">
      <c r="A5353" s="15">
        <v>683615812086</v>
      </c>
      <c r="B5353" s="1" t="s">
        <v>731</v>
      </c>
    </row>
    <row r="5354" spans="1:2" ht="15.75">
      <c r="A5354" s="15">
        <v>683615812093</v>
      </c>
      <c r="B5354" s="1" t="s">
        <v>731</v>
      </c>
    </row>
    <row r="5355" spans="1:2" ht="15.75">
      <c r="A5355" s="15">
        <v>683615812109</v>
      </c>
      <c r="B5355" s="1" t="s">
        <v>731</v>
      </c>
    </row>
    <row r="5356" spans="1:2" ht="15.75">
      <c r="A5356" s="15">
        <v>683615812116</v>
      </c>
      <c r="B5356" s="1" t="s">
        <v>731</v>
      </c>
    </row>
    <row r="5357" spans="1:2" ht="15.75">
      <c r="A5357" s="15">
        <v>683615812123</v>
      </c>
      <c r="B5357" s="1" t="s">
        <v>731</v>
      </c>
    </row>
    <row r="5358" spans="1:2" ht="15.75">
      <c r="A5358" s="15">
        <v>683615812130</v>
      </c>
      <c r="B5358" s="1" t="s">
        <v>731</v>
      </c>
    </row>
    <row r="5359" spans="1:2" ht="15.75">
      <c r="A5359" s="15">
        <v>683615812147</v>
      </c>
      <c r="B5359" s="1" t="s">
        <v>731</v>
      </c>
    </row>
    <row r="5360" spans="1:2" ht="15.75">
      <c r="A5360" s="15">
        <v>683615812154</v>
      </c>
      <c r="B5360" s="1" t="s">
        <v>731</v>
      </c>
    </row>
    <row r="5361" spans="1:2" ht="15.75">
      <c r="A5361" s="15">
        <v>683615812161</v>
      </c>
      <c r="B5361" s="1" t="s">
        <v>731</v>
      </c>
    </row>
    <row r="5362" spans="1:2" ht="15.75">
      <c r="A5362" s="15">
        <v>683615812178</v>
      </c>
      <c r="B5362" s="1" t="s">
        <v>731</v>
      </c>
    </row>
    <row r="5363" spans="1:2" ht="15.75">
      <c r="A5363" s="15">
        <v>683615812185</v>
      </c>
      <c r="B5363" s="1" t="s">
        <v>731</v>
      </c>
    </row>
    <row r="5364" spans="1:2" ht="15.75">
      <c r="A5364" s="15">
        <v>683615812192</v>
      </c>
      <c r="B5364" s="1" t="s">
        <v>731</v>
      </c>
    </row>
    <row r="5365" spans="1:2" ht="15.75">
      <c r="A5365" s="15">
        <v>683615812208</v>
      </c>
      <c r="B5365" s="1" t="s">
        <v>731</v>
      </c>
    </row>
    <row r="5366" spans="1:2" ht="15.75">
      <c r="A5366" s="15">
        <v>683615812215</v>
      </c>
      <c r="B5366" s="1" t="s">
        <v>731</v>
      </c>
    </row>
    <row r="5367" spans="1:2" ht="15.75">
      <c r="A5367" s="15">
        <v>683615812222</v>
      </c>
      <c r="B5367" s="1" t="s">
        <v>731</v>
      </c>
    </row>
    <row r="5368" spans="1:2" ht="15.75">
      <c r="A5368" s="15">
        <v>683615812239</v>
      </c>
      <c r="B5368" s="1" t="s">
        <v>731</v>
      </c>
    </row>
    <row r="5369" spans="1:2" ht="15.75">
      <c r="A5369" s="15">
        <v>683615812246</v>
      </c>
      <c r="B5369" s="1" t="s">
        <v>731</v>
      </c>
    </row>
    <row r="5370" spans="1:2" ht="15.75">
      <c r="A5370" s="15">
        <v>683615812253</v>
      </c>
      <c r="B5370" s="1" t="s">
        <v>731</v>
      </c>
    </row>
    <row r="5371" spans="1:2" ht="15.75">
      <c r="A5371" s="15">
        <v>683615812260</v>
      </c>
      <c r="B5371" s="1" t="s">
        <v>731</v>
      </c>
    </row>
    <row r="5372" spans="1:2" ht="15.75">
      <c r="A5372" s="15">
        <v>683615812277</v>
      </c>
      <c r="B5372" s="1" t="s">
        <v>731</v>
      </c>
    </row>
    <row r="5373" spans="1:2" ht="15.75">
      <c r="A5373" s="15">
        <v>683615812284</v>
      </c>
      <c r="B5373" s="1" t="s">
        <v>731</v>
      </c>
    </row>
    <row r="5374" spans="1:2" ht="15.75">
      <c r="A5374" s="15">
        <v>683615812291</v>
      </c>
      <c r="B5374" s="1" t="s">
        <v>731</v>
      </c>
    </row>
    <row r="5375" spans="1:2" ht="15.75">
      <c r="A5375" s="15">
        <v>683615812307</v>
      </c>
      <c r="B5375" s="1" t="s">
        <v>731</v>
      </c>
    </row>
    <row r="5376" spans="1:2" ht="15.75">
      <c r="A5376" s="15">
        <v>683615812314</v>
      </c>
      <c r="B5376" s="1" t="s">
        <v>731</v>
      </c>
    </row>
    <row r="5377" spans="1:2" ht="15.75">
      <c r="A5377" s="15">
        <v>683615812321</v>
      </c>
      <c r="B5377" s="1" t="s">
        <v>731</v>
      </c>
    </row>
    <row r="5378" spans="1:2" ht="15.75">
      <c r="A5378" s="15">
        <v>683615812338</v>
      </c>
      <c r="B5378" s="1" t="s">
        <v>731</v>
      </c>
    </row>
    <row r="5379" spans="1:2" ht="15.75">
      <c r="A5379" s="15">
        <v>683615812345</v>
      </c>
      <c r="B5379" s="1" t="s">
        <v>731</v>
      </c>
    </row>
    <row r="5380" spans="1:2" ht="15.75">
      <c r="A5380" s="15">
        <v>683615812352</v>
      </c>
      <c r="B5380" s="1" t="s">
        <v>731</v>
      </c>
    </row>
    <row r="5381" spans="1:2" ht="15.75">
      <c r="A5381" s="15">
        <v>683615812369</v>
      </c>
      <c r="B5381" s="1" t="s">
        <v>731</v>
      </c>
    </row>
    <row r="5382" spans="1:2" ht="15.75">
      <c r="A5382" s="15">
        <v>683615812376</v>
      </c>
      <c r="B5382" s="1" t="s">
        <v>731</v>
      </c>
    </row>
    <row r="5383" spans="1:2" ht="15.75">
      <c r="A5383" s="15">
        <v>683615812383</v>
      </c>
      <c r="B5383" s="1" t="s">
        <v>731</v>
      </c>
    </row>
    <row r="5384" spans="1:2" ht="15.75">
      <c r="A5384" s="15">
        <v>683615812390</v>
      </c>
      <c r="B5384" s="1" t="s">
        <v>731</v>
      </c>
    </row>
    <row r="5385" spans="1:2" ht="15.75">
      <c r="A5385" s="15">
        <v>683615812406</v>
      </c>
      <c r="B5385" s="1" t="s">
        <v>731</v>
      </c>
    </row>
    <row r="5386" spans="1:2" ht="15.75">
      <c r="A5386" s="15">
        <v>683615812413</v>
      </c>
      <c r="B5386" s="1" t="s">
        <v>731</v>
      </c>
    </row>
    <row r="5387" spans="1:2" ht="15.75">
      <c r="A5387" s="15">
        <v>683615812420</v>
      </c>
      <c r="B5387" s="1" t="s">
        <v>731</v>
      </c>
    </row>
    <row r="5388" spans="1:2" ht="15.75">
      <c r="A5388" s="15">
        <v>683615812437</v>
      </c>
      <c r="B5388" s="1" t="s">
        <v>731</v>
      </c>
    </row>
    <row r="5389" spans="1:2" ht="15.75">
      <c r="A5389" s="15">
        <v>683615812444</v>
      </c>
      <c r="B5389" s="1" t="s">
        <v>731</v>
      </c>
    </row>
    <row r="5390" spans="1:2" ht="15.75">
      <c r="A5390" s="15">
        <v>683615812451</v>
      </c>
      <c r="B5390" s="1" t="s">
        <v>731</v>
      </c>
    </row>
    <row r="5391" spans="1:2" ht="15.75">
      <c r="A5391" s="15">
        <v>683615812468</v>
      </c>
      <c r="B5391" s="1" t="s">
        <v>731</v>
      </c>
    </row>
    <row r="5392" spans="1:2" ht="15.75">
      <c r="A5392" s="15">
        <v>683615812475</v>
      </c>
      <c r="B5392" s="1" t="s">
        <v>731</v>
      </c>
    </row>
    <row r="5393" spans="1:2" ht="15.75">
      <c r="A5393" s="15">
        <v>683615812482</v>
      </c>
      <c r="B5393" s="1" t="s">
        <v>731</v>
      </c>
    </row>
    <row r="5394" spans="1:2" ht="15.75">
      <c r="A5394" s="15">
        <v>683615812499</v>
      </c>
      <c r="B5394" s="1" t="s">
        <v>731</v>
      </c>
    </row>
    <row r="5395" spans="1:2" ht="15.75">
      <c r="A5395" s="15">
        <v>683615812505</v>
      </c>
      <c r="B5395" s="1" t="s">
        <v>731</v>
      </c>
    </row>
    <row r="5396" spans="1:2" ht="15.75">
      <c r="A5396" s="15">
        <v>683615812512</v>
      </c>
      <c r="B5396" s="1" t="s">
        <v>731</v>
      </c>
    </row>
    <row r="5397" spans="1:2" ht="15.75">
      <c r="A5397" s="15">
        <v>683615812529</v>
      </c>
      <c r="B5397" s="1" t="s">
        <v>731</v>
      </c>
    </row>
    <row r="5398" spans="1:2" ht="15.75">
      <c r="A5398" s="15">
        <v>683615812536</v>
      </c>
      <c r="B5398" s="1" t="s">
        <v>731</v>
      </c>
    </row>
    <row r="5399" spans="1:2" ht="15.75">
      <c r="A5399" s="15">
        <v>683615812543</v>
      </c>
      <c r="B5399" s="1" t="s">
        <v>731</v>
      </c>
    </row>
    <row r="5400" spans="1:2" ht="15.75">
      <c r="A5400" s="15">
        <v>683615812550</v>
      </c>
      <c r="B5400" s="1" t="s">
        <v>731</v>
      </c>
    </row>
    <row r="5401" spans="1:2" ht="15.75">
      <c r="A5401" s="15">
        <v>683615812567</v>
      </c>
      <c r="B5401" s="1" t="s">
        <v>731</v>
      </c>
    </row>
    <row r="5402" spans="1:2" ht="15.75">
      <c r="A5402" s="15">
        <v>683615812574</v>
      </c>
      <c r="B5402" s="1" t="s">
        <v>731</v>
      </c>
    </row>
    <row r="5403" spans="1:2" ht="15.75">
      <c r="A5403" s="15">
        <v>683615812581</v>
      </c>
      <c r="B5403" s="1" t="s">
        <v>731</v>
      </c>
    </row>
    <row r="5404" spans="1:2" ht="15.75">
      <c r="A5404" s="15">
        <v>683615812598</v>
      </c>
      <c r="B5404" s="1" t="s">
        <v>731</v>
      </c>
    </row>
    <row r="5405" spans="1:2" ht="15.75">
      <c r="A5405" s="15">
        <v>683615812604</v>
      </c>
      <c r="B5405" s="1" t="s">
        <v>731</v>
      </c>
    </row>
    <row r="5406" spans="1:2" ht="15.75">
      <c r="A5406" s="15">
        <v>683615812611</v>
      </c>
      <c r="B5406" s="1" t="s">
        <v>731</v>
      </c>
    </row>
    <row r="5407" spans="1:2" ht="15.75">
      <c r="A5407" s="15">
        <v>683615812628</v>
      </c>
      <c r="B5407" s="1" t="s">
        <v>731</v>
      </c>
    </row>
    <row r="5408" spans="1:2" ht="15.75">
      <c r="A5408" s="15">
        <v>683615812635</v>
      </c>
      <c r="B5408" s="1" t="s">
        <v>731</v>
      </c>
    </row>
    <row r="5409" spans="1:2" ht="15.75">
      <c r="A5409" s="15">
        <v>683615812642</v>
      </c>
      <c r="B5409" s="1" t="s">
        <v>731</v>
      </c>
    </row>
    <row r="5410" spans="1:2" ht="15.75">
      <c r="A5410" s="15">
        <v>683615812659</v>
      </c>
      <c r="B5410" s="1" t="s">
        <v>731</v>
      </c>
    </row>
    <row r="5411" spans="1:2" ht="15.75">
      <c r="A5411" s="15">
        <v>683615812666</v>
      </c>
      <c r="B5411" s="1" t="s">
        <v>731</v>
      </c>
    </row>
    <row r="5412" spans="1:2" ht="15.75">
      <c r="A5412" s="15">
        <v>683615812673</v>
      </c>
      <c r="B5412" s="1" t="s">
        <v>731</v>
      </c>
    </row>
    <row r="5413" spans="1:2" ht="15.75">
      <c r="A5413" s="15">
        <v>683615812680</v>
      </c>
      <c r="B5413" s="1" t="s">
        <v>731</v>
      </c>
    </row>
    <row r="5414" spans="1:2" ht="15.75">
      <c r="A5414" s="15">
        <v>683615812697</v>
      </c>
      <c r="B5414" s="1" t="s">
        <v>731</v>
      </c>
    </row>
    <row r="5415" spans="1:2" ht="15.75">
      <c r="A5415" s="15">
        <v>683615812703</v>
      </c>
      <c r="B5415" s="1" t="s">
        <v>731</v>
      </c>
    </row>
    <row r="5416" spans="1:2" ht="15.75">
      <c r="A5416" s="15">
        <v>683615812710</v>
      </c>
      <c r="B5416" s="1" t="s">
        <v>731</v>
      </c>
    </row>
    <row r="5417" spans="1:2" ht="15.75">
      <c r="A5417" s="15">
        <v>683615812727</v>
      </c>
      <c r="B5417" s="1" t="s">
        <v>731</v>
      </c>
    </row>
    <row r="5418" spans="1:2" ht="15.75">
      <c r="A5418" s="15">
        <v>683615812734</v>
      </c>
      <c r="B5418" s="1" t="s">
        <v>731</v>
      </c>
    </row>
    <row r="5419" spans="1:2" ht="15.75">
      <c r="A5419" s="15">
        <v>683615812741</v>
      </c>
      <c r="B5419" s="1" t="s">
        <v>731</v>
      </c>
    </row>
    <row r="5420" spans="1:2" ht="15.75">
      <c r="A5420" s="15">
        <v>683615812758</v>
      </c>
      <c r="B5420" s="1" t="s">
        <v>731</v>
      </c>
    </row>
    <row r="5421" spans="1:2" ht="15.75">
      <c r="A5421" s="15">
        <v>683615812765</v>
      </c>
      <c r="B5421" s="1" t="s">
        <v>731</v>
      </c>
    </row>
    <row r="5422" spans="1:2" ht="15.75">
      <c r="A5422" s="15">
        <v>683615812772</v>
      </c>
      <c r="B5422" s="1" t="s">
        <v>731</v>
      </c>
    </row>
    <row r="5423" spans="1:2" ht="15.75">
      <c r="A5423" s="15">
        <v>683615812789</v>
      </c>
      <c r="B5423" s="1" t="s">
        <v>731</v>
      </c>
    </row>
    <row r="5424" spans="1:2" ht="15.75">
      <c r="A5424" s="15">
        <v>683615812796</v>
      </c>
      <c r="B5424" s="1" t="s">
        <v>731</v>
      </c>
    </row>
    <row r="5425" spans="1:2" ht="15.75">
      <c r="A5425" s="15">
        <v>683615812802</v>
      </c>
      <c r="B5425" s="1" t="s">
        <v>731</v>
      </c>
    </row>
    <row r="5426" spans="1:2" ht="15.75">
      <c r="A5426" s="15">
        <v>683615812819</v>
      </c>
      <c r="B5426" s="1" t="s">
        <v>731</v>
      </c>
    </row>
    <row r="5427" spans="1:2" ht="15.75">
      <c r="A5427" s="15">
        <v>683615812826</v>
      </c>
      <c r="B5427" s="1" t="s">
        <v>731</v>
      </c>
    </row>
    <row r="5428" spans="1:2" ht="15.75">
      <c r="A5428" s="15">
        <v>683615812833</v>
      </c>
      <c r="B5428" s="1" t="s">
        <v>731</v>
      </c>
    </row>
    <row r="5429" spans="1:2" ht="15.75">
      <c r="A5429" s="15">
        <v>683615812840</v>
      </c>
      <c r="B5429" s="1" t="s">
        <v>731</v>
      </c>
    </row>
    <row r="5430" spans="1:2" ht="15.75">
      <c r="A5430" s="15">
        <v>683615812857</v>
      </c>
      <c r="B5430" s="1" t="s">
        <v>731</v>
      </c>
    </row>
    <row r="5431" spans="1:2" ht="15.75">
      <c r="A5431" s="15">
        <v>683615812864</v>
      </c>
      <c r="B5431" s="1" t="s">
        <v>731</v>
      </c>
    </row>
    <row r="5432" spans="1:2" ht="15.75">
      <c r="A5432" s="15">
        <v>683615812871</v>
      </c>
      <c r="B5432" s="1" t="s">
        <v>731</v>
      </c>
    </row>
    <row r="5433" spans="1:2" ht="15.75">
      <c r="A5433" s="15">
        <v>683615812888</v>
      </c>
      <c r="B5433" s="1" t="s">
        <v>731</v>
      </c>
    </row>
    <row r="5434" spans="1:2" ht="15.75">
      <c r="A5434" s="15">
        <v>683615812895</v>
      </c>
      <c r="B5434" s="1" t="s">
        <v>731</v>
      </c>
    </row>
    <row r="5435" spans="1:2" ht="15.75">
      <c r="A5435" s="15">
        <v>683615812901</v>
      </c>
      <c r="B5435" s="1" t="s">
        <v>731</v>
      </c>
    </row>
    <row r="5436" spans="1:2" ht="15.75">
      <c r="A5436" s="15">
        <v>683615812918</v>
      </c>
      <c r="B5436" s="1" t="s">
        <v>731</v>
      </c>
    </row>
    <row r="5437" spans="1:2" ht="15.75">
      <c r="A5437" s="15">
        <v>683615812925</v>
      </c>
      <c r="B5437" s="1" t="s">
        <v>731</v>
      </c>
    </row>
    <row r="5438" spans="1:2" ht="15.75">
      <c r="A5438" s="15">
        <v>683615812932</v>
      </c>
      <c r="B5438" s="1" t="s">
        <v>731</v>
      </c>
    </row>
    <row r="5439" spans="1:2" ht="15.75">
      <c r="A5439" s="15">
        <v>683615812949</v>
      </c>
      <c r="B5439" s="1" t="s">
        <v>731</v>
      </c>
    </row>
    <row r="5440" spans="1:2" ht="15.75">
      <c r="A5440" s="15">
        <v>683615812956</v>
      </c>
      <c r="B5440" s="1" t="s">
        <v>731</v>
      </c>
    </row>
    <row r="5441" spans="1:2" ht="15.75">
      <c r="A5441" s="15">
        <v>683615812963</v>
      </c>
      <c r="B5441" s="1" t="s">
        <v>731</v>
      </c>
    </row>
    <row r="5442" spans="1:2" ht="15.75">
      <c r="A5442" s="15">
        <v>683615812970</v>
      </c>
      <c r="B5442" s="1" t="s">
        <v>731</v>
      </c>
    </row>
    <row r="5443" spans="1:2" ht="15.75">
      <c r="A5443" s="15">
        <v>683615812987</v>
      </c>
      <c r="B5443" s="1" t="s">
        <v>731</v>
      </c>
    </row>
    <row r="5444" spans="1:2" ht="15.75">
      <c r="A5444" s="15">
        <v>683615812994</v>
      </c>
      <c r="B5444" s="1" t="s">
        <v>731</v>
      </c>
    </row>
    <row r="5445" spans="1:2" ht="15.75">
      <c r="A5445" s="15">
        <v>683615813007</v>
      </c>
      <c r="B5445" s="1" t="s">
        <v>731</v>
      </c>
    </row>
    <row r="5446" spans="1:2" ht="15.75">
      <c r="A5446" s="15">
        <v>683615813014</v>
      </c>
      <c r="B5446" s="1" t="s">
        <v>731</v>
      </c>
    </row>
    <row r="5447" spans="1:2" ht="15.75">
      <c r="A5447" s="15">
        <v>683615813021</v>
      </c>
      <c r="B5447" s="1" t="s">
        <v>731</v>
      </c>
    </row>
    <row r="5448" spans="1:2" ht="15.75">
      <c r="A5448" s="15">
        <v>683615813038</v>
      </c>
      <c r="B5448" s="1" t="s">
        <v>731</v>
      </c>
    </row>
    <row r="5449" spans="1:2" ht="15.75">
      <c r="A5449" s="15">
        <v>683615813045</v>
      </c>
      <c r="B5449" s="1" t="s">
        <v>731</v>
      </c>
    </row>
    <row r="5450" spans="1:2" ht="15.75">
      <c r="A5450" s="15">
        <v>683615813052</v>
      </c>
      <c r="B5450" s="1" t="s">
        <v>731</v>
      </c>
    </row>
    <row r="5451" spans="1:2" ht="15.75">
      <c r="A5451" s="15">
        <v>683615813069</v>
      </c>
      <c r="B5451" s="1" t="s">
        <v>731</v>
      </c>
    </row>
    <row r="5452" spans="1:2" ht="15.75">
      <c r="A5452" s="15">
        <v>683615813076</v>
      </c>
      <c r="B5452" s="1" t="s">
        <v>731</v>
      </c>
    </row>
    <row r="5453" spans="1:2" ht="15.75">
      <c r="A5453" s="15">
        <v>683615813083</v>
      </c>
      <c r="B5453" s="1" t="s">
        <v>731</v>
      </c>
    </row>
    <row r="5454" spans="1:2" ht="15.75">
      <c r="A5454" s="15">
        <v>683615813090</v>
      </c>
      <c r="B5454" s="1" t="s">
        <v>731</v>
      </c>
    </row>
    <row r="5455" spans="1:2" ht="15.75">
      <c r="A5455" s="15">
        <v>683615813106</v>
      </c>
      <c r="B5455" s="1" t="s">
        <v>731</v>
      </c>
    </row>
    <row r="5456" spans="1:2" ht="15.75">
      <c r="A5456" s="15">
        <v>683615813113</v>
      </c>
      <c r="B5456" s="1" t="s">
        <v>731</v>
      </c>
    </row>
    <row r="5457" spans="1:2" ht="15.75">
      <c r="A5457" s="15">
        <v>683615813120</v>
      </c>
      <c r="B5457" s="1" t="s">
        <v>731</v>
      </c>
    </row>
    <row r="5458" spans="1:2" ht="15.75">
      <c r="A5458" s="15">
        <v>683615813137</v>
      </c>
      <c r="B5458" s="1" t="s">
        <v>731</v>
      </c>
    </row>
    <row r="5459" spans="1:2" ht="15.75">
      <c r="A5459" s="15">
        <v>683615813144</v>
      </c>
      <c r="B5459" s="1" t="s">
        <v>731</v>
      </c>
    </row>
    <row r="5460" spans="1:2" ht="15.75">
      <c r="A5460" s="15">
        <v>683615813151</v>
      </c>
      <c r="B5460" s="1" t="s">
        <v>731</v>
      </c>
    </row>
    <row r="5461" spans="1:2" ht="15.75">
      <c r="A5461" s="15">
        <v>683615813168</v>
      </c>
      <c r="B5461" s="1" t="s">
        <v>731</v>
      </c>
    </row>
    <row r="5462" spans="1:2" ht="15.75">
      <c r="A5462" s="15">
        <v>683615813175</v>
      </c>
      <c r="B5462" s="1" t="s">
        <v>731</v>
      </c>
    </row>
    <row r="5463" spans="1:2" ht="15.75">
      <c r="A5463" s="15">
        <v>683615813182</v>
      </c>
      <c r="B5463" s="1" t="s">
        <v>731</v>
      </c>
    </row>
    <row r="5464" spans="1:2" ht="15.75">
      <c r="A5464" s="15">
        <v>683615813199</v>
      </c>
      <c r="B5464" s="1" t="s">
        <v>731</v>
      </c>
    </row>
    <row r="5465" spans="1:2" ht="15.75">
      <c r="A5465" s="15">
        <v>683615813205</v>
      </c>
      <c r="B5465" s="1" t="s">
        <v>731</v>
      </c>
    </row>
    <row r="5466" spans="1:2" ht="15.75">
      <c r="A5466" s="15">
        <v>683615813212</v>
      </c>
      <c r="B5466" s="1" t="s">
        <v>731</v>
      </c>
    </row>
    <row r="5467" spans="1:2" ht="15.75">
      <c r="A5467" s="15">
        <v>683615813229</v>
      </c>
      <c r="B5467" s="1" t="s">
        <v>731</v>
      </c>
    </row>
    <row r="5468" spans="1:2" ht="15.75">
      <c r="A5468" s="15">
        <v>683615813236</v>
      </c>
      <c r="B5468" s="1" t="s">
        <v>731</v>
      </c>
    </row>
    <row r="5469" spans="1:2" ht="15.75">
      <c r="A5469" s="15">
        <v>683615813243</v>
      </c>
      <c r="B5469" s="1" t="s">
        <v>731</v>
      </c>
    </row>
    <row r="5470" spans="1:2" ht="15.75">
      <c r="A5470" s="15">
        <v>683615813250</v>
      </c>
      <c r="B5470" s="1" t="s">
        <v>731</v>
      </c>
    </row>
    <row r="5471" spans="1:2" ht="15.75">
      <c r="A5471" s="15">
        <v>683615813267</v>
      </c>
      <c r="B5471" s="1" t="s">
        <v>731</v>
      </c>
    </row>
    <row r="5472" spans="1:2" ht="15.75">
      <c r="A5472" s="15">
        <v>683615813274</v>
      </c>
      <c r="B5472" s="1" t="s">
        <v>731</v>
      </c>
    </row>
    <row r="5473" spans="1:2" ht="15.75">
      <c r="A5473" s="15">
        <v>683615813281</v>
      </c>
      <c r="B5473" s="1" t="s">
        <v>731</v>
      </c>
    </row>
    <row r="5474" spans="1:2" ht="15.75">
      <c r="A5474" s="15">
        <v>683615813298</v>
      </c>
      <c r="B5474" s="1" t="s">
        <v>731</v>
      </c>
    </row>
    <row r="5475" spans="1:2" ht="15.75">
      <c r="A5475" s="15">
        <v>683615813304</v>
      </c>
      <c r="B5475" s="1" t="s">
        <v>731</v>
      </c>
    </row>
    <row r="5476" spans="1:2" ht="15.75">
      <c r="A5476" s="15">
        <v>683615813311</v>
      </c>
      <c r="B5476" s="1" t="s">
        <v>731</v>
      </c>
    </row>
    <row r="5477" spans="1:2" ht="15.75">
      <c r="A5477" s="15">
        <v>683615813328</v>
      </c>
      <c r="B5477" s="1" t="s">
        <v>731</v>
      </c>
    </row>
    <row r="5478" spans="1:2" ht="15.75">
      <c r="A5478" s="15">
        <v>683615813335</v>
      </c>
      <c r="B5478" s="1" t="s">
        <v>731</v>
      </c>
    </row>
    <row r="5479" spans="1:2" ht="15.75">
      <c r="A5479" s="15">
        <v>683615813342</v>
      </c>
      <c r="B5479" s="1" t="s">
        <v>731</v>
      </c>
    </row>
    <row r="5480" spans="1:2" ht="15.75">
      <c r="A5480" s="15">
        <v>683615813359</v>
      </c>
      <c r="B5480" s="1" t="s">
        <v>731</v>
      </c>
    </row>
    <row r="5481" spans="1:2" ht="15.75">
      <c r="A5481" s="15">
        <v>683615813366</v>
      </c>
      <c r="B5481" s="1" t="s">
        <v>731</v>
      </c>
    </row>
    <row r="5482" spans="1:2" ht="15.75">
      <c r="A5482" s="15">
        <v>683615813373</v>
      </c>
      <c r="B5482" s="1" t="s">
        <v>731</v>
      </c>
    </row>
    <row r="5483" spans="1:2" ht="15.75">
      <c r="A5483" s="15">
        <v>683615813380</v>
      </c>
      <c r="B5483" s="1" t="s">
        <v>731</v>
      </c>
    </row>
    <row r="5484" spans="1:2" ht="15.75">
      <c r="A5484" s="15">
        <v>683615813397</v>
      </c>
      <c r="B5484" s="1" t="s">
        <v>731</v>
      </c>
    </row>
    <row r="5485" spans="1:2" ht="15.75">
      <c r="A5485" s="15">
        <v>683615813403</v>
      </c>
      <c r="B5485" s="1" t="s">
        <v>731</v>
      </c>
    </row>
    <row r="5486" spans="1:2" ht="15.75">
      <c r="A5486" s="15">
        <v>683615813410</v>
      </c>
      <c r="B5486" s="1" t="s">
        <v>731</v>
      </c>
    </row>
    <row r="5487" spans="1:2" ht="15.75">
      <c r="A5487" s="15">
        <v>683615813427</v>
      </c>
    </row>
    <row r="5488" spans="1:2" ht="15.75">
      <c r="A5488" s="15">
        <v>683615813434</v>
      </c>
      <c r="B5488" s="1" t="s">
        <v>731</v>
      </c>
    </row>
    <row r="5489" spans="1:2" ht="15.75">
      <c r="A5489" s="15">
        <v>683615813441</v>
      </c>
      <c r="B5489" s="1" t="s">
        <v>731</v>
      </c>
    </row>
    <row r="5490" spans="1:2" ht="15.75">
      <c r="A5490" s="15">
        <v>683615813458</v>
      </c>
      <c r="B5490" s="1" t="s">
        <v>731</v>
      </c>
    </row>
    <row r="5491" spans="1:2" ht="15.75">
      <c r="A5491" s="15">
        <v>683615813465</v>
      </c>
      <c r="B5491" s="1" t="s">
        <v>731</v>
      </c>
    </row>
    <row r="5492" spans="1:2" ht="15.75">
      <c r="A5492" s="15">
        <v>683615813472</v>
      </c>
      <c r="B5492" s="1" t="s">
        <v>731</v>
      </c>
    </row>
    <row r="5493" spans="1:2" ht="15.75">
      <c r="A5493" s="15">
        <v>683615813489</v>
      </c>
      <c r="B5493" s="1" t="s">
        <v>731</v>
      </c>
    </row>
    <row r="5494" spans="1:2" ht="15.75">
      <c r="A5494" s="15">
        <v>683615813496</v>
      </c>
      <c r="B5494" s="1" t="s">
        <v>731</v>
      </c>
    </row>
    <row r="5495" spans="1:2" ht="15.75">
      <c r="A5495" s="15">
        <v>683615813502</v>
      </c>
      <c r="B5495" s="1" t="s">
        <v>731</v>
      </c>
    </row>
    <row r="5496" spans="1:2" ht="15.75">
      <c r="A5496" s="15">
        <v>683615813519</v>
      </c>
      <c r="B5496" s="1" t="s">
        <v>731</v>
      </c>
    </row>
    <row r="5497" spans="1:2" ht="15.75">
      <c r="A5497" s="15">
        <v>683615813526</v>
      </c>
      <c r="B5497" s="1" t="s">
        <v>731</v>
      </c>
    </row>
    <row r="5498" spans="1:2" ht="15.75">
      <c r="A5498" s="15">
        <v>683615813533</v>
      </c>
      <c r="B5498" s="1" t="s">
        <v>731</v>
      </c>
    </row>
    <row r="5499" spans="1:2" ht="15.75">
      <c r="A5499" s="15">
        <v>683615813540</v>
      </c>
      <c r="B5499" s="1" t="s">
        <v>731</v>
      </c>
    </row>
    <row r="5500" spans="1:2" ht="15.75">
      <c r="A5500" s="15">
        <v>683615813557</v>
      </c>
      <c r="B5500" s="1" t="s">
        <v>731</v>
      </c>
    </row>
    <row r="5501" spans="1:2" ht="15.75">
      <c r="A5501" s="15">
        <v>683615813564</v>
      </c>
      <c r="B5501" s="1" t="s">
        <v>731</v>
      </c>
    </row>
    <row r="5502" spans="1:2" ht="15.75">
      <c r="A5502" s="15">
        <v>683615813571</v>
      </c>
      <c r="B5502" s="1" t="s">
        <v>731</v>
      </c>
    </row>
    <row r="5503" spans="1:2" ht="15.75">
      <c r="A5503" s="15">
        <v>683615813588</v>
      </c>
      <c r="B5503" s="1" t="s">
        <v>731</v>
      </c>
    </row>
    <row r="5504" spans="1:2" ht="15.75">
      <c r="A5504" s="15">
        <v>683615813595</v>
      </c>
      <c r="B5504" s="1" t="s">
        <v>731</v>
      </c>
    </row>
    <row r="5505" spans="1:2" ht="15.75">
      <c r="A5505" s="15">
        <v>683615813601</v>
      </c>
      <c r="B5505" s="1" t="s">
        <v>731</v>
      </c>
    </row>
    <row r="5506" spans="1:2" ht="15.75">
      <c r="A5506" s="15">
        <v>683615813618</v>
      </c>
      <c r="B5506" s="1" t="s">
        <v>731</v>
      </c>
    </row>
    <row r="5507" spans="1:2" ht="15.75">
      <c r="A5507" s="15">
        <v>683615813625</v>
      </c>
      <c r="B5507" s="1" t="s">
        <v>731</v>
      </c>
    </row>
    <row r="5508" spans="1:2" ht="15.75">
      <c r="A5508" s="15">
        <v>683615813632</v>
      </c>
      <c r="B5508" s="1" t="s">
        <v>731</v>
      </c>
    </row>
    <row r="5509" spans="1:2" ht="15.75">
      <c r="A5509" s="15">
        <v>683615813649</v>
      </c>
      <c r="B5509" s="1" t="s">
        <v>731</v>
      </c>
    </row>
    <row r="5510" spans="1:2" ht="15.75">
      <c r="A5510" s="15">
        <v>683615813656</v>
      </c>
      <c r="B5510" s="1" t="s">
        <v>731</v>
      </c>
    </row>
    <row r="5511" spans="1:2" ht="15.75">
      <c r="A5511" s="15">
        <v>683615813663</v>
      </c>
      <c r="B5511" s="1" t="s">
        <v>731</v>
      </c>
    </row>
    <row r="5512" spans="1:2" ht="15.75">
      <c r="A5512" s="15">
        <v>683615813670</v>
      </c>
      <c r="B5512" s="1" t="s">
        <v>731</v>
      </c>
    </row>
    <row r="5513" spans="1:2" ht="15.75">
      <c r="A5513" s="15">
        <v>683615813687</v>
      </c>
      <c r="B5513" s="1" t="s">
        <v>731</v>
      </c>
    </row>
    <row r="5514" spans="1:2" ht="15.75">
      <c r="A5514" s="15">
        <v>683615813694</v>
      </c>
      <c r="B5514" s="1" t="s">
        <v>731</v>
      </c>
    </row>
    <row r="5515" spans="1:2" ht="15.75">
      <c r="A5515" s="15">
        <v>683615813700</v>
      </c>
      <c r="B5515" s="1" t="s">
        <v>731</v>
      </c>
    </row>
    <row r="5516" spans="1:2" ht="15.75">
      <c r="A5516" s="15">
        <v>683615813717</v>
      </c>
      <c r="B5516" s="1" t="s">
        <v>731</v>
      </c>
    </row>
    <row r="5517" spans="1:2" ht="15.75">
      <c r="A5517" s="15">
        <v>683615813724</v>
      </c>
      <c r="B5517" s="1" t="s">
        <v>731</v>
      </c>
    </row>
    <row r="5518" spans="1:2" ht="15.75">
      <c r="A5518" s="15">
        <v>683615813731</v>
      </c>
      <c r="B5518" s="1" t="s">
        <v>731</v>
      </c>
    </row>
    <row r="5519" spans="1:2" ht="15.75">
      <c r="A5519" s="15">
        <v>683615813748</v>
      </c>
      <c r="B5519" s="1" t="s">
        <v>731</v>
      </c>
    </row>
    <row r="5520" spans="1:2" ht="15.75">
      <c r="A5520" s="15">
        <v>683615813755</v>
      </c>
      <c r="B5520" s="1" t="s">
        <v>731</v>
      </c>
    </row>
    <row r="5521" spans="1:2" ht="15.75">
      <c r="A5521" s="15">
        <v>683615813762</v>
      </c>
      <c r="B5521" s="1" t="s">
        <v>731</v>
      </c>
    </row>
    <row r="5522" spans="1:2" ht="15.75">
      <c r="A5522" s="15">
        <v>683615813779</v>
      </c>
      <c r="B5522" s="1" t="s">
        <v>731</v>
      </c>
    </row>
    <row r="5523" spans="1:2" ht="15.75">
      <c r="A5523" s="15">
        <v>683615813786</v>
      </c>
      <c r="B5523" s="1" t="s">
        <v>731</v>
      </c>
    </row>
    <row r="5524" spans="1:2" ht="15.75">
      <c r="A5524" s="15">
        <v>683615813793</v>
      </c>
      <c r="B5524" s="1" t="s">
        <v>731</v>
      </c>
    </row>
    <row r="5525" spans="1:2" ht="15.75">
      <c r="A5525" s="15">
        <v>683615813809</v>
      </c>
      <c r="B5525" s="1" t="s">
        <v>731</v>
      </c>
    </row>
    <row r="5526" spans="1:2" ht="15.75">
      <c r="A5526" s="15">
        <v>683615813816</v>
      </c>
      <c r="B5526" s="1" t="s">
        <v>731</v>
      </c>
    </row>
    <row r="5527" spans="1:2" ht="15.75">
      <c r="A5527" s="15">
        <v>683615813823</v>
      </c>
      <c r="B5527" s="1" t="s">
        <v>731</v>
      </c>
    </row>
    <row r="5528" spans="1:2" ht="15.75">
      <c r="A5528" s="15">
        <v>683615813830</v>
      </c>
      <c r="B5528" s="1" t="s">
        <v>731</v>
      </c>
    </row>
    <row r="5529" spans="1:2" ht="15.75">
      <c r="A5529" s="15">
        <v>683615813847</v>
      </c>
      <c r="B5529" s="1" t="s">
        <v>731</v>
      </c>
    </row>
    <row r="5530" spans="1:2" ht="15.75">
      <c r="A5530" s="15">
        <v>683615813854</v>
      </c>
      <c r="B5530" s="1" t="s">
        <v>731</v>
      </c>
    </row>
    <row r="5531" spans="1:2" ht="15.75">
      <c r="A5531" s="15">
        <v>683615813861</v>
      </c>
      <c r="B5531" s="1" t="s">
        <v>731</v>
      </c>
    </row>
    <row r="5532" spans="1:2" ht="15.75">
      <c r="A5532" s="15">
        <v>683615813878</v>
      </c>
      <c r="B5532" s="1" t="s">
        <v>731</v>
      </c>
    </row>
    <row r="5533" spans="1:2" ht="15.75">
      <c r="A5533" s="15">
        <v>683615813885</v>
      </c>
      <c r="B5533" s="1" t="s">
        <v>731</v>
      </c>
    </row>
    <row r="5534" spans="1:2" ht="15.75">
      <c r="A5534" s="15">
        <v>683615813892</v>
      </c>
      <c r="B5534" s="1" t="s">
        <v>731</v>
      </c>
    </row>
    <row r="5535" spans="1:2" ht="15.75">
      <c r="A5535" s="15">
        <v>683615813908</v>
      </c>
      <c r="B5535" s="1" t="s">
        <v>731</v>
      </c>
    </row>
    <row r="5536" spans="1:2" ht="15.75">
      <c r="A5536" s="15">
        <v>683615813915</v>
      </c>
      <c r="B5536" s="1" t="s">
        <v>731</v>
      </c>
    </row>
    <row r="5537" spans="1:2" ht="15.75">
      <c r="A5537" s="15">
        <v>683615813922</v>
      </c>
      <c r="B5537" s="1" t="s">
        <v>731</v>
      </c>
    </row>
    <row r="5538" spans="1:2" ht="15.75">
      <c r="A5538" s="15">
        <v>683615813939</v>
      </c>
      <c r="B5538" s="1" t="s">
        <v>731</v>
      </c>
    </row>
    <row r="5539" spans="1:2" ht="15.75">
      <c r="A5539" s="15">
        <v>683615813946</v>
      </c>
      <c r="B5539" s="1" t="s">
        <v>731</v>
      </c>
    </row>
    <row r="5540" spans="1:2" ht="15.75">
      <c r="A5540" s="15">
        <v>683615813953</v>
      </c>
      <c r="B5540" s="1" t="s">
        <v>731</v>
      </c>
    </row>
    <row r="5541" spans="1:2" ht="15.75">
      <c r="A5541" s="15">
        <v>683615813960</v>
      </c>
      <c r="B5541" s="1" t="s">
        <v>731</v>
      </c>
    </row>
    <row r="5542" spans="1:2" ht="15.75">
      <c r="A5542" s="15">
        <v>683615813977</v>
      </c>
      <c r="B5542" s="1" t="s">
        <v>731</v>
      </c>
    </row>
    <row r="5543" spans="1:2" ht="15.75">
      <c r="A5543" s="15">
        <v>683615813984</v>
      </c>
      <c r="B5543" s="1" t="s">
        <v>731</v>
      </c>
    </row>
    <row r="5544" spans="1:2" ht="15.75">
      <c r="A5544" s="15">
        <v>683615813991</v>
      </c>
      <c r="B5544" s="1" t="s">
        <v>731</v>
      </c>
    </row>
    <row r="5545" spans="1:2" ht="15.75">
      <c r="A5545" s="15">
        <v>683615814004</v>
      </c>
      <c r="B5545" s="1" t="s">
        <v>731</v>
      </c>
    </row>
    <row r="5546" spans="1:2" ht="15.75">
      <c r="A5546" s="15">
        <v>683615814011</v>
      </c>
      <c r="B5546" s="1" t="s">
        <v>731</v>
      </c>
    </row>
    <row r="5547" spans="1:2" ht="15.75">
      <c r="A5547" s="15">
        <v>683615814028</v>
      </c>
      <c r="B5547" s="1" t="s">
        <v>731</v>
      </c>
    </row>
    <row r="5548" spans="1:2" ht="15.75">
      <c r="A5548" s="15">
        <v>683615814035</v>
      </c>
      <c r="B5548" s="1" t="s">
        <v>731</v>
      </c>
    </row>
    <row r="5549" spans="1:2" ht="15.75">
      <c r="A5549" s="15">
        <v>683615814042</v>
      </c>
      <c r="B5549" s="1" t="s">
        <v>731</v>
      </c>
    </row>
    <row r="5550" spans="1:2" ht="15.75">
      <c r="A5550" s="15">
        <v>683615814059</v>
      </c>
      <c r="B5550" s="1" t="s">
        <v>731</v>
      </c>
    </row>
    <row r="5551" spans="1:2" ht="15.75">
      <c r="A5551" s="15">
        <v>683615814066</v>
      </c>
      <c r="B5551" s="1" t="s">
        <v>731</v>
      </c>
    </row>
    <row r="5552" spans="1:2" ht="15.75">
      <c r="A5552" s="15">
        <v>683615814073</v>
      </c>
      <c r="B5552" s="1" t="s">
        <v>731</v>
      </c>
    </row>
    <row r="5553" spans="1:2" ht="15.75">
      <c r="A5553" s="15">
        <v>683615814080</v>
      </c>
      <c r="B5553" s="1" t="s">
        <v>731</v>
      </c>
    </row>
    <row r="5554" spans="1:2" ht="15.75">
      <c r="A5554" s="15">
        <v>683615814097</v>
      </c>
      <c r="B5554" s="1" t="s">
        <v>731</v>
      </c>
    </row>
    <row r="5555" spans="1:2" ht="15.75">
      <c r="A5555" s="15">
        <v>683615814103</v>
      </c>
      <c r="B5555" s="1" t="s">
        <v>731</v>
      </c>
    </row>
    <row r="5556" spans="1:2" ht="15.75">
      <c r="A5556" s="15">
        <v>683615814110</v>
      </c>
      <c r="B5556" s="1" t="s">
        <v>731</v>
      </c>
    </row>
    <row r="5557" spans="1:2" ht="15.75">
      <c r="A5557" s="15">
        <v>683615814127</v>
      </c>
      <c r="B5557" s="1" t="s">
        <v>731</v>
      </c>
    </row>
    <row r="5558" spans="1:2" ht="15.75">
      <c r="A5558" s="15">
        <v>683615814134</v>
      </c>
      <c r="B5558" s="1" t="s">
        <v>731</v>
      </c>
    </row>
    <row r="5559" spans="1:2" ht="15.75">
      <c r="A5559" s="15">
        <v>683615814141</v>
      </c>
      <c r="B5559" s="1" t="s">
        <v>731</v>
      </c>
    </row>
    <row r="5560" spans="1:2" ht="15.75">
      <c r="A5560" s="15">
        <v>683615814158</v>
      </c>
      <c r="B5560" s="1" t="s">
        <v>731</v>
      </c>
    </row>
    <row r="5561" spans="1:2" ht="15.75">
      <c r="A5561" s="15">
        <v>683615814165</v>
      </c>
      <c r="B5561" s="1" t="s">
        <v>731</v>
      </c>
    </row>
    <row r="5562" spans="1:2" ht="15.75">
      <c r="A5562" s="15">
        <v>683615814172</v>
      </c>
    </row>
    <row r="5563" spans="1:2" ht="15.75">
      <c r="A5563" s="15">
        <v>683615814189</v>
      </c>
      <c r="B5563" s="1" t="s">
        <v>731</v>
      </c>
    </row>
    <row r="5564" spans="1:2" ht="15.75">
      <c r="A5564" s="15">
        <v>683615814196</v>
      </c>
      <c r="B5564" s="1" t="s">
        <v>731</v>
      </c>
    </row>
    <row r="5565" spans="1:2" ht="15.75">
      <c r="A5565" s="15">
        <v>683615814202</v>
      </c>
      <c r="B5565" s="1" t="s">
        <v>731</v>
      </c>
    </row>
    <row r="5566" spans="1:2" ht="15.75">
      <c r="A5566" s="15">
        <v>683615814219</v>
      </c>
      <c r="B5566" s="1" t="s">
        <v>731</v>
      </c>
    </row>
    <row r="5567" spans="1:2" ht="15.75">
      <c r="A5567" s="15">
        <v>683615814226</v>
      </c>
      <c r="B5567" s="1" t="s">
        <v>731</v>
      </c>
    </row>
    <row r="5568" spans="1:2" ht="15.75">
      <c r="A5568" s="15">
        <v>683615814233</v>
      </c>
      <c r="B5568" s="1" t="s">
        <v>731</v>
      </c>
    </row>
    <row r="5569" spans="1:2" ht="15.75">
      <c r="A5569" s="15">
        <v>683615814240</v>
      </c>
      <c r="B5569" s="1" t="s">
        <v>731</v>
      </c>
    </row>
    <row r="5570" spans="1:2" ht="15.75">
      <c r="A5570" s="15">
        <v>683615814257</v>
      </c>
      <c r="B5570" s="1" t="s">
        <v>731</v>
      </c>
    </row>
    <row r="5571" spans="1:2" ht="15.75">
      <c r="A5571" s="15">
        <v>683615814264</v>
      </c>
      <c r="B5571" s="1" t="s">
        <v>731</v>
      </c>
    </row>
    <row r="5572" spans="1:2" ht="15.75">
      <c r="A5572" s="15">
        <v>683615814271</v>
      </c>
      <c r="B5572" s="1" t="s">
        <v>731</v>
      </c>
    </row>
    <row r="5573" spans="1:2" ht="15.75">
      <c r="A5573" s="15">
        <v>683615814288</v>
      </c>
      <c r="B5573" s="1" t="s">
        <v>731</v>
      </c>
    </row>
    <row r="5574" spans="1:2" ht="15.75">
      <c r="A5574" s="15">
        <v>683615814295</v>
      </c>
      <c r="B5574" s="1" t="s">
        <v>731</v>
      </c>
    </row>
    <row r="5575" spans="1:2" ht="15.75">
      <c r="A5575" s="15">
        <v>683615814301</v>
      </c>
      <c r="B5575" s="1" t="s">
        <v>731</v>
      </c>
    </row>
    <row r="5576" spans="1:2" ht="15.75">
      <c r="A5576" s="15">
        <v>683615814318</v>
      </c>
      <c r="B5576" s="1" t="s">
        <v>731</v>
      </c>
    </row>
    <row r="5577" spans="1:2" ht="15.75">
      <c r="A5577" s="15">
        <v>683615814325</v>
      </c>
      <c r="B5577" s="1" t="s">
        <v>731</v>
      </c>
    </row>
    <row r="5578" spans="1:2" ht="15.75">
      <c r="A5578" s="15">
        <v>683615814332</v>
      </c>
      <c r="B5578" s="1" t="s">
        <v>731</v>
      </c>
    </row>
    <row r="5579" spans="1:2" ht="15.75">
      <c r="A5579" s="15">
        <v>683615814349</v>
      </c>
      <c r="B5579" s="1" t="s">
        <v>731</v>
      </c>
    </row>
    <row r="5580" spans="1:2" ht="15.75">
      <c r="A5580" s="15">
        <v>683615814356</v>
      </c>
      <c r="B5580" s="1" t="s">
        <v>731</v>
      </c>
    </row>
    <row r="5581" spans="1:2" ht="15.75">
      <c r="A5581" s="15">
        <v>683615814363</v>
      </c>
      <c r="B5581" s="1" t="s">
        <v>731</v>
      </c>
    </row>
    <row r="5582" spans="1:2" ht="15.75">
      <c r="A5582" s="15">
        <v>683615814370</v>
      </c>
      <c r="B5582" s="1" t="s">
        <v>731</v>
      </c>
    </row>
    <row r="5583" spans="1:2" ht="15.75">
      <c r="A5583" s="15">
        <v>683615814387</v>
      </c>
      <c r="B5583" s="1" t="s">
        <v>731</v>
      </c>
    </row>
    <row r="5584" spans="1:2" ht="15.75">
      <c r="A5584" s="15">
        <v>683615814394</v>
      </c>
      <c r="B5584" s="1" t="s">
        <v>731</v>
      </c>
    </row>
    <row r="5585" spans="1:2" ht="15.75">
      <c r="A5585" s="15">
        <v>683615814400</v>
      </c>
      <c r="B5585" s="1" t="s">
        <v>731</v>
      </c>
    </row>
    <row r="5586" spans="1:2" ht="15.75">
      <c r="A5586" s="15">
        <v>683615814417</v>
      </c>
      <c r="B5586" s="1" t="s">
        <v>731</v>
      </c>
    </row>
    <row r="5587" spans="1:2" ht="15.75">
      <c r="A5587" s="15">
        <v>683615814424</v>
      </c>
      <c r="B5587" s="1" t="s">
        <v>731</v>
      </c>
    </row>
    <row r="5588" spans="1:2" ht="15.75">
      <c r="A5588" s="15">
        <v>683615814431</v>
      </c>
      <c r="B5588" s="1" t="s">
        <v>731</v>
      </c>
    </row>
    <row r="5589" spans="1:2" ht="15.75">
      <c r="A5589" s="15">
        <v>683615814448</v>
      </c>
      <c r="B5589" s="1" t="s">
        <v>731</v>
      </c>
    </row>
    <row r="5590" spans="1:2" ht="15.75">
      <c r="A5590" s="15">
        <v>683615814455</v>
      </c>
      <c r="B5590" s="1" t="s">
        <v>731</v>
      </c>
    </row>
    <row r="5591" spans="1:2" ht="15.75">
      <c r="A5591" s="15">
        <v>683615814462</v>
      </c>
      <c r="B5591" s="1" t="s">
        <v>731</v>
      </c>
    </row>
    <row r="5592" spans="1:2" ht="15.75">
      <c r="A5592" s="15">
        <v>683615814479</v>
      </c>
      <c r="B5592" s="1" t="s">
        <v>731</v>
      </c>
    </row>
    <row r="5593" spans="1:2" ht="15.75">
      <c r="A5593" s="15">
        <v>683615814486</v>
      </c>
      <c r="B5593" s="1" t="s">
        <v>731</v>
      </c>
    </row>
    <row r="5594" spans="1:2" ht="15.75">
      <c r="A5594" s="15">
        <v>683615814493</v>
      </c>
      <c r="B5594" s="1" t="s">
        <v>731</v>
      </c>
    </row>
    <row r="5595" spans="1:2" ht="15.75">
      <c r="A5595" s="15">
        <v>683615814509</v>
      </c>
      <c r="B5595" s="1" t="s">
        <v>731</v>
      </c>
    </row>
    <row r="5596" spans="1:2" ht="15.75">
      <c r="A5596" s="15">
        <v>683615814516</v>
      </c>
      <c r="B5596" s="1" t="s">
        <v>731</v>
      </c>
    </row>
    <row r="5597" spans="1:2" ht="15.75">
      <c r="A5597" s="15">
        <v>683615814523</v>
      </c>
      <c r="B5597" s="1" t="s">
        <v>731</v>
      </c>
    </row>
    <row r="5598" spans="1:2" ht="15.75">
      <c r="A5598" s="15">
        <v>683615814530</v>
      </c>
      <c r="B5598" s="1" t="s">
        <v>731</v>
      </c>
    </row>
    <row r="5599" spans="1:2" ht="15.75">
      <c r="A5599" s="15">
        <v>683615814547</v>
      </c>
      <c r="B5599" s="1" t="s">
        <v>731</v>
      </c>
    </row>
    <row r="5600" spans="1:2" ht="15.75">
      <c r="A5600" s="15">
        <v>683615814554</v>
      </c>
      <c r="B5600" s="1" t="s">
        <v>731</v>
      </c>
    </row>
    <row r="5601" spans="1:2" ht="15.75">
      <c r="A5601" s="15">
        <v>683615814561</v>
      </c>
      <c r="B5601" s="1" t="s">
        <v>731</v>
      </c>
    </row>
    <row r="5602" spans="1:2" ht="15.75">
      <c r="A5602" s="15">
        <v>683615814578</v>
      </c>
      <c r="B5602" s="1" t="s">
        <v>731</v>
      </c>
    </row>
    <row r="5603" spans="1:2" ht="15.75">
      <c r="A5603" s="15">
        <v>683615814585</v>
      </c>
      <c r="B5603" s="1" t="s">
        <v>731</v>
      </c>
    </row>
    <row r="5604" spans="1:2" ht="15.75">
      <c r="A5604" s="15">
        <v>683615814592</v>
      </c>
      <c r="B5604" s="1" t="s">
        <v>731</v>
      </c>
    </row>
    <row r="5605" spans="1:2" ht="15.75">
      <c r="A5605" s="15">
        <v>683615814608</v>
      </c>
      <c r="B5605" s="1" t="s">
        <v>731</v>
      </c>
    </row>
    <row r="5606" spans="1:2" ht="15.75">
      <c r="A5606" s="15">
        <v>683615814615</v>
      </c>
      <c r="B5606" s="1" t="s">
        <v>731</v>
      </c>
    </row>
    <row r="5607" spans="1:2" ht="15.75">
      <c r="A5607" s="15">
        <v>683615814622</v>
      </c>
      <c r="B5607" s="1" t="s">
        <v>731</v>
      </c>
    </row>
    <row r="5608" spans="1:2" ht="15.75">
      <c r="A5608" s="15">
        <v>683615814639</v>
      </c>
      <c r="B5608" s="1" t="s">
        <v>731</v>
      </c>
    </row>
    <row r="5609" spans="1:2" ht="15.75">
      <c r="A5609" s="15">
        <v>683615814646</v>
      </c>
      <c r="B5609" s="1" t="s">
        <v>731</v>
      </c>
    </row>
    <row r="5610" spans="1:2" ht="15.75">
      <c r="A5610" s="15">
        <v>683615814653</v>
      </c>
      <c r="B5610" s="1" t="s">
        <v>731</v>
      </c>
    </row>
    <row r="5611" spans="1:2" ht="15.75">
      <c r="A5611" s="15">
        <v>683615814660</v>
      </c>
      <c r="B5611" s="1" t="s">
        <v>731</v>
      </c>
    </row>
    <row r="5612" spans="1:2" ht="15.75">
      <c r="A5612" s="15">
        <v>683615814677</v>
      </c>
      <c r="B5612" s="1" t="s">
        <v>731</v>
      </c>
    </row>
    <row r="5613" spans="1:2" ht="15.75">
      <c r="A5613" s="15">
        <v>683615814684</v>
      </c>
      <c r="B5613" s="1" t="s">
        <v>731</v>
      </c>
    </row>
    <row r="5614" spans="1:2" ht="15.75">
      <c r="A5614" s="15">
        <v>683615814691</v>
      </c>
      <c r="B5614" s="1" t="s">
        <v>731</v>
      </c>
    </row>
    <row r="5615" spans="1:2" ht="15.75">
      <c r="A5615" s="15">
        <v>683615814707</v>
      </c>
      <c r="B5615" s="1" t="s">
        <v>731</v>
      </c>
    </row>
    <row r="5616" spans="1:2" ht="15.75">
      <c r="A5616" s="15">
        <v>683615814714</v>
      </c>
      <c r="B5616" s="1" t="s">
        <v>731</v>
      </c>
    </row>
    <row r="5617" spans="1:2" ht="15.75">
      <c r="A5617" s="15">
        <v>683615814721</v>
      </c>
      <c r="B5617" s="1" t="s">
        <v>731</v>
      </c>
    </row>
    <row r="5618" spans="1:2" ht="15.75">
      <c r="A5618" s="15">
        <v>683615814738</v>
      </c>
      <c r="B5618" s="1" t="s">
        <v>731</v>
      </c>
    </row>
    <row r="5619" spans="1:2" ht="15.75">
      <c r="A5619" s="15">
        <v>683615814745</v>
      </c>
      <c r="B5619" s="1" t="s">
        <v>731</v>
      </c>
    </row>
    <row r="5620" spans="1:2" ht="15.75">
      <c r="A5620" s="15">
        <v>683615814752</v>
      </c>
      <c r="B5620" s="1" t="s">
        <v>731</v>
      </c>
    </row>
    <row r="5621" spans="1:2" ht="15.75">
      <c r="A5621" s="15">
        <v>683615814769</v>
      </c>
      <c r="B5621" s="1" t="s">
        <v>731</v>
      </c>
    </row>
    <row r="5622" spans="1:2" ht="15.75">
      <c r="A5622" s="15">
        <v>683615814776</v>
      </c>
      <c r="B5622" s="1" t="s">
        <v>731</v>
      </c>
    </row>
    <row r="5623" spans="1:2" ht="15.75">
      <c r="A5623" s="15">
        <v>683615814783</v>
      </c>
      <c r="B5623" s="1" t="s">
        <v>731</v>
      </c>
    </row>
    <row r="5624" spans="1:2" ht="15.75">
      <c r="A5624" s="15">
        <v>683615814790</v>
      </c>
      <c r="B5624" s="1" t="s">
        <v>731</v>
      </c>
    </row>
    <row r="5625" spans="1:2" ht="15.75">
      <c r="A5625" s="15">
        <v>683615814806</v>
      </c>
      <c r="B5625" s="1" t="s">
        <v>731</v>
      </c>
    </row>
    <row r="5626" spans="1:2" ht="15.75">
      <c r="A5626" s="15">
        <v>683615814813</v>
      </c>
      <c r="B5626" s="1" t="s">
        <v>731</v>
      </c>
    </row>
    <row r="5627" spans="1:2" ht="15.75">
      <c r="A5627" s="15">
        <v>683615814820</v>
      </c>
      <c r="B5627" s="1" t="s">
        <v>731</v>
      </c>
    </row>
    <row r="5628" spans="1:2" ht="15.75">
      <c r="A5628" s="15">
        <v>683615814837</v>
      </c>
      <c r="B5628" s="1" t="s">
        <v>731</v>
      </c>
    </row>
    <row r="5629" spans="1:2" ht="15.75">
      <c r="A5629" s="15">
        <v>683615814844</v>
      </c>
      <c r="B5629" s="1" t="s">
        <v>731</v>
      </c>
    </row>
    <row r="5630" spans="1:2" ht="15.75">
      <c r="A5630" s="15">
        <v>683615814851</v>
      </c>
      <c r="B5630" s="1" t="s">
        <v>731</v>
      </c>
    </row>
    <row r="5631" spans="1:2" ht="15.75">
      <c r="A5631" s="15">
        <v>683615814868</v>
      </c>
      <c r="B5631" s="1" t="s">
        <v>731</v>
      </c>
    </row>
    <row r="5632" spans="1:2" ht="15.75">
      <c r="A5632" s="15">
        <v>683615814875</v>
      </c>
      <c r="B5632" s="1" t="s">
        <v>731</v>
      </c>
    </row>
    <row r="5633" spans="1:2" ht="15.75">
      <c r="A5633" s="15">
        <v>683615814882</v>
      </c>
      <c r="B5633" s="1" t="s">
        <v>731</v>
      </c>
    </row>
    <row r="5634" spans="1:2" ht="15.75">
      <c r="A5634" s="15">
        <v>683615814899</v>
      </c>
      <c r="B5634" s="1" t="s">
        <v>731</v>
      </c>
    </row>
    <row r="5635" spans="1:2" ht="15.75">
      <c r="A5635" s="15">
        <v>683615814905</v>
      </c>
      <c r="B5635" s="1" t="s">
        <v>731</v>
      </c>
    </row>
    <row r="5636" spans="1:2" ht="15.75">
      <c r="A5636" s="15">
        <v>683615814912</v>
      </c>
      <c r="B5636" s="1" t="s">
        <v>731</v>
      </c>
    </row>
    <row r="5637" spans="1:2" ht="15.75">
      <c r="A5637" s="15">
        <v>683615814929</v>
      </c>
      <c r="B5637" s="1" t="s">
        <v>731</v>
      </c>
    </row>
    <row r="5638" spans="1:2" ht="15.75">
      <c r="A5638" s="15">
        <v>683615814936</v>
      </c>
      <c r="B5638" s="1" t="s">
        <v>731</v>
      </c>
    </row>
    <row r="5639" spans="1:2" ht="15.75">
      <c r="A5639" s="15">
        <v>683615814943</v>
      </c>
      <c r="B5639" s="1" t="s">
        <v>731</v>
      </c>
    </row>
    <row r="5640" spans="1:2" ht="15.75">
      <c r="A5640" s="15">
        <v>683615814950</v>
      </c>
      <c r="B5640" s="1" t="s">
        <v>731</v>
      </c>
    </row>
    <row r="5641" spans="1:2" ht="15.75">
      <c r="A5641" s="15">
        <v>683615814967</v>
      </c>
      <c r="B5641" s="1" t="s">
        <v>731</v>
      </c>
    </row>
    <row r="5642" spans="1:2" ht="15.75">
      <c r="A5642" s="15">
        <v>683615814974</v>
      </c>
      <c r="B5642" s="1" t="s">
        <v>731</v>
      </c>
    </row>
    <row r="5643" spans="1:2" ht="15.75">
      <c r="A5643" s="15">
        <v>683615814981</v>
      </c>
      <c r="B5643" s="1" t="s">
        <v>731</v>
      </c>
    </row>
    <row r="5644" spans="1:2" ht="15.75">
      <c r="A5644" s="15">
        <v>683615814998</v>
      </c>
      <c r="B5644" s="1" t="s">
        <v>731</v>
      </c>
    </row>
    <row r="5645" spans="1:2" ht="15.75">
      <c r="A5645" s="15">
        <v>683615815001</v>
      </c>
      <c r="B5645" s="1" t="s">
        <v>731</v>
      </c>
    </row>
    <row r="5646" spans="1:2" ht="15.75">
      <c r="A5646" s="15">
        <v>683615815018</v>
      </c>
      <c r="B5646" s="1" t="s">
        <v>731</v>
      </c>
    </row>
    <row r="5647" spans="1:2" ht="15.75">
      <c r="A5647" s="15">
        <v>683615815025</v>
      </c>
      <c r="B5647" s="1" t="s">
        <v>731</v>
      </c>
    </row>
    <row r="5648" spans="1:2" ht="15.75">
      <c r="A5648" s="15">
        <v>683615815032</v>
      </c>
      <c r="B5648" s="1" t="s">
        <v>731</v>
      </c>
    </row>
    <row r="5649" spans="1:2" ht="15.75">
      <c r="A5649" s="15">
        <v>683615815049</v>
      </c>
      <c r="B5649" s="1" t="s">
        <v>731</v>
      </c>
    </row>
    <row r="5650" spans="1:2" ht="15.75">
      <c r="A5650" s="15">
        <v>683615815056</v>
      </c>
      <c r="B5650" s="1" t="s">
        <v>731</v>
      </c>
    </row>
    <row r="5651" spans="1:2" ht="15.75">
      <c r="A5651" s="15">
        <v>683615815063</v>
      </c>
      <c r="B5651" s="1" t="s">
        <v>731</v>
      </c>
    </row>
    <row r="5652" spans="1:2" ht="15.75">
      <c r="A5652" s="15">
        <v>683615815070</v>
      </c>
      <c r="B5652" s="1" t="s">
        <v>731</v>
      </c>
    </row>
    <row r="5653" spans="1:2" ht="15.75">
      <c r="A5653" s="15">
        <v>683615815087</v>
      </c>
      <c r="B5653" s="1" t="s">
        <v>731</v>
      </c>
    </row>
    <row r="5654" spans="1:2" ht="15.75">
      <c r="A5654" s="15">
        <v>683615815094</v>
      </c>
      <c r="B5654" s="1" t="s">
        <v>731</v>
      </c>
    </row>
    <row r="5655" spans="1:2" ht="15.75">
      <c r="A5655" s="15">
        <v>683615815100</v>
      </c>
      <c r="B5655" s="1" t="s">
        <v>731</v>
      </c>
    </row>
    <row r="5656" spans="1:2" ht="15.75">
      <c r="A5656" s="15">
        <v>683615815117</v>
      </c>
      <c r="B5656" s="1" t="s">
        <v>731</v>
      </c>
    </row>
    <row r="5657" spans="1:2" ht="15.75">
      <c r="A5657" s="15">
        <v>683615815124</v>
      </c>
      <c r="B5657" s="1" t="s">
        <v>731</v>
      </c>
    </row>
    <row r="5658" spans="1:2" ht="15.75">
      <c r="A5658" s="15">
        <v>683615815131</v>
      </c>
      <c r="B5658" s="1" t="s">
        <v>731</v>
      </c>
    </row>
    <row r="5659" spans="1:2" ht="15.75">
      <c r="A5659" s="15">
        <v>683615815148</v>
      </c>
      <c r="B5659" s="1" t="s">
        <v>731</v>
      </c>
    </row>
    <row r="5660" spans="1:2" ht="15.75">
      <c r="A5660" s="15">
        <v>683615815155</v>
      </c>
      <c r="B5660" s="1" t="s">
        <v>731</v>
      </c>
    </row>
    <row r="5661" spans="1:2" ht="15.75">
      <c r="A5661" s="15">
        <v>683615815162</v>
      </c>
      <c r="B5661" s="1" t="s">
        <v>731</v>
      </c>
    </row>
    <row r="5662" spans="1:2" ht="15.75">
      <c r="A5662" s="15">
        <v>683615815179</v>
      </c>
      <c r="B5662" s="1" t="s">
        <v>731</v>
      </c>
    </row>
    <row r="5663" spans="1:2" ht="15.75">
      <c r="A5663" s="15">
        <v>683615815186</v>
      </c>
      <c r="B5663" s="1" t="s">
        <v>731</v>
      </c>
    </row>
    <row r="5664" spans="1:2" ht="15.75">
      <c r="A5664" s="15">
        <v>683615815193</v>
      </c>
      <c r="B5664" s="1" t="s">
        <v>731</v>
      </c>
    </row>
    <row r="5665" spans="1:2" ht="15.75">
      <c r="A5665" s="15">
        <v>683615815209</v>
      </c>
      <c r="B5665" s="1" t="s">
        <v>731</v>
      </c>
    </row>
    <row r="5666" spans="1:2" ht="15.75">
      <c r="A5666" s="15">
        <v>683615815216</v>
      </c>
      <c r="B5666" s="1" t="s">
        <v>731</v>
      </c>
    </row>
    <row r="5667" spans="1:2" ht="15.75">
      <c r="A5667" s="15">
        <v>683615815223</v>
      </c>
      <c r="B5667" s="1" t="s">
        <v>731</v>
      </c>
    </row>
    <row r="5668" spans="1:2" ht="15.75">
      <c r="A5668" s="15">
        <v>683615815230</v>
      </c>
      <c r="B5668" s="1" t="s">
        <v>731</v>
      </c>
    </row>
    <row r="5669" spans="1:2" ht="15.75">
      <c r="A5669" s="15">
        <v>683615815247</v>
      </c>
      <c r="B5669" s="1" t="s">
        <v>731</v>
      </c>
    </row>
    <row r="5670" spans="1:2" ht="15.75">
      <c r="A5670" s="15">
        <v>683615815254</v>
      </c>
      <c r="B5670" s="1" t="s">
        <v>731</v>
      </c>
    </row>
    <row r="5671" spans="1:2" ht="15.75">
      <c r="A5671" s="15">
        <v>683615815261</v>
      </c>
      <c r="B5671" s="1" t="s">
        <v>731</v>
      </c>
    </row>
    <row r="5672" spans="1:2" ht="15.75">
      <c r="A5672" s="15">
        <v>683615815278</v>
      </c>
      <c r="B5672" s="1" t="s">
        <v>731</v>
      </c>
    </row>
    <row r="5673" spans="1:2" ht="15.75">
      <c r="A5673" s="15">
        <v>683615815285</v>
      </c>
      <c r="B5673" s="1" t="s">
        <v>731</v>
      </c>
    </row>
    <row r="5674" spans="1:2" ht="15.75">
      <c r="A5674" s="15">
        <v>683615815292</v>
      </c>
      <c r="B5674" s="1" t="s">
        <v>731</v>
      </c>
    </row>
    <row r="5675" spans="1:2" ht="15.75">
      <c r="A5675" s="15">
        <v>683615815308</v>
      </c>
      <c r="B5675" s="1" t="s">
        <v>731</v>
      </c>
    </row>
    <row r="5676" spans="1:2" ht="15.75">
      <c r="A5676" s="15">
        <v>683615815315</v>
      </c>
      <c r="B5676" s="1" t="s">
        <v>731</v>
      </c>
    </row>
    <row r="5677" spans="1:2" ht="15.75">
      <c r="A5677" s="15">
        <v>683615815322</v>
      </c>
      <c r="B5677" s="1" t="s">
        <v>731</v>
      </c>
    </row>
    <row r="5678" spans="1:2" ht="15.75">
      <c r="A5678" s="15">
        <v>683615815339</v>
      </c>
      <c r="B5678" s="1" t="s">
        <v>731</v>
      </c>
    </row>
    <row r="5679" spans="1:2" ht="15.75">
      <c r="A5679" s="15">
        <v>683615815346</v>
      </c>
      <c r="B5679" s="1" t="s">
        <v>731</v>
      </c>
    </row>
    <row r="5680" spans="1:2" ht="15.75">
      <c r="A5680" s="15">
        <v>683615815353</v>
      </c>
      <c r="B5680" s="1" t="s">
        <v>731</v>
      </c>
    </row>
    <row r="5681" spans="1:2" ht="15.75">
      <c r="A5681" s="15">
        <v>683615815360</v>
      </c>
      <c r="B5681" s="1" t="s">
        <v>731</v>
      </c>
    </row>
    <row r="5682" spans="1:2" ht="15.75">
      <c r="A5682" s="15">
        <v>683615815377</v>
      </c>
      <c r="B5682" s="1" t="s">
        <v>731</v>
      </c>
    </row>
    <row r="5683" spans="1:2" ht="15.75">
      <c r="A5683" s="15">
        <v>683615815384</v>
      </c>
      <c r="B5683" s="1" t="s">
        <v>731</v>
      </c>
    </row>
    <row r="5684" spans="1:2" ht="15.75">
      <c r="A5684" s="15">
        <v>683615815391</v>
      </c>
      <c r="B5684" s="1" t="s">
        <v>731</v>
      </c>
    </row>
    <row r="5685" spans="1:2" ht="15.75">
      <c r="A5685" s="15">
        <v>683615815407</v>
      </c>
      <c r="B5685" s="1" t="s">
        <v>731</v>
      </c>
    </row>
    <row r="5686" spans="1:2" ht="15.75">
      <c r="A5686" s="15">
        <v>683615815414</v>
      </c>
      <c r="B5686" s="1" t="s">
        <v>731</v>
      </c>
    </row>
    <row r="5687" spans="1:2" ht="15.75">
      <c r="A5687" s="15">
        <v>683615815421</v>
      </c>
      <c r="B5687" s="1" t="s">
        <v>731</v>
      </c>
    </row>
    <row r="5688" spans="1:2" ht="15.75">
      <c r="A5688" s="15">
        <v>683615815438</v>
      </c>
      <c r="B5688" s="1" t="s">
        <v>731</v>
      </c>
    </row>
    <row r="5689" spans="1:2" ht="15.75">
      <c r="A5689" s="15">
        <v>683615815445</v>
      </c>
      <c r="B5689" s="1" t="s">
        <v>731</v>
      </c>
    </row>
    <row r="5690" spans="1:2" ht="15.75">
      <c r="A5690" s="15">
        <v>683615815452</v>
      </c>
      <c r="B5690" s="1" t="s">
        <v>731</v>
      </c>
    </row>
    <row r="5691" spans="1:2" ht="15.75">
      <c r="A5691" s="15">
        <v>683615815469</v>
      </c>
      <c r="B5691" s="1" t="s">
        <v>731</v>
      </c>
    </row>
    <row r="5692" spans="1:2" ht="15.75">
      <c r="A5692" s="15">
        <v>683615815476</v>
      </c>
      <c r="B5692" s="1" t="s">
        <v>731</v>
      </c>
    </row>
    <row r="5693" spans="1:2" ht="15.75">
      <c r="A5693" s="15">
        <v>683615815483</v>
      </c>
      <c r="B5693" s="1" t="s">
        <v>731</v>
      </c>
    </row>
    <row r="5694" spans="1:2" ht="15.75">
      <c r="A5694" s="15">
        <v>683615815490</v>
      </c>
      <c r="B5694" s="1" t="s">
        <v>731</v>
      </c>
    </row>
    <row r="5695" spans="1:2" ht="15.75">
      <c r="A5695" s="15">
        <v>683615815506</v>
      </c>
      <c r="B5695" s="1" t="s">
        <v>731</v>
      </c>
    </row>
    <row r="5696" spans="1:2" ht="15.75">
      <c r="A5696" s="15">
        <v>683615815513</v>
      </c>
      <c r="B5696" s="1" t="s">
        <v>731</v>
      </c>
    </row>
    <row r="5697" spans="1:2" ht="15.75">
      <c r="A5697" s="15">
        <v>683615815520</v>
      </c>
      <c r="B5697" s="1" t="s">
        <v>731</v>
      </c>
    </row>
    <row r="5698" spans="1:2" ht="15.75">
      <c r="A5698" s="15">
        <v>683615815537</v>
      </c>
      <c r="B5698" s="1" t="s">
        <v>731</v>
      </c>
    </row>
    <row r="5699" spans="1:2" ht="15.75">
      <c r="A5699" s="15">
        <v>683615815544</v>
      </c>
      <c r="B5699" s="1" t="s">
        <v>731</v>
      </c>
    </row>
    <row r="5700" spans="1:2" ht="15.75">
      <c r="A5700" s="15">
        <v>683615815551</v>
      </c>
      <c r="B5700" s="1" t="s">
        <v>731</v>
      </c>
    </row>
    <row r="5701" spans="1:2" ht="15.75">
      <c r="A5701" s="15">
        <v>683615815568</v>
      </c>
      <c r="B5701" s="1" t="s">
        <v>731</v>
      </c>
    </row>
    <row r="5702" spans="1:2" ht="15.75">
      <c r="A5702" s="15">
        <v>683615815575</v>
      </c>
      <c r="B5702" s="1" t="s">
        <v>731</v>
      </c>
    </row>
    <row r="5703" spans="1:2" ht="15.75">
      <c r="A5703" s="15">
        <v>683615815582</v>
      </c>
      <c r="B5703" s="1" t="s">
        <v>731</v>
      </c>
    </row>
    <row r="5704" spans="1:2" ht="15.75">
      <c r="A5704" s="15">
        <v>683615815599</v>
      </c>
      <c r="B5704" s="1" t="s">
        <v>731</v>
      </c>
    </row>
    <row r="5705" spans="1:2" ht="15.75">
      <c r="A5705" s="15">
        <v>683615815605</v>
      </c>
      <c r="B5705" s="1" t="s">
        <v>731</v>
      </c>
    </row>
    <row r="5706" spans="1:2" ht="15.75">
      <c r="A5706" s="15">
        <v>683615815612</v>
      </c>
      <c r="B5706" s="1" t="s">
        <v>731</v>
      </c>
    </row>
    <row r="5707" spans="1:2" ht="15.75">
      <c r="A5707" s="15">
        <v>683615815629</v>
      </c>
      <c r="B5707" s="1" t="s">
        <v>731</v>
      </c>
    </row>
    <row r="5708" spans="1:2" ht="15.75">
      <c r="A5708" s="15">
        <v>683615815636</v>
      </c>
      <c r="B5708" s="1" t="s">
        <v>731</v>
      </c>
    </row>
    <row r="5709" spans="1:2" ht="15.75">
      <c r="A5709" s="15">
        <v>683615815643</v>
      </c>
      <c r="B5709" s="1" t="s">
        <v>731</v>
      </c>
    </row>
    <row r="5710" spans="1:2" ht="15.75">
      <c r="A5710" s="15">
        <v>683615815650</v>
      </c>
      <c r="B5710" s="1" t="s">
        <v>731</v>
      </c>
    </row>
    <row r="5711" spans="1:2" ht="15.75">
      <c r="A5711" s="15">
        <v>683615815667</v>
      </c>
      <c r="B5711" s="1" t="s">
        <v>731</v>
      </c>
    </row>
    <row r="5712" spans="1:2" ht="15.75">
      <c r="A5712" s="15">
        <v>683615815674</v>
      </c>
      <c r="B5712" s="1" t="s">
        <v>731</v>
      </c>
    </row>
    <row r="5713" spans="1:2" ht="15.75">
      <c r="A5713" s="15">
        <v>683615815681</v>
      </c>
      <c r="B5713" s="1" t="s">
        <v>731</v>
      </c>
    </row>
    <row r="5714" spans="1:2" ht="15.75">
      <c r="A5714" s="15">
        <v>683615815698</v>
      </c>
      <c r="B5714" s="1" t="s">
        <v>731</v>
      </c>
    </row>
    <row r="5715" spans="1:2" ht="15.75">
      <c r="A5715" s="15">
        <v>683615815704</v>
      </c>
      <c r="B5715" s="1" t="s">
        <v>731</v>
      </c>
    </row>
    <row r="5716" spans="1:2" ht="15.75">
      <c r="A5716" s="15">
        <v>683615815711</v>
      </c>
      <c r="B5716" s="1" t="s">
        <v>731</v>
      </c>
    </row>
    <row r="5717" spans="1:2" ht="15.75">
      <c r="A5717" s="15">
        <v>683615815728</v>
      </c>
      <c r="B5717" s="1" t="s">
        <v>731</v>
      </c>
    </row>
    <row r="5718" spans="1:2" ht="15.75">
      <c r="A5718" s="15">
        <v>683615815735</v>
      </c>
      <c r="B5718" s="1" t="s">
        <v>731</v>
      </c>
    </row>
    <row r="5719" spans="1:2" ht="15.75">
      <c r="A5719" s="15">
        <v>683615815742</v>
      </c>
      <c r="B5719" s="1" t="s">
        <v>731</v>
      </c>
    </row>
    <row r="5720" spans="1:2" ht="15.75">
      <c r="A5720" s="15">
        <v>683615815759</v>
      </c>
      <c r="B5720" s="1" t="s">
        <v>731</v>
      </c>
    </row>
    <row r="5721" spans="1:2" ht="15.75">
      <c r="A5721" s="15">
        <v>683615815766</v>
      </c>
      <c r="B5721" s="1" t="s">
        <v>731</v>
      </c>
    </row>
    <row r="5722" spans="1:2" ht="15.75">
      <c r="A5722" s="15">
        <v>683615815773</v>
      </c>
      <c r="B5722" s="1" t="s">
        <v>731</v>
      </c>
    </row>
    <row r="5723" spans="1:2" ht="15.75">
      <c r="A5723" s="15">
        <v>683615815780</v>
      </c>
      <c r="B5723" s="1" t="s">
        <v>731</v>
      </c>
    </row>
    <row r="5724" spans="1:2" ht="15.75">
      <c r="A5724" s="15">
        <v>683615815797</v>
      </c>
      <c r="B5724" s="1" t="s">
        <v>731</v>
      </c>
    </row>
    <row r="5725" spans="1:2" ht="15.75">
      <c r="A5725" s="15">
        <v>683615815803</v>
      </c>
      <c r="B5725" s="1" t="s">
        <v>731</v>
      </c>
    </row>
    <row r="5726" spans="1:2" ht="15.75">
      <c r="A5726" s="15">
        <v>683615815810</v>
      </c>
      <c r="B5726" s="1" t="s">
        <v>731</v>
      </c>
    </row>
    <row r="5727" spans="1:2" ht="15.75">
      <c r="A5727" s="15">
        <v>683615815827</v>
      </c>
      <c r="B5727" s="1" t="s">
        <v>731</v>
      </c>
    </row>
    <row r="5728" spans="1:2" ht="15.75">
      <c r="A5728" s="15">
        <v>683615815834</v>
      </c>
      <c r="B5728" s="1" t="s">
        <v>731</v>
      </c>
    </row>
    <row r="5729" spans="1:2" ht="15.75">
      <c r="A5729" s="15">
        <v>683615815841</v>
      </c>
      <c r="B5729" s="1" t="s">
        <v>731</v>
      </c>
    </row>
    <row r="5730" spans="1:2" ht="15.75">
      <c r="A5730" s="15">
        <v>683615815858</v>
      </c>
      <c r="B5730" s="1" t="s">
        <v>731</v>
      </c>
    </row>
    <row r="5731" spans="1:2" ht="15.75">
      <c r="A5731" s="15">
        <v>683615815865</v>
      </c>
      <c r="B5731" s="1" t="s">
        <v>731</v>
      </c>
    </row>
    <row r="5732" spans="1:2" ht="15.75">
      <c r="A5732" s="15">
        <v>683615815872</v>
      </c>
      <c r="B5732" s="1" t="s">
        <v>731</v>
      </c>
    </row>
    <row r="5733" spans="1:2" ht="15.75">
      <c r="A5733" s="15">
        <v>683615815889</v>
      </c>
      <c r="B5733" s="1" t="s">
        <v>731</v>
      </c>
    </row>
    <row r="5734" spans="1:2" ht="15.75">
      <c r="A5734" s="15">
        <v>683615815896</v>
      </c>
      <c r="B5734" s="1" t="s">
        <v>731</v>
      </c>
    </row>
    <row r="5735" spans="1:2" ht="15.75">
      <c r="A5735" s="15">
        <v>683615815902</v>
      </c>
      <c r="B5735" s="1" t="s">
        <v>731</v>
      </c>
    </row>
    <row r="5736" spans="1:2" ht="15.75">
      <c r="A5736" s="15">
        <v>683615815919</v>
      </c>
      <c r="B5736" s="1" t="s">
        <v>731</v>
      </c>
    </row>
    <row r="5737" spans="1:2" ht="15.75">
      <c r="A5737" s="15">
        <v>683615815926</v>
      </c>
      <c r="B5737" s="1" t="s">
        <v>731</v>
      </c>
    </row>
    <row r="5738" spans="1:2" ht="15.75">
      <c r="A5738" s="15">
        <v>683615815933</v>
      </c>
      <c r="B5738" s="1" t="s">
        <v>731</v>
      </c>
    </row>
    <row r="5739" spans="1:2" ht="15.75">
      <c r="A5739" s="15">
        <v>683615815940</v>
      </c>
      <c r="B5739" s="1" t="s">
        <v>731</v>
      </c>
    </row>
    <row r="5740" spans="1:2" ht="15.75">
      <c r="A5740" s="15">
        <v>683615815957</v>
      </c>
      <c r="B5740" s="1" t="s">
        <v>731</v>
      </c>
    </row>
    <row r="5741" spans="1:2" ht="15.75">
      <c r="A5741" s="15">
        <v>683615815964</v>
      </c>
      <c r="B5741" s="1" t="s">
        <v>731</v>
      </c>
    </row>
    <row r="5742" spans="1:2" ht="15.75">
      <c r="A5742" s="15">
        <v>683615815971</v>
      </c>
      <c r="B5742" s="1" t="s">
        <v>731</v>
      </c>
    </row>
    <row r="5743" spans="1:2" ht="15.75">
      <c r="A5743" s="15">
        <v>683615815988</v>
      </c>
      <c r="B5743" s="1" t="s">
        <v>731</v>
      </c>
    </row>
    <row r="5744" spans="1:2" ht="15.75">
      <c r="A5744" s="15">
        <v>683615815995</v>
      </c>
      <c r="B5744" s="1" t="s">
        <v>731</v>
      </c>
    </row>
    <row r="5745" spans="1:2" ht="15.75">
      <c r="A5745" s="15">
        <v>683615816008</v>
      </c>
      <c r="B5745" s="1" t="s">
        <v>731</v>
      </c>
    </row>
    <row r="5746" spans="1:2" ht="15.75">
      <c r="A5746" s="15">
        <v>683615816015</v>
      </c>
      <c r="B5746" s="1" t="s">
        <v>731</v>
      </c>
    </row>
    <row r="5747" spans="1:2" ht="15.75">
      <c r="A5747" s="15">
        <v>683615816022</v>
      </c>
      <c r="B5747" s="1" t="s">
        <v>731</v>
      </c>
    </row>
    <row r="5748" spans="1:2" ht="15.75">
      <c r="A5748" s="15">
        <v>683615816039</v>
      </c>
      <c r="B5748" s="1" t="s">
        <v>731</v>
      </c>
    </row>
    <row r="5749" spans="1:2" ht="15.75">
      <c r="A5749" s="15">
        <v>683615816046</v>
      </c>
      <c r="B5749" s="1" t="s">
        <v>731</v>
      </c>
    </row>
    <row r="5750" spans="1:2" ht="15.75">
      <c r="A5750" s="15">
        <v>683615816053</v>
      </c>
      <c r="B5750" s="1" t="s">
        <v>731</v>
      </c>
    </row>
    <row r="5751" spans="1:2" ht="15.75">
      <c r="A5751" s="15">
        <v>683615816060</v>
      </c>
      <c r="B5751" s="1" t="s">
        <v>731</v>
      </c>
    </row>
    <row r="5752" spans="1:2" ht="15.75">
      <c r="A5752" s="15">
        <v>683615816077</v>
      </c>
      <c r="B5752" s="1" t="s">
        <v>731</v>
      </c>
    </row>
    <row r="5753" spans="1:2" ht="15.75">
      <c r="A5753" s="15">
        <v>683615816084</v>
      </c>
      <c r="B5753" s="1" t="s">
        <v>731</v>
      </c>
    </row>
    <row r="5754" spans="1:2" ht="15.75">
      <c r="A5754" s="15">
        <v>683615816091</v>
      </c>
      <c r="B5754" s="1" t="s">
        <v>731</v>
      </c>
    </row>
    <row r="5755" spans="1:2" ht="15.75">
      <c r="A5755" s="15">
        <v>683615816107</v>
      </c>
      <c r="B5755" s="1" t="s">
        <v>731</v>
      </c>
    </row>
    <row r="5756" spans="1:2" ht="15.75">
      <c r="A5756" s="15">
        <v>683615816114</v>
      </c>
      <c r="B5756" s="1" t="s">
        <v>731</v>
      </c>
    </row>
    <row r="5757" spans="1:2" ht="15.75">
      <c r="A5757" s="15">
        <v>683615816121</v>
      </c>
      <c r="B5757" s="1" t="s">
        <v>731</v>
      </c>
    </row>
    <row r="5758" spans="1:2" ht="15.75">
      <c r="A5758" s="15">
        <v>683615816138</v>
      </c>
      <c r="B5758" s="1" t="s">
        <v>731</v>
      </c>
    </row>
    <row r="5759" spans="1:2" ht="15.75">
      <c r="A5759" s="15">
        <v>683615816145</v>
      </c>
      <c r="B5759" s="1" t="s">
        <v>731</v>
      </c>
    </row>
    <row r="5760" spans="1:2" ht="15.75">
      <c r="A5760" s="15">
        <v>683615816152</v>
      </c>
      <c r="B5760" s="1" t="s">
        <v>731</v>
      </c>
    </row>
    <row r="5761" spans="1:2" ht="15.75">
      <c r="A5761" s="15">
        <v>683615816169</v>
      </c>
      <c r="B5761" s="1" t="s">
        <v>731</v>
      </c>
    </row>
    <row r="5762" spans="1:2" ht="15.75">
      <c r="A5762" s="15">
        <v>683615816176</v>
      </c>
      <c r="B5762" s="1" t="s">
        <v>731</v>
      </c>
    </row>
    <row r="5763" spans="1:2" ht="15.75">
      <c r="A5763" s="15">
        <v>683615816183</v>
      </c>
      <c r="B5763" s="1" t="s">
        <v>731</v>
      </c>
    </row>
    <row r="5764" spans="1:2" ht="15.75">
      <c r="A5764" s="15">
        <v>683615816190</v>
      </c>
      <c r="B5764" s="1" t="s">
        <v>731</v>
      </c>
    </row>
    <row r="5765" spans="1:2" ht="15.75">
      <c r="A5765" s="15">
        <v>683615816206</v>
      </c>
      <c r="B5765" s="1" t="s">
        <v>731</v>
      </c>
    </row>
    <row r="5766" spans="1:2" ht="15.75">
      <c r="A5766" s="15">
        <v>683615816213</v>
      </c>
      <c r="B5766" s="1" t="s">
        <v>731</v>
      </c>
    </row>
    <row r="5767" spans="1:2" ht="15.75">
      <c r="A5767" s="15">
        <v>683615816220</v>
      </c>
      <c r="B5767" s="1" t="s">
        <v>731</v>
      </c>
    </row>
    <row r="5768" spans="1:2" ht="15.75">
      <c r="A5768" s="15">
        <v>683615816237</v>
      </c>
      <c r="B5768" s="1" t="s">
        <v>731</v>
      </c>
    </row>
    <row r="5769" spans="1:2" ht="15.75">
      <c r="A5769" s="15">
        <v>683615816244</v>
      </c>
      <c r="B5769" s="1" t="s">
        <v>731</v>
      </c>
    </row>
    <row r="5770" spans="1:2" ht="15.75">
      <c r="A5770" s="15">
        <v>683615816251</v>
      </c>
      <c r="B5770" s="1" t="s">
        <v>731</v>
      </c>
    </row>
    <row r="5771" spans="1:2" ht="15.75">
      <c r="A5771" s="15">
        <v>683615816268</v>
      </c>
    </row>
    <row r="5772" spans="1:2" ht="15.75">
      <c r="A5772" s="15">
        <v>683615816275</v>
      </c>
    </row>
    <row r="5773" spans="1:2" ht="15.75">
      <c r="A5773" s="15">
        <v>683615816282</v>
      </c>
    </row>
    <row r="5774" spans="1:2" ht="15.75">
      <c r="A5774" s="15">
        <v>683615816299</v>
      </c>
    </row>
    <row r="5775" spans="1:2" ht="15.75">
      <c r="A5775" s="15">
        <v>683615816305</v>
      </c>
    </row>
    <row r="5776" spans="1:2" ht="15.75">
      <c r="A5776" s="15">
        <v>683615816312</v>
      </c>
    </row>
    <row r="5777" spans="1:1" ht="15.75">
      <c r="A5777" s="15">
        <v>683615816329</v>
      </c>
    </row>
    <row r="5778" spans="1:1" ht="15.75">
      <c r="A5778" s="15">
        <v>683615816336</v>
      </c>
    </row>
    <row r="5779" spans="1:1" ht="15.75">
      <c r="A5779" s="15">
        <v>683615816343</v>
      </c>
    </row>
    <row r="5780" spans="1:1" ht="15.75">
      <c r="A5780" s="15">
        <v>683615816350</v>
      </c>
    </row>
    <row r="5781" spans="1:1" ht="15.75">
      <c r="A5781" s="15">
        <v>683615816367</v>
      </c>
    </row>
    <row r="5782" spans="1:1" ht="15.75">
      <c r="A5782" s="15">
        <v>683615816374</v>
      </c>
    </row>
    <row r="5783" spans="1:1" ht="15.75">
      <c r="A5783" s="15">
        <v>683615816381</v>
      </c>
    </row>
    <row r="5784" spans="1:1" ht="15.75">
      <c r="A5784" s="15">
        <v>683615816398</v>
      </c>
    </row>
    <row r="5785" spans="1:1" ht="15.75">
      <c r="A5785" s="15">
        <v>683615816404</v>
      </c>
    </row>
    <row r="5786" spans="1:1" ht="15.75">
      <c r="A5786" s="15">
        <v>683615816411</v>
      </c>
    </row>
    <row r="5787" spans="1:1" ht="15.75">
      <c r="A5787" s="15">
        <v>683615816428</v>
      </c>
    </row>
    <row r="5788" spans="1:1" ht="15.75">
      <c r="A5788" s="15">
        <v>683615816435</v>
      </c>
    </row>
    <row r="5789" spans="1:1" ht="15.75">
      <c r="A5789" s="15">
        <v>683615816442</v>
      </c>
    </row>
    <row r="5790" spans="1:1" ht="15.75">
      <c r="A5790" s="15">
        <v>683615816459</v>
      </c>
    </row>
    <row r="5791" spans="1:1" ht="15.75">
      <c r="A5791" s="15">
        <v>683615816466</v>
      </c>
    </row>
    <row r="5792" spans="1:1" ht="15.75">
      <c r="A5792" s="15">
        <v>683615816473</v>
      </c>
    </row>
    <row r="5793" spans="1:1" ht="15.75">
      <c r="A5793" s="15">
        <v>683615816480</v>
      </c>
    </row>
    <row r="5794" spans="1:1" ht="15.75">
      <c r="A5794" s="15">
        <v>683615816497</v>
      </c>
    </row>
    <row r="5795" spans="1:1" ht="15.75">
      <c r="A5795" s="15">
        <v>683615816503</v>
      </c>
    </row>
    <row r="5796" spans="1:1" ht="15.75">
      <c r="A5796" s="15">
        <v>683615816510</v>
      </c>
    </row>
    <row r="5797" spans="1:1" ht="15.75">
      <c r="A5797" s="15">
        <v>683615816527</v>
      </c>
    </row>
    <row r="5798" spans="1:1" ht="15.75">
      <c r="A5798" s="15">
        <v>683615816534</v>
      </c>
    </row>
    <row r="5799" spans="1:1" ht="15.75">
      <c r="A5799" s="15">
        <v>683615816541</v>
      </c>
    </row>
    <row r="5800" spans="1:1" ht="15.75">
      <c r="A5800" s="15">
        <v>683615816558</v>
      </c>
    </row>
    <row r="5801" spans="1:1" ht="15.75">
      <c r="A5801" s="15">
        <v>683615816565</v>
      </c>
    </row>
    <row r="5802" spans="1:1" ht="15.75">
      <c r="A5802" s="15">
        <v>683615816572</v>
      </c>
    </row>
    <row r="5803" spans="1:1" ht="15.75">
      <c r="A5803" s="15">
        <v>683615816589</v>
      </c>
    </row>
    <row r="5804" spans="1:1" ht="15.75">
      <c r="A5804" s="15">
        <v>683615816596</v>
      </c>
    </row>
    <row r="5805" spans="1:1" ht="15.75">
      <c r="A5805" s="15">
        <v>683615816602</v>
      </c>
    </row>
    <row r="5806" spans="1:1" ht="15.75">
      <c r="A5806" s="15">
        <v>683615816619</v>
      </c>
    </row>
    <row r="5807" spans="1:1" ht="15.75">
      <c r="A5807" s="15">
        <v>683615816626</v>
      </c>
    </row>
    <row r="5808" spans="1:1" ht="15.75">
      <c r="A5808" s="15">
        <v>683615816633</v>
      </c>
    </row>
    <row r="5809" spans="1:1" ht="15.75">
      <c r="A5809" s="15">
        <v>683615816640</v>
      </c>
    </row>
    <row r="5810" spans="1:1" ht="15.75">
      <c r="A5810" s="15">
        <v>683615816657</v>
      </c>
    </row>
    <row r="5811" spans="1:1" ht="15.75">
      <c r="A5811" s="15">
        <v>683615816664</v>
      </c>
    </row>
    <row r="5812" spans="1:1" ht="15.75">
      <c r="A5812" s="15">
        <v>683615816671</v>
      </c>
    </row>
    <row r="5813" spans="1:1" ht="15.75">
      <c r="A5813" s="15">
        <v>683615816688</v>
      </c>
    </row>
    <row r="5814" spans="1:1" ht="15.75">
      <c r="A5814" s="15">
        <v>683615816695</v>
      </c>
    </row>
    <row r="5815" spans="1:1" ht="15.75">
      <c r="A5815" s="15">
        <v>683615816701</v>
      </c>
    </row>
    <row r="5816" spans="1:1" ht="15.75">
      <c r="A5816" s="15">
        <v>683615816718</v>
      </c>
    </row>
    <row r="5817" spans="1:1" ht="15.75">
      <c r="A5817" s="15">
        <v>683615816725</v>
      </c>
    </row>
    <row r="5818" spans="1:1" ht="15.75">
      <c r="A5818" s="15">
        <v>683615816732</v>
      </c>
    </row>
    <row r="5819" spans="1:1" ht="15.75">
      <c r="A5819" s="15">
        <v>683615816749</v>
      </c>
    </row>
    <row r="5820" spans="1:1" ht="15.75">
      <c r="A5820" s="15">
        <v>683615816756</v>
      </c>
    </row>
    <row r="5821" spans="1:1" ht="15.75">
      <c r="A5821" s="15">
        <v>683615816763</v>
      </c>
    </row>
    <row r="5822" spans="1:1" ht="15.75">
      <c r="A5822" s="15">
        <v>683615816770</v>
      </c>
    </row>
    <row r="5823" spans="1:1" ht="15.75">
      <c r="A5823" s="15">
        <v>683615816787</v>
      </c>
    </row>
    <row r="5824" spans="1:1" ht="15.75">
      <c r="A5824" s="15">
        <v>683615816794</v>
      </c>
    </row>
    <row r="5825" spans="1:1" ht="15.75">
      <c r="A5825" s="15">
        <v>683615816800</v>
      </c>
    </row>
    <row r="5826" spans="1:1" ht="15.75">
      <c r="A5826" s="15">
        <v>683615816817</v>
      </c>
    </row>
    <row r="5827" spans="1:1" ht="15.75">
      <c r="A5827" s="15">
        <v>683615816824</v>
      </c>
    </row>
    <row r="5828" spans="1:1" ht="15.75">
      <c r="A5828" s="15">
        <v>683615816831</v>
      </c>
    </row>
    <row r="5829" spans="1:1" ht="15.75">
      <c r="A5829" s="15">
        <v>683615816848</v>
      </c>
    </row>
    <row r="5830" spans="1:1" ht="15.75">
      <c r="A5830" s="15">
        <v>683615816855</v>
      </c>
    </row>
    <row r="5831" spans="1:1" ht="15.75">
      <c r="A5831" s="15">
        <v>683615816862</v>
      </c>
    </row>
    <row r="5832" spans="1:1" ht="15.75">
      <c r="A5832" s="15">
        <v>683615816879</v>
      </c>
    </row>
    <row r="5833" spans="1:1" ht="15.75">
      <c r="A5833" s="15">
        <v>683615816886</v>
      </c>
    </row>
    <row r="5834" spans="1:1" ht="15.75">
      <c r="A5834" s="15">
        <v>683615816893</v>
      </c>
    </row>
    <row r="5835" spans="1:1" ht="15.75">
      <c r="A5835" s="15">
        <v>683615816909</v>
      </c>
    </row>
    <row r="5836" spans="1:1" ht="15.75">
      <c r="A5836" s="15">
        <v>683615816916</v>
      </c>
    </row>
    <row r="5837" spans="1:1" ht="15.75">
      <c r="A5837" s="15">
        <v>683615816923</v>
      </c>
    </row>
    <row r="5838" spans="1:1" ht="15.75">
      <c r="A5838" s="15">
        <v>683615816930</v>
      </c>
    </row>
    <row r="5839" spans="1:1" ht="15.75">
      <c r="A5839" s="15">
        <v>683615816947</v>
      </c>
    </row>
    <row r="5840" spans="1:1" ht="15.75">
      <c r="A5840" s="15">
        <v>683615816954</v>
      </c>
    </row>
    <row r="5841" spans="1:1" ht="15.75">
      <c r="A5841" s="15">
        <v>683615816961</v>
      </c>
    </row>
    <row r="5842" spans="1:1" ht="15.75">
      <c r="A5842" s="15">
        <v>683615816978</v>
      </c>
    </row>
    <row r="5843" spans="1:1" ht="15.75">
      <c r="A5843" s="15">
        <v>683615816985</v>
      </c>
    </row>
    <row r="5844" spans="1:1" ht="15.75">
      <c r="A5844" s="15">
        <v>683615816992</v>
      </c>
    </row>
    <row r="5845" spans="1:1" ht="15.75">
      <c r="A5845" s="15">
        <v>683615817005</v>
      </c>
    </row>
    <row r="5846" spans="1:1" ht="15.75">
      <c r="A5846" s="15">
        <v>683615817012</v>
      </c>
    </row>
    <row r="5847" spans="1:1" ht="15.75">
      <c r="A5847" s="15">
        <v>683615817029</v>
      </c>
    </row>
    <row r="5848" spans="1:1" ht="15.75">
      <c r="A5848" s="15">
        <v>683615817036</v>
      </c>
    </row>
    <row r="5849" spans="1:1" ht="15.75">
      <c r="A5849" s="15">
        <v>683615817043</v>
      </c>
    </row>
    <row r="5850" spans="1:1" ht="15.75">
      <c r="A5850" s="15">
        <v>683615817050</v>
      </c>
    </row>
    <row r="5851" spans="1:1" ht="15.75">
      <c r="A5851" s="15">
        <v>683615817067</v>
      </c>
    </row>
    <row r="5852" spans="1:1" ht="15.75">
      <c r="A5852" s="15">
        <v>683615817074</v>
      </c>
    </row>
    <row r="5853" spans="1:1" ht="15.75">
      <c r="A5853" s="15">
        <v>683615817081</v>
      </c>
    </row>
    <row r="5854" spans="1:1" ht="15.75">
      <c r="A5854" s="15">
        <v>683615817098</v>
      </c>
    </row>
    <row r="5855" spans="1:1" ht="15.75">
      <c r="A5855" s="15">
        <v>683615817104</v>
      </c>
    </row>
    <row r="5856" spans="1:1" ht="15.75">
      <c r="A5856" s="15">
        <v>683615817111</v>
      </c>
    </row>
    <row r="5857" spans="1:1" ht="15.75">
      <c r="A5857" s="15">
        <v>683615817128</v>
      </c>
    </row>
    <row r="5858" spans="1:1" ht="15.75">
      <c r="A5858" s="15">
        <v>683615817135</v>
      </c>
    </row>
    <row r="5859" spans="1:1" ht="15.75">
      <c r="A5859" s="15">
        <v>683615817142</v>
      </c>
    </row>
    <row r="5860" spans="1:1" ht="15.75">
      <c r="A5860" s="15">
        <v>683615817159</v>
      </c>
    </row>
    <row r="5861" spans="1:1" ht="15.75">
      <c r="A5861" s="15">
        <v>683615817166</v>
      </c>
    </row>
    <row r="5862" spans="1:1" ht="15.75">
      <c r="A5862" s="15">
        <v>683615817173</v>
      </c>
    </row>
    <row r="5863" spans="1:1" ht="15.75">
      <c r="A5863" s="15">
        <v>683615817180</v>
      </c>
    </row>
    <row r="5864" spans="1:1" ht="15.75">
      <c r="A5864" s="15">
        <v>683615817197</v>
      </c>
    </row>
    <row r="5865" spans="1:1" ht="15.75">
      <c r="A5865" s="15">
        <v>683615817203</v>
      </c>
    </row>
    <row r="5866" spans="1:1" ht="15.75">
      <c r="A5866" s="15">
        <v>683615817210</v>
      </c>
    </row>
    <row r="5867" spans="1:1" ht="15.75">
      <c r="A5867" s="15">
        <v>683615817227</v>
      </c>
    </row>
    <row r="5868" spans="1:1" ht="15.75">
      <c r="A5868" s="15">
        <v>683615817234</v>
      </c>
    </row>
    <row r="5869" spans="1:1" ht="15.75">
      <c r="A5869" s="15">
        <v>683615817241</v>
      </c>
    </row>
    <row r="5870" spans="1:1" ht="15.75">
      <c r="A5870" s="15">
        <v>683615817258</v>
      </c>
    </row>
    <row r="5871" spans="1:1" ht="15.75">
      <c r="A5871" s="15">
        <v>683615817265</v>
      </c>
    </row>
    <row r="5872" spans="1:1" ht="15.75">
      <c r="A5872" s="15">
        <v>683615817272</v>
      </c>
    </row>
    <row r="5873" spans="1:1" ht="15.75">
      <c r="A5873" s="15">
        <v>683615817289</v>
      </c>
    </row>
    <row r="5874" spans="1:1" ht="15.75">
      <c r="A5874" s="15">
        <v>683615817296</v>
      </c>
    </row>
    <row r="5875" spans="1:1" ht="15.75">
      <c r="A5875" s="15">
        <v>683615817302</v>
      </c>
    </row>
    <row r="5876" spans="1:1" ht="15.75">
      <c r="A5876" s="15">
        <v>683615817319</v>
      </c>
    </row>
    <row r="5877" spans="1:1" ht="15.75">
      <c r="A5877" s="15">
        <v>683615817326</v>
      </c>
    </row>
    <row r="5878" spans="1:1" ht="15.75">
      <c r="A5878" s="15">
        <v>683615817333</v>
      </c>
    </row>
    <row r="5879" spans="1:1" ht="15.75">
      <c r="A5879" s="15">
        <v>683615817340</v>
      </c>
    </row>
    <row r="5880" spans="1:1" ht="15.75">
      <c r="A5880" s="15">
        <v>683615817357</v>
      </c>
    </row>
    <row r="5881" spans="1:1" ht="15.75">
      <c r="A5881" s="15">
        <v>683615817364</v>
      </c>
    </row>
    <row r="5882" spans="1:1" ht="15.75">
      <c r="A5882" s="15">
        <v>683615817371</v>
      </c>
    </row>
    <row r="5883" spans="1:1" ht="15.75">
      <c r="A5883" s="15">
        <v>683615817388</v>
      </c>
    </row>
    <row r="5884" spans="1:1" ht="15.75">
      <c r="A5884" s="15">
        <v>683615817395</v>
      </c>
    </row>
    <row r="5885" spans="1:1" ht="15.75">
      <c r="A5885" s="15">
        <v>683615817401</v>
      </c>
    </row>
    <row r="5886" spans="1:1" ht="15.75">
      <c r="A5886" s="15">
        <v>683615817418</v>
      </c>
    </row>
    <row r="5887" spans="1:1" ht="15.75">
      <c r="A5887" s="15">
        <v>683615817425</v>
      </c>
    </row>
    <row r="5888" spans="1:1" ht="15.75">
      <c r="A5888" s="15">
        <v>683615817432</v>
      </c>
    </row>
    <row r="5889" spans="1:1" ht="15.75">
      <c r="A5889" s="15">
        <v>683615817449</v>
      </c>
    </row>
    <row r="5890" spans="1:1" ht="15.75">
      <c r="A5890" s="15">
        <v>683615817456</v>
      </c>
    </row>
    <row r="5891" spans="1:1" ht="15.75">
      <c r="A5891" s="15">
        <v>683615817463</v>
      </c>
    </row>
    <row r="5892" spans="1:1" ht="15.75">
      <c r="A5892" s="15">
        <v>683615817470</v>
      </c>
    </row>
    <row r="5893" spans="1:1" ht="15.75">
      <c r="A5893" s="15">
        <v>683615817487</v>
      </c>
    </row>
    <row r="5894" spans="1:1" ht="15.75">
      <c r="A5894" s="15">
        <v>683615817494</v>
      </c>
    </row>
    <row r="5895" spans="1:1" ht="15.75">
      <c r="A5895" s="15">
        <v>683615817500</v>
      </c>
    </row>
    <row r="5896" spans="1:1" ht="15.75">
      <c r="A5896" s="15">
        <v>683615817517</v>
      </c>
    </row>
    <row r="5897" spans="1:1" ht="15.75">
      <c r="A5897" s="15">
        <v>683615817524</v>
      </c>
    </row>
    <row r="5898" spans="1:1" ht="15.75">
      <c r="A5898" s="15">
        <v>683615817531</v>
      </c>
    </row>
    <row r="5899" spans="1:1" ht="15.75">
      <c r="A5899" s="15">
        <v>683615817548</v>
      </c>
    </row>
    <row r="5900" spans="1:1" ht="15.75">
      <c r="A5900" s="15">
        <v>683615817555</v>
      </c>
    </row>
    <row r="5901" spans="1:1" ht="15.75">
      <c r="A5901" s="15">
        <v>683615817562</v>
      </c>
    </row>
    <row r="5902" spans="1:1" ht="15.75">
      <c r="A5902" s="15">
        <v>683615817579</v>
      </c>
    </row>
    <row r="5903" spans="1:1" ht="15.75">
      <c r="A5903" s="15">
        <v>683615817586</v>
      </c>
    </row>
    <row r="5904" spans="1:1" ht="15.75">
      <c r="A5904" s="15">
        <v>683615817593</v>
      </c>
    </row>
    <row r="5905" spans="1:1" ht="15.75">
      <c r="A5905" s="15">
        <v>683615817609</v>
      </c>
    </row>
    <row r="5906" spans="1:1" ht="15.75">
      <c r="A5906" s="15">
        <v>683615817616</v>
      </c>
    </row>
    <row r="5907" spans="1:1" ht="15.75">
      <c r="A5907" s="15">
        <v>683615817623</v>
      </c>
    </row>
    <row r="5908" spans="1:1" ht="15.75">
      <c r="A5908" s="15">
        <v>683615817630</v>
      </c>
    </row>
    <row r="5909" spans="1:1" ht="15.75">
      <c r="A5909" s="15">
        <v>683615817647</v>
      </c>
    </row>
    <row r="5910" spans="1:1" ht="15.75">
      <c r="A5910" s="15">
        <v>683615817654</v>
      </c>
    </row>
    <row r="5911" spans="1:1" ht="15.75">
      <c r="A5911" s="15">
        <v>683615817661</v>
      </c>
    </row>
    <row r="5912" spans="1:1" ht="15.75">
      <c r="A5912" s="15">
        <v>683615817678</v>
      </c>
    </row>
    <row r="5913" spans="1:1" ht="15.75">
      <c r="A5913" s="15">
        <v>683615817685</v>
      </c>
    </row>
    <row r="5914" spans="1:1" ht="15.75">
      <c r="A5914" s="15">
        <v>683615817692</v>
      </c>
    </row>
    <row r="5915" spans="1:1" ht="15.75">
      <c r="A5915" s="15">
        <v>683615817708</v>
      </c>
    </row>
    <row r="5916" spans="1:1" ht="15.75">
      <c r="A5916" s="15">
        <v>683615817715</v>
      </c>
    </row>
    <row r="5917" spans="1:1" ht="15.75">
      <c r="A5917" s="15">
        <v>683615817722</v>
      </c>
    </row>
    <row r="5918" spans="1:1" ht="15.75">
      <c r="A5918" s="15">
        <v>683615817739</v>
      </c>
    </row>
    <row r="5919" spans="1:1" ht="15.75">
      <c r="A5919" s="15">
        <v>683615817746</v>
      </c>
    </row>
    <row r="5920" spans="1:1" ht="15.75">
      <c r="A5920" s="15">
        <v>683615817753</v>
      </c>
    </row>
    <row r="5921" spans="1:1" ht="15.75">
      <c r="A5921" s="15">
        <v>683615817760</v>
      </c>
    </row>
    <row r="5922" spans="1:1" ht="15.75">
      <c r="A5922" s="15">
        <v>683615817777</v>
      </c>
    </row>
    <row r="5923" spans="1:1" ht="15.75">
      <c r="A5923" s="15">
        <v>683615817784</v>
      </c>
    </row>
    <row r="5924" spans="1:1" ht="15.75">
      <c r="A5924" s="15">
        <v>683615817791</v>
      </c>
    </row>
    <row r="5925" spans="1:1" ht="15.75">
      <c r="A5925" s="15">
        <v>683615817807</v>
      </c>
    </row>
    <row r="5926" spans="1:1" ht="15.75">
      <c r="A5926" s="15">
        <v>683615817814</v>
      </c>
    </row>
    <row r="5927" spans="1:1" ht="15.75">
      <c r="A5927" s="15">
        <v>683615817821</v>
      </c>
    </row>
    <row r="5928" spans="1:1" ht="15.75">
      <c r="A5928" s="15">
        <v>683615817838</v>
      </c>
    </row>
    <row r="5929" spans="1:1" ht="15.75">
      <c r="A5929" s="15">
        <v>683615817845</v>
      </c>
    </row>
    <row r="5930" spans="1:1" ht="15.75">
      <c r="A5930" s="15">
        <v>683615817852</v>
      </c>
    </row>
    <row r="5931" spans="1:1" ht="15.75">
      <c r="A5931" s="15">
        <v>683615817869</v>
      </c>
    </row>
    <row r="5932" spans="1:1" ht="15.75">
      <c r="A5932" s="15">
        <v>683615817876</v>
      </c>
    </row>
    <row r="5933" spans="1:1" ht="15.75">
      <c r="A5933" s="15">
        <v>683615817883</v>
      </c>
    </row>
    <row r="5934" spans="1:1" ht="15.75">
      <c r="A5934" s="15">
        <v>683615817890</v>
      </c>
    </row>
    <row r="5935" spans="1:1" ht="15.75">
      <c r="A5935" s="15">
        <v>683615817906</v>
      </c>
    </row>
    <row r="5936" spans="1:1" ht="15.75">
      <c r="A5936" s="15">
        <v>683615817913</v>
      </c>
    </row>
    <row r="5937" spans="1:1" ht="15.75">
      <c r="A5937" s="15">
        <v>683615817920</v>
      </c>
    </row>
    <row r="5938" spans="1:1" ht="15.75">
      <c r="A5938" s="15">
        <v>683615817937</v>
      </c>
    </row>
    <row r="5939" spans="1:1" ht="15.75">
      <c r="A5939" s="15">
        <v>683615817944</v>
      </c>
    </row>
    <row r="5940" spans="1:1" ht="15.75">
      <c r="A5940" s="15">
        <v>683615817951</v>
      </c>
    </row>
    <row r="5941" spans="1:1" ht="15.75">
      <c r="A5941" s="15">
        <v>683615817968</v>
      </c>
    </row>
    <row r="5942" spans="1:1" ht="15.75">
      <c r="A5942" s="15">
        <v>683615817975</v>
      </c>
    </row>
    <row r="5943" spans="1:1" ht="15.75">
      <c r="A5943" s="15">
        <v>683615817982</v>
      </c>
    </row>
    <row r="5944" spans="1:1" ht="15.75">
      <c r="A5944" s="15">
        <v>683615817999</v>
      </c>
    </row>
    <row r="5945" spans="1:1" ht="15.75">
      <c r="A5945" s="15">
        <v>683615818002</v>
      </c>
    </row>
    <row r="5946" spans="1:1" ht="15.75">
      <c r="A5946" s="15">
        <v>683615818019</v>
      </c>
    </row>
    <row r="5947" spans="1:1" ht="15.75">
      <c r="A5947" s="15">
        <v>683615818026</v>
      </c>
    </row>
    <row r="5948" spans="1:1" ht="15.75">
      <c r="A5948" s="15">
        <v>683615818033</v>
      </c>
    </row>
    <row r="5949" spans="1:1" ht="15.75">
      <c r="A5949" s="15">
        <v>683615818040</v>
      </c>
    </row>
    <row r="5950" spans="1:1" ht="15.75">
      <c r="A5950" s="15">
        <v>683615818057</v>
      </c>
    </row>
    <row r="5951" spans="1:1" ht="15.75">
      <c r="A5951" s="15">
        <v>683615818064</v>
      </c>
    </row>
    <row r="5952" spans="1:1" ht="15.75">
      <c r="A5952" s="15">
        <v>683615818071</v>
      </c>
    </row>
    <row r="5953" spans="1:1" ht="15.75">
      <c r="A5953" s="15">
        <v>683615818088</v>
      </c>
    </row>
    <row r="5954" spans="1:1" ht="15.75">
      <c r="A5954" s="15">
        <v>683615818095</v>
      </c>
    </row>
    <row r="5955" spans="1:1" ht="15.75">
      <c r="A5955" s="15">
        <v>683615818101</v>
      </c>
    </row>
    <row r="5956" spans="1:1" ht="15.75">
      <c r="A5956" s="15">
        <v>683615818118</v>
      </c>
    </row>
    <row r="5957" spans="1:1" ht="15.75">
      <c r="A5957" s="15">
        <v>683615818125</v>
      </c>
    </row>
    <row r="5958" spans="1:1" ht="15.75">
      <c r="A5958" s="15">
        <v>683615818132</v>
      </c>
    </row>
    <row r="5959" spans="1:1" ht="15.75">
      <c r="A5959" s="15">
        <v>683615818149</v>
      </c>
    </row>
    <row r="5960" spans="1:1" ht="15.75">
      <c r="A5960" s="15">
        <v>683615818156</v>
      </c>
    </row>
    <row r="5961" spans="1:1" ht="15.75">
      <c r="A5961" s="15">
        <v>683615818163</v>
      </c>
    </row>
    <row r="5962" spans="1:1" ht="15.75">
      <c r="A5962" s="15">
        <v>683615818170</v>
      </c>
    </row>
    <row r="5963" spans="1:1" ht="15.75">
      <c r="A5963" s="15">
        <v>683615818187</v>
      </c>
    </row>
    <row r="5964" spans="1:1" ht="15.75">
      <c r="A5964" s="15">
        <v>683615818194</v>
      </c>
    </row>
    <row r="5965" spans="1:1" ht="15.75">
      <c r="A5965" s="15">
        <v>683615818200</v>
      </c>
    </row>
    <row r="5966" spans="1:1" ht="15.75">
      <c r="A5966" s="15">
        <v>683615818217</v>
      </c>
    </row>
    <row r="5967" spans="1:1" ht="15.75">
      <c r="A5967" s="15">
        <v>683615818224</v>
      </c>
    </row>
    <row r="5968" spans="1:1" ht="15.75">
      <c r="A5968" s="15">
        <v>683615818231</v>
      </c>
    </row>
    <row r="5969" spans="1:1" ht="15.75">
      <c r="A5969" s="15">
        <v>683615818248</v>
      </c>
    </row>
    <row r="5970" spans="1:1" ht="15.75">
      <c r="A5970" s="15">
        <v>683615818255</v>
      </c>
    </row>
    <row r="5971" spans="1:1" ht="15.75">
      <c r="A5971" s="15">
        <v>683615818262</v>
      </c>
    </row>
    <row r="5972" spans="1:1" ht="15.75">
      <c r="A5972" s="15">
        <v>683615818279</v>
      </c>
    </row>
    <row r="5973" spans="1:1" ht="15.75">
      <c r="A5973" s="15">
        <v>683615818286</v>
      </c>
    </row>
    <row r="5974" spans="1:1" ht="15.75">
      <c r="A5974" s="15">
        <v>683615818293</v>
      </c>
    </row>
    <row r="5975" spans="1:1" ht="15.75">
      <c r="A5975" s="15">
        <v>683615818309</v>
      </c>
    </row>
    <row r="5976" spans="1:1" ht="15.75">
      <c r="A5976" s="15">
        <v>683615818316</v>
      </c>
    </row>
    <row r="5977" spans="1:1" ht="15.75">
      <c r="A5977" s="15">
        <v>683615818323</v>
      </c>
    </row>
    <row r="5978" spans="1:1" ht="15.75">
      <c r="A5978" s="15">
        <v>683615818330</v>
      </c>
    </row>
    <row r="5979" spans="1:1" ht="15.75">
      <c r="A5979" s="15">
        <v>683615818347</v>
      </c>
    </row>
    <row r="5980" spans="1:1" ht="15.75">
      <c r="A5980" s="15">
        <v>683615818354</v>
      </c>
    </row>
    <row r="5981" spans="1:1" ht="15.75">
      <c r="A5981" s="15">
        <v>683615818361</v>
      </c>
    </row>
    <row r="5982" spans="1:1" ht="15.75">
      <c r="A5982" s="15">
        <v>683615818378</v>
      </c>
    </row>
    <row r="5983" spans="1:1" ht="15.75">
      <c r="A5983" s="15">
        <v>683615818385</v>
      </c>
    </row>
    <row r="5984" spans="1:1" ht="15.75">
      <c r="A5984" s="15">
        <v>683615818392</v>
      </c>
    </row>
    <row r="5985" spans="1:1" ht="15.75">
      <c r="A5985" s="15">
        <v>683615818408</v>
      </c>
    </row>
    <row r="5986" spans="1:1" ht="15.75">
      <c r="A5986" s="15">
        <v>683615818415</v>
      </c>
    </row>
    <row r="5987" spans="1:1" ht="15.75">
      <c r="A5987" s="15">
        <v>683615818422</v>
      </c>
    </row>
    <row r="5988" spans="1:1" ht="15.75">
      <c r="A5988" s="15">
        <v>683615818439</v>
      </c>
    </row>
    <row r="5989" spans="1:1" ht="15.75">
      <c r="A5989" s="15">
        <v>683615818446</v>
      </c>
    </row>
    <row r="5990" spans="1:1" ht="15.75">
      <c r="A5990" s="15">
        <v>683615818453</v>
      </c>
    </row>
    <row r="5991" spans="1:1" ht="15.75">
      <c r="A5991" s="15">
        <v>683615818460</v>
      </c>
    </row>
    <row r="5992" spans="1:1" ht="15.75">
      <c r="A5992" s="15">
        <v>683615818477</v>
      </c>
    </row>
    <row r="5993" spans="1:1" ht="15.75">
      <c r="A5993" s="15">
        <v>683615818484</v>
      </c>
    </row>
    <row r="5994" spans="1:1" ht="15.75">
      <c r="A5994" s="15">
        <v>683615818491</v>
      </c>
    </row>
    <row r="5995" spans="1:1" ht="15.75">
      <c r="A5995" s="15">
        <v>683615818507</v>
      </c>
    </row>
    <row r="5996" spans="1:1" ht="15.75">
      <c r="A5996" s="15">
        <v>683615818514</v>
      </c>
    </row>
    <row r="5997" spans="1:1" ht="15.75">
      <c r="A5997" s="15">
        <v>683615818521</v>
      </c>
    </row>
    <row r="5998" spans="1:1" ht="15.75">
      <c r="A5998" s="15">
        <v>683615818538</v>
      </c>
    </row>
    <row r="5999" spans="1:1" ht="15.75">
      <c r="A5999" s="15">
        <v>683615818545</v>
      </c>
    </row>
    <row r="6000" spans="1:1" ht="15.75">
      <c r="A6000" s="15">
        <v>683615818552</v>
      </c>
    </row>
    <row r="6001" spans="1:1" ht="15.75">
      <c r="A6001" s="15">
        <v>683615818569</v>
      </c>
    </row>
    <row r="6002" spans="1:1" ht="15.75">
      <c r="A6002" s="15">
        <v>683615818576</v>
      </c>
    </row>
    <row r="6003" spans="1:1" ht="15.75">
      <c r="A6003" s="15">
        <v>683615818583</v>
      </c>
    </row>
    <row r="6004" spans="1:1" ht="15.75">
      <c r="A6004" s="15">
        <v>683615818590</v>
      </c>
    </row>
    <row r="6005" spans="1:1" ht="15.75">
      <c r="A6005" s="15">
        <v>683615818606</v>
      </c>
    </row>
    <row r="6006" spans="1:1" ht="15.75">
      <c r="A6006" s="15">
        <v>683615818613</v>
      </c>
    </row>
    <row r="6007" spans="1:1" ht="15.75">
      <c r="A6007" s="15">
        <v>683615818620</v>
      </c>
    </row>
    <row r="6008" spans="1:1" ht="15.75">
      <c r="A6008" s="15">
        <v>683615818637</v>
      </c>
    </row>
    <row r="6009" spans="1:1" ht="15.75">
      <c r="A6009" s="15">
        <v>683615818644</v>
      </c>
    </row>
    <row r="6010" spans="1:1" ht="15.75">
      <c r="A6010" s="15">
        <v>683615818651</v>
      </c>
    </row>
    <row r="6011" spans="1:1" ht="15.75">
      <c r="A6011" s="15">
        <v>683615818668</v>
      </c>
    </row>
    <row r="6012" spans="1:1" ht="15.75">
      <c r="A6012" s="15">
        <v>683615818675</v>
      </c>
    </row>
    <row r="6013" spans="1:1" ht="15.75">
      <c r="A6013" s="15">
        <v>683615818682</v>
      </c>
    </row>
    <row r="6014" spans="1:1" ht="15.75">
      <c r="A6014" s="15">
        <v>683615818699</v>
      </c>
    </row>
    <row r="6015" spans="1:1" ht="15.75">
      <c r="A6015" s="15">
        <v>683615818705</v>
      </c>
    </row>
    <row r="6016" spans="1:1" ht="15.75">
      <c r="A6016" s="15">
        <v>683615818712</v>
      </c>
    </row>
    <row r="6017" spans="1:1" ht="15.75">
      <c r="A6017" s="15">
        <v>683615818729</v>
      </c>
    </row>
    <row r="6018" spans="1:1" ht="15.75">
      <c r="A6018" s="15">
        <v>683615818736</v>
      </c>
    </row>
    <row r="6019" spans="1:1" ht="15.75">
      <c r="A6019" s="15">
        <v>683615818743</v>
      </c>
    </row>
    <row r="6020" spans="1:1" ht="15.75">
      <c r="A6020" s="15">
        <v>683615818750</v>
      </c>
    </row>
    <row r="6021" spans="1:1" ht="15.75">
      <c r="A6021" s="15">
        <v>683615818767</v>
      </c>
    </row>
    <row r="6022" spans="1:1" ht="15.75">
      <c r="A6022" s="15">
        <v>683615818774</v>
      </c>
    </row>
    <row r="6023" spans="1:1" ht="15.75">
      <c r="A6023" s="15">
        <v>683615818781</v>
      </c>
    </row>
    <row r="6024" spans="1:1" ht="15.75">
      <c r="A6024" s="15">
        <v>683615818798</v>
      </c>
    </row>
    <row r="6025" spans="1:1" ht="15.75">
      <c r="A6025" s="15">
        <v>683615818804</v>
      </c>
    </row>
    <row r="6026" spans="1:1" ht="15.75">
      <c r="A6026" s="15">
        <v>683615818811</v>
      </c>
    </row>
    <row r="6027" spans="1:1" ht="15.75">
      <c r="A6027" s="15">
        <v>683615818828</v>
      </c>
    </row>
    <row r="6028" spans="1:1" ht="15.75">
      <c r="A6028" s="15">
        <v>683615818835</v>
      </c>
    </row>
    <row r="6029" spans="1:1" ht="15.75">
      <c r="A6029" s="15">
        <v>683615818842</v>
      </c>
    </row>
    <row r="6030" spans="1:1" ht="15.75">
      <c r="A6030" s="15">
        <v>683615818859</v>
      </c>
    </row>
    <row r="6031" spans="1:1" ht="15.75">
      <c r="A6031" s="15">
        <v>683615818866</v>
      </c>
    </row>
    <row r="6032" spans="1:1" ht="15.75">
      <c r="A6032" s="15">
        <v>683615818873</v>
      </c>
    </row>
    <row r="6033" spans="1:1" ht="15.75">
      <c r="A6033" s="15">
        <v>683615818880</v>
      </c>
    </row>
    <row r="6034" spans="1:1" ht="15.75">
      <c r="A6034" s="15">
        <v>683615818897</v>
      </c>
    </row>
    <row r="6035" spans="1:1" ht="15.75">
      <c r="A6035" s="15">
        <v>683615818903</v>
      </c>
    </row>
    <row r="6036" spans="1:1" ht="15.75">
      <c r="A6036" s="15">
        <v>683615818910</v>
      </c>
    </row>
    <row r="6037" spans="1:1" ht="15.75">
      <c r="A6037" s="15">
        <v>683615818927</v>
      </c>
    </row>
    <row r="6038" spans="1:1" ht="15.75">
      <c r="A6038" s="15">
        <v>683615818934</v>
      </c>
    </row>
    <row r="6039" spans="1:1" ht="15.75">
      <c r="A6039" s="15">
        <v>683615818941</v>
      </c>
    </row>
    <row r="6040" spans="1:1" ht="15.75">
      <c r="A6040" s="15">
        <v>683615818958</v>
      </c>
    </row>
    <row r="6041" spans="1:1" ht="15.75">
      <c r="A6041" s="15">
        <v>683615818965</v>
      </c>
    </row>
    <row r="6042" spans="1:1" ht="15.75">
      <c r="A6042" s="15">
        <v>683615818972</v>
      </c>
    </row>
    <row r="6043" spans="1:1" ht="15.75">
      <c r="A6043" s="15">
        <v>683615818989</v>
      </c>
    </row>
    <row r="6044" spans="1:1" ht="15.75">
      <c r="A6044" s="15">
        <v>683615818996</v>
      </c>
    </row>
    <row r="6045" spans="1:1" ht="15.75">
      <c r="A6045" s="15">
        <v>683615819009</v>
      </c>
    </row>
    <row r="6046" spans="1:1" ht="15.75">
      <c r="A6046" s="15">
        <v>683615819016</v>
      </c>
    </row>
    <row r="6047" spans="1:1" ht="15.75">
      <c r="A6047" s="15">
        <v>683615819023</v>
      </c>
    </row>
    <row r="6048" spans="1:1" ht="15.75">
      <c r="A6048" s="15">
        <v>683615819030</v>
      </c>
    </row>
    <row r="6049" spans="1:1" ht="15.75">
      <c r="A6049" s="15">
        <v>683615819047</v>
      </c>
    </row>
    <row r="6050" spans="1:1" ht="15.75">
      <c r="A6050" s="15">
        <v>683615819054</v>
      </c>
    </row>
    <row r="6051" spans="1:1" ht="15.75">
      <c r="A6051" s="15">
        <v>683615819061</v>
      </c>
    </row>
    <row r="6052" spans="1:1" ht="15.75">
      <c r="A6052" s="15">
        <v>683615819078</v>
      </c>
    </row>
    <row r="6053" spans="1:1" ht="15.75">
      <c r="A6053" s="15">
        <v>683615819085</v>
      </c>
    </row>
    <row r="6054" spans="1:1" ht="15.75">
      <c r="A6054" s="15">
        <v>683615819092</v>
      </c>
    </row>
    <row r="6055" spans="1:1" ht="15.75">
      <c r="A6055" s="15">
        <v>683615819108</v>
      </c>
    </row>
    <row r="6056" spans="1:1" ht="15.75">
      <c r="A6056" s="15">
        <v>683615819115</v>
      </c>
    </row>
    <row r="6057" spans="1:1" ht="15.75">
      <c r="A6057" s="15">
        <v>683615819122</v>
      </c>
    </row>
    <row r="6058" spans="1:1" ht="15.75">
      <c r="A6058" s="15">
        <v>683615819139</v>
      </c>
    </row>
    <row r="6059" spans="1:1" ht="15.75">
      <c r="A6059" s="15">
        <v>683615819146</v>
      </c>
    </row>
    <row r="6060" spans="1:1" ht="15.75">
      <c r="A6060" s="15">
        <v>683615819153</v>
      </c>
    </row>
    <row r="6061" spans="1:1" ht="15.75">
      <c r="A6061" s="15">
        <v>683615819160</v>
      </c>
    </row>
    <row r="6062" spans="1:1" ht="15.75">
      <c r="A6062" s="15">
        <v>683615819177</v>
      </c>
    </row>
    <row r="6063" spans="1:1" ht="15.75">
      <c r="A6063" s="15">
        <v>683615819184</v>
      </c>
    </row>
    <row r="6064" spans="1:1" ht="15.75">
      <c r="A6064" s="15">
        <v>683615819191</v>
      </c>
    </row>
    <row r="6065" spans="1:1" ht="15.75">
      <c r="A6065" s="15">
        <v>683615819207</v>
      </c>
    </row>
    <row r="6066" spans="1:1" ht="15.75">
      <c r="A6066" s="15">
        <v>683615819214</v>
      </c>
    </row>
    <row r="6067" spans="1:1" ht="15.75">
      <c r="A6067" s="15">
        <v>683615819221</v>
      </c>
    </row>
    <row r="6068" spans="1:1" ht="15.75">
      <c r="A6068" s="15">
        <v>683615819238</v>
      </c>
    </row>
    <row r="6069" spans="1:1" ht="15.75">
      <c r="A6069" s="15">
        <v>683615819245</v>
      </c>
    </row>
    <row r="6070" spans="1:1" ht="15.75">
      <c r="A6070" s="15">
        <v>683615819252</v>
      </c>
    </row>
    <row r="6071" spans="1:1" ht="15.75">
      <c r="A6071" s="15">
        <v>683615819269</v>
      </c>
    </row>
    <row r="6072" spans="1:1" ht="15.75">
      <c r="A6072" s="15">
        <v>683615819276</v>
      </c>
    </row>
    <row r="6073" spans="1:1" ht="15.75">
      <c r="A6073" s="15">
        <v>683615819283</v>
      </c>
    </row>
    <row r="6074" spans="1:1" ht="15.75">
      <c r="A6074" s="15">
        <v>683615819290</v>
      </c>
    </row>
    <row r="6075" spans="1:1" ht="15.75">
      <c r="A6075" s="15">
        <v>683615819306</v>
      </c>
    </row>
    <row r="6076" spans="1:1" ht="15.75">
      <c r="A6076" s="15">
        <v>683615819313</v>
      </c>
    </row>
    <row r="6077" spans="1:1" ht="15.75">
      <c r="A6077" s="15">
        <v>683615819320</v>
      </c>
    </row>
    <row r="6078" spans="1:1" ht="15.75">
      <c r="A6078" s="15">
        <v>683615819337</v>
      </c>
    </row>
    <row r="6079" spans="1:1" ht="15.75">
      <c r="A6079" s="15">
        <v>683615819344</v>
      </c>
    </row>
    <row r="6080" spans="1:1" ht="15.75">
      <c r="A6080" s="15">
        <v>683615819351</v>
      </c>
    </row>
    <row r="6081" spans="1:1" ht="15.75">
      <c r="A6081" s="15">
        <v>683615819368</v>
      </c>
    </row>
    <row r="6082" spans="1:1" ht="15.75">
      <c r="A6082" s="15">
        <v>683615819375</v>
      </c>
    </row>
    <row r="6083" spans="1:1" ht="15.75">
      <c r="A6083" s="15">
        <v>683615819382</v>
      </c>
    </row>
    <row r="6084" spans="1:1" ht="15.75">
      <c r="A6084" s="15">
        <v>683615819399</v>
      </c>
    </row>
    <row r="6085" spans="1:1" ht="15.75">
      <c r="A6085" s="15">
        <v>683615819405</v>
      </c>
    </row>
    <row r="6086" spans="1:1" ht="15.75">
      <c r="A6086" s="15">
        <v>683615819412</v>
      </c>
    </row>
    <row r="6087" spans="1:1" ht="15.75">
      <c r="A6087" s="15">
        <v>683615819429</v>
      </c>
    </row>
    <row r="6088" spans="1:1" ht="15.75">
      <c r="A6088" s="15">
        <v>683615819436</v>
      </c>
    </row>
    <row r="6089" spans="1:1" ht="15.75">
      <c r="A6089" s="15">
        <v>683615819443</v>
      </c>
    </row>
    <row r="6090" spans="1:1" ht="15.75">
      <c r="A6090" s="15">
        <v>683615819450</v>
      </c>
    </row>
    <row r="6091" spans="1:1" ht="15.75">
      <c r="A6091" s="15">
        <v>683615819467</v>
      </c>
    </row>
    <row r="6092" spans="1:1" ht="15.75">
      <c r="A6092" s="15">
        <v>683615819474</v>
      </c>
    </row>
    <row r="6093" spans="1:1" ht="15.75">
      <c r="A6093" s="15">
        <v>683615819481</v>
      </c>
    </row>
    <row r="6094" spans="1:1" ht="15.75">
      <c r="A6094" s="15">
        <v>683615819498</v>
      </c>
    </row>
    <row r="6095" spans="1:1" ht="15.75">
      <c r="A6095" s="15">
        <v>683615819504</v>
      </c>
    </row>
    <row r="6096" spans="1:1" ht="15.75">
      <c r="A6096" s="15">
        <v>683615819511</v>
      </c>
    </row>
    <row r="6097" spans="1:1" ht="15.75">
      <c r="A6097" s="15">
        <v>683615819528</v>
      </c>
    </row>
    <row r="6098" spans="1:1" ht="15.75">
      <c r="A6098" s="15">
        <v>683615819535</v>
      </c>
    </row>
    <row r="6099" spans="1:1" ht="15.75">
      <c r="A6099" s="15">
        <v>683615819542</v>
      </c>
    </row>
    <row r="6100" spans="1:1" ht="15.75">
      <c r="A6100" s="15">
        <v>683615819559</v>
      </c>
    </row>
    <row r="6101" spans="1:1" ht="15.75">
      <c r="A6101" s="15">
        <v>683615819566</v>
      </c>
    </row>
    <row r="6102" spans="1:1" ht="15.75">
      <c r="A6102" s="15">
        <v>683615819573</v>
      </c>
    </row>
    <row r="6103" spans="1:1" ht="15.75">
      <c r="A6103" s="15">
        <v>683615819580</v>
      </c>
    </row>
    <row r="6104" spans="1:1" ht="15.75">
      <c r="A6104" s="15">
        <v>683615819597</v>
      </c>
    </row>
    <row r="6105" spans="1:1" ht="15.75">
      <c r="A6105" s="15">
        <v>683615819603</v>
      </c>
    </row>
    <row r="6106" spans="1:1" ht="15.75">
      <c r="A6106" s="15">
        <v>683615819610</v>
      </c>
    </row>
    <row r="6107" spans="1:1" ht="15.75">
      <c r="A6107" s="15">
        <v>683615819627</v>
      </c>
    </row>
    <row r="6108" spans="1:1" ht="15.75">
      <c r="A6108" s="15">
        <v>683615819634</v>
      </c>
    </row>
    <row r="6109" spans="1:1" ht="15.75">
      <c r="A6109" s="15">
        <v>683615819641</v>
      </c>
    </row>
    <row r="6110" spans="1:1" ht="15.75">
      <c r="A6110" s="15">
        <v>683615819658</v>
      </c>
    </row>
    <row r="6111" spans="1:1" ht="15.75">
      <c r="A6111" s="15">
        <v>683615819665</v>
      </c>
    </row>
    <row r="6112" spans="1:1" ht="15.75">
      <c r="A6112" s="15">
        <v>683615819672</v>
      </c>
    </row>
    <row r="6113" spans="1:1" ht="15.75">
      <c r="A6113" s="15">
        <v>683615819689</v>
      </c>
    </row>
    <row r="6114" spans="1:1" ht="15.75">
      <c r="A6114" s="15">
        <v>683615819696</v>
      </c>
    </row>
    <row r="6115" spans="1:1" ht="15.75">
      <c r="A6115" s="15">
        <v>683615819702</v>
      </c>
    </row>
    <row r="6116" spans="1:1" ht="15.75">
      <c r="A6116" s="15">
        <v>683615819719</v>
      </c>
    </row>
    <row r="6117" spans="1:1" ht="15.75">
      <c r="A6117" s="15">
        <v>683615819726</v>
      </c>
    </row>
    <row r="6118" spans="1:1" ht="15.75">
      <c r="A6118" s="15">
        <v>683615819733</v>
      </c>
    </row>
    <row r="6119" spans="1:1" ht="15.75">
      <c r="A6119" s="15">
        <v>683615819740</v>
      </c>
    </row>
    <row r="6120" spans="1:1" ht="15.75">
      <c r="A6120" s="15">
        <v>683615819757</v>
      </c>
    </row>
    <row r="6121" spans="1:1" ht="15.75">
      <c r="A6121" s="15">
        <v>683615819764</v>
      </c>
    </row>
    <row r="6122" spans="1:1" ht="15.75">
      <c r="A6122" s="15">
        <v>683615819771</v>
      </c>
    </row>
    <row r="6123" spans="1:1" ht="15.75">
      <c r="A6123" s="15">
        <v>683615819788</v>
      </c>
    </row>
    <row r="6124" spans="1:1" ht="15.75">
      <c r="A6124" s="15">
        <v>683615819795</v>
      </c>
    </row>
    <row r="6125" spans="1:1" ht="15.75">
      <c r="A6125" s="15">
        <v>683615819801</v>
      </c>
    </row>
    <row r="6126" spans="1:1" ht="15.75">
      <c r="A6126" s="15">
        <v>683615819818</v>
      </c>
    </row>
    <row r="6127" spans="1:1" ht="15.75">
      <c r="A6127" s="15">
        <v>683615819825</v>
      </c>
    </row>
    <row r="6128" spans="1:1" ht="15.75">
      <c r="A6128" s="15">
        <v>683615819832</v>
      </c>
    </row>
    <row r="6129" spans="1:1" ht="15.75">
      <c r="A6129" s="15">
        <v>683615819849</v>
      </c>
    </row>
    <row r="6130" spans="1:1" ht="15.75">
      <c r="A6130" s="15">
        <v>683615819856</v>
      </c>
    </row>
    <row r="6131" spans="1:1" ht="15.75">
      <c r="A6131" s="15">
        <v>683615819863</v>
      </c>
    </row>
    <row r="6132" spans="1:1" ht="15.75">
      <c r="A6132" s="15">
        <v>683615819870</v>
      </c>
    </row>
    <row r="6133" spans="1:1" ht="15.75">
      <c r="A6133" s="15">
        <v>683615819887</v>
      </c>
    </row>
    <row r="6134" spans="1:1" ht="15.75">
      <c r="A6134" s="15">
        <v>683615819894</v>
      </c>
    </row>
    <row r="6135" spans="1:1" ht="15.75">
      <c r="A6135" s="15">
        <v>683615819900</v>
      </c>
    </row>
    <row r="6136" spans="1:1" ht="15.75">
      <c r="A6136" s="15">
        <v>683615819917</v>
      </c>
    </row>
    <row r="6137" spans="1:1" ht="15.75">
      <c r="A6137" s="15">
        <v>683615819924</v>
      </c>
    </row>
    <row r="6138" spans="1:1" ht="15.75">
      <c r="A6138" s="15">
        <v>683615819931</v>
      </c>
    </row>
    <row r="6139" spans="1:1" ht="15.75">
      <c r="A6139" s="15">
        <v>683615819948</v>
      </c>
    </row>
    <row r="6140" spans="1:1" ht="15.75">
      <c r="A6140" s="15">
        <v>683615819955</v>
      </c>
    </row>
    <row r="6141" spans="1:1" ht="15.75">
      <c r="A6141" s="15">
        <v>683615819962</v>
      </c>
    </row>
    <row r="6142" spans="1:1" ht="15.75">
      <c r="A6142" s="15">
        <v>683615819979</v>
      </c>
    </row>
    <row r="6143" spans="1:1" ht="15.75">
      <c r="A6143" s="15">
        <v>683615819986</v>
      </c>
    </row>
    <row r="6144" spans="1:1" ht="15.75">
      <c r="A6144" s="15">
        <v>683615819993</v>
      </c>
    </row>
    <row r="6145" spans="1:1" ht="15.75">
      <c r="A6145" s="15">
        <v>683615820005</v>
      </c>
    </row>
    <row r="6146" spans="1:1" ht="15.75">
      <c r="A6146" s="15">
        <v>683615820012</v>
      </c>
    </row>
    <row r="6147" spans="1:1" ht="15.75">
      <c r="A6147" s="15">
        <v>683615820029</v>
      </c>
    </row>
    <row r="6148" spans="1:1" ht="15.75">
      <c r="A6148" s="15">
        <v>683615820036</v>
      </c>
    </row>
    <row r="6149" spans="1:1" ht="15.75">
      <c r="A6149" s="15">
        <v>683615820043</v>
      </c>
    </row>
    <row r="6150" spans="1:1" ht="15.75">
      <c r="A6150" s="15">
        <v>683615820050</v>
      </c>
    </row>
    <row r="6151" spans="1:1" ht="15.75">
      <c r="A6151" s="15">
        <v>683615820067</v>
      </c>
    </row>
    <row r="6152" spans="1:1" ht="15.75">
      <c r="A6152" s="15">
        <v>683615820074</v>
      </c>
    </row>
    <row r="6153" spans="1:1" ht="15.75">
      <c r="A6153" s="15">
        <v>683615820081</v>
      </c>
    </row>
    <row r="6154" spans="1:1" ht="15.75">
      <c r="A6154" s="15">
        <v>683615820098</v>
      </c>
    </row>
    <row r="6155" spans="1:1" ht="15.75">
      <c r="A6155" s="15">
        <v>683615820104</v>
      </c>
    </row>
    <row r="6156" spans="1:1" ht="15.75">
      <c r="A6156" s="15">
        <v>683615820111</v>
      </c>
    </row>
    <row r="6157" spans="1:1" ht="15.75">
      <c r="A6157" s="15">
        <v>683615820128</v>
      </c>
    </row>
    <row r="6158" spans="1:1" ht="15.75">
      <c r="A6158" s="15">
        <v>683615820135</v>
      </c>
    </row>
    <row r="6159" spans="1:1" ht="15.75">
      <c r="A6159" s="15">
        <v>683615820142</v>
      </c>
    </row>
    <row r="6160" spans="1:1" ht="15.75">
      <c r="A6160" s="15">
        <v>683615820159</v>
      </c>
    </row>
    <row r="6161" spans="1:1" ht="15.75">
      <c r="A6161" s="15">
        <v>683615820166</v>
      </c>
    </row>
    <row r="6162" spans="1:1" ht="15.75">
      <c r="A6162" s="15">
        <v>683615820173</v>
      </c>
    </row>
    <row r="6163" spans="1:1" ht="15.75">
      <c r="A6163" s="15">
        <v>683615820180</v>
      </c>
    </row>
    <row r="6164" spans="1:1" ht="15.75">
      <c r="A6164" s="15">
        <v>683615820197</v>
      </c>
    </row>
    <row r="6165" spans="1:1" ht="15.75">
      <c r="A6165" s="15">
        <v>683615820203</v>
      </c>
    </row>
    <row r="6166" spans="1:1" ht="15.75">
      <c r="A6166" s="15">
        <v>683615820210</v>
      </c>
    </row>
    <row r="6167" spans="1:1" ht="15.75">
      <c r="A6167" s="15">
        <v>683615820227</v>
      </c>
    </row>
    <row r="6168" spans="1:1" ht="15.75">
      <c r="A6168" s="15">
        <v>683615820234</v>
      </c>
    </row>
    <row r="6169" spans="1:1" ht="15.75">
      <c r="A6169" s="15">
        <v>683615820241</v>
      </c>
    </row>
    <row r="6170" spans="1:1" ht="15.75">
      <c r="A6170" s="15">
        <v>683615820258</v>
      </c>
    </row>
    <row r="6171" spans="1:1" ht="15.75">
      <c r="A6171" s="15">
        <v>683615820265</v>
      </c>
    </row>
    <row r="6172" spans="1:1" ht="15.75">
      <c r="A6172" s="15">
        <v>683615820272</v>
      </c>
    </row>
    <row r="6173" spans="1:1" ht="15.75">
      <c r="A6173" s="15">
        <v>683615820289</v>
      </c>
    </row>
    <row r="6174" spans="1:1" ht="15.75">
      <c r="A6174" s="15">
        <v>683615820296</v>
      </c>
    </row>
    <row r="6175" spans="1:1" ht="15.75">
      <c r="A6175" s="15">
        <v>683615820302</v>
      </c>
    </row>
    <row r="6176" spans="1:1" ht="15.75">
      <c r="A6176" s="15">
        <v>683615820319</v>
      </c>
    </row>
    <row r="6177" spans="1:1" ht="15.75">
      <c r="A6177" s="15">
        <v>683615820326</v>
      </c>
    </row>
    <row r="6178" spans="1:1" ht="15.75">
      <c r="A6178" s="15">
        <v>683615820333</v>
      </c>
    </row>
    <row r="6179" spans="1:1" ht="15.75">
      <c r="A6179" s="15">
        <v>683615820340</v>
      </c>
    </row>
    <row r="6180" spans="1:1" ht="15.75">
      <c r="A6180" s="15">
        <v>683615820357</v>
      </c>
    </row>
    <row r="6181" spans="1:1" ht="15.75">
      <c r="A6181" s="15">
        <v>683615820364</v>
      </c>
    </row>
    <row r="6182" spans="1:1" ht="15.75">
      <c r="A6182" s="15">
        <v>683615820371</v>
      </c>
    </row>
    <row r="6183" spans="1:1" ht="15.75">
      <c r="A6183" s="15">
        <v>683615820388</v>
      </c>
    </row>
    <row r="6184" spans="1:1" ht="15.75">
      <c r="A6184" s="15">
        <v>683615820395</v>
      </c>
    </row>
    <row r="6185" spans="1:1" ht="15.75">
      <c r="A6185" s="15">
        <v>683615820401</v>
      </c>
    </row>
    <row r="6186" spans="1:1" ht="15.75">
      <c r="A6186" s="15">
        <v>683615820418</v>
      </c>
    </row>
    <row r="6187" spans="1:1" ht="15.75">
      <c r="A6187" s="15">
        <v>683615820425</v>
      </c>
    </row>
    <row r="6188" spans="1:1" ht="15.75">
      <c r="A6188" s="15">
        <v>683615820432</v>
      </c>
    </row>
    <row r="6189" spans="1:1" ht="15.75">
      <c r="A6189" s="15">
        <v>683615820449</v>
      </c>
    </row>
    <row r="6190" spans="1:1" ht="15.75">
      <c r="A6190" s="15">
        <v>683615820456</v>
      </c>
    </row>
    <row r="6191" spans="1:1" ht="15.75">
      <c r="A6191" s="15">
        <v>683615820463</v>
      </c>
    </row>
    <row r="6192" spans="1:1" ht="15.75">
      <c r="A6192" s="15">
        <v>683615820470</v>
      </c>
    </row>
    <row r="6193" spans="1:1" ht="15.75">
      <c r="A6193" s="15">
        <v>683615820487</v>
      </c>
    </row>
    <row r="6194" spans="1:1" ht="15.75">
      <c r="A6194" s="15">
        <v>683615820494</v>
      </c>
    </row>
    <row r="6195" spans="1:1" ht="15.75">
      <c r="A6195" s="15">
        <v>683615820500</v>
      </c>
    </row>
    <row r="6196" spans="1:1" ht="15.75">
      <c r="A6196" s="15">
        <v>683615820517</v>
      </c>
    </row>
    <row r="6197" spans="1:1" ht="15.75">
      <c r="A6197" s="15">
        <v>683615820524</v>
      </c>
    </row>
    <row r="6198" spans="1:1" ht="15.75">
      <c r="A6198" s="15">
        <v>683615820531</v>
      </c>
    </row>
    <row r="6199" spans="1:1" ht="15.75">
      <c r="A6199" s="15">
        <v>683615820548</v>
      </c>
    </row>
    <row r="6200" spans="1:1" ht="15.75">
      <c r="A6200" s="15">
        <v>683615820555</v>
      </c>
    </row>
    <row r="6201" spans="1:1" ht="15.75">
      <c r="A6201" s="15">
        <v>683615820562</v>
      </c>
    </row>
    <row r="6202" spans="1:1" ht="15.75">
      <c r="A6202" s="15">
        <v>683615820579</v>
      </c>
    </row>
    <row r="6203" spans="1:1" ht="15.75">
      <c r="A6203" s="15">
        <v>683615820586</v>
      </c>
    </row>
    <row r="6204" spans="1:1" ht="15.75">
      <c r="A6204" s="15">
        <v>683615820593</v>
      </c>
    </row>
    <row r="6205" spans="1:1" ht="15.75">
      <c r="A6205" s="15">
        <v>683615820609</v>
      </c>
    </row>
    <row r="6206" spans="1:1" ht="15.75">
      <c r="A6206" s="15">
        <v>683615820616</v>
      </c>
    </row>
    <row r="6207" spans="1:1" ht="15.75">
      <c r="A6207" s="15">
        <v>683615820623</v>
      </c>
    </row>
    <row r="6208" spans="1:1" ht="15.75">
      <c r="A6208" s="15">
        <v>683615820630</v>
      </c>
    </row>
    <row r="6209" spans="1:1" ht="15.75">
      <c r="A6209" s="15">
        <v>683615820647</v>
      </c>
    </row>
    <row r="6210" spans="1:1" ht="15.75">
      <c r="A6210" s="15">
        <v>683615820654</v>
      </c>
    </row>
    <row r="6211" spans="1:1" ht="15.75">
      <c r="A6211" s="15">
        <v>683615820661</v>
      </c>
    </row>
    <row r="6212" spans="1:1" ht="15.75">
      <c r="A6212" s="15">
        <v>683615820678</v>
      </c>
    </row>
    <row r="6213" spans="1:1" ht="15.75">
      <c r="A6213" s="15">
        <v>683615820685</v>
      </c>
    </row>
    <row r="6214" spans="1:1" ht="15.75">
      <c r="A6214" s="15">
        <v>683615820692</v>
      </c>
    </row>
    <row r="6215" spans="1:1" ht="15.75">
      <c r="A6215" s="15">
        <v>683615820708</v>
      </c>
    </row>
    <row r="6216" spans="1:1" ht="15.75">
      <c r="A6216" s="15">
        <v>683615820715</v>
      </c>
    </row>
    <row r="6217" spans="1:1" ht="15.75">
      <c r="A6217" s="15">
        <v>683615820722</v>
      </c>
    </row>
    <row r="6218" spans="1:1" ht="15.75">
      <c r="A6218" s="15">
        <v>683615820739</v>
      </c>
    </row>
    <row r="6219" spans="1:1" ht="15.75">
      <c r="A6219" s="15">
        <v>683615820746</v>
      </c>
    </row>
    <row r="6220" spans="1:1" ht="15.75">
      <c r="A6220" s="15">
        <v>683615820753</v>
      </c>
    </row>
    <row r="6221" spans="1:1" ht="15.75">
      <c r="A6221" s="15">
        <v>683615820760</v>
      </c>
    </row>
    <row r="6222" spans="1:1" ht="15.75">
      <c r="A6222" s="15">
        <v>683615820777</v>
      </c>
    </row>
    <row r="6223" spans="1:1" ht="15.75">
      <c r="A6223" s="15">
        <v>683615820784</v>
      </c>
    </row>
    <row r="6224" spans="1:1" ht="15.75">
      <c r="A6224" s="15">
        <v>683615820791</v>
      </c>
    </row>
    <row r="6225" spans="1:1" ht="15.75">
      <c r="A6225" s="15">
        <v>683615820807</v>
      </c>
    </row>
    <row r="6226" spans="1:1" ht="15.75">
      <c r="A6226" s="15">
        <v>683615820814</v>
      </c>
    </row>
    <row r="6227" spans="1:1" ht="15.75">
      <c r="A6227" s="15">
        <v>683615820821</v>
      </c>
    </row>
    <row r="6228" spans="1:1" ht="15.75">
      <c r="A6228" s="15">
        <v>683615820838</v>
      </c>
    </row>
    <row r="6229" spans="1:1" ht="15.75">
      <c r="A6229" s="15">
        <v>683615820845</v>
      </c>
    </row>
    <row r="6230" spans="1:1" ht="15.75">
      <c r="A6230" s="15">
        <v>683615820852</v>
      </c>
    </row>
    <row r="6231" spans="1:1" ht="15.75">
      <c r="A6231" s="15">
        <v>683615820869</v>
      </c>
    </row>
    <row r="6232" spans="1:1" ht="15.75">
      <c r="A6232" s="15">
        <v>683615820876</v>
      </c>
    </row>
    <row r="6233" spans="1:1" ht="15.75">
      <c r="A6233" s="15">
        <v>683615820883</v>
      </c>
    </row>
    <row r="6234" spans="1:1" ht="15.75">
      <c r="A6234" s="15">
        <v>683615820890</v>
      </c>
    </row>
    <row r="6235" spans="1:1" ht="15.75">
      <c r="A6235" s="15">
        <v>683615820906</v>
      </c>
    </row>
    <row r="6236" spans="1:1" ht="15.75">
      <c r="A6236" s="15">
        <v>683615820913</v>
      </c>
    </row>
    <row r="6237" spans="1:1" ht="15.75">
      <c r="A6237" s="15">
        <v>683615820920</v>
      </c>
    </row>
    <row r="6238" spans="1:1" ht="15.75">
      <c r="A6238" s="15">
        <v>683615820937</v>
      </c>
    </row>
    <row r="6239" spans="1:1" ht="15.75">
      <c r="A6239" s="15">
        <v>683615820944</v>
      </c>
    </row>
    <row r="6240" spans="1:1" ht="15.75">
      <c r="A6240" s="15">
        <v>683615820951</v>
      </c>
    </row>
    <row r="6241" spans="1:1" ht="15.75">
      <c r="A6241" s="15">
        <v>683615820968</v>
      </c>
    </row>
    <row r="6242" spans="1:1" ht="15.75">
      <c r="A6242" s="15">
        <v>683615820975</v>
      </c>
    </row>
    <row r="6243" spans="1:1" ht="15.75">
      <c r="A6243" s="15">
        <v>683615820982</v>
      </c>
    </row>
    <row r="6244" spans="1:1" ht="15.75">
      <c r="A6244" s="15">
        <v>683615820999</v>
      </c>
    </row>
    <row r="6245" spans="1:1" ht="15.75">
      <c r="A6245" s="15">
        <v>683615821002</v>
      </c>
    </row>
    <row r="6246" spans="1:1" ht="15.75">
      <c r="A6246" s="15">
        <v>683615821019</v>
      </c>
    </row>
    <row r="6247" spans="1:1" ht="15.75">
      <c r="A6247" s="15">
        <v>683615821026</v>
      </c>
    </row>
    <row r="6248" spans="1:1" ht="15.75">
      <c r="A6248" s="15">
        <v>683615821033</v>
      </c>
    </row>
    <row r="6249" spans="1:1" ht="15.75">
      <c r="A6249" s="15">
        <v>683615821040</v>
      </c>
    </row>
    <row r="6250" spans="1:1" ht="15.75">
      <c r="A6250" s="15">
        <v>683615821057</v>
      </c>
    </row>
    <row r="6251" spans="1:1" ht="15.75">
      <c r="A6251" s="15">
        <v>683615821064</v>
      </c>
    </row>
    <row r="6252" spans="1:1" ht="15.75">
      <c r="A6252" s="15">
        <v>683615821071</v>
      </c>
    </row>
    <row r="6253" spans="1:1" ht="15.75">
      <c r="A6253" s="15">
        <v>683615821088</v>
      </c>
    </row>
    <row r="6254" spans="1:1" ht="15.75">
      <c r="A6254" s="15">
        <v>683615821095</v>
      </c>
    </row>
    <row r="6255" spans="1:1" ht="15.75">
      <c r="A6255" s="15">
        <v>683615821101</v>
      </c>
    </row>
    <row r="6256" spans="1:1" ht="15.75">
      <c r="A6256" s="15">
        <v>683615821118</v>
      </c>
    </row>
    <row r="6257" spans="1:1" ht="15.75">
      <c r="A6257" s="15">
        <v>683615821125</v>
      </c>
    </row>
    <row r="6258" spans="1:1" ht="15.75">
      <c r="A6258" s="15">
        <v>683615821132</v>
      </c>
    </row>
    <row r="6259" spans="1:1" ht="15.75">
      <c r="A6259" s="15">
        <v>683615821149</v>
      </c>
    </row>
    <row r="6260" spans="1:1" ht="15.75">
      <c r="A6260" s="15">
        <v>683615821156</v>
      </c>
    </row>
    <row r="6261" spans="1:1" ht="15.75">
      <c r="A6261" s="15">
        <v>683615821163</v>
      </c>
    </row>
    <row r="6262" spans="1:1" ht="15.75">
      <c r="A6262" s="15">
        <v>683615821170</v>
      </c>
    </row>
    <row r="6263" spans="1:1" ht="15.75">
      <c r="A6263" s="15">
        <v>683615821187</v>
      </c>
    </row>
    <row r="6264" spans="1:1" ht="15.75">
      <c r="A6264" s="15">
        <v>683615821194</v>
      </c>
    </row>
    <row r="6265" spans="1:1" ht="15.75">
      <c r="A6265" s="15">
        <v>683615821200</v>
      </c>
    </row>
    <row r="6266" spans="1:1" ht="15.75">
      <c r="A6266" s="15">
        <v>683615821217</v>
      </c>
    </row>
    <row r="6267" spans="1:1" ht="15.75">
      <c r="A6267" s="15">
        <v>683615821224</v>
      </c>
    </row>
    <row r="6268" spans="1:1" ht="15.75">
      <c r="A6268" s="15">
        <v>683615821231</v>
      </c>
    </row>
    <row r="6269" spans="1:1" ht="15.75">
      <c r="A6269" s="15">
        <v>683615821248</v>
      </c>
    </row>
    <row r="6270" spans="1:1" ht="15.75">
      <c r="A6270" s="15">
        <v>683615821255</v>
      </c>
    </row>
    <row r="6271" spans="1:1" ht="15.75">
      <c r="A6271" s="15">
        <v>683615821262</v>
      </c>
    </row>
    <row r="6272" spans="1:1" ht="15.75">
      <c r="A6272" s="15">
        <v>683615821279</v>
      </c>
    </row>
    <row r="6273" spans="1:1" ht="15.75">
      <c r="A6273" s="15">
        <v>683615821286</v>
      </c>
    </row>
    <row r="6274" spans="1:1" ht="15.75">
      <c r="A6274" s="15">
        <v>683615821293</v>
      </c>
    </row>
    <row r="6275" spans="1:1" ht="15.75">
      <c r="A6275" s="15">
        <v>683615821309</v>
      </c>
    </row>
    <row r="6276" spans="1:1" ht="15.75">
      <c r="A6276" s="15">
        <v>683615821316</v>
      </c>
    </row>
    <row r="6277" spans="1:1" ht="15.75">
      <c r="A6277" s="15">
        <v>683615821323</v>
      </c>
    </row>
    <row r="6278" spans="1:1" ht="15.75">
      <c r="A6278" s="15">
        <v>683615821330</v>
      </c>
    </row>
    <row r="6279" spans="1:1" ht="15.75">
      <c r="A6279" s="15">
        <v>683615821347</v>
      </c>
    </row>
    <row r="6280" spans="1:1" ht="15.75">
      <c r="A6280" s="15">
        <v>683615821354</v>
      </c>
    </row>
    <row r="6281" spans="1:1" ht="15.75">
      <c r="A6281" s="15">
        <v>683615821361</v>
      </c>
    </row>
    <row r="6282" spans="1:1" ht="15.75">
      <c r="A6282" s="15">
        <v>683615821378</v>
      </c>
    </row>
    <row r="6283" spans="1:1" ht="15.75">
      <c r="A6283" s="15">
        <v>683615821385</v>
      </c>
    </row>
    <row r="6284" spans="1:1" ht="15.75">
      <c r="A6284" s="15">
        <v>683615821392</v>
      </c>
    </row>
    <row r="6285" spans="1:1" ht="15.75">
      <c r="A6285" s="15">
        <v>683615821408</v>
      </c>
    </row>
    <row r="6286" spans="1:1" ht="15.75">
      <c r="A6286" s="15">
        <v>683615821415</v>
      </c>
    </row>
    <row r="6287" spans="1:1" ht="15.75">
      <c r="A6287" s="15">
        <v>683615821422</v>
      </c>
    </row>
    <row r="6288" spans="1:1" ht="15.75">
      <c r="A6288" s="15">
        <v>683615821439</v>
      </c>
    </row>
    <row r="6289" spans="1:1" ht="15.75">
      <c r="A6289" s="15">
        <v>683615821446</v>
      </c>
    </row>
    <row r="6290" spans="1:1" ht="15.75">
      <c r="A6290" s="15">
        <v>683615821453</v>
      </c>
    </row>
    <row r="6291" spans="1:1" ht="15.75">
      <c r="A6291" s="15">
        <v>683615821460</v>
      </c>
    </row>
    <row r="6292" spans="1:1" ht="15.75">
      <c r="A6292" s="15">
        <v>683615821477</v>
      </c>
    </row>
    <row r="6293" spans="1:1" ht="15.75">
      <c r="A6293" s="15">
        <v>683615821484</v>
      </c>
    </row>
    <row r="6294" spans="1:1" ht="15.75">
      <c r="A6294" s="15">
        <v>683615821491</v>
      </c>
    </row>
    <row r="6295" spans="1:1" ht="15.75">
      <c r="A6295" s="15">
        <v>683615821507</v>
      </c>
    </row>
    <row r="6296" spans="1:1" ht="15.75">
      <c r="A6296" s="15">
        <v>683615821514</v>
      </c>
    </row>
    <row r="6297" spans="1:1" ht="15.75">
      <c r="A6297" s="15">
        <v>683615821521</v>
      </c>
    </row>
    <row r="6298" spans="1:1" ht="15.75">
      <c r="A6298" s="15">
        <v>683615821538</v>
      </c>
    </row>
    <row r="6299" spans="1:1" ht="15.75">
      <c r="A6299" s="15">
        <v>683615821545</v>
      </c>
    </row>
    <row r="6300" spans="1:1" ht="15.75">
      <c r="A6300" s="15">
        <v>683615821552</v>
      </c>
    </row>
    <row r="6301" spans="1:1" ht="15.75">
      <c r="A6301" s="15">
        <v>683615821569</v>
      </c>
    </row>
    <row r="6302" spans="1:1" ht="15.75">
      <c r="A6302" s="15">
        <v>683615821576</v>
      </c>
    </row>
    <row r="6303" spans="1:1" ht="15.75">
      <c r="A6303" s="15">
        <v>683615821583</v>
      </c>
    </row>
    <row r="6304" spans="1:1" ht="15.75">
      <c r="A6304" s="15">
        <v>683615821590</v>
      </c>
    </row>
    <row r="6305" spans="1:1" ht="15.75">
      <c r="A6305" s="15">
        <v>683615821606</v>
      </c>
    </row>
    <row r="6306" spans="1:1" ht="15.75">
      <c r="A6306" s="15">
        <v>683615821613</v>
      </c>
    </row>
    <row r="6307" spans="1:1" ht="15.75">
      <c r="A6307" s="15">
        <v>683615821620</v>
      </c>
    </row>
    <row r="6308" spans="1:1" ht="15.75">
      <c r="A6308" s="15">
        <v>683615821637</v>
      </c>
    </row>
    <row r="6309" spans="1:1" ht="15.75">
      <c r="A6309" s="15">
        <v>683615821644</v>
      </c>
    </row>
    <row r="6310" spans="1:1" ht="15.75">
      <c r="A6310" s="15">
        <v>683615821651</v>
      </c>
    </row>
    <row r="6311" spans="1:1" ht="15.75">
      <c r="A6311" s="15">
        <v>683615821668</v>
      </c>
    </row>
    <row r="6312" spans="1:1" ht="15.75">
      <c r="A6312" s="15">
        <v>683615821675</v>
      </c>
    </row>
    <row r="6313" spans="1:1" ht="15.75">
      <c r="A6313" s="15">
        <v>683615821682</v>
      </c>
    </row>
    <row r="6314" spans="1:1" ht="15.75">
      <c r="A6314" s="15">
        <v>683615821699</v>
      </c>
    </row>
    <row r="6315" spans="1:1" ht="15.75">
      <c r="A6315" s="15">
        <v>683615821705</v>
      </c>
    </row>
    <row r="6316" spans="1:1" ht="15.75">
      <c r="A6316" s="15">
        <v>683615821712</v>
      </c>
    </row>
    <row r="6317" spans="1:1" ht="15.75">
      <c r="A6317" s="15">
        <v>683615821729</v>
      </c>
    </row>
    <row r="6318" spans="1:1" ht="15.75">
      <c r="A6318" s="15">
        <v>683615821736</v>
      </c>
    </row>
    <row r="6319" spans="1:1" ht="15.75">
      <c r="A6319" s="15">
        <v>683615821743</v>
      </c>
    </row>
    <row r="6320" spans="1:1" ht="15.75">
      <c r="A6320" s="15">
        <v>683615821750</v>
      </c>
    </row>
    <row r="6321" spans="1:1" ht="15.75">
      <c r="A6321" s="15">
        <v>683615821767</v>
      </c>
    </row>
    <row r="6322" spans="1:1" ht="15.75">
      <c r="A6322" s="15">
        <v>683615821774</v>
      </c>
    </row>
    <row r="6323" spans="1:1" ht="15.75">
      <c r="A6323" s="15">
        <v>683615821781</v>
      </c>
    </row>
    <row r="6324" spans="1:1" ht="15.75">
      <c r="A6324" s="15">
        <v>683615821798</v>
      </c>
    </row>
    <row r="6325" spans="1:1" ht="15.75">
      <c r="A6325" s="15">
        <v>683615821804</v>
      </c>
    </row>
    <row r="6326" spans="1:1" ht="15.75">
      <c r="A6326" s="15">
        <v>683615821811</v>
      </c>
    </row>
    <row r="6327" spans="1:1" ht="15.75">
      <c r="A6327" s="15">
        <v>683615821828</v>
      </c>
    </row>
    <row r="6328" spans="1:1" ht="15.75">
      <c r="A6328" s="15">
        <v>683615821835</v>
      </c>
    </row>
    <row r="6329" spans="1:1" ht="15.75">
      <c r="A6329" s="15">
        <v>683615821842</v>
      </c>
    </row>
    <row r="6330" spans="1:1" ht="15.75">
      <c r="A6330" s="15">
        <v>683615821859</v>
      </c>
    </row>
    <row r="6331" spans="1:1" ht="15.75">
      <c r="A6331" s="15">
        <v>683615821866</v>
      </c>
    </row>
    <row r="6332" spans="1:1" ht="15.75">
      <c r="A6332" s="15">
        <v>683615821873</v>
      </c>
    </row>
    <row r="6333" spans="1:1" ht="15.75">
      <c r="A6333" s="15">
        <v>683615821880</v>
      </c>
    </row>
    <row r="6334" spans="1:1" ht="15.75">
      <c r="A6334" s="15">
        <v>683615821897</v>
      </c>
    </row>
    <row r="6335" spans="1:1" ht="15.75">
      <c r="A6335" s="15">
        <v>683615821903</v>
      </c>
    </row>
    <row r="6336" spans="1:1" ht="15.75">
      <c r="A6336" s="15">
        <v>683615821910</v>
      </c>
    </row>
    <row r="6337" spans="1:1" ht="15.75">
      <c r="A6337" s="15">
        <v>683615821927</v>
      </c>
    </row>
    <row r="6338" spans="1:1" ht="15.75">
      <c r="A6338" s="15">
        <v>683615821934</v>
      </c>
    </row>
    <row r="6339" spans="1:1" ht="15.75">
      <c r="A6339" s="15">
        <v>683615821941</v>
      </c>
    </row>
    <row r="6340" spans="1:1" ht="15.75">
      <c r="A6340" s="15">
        <v>683615821958</v>
      </c>
    </row>
    <row r="6341" spans="1:1" ht="15.75">
      <c r="A6341" s="15">
        <v>683615821965</v>
      </c>
    </row>
    <row r="6342" spans="1:1" ht="15.75">
      <c r="A6342" s="15">
        <v>683615821972</v>
      </c>
    </row>
    <row r="6343" spans="1:1" ht="15.75">
      <c r="A6343" s="15">
        <v>683615821989</v>
      </c>
    </row>
    <row r="6344" spans="1:1" ht="15.75">
      <c r="A6344" s="15">
        <v>683615821996</v>
      </c>
    </row>
    <row r="6345" spans="1:1" ht="15.75">
      <c r="A6345" s="15">
        <v>683615822009</v>
      </c>
    </row>
    <row r="6346" spans="1:1" ht="15.75">
      <c r="A6346" s="15">
        <v>683615822016</v>
      </c>
    </row>
    <row r="6347" spans="1:1" ht="15.75">
      <c r="A6347" s="15">
        <v>683615822023</v>
      </c>
    </row>
    <row r="6348" spans="1:1" ht="15.75">
      <c r="A6348" s="15">
        <v>683615822030</v>
      </c>
    </row>
    <row r="6349" spans="1:1" ht="15.75">
      <c r="A6349" s="15">
        <v>683615822047</v>
      </c>
    </row>
    <row r="6350" spans="1:1" ht="15.75">
      <c r="A6350" s="15">
        <v>683615822054</v>
      </c>
    </row>
    <row r="6351" spans="1:1" ht="15.75">
      <c r="A6351" s="15">
        <v>683615822061</v>
      </c>
    </row>
    <row r="6352" spans="1:1" ht="15.75">
      <c r="A6352" s="15">
        <v>683615822078</v>
      </c>
    </row>
    <row r="6353" spans="1:1" ht="15.75">
      <c r="A6353" s="15">
        <v>683615822085</v>
      </c>
    </row>
    <row r="6354" spans="1:1" ht="15.75">
      <c r="A6354" s="15">
        <v>683615822092</v>
      </c>
    </row>
    <row r="6355" spans="1:1" ht="15.75">
      <c r="A6355" s="15">
        <v>683615822108</v>
      </c>
    </row>
    <row r="6356" spans="1:1" ht="15.75">
      <c r="A6356" s="15">
        <v>683615822115</v>
      </c>
    </row>
    <row r="6357" spans="1:1" ht="15.75">
      <c r="A6357" s="15">
        <v>683615822122</v>
      </c>
    </row>
    <row r="6358" spans="1:1" ht="15.75">
      <c r="A6358" s="15">
        <v>683615822139</v>
      </c>
    </row>
    <row r="6359" spans="1:1" ht="15.75">
      <c r="A6359" s="15">
        <v>683615822146</v>
      </c>
    </row>
    <row r="6360" spans="1:1" ht="15.75">
      <c r="A6360" s="15">
        <v>683615822153</v>
      </c>
    </row>
    <row r="6361" spans="1:1" ht="15.75">
      <c r="A6361" s="15">
        <v>683615822160</v>
      </c>
    </row>
    <row r="6362" spans="1:1" ht="15.75">
      <c r="A6362" s="15">
        <v>683615822177</v>
      </c>
    </row>
    <row r="6363" spans="1:1" ht="15.75">
      <c r="A6363" s="15">
        <v>683615822184</v>
      </c>
    </row>
    <row r="6364" spans="1:1" ht="15.75">
      <c r="A6364" s="15">
        <v>683615822191</v>
      </c>
    </row>
    <row r="6365" spans="1:1" ht="15.75">
      <c r="A6365" s="15">
        <v>683615822207</v>
      </c>
    </row>
    <row r="6366" spans="1:1" ht="15.75">
      <c r="A6366" s="15">
        <v>683615822214</v>
      </c>
    </row>
    <row r="6367" spans="1:1" ht="15.75">
      <c r="A6367" s="15">
        <v>683615822221</v>
      </c>
    </row>
    <row r="6368" spans="1:1" ht="15.75">
      <c r="A6368" s="15">
        <v>683615822238</v>
      </c>
    </row>
    <row r="6369" spans="1:1" ht="15.75">
      <c r="A6369" s="15">
        <v>683615822245</v>
      </c>
    </row>
    <row r="6370" spans="1:1" ht="15.75">
      <c r="A6370" s="15">
        <v>683615822252</v>
      </c>
    </row>
    <row r="6371" spans="1:1" ht="15.75">
      <c r="A6371" s="15">
        <v>683615822269</v>
      </c>
    </row>
    <row r="6372" spans="1:1" ht="15.75">
      <c r="A6372" s="15">
        <v>683615822276</v>
      </c>
    </row>
    <row r="6373" spans="1:1" ht="15.75">
      <c r="A6373" s="15">
        <v>683615822283</v>
      </c>
    </row>
    <row r="6374" spans="1:1" ht="15.75">
      <c r="A6374" s="15">
        <v>683615822290</v>
      </c>
    </row>
    <row r="6375" spans="1:1" ht="15.75">
      <c r="A6375" s="15">
        <v>683615822306</v>
      </c>
    </row>
    <row r="6376" spans="1:1" ht="15.75">
      <c r="A6376" s="15">
        <v>683615822313</v>
      </c>
    </row>
    <row r="6377" spans="1:1" ht="15.75">
      <c r="A6377" s="15">
        <v>683615822320</v>
      </c>
    </row>
    <row r="6378" spans="1:1" ht="15.75">
      <c r="A6378" s="15">
        <v>683615822337</v>
      </c>
    </row>
    <row r="6379" spans="1:1" ht="15.75">
      <c r="A6379" s="15">
        <v>683615822344</v>
      </c>
    </row>
    <row r="6380" spans="1:1" ht="15.75">
      <c r="A6380" s="15">
        <v>683615822351</v>
      </c>
    </row>
    <row r="6381" spans="1:1" ht="15.75">
      <c r="A6381" s="15">
        <v>683615822368</v>
      </c>
    </row>
    <row r="6382" spans="1:1" ht="15.75">
      <c r="A6382" s="15">
        <v>683615822375</v>
      </c>
    </row>
    <row r="6383" spans="1:1" ht="15.75">
      <c r="A6383" s="15">
        <v>683615822382</v>
      </c>
    </row>
    <row r="6384" spans="1:1" ht="15.75">
      <c r="A6384" s="15">
        <v>683615822399</v>
      </c>
    </row>
    <row r="6385" spans="1:1" ht="15.75">
      <c r="A6385" s="15">
        <v>683615822405</v>
      </c>
    </row>
    <row r="6386" spans="1:1" ht="15.75">
      <c r="A6386" s="15">
        <v>683615822412</v>
      </c>
    </row>
    <row r="6387" spans="1:1" ht="15.75">
      <c r="A6387" s="15">
        <v>683615822429</v>
      </c>
    </row>
    <row r="6388" spans="1:1" ht="15.75">
      <c r="A6388" s="15">
        <v>683615822436</v>
      </c>
    </row>
    <row r="6389" spans="1:1" ht="15.75">
      <c r="A6389" s="15">
        <v>683615822443</v>
      </c>
    </row>
    <row r="6390" spans="1:1" ht="15.75">
      <c r="A6390" s="15">
        <v>683615822450</v>
      </c>
    </row>
    <row r="6391" spans="1:1" ht="15.75">
      <c r="A6391" s="15">
        <v>683615822467</v>
      </c>
    </row>
    <row r="6392" spans="1:1" ht="15.75">
      <c r="A6392" s="15">
        <v>683615822474</v>
      </c>
    </row>
    <row r="6393" spans="1:1" ht="15.75">
      <c r="A6393" s="15">
        <v>683615822481</v>
      </c>
    </row>
    <row r="6394" spans="1:1" ht="15.75">
      <c r="A6394" s="15">
        <v>683615822498</v>
      </c>
    </row>
    <row r="6395" spans="1:1" ht="15.75">
      <c r="A6395" s="15">
        <v>683615822504</v>
      </c>
    </row>
    <row r="6396" spans="1:1" ht="15.75">
      <c r="A6396" s="15">
        <v>683615822511</v>
      </c>
    </row>
    <row r="6397" spans="1:1" ht="15.75">
      <c r="A6397" s="15">
        <v>683615822528</v>
      </c>
    </row>
    <row r="6398" spans="1:1" ht="15.75">
      <c r="A6398" s="15">
        <v>683615822535</v>
      </c>
    </row>
    <row r="6399" spans="1:1" ht="15.75">
      <c r="A6399" s="15">
        <v>683615822542</v>
      </c>
    </row>
    <row r="6400" spans="1:1" ht="15.75">
      <c r="A6400" s="15">
        <v>683615822559</v>
      </c>
    </row>
    <row r="6401" spans="1:1" ht="15.75">
      <c r="A6401" s="15">
        <v>683615822566</v>
      </c>
    </row>
    <row r="6402" spans="1:1" ht="15.75">
      <c r="A6402" s="15">
        <v>683615822573</v>
      </c>
    </row>
    <row r="6403" spans="1:1" ht="15.75">
      <c r="A6403" s="15">
        <v>683615822580</v>
      </c>
    </row>
    <row r="6404" spans="1:1" ht="15.75">
      <c r="A6404" s="15">
        <v>683615822597</v>
      </c>
    </row>
    <row r="6405" spans="1:1" ht="15.75">
      <c r="A6405" s="15">
        <v>683615822603</v>
      </c>
    </row>
    <row r="6406" spans="1:1" ht="15.75">
      <c r="A6406" s="15">
        <v>683615822610</v>
      </c>
    </row>
    <row r="6407" spans="1:1" ht="15.75">
      <c r="A6407" s="15">
        <v>683615822627</v>
      </c>
    </row>
    <row r="6408" spans="1:1" ht="15.75">
      <c r="A6408" s="15">
        <v>683615822634</v>
      </c>
    </row>
    <row r="6409" spans="1:1" ht="15.75">
      <c r="A6409" s="15">
        <v>683615822641</v>
      </c>
    </row>
    <row r="6410" spans="1:1" ht="15.75">
      <c r="A6410" s="15">
        <v>683615822658</v>
      </c>
    </row>
    <row r="6411" spans="1:1" ht="15.75">
      <c r="A6411" s="15">
        <v>683615822665</v>
      </c>
    </row>
    <row r="6412" spans="1:1" ht="15.75">
      <c r="A6412" s="15">
        <v>683615822672</v>
      </c>
    </row>
    <row r="6413" spans="1:1" ht="15.75">
      <c r="A6413" s="15">
        <v>683615822689</v>
      </c>
    </row>
    <row r="6414" spans="1:1" ht="15.75">
      <c r="A6414" s="15">
        <v>683615822696</v>
      </c>
    </row>
    <row r="6415" spans="1:1" ht="15.75">
      <c r="A6415" s="15">
        <v>683615822702</v>
      </c>
    </row>
    <row r="6416" spans="1:1" ht="15.75">
      <c r="A6416" s="15">
        <v>683615822719</v>
      </c>
    </row>
    <row r="6417" spans="1:1" ht="15.75">
      <c r="A6417" s="15">
        <v>683615822726</v>
      </c>
    </row>
    <row r="6418" spans="1:1" ht="15.75">
      <c r="A6418" s="15">
        <v>683615822733</v>
      </c>
    </row>
    <row r="6419" spans="1:1" ht="15.75">
      <c r="A6419" s="15">
        <v>683615822740</v>
      </c>
    </row>
    <row r="6420" spans="1:1" ht="15.75">
      <c r="A6420" s="15">
        <v>683615822757</v>
      </c>
    </row>
    <row r="6421" spans="1:1" ht="15.75">
      <c r="A6421" s="15">
        <v>683615822764</v>
      </c>
    </row>
    <row r="6422" spans="1:1" ht="15.75">
      <c r="A6422" s="15">
        <v>683615822771</v>
      </c>
    </row>
    <row r="6423" spans="1:1" ht="15.75">
      <c r="A6423" s="15">
        <v>683615822788</v>
      </c>
    </row>
    <row r="6424" spans="1:1" ht="15.75">
      <c r="A6424" s="15">
        <v>683615822795</v>
      </c>
    </row>
    <row r="6425" spans="1:1" ht="15.75">
      <c r="A6425" s="15">
        <v>683615822801</v>
      </c>
    </row>
    <row r="6426" spans="1:1" ht="15.75">
      <c r="A6426" s="15">
        <v>683615822818</v>
      </c>
    </row>
    <row r="6427" spans="1:1" ht="15.75">
      <c r="A6427" s="15">
        <v>683615822825</v>
      </c>
    </row>
    <row r="6428" spans="1:1" ht="15.75">
      <c r="A6428" s="15">
        <v>683615822832</v>
      </c>
    </row>
    <row r="6429" spans="1:1" ht="15.75">
      <c r="A6429" s="15">
        <v>683615822849</v>
      </c>
    </row>
    <row r="6430" spans="1:1" ht="15.75">
      <c r="A6430" s="15">
        <v>683615822856</v>
      </c>
    </row>
    <row r="6431" spans="1:1" ht="15.75">
      <c r="A6431" s="15">
        <v>683615822863</v>
      </c>
    </row>
    <row r="6432" spans="1:1" ht="15.75">
      <c r="A6432" s="15">
        <v>683615822870</v>
      </c>
    </row>
    <row r="6433" spans="1:1" ht="15.75">
      <c r="A6433" s="15">
        <v>683615822887</v>
      </c>
    </row>
    <row r="6434" spans="1:1" ht="15.75">
      <c r="A6434" s="15">
        <v>683615822894</v>
      </c>
    </row>
    <row r="6435" spans="1:1" ht="15.75">
      <c r="A6435" s="15">
        <v>683615822900</v>
      </c>
    </row>
    <row r="6436" spans="1:1" ht="15.75">
      <c r="A6436" s="15">
        <v>683615822917</v>
      </c>
    </row>
    <row r="6437" spans="1:1" ht="15.75">
      <c r="A6437" s="15">
        <v>683615822924</v>
      </c>
    </row>
    <row r="6438" spans="1:1" ht="15.75">
      <c r="A6438" s="15">
        <v>683615822931</v>
      </c>
    </row>
    <row r="6439" spans="1:1" ht="15.75">
      <c r="A6439" s="15">
        <v>683615822948</v>
      </c>
    </row>
    <row r="6440" spans="1:1" ht="15.75">
      <c r="A6440" s="15">
        <v>683615822955</v>
      </c>
    </row>
    <row r="6441" spans="1:1" ht="15.75">
      <c r="A6441" s="15">
        <v>683615822962</v>
      </c>
    </row>
    <row r="6442" spans="1:1" ht="15.75">
      <c r="A6442" s="15">
        <v>683615822979</v>
      </c>
    </row>
    <row r="6443" spans="1:1" ht="15.75">
      <c r="A6443" s="15">
        <v>683615822986</v>
      </c>
    </row>
    <row r="6444" spans="1:1" ht="15.75">
      <c r="A6444" s="15">
        <v>683615822993</v>
      </c>
    </row>
    <row r="6445" spans="1:1" ht="15.75">
      <c r="A6445" s="15">
        <v>683615823006</v>
      </c>
    </row>
    <row r="6446" spans="1:1" ht="15.75">
      <c r="A6446" s="15">
        <v>683615823013</v>
      </c>
    </row>
    <row r="6447" spans="1:1" ht="15.75">
      <c r="A6447" s="15">
        <v>683615823020</v>
      </c>
    </row>
    <row r="6448" spans="1:1" ht="15.75">
      <c r="A6448" s="15">
        <v>683615823037</v>
      </c>
    </row>
    <row r="6449" spans="1:1" ht="15.75">
      <c r="A6449" s="15">
        <v>683615823044</v>
      </c>
    </row>
    <row r="6450" spans="1:1" ht="15.75">
      <c r="A6450" s="15">
        <v>683615823051</v>
      </c>
    </row>
    <row r="6451" spans="1:1" ht="15.75">
      <c r="A6451" s="15">
        <v>683615823068</v>
      </c>
    </row>
    <row r="6452" spans="1:1" ht="15.75">
      <c r="A6452" s="15">
        <v>683615823075</v>
      </c>
    </row>
    <row r="6453" spans="1:1" ht="15.75">
      <c r="A6453" s="15">
        <v>683615823082</v>
      </c>
    </row>
    <row r="6454" spans="1:1" ht="15.75">
      <c r="A6454" s="15">
        <v>683615823099</v>
      </c>
    </row>
    <row r="6455" spans="1:1" ht="15.75">
      <c r="A6455" s="15">
        <v>683615823105</v>
      </c>
    </row>
    <row r="6456" spans="1:1" ht="15.75">
      <c r="A6456" s="15">
        <v>683615823112</v>
      </c>
    </row>
    <row r="6457" spans="1:1" ht="15.75">
      <c r="A6457" s="15">
        <v>683615823129</v>
      </c>
    </row>
    <row r="6458" spans="1:1" ht="15.75">
      <c r="A6458" s="15">
        <v>683615823136</v>
      </c>
    </row>
    <row r="6459" spans="1:1" ht="15.75">
      <c r="A6459" s="15">
        <v>683615823143</v>
      </c>
    </row>
    <row r="6460" spans="1:1" ht="15.75">
      <c r="A6460" s="15">
        <v>683615823150</v>
      </c>
    </row>
    <row r="6461" spans="1:1" ht="15.75">
      <c r="A6461" s="15">
        <v>683615823167</v>
      </c>
    </row>
    <row r="6462" spans="1:1" ht="15.75">
      <c r="A6462" s="15">
        <v>683615823174</v>
      </c>
    </row>
    <row r="6463" spans="1:1" ht="15.75">
      <c r="A6463" s="15">
        <v>683615823181</v>
      </c>
    </row>
    <row r="6464" spans="1:1" ht="15.75">
      <c r="A6464" s="15">
        <v>683615823198</v>
      </c>
    </row>
    <row r="6465" spans="1:1" ht="15.75">
      <c r="A6465" s="15">
        <v>683615823204</v>
      </c>
    </row>
    <row r="6466" spans="1:1" ht="15.75">
      <c r="A6466" s="15">
        <v>683615823211</v>
      </c>
    </row>
    <row r="6467" spans="1:1" ht="15.75">
      <c r="A6467" s="15">
        <v>683615823228</v>
      </c>
    </row>
    <row r="6468" spans="1:1" ht="15.75">
      <c r="A6468" s="15">
        <v>683615823235</v>
      </c>
    </row>
    <row r="6469" spans="1:1" ht="15.75">
      <c r="A6469" s="15">
        <v>683615823242</v>
      </c>
    </row>
    <row r="6470" spans="1:1" ht="15.75">
      <c r="A6470" s="15">
        <v>683615823259</v>
      </c>
    </row>
    <row r="6471" spans="1:1" ht="15.75">
      <c r="A6471" s="15">
        <v>683615823266</v>
      </c>
    </row>
    <row r="6472" spans="1:1" ht="15.75">
      <c r="A6472" s="15">
        <v>683615823273</v>
      </c>
    </row>
    <row r="6473" spans="1:1" ht="15.75">
      <c r="A6473" s="15">
        <v>683615823280</v>
      </c>
    </row>
    <row r="6474" spans="1:1" ht="15.75">
      <c r="A6474" s="15">
        <v>683615823297</v>
      </c>
    </row>
    <row r="6475" spans="1:1" ht="15.75">
      <c r="A6475" s="15">
        <v>683615823303</v>
      </c>
    </row>
    <row r="6476" spans="1:1" ht="15.75">
      <c r="A6476" s="15">
        <v>683615823310</v>
      </c>
    </row>
    <row r="6477" spans="1:1" ht="15.75">
      <c r="A6477" s="15">
        <v>683615823327</v>
      </c>
    </row>
    <row r="6478" spans="1:1" ht="15.75">
      <c r="A6478" s="15">
        <v>683615823334</v>
      </c>
    </row>
    <row r="6479" spans="1:1" ht="15.75">
      <c r="A6479" s="15">
        <v>683615823341</v>
      </c>
    </row>
    <row r="6480" spans="1:1" ht="15.75">
      <c r="A6480" s="15">
        <v>683615823358</v>
      </c>
    </row>
    <row r="6481" spans="1:1" ht="15.75">
      <c r="A6481" s="15">
        <v>683615823365</v>
      </c>
    </row>
    <row r="6482" spans="1:1" ht="15.75">
      <c r="A6482" s="15">
        <v>683615823372</v>
      </c>
    </row>
    <row r="6483" spans="1:1" ht="15.75">
      <c r="A6483" s="15">
        <v>683615823389</v>
      </c>
    </row>
    <row r="6484" spans="1:1" ht="15.75">
      <c r="A6484" s="15">
        <v>683615823396</v>
      </c>
    </row>
    <row r="6485" spans="1:1" ht="15.75">
      <c r="A6485" s="15">
        <v>683615823402</v>
      </c>
    </row>
    <row r="6486" spans="1:1" ht="15.75">
      <c r="A6486" s="15">
        <v>683615823419</v>
      </c>
    </row>
    <row r="6487" spans="1:1" ht="15.75">
      <c r="A6487" s="15">
        <v>683615823426</v>
      </c>
    </row>
    <row r="6488" spans="1:1" ht="15.75">
      <c r="A6488" s="15">
        <v>683615823433</v>
      </c>
    </row>
    <row r="6489" spans="1:1" ht="15.75">
      <c r="A6489" s="15">
        <v>683615823440</v>
      </c>
    </row>
    <row r="6490" spans="1:1" ht="15.75">
      <c r="A6490" s="15">
        <v>683615823457</v>
      </c>
    </row>
    <row r="6491" spans="1:1" ht="15.75">
      <c r="A6491" s="15">
        <v>683615823464</v>
      </c>
    </row>
    <row r="6492" spans="1:1" ht="15.75">
      <c r="A6492" s="15">
        <v>683615823471</v>
      </c>
    </row>
    <row r="6493" spans="1:1" ht="15.75">
      <c r="A6493" s="15">
        <v>683615823488</v>
      </c>
    </row>
    <row r="6494" spans="1:1" ht="15.75">
      <c r="A6494" s="15">
        <v>683615823495</v>
      </c>
    </row>
    <row r="6495" spans="1:1" ht="15.75">
      <c r="A6495" s="15">
        <v>683615823501</v>
      </c>
    </row>
    <row r="6496" spans="1:1" ht="15.75">
      <c r="A6496" s="15">
        <v>683615823518</v>
      </c>
    </row>
    <row r="6497" spans="1:1" ht="15.75">
      <c r="A6497" s="15">
        <v>683615823525</v>
      </c>
    </row>
    <row r="6498" spans="1:1" ht="15.75">
      <c r="A6498" s="15">
        <v>683615823532</v>
      </c>
    </row>
    <row r="6499" spans="1:1" ht="15.75">
      <c r="A6499" s="15">
        <v>683615823549</v>
      </c>
    </row>
    <row r="6500" spans="1:1" ht="15.75">
      <c r="A6500" s="15">
        <v>683615823556</v>
      </c>
    </row>
    <row r="6501" spans="1:1" ht="15.75">
      <c r="A6501" s="15">
        <v>683615823563</v>
      </c>
    </row>
    <row r="6502" spans="1:1" ht="15.75">
      <c r="A6502" s="15">
        <v>683615823570</v>
      </c>
    </row>
    <row r="6503" spans="1:1" ht="15.75">
      <c r="A6503" s="15">
        <v>683615823587</v>
      </c>
    </row>
    <row r="6504" spans="1:1" ht="15.75">
      <c r="A6504" s="15">
        <v>683615823594</v>
      </c>
    </row>
    <row r="6505" spans="1:1" ht="15.75">
      <c r="A6505" s="15">
        <v>683615823600</v>
      </c>
    </row>
    <row r="6506" spans="1:1" ht="15.75">
      <c r="A6506" s="15">
        <v>683615823617</v>
      </c>
    </row>
    <row r="6507" spans="1:1" ht="15.75">
      <c r="A6507" s="15">
        <v>683615823624</v>
      </c>
    </row>
    <row r="6508" spans="1:1" ht="15.75">
      <c r="A6508" s="15">
        <v>683615823631</v>
      </c>
    </row>
    <row r="6509" spans="1:1" ht="15.75">
      <c r="A6509" s="15">
        <v>683615823648</v>
      </c>
    </row>
    <row r="6510" spans="1:1" ht="15.75">
      <c r="A6510" s="15">
        <v>683615823655</v>
      </c>
    </row>
    <row r="6511" spans="1:1" ht="15.75">
      <c r="A6511" s="15">
        <v>683615823662</v>
      </c>
    </row>
    <row r="6512" spans="1:1" ht="15.75">
      <c r="A6512" s="15">
        <v>683615823679</v>
      </c>
    </row>
    <row r="6513" spans="1:1" ht="15.75">
      <c r="A6513" s="15">
        <v>683615823686</v>
      </c>
    </row>
    <row r="6514" spans="1:1" ht="15.75">
      <c r="A6514" s="15">
        <v>683615823693</v>
      </c>
    </row>
    <row r="6515" spans="1:1" ht="15.75">
      <c r="A6515" s="15">
        <v>683615823709</v>
      </c>
    </row>
    <row r="6516" spans="1:1" ht="15.75">
      <c r="A6516" s="15">
        <v>683615823716</v>
      </c>
    </row>
    <row r="6517" spans="1:1" ht="15.75">
      <c r="A6517" s="15">
        <v>683615823723</v>
      </c>
    </row>
    <row r="6518" spans="1:1" ht="15.75">
      <c r="A6518" s="15">
        <v>683615823730</v>
      </c>
    </row>
    <row r="6519" spans="1:1" ht="15.75">
      <c r="A6519" s="15">
        <v>683615823747</v>
      </c>
    </row>
    <row r="6520" spans="1:1" ht="15.75">
      <c r="A6520" s="15">
        <v>683615823754</v>
      </c>
    </row>
    <row r="6521" spans="1:1" ht="15.75">
      <c r="A6521" s="15">
        <v>683615823761</v>
      </c>
    </row>
    <row r="6522" spans="1:1" ht="15.75">
      <c r="A6522" s="15">
        <v>683615823778</v>
      </c>
    </row>
    <row r="6523" spans="1:1" ht="15.75">
      <c r="A6523" s="15">
        <v>683615823785</v>
      </c>
    </row>
    <row r="6524" spans="1:1" ht="15.75">
      <c r="A6524" s="15">
        <v>683615823792</v>
      </c>
    </row>
    <row r="6525" spans="1:1" ht="15.75">
      <c r="A6525" s="15">
        <v>683615823808</v>
      </c>
    </row>
    <row r="6526" spans="1:1" ht="15.75">
      <c r="A6526" s="15">
        <v>683615823815</v>
      </c>
    </row>
    <row r="6527" spans="1:1" ht="15.75">
      <c r="A6527" s="15">
        <v>683615823822</v>
      </c>
    </row>
    <row r="6528" spans="1:1" ht="15.75">
      <c r="A6528" s="15">
        <v>683615823839</v>
      </c>
    </row>
    <row r="6529" spans="1:1" ht="15.75">
      <c r="A6529" s="15">
        <v>683615823846</v>
      </c>
    </row>
    <row r="6530" spans="1:1" ht="15.75">
      <c r="A6530" s="15">
        <v>683615823853</v>
      </c>
    </row>
    <row r="6531" spans="1:1" ht="15.75">
      <c r="A6531" s="15">
        <v>683615823860</v>
      </c>
    </row>
    <row r="6532" spans="1:1" ht="15.75">
      <c r="A6532" s="15">
        <v>683615823877</v>
      </c>
    </row>
    <row r="6533" spans="1:1" ht="15.75">
      <c r="A6533" s="15">
        <v>683615823884</v>
      </c>
    </row>
    <row r="6534" spans="1:1" ht="15.75">
      <c r="A6534" s="15">
        <v>683615823891</v>
      </c>
    </row>
    <row r="6535" spans="1:1" ht="15.75">
      <c r="A6535" s="15">
        <v>683615823907</v>
      </c>
    </row>
    <row r="6536" spans="1:1" ht="15.75">
      <c r="A6536" s="15">
        <v>683615823914</v>
      </c>
    </row>
    <row r="6537" spans="1:1" ht="15.75">
      <c r="A6537" s="15">
        <v>683615823921</v>
      </c>
    </row>
    <row r="6538" spans="1:1" ht="15.75">
      <c r="A6538" s="15">
        <v>683615823938</v>
      </c>
    </row>
    <row r="6539" spans="1:1" ht="15.75">
      <c r="A6539" s="15">
        <v>683615823945</v>
      </c>
    </row>
    <row r="6540" spans="1:1" ht="15.75">
      <c r="A6540" s="15">
        <v>683615823952</v>
      </c>
    </row>
    <row r="6541" spans="1:1" ht="15.75">
      <c r="A6541" s="15">
        <v>683615823969</v>
      </c>
    </row>
    <row r="6542" spans="1:1" ht="15.75">
      <c r="A6542" s="15">
        <v>683615823976</v>
      </c>
    </row>
    <row r="6543" spans="1:1" ht="15.75">
      <c r="A6543" s="15">
        <v>683615823983</v>
      </c>
    </row>
    <row r="6544" spans="1:1" ht="15.75">
      <c r="A6544" s="15">
        <v>683615823990</v>
      </c>
    </row>
    <row r="6545" spans="1:1" ht="15.75">
      <c r="A6545" s="15">
        <v>683615824003</v>
      </c>
    </row>
    <row r="6546" spans="1:1" ht="15.75">
      <c r="A6546" s="15">
        <v>683615824010</v>
      </c>
    </row>
    <row r="6547" spans="1:1" ht="15.75">
      <c r="A6547" s="15">
        <v>683615824027</v>
      </c>
    </row>
    <row r="6548" spans="1:1" ht="15.75">
      <c r="A6548" s="15">
        <v>683615824034</v>
      </c>
    </row>
    <row r="6549" spans="1:1" ht="15.75">
      <c r="A6549" s="15">
        <v>683615824041</v>
      </c>
    </row>
    <row r="6550" spans="1:1" ht="15.75">
      <c r="A6550" s="15">
        <v>683615824058</v>
      </c>
    </row>
    <row r="6551" spans="1:1" ht="15.75">
      <c r="A6551" s="15">
        <v>683615824065</v>
      </c>
    </row>
    <row r="6552" spans="1:1" ht="15.75">
      <c r="A6552" s="15">
        <v>683615824072</v>
      </c>
    </row>
    <row r="6553" spans="1:1" ht="15.75">
      <c r="A6553" s="15">
        <v>683615824089</v>
      </c>
    </row>
    <row r="6554" spans="1:1" ht="15.75">
      <c r="A6554" s="15">
        <v>683615824096</v>
      </c>
    </row>
    <row r="6555" spans="1:1" ht="15.75">
      <c r="A6555" s="15">
        <v>683615824102</v>
      </c>
    </row>
    <row r="6556" spans="1:1" ht="15.75">
      <c r="A6556" s="15">
        <v>683615824119</v>
      </c>
    </row>
    <row r="6557" spans="1:1" ht="15.75">
      <c r="A6557" s="15">
        <v>683615824126</v>
      </c>
    </row>
    <row r="6558" spans="1:1" ht="15.75">
      <c r="A6558" s="15">
        <v>683615824133</v>
      </c>
    </row>
    <row r="6559" spans="1:1" ht="15.75">
      <c r="A6559" s="15">
        <v>683615824140</v>
      </c>
    </row>
    <row r="6560" spans="1:1" ht="15.75">
      <c r="A6560" s="15">
        <v>683615824157</v>
      </c>
    </row>
    <row r="6561" spans="1:1" ht="15.75">
      <c r="A6561" s="15">
        <v>683615824164</v>
      </c>
    </row>
    <row r="6562" spans="1:1" ht="15.75">
      <c r="A6562" s="15">
        <v>683615824171</v>
      </c>
    </row>
    <row r="6563" spans="1:1" ht="15.75">
      <c r="A6563" s="15">
        <v>683615824188</v>
      </c>
    </row>
    <row r="6564" spans="1:1" ht="15.75">
      <c r="A6564" s="15">
        <v>683615824195</v>
      </c>
    </row>
    <row r="6565" spans="1:1" ht="15.75">
      <c r="A6565" s="15">
        <v>683615824201</v>
      </c>
    </row>
    <row r="6566" spans="1:1" ht="15.75">
      <c r="A6566" s="15">
        <v>683615824218</v>
      </c>
    </row>
    <row r="6567" spans="1:1" ht="15.75">
      <c r="A6567" s="15">
        <v>683615824225</v>
      </c>
    </row>
    <row r="6568" spans="1:1" ht="15.75">
      <c r="A6568" s="15">
        <v>683615824232</v>
      </c>
    </row>
    <row r="6569" spans="1:1" ht="15.75">
      <c r="A6569" s="15">
        <v>683615824249</v>
      </c>
    </row>
    <row r="6570" spans="1:1" ht="15.75">
      <c r="A6570" s="15">
        <v>683615824256</v>
      </c>
    </row>
    <row r="6571" spans="1:1" ht="15.75">
      <c r="A6571" s="15">
        <v>683615824263</v>
      </c>
    </row>
    <row r="6572" spans="1:1" ht="15.75">
      <c r="A6572" s="15">
        <v>683615824270</v>
      </c>
    </row>
    <row r="6573" spans="1:1" ht="15.75">
      <c r="A6573" s="15">
        <v>683615824287</v>
      </c>
    </row>
    <row r="6574" spans="1:1" ht="15.75">
      <c r="A6574" s="15">
        <v>683615824294</v>
      </c>
    </row>
    <row r="6575" spans="1:1" ht="15.75">
      <c r="A6575" s="15">
        <v>683615824300</v>
      </c>
    </row>
    <row r="6576" spans="1:1" ht="15.75">
      <c r="A6576" s="15">
        <v>683615824317</v>
      </c>
    </row>
    <row r="6577" spans="1:1" ht="15.75">
      <c r="A6577" s="15">
        <v>683615824324</v>
      </c>
    </row>
    <row r="6578" spans="1:1" ht="15.75">
      <c r="A6578" s="15">
        <v>683615824331</v>
      </c>
    </row>
    <row r="6579" spans="1:1" ht="15.75">
      <c r="A6579" s="15">
        <v>683615824348</v>
      </c>
    </row>
    <row r="6580" spans="1:1" ht="15.75">
      <c r="A6580" s="15">
        <v>683615824355</v>
      </c>
    </row>
    <row r="6581" spans="1:1" ht="15.75">
      <c r="A6581" s="15">
        <v>683615824362</v>
      </c>
    </row>
    <row r="6582" spans="1:1" ht="15.75">
      <c r="A6582" s="15">
        <v>683615824379</v>
      </c>
    </row>
    <row r="6583" spans="1:1" ht="15.75">
      <c r="A6583" s="15">
        <v>683615824386</v>
      </c>
    </row>
    <row r="6584" spans="1:1" ht="15.75">
      <c r="A6584" s="15">
        <v>683615824393</v>
      </c>
    </row>
    <row r="6585" spans="1:1" ht="15.75">
      <c r="A6585" s="15">
        <v>683615824409</v>
      </c>
    </row>
    <row r="6586" spans="1:1" ht="15.75">
      <c r="A6586" s="15">
        <v>683615824416</v>
      </c>
    </row>
    <row r="6587" spans="1:1" ht="15.75">
      <c r="A6587" s="15">
        <v>683615824423</v>
      </c>
    </row>
    <row r="6588" spans="1:1" ht="15.75">
      <c r="A6588" s="15">
        <v>683615824430</v>
      </c>
    </row>
    <row r="6589" spans="1:1" ht="15.75">
      <c r="A6589" s="15">
        <v>683615824447</v>
      </c>
    </row>
    <row r="6590" spans="1:1" ht="15.75">
      <c r="A6590" s="15">
        <v>683615824454</v>
      </c>
    </row>
    <row r="6591" spans="1:1" ht="15.75">
      <c r="A6591" s="15">
        <v>683615824461</v>
      </c>
    </row>
    <row r="6592" spans="1:1" ht="15.75">
      <c r="A6592" s="15">
        <v>683615824478</v>
      </c>
    </row>
    <row r="6593" spans="1:1" ht="15.75">
      <c r="A6593" s="15">
        <v>683615824485</v>
      </c>
    </row>
    <row r="6594" spans="1:1" ht="15.75">
      <c r="A6594" s="15">
        <v>683615824492</v>
      </c>
    </row>
    <row r="6595" spans="1:1" ht="15.75">
      <c r="A6595" s="15">
        <v>683615824508</v>
      </c>
    </row>
    <row r="6596" spans="1:1" ht="15.75">
      <c r="A6596" s="15">
        <v>683615824515</v>
      </c>
    </row>
    <row r="6597" spans="1:1" ht="15.75">
      <c r="A6597" s="15">
        <v>683615824522</v>
      </c>
    </row>
    <row r="6598" spans="1:1" ht="15.75">
      <c r="A6598" s="15">
        <v>683615824539</v>
      </c>
    </row>
    <row r="6599" spans="1:1" ht="15.75">
      <c r="A6599" s="15">
        <v>683615824546</v>
      </c>
    </row>
    <row r="6600" spans="1:1" ht="15.75">
      <c r="A6600" s="15">
        <v>683615824553</v>
      </c>
    </row>
    <row r="6601" spans="1:1" ht="15.75">
      <c r="A6601" s="15">
        <v>683615824560</v>
      </c>
    </row>
    <row r="6602" spans="1:1" ht="15.75">
      <c r="A6602" s="15">
        <v>683615824577</v>
      </c>
    </row>
    <row r="6603" spans="1:1" ht="15.75">
      <c r="A6603" s="15">
        <v>683615824584</v>
      </c>
    </row>
    <row r="6604" spans="1:1" ht="15.75">
      <c r="A6604" s="15">
        <v>683615824591</v>
      </c>
    </row>
    <row r="6605" spans="1:1" ht="15.75">
      <c r="A6605" s="15">
        <v>683615824607</v>
      </c>
    </row>
    <row r="6606" spans="1:1" ht="15.75">
      <c r="A6606" s="15">
        <v>683615824614</v>
      </c>
    </row>
    <row r="6607" spans="1:1" ht="15.75">
      <c r="A6607" s="15">
        <v>683615824621</v>
      </c>
    </row>
    <row r="6608" spans="1:1" ht="15.75">
      <c r="A6608" s="15">
        <v>683615824638</v>
      </c>
    </row>
    <row r="6609" spans="1:1" ht="15.75">
      <c r="A6609" s="15">
        <v>683615824645</v>
      </c>
    </row>
    <row r="6610" spans="1:1" ht="15.75">
      <c r="A6610" s="15">
        <v>683615824652</v>
      </c>
    </row>
    <row r="6611" spans="1:1" ht="15.75">
      <c r="A6611" s="15">
        <v>683615824669</v>
      </c>
    </row>
    <row r="6612" spans="1:1" ht="15.75">
      <c r="A6612" s="15">
        <v>683615824676</v>
      </c>
    </row>
    <row r="6613" spans="1:1" ht="15.75">
      <c r="A6613" s="15">
        <v>683615824683</v>
      </c>
    </row>
    <row r="6614" spans="1:1" ht="15.75">
      <c r="A6614" s="15">
        <v>683615824690</v>
      </c>
    </row>
    <row r="6615" spans="1:1" ht="15.75">
      <c r="A6615" s="15">
        <v>683615824706</v>
      </c>
    </row>
    <row r="6616" spans="1:1" ht="15.75">
      <c r="A6616" s="15">
        <v>683615824713</v>
      </c>
    </row>
    <row r="6617" spans="1:1" ht="15.75">
      <c r="A6617" s="15">
        <v>683615824720</v>
      </c>
    </row>
    <row r="6618" spans="1:1" ht="15.75">
      <c r="A6618" s="15">
        <v>683615824737</v>
      </c>
    </row>
    <row r="6619" spans="1:1" ht="15.75">
      <c r="A6619" s="15">
        <v>683615824744</v>
      </c>
    </row>
    <row r="6620" spans="1:1" ht="15.75">
      <c r="A6620" s="15">
        <v>683615824751</v>
      </c>
    </row>
    <row r="6621" spans="1:1" ht="15.75">
      <c r="A6621" s="15">
        <v>683615824768</v>
      </c>
    </row>
    <row r="6622" spans="1:1" ht="15.75">
      <c r="A6622" s="15">
        <v>683615824775</v>
      </c>
    </row>
    <row r="6623" spans="1:1" ht="15.75">
      <c r="A6623" s="15">
        <v>683615824782</v>
      </c>
    </row>
    <row r="6624" spans="1:1" ht="15.75">
      <c r="A6624" s="15">
        <v>683615824799</v>
      </c>
    </row>
    <row r="6625" spans="1:1" ht="15.75">
      <c r="A6625" s="15">
        <v>683615824805</v>
      </c>
    </row>
    <row r="6626" spans="1:1" ht="15.75">
      <c r="A6626" s="15">
        <v>683615824812</v>
      </c>
    </row>
    <row r="6627" spans="1:1" ht="15.75">
      <c r="A6627" s="15">
        <v>683615824829</v>
      </c>
    </row>
    <row r="6628" spans="1:1" ht="15.75">
      <c r="A6628" s="15">
        <v>683615824836</v>
      </c>
    </row>
    <row r="6629" spans="1:1" ht="15.75">
      <c r="A6629" s="15">
        <v>683615824843</v>
      </c>
    </row>
    <row r="6630" spans="1:1" ht="15.75">
      <c r="A6630" s="15">
        <v>683615824850</v>
      </c>
    </row>
    <row r="6631" spans="1:1" ht="15.75">
      <c r="A6631" s="15">
        <v>683615824867</v>
      </c>
    </row>
    <row r="6632" spans="1:1" ht="15.75">
      <c r="A6632" s="15">
        <v>683615824874</v>
      </c>
    </row>
    <row r="6633" spans="1:1" ht="15.75">
      <c r="A6633" s="15">
        <v>683615824881</v>
      </c>
    </row>
    <row r="6634" spans="1:1" ht="15.75">
      <c r="A6634" s="15">
        <v>683615824898</v>
      </c>
    </row>
    <row r="6635" spans="1:1" ht="15.75">
      <c r="A6635" s="15">
        <v>683615824904</v>
      </c>
    </row>
    <row r="6636" spans="1:1" ht="15.75">
      <c r="A6636" s="15">
        <v>683615824911</v>
      </c>
    </row>
    <row r="6637" spans="1:1" ht="15.75">
      <c r="A6637" s="15">
        <v>683615824928</v>
      </c>
    </row>
    <row r="6638" spans="1:1" ht="15.75">
      <c r="A6638" s="15">
        <v>683615824935</v>
      </c>
    </row>
    <row r="6639" spans="1:1" ht="15.75">
      <c r="A6639" s="15">
        <v>683615824942</v>
      </c>
    </row>
    <row r="6640" spans="1:1" ht="15.75">
      <c r="A6640" s="15">
        <v>683615824959</v>
      </c>
    </row>
    <row r="6641" spans="1:1" ht="15.75">
      <c r="A6641" s="15">
        <v>683615824966</v>
      </c>
    </row>
    <row r="6642" spans="1:1" ht="15.75">
      <c r="A6642" s="15">
        <v>683615824973</v>
      </c>
    </row>
    <row r="6643" spans="1:1" ht="15.75">
      <c r="A6643" s="15">
        <v>683615824980</v>
      </c>
    </row>
    <row r="6644" spans="1:1" ht="15.75">
      <c r="A6644" s="15">
        <v>683615824997</v>
      </c>
    </row>
    <row r="6645" spans="1:1" ht="15.75">
      <c r="A6645" s="15">
        <v>683615825000</v>
      </c>
    </row>
    <row r="6646" spans="1:1" ht="15.75">
      <c r="A6646" s="15">
        <v>683615825017</v>
      </c>
    </row>
    <row r="6647" spans="1:1" ht="15.75">
      <c r="A6647" s="15">
        <v>683615825024</v>
      </c>
    </row>
    <row r="6648" spans="1:1" ht="15.75">
      <c r="A6648" s="15">
        <v>683615825031</v>
      </c>
    </row>
    <row r="6649" spans="1:1" ht="15.75">
      <c r="A6649" s="15">
        <v>683615825048</v>
      </c>
    </row>
    <row r="6650" spans="1:1" ht="15.75">
      <c r="A6650" s="15">
        <v>683615825055</v>
      </c>
    </row>
    <row r="6651" spans="1:1" ht="15.75">
      <c r="A6651" s="15">
        <v>683615825062</v>
      </c>
    </row>
    <row r="6652" spans="1:1" ht="15.75">
      <c r="A6652" s="15">
        <v>683615825079</v>
      </c>
    </row>
    <row r="6653" spans="1:1" ht="15.75">
      <c r="A6653" s="15">
        <v>683615825086</v>
      </c>
    </row>
    <row r="6654" spans="1:1" ht="15.75">
      <c r="A6654" s="15">
        <v>683615825093</v>
      </c>
    </row>
    <row r="6655" spans="1:1" ht="15.75">
      <c r="A6655" s="15">
        <v>683615825109</v>
      </c>
    </row>
    <row r="6656" spans="1:1" ht="15.75">
      <c r="A6656" s="15">
        <v>683615825116</v>
      </c>
    </row>
    <row r="6657" spans="1:1" ht="15.75">
      <c r="A6657" s="15">
        <v>683615825123</v>
      </c>
    </row>
    <row r="6658" spans="1:1" ht="15.75">
      <c r="A6658" s="15">
        <v>683615825130</v>
      </c>
    </row>
    <row r="6659" spans="1:1" ht="15.75">
      <c r="A6659" s="15">
        <v>683615825147</v>
      </c>
    </row>
    <row r="6660" spans="1:1" ht="15.75">
      <c r="A6660" s="15">
        <v>683615825154</v>
      </c>
    </row>
    <row r="6661" spans="1:1" ht="15.75">
      <c r="A6661" s="15">
        <v>683615825161</v>
      </c>
    </row>
    <row r="6662" spans="1:1" ht="15.75">
      <c r="A6662" s="15">
        <v>683615825178</v>
      </c>
    </row>
    <row r="6663" spans="1:1" ht="15.75">
      <c r="A6663" s="15">
        <v>683615825185</v>
      </c>
    </row>
    <row r="6664" spans="1:1" ht="15.75">
      <c r="A6664" s="15">
        <v>683615825192</v>
      </c>
    </row>
    <row r="6665" spans="1:1" ht="15.75">
      <c r="A6665" s="15">
        <v>683615825208</v>
      </c>
    </row>
    <row r="6666" spans="1:1" ht="15.75">
      <c r="A6666" s="15">
        <v>683615825215</v>
      </c>
    </row>
    <row r="6667" spans="1:1" ht="15.75">
      <c r="A6667" s="15">
        <v>683615825222</v>
      </c>
    </row>
    <row r="6668" spans="1:1" ht="15.75">
      <c r="A6668" s="15">
        <v>683615825239</v>
      </c>
    </row>
    <row r="6669" spans="1:1" ht="15.75">
      <c r="A6669" s="15">
        <v>683615825246</v>
      </c>
    </row>
    <row r="6670" spans="1:1" ht="15.75">
      <c r="A6670" s="15">
        <v>683615825253</v>
      </c>
    </row>
    <row r="6671" spans="1:1" ht="15.75">
      <c r="A6671" s="15">
        <v>683615825260</v>
      </c>
    </row>
    <row r="6672" spans="1:1" ht="15.75">
      <c r="A6672" s="15">
        <v>683615825277</v>
      </c>
    </row>
    <row r="6673" spans="1:1" ht="15.75">
      <c r="A6673" s="15">
        <v>683615825284</v>
      </c>
    </row>
    <row r="6674" spans="1:1" ht="15.75">
      <c r="A6674" s="15">
        <v>683615825291</v>
      </c>
    </row>
    <row r="6675" spans="1:1" ht="15.75">
      <c r="A6675" s="15">
        <v>683615825307</v>
      </c>
    </row>
    <row r="6676" spans="1:1" ht="15.75">
      <c r="A6676" s="15">
        <v>683615825314</v>
      </c>
    </row>
    <row r="6677" spans="1:1" ht="15.75">
      <c r="A6677" s="15">
        <v>683615825321</v>
      </c>
    </row>
    <row r="6678" spans="1:1" ht="15.75">
      <c r="A6678" s="15">
        <v>683615825338</v>
      </c>
    </row>
    <row r="6679" spans="1:1" ht="15.75">
      <c r="A6679" s="15">
        <v>683615825345</v>
      </c>
    </row>
    <row r="6680" spans="1:1" ht="15.75">
      <c r="A6680" s="15">
        <v>683615825352</v>
      </c>
    </row>
    <row r="6681" spans="1:1" ht="15.75">
      <c r="A6681" s="15">
        <v>683615825369</v>
      </c>
    </row>
    <row r="6682" spans="1:1" ht="15.75">
      <c r="A6682" s="15">
        <v>683615825376</v>
      </c>
    </row>
    <row r="6683" spans="1:1" ht="15.75">
      <c r="A6683" s="15">
        <v>683615825383</v>
      </c>
    </row>
    <row r="6684" spans="1:1" ht="15.75">
      <c r="A6684" s="15">
        <v>683615825390</v>
      </c>
    </row>
    <row r="6685" spans="1:1" ht="15.75">
      <c r="A6685" s="15">
        <v>683615825406</v>
      </c>
    </row>
    <row r="6686" spans="1:1" ht="15.75">
      <c r="A6686" s="15">
        <v>683615825413</v>
      </c>
    </row>
    <row r="6687" spans="1:1" ht="15.75">
      <c r="A6687" s="15">
        <v>683615825420</v>
      </c>
    </row>
    <row r="6688" spans="1:1" ht="15.75">
      <c r="A6688" s="15">
        <v>683615825437</v>
      </c>
    </row>
    <row r="6689" spans="1:1" ht="15.75">
      <c r="A6689" s="15">
        <v>683615825444</v>
      </c>
    </row>
    <row r="6690" spans="1:1" ht="15.75">
      <c r="A6690" s="15">
        <v>683615825451</v>
      </c>
    </row>
    <row r="6691" spans="1:1" ht="15.75">
      <c r="A6691" s="15">
        <v>683615825468</v>
      </c>
    </row>
    <row r="6692" spans="1:1" ht="15.75">
      <c r="A6692" s="15">
        <v>683615825475</v>
      </c>
    </row>
    <row r="6693" spans="1:1" ht="15.75">
      <c r="A6693" s="15">
        <v>683615825482</v>
      </c>
    </row>
    <row r="6694" spans="1:1" ht="15.75">
      <c r="A6694" s="15">
        <v>683615825499</v>
      </c>
    </row>
    <row r="6695" spans="1:1" ht="15.75">
      <c r="A6695" s="15">
        <v>683615825505</v>
      </c>
    </row>
    <row r="6696" spans="1:1" ht="15.75">
      <c r="A6696" s="15">
        <v>683615825512</v>
      </c>
    </row>
    <row r="6697" spans="1:1" ht="15.75">
      <c r="A6697" s="15">
        <v>683615825529</v>
      </c>
    </row>
    <row r="6698" spans="1:1" ht="15.75">
      <c r="A6698" s="15">
        <v>683615825536</v>
      </c>
    </row>
    <row r="6699" spans="1:1" ht="15.75">
      <c r="A6699" s="15">
        <v>683615825543</v>
      </c>
    </row>
    <row r="6700" spans="1:1" ht="15.75">
      <c r="A6700" s="15">
        <v>683615825550</v>
      </c>
    </row>
    <row r="6701" spans="1:1" ht="15.75">
      <c r="A6701" s="15">
        <v>683615825567</v>
      </c>
    </row>
    <row r="6702" spans="1:1" ht="15.75">
      <c r="A6702" s="15">
        <v>683615825574</v>
      </c>
    </row>
    <row r="6703" spans="1:1" ht="15.75">
      <c r="A6703" s="15">
        <v>683615825581</v>
      </c>
    </row>
    <row r="6704" spans="1:1" ht="15.75">
      <c r="A6704" s="15">
        <v>683615825598</v>
      </c>
    </row>
    <row r="6705" spans="1:1" ht="15.75">
      <c r="A6705" s="15">
        <v>683615825604</v>
      </c>
    </row>
    <row r="6706" spans="1:1" ht="15.75">
      <c r="A6706" s="15">
        <v>683615825611</v>
      </c>
    </row>
    <row r="6707" spans="1:1" ht="15.75">
      <c r="A6707" s="15">
        <v>683615825628</v>
      </c>
    </row>
    <row r="6708" spans="1:1" ht="15.75">
      <c r="A6708" s="15">
        <v>683615825635</v>
      </c>
    </row>
    <row r="6709" spans="1:1" ht="15.75">
      <c r="A6709" s="15">
        <v>683615825642</v>
      </c>
    </row>
    <row r="6710" spans="1:1" ht="15.75">
      <c r="A6710" s="15">
        <v>683615825659</v>
      </c>
    </row>
    <row r="6711" spans="1:1" ht="15.75">
      <c r="A6711" s="15">
        <v>683615825666</v>
      </c>
    </row>
    <row r="6712" spans="1:1" ht="15.75">
      <c r="A6712" s="15">
        <v>683615825673</v>
      </c>
    </row>
    <row r="6713" spans="1:1" ht="15.75">
      <c r="A6713" s="15">
        <v>683615825680</v>
      </c>
    </row>
    <row r="6714" spans="1:1" ht="15.75">
      <c r="A6714" s="15">
        <v>683615825697</v>
      </c>
    </row>
    <row r="6715" spans="1:1" ht="15.75">
      <c r="A6715" s="15">
        <v>683615825703</v>
      </c>
    </row>
    <row r="6716" spans="1:1" ht="15.75">
      <c r="A6716" s="15">
        <v>683615825710</v>
      </c>
    </row>
    <row r="6717" spans="1:1" ht="15.75">
      <c r="A6717" s="15">
        <v>683615825727</v>
      </c>
    </row>
    <row r="6718" spans="1:1" ht="15.75">
      <c r="A6718" s="15">
        <v>683615825734</v>
      </c>
    </row>
    <row r="6719" spans="1:1" ht="15.75">
      <c r="A6719" s="15">
        <v>683615825741</v>
      </c>
    </row>
    <row r="6720" spans="1:1" ht="15.75">
      <c r="A6720" s="15">
        <v>683615825758</v>
      </c>
    </row>
    <row r="6721" spans="1:1" ht="15.75">
      <c r="A6721" s="15">
        <v>683615825765</v>
      </c>
    </row>
    <row r="6722" spans="1:1" ht="15.75">
      <c r="A6722" s="15">
        <v>683615825772</v>
      </c>
    </row>
    <row r="6723" spans="1:1" ht="15.75">
      <c r="A6723" s="15">
        <v>683615825789</v>
      </c>
    </row>
    <row r="6724" spans="1:1" ht="15.75">
      <c r="A6724" s="15">
        <v>683615825796</v>
      </c>
    </row>
    <row r="6725" spans="1:1" ht="15.75">
      <c r="A6725" s="15">
        <v>683615825802</v>
      </c>
    </row>
    <row r="6726" spans="1:1" ht="15.75">
      <c r="A6726" s="15">
        <v>683615825819</v>
      </c>
    </row>
    <row r="6727" spans="1:1" ht="15.75">
      <c r="A6727" s="15">
        <v>683615825826</v>
      </c>
    </row>
    <row r="6728" spans="1:1" ht="15.75">
      <c r="A6728" s="15">
        <v>683615825833</v>
      </c>
    </row>
    <row r="6729" spans="1:1" ht="15.75">
      <c r="A6729" s="15">
        <v>683615825840</v>
      </c>
    </row>
    <row r="6730" spans="1:1" ht="15.75">
      <c r="A6730" s="15">
        <v>683615825857</v>
      </c>
    </row>
    <row r="6731" spans="1:1" ht="15.75">
      <c r="A6731" s="15">
        <v>683615825864</v>
      </c>
    </row>
    <row r="6732" spans="1:1" ht="15.75">
      <c r="A6732" s="15">
        <v>683615825871</v>
      </c>
    </row>
    <row r="6733" spans="1:1" ht="15.75">
      <c r="A6733" s="15">
        <v>683615825888</v>
      </c>
    </row>
    <row r="6734" spans="1:1" ht="15.75">
      <c r="A6734" s="15">
        <v>683615825895</v>
      </c>
    </row>
    <row r="6735" spans="1:1" ht="15.75">
      <c r="A6735" s="15">
        <v>683615825901</v>
      </c>
    </row>
    <row r="6736" spans="1:1" ht="15.75">
      <c r="A6736" s="15">
        <v>683615825918</v>
      </c>
    </row>
    <row r="6737" spans="1:1" ht="15.75">
      <c r="A6737" s="15">
        <v>683615825925</v>
      </c>
    </row>
    <row r="6738" spans="1:1" ht="15.75">
      <c r="A6738" s="15">
        <v>683615825932</v>
      </c>
    </row>
    <row r="6739" spans="1:1" ht="15.75">
      <c r="A6739" s="15">
        <v>683615825949</v>
      </c>
    </row>
    <row r="6740" spans="1:1" ht="15.75">
      <c r="A6740" s="15">
        <v>683615825956</v>
      </c>
    </row>
    <row r="6741" spans="1:1" ht="15.75">
      <c r="A6741" s="15">
        <v>683615825963</v>
      </c>
    </row>
    <row r="6742" spans="1:1" ht="15.75">
      <c r="A6742" s="15">
        <v>683615825970</v>
      </c>
    </row>
    <row r="6743" spans="1:1" ht="15.75">
      <c r="A6743" s="15">
        <v>683615825987</v>
      </c>
    </row>
    <row r="6744" spans="1:1" ht="15.75">
      <c r="A6744" s="15">
        <v>683615825994</v>
      </c>
    </row>
    <row r="6745" spans="1:1" ht="15.75">
      <c r="A6745" s="15">
        <v>683615826007</v>
      </c>
    </row>
    <row r="6746" spans="1:1" ht="15.75">
      <c r="A6746" s="15">
        <v>683615826014</v>
      </c>
    </row>
    <row r="6747" spans="1:1" ht="15.75">
      <c r="A6747" s="15">
        <v>683615826021</v>
      </c>
    </row>
    <row r="6748" spans="1:1" ht="15.75">
      <c r="A6748" s="15">
        <v>683615826038</v>
      </c>
    </row>
    <row r="6749" spans="1:1" ht="15.75">
      <c r="A6749" s="15">
        <v>683615826045</v>
      </c>
    </row>
    <row r="6750" spans="1:1" ht="15.75">
      <c r="A6750" s="15">
        <v>683615826052</v>
      </c>
    </row>
    <row r="6751" spans="1:1" ht="15.75">
      <c r="A6751" s="15">
        <v>683615826069</v>
      </c>
    </row>
    <row r="6752" spans="1:1" ht="15.75">
      <c r="A6752" s="15">
        <v>683615826076</v>
      </c>
    </row>
    <row r="6753" spans="1:1" ht="15.75">
      <c r="A6753" s="15">
        <v>683615826083</v>
      </c>
    </row>
    <row r="6754" spans="1:1" ht="15.75">
      <c r="A6754" s="15">
        <v>683615826090</v>
      </c>
    </row>
    <row r="6755" spans="1:1" ht="15.75">
      <c r="A6755" s="15">
        <v>683615826106</v>
      </c>
    </row>
    <row r="6756" spans="1:1" ht="15.75">
      <c r="A6756" s="15">
        <v>683615826113</v>
      </c>
    </row>
    <row r="6757" spans="1:1" ht="15.75">
      <c r="A6757" s="15">
        <v>683615826120</v>
      </c>
    </row>
    <row r="6758" spans="1:1" ht="15.75">
      <c r="A6758" s="15">
        <v>683615826137</v>
      </c>
    </row>
    <row r="6759" spans="1:1" ht="15.75">
      <c r="A6759" s="15">
        <v>683615826144</v>
      </c>
    </row>
    <row r="6760" spans="1:1" ht="15.75">
      <c r="A6760" s="15">
        <v>683615826151</v>
      </c>
    </row>
    <row r="6761" spans="1:1" ht="15.75">
      <c r="A6761" s="15">
        <v>683615826168</v>
      </c>
    </row>
    <row r="6762" spans="1:1" ht="15.75">
      <c r="A6762" s="15">
        <v>683615826175</v>
      </c>
    </row>
    <row r="6763" spans="1:1" ht="15.75">
      <c r="A6763" s="15">
        <v>683615826182</v>
      </c>
    </row>
    <row r="6764" spans="1:1" ht="15.75">
      <c r="A6764" s="15">
        <v>683615826199</v>
      </c>
    </row>
    <row r="6765" spans="1:1" ht="15.75">
      <c r="A6765" s="15">
        <v>683615826205</v>
      </c>
    </row>
    <row r="6766" spans="1:1" ht="15.75">
      <c r="A6766" s="15">
        <v>683615826212</v>
      </c>
    </row>
    <row r="6767" spans="1:1" ht="15.75">
      <c r="A6767" s="15">
        <v>683615826229</v>
      </c>
    </row>
    <row r="6768" spans="1:1" ht="15.75">
      <c r="A6768" s="15">
        <v>683615826236</v>
      </c>
    </row>
    <row r="6769" spans="1:1" ht="15.75">
      <c r="A6769" s="15">
        <v>683615826243</v>
      </c>
    </row>
    <row r="6770" spans="1:1" ht="15.75">
      <c r="A6770" s="15">
        <v>683615826250</v>
      </c>
    </row>
    <row r="6771" spans="1:1" ht="15.75">
      <c r="A6771" s="15">
        <v>683615826267</v>
      </c>
    </row>
    <row r="6772" spans="1:1" ht="15.75">
      <c r="A6772" s="15">
        <v>683615826274</v>
      </c>
    </row>
    <row r="6773" spans="1:1" ht="15.75">
      <c r="A6773" s="15">
        <v>683615826281</v>
      </c>
    </row>
    <row r="6774" spans="1:1" ht="15.75">
      <c r="A6774" s="15">
        <v>683615826298</v>
      </c>
    </row>
    <row r="6775" spans="1:1" ht="15.75">
      <c r="A6775" s="15">
        <v>683615826304</v>
      </c>
    </row>
    <row r="6776" spans="1:1" ht="15.75">
      <c r="A6776" s="15">
        <v>683615826311</v>
      </c>
    </row>
    <row r="6777" spans="1:1" ht="15.75">
      <c r="A6777" s="15">
        <v>683615826328</v>
      </c>
    </row>
    <row r="6778" spans="1:1" ht="15.75">
      <c r="A6778" s="15">
        <v>683615826335</v>
      </c>
    </row>
    <row r="6779" spans="1:1" ht="15.75">
      <c r="A6779" s="15">
        <v>683615826342</v>
      </c>
    </row>
    <row r="6780" spans="1:1" ht="15.75">
      <c r="A6780" s="15">
        <v>683615826359</v>
      </c>
    </row>
    <row r="6781" spans="1:1" ht="15.75">
      <c r="A6781" s="15">
        <v>683615826366</v>
      </c>
    </row>
    <row r="6782" spans="1:1" ht="15.75">
      <c r="A6782" s="15">
        <v>683615826373</v>
      </c>
    </row>
    <row r="6783" spans="1:1" ht="15.75">
      <c r="A6783" s="15">
        <v>683615826380</v>
      </c>
    </row>
    <row r="6784" spans="1:1" ht="15.75">
      <c r="A6784" s="15">
        <v>683615826397</v>
      </c>
    </row>
    <row r="6785" spans="1:1" ht="15.75">
      <c r="A6785" s="15">
        <v>683615826403</v>
      </c>
    </row>
    <row r="6786" spans="1:1" ht="15.75">
      <c r="A6786" s="15">
        <v>683615826410</v>
      </c>
    </row>
    <row r="6787" spans="1:1" ht="15.75">
      <c r="A6787" s="15">
        <v>683615826427</v>
      </c>
    </row>
    <row r="6788" spans="1:1" ht="15.75">
      <c r="A6788" s="15">
        <v>683615826434</v>
      </c>
    </row>
    <row r="6789" spans="1:1" ht="15.75">
      <c r="A6789" s="15">
        <v>683615826441</v>
      </c>
    </row>
    <row r="6790" spans="1:1" ht="15.75">
      <c r="A6790" s="15">
        <v>683615826458</v>
      </c>
    </row>
    <row r="6791" spans="1:1" ht="15.75">
      <c r="A6791" s="15">
        <v>683615826465</v>
      </c>
    </row>
    <row r="6792" spans="1:1" ht="15.75">
      <c r="A6792" s="15">
        <v>683615826472</v>
      </c>
    </row>
    <row r="6793" spans="1:1" ht="15.75">
      <c r="A6793" s="15">
        <v>683615826489</v>
      </c>
    </row>
    <row r="6794" spans="1:1" ht="15.75">
      <c r="A6794" s="15">
        <v>683615826496</v>
      </c>
    </row>
    <row r="6795" spans="1:1" ht="15.75">
      <c r="A6795" s="15">
        <v>683615826502</v>
      </c>
    </row>
    <row r="6796" spans="1:1" ht="15.75">
      <c r="A6796" s="15">
        <v>683615826519</v>
      </c>
    </row>
    <row r="6797" spans="1:1" ht="15.75">
      <c r="A6797" s="15">
        <v>683615826526</v>
      </c>
    </row>
    <row r="6798" spans="1:1" ht="15.75">
      <c r="A6798" s="15">
        <v>683615826533</v>
      </c>
    </row>
    <row r="6799" spans="1:1" ht="15.75">
      <c r="A6799" s="15">
        <v>683615826540</v>
      </c>
    </row>
    <row r="6800" spans="1:1" ht="15.75">
      <c r="A6800" s="15">
        <v>683615826557</v>
      </c>
    </row>
    <row r="6801" spans="1:1" ht="15.75">
      <c r="A6801" s="15">
        <v>683615826564</v>
      </c>
    </row>
    <row r="6802" spans="1:1" ht="15.75">
      <c r="A6802" s="15">
        <v>683615826571</v>
      </c>
    </row>
    <row r="6803" spans="1:1" ht="15.75">
      <c r="A6803" s="15">
        <v>683615826588</v>
      </c>
    </row>
    <row r="6804" spans="1:1" ht="15.75">
      <c r="A6804" s="15">
        <v>683615826595</v>
      </c>
    </row>
    <row r="6805" spans="1:1" ht="15.75">
      <c r="A6805" s="15">
        <v>683615826601</v>
      </c>
    </row>
    <row r="6806" spans="1:1" ht="15.75">
      <c r="A6806" s="15">
        <v>683615826618</v>
      </c>
    </row>
    <row r="6807" spans="1:1" ht="15.75">
      <c r="A6807" s="15">
        <v>683615826625</v>
      </c>
    </row>
    <row r="6808" spans="1:1" ht="15.75">
      <c r="A6808" s="15">
        <v>683615826632</v>
      </c>
    </row>
    <row r="6809" spans="1:1" ht="15.75">
      <c r="A6809" s="15">
        <v>683615826649</v>
      </c>
    </row>
    <row r="6810" spans="1:1" ht="15.75">
      <c r="A6810" s="15">
        <v>683615826656</v>
      </c>
    </row>
    <row r="6811" spans="1:1" ht="15.75">
      <c r="A6811" s="15">
        <v>683615826663</v>
      </c>
    </row>
    <row r="6812" spans="1:1" ht="15.75">
      <c r="A6812" s="15">
        <v>683615826670</v>
      </c>
    </row>
    <row r="6813" spans="1:1" ht="15.75">
      <c r="A6813" s="15">
        <v>683615826687</v>
      </c>
    </row>
    <row r="6814" spans="1:1" ht="15.75">
      <c r="A6814" s="15">
        <v>683615826694</v>
      </c>
    </row>
    <row r="6815" spans="1:1" ht="15.75">
      <c r="A6815" s="15">
        <v>683615826700</v>
      </c>
    </row>
    <row r="6816" spans="1:1" ht="15.75">
      <c r="A6816" s="15">
        <v>683615826717</v>
      </c>
    </row>
    <row r="6817" spans="1:1" ht="15.75">
      <c r="A6817" s="15">
        <v>683615826724</v>
      </c>
    </row>
    <row r="6818" spans="1:1" ht="15.75">
      <c r="A6818" s="15">
        <v>683615826731</v>
      </c>
    </row>
    <row r="6819" spans="1:1" ht="15.75">
      <c r="A6819" s="15">
        <v>683615826748</v>
      </c>
    </row>
    <row r="6820" spans="1:1" ht="15.75">
      <c r="A6820" s="15">
        <v>683615826755</v>
      </c>
    </row>
    <row r="6821" spans="1:1" ht="15.75">
      <c r="A6821" s="15">
        <v>683615826762</v>
      </c>
    </row>
    <row r="6822" spans="1:1" ht="15.75">
      <c r="A6822" s="15">
        <v>683615826779</v>
      </c>
    </row>
    <row r="6823" spans="1:1" ht="15.75">
      <c r="A6823" s="15">
        <v>683615826786</v>
      </c>
    </row>
    <row r="6824" spans="1:1" ht="15.75">
      <c r="A6824" s="15">
        <v>683615826793</v>
      </c>
    </row>
    <row r="6825" spans="1:1" ht="15.75">
      <c r="A6825" s="15">
        <v>683615826809</v>
      </c>
    </row>
    <row r="6826" spans="1:1" ht="15.75">
      <c r="A6826" s="15">
        <v>683615826816</v>
      </c>
    </row>
    <row r="6827" spans="1:1" ht="15.75">
      <c r="A6827" s="15">
        <v>683615826823</v>
      </c>
    </row>
    <row r="6828" spans="1:1" ht="15.75">
      <c r="A6828" s="15">
        <v>683615826830</v>
      </c>
    </row>
    <row r="6829" spans="1:1" ht="15.75">
      <c r="A6829" s="15">
        <v>683615826847</v>
      </c>
    </row>
    <row r="6830" spans="1:1" ht="15.75">
      <c r="A6830" s="15">
        <v>683615826854</v>
      </c>
    </row>
    <row r="6831" spans="1:1" ht="15.75">
      <c r="A6831" s="15">
        <v>683615826861</v>
      </c>
    </row>
    <row r="6832" spans="1:1" ht="15.75">
      <c r="A6832" s="15">
        <v>683615826878</v>
      </c>
    </row>
    <row r="6833" spans="1:1" ht="15.75">
      <c r="A6833" s="15">
        <v>683615826885</v>
      </c>
    </row>
    <row r="6834" spans="1:1" ht="15.75">
      <c r="A6834" s="15">
        <v>683615826892</v>
      </c>
    </row>
    <row r="6835" spans="1:1" ht="15.75">
      <c r="A6835" s="15">
        <v>683615826908</v>
      </c>
    </row>
    <row r="6836" spans="1:1" ht="15.75">
      <c r="A6836" s="15">
        <v>683615826915</v>
      </c>
    </row>
    <row r="6837" spans="1:1" ht="15.75">
      <c r="A6837" s="15">
        <v>683615826922</v>
      </c>
    </row>
    <row r="6838" spans="1:1" ht="15.75">
      <c r="A6838" s="15">
        <v>683615826939</v>
      </c>
    </row>
    <row r="6839" spans="1:1" ht="15.75">
      <c r="A6839" s="15">
        <v>683615826946</v>
      </c>
    </row>
    <row r="6840" spans="1:1" ht="15.75">
      <c r="A6840" s="15">
        <v>683615826953</v>
      </c>
    </row>
    <row r="6841" spans="1:1" ht="15.75">
      <c r="A6841" s="15">
        <v>683615826960</v>
      </c>
    </row>
    <row r="6842" spans="1:1" ht="15.75">
      <c r="A6842" s="15">
        <v>683615826977</v>
      </c>
    </row>
    <row r="6843" spans="1:1" ht="15.75">
      <c r="A6843" s="15">
        <v>683615826984</v>
      </c>
    </row>
    <row r="6844" spans="1:1" ht="15.75">
      <c r="A6844" s="15">
        <v>683615826991</v>
      </c>
    </row>
    <row r="6845" spans="1:1" ht="15.75">
      <c r="A6845" s="15">
        <v>683615827004</v>
      </c>
    </row>
    <row r="6846" spans="1:1" ht="15.75">
      <c r="A6846" s="15">
        <v>683615827011</v>
      </c>
    </row>
    <row r="6847" spans="1:1" ht="15.75">
      <c r="A6847" s="15">
        <v>683615827028</v>
      </c>
    </row>
    <row r="6848" spans="1:1" ht="15.75">
      <c r="A6848" s="15">
        <v>683615827035</v>
      </c>
    </row>
    <row r="6849" spans="1:1" ht="15.75">
      <c r="A6849" s="15">
        <v>683615827042</v>
      </c>
    </row>
    <row r="6850" spans="1:1" ht="15.75">
      <c r="A6850" s="15">
        <v>683615827059</v>
      </c>
    </row>
    <row r="6851" spans="1:1" ht="15.75">
      <c r="A6851" s="15">
        <v>683615827066</v>
      </c>
    </row>
    <row r="6852" spans="1:1" ht="15.75">
      <c r="A6852" s="15">
        <v>683615827073</v>
      </c>
    </row>
    <row r="6853" spans="1:1" ht="15.75">
      <c r="A6853" s="15">
        <v>683615827080</v>
      </c>
    </row>
    <row r="6854" spans="1:1" ht="15.75">
      <c r="A6854" s="15">
        <v>683615827097</v>
      </c>
    </row>
    <row r="6855" spans="1:1" ht="15.75">
      <c r="A6855" s="15">
        <v>683615827103</v>
      </c>
    </row>
    <row r="6856" spans="1:1" ht="15.75">
      <c r="A6856" s="15">
        <v>683615827110</v>
      </c>
    </row>
    <row r="6857" spans="1:1" ht="15.75">
      <c r="A6857" s="15">
        <v>683615827127</v>
      </c>
    </row>
    <row r="6858" spans="1:1" ht="15.75">
      <c r="A6858" s="15">
        <v>683615827134</v>
      </c>
    </row>
    <row r="6859" spans="1:1" ht="15.75">
      <c r="A6859" s="15">
        <v>683615827141</v>
      </c>
    </row>
    <row r="6860" spans="1:1" ht="15.75">
      <c r="A6860" s="15">
        <v>683615827158</v>
      </c>
    </row>
    <row r="6861" spans="1:1" ht="15.75">
      <c r="A6861" s="15">
        <v>683615827165</v>
      </c>
    </row>
    <row r="6862" spans="1:1" ht="15.75">
      <c r="A6862" s="15">
        <v>683615827172</v>
      </c>
    </row>
    <row r="6863" spans="1:1" ht="15.75">
      <c r="A6863" s="15">
        <v>683615827189</v>
      </c>
    </row>
    <row r="6864" spans="1:1" ht="15.75">
      <c r="A6864" s="15">
        <v>683615827196</v>
      </c>
    </row>
    <row r="6865" spans="1:1" ht="15.75">
      <c r="A6865" s="15">
        <v>683615827202</v>
      </c>
    </row>
    <row r="6866" spans="1:1" ht="15.75">
      <c r="A6866" s="15">
        <v>683615827219</v>
      </c>
    </row>
    <row r="6867" spans="1:1" ht="15.75">
      <c r="A6867" s="15">
        <v>683615827226</v>
      </c>
    </row>
    <row r="6868" spans="1:1" ht="15.75">
      <c r="A6868" s="15">
        <v>683615827233</v>
      </c>
    </row>
    <row r="6869" spans="1:1" ht="15.75">
      <c r="A6869" s="15">
        <v>683615827240</v>
      </c>
    </row>
    <row r="6870" spans="1:1" ht="15.75">
      <c r="A6870" s="15">
        <v>683615827257</v>
      </c>
    </row>
    <row r="6871" spans="1:1" ht="15.75">
      <c r="A6871" s="15">
        <v>683615827264</v>
      </c>
    </row>
    <row r="6872" spans="1:1" ht="15.75">
      <c r="A6872" s="15">
        <v>683615827271</v>
      </c>
    </row>
    <row r="6873" spans="1:1" ht="15.75">
      <c r="A6873" s="15">
        <v>683615827288</v>
      </c>
    </row>
    <row r="6874" spans="1:1" ht="15.75">
      <c r="A6874" s="15">
        <v>683615827295</v>
      </c>
    </row>
    <row r="6875" spans="1:1" ht="15.75">
      <c r="A6875" s="15">
        <v>683615827301</v>
      </c>
    </row>
    <row r="6876" spans="1:1" ht="15.75">
      <c r="A6876" s="15">
        <v>683615827318</v>
      </c>
    </row>
    <row r="6877" spans="1:1" ht="15.75">
      <c r="A6877" s="15">
        <v>683615827325</v>
      </c>
    </row>
    <row r="6878" spans="1:1" ht="15.75">
      <c r="A6878" s="15">
        <v>683615827332</v>
      </c>
    </row>
    <row r="6879" spans="1:1" ht="15.75">
      <c r="A6879" s="15">
        <v>683615827349</v>
      </c>
    </row>
    <row r="6880" spans="1:1" ht="15.75">
      <c r="A6880" s="15">
        <v>683615827356</v>
      </c>
    </row>
    <row r="6881" spans="1:1" ht="15.75">
      <c r="A6881" s="15">
        <v>683615827363</v>
      </c>
    </row>
    <row r="6882" spans="1:1" ht="15.75">
      <c r="A6882" s="15">
        <v>683615827370</v>
      </c>
    </row>
    <row r="6883" spans="1:1" ht="15.75">
      <c r="A6883" s="15">
        <v>683615827387</v>
      </c>
    </row>
    <row r="6884" spans="1:1" ht="15.75">
      <c r="A6884" s="15">
        <v>683615827394</v>
      </c>
    </row>
    <row r="6885" spans="1:1" ht="15.75">
      <c r="A6885" s="15">
        <v>683615827400</v>
      </c>
    </row>
    <row r="6886" spans="1:1" ht="15.75">
      <c r="A6886" s="15">
        <v>683615827417</v>
      </c>
    </row>
    <row r="6887" spans="1:1" ht="15.75">
      <c r="A6887" s="15">
        <v>683615827424</v>
      </c>
    </row>
    <row r="6888" spans="1:1" ht="15.75">
      <c r="A6888" s="15">
        <v>683615827431</v>
      </c>
    </row>
    <row r="6889" spans="1:1" ht="15.75">
      <c r="A6889" s="15">
        <v>683615827448</v>
      </c>
    </row>
    <row r="6890" spans="1:1" ht="15.75">
      <c r="A6890" s="15">
        <v>683615827455</v>
      </c>
    </row>
    <row r="6891" spans="1:1" ht="15.75">
      <c r="A6891" s="15">
        <v>683615827462</v>
      </c>
    </row>
    <row r="6892" spans="1:1" ht="15.75">
      <c r="A6892" s="15">
        <v>683615827479</v>
      </c>
    </row>
    <row r="6893" spans="1:1" ht="15.75">
      <c r="A6893" s="15">
        <v>683615827486</v>
      </c>
    </row>
    <row r="6894" spans="1:1" ht="15.75">
      <c r="A6894" s="15">
        <v>683615827493</v>
      </c>
    </row>
    <row r="6895" spans="1:1" ht="15.75">
      <c r="A6895" s="15">
        <v>683615827509</v>
      </c>
    </row>
    <row r="6896" spans="1:1" ht="15.75">
      <c r="A6896" s="15">
        <v>683615827516</v>
      </c>
    </row>
    <row r="6897" spans="1:1" ht="15.75">
      <c r="A6897" s="15">
        <v>683615827523</v>
      </c>
    </row>
    <row r="6898" spans="1:1" ht="15.75">
      <c r="A6898" s="15">
        <v>683615827530</v>
      </c>
    </row>
    <row r="6899" spans="1:1" ht="15.75">
      <c r="A6899" s="15">
        <v>683615827547</v>
      </c>
    </row>
    <row r="6900" spans="1:1" ht="15.75">
      <c r="A6900" s="15">
        <v>683615827554</v>
      </c>
    </row>
    <row r="6901" spans="1:1" ht="15.75">
      <c r="A6901" s="15">
        <v>683615827561</v>
      </c>
    </row>
    <row r="6902" spans="1:1" ht="15.75">
      <c r="A6902" s="15">
        <v>683615827578</v>
      </c>
    </row>
    <row r="6903" spans="1:1" ht="15.75">
      <c r="A6903" s="15">
        <v>683615827585</v>
      </c>
    </row>
    <row r="6904" spans="1:1" ht="15.75">
      <c r="A6904" s="15">
        <v>683615827592</v>
      </c>
    </row>
    <row r="6905" spans="1:1" ht="15.75">
      <c r="A6905" s="15">
        <v>683615827608</v>
      </c>
    </row>
    <row r="6906" spans="1:1" ht="15.75">
      <c r="A6906" s="15">
        <v>683615827615</v>
      </c>
    </row>
    <row r="6907" spans="1:1" ht="15.75">
      <c r="A6907" s="15">
        <v>683615827622</v>
      </c>
    </row>
    <row r="6908" spans="1:1" ht="15.75">
      <c r="A6908" s="15">
        <v>683615827639</v>
      </c>
    </row>
    <row r="6909" spans="1:1" ht="15.75">
      <c r="A6909" s="15">
        <v>683615827646</v>
      </c>
    </row>
    <row r="6910" spans="1:1" ht="15.75">
      <c r="A6910" s="15">
        <v>683615827653</v>
      </c>
    </row>
    <row r="6911" spans="1:1" ht="15.75">
      <c r="A6911" s="15">
        <v>683615827660</v>
      </c>
    </row>
    <row r="6912" spans="1:1" ht="15.75">
      <c r="A6912" s="15">
        <v>683615827677</v>
      </c>
    </row>
    <row r="6913" spans="1:1" ht="15.75">
      <c r="A6913" s="15">
        <v>683615827684</v>
      </c>
    </row>
    <row r="6914" spans="1:1" ht="15.75">
      <c r="A6914" s="15">
        <v>683615827691</v>
      </c>
    </row>
    <row r="6915" spans="1:1" ht="15.75">
      <c r="A6915" s="15">
        <v>683615827707</v>
      </c>
    </row>
    <row r="6916" spans="1:1" ht="15.75">
      <c r="A6916" s="15">
        <v>683615827714</v>
      </c>
    </row>
    <row r="6917" spans="1:1" ht="15.75">
      <c r="A6917" s="15">
        <v>683615827721</v>
      </c>
    </row>
    <row r="6918" spans="1:1" ht="15.75">
      <c r="A6918" s="15">
        <v>683615827738</v>
      </c>
    </row>
    <row r="6919" spans="1:1" ht="15.75">
      <c r="A6919" s="15">
        <v>683615827745</v>
      </c>
    </row>
    <row r="6920" spans="1:1" ht="15.75">
      <c r="A6920" s="15">
        <v>683615827752</v>
      </c>
    </row>
    <row r="6921" spans="1:1" ht="15.75">
      <c r="A6921" s="15">
        <v>683615827769</v>
      </c>
    </row>
    <row r="6922" spans="1:1" ht="15.75">
      <c r="A6922" s="15">
        <v>683615827776</v>
      </c>
    </row>
    <row r="6923" spans="1:1" ht="15.75">
      <c r="A6923" s="15">
        <v>683615827783</v>
      </c>
    </row>
    <row r="6924" spans="1:1" ht="15.75">
      <c r="A6924" s="15">
        <v>683615827790</v>
      </c>
    </row>
    <row r="6925" spans="1:1" ht="15.75">
      <c r="A6925" s="15">
        <v>683615827806</v>
      </c>
    </row>
    <row r="6926" spans="1:1" ht="15.75">
      <c r="A6926" s="15">
        <v>683615827813</v>
      </c>
    </row>
    <row r="6927" spans="1:1" ht="15.75">
      <c r="A6927" s="15">
        <v>683615827820</v>
      </c>
    </row>
    <row r="6928" spans="1:1" ht="15.75">
      <c r="A6928" s="15">
        <v>683615827837</v>
      </c>
    </row>
    <row r="6929" spans="1:1" ht="15.75">
      <c r="A6929" s="15">
        <v>683615827844</v>
      </c>
    </row>
    <row r="6930" spans="1:1" ht="15.75">
      <c r="A6930" s="15">
        <v>683615827851</v>
      </c>
    </row>
    <row r="6931" spans="1:1" ht="15.75">
      <c r="A6931" s="15">
        <v>683615827868</v>
      </c>
    </row>
    <row r="6932" spans="1:1" ht="15.75">
      <c r="A6932" s="15">
        <v>683615827875</v>
      </c>
    </row>
    <row r="6933" spans="1:1" ht="15.75">
      <c r="A6933" s="15">
        <v>683615827882</v>
      </c>
    </row>
    <row r="6934" spans="1:1" ht="15.75">
      <c r="A6934" s="15">
        <v>683615827899</v>
      </c>
    </row>
    <row r="6935" spans="1:1" ht="15.75">
      <c r="A6935" s="15">
        <v>683615827905</v>
      </c>
    </row>
    <row r="6936" spans="1:1" ht="15.75">
      <c r="A6936" s="15">
        <v>683615827912</v>
      </c>
    </row>
    <row r="6937" spans="1:1" ht="15.75">
      <c r="A6937" s="15">
        <v>683615827929</v>
      </c>
    </row>
    <row r="6938" spans="1:1" ht="15.75">
      <c r="A6938" s="15">
        <v>683615827936</v>
      </c>
    </row>
    <row r="6939" spans="1:1" ht="15.75">
      <c r="A6939" s="15">
        <v>683615827943</v>
      </c>
    </row>
    <row r="6940" spans="1:1" ht="15.75">
      <c r="A6940" s="15">
        <v>683615827950</v>
      </c>
    </row>
    <row r="6941" spans="1:1" ht="15.75">
      <c r="A6941" s="15">
        <v>683615827967</v>
      </c>
    </row>
    <row r="6942" spans="1:1" ht="15.75">
      <c r="A6942" s="15">
        <v>683615827974</v>
      </c>
    </row>
    <row r="6943" spans="1:1" ht="15.75">
      <c r="A6943" s="15">
        <v>683615827981</v>
      </c>
    </row>
    <row r="6944" spans="1:1" ht="15.75">
      <c r="A6944" s="15">
        <v>683615827998</v>
      </c>
    </row>
    <row r="6945" spans="1:1" ht="15.75">
      <c r="A6945" s="15">
        <v>683615828001</v>
      </c>
    </row>
    <row r="6946" spans="1:1" ht="15.75">
      <c r="A6946" s="15">
        <v>683615828018</v>
      </c>
    </row>
    <row r="6947" spans="1:1" ht="15.75">
      <c r="A6947" s="15">
        <v>683615828025</v>
      </c>
    </row>
    <row r="6948" spans="1:1" ht="15.75">
      <c r="A6948" s="15">
        <v>683615828032</v>
      </c>
    </row>
    <row r="6949" spans="1:1" ht="15.75">
      <c r="A6949" s="15">
        <v>683615828049</v>
      </c>
    </row>
    <row r="6950" spans="1:1" ht="15.75">
      <c r="A6950" s="15">
        <v>683615828056</v>
      </c>
    </row>
    <row r="6951" spans="1:1" ht="15.75">
      <c r="A6951" s="15">
        <v>683615828063</v>
      </c>
    </row>
    <row r="6952" spans="1:1" ht="15.75">
      <c r="A6952" s="15">
        <v>683615828070</v>
      </c>
    </row>
    <row r="6953" spans="1:1" ht="15.75">
      <c r="A6953" s="15">
        <v>683615828087</v>
      </c>
    </row>
    <row r="6954" spans="1:1" ht="15.75">
      <c r="A6954" s="15">
        <v>683615828094</v>
      </c>
    </row>
    <row r="6955" spans="1:1" ht="15.75">
      <c r="A6955" s="15">
        <v>683615828100</v>
      </c>
    </row>
    <row r="6956" spans="1:1" ht="15.75">
      <c r="A6956" s="15">
        <v>683615828117</v>
      </c>
    </row>
    <row r="6957" spans="1:1" ht="15.75">
      <c r="A6957" s="15">
        <v>683615828124</v>
      </c>
    </row>
    <row r="6958" spans="1:1" ht="15.75">
      <c r="A6958" s="15">
        <v>683615828131</v>
      </c>
    </row>
    <row r="6959" spans="1:1" ht="15.75">
      <c r="A6959" s="15">
        <v>683615828148</v>
      </c>
    </row>
    <row r="6960" spans="1:1" ht="15.75">
      <c r="A6960" s="15">
        <v>683615828155</v>
      </c>
    </row>
    <row r="6961" spans="1:1" ht="15.75">
      <c r="A6961" s="15">
        <v>683615828162</v>
      </c>
    </row>
    <row r="6962" spans="1:1" ht="15.75">
      <c r="A6962" s="15">
        <v>683615828179</v>
      </c>
    </row>
    <row r="6963" spans="1:1" ht="15.75">
      <c r="A6963" s="15">
        <v>683615828186</v>
      </c>
    </row>
    <row r="6964" spans="1:1" ht="15.75">
      <c r="A6964" s="15">
        <v>683615828193</v>
      </c>
    </row>
    <row r="6965" spans="1:1" ht="15.75">
      <c r="A6965" s="15">
        <v>683615828209</v>
      </c>
    </row>
    <row r="6966" spans="1:1" ht="15.75">
      <c r="A6966" s="15">
        <v>683615828216</v>
      </c>
    </row>
    <row r="6967" spans="1:1" ht="15.75">
      <c r="A6967" s="15">
        <v>683615828223</v>
      </c>
    </row>
    <row r="6968" spans="1:1" ht="15.75">
      <c r="A6968" s="15">
        <v>683615828230</v>
      </c>
    </row>
    <row r="6969" spans="1:1" ht="15.75">
      <c r="A6969" s="15">
        <v>683615828247</v>
      </c>
    </row>
    <row r="6970" spans="1:1" ht="15.75">
      <c r="A6970" s="15">
        <v>683615828254</v>
      </c>
    </row>
    <row r="6971" spans="1:1" ht="15.75">
      <c r="A6971" s="15">
        <v>683615828261</v>
      </c>
    </row>
    <row r="6972" spans="1:1" ht="15.75">
      <c r="A6972" s="15">
        <v>683615828278</v>
      </c>
    </row>
    <row r="6973" spans="1:1" ht="15.75">
      <c r="A6973" s="15">
        <v>683615828285</v>
      </c>
    </row>
    <row r="6974" spans="1:1" ht="15.75">
      <c r="A6974" s="15">
        <v>683615828292</v>
      </c>
    </row>
    <row r="6975" spans="1:1" ht="15.75">
      <c r="A6975" s="15">
        <v>683615828308</v>
      </c>
    </row>
    <row r="6976" spans="1:1" ht="15.75">
      <c r="A6976" s="15">
        <v>683615828315</v>
      </c>
    </row>
    <row r="6977" spans="1:1" ht="15.75">
      <c r="A6977" s="15">
        <v>683615828322</v>
      </c>
    </row>
    <row r="6978" spans="1:1" ht="15.75">
      <c r="A6978" s="15">
        <v>683615828339</v>
      </c>
    </row>
    <row r="6979" spans="1:1" ht="15.75">
      <c r="A6979" s="15">
        <v>683615828346</v>
      </c>
    </row>
    <row r="6980" spans="1:1" ht="15.75">
      <c r="A6980" s="15">
        <v>683615828353</v>
      </c>
    </row>
    <row r="6981" spans="1:1" ht="15.75">
      <c r="A6981" s="15">
        <v>683615828360</v>
      </c>
    </row>
    <row r="6982" spans="1:1" ht="15.75">
      <c r="A6982" s="15">
        <v>683615828377</v>
      </c>
    </row>
    <row r="6983" spans="1:1" ht="15.75">
      <c r="A6983" s="15">
        <v>683615828384</v>
      </c>
    </row>
    <row r="6984" spans="1:1" ht="15.75">
      <c r="A6984" s="15">
        <v>683615828391</v>
      </c>
    </row>
    <row r="6985" spans="1:1" ht="15.75">
      <c r="A6985" s="15">
        <v>683615828407</v>
      </c>
    </row>
    <row r="6986" spans="1:1" ht="15.75">
      <c r="A6986" s="15">
        <v>683615828414</v>
      </c>
    </row>
    <row r="6987" spans="1:1" ht="15.75">
      <c r="A6987" s="15">
        <v>683615828421</v>
      </c>
    </row>
    <row r="6988" spans="1:1" ht="15.75">
      <c r="A6988" s="15">
        <v>683615828438</v>
      </c>
    </row>
    <row r="6989" spans="1:1" ht="15.75">
      <c r="A6989" s="15">
        <v>683615828445</v>
      </c>
    </row>
    <row r="6990" spans="1:1" ht="15.75">
      <c r="A6990" s="15">
        <v>683615828452</v>
      </c>
    </row>
    <row r="6991" spans="1:1" ht="15.75">
      <c r="A6991" s="15">
        <v>683615828469</v>
      </c>
    </row>
    <row r="6992" spans="1:1" ht="15.75">
      <c r="A6992" s="15">
        <v>683615828476</v>
      </c>
    </row>
    <row r="6993" spans="1:1" ht="15.75">
      <c r="A6993" s="15">
        <v>683615828483</v>
      </c>
    </row>
    <row r="6994" spans="1:1" ht="15.75">
      <c r="A6994" s="15">
        <v>683615828490</v>
      </c>
    </row>
    <row r="6995" spans="1:1" ht="15.75">
      <c r="A6995" s="15">
        <v>683615828506</v>
      </c>
    </row>
    <row r="6996" spans="1:1" ht="15.75">
      <c r="A6996" s="15">
        <v>683615828513</v>
      </c>
    </row>
    <row r="6997" spans="1:1" ht="15.75">
      <c r="A6997" s="15">
        <v>683615828520</v>
      </c>
    </row>
    <row r="6998" spans="1:1" ht="15.75">
      <c r="A6998" s="15">
        <v>683615828537</v>
      </c>
    </row>
    <row r="6999" spans="1:1" ht="15.75">
      <c r="A6999" s="15">
        <v>683615828544</v>
      </c>
    </row>
    <row r="7000" spans="1:1" ht="15.75">
      <c r="A7000" s="15">
        <v>683615828551</v>
      </c>
    </row>
    <row r="7001" spans="1:1" ht="15.75">
      <c r="A7001" s="15">
        <v>683615828568</v>
      </c>
    </row>
    <row r="7002" spans="1:1" ht="15.75">
      <c r="A7002" s="15">
        <v>683615828575</v>
      </c>
    </row>
    <row r="7003" spans="1:1" ht="15.75">
      <c r="A7003" s="15">
        <v>683615828582</v>
      </c>
    </row>
    <row r="7004" spans="1:1" ht="15.75">
      <c r="A7004" s="15">
        <v>683615828599</v>
      </c>
    </row>
    <row r="7005" spans="1:1" ht="15.75">
      <c r="A7005" s="15">
        <v>683615828605</v>
      </c>
    </row>
    <row r="7006" spans="1:1" ht="15.75">
      <c r="A7006" s="15">
        <v>683615828612</v>
      </c>
    </row>
    <row r="7007" spans="1:1" ht="15.75">
      <c r="A7007" s="15">
        <v>683615828629</v>
      </c>
    </row>
    <row r="7008" spans="1:1" ht="15.75">
      <c r="A7008" s="15">
        <v>683615828636</v>
      </c>
    </row>
    <row r="7009" spans="1:1" ht="15.75">
      <c r="A7009" s="15">
        <v>683615828643</v>
      </c>
    </row>
    <row r="7010" spans="1:1" ht="15.75">
      <c r="A7010" s="15">
        <v>683615828650</v>
      </c>
    </row>
    <row r="7011" spans="1:1" ht="15.75">
      <c r="A7011" s="15">
        <v>683615828667</v>
      </c>
    </row>
    <row r="7012" spans="1:1" ht="15.75">
      <c r="A7012" s="15">
        <v>683615828674</v>
      </c>
    </row>
    <row r="7013" spans="1:1" ht="15.75">
      <c r="A7013" s="15">
        <v>683615828681</v>
      </c>
    </row>
    <row r="7014" spans="1:1" ht="15.75">
      <c r="A7014" s="15">
        <v>683615828698</v>
      </c>
    </row>
    <row r="7015" spans="1:1" ht="15.75">
      <c r="A7015" s="15">
        <v>683615828704</v>
      </c>
    </row>
    <row r="7016" spans="1:1" ht="15.75">
      <c r="A7016" s="15">
        <v>683615828711</v>
      </c>
    </row>
    <row r="7017" spans="1:1" ht="15.75">
      <c r="A7017" s="15">
        <v>683615828728</v>
      </c>
    </row>
    <row r="7018" spans="1:1" ht="15.75">
      <c r="A7018" s="15">
        <v>683615828735</v>
      </c>
    </row>
    <row r="7019" spans="1:1" ht="15.75">
      <c r="A7019" s="15">
        <v>683615828742</v>
      </c>
    </row>
    <row r="7020" spans="1:1" ht="15.75">
      <c r="A7020" s="15">
        <v>683615828759</v>
      </c>
    </row>
    <row r="7021" spans="1:1" ht="15.75">
      <c r="A7021" s="15">
        <v>683615828766</v>
      </c>
    </row>
    <row r="7022" spans="1:1" ht="15.75">
      <c r="A7022" s="15">
        <v>683615828773</v>
      </c>
    </row>
    <row r="7023" spans="1:1" ht="15.75">
      <c r="A7023" s="15">
        <v>683615828780</v>
      </c>
    </row>
    <row r="7024" spans="1:1" ht="15.75">
      <c r="A7024" s="15">
        <v>683615828797</v>
      </c>
    </row>
    <row r="7025" spans="1:1" ht="15.75">
      <c r="A7025" s="15">
        <v>683615828803</v>
      </c>
    </row>
    <row r="7026" spans="1:1" ht="15.75">
      <c r="A7026" s="15">
        <v>683615828810</v>
      </c>
    </row>
    <row r="7027" spans="1:1" ht="15.75">
      <c r="A7027" s="15">
        <v>683615828827</v>
      </c>
    </row>
    <row r="7028" spans="1:1" ht="15.75">
      <c r="A7028" s="15">
        <v>683615828834</v>
      </c>
    </row>
    <row r="7029" spans="1:1" ht="15.75">
      <c r="A7029" s="15">
        <v>683615828841</v>
      </c>
    </row>
    <row r="7030" spans="1:1" ht="15.75">
      <c r="A7030" s="15">
        <v>683615828858</v>
      </c>
    </row>
    <row r="7031" spans="1:1" ht="15.75">
      <c r="A7031" s="15">
        <v>683615828865</v>
      </c>
    </row>
    <row r="7032" spans="1:1" ht="15.75">
      <c r="A7032" s="15">
        <v>683615828872</v>
      </c>
    </row>
    <row r="7033" spans="1:1" ht="15.75">
      <c r="A7033" s="15">
        <v>683615828889</v>
      </c>
    </row>
    <row r="7034" spans="1:1" ht="15.75">
      <c r="A7034" s="15">
        <v>683615828896</v>
      </c>
    </row>
    <row r="7035" spans="1:1" ht="15.75">
      <c r="A7035" s="15">
        <v>683615828902</v>
      </c>
    </row>
    <row r="7036" spans="1:1" ht="15.75">
      <c r="A7036" s="15">
        <v>683615828919</v>
      </c>
    </row>
    <row r="7037" spans="1:1" ht="15.75">
      <c r="A7037" s="15">
        <v>683615828926</v>
      </c>
    </row>
    <row r="7038" spans="1:1" ht="15.75">
      <c r="A7038" s="15">
        <v>683615828933</v>
      </c>
    </row>
    <row r="7039" spans="1:1" ht="15.75">
      <c r="A7039" s="15">
        <v>683615828940</v>
      </c>
    </row>
    <row r="7040" spans="1:1" ht="15.75">
      <c r="A7040" s="15">
        <v>683615828957</v>
      </c>
    </row>
    <row r="7041" spans="1:1" ht="15.75">
      <c r="A7041" s="15">
        <v>683615828964</v>
      </c>
    </row>
    <row r="7042" spans="1:1" ht="15.75">
      <c r="A7042" s="15">
        <v>683615828971</v>
      </c>
    </row>
    <row r="7043" spans="1:1" ht="15.75">
      <c r="A7043" s="15">
        <v>683615828988</v>
      </c>
    </row>
    <row r="7044" spans="1:1" ht="15.75">
      <c r="A7044" s="15">
        <v>683615828995</v>
      </c>
    </row>
    <row r="7045" spans="1:1" ht="15.75">
      <c r="A7045" s="15">
        <v>683615829008</v>
      </c>
    </row>
    <row r="7046" spans="1:1" ht="15.75">
      <c r="A7046" s="15">
        <v>683615829015</v>
      </c>
    </row>
    <row r="7047" spans="1:1" ht="15.75">
      <c r="A7047" s="15">
        <v>683615829022</v>
      </c>
    </row>
    <row r="7048" spans="1:1" ht="15.75">
      <c r="A7048" s="15">
        <v>683615829039</v>
      </c>
    </row>
    <row r="7049" spans="1:1" ht="15.75">
      <c r="A7049" s="15">
        <v>683615829046</v>
      </c>
    </row>
    <row r="7050" spans="1:1" ht="15.75">
      <c r="A7050" s="15">
        <v>683615829053</v>
      </c>
    </row>
    <row r="7051" spans="1:1" ht="15.75">
      <c r="A7051" s="15">
        <v>683615829060</v>
      </c>
    </row>
    <row r="7052" spans="1:1" ht="15.75">
      <c r="A7052" s="15">
        <v>683615829077</v>
      </c>
    </row>
    <row r="7053" spans="1:1" ht="15.75">
      <c r="A7053" s="15">
        <v>683615829084</v>
      </c>
    </row>
    <row r="7054" spans="1:1" ht="15.75">
      <c r="A7054" s="15">
        <v>683615829091</v>
      </c>
    </row>
    <row r="7055" spans="1:1" ht="15.75">
      <c r="A7055" s="15">
        <v>683615829107</v>
      </c>
    </row>
    <row r="7056" spans="1:1" ht="15.75">
      <c r="A7056" s="15">
        <v>683615829114</v>
      </c>
    </row>
    <row r="7057" spans="1:1" ht="15.75">
      <c r="A7057" s="15">
        <v>683615829121</v>
      </c>
    </row>
    <row r="7058" spans="1:1" ht="15.75">
      <c r="A7058" s="15">
        <v>683615829138</v>
      </c>
    </row>
    <row r="7059" spans="1:1" ht="15.75">
      <c r="A7059" s="15">
        <v>683615829145</v>
      </c>
    </row>
    <row r="7060" spans="1:1" ht="15.75">
      <c r="A7060" s="15">
        <v>683615829152</v>
      </c>
    </row>
    <row r="7061" spans="1:1" ht="15.75">
      <c r="A7061" s="15">
        <v>683615829169</v>
      </c>
    </row>
    <row r="7062" spans="1:1" ht="15.75">
      <c r="A7062" s="15">
        <v>683615829176</v>
      </c>
    </row>
    <row r="7063" spans="1:1" ht="15.75">
      <c r="A7063" s="15">
        <v>683615829183</v>
      </c>
    </row>
    <row r="7064" spans="1:1" ht="15.75">
      <c r="A7064" s="15">
        <v>683615829190</v>
      </c>
    </row>
    <row r="7065" spans="1:1" ht="15.75">
      <c r="A7065" s="15">
        <v>683615829206</v>
      </c>
    </row>
    <row r="7066" spans="1:1" ht="15.75">
      <c r="A7066" s="15">
        <v>683615829213</v>
      </c>
    </row>
    <row r="7067" spans="1:1" ht="15.75">
      <c r="A7067" s="15">
        <v>683615829220</v>
      </c>
    </row>
    <row r="7068" spans="1:1" ht="15.75">
      <c r="A7068" s="15">
        <v>683615829237</v>
      </c>
    </row>
    <row r="7069" spans="1:1" ht="15.75">
      <c r="A7069" s="15">
        <v>683615829244</v>
      </c>
    </row>
    <row r="7070" spans="1:1" ht="15.75">
      <c r="A7070" s="15">
        <v>683615829251</v>
      </c>
    </row>
    <row r="7071" spans="1:1" ht="15.75">
      <c r="A7071" s="15">
        <v>683615829268</v>
      </c>
    </row>
    <row r="7072" spans="1:1" ht="15.75">
      <c r="A7072" s="15">
        <v>683615829275</v>
      </c>
    </row>
    <row r="7073" spans="1:1" ht="15.75">
      <c r="A7073" s="15">
        <v>683615829282</v>
      </c>
    </row>
    <row r="7074" spans="1:1" ht="15.75">
      <c r="A7074" s="15">
        <v>683615829299</v>
      </c>
    </row>
    <row r="7075" spans="1:1" ht="15.75">
      <c r="A7075" s="15">
        <v>683615829305</v>
      </c>
    </row>
    <row r="7076" spans="1:1" ht="15.75">
      <c r="A7076" s="15">
        <v>683615829312</v>
      </c>
    </row>
    <row r="7077" spans="1:1" ht="15.75">
      <c r="A7077" s="15">
        <v>683615829329</v>
      </c>
    </row>
    <row r="7078" spans="1:1" ht="15.75">
      <c r="A7078" s="15">
        <v>683615829336</v>
      </c>
    </row>
    <row r="7079" spans="1:1" ht="15.75">
      <c r="A7079" s="15">
        <v>683615829343</v>
      </c>
    </row>
    <row r="7080" spans="1:1" ht="15.75">
      <c r="A7080" s="15">
        <v>683615829350</v>
      </c>
    </row>
    <row r="7081" spans="1:1" ht="15.75">
      <c r="A7081" s="15">
        <v>683615829367</v>
      </c>
    </row>
    <row r="7082" spans="1:1" ht="15.75">
      <c r="A7082" s="15">
        <v>683615829374</v>
      </c>
    </row>
    <row r="7083" spans="1:1" ht="15.75">
      <c r="A7083" s="15">
        <v>683615829381</v>
      </c>
    </row>
    <row r="7084" spans="1:1" ht="15.75">
      <c r="A7084" s="15">
        <v>683615829398</v>
      </c>
    </row>
    <row r="7085" spans="1:1" ht="15.75">
      <c r="A7085" s="15">
        <v>683615829404</v>
      </c>
    </row>
    <row r="7086" spans="1:1" ht="15.75">
      <c r="A7086" s="15">
        <v>683615829411</v>
      </c>
    </row>
    <row r="7087" spans="1:1" ht="15.75">
      <c r="A7087" s="15">
        <v>683615829428</v>
      </c>
    </row>
    <row r="7088" spans="1:1" ht="15.75">
      <c r="A7088" s="15">
        <v>683615829435</v>
      </c>
    </row>
    <row r="7089" spans="1:1" ht="15.75">
      <c r="A7089" s="15">
        <v>683615829442</v>
      </c>
    </row>
    <row r="7090" spans="1:1" ht="15.75">
      <c r="A7090" s="15">
        <v>683615829459</v>
      </c>
    </row>
    <row r="7091" spans="1:1" ht="15.75">
      <c r="A7091" s="15">
        <v>683615829466</v>
      </c>
    </row>
    <row r="7092" spans="1:1" ht="15.75">
      <c r="A7092" s="15">
        <v>683615829473</v>
      </c>
    </row>
    <row r="7093" spans="1:1" ht="15.75">
      <c r="A7093" s="15">
        <v>683615829480</v>
      </c>
    </row>
    <row r="7094" spans="1:1" ht="15.75">
      <c r="A7094" s="15">
        <v>683615829497</v>
      </c>
    </row>
    <row r="7095" spans="1:1" ht="15.75">
      <c r="A7095" s="15">
        <v>683615829503</v>
      </c>
    </row>
    <row r="7096" spans="1:1" ht="15.75">
      <c r="A7096" s="15">
        <v>683615829510</v>
      </c>
    </row>
    <row r="7097" spans="1:1" ht="15.75">
      <c r="A7097" s="15">
        <v>683615829527</v>
      </c>
    </row>
    <row r="7098" spans="1:1" ht="15.75">
      <c r="A7098" s="15">
        <v>683615829534</v>
      </c>
    </row>
    <row r="7099" spans="1:1" ht="15.75">
      <c r="A7099" s="15">
        <v>683615829541</v>
      </c>
    </row>
    <row r="7100" spans="1:1" ht="15.75">
      <c r="A7100" s="15">
        <v>683615829558</v>
      </c>
    </row>
    <row r="7101" spans="1:1" ht="15.75">
      <c r="A7101" s="15">
        <v>683615829565</v>
      </c>
    </row>
    <row r="7102" spans="1:1" ht="15.75">
      <c r="A7102" s="15">
        <v>683615829572</v>
      </c>
    </row>
    <row r="7103" spans="1:1" ht="15.75">
      <c r="A7103" s="15">
        <v>683615829589</v>
      </c>
    </row>
    <row r="7104" spans="1:1" ht="15.75">
      <c r="A7104" s="15">
        <v>683615829596</v>
      </c>
    </row>
    <row r="7105" spans="1:1" ht="15.75">
      <c r="A7105" s="15">
        <v>683615829602</v>
      </c>
    </row>
    <row r="7106" spans="1:1" ht="15.75">
      <c r="A7106" s="15">
        <v>683615829619</v>
      </c>
    </row>
    <row r="7107" spans="1:1" ht="15.75">
      <c r="A7107" s="15">
        <v>683615829626</v>
      </c>
    </row>
    <row r="7108" spans="1:1" ht="15.75">
      <c r="A7108" s="15">
        <v>683615829633</v>
      </c>
    </row>
    <row r="7109" spans="1:1" ht="15.75">
      <c r="A7109" s="15">
        <v>683615829640</v>
      </c>
    </row>
    <row r="7110" spans="1:1" ht="15.75">
      <c r="A7110" s="15">
        <v>683615829657</v>
      </c>
    </row>
    <row r="7111" spans="1:1" ht="15.75">
      <c r="A7111" s="15">
        <v>683615829664</v>
      </c>
    </row>
    <row r="7112" spans="1:1" ht="15.75">
      <c r="A7112" s="15">
        <v>683615829671</v>
      </c>
    </row>
    <row r="7113" spans="1:1" ht="15.75">
      <c r="A7113" s="15">
        <v>683615829688</v>
      </c>
    </row>
    <row r="7114" spans="1:1" ht="15.75">
      <c r="A7114" s="15">
        <v>683615829695</v>
      </c>
    </row>
    <row r="7115" spans="1:1" ht="15.75">
      <c r="A7115" s="15">
        <v>683615829701</v>
      </c>
    </row>
    <row r="7116" spans="1:1" ht="15.75">
      <c r="A7116" s="15">
        <v>683615829718</v>
      </c>
    </row>
    <row r="7117" spans="1:1" ht="15.75">
      <c r="A7117" s="15">
        <v>683615829725</v>
      </c>
    </row>
    <row r="7118" spans="1:1" ht="15.75">
      <c r="A7118" s="15">
        <v>683615829732</v>
      </c>
    </row>
    <row r="7119" spans="1:1" ht="15.75">
      <c r="A7119" s="15">
        <v>683615829749</v>
      </c>
    </row>
    <row r="7120" spans="1:1" ht="15.75">
      <c r="A7120" s="15">
        <v>683615829756</v>
      </c>
    </row>
    <row r="7121" spans="1:1" ht="15.75">
      <c r="A7121" s="15">
        <v>683615829763</v>
      </c>
    </row>
    <row r="7122" spans="1:1" ht="15.75">
      <c r="A7122" s="15">
        <v>683615829770</v>
      </c>
    </row>
    <row r="7123" spans="1:1" ht="15.75">
      <c r="A7123" s="15">
        <v>683615829787</v>
      </c>
    </row>
    <row r="7124" spans="1:1" ht="15.75">
      <c r="A7124" s="15">
        <v>683615829794</v>
      </c>
    </row>
    <row r="7125" spans="1:1" ht="15.75">
      <c r="A7125" s="15">
        <v>683615829800</v>
      </c>
    </row>
    <row r="7126" spans="1:1" ht="15.75">
      <c r="A7126" s="15">
        <v>683615829817</v>
      </c>
    </row>
    <row r="7127" spans="1:1" ht="15.75">
      <c r="A7127" s="15">
        <v>683615829824</v>
      </c>
    </row>
    <row r="7128" spans="1:1" ht="15.75">
      <c r="A7128" s="15">
        <v>683615829831</v>
      </c>
    </row>
    <row r="7129" spans="1:1" ht="15.75">
      <c r="A7129" s="15">
        <v>683615829848</v>
      </c>
    </row>
    <row r="7130" spans="1:1" ht="15.75">
      <c r="A7130" s="15">
        <v>683615829855</v>
      </c>
    </row>
    <row r="7131" spans="1:1" ht="15.75">
      <c r="A7131" s="15">
        <v>683615829862</v>
      </c>
    </row>
    <row r="7132" spans="1:1" ht="15.75">
      <c r="A7132" s="15">
        <v>683615829879</v>
      </c>
    </row>
    <row r="7133" spans="1:1" ht="15.75">
      <c r="A7133" s="15">
        <v>683615829886</v>
      </c>
    </row>
    <row r="7134" spans="1:1" ht="15.75">
      <c r="A7134" s="15">
        <v>683615829893</v>
      </c>
    </row>
    <row r="7135" spans="1:1" ht="15.75">
      <c r="A7135" s="15">
        <v>683615829909</v>
      </c>
    </row>
    <row r="7136" spans="1:1" ht="15.75">
      <c r="A7136" s="15">
        <v>683615829916</v>
      </c>
    </row>
    <row r="7137" spans="1:1" ht="15.75">
      <c r="A7137" s="15">
        <v>683615829923</v>
      </c>
    </row>
    <row r="7138" spans="1:1" ht="15.75">
      <c r="A7138" s="15">
        <v>683615829930</v>
      </c>
    </row>
    <row r="7139" spans="1:1" ht="15.75">
      <c r="A7139" s="15">
        <v>683615829947</v>
      </c>
    </row>
    <row r="7140" spans="1:1" ht="15.75">
      <c r="A7140" s="15">
        <v>683615829954</v>
      </c>
    </row>
    <row r="7141" spans="1:1" ht="15.75">
      <c r="A7141" s="15">
        <v>683615829961</v>
      </c>
    </row>
    <row r="7142" spans="1:1" ht="15.75">
      <c r="A7142" s="15">
        <v>683615829978</v>
      </c>
    </row>
    <row r="7143" spans="1:1" ht="15.75">
      <c r="A7143" s="15">
        <v>683615829985</v>
      </c>
    </row>
    <row r="7144" spans="1:1" ht="15.75">
      <c r="A7144" s="15">
        <v>683615829992</v>
      </c>
    </row>
    <row r="7145" spans="1:1" ht="15.75">
      <c r="A7145" s="15">
        <v>683615830004</v>
      </c>
    </row>
    <row r="7146" spans="1:1" ht="15.75">
      <c r="A7146" s="15">
        <v>683615830011</v>
      </c>
    </row>
    <row r="7147" spans="1:1" ht="15.75">
      <c r="A7147" s="15">
        <v>683615830028</v>
      </c>
    </row>
    <row r="7148" spans="1:1" ht="15.75">
      <c r="A7148" s="15">
        <v>683615830035</v>
      </c>
    </row>
    <row r="7149" spans="1:1" ht="15.75">
      <c r="A7149" s="15">
        <v>683615830042</v>
      </c>
    </row>
    <row r="7150" spans="1:1" ht="15.75">
      <c r="A7150" s="15">
        <v>683615830059</v>
      </c>
    </row>
    <row r="7151" spans="1:1" ht="15.75">
      <c r="A7151" s="15">
        <v>683615830066</v>
      </c>
    </row>
    <row r="7152" spans="1:1" ht="15.75">
      <c r="A7152" s="15">
        <v>683615830073</v>
      </c>
    </row>
    <row r="7153" spans="1:1" ht="15.75">
      <c r="A7153" s="15">
        <v>683615830080</v>
      </c>
    </row>
    <row r="7154" spans="1:1" ht="15.75">
      <c r="A7154" s="15">
        <v>683615830097</v>
      </c>
    </row>
    <row r="7155" spans="1:1" ht="15.75">
      <c r="A7155" s="15">
        <v>683615830103</v>
      </c>
    </row>
    <row r="7156" spans="1:1" ht="15.75">
      <c r="A7156" s="15">
        <v>683615830110</v>
      </c>
    </row>
    <row r="7157" spans="1:1" ht="15.75">
      <c r="A7157" s="15">
        <v>683615830127</v>
      </c>
    </row>
    <row r="7158" spans="1:1" ht="15.75">
      <c r="A7158" s="15">
        <v>683615830134</v>
      </c>
    </row>
    <row r="7159" spans="1:1" ht="15.75">
      <c r="A7159" s="15">
        <v>683615830141</v>
      </c>
    </row>
    <row r="7160" spans="1:1" ht="15.75">
      <c r="A7160" s="15">
        <v>683615830158</v>
      </c>
    </row>
    <row r="7161" spans="1:1" ht="15.75">
      <c r="A7161" s="15">
        <v>683615830165</v>
      </c>
    </row>
    <row r="7162" spans="1:1" ht="15.75">
      <c r="A7162" s="15">
        <v>683615830172</v>
      </c>
    </row>
    <row r="7163" spans="1:1" ht="15.75">
      <c r="A7163" s="15">
        <v>683615830189</v>
      </c>
    </row>
    <row r="7164" spans="1:1" ht="15.75">
      <c r="A7164" s="15">
        <v>683615830196</v>
      </c>
    </row>
    <row r="7165" spans="1:1" ht="15.75">
      <c r="A7165" s="15">
        <v>683615830202</v>
      </c>
    </row>
    <row r="7166" spans="1:1" ht="15.75">
      <c r="A7166" s="15">
        <v>683615830219</v>
      </c>
    </row>
    <row r="7167" spans="1:1" ht="15.75">
      <c r="A7167" s="15">
        <v>683615830226</v>
      </c>
    </row>
    <row r="7168" spans="1:1" ht="15.75">
      <c r="A7168" s="15">
        <v>683615830233</v>
      </c>
    </row>
    <row r="7169" spans="1:1" ht="15.75">
      <c r="A7169" s="15">
        <v>683615830240</v>
      </c>
    </row>
    <row r="7170" spans="1:1" ht="15.75">
      <c r="A7170" s="15">
        <v>683615830257</v>
      </c>
    </row>
    <row r="7171" spans="1:1" ht="15.75">
      <c r="A7171" s="15">
        <v>683615830264</v>
      </c>
    </row>
    <row r="7172" spans="1:1" ht="15.75">
      <c r="A7172" s="15">
        <v>683615830271</v>
      </c>
    </row>
    <row r="7173" spans="1:1" ht="15.75">
      <c r="A7173" s="15">
        <v>683615830288</v>
      </c>
    </row>
    <row r="7174" spans="1:1" ht="15.75">
      <c r="A7174" s="15">
        <v>683615830295</v>
      </c>
    </row>
    <row r="7175" spans="1:1" ht="15.75">
      <c r="A7175" s="15">
        <v>683615830301</v>
      </c>
    </row>
    <row r="7176" spans="1:1" ht="15.75">
      <c r="A7176" s="15">
        <v>683615830318</v>
      </c>
    </row>
    <row r="7177" spans="1:1" ht="15.75">
      <c r="A7177" s="15">
        <v>683615830325</v>
      </c>
    </row>
    <row r="7178" spans="1:1" ht="15.75">
      <c r="A7178" s="15">
        <v>683615830332</v>
      </c>
    </row>
    <row r="7179" spans="1:1" ht="15.75">
      <c r="A7179" s="15">
        <v>683615830349</v>
      </c>
    </row>
    <row r="7180" spans="1:1" ht="15.75">
      <c r="A7180" s="15">
        <v>683615830356</v>
      </c>
    </row>
    <row r="7181" spans="1:1" ht="15.75">
      <c r="A7181" s="15">
        <v>683615830363</v>
      </c>
    </row>
    <row r="7182" spans="1:1" ht="15.75">
      <c r="A7182" s="15">
        <v>683615830370</v>
      </c>
    </row>
    <row r="7183" spans="1:1" ht="15.75">
      <c r="A7183" s="15">
        <v>683615830387</v>
      </c>
    </row>
    <row r="7184" spans="1:1" ht="15.75">
      <c r="A7184" s="15">
        <v>683615830394</v>
      </c>
    </row>
    <row r="7185" spans="1:1" ht="15.75">
      <c r="A7185" s="15">
        <v>683615830400</v>
      </c>
    </row>
    <row r="7186" spans="1:1" ht="15.75">
      <c r="A7186" s="15">
        <v>683615830417</v>
      </c>
    </row>
    <row r="7187" spans="1:1" ht="15.75">
      <c r="A7187" s="15">
        <v>683615830424</v>
      </c>
    </row>
    <row r="7188" spans="1:1" ht="15.75">
      <c r="A7188" s="15">
        <v>683615830431</v>
      </c>
    </row>
    <row r="7189" spans="1:1" ht="15.75">
      <c r="A7189" s="15">
        <v>683615830448</v>
      </c>
    </row>
    <row r="7190" spans="1:1" ht="15.75">
      <c r="A7190" s="15">
        <v>683615830455</v>
      </c>
    </row>
    <row r="7191" spans="1:1" ht="15.75">
      <c r="A7191" s="15">
        <v>683615830462</v>
      </c>
    </row>
    <row r="7192" spans="1:1" ht="15.75">
      <c r="A7192" s="15">
        <v>683615830479</v>
      </c>
    </row>
    <row r="7193" spans="1:1" ht="15.75">
      <c r="A7193" s="15">
        <v>683615830486</v>
      </c>
    </row>
    <row r="7194" spans="1:1" ht="15.75">
      <c r="A7194" s="15">
        <v>683615830493</v>
      </c>
    </row>
    <row r="7195" spans="1:1" ht="15.75">
      <c r="A7195" s="15">
        <v>683615830509</v>
      </c>
    </row>
    <row r="7196" spans="1:1" ht="15.75">
      <c r="A7196" s="15">
        <v>683615830516</v>
      </c>
    </row>
    <row r="7197" spans="1:1" ht="15.75">
      <c r="A7197" s="15">
        <v>683615830523</v>
      </c>
    </row>
    <row r="7198" spans="1:1" ht="15.75">
      <c r="A7198" s="15">
        <v>683615830530</v>
      </c>
    </row>
    <row r="7199" spans="1:1" ht="15.75">
      <c r="A7199" s="15">
        <v>683615830547</v>
      </c>
    </row>
    <row r="7200" spans="1:1" ht="15.75">
      <c r="A7200" s="15">
        <v>683615830554</v>
      </c>
    </row>
    <row r="7201" spans="1:1" ht="15.75">
      <c r="A7201" s="15">
        <v>683615830561</v>
      </c>
    </row>
    <row r="7202" spans="1:1" ht="15.75">
      <c r="A7202" s="15">
        <v>683615830578</v>
      </c>
    </row>
    <row r="7203" spans="1:1" ht="15.75">
      <c r="A7203" s="15">
        <v>683615830585</v>
      </c>
    </row>
    <row r="7204" spans="1:1" ht="15.75">
      <c r="A7204" s="15">
        <v>683615830592</v>
      </c>
    </row>
    <row r="7205" spans="1:1" ht="15.75">
      <c r="A7205" s="15">
        <v>683615830608</v>
      </c>
    </row>
    <row r="7206" spans="1:1" ht="15.75">
      <c r="A7206" s="15">
        <v>683615830615</v>
      </c>
    </row>
    <row r="7207" spans="1:1" ht="15.75">
      <c r="A7207" s="15">
        <v>683615830622</v>
      </c>
    </row>
    <row r="7208" spans="1:1" ht="15.75">
      <c r="A7208" s="15">
        <v>683615830639</v>
      </c>
    </row>
    <row r="7209" spans="1:1" ht="15.75">
      <c r="A7209" s="15">
        <v>683615830646</v>
      </c>
    </row>
    <row r="7210" spans="1:1" ht="15.75">
      <c r="A7210" s="15">
        <v>683615830653</v>
      </c>
    </row>
    <row r="7211" spans="1:1" ht="15.75">
      <c r="A7211" s="15">
        <v>683615830660</v>
      </c>
    </row>
    <row r="7212" spans="1:1" ht="15.75">
      <c r="A7212" s="15">
        <v>683615830677</v>
      </c>
    </row>
    <row r="7213" spans="1:1" ht="15.75">
      <c r="A7213" s="15">
        <v>683615830684</v>
      </c>
    </row>
    <row r="7214" spans="1:1" ht="15.75">
      <c r="A7214" s="15">
        <v>683615830691</v>
      </c>
    </row>
    <row r="7215" spans="1:1" ht="15.75">
      <c r="A7215" s="15">
        <v>683615830707</v>
      </c>
    </row>
    <row r="7216" spans="1:1" ht="15.75">
      <c r="A7216" s="15">
        <v>683615830714</v>
      </c>
    </row>
    <row r="7217" spans="1:1" ht="15.75">
      <c r="A7217" s="15">
        <v>683615830721</v>
      </c>
    </row>
    <row r="7218" spans="1:1" ht="15.75">
      <c r="A7218" s="15">
        <v>683615830738</v>
      </c>
    </row>
    <row r="7219" spans="1:1" ht="15.75">
      <c r="A7219" s="15">
        <v>683615830745</v>
      </c>
    </row>
    <row r="7220" spans="1:1" ht="15.75">
      <c r="A7220" s="15">
        <v>683615830752</v>
      </c>
    </row>
    <row r="7221" spans="1:1" ht="15.75">
      <c r="A7221" s="15">
        <v>683615830769</v>
      </c>
    </row>
    <row r="7222" spans="1:1" ht="15.75">
      <c r="A7222" s="15">
        <v>683615830776</v>
      </c>
    </row>
    <row r="7223" spans="1:1" ht="15.75">
      <c r="A7223" s="15">
        <v>683615830783</v>
      </c>
    </row>
    <row r="7224" spans="1:1" ht="15.75">
      <c r="A7224" s="15">
        <v>683615830790</v>
      </c>
    </row>
    <row r="7225" spans="1:1" ht="15.75">
      <c r="A7225" s="15">
        <v>683615830806</v>
      </c>
    </row>
    <row r="7226" spans="1:1" ht="15.75">
      <c r="A7226" s="15">
        <v>683615830813</v>
      </c>
    </row>
    <row r="7227" spans="1:1" ht="15.75">
      <c r="A7227" s="15">
        <v>683615830820</v>
      </c>
    </row>
    <row r="7228" spans="1:1" ht="15.75">
      <c r="A7228" s="15">
        <v>683615830837</v>
      </c>
    </row>
    <row r="7229" spans="1:1" ht="15.75">
      <c r="A7229" s="15">
        <v>683615830844</v>
      </c>
    </row>
    <row r="7230" spans="1:1" ht="15.75">
      <c r="A7230" s="15">
        <v>683615830851</v>
      </c>
    </row>
    <row r="7231" spans="1:1" ht="15.75">
      <c r="A7231" s="15">
        <v>683615830868</v>
      </c>
    </row>
    <row r="7232" spans="1:1" ht="15.75">
      <c r="A7232" s="15">
        <v>683615830875</v>
      </c>
    </row>
    <row r="7233" spans="1:1" ht="15.75">
      <c r="A7233" s="15">
        <v>683615830882</v>
      </c>
    </row>
    <row r="7234" spans="1:1" ht="15.75">
      <c r="A7234" s="15">
        <v>683615830899</v>
      </c>
    </row>
    <row r="7235" spans="1:1" ht="15.75">
      <c r="A7235" s="15">
        <v>683615830905</v>
      </c>
    </row>
    <row r="7236" spans="1:1" ht="15.75">
      <c r="A7236" s="15">
        <v>683615830912</v>
      </c>
    </row>
    <row r="7237" spans="1:1" ht="15.75">
      <c r="A7237" s="15">
        <v>683615830929</v>
      </c>
    </row>
    <row r="7238" spans="1:1" ht="15.75">
      <c r="A7238" s="15">
        <v>683615830936</v>
      </c>
    </row>
    <row r="7239" spans="1:1" ht="15.75">
      <c r="A7239" s="15">
        <v>683615830943</v>
      </c>
    </row>
    <row r="7240" spans="1:1" ht="15.75">
      <c r="A7240" s="15">
        <v>683615830950</v>
      </c>
    </row>
    <row r="7241" spans="1:1" ht="15.75">
      <c r="A7241" s="15">
        <v>683615830967</v>
      </c>
    </row>
    <row r="7242" spans="1:1" ht="15.75">
      <c r="A7242" s="15">
        <v>683615830974</v>
      </c>
    </row>
    <row r="7243" spans="1:1" ht="15.75">
      <c r="A7243" s="15">
        <v>683615830981</v>
      </c>
    </row>
    <row r="7244" spans="1:1" ht="15.75">
      <c r="A7244" s="15">
        <v>683615830998</v>
      </c>
    </row>
    <row r="7245" spans="1:1" ht="15.75">
      <c r="A7245" s="15">
        <v>683615831001</v>
      </c>
    </row>
    <row r="7246" spans="1:1" ht="15.75">
      <c r="A7246" s="15">
        <v>683615831018</v>
      </c>
    </row>
    <row r="7247" spans="1:1" ht="15.75">
      <c r="A7247" s="15">
        <v>683615831025</v>
      </c>
    </row>
    <row r="7248" spans="1:1" ht="15.75">
      <c r="A7248" s="15">
        <v>683615831032</v>
      </c>
    </row>
    <row r="7249" spans="1:1" ht="15.75">
      <c r="A7249" s="15">
        <v>683615831049</v>
      </c>
    </row>
    <row r="7250" spans="1:1" ht="15.75">
      <c r="A7250" s="15">
        <v>683615831056</v>
      </c>
    </row>
    <row r="7251" spans="1:1" ht="15.75">
      <c r="A7251" s="15">
        <v>683615831063</v>
      </c>
    </row>
    <row r="7252" spans="1:1" ht="15.75">
      <c r="A7252" s="15">
        <v>683615831070</v>
      </c>
    </row>
    <row r="7253" spans="1:1" ht="15.75">
      <c r="A7253" s="15">
        <v>683615831087</v>
      </c>
    </row>
    <row r="7254" spans="1:1" ht="15.75">
      <c r="A7254" s="15">
        <v>683615831094</v>
      </c>
    </row>
    <row r="7255" spans="1:1" ht="15.75">
      <c r="A7255" s="15">
        <v>683615831100</v>
      </c>
    </row>
    <row r="7256" spans="1:1" ht="15.75">
      <c r="A7256" s="15">
        <v>683615831117</v>
      </c>
    </row>
    <row r="7257" spans="1:1" ht="15.75">
      <c r="A7257" s="15">
        <v>683615831124</v>
      </c>
    </row>
    <row r="7258" spans="1:1" ht="15.75">
      <c r="A7258" s="15">
        <v>683615831131</v>
      </c>
    </row>
    <row r="7259" spans="1:1" ht="15.75">
      <c r="A7259" s="15">
        <v>683615831148</v>
      </c>
    </row>
    <row r="7260" spans="1:1" ht="15.75">
      <c r="A7260" s="15">
        <v>683615831155</v>
      </c>
    </row>
    <row r="7261" spans="1:1" ht="15.75">
      <c r="A7261" s="15">
        <v>683615831162</v>
      </c>
    </row>
    <row r="7262" spans="1:1" ht="15.75">
      <c r="A7262" s="15">
        <v>683615831179</v>
      </c>
    </row>
    <row r="7263" spans="1:1" ht="15.75">
      <c r="A7263" s="15">
        <v>683615831186</v>
      </c>
    </row>
    <row r="7264" spans="1:1" ht="15.75">
      <c r="A7264" s="15">
        <v>683615831193</v>
      </c>
    </row>
    <row r="7265" spans="1:1" ht="15.75">
      <c r="A7265" s="15">
        <v>683615831209</v>
      </c>
    </row>
    <row r="7266" spans="1:1" ht="15.75">
      <c r="A7266" s="15">
        <v>683615831216</v>
      </c>
    </row>
    <row r="7267" spans="1:1" ht="15.75">
      <c r="A7267" s="15">
        <v>683615831223</v>
      </c>
    </row>
    <row r="7268" spans="1:1" ht="15.75">
      <c r="A7268" s="15">
        <v>683615831230</v>
      </c>
    </row>
    <row r="7269" spans="1:1" ht="15.75">
      <c r="A7269" s="15">
        <v>683615831247</v>
      </c>
    </row>
    <row r="7270" spans="1:1" ht="15.75">
      <c r="A7270" s="15">
        <v>683615831254</v>
      </c>
    </row>
    <row r="7271" spans="1:1" ht="15.75">
      <c r="A7271" s="15">
        <v>683615831261</v>
      </c>
    </row>
    <row r="7272" spans="1:1" ht="15.75">
      <c r="A7272" s="15">
        <v>683615831278</v>
      </c>
    </row>
    <row r="7273" spans="1:1" ht="15.75">
      <c r="A7273" s="15">
        <v>683615831285</v>
      </c>
    </row>
    <row r="7274" spans="1:1" ht="15.75">
      <c r="A7274" s="15">
        <v>683615831292</v>
      </c>
    </row>
    <row r="7275" spans="1:1" ht="15.75">
      <c r="A7275" s="15">
        <v>683615831308</v>
      </c>
    </row>
    <row r="7276" spans="1:1" ht="15.75">
      <c r="A7276" s="15">
        <v>683615831315</v>
      </c>
    </row>
    <row r="7277" spans="1:1" ht="15.75">
      <c r="A7277" s="15">
        <v>683615831322</v>
      </c>
    </row>
    <row r="7278" spans="1:1" ht="15.75">
      <c r="A7278" s="15">
        <v>683615831339</v>
      </c>
    </row>
    <row r="7279" spans="1:1" ht="15.75">
      <c r="A7279" s="15">
        <v>683615831346</v>
      </c>
    </row>
    <row r="7280" spans="1:1" ht="15.75">
      <c r="A7280" s="15">
        <v>683615831353</v>
      </c>
    </row>
    <row r="7281" spans="1:1" ht="15.75">
      <c r="A7281" s="15">
        <v>683615831360</v>
      </c>
    </row>
    <row r="7282" spans="1:1" ht="15.75">
      <c r="A7282" s="15">
        <v>683615831377</v>
      </c>
    </row>
    <row r="7283" spans="1:1" ht="15.75">
      <c r="A7283" s="15">
        <v>683615831384</v>
      </c>
    </row>
    <row r="7284" spans="1:1" ht="15.75">
      <c r="A7284" s="15">
        <v>683615831391</v>
      </c>
    </row>
    <row r="7285" spans="1:1" ht="15.75">
      <c r="A7285" s="15">
        <v>683615831407</v>
      </c>
    </row>
    <row r="7286" spans="1:1" ht="15.75">
      <c r="A7286" s="15">
        <v>683615831414</v>
      </c>
    </row>
    <row r="7287" spans="1:1" ht="15.75">
      <c r="A7287" s="15">
        <v>683615831421</v>
      </c>
    </row>
    <row r="7288" spans="1:1" ht="15.75">
      <c r="A7288" s="15">
        <v>683615831438</v>
      </c>
    </row>
    <row r="7289" spans="1:1" ht="15.75">
      <c r="A7289" s="15">
        <v>683615831445</v>
      </c>
    </row>
    <row r="7290" spans="1:1" ht="15.75">
      <c r="A7290" s="15">
        <v>683615831452</v>
      </c>
    </row>
    <row r="7291" spans="1:1" ht="15.75">
      <c r="A7291" s="15">
        <v>683615831469</v>
      </c>
    </row>
    <row r="7292" spans="1:1" ht="15.75">
      <c r="A7292" s="15">
        <v>683615831476</v>
      </c>
    </row>
    <row r="7293" spans="1:1" ht="15.75">
      <c r="A7293" s="15">
        <v>683615831483</v>
      </c>
    </row>
    <row r="7294" spans="1:1" ht="15.75">
      <c r="A7294" s="15">
        <v>683615831490</v>
      </c>
    </row>
    <row r="7295" spans="1:1" ht="15.75">
      <c r="A7295" s="15">
        <v>683615831506</v>
      </c>
    </row>
    <row r="7296" spans="1:1" ht="15.75">
      <c r="A7296" s="15">
        <v>683615831513</v>
      </c>
    </row>
    <row r="7297" spans="1:1" ht="15.75">
      <c r="A7297" s="15">
        <v>683615831520</v>
      </c>
    </row>
    <row r="7298" spans="1:1" ht="15.75">
      <c r="A7298" s="15">
        <v>683615831537</v>
      </c>
    </row>
    <row r="7299" spans="1:1" ht="15.75">
      <c r="A7299" s="15">
        <v>683615831544</v>
      </c>
    </row>
    <row r="7300" spans="1:1" ht="15.75">
      <c r="A7300" s="15">
        <v>683615831551</v>
      </c>
    </row>
    <row r="7301" spans="1:1" ht="15.75">
      <c r="A7301" s="15">
        <v>683615831568</v>
      </c>
    </row>
    <row r="7302" spans="1:1" ht="15.75">
      <c r="A7302" s="15">
        <v>683615831575</v>
      </c>
    </row>
    <row r="7303" spans="1:1" ht="15.75">
      <c r="A7303" s="15">
        <v>683615831582</v>
      </c>
    </row>
    <row r="7304" spans="1:1" ht="15.75">
      <c r="A7304" s="15">
        <v>683615831599</v>
      </c>
    </row>
    <row r="7305" spans="1:1" ht="15.75">
      <c r="A7305" s="15">
        <v>683615831605</v>
      </c>
    </row>
    <row r="7306" spans="1:1" ht="15.75">
      <c r="A7306" s="15">
        <v>683615831612</v>
      </c>
    </row>
    <row r="7307" spans="1:1" ht="15.75">
      <c r="A7307" s="15">
        <v>683615831629</v>
      </c>
    </row>
    <row r="7308" spans="1:1" ht="15.75">
      <c r="A7308" s="15">
        <v>683615831636</v>
      </c>
    </row>
    <row r="7309" spans="1:1" ht="15.75">
      <c r="A7309" s="15">
        <v>683615831643</v>
      </c>
    </row>
    <row r="7310" spans="1:1" ht="15.75">
      <c r="A7310" s="15">
        <v>683615831650</v>
      </c>
    </row>
    <row r="7311" spans="1:1" ht="15.75">
      <c r="A7311" s="15">
        <v>683615831667</v>
      </c>
    </row>
    <row r="7312" spans="1:1" ht="15.75">
      <c r="A7312" s="15">
        <v>683615831674</v>
      </c>
    </row>
    <row r="7313" spans="1:1" ht="15.75">
      <c r="A7313" s="15">
        <v>683615831681</v>
      </c>
    </row>
    <row r="7314" spans="1:1" ht="15.75">
      <c r="A7314" s="15">
        <v>683615831698</v>
      </c>
    </row>
    <row r="7315" spans="1:1" ht="15.75">
      <c r="A7315" s="15">
        <v>683615831704</v>
      </c>
    </row>
    <row r="7316" spans="1:1" ht="15.75">
      <c r="A7316" s="15">
        <v>683615831711</v>
      </c>
    </row>
    <row r="7317" spans="1:1" ht="15.75">
      <c r="A7317" s="15">
        <v>683615831728</v>
      </c>
    </row>
    <row r="7318" spans="1:1" ht="15.75">
      <c r="A7318" s="15">
        <v>683615831735</v>
      </c>
    </row>
    <row r="7319" spans="1:1" ht="15.75">
      <c r="A7319" s="15">
        <v>683615831742</v>
      </c>
    </row>
    <row r="7320" spans="1:1" ht="15.75">
      <c r="A7320" s="15">
        <v>683615831759</v>
      </c>
    </row>
    <row r="7321" spans="1:1" ht="15.75">
      <c r="A7321" s="15">
        <v>683615831766</v>
      </c>
    </row>
    <row r="7322" spans="1:1" ht="15.75">
      <c r="A7322" s="15">
        <v>683615831773</v>
      </c>
    </row>
    <row r="7323" spans="1:1" ht="15.75">
      <c r="A7323" s="15">
        <v>683615831780</v>
      </c>
    </row>
    <row r="7324" spans="1:1" ht="15.75">
      <c r="A7324" s="15">
        <v>683615831797</v>
      </c>
    </row>
    <row r="7325" spans="1:1" ht="15.75">
      <c r="A7325" s="15">
        <v>683615831803</v>
      </c>
    </row>
    <row r="7326" spans="1:1" ht="15.75">
      <c r="A7326" s="15">
        <v>683615831810</v>
      </c>
    </row>
    <row r="7327" spans="1:1" ht="15.75">
      <c r="A7327" s="15">
        <v>683615831827</v>
      </c>
    </row>
    <row r="7328" spans="1:1" ht="15.75">
      <c r="A7328" s="15">
        <v>683615831834</v>
      </c>
    </row>
    <row r="7329" spans="1:1" ht="15.75">
      <c r="A7329" s="15">
        <v>683615831841</v>
      </c>
    </row>
    <row r="7330" spans="1:1" ht="15.75">
      <c r="A7330" s="15">
        <v>683615831858</v>
      </c>
    </row>
    <row r="7331" spans="1:1" ht="15.75">
      <c r="A7331" s="15">
        <v>683615831865</v>
      </c>
    </row>
    <row r="7332" spans="1:1" ht="15.75">
      <c r="A7332" s="15">
        <v>683615831872</v>
      </c>
    </row>
    <row r="7333" spans="1:1" ht="15.75">
      <c r="A7333" s="15">
        <v>683615831889</v>
      </c>
    </row>
    <row r="7334" spans="1:1" ht="15.75">
      <c r="A7334" s="15">
        <v>683615831896</v>
      </c>
    </row>
    <row r="7335" spans="1:1" ht="15.75">
      <c r="A7335" s="15">
        <v>683615831902</v>
      </c>
    </row>
    <row r="7336" spans="1:1" ht="15.75">
      <c r="A7336" s="15">
        <v>683615831919</v>
      </c>
    </row>
    <row r="7337" spans="1:1" ht="15.75">
      <c r="A7337" s="15">
        <v>683615831926</v>
      </c>
    </row>
    <row r="7338" spans="1:1" ht="15.75">
      <c r="A7338" s="15">
        <v>683615831933</v>
      </c>
    </row>
    <row r="7339" spans="1:1" ht="15.75">
      <c r="A7339" s="15">
        <v>683615831940</v>
      </c>
    </row>
    <row r="7340" spans="1:1" ht="15.75">
      <c r="A7340" s="15">
        <v>683615831957</v>
      </c>
    </row>
    <row r="7341" spans="1:1" ht="15.75">
      <c r="A7341" s="15">
        <v>683615831964</v>
      </c>
    </row>
    <row r="7342" spans="1:1" ht="15.75">
      <c r="A7342" s="15">
        <v>683615831971</v>
      </c>
    </row>
    <row r="7343" spans="1:1" ht="15.75">
      <c r="A7343" s="15">
        <v>683615831988</v>
      </c>
    </row>
    <row r="7344" spans="1:1" ht="15.75">
      <c r="A7344" s="15">
        <v>683615831995</v>
      </c>
    </row>
    <row r="7345" spans="1:1" ht="15.75">
      <c r="A7345" s="15">
        <v>683615832008</v>
      </c>
    </row>
    <row r="7346" spans="1:1" ht="15.75">
      <c r="A7346" s="15">
        <v>683615832015</v>
      </c>
    </row>
    <row r="7347" spans="1:1" ht="15.75">
      <c r="A7347" s="15">
        <v>683615832022</v>
      </c>
    </row>
    <row r="7348" spans="1:1" ht="15.75">
      <c r="A7348" s="15">
        <v>683615832039</v>
      </c>
    </row>
    <row r="7349" spans="1:1" ht="15.75">
      <c r="A7349" s="15">
        <v>683615832046</v>
      </c>
    </row>
    <row r="7350" spans="1:1" ht="15.75">
      <c r="A7350" s="15">
        <v>683615832053</v>
      </c>
    </row>
    <row r="7351" spans="1:1" ht="15.75">
      <c r="A7351" s="15">
        <v>683615832060</v>
      </c>
    </row>
    <row r="7352" spans="1:1" ht="15.75">
      <c r="A7352" s="15">
        <v>683615832077</v>
      </c>
    </row>
    <row r="7353" spans="1:1" ht="15.75">
      <c r="A7353" s="15">
        <v>683615832084</v>
      </c>
    </row>
    <row r="7354" spans="1:1" ht="15.75">
      <c r="A7354" s="15">
        <v>683615832091</v>
      </c>
    </row>
    <row r="7355" spans="1:1" ht="15.75">
      <c r="A7355" s="15">
        <v>683615832107</v>
      </c>
    </row>
    <row r="7356" spans="1:1" ht="15.75">
      <c r="A7356" s="15">
        <v>683615832114</v>
      </c>
    </row>
    <row r="7357" spans="1:1" ht="15.75">
      <c r="A7357" s="15">
        <v>683615832121</v>
      </c>
    </row>
    <row r="7358" spans="1:1" ht="15.75">
      <c r="A7358" s="15">
        <v>683615832138</v>
      </c>
    </row>
    <row r="7359" spans="1:1" ht="15.75">
      <c r="A7359" s="15">
        <v>683615832145</v>
      </c>
    </row>
    <row r="7360" spans="1:1" ht="15.75">
      <c r="A7360" s="15">
        <v>683615832152</v>
      </c>
    </row>
    <row r="7361" spans="1:1" ht="15.75">
      <c r="A7361" s="15">
        <v>683615832169</v>
      </c>
    </row>
    <row r="7362" spans="1:1" ht="15.75">
      <c r="A7362" s="15">
        <v>683615832176</v>
      </c>
    </row>
    <row r="7363" spans="1:1" ht="15.75">
      <c r="A7363" s="15">
        <v>683615832183</v>
      </c>
    </row>
    <row r="7364" spans="1:1" ht="15.75">
      <c r="A7364" s="15">
        <v>683615832190</v>
      </c>
    </row>
    <row r="7365" spans="1:1" ht="15.75">
      <c r="A7365" s="15">
        <v>683615832206</v>
      </c>
    </row>
    <row r="7366" spans="1:1" ht="15.75">
      <c r="A7366" s="15">
        <v>683615832213</v>
      </c>
    </row>
    <row r="7367" spans="1:1" ht="15.75">
      <c r="A7367" s="15">
        <v>683615832220</v>
      </c>
    </row>
    <row r="7368" spans="1:1" ht="15.75">
      <c r="A7368" s="15">
        <v>683615832237</v>
      </c>
    </row>
    <row r="7369" spans="1:1" ht="15.75">
      <c r="A7369" s="15">
        <v>683615832244</v>
      </c>
    </row>
    <row r="7370" spans="1:1" ht="15.75">
      <c r="A7370" s="15">
        <v>683615832251</v>
      </c>
    </row>
    <row r="7371" spans="1:1" ht="15.75">
      <c r="A7371" s="15">
        <v>683615832268</v>
      </c>
    </row>
    <row r="7372" spans="1:1" ht="15.75">
      <c r="A7372" s="15">
        <v>683615832275</v>
      </c>
    </row>
    <row r="7373" spans="1:1" ht="15.75">
      <c r="A7373" s="15">
        <v>683615832282</v>
      </c>
    </row>
    <row r="7374" spans="1:1" ht="15.75">
      <c r="A7374" s="15">
        <v>683615832299</v>
      </c>
    </row>
    <row r="7375" spans="1:1" ht="15.75">
      <c r="A7375" s="15">
        <v>683615832305</v>
      </c>
    </row>
    <row r="7376" spans="1:1" ht="15.75">
      <c r="A7376" s="15">
        <v>683615832312</v>
      </c>
    </row>
    <row r="7377" spans="1:1" ht="15.75">
      <c r="A7377" s="15">
        <v>683615832329</v>
      </c>
    </row>
    <row r="7378" spans="1:1" ht="15.75">
      <c r="A7378" s="15">
        <v>683615832336</v>
      </c>
    </row>
    <row r="7379" spans="1:1" ht="15.75">
      <c r="A7379" s="15">
        <v>683615832343</v>
      </c>
    </row>
    <row r="7380" spans="1:1" ht="15.75">
      <c r="A7380" s="15">
        <v>683615832350</v>
      </c>
    </row>
    <row r="7381" spans="1:1" ht="15.75">
      <c r="A7381" s="15">
        <v>683615832367</v>
      </c>
    </row>
    <row r="7382" spans="1:1" ht="15.75">
      <c r="A7382" s="15">
        <v>683615832374</v>
      </c>
    </row>
    <row r="7383" spans="1:1" ht="15.75">
      <c r="A7383" s="15">
        <v>683615832381</v>
      </c>
    </row>
    <row r="7384" spans="1:1" ht="15.75">
      <c r="A7384" s="15">
        <v>683615832398</v>
      </c>
    </row>
    <row r="7385" spans="1:1" ht="15.75">
      <c r="A7385" s="15">
        <v>683615832404</v>
      </c>
    </row>
    <row r="7386" spans="1:1" ht="15.75">
      <c r="A7386" s="15">
        <v>683615832411</v>
      </c>
    </row>
    <row r="7387" spans="1:1" ht="15.75">
      <c r="A7387" s="15">
        <v>683615832428</v>
      </c>
    </row>
    <row r="7388" spans="1:1" ht="15.75">
      <c r="A7388" s="15">
        <v>683615832435</v>
      </c>
    </row>
    <row r="7389" spans="1:1" ht="15.75">
      <c r="A7389" s="15">
        <v>683615832442</v>
      </c>
    </row>
    <row r="7390" spans="1:1" ht="15.75">
      <c r="A7390" s="15">
        <v>683615832459</v>
      </c>
    </row>
    <row r="7391" spans="1:1" ht="15.75">
      <c r="A7391" s="15">
        <v>683615832466</v>
      </c>
    </row>
    <row r="7392" spans="1:1" ht="15.75">
      <c r="A7392" s="15">
        <v>683615832473</v>
      </c>
    </row>
    <row r="7393" spans="1:1" ht="15.75">
      <c r="A7393" s="15">
        <v>683615832480</v>
      </c>
    </row>
    <row r="7394" spans="1:1" ht="15.75">
      <c r="A7394" s="15">
        <v>683615832497</v>
      </c>
    </row>
    <row r="7395" spans="1:1" ht="15.75">
      <c r="A7395" s="15">
        <v>683615832503</v>
      </c>
    </row>
    <row r="7396" spans="1:1" ht="15.75">
      <c r="A7396" s="15">
        <v>683615832510</v>
      </c>
    </row>
    <row r="7397" spans="1:1" ht="15.75">
      <c r="A7397" s="15">
        <v>683615832527</v>
      </c>
    </row>
    <row r="7398" spans="1:1" ht="15.75">
      <c r="A7398" s="15">
        <v>683615832534</v>
      </c>
    </row>
    <row r="7399" spans="1:1" ht="15.75">
      <c r="A7399" s="15">
        <v>683615832541</v>
      </c>
    </row>
    <row r="7400" spans="1:1" ht="15.75">
      <c r="A7400" s="15">
        <v>683615832558</v>
      </c>
    </row>
    <row r="7401" spans="1:1" ht="15.75">
      <c r="A7401" s="15">
        <v>683615832565</v>
      </c>
    </row>
    <row r="7402" spans="1:1" ht="15.75">
      <c r="A7402" s="15">
        <v>683615832572</v>
      </c>
    </row>
    <row r="7403" spans="1:1" ht="15.75">
      <c r="A7403" s="15">
        <v>683615832589</v>
      </c>
    </row>
    <row r="7404" spans="1:1" ht="15.75">
      <c r="A7404" s="15">
        <v>683615832596</v>
      </c>
    </row>
    <row r="7405" spans="1:1" ht="15.75">
      <c r="A7405" s="15">
        <v>683615832602</v>
      </c>
    </row>
    <row r="7406" spans="1:1" ht="15.75">
      <c r="A7406" s="15">
        <v>683615832619</v>
      </c>
    </row>
    <row r="7407" spans="1:1" ht="15.75">
      <c r="A7407" s="15">
        <v>683615832626</v>
      </c>
    </row>
    <row r="7408" spans="1:1" ht="15.75">
      <c r="A7408" s="15">
        <v>683615832633</v>
      </c>
    </row>
    <row r="7409" spans="1:1" ht="15.75">
      <c r="A7409" s="15">
        <v>683615832640</v>
      </c>
    </row>
    <row r="7410" spans="1:1" ht="15.75">
      <c r="A7410" s="15">
        <v>683615832657</v>
      </c>
    </row>
    <row r="7411" spans="1:1" ht="15.75">
      <c r="A7411" s="15">
        <v>683615832664</v>
      </c>
    </row>
    <row r="7412" spans="1:1" ht="15.75">
      <c r="A7412" s="15">
        <v>683615832671</v>
      </c>
    </row>
    <row r="7413" spans="1:1" ht="15.75">
      <c r="A7413" s="15">
        <v>683615832688</v>
      </c>
    </row>
    <row r="7414" spans="1:1" ht="15.75">
      <c r="A7414" s="15">
        <v>683615832695</v>
      </c>
    </row>
    <row r="7415" spans="1:1" ht="15.75">
      <c r="A7415" s="15">
        <v>683615832701</v>
      </c>
    </row>
    <row r="7416" spans="1:1" ht="15.75">
      <c r="A7416" s="15">
        <v>683615832718</v>
      </c>
    </row>
    <row r="7417" spans="1:1" ht="15.75">
      <c r="A7417" s="15">
        <v>683615832725</v>
      </c>
    </row>
    <row r="7418" spans="1:1" ht="15.75">
      <c r="A7418" s="15">
        <v>683615832732</v>
      </c>
    </row>
    <row r="7419" spans="1:1" ht="15.75">
      <c r="A7419" s="15">
        <v>683615832749</v>
      </c>
    </row>
    <row r="7420" spans="1:1" ht="15.75">
      <c r="A7420" s="15">
        <v>683615832756</v>
      </c>
    </row>
    <row r="7421" spans="1:1" ht="15.75">
      <c r="A7421" s="15">
        <v>683615832763</v>
      </c>
    </row>
    <row r="7422" spans="1:1" ht="15.75">
      <c r="A7422" s="15">
        <v>683615832770</v>
      </c>
    </row>
    <row r="7423" spans="1:1" ht="15.75">
      <c r="A7423" s="15">
        <v>683615832787</v>
      </c>
    </row>
    <row r="7424" spans="1:1" ht="15.75">
      <c r="A7424" s="15">
        <v>683615832794</v>
      </c>
    </row>
    <row r="7425" spans="1:1" ht="15.75">
      <c r="A7425" s="15">
        <v>683615832800</v>
      </c>
    </row>
    <row r="7426" spans="1:1" ht="15.75">
      <c r="A7426" s="15">
        <v>683615832817</v>
      </c>
    </row>
    <row r="7427" spans="1:1" ht="15.75">
      <c r="A7427" s="15">
        <v>683615832824</v>
      </c>
    </row>
    <row r="7428" spans="1:1" ht="15.75">
      <c r="A7428" s="15">
        <v>683615832831</v>
      </c>
    </row>
    <row r="7429" spans="1:1" ht="15.75">
      <c r="A7429" s="15">
        <v>683615832848</v>
      </c>
    </row>
    <row r="7430" spans="1:1" ht="15.75">
      <c r="A7430" s="15">
        <v>683615832855</v>
      </c>
    </row>
    <row r="7431" spans="1:1" ht="15.75">
      <c r="A7431" s="15">
        <v>683615832862</v>
      </c>
    </row>
    <row r="7432" spans="1:1" ht="15.75">
      <c r="A7432" s="15">
        <v>683615832879</v>
      </c>
    </row>
    <row r="7433" spans="1:1" ht="15.75">
      <c r="A7433" s="15">
        <v>683615832886</v>
      </c>
    </row>
    <row r="7434" spans="1:1" ht="15.75">
      <c r="A7434" s="15">
        <v>683615832893</v>
      </c>
    </row>
    <row r="7435" spans="1:1" ht="15.75">
      <c r="A7435" s="15">
        <v>683615832909</v>
      </c>
    </row>
    <row r="7436" spans="1:1" ht="15.75">
      <c r="A7436" s="15">
        <v>683615832916</v>
      </c>
    </row>
    <row r="7437" spans="1:1" ht="15.75">
      <c r="A7437" s="15">
        <v>683615832923</v>
      </c>
    </row>
    <row r="7438" spans="1:1" ht="15.75">
      <c r="A7438" s="15">
        <v>683615832930</v>
      </c>
    </row>
    <row r="7439" spans="1:1" ht="15.75">
      <c r="A7439" s="15">
        <v>683615832947</v>
      </c>
    </row>
    <row r="7440" spans="1:1" ht="15.75">
      <c r="A7440" s="15">
        <v>683615832954</v>
      </c>
    </row>
    <row r="7441" spans="1:1" ht="15.75">
      <c r="A7441" s="15">
        <v>683615832961</v>
      </c>
    </row>
    <row r="7442" spans="1:1" ht="15.75">
      <c r="A7442" s="15">
        <v>683615832978</v>
      </c>
    </row>
    <row r="7443" spans="1:1" ht="15.75">
      <c r="A7443" s="15">
        <v>683615832985</v>
      </c>
    </row>
    <row r="7444" spans="1:1" ht="15.75">
      <c r="A7444" s="15">
        <v>683615832992</v>
      </c>
    </row>
    <row r="7445" spans="1:1" ht="15.75">
      <c r="A7445" s="15">
        <v>683615833005</v>
      </c>
    </row>
    <row r="7446" spans="1:1" ht="15.75">
      <c r="A7446" s="15">
        <v>683615833012</v>
      </c>
    </row>
    <row r="7447" spans="1:1" ht="15.75">
      <c r="A7447" s="15">
        <v>683615833029</v>
      </c>
    </row>
    <row r="7448" spans="1:1" ht="15.75">
      <c r="A7448" s="15">
        <v>683615833036</v>
      </c>
    </row>
    <row r="7449" spans="1:1" ht="15.75">
      <c r="A7449" s="15">
        <v>683615833043</v>
      </c>
    </row>
    <row r="7450" spans="1:1" ht="15.75">
      <c r="A7450" s="15">
        <v>683615833050</v>
      </c>
    </row>
    <row r="7451" spans="1:1" ht="15.75">
      <c r="A7451" s="15">
        <v>683615833067</v>
      </c>
    </row>
    <row r="7452" spans="1:1" ht="15.75">
      <c r="A7452" s="15">
        <v>683615833074</v>
      </c>
    </row>
    <row r="7453" spans="1:1" ht="15.75">
      <c r="A7453" s="15">
        <v>683615833081</v>
      </c>
    </row>
    <row r="7454" spans="1:1" ht="15.75">
      <c r="A7454" s="15">
        <v>683615833098</v>
      </c>
    </row>
    <row r="7455" spans="1:1" ht="15.75">
      <c r="A7455" s="15">
        <v>683615833104</v>
      </c>
    </row>
    <row r="7456" spans="1:1" ht="15.75">
      <c r="A7456" s="15">
        <v>683615833111</v>
      </c>
    </row>
    <row r="7457" spans="1:1" ht="15.75">
      <c r="A7457" s="15">
        <v>683615833128</v>
      </c>
    </row>
    <row r="7458" spans="1:1" ht="15.75">
      <c r="A7458" s="15">
        <v>683615833135</v>
      </c>
    </row>
    <row r="7459" spans="1:1" ht="15.75">
      <c r="A7459" s="15">
        <v>683615833142</v>
      </c>
    </row>
    <row r="7460" spans="1:1" ht="15.75">
      <c r="A7460" s="15">
        <v>683615833159</v>
      </c>
    </row>
    <row r="7461" spans="1:1" ht="15.75">
      <c r="A7461" s="15">
        <v>683615833166</v>
      </c>
    </row>
    <row r="7462" spans="1:1" ht="15.75">
      <c r="A7462" s="15">
        <v>683615833173</v>
      </c>
    </row>
    <row r="7463" spans="1:1" ht="15.75">
      <c r="A7463" s="15">
        <v>683615833180</v>
      </c>
    </row>
    <row r="7464" spans="1:1" ht="15.75">
      <c r="A7464" s="15">
        <v>683615833197</v>
      </c>
    </row>
    <row r="7465" spans="1:1" ht="15.75">
      <c r="A7465" s="15">
        <v>683615833203</v>
      </c>
    </row>
    <row r="7466" spans="1:1" ht="15.75">
      <c r="A7466" s="15">
        <v>683615833210</v>
      </c>
    </row>
    <row r="7467" spans="1:1" ht="15.75">
      <c r="A7467" s="15">
        <v>683615833227</v>
      </c>
    </row>
    <row r="7468" spans="1:1" ht="15.75">
      <c r="A7468" s="15">
        <v>683615833234</v>
      </c>
    </row>
    <row r="7469" spans="1:1" ht="15.75">
      <c r="A7469" s="15">
        <v>683615833241</v>
      </c>
    </row>
    <row r="7470" spans="1:1" ht="15.75">
      <c r="A7470" s="15">
        <v>683615833258</v>
      </c>
    </row>
    <row r="7471" spans="1:1" ht="15.75">
      <c r="A7471" s="15">
        <v>683615833265</v>
      </c>
    </row>
    <row r="7472" spans="1:1" ht="15.75">
      <c r="A7472" s="15">
        <v>683615833272</v>
      </c>
    </row>
    <row r="7473" spans="1:1" ht="15.75">
      <c r="A7473" s="15">
        <v>683615833289</v>
      </c>
    </row>
    <row r="7474" spans="1:1" ht="15.75">
      <c r="A7474" s="15">
        <v>683615833296</v>
      </c>
    </row>
    <row r="7475" spans="1:1" ht="15.75">
      <c r="A7475" s="15">
        <v>683615833302</v>
      </c>
    </row>
    <row r="7476" spans="1:1" ht="15.75">
      <c r="A7476" s="15">
        <v>683615833319</v>
      </c>
    </row>
    <row r="7477" spans="1:1" ht="15.75">
      <c r="A7477" s="15">
        <v>683615833326</v>
      </c>
    </row>
    <row r="7478" spans="1:1" ht="15.75">
      <c r="A7478" s="15">
        <v>683615833333</v>
      </c>
    </row>
    <row r="7479" spans="1:1" ht="15.75">
      <c r="A7479" s="15">
        <v>683615833340</v>
      </c>
    </row>
    <row r="7480" spans="1:1" ht="15.75">
      <c r="A7480" s="15">
        <v>683615833357</v>
      </c>
    </row>
    <row r="7481" spans="1:1" ht="15.75">
      <c r="A7481" s="15">
        <v>683615833364</v>
      </c>
    </row>
    <row r="7482" spans="1:1" ht="15.75">
      <c r="A7482" s="15">
        <v>683615833371</v>
      </c>
    </row>
    <row r="7483" spans="1:1" ht="15.75">
      <c r="A7483" s="15">
        <v>683615833388</v>
      </c>
    </row>
    <row r="7484" spans="1:1" ht="15.75">
      <c r="A7484" s="15">
        <v>683615833395</v>
      </c>
    </row>
    <row r="7485" spans="1:1" ht="15.75">
      <c r="A7485" s="15">
        <v>683615833401</v>
      </c>
    </row>
    <row r="7486" spans="1:1" ht="15.75">
      <c r="A7486" s="15">
        <v>683615833418</v>
      </c>
    </row>
    <row r="7487" spans="1:1" ht="15.75">
      <c r="A7487" s="15">
        <v>683615833425</v>
      </c>
    </row>
    <row r="7488" spans="1:1" ht="15.75">
      <c r="A7488" s="15">
        <v>683615833432</v>
      </c>
    </row>
    <row r="7489" spans="1:1" ht="15.75">
      <c r="A7489" s="15">
        <v>683615833449</v>
      </c>
    </row>
    <row r="7490" spans="1:1" ht="15.75">
      <c r="A7490" s="15">
        <v>683615833456</v>
      </c>
    </row>
    <row r="7491" spans="1:1" ht="15.75">
      <c r="A7491" s="15">
        <v>683615833463</v>
      </c>
    </row>
    <row r="7492" spans="1:1" ht="15.75">
      <c r="A7492" s="15">
        <v>683615833470</v>
      </c>
    </row>
    <row r="7493" spans="1:1" ht="15.75">
      <c r="A7493" s="15">
        <v>683615833487</v>
      </c>
    </row>
    <row r="7494" spans="1:1" ht="15.75">
      <c r="A7494" s="15">
        <v>683615833494</v>
      </c>
    </row>
    <row r="7495" spans="1:1" ht="15.75">
      <c r="A7495" s="15">
        <v>683615833500</v>
      </c>
    </row>
    <row r="7496" spans="1:1" ht="15.75">
      <c r="A7496" s="15">
        <v>683615833517</v>
      </c>
    </row>
    <row r="7497" spans="1:1" ht="15.75">
      <c r="A7497" s="15">
        <v>683615833524</v>
      </c>
    </row>
    <row r="7498" spans="1:1" ht="15.75">
      <c r="A7498" s="15">
        <v>683615833531</v>
      </c>
    </row>
    <row r="7499" spans="1:1" ht="15.75">
      <c r="A7499" s="15">
        <v>683615833548</v>
      </c>
    </row>
    <row r="7500" spans="1:1" ht="15.75">
      <c r="A7500" s="15">
        <v>683615833555</v>
      </c>
    </row>
    <row r="7501" spans="1:1" ht="15.75">
      <c r="A7501" s="15">
        <v>683615833562</v>
      </c>
    </row>
    <row r="7502" spans="1:1" ht="15.75">
      <c r="A7502" s="15">
        <v>683615833579</v>
      </c>
    </row>
    <row r="7503" spans="1:1" ht="15.75">
      <c r="A7503" s="15">
        <v>683615833586</v>
      </c>
    </row>
    <row r="7504" spans="1:1" ht="15.75">
      <c r="A7504" s="15">
        <v>683615833593</v>
      </c>
    </row>
    <row r="7505" spans="1:1" ht="15.75">
      <c r="A7505" s="15">
        <v>683615833609</v>
      </c>
    </row>
    <row r="7506" spans="1:1" ht="15.75">
      <c r="A7506" s="15">
        <v>683615833616</v>
      </c>
    </row>
    <row r="7507" spans="1:1" ht="15.75">
      <c r="A7507" s="15">
        <v>683615833623</v>
      </c>
    </row>
    <row r="7508" spans="1:1" ht="15.75">
      <c r="A7508" s="15">
        <v>683615833630</v>
      </c>
    </row>
    <row r="7509" spans="1:1" ht="15.75">
      <c r="A7509" s="15">
        <v>683615833647</v>
      </c>
    </row>
    <row r="7510" spans="1:1" ht="15.75">
      <c r="A7510" s="15">
        <v>683615833654</v>
      </c>
    </row>
    <row r="7511" spans="1:1" ht="15.75">
      <c r="A7511" s="15">
        <v>683615833661</v>
      </c>
    </row>
    <row r="7512" spans="1:1" ht="15.75">
      <c r="A7512" s="15">
        <v>683615833678</v>
      </c>
    </row>
    <row r="7513" spans="1:1" ht="15.75">
      <c r="A7513" s="15">
        <v>683615833685</v>
      </c>
    </row>
    <row r="7514" spans="1:1" ht="15.75">
      <c r="A7514" s="15">
        <v>683615833692</v>
      </c>
    </row>
    <row r="7515" spans="1:1" ht="15.75">
      <c r="A7515" s="15">
        <v>683615833708</v>
      </c>
    </row>
    <row r="7516" spans="1:1" ht="15.75">
      <c r="A7516" s="15">
        <v>683615833715</v>
      </c>
    </row>
    <row r="7517" spans="1:1" ht="15.75">
      <c r="A7517" s="15">
        <v>683615833722</v>
      </c>
    </row>
    <row r="7518" spans="1:1" ht="15.75">
      <c r="A7518" s="15">
        <v>683615833739</v>
      </c>
    </row>
    <row r="7519" spans="1:1" ht="15.75">
      <c r="A7519" s="15">
        <v>683615833746</v>
      </c>
    </row>
    <row r="7520" spans="1:1" ht="15.75">
      <c r="A7520" s="15">
        <v>683615833753</v>
      </c>
    </row>
    <row r="7521" spans="1:1" ht="15.75">
      <c r="A7521" s="15">
        <v>683615833760</v>
      </c>
    </row>
    <row r="7522" spans="1:1" ht="15.75">
      <c r="A7522" s="15">
        <v>683615833777</v>
      </c>
    </row>
    <row r="7523" spans="1:1" ht="15.75">
      <c r="A7523" s="15">
        <v>683615833784</v>
      </c>
    </row>
    <row r="7524" spans="1:1" ht="15.75">
      <c r="A7524" s="15">
        <v>683615833791</v>
      </c>
    </row>
    <row r="7525" spans="1:1" ht="15.75">
      <c r="A7525" s="15">
        <v>683615833807</v>
      </c>
    </row>
    <row r="7526" spans="1:1" ht="15.75">
      <c r="A7526" s="15">
        <v>683615833814</v>
      </c>
    </row>
    <row r="7527" spans="1:1" ht="15.75">
      <c r="A7527" s="15">
        <v>683615833821</v>
      </c>
    </row>
    <row r="7528" spans="1:1" ht="15.75">
      <c r="A7528" s="15">
        <v>683615833838</v>
      </c>
    </row>
    <row r="7529" spans="1:1" ht="15.75">
      <c r="A7529" s="15">
        <v>683615833845</v>
      </c>
    </row>
    <row r="7530" spans="1:1" ht="15.75">
      <c r="A7530" s="15">
        <v>683615833852</v>
      </c>
    </row>
    <row r="7531" spans="1:1" ht="15.75">
      <c r="A7531" s="15">
        <v>683615833869</v>
      </c>
    </row>
    <row r="7532" spans="1:1" ht="15.75">
      <c r="A7532" s="15">
        <v>683615833876</v>
      </c>
    </row>
    <row r="7533" spans="1:1" ht="15.75">
      <c r="A7533" s="15">
        <v>683615833883</v>
      </c>
    </row>
    <row r="7534" spans="1:1" ht="15.75">
      <c r="A7534" s="15">
        <v>683615833890</v>
      </c>
    </row>
    <row r="7535" spans="1:1" ht="15.75">
      <c r="A7535" s="15">
        <v>683615833906</v>
      </c>
    </row>
    <row r="7536" spans="1:1" ht="15.75">
      <c r="A7536" s="15">
        <v>683615833913</v>
      </c>
    </row>
    <row r="7537" spans="1:1" ht="15.75">
      <c r="A7537" s="15">
        <v>683615833920</v>
      </c>
    </row>
    <row r="7538" spans="1:1" ht="15.75">
      <c r="A7538" s="15">
        <v>683615833937</v>
      </c>
    </row>
    <row r="7539" spans="1:1" ht="15.75">
      <c r="A7539" s="15">
        <v>683615833944</v>
      </c>
    </row>
    <row r="7540" spans="1:1" ht="15.75">
      <c r="A7540" s="15">
        <v>683615833951</v>
      </c>
    </row>
    <row r="7541" spans="1:1" ht="15.75">
      <c r="A7541" s="15">
        <v>683615833968</v>
      </c>
    </row>
    <row r="7542" spans="1:1" ht="15.75">
      <c r="A7542" s="15">
        <v>683615833975</v>
      </c>
    </row>
    <row r="7543" spans="1:1" ht="15.75">
      <c r="A7543" s="15">
        <v>683615833982</v>
      </c>
    </row>
    <row r="7544" spans="1:1" ht="15.75">
      <c r="A7544" s="15">
        <v>683615833999</v>
      </c>
    </row>
    <row r="7545" spans="1:1" ht="15.75">
      <c r="A7545" s="15">
        <v>683615834002</v>
      </c>
    </row>
    <row r="7546" spans="1:1" ht="15.75">
      <c r="A7546" s="15">
        <v>683615834019</v>
      </c>
    </row>
    <row r="7547" spans="1:1" ht="15.75">
      <c r="A7547" s="15">
        <v>683615834026</v>
      </c>
    </row>
    <row r="7548" spans="1:1" ht="15.75">
      <c r="A7548" s="15">
        <v>683615834033</v>
      </c>
    </row>
    <row r="7549" spans="1:1" ht="15.75">
      <c r="A7549" s="15">
        <v>683615834040</v>
      </c>
    </row>
    <row r="7550" spans="1:1" ht="15.75">
      <c r="A7550" s="15">
        <v>683615834057</v>
      </c>
    </row>
    <row r="7551" spans="1:1" ht="15.75">
      <c r="A7551" s="15">
        <v>683615834064</v>
      </c>
    </row>
    <row r="7552" spans="1:1" ht="15.75">
      <c r="A7552" s="15">
        <v>683615834071</v>
      </c>
    </row>
    <row r="7553" spans="1:1" ht="15.75">
      <c r="A7553" s="15">
        <v>683615834088</v>
      </c>
    </row>
    <row r="7554" spans="1:1" ht="15.75">
      <c r="A7554" s="15">
        <v>683615834095</v>
      </c>
    </row>
    <row r="7555" spans="1:1" ht="15.75">
      <c r="A7555" s="15">
        <v>683615834101</v>
      </c>
    </row>
    <row r="7556" spans="1:1" ht="15.75">
      <c r="A7556" s="15">
        <v>683615834118</v>
      </c>
    </row>
    <row r="7557" spans="1:1" ht="15.75">
      <c r="A7557" s="15">
        <v>683615834125</v>
      </c>
    </row>
    <row r="7558" spans="1:1" ht="15.75">
      <c r="A7558" s="15">
        <v>683615834132</v>
      </c>
    </row>
    <row r="7559" spans="1:1" ht="15.75">
      <c r="A7559" s="15">
        <v>683615834149</v>
      </c>
    </row>
    <row r="7560" spans="1:1" ht="15.75">
      <c r="A7560" s="15">
        <v>683615834156</v>
      </c>
    </row>
    <row r="7561" spans="1:1" ht="15.75">
      <c r="A7561" s="15">
        <v>683615834163</v>
      </c>
    </row>
    <row r="7562" spans="1:1" ht="15.75">
      <c r="A7562" s="15">
        <v>683615834170</v>
      </c>
    </row>
    <row r="7563" spans="1:1" ht="15.75">
      <c r="A7563" s="15">
        <v>683615834187</v>
      </c>
    </row>
    <row r="7564" spans="1:1" ht="15.75">
      <c r="A7564" s="15">
        <v>683615834194</v>
      </c>
    </row>
    <row r="7565" spans="1:1" ht="15.75">
      <c r="A7565" s="15">
        <v>683615834200</v>
      </c>
    </row>
    <row r="7566" spans="1:1" ht="15.75">
      <c r="A7566" s="15">
        <v>683615834217</v>
      </c>
    </row>
    <row r="7567" spans="1:1" ht="15.75">
      <c r="A7567" s="15">
        <v>683615834224</v>
      </c>
    </row>
    <row r="7568" spans="1:1" ht="15.75">
      <c r="A7568" s="15">
        <v>683615834231</v>
      </c>
    </row>
    <row r="7569" spans="1:1" ht="15.75">
      <c r="A7569" s="15">
        <v>683615834248</v>
      </c>
    </row>
    <row r="7570" spans="1:1" ht="15.75">
      <c r="A7570" s="15">
        <v>683615834255</v>
      </c>
    </row>
    <row r="7571" spans="1:1" ht="15.75">
      <c r="A7571" s="15">
        <v>683615834262</v>
      </c>
    </row>
    <row r="7572" spans="1:1" ht="15.75">
      <c r="A7572" s="15">
        <v>683615834279</v>
      </c>
    </row>
    <row r="7573" spans="1:1" ht="15.75">
      <c r="A7573" s="15">
        <v>683615834286</v>
      </c>
    </row>
    <row r="7574" spans="1:1" ht="15.75">
      <c r="A7574" s="15">
        <v>683615834293</v>
      </c>
    </row>
    <row r="7575" spans="1:1" ht="15.75">
      <c r="A7575" s="15">
        <v>683615834309</v>
      </c>
    </row>
    <row r="7576" spans="1:1" ht="15.75">
      <c r="A7576" s="15">
        <v>683615834316</v>
      </c>
    </row>
    <row r="7577" spans="1:1" ht="15.75">
      <c r="A7577" s="15">
        <v>683615834323</v>
      </c>
    </row>
    <row r="7578" spans="1:1" ht="15.75">
      <c r="A7578" s="15">
        <v>683615834330</v>
      </c>
    </row>
    <row r="7579" spans="1:1" ht="15.75">
      <c r="A7579" s="15">
        <v>683615834347</v>
      </c>
    </row>
    <row r="7580" spans="1:1" ht="15.75">
      <c r="A7580" s="15">
        <v>683615834354</v>
      </c>
    </row>
    <row r="7581" spans="1:1" ht="15.75">
      <c r="A7581" s="15">
        <v>683615834361</v>
      </c>
    </row>
    <row r="7582" spans="1:1" ht="15.75">
      <c r="A7582" s="15">
        <v>683615834378</v>
      </c>
    </row>
    <row r="7583" spans="1:1" ht="15.75">
      <c r="A7583" s="15">
        <v>683615834385</v>
      </c>
    </row>
    <row r="7584" spans="1:1" ht="15.75">
      <c r="A7584" s="15">
        <v>683615834392</v>
      </c>
    </row>
    <row r="7585" spans="1:1" ht="15.75">
      <c r="A7585" s="15">
        <v>683615834408</v>
      </c>
    </row>
    <row r="7586" spans="1:1" ht="15.75">
      <c r="A7586" s="15">
        <v>683615834415</v>
      </c>
    </row>
    <row r="7587" spans="1:1" ht="15.75">
      <c r="A7587" s="15">
        <v>683615834422</v>
      </c>
    </row>
    <row r="7588" spans="1:1" ht="15.75">
      <c r="A7588" s="15">
        <v>683615834439</v>
      </c>
    </row>
    <row r="7589" spans="1:1" ht="15.75">
      <c r="A7589" s="15">
        <v>683615834446</v>
      </c>
    </row>
    <row r="7590" spans="1:1" ht="15.75">
      <c r="A7590" s="15">
        <v>683615834453</v>
      </c>
    </row>
    <row r="7591" spans="1:1" ht="15.75">
      <c r="A7591" s="15">
        <v>683615834460</v>
      </c>
    </row>
    <row r="7592" spans="1:1" ht="15.75">
      <c r="A7592" s="15">
        <v>683615834477</v>
      </c>
    </row>
    <row r="7593" spans="1:1" ht="15.75">
      <c r="A7593" s="15">
        <v>683615834484</v>
      </c>
    </row>
    <row r="7594" spans="1:1" ht="15.75">
      <c r="A7594" s="15">
        <v>683615834491</v>
      </c>
    </row>
    <row r="7595" spans="1:1" ht="15.75">
      <c r="A7595" s="15">
        <v>683615834507</v>
      </c>
    </row>
    <row r="7596" spans="1:1" ht="15.75">
      <c r="A7596" s="15">
        <v>683615834514</v>
      </c>
    </row>
    <row r="7597" spans="1:1" ht="15.75">
      <c r="A7597" s="15">
        <v>683615834521</v>
      </c>
    </row>
    <row r="7598" spans="1:1" ht="15.75">
      <c r="A7598" s="15">
        <v>683615834538</v>
      </c>
    </row>
    <row r="7599" spans="1:1" ht="15.75">
      <c r="A7599" s="15">
        <v>683615834545</v>
      </c>
    </row>
    <row r="7600" spans="1:1" ht="15.75">
      <c r="A7600" s="15">
        <v>683615834552</v>
      </c>
    </row>
    <row r="7601" spans="1:1" ht="15.75">
      <c r="A7601" s="15">
        <v>683615834569</v>
      </c>
    </row>
    <row r="7602" spans="1:1" ht="15.75">
      <c r="A7602" s="15">
        <v>683615834576</v>
      </c>
    </row>
    <row r="7603" spans="1:1" ht="15.75">
      <c r="A7603" s="15">
        <v>683615834583</v>
      </c>
    </row>
    <row r="7604" spans="1:1" ht="15.75">
      <c r="A7604" s="15">
        <v>683615834590</v>
      </c>
    </row>
    <row r="7605" spans="1:1" ht="15.75">
      <c r="A7605" s="15">
        <v>683615834606</v>
      </c>
    </row>
    <row r="7606" spans="1:1" ht="15.75">
      <c r="A7606" s="15">
        <v>683615834613</v>
      </c>
    </row>
    <row r="7607" spans="1:1" ht="15.75">
      <c r="A7607" s="15">
        <v>683615834620</v>
      </c>
    </row>
    <row r="7608" spans="1:1" ht="15.75">
      <c r="A7608" s="15">
        <v>683615834637</v>
      </c>
    </row>
    <row r="7609" spans="1:1" ht="15.75">
      <c r="A7609" s="15">
        <v>683615834644</v>
      </c>
    </row>
    <row r="7610" spans="1:1" ht="15.75">
      <c r="A7610" s="15">
        <v>683615834651</v>
      </c>
    </row>
    <row r="7611" spans="1:1" ht="15.75">
      <c r="A7611" s="15">
        <v>683615834668</v>
      </c>
    </row>
    <row r="7612" spans="1:1" ht="15.75">
      <c r="A7612" s="15">
        <v>683615834675</v>
      </c>
    </row>
    <row r="7613" spans="1:1" ht="15.75">
      <c r="A7613" s="15">
        <v>683615834682</v>
      </c>
    </row>
    <row r="7614" spans="1:1" ht="15.75">
      <c r="A7614" s="15">
        <v>683615834699</v>
      </c>
    </row>
    <row r="7615" spans="1:1" ht="15.75">
      <c r="A7615" s="15">
        <v>683615834705</v>
      </c>
    </row>
    <row r="7616" spans="1:1" ht="15.75">
      <c r="A7616" s="15">
        <v>683615834712</v>
      </c>
    </row>
    <row r="7617" spans="1:1" ht="15.75">
      <c r="A7617" s="15">
        <v>683615834729</v>
      </c>
    </row>
    <row r="7618" spans="1:1" ht="15.75">
      <c r="A7618" s="15">
        <v>683615834736</v>
      </c>
    </row>
    <row r="7619" spans="1:1" ht="15.75">
      <c r="A7619" s="15">
        <v>683615834743</v>
      </c>
    </row>
    <row r="7620" spans="1:1" ht="15.75">
      <c r="A7620" s="15">
        <v>683615834750</v>
      </c>
    </row>
    <row r="7621" spans="1:1" ht="15.75">
      <c r="A7621" s="15">
        <v>683615834767</v>
      </c>
    </row>
    <row r="7622" spans="1:1" ht="15.75">
      <c r="A7622" s="15">
        <v>683615834774</v>
      </c>
    </row>
    <row r="7623" spans="1:1" ht="15.75">
      <c r="A7623" s="15">
        <v>683615834781</v>
      </c>
    </row>
    <row r="7624" spans="1:1" ht="15.75">
      <c r="A7624" s="15">
        <v>683615834798</v>
      </c>
    </row>
    <row r="7625" spans="1:1" ht="15.75">
      <c r="A7625" s="15">
        <v>683615834804</v>
      </c>
    </row>
    <row r="7626" spans="1:1" ht="15.75">
      <c r="A7626" s="15">
        <v>683615834811</v>
      </c>
    </row>
    <row r="7627" spans="1:1" ht="15.75">
      <c r="A7627" s="15">
        <v>683615834828</v>
      </c>
    </row>
    <row r="7628" spans="1:1" ht="15.75">
      <c r="A7628" s="15">
        <v>683615834835</v>
      </c>
    </row>
    <row r="7629" spans="1:1" ht="15.75">
      <c r="A7629" s="15">
        <v>683615834842</v>
      </c>
    </row>
    <row r="7630" spans="1:1" ht="15.75">
      <c r="A7630" s="15">
        <v>683615834859</v>
      </c>
    </row>
    <row r="7631" spans="1:1" ht="15.75">
      <c r="A7631" s="15">
        <v>683615834866</v>
      </c>
    </row>
    <row r="7632" spans="1:1" ht="15.75">
      <c r="A7632" s="15">
        <v>683615834873</v>
      </c>
    </row>
    <row r="7633" spans="1:1" ht="15.75">
      <c r="A7633" s="15">
        <v>683615834880</v>
      </c>
    </row>
    <row r="7634" spans="1:1" ht="15.75">
      <c r="A7634" s="15">
        <v>683615834897</v>
      </c>
    </row>
    <row r="7635" spans="1:1" ht="15.75">
      <c r="A7635" s="15">
        <v>683615834903</v>
      </c>
    </row>
    <row r="7636" spans="1:1" ht="15.75">
      <c r="A7636" s="15">
        <v>683615834910</v>
      </c>
    </row>
    <row r="7637" spans="1:1" ht="15.75">
      <c r="A7637" s="15">
        <v>683615834927</v>
      </c>
    </row>
    <row r="7638" spans="1:1" ht="15.75">
      <c r="A7638" s="15">
        <v>683615834934</v>
      </c>
    </row>
    <row r="7639" spans="1:1" ht="15.75">
      <c r="A7639" s="15">
        <v>683615834941</v>
      </c>
    </row>
    <row r="7640" spans="1:1" ht="15.75">
      <c r="A7640" s="15">
        <v>683615834958</v>
      </c>
    </row>
    <row r="7641" spans="1:1" ht="15.75">
      <c r="A7641" s="15">
        <v>683615834965</v>
      </c>
    </row>
    <row r="7642" spans="1:1" ht="15.75">
      <c r="A7642" s="15">
        <v>683615834972</v>
      </c>
    </row>
    <row r="7643" spans="1:1" ht="15.75">
      <c r="A7643" s="15">
        <v>683615834989</v>
      </c>
    </row>
    <row r="7644" spans="1:1" ht="15.75">
      <c r="A7644" s="15">
        <v>683615834996</v>
      </c>
    </row>
    <row r="7645" spans="1:1" ht="15.75">
      <c r="A7645" s="15">
        <v>683615835009</v>
      </c>
    </row>
    <row r="7646" spans="1:1" ht="15.75">
      <c r="A7646" s="15">
        <v>683615835016</v>
      </c>
    </row>
    <row r="7647" spans="1:1" ht="15.75">
      <c r="A7647" s="15">
        <v>683615835023</v>
      </c>
    </row>
    <row r="7648" spans="1:1" ht="15.75">
      <c r="A7648" s="15">
        <v>683615835030</v>
      </c>
    </row>
    <row r="7649" spans="1:1" ht="15.75">
      <c r="A7649" s="15">
        <v>683615835047</v>
      </c>
    </row>
    <row r="7650" spans="1:1" ht="15.75">
      <c r="A7650" s="15">
        <v>683615835054</v>
      </c>
    </row>
    <row r="7651" spans="1:1" ht="15.75">
      <c r="A7651" s="15">
        <v>683615835061</v>
      </c>
    </row>
    <row r="7652" spans="1:1" ht="15.75">
      <c r="A7652" s="15">
        <v>683615835078</v>
      </c>
    </row>
    <row r="7653" spans="1:1" ht="15.75">
      <c r="A7653" s="15">
        <v>683615835085</v>
      </c>
    </row>
    <row r="7654" spans="1:1" ht="15.75">
      <c r="A7654" s="15">
        <v>683615835092</v>
      </c>
    </row>
    <row r="7655" spans="1:1" ht="15.75">
      <c r="A7655" s="15">
        <v>683615835108</v>
      </c>
    </row>
    <row r="7656" spans="1:1" ht="15.75">
      <c r="A7656" s="15">
        <v>683615835115</v>
      </c>
    </row>
    <row r="7657" spans="1:1" ht="15.75">
      <c r="A7657" s="15">
        <v>683615835122</v>
      </c>
    </row>
    <row r="7658" spans="1:1" ht="15.75">
      <c r="A7658" s="15">
        <v>683615835139</v>
      </c>
    </row>
    <row r="7659" spans="1:1" ht="15.75">
      <c r="A7659" s="15">
        <v>683615835146</v>
      </c>
    </row>
    <row r="7660" spans="1:1" ht="15.75">
      <c r="A7660" s="15">
        <v>683615835153</v>
      </c>
    </row>
    <row r="7661" spans="1:1" ht="15.75">
      <c r="A7661" s="15">
        <v>683615835160</v>
      </c>
    </row>
    <row r="7662" spans="1:1" ht="15.75">
      <c r="A7662" s="15">
        <v>683615835177</v>
      </c>
    </row>
    <row r="7663" spans="1:1" ht="15.75">
      <c r="A7663" s="15">
        <v>683615835184</v>
      </c>
    </row>
    <row r="7664" spans="1:1" ht="15.75">
      <c r="A7664" s="15">
        <v>683615835191</v>
      </c>
    </row>
    <row r="7665" spans="1:1" ht="15.75">
      <c r="A7665" s="15">
        <v>683615835207</v>
      </c>
    </row>
    <row r="7666" spans="1:1" ht="15.75">
      <c r="A7666" s="15">
        <v>683615835214</v>
      </c>
    </row>
    <row r="7667" spans="1:1" ht="15.75">
      <c r="A7667" s="15">
        <v>683615835221</v>
      </c>
    </row>
    <row r="7668" spans="1:1" ht="15.75">
      <c r="A7668" s="15">
        <v>683615835238</v>
      </c>
    </row>
    <row r="7669" spans="1:1" ht="15.75">
      <c r="A7669" s="15">
        <v>683615835245</v>
      </c>
    </row>
    <row r="7670" spans="1:1" ht="15.75">
      <c r="A7670" s="15">
        <v>683615835252</v>
      </c>
    </row>
    <row r="7671" spans="1:1" ht="15.75">
      <c r="A7671" s="15">
        <v>683615835269</v>
      </c>
    </row>
    <row r="7672" spans="1:1" ht="15.75">
      <c r="A7672" s="15">
        <v>683615835276</v>
      </c>
    </row>
    <row r="7673" spans="1:1" ht="15.75">
      <c r="A7673" s="15">
        <v>683615835283</v>
      </c>
    </row>
    <row r="7674" spans="1:1" ht="15.75">
      <c r="A7674" s="15">
        <v>683615835290</v>
      </c>
    </row>
    <row r="7675" spans="1:1" ht="15.75">
      <c r="A7675" s="15">
        <v>683615835306</v>
      </c>
    </row>
    <row r="7676" spans="1:1" ht="15.75">
      <c r="A7676" s="15">
        <v>683615835313</v>
      </c>
    </row>
    <row r="7677" spans="1:1" ht="15.75">
      <c r="A7677" s="15">
        <v>683615835320</v>
      </c>
    </row>
    <row r="7678" spans="1:1" ht="15.75">
      <c r="A7678" s="15">
        <v>683615835337</v>
      </c>
    </row>
    <row r="7679" spans="1:1" ht="15.75">
      <c r="A7679" s="15">
        <v>683615835344</v>
      </c>
    </row>
    <row r="7680" spans="1:1" ht="15.75">
      <c r="A7680" s="15">
        <v>683615835351</v>
      </c>
    </row>
    <row r="7681" spans="1:1" ht="15.75">
      <c r="A7681" s="15">
        <v>683615835368</v>
      </c>
    </row>
    <row r="7682" spans="1:1" ht="15.75">
      <c r="A7682" s="15">
        <v>683615835375</v>
      </c>
    </row>
    <row r="7683" spans="1:1" ht="15.75">
      <c r="A7683" s="15">
        <v>683615835382</v>
      </c>
    </row>
    <row r="7684" spans="1:1" ht="15.75">
      <c r="A7684" s="15">
        <v>683615835399</v>
      </c>
    </row>
    <row r="7685" spans="1:1" ht="15.75">
      <c r="A7685" s="15">
        <v>683615835405</v>
      </c>
    </row>
    <row r="7686" spans="1:1" ht="15.75">
      <c r="A7686" s="15">
        <v>683615835412</v>
      </c>
    </row>
    <row r="7687" spans="1:1" ht="15.75">
      <c r="A7687" s="15">
        <v>683615835429</v>
      </c>
    </row>
    <row r="7688" spans="1:1" ht="15.75">
      <c r="A7688" s="15">
        <v>683615835436</v>
      </c>
    </row>
    <row r="7689" spans="1:1" ht="15.75">
      <c r="A7689" s="15">
        <v>683615835443</v>
      </c>
    </row>
    <row r="7690" spans="1:1" ht="15.75">
      <c r="A7690" s="15">
        <v>683615835450</v>
      </c>
    </row>
    <row r="7691" spans="1:1" ht="15.75">
      <c r="A7691" s="15">
        <v>683615835467</v>
      </c>
    </row>
    <row r="7692" spans="1:1" ht="15.75">
      <c r="A7692" s="15">
        <v>683615835474</v>
      </c>
    </row>
    <row r="7693" spans="1:1" ht="15.75">
      <c r="A7693" s="15">
        <v>683615835481</v>
      </c>
    </row>
    <row r="7694" spans="1:1" ht="15.75">
      <c r="A7694" s="15">
        <v>683615835498</v>
      </c>
    </row>
    <row r="7695" spans="1:1" ht="15.75">
      <c r="A7695" s="15">
        <v>683615835504</v>
      </c>
    </row>
    <row r="7696" spans="1:1" ht="15.75">
      <c r="A7696" s="15">
        <v>683615835511</v>
      </c>
    </row>
    <row r="7697" spans="1:1" ht="15.75">
      <c r="A7697" s="15">
        <v>683615835528</v>
      </c>
    </row>
    <row r="7698" spans="1:1" ht="15.75">
      <c r="A7698" s="15">
        <v>683615835535</v>
      </c>
    </row>
    <row r="7699" spans="1:1" ht="15.75">
      <c r="A7699" s="15">
        <v>683615835542</v>
      </c>
    </row>
    <row r="7700" spans="1:1" ht="15.75">
      <c r="A7700" s="15">
        <v>683615835559</v>
      </c>
    </row>
    <row r="7701" spans="1:1" ht="15.75">
      <c r="A7701" s="15">
        <v>683615835566</v>
      </c>
    </row>
    <row r="7702" spans="1:1" ht="15.75">
      <c r="A7702" s="15">
        <v>683615835573</v>
      </c>
    </row>
    <row r="7703" spans="1:1" ht="15.75">
      <c r="A7703" s="15">
        <v>683615835580</v>
      </c>
    </row>
    <row r="7704" spans="1:1" ht="15.75">
      <c r="A7704" s="15">
        <v>683615835597</v>
      </c>
    </row>
    <row r="7705" spans="1:1" ht="15.75">
      <c r="A7705" s="15">
        <v>683615835603</v>
      </c>
    </row>
    <row r="7706" spans="1:1" ht="15.75">
      <c r="A7706" s="15">
        <v>683615835610</v>
      </c>
    </row>
    <row r="7707" spans="1:1" ht="15.75">
      <c r="A7707" s="15">
        <v>683615835627</v>
      </c>
    </row>
    <row r="7708" spans="1:1" ht="15.75">
      <c r="A7708" s="15">
        <v>683615835634</v>
      </c>
    </row>
    <row r="7709" spans="1:1" ht="15.75">
      <c r="A7709" s="15">
        <v>683615835641</v>
      </c>
    </row>
    <row r="7710" spans="1:1" ht="15.75">
      <c r="A7710" s="15">
        <v>683615835658</v>
      </c>
    </row>
    <row r="7711" spans="1:1" ht="15.75">
      <c r="A7711" s="15">
        <v>683615835665</v>
      </c>
    </row>
    <row r="7712" spans="1:1" ht="15.75">
      <c r="A7712" s="15">
        <v>683615835672</v>
      </c>
    </row>
    <row r="7713" spans="1:1" ht="15.75">
      <c r="A7713" s="15">
        <v>683615835689</v>
      </c>
    </row>
    <row r="7714" spans="1:1" ht="15.75">
      <c r="A7714" s="15">
        <v>683615835696</v>
      </c>
    </row>
    <row r="7715" spans="1:1" ht="15.75">
      <c r="A7715" s="15">
        <v>683615835702</v>
      </c>
    </row>
    <row r="7716" spans="1:1" ht="15.75">
      <c r="A7716" s="15">
        <v>683615835719</v>
      </c>
    </row>
    <row r="7717" spans="1:1" ht="15.75">
      <c r="A7717" s="15">
        <v>683615835726</v>
      </c>
    </row>
    <row r="7718" spans="1:1" ht="15.75">
      <c r="A7718" s="15">
        <v>683615835733</v>
      </c>
    </row>
    <row r="7719" spans="1:1" ht="15.75">
      <c r="A7719" s="15">
        <v>683615835740</v>
      </c>
    </row>
    <row r="7720" spans="1:1" ht="15.75">
      <c r="A7720" s="15">
        <v>683615835757</v>
      </c>
    </row>
    <row r="7721" spans="1:1" ht="15.75">
      <c r="A7721" s="15">
        <v>683615835764</v>
      </c>
    </row>
    <row r="7722" spans="1:1" ht="15.75">
      <c r="A7722" s="15">
        <v>683615835771</v>
      </c>
    </row>
    <row r="7723" spans="1:1" ht="15.75">
      <c r="A7723" s="15">
        <v>683615835788</v>
      </c>
    </row>
    <row r="7724" spans="1:1" ht="15.75">
      <c r="A7724" s="15">
        <v>683615835795</v>
      </c>
    </row>
    <row r="7725" spans="1:1" ht="15.75">
      <c r="A7725" s="15">
        <v>683615835801</v>
      </c>
    </row>
    <row r="7726" spans="1:1" ht="15.75">
      <c r="A7726" s="15">
        <v>683615835818</v>
      </c>
    </row>
    <row r="7727" spans="1:1" ht="15.75">
      <c r="A7727" s="15">
        <v>683615835825</v>
      </c>
    </row>
    <row r="7728" spans="1:1" ht="15.75">
      <c r="A7728" s="15">
        <v>683615835832</v>
      </c>
    </row>
    <row r="7729" spans="1:1" ht="15.75">
      <c r="A7729" s="15">
        <v>683615835849</v>
      </c>
    </row>
    <row r="7730" spans="1:1" ht="15.75">
      <c r="A7730" s="15">
        <v>683615835856</v>
      </c>
    </row>
    <row r="7731" spans="1:1" ht="15.75">
      <c r="A7731" s="15">
        <v>683615835863</v>
      </c>
    </row>
    <row r="7732" spans="1:1" ht="15.75">
      <c r="A7732" s="15">
        <v>683615835870</v>
      </c>
    </row>
    <row r="7733" spans="1:1" ht="15.75">
      <c r="A7733" s="15">
        <v>683615835887</v>
      </c>
    </row>
    <row r="7734" spans="1:1" ht="15.75">
      <c r="A7734" s="15">
        <v>683615835894</v>
      </c>
    </row>
    <row r="7735" spans="1:1" ht="15.75">
      <c r="A7735" s="15">
        <v>683615835900</v>
      </c>
    </row>
    <row r="7736" spans="1:1" ht="15.75">
      <c r="A7736" s="15">
        <v>683615835917</v>
      </c>
    </row>
    <row r="7737" spans="1:1" ht="15.75">
      <c r="A7737" s="15">
        <v>683615835924</v>
      </c>
    </row>
    <row r="7738" spans="1:1" ht="15.75">
      <c r="A7738" s="15">
        <v>683615835931</v>
      </c>
    </row>
    <row r="7739" spans="1:1" ht="15.75">
      <c r="A7739" s="15">
        <v>683615835948</v>
      </c>
    </row>
    <row r="7740" spans="1:1" ht="15.75">
      <c r="A7740" s="15">
        <v>683615835955</v>
      </c>
    </row>
    <row r="7741" spans="1:1" ht="15.75">
      <c r="A7741" s="15">
        <v>683615835962</v>
      </c>
    </row>
    <row r="7742" spans="1:1" ht="15.75">
      <c r="A7742" s="15">
        <v>683615835979</v>
      </c>
    </row>
    <row r="7743" spans="1:1" ht="15.75">
      <c r="A7743" s="15">
        <v>683615835986</v>
      </c>
    </row>
    <row r="7744" spans="1:1" ht="15.75">
      <c r="A7744" s="15">
        <v>683615835993</v>
      </c>
    </row>
    <row r="7745" spans="1:1" ht="15.75">
      <c r="A7745" s="15">
        <v>683615836006</v>
      </c>
    </row>
    <row r="7746" spans="1:1" ht="15.75">
      <c r="A7746" s="15">
        <v>683615836013</v>
      </c>
    </row>
    <row r="7747" spans="1:1" ht="15.75">
      <c r="A7747" s="15">
        <v>683615836020</v>
      </c>
    </row>
    <row r="7748" spans="1:1" ht="15.75">
      <c r="A7748" s="15">
        <v>683615836037</v>
      </c>
    </row>
    <row r="7749" spans="1:1" ht="15.75">
      <c r="A7749" s="15">
        <v>683615836044</v>
      </c>
    </row>
    <row r="7750" spans="1:1" ht="15.75">
      <c r="A7750" s="15">
        <v>683615836051</v>
      </c>
    </row>
    <row r="7751" spans="1:1" ht="15.75">
      <c r="A7751" s="15">
        <v>683615836068</v>
      </c>
    </row>
    <row r="7752" spans="1:1" ht="15.75">
      <c r="A7752" s="15">
        <v>683615836075</v>
      </c>
    </row>
    <row r="7753" spans="1:1" ht="15.75">
      <c r="A7753" s="15">
        <v>683615836082</v>
      </c>
    </row>
    <row r="7754" spans="1:1" ht="15.75">
      <c r="A7754" s="15">
        <v>683615836099</v>
      </c>
    </row>
    <row r="7755" spans="1:1" ht="15.75">
      <c r="A7755" s="15">
        <v>683615836105</v>
      </c>
    </row>
    <row r="7756" spans="1:1" ht="15.75">
      <c r="A7756" s="15">
        <v>683615836112</v>
      </c>
    </row>
    <row r="7757" spans="1:1" ht="15.75">
      <c r="A7757" s="15">
        <v>683615836129</v>
      </c>
    </row>
    <row r="7758" spans="1:1" ht="15.75">
      <c r="A7758" s="15">
        <v>683615836136</v>
      </c>
    </row>
    <row r="7759" spans="1:1" ht="15.75">
      <c r="A7759" s="15">
        <v>683615836143</v>
      </c>
    </row>
    <row r="7760" spans="1:1" ht="15.75">
      <c r="A7760" s="15">
        <v>683615836150</v>
      </c>
    </row>
    <row r="7761" spans="1:1" ht="15.75">
      <c r="A7761" s="15">
        <v>683615836167</v>
      </c>
    </row>
    <row r="7762" spans="1:1" ht="15.75">
      <c r="A7762" s="15">
        <v>683615836174</v>
      </c>
    </row>
    <row r="7763" spans="1:1" ht="15.75">
      <c r="A7763" s="15">
        <v>683615836181</v>
      </c>
    </row>
    <row r="7764" spans="1:1" ht="15.75">
      <c r="A7764" s="15">
        <v>683615836198</v>
      </c>
    </row>
    <row r="7765" spans="1:1" ht="15.75">
      <c r="A7765" s="15">
        <v>683615836204</v>
      </c>
    </row>
    <row r="7766" spans="1:1" ht="15.75">
      <c r="A7766" s="15">
        <v>683615836211</v>
      </c>
    </row>
    <row r="7767" spans="1:1" ht="15.75">
      <c r="A7767" s="15">
        <v>683615836228</v>
      </c>
    </row>
    <row r="7768" spans="1:1" ht="15.75">
      <c r="A7768" s="15">
        <v>683615836235</v>
      </c>
    </row>
    <row r="7769" spans="1:1" ht="15.75">
      <c r="A7769" s="15">
        <v>683615836242</v>
      </c>
    </row>
    <row r="7770" spans="1:1" ht="15.75">
      <c r="A7770" s="15">
        <v>683615836259</v>
      </c>
    </row>
    <row r="7771" spans="1:1" ht="15.75">
      <c r="A7771" s="15">
        <v>683615836266</v>
      </c>
    </row>
    <row r="7772" spans="1:1" ht="15.75">
      <c r="A7772" s="15">
        <v>683615836273</v>
      </c>
    </row>
    <row r="7773" spans="1:1" ht="15.75">
      <c r="A7773" s="15">
        <v>683615836280</v>
      </c>
    </row>
    <row r="7774" spans="1:1" ht="15.75">
      <c r="A7774" s="15">
        <v>683615836297</v>
      </c>
    </row>
    <row r="7775" spans="1:1" ht="15.75">
      <c r="A7775" s="15">
        <v>683615836303</v>
      </c>
    </row>
    <row r="7776" spans="1:1" ht="15.75">
      <c r="A7776" s="15">
        <v>683615836310</v>
      </c>
    </row>
    <row r="7777" spans="1:1" ht="15.75">
      <c r="A7777" s="15">
        <v>683615836327</v>
      </c>
    </row>
    <row r="7778" spans="1:1" ht="15.75">
      <c r="A7778" s="15">
        <v>683615836334</v>
      </c>
    </row>
    <row r="7779" spans="1:1" ht="15.75">
      <c r="A7779" s="15">
        <v>683615836341</v>
      </c>
    </row>
    <row r="7780" spans="1:1" ht="15.75">
      <c r="A7780" s="15">
        <v>683615836358</v>
      </c>
    </row>
    <row r="7781" spans="1:1" ht="15.75">
      <c r="A7781" s="15">
        <v>683615836365</v>
      </c>
    </row>
    <row r="7782" spans="1:1" ht="15.75">
      <c r="A7782" s="15">
        <v>683615836372</v>
      </c>
    </row>
    <row r="7783" spans="1:1" ht="15.75">
      <c r="A7783" s="15">
        <v>683615836389</v>
      </c>
    </row>
    <row r="7784" spans="1:1" ht="15.75">
      <c r="A7784" s="15">
        <v>683615836396</v>
      </c>
    </row>
    <row r="7785" spans="1:1" ht="15.75">
      <c r="A7785" s="15">
        <v>683615836402</v>
      </c>
    </row>
    <row r="7786" spans="1:1" ht="15.75">
      <c r="A7786" s="15">
        <v>683615836419</v>
      </c>
    </row>
    <row r="7787" spans="1:1" ht="15.75">
      <c r="A7787" s="15">
        <v>683615836426</v>
      </c>
    </row>
    <row r="7788" spans="1:1" ht="15.75">
      <c r="A7788" s="15">
        <v>683615836433</v>
      </c>
    </row>
    <row r="7789" spans="1:1" ht="15.75">
      <c r="A7789" s="15">
        <v>683615836440</v>
      </c>
    </row>
    <row r="7790" spans="1:1" ht="15.75">
      <c r="A7790" s="15">
        <v>683615836457</v>
      </c>
    </row>
    <row r="7791" spans="1:1" ht="15.75">
      <c r="A7791" s="15">
        <v>683615836464</v>
      </c>
    </row>
    <row r="7792" spans="1:1" ht="15.75">
      <c r="A7792" s="15">
        <v>683615836471</v>
      </c>
    </row>
    <row r="7793" spans="1:1" ht="15.75">
      <c r="A7793" s="15">
        <v>683615836488</v>
      </c>
    </row>
    <row r="7794" spans="1:1" ht="15.75">
      <c r="A7794" s="15">
        <v>683615836495</v>
      </c>
    </row>
    <row r="7795" spans="1:1" ht="15.75">
      <c r="A7795" s="15">
        <v>683615836501</v>
      </c>
    </row>
    <row r="7796" spans="1:1" ht="15.75">
      <c r="A7796" s="15">
        <v>683615836518</v>
      </c>
    </row>
    <row r="7797" spans="1:1" ht="15.75">
      <c r="A7797" s="15">
        <v>683615836525</v>
      </c>
    </row>
    <row r="7798" spans="1:1" ht="15.75">
      <c r="A7798" s="15">
        <v>683615836532</v>
      </c>
    </row>
    <row r="7799" spans="1:1" ht="15.75">
      <c r="A7799" s="15">
        <v>683615836549</v>
      </c>
    </row>
    <row r="7800" spans="1:1" ht="15.75">
      <c r="A7800" s="15">
        <v>683615836556</v>
      </c>
    </row>
    <row r="7801" spans="1:1" ht="15.75">
      <c r="A7801" s="15">
        <v>683615836563</v>
      </c>
    </row>
    <row r="7802" spans="1:1" ht="15.75">
      <c r="A7802" s="15">
        <v>683615836570</v>
      </c>
    </row>
    <row r="7803" spans="1:1" ht="15.75">
      <c r="A7803" s="15">
        <v>683615836587</v>
      </c>
    </row>
    <row r="7804" spans="1:1" ht="15.75">
      <c r="A7804" s="15">
        <v>683615836594</v>
      </c>
    </row>
    <row r="7805" spans="1:1" ht="15.75">
      <c r="A7805" s="15">
        <v>683615836600</v>
      </c>
    </row>
    <row r="7806" spans="1:1" ht="15.75">
      <c r="A7806" s="15">
        <v>683615836617</v>
      </c>
    </row>
    <row r="7807" spans="1:1" ht="15.75">
      <c r="A7807" s="15">
        <v>683615836624</v>
      </c>
    </row>
    <row r="7808" spans="1:1" ht="15.75">
      <c r="A7808" s="15">
        <v>683615836631</v>
      </c>
    </row>
    <row r="7809" spans="1:1" ht="15.75">
      <c r="A7809" s="15">
        <v>683615836648</v>
      </c>
    </row>
    <row r="7810" spans="1:1" ht="15.75">
      <c r="A7810" s="15">
        <v>683615836655</v>
      </c>
    </row>
    <row r="7811" spans="1:1" ht="15.75">
      <c r="A7811" s="15">
        <v>683615836662</v>
      </c>
    </row>
    <row r="7812" spans="1:1" ht="15.75">
      <c r="A7812" s="15">
        <v>683615836679</v>
      </c>
    </row>
    <row r="7813" spans="1:1" ht="15.75">
      <c r="A7813" s="15">
        <v>683615836686</v>
      </c>
    </row>
    <row r="7814" spans="1:1" ht="15.75">
      <c r="A7814" s="15">
        <v>683615836693</v>
      </c>
    </row>
    <row r="7815" spans="1:1" ht="15.75">
      <c r="A7815" s="15">
        <v>683615836709</v>
      </c>
    </row>
    <row r="7816" spans="1:1" ht="15.75">
      <c r="A7816" s="15">
        <v>683615836716</v>
      </c>
    </row>
    <row r="7817" spans="1:1" ht="15.75">
      <c r="A7817" s="15">
        <v>683615836723</v>
      </c>
    </row>
    <row r="7818" spans="1:1" ht="15.75">
      <c r="A7818" s="15">
        <v>683615836730</v>
      </c>
    </row>
    <row r="7819" spans="1:1" ht="15.75">
      <c r="A7819" s="15">
        <v>683615836747</v>
      </c>
    </row>
    <row r="7820" spans="1:1" ht="15.75">
      <c r="A7820" s="15">
        <v>683615836754</v>
      </c>
    </row>
    <row r="7821" spans="1:1" ht="15.75">
      <c r="A7821" s="15">
        <v>683615836761</v>
      </c>
    </row>
    <row r="7822" spans="1:1" ht="15.75">
      <c r="A7822" s="15">
        <v>683615836778</v>
      </c>
    </row>
    <row r="7823" spans="1:1" ht="15.75">
      <c r="A7823" s="15">
        <v>683615836785</v>
      </c>
    </row>
    <row r="7824" spans="1:1" ht="15.75">
      <c r="A7824" s="15">
        <v>683615836792</v>
      </c>
    </row>
    <row r="7825" spans="1:1" ht="15.75">
      <c r="A7825" s="15">
        <v>683615836808</v>
      </c>
    </row>
    <row r="7826" spans="1:1" ht="15.75">
      <c r="A7826" s="15">
        <v>683615836815</v>
      </c>
    </row>
    <row r="7827" spans="1:1" ht="15.75">
      <c r="A7827" s="15">
        <v>683615836822</v>
      </c>
    </row>
    <row r="7828" spans="1:1" ht="15.75">
      <c r="A7828" s="15">
        <v>683615836839</v>
      </c>
    </row>
    <row r="7829" spans="1:1" ht="15.75">
      <c r="A7829" s="15">
        <v>683615836846</v>
      </c>
    </row>
    <row r="7830" spans="1:1" ht="15.75">
      <c r="A7830" s="15">
        <v>683615836853</v>
      </c>
    </row>
    <row r="7831" spans="1:1" ht="15.75">
      <c r="A7831" s="15">
        <v>683615836860</v>
      </c>
    </row>
    <row r="7832" spans="1:1" ht="15.75">
      <c r="A7832" s="15">
        <v>683615836877</v>
      </c>
    </row>
    <row r="7833" spans="1:1" ht="15.75">
      <c r="A7833" s="15">
        <v>683615836884</v>
      </c>
    </row>
    <row r="7834" spans="1:1" ht="15.75">
      <c r="A7834" s="15">
        <v>683615836891</v>
      </c>
    </row>
    <row r="7835" spans="1:1" ht="15.75">
      <c r="A7835" s="15">
        <v>683615836907</v>
      </c>
    </row>
    <row r="7836" spans="1:1" ht="15.75">
      <c r="A7836" s="15">
        <v>683615836914</v>
      </c>
    </row>
    <row r="7837" spans="1:1" ht="15.75">
      <c r="A7837" s="15">
        <v>683615836921</v>
      </c>
    </row>
    <row r="7838" spans="1:1" ht="15.75">
      <c r="A7838" s="15">
        <v>683615836938</v>
      </c>
    </row>
    <row r="7839" spans="1:1" ht="15.75">
      <c r="A7839" s="15">
        <v>683615836945</v>
      </c>
    </row>
    <row r="7840" spans="1:1" ht="15.75">
      <c r="A7840" s="15">
        <v>683615836952</v>
      </c>
    </row>
    <row r="7841" spans="1:1" ht="15.75">
      <c r="A7841" s="15">
        <v>683615836969</v>
      </c>
    </row>
    <row r="7842" spans="1:1" ht="15.75">
      <c r="A7842" s="15">
        <v>683615836976</v>
      </c>
    </row>
    <row r="7843" spans="1:1" ht="15.75">
      <c r="A7843" s="15">
        <v>683615836983</v>
      </c>
    </row>
    <row r="7844" spans="1:1" ht="15.75">
      <c r="A7844" s="15">
        <v>683615836990</v>
      </c>
    </row>
    <row r="7845" spans="1:1" ht="15.75">
      <c r="A7845" s="15">
        <v>683615837003</v>
      </c>
    </row>
    <row r="7846" spans="1:1" ht="15.75">
      <c r="A7846" s="15">
        <v>683615837010</v>
      </c>
    </row>
    <row r="7847" spans="1:1" ht="15.75">
      <c r="A7847" s="15">
        <v>683615837027</v>
      </c>
    </row>
    <row r="7848" spans="1:1" ht="15.75">
      <c r="A7848" s="15">
        <v>683615837034</v>
      </c>
    </row>
    <row r="7849" spans="1:1" ht="15.75">
      <c r="A7849" s="15">
        <v>683615837041</v>
      </c>
    </row>
    <row r="7850" spans="1:1" ht="15.75">
      <c r="A7850" s="15">
        <v>683615837058</v>
      </c>
    </row>
    <row r="7851" spans="1:1" ht="15.75">
      <c r="A7851" s="15">
        <v>683615837065</v>
      </c>
    </row>
    <row r="7852" spans="1:1" ht="15.75">
      <c r="A7852" s="15">
        <v>683615837072</v>
      </c>
    </row>
    <row r="7853" spans="1:1" ht="15.75">
      <c r="A7853" s="15">
        <v>683615837089</v>
      </c>
    </row>
    <row r="7854" spans="1:1" ht="15.75">
      <c r="A7854" s="15">
        <v>683615837096</v>
      </c>
    </row>
    <row r="7855" spans="1:1" ht="15.75">
      <c r="A7855" s="15">
        <v>683615837102</v>
      </c>
    </row>
    <row r="7856" spans="1:1" ht="15.75">
      <c r="A7856" s="15">
        <v>683615837119</v>
      </c>
    </row>
    <row r="7857" spans="1:1" ht="15.75">
      <c r="A7857" s="15">
        <v>683615837126</v>
      </c>
    </row>
    <row r="7858" spans="1:1" ht="15.75">
      <c r="A7858" s="15">
        <v>683615837133</v>
      </c>
    </row>
    <row r="7859" spans="1:1" ht="15.75">
      <c r="A7859" s="15">
        <v>683615837140</v>
      </c>
    </row>
    <row r="7860" spans="1:1" ht="15.75">
      <c r="A7860" s="15">
        <v>683615837157</v>
      </c>
    </row>
    <row r="7861" spans="1:1" ht="15.75">
      <c r="A7861" s="15">
        <v>683615837164</v>
      </c>
    </row>
    <row r="7862" spans="1:1" ht="15.75">
      <c r="A7862" s="15">
        <v>683615837171</v>
      </c>
    </row>
    <row r="7863" spans="1:1" ht="15.75">
      <c r="A7863" s="15">
        <v>683615837188</v>
      </c>
    </row>
    <row r="7864" spans="1:1" ht="15.75">
      <c r="A7864" s="15">
        <v>683615837195</v>
      </c>
    </row>
    <row r="7865" spans="1:1" ht="15.75">
      <c r="A7865" s="15">
        <v>683615837201</v>
      </c>
    </row>
    <row r="7866" spans="1:1" ht="15.75">
      <c r="A7866" s="15">
        <v>683615837218</v>
      </c>
    </row>
    <row r="7867" spans="1:1" ht="15.75">
      <c r="A7867" s="15">
        <v>683615837225</v>
      </c>
    </row>
    <row r="7868" spans="1:1" ht="15.75">
      <c r="A7868" s="15">
        <v>683615837232</v>
      </c>
    </row>
    <row r="7869" spans="1:1" ht="15.75">
      <c r="A7869" s="15">
        <v>683615837249</v>
      </c>
    </row>
    <row r="7870" spans="1:1" ht="15.75">
      <c r="A7870" s="15">
        <v>683615837256</v>
      </c>
    </row>
    <row r="7871" spans="1:1" ht="15.75">
      <c r="A7871" s="15">
        <v>683615837263</v>
      </c>
    </row>
    <row r="7872" spans="1:1" ht="15.75">
      <c r="A7872" s="15">
        <v>683615837270</v>
      </c>
    </row>
    <row r="7873" spans="1:2" ht="15.75">
      <c r="A7873" s="15">
        <v>683615837287</v>
      </c>
    </row>
    <row r="7874" spans="1:2" ht="15.75">
      <c r="A7874" s="15">
        <v>683615837294</v>
      </c>
    </row>
    <row r="7875" spans="1:2" ht="15.75">
      <c r="A7875" s="15">
        <v>683615837300</v>
      </c>
    </row>
    <row r="7876" spans="1:2" ht="15.75">
      <c r="A7876" s="15">
        <v>683615837317</v>
      </c>
      <c r="B7876" s="1" t="s">
        <v>731</v>
      </c>
    </row>
    <row r="7877" spans="1:2" ht="15.75">
      <c r="A7877" s="15">
        <v>683615837324</v>
      </c>
      <c r="B7877" s="1" t="s">
        <v>731</v>
      </c>
    </row>
    <row r="7878" spans="1:2" ht="15.75">
      <c r="A7878" s="15">
        <v>683615837331</v>
      </c>
      <c r="B7878" s="1" t="s">
        <v>731</v>
      </c>
    </row>
    <row r="7879" spans="1:2" ht="15.75" hidden="1">
      <c r="A7879" s="15">
        <v>683615837348</v>
      </c>
      <c r="B7879" s="1" t="s">
        <v>731</v>
      </c>
    </row>
    <row r="7880" spans="1:2" ht="15.75" hidden="1">
      <c r="A7880" s="15">
        <v>683615837355</v>
      </c>
      <c r="B7880" s="1" t="s">
        <v>731</v>
      </c>
    </row>
    <row r="7881" spans="1:2" ht="15.75" hidden="1">
      <c r="A7881" s="15">
        <v>683615837362</v>
      </c>
      <c r="B7881" s="1" t="s">
        <v>731</v>
      </c>
    </row>
    <row r="7882" spans="1:2" ht="15.75" hidden="1">
      <c r="A7882" s="15">
        <v>683615837379</v>
      </c>
      <c r="B7882" s="1" t="s">
        <v>731</v>
      </c>
    </row>
    <row r="7883" spans="1:2" ht="15.75" hidden="1">
      <c r="A7883" s="15">
        <v>683615837386</v>
      </c>
      <c r="B7883" s="1" t="s">
        <v>731</v>
      </c>
    </row>
    <row r="7884" spans="1:2" ht="15.75" hidden="1">
      <c r="A7884" s="15">
        <v>683615837393</v>
      </c>
      <c r="B7884" s="1" t="s">
        <v>731</v>
      </c>
    </row>
    <row r="7885" spans="1:2" ht="15.75" hidden="1">
      <c r="A7885" s="15">
        <v>683615837409</v>
      </c>
      <c r="B7885" s="1" t="s">
        <v>731</v>
      </c>
    </row>
    <row r="7886" spans="1:2" ht="15.75" hidden="1">
      <c r="A7886" s="15">
        <v>683615837416</v>
      </c>
      <c r="B7886" s="1" t="s">
        <v>731</v>
      </c>
    </row>
    <row r="7887" spans="1:2" ht="15.75" hidden="1">
      <c r="A7887" s="15">
        <v>683615837423</v>
      </c>
      <c r="B7887" s="1" t="s">
        <v>731</v>
      </c>
    </row>
    <row r="7888" spans="1:2" ht="15.75" hidden="1">
      <c r="A7888" s="15">
        <v>683615837430</v>
      </c>
      <c r="B7888" s="1" t="s">
        <v>731</v>
      </c>
    </row>
    <row r="7889" spans="1:2" ht="15.75" hidden="1">
      <c r="A7889" s="15">
        <v>683615837447</v>
      </c>
      <c r="B7889" s="1" t="s">
        <v>731</v>
      </c>
    </row>
    <row r="7890" spans="1:2" ht="15.75" hidden="1">
      <c r="A7890" s="15">
        <v>683615837454</v>
      </c>
      <c r="B7890" s="1" t="s">
        <v>731</v>
      </c>
    </row>
    <row r="7891" spans="1:2" ht="15.75" hidden="1">
      <c r="A7891" s="15">
        <v>683615837461</v>
      </c>
      <c r="B7891" s="1" t="s">
        <v>731</v>
      </c>
    </row>
    <row r="7892" spans="1:2" ht="15.75" hidden="1">
      <c r="A7892" s="15">
        <v>683615837478</v>
      </c>
      <c r="B7892" s="1" t="s">
        <v>731</v>
      </c>
    </row>
    <row r="7893" spans="1:2" ht="15.75" hidden="1">
      <c r="A7893" s="15">
        <v>683615837485</v>
      </c>
      <c r="B7893" s="1" t="s">
        <v>731</v>
      </c>
    </row>
    <row r="7894" spans="1:2" ht="15.75" hidden="1">
      <c r="A7894" s="15">
        <v>683615837492</v>
      </c>
      <c r="B7894" s="1" t="s">
        <v>731</v>
      </c>
    </row>
    <row r="7895" spans="1:2" ht="15.75" hidden="1">
      <c r="A7895" s="15">
        <v>683615837508</v>
      </c>
      <c r="B7895" s="1" t="s">
        <v>731</v>
      </c>
    </row>
    <row r="7896" spans="1:2" ht="15.75" hidden="1">
      <c r="A7896" s="15">
        <v>683615837515</v>
      </c>
      <c r="B7896" s="1" t="s">
        <v>731</v>
      </c>
    </row>
    <row r="7897" spans="1:2" ht="15.75" hidden="1">
      <c r="A7897" s="15">
        <v>683615837522</v>
      </c>
      <c r="B7897" s="1" t="s">
        <v>731</v>
      </c>
    </row>
    <row r="7898" spans="1:2" ht="15.75" hidden="1">
      <c r="A7898" s="15">
        <v>683615837539</v>
      </c>
      <c r="B7898" s="1" t="s">
        <v>731</v>
      </c>
    </row>
    <row r="7899" spans="1:2" ht="15.75" hidden="1">
      <c r="A7899" s="15">
        <v>683615837546</v>
      </c>
      <c r="B7899" s="1" t="s">
        <v>731</v>
      </c>
    </row>
    <row r="7900" spans="1:2" ht="15.75" hidden="1">
      <c r="A7900" s="15">
        <v>683615837553</v>
      </c>
      <c r="B7900" s="1" t="s">
        <v>731</v>
      </c>
    </row>
    <row r="7901" spans="1:2" ht="15.75" hidden="1">
      <c r="A7901" s="15">
        <v>683615837560</v>
      </c>
      <c r="B7901" s="1" t="s">
        <v>731</v>
      </c>
    </row>
  </sheetData>
  <sheetProtection formatCells="0" formatColumns="0" formatRows="0" insertColumns="0" insertRows="0" insertHyperlinks="0" deleteColumns="0" deleteRows="0" sort="0" autoFilter="0" pivotTables="0"/>
  <autoFilter ref="A1:C7901" xr:uid="{00000000-0009-0000-0000-000004000000}">
    <filterColumn colId="1">
      <filters blank="1"/>
    </filterColumn>
  </autoFilter>
  <pageMargins left="0.7" right="0.7" top="0.75" bottom="0.75" header="0.3" footer="0.3"/>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8841"/>
  <sheetViews>
    <sheetView workbookViewId="0">
      <selection activeCell="B35" sqref="B35"/>
    </sheetView>
  </sheetViews>
  <sheetFormatPr defaultColWidth="8.625" defaultRowHeight="15.75"/>
  <cols>
    <col min="1" max="1" width="24.125" bestFit="1" customWidth="1"/>
    <col min="2" max="2" width="18" customWidth="1"/>
  </cols>
  <sheetData>
    <row r="1" spans="1:8">
      <c r="A1" s="158" t="s">
        <v>6217</v>
      </c>
      <c r="B1" s="158" t="s">
        <v>6218</v>
      </c>
      <c r="C1" s="84"/>
      <c r="D1" s="83"/>
      <c r="E1" s="81"/>
      <c r="F1" s="81"/>
      <c r="G1" s="81"/>
      <c r="H1" s="84"/>
    </row>
    <row r="2" spans="1:8" ht="16.5" thickBot="1">
      <c r="A2" s="159" t="s">
        <v>6219</v>
      </c>
      <c r="B2" s="160" t="s">
        <v>6220</v>
      </c>
      <c r="C2" s="84"/>
      <c r="D2" s="83"/>
      <c r="E2" s="81"/>
      <c r="F2" s="81"/>
      <c r="G2" s="81"/>
      <c r="H2" s="84"/>
    </row>
    <row r="3" spans="1:8" ht="16.5" thickBot="1">
      <c r="A3" s="161" t="s">
        <v>6221</v>
      </c>
      <c r="B3" s="162" t="s">
        <v>6222</v>
      </c>
      <c r="C3" s="84"/>
      <c r="D3" s="83"/>
      <c r="E3" s="81"/>
      <c r="F3" s="81"/>
      <c r="G3" s="81"/>
      <c r="H3" s="84"/>
    </row>
    <row r="4" spans="1:8" ht="16.5" thickBot="1">
      <c r="A4" s="159" t="s">
        <v>6223</v>
      </c>
      <c r="B4" s="160" t="s">
        <v>6224</v>
      </c>
      <c r="C4" s="84"/>
      <c r="D4" s="83"/>
      <c r="E4" s="81"/>
      <c r="F4" s="81"/>
      <c r="G4" s="81"/>
      <c r="H4" s="84"/>
    </row>
    <row r="5" spans="1:8" ht="16.5" thickBot="1">
      <c r="A5" s="161" t="s">
        <v>6225</v>
      </c>
      <c r="B5" s="162" t="s">
        <v>6226</v>
      </c>
      <c r="C5" s="84"/>
      <c r="D5" s="83"/>
      <c r="E5" s="81"/>
      <c r="F5" s="81"/>
      <c r="G5" s="81"/>
      <c r="H5" s="84"/>
    </row>
    <row r="6" spans="1:8" ht="16.5" thickBot="1">
      <c r="A6" s="159" t="s">
        <v>6227</v>
      </c>
      <c r="B6" s="160" t="s">
        <v>6228</v>
      </c>
      <c r="C6" s="84"/>
      <c r="D6" s="83"/>
      <c r="E6" s="81"/>
      <c r="F6" s="81"/>
      <c r="G6" s="81"/>
      <c r="H6" s="84"/>
    </row>
    <row r="7" spans="1:8" ht="16.5" thickBot="1">
      <c r="A7" s="161" t="s">
        <v>6229</v>
      </c>
      <c r="B7" s="162" t="s">
        <v>6230</v>
      </c>
      <c r="C7" s="84"/>
      <c r="D7" s="83"/>
      <c r="E7" s="81"/>
      <c r="F7" s="81"/>
      <c r="G7" s="81"/>
      <c r="H7" s="84"/>
    </row>
    <row r="8" spans="1:8" ht="16.5" thickBot="1">
      <c r="A8" s="159" t="s">
        <v>6231</v>
      </c>
      <c r="B8" s="160" t="s">
        <v>6232</v>
      </c>
      <c r="C8" s="84"/>
      <c r="D8" s="83"/>
      <c r="E8" s="81"/>
      <c r="F8" s="81"/>
      <c r="G8" s="81"/>
      <c r="H8" s="84"/>
    </row>
    <row r="9" spans="1:8" ht="16.5" thickBot="1">
      <c r="A9" s="161" t="s">
        <v>6233</v>
      </c>
      <c r="B9" s="162" t="s">
        <v>6234</v>
      </c>
      <c r="C9" s="84"/>
      <c r="D9" s="83"/>
      <c r="E9" s="81"/>
      <c r="F9" s="81"/>
      <c r="G9" s="81"/>
      <c r="H9" s="84"/>
    </row>
    <row r="10" spans="1:8" ht="16.5" thickBot="1">
      <c r="A10" s="159" t="s">
        <v>6235</v>
      </c>
      <c r="B10" s="160" t="s">
        <v>6236</v>
      </c>
      <c r="C10" s="84"/>
      <c r="D10" s="83"/>
      <c r="E10" s="81"/>
      <c r="F10" s="81"/>
      <c r="G10" s="81"/>
      <c r="H10" s="84"/>
    </row>
    <row r="11" spans="1:8" ht="16.5" thickBot="1">
      <c r="A11" s="161" t="s">
        <v>6237</v>
      </c>
      <c r="B11" s="162" t="s">
        <v>6238</v>
      </c>
      <c r="C11" s="84"/>
      <c r="D11" s="83"/>
      <c r="E11" s="81"/>
      <c r="F11" s="81"/>
      <c r="G11" s="81"/>
      <c r="H11" s="84"/>
    </row>
    <row r="12" spans="1:8" ht="23.25" thickBot="1">
      <c r="A12" s="159" t="s">
        <v>6239</v>
      </c>
      <c r="B12" s="160" t="s">
        <v>6240</v>
      </c>
      <c r="C12" s="84"/>
      <c r="D12" s="83"/>
      <c r="E12" s="81"/>
      <c r="F12" s="81"/>
      <c r="G12" s="81"/>
      <c r="H12" s="84"/>
    </row>
    <row r="13" spans="1:8" ht="16.5" thickBot="1">
      <c r="A13" s="161" t="s">
        <v>6241</v>
      </c>
      <c r="B13" s="162" t="s">
        <v>6242</v>
      </c>
      <c r="C13" s="84"/>
      <c r="D13" s="83"/>
      <c r="E13" s="81"/>
      <c r="F13" s="81"/>
      <c r="G13" s="81"/>
      <c r="H13" s="84"/>
    </row>
    <row r="14" spans="1:8" ht="16.5" thickBot="1">
      <c r="A14" s="159" t="s">
        <v>6243</v>
      </c>
      <c r="B14" s="160" t="s">
        <v>6244</v>
      </c>
      <c r="C14" s="84"/>
      <c r="D14" s="83"/>
      <c r="E14" s="81"/>
      <c r="F14" s="81"/>
      <c r="G14" s="81"/>
      <c r="H14" s="84"/>
    </row>
    <row r="15" spans="1:8" ht="16.5" thickBot="1">
      <c r="A15" s="161" t="s">
        <v>6245</v>
      </c>
      <c r="B15" s="162" t="s">
        <v>6246</v>
      </c>
      <c r="C15" s="84"/>
      <c r="D15" s="83"/>
      <c r="E15" s="81"/>
      <c r="F15" s="81"/>
      <c r="G15" s="81"/>
      <c r="H15" s="84"/>
    </row>
    <row r="16" spans="1:8" ht="16.5" thickBot="1">
      <c r="A16" s="159" t="s">
        <v>6247</v>
      </c>
      <c r="B16" s="160" t="s">
        <v>6248</v>
      </c>
      <c r="C16" s="84"/>
      <c r="D16" s="83"/>
      <c r="E16" s="81"/>
      <c r="F16" s="81"/>
      <c r="G16" s="81"/>
      <c r="H16" s="84"/>
    </row>
    <row r="17" spans="1:8" ht="16.5" thickBot="1">
      <c r="A17" s="161" t="s">
        <v>6249</v>
      </c>
      <c r="B17" s="162" t="s">
        <v>6250</v>
      </c>
      <c r="C17" s="84"/>
      <c r="D17" s="83"/>
      <c r="E17" s="81"/>
      <c r="F17" s="81"/>
      <c r="G17" s="81"/>
      <c r="H17" s="84"/>
    </row>
    <row r="18" spans="1:8" ht="16.5" thickBot="1">
      <c r="A18" s="159" t="s">
        <v>6251</v>
      </c>
      <c r="B18" s="160" t="s">
        <v>6252</v>
      </c>
      <c r="C18" s="84"/>
      <c r="D18" s="83"/>
      <c r="E18" s="81"/>
      <c r="F18" s="81"/>
      <c r="G18" s="81"/>
      <c r="H18" s="84"/>
    </row>
    <row r="19" spans="1:8" ht="16.5" thickBot="1">
      <c r="A19" s="161" t="s">
        <v>6253</v>
      </c>
      <c r="B19" s="162" t="s">
        <v>6254</v>
      </c>
      <c r="C19" s="84"/>
      <c r="D19" s="83"/>
      <c r="E19" s="81"/>
      <c r="F19" s="81"/>
      <c r="G19" s="81"/>
      <c r="H19" s="84"/>
    </row>
    <row r="20" spans="1:8" ht="16.5" thickBot="1">
      <c r="A20" s="159" t="s">
        <v>6255</v>
      </c>
      <c r="B20" s="160" t="s">
        <v>6256</v>
      </c>
      <c r="C20" s="84"/>
      <c r="D20" s="83"/>
      <c r="E20" s="81"/>
      <c r="F20" s="81"/>
      <c r="G20" s="81"/>
      <c r="H20" s="84"/>
    </row>
    <row r="21" spans="1:8" ht="16.5" thickBot="1">
      <c r="A21" s="161" t="s">
        <v>6257</v>
      </c>
      <c r="B21" s="162" t="s">
        <v>6258</v>
      </c>
      <c r="C21" s="84"/>
      <c r="D21" s="83"/>
      <c r="E21" s="81"/>
      <c r="F21" s="81"/>
      <c r="G21" s="81"/>
      <c r="H21" s="84"/>
    </row>
    <row r="22" spans="1:8" ht="16.5" thickBot="1">
      <c r="A22" s="159" t="s">
        <v>6259</v>
      </c>
      <c r="B22" s="160" t="s">
        <v>6260</v>
      </c>
      <c r="C22" s="84"/>
      <c r="D22" s="83"/>
      <c r="E22" s="81"/>
      <c r="F22" s="81"/>
      <c r="G22" s="81"/>
      <c r="H22" s="84"/>
    </row>
    <row r="23" spans="1:8" ht="16.5" thickBot="1">
      <c r="A23" s="161" t="s">
        <v>6261</v>
      </c>
      <c r="B23" s="162" t="s">
        <v>6262</v>
      </c>
      <c r="C23" s="84"/>
      <c r="D23" s="83"/>
      <c r="E23" s="81"/>
      <c r="F23" s="81"/>
      <c r="G23" s="81"/>
      <c r="H23" s="84"/>
    </row>
    <row r="24" spans="1:8" ht="16.5" thickBot="1">
      <c r="A24" s="159" t="s">
        <v>6263</v>
      </c>
      <c r="B24" s="160" t="s">
        <v>6264</v>
      </c>
      <c r="C24" s="84"/>
      <c r="D24" s="83"/>
      <c r="E24" s="81"/>
      <c r="F24" s="81"/>
      <c r="G24" s="81"/>
      <c r="H24" s="84"/>
    </row>
    <row r="25" spans="1:8" ht="16.5" thickBot="1">
      <c r="A25" s="161" t="s">
        <v>6265</v>
      </c>
      <c r="B25" s="162" t="s">
        <v>6266</v>
      </c>
      <c r="C25" s="84"/>
      <c r="D25" s="83"/>
      <c r="E25" s="81"/>
      <c r="F25" s="81"/>
      <c r="G25" s="81"/>
      <c r="H25" s="84"/>
    </row>
    <row r="26" spans="1:8" ht="16.5" thickBot="1">
      <c r="A26" s="159" t="s">
        <v>6267</v>
      </c>
      <c r="B26" s="160" t="s">
        <v>6268</v>
      </c>
      <c r="C26" s="84"/>
      <c r="D26" s="83"/>
      <c r="E26" s="81"/>
      <c r="F26" s="81"/>
      <c r="G26" s="81"/>
      <c r="H26" s="84"/>
    </row>
    <row r="27" spans="1:8" ht="16.5" thickBot="1">
      <c r="A27" s="161" t="s">
        <v>6269</v>
      </c>
      <c r="B27" s="162" t="s">
        <v>6270</v>
      </c>
      <c r="C27" s="84"/>
      <c r="D27" s="83"/>
      <c r="E27" s="81"/>
      <c r="F27" s="81"/>
      <c r="G27" s="81"/>
      <c r="H27" s="84"/>
    </row>
    <row r="28" spans="1:8" ht="16.5" thickBot="1">
      <c r="A28" s="159" t="s">
        <v>6271</v>
      </c>
      <c r="B28" s="160" t="s">
        <v>6272</v>
      </c>
      <c r="C28" s="84"/>
      <c r="D28" s="83"/>
      <c r="E28" s="81"/>
      <c r="F28" s="81"/>
      <c r="G28" s="81"/>
      <c r="H28" s="84"/>
    </row>
    <row r="29" spans="1:8" ht="16.5" thickBot="1">
      <c r="A29" s="161" t="s">
        <v>6273</v>
      </c>
      <c r="B29" s="162" t="s">
        <v>6274</v>
      </c>
      <c r="C29" s="84"/>
      <c r="D29" s="83"/>
      <c r="E29" s="81"/>
      <c r="F29" s="81"/>
      <c r="G29" s="81"/>
      <c r="H29" s="84"/>
    </row>
    <row r="30" spans="1:8" ht="16.5" thickBot="1">
      <c r="A30" s="159" t="s">
        <v>6275</v>
      </c>
      <c r="B30" s="160" t="s">
        <v>6276</v>
      </c>
      <c r="C30" s="84"/>
      <c r="D30" s="83"/>
      <c r="E30" s="81"/>
      <c r="F30" s="81"/>
      <c r="G30" s="81"/>
      <c r="H30" s="84"/>
    </row>
    <row r="31" spans="1:8" ht="16.5" thickBot="1">
      <c r="A31" s="161" t="s">
        <v>6277</v>
      </c>
      <c r="B31" s="162" t="s">
        <v>6278</v>
      </c>
      <c r="C31" s="84"/>
      <c r="D31" s="83"/>
      <c r="E31" s="81"/>
      <c r="F31" s="81"/>
      <c r="G31" s="81"/>
      <c r="H31" s="84"/>
    </row>
    <row r="32" spans="1:8" ht="16.5" thickBot="1">
      <c r="A32" s="159" t="s">
        <v>6052</v>
      </c>
      <c r="B32" s="160" t="s">
        <v>6279</v>
      </c>
      <c r="C32" s="84"/>
      <c r="D32" s="83"/>
      <c r="E32" s="81"/>
      <c r="F32" s="81"/>
      <c r="G32" s="81"/>
      <c r="H32" s="84"/>
    </row>
    <row r="33" spans="1:8" ht="16.5" thickBot="1">
      <c r="A33" s="161" t="s">
        <v>6280</v>
      </c>
      <c r="B33" s="162" t="s">
        <v>6281</v>
      </c>
      <c r="C33" s="84"/>
      <c r="D33" s="83"/>
      <c r="E33" s="81"/>
      <c r="F33" s="81"/>
      <c r="G33" s="81"/>
      <c r="H33" s="84"/>
    </row>
    <row r="34" spans="1:8" ht="16.5" thickBot="1">
      <c r="A34" s="159" t="s">
        <v>6282</v>
      </c>
      <c r="B34" s="160" t="s">
        <v>6283</v>
      </c>
      <c r="C34" s="84"/>
      <c r="D34" s="83"/>
      <c r="E34" s="81"/>
      <c r="F34" s="81"/>
      <c r="G34" s="81"/>
      <c r="H34" s="84"/>
    </row>
    <row r="35" spans="1:8" ht="16.5" thickBot="1">
      <c r="A35" s="161" t="s">
        <v>6284</v>
      </c>
      <c r="B35" s="162" t="s">
        <v>6285</v>
      </c>
      <c r="C35" s="84"/>
      <c r="D35" s="83"/>
      <c r="E35" s="81"/>
      <c r="F35" s="81"/>
      <c r="G35" s="81"/>
      <c r="H35" s="84"/>
    </row>
    <row r="36" spans="1:8" ht="16.5" thickBot="1">
      <c r="A36" s="159" t="s">
        <v>6286</v>
      </c>
      <c r="B36" s="160" t="s">
        <v>6287</v>
      </c>
      <c r="C36" s="84"/>
      <c r="D36" s="83"/>
      <c r="E36" s="81"/>
      <c r="F36" s="81"/>
      <c r="G36" s="81"/>
      <c r="H36" s="84"/>
    </row>
    <row r="37" spans="1:8" ht="16.5" thickBot="1">
      <c r="A37" s="161" t="s">
        <v>6288</v>
      </c>
      <c r="B37" s="162" t="s">
        <v>6289</v>
      </c>
      <c r="C37" s="84"/>
      <c r="D37" s="83"/>
      <c r="E37" s="81"/>
      <c r="F37" s="81"/>
      <c r="G37" s="81"/>
      <c r="H37" s="84"/>
    </row>
    <row r="38" spans="1:8" ht="16.5" thickBot="1">
      <c r="A38" s="159" t="s">
        <v>6290</v>
      </c>
      <c r="B38" s="160" t="s">
        <v>6291</v>
      </c>
      <c r="C38" s="84"/>
      <c r="D38" s="83"/>
      <c r="E38" s="81"/>
      <c r="F38" s="81"/>
      <c r="G38" s="81"/>
      <c r="H38" s="84"/>
    </row>
    <row r="39" spans="1:8" ht="16.5" thickBot="1">
      <c r="A39" s="161" t="s">
        <v>6292</v>
      </c>
      <c r="B39" s="162" t="s">
        <v>6293</v>
      </c>
      <c r="C39" s="84"/>
      <c r="D39" s="83"/>
      <c r="E39" s="81"/>
      <c r="F39" s="81"/>
      <c r="G39" s="81"/>
      <c r="H39" s="84"/>
    </row>
    <row r="40" spans="1:8" ht="16.5" thickBot="1">
      <c r="A40" s="159" t="s">
        <v>6294</v>
      </c>
      <c r="B40" s="160" t="s">
        <v>6295</v>
      </c>
      <c r="C40" s="84"/>
      <c r="D40" s="83"/>
      <c r="E40" s="81"/>
      <c r="F40" s="81"/>
      <c r="G40" s="81"/>
      <c r="H40" s="84"/>
    </row>
    <row r="41" spans="1:8" ht="16.5" thickBot="1">
      <c r="A41" s="161" t="s">
        <v>6296</v>
      </c>
      <c r="B41" s="162" t="s">
        <v>6297</v>
      </c>
      <c r="C41" s="84"/>
      <c r="D41" s="83"/>
      <c r="E41" s="81"/>
      <c r="F41" s="81"/>
      <c r="G41" s="81"/>
      <c r="H41" s="84"/>
    </row>
    <row r="42" spans="1:8" ht="16.5" thickBot="1">
      <c r="A42" s="159" t="s">
        <v>6298</v>
      </c>
      <c r="B42" s="160" t="s">
        <v>6299</v>
      </c>
      <c r="C42" s="84"/>
      <c r="D42" s="83"/>
      <c r="E42" s="81"/>
      <c r="F42" s="81"/>
      <c r="G42" s="81"/>
      <c r="H42" s="84"/>
    </row>
    <row r="43" spans="1:8" ht="16.5" thickBot="1">
      <c r="A43" s="161" t="s">
        <v>6300</v>
      </c>
      <c r="B43" s="162" t="s">
        <v>6301</v>
      </c>
      <c r="C43" s="84"/>
      <c r="D43" s="83"/>
      <c r="E43" s="81"/>
      <c r="F43" s="81"/>
      <c r="G43" s="81"/>
      <c r="H43" s="84"/>
    </row>
    <row r="44" spans="1:8" ht="16.5" thickBot="1">
      <c r="A44" s="159" t="s">
        <v>6302</v>
      </c>
      <c r="B44" s="160" t="s">
        <v>6303</v>
      </c>
      <c r="C44" s="84"/>
      <c r="D44" s="83"/>
      <c r="E44" s="81"/>
      <c r="F44" s="81"/>
      <c r="G44" s="81"/>
      <c r="H44" s="84"/>
    </row>
    <row r="45" spans="1:8" ht="16.5" thickBot="1">
      <c r="A45" s="161" t="s">
        <v>6304</v>
      </c>
      <c r="B45" s="162" t="s">
        <v>6305</v>
      </c>
      <c r="C45" s="84"/>
      <c r="D45" s="83"/>
      <c r="E45" s="81"/>
      <c r="F45" s="81"/>
      <c r="G45" s="81"/>
      <c r="H45" s="84"/>
    </row>
    <row r="46" spans="1:8" ht="16.5" thickBot="1">
      <c r="A46" s="159" t="s">
        <v>6306</v>
      </c>
      <c r="B46" s="160" t="s">
        <v>6307</v>
      </c>
      <c r="C46" s="84"/>
      <c r="D46" s="83"/>
      <c r="E46" s="81"/>
      <c r="F46" s="81"/>
      <c r="G46" s="81"/>
      <c r="H46" s="84"/>
    </row>
    <row r="47" spans="1:8" ht="16.5" thickBot="1">
      <c r="A47" s="161" t="s">
        <v>6308</v>
      </c>
      <c r="B47" s="162" t="s">
        <v>6309</v>
      </c>
      <c r="C47" s="84"/>
      <c r="D47" s="83"/>
      <c r="E47" s="81"/>
      <c r="F47" s="81"/>
      <c r="G47" s="81"/>
      <c r="H47" s="84"/>
    </row>
    <row r="48" spans="1:8" ht="16.5" thickBot="1">
      <c r="A48" s="159" t="s">
        <v>6310</v>
      </c>
      <c r="B48" s="160" t="s">
        <v>6311</v>
      </c>
      <c r="C48" s="84"/>
      <c r="D48" s="83"/>
      <c r="E48" s="81"/>
      <c r="F48" s="81"/>
      <c r="G48" s="81"/>
      <c r="H48" s="84"/>
    </row>
    <row r="49" spans="1:8" ht="16.5" thickBot="1">
      <c r="A49" s="161" t="s">
        <v>6312</v>
      </c>
      <c r="B49" s="162" t="s">
        <v>6313</v>
      </c>
      <c r="C49" s="84"/>
      <c r="D49" s="83"/>
      <c r="E49" s="81"/>
      <c r="F49" s="81"/>
      <c r="G49" s="81"/>
      <c r="H49" s="84"/>
    </row>
    <row r="50" spans="1:8" ht="16.5" thickBot="1">
      <c r="A50" s="159" t="s">
        <v>6314</v>
      </c>
      <c r="B50" s="160" t="s">
        <v>6315</v>
      </c>
      <c r="C50" s="84"/>
      <c r="D50" s="83"/>
      <c r="E50" s="81"/>
      <c r="F50" s="81"/>
      <c r="G50" s="81"/>
      <c r="H50" s="84"/>
    </row>
    <row r="51" spans="1:8" ht="16.5" thickBot="1">
      <c r="A51" s="161" t="s">
        <v>6316</v>
      </c>
      <c r="B51" s="162" t="s">
        <v>6317</v>
      </c>
      <c r="C51" s="84"/>
      <c r="D51" s="83"/>
      <c r="E51" s="81"/>
      <c r="F51" s="81"/>
      <c r="G51" s="81"/>
      <c r="H51" s="84"/>
    </row>
    <row r="52" spans="1:8" ht="16.5" thickBot="1">
      <c r="A52" s="159" t="s">
        <v>6318</v>
      </c>
      <c r="B52" s="160" t="s">
        <v>6319</v>
      </c>
      <c r="C52" s="84"/>
      <c r="D52" s="83"/>
      <c r="E52" s="81"/>
      <c r="F52" s="81"/>
      <c r="G52" s="81"/>
      <c r="H52" s="84"/>
    </row>
    <row r="53" spans="1:8" ht="16.5" thickBot="1">
      <c r="A53" s="161" t="s">
        <v>6320</v>
      </c>
      <c r="B53" s="162" t="s">
        <v>6321</v>
      </c>
      <c r="C53" s="84"/>
      <c r="D53" s="83"/>
      <c r="E53" s="81"/>
      <c r="F53" s="81"/>
      <c r="G53" s="81"/>
      <c r="H53" s="84"/>
    </row>
    <row r="54" spans="1:8" ht="16.5" thickBot="1">
      <c r="A54" s="159" t="s">
        <v>6322</v>
      </c>
      <c r="B54" s="160" t="s">
        <v>6323</v>
      </c>
      <c r="C54" s="84"/>
      <c r="D54" s="83"/>
      <c r="E54" s="81"/>
      <c r="F54" s="81"/>
      <c r="G54" s="81"/>
      <c r="H54" s="84"/>
    </row>
    <row r="55" spans="1:8" ht="16.5" thickBot="1">
      <c r="A55" s="161" t="s">
        <v>6324</v>
      </c>
      <c r="B55" s="162" t="s">
        <v>6325</v>
      </c>
      <c r="C55" s="84"/>
      <c r="D55" s="83"/>
      <c r="E55" s="81"/>
      <c r="F55" s="81"/>
      <c r="G55" s="81"/>
      <c r="H55" s="84"/>
    </row>
    <row r="56" spans="1:8" ht="16.5" thickBot="1">
      <c r="A56" s="159" t="s">
        <v>6326</v>
      </c>
      <c r="B56" s="160" t="s">
        <v>6327</v>
      </c>
      <c r="C56" s="84"/>
      <c r="D56" s="83"/>
      <c r="E56" s="81"/>
      <c r="F56" s="81"/>
      <c r="G56" s="81"/>
      <c r="H56" s="84"/>
    </row>
    <row r="57" spans="1:8" ht="16.5" thickBot="1">
      <c r="A57" s="161" t="s">
        <v>6328</v>
      </c>
      <c r="B57" s="162" t="s">
        <v>6329</v>
      </c>
      <c r="C57" s="84"/>
      <c r="D57" s="83"/>
      <c r="E57" s="81"/>
      <c r="F57" s="81"/>
      <c r="G57" s="81"/>
      <c r="H57" s="84"/>
    </row>
    <row r="58" spans="1:8" ht="16.5" thickBot="1">
      <c r="A58" s="159" t="s">
        <v>6330</v>
      </c>
      <c r="B58" s="160" t="s">
        <v>6331</v>
      </c>
      <c r="C58" s="84"/>
      <c r="D58" s="83"/>
      <c r="E58" s="81"/>
      <c r="F58" s="81"/>
      <c r="G58" s="81"/>
      <c r="H58" s="84"/>
    </row>
    <row r="59" spans="1:8" ht="16.5" thickBot="1">
      <c r="A59" s="161" t="s">
        <v>6332</v>
      </c>
      <c r="B59" s="162" t="s">
        <v>6333</v>
      </c>
      <c r="C59" s="84"/>
      <c r="D59" s="83"/>
      <c r="E59" s="81"/>
      <c r="F59" s="81"/>
      <c r="G59" s="81"/>
      <c r="H59" s="84"/>
    </row>
    <row r="60" spans="1:8">
      <c r="A60" s="163" t="s">
        <v>6334</v>
      </c>
      <c r="B60" s="164" t="s">
        <v>6335</v>
      </c>
      <c r="C60" s="84"/>
      <c r="D60" s="83"/>
      <c r="E60" s="81"/>
      <c r="F60" s="81"/>
      <c r="G60" s="81"/>
      <c r="H60" s="84"/>
    </row>
    <row r="61" spans="1:8" ht="16.5" thickBot="1">
      <c r="A61" s="159" t="s">
        <v>6339</v>
      </c>
      <c r="B61" s="160" t="s">
        <v>6336</v>
      </c>
      <c r="C61" s="84"/>
      <c r="D61" s="83"/>
      <c r="E61" s="81"/>
      <c r="F61" s="81"/>
      <c r="G61" s="81"/>
      <c r="H61" s="84"/>
    </row>
    <row r="62" spans="1:8" ht="22.5">
      <c r="A62" s="165" t="s">
        <v>6344</v>
      </c>
      <c r="B62" s="166" t="s">
        <v>6337</v>
      </c>
      <c r="C62" s="84"/>
      <c r="D62" s="83"/>
      <c r="E62" s="81"/>
      <c r="F62" s="81"/>
      <c r="G62" s="81"/>
      <c r="H62" s="84"/>
    </row>
    <row r="63" spans="1:8" ht="16.5" thickBot="1">
      <c r="A63" s="159" t="s">
        <v>6340</v>
      </c>
      <c r="B63" s="160" t="s">
        <v>6336</v>
      </c>
      <c r="C63" s="84"/>
      <c r="D63" s="83"/>
      <c r="E63" s="81"/>
      <c r="F63" s="81"/>
      <c r="G63" s="81"/>
      <c r="H63" s="84"/>
    </row>
    <row r="64" spans="1:8" ht="16.5" thickBot="1">
      <c r="A64" s="161" t="s">
        <v>6341</v>
      </c>
      <c r="B64" s="162" t="s">
        <v>6336</v>
      </c>
      <c r="C64" s="84"/>
      <c r="D64" s="83"/>
      <c r="E64" s="81"/>
      <c r="F64" s="81"/>
      <c r="G64" s="81"/>
      <c r="H64" s="84"/>
    </row>
    <row r="65" spans="1:8" ht="16.5" thickBot="1">
      <c r="A65" s="159" t="s">
        <v>6342</v>
      </c>
      <c r="B65" s="160" t="s">
        <v>6336</v>
      </c>
      <c r="C65" s="84"/>
      <c r="D65" s="83"/>
      <c r="E65" s="81"/>
      <c r="F65" s="81"/>
      <c r="G65" s="81"/>
      <c r="H65" s="84"/>
    </row>
    <row r="66" spans="1:8">
      <c r="A66" s="163" t="s">
        <v>6343</v>
      </c>
      <c r="B66" s="164" t="s">
        <v>6338</v>
      </c>
      <c r="C66" s="84"/>
      <c r="D66" s="83"/>
      <c r="E66" s="81"/>
      <c r="F66" s="81"/>
      <c r="G66" s="81"/>
      <c r="H66" s="84"/>
    </row>
    <row r="67" spans="1:8">
      <c r="A67" s="82"/>
      <c r="B67" s="82"/>
      <c r="C67" s="84"/>
      <c r="D67" s="83"/>
      <c r="E67" s="81"/>
      <c r="F67" s="81"/>
      <c r="G67" s="81"/>
      <c r="H67" s="84"/>
    </row>
    <row r="68" spans="1:8">
      <c r="A68" s="82"/>
      <c r="B68" s="82"/>
      <c r="C68" s="84"/>
      <c r="D68" s="83"/>
      <c r="E68" s="81"/>
      <c r="F68" s="81"/>
      <c r="G68" s="81"/>
      <c r="H68" s="84"/>
    </row>
    <row r="69" spans="1:8">
      <c r="A69" s="82"/>
      <c r="B69" s="82"/>
      <c r="C69" s="84"/>
      <c r="D69" s="83"/>
      <c r="E69" s="81"/>
      <c r="F69" s="81"/>
      <c r="G69" s="81"/>
      <c r="H69" s="84"/>
    </row>
    <row r="70" spans="1:8">
      <c r="A70" s="82"/>
      <c r="B70" s="82"/>
      <c r="C70" s="84"/>
      <c r="D70" s="83"/>
      <c r="E70" s="81"/>
      <c r="F70" s="81"/>
      <c r="G70" s="81"/>
      <c r="H70" s="84"/>
    </row>
    <row r="71" spans="1:8">
      <c r="A71" s="82"/>
      <c r="B71" s="82"/>
      <c r="C71" s="84"/>
      <c r="D71" s="83"/>
      <c r="E71" s="81"/>
      <c r="F71" s="81"/>
      <c r="G71" s="81"/>
      <c r="H71" s="84"/>
    </row>
    <row r="72" spans="1:8">
      <c r="A72" s="82"/>
      <c r="B72" s="82"/>
      <c r="C72" s="84"/>
      <c r="D72" s="83"/>
      <c r="E72" s="81"/>
      <c r="F72" s="81"/>
      <c r="G72" s="81"/>
      <c r="H72" s="84"/>
    </row>
    <row r="73" spans="1:8">
      <c r="A73" s="82"/>
      <c r="B73" s="82"/>
      <c r="C73" s="84"/>
      <c r="D73" s="83"/>
      <c r="E73" s="81"/>
      <c r="F73" s="81"/>
      <c r="G73" s="81"/>
      <c r="H73" s="84"/>
    </row>
    <row r="74" spans="1:8">
      <c r="A74" s="82"/>
      <c r="B74" s="82"/>
      <c r="C74" s="84"/>
      <c r="D74" s="83"/>
      <c r="E74" s="81"/>
      <c r="F74" s="81"/>
      <c r="G74" s="81"/>
      <c r="H74" s="84"/>
    </row>
    <row r="75" spans="1:8">
      <c r="A75" s="82"/>
      <c r="B75" s="82"/>
      <c r="C75" s="84"/>
      <c r="D75" s="83"/>
      <c r="E75" s="81"/>
      <c r="F75" s="81"/>
      <c r="G75" s="81"/>
      <c r="H75" s="84"/>
    </row>
    <row r="76" spans="1:8">
      <c r="A76" s="82"/>
      <c r="B76" s="82"/>
      <c r="C76" s="84"/>
      <c r="D76" s="83"/>
      <c r="E76" s="81"/>
      <c r="F76" s="81"/>
      <c r="G76" s="81"/>
      <c r="H76" s="84"/>
    </row>
    <row r="77" spans="1:8">
      <c r="A77" s="82"/>
      <c r="B77" s="82"/>
      <c r="C77" s="84"/>
      <c r="D77" s="83"/>
      <c r="E77" s="81"/>
      <c r="F77" s="81"/>
      <c r="G77" s="81"/>
      <c r="H77" s="84"/>
    </row>
    <row r="78" spans="1:8">
      <c r="A78" s="82"/>
      <c r="B78" s="82"/>
      <c r="C78" s="84"/>
      <c r="D78" s="83"/>
      <c r="E78" s="81"/>
      <c r="F78" s="81"/>
      <c r="G78" s="81"/>
      <c r="H78" s="84"/>
    </row>
    <row r="79" spans="1:8">
      <c r="A79" s="82"/>
      <c r="B79" s="82"/>
      <c r="C79" s="84"/>
      <c r="D79" s="83"/>
      <c r="E79" s="81"/>
      <c r="F79" s="81"/>
      <c r="G79" s="81"/>
      <c r="H79" s="84"/>
    </row>
    <row r="80" spans="1:8">
      <c r="A80" s="82"/>
      <c r="B80" s="82"/>
      <c r="C80" s="84"/>
      <c r="D80" s="83"/>
      <c r="E80" s="81"/>
      <c r="F80" s="81"/>
      <c r="G80" s="81"/>
      <c r="H80" s="84"/>
    </row>
    <row r="81" spans="1:8">
      <c r="A81" s="82"/>
      <c r="B81" s="82"/>
      <c r="C81" s="84"/>
      <c r="D81" s="83"/>
      <c r="E81" s="81"/>
      <c r="F81" s="81"/>
      <c r="G81" s="81"/>
      <c r="H81" s="84"/>
    </row>
    <row r="82" spans="1:8">
      <c r="A82" s="82"/>
      <c r="B82" s="82"/>
      <c r="C82" s="84"/>
      <c r="D82" s="83"/>
      <c r="E82" s="81"/>
      <c r="F82" s="81"/>
      <c r="G82" s="81"/>
      <c r="H82" s="84"/>
    </row>
    <row r="83" spans="1:8">
      <c r="A83" s="82"/>
      <c r="B83" s="82"/>
      <c r="C83" s="84"/>
      <c r="D83" s="83"/>
      <c r="E83" s="81"/>
      <c r="F83" s="81"/>
      <c r="G83" s="81"/>
      <c r="H83" s="84"/>
    </row>
    <row r="84" spans="1:8">
      <c r="A84" s="82"/>
      <c r="B84" s="82"/>
      <c r="C84" s="84"/>
      <c r="D84" s="83"/>
      <c r="E84" s="81"/>
      <c r="F84" s="81"/>
      <c r="G84" s="81"/>
      <c r="H84" s="84"/>
    </row>
    <row r="85" spans="1:8">
      <c r="A85" s="82"/>
      <c r="B85" s="82"/>
      <c r="C85" s="84"/>
      <c r="D85" s="83"/>
      <c r="E85" s="81"/>
      <c r="F85" s="81"/>
      <c r="G85" s="81"/>
      <c r="H85" s="84"/>
    </row>
    <row r="86" spans="1:8">
      <c r="A86" s="82"/>
      <c r="B86" s="82"/>
      <c r="C86" s="84"/>
      <c r="D86" s="83"/>
      <c r="E86" s="81"/>
      <c r="F86" s="81"/>
      <c r="G86" s="81"/>
      <c r="H86" s="84"/>
    </row>
    <row r="87" spans="1:8">
      <c r="A87" s="82"/>
      <c r="B87" s="82"/>
      <c r="C87" s="84"/>
      <c r="D87" s="83"/>
      <c r="E87" s="81"/>
      <c r="F87" s="81"/>
      <c r="G87" s="81"/>
      <c r="H87" s="84"/>
    </row>
    <row r="88" spans="1:8">
      <c r="A88" s="82"/>
      <c r="B88" s="82"/>
      <c r="C88" s="84"/>
      <c r="D88" s="83"/>
      <c r="E88" s="81"/>
      <c r="F88" s="81"/>
      <c r="G88" s="81"/>
      <c r="H88" s="84"/>
    </row>
    <row r="89" spans="1:8">
      <c r="A89" s="82"/>
      <c r="B89" s="82"/>
      <c r="C89" s="84"/>
      <c r="D89" s="83"/>
      <c r="E89" s="81"/>
      <c r="F89" s="81"/>
      <c r="G89" s="81"/>
      <c r="H89" s="84"/>
    </row>
    <row r="90" spans="1:8">
      <c r="A90" s="82"/>
      <c r="B90" s="82"/>
      <c r="C90" s="84"/>
      <c r="D90" s="83"/>
      <c r="E90" s="81"/>
      <c r="F90" s="81"/>
      <c r="G90" s="81"/>
      <c r="H90" s="84"/>
    </row>
    <row r="91" spans="1:8">
      <c r="A91" s="82"/>
      <c r="B91" s="82"/>
      <c r="C91" s="84"/>
      <c r="D91" s="83"/>
      <c r="E91" s="81"/>
      <c r="F91" s="81"/>
      <c r="G91" s="81"/>
      <c r="H91" s="84"/>
    </row>
    <row r="92" spans="1:8">
      <c r="A92" s="82"/>
      <c r="B92" s="82"/>
      <c r="C92" s="84"/>
      <c r="D92" s="83"/>
      <c r="E92" s="81"/>
      <c r="F92" s="81"/>
      <c r="G92" s="81"/>
      <c r="H92" s="84"/>
    </row>
    <row r="93" spans="1:8">
      <c r="A93" s="82"/>
      <c r="B93" s="82"/>
      <c r="C93" s="84"/>
      <c r="D93" s="83"/>
      <c r="E93" s="81"/>
      <c r="F93" s="81"/>
      <c r="G93" s="81"/>
      <c r="H93" s="84"/>
    </row>
    <row r="94" spans="1:8">
      <c r="A94" s="82"/>
      <c r="B94" s="82"/>
      <c r="C94" s="84"/>
      <c r="D94" s="83"/>
      <c r="E94" s="81"/>
      <c r="F94" s="81"/>
      <c r="G94" s="81"/>
      <c r="H94" s="84"/>
    </row>
    <row r="95" spans="1:8">
      <c r="A95" s="82"/>
      <c r="B95" s="82"/>
      <c r="C95" s="84"/>
      <c r="D95" s="83"/>
      <c r="E95" s="81"/>
      <c r="F95" s="81"/>
      <c r="G95" s="81"/>
      <c r="H95" s="84"/>
    </row>
    <row r="96" spans="1:8">
      <c r="A96" s="82"/>
      <c r="B96" s="82"/>
      <c r="C96" s="84"/>
      <c r="D96" s="83"/>
      <c r="E96" s="81"/>
      <c r="F96" s="81"/>
      <c r="G96" s="81"/>
      <c r="H96" s="84"/>
    </row>
    <row r="97" spans="1:8">
      <c r="A97" s="82"/>
      <c r="B97" s="82"/>
      <c r="C97" s="84"/>
      <c r="D97" s="83"/>
      <c r="E97" s="81"/>
      <c r="F97" s="81"/>
      <c r="G97" s="81"/>
      <c r="H97" s="84"/>
    </row>
    <row r="98" spans="1:8">
      <c r="A98" s="82"/>
      <c r="B98" s="82"/>
      <c r="C98" s="84"/>
      <c r="D98" s="83"/>
      <c r="E98" s="81"/>
      <c r="F98" s="81"/>
      <c r="G98" s="81"/>
      <c r="H98" s="84"/>
    </row>
    <row r="99" spans="1:8">
      <c r="A99" s="82"/>
      <c r="B99" s="82"/>
      <c r="C99" s="84"/>
      <c r="D99" s="83"/>
      <c r="E99" s="81"/>
      <c r="F99" s="81"/>
      <c r="G99" s="81"/>
      <c r="H99" s="84"/>
    </row>
    <row r="100" spans="1:8">
      <c r="A100" s="82"/>
      <c r="B100" s="82"/>
      <c r="C100" s="84"/>
      <c r="D100" s="83"/>
      <c r="E100" s="81"/>
      <c r="F100" s="81"/>
      <c r="G100" s="81"/>
      <c r="H100" s="84"/>
    </row>
    <row r="101" spans="1:8">
      <c r="A101" s="82"/>
      <c r="B101" s="82"/>
      <c r="C101" s="84"/>
      <c r="D101" s="83"/>
      <c r="E101" s="81"/>
      <c r="F101" s="81"/>
      <c r="G101" s="81"/>
      <c r="H101" s="84"/>
    </row>
    <row r="102" spans="1:8">
      <c r="A102" s="82"/>
      <c r="B102" s="82"/>
      <c r="C102" s="84"/>
      <c r="D102" s="83"/>
      <c r="E102" s="81"/>
      <c r="F102" s="81"/>
      <c r="G102" s="81"/>
      <c r="H102" s="84"/>
    </row>
    <row r="103" spans="1:8">
      <c r="A103" s="82"/>
      <c r="B103" s="82"/>
      <c r="C103" s="84"/>
      <c r="D103" s="83"/>
      <c r="E103" s="81"/>
      <c r="F103" s="81"/>
      <c r="G103" s="81"/>
      <c r="H103" s="84"/>
    </row>
    <row r="104" spans="1:8">
      <c r="A104" s="82"/>
      <c r="B104" s="82"/>
      <c r="C104" s="84"/>
      <c r="D104" s="83"/>
      <c r="E104" s="81"/>
      <c r="F104" s="81"/>
      <c r="G104" s="81"/>
      <c r="H104" s="84"/>
    </row>
    <row r="105" spans="1:8">
      <c r="A105" s="82"/>
      <c r="B105" s="82"/>
      <c r="C105" s="84"/>
      <c r="D105" s="83"/>
      <c r="E105" s="81"/>
      <c r="F105" s="81"/>
      <c r="G105" s="81"/>
      <c r="H105" s="84"/>
    </row>
    <row r="106" spans="1:8">
      <c r="A106" s="82"/>
      <c r="B106" s="82"/>
      <c r="C106" s="84"/>
      <c r="D106" s="83"/>
      <c r="E106" s="81"/>
      <c r="F106" s="81"/>
      <c r="G106" s="81"/>
      <c r="H106" s="84"/>
    </row>
    <row r="107" spans="1:8">
      <c r="A107" s="82"/>
      <c r="B107" s="82"/>
      <c r="C107" s="84"/>
      <c r="D107" s="83"/>
      <c r="E107" s="81"/>
      <c r="F107" s="81"/>
      <c r="G107" s="81"/>
      <c r="H107" s="84"/>
    </row>
    <row r="108" spans="1:8">
      <c r="A108" s="82"/>
      <c r="B108" s="82"/>
      <c r="C108" s="84"/>
      <c r="D108" s="83"/>
      <c r="E108" s="81"/>
      <c r="F108" s="81"/>
      <c r="G108" s="81"/>
      <c r="H108" s="84"/>
    </row>
    <row r="109" spans="1:8">
      <c r="A109" s="82"/>
      <c r="B109" s="82"/>
      <c r="C109" s="84"/>
      <c r="D109" s="83"/>
      <c r="E109" s="81"/>
      <c r="F109" s="81"/>
      <c r="G109" s="81"/>
      <c r="H109" s="84"/>
    </row>
    <row r="110" spans="1:8">
      <c r="A110" s="82"/>
      <c r="B110" s="82"/>
      <c r="C110" s="84"/>
      <c r="D110" s="83"/>
      <c r="E110" s="81"/>
      <c r="F110" s="81"/>
      <c r="G110" s="81"/>
      <c r="H110" s="84"/>
    </row>
    <row r="111" spans="1:8">
      <c r="A111" s="82"/>
      <c r="B111" s="82"/>
      <c r="C111" s="84"/>
      <c r="D111" s="83"/>
      <c r="E111" s="81"/>
      <c r="F111" s="81"/>
      <c r="G111" s="81"/>
      <c r="H111" s="84"/>
    </row>
    <row r="112" spans="1:8">
      <c r="A112" s="82"/>
      <c r="B112" s="82"/>
      <c r="C112" s="84"/>
      <c r="D112" s="83"/>
      <c r="E112" s="81"/>
      <c r="F112" s="81"/>
      <c r="G112" s="81"/>
      <c r="H112" s="84"/>
    </row>
    <row r="113" spans="1:8">
      <c r="A113" s="82"/>
      <c r="B113" s="82"/>
      <c r="C113" s="84"/>
      <c r="D113" s="83"/>
      <c r="E113" s="81"/>
      <c r="F113" s="81"/>
      <c r="G113" s="81"/>
      <c r="H113" s="84"/>
    </row>
    <row r="114" spans="1:8">
      <c r="A114" s="82"/>
      <c r="B114" s="82"/>
      <c r="C114" s="84"/>
      <c r="D114" s="83"/>
      <c r="E114" s="81"/>
      <c r="F114" s="81"/>
      <c r="G114" s="81"/>
      <c r="H114" s="84"/>
    </row>
    <row r="115" spans="1:8">
      <c r="A115" s="82"/>
      <c r="B115" s="82"/>
      <c r="C115" s="84"/>
      <c r="D115" s="83"/>
      <c r="E115" s="81"/>
      <c r="F115" s="81"/>
      <c r="G115" s="81"/>
      <c r="H115" s="84"/>
    </row>
    <row r="116" spans="1:8">
      <c r="A116" s="82"/>
      <c r="B116" s="82"/>
      <c r="C116" s="84"/>
      <c r="D116" s="83"/>
      <c r="E116" s="81"/>
      <c r="F116" s="81"/>
      <c r="G116" s="81"/>
      <c r="H116" s="84"/>
    </row>
    <row r="117" spans="1:8">
      <c r="A117" s="82"/>
      <c r="B117" s="82"/>
      <c r="C117" s="84"/>
      <c r="D117" s="83"/>
      <c r="E117" s="81"/>
      <c r="F117" s="81"/>
      <c r="G117" s="81"/>
      <c r="H117" s="84"/>
    </row>
    <row r="118" spans="1:8">
      <c r="A118" s="82"/>
      <c r="B118" s="82"/>
      <c r="C118" s="84"/>
      <c r="D118" s="83"/>
      <c r="E118" s="81"/>
      <c r="F118" s="81"/>
      <c r="G118" s="81"/>
      <c r="H118" s="84"/>
    </row>
    <row r="119" spans="1:8">
      <c r="A119" s="82"/>
      <c r="B119" s="82"/>
      <c r="C119" s="84"/>
      <c r="D119" s="83"/>
      <c r="E119" s="81"/>
      <c r="F119" s="81"/>
      <c r="G119" s="81"/>
      <c r="H119" s="84"/>
    </row>
    <row r="120" spans="1:8">
      <c r="A120" s="82"/>
      <c r="B120" s="82"/>
      <c r="C120" s="84"/>
      <c r="D120" s="83"/>
      <c r="E120" s="81"/>
      <c r="F120" s="81"/>
      <c r="G120" s="81"/>
      <c r="H120" s="84"/>
    </row>
    <row r="121" spans="1:8">
      <c r="A121" s="82"/>
      <c r="B121" s="82"/>
      <c r="C121" s="84"/>
      <c r="D121" s="83"/>
      <c r="E121" s="81"/>
      <c r="F121" s="81"/>
      <c r="G121" s="81"/>
      <c r="H121" s="84"/>
    </row>
    <row r="122" spans="1:8">
      <c r="A122" s="82"/>
      <c r="B122" s="82"/>
      <c r="C122" s="84"/>
      <c r="D122" s="83"/>
      <c r="E122" s="81"/>
      <c r="F122" s="81"/>
      <c r="G122" s="81"/>
      <c r="H122" s="84"/>
    </row>
    <row r="123" spans="1:8">
      <c r="A123" s="82"/>
      <c r="B123" s="82"/>
      <c r="C123" s="84"/>
      <c r="D123" s="83"/>
      <c r="E123" s="81"/>
      <c r="F123" s="81"/>
      <c r="G123" s="81"/>
      <c r="H123" s="84"/>
    </row>
    <row r="124" spans="1:8">
      <c r="A124" s="82"/>
      <c r="B124" s="82"/>
      <c r="C124" s="84"/>
      <c r="D124" s="83"/>
      <c r="E124" s="81"/>
      <c r="F124" s="81"/>
      <c r="G124" s="81"/>
      <c r="H124" s="84"/>
    </row>
    <row r="125" spans="1:8">
      <c r="A125" s="82"/>
      <c r="B125" s="82"/>
      <c r="C125" s="84"/>
      <c r="D125" s="83"/>
      <c r="E125" s="81"/>
      <c r="F125" s="81"/>
      <c r="G125" s="81"/>
      <c r="H125" s="84"/>
    </row>
    <row r="126" spans="1:8">
      <c r="A126" s="82"/>
      <c r="B126" s="82"/>
      <c r="C126" s="84"/>
      <c r="D126" s="83"/>
      <c r="E126" s="81"/>
      <c r="F126" s="81"/>
      <c r="G126" s="81"/>
      <c r="H126" s="84"/>
    </row>
    <row r="127" spans="1:8">
      <c r="A127" s="82"/>
      <c r="B127" s="82"/>
      <c r="C127" s="84"/>
      <c r="D127" s="83"/>
      <c r="E127" s="81"/>
      <c r="F127" s="81"/>
      <c r="G127" s="81"/>
      <c r="H127" s="84"/>
    </row>
    <row r="128" spans="1:8">
      <c r="A128" s="82"/>
      <c r="B128" s="82"/>
      <c r="C128" s="84"/>
      <c r="D128" s="83"/>
      <c r="E128" s="81"/>
      <c r="F128" s="81"/>
      <c r="G128" s="81"/>
      <c r="H128" s="84"/>
    </row>
    <row r="129" spans="1:8">
      <c r="A129" s="82"/>
      <c r="B129" s="82"/>
      <c r="C129" s="84"/>
      <c r="D129" s="83"/>
      <c r="E129" s="81"/>
      <c r="F129" s="81"/>
      <c r="G129" s="81"/>
      <c r="H129" s="84"/>
    </row>
    <row r="130" spans="1:8">
      <c r="A130" s="82"/>
      <c r="B130" s="82"/>
      <c r="C130" s="84"/>
      <c r="D130" s="83"/>
      <c r="E130" s="81"/>
      <c r="F130" s="81"/>
      <c r="G130" s="81"/>
      <c r="H130" s="84"/>
    </row>
    <row r="131" spans="1:8">
      <c r="A131" s="82"/>
      <c r="B131" s="82"/>
      <c r="C131" s="84"/>
      <c r="D131" s="83"/>
      <c r="E131" s="81"/>
      <c r="F131" s="81"/>
      <c r="G131" s="81"/>
      <c r="H131" s="84"/>
    </row>
    <row r="132" spans="1:8">
      <c r="A132" s="82"/>
      <c r="B132" s="82"/>
      <c r="C132" s="84"/>
      <c r="D132" s="83"/>
      <c r="E132" s="81"/>
      <c r="F132" s="81"/>
      <c r="G132" s="81"/>
      <c r="H132" s="84"/>
    </row>
    <row r="133" spans="1:8">
      <c r="A133" s="82"/>
      <c r="B133" s="82"/>
      <c r="C133" s="84"/>
      <c r="D133" s="83"/>
      <c r="E133" s="81"/>
      <c r="F133" s="81"/>
      <c r="G133" s="81"/>
      <c r="H133" s="84"/>
    </row>
    <row r="134" spans="1:8">
      <c r="A134" s="82"/>
      <c r="B134" s="82"/>
      <c r="C134" s="84"/>
      <c r="D134" s="83"/>
      <c r="E134" s="81"/>
      <c r="F134" s="81"/>
      <c r="G134" s="81"/>
      <c r="H134" s="84"/>
    </row>
    <row r="135" spans="1:8">
      <c r="A135" s="82"/>
      <c r="B135" s="82"/>
      <c r="C135" s="84"/>
      <c r="D135" s="83"/>
      <c r="E135" s="81"/>
      <c r="F135" s="81"/>
      <c r="G135" s="81"/>
      <c r="H135" s="84"/>
    </row>
    <row r="136" spans="1:8">
      <c r="A136" s="82"/>
      <c r="B136" s="82"/>
      <c r="C136" s="84"/>
      <c r="D136" s="83"/>
      <c r="E136" s="81"/>
      <c r="F136" s="81"/>
      <c r="G136" s="81"/>
      <c r="H136" s="84"/>
    </row>
    <row r="137" spans="1:8">
      <c r="A137" s="82"/>
      <c r="B137" s="82"/>
      <c r="C137" s="84"/>
      <c r="D137" s="83"/>
      <c r="E137" s="81"/>
      <c r="F137" s="81"/>
      <c r="G137" s="81"/>
      <c r="H137" s="84"/>
    </row>
    <row r="138" spans="1:8">
      <c r="A138" s="82"/>
      <c r="B138" s="82"/>
      <c r="C138" s="84"/>
      <c r="D138" s="83"/>
      <c r="E138" s="81"/>
      <c r="F138" s="81"/>
      <c r="G138" s="81"/>
      <c r="H138" s="84"/>
    </row>
    <row r="139" spans="1:8">
      <c r="A139" s="82"/>
      <c r="B139" s="82"/>
      <c r="C139" s="84"/>
      <c r="D139" s="83"/>
      <c r="E139" s="81"/>
      <c r="F139" s="81"/>
      <c r="G139" s="81"/>
      <c r="H139" s="84"/>
    </row>
    <row r="140" spans="1:8">
      <c r="A140" s="82"/>
      <c r="B140" s="82"/>
      <c r="C140" s="84"/>
      <c r="D140" s="83"/>
      <c r="E140" s="81"/>
      <c r="F140" s="81"/>
      <c r="G140" s="81"/>
      <c r="H140" s="84"/>
    </row>
    <row r="141" spans="1:8">
      <c r="A141" s="82"/>
      <c r="B141" s="82"/>
      <c r="C141" s="84"/>
      <c r="D141" s="83"/>
      <c r="E141" s="81"/>
      <c r="F141" s="81"/>
      <c r="G141" s="81"/>
      <c r="H141" s="84"/>
    </row>
    <row r="142" spans="1:8">
      <c r="A142" s="82"/>
      <c r="B142" s="82"/>
      <c r="C142" s="84"/>
      <c r="D142" s="83"/>
      <c r="E142" s="81"/>
      <c r="F142" s="81"/>
      <c r="G142" s="81"/>
      <c r="H142" s="84"/>
    </row>
    <row r="143" spans="1:8">
      <c r="A143" s="82"/>
      <c r="B143" s="82"/>
      <c r="C143" s="84"/>
      <c r="D143" s="83"/>
      <c r="E143" s="81"/>
      <c r="F143" s="81"/>
      <c r="G143" s="81"/>
      <c r="H143" s="84"/>
    </row>
    <row r="144" spans="1:8">
      <c r="A144" s="82"/>
      <c r="B144" s="82"/>
      <c r="C144" s="84"/>
      <c r="D144" s="83"/>
      <c r="E144" s="81"/>
      <c r="F144" s="81"/>
      <c r="G144" s="81"/>
      <c r="H144" s="84"/>
    </row>
    <row r="145" spans="1:8">
      <c r="A145" s="82"/>
      <c r="B145" s="82"/>
      <c r="C145" s="84"/>
      <c r="D145" s="83"/>
      <c r="E145" s="81"/>
      <c r="F145" s="81"/>
      <c r="G145" s="81"/>
      <c r="H145" s="84"/>
    </row>
    <row r="146" spans="1:8">
      <c r="A146" s="82"/>
      <c r="B146" s="82"/>
      <c r="C146" s="84"/>
      <c r="D146" s="83"/>
      <c r="E146" s="81"/>
      <c r="F146" s="81"/>
      <c r="G146" s="81"/>
      <c r="H146" s="84"/>
    </row>
    <row r="147" spans="1:8">
      <c r="A147" s="82"/>
      <c r="B147" s="82"/>
      <c r="C147" s="84"/>
      <c r="D147" s="83"/>
      <c r="E147" s="81"/>
      <c r="F147" s="81"/>
      <c r="G147" s="81"/>
      <c r="H147" s="84"/>
    </row>
    <row r="148" spans="1:8">
      <c r="A148" s="82"/>
      <c r="B148" s="82"/>
      <c r="C148" s="84"/>
      <c r="D148" s="83"/>
      <c r="E148" s="81"/>
      <c r="F148" s="81"/>
      <c r="G148" s="81"/>
      <c r="H148" s="84"/>
    </row>
    <row r="149" spans="1:8">
      <c r="A149" s="82"/>
      <c r="B149" s="82"/>
      <c r="C149" s="84"/>
      <c r="D149" s="83"/>
      <c r="E149" s="81"/>
      <c r="F149" s="81"/>
      <c r="G149" s="81"/>
      <c r="H149" s="84"/>
    </row>
    <row r="150" spans="1:8">
      <c r="A150" s="82"/>
      <c r="B150" s="82"/>
      <c r="C150" s="84"/>
      <c r="D150" s="83"/>
      <c r="E150" s="81"/>
      <c r="F150" s="81"/>
      <c r="G150" s="81"/>
      <c r="H150" s="84"/>
    </row>
    <row r="151" spans="1:8">
      <c r="A151" s="82"/>
      <c r="B151" s="82"/>
      <c r="C151" s="84"/>
      <c r="D151" s="83"/>
      <c r="E151" s="81"/>
      <c r="F151" s="81"/>
      <c r="G151" s="81"/>
      <c r="H151" s="84"/>
    </row>
    <row r="152" spans="1:8">
      <c r="A152" s="82"/>
      <c r="B152" s="82"/>
      <c r="C152" s="84"/>
      <c r="D152" s="83"/>
      <c r="E152" s="81"/>
      <c r="F152" s="81"/>
      <c r="G152" s="81"/>
      <c r="H152" s="84"/>
    </row>
    <row r="153" spans="1:8">
      <c r="A153" s="82"/>
      <c r="B153" s="82"/>
      <c r="C153" s="84"/>
      <c r="D153" s="83"/>
      <c r="E153" s="81"/>
      <c r="F153" s="81"/>
      <c r="G153" s="81"/>
      <c r="H153" s="84"/>
    </row>
    <row r="154" spans="1:8">
      <c r="A154" s="82"/>
      <c r="B154" s="82"/>
      <c r="C154" s="84"/>
      <c r="D154" s="83"/>
      <c r="E154" s="81"/>
      <c r="F154" s="81"/>
      <c r="G154" s="81"/>
      <c r="H154" s="84"/>
    </row>
    <row r="155" spans="1:8">
      <c r="A155" s="82"/>
      <c r="B155" s="82"/>
      <c r="C155" s="84"/>
      <c r="D155" s="83"/>
      <c r="E155" s="81"/>
      <c r="F155" s="81"/>
      <c r="G155" s="81"/>
      <c r="H155" s="84"/>
    </row>
    <row r="156" spans="1:8">
      <c r="A156" s="82"/>
      <c r="B156" s="82"/>
      <c r="C156" s="84"/>
      <c r="D156" s="83"/>
      <c r="E156" s="81"/>
      <c r="F156" s="81"/>
      <c r="G156" s="81"/>
      <c r="H156" s="84"/>
    </row>
    <row r="157" spans="1:8">
      <c r="A157" s="82"/>
      <c r="B157" s="82"/>
      <c r="C157" s="84"/>
      <c r="D157" s="83"/>
      <c r="E157" s="81"/>
      <c r="F157" s="81"/>
      <c r="G157" s="81"/>
      <c r="H157" s="84"/>
    </row>
    <row r="158" spans="1:8">
      <c r="A158" s="82"/>
      <c r="B158" s="82"/>
      <c r="C158" s="84"/>
      <c r="D158" s="83"/>
      <c r="E158" s="81"/>
      <c r="F158" s="81"/>
      <c r="G158" s="81"/>
      <c r="H158" s="84"/>
    </row>
    <row r="159" spans="1:8">
      <c r="A159" s="82"/>
      <c r="B159" s="82"/>
      <c r="C159" s="84"/>
      <c r="D159" s="83"/>
      <c r="E159" s="81"/>
      <c r="F159" s="81"/>
      <c r="G159" s="81"/>
      <c r="H159" s="84"/>
    </row>
    <row r="160" spans="1:8">
      <c r="A160" s="82"/>
      <c r="B160" s="82"/>
      <c r="C160" s="84"/>
      <c r="D160" s="83"/>
      <c r="E160" s="81"/>
      <c r="F160" s="81"/>
      <c r="G160" s="81"/>
      <c r="H160" s="84"/>
    </row>
    <row r="161" spans="1:8">
      <c r="A161" s="82"/>
      <c r="B161" s="82"/>
      <c r="C161" s="84"/>
      <c r="D161" s="83"/>
      <c r="E161" s="81"/>
      <c r="F161" s="81"/>
      <c r="G161" s="81"/>
      <c r="H161" s="84"/>
    </row>
    <row r="162" spans="1:8">
      <c r="A162" s="82"/>
      <c r="B162" s="82"/>
      <c r="C162" s="84"/>
      <c r="D162" s="83"/>
      <c r="E162" s="81"/>
      <c r="F162" s="81"/>
      <c r="G162" s="81"/>
      <c r="H162" s="84"/>
    </row>
    <row r="163" spans="1:8">
      <c r="A163" s="82"/>
      <c r="B163" s="82"/>
      <c r="C163" s="84"/>
      <c r="D163" s="83"/>
      <c r="E163" s="81"/>
      <c r="F163" s="81"/>
      <c r="G163" s="81"/>
      <c r="H163" s="84"/>
    </row>
    <row r="164" spans="1:8">
      <c r="A164" s="82"/>
      <c r="B164" s="82"/>
      <c r="C164" s="84"/>
      <c r="D164" s="83"/>
      <c r="E164" s="81"/>
      <c r="F164" s="81"/>
      <c r="G164" s="81"/>
      <c r="H164" s="84"/>
    </row>
    <row r="165" spans="1:8">
      <c r="A165" s="82"/>
      <c r="B165" s="82"/>
      <c r="C165" s="84"/>
      <c r="D165" s="83"/>
      <c r="E165" s="81"/>
      <c r="F165" s="81"/>
      <c r="G165" s="81"/>
      <c r="H165" s="84"/>
    </row>
    <row r="166" spans="1:8">
      <c r="A166" s="82"/>
      <c r="B166" s="82"/>
      <c r="C166" s="84"/>
      <c r="D166" s="83"/>
      <c r="E166" s="81"/>
      <c r="F166" s="81"/>
      <c r="G166" s="81"/>
      <c r="H166" s="84"/>
    </row>
    <row r="167" spans="1:8">
      <c r="A167" s="82"/>
      <c r="B167" s="82"/>
      <c r="C167" s="84"/>
      <c r="D167" s="83"/>
      <c r="E167" s="81"/>
      <c r="F167" s="81"/>
      <c r="G167" s="81"/>
      <c r="H167" s="84"/>
    </row>
    <row r="168" spans="1:8">
      <c r="A168" s="82"/>
      <c r="B168" s="82"/>
      <c r="C168" s="84"/>
      <c r="D168" s="83"/>
      <c r="E168" s="81"/>
      <c r="F168" s="81"/>
      <c r="G168" s="81"/>
      <c r="H168" s="84"/>
    </row>
    <row r="169" spans="1:8">
      <c r="A169" s="82"/>
      <c r="B169" s="82"/>
      <c r="C169" s="84"/>
      <c r="D169" s="83"/>
      <c r="E169" s="81"/>
      <c r="F169" s="81"/>
      <c r="G169" s="81"/>
      <c r="H169" s="84"/>
    </row>
    <row r="170" spans="1:8">
      <c r="A170" s="82"/>
      <c r="B170" s="82"/>
      <c r="C170" s="84"/>
      <c r="D170" s="83"/>
      <c r="E170" s="81"/>
      <c r="F170" s="81"/>
      <c r="G170" s="81"/>
      <c r="H170" s="84"/>
    </row>
    <row r="171" spans="1:8">
      <c r="A171" s="82"/>
      <c r="B171" s="82"/>
      <c r="C171" s="84"/>
      <c r="D171" s="83"/>
      <c r="E171" s="81"/>
      <c r="F171" s="81"/>
      <c r="G171" s="81"/>
      <c r="H171" s="84"/>
    </row>
    <row r="172" spans="1:8">
      <c r="A172" s="82"/>
      <c r="B172" s="82"/>
      <c r="C172" s="84"/>
      <c r="D172" s="83"/>
      <c r="E172" s="81"/>
      <c r="F172" s="81"/>
      <c r="G172" s="81"/>
      <c r="H172" s="84"/>
    </row>
    <row r="173" spans="1:8">
      <c r="A173" s="82"/>
      <c r="B173" s="82"/>
      <c r="C173" s="84"/>
      <c r="D173" s="83"/>
      <c r="E173" s="81"/>
      <c r="F173" s="81"/>
      <c r="G173" s="81"/>
      <c r="H173" s="84"/>
    </row>
    <row r="174" spans="1:8">
      <c r="A174" s="82"/>
      <c r="B174" s="82"/>
      <c r="C174" s="84"/>
      <c r="D174" s="83"/>
      <c r="E174" s="81"/>
      <c r="F174" s="81"/>
      <c r="G174" s="81"/>
      <c r="H174" s="84"/>
    </row>
    <row r="175" spans="1:8">
      <c r="A175" s="82"/>
      <c r="B175" s="82"/>
      <c r="C175" s="84"/>
      <c r="D175" s="83"/>
      <c r="E175" s="81"/>
      <c r="F175" s="81"/>
      <c r="G175" s="81"/>
      <c r="H175" s="84"/>
    </row>
    <row r="176" spans="1:8">
      <c r="A176" s="82"/>
      <c r="B176" s="82"/>
      <c r="C176" s="84"/>
      <c r="D176" s="83"/>
      <c r="E176" s="81"/>
      <c r="F176" s="81"/>
      <c r="G176" s="81"/>
      <c r="H176" s="84"/>
    </row>
    <row r="177" spans="1:8">
      <c r="A177" s="82"/>
      <c r="B177" s="82"/>
      <c r="C177" s="84"/>
      <c r="D177" s="83"/>
      <c r="E177" s="81"/>
      <c r="F177" s="81"/>
      <c r="G177" s="81"/>
      <c r="H177" s="84"/>
    </row>
    <row r="178" spans="1:8">
      <c r="A178" s="82"/>
      <c r="B178" s="82"/>
      <c r="C178" s="84"/>
      <c r="D178" s="83"/>
      <c r="E178" s="81"/>
      <c r="F178" s="81"/>
      <c r="G178" s="81"/>
      <c r="H178" s="84"/>
    </row>
    <row r="179" spans="1:8">
      <c r="A179" s="82"/>
      <c r="B179" s="82"/>
      <c r="C179" s="84"/>
      <c r="D179" s="83"/>
      <c r="E179" s="81"/>
      <c r="F179" s="81"/>
      <c r="G179" s="81"/>
      <c r="H179" s="84"/>
    </row>
    <row r="180" spans="1:8">
      <c r="A180" s="82"/>
      <c r="B180" s="82"/>
      <c r="C180" s="84"/>
      <c r="D180" s="83"/>
      <c r="E180" s="81"/>
      <c r="F180" s="81"/>
      <c r="G180" s="81"/>
      <c r="H180" s="84"/>
    </row>
    <row r="181" spans="1:8">
      <c r="A181" s="82"/>
      <c r="B181" s="82"/>
      <c r="C181" s="84"/>
      <c r="D181" s="83"/>
      <c r="E181" s="81"/>
      <c r="F181" s="81"/>
      <c r="G181" s="81"/>
      <c r="H181" s="84"/>
    </row>
    <row r="182" spans="1:8">
      <c r="A182" s="82"/>
      <c r="B182" s="82"/>
      <c r="C182" s="84"/>
      <c r="D182" s="83"/>
      <c r="E182" s="81"/>
      <c r="F182" s="81"/>
      <c r="G182" s="81"/>
      <c r="H182" s="84"/>
    </row>
    <row r="183" spans="1:8">
      <c r="A183" s="82"/>
      <c r="B183" s="82"/>
      <c r="C183" s="84"/>
      <c r="D183" s="83"/>
      <c r="E183" s="81"/>
      <c r="F183" s="81"/>
      <c r="G183" s="81"/>
      <c r="H183" s="84"/>
    </row>
    <row r="184" spans="1:8">
      <c r="A184" s="82"/>
      <c r="B184" s="82"/>
      <c r="C184" s="84"/>
      <c r="D184" s="83"/>
      <c r="E184" s="81"/>
      <c r="F184" s="81"/>
      <c r="G184" s="81"/>
      <c r="H184" s="84"/>
    </row>
    <row r="185" spans="1:8">
      <c r="A185" s="82"/>
      <c r="B185" s="82"/>
      <c r="C185" s="84"/>
      <c r="D185" s="83"/>
      <c r="E185" s="81"/>
      <c r="F185" s="81"/>
      <c r="G185" s="81"/>
      <c r="H185" s="84"/>
    </row>
    <row r="186" spans="1:8">
      <c r="A186" s="82"/>
      <c r="B186" s="82"/>
      <c r="C186" s="84"/>
      <c r="D186" s="83"/>
      <c r="E186" s="81"/>
      <c r="F186" s="81"/>
      <c r="G186" s="81"/>
      <c r="H186" s="84"/>
    </row>
    <row r="187" spans="1:8">
      <c r="A187" s="82"/>
      <c r="B187" s="82"/>
      <c r="C187" s="84"/>
      <c r="D187" s="83"/>
      <c r="E187" s="81"/>
      <c r="F187" s="81"/>
      <c r="G187" s="81"/>
      <c r="H187" s="84"/>
    </row>
    <row r="188" spans="1:8">
      <c r="A188" s="82"/>
      <c r="B188" s="82"/>
      <c r="C188" s="84"/>
      <c r="D188" s="83"/>
      <c r="E188" s="81"/>
      <c r="F188" s="81"/>
      <c r="G188" s="81"/>
      <c r="H188" s="84"/>
    </row>
    <row r="189" spans="1:8">
      <c r="A189" s="82"/>
      <c r="B189" s="82"/>
      <c r="C189" s="84"/>
      <c r="D189" s="83"/>
      <c r="E189" s="81"/>
      <c r="F189" s="81"/>
      <c r="G189" s="81"/>
      <c r="H189" s="84"/>
    </row>
    <row r="190" spans="1:8">
      <c r="A190" s="82"/>
      <c r="B190" s="82"/>
      <c r="C190" s="84"/>
      <c r="D190" s="83"/>
      <c r="E190" s="81"/>
      <c r="F190" s="81"/>
      <c r="G190" s="81"/>
      <c r="H190" s="84"/>
    </row>
    <row r="191" spans="1:8">
      <c r="A191" s="82"/>
      <c r="B191" s="82"/>
      <c r="C191" s="84"/>
      <c r="D191" s="83"/>
      <c r="E191" s="81"/>
      <c r="F191" s="81"/>
      <c r="G191" s="81"/>
      <c r="H191" s="84"/>
    </row>
    <row r="192" spans="1:8">
      <c r="A192" s="82"/>
      <c r="B192" s="82"/>
      <c r="C192" s="84"/>
      <c r="D192" s="83"/>
      <c r="E192" s="81"/>
      <c r="F192" s="81"/>
      <c r="G192" s="81"/>
      <c r="H192" s="84"/>
    </row>
    <row r="193" spans="1:8">
      <c r="A193" s="82"/>
      <c r="B193" s="82"/>
      <c r="C193" s="84"/>
      <c r="D193" s="83"/>
      <c r="E193" s="81"/>
      <c r="F193" s="81"/>
      <c r="G193" s="81"/>
      <c r="H193" s="84"/>
    </row>
    <row r="194" spans="1:8">
      <c r="A194" s="82"/>
      <c r="B194" s="82"/>
      <c r="C194" s="84"/>
      <c r="D194" s="83"/>
      <c r="E194" s="81"/>
      <c r="F194" s="81"/>
      <c r="G194" s="81"/>
      <c r="H194" s="84"/>
    </row>
    <row r="195" spans="1:8">
      <c r="A195" s="82"/>
      <c r="B195" s="82"/>
      <c r="C195" s="84"/>
      <c r="D195" s="83"/>
      <c r="E195" s="81"/>
      <c r="F195" s="81"/>
      <c r="G195" s="81"/>
      <c r="H195" s="84"/>
    </row>
    <row r="196" spans="1:8">
      <c r="A196" s="82"/>
      <c r="B196" s="82"/>
      <c r="C196" s="84"/>
      <c r="D196" s="83"/>
      <c r="E196" s="81"/>
      <c r="F196" s="81"/>
      <c r="G196" s="81"/>
      <c r="H196" s="84"/>
    </row>
    <row r="197" spans="1:8">
      <c r="A197" s="82"/>
      <c r="B197" s="82"/>
      <c r="C197" s="84"/>
      <c r="D197" s="83"/>
      <c r="E197" s="81"/>
      <c r="F197" s="81"/>
      <c r="G197" s="81"/>
      <c r="H197" s="84"/>
    </row>
    <row r="198" spans="1:8">
      <c r="A198" s="82"/>
      <c r="B198" s="82"/>
      <c r="C198" s="84"/>
      <c r="D198" s="83"/>
      <c r="E198" s="81"/>
      <c r="F198" s="81"/>
      <c r="G198" s="81"/>
      <c r="H198" s="84"/>
    </row>
    <row r="199" spans="1:8">
      <c r="A199" s="82"/>
      <c r="B199" s="82"/>
      <c r="C199" s="84"/>
      <c r="D199" s="83"/>
      <c r="E199" s="81"/>
      <c r="F199" s="81"/>
      <c r="G199" s="81"/>
      <c r="H199" s="84"/>
    </row>
    <row r="200" spans="1:8">
      <c r="A200" s="82"/>
      <c r="B200" s="82"/>
      <c r="C200" s="84"/>
      <c r="D200" s="83"/>
      <c r="E200" s="81"/>
      <c r="F200" s="81"/>
      <c r="G200" s="81"/>
      <c r="H200" s="84"/>
    </row>
    <row r="201" spans="1:8">
      <c r="A201" s="82"/>
      <c r="B201" s="82"/>
      <c r="C201" s="84"/>
      <c r="D201" s="83"/>
      <c r="E201" s="81"/>
      <c r="F201" s="81"/>
      <c r="G201" s="81"/>
      <c r="H201" s="84"/>
    </row>
    <row r="202" spans="1:8">
      <c r="A202" s="82"/>
      <c r="B202" s="82"/>
      <c r="C202" s="84"/>
      <c r="D202" s="83"/>
      <c r="E202" s="81"/>
      <c r="F202" s="81"/>
      <c r="G202" s="81"/>
      <c r="H202" s="84"/>
    </row>
    <row r="203" spans="1:8">
      <c r="A203" s="82"/>
      <c r="B203" s="82"/>
      <c r="C203" s="84"/>
      <c r="D203" s="83"/>
      <c r="E203" s="81"/>
      <c r="F203" s="81"/>
      <c r="G203" s="81"/>
      <c r="H203" s="84"/>
    </row>
    <row r="204" spans="1:8">
      <c r="A204" s="82"/>
      <c r="B204" s="82"/>
      <c r="C204" s="84"/>
      <c r="D204" s="83"/>
      <c r="E204" s="81"/>
      <c r="F204" s="81"/>
      <c r="G204" s="81"/>
      <c r="H204" s="84"/>
    </row>
    <row r="205" spans="1:8">
      <c r="A205" s="82"/>
      <c r="B205" s="82"/>
      <c r="C205" s="84"/>
      <c r="D205" s="83"/>
      <c r="E205" s="81"/>
      <c r="F205" s="81"/>
      <c r="G205" s="81"/>
      <c r="H205" s="84"/>
    </row>
    <row r="206" spans="1:8">
      <c r="A206" s="82"/>
      <c r="B206" s="82"/>
      <c r="C206" s="84"/>
      <c r="D206" s="83"/>
      <c r="E206" s="81"/>
      <c r="F206" s="81"/>
      <c r="G206" s="81"/>
      <c r="H206" s="84"/>
    </row>
    <row r="207" spans="1:8">
      <c r="A207" s="82"/>
      <c r="B207" s="82"/>
      <c r="C207" s="84"/>
      <c r="D207" s="83"/>
      <c r="E207" s="81"/>
      <c r="F207" s="81"/>
      <c r="G207" s="81"/>
      <c r="H207" s="84"/>
    </row>
    <row r="208" spans="1:8">
      <c r="A208" s="82"/>
      <c r="B208" s="82"/>
      <c r="C208" s="84"/>
      <c r="D208" s="83"/>
      <c r="E208" s="81"/>
      <c r="F208" s="81"/>
      <c r="G208" s="81"/>
      <c r="H208" s="84"/>
    </row>
    <row r="209" spans="1:8">
      <c r="A209" s="82"/>
      <c r="B209" s="82"/>
      <c r="C209" s="84"/>
      <c r="D209" s="83"/>
      <c r="E209" s="81"/>
      <c r="F209" s="81"/>
      <c r="G209" s="81"/>
      <c r="H209" s="84"/>
    </row>
    <row r="210" spans="1:8">
      <c r="A210" s="82"/>
      <c r="B210" s="82"/>
      <c r="C210" s="84"/>
      <c r="D210" s="83"/>
      <c r="E210" s="81"/>
      <c r="F210" s="81"/>
      <c r="G210" s="81"/>
      <c r="H210" s="84"/>
    </row>
    <row r="211" spans="1:8">
      <c r="A211" s="82"/>
      <c r="B211" s="82"/>
      <c r="C211" s="84"/>
      <c r="D211" s="83"/>
      <c r="E211" s="81"/>
      <c r="F211" s="81"/>
      <c r="G211" s="81"/>
      <c r="H211" s="84"/>
    </row>
    <row r="212" spans="1:8">
      <c r="A212" s="82"/>
      <c r="B212" s="82"/>
      <c r="C212" s="84"/>
      <c r="D212" s="83"/>
      <c r="E212" s="81"/>
      <c r="F212" s="81"/>
      <c r="G212" s="81"/>
      <c r="H212" s="84"/>
    </row>
    <row r="213" spans="1:8">
      <c r="A213" s="82"/>
      <c r="B213" s="82"/>
      <c r="C213" s="84"/>
      <c r="D213" s="83"/>
      <c r="E213" s="81"/>
      <c r="F213" s="81"/>
      <c r="G213" s="81"/>
      <c r="H213" s="84"/>
    </row>
    <row r="214" spans="1:8">
      <c r="A214" s="82"/>
      <c r="B214" s="82"/>
      <c r="C214" s="84"/>
      <c r="D214" s="83"/>
      <c r="E214" s="81"/>
      <c r="F214" s="81"/>
      <c r="G214" s="81"/>
      <c r="H214" s="84"/>
    </row>
    <row r="215" spans="1:8">
      <c r="A215" s="82"/>
      <c r="B215" s="82"/>
      <c r="C215" s="84"/>
      <c r="D215" s="83"/>
      <c r="E215" s="81"/>
      <c r="F215" s="81"/>
      <c r="G215" s="81"/>
      <c r="H215" s="84"/>
    </row>
    <row r="216" spans="1:8">
      <c r="A216" s="82"/>
      <c r="B216" s="82"/>
      <c r="C216" s="84"/>
      <c r="D216" s="83"/>
      <c r="E216" s="81"/>
      <c r="F216" s="81"/>
      <c r="G216" s="81"/>
      <c r="H216" s="84"/>
    </row>
    <row r="217" spans="1:8">
      <c r="A217" s="82"/>
      <c r="B217" s="82"/>
      <c r="C217" s="84"/>
      <c r="D217" s="83"/>
      <c r="E217" s="81"/>
      <c r="F217" s="81"/>
      <c r="G217" s="81"/>
      <c r="H217" s="84"/>
    </row>
    <row r="218" spans="1:8">
      <c r="A218" s="82"/>
      <c r="B218" s="82"/>
      <c r="C218" s="84"/>
      <c r="D218" s="83"/>
      <c r="E218" s="81"/>
      <c r="F218" s="81"/>
      <c r="G218" s="81"/>
      <c r="H218" s="84"/>
    </row>
    <row r="219" spans="1:8">
      <c r="A219" s="82"/>
      <c r="B219" s="82"/>
      <c r="C219" s="84"/>
      <c r="D219" s="83"/>
      <c r="E219" s="81"/>
      <c r="F219" s="81"/>
      <c r="G219" s="81"/>
      <c r="H219" s="84"/>
    </row>
    <row r="220" spans="1:8">
      <c r="A220" s="82"/>
      <c r="B220" s="82"/>
      <c r="C220" s="84"/>
      <c r="D220" s="83"/>
      <c r="E220" s="81"/>
      <c r="F220" s="81"/>
      <c r="G220" s="81"/>
      <c r="H220" s="84"/>
    </row>
    <row r="221" spans="1:8">
      <c r="A221" s="82"/>
      <c r="B221" s="82"/>
      <c r="C221" s="84"/>
      <c r="D221" s="83"/>
      <c r="E221" s="81"/>
      <c r="F221" s="81"/>
      <c r="G221" s="81"/>
      <c r="H221" s="84"/>
    </row>
    <row r="222" spans="1:8">
      <c r="A222" s="82"/>
      <c r="B222" s="82"/>
      <c r="C222" s="84"/>
      <c r="D222" s="83"/>
      <c r="E222" s="81"/>
      <c r="F222" s="81"/>
      <c r="G222" s="81"/>
      <c r="H222" s="84"/>
    </row>
    <row r="223" spans="1:8">
      <c r="A223" s="82"/>
      <c r="B223" s="82"/>
      <c r="C223" s="84"/>
      <c r="D223" s="83"/>
      <c r="E223" s="81"/>
      <c r="F223" s="81"/>
      <c r="G223" s="81"/>
      <c r="H223" s="84"/>
    </row>
    <row r="224" spans="1:8">
      <c r="A224" s="82"/>
      <c r="B224" s="82"/>
      <c r="C224" s="84"/>
      <c r="D224" s="83"/>
      <c r="E224" s="81"/>
      <c r="F224" s="81"/>
      <c r="G224" s="81"/>
      <c r="H224" s="84"/>
    </row>
    <row r="225" spans="1:8">
      <c r="A225" s="82"/>
      <c r="B225" s="82"/>
      <c r="C225" s="84"/>
      <c r="D225" s="83"/>
      <c r="E225" s="81"/>
      <c r="F225" s="81"/>
      <c r="G225" s="81"/>
      <c r="H225" s="84"/>
    </row>
    <row r="226" spans="1:8">
      <c r="A226" s="82"/>
      <c r="B226" s="82"/>
      <c r="C226" s="84"/>
      <c r="D226" s="83"/>
      <c r="E226" s="81"/>
      <c r="F226" s="81"/>
      <c r="G226" s="81"/>
      <c r="H226" s="84"/>
    </row>
    <row r="227" spans="1:8">
      <c r="A227" s="82"/>
      <c r="B227" s="82"/>
      <c r="C227" s="84"/>
      <c r="D227" s="83"/>
      <c r="E227" s="81"/>
      <c r="F227" s="81"/>
      <c r="G227" s="81"/>
      <c r="H227" s="84"/>
    </row>
    <row r="228" spans="1:8">
      <c r="A228" s="82"/>
      <c r="B228" s="82"/>
      <c r="C228" s="84"/>
      <c r="D228" s="83"/>
      <c r="E228" s="81"/>
      <c r="F228" s="81"/>
      <c r="G228" s="81"/>
      <c r="H228" s="84"/>
    </row>
    <row r="229" spans="1:8">
      <c r="A229" s="82"/>
      <c r="B229" s="82"/>
      <c r="C229" s="84"/>
      <c r="D229" s="83"/>
      <c r="E229" s="81"/>
      <c r="F229" s="81"/>
      <c r="G229" s="81"/>
      <c r="H229" s="84"/>
    </row>
    <row r="230" spans="1:8">
      <c r="A230" s="82"/>
      <c r="B230" s="82"/>
      <c r="C230" s="84"/>
      <c r="D230" s="83"/>
      <c r="E230" s="81"/>
      <c r="F230" s="81"/>
      <c r="G230" s="81"/>
      <c r="H230" s="84"/>
    </row>
    <row r="231" spans="1:8">
      <c r="A231" s="82"/>
      <c r="B231" s="82"/>
      <c r="C231" s="84"/>
      <c r="D231" s="83"/>
      <c r="E231" s="81"/>
      <c r="F231" s="81"/>
      <c r="G231" s="81"/>
      <c r="H231" s="84"/>
    </row>
    <row r="232" spans="1:8">
      <c r="A232" s="82"/>
      <c r="B232" s="82"/>
      <c r="C232" s="84"/>
      <c r="D232" s="83"/>
      <c r="E232" s="81"/>
      <c r="F232" s="81"/>
      <c r="G232" s="81"/>
      <c r="H232" s="84"/>
    </row>
    <row r="233" spans="1:8">
      <c r="A233" s="82"/>
      <c r="B233" s="82"/>
      <c r="C233" s="84"/>
      <c r="D233" s="83"/>
      <c r="E233" s="81"/>
      <c r="F233" s="81"/>
      <c r="G233" s="81"/>
      <c r="H233" s="84"/>
    </row>
    <row r="234" spans="1:8">
      <c r="A234" s="82"/>
      <c r="B234" s="82"/>
      <c r="C234" s="84"/>
      <c r="D234" s="83"/>
      <c r="E234" s="81"/>
      <c r="F234" s="81"/>
      <c r="G234" s="81"/>
      <c r="H234" s="84"/>
    </row>
    <row r="235" spans="1:8">
      <c r="A235" s="82"/>
      <c r="B235" s="82"/>
      <c r="C235" s="84"/>
      <c r="D235" s="83"/>
      <c r="E235" s="81"/>
      <c r="F235" s="81"/>
      <c r="G235" s="81"/>
      <c r="H235" s="84"/>
    </row>
    <row r="236" spans="1:8">
      <c r="A236" s="82"/>
      <c r="B236" s="82"/>
      <c r="C236" s="84"/>
      <c r="D236" s="83"/>
      <c r="E236" s="81"/>
      <c r="F236" s="81"/>
      <c r="G236" s="81"/>
      <c r="H236" s="84"/>
    </row>
    <row r="237" spans="1:8">
      <c r="A237" s="82"/>
      <c r="B237" s="82"/>
      <c r="C237" s="84"/>
      <c r="D237" s="83"/>
      <c r="E237" s="81"/>
      <c r="F237" s="81"/>
      <c r="G237" s="81"/>
      <c r="H237" s="84"/>
    </row>
    <row r="238" spans="1:8">
      <c r="A238" s="82"/>
      <c r="B238" s="82"/>
      <c r="C238" s="84"/>
      <c r="D238" s="83"/>
      <c r="E238" s="81"/>
      <c r="F238" s="81"/>
      <c r="G238" s="81"/>
      <c r="H238" s="84"/>
    </row>
    <row r="239" spans="1:8">
      <c r="A239" s="82"/>
      <c r="B239" s="82"/>
      <c r="C239" s="84"/>
      <c r="D239" s="83"/>
      <c r="E239" s="81"/>
      <c r="F239" s="81"/>
      <c r="G239" s="81"/>
      <c r="H239" s="84"/>
    </row>
    <row r="240" spans="1:8">
      <c r="A240" s="82"/>
      <c r="B240" s="82"/>
      <c r="C240" s="84"/>
      <c r="D240" s="83"/>
      <c r="E240" s="81"/>
      <c r="F240" s="81"/>
      <c r="G240" s="81"/>
      <c r="H240" s="84"/>
    </row>
    <row r="241" spans="1:8">
      <c r="A241" s="82"/>
      <c r="B241" s="82"/>
      <c r="C241" s="84"/>
      <c r="D241" s="83"/>
      <c r="E241" s="81"/>
      <c r="F241" s="81"/>
      <c r="G241" s="81"/>
      <c r="H241" s="84"/>
    </row>
    <row r="242" spans="1:8">
      <c r="A242" s="82"/>
      <c r="B242" s="82"/>
      <c r="C242" s="84"/>
      <c r="D242" s="83"/>
      <c r="E242" s="81"/>
      <c r="F242" s="81"/>
      <c r="G242" s="81"/>
      <c r="H242" s="84"/>
    </row>
    <row r="243" spans="1:8">
      <c r="A243" s="82"/>
      <c r="B243" s="82"/>
      <c r="C243" s="84"/>
      <c r="D243" s="83"/>
      <c r="E243" s="81"/>
      <c r="F243" s="81"/>
      <c r="G243" s="81"/>
      <c r="H243" s="84"/>
    </row>
    <row r="244" spans="1:8">
      <c r="A244" s="82"/>
      <c r="B244" s="82"/>
      <c r="C244" s="84"/>
      <c r="D244" s="83"/>
      <c r="E244" s="81"/>
      <c r="F244" s="81"/>
      <c r="G244" s="81"/>
      <c r="H244" s="84"/>
    </row>
    <row r="245" spans="1:8">
      <c r="A245" s="82"/>
      <c r="B245" s="82"/>
      <c r="C245" s="84"/>
      <c r="D245" s="83"/>
      <c r="E245" s="81"/>
      <c r="F245" s="81"/>
      <c r="G245" s="81"/>
      <c r="H245" s="84"/>
    </row>
    <row r="246" spans="1:8">
      <c r="A246" s="82"/>
      <c r="B246" s="82"/>
      <c r="C246" s="84"/>
      <c r="D246" s="83"/>
      <c r="E246" s="81"/>
      <c r="F246" s="81"/>
      <c r="G246" s="81"/>
      <c r="H246" s="84"/>
    </row>
    <row r="247" spans="1:8">
      <c r="A247" s="82"/>
      <c r="B247" s="82"/>
      <c r="C247" s="84"/>
      <c r="D247" s="83"/>
      <c r="E247" s="81"/>
      <c r="F247" s="81"/>
      <c r="G247" s="81"/>
      <c r="H247" s="84"/>
    </row>
    <row r="248" spans="1:8">
      <c r="A248" s="82"/>
      <c r="B248" s="82"/>
      <c r="C248" s="84"/>
      <c r="D248" s="83"/>
      <c r="E248" s="81"/>
      <c r="F248" s="81"/>
      <c r="G248" s="81"/>
      <c r="H248" s="84"/>
    </row>
    <row r="249" spans="1:8">
      <c r="A249" s="82"/>
      <c r="B249" s="82"/>
      <c r="C249" s="84"/>
      <c r="D249" s="83"/>
      <c r="E249" s="81"/>
      <c r="F249" s="81"/>
      <c r="G249" s="81"/>
      <c r="H249" s="84"/>
    </row>
    <row r="250" spans="1:8">
      <c r="A250" s="82"/>
      <c r="B250" s="82"/>
      <c r="C250" s="84"/>
      <c r="D250" s="83"/>
      <c r="E250" s="81"/>
      <c r="F250" s="81"/>
      <c r="G250" s="81"/>
      <c r="H250" s="84"/>
    </row>
    <row r="251" spans="1:8">
      <c r="A251" s="82"/>
      <c r="B251" s="82"/>
      <c r="C251" s="84"/>
      <c r="D251" s="83"/>
      <c r="E251" s="81"/>
      <c r="F251" s="81"/>
      <c r="G251" s="81"/>
      <c r="H251" s="84"/>
    </row>
    <row r="252" spans="1:8">
      <c r="A252" s="82"/>
      <c r="B252" s="82"/>
      <c r="C252" s="84"/>
      <c r="D252" s="83"/>
      <c r="E252" s="81"/>
      <c r="F252" s="81"/>
      <c r="G252" s="81"/>
      <c r="H252" s="84"/>
    </row>
    <row r="253" spans="1:8">
      <c r="A253" s="82"/>
      <c r="B253" s="82"/>
      <c r="C253" s="84"/>
      <c r="D253" s="83"/>
      <c r="E253" s="81"/>
      <c r="F253" s="81"/>
      <c r="G253" s="81"/>
      <c r="H253" s="84"/>
    </row>
    <row r="254" spans="1:8">
      <c r="A254" s="82"/>
      <c r="B254" s="82"/>
      <c r="C254" s="84"/>
      <c r="D254" s="83"/>
      <c r="E254" s="81"/>
      <c r="F254" s="81"/>
      <c r="G254" s="81"/>
      <c r="H254" s="84"/>
    </row>
    <row r="255" spans="1:8">
      <c r="A255" s="82"/>
      <c r="B255" s="82"/>
      <c r="C255" s="84"/>
      <c r="D255" s="83"/>
      <c r="E255" s="81"/>
      <c r="F255" s="81"/>
      <c r="G255" s="81"/>
      <c r="H255" s="84"/>
    </row>
    <row r="256" spans="1:8">
      <c r="A256" s="82"/>
      <c r="B256" s="82"/>
      <c r="C256" s="84"/>
      <c r="D256" s="83"/>
      <c r="E256" s="81"/>
      <c r="F256" s="81"/>
      <c r="G256" s="81"/>
      <c r="H256" s="84"/>
    </row>
    <row r="257" spans="1:8">
      <c r="A257" s="82"/>
      <c r="B257" s="82"/>
      <c r="C257" s="84"/>
      <c r="D257" s="83"/>
      <c r="E257" s="81"/>
      <c r="F257" s="81"/>
      <c r="G257" s="81"/>
      <c r="H257" s="84"/>
    </row>
    <row r="258" spans="1:8">
      <c r="A258" s="82"/>
      <c r="B258" s="82"/>
      <c r="C258" s="84"/>
      <c r="D258" s="83"/>
      <c r="E258" s="81"/>
      <c r="F258" s="81"/>
      <c r="G258" s="81"/>
      <c r="H258" s="84"/>
    </row>
    <row r="259" spans="1:8">
      <c r="A259" s="82"/>
      <c r="B259" s="82"/>
      <c r="C259" s="84"/>
      <c r="D259" s="83"/>
      <c r="E259" s="81"/>
      <c r="F259" s="81"/>
      <c r="G259" s="81"/>
      <c r="H259" s="84"/>
    </row>
    <row r="260" spans="1:8">
      <c r="A260" s="82"/>
      <c r="B260" s="82"/>
      <c r="C260" s="84"/>
      <c r="D260" s="83"/>
      <c r="E260" s="81"/>
      <c r="F260" s="81"/>
      <c r="G260" s="81"/>
      <c r="H260" s="84"/>
    </row>
    <row r="261" spans="1:8">
      <c r="A261" s="82"/>
      <c r="B261" s="82"/>
      <c r="C261" s="84"/>
      <c r="D261" s="83"/>
      <c r="E261" s="81"/>
      <c r="F261" s="81"/>
      <c r="G261" s="81"/>
      <c r="H261" s="84"/>
    </row>
    <row r="262" spans="1:8">
      <c r="A262" s="82"/>
      <c r="B262" s="82"/>
      <c r="C262" s="84"/>
      <c r="D262" s="83"/>
      <c r="E262" s="81"/>
      <c r="F262" s="81"/>
      <c r="G262" s="81"/>
      <c r="H262" s="84"/>
    </row>
    <row r="263" spans="1:8">
      <c r="A263" s="82"/>
      <c r="B263" s="82"/>
      <c r="C263" s="84"/>
      <c r="D263" s="83"/>
      <c r="E263" s="81"/>
      <c r="F263" s="81"/>
      <c r="G263" s="81"/>
      <c r="H263" s="84"/>
    </row>
    <row r="264" spans="1:8">
      <c r="A264" s="82"/>
      <c r="B264" s="82"/>
      <c r="C264" s="84"/>
      <c r="D264" s="83"/>
      <c r="E264" s="81"/>
      <c r="F264" s="81"/>
      <c r="G264" s="81"/>
      <c r="H264" s="84"/>
    </row>
    <row r="265" spans="1:8">
      <c r="A265" s="82"/>
      <c r="B265" s="82"/>
      <c r="C265" s="84"/>
      <c r="D265" s="83"/>
      <c r="E265" s="81"/>
      <c r="F265" s="81"/>
      <c r="G265" s="81"/>
      <c r="H265" s="84"/>
    </row>
    <row r="266" spans="1:8">
      <c r="A266" s="82"/>
      <c r="B266" s="82"/>
      <c r="C266" s="84"/>
      <c r="D266" s="83"/>
      <c r="E266" s="81"/>
      <c r="F266" s="81"/>
      <c r="G266" s="81"/>
      <c r="H266" s="84"/>
    </row>
    <row r="267" spans="1:8">
      <c r="A267" s="82"/>
      <c r="B267" s="82"/>
      <c r="C267" s="84"/>
      <c r="D267" s="83"/>
      <c r="E267" s="81"/>
      <c r="F267" s="81"/>
      <c r="G267" s="81"/>
      <c r="H267" s="84"/>
    </row>
    <row r="268" spans="1:8">
      <c r="A268" s="82"/>
      <c r="B268" s="82"/>
      <c r="C268" s="84"/>
      <c r="D268" s="83"/>
      <c r="E268" s="81"/>
      <c r="F268" s="81"/>
      <c r="G268" s="81"/>
      <c r="H268" s="84"/>
    </row>
    <row r="269" spans="1:8">
      <c r="A269" s="82"/>
      <c r="B269" s="82"/>
      <c r="C269" s="84"/>
      <c r="D269" s="83"/>
      <c r="E269" s="81"/>
      <c r="F269" s="81"/>
      <c r="G269" s="81"/>
      <c r="H269" s="84"/>
    </row>
    <row r="270" spans="1:8">
      <c r="A270" s="82"/>
      <c r="B270" s="82"/>
      <c r="C270" s="84"/>
      <c r="D270" s="83"/>
      <c r="E270" s="81"/>
      <c r="F270" s="81"/>
      <c r="G270" s="81"/>
      <c r="H270" s="84"/>
    </row>
    <row r="271" spans="1:8">
      <c r="A271" s="82"/>
      <c r="B271" s="82"/>
      <c r="C271" s="84"/>
      <c r="D271" s="83"/>
      <c r="E271" s="81"/>
      <c r="F271" s="81"/>
      <c r="G271" s="81"/>
      <c r="H271" s="84"/>
    </row>
    <row r="272" spans="1:8">
      <c r="A272" s="82"/>
      <c r="B272" s="82"/>
      <c r="C272" s="84"/>
      <c r="D272" s="83"/>
      <c r="E272" s="81"/>
      <c r="F272" s="81"/>
      <c r="G272" s="81"/>
      <c r="H272" s="84"/>
    </row>
    <row r="273" spans="1:8">
      <c r="A273" s="82"/>
      <c r="B273" s="82"/>
      <c r="C273" s="84"/>
      <c r="D273" s="83"/>
      <c r="E273" s="81"/>
      <c r="F273" s="81"/>
      <c r="G273" s="81"/>
      <c r="H273" s="84"/>
    </row>
    <row r="274" spans="1:8">
      <c r="A274" s="82"/>
      <c r="B274" s="82"/>
      <c r="C274" s="84"/>
      <c r="D274" s="83"/>
      <c r="E274" s="81"/>
      <c r="F274" s="81"/>
      <c r="G274" s="81"/>
      <c r="H274" s="84"/>
    </row>
    <row r="275" spans="1:8">
      <c r="A275" s="82"/>
      <c r="B275" s="82"/>
      <c r="C275" s="84"/>
      <c r="D275" s="83"/>
      <c r="E275" s="81"/>
      <c r="F275" s="81"/>
      <c r="G275" s="81"/>
      <c r="H275" s="84"/>
    </row>
    <row r="276" spans="1:8">
      <c r="A276" s="82"/>
      <c r="B276" s="82"/>
      <c r="C276" s="84"/>
      <c r="D276" s="83"/>
      <c r="E276" s="81"/>
      <c r="F276" s="81"/>
      <c r="G276" s="81"/>
      <c r="H276" s="84"/>
    </row>
    <row r="277" spans="1:8">
      <c r="A277" s="82"/>
      <c r="B277" s="82"/>
      <c r="C277" s="84"/>
      <c r="D277" s="83"/>
      <c r="E277" s="81"/>
      <c r="F277" s="81"/>
      <c r="G277" s="81"/>
      <c r="H277" s="84"/>
    </row>
    <row r="278" spans="1:8">
      <c r="A278" s="82"/>
      <c r="B278" s="82"/>
      <c r="C278" s="84"/>
      <c r="D278" s="83"/>
      <c r="E278" s="81"/>
      <c r="F278" s="81"/>
      <c r="G278" s="81"/>
      <c r="H278" s="84"/>
    </row>
    <row r="279" spans="1:8">
      <c r="A279" s="82"/>
      <c r="B279" s="82"/>
      <c r="C279" s="84"/>
      <c r="D279" s="83"/>
      <c r="E279" s="81"/>
      <c r="F279" s="81"/>
      <c r="G279" s="81"/>
      <c r="H279" s="84"/>
    </row>
    <row r="280" spans="1:8">
      <c r="A280" s="82"/>
      <c r="B280" s="82"/>
      <c r="C280" s="84"/>
      <c r="D280" s="83"/>
      <c r="E280" s="81"/>
      <c r="F280" s="81"/>
      <c r="G280" s="81"/>
      <c r="H280" s="84"/>
    </row>
    <row r="281" spans="1:8">
      <c r="A281" s="82"/>
      <c r="B281" s="82"/>
      <c r="C281" s="84"/>
      <c r="D281" s="83"/>
      <c r="E281" s="81"/>
      <c r="F281" s="81"/>
      <c r="G281" s="81"/>
      <c r="H281" s="84"/>
    </row>
    <row r="282" spans="1:8">
      <c r="A282" s="82"/>
      <c r="B282" s="82"/>
      <c r="C282" s="84"/>
      <c r="D282" s="83"/>
      <c r="E282" s="81"/>
      <c r="F282" s="81"/>
      <c r="G282" s="81"/>
      <c r="H282" s="84"/>
    </row>
    <row r="283" spans="1:8">
      <c r="A283" s="82"/>
      <c r="B283" s="82"/>
      <c r="C283" s="84"/>
      <c r="D283" s="83"/>
      <c r="E283" s="81"/>
      <c r="F283" s="81"/>
      <c r="G283" s="81"/>
      <c r="H283" s="84"/>
    </row>
    <row r="284" spans="1:8">
      <c r="A284" s="82"/>
      <c r="B284" s="82"/>
      <c r="C284" s="84"/>
      <c r="D284" s="83"/>
      <c r="E284" s="81"/>
      <c r="F284" s="81"/>
      <c r="G284" s="81"/>
      <c r="H284" s="84"/>
    </row>
    <row r="285" spans="1:8">
      <c r="A285" s="82"/>
      <c r="B285" s="82"/>
      <c r="C285" s="84"/>
      <c r="D285" s="83"/>
      <c r="E285" s="81"/>
      <c r="F285" s="81"/>
      <c r="G285" s="81"/>
      <c r="H285" s="84"/>
    </row>
    <row r="286" spans="1:8">
      <c r="A286" s="82"/>
      <c r="B286" s="82"/>
      <c r="C286" s="84"/>
      <c r="D286" s="83"/>
      <c r="E286" s="81"/>
      <c r="F286" s="81"/>
      <c r="G286" s="81"/>
      <c r="H286" s="84"/>
    </row>
    <row r="287" spans="1:8">
      <c r="A287" s="82"/>
      <c r="B287" s="82"/>
      <c r="C287" s="84"/>
      <c r="D287" s="83"/>
      <c r="E287" s="81"/>
      <c r="F287" s="81"/>
      <c r="G287" s="81"/>
      <c r="H287" s="84"/>
    </row>
    <row r="288" spans="1:8">
      <c r="A288" s="82"/>
      <c r="B288" s="82"/>
      <c r="C288" s="84"/>
      <c r="D288" s="83"/>
      <c r="E288" s="81"/>
      <c r="F288" s="81"/>
      <c r="G288" s="81"/>
      <c r="H288" s="84"/>
    </row>
    <row r="289" spans="1:8">
      <c r="A289" s="82"/>
      <c r="B289" s="82"/>
      <c r="C289" s="84"/>
      <c r="D289" s="83"/>
      <c r="E289" s="81"/>
      <c r="F289" s="81"/>
      <c r="G289" s="81"/>
      <c r="H289" s="84"/>
    </row>
    <row r="290" spans="1:8">
      <c r="A290" s="82"/>
      <c r="B290" s="82"/>
      <c r="C290" s="84"/>
      <c r="D290" s="83"/>
      <c r="E290" s="81"/>
      <c r="F290" s="81"/>
      <c r="G290" s="81"/>
      <c r="H290" s="84"/>
    </row>
    <row r="291" spans="1:8">
      <c r="A291" s="82"/>
      <c r="B291" s="82"/>
      <c r="C291" s="84"/>
      <c r="D291" s="83"/>
      <c r="E291" s="81"/>
      <c r="F291" s="81"/>
      <c r="G291" s="81"/>
      <c r="H291" s="84"/>
    </row>
    <row r="292" spans="1:8">
      <c r="A292" s="82"/>
      <c r="B292" s="82"/>
      <c r="C292" s="84"/>
      <c r="D292" s="83"/>
      <c r="E292" s="81"/>
      <c r="F292" s="81"/>
      <c r="G292" s="81"/>
      <c r="H292" s="84"/>
    </row>
    <row r="293" spans="1:8">
      <c r="A293" s="82"/>
      <c r="B293" s="82"/>
      <c r="C293" s="84"/>
      <c r="D293" s="83"/>
      <c r="E293" s="81"/>
      <c r="F293" s="81"/>
      <c r="G293" s="81"/>
      <c r="H293" s="84"/>
    </row>
    <row r="294" spans="1:8">
      <c r="A294" s="82"/>
      <c r="B294" s="82"/>
      <c r="C294" s="84"/>
      <c r="D294" s="83"/>
      <c r="E294" s="81"/>
      <c r="F294" s="81"/>
      <c r="G294" s="81"/>
      <c r="H294" s="84"/>
    </row>
    <row r="295" spans="1:8">
      <c r="A295" s="82"/>
      <c r="B295" s="82"/>
      <c r="C295" s="84"/>
      <c r="D295" s="83"/>
      <c r="E295" s="81"/>
      <c r="F295" s="81"/>
      <c r="G295" s="81"/>
      <c r="H295" s="84"/>
    </row>
    <row r="296" spans="1:8">
      <c r="A296" s="82"/>
      <c r="B296" s="82"/>
      <c r="C296" s="84"/>
      <c r="D296" s="83"/>
      <c r="E296" s="81"/>
      <c r="F296" s="81"/>
      <c r="G296" s="81"/>
      <c r="H296" s="84"/>
    </row>
    <row r="297" spans="1:8">
      <c r="A297" s="82"/>
      <c r="B297" s="82"/>
      <c r="C297" s="84"/>
      <c r="D297" s="83"/>
      <c r="E297" s="81"/>
      <c r="F297" s="81"/>
      <c r="G297" s="81"/>
      <c r="H297" s="84"/>
    </row>
    <row r="298" spans="1:8">
      <c r="A298" s="82"/>
      <c r="B298" s="82"/>
      <c r="C298" s="84"/>
      <c r="D298" s="83"/>
      <c r="E298" s="81"/>
      <c r="F298" s="81"/>
      <c r="G298" s="81"/>
      <c r="H298" s="84"/>
    </row>
    <row r="299" spans="1:8">
      <c r="A299" s="82"/>
      <c r="B299" s="82"/>
      <c r="C299" s="84"/>
      <c r="D299" s="83"/>
      <c r="E299" s="81"/>
      <c r="F299" s="81"/>
      <c r="G299" s="81"/>
      <c r="H299" s="84"/>
    </row>
    <row r="300" spans="1:8">
      <c r="A300" s="82"/>
      <c r="B300" s="82"/>
      <c r="C300" s="84"/>
      <c r="D300" s="83"/>
      <c r="E300" s="81"/>
      <c r="F300" s="81"/>
      <c r="G300" s="81"/>
      <c r="H300" s="84"/>
    </row>
    <row r="301" spans="1:8">
      <c r="A301" s="82"/>
      <c r="B301" s="82"/>
      <c r="C301" s="84"/>
      <c r="D301" s="83"/>
      <c r="E301" s="81"/>
      <c r="F301" s="81"/>
      <c r="G301" s="81"/>
      <c r="H301" s="84"/>
    </row>
    <row r="302" spans="1:8">
      <c r="A302" s="82"/>
      <c r="B302" s="82"/>
      <c r="C302" s="84"/>
      <c r="D302" s="83"/>
      <c r="E302" s="81"/>
      <c r="F302" s="81"/>
      <c r="G302" s="81"/>
      <c r="H302" s="84"/>
    </row>
    <row r="303" spans="1:8">
      <c r="A303" s="82"/>
      <c r="B303" s="82"/>
      <c r="C303" s="84"/>
      <c r="D303" s="83"/>
      <c r="E303" s="81"/>
      <c r="F303" s="81"/>
      <c r="G303" s="81"/>
      <c r="H303" s="84"/>
    </row>
    <row r="304" spans="1:8">
      <c r="A304" s="82"/>
      <c r="B304" s="82"/>
      <c r="C304" s="84"/>
      <c r="D304" s="83"/>
      <c r="E304" s="81"/>
      <c r="F304" s="81"/>
      <c r="G304" s="81"/>
      <c r="H304" s="84"/>
    </row>
    <row r="305" spans="1:8">
      <c r="A305" s="82"/>
      <c r="B305" s="82"/>
      <c r="C305" s="84"/>
      <c r="D305" s="83"/>
      <c r="E305" s="81"/>
      <c r="F305" s="81"/>
      <c r="G305" s="81"/>
      <c r="H305" s="84"/>
    </row>
    <row r="306" spans="1:8">
      <c r="A306" s="82"/>
      <c r="B306" s="82"/>
      <c r="C306" s="84"/>
      <c r="D306" s="83"/>
      <c r="E306" s="81"/>
      <c r="F306" s="81"/>
      <c r="G306" s="81"/>
      <c r="H306" s="84"/>
    </row>
    <row r="307" spans="1:8">
      <c r="A307" s="82"/>
      <c r="B307" s="82"/>
      <c r="C307" s="84"/>
      <c r="D307" s="83"/>
      <c r="E307" s="81"/>
      <c r="F307" s="81"/>
      <c r="G307" s="81"/>
      <c r="H307" s="84"/>
    </row>
    <row r="308" spans="1:8">
      <c r="A308" s="82"/>
      <c r="B308" s="82"/>
      <c r="C308" s="84"/>
      <c r="D308" s="83"/>
      <c r="E308" s="81"/>
      <c r="F308" s="81"/>
      <c r="G308" s="81"/>
      <c r="H308" s="84"/>
    </row>
    <row r="309" spans="1:8">
      <c r="A309" s="82"/>
      <c r="B309" s="82"/>
      <c r="C309" s="84"/>
      <c r="D309" s="83"/>
      <c r="E309" s="81"/>
      <c r="F309" s="81"/>
      <c r="G309" s="81"/>
      <c r="H309" s="84"/>
    </row>
    <row r="310" spans="1:8">
      <c r="A310" s="82"/>
      <c r="B310" s="82"/>
      <c r="C310" s="84"/>
      <c r="D310" s="83"/>
      <c r="E310" s="81"/>
      <c r="F310" s="81"/>
      <c r="G310" s="81"/>
      <c r="H310" s="84"/>
    </row>
    <row r="311" spans="1:8">
      <c r="A311" s="82"/>
      <c r="B311" s="82"/>
      <c r="C311" s="84"/>
      <c r="D311" s="83"/>
      <c r="E311" s="81"/>
      <c r="F311" s="81"/>
      <c r="G311" s="81"/>
      <c r="H311" s="84"/>
    </row>
    <row r="312" spans="1:8">
      <c r="A312" s="82"/>
      <c r="B312" s="82"/>
      <c r="C312" s="84"/>
      <c r="D312" s="83"/>
      <c r="E312" s="81"/>
      <c r="F312" s="81"/>
      <c r="G312" s="81"/>
      <c r="H312" s="84"/>
    </row>
    <row r="313" spans="1:8">
      <c r="A313" s="82"/>
      <c r="B313" s="82"/>
      <c r="C313" s="84"/>
      <c r="D313" s="83"/>
      <c r="E313" s="81"/>
      <c r="F313" s="81"/>
      <c r="G313" s="81"/>
      <c r="H313" s="84"/>
    </row>
    <row r="314" spans="1:8">
      <c r="A314" s="82"/>
      <c r="B314" s="82"/>
      <c r="C314" s="84"/>
      <c r="D314" s="83"/>
      <c r="E314" s="81"/>
      <c r="F314" s="81"/>
      <c r="G314" s="81"/>
      <c r="H314" s="84"/>
    </row>
    <row r="315" spans="1:8">
      <c r="A315" s="82"/>
      <c r="B315" s="82"/>
      <c r="C315" s="84"/>
      <c r="D315" s="83"/>
      <c r="E315" s="81"/>
      <c r="F315" s="81"/>
      <c r="G315" s="81"/>
      <c r="H315" s="84"/>
    </row>
    <row r="316" spans="1:8">
      <c r="A316" s="82"/>
      <c r="B316" s="82"/>
      <c r="C316" s="84"/>
      <c r="D316" s="83"/>
      <c r="E316" s="81"/>
      <c r="F316" s="81"/>
      <c r="G316" s="81"/>
      <c r="H316" s="84"/>
    </row>
    <row r="317" spans="1:8">
      <c r="A317" s="82"/>
      <c r="B317" s="82"/>
      <c r="C317" s="84"/>
      <c r="D317" s="83"/>
      <c r="E317" s="81"/>
      <c r="F317" s="81"/>
      <c r="G317" s="81"/>
      <c r="H317" s="84"/>
    </row>
    <row r="318" spans="1:8">
      <c r="A318" s="82"/>
      <c r="B318" s="82"/>
      <c r="C318" s="84"/>
      <c r="D318" s="83"/>
      <c r="E318" s="81"/>
      <c r="F318" s="81"/>
      <c r="G318" s="81"/>
      <c r="H318" s="84"/>
    </row>
    <row r="319" spans="1:8">
      <c r="A319" s="82"/>
      <c r="B319" s="82"/>
      <c r="C319" s="84"/>
      <c r="D319" s="83"/>
      <c r="E319" s="81"/>
      <c r="F319" s="81"/>
      <c r="G319" s="81"/>
      <c r="H319" s="84"/>
    </row>
    <row r="320" spans="1:8">
      <c r="A320" s="82"/>
      <c r="B320" s="82"/>
      <c r="C320" s="84"/>
      <c r="D320" s="83"/>
      <c r="E320" s="81"/>
      <c r="F320" s="81"/>
      <c r="G320" s="81"/>
      <c r="H320" s="84"/>
    </row>
    <row r="321" spans="1:8">
      <c r="A321" s="82"/>
      <c r="B321" s="82"/>
      <c r="C321" s="84"/>
      <c r="D321" s="83"/>
      <c r="E321" s="81"/>
      <c r="F321" s="81"/>
      <c r="G321" s="81"/>
      <c r="H321" s="84"/>
    </row>
    <row r="322" spans="1:8">
      <c r="A322" s="82"/>
      <c r="B322" s="82"/>
      <c r="C322" s="84"/>
      <c r="D322" s="83"/>
      <c r="E322" s="81"/>
      <c r="F322" s="81"/>
      <c r="G322" s="81"/>
      <c r="H322" s="84"/>
    </row>
    <row r="323" spans="1:8">
      <c r="A323" s="82"/>
      <c r="B323" s="82"/>
      <c r="C323" s="84"/>
      <c r="D323" s="83"/>
      <c r="E323" s="81"/>
      <c r="F323" s="81"/>
      <c r="G323" s="81"/>
      <c r="H323" s="84"/>
    </row>
    <row r="324" spans="1:8">
      <c r="A324" s="82"/>
      <c r="B324" s="82"/>
      <c r="C324" s="84"/>
      <c r="D324" s="83"/>
      <c r="E324" s="81"/>
      <c r="F324" s="81"/>
      <c r="G324" s="81"/>
      <c r="H324" s="84"/>
    </row>
    <row r="325" spans="1:8">
      <c r="A325" s="82"/>
      <c r="B325" s="82"/>
      <c r="C325" s="84"/>
      <c r="D325" s="83"/>
      <c r="E325" s="81"/>
      <c r="F325" s="81"/>
      <c r="G325" s="81"/>
      <c r="H325" s="84"/>
    </row>
    <row r="326" spans="1:8">
      <c r="A326" s="82"/>
      <c r="B326" s="82"/>
      <c r="C326" s="84"/>
      <c r="D326" s="83"/>
      <c r="E326" s="81"/>
      <c r="F326" s="81"/>
      <c r="G326" s="81"/>
      <c r="H326" s="84"/>
    </row>
    <row r="327" spans="1:8">
      <c r="A327" s="82"/>
      <c r="B327" s="82"/>
      <c r="C327" s="84"/>
      <c r="D327" s="83"/>
      <c r="E327" s="81"/>
      <c r="F327" s="81"/>
      <c r="G327" s="81"/>
      <c r="H327" s="84"/>
    </row>
    <row r="328" spans="1:8">
      <c r="A328" s="82"/>
      <c r="B328" s="82"/>
      <c r="C328" s="84"/>
      <c r="D328" s="83"/>
      <c r="E328" s="81"/>
      <c r="F328" s="81"/>
      <c r="G328" s="81"/>
      <c r="H328" s="84"/>
    </row>
    <row r="329" spans="1:8">
      <c r="A329" s="82"/>
      <c r="B329" s="82"/>
      <c r="C329" s="84"/>
      <c r="D329" s="83"/>
      <c r="E329" s="81"/>
      <c r="F329" s="81"/>
      <c r="G329" s="81"/>
      <c r="H329" s="84"/>
    </row>
    <row r="330" spans="1:8">
      <c r="A330" s="82"/>
      <c r="B330" s="82"/>
      <c r="C330" s="84"/>
      <c r="D330" s="83"/>
      <c r="E330" s="81"/>
      <c r="F330" s="81"/>
      <c r="G330" s="81"/>
      <c r="H330" s="84"/>
    </row>
    <row r="331" spans="1:8">
      <c r="A331" s="82"/>
      <c r="B331" s="82"/>
      <c r="C331" s="84"/>
      <c r="D331" s="83"/>
      <c r="E331" s="81"/>
      <c r="F331" s="81"/>
      <c r="G331" s="81"/>
      <c r="H331" s="84"/>
    </row>
    <row r="332" spans="1:8">
      <c r="A332" s="82"/>
      <c r="B332" s="82"/>
      <c r="C332" s="84"/>
      <c r="D332" s="83"/>
      <c r="E332" s="81"/>
      <c r="F332" s="81"/>
      <c r="G332" s="81"/>
      <c r="H332" s="84"/>
    </row>
    <row r="333" spans="1:8">
      <c r="A333" s="82"/>
      <c r="B333" s="82"/>
      <c r="C333" s="84"/>
      <c r="D333" s="83"/>
      <c r="E333" s="81"/>
      <c r="F333" s="81"/>
      <c r="G333" s="81"/>
      <c r="H333" s="84"/>
    </row>
    <row r="334" spans="1:8">
      <c r="A334" s="82"/>
      <c r="B334" s="82"/>
      <c r="C334" s="84"/>
      <c r="D334" s="83"/>
      <c r="E334" s="81"/>
      <c r="F334" s="81"/>
      <c r="G334" s="81"/>
      <c r="H334" s="84"/>
    </row>
    <row r="335" spans="1:8">
      <c r="A335" s="82"/>
      <c r="B335" s="82"/>
      <c r="C335" s="84"/>
      <c r="D335" s="83"/>
      <c r="E335" s="81"/>
      <c r="F335" s="81"/>
      <c r="G335" s="81"/>
      <c r="H335" s="84"/>
    </row>
    <row r="336" spans="1:8">
      <c r="A336" s="82"/>
      <c r="B336" s="82"/>
      <c r="C336" s="84"/>
      <c r="D336" s="83"/>
      <c r="E336" s="81"/>
      <c r="F336" s="81"/>
      <c r="G336" s="81"/>
      <c r="H336" s="84"/>
    </row>
    <row r="337" spans="1:8">
      <c r="A337" s="82"/>
      <c r="B337" s="82"/>
      <c r="C337" s="84"/>
      <c r="D337" s="83"/>
      <c r="E337" s="81"/>
      <c r="F337" s="81"/>
      <c r="G337" s="81"/>
      <c r="H337" s="84"/>
    </row>
    <row r="338" spans="1:8">
      <c r="A338" s="82"/>
      <c r="B338" s="82"/>
      <c r="C338" s="84"/>
      <c r="D338" s="83"/>
      <c r="E338" s="81"/>
      <c r="F338" s="81"/>
      <c r="G338" s="81"/>
      <c r="H338" s="84"/>
    </row>
    <row r="339" spans="1:8">
      <c r="A339" s="82"/>
      <c r="B339" s="82"/>
      <c r="C339" s="84"/>
      <c r="D339" s="83"/>
      <c r="E339" s="81"/>
      <c r="F339" s="81"/>
      <c r="G339" s="81"/>
      <c r="H339" s="84"/>
    </row>
    <row r="340" spans="1:8">
      <c r="A340" s="82"/>
      <c r="B340" s="82"/>
      <c r="C340" s="84"/>
      <c r="D340" s="83"/>
      <c r="E340" s="81"/>
      <c r="F340" s="81"/>
      <c r="G340" s="81"/>
      <c r="H340" s="84"/>
    </row>
    <row r="341" spans="1:8">
      <c r="A341" s="82"/>
      <c r="B341" s="82"/>
      <c r="C341" s="84"/>
      <c r="D341" s="83"/>
      <c r="E341" s="81"/>
      <c r="F341" s="81"/>
      <c r="G341" s="81"/>
      <c r="H341" s="84"/>
    </row>
    <row r="342" spans="1:8">
      <c r="A342" s="82"/>
      <c r="B342" s="82"/>
      <c r="C342" s="84"/>
      <c r="D342" s="83"/>
      <c r="E342" s="81"/>
      <c r="F342" s="81"/>
      <c r="G342" s="81"/>
      <c r="H342" s="84"/>
    </row>
    <row r="343" spans="1:8">
      <c r="A343" s="82"/>
      <c r="B343" s="82"/>
      <c r="C343" s="84"/>
      <c r="D343" s="83"/>
      <c r="E343" s="81"/>
      <c r="F343" s="81"/>
      <c r="G343" s="81"/>
      <c r="H343" s="84"/>
    </row>
    <row r="344" spans="1:8">
      <c r="A344" s="82"/>
      <c r="B344" s="82"/>
      <c r="C344" s="84"/>
      <c r="D344" s="83"/>
      <c r="E344" s="81"/>
      <c r="F344" s="81"/>
      <c r="G344" s="81"/>
      <c r="H344" s="84"/>
    </row>
    <row r="345" spans="1:8">
      <c r="A345" s="82"/>
      <c r="B345" s="82"/>
      <c r="C345" s="84"/>
      <c r="D345" s="83"/>
      <c r="E345" s="81"/>
      <c r="F345" s="81"/>
      <c r="G345" s="81"/>
      <c r="H345" s="84"/>
    </row>
    <row r="346" spans="1:8">
      <c r="A346" s="82"/>
      <c r="B346" s="82"/>
      <c r="C346" s="84"/>
      <c r="D346" s="83"/>
      <c r="E346" s="81"/>
      <c r="F346" s="81"/>
      <c r="G346" s="81"/>
      <c r="H346" s="84"/>
    </row>
    <row r="347" spans="1:8">
      <c r="A347" s="82"/>
      <c r="B347" s="82"/>
      <c r="C347" s="84"/>
      <c r="D347" s="83"/>
      <c r="E347" s="81"/>
      <c r="F347" s="81"/>
      <c r="G347" s="81"/>
      <c r="H347" s="84"/>
    </row>
    <row r="348" spans="1:8">
      <c r="A348" s="82"/>
      <c r="B348" s="82"/>
      <c r="C348" s="84"/>
      <c r="D348" s="83"/>
      <c r="E348" s="81"/>
      <c r="F348" s="81"/>
      <c r="G348" s="81"/>
      <c r="H348" s="84"/>
    </row>
    <row r="349" spans="1:8">
      <c r="A349" s="82"/>
      <c r="B349" s="82"/>
      <c r="C349" s="84"/>
      <c r="D349" s="83"/>
      <c r="E349" s="81"/>
      <c r="F349" s="81"/>
      <c r="G349" s="81"/>
      <c r="H349" s="84"/>
    </row>
    <row r="350" spans="1:8">
      <c r="A350" s="82"/>
      <c r="B350" s="82"/>
      <c r="C350" s="84"/>
      <c r="D350" s="83"/>
      <c r="E350" s="81"/>
      <c r="F350" s="81"/>
      <c r="G350" s="81"/>
      <c r="H350" s="84"/>
    </row>
    <row r="351" spans="1:8">
      <c r="A351" s="82"/>
      <c r="B351" s="82"/>
      <c r="C351" s="84"/>
      <c r="D351" s="83"/>
      <c r="E351" s="81"/>
      <c r="F351" s="81"/>
      <c r="G351" s="81"/>
      <c r="H351" s="84"/>
    </row>
    <row r="352" spans="1:8">
      <c r="A352" s="82"/>
      <c r="B352" s="82"/>
      <c r="C352" s="84"/>
      <c r="D352" s="83"/>
      <c r="E352" s="81"/>
      <c r="F352" s="81"/>
      <c r="G352" s="81"/>
      <c r="H352" s="84"/>
    </row>
    <row r="353" spans="1:8">
      <c r="A353" s="82"/>
      <c r="B353" s="82"/>
      <c r="C353" s="84"/>
      <c r="D353" s="83"/>
      <c r="E353" s="81"/>
      <c r="F353" s="81"/>
      <c r="G353" s="81"/>
      <c r="H353" s="84"/>
    </row>
    <row r="354" spans="1:8">
      <c r="A354" s="82"/>
      <c r="B354" s="82"/>
      <c r="C354" s="84"/>
      <c r="D354" s="83"/>
      <c r="E354" s="81"/>
      <c r="F354" s="81"/>
      <c r="G354" s="81"/>
      <c r="H354" s="84"/>
    </row>
    <row r="355" spans="1:8">
      <c r="A355" s="82"/>
      <c r="B355" s="82"/>
      <c r="C355" s="84"/>
      <c r="D355" s="83"/>
      <c r="E355" s="81"/>
      <c r="F355" s="81"/>
      <c r="G355" s="81"/>
      <c r="H355" s="84"/>
    </row>
    <row r="356" spans="1:8">
      <c r="A356" s="82"/>
      <c r="B356" s="82"/>
      <c r="C356" s="84"/>
      <c r="D356" s="83"/>
      <c r="E356" s="81"/>
      <c r="F356" s="81"/>
      <c r="G356" s="81"/>
      <c r="H356" s="84"/>
    </row>
    <row r="357" spans="1:8">
      <c r="A357" s="82"/>
      <c r="B357" s="82"/>
      <c r="C357" s="84"/>
      <c r="D357" s="83"/>
      <c r="E357" s="81"/>
      <c r="F357" s="81"/>
      <c r="G357" s="81"/>
      <c r="H357" s="84"/>
    </row>
    <row r="358" spans="1:8">
      <c r="A358" s="82"/>
      <c r="B358" s="82"/>
      <c r="C358" s="84"/>
      <c r="D358" s="83"/>
      <c r="E358" s="81"/>
      <c r="F358" s="81"/>
      <c r="G358" s="81"/>
      <c r="H358" s="84"/>
    </row>
    <row r="359" spans="1:8">
      <c r="A359" s="82"/>
      <c r="B359" s="82"/>
      <c r="C359" s="84"/>
      <c r="D359" s="83"/>
      <c r="E359" s="81"/>
      <c r="F359" s="81"/>
      <c r="G359" s="81"/>
      <c r="H359" s="84"/>
    </row>
    <row r="360" spans="1:8">
      <c r="A360" s="82"/>
      <c r="B360" s="82"/>
      <c r="C360" s="84"/>
      <c r="D360" s="83"/>
      <c r="E360" s="81"/>
      <c r="F360" s="81"/>
      <c r="G360" s="81"/>
      <c r="H360" s="84"/>
    </row>
    <row r="361" spans="1:8">
      <c r="A361" s="82"/>
      <c r="B361" s="82"/>
      <c r="C361" s="84"/>
      <c r="D361" s="83"/>
      <c r="E361" s="81"/>
      <c r="F361" s="81"/>
      <c r="G361" s="81"/>
      <c r="H361" s="84"/>
    </row>
    <row r="362" spans="1:8">
      <c r="A362" s="82"/>
      <c r="B362" s="82"/>
      <c r="C362" s="84"/>
      <c r="D362" s="83"/>
      <c r="E362" s="81"/>
      <c r="F362" s="81"/>
      <c r="G362" s="81"/>
      <c r="H362" s="84"/>
    </row>
    <row r="363" spans="1:8">
      <c r="A363" s="82"/>
      <c r="B363" s="82"/>
      <c r="C363" s="84"/>
      <c r="D363" s="83"/>
      <c r="E363" s="81"/>
      <c r="F363" s="81"/>
      <c r="G363" s="81"/>
      <c r="H363" s="84"/>
    </row>
    <row r="364" spans="1:8">
      <c r="A364" s="82"/>
      <c r="B364" s="82"/>
      <c r="C364" s="84"/>
      <c r="D364" s="83"/>
      <c r="E364" s="81"/>
      <c r="F364" s="81"/>
      <c r="G364" s="81"/>
      <c r="H364" s="84"/>
    </row>
    <row r="365" spans="1:8">
      <c r="A365" s="82"/>
      <c r="B365" s="82"/>
      <c r="C365" s="84"/>
      <c r="D365" s="83"/>
      <c r="E365" s="81"/>
      <c r="F365" s="81"/>
      <c r="G365" s="81"/>
      <c r="H365" s="84"/>
    </row>
    <row r="366" spans="1:8">
      <c r="A366" s="82"/>
      <c r="B366" s="82"/>
      <c r="C366" s="84"/>
      <c r="D366" s="83"/>
      <c r="E366" s="81"/>
      <c r="F366" s="81"/>
      <c r="G366" s="81"/>
      <c r="H366" s="84"/>
    </row>
    <row r="367" spans="1:8">
      <c r="A367" s="82"/>
      <c r="B367" s="82"/>
      <c r="C367" s="84"/>
      <c r="D367" s="83"/>
      <c r="E367" s="81"/>
      <c r="F367" s="81"/>
      <c r="G367" s="81"/>
      <c r="H367" s="84"/>
    </row>
    <row r="368" spans="1:8">
      <c r="A368" s="82"/>
      <c r="B368" s="82"/>
      <c r="C368" s="84"/>
      <c r="D368" s="83"/>
      <c r="E368" s="81"/>
      <c r="F368" s="81"/>
      <c r="G368" s="81"/>
      <c r="H368" s="84"/>
    </row>
    <row r="369" spans="1:8">
      <c r="A369" s="82"/>
      <c r="B369" s="82"/>
      <c r="C369" s="84"/>
      <c r="D369" s="83"/>
      <c r="E369" s="81"/>
      <c r="F369" s="81"/>
      <c r="G369" s="81"/>
      <c r="H369" s="84"/>
    </row>
    <row r="370" spans="1:8">
      <c r="A370" s="82"/>
      <c r="B370" s="82"/>
      <c r="C370" s="84"/>
      <c r="D370" s="83"/>
      <c r="E370" s="81"/>
      <c r="F370" s="81"/>
      <c r="G370" s="81"/>
      <c r="H370" s="84"/>
    </row>
    <row r="371" spans="1:8">
      <c r="A371" s="82"/>
      <c r="B371" s="82"/>
      <c r="C371" s="84"/>
      <c r="D371" s="83"/>
      <c r="E371" s="81"/>
      <c r="F371" s="81"/>
      <c r="G371" s="81"/>
      <c r="H371" s="84"/>
    </row>
    <row r="372" spans="1:8">
      <c r="A372" s="82"/>
      <c r="B372" s="82"/>
      <c r="C372" s="84"/>
      <c r="D372" s="83"/>
      <c r="E372" s="81"/>
      <c r="F372" s="81"/>
      <c r="G372" s="81"/>
      <c r="H372" s="84"/>
    </row>
    <row r="373" spans="1:8">
      <c r="A373" s="82"/>
      <c r="B373" s="82"/>
      <c r="C373" s="84"/>
      <c r="D373" s="83"/>
      <c r="E373" s="81"/>
      <c r="F373" s="81"/>
      <c r="G373" s="81"/>
      <c r="H373" s="84"/>
    </row>
    <row r="374" spans="1:8">
      <c r="A374" s="82"/>
      <c r="B374" s="82"/>
      <c r="C374" s="84"/>
      <c r="D374" s="83"/>
      <c r="E374" s="81"/>
      <c r="F374" s="81"/>
      <c r="G374" s="81"/>
      <c r="H374" s="84"/>
    </row>
    <row r="375" spans="1:8">
      <c r="A375" s="82"/>
      <c r="B375" s="82"/>
      <c r="C375" s="84"/>
      <c r="D375" s="83"/>
      <c r="E375" s="81"/>
      <c r="F375" s="81"/>
      <c r="G375" s="81"/>
      <c r="H375" s="84"/>
    </row>
    <row r="376" spans="1:8">
      <c r="A376" s="82"/>
      <c r="B376" s="82"/>
      <c r="C376" s="84"/>
      <c r="D376" s="83"/>
      <c r="E376" s="81"/>
      <c r="F376" s="81"/>
      <c r="G376" s="81"/>
      <c r="H376" s="84"/>
    </row>
    <row r="377" spans="1:8">
      <c r="A377" s="82"/>
      <c r="B377" s="82"/>
      <c r="C377" s="84"/>
      <c r="D377" s="83"/>
      <c r="E377" s="81"/>
      <c r="F377" s="81"/>
      <c r="G377" s="81"/>
      <c r="H377" s="84"/>
    </row>
    <row r="378" spans="1:8">
      <c r="A378" s="82"/>
      <c r="B378" s="82"/>
      <c r="C378" s="84"/>
      <c r="D378" s="83"/>
      <c r="E378" s="81"/>
      <c r="F378" s="81"/>
      <c r="G378" s="81"/>
      <c r="H378" s="84"/>
    </row>
    <row r="379" spans="1:8">
      <c r="A379" s="82"/>
      <c r="B379" s="82"/>
      <c r="C379" s="84"/>
      <c r="D379" s="83"/>
      <c r="E379" s="81"/>
      <c r="F379" s="81"/>
      <c r="G379" s="81"/>
      <c r="H379" s="84"/>
    </row>
    <row r="380" spans="1:8">
      <c r="A380" s="82"/>
      <c r="B380" s="82"/>
      <c r="C380" s="84"/>
      <c r="D380" s="83"/>
      <c r="E380" s="81"/>
      <c r="F380" s="81"/>
      <c r="G380" s="81"/>
      <c r="H380" s="84"/>
    </row>
    <row r="381" spans="1:8">
      <c r="A381" s="82"/>
      <c r="B381" s="82"/>
      <c r="C381" s="84"/>
      <c r="D381" s="83"/>
      <c r="E381" s="81"/>
      <c r="F381" s="81"/>
      <c r="G381" s="81"/>
      <c r="H381" s="84"/>
    </row>
    <row r="382" spans="1:8">
      <c r="A382" s="82"/>
      <c r="B382" s="82"/>
      <c r="C382" s="84"/>
      <c r="D382" s="83"/>
      <c r="E382" s="81"/>
      <c r="F382" s="81"/>
      <c r="G382" s="81"/>
      <c r="H382" s="84"/>
    </row>
    <row r="383" spans="1:8">
      <c r="A383" s="82"/>
      <c r="B383" s="82"/>
      <c r="C383" s="84"/>
      <c r="D383" s="83"/>
      <c r="E383" s="81"/>
      <c r="F383" s="81"/>
      <c r="G383" s="81"/>
      <c r="H383" s="84"/>
    </row>
    <row r="384" spans="1:8">
      <c r="A384" s="82"/>
      <c r="B384" s="82"/>
      <c r="C384" s="84"/>
      <c r="D384" s="83"/>
      <c r="E384" s="81"/>
      <c r="F384" s="81"/>
      <c r="G384" s="81"/>
      <c r="H384" s="84"/>
    </row>
    <row r="385" spans="1:8">
      <c r="A385" s="82"/>
      <c r="B385" s="82"/>
      <c r="C385" s="84"/>
      <c r="D385" s="83"/>
      <c r="E385" s="81"/>
      <c r="F385" s="81"/>
      <c r="G385" s="81"/>
      <c r="H385" s="84"/>
    </row>
    <row r="386" spans="1:8">
      <c r="A386" s="82"/>
      <c r="B386" s="82"/>
      <c r="C386" s="84"/>
      <c r="D386" s="83"/>
      <c r="E386" s="81"/>
      <c r="F386" s="81"/>
      <c r="G386" s="81"/>
      <c r="H386" s="84"/>
    </row>
    <row r="387" spans="1:8">
      <c r="A387" s="82"/>
      <c r="B387" s="82"/>
      <c r="C387" s="84"/>
      <c r="D387" s="83"/>
      <c r="E387" s="81"/>
      <c r="F387" s="81"/>
      <c r="G387" s="81"/>
      <c r="H387" s="84"/>
    </row>
    <row r="388" spans="1:8">
      <c r="A388" s="82"/>
      <c r="B388" s="82"/>
      <c r="C388" s="84"/>
      <c r="D388" s="83"/>
      <c r="E388" s="81"/>
      <c r="F388" s="81"/>
      <c r="G388" s="81"/>
      <c r="H388" s="84"/>
    </row>
    <row r="389" spans="1:8">
      <c r="A389" s="82"/>
      <c r="B389" s="82"/>
      <c r="C389" s="84"/>
      <c r="D389" s="83"/>
      <c r="E389" s="81"/>
      <c r="F389" s="81"/>
      <c r="G389" s="81"/>
      <c r="H389" s="84"/>
    </row>
    <row r="390" spans="1:8">
      <c r="A390" s="82"/>
      <c r="B390" s="82"/>
      <c r="C390" s="84"/>
      <c r="D390" s="83"/>
      <c r="E390" s="81"/>
      <c r="F390" s="81"/>
      <c r="G390" s="81"/>
      <c r="H390" s="84"/>
    </row>
    <row r="391" spans="1:8">
      <c r="A391" s="82"/>
      <c r="B391" s="82"/>
      <c r="C391" s="84"/>
      <c r="D391" s="83"/>
      <c r="E391" s="81"/>
      <c r="F391" s="81"/>
      <c r="G391" s="81"/>
      <c r="H391" s="84"/>
    </row>
    <row r="392" spans="1:8">
      <c r="A392" s="82"/>
      <c r="B392" s="82"/>
      <c r="C392" s="84"/>
      <c r="D392" s="83"/>
      <c r="E392" s="81"/>
      <c r="F392" s="81"/>
      <c r="G392" s="81"/>
      <c r="H392" s="84"/>
    </row>
    <row r="393" spans="1:8">
      <c r="A393" s="82"/>
      <c r="B393" s="82"/>
      <c r="C393" s="84"/>
      <c r="D393" s="83"/>
      <c r="E393" s="81"/>
      <c r="F393" s="81"/>
      <c r="G393" s="81"/>
      <c r="H393" s="84"/>
    </row>
    <row r="394" spans="1:8">
      <c r="A394" s="82"/>
      <c r="B394" s="82"/>
      <c r="C394" s="84"/>
      <c r="D394" s="83"/>
      <c r="E394" s="81"/>
      <c r="F394" s="81"/>
      <c r="G394" s="81"/>
      <c r="H394" s="84"/>
    </row>
    <row r="395" spans="1:8">
      <c r="A395" s="82"/>
      <c r="B395" s="82"/>
      <c r="C395" s="84"/>
      <c r="D395" s="83"/>
      <c r="E395" s="81"/>
      <c r="F395" s="81"/>
      <c r="G395" s="81"/>
      <c r="H395" s="84"/>
    </row>
    <row r="396" spans="1:8">
      <c r="A396" s="82"/>
      <c r="B396" s="82"/>
      <c r="C396" s="84"/>
      <c r="D396" s="83"/>
      <c r="E396" s="81"/>
      <c r="F396" s="81"/>
      <c r="G396" s="81"/>
      <c r="H396" s="84"/>
    </row>
    <row r="397" spans="1:8">
      <c r="A397" s="82"/>
      <c r="B397" s="82"/>
      <c r="C397" s="84"/>
      <c r="D397" s="83"/>
      <c r="E397" s="81"/>
      <c r="F397" s="81"/>
      <c r="G397" s="81"/>
      <c r="H397" s="84"/>
    </row>
    <row r="398" spans="1:8">
      <c r="A398" s="82"/>
      <c r="B398" s="82"/>
      <c r="C398" s="84"/>
      <c r="D398" s="83"/>
      <c r="E398" s="81"/>
      <c r="F398" s="81"/>
      <c r="G398" s="81"/>
      <c r="H398" s="84"/>
    </row>
    <row r="399" spans="1:8">
      <c r="A399" s="82"/>
      <c r="B399" s="82"/>
      <c r="C399" s="84"/>
      <c r="D399" s="83"/>
      <c r="E399" s="81"/>
      <c r="F399" s="81"/>
      <c r="G399" s="81"/>
      <c r="H399" s="84"/>
    </row>
    <row r="400" spans="1:8">
      <c r="A400" s="82"/>
      <c r="B400" s="82"/>
      <c r="C400" s="84"/>
      <c r="D400" s="83"/>
      <c r="E400" s="81"/>
      <c r="F400" s="81"/>
      <c r="G400" s="81"/>
      <c r="H400" s="84"/>
    </row>
    <row r="401" spans="1:8">
      <c r="A401" s="82"/>
      <c r="B401" s="82"/>
      <c r="C401" s="84"/>
      <c r="D401" s="83"/>
      <c r="E401" s="81"/>
      <c r="F401" s="81"/>
      <c r="G401" s="81"/>
      <c r="H401" s="84"/>
    </row>
    <row r="402" spans="1:8">
      <c r="A402" s="82"/>
      <c r="B402" s="82"/>
      <c r="C402" s="84"/>
      <c r="D402" s="83"/>
      <c r="E402" s="81"/>
      <c r="F402" s="81"/>
      <c r="G402" s="81"/>
      <c r="H402" s="84"/>
    </row>
    <row r="403" spans="1:8">
      <c r="A403" s="82"/>
      <c r="B403" s="82"/>
      <c r="C403" s="84"/>
      <c r="D403" s="83"/>
      <c r="E403" s="81"/>
      <c r="F403" s="81"/>
      <c r="G403" s="81"/>
      <c r="H403" s="84"/>
    </row>
    <row r="404" spans="1:8">
      <c r="A404" s="82"/>
      <c r="B404" s="82"/>
      <c r="C404" s="84"/>
      <c r="D404" s="83"/>
      <c r="E404" s="81"/>
      <c r="F404" s="81"/>
      <c r="G404" s="81"/>
      <c r="H404" s="84"/>
    </row>
    <row r="405" spans="1:8">
      <c r="A405" s="82"/>
      <c r="B405" s="82"/>
      <c r="C405" s="84"/>
      <c r="D405" s="83"/>
      <c r="E405" s="81"/>
      <c r="F405" s="81"/>
      <c r="G405" s="81"/>
      <c r="H405" s="84"/>
    </row>
    <row r="406" spans="1:8">
      <c r="A406" s="82"/>
      <c r="B406" s="82"/>
      <c r="C406" s="84"/>
      <c r="D406" s="83"/>
      <c r="E406" s="81"/>
      <c r="F406" s="81"/>
      <c r="G406" s="81"/>
      <c r="H406" s="84"/>
    </row>
    <row r="407" spans="1:8">
      <c r="A407" s="82"/>
      <c r="B407" s="82"/>
      <c r="C407" s="84"/>
      <c r="D407" s="83"/>
      <c r="E407" s="81"/>
      <c r="F407" s="81"/>
      <c r="G407" s="81"/>
      <c r="H407" s="84"/>
    </row>
    <row r="408" spans="1:8">
      <c r="A408" s="82"/>
      <c r="B408" s="82"/>
      <c r="C408" s="84"/>
      <c r="D408" s="83"/>
      <c r="E408" s="81"/>
      <c r="F408" s="81"/>
      <c r="G408" s="81"/>
      <c r="H408" s="84"/>
    </row>
    <row r="409" spans="1:8">
      <c r="A409" s="82"/>
      <c r="B409" s="82"/>
      <c r="C409" s="84"/>
      <c r="D409" s="83"/>
      <c r="E409" s="81"/>
      <c r="F409" s="81"/>
      <c r="G409" s="81"/>
      <c r="H409" s="84"/>
    </row>
    <row r="410" spans="1:8">
      <c r="A410" s="82"/>
      <c r="B410" s="82"/>
      <c r="C410" s="84"/>
      <c r="D410" s="83"/>
      <c r="E410" s="81"/>
      <c r="F410" s="81"/>
      <c r="G410" s="81"/>
      <c r="H410" s="84"/>
    </row>
    <row r="411" spans="1:8">
      <c r="A411" s="82"/>
      <c r="B411" s="82"/>
      <c r="C411" s="84"/>
      <c r="D411" s="83"/>
      <c r="E411" s="81"/>
      <c r="F411" s="81"/>
      <c r="G411" s="81"/>
      <c r="H411" s="84"/>
    </row>
    <row r="412" spans="1:8">
      <c r="A412" s="82"/>
      <c r="B412" s="82"/>
      <c r="C412" s="84"/>
      <c r="D412" s="83"/>
      <c r="E412" s="81"/>
      <c r="F412" s="81"/>
      <c r="G412" s="81"/>
      <c r="H412" s="84"/>
    </row>
    <row r="413" spans="1:8">
      <c r="A413" s="82"/>
      <c r="B413" s="82"/>
      <c r="C413" s="84"/>
      <c r="D413" s="83"/>
      <c r="E413" s="81"/>
      <c r="F413" s="81"/>
      <c r="G413" s="81"/>
      <c r="H413" s="84"/>
    </row>
    <row r="414" spans="1:8">
      <c r="A414" s="82"/>
      <c r="B414" s="82"/>
      <c r="C414" s="84"/>
      <c r="D414" s="83"/>
      <c r="E414" s="81"/>
      <c r="F414" s="81"/>
      <c r="G414" s="81"/>
      <c r="H414" s="84"/>
    </row>
    <row r="415" spans="1:8">
      <c r="A415" s="82"/>
      <c r="B415" s="82"/>
      <c r="C415" s="84"/>
      <c r="D415" s="83"/>
      <c r="E415" s="81"/>
      <c r="F415" s="81"/>
      <c r="G415" s="81"/>
      <c r="H415" s="84"/>
    </row>
    <row r="416" spans="1:8">
      <c r="A416" s="82"/>
      <c r="B416" s="82"/>
      <c r="C416" s="84"/>
      <c r="D416" s="83"/>
      <c r="E416" s="81"/>
      <c r="F416" s="81"/>
      <c r="G416" s="81"/>
      <c r="H416" s="84"/>
    </row>
    <row r="417" spans="1:8">
      <c r="A417" s="82"/>
      <c r="B417" s="82"/>
      <c r="C417" s="84"/>
      <c r="D417" s="83"/>
      <c r="E417" s="81"/>
      <c r="F417" s="81"/>
      <c r="G417" s="81"/>
      <c r="H417" s="84"/>
    </row>
    <row r="418" spans="1:8">
      <c r="A418" s="82"/>
      <c r="B418" s="82"/>
      <c r="C418" s="84"/>
      <c r="D418" s="83"/>
      <c r="E418" s="81"/>
      <c r="F418" s="81"/>
      <c r="G418" s="81"/>
      <c r="H418" s="84"/>
    </row>
    <row r="419" spans="1:8">
      <c r="A419" s="82"/>
      <c r="B419" s="82"/>
      <c r="C419" s="84"/>
      <c r="D419" s="83"/>
      <c r="E419" s="81"/>
      <c r="F419" s="81"/>
      <c r="G419" s="81"/>
      <c r="H419" s="84"/>
    </row>
    <row r="420" spans="1:8">
      <c r="A420" s="82"/>
      <c r="B420" s="82"/>
      <c r="C420" s="84"/>
      <c r="D420" s="83"/>
      <c r="E420" s="81"/>
      <c r="F420" s="81"/>
      <c r="G420" s="81"/>
      <c r="H420" s="84"/>
    </row>
    <row r="421" spans="1:8">
      <c r="A421" s="82"/>
      <c r="B421" s="82"/>
      <c r="C421" s="84"/>
      <c r="D421" s="83"/>
      <c r="E421" s="81"/>
      <c r="F421" s="81"/>
      <c r="G421" s="81"/>
      <c r="H421" s="84"/>
    </row>
    <row r="422" spans="1:8">
      <c r="A422" s="82"/>
      <c r="B422" s="82"/>
      <c r="C422" s="84"/>
      <c r="D422" s="83"/>
      <c r="E422" s="81"/>
      <c r="F422" s="81"/>
      <c r="G422" s="81"/>
      <c r="H422" s="84"/>
    </row>
    <row r="423" spans="1:8">
      <c r="A423" s="82"/>
      <c r="B423" s="82"/>
      <c r="C423" s="84"/>
      <c r="D423" s="83"/>
      <c r="E423" s="81"/>
      <c r="F423" s="81"/>
      <c r="G423" s="81"/>
      <c r="H423" s="84"/>
    </row>
    <row r="424" spans="1:8">
      <c r="A424" s="82"/>
      <c r="B424" s="82"/>
      <c r="C424" s="84"/>
      <c r="D424" s="83"/>
      <c r="E424" s="81"/>
      <c r="F424" s="81"/>
      <c r="G424" s="81"/>
      <c r="H424" s="84"/>
    </row>
    <row r="425" spans="1:8">
      <c r="A425" s="82"/>
      <c r="B425" s="82"/>
      <c r="C425" s="84"/>
      <c r="D425" s="83"/>
      <c r="E425" s="81"/>
      <c r="F425" s="81"/>
      <c r="G425" s="81"/>
      <c r="H425" s="84"/>
    </row>
    <row r="426" spans="1:8">
      <c r="A426" s="82"/>
      <c r="B426" s="82"/>
      <c r="C426" s="84"/>
      <c r="D426" s="83"/>
      <c r="E426" s="81"/>
      <c r="F426" s="81"/>
      <c r="G426" s="81"/>
      <c r="H426" s="84"/>
    </row>
    <row r="427" spans="1:8">
      <c r="A427" s="82"/>
      <c r="B427" s="82"/>
      <c r="C427" s="84"/>
      <c r="D427" s="83"/>
      <c r="E427" s="81"/>
      <c r="F427" s="81"/>
      <c r="G427" s="81"/>
      <c r="H427" s="84"/>
    </row>
    <row r="428" spans="1:8">
      <c r="A428" s="82"/>
      <c r="B428" s="82"/>
      <c r="C428" s="84"/>
      <c r="D428" s="83"/>
      <c r="E428" s="81"/>
      <c r="F428" s="81"/>
      <c r="G428" s="81"/>
      <c r="H428" s="84"/>
    </row>
    <row r="429" spans="1:8">
      <c r="A429" s="82"/>
      <c r="B429" s="82"/>
      <c r="C429" s="84"/>
      <c r="D429" s="83"/>
      <c r="E429" s="81"/>
      <c r="F429" s="81"/>
      <c r="G429" s="81"/>
      <c r="H429" s="84"/>
    </row>
    <row r="430" spans="1:8">
      <c r="A430" s="82"/>
      <c r="B430" s="82"/>
      <c r="C430" s="84"/>
      <c r="D430" s="83"/>
      <c r="E430" s="81"/>
      <c r="F430" s="81"/>
      <c r="G430" s="81"/>
      <c r="H430" s="84"/>
    </row>
    <row r="431" spans="1:8">
      <c r="A431" s="82"/>
      <c r="B431" s="82"/>
      <c r="C431" s="84"/>
      <c r="D431" s="83"/>
      <c r="E431" s="81"/>
      <c r="F431" s="81"/>
      <c r="G431" s="81"/>
      <c r="H431" s="84"/>
    </row>
    <row r="432" spans="1:8">
      <c r="A432" s="82"/>
      <c r="B432" s="82"/>
      <c r="C432" s="84"/>
      <c r="D432" s="83"/>
      <c r="E432" s="81"/>
      <c r="F432" s="81"/>
      <c r="G432" s="81"/>
      <c r="H432" s="84"/>
    </row>
    <row r="433" spans="1:8">
      <c r="A433" s="82"/>
      <c r="B433" s="82"/>
      <c r="C433" s="84"/>
      <c r="D433" s="83"/>
      <c r="E433" s="81"/>
      <c r="F433" s="81"/>
      <c r="G433" s="81"/>
      <c r="H433" s="84"/>
    </row>
    <row r="434" spans="1:8">
      <c r="A434" s="82"/>
      <c r="B434" s="82"/>
      <c r="C434" s="84"/>
      <c r="D434" s="83"/>
      <c r="E434" s="81"/>
      <c r="F434" s="81"/>
      <c r="G434" s="81"/>
      <c r="H434" s="84"/>
    </row>
    <row r="435" spans="1:8">
      <c r="A435" s="82"/>
      <c r="B435" s="82"/>
      <c r="C435" s="84"/>
      <c r="D435" s="83"/>
      <c r="E435" s="81"/>
      <c r="F435" s="81"/>
      <c r="G435" s="81"/>
      <c r="H435" s="84"/>
    </row>
    <row r="436" spans="1:8">
      <c r="A436" s="82"/>
      <c r="B436" s="82"/>
      <c r="C436" s="84"/>
      <c r="D436" s="83"/>
      <c r="E436" s="81"/>
      <c r="F436" s="81"/>
      <c r="G436" s="81"/>
      <c r="H436" s="84"/>
    </row>
    <row r="437" spans="1:8">
      <c r="A437" s="82"/>
      <c r="B437" s="82"/>
      <c r="C437" s="84"/>
      <c r="D437" s="83"/>
      <c r="E437" s="81"/>
      <c r="F437" s="81"/>
      <c r="G437" s="81"/>
      <c r="H437" s="84"/>
    </row>
    <row r="438" spans="1:8">
      <c r="A438" s="82"/>
      <c r="B438" s="82"/>
      <c r="C438" s="84"/>
      <c r="D438" s="83"/>
      <c r="E438" s="81"/>
      <c r="F438" s="81"/>
      <c r="G438" s="81"/>
      <c r="H438" s="84"/>
    </row>
    <row r="439" spans="1:8">
      <c r="A439" s="82"/>
      <c r="B439" s="82"/>
      <c r="C439" s="84"/>
      <c r="D439" s="83"/>
      <c r="E439" s="81"/>
      <c r="F439" s="81"/>
      <c r="G439" s="81"/>
      <c r="H439" s="84"/>
    </row>
    <row r="440" spans="1:8">
      <c r="A440" s="82"/>
      <c r="B440" s="82"/>
      <c r="C440" s="84"/>
      <c r="D440" s="83"/>
      <c r="E440" s="81"/>
      <c r="F440" s="81"/>
      <c r="G440" s="81"/>
      <c r="H440" s="84"/>
    </row>
    <row r="441" spans="1:8">
      <c r="A441" s="82"/>
      <c r="B441" s="82"/>
      <c r="C441" s="84"/>
      <c r="D441" s="83"/>
      <c r="E441" s="81"/>
      <c r="F441" s="81"/>
      <c r="G441" s="81"/>
      <c r="H441" s="84"/>
    </row>
    <row r="442" spans="1:8">
      <c r="A442" s="82"/>
      <c r="B442" s="82"/>
      <c r="C442" s="84"/>
      <c r="D442" s="83"/>
      <c r="E442" s="81"/>
      <c r="F442" s="81"/>
      <c r="G442" s="81"/>
      <c r="H442" s="84"/>
    </row>
    <row r="443" spans="1:8">
      <c r="A443" s="82"/>
      <c r="B443" s="82"/>
      <c r="C443" s="84"/>
      <c r="D443" s="83"/>
      <c r="E443" s="81"/>
      <c r="F443" s="81"/>
      <c r="G443" s="81"/>
      <c r="H443" s="84"/>
    </row>
    <row r="444" spans="1:8">
      <c r="A444" s="82"/>
      <c r="B444" s="82"/>
      <c r="C444" s="84"/>
      <c r="D444" s="83"/>
      <c r="E444" s="81"/>
      <c r="F444" s="81"/>
      <c r="G444" s="81"/>
      <c r="H444" s="84"/>
    </row>
    <row r="445" spans="1:8">
      <c r="A445" s="82"/>
      <c r="B445" s="82"/>
      <c r="C445" s="84"/>
      <c r="D445" s="83"/>
      <c r="E445" s="81"/>
      <c r="F445" s="81"/>
      <c r="G445" s="81"/>
      <c r="H445" s="84"/>
    </row>
    <row r="446" spans="1:8">
      <c r="A446" s="82"/>
      <c r="B446" s="82"/>
      <c r="C446" s="84"/>
      <c r="D446" s="83"/>
      <c r="E446" s="81"/>
      <c r="F446" s="81"/>
      <c r="G446" s="81"/>
      <c r="H446" s="84"/>
    </row>
    <row r="447" spans="1:8">
      <c r="A447" s="82"/>
      <c r="B447" s="82"/>
      <c r="C447" s="84"/>
      <c r="D447" s="83"/>
      <c r="E447" s="81"/>
      <c r="F447" s="81"/>
      <c r="G447" s="81"/>
      <c r="H447" s="84"/>
    </row>
    <row r="448" spans="1:8">
      <c r="A448" s="82"/>
      <c r="B448" s="82"/>
      <c r="C448" s="84"/>
      <c r="D448" s="83"/>
      <c r="E448" s="81"/>
      <c r="F448" s="81"/>
      <c r="G448" s="81"/>
      <c r="H448" s="84"/>
    </row>
    <row r="449" spans="1:8">
      <c r="A449" s="82"/>
      <c r="B449" s="82"/>
      <c r="C449" s="84"/>
      <c r="D449" s="83"/>
      <c r="E449" s="81"/>
      <c r="F449" s="81"/>
      <c r="G449" s="81"/>
      <c r="H449" s="84"/>
    </row>
    <row r="450" spans="1:8">
      <c r="A450" s="82"/>
      <c r="B450" s="82"/>
      <c r="C450" s="84"/>
      <c r="D450" s="83"/>
      <c r="E450" s="81"/>
      <c r="F450" s="81"/>
      <c r="G450" s="81"/>
      <c r="H450" s="84"/>
    </row>
    <row r="451" spans="1:8">
      <c r="A451" s="82"/>
      <c r="B451" s="82"/>
      <c r="C451" s="84"/>
      <c r="D451" s="83"/>
      <c r="E451" s="81"/>
      <c r="F451" s="81"/>
      <c r="G451" s="81"/>
      <c r="H451" s="84"/>
    </row>
    <row r="452" spans="1:8">
      <c r="A452" s="82"/>
      <c r="B452" s="82"/>
      <c r="C452" s="84"/>
      <c r="D452" s="83"/>
      <c r="E452" s="81"/>
      <c r="F452" s="81"/>
      <c r="G452" s="81"/>
      <c r="H452" s="84"/>
    </row>
    <row r="453" spans="1:8">
      <c r="A453" s="82"/>
      <c r="B453" s="82"/>
      <c r="C453" s="84"/>
      <c r="D453" s="83"/>
      <c r="E453" s="81"/>
      <c r="F453" s="81"/>
      <c r="G453" s="81"/>
      <c r="H453" s="84"/>
    </row>
    <row r="454" spans="1:8">
      <c r="A454" s="82"/>
      <c r="B454" s="82"/>
      <c r="C454" s="84"/>
      <c r="D454" s="83"/>
      <c r="E454" s="81"/>
      <c r="F454" s="81"/>
      <c r="G454" s="81"/>
      <c r="H454" s="84"/>
    </row>
    <row r="455" spans="1:8">
      <c r="A455" s="82"/>
      <c r="B455" s="82"/>
      <c r="C455" s="84"/>
      <c r="D455" s="83"/>
      <c r="E455" s="81"/>
      <c r="F455" s="81"/>
      <c r="G455" s="81"/>
      <c r="H455" s="84"/>
    </row>
    <row r="456" spans="1:8">
      <c r="A456" s="82"/>
      <c r="B456" s="82"/>
      <c r="C456" s="84"/>
      <c r="D456" s="83"/>
      <c r="E456" s="81"/>
      <c r="F456" s="81"/>
      <c r="G456" s="81"/>
      <c r="H456" s="84"/>
    </row>
    <row r="457" spans="1:8">
      <c r="A457" s="82"/>
      <c r="B457" s="82"/>
      <c r="C457" s="84"/>
      <c r="D457" s="83"/>
      <c r="E457" s="81"/>
      <c r="F457" s="81"/>
      <c r="G457" s="81"/>
      <c r="H457" s="84"/>
    </row>
    <row r="458" spans="1:8">
      <c r="A458" s="82"/>
      <c r="B458" s="82"/>
      <c r="C458" s="84"/>
      <c r="D458" s="83"/>
      <c r="E458" s="81"/>
      <c r="F458" s="81"/>
      <c r="G458" s="81"/>
      <c r="H458" s="84"/>
    </row>
    <row r="459" spans="1:8">
      <c r="A459" s="82"/>
      <c r="B459" s="82"/>
      <c r="C459" s="84"/>
      <c r="D459" s="83"/>
      <c r="E459" s="81"/>
      <c r="F459" s="81"/>
      <c r="G459" s="81"/>
      <c r="H459" s="84"/>
    </row>
    <row r="460" spans="1:8">
      <c r="A460" s="82"/>
      <c r="B460" s="82"/>
      <c r="C460" s="84"/>
      <c r="D460" s="83"/>
      <c r="E460" s="81"/>
      <c r="F460" s="81"/>
      <c r="G460" s="81"/>
      <c r="H460" s="84"/>
    </row>
    <row r="461" spans="1:8">
      <c r="A461" s="82"/>
      <c r="B461" s="82"/>
      <c r="C461" s="84"/>
      <c r="D461" s="83"/>
      <c r="E461" s="81"/>
      <c r="F461" s="81"/>
      <c r="G461" s="81"/>
      <c r="H461" s="84"/>
    </row>
    <row r="462" spans="1:8">
      <c r="A462" s="82"/>
      <c r="B462" s="82"/>
      <c r="C462" s="84"/>
      <c r="D462" s="83"/>
      <c r="E462" s="81"/>
      <c r="F462" s="81"/>
      <c r="G462" s="81"/>
      <c r="H462" s="84"/>
    </row>
    <row r="463" spans="1:8">
      <c r="A463" s="82"/>
      <c r="B463" s="82"/>
      <c r="C463" s="84"/>
      <c r="D463" s="83"/>
      <c r="E463" s="81"/>
      <c r="F463" s="81"/>
      <c r="G463" s="81"/>
      <c r="H463" s="84"/>
    </row>
    <row r="464" spans="1:8">
      <c r="A464" s="82"/>
      <c r="B464" s="82"/>
      <c r="C464" s="84"/>
      <c r="D464" s="83"/>
      <c r="E464" s="81"/>
      <c r="F464" s="81"/>
      <c r="G464" s="81"/>
      <c r="H464" s="84"/>
    </row>
    <row r="465" spans="1:8">
      <c r="A465" s="82"/>
      <c r="B465" s="82"/>
      <c r="C465" s="84"/>
      <c r="D465" s="83"/>
      <c r="E465" s="81"/>
      <c r="F465" s="81"/>
      <c r="G465" s="81"/>
      <c r="H465" s="84"/>
    </row>
    <row r="466" spans="1:8">
      <c r="A466" s="82"/>
      <c r="B466" s="82"/>
      <c r="C466" s="84"/>
      <c r="D466" s="83"/>
      <c r="E466" s="81"/>
      <c r="F466" s="81"/>
      <c r="G466" s="81"/>
      <c r="H466" s="84"/>
    </row>
    <row r="467" spans="1:8">
      <c r="A467" s="82"/>
      <c r="B467" s="82"/>
      <c r="C467" s="84"/>
      <c r="D467" s="83"/>
      <c r="E467" s="81"/>
      <c r="F467" s="81"/>
      <c r="G467" s="81"/>
      <c r="H467" s="84"/>
    </row>
    <row r="468" spans="1:8">
      <c r="A468" s="82"/>
      <c r="B468" s="82"/>
      <c r="C468" s="84"/>
      <c r="D468" s="83"/>
      <c r="E468" s="81"/>
      <c r="F468" s="81"/>
      <c r="G468" s="81"/>
      <c r="H468" s="84"/>
    </row>
    <row r="469" spans="1:8">
      <c r="A469" s="82"/>
      <c r="B469" s="82"/>
      <c r="C469" s="84"/>
      <c r="D469" s="83"/>
      <c r="E469" s="81"/>
      <c r="F469" s="81"/>
      <c r="G469" s="81"/>
      <c r="H469" s="84"/>
    </row>
    <row r="470" spans="1:8">
      <c r="A470" s="82"/>
      <c r="B470" s="82"/>
      <c r="C470" s="84"/>
      <c r="D470" s="83"/>
      <c r="E470" s="81"/>
      <c r="F470" s="81"/>
      <c r="G470" s="81"/>
      <c r="H470" s="84"/>
    </row>
    <row r="471" spans="1:8">
      <c r="A471" s="82"/>
      <c r="B471" s="82"/>
      <c r="C471" s="84"/>
      <c r="D471" s="83"/>
      <c r="E471" s="81"/>
      <c r="F471" s="81"/>
      <c r="G471" s="81"/>
      <c r="H471" s="84"/>
    </row>
    <row r="472" spans="1:8">
      <c r="A472" s="82"/>
      <c r="B472" s="82"/>
      <c r="C472" s="84"/>
      <c r="D472" s="83"/>
      <c r="E472" s="81"/>
      <c r="F472" s="81"/>
      <c r="G472" s="81"/>
      <c r="H472" s="84"/>
    </row>
    <row r="473" spans="1:8">
      <c r="A473" s="82"/>
      <c r="B473" s="82"/>
      <c r="C473" s="84"/>
      <c r="D473" s="83"/>
      <c r="E473" s="81"/>
      <c r="F473" s="81"/>
      <c r="G473" s="81"/>
      <c r="H473" s="84"/>
    </row>
    <row r="474" spans="1:8">
      <c r="A474" s="82"/>
      <c r="B474" s="82"/>
      <c r="C474" s="84"/>
      <c r="D474" s="83"/>
      <c r="E474" s="81"/>
      <c r="F474" s="81"/>
      <c r="G474" s="81"/>
      <c r="H474" s="84"/>
    </row>
    <row r="475" spans="1:8">
      <c r="A475" s="82"/>
      <c r="B475" s="82"/>
      <c r="C475" s="84"/>
      <c r="D475" s="83"/>
      <c r="E475" s="81"/>
      <c r="F475" s="81"/>
      <c r="G475" s="81"/>
      <c r="H475" s="84"/>
    </row>
    <row r="476" spans="1:8">
      <c r="A476" s="82"/>
      <c r="B476" s="82"/>
      <c r="C476" s="84"/>
      <c r="D476" s="83"/>
      <c r="E476" s="81"/>
      <c r="F476" s="81"/>
      <c r="G476" s="81"/>
      <c r="H476" s="84"/>
    </row>
    <row r="477" spans="1:8">
      <c r="A477" s="82"/>
      <c r="B477" s="82"/>
      <c r="C477" s="84"/>
      <c r="D477" s="83"/>
      <c r="E477" s="81"/>
      <c r="F477" s="81"/>
      <c r="G477" s="81"/>
      <c r="H477" s="84"/>
    </row>
    <row r="478" spans="1:8">
      <c r="A478" s="82"/>
      <c r="B478" s="82"/>
      <c r="C478" s="84"/>
      <c r="D478" s="83"/>
      <c r="E478" s="81"/>
      <c r="F478" s="81"/>
      <c r="G478" s="81"/>
      <c r="H478" s="84"/>
    </row>
    <row r="479" spans="1:8">
      <c r="A479" s="82"/>
      <c r="B479" s="82"/>
      <c r="C479" s="84"/>
      <c r="D479" s="83"/>
      <c r="E479" s="81"/>
      <c r="F479" s="81"/>
      <c r="G479" s="81"/>
      <c r="H479" s="84"/>
    </row>
    <row r="480" spans="1:8">
      <c r="A480" s="82"/>
      <c r="B480" s="82"/>
      <c r="C480" s="84"/>
      <c r="D480" s="83"/>
      <c r="E480" s="81"/>
      <c r="F480" s="81"/>
      <c r="G480" s="81"/>
      <c r="H480" s="84"/>
    </row>
    <row r="481" spans="1:8">
      <c r="A481" s="82"/>
      <c r="B481" s="82"/>
      <c r="C481" s="84"/>
      <c r="D481" s="83"/>
      <c r="E481" s="81"/>
      <c r="F481" s="81"/>
      <c r="G481" s="81"/>
      <c r="H481" s="84"/>
    </row>
    <row r="482" spans="1:8">
      <c r="A482" s="82"/>
      <c r="B482" s="82"/>
      <c r="C482" s="84"/>
      <c r="D482" s="83"/>
      <c r="E482" s="81"/>
      <c r="F482" s="81"/>
      <c r="G482" s="81"/>
      <c r="H482" s="84"/>
    </row>
    <row r="483" spans="1:8">
      <c r="A483" s="82"/>
      <c r="B483" s="82"/>
      <c r="C483" s="84"/>
      <c r="D483" s="83"/>
      <c r="E483" s="81"/>
      <c r="F483" s="81"/>
      <c r="G483" s="81"/>
      <c r="H483" s="84"/>
    </row>
    <row r="484" spans="1:8">
      <c r="A484" s="82"/>
      <c r="B484" s="82"/>
      <c r="C484" s="84"/>
      <c r="D484" s="83"/>
      <c r="E484" s="81"/>
      <c r="F484" s="81"/>
      <c r="G484" s="81"/>
      <c r="H484" s="84"/>
    </row>
    <row r="485" spans="1:8">
      <c r="A485" s="82"/>
      <c r="B485" s="82"/>
      <c r="C485" s="84"/>
      <c r="D485" s="83"/>
      <c r="E485" s="81"/>
      <c r="F485" s="81"/>
      <c r="G485" s="81"/>
      <c r="H485" s="84"/>
    </row>
    <row r="486" spans="1:8">
      <c r="A486" s="82"/>
      <c r="B486" s="82"/>
      <c r="C486" s="84"/>
      <c r="D486" s="83"/>
      <c r="E486" s="81"/>
      <c r="F486" s="81"/>
      <c r="G486" s="81"/>
      <c r="H486" s="84"/>
    </row>
    <row r="487" spans="1:8">
      <c r="A487" s="82"/>
      <c r="B487" s="82"/>
      <c r="C487" s="84"/>
      <c r="D487" s="83"/>
      <c r="E487" s="81"/>
      <c r="F487" s="81"/>
      <c r="G487" s="81"/>
      <c r="H487" s="84"/>
    </row>
    <row r="488" spans="1:8">
      <c r="A488" s="82"/>
      <c r="B488" s="82"/>
      <c r="C488" s="84"/>
      <c r="D488" s="83"/>
      <c r="E488" s="81"/>
      <c r="F488" s="81"/>
      <c r="G488" s="81"/>
      <c r="H488" s="84"/>
    </row>
    <row r="489" spans="1:8">
      <c r="A489" s="82"/>
      <c r="B489" s="82"/>
      <c r="C489" s="84"/>
      <c r="D489" s="83"/>
      <c r="E489" s="81"/>
      <c r="F489" s="81"/>
      <c r="G489" s="81"/>
      <c r="H489" s="84"/>
    </row>
    <row r="490" spans="1:8">
      <c r="A490" s="82"/>
      <c r="B490" s="82"/>
      <c r="C490" s="84"/>
      <c r="D490" s="83"/>
      <c r="E490" s="81"/>
      <c r="F490" s="81"/>
      <c r="G490" s="81"/>
      <c r="H490" s="84"/>
    </row>
    <row r="491" spans="1:8">
      <c r="A491" s="82"/>
      <c r="B491" s="82"/>
      <c r="C491" s="84"/>
      <c r="D491" s="83"/>
      <c r="E491" s="81"/>
      <c r="F491" s="81"/>
      <c r="G491" s="81"/>
      <c r="H491" s="84"/>
    </row>
    <row r="492" spans="1:8">
      <c r="A492" s="82"/>
      <c r="B492" s="82"/>
      <c r="C492" s="84"/>
      <c r="D492" s="83"/>
      <c r="E492" s="81"/>
      <c r="F492" s="81"/>
      <c r="G492" s="81"/>
      <c r="H492" s="84"/>
    </row>
    <row r="493" spans="1:8">
      <c r="A493" s="82"/>
      <c r="B493" s="82"/>
      <c r="C493" s="84"/>
      <c r="D493" s="83"/>
      <c r="E493" s="81"/>
      <c r="F493" s="81"/>
      <c r="G493" s="81"/>
      <c r="H493" s="84"/>
    </row>
    <row r="494" spans="1:8">
      <c r="A494" s="82"/>
      <c r="B494" s="82"/>
      <c r="C494" s="84"/>
      <c r="D494" s="83"/>
      <c r="E494" s="81"/>
      <c r="F494" s="81"/>
      <c r="G494" s="81"/>
      <c r="H494" s="84"/>
    </row>
    <row r="495" spans="1:8">
      <c r="A495" s="82"/>
      <c r="B495" s="82"/>
      <c r="C495" s="84"/>
      <c r="D495" s="83"/>
      <c r="E495" s="81"/>
      <c r="F495" s="81"/>
      <c r="G495" s="81"/>
      <c r="H495" s="84"/>
    </row>
    <row r="496" spans="1:8">
      <c r="A496" s="82"/>
      <c r="B496" s="82"/>
      <c r="C496" s="84"/>
      <c r="D496" s="83"/>
      <c r="E496" s="81"/>
      <c r="F496" s="81"/>
      <c r="G496" s="81"/>
      <c r="H496" s="84"/>
    </row>
    <row r="497" spans="1:8">
      <c r="A497" s="82"/>
      <c r="B497" s="82"/>
      <c r="C497" s="84"/>
      <c r="D497" s="83"/>
      <c r="E497" s="81"/>
      <c r="F497" s="81"/>
      <c r="G497" s="81"/>
      <c r="H497" s="84"/>
    </row>
    <row r="498" spans="1:8">
      <c r="A498" s="82"/>
      <c r="B498" s="82"/>
      <c r="C498" s="84"/>
      <c r="D498" s="83"/>
      <c r="E498" s="81"/>
      <c r="F498" s="81"/>
      <c r="G498" s="81"/>
      <c r="H498" s="84"/>
    </row>
    <row r="499" spans="1:8">
      <c r="A499" s="82"/>
      <c r="B499" s="82"/>
      <c r="C499" s="84"/>
      <c r="D499" s="83"/>
      <c r="E499" s="81"/>
      <c r="F499" s="81"/>
      <c r="G499" s="81"/>
      <c r="H499" s="84"/>
    </row>
    <row r="500" spans="1:8">
      <c r="A500" s="82"/>
      <c r="B500" s="82"/>
      <c r="C500" s="84"/>
      <c r="D500" s="83"/>
      <c r="E500" s="81"/>
      <c r="F500" s="81"/>
      <c r="G500" s="81"/>
      <c r="H500" s="84"/>
    </row>
    <row r="501" spans="1:8">
      <c r="A501" s="82"/>
      <c r="B501" s="82"/>
      <c r="C501" s="84"/>
      <c r="D501" s="83"/>
      <c r="E501" s="81"/>
      <c r="F501" s="81"/>
      <c r="G501" s="81"/>
      <c r="H501" s="84"/>
    </row>
    <row r="502" spans="1:8">
      <c r="A502" s="82"/>
      <c r="B502" s="82"/>
      <c r="C502" s="84"/>
      <c r="D502" s="83"/>
      <c r="E502" s="81"/>
      <c r="F502" s="81"/>
      <c r="G502" s="81"/>
      <c r="H502" s="84"/>
    </row>
    <row r="503" spans="1:8">
      <c r="A503" s="82"/>
      <c r="B503" s="82"/>
      <c r="C503" s="84"/>
      <c r="D503" s="83"/>
      <c r="E503" s="81"/>
      <c r="F503" s="81"/>
      <c r="G503" s="81"/>
      <c r="H503" s="84"/>
    </row>
    <row r="504" spans="1:8">
      <c r="A504" s="82"/>
      <c r="B504" s="82"/>
      <c r="C504" s="84"/>
      <c r="D504" s="83"/>
      <c r="E504" s="81"/>
      <c r="F504" s="81"/>
      <c r="G504" s="81"/>
      <c r="H504" s="84"/>
    </row>
    <row r="505" spans="1:8">
      <c r="A505" s="82"/>
      <c r="B505" s="82"/>
      <c r="C505" s="84"/>
      <c r="D505" s="83"/>
      <c r="E505" s="81"/>
      <c r="F505" s="81"/>
      <c r="G505" s="81"/>
      <c r="H505" s="84"/>
    </row>
    <row r="506" spans="1:8">
      <c r="A506" s="82"/>
      <c r="B506" s="82"/>
      <c r="C506" s="84"/>
      <c r="D506" s="83"/>
      <c r="E506" s="81"/>
      <c r="F506" s="81"/>
      <c r="G506" s="81"/>
      <c r="H506" s="84"/>
    </row>
    <row r="507" spans="1:8">
      <c r="A507" s="82"/>
      <c r="B507" s="82"/>
      <c r="C507" s="84"/>
      <c r="D507" s="83"/>
      <c r="E507" s="81"/>
      <c r="F507" s="81"/>
      <c r="G507" s="81"/>
      <c r="H507" s="84"/>
    </row>
    <row r="508" spans="1:8">
      <c r="A508" s="82"/>
      <c r="B508" s="82"/>
      <c r="C508" s="84"/>
      <c r="D508" s="83"/>
      <c r="E508" s="81"/>
      <c r="F508" s="81"/>
      <c r="G508" s="81"/>
      <c r="H508" s="84"/>
    </row>
    <row r="509" spans="1:8">
      <c r="A509" s="82"/>
      <c r="B509" s="82"/>
      <c r="C509" s="84"/>
      <c r="D509" s="83"/>
      <c r="E509" s="81"/>
      <c r="F509" s="81"/>
      <c r="G509" s="81"/>
      <c r="H509" s="84"/>
    </row>
    <row r="510" spans="1:8">
      <c r="A510" s="82"/>
      <c r="B510" s="82"/>
      <c r="C510" s="84"/>
      <c r="D510" s="83"/>
      <c r="E510" s="81"/>
      <c r="F510" s="81"/>
      <c r="G510" s="81"/>
      <c r="H510" s="84"/>
    </row>
    <row r="511" spans="1:8">
      <c r="A511" s="82"/>
      <c r="B511" s="82"/>
      <c r="C511" s="84"/>
      <c r="D511" s="83"/>
      <c r="E511" s="81"/>
      <c r="F511" s="81"/>
      <c r="G511" s="81"/>
      <c r="H511" s="84"/>
    </row>
    <row r="512" spans="1:8">
      <c r="A512" s="82"/>
      <c r="B512" s="82"/>
      <c r="C512" s="84"/>
      <c r="D512" s="83"/>
      <c r="E512" s="81"/>
      <c r="F512" s="81"/>
      <c r="G512" s="81"/>
      <c r="H512" s="84"/>
    </row>
    <row r="513" spans="1:8">
      <c r="A513" s="82"/>
      <c r="B513" s="82"/>
      <c r="C513" s="84"/>
      <c r="D513" s="83"/>
      <c r="E513" s="81"/>
      <c r="F513" s="81"/>
      <c r="G513" s="81"/>
      <c r="H513" s="84"/>
    </row>
    <row r="514" spans="1:8">
      <c r="A514" s="82"/>
      <c r="B514" s="82"/>
      <c r="C514" s="84"/>
      <c r="D514" s="83"/>
      <c r="E514" s="81"/>
      <c r="F514" s="81"/>
      <c r="G514" s="81"/>
      <c r="H514" s="84"/>
    </row>
    <row r="515" spans="1:8">
      <c r="A515" s="82"/>
      <c r="B515" s="82"/>
      <c r="C515" s="84"/>
      <c r="D515" s="83"/>
      <c r="E515" s="81"/>
      <c r="F515" s="81"/>
      <c r="G515" s="81"/>
      <c r="H515" s="84"/>
    </row>
    <row r="516" spans="1:8">
      <c r="A516" s="82"/>
      <c r="B516" s="82"/>
      <c r="C516" s="84"/>
      <c r="D516" s="83"/>
      <c r="E516" s="81"/>
      <c r="F516" s="81"/>
      <c r="G516" s="81"/>
      <c r="H516" s="84"/>
    </row>
    <row r="517" spans="1:8">
      <c r="A517" s="82"/>
      <c r="B517" s="82"/>
      <c r="C517" s="84"/>
      <c r="D517" s="83"/>
      <c r="E517" s="81"/>
      <c r="F517" s="81"/>
      <c r="G517" s="81"/>
      <c r="H517" s="84"/>
    </row>
    <row r="518" spans="1:8">
      <c r="A518" s="82"/>
      <c r="B518" s="82"/>
      <c r="C518" s="84"/>
      <c r="D518" s="83"/>
      <c r="E518" s="81"/>
      <c r="F518" s="81"/>
      <c r="G518" s="81"/>
      <c r="H518" s="84"/>
    </row>
    <row r="519" spans="1:8">
      <c r="A519" s="82"/>
      <c r="B519" s="82"/>
      <c r="C519" s="84"/>
      <c r="D519" s="83"/>
      <c r="E519" s="81"/>
      <c r="F519" s="81"/>
      <c r="G519" s="81"/>
      <c r="H519" s="84"/>
    </row>
    <row r="520" spans="1:8">
      <c r="A520" s="82"/>
      <c r="B520" s="82"/>
      <c r="C520" s="84"/>
      <c r="D520" s="83"/>
      <c r="E520" s="81"/>
      <c r="F520" s="81"/>
      <c r="G520" s="81"/>
      <c r="H520" s="84"/>
    </row>
    <row r="521" spans="1:8">
      <c r="A521" s="82"/>
      <c r="B521" s="82"/>
      <c r="C521" s="84"/>
      <c r="D521" s="83"/>
      <c r="E521" s="81"/>
      <c r="F521" s="81"/>
      <c r="G521" s="81"/>
      <c r="H521" s="84"/>
    </row>
    <row r="522" spans="1:8">
      <c r="A522" s="82"/>
      <c r="B522" s="82"/>
      <c r="C522" s="84"/>
      <c r="D522" s="83"/>
      <c r="E522" s="81"/>
      <c r="F522" s="81"/>
      <c r="G522" s="81"/>
      <c r="H522" s="84"/>
    </row>
    <row r="523" spans="1:8">
      <c r="A523" s="82"/>
      <c r="B523" s="82"/>
      <c r="C523" s="84"/>
      <c r="D523" s="83"/>
      <c r="E523" s="81"/>
      <c r="F523" s="81"/>
      <c r="G523" s="81"/>
      <c r="H523" s="84"/>
    </row>
    <row r="524" spans="1:8">
      <c r="A524" s="82"/>
      <c r="B524" s="82"/>
      <c r="C524" s="84"/>
      <c r="D524" s="83"/>
      <c r="E524" s="81"/>
      <c r="F524" s="81"/>
      <c r="G524" s="81"/>
      <c r="H524" s="84"/>
    </row>
    <row r="525" spans="1:8">
      <c r="A525" s="82"/>
      <c r="B525" s="82"/>
      <c r="C525" s="84"/>
      <c r="D525" s="83"/>
      <c r="E525" s="81"/>
      <c r="F525" s="81"/>
      <c r="G525" s="81"/>
      <c r="H525" s="84"/>
    </row>
    <row r="526" spans="1:8">
      <c r="A526" s="82"/>
      <c r="B526" s="82"/>
      <c r="C526" s="84"/>
      <c r="D526" s="83"/>
      <c r="E526" s="81"/>
      <c r="F526" s="81"/>
      <c r="G526" s="81"/>
      <c r="H526" s="84"/>
    </row>
    <row r="527" spans="1:8">
      <c r="A527" s="82"/>
      <c r="B527" s="82"/>
      <c r="C527" s="84"/>
      <c r="D527" s="83"/>
      <c r="E527" s="81"/>
      <c r="F527" s="81"/>
      <c r="G527" s="81"/>
      <c r="H527" s="84"/>
    </row>
    <row r="528" spans="1:8">
      <c r="A528" s="82"/>
      <c r="B528" s="82"/>
      <c r="C528" s="84"/>
      <c r="D528" s="83"/>
      <c r="E528" s="81"/>
      <c r="F528" s="81"/>
      <c r="G528" s="81"/>
      <c r="H528" s="84"/>
    </row>
    <row r="529" spans="1:8">
      <c r="A529" s="82"/>
      <c r="B529" s="82"/>
      <c r="C529" s="84"/>
      <c r="D529" s="83"/>
      <c r="E529" s="81"/>
      <c r="F529" s="81"/>
      <c r="G529" s="81"/>
      <c r="H529" s="84"/>
    </row>
    <row r="530" spans="1:8">
      <c r="A530" s="82"/>
      <c r="B530" s="82"/>
      <c r="C530" s="84"/>
      <c r="D530" s="83"/>
      <c r="E530" s="81"/>
      <c r="F530" s="81"/>
      <c r="G530" s="81"/>
      <c r="H530" s="84"/>
    </row>
    <row r="531" spans="1:8">
      <c r="A531" s="82"/>
      <c r="B531" s="82"/>
      <c r="C531" s="84"/>
      <c r="D531" s="83"/>
      <c r="E531" s="81"/>
      <c r="F531" s="81"/>
      <c r="G531" s="81"/>
      <c r="H531" s="84"/>
    </row>
    <row r="532" spans="1:8">
      <c r="A532" s="82"/>
      <c r="B532" s="82"/>
      <c r="C532" s="84"/>
      <c r="D532" s="83"/>
      <c r="E532" s="81"/>
      <c r="F532" s="81"/>
      <c r="G532" s="81"/>
      <c r="H532" s="84"/>
    </row>
    <row r="533" spans="1:8">
      <c r="A533" s="82"/>
      <c r="B533" s="82"/>
      <c r="C533" s="84"/>
      <c r="D533" s="83"/>
      <c r="E533" s="81"/>
      <c r="F533" s="81"/>
      <c r="G533" s="81"/>
      <c r="H533" s="84"/>
    </row>
    <row r="534" spans="1:8">
      <c r="A534" s="82"/>
      <c r="B534" s="82"/>
      <c r="C534" s="84"/>
      <c r="D534" s="83"/>
      <c r="E534" s="81"/>
      <c r="F534" s="81"/>
      <c r="G534" s="81"/>
      <c r="H534" s="84"/>
    </row>
    <row r="535" spans="1:8">
      <c r="A535" s="82"/>
      <c r="B535" s="82"/>
      <c r="C535" s="84"/>
      <c r="D535" s="83"/>
      <c r="E535" s="81"/>
      <c r="F535" s="81"/>
      <c r="G535" s="81"/>
      <c r="H535" s="84"/>
    </row>
    <row r="536" spans="1:8">
      <c r="A536" s="82"/>
      <c r="B536" s="82"/>
      <c r="C536" s="84"/>
      <c r="D536" s="83"/>
      <c r="E536" s="81"/>
      <c r="F536" s="81"/>
      <c r="G536" s="81"/>
      <c r="H536" s="84"/>
    </row>
    <row r="537" spans="1:8">
      <c r="A537" s="82"/>
      <c r="B537" s="82"/>
      <c r="C537" s="84"/>
      <c r="D537" s="83"/>
      <c r="E537" s="81"/>
      <c r="F537" s="81"/>
      <c r="G537" s="81"/>
      <c r="H537" s="84"/>
    </row>
    <row r="538" spans="1:8">
      <c r="A538" s="82"/>
      <c r="B538" s="82"/>
      <c r="C538" s="84"/>
      <c r="D538" s="83"/>
      <c r="E538" s="81"/>
      <c r="F538" s="81"/>
      <c r="G538" s="81"/>
      <c r="H538" s="84"/>
    </row>
    <row r="539" spans="1:8">
      <c r="A539" s="82"/>
      <c r="B539" s="82"/>
      <c r="C539" s="84"/>
      <c r="D539" s="83"/>
      <c r="E539" s="81"/>
      <c r="F539" s="81"/>
      <c r="G539" s="81"/>
      <c r="H539" s="84"/>
    </row>
    <row r="540" spans="1:8">
      <c r="A540" s="82"/>
      <c r="B540" s="82"/>
      <c r="C540" s="84"/>
      <c r="D540" s="83"/>
      <c r="E540" s="81"/>
      <c r="F540" s="81"/>
      <c r="G540" s="81"/>
      <c r="H540" s="84"/>
    </row>
    <row r="541" spans="1:8">
      <c r="A541" s="82"/>
      <c r="B541" s="82"/>
      <c r="C541" s="84"/>
      <c r="D541" s="83"/>
      <c r="E541" s="81"/>
      <c r="F541" s="81"/>
      <c r="G541" s="81"/>
      <c r="H541" s="84"/>
    </row>
    <row r="542" spans="1:8">
      <c r="A542" s="82"/>
      <c r="B542" s="82"/>
      <c r="C542" s="84"/>
      <c r="D542" s="83"/>
      <c r="E542" s="81"/>
      <c r="F542" s="81"/>
      <c r="G542" s="81"/>
      <c r="H542" s="84"/>
    </row>
    <row r="543" spans="1:8">
      <c r="A543" s="82"/>
      <c r="B543" s="82"/>
      <c r="C543" s="84"/>
      <c r="D543" s="83"/>
      <c r="E543" s="81"/>
      <c r="F543" s="81"/>
      <c r="G543" s="81"/>
      <c r="H543" s="84"/>
    </row>
    <row r="544" spans="1:8">
      <c r="A544" s="82"/>
      <c r="B544" s="82"/>
      <c r="C544" s="84"/>
      <c r="D544" s="83"/>
      <c r="E544" s="81"/>
      <c r="F544" s="81"/>
      <c r="G544" s="81"/>
      <c r="H544" s="84"/>
    </row>
    <row r="545" spans="1:8">
      <c r="A545" s="82"/>
      <c r="B545" s="82"/>
      <c r="C545" s="84"/>
      <c r="D545" s="83"/>
      <c r="E545" s="81"/>
      <c r="F545" s="81"/>
      <c r="G545" s="81"/>
      <c r="H545" s="84"/>
    </row>
    <row r="546" spans="1:8">
      <c r="A546" s="82"/>
      <c r="B546" s="82"/>
      <c r="C546" s="84"/>
      <c r="D546" s="83"/>
      <c r="E546" s="81"/>
      <c r="F546" s="81"/>
      <c r="G546" s="81"/>
      <c r="H546" s="84"/>
    </row>
    <row r="547" spans="1:8">
      <c r="A547" s="82"/>
      <c r="B547" s="82"/>
      <c r="C547" s="84"/>
      <c r="D547" s="83"/>
      <c r="E547" s="81"/>
      <c r="F547" s="81"/>
      <c r="G547" s="81"/>
      <c r="H547" s="84"/>
    </row>
    <row r="548" spans="1:8">
      <c r="A548" s="82"/>
      <c r="B548" s="82"/>
      <c r="C548" s="84"/>
      <c r="D548" s="83"/>
      <c r="E548" s="81"/>
      <c r="F548" s="81"/>
      <c r="G548" s="81"/>
      <c r="H548" s="84"/>
    </row>
    <row r="549" spans="1:8">
      <c r="A549" s="82"/>
      <c r="B549" s="82"/>
      <c r="C549" s="84"/>
      <c r="D549" s="83"/>
      <c r="E549" s="81"/>
      <c r="F549" s="81"/>
      <c r="G549" s="81"/>
      <c r="H549" s="84"/>
    </row>
    <row r="550" spans="1:8">
      <c r="A550" s="82"/>
      <c r="B550" s="82"/>
      <c r="C550" s="84"/>
      <c r="D550" s="83"/>
      <c r="E550" s="81"/>
      <c r="F550" s="81"/>
      <c r="G550" s="81"/>
      <c r="H550" s="84"/>
    </row>
    <row r="551" spans="1:8">
      <c r="A551" s="82"/>
      <c r="B551" s="82"/>
      <c r="C551" s="84"/>
      <c r="D551" s="83"/>
      <c r="E551" s="81"/>
      <c r="F551" s="81"/>
      <c r="G551" s="81"/>
      <c r="H551" s="84"/>
    </row>
    <row r="552" spans="1:8">
      <c r="A552" s="82"/>
      <c r="B552" s="82"/>
      <c r="C552" s="84"/>
      <c r="D552" s="83"/>
      <c r="E552" s="81"/>
      <c r="F552" s="81"/>
      <c r="G552" s="81"/>
      <c r="H552" s="84"/>
    </row>
    <row r="553" spans="1:8">
      <c r="A553" s="82"/>
      <c r="B553" s="82"/>
      <c r="C553" s="84"/>
      <c r="D553" s="83"/>
      <c r="E553" s="81"/>
      <c r="F553" s="81"/>
      <c r="G553" s="81"/>
      <c r="H553" s="84"/>
    </row>
    <row r="554" spans="1:8">
      <c r="A554" s="82"/>
      <c r="B554" s="82"/>
      <c r="C554" s="84"/>
      <c r="D554" s="83"/>
      <c r="E554" s="81"/>
      <c r="F554" s="81"/>
      <c r="G554" s="81"/>
      <c r="H554" s="84"/>
    </row>
    <row r="555" spans="1:8">
      <c r="A555" s="82"/>
      <c r="B555" s="82"/>
      <c r="C555" s="84"/>
      <c r="D555" s="83"/>
      <c r="E555" s="81"/>
      <c r="F555" s="81"/>
      <c r="G555" s="81"/>
      <c r="H555" s="84"/>
    </row>
    <row r="556" spans="1:8">
      <c r="A556" s="82"/>
      <c r="B556" s="82"/>
      <c r="C556" s="84"/>
      <c r="D556" s="83"/>
      <c r="E556" s="81"/>
      <c r="F556" s="81"/>
      <c r="G556" s="81"/>
      <c r="H556" s="84"/>
    </row>
    <row r="557" spans="1:8">
      <c r="A557" s="82"/>
      <c r="B557" s="82"/>
      <c r="C557" s="84"/>
      <c r="D557" s="83"/>
      <c r="E557" s="81"/>
      <c r="F557" s="81"/>
      <c r="G557" s="81"/>
      <c r="H557" s="84"/>
    </row>
    <row r="558" spans="1:8">
      <c r="A558" s="82"/>
      <c r="B558" s="82"/>
      <c r="C558" s="84"/>
      <c r="D558" s="83"/>
      <c r="E558" s="81"/>
      <c r="F558" s="81"/>
      <c r="G558" s="81"/>
      <c r="H558" s="84"/>
    </row>
    <row r="559" spans="1:8">
      <c r="A559" s="82"/>
      <c r="B559" s="82"/>
      <c r="C559" s="84"/>
      <c r="D559" s="83"/>
      <c r="E559" s="81"/>
      <c r="F559" s="81"/>
      <c r="G559" s="81"/>
      <c r="H559" s="84"/>
    </row>
    <row r="560" spans="1:8">
      <c r="A560" s="82"/>
      <c r="B560" s="82"/>
      <c r="C560" s="84"/>
      <c r="D560" s="83"/>
      <c r="E560" s="81"/>
      <c r="F560" s="81"/>
      <c r="G560" s="81"/>
      <c r="H560" s="84"/>
    </row>
    <row r="561" spans="1:8">
      <c r="A561" s="82"/>
      <c r="B561" s="82"/>
      <c r="C561" s="84"/>
      <c r="D561" s="83"/>
      <c r="E561" s="81"/>
      <c r="F561" s="81"/>
      <c r="G561" s="81"/>
      <c r="H561" s="84"/>
    </row>
    <row r="562" spans="1:8">
      <c r="A562" s="82"/>
      <c r="B562" s="82"/>
      <c r="C562" s="84"/>
      <c r="D562" s="83"/>
      <c r="E562" s="81"/>
      <c r="F562" s="81"/>
      <c r="G562" s="81"/>
      <c r="H562" s="84"/>
    </row>
    <row r="563" spans="1:8">
      <c r="A563" s="82"/>
      <c r="B563" s="82"/>
      <c r="C563" s="84"/>
      <c r="D563" s="83"/>
      <c r="E563" s="81"/>
      <c r="F563" s="81"/>
      <c r="G563" s="81"/>
      <c r="H563" s="84"/>
    </row>
    <row r="564" spans="1:8">
      <c r="A564" s="82"/>
      <c r="B564" s="82"/>
      <c r="C564" s="84"/>
      <c r="D564" s="83"/>
      <c r="E564" s="81"/>
      <c r="F564" s="81"/>
      <c r="G564" s="81"/>
      <c r="H564" s="84"/>
    </row>
    <row r="565" spans="1:8">
      <c r="A565" s="82"/>
      <c r="B565" s="82"/>
      <c r="C565" s="84"/>
      <c r="D565" s="83"/>
      <c r="E565" s="81"/>
      <c r="F565" s="81"/>
      <c r="G565" s="81"/>
      <c r="H565" s="84"/>
    </row>
    <row r="566" spans="1:8">
      <c r="A566" s="82"/>
      <c r="B566" s="82"/>
      <c r="C566" s="84"/>
      <c r="D566" s="83"/>
      <c r="E566" s="81"/>
      <c r="F566" s="81"/>
      <c r="G566" s="81"/>
      <c r="H566" s="84"/>
    </row>
    <row r="567" spans="1:8">
      <c r="A567" s="82"/>
      <c r="B567" s="82"/>
      <c r="C567" s="84"/>
      <c r="D567" s="83"/>
      <c r="E567" s="81"/>
      <c r="F567" s="81"/>
      <c r="G567" s="81"/>
      <c r="H567" s="84"/>
    </row>
    <row r="568" spans="1:8">
      <c r="A568" s="82"/>
      <c r="B568" s="82"/>
      <c r="C568" s="84"/>
      <c r="D568" s="83"/>
      <c r="E568" s="81"/>
      <c r="F568" s="81"/>
      <c r="G568" s="81"/>
      <c r="H568" s="84"/>
    </row>
    <row r="569" spans="1:8">
      <c r="A569" s="82"/>
      <c r="B569" s="82"/>
      <c r="C569" s="84"/>
      <c r="D569" s="83"/>
      <c r="E569" s="81"/>
      <c r="F569" s="81"/>
      <c r="G569" s="81"/>
      <c r="H569" s="84"/>
    </row>
    <row r="570" spans="1:8">
      <c r="A570" s="82"/>
      <c r="B570" s="82"/>
      <c r="C570" s="84"/>
      <c r="D570" s="83"/>
      <c r="E570" s="81"/>
      <c r="F570" s="81"/>
      <c r="G570" s="81"/>
      <c r="H570" s="84"/>
    </row>
    <row r="571" spans="1:8">
      <c r="A571" s="82"/>
      <c r="B571" s="82"/>
      <c r="C571" s="84"/>
      <c r="D571" s="83"/>
      <c r="E571" s="81"/>
      <c r="F571" s="81"/>
      <c r="G571" s="81"/>
      <c r="H571" s="84"/>
    </row>
    <row r="572" spans="1:8">
      <c r="A572" s="82"/>
      <c r="B572" s="82"/>
      <c r="C572" s="84"/>
      <c r="D572" s="83"/>
      <c r="E572" s="81"/>
      <c r="F572" s="81"/>
      <c r="G572" s="81"/>
      <c r="H572" s="84"/>
    </row>
    <row r="573" spans="1:8">
      <c r="A573" s="82"/>
      <c r="B573" s="82"/>
      <c r="C573" s="84"/>
      <c r="D573" s="83"/>
      <c r="E573" s="81"/>
      <c r="F573" s="81"/>
      <c r="G573" s="81"/>
      <c r="H573" s="84"/>
    </row>
    <row r="574" spans="1:8">
      <c r="A574" s="82"/>
      <c r="B574" s="82"/>
      <c r="C574" s="84"/>
      <c r="D574" s="83"/>
      <c r="E574" s="81"/>
      <c r="F574" s="81"/>
      <c r="G574" s="81"/>
      <c r="H574" s="84"/>
    </row>
    <row r="575" spans="1:8">
      <c r="A575" s="82"/>
      <c r="B575" s="82"/>
      <c r="C575" s="84"/>
      <c r="D575" s="83"/>
      <c r="E575" s="81"/>
      <c r="F575" s="81"/>
      <c r="G575" s="81"/>
      <c r="H575" s="84"/>
    </row>
    <row r="576" spans="1:8">
      <c r="A576" s="82"/>
      <c r="B576" s="82"/>
      <c r="C576" s="84"/>
      <c r="D576" s="83"/>
      <c r="E576" s="81"/>
      <c r="F576" s="81"/>
      <c r="G576" s="81"/>
      <c r="H576" s="84"/>
    </row>
    <row r="577" spans="1:8">
      <c r="A577" s="82"/>
      <c r="B577" s="82"/>
      <c r="C577" s="84"/>
      <c r="D577" s="83"/>
      <c r="E577" s="81"/>
      <c r="F577" s="81"/>
      <c r="G577" s="81"/>
      <c r="H577" s="84"/>
    </row>
    <row r="578" spans="1:8">
      <c r="A578" s="82"/>
      <c r="B578" s="82"/>
      <c r="C578" s="84"/>
      <c r="D578" s="83"/>
      <c r="E578" s="81"/>
      <c r="F578" s="81"/>
      <c r="G578" s="81"/>
      <c r="H578" s="84"/>
    </row>
    <row r="579" spans="1:8">
      <c r="A579" s="82"/>
      <c r="B579" s="82"/>
      <c r="C579" s="84"/>
      <c r="D579" s="83"/>
      <c r="E579" s="81"/>
      <c r="F579" s="81"/>
      <c r="G579" s="81"/>
      <c r="H579" s="84"/>
    </row>
    <row r="580" spans="1:8">
      <c r="A580" s="82"/>
      <c r="B580" s="82"/>
      <c r="C580" s="84"/>
      <c r="D580" s="83"/>
      <c r="E580" s="81"/>
      <c r="F580" s="81"/>
      <c r="G580" s="81"/>
      <c r="H580" s="84"/>
    </row>
    <row r="581" spans="1:8">
      <c r="A581" s="82"/>
      <c r="B581" s="82"/>
      <c r="C581" s="84"/>
      <c r="D581" s="83"/>
      <c r="E581" s="81"/>
      <c r="F581" s="81"/>
      <c r="G581" s="81"/>
      <c r="H581" s="84"/>
    </row>
    <row r="582" spans="1:8">
      <c r="A582" s="82"/>
      <c r="B582" s="82"/>
      <c r="C582" s="84"/>
      <c r="D582" s="83"/>
      <c r="E582" s="81"/>
      <c r="F582" s="81"/>
      <c r="G582" s="81"/>
      <c r="H582" s="84"/>
    </row>
    <row r="583" spans="1:8">
      <c r="A583" s="82"/>
      <c r="B583" s="82"/>
      <c r="C583" s="84"/>
      <c r="D583" s="83"/>
      <c r="E583" s="81"/>
      <c r="F583" s="81"/>
      <c r="G583" s="81"/>
      <c r="H583" s="84"/>
    </row>
    <row r="584" spans="1:8">
      <c r="A584" s="82"/>
      <c r="B584" s="82"/>
      <c r="C584" s="84"/>
      <c r="D584" s="83"/>
      <c r="E584" s="81"/>
      <c r="F584" s="81"/>
      <c r="G584" s="81"/>
      <c r="H584" s="84"/>
    </row>
    <row r="585" spans="1:8">
      <c r="A585" s="82"/>
      <c r="B585" s="82"/>
      <c r="C585" s="84"/>
      <c r="D585" s="83"/>
      <c r="E585" s="81"/>
      <c r="F585" s="81"/>
      <c r="G585" s="81"/>
      <c r="H585" s="84"/>
    </row>
    <row r="586" spans="1:8">
      <c r="A586" s="82"/>
      <c r="B586" s="82"/>
      <c r="C586" s="84"/>
      <c r="D586" s="83"/>
      <c r="E586" s="81"/>
      <c r="F586" s="81"/>
      <c r="G586" s="81"/>
      <c r="H586" s="84"/>
    </row>
    <row r="587" spans="1:8">
      <c r="A587" s="82"/>
      <c r="B587" s="82"/>
      <c r="C587" s="84"/>
      <c r="D587" s="83"/>
      <c r="E587" s="81"/>
      <c r="F587" s="81"/>
      <c r="G587" s="81"/>
      <c r="H587" s="84"/>
    </row>
    <row r="588" spans="1:8">
      <c r="A588" s="82"/>
      <c r="B588" s="82"/>
      <c r="C588" s="84"/>
      <c r="D588" s="83"/>
      <c r="E588" s="81"/>
      <c r="F588" s="81"/>
      <c r="G588" s="81"/>
      <c r="H588" s="84"/>
    </row>
    <row r="589" spans="1:8">
      <c r="A589" s="82"/>
      <c r="B589" s="82"/>
      <c r="C589" s="84"/>
      <c r="D589" s="83"/>
      <c r="E589" s="81"/>
      <c r="F589" s="81"/>
      <c r="G589" s="81"/>
      <c r="H589" s="84"/>
    </row>
    <row r="590" spans="1:8">
      <c r="A590" s="82"/>
      <c r="B590" s="82"/>
      <c r="C590" s="84"/>
      <c r="D590" s="83"/>
      <c r="E590" s="81"/>
      <c r="F590" s="81"/>
      <c r="G590" s="81"/>
      <c r="H590" s="84"/>
    </row>
    <row r="591" spans="1:8">
      <c r="A591" s="82"/>
      <c r="B591" s="82"/>
      <c r="C591" s="84"/>
      <c r="D591" s="83"/>
      <c r="E591" s="81"/>
      <c r="F591" s="81"/>
      <c r="G591" s="81"/>
      <c r="H591" s="84"/>
    </row>
    <row r="592" spans="1:8">
      <c r="A592" s="82"/>
      <c r="B592" s="82"/>
      <c r="C592" s="84"/>
      <c r="D592" s="83"/>
      <c r="E592" s="81"/>
      <c r="F592" s="81"/>
      <c r="G592" s="81"/>
      <c r="H592" s="84"/>
    </row>
    <row r="593" spans="1:8">
      <c r="A593" s="82"/>
      <c r="B593" s="82"/>
      <c r="C593" s="84"/>
      <c r="D593" s="83"/>
      <c r="E593" s="81"/>
      <c r="F593" s="81"/>
      <c r="G593" s="81"/>
      <c r="H593" s="84"/>
    </row>
    <row r="594" spans="1:8">
      <c r="A594" s="82"/>
      <c r="B594" s="82"/>
      <c r="C594" s="84"/>
      <c r="D594" s="83"/>
      <c r="E594" s="81"/>
      <c r="F594" s="81"/>
      <c r="G594" s="81"/>
      <c r="H594" s="84"/>
    </row>
    <row r="595" spans="1:8">
      <c r="A595" s="82"/>
      <c r="B595" s="82"/>
      <c r="C595" s="84"/>
      <c r="D595" s="83"/>
      <c r="E595" s="81"/>
      <c r="F595" s="81"/>
      <c r="G595" s="81"/>
      <c r="H595" s="84"/>
    </row>
    <row r="596" spans="1:8">
      <c r="A596" s="82"/>
      <c r="B596" s="82"/>
      <c r="C596" s="84"/>
      <c r="D596" s="83"/>
      <c r="E596" s="81"/>
      <c r="F596" s="81"/>
      <c r="G596" s="81"/>
      <c r="H596" s="84"/>
    </row>
    <row r="597" spans="1:8">
      <c r="A597" s="82"/>
      <c r="B597" s="82"/>
      <c r="C597" s="84"/>
      <c r="D597" s="83"/>
      <c r="E597" s="81"/>
      <c r="F597" s="81"/>
      <c r="G597" s="81"/>
      <c r="H597" s="84"/>
    </row>
    <row r="598" spans="1:8">
      <c r="A598" s="82"/>
      <c r="B598" s="82"/>
      <c r="C598" s="84"/>
      <c r="D598" s="83"/>
      <c r="E598" s="81"/>
      <c r="F598" s="81"/>
      <c r="G598" s="81"/>
      <c r="H598" s="84"/>
    </row>
    <row r="599" spans="1:8">
      <c r="A599" s="82"/>
      <c r="B599" s="82"/>
      <c r="C599" s="84"/>
      <c r="D599" s="83"/>
      <c r="E599" s="81"/>
      <c r="F599" s="81"/>
      <c r="G599" s="81"/>
      <c r="H599" s="84"/>
    </row>
    <row r="600" spans="1:8">
      <c r="A600" s="82"/>
      <c r="B600" s="82"/>
      <c r="C600" s="84"/>
      <c r="D600" s="83"/>
      <c r="E600" s="81"/>
      <c r="F600" s="81"/>
      <c r="G600" s="81"/>
      <c r="H600" s="84"/>
    </row>
    <row r="601" spans="1:8">
      <c r="A601" s="82"/>
      <c r="B601" s="82"/>
      <c r="C601" s="84"/>
      <c r="D601" s="83"/>
      <c r="E601" s="81"/>
      <c r="F601" s="81"/>
      <c r="G601" s="81"/>
      <c r="H601" s="84"/>
    </row>
    <row r="602" spans="1:8">
      <c r="A602" s="82"/>
      <c r="B602" s="82"/>
      <c r="C602" s="84"/>
      <c r="D602" s="83"/>
      <c r="E602" s="81"/>
      <c r="F602" s="81"/>
      <c r="G602" s="81"/>
      <c r="H602" s="84"/>
    </row>
    <row r="603" spans="1:8">
      <c r="A603" s="82"/>
      <c r="B603" s="82"/>
      <c r="C603" s="84"/>
      <c r="D603" s="83"/>
      <c r="E603" s="81"/>
      <c r="F603" s="81"/>
      <c r="G603" s="81"/>
      <c r="H603" s="84"/>
    </row>
    <row r="604" spans="1:8">
      <c r="A604" s="82"/>
      <c r="B604" s="82"/>
      <c r="C604" s="84"/>
      <c r="D604" s="83"/>
      <c r="E604" s="81"/>
      <c r="F604" s="81"/>
      <c r="G604" s="81"/>
      <c r="H604" s="84"/>
    </row>
    <row r="605" spans="1:8">
      <c r="A605" s="82"/>
      <c r="B605" s="82"/>
      <c r="C605" s="84"/>
      <c r="D605" s="83"/>
      <c r="E605" s="81"/>
      <c r="F605" s="81"/>
      <c r="G605" s="81"/>
      <c r="H605" s="84"/>
    </row>
    <row r="606" spans="1:8">
      <c r="A606" s="82"/>
      <c r="B606" s="82"/>
      <c r="C606" s="84"/>
      <c r="D606" s="83"/>
      <c r="E606" s="81"/>
      <c r="F606" s="81"/>
      <c r="G606" s="81"/>
      <c r="H606" s="84"/>
    </row>
    <row r="607" spans="1:8">
      <c r="A607" s="82"/>
      <c r="B607" s="82"/>
      <c r="C607" s="84"/>
      <c r="D607" s="83"/>
      <c r="E607" s="81"/>
      <c r="F607" s="81"/>
      <c r="G607" s="81"/>
      <c r="H607" s="84"/>
    </row>
    <row r="608" spans="1:8">
      <c r="A608" s="82"/>
      <c r="B608" s="82"/>
      <c r="C608" s="84"/>
      <c r="D608" s="83"/>
      <c r="E608" s="81"/>
      <c r="F608" s="81"/>
      <c r="G608" s="81"/>
      <c r="H608" s="84"/>
    </row>
    <row r="609" spans="1:8">
      <c r="A609" s="82"/>
      <c r="B609" s="82"/>
      <c r="C609" s="84"/>
      <c r="D609" s="83"/>
      <c r="E609" s="81"/>
      <c r="F609" s="81"/>
      <c r="G609" s="81"/>
      <c r="H609" s="84"/>
    </row>
    <row r="610" spans="1:8">
      <c r="A610" s="82"/>
      <c r="B610" s="82"/>
      <c r="C610" s="84"/>
      <c r="D610" s="83"/>
      <c r="E610" s="81"/>
      <c r="F610" s="81"/>
      <c r="G610" s="81"/>
      <c r="H610" s="84"/>
    </row>
    <row r="611" spans="1:8">
      <c r="A611" s="82"/>
      <c r="B611" s="82"/>
      <c r="C611" s="84"/>
      <c r="D611" s="83"/>
      <c r="E611" s="81"/>
      <c r="F611" s="81"/>
      <c r="G611" s="81"/>
      <c r="H611" s="84"/>
    </row>
    <row r="612" spans="1:8">
      <c r="A612" s="82"/>
      <c r="B612" s="82"/>
      <c r="C612" s="84"/>
      <c r="D612" s="83"/>
      <c r="E612" s="81"/>
      <c r="F612" s="81"/>
      <c r="G612" s="81"/>
      <c r="H612" s="84"/>
    </row>
    <row r="613" spans="1:8">
      <c r="A613" s="82"/>
      <c r="B613" s="82"/>
      <c r="C613" s="84"/>
      <c r="D613" s="83"/>
      <c r="E613" s="81"/>
      <c r="F613" s="81"/>
      <c r="G613" s="81"/>
      <c r="H613" s="84"/>
    </row>
    <row r="614" spans="1:8">
      <c r="A614" s="82"/>
      <c r="B614" s="82"/>
      <c r="C614" s="84"/>
      <c r="D614" s="83"/>
      <c r="E614" s="81"/>
      <c r="F614" s="81"/>
      <c r="G614" s="81"/>
      <c r="H614" s="84"/>
    </row>
    <row r="615" spans="1:8">
      <c r="A615" s="82"/>
      <c r="B615" s="82"/>
      <c r="C615" s="84"/>
      <c r="D615" s="83"/>
      <c r="E615" s="81"/>
      <c r="F615" s="81"/>
      <c r="G615" s="81"/>
      <c r="H615" s="84"/>
    </row>
    <row r="616" spans="1:8">
      <c r="A616" s="82"/>
      <c r="B616" s="82"/>
      <c r="C616" s="84"/>
      <c r="D616" s="83"/>
      <c r="E616" s="81"/>
      <c r="F616" s="81"/>
      <c r="G616" s="81"/>
      <c r="H616" s="84"/>
    </row>
    <row r="617" spans="1:8">
      <c r="A617" s="82"/>
      <c r="B617" s="82"/>
      <c r="C617" s="84"/>
      <c r="D617" s="83"/>
      <c r="E617" s="81"/>
      <c r="F617" s="81"/>
      <c r="G617" s="81"/>
      <c r="H617" s="84"/>
    </row>
    <row r="618" spans="1:8">
      <c r="A618" s="82"/>
      <c r="B618" s="82"/>
      <c r="C618" s="84"/>
      <c r="D618" s="83"/>
      <c r="E618" s="81"/>
      <c r="F618" s="81"/>
      <c r="G618" s="81"/>
      <c r="H618" s="84"/>
    </row>
    <row r="619" spans="1:8">
      <c r="A619" s="82"/>
      <c r="B619" s="82"/>
      <c r="C619" s="84"/>
      <c r="D619" s="83"/>
      <c r="E619" s="81"/>
      <c r="F619" s="81"/>
      <c r="G619" s="81"/>
      <c r="H619" s="84"/>
    </row>
    <row r="620" spans="1:8">
      <c r="A620" s="82"/>
      <c r="B620" s="82"/>
      <c r="C620" s="84"/>
      <c r="D620" s="83"/>
      <c r="E620" s="81"/>
      <c r="F620" s="81"/>
      <c r="G620" s="81"/>
      <c r="H620" s="84"/>
    </row>
    <row r="621" spans="1:8">
      <c r="A621" s="82"/>
      <c r="B621" s="82"/>
      <c r="C621" s="84"/>
      <c r="D621" s="83"/>
      <c r="E621" s="81"/>
      <c r="F621" s="81"/>
      <c r="G621" s="81"/>
      <c r="H621" s="84"/>
    </row>
    <row r="622" spans="1:8">
      <c r="A622" s="82"/>
      <c r="B622" s="82"/>
      <c r="C622" s="84"/>
      <c r="D622" s="83"/>
      <c r="E622" s="81"/>
      <c r="F622" s="81"/>
      <c r="G622" s="81"/>
      <c r="H622" s="84"/>
    </row>
    <row r="623" spans="1:8">
      <c r="A623" s="82"/>
      <c r="B623" s="82"/>
      <c r="C623" s="84"/>
      <c r="D623" s="83"/>
      <c r="E623" s="81"/>
      <c r="F623" s="81"/>
      <c r="G623" s="81"/>
      <c r="H623" s="84"/>
    </row>
    <row r="624" spans="1:8">
      <c r="A624" s="82"/>
      <c r="B624" s="82"/>
      <c r="C624" s="84"/>
      <c r="D624" s="83"/>
      <c r="E624" s="81"/>
      <c r="F624" s="81"/>
      <c r="G624" s="81"/>
      <c r="H624" s="84"/>
    </row>
    <row r="625" spans="1:8">
      <c r="A625" s="82"/>
      <c r="B625" s="82"/>
      <c r="C625" s="84"/>
      <c r="D625" s="83"/>
      <c r="E625" s="81"/>
      <c r="F625" s="81"/>
      <c r="G625" s="81"/>
      <c r="H625" s="84"/>
    </row>
    <row r="626" spans="1:8">
      <c r="A626" s="82"/>
      <c r="B626" s="82"/>
      <c r="C626" s="84"/>
      <c r="D626" s="83"/>
      <c r="E626" s="81"/>
      <c r="F626" s="81"/>
      <c r="G626" s="81"/>
      <c r="H626" s="84"/>
    </row>
    <row r="627" spans="1:8">
      <c r="A627" s="82"/>
      <c r="B627" s="82"/>
      <c r="C627" s="84"/>
      <c r="D627" s="83"/>
      <c r="E627" s="81"/>
      <c r="F627" s="81"/>
      <c r="G627" s="81"/>
      <c r="H627" s="84"/>
    </row>
    <row r="628" spans="1:8">
      <c r="A628" s="82"/>
      <c r="B628" s="82"/>
      <c r="C628" s="84"/>
      <c r="D628" s="83"/>
      <c r="E628" s="81"/>
      <c r="F628" s="81"/>
      <c r="G628" s="81"/>
      <c r="H628" s="84"/>
    </row>
    <row r="629" spans="1:8">
      <c r="A629" s="82"/>
      <c r="B629" s="82"/>
      <c r="C629" s="84"/>
      <c r="D629" s="83"/>
      <c r="E629" s="81"/>
      <c r="F629" s="81"/>
      <c r="G629" s="81"/>
      <c r="H629" s="84"/>
    </row>
    <row r="630" spans="1:8">
      <c r="A630" s="82"/>
      <c r="B630" s="82"/>
      <c r="C630" s="84"/>
      <c r="D630" s="83"/>
      <c r="E630" s="81"/>
      <c r="F630" s="81"/>
      <c r="G630" s="81"/>
      <c r="H630" s="84"/>
    </row>
    <row r="631" spans="1:8">
      <c r="A631" s="82"/>
      <c r="B631" s="82"/>
      <c r="C631" s="84"/>
      <c r="D631" s="83"/>
      <c r="E631" s="81"/>
      <c r="F631" s="81"/>
      <c r="G631" s="81"/>
      <c r="H631" s="84"/>
    </row>
    <row r="632" spans="1:8">
      <c r="A632" s="82"/>
      <c r="B632" s="82"/>
      <c r="C632" s="84"/>
      <c r="D632" s="83"/>
      <c r="E632" s="81"/>
      <c r="F632" s="81"/>
      <c r="G632" s="81"/>
      <c r="H632" s="84"/>
    </row>
    <row r="633" spans="1:8">
      <c r="A633" s="82"/>
      <c r="B633" s="82"/>
      <c r="C633" s="84"/>
      <c r="D633" s="83"/>
      <c r="E633" s="81"/>
      <c r="F633" s="81"/>
      <c r="G633" s="81"/>
      <c r="H633" s="84"/>
    </row>
    <row r="634" spans="1:8">
      <c r="A634" s="82"/>
      <c r="B634" s="82"/>
      <c r="C634" s="84"/>
      <c r="D634" s="83"/>
      <c r="E634" s="81"/>
      <c r="F634" s="81"/>
      <c r="G634" s="81"/>
      <c r="H634" s="84"/>
    </row>
    <row r="635" spans="1:8">
      <c r="A635" s="82"/>
      <c r="B635" s="82"/>
      <c r="C635" s="84"/>
      <c r="D635" s="83"/>
      <c r="E635" s="81"/>
      <c r="F635" s="81"/>
      <c r="G635" s="81"/>
      <c r="H635" s="84"/>
    </row>
    <row r="636" spans="1:8">
      <c r="A636" s="82"/>
      <c r="B636" s="82"/>
      <c r="C636" s="84"/>
      <c r="D636" s="83"/>
      <c r="E636" s="81"/>
      <c r="F636" s="81"/>
      <c r="G636" s="81"/>
      <c r="H636" s="84"/>
    </row>
    <row r="637" spans="1:8">
      <c r="A637" s="82"/>
      <c r="B637" s="82"/>
      <c r="C637" s="84"/>
      <c r="D637" s="83"/>
      <c r="E637" s="81"/>
      <c r="F637" s="81"/>
      <c r="G637" s="81"/>
      <c r="H637" s="84"/>
    </row>
    <row r="638" spans="1:8">
      <c r="A638" s="82"/>
      <c r="B638" s="82"/>
      <c r="C638" s="84"/>
      <c r="D638" s="83"/>
      <c r="E638" s="81"/>
      <c r="F638" s="81"/>
      <c r="G638" s="81"/>
      <c r="H638" s="84"/>
    </row>
    <row r="639" spans="1:8">
      <c r="A639" s="82"/>
      <c r="B639" s="82"/>
      <c r="C639" s="84"/>
      <c r="D639" s="83"/>
      <c r="E639" s="81"/>
      <c r="F639" s="81"/>
      <c r="G639" s="81"/>
      <c r="H639" s="84"/>
    </row>
    <row r="640" spans="1:8">
      <c r="A640" s="82"/>
      <c r="B640" s="82"/>
      <c r="C640" s="84"/>
      <c r="D640" s="83"/>
      <c r="E640" s="81"/>
      <c r="F640" s="81"/>
      <c r="G640" s="81"/>
      <c r="H640" s="84"/>
    </row>
    <row r="641" spans="1:8">
      <c r="A641" s="82"/>
      <c r="B641" s="82"/>
      <c r="C641" s="84"/>
      <c r="D641" s="83"/>
      <c r="E641" s="81"/>
      <c r="F641" s="81"/>
      <c r="G641" s="81"/>
      <c r="H641" s="84"/>
    </row>
    <row r="642" spans="1:8">
      <c r="A642" s="82"/>
      <c r="B642" s="82"/>
      <c r="C642" s="84"/>
      <c r="D642" s="83"/>
      <c r="E642" s="81"/>
      <c r="F642" s="81"/>
      <c r="G642" s="81"/>
      <c r="H642" s="84"/>
    </row>
    <row r="643" spans="1:8">
      <c r="A643" s="82"/>
      <c r="B643" s="82"/>
      <c r="C643" s="84"/>
      <c r="D643" s="83"/>
      <c r="E643" s="81"/>
      <c r="F643" s="81"/>
      <c r="G643" s="81"/>
      <c r="H643" s="84"/>
    </row>
    <row r="644" spans="1:8">
      <c r="A644" s="82"/>
      <c r="B644" s="82"/>
      <c r="C644" s="84"/>
      <c r="D644" s="83"/>
      <c r="E644" s="81"/>
      <c r="F644" s="81"/>
      <c r="G644" s="81"/>
      <c r="H644" s="84"/>
    </row>
    <row r="645" spans="1:8">
      <c r="A645" s="82"/>
      <c r="B645" s="82"/>
      <c r="C645" s="84"/>
      <c r="D645" s="83"/>
      <c r="E645" s="81"/>
      <c r="F645" s="81"/>
      <c r="G645" s="81"/>
      <c r="H645" s="84"/>
    </row>
    <row r="646" spans="1:8">
      <c r="A646" s="82"/>
      <c r="B646" s="82"/>
      <c r="C646" s="84"/>
      <c r="D646" s="83"/>
      <c r="E646" s="81"/>
      <c r="F646" s="81"/>
      <c r="G646" s="81"/>
      <c r="H646" s="84"/>
    </row>
    <row r="647" spans="1:8">
      <c r="A647" s="82"/>
      <c r="B647" s="82"/>
      <c r="C647" s="84"/>
      <c r="D647" s="83"/>
      <c r="E647" s="81"/>
      <c r="F647" s="81"/>
      <c r="G647" s="81"/>
      <c r="H647" s="84"/>
    </row>
    <row r="648" spans="1:8">
      <c r="A648" s="82"/>
      <c r="B648" s="82"/>
      <c r="C648" s="84"/>
      <c r="D648" s="83"/>
      <c r="E648" s="81"/>
      <c r="F648" s="81"/>
      <c r="G648" s="81"/>
      <c r="H648" s="84"/>
    </row>
    <row r="649" spans="1:8">
      <c r="A649" s="82"/>
      <c r="B649" s="82"/>
      <c r="C649" s="84"/>
      <c r="D649" s="83"/>
      <c r="E649" s="81"/>
      <c r="F649" s="81"/>
      <c r="G649" s="81"/>
      <c r="H649" s="84"/>
    </row>
    <row r="650" spans="1:8">
      <c r="A650" s="82"/>
      <c r="B650" s="82"/>
      <c r="C650" s="84"/>
      <c r="D650" s="83"/>
      <c r="E650" s="81"/>
      <c r="F650" s="81"/>
      <c r="G650" s="81"/>
      <c r="H650" s="84"/>
    </row>
    <row r="651" spans="1:8">
      <c r="A651" s="82"/>
      <c r="B651" s="82"/>
      <c r="C651" s="84"/>
      <c r="D651" s="83"/>
      <c r="E651" s="81"/>
      <c r="F651" s="81"/>
      <c r="G651" s="81"/>
      <c r="H651" s="84"/>
    </row>
    <row r="652" spans="1:8">
      <c r="A652" s="82"/>
      <c r="B652" s="82"/>
      <c r="C652" s="84"/>
      <c r="D652" s="83"/>
      <c r="E652" s="81"/>
      <c r="F652" s="81"/>
      <c r="G652" s="81"/>
      <c r="H652" s="84"/>
    </row>
    <row r="653" spans="1:8">
      <c r="A653" s="82"/>
      <c r="B653" s="82"/>
      <c r="C653" s="84"/>
      <c r="D653" s="83"/>
      <c r="E653" s="81"/>
      <c r="F653" s="81"/>
      <c r="G653" s="81"/>
      <c r="H653" s="84"/>
    </row>
    <row r="654" spans="1:8">
      <c r="A654" s="82"/>
      <c r="B654" s="82"/>
      <c r="C654" s="84"/>
      <c r="D654" s="83"/>
      <c r="E654" s="81"/>
      <c r="F654" s="81"/>
      <c r="G654" s="81"/>
      <c r="H654" s="84"/>
    </row>
    <row r="655" spans="1:8">
      <c r="A655" s="82"/>
      <c r="B655" s="82"/>
      <c r="C655" s="84"/>
      <c r="D655" s="83"/>
      <c r="E655" s="81"/>
      <c r="F655" s="81"/>
      <c r="G655" s="81"/>
      <c r="H655" s="84"/>
    </row>
    <row r="656" spans="1:8">
      <c r="A656" s="82"/>
      <c r="B656" s="82"/>
      <c r="C656" s="84"/>
      <c r="D656" s="83"/>
      <c r="E656" s="81"/>
      <c r="F656" s="81"/>
      <c r="G656" s="81"/>
      <c r="H656" s="84"/>
    </row>
    <row r="657" spans="1:8">
      <c r="A657" s="82"/>
      <c r="B657" s="82"/>
      <c r="C657" s="84"/>
      <c r="D657" s="83"/>
      <c r="E657" s="81"/>
      <c r="F657" s="81"/>
      <c r="G657" s="81"/>
      <c r="H657" s="84"/>
    </row>
    <row r="658" spans="1:8">
      <c r="A658" s="82"/>
      <c r="B658" s="82"/>
      <c r="C658" s="84"/>
      <c r="D658" s="83"/>
      <c r="E658" s="81"/>
      <c r="F658" s="81"/>
      <c r="G658" s="81"/>
      <c r="H658" s="84"/>
    </row>
    <row r="659" spans="1:8">
      <c r="A659" s="82"/>
      <c r="B659" s="82"/>
      <c r="C659" s="84"/>
      <c r="D659" s="83"/>
      <c r="E659" s="81"/>
      <c r="F659" s="81"/>
      <c r="G659" s="81"/>
      <c r="H659" s="84"/>
    </row>
    <row r="660" spans="1:8">
      <c r="A660" s="82"/>
      <c r="B660" s="82"/>
      <c r="C660" s="84"/>
      <c r="D660" s="83"/>
      <c r="E660" s="81"/>
      <c r="F660" s="81"/>
      <c r="G660" s="81"/>
      <c r="H660" s="84"/>
    </row>
    <row r="661" spans="1:8">
      <c r="A661" s="82"/>
      <c r="B661" s="82"/>
      <c r="C661" s="84"/>
      <c r="D661" s="83"/>
      <c r="E661" s="81"/>
      <c r="F661" s="81"/>
      <c r="G661" s="81"/>
      <c r="H661" s="84"/>
    </row>
    <row r="662" spans="1:8">
      <c r="A662" s="82"/>
      <c r="B662" s="82"/>
      <c r="C662" s="84"/>
      <c r="D662" s="83"/>
      <c r="E662" s="81"/>
      <c r="F662" s="81"/>
      <c r="G662" s="81"/>
      <c r="H662" s="84"/>
    </row>
    <row r="663" spans="1:8">
      <c r="A663" s="82"/>
      <c r="B663" s="82"/>
      <c r="C663" s="84"/>
      <c r="D663" s="83"/>
      <c r="E663" s="81"/>
      <c r="F663" s="81"/>
      <c r="G663" s="81"/>
      <c r="H663" s="84"/>
    </row>
    <row r="664" spans="1:8">
      <c r="A664" s="82"/>
      <c r="B664" s="82"/>
      <c r="C664" s="84"/>
      <c r="D664" s="83"/>
      <c r="E664" s="81"/>
      <c r="F664" s="81"/>
      <c r="G664" s="81"/>
      <c r="H664" s="84"/>
    </row>
    <row r="665" spans="1:8">
      <c r="A665" s="82"/>
      <c r="B665" s="82"/>
      <c r="C665" s="84"/>
      <c r="D665" s="83"/>
      <c r="E665" s="81"/>
      <c r="F665" s="81"/>
      <c r="G665" s="81"/>
      <c r="H665" s="84"/>
    </row>
    <row r="666" spans="1:8">
      <c r="A666" s="82"/>
      <c r="B666" s="82"/>
      <c r="C666" s="84"/>
      <c r="D666" s="83"/>
      <c r="E666" s="81"/>
      <c r="F666" s="81"/>
      <c r="G666" s="81"/>
      <c r="H666" s="84"/>
    </row>
    <row r="667" spans="1:8">
      <c r="A667" s="82"/>
      <c r="B667" s="82"/>
      <c r="C667" s="84"/>
      <c r="D667" s="83"/>
      <c r="E667" s="81"/>
      <c r="F667" s="81"/>
      <c r="G667" s="81"/>
      <c r="H667" s="84"/>
    </row>
    <row r="668" spans="1:8">
      <c r="A668" s="82"/>
      <c r="B668" s="82"/>
      <c r="C668" s="84"/>
      <c r="D668" s="83"/>
      <c r="E668" s="81"/>
      <c r="F668" s="81"/>
      <c r="G668" s="81"/>
      <c r="H668" s="84"/>
    </row>
    <row r="669" spans="1:8">
      <c r="A669" s="82"/>
      <c r="B669" s="82"/>
      <c r="C669" s="84"/>
      <c r="D669" s="83"/>
      <c r="E669" s="81"/>
      <c r="F669" s="81"/>
      <c r="G669" s="81"/>
      <c r="H669" s="84"/>
    </row>
    <row r="670" spans="1:8">
      <c r="A670" s="82"/>
      <c r="B670" s="82"/>
      <c r="C670" s="84"/>
      <c r="D670" s="83"/>
      <c r="E670" s="81"/>
      <c r="F670" s="81"/>
      <c r="G670" s="81"/>
      <c r="H670" s="84"/>
    </row>
    <row r="671" spans="1:8">
      <c r="A671" s="82"/>
      <c r="B671" s="82"/>
      <c r="C671" s="84"/>
      <c r="D671" s="83"/>
      <c r="E671" s="81"/>
      <c r="F671" s="81"/>
      <c r="G671" s="81"/>
      <c r="H671" s="84"/>
    </row>
    <row r="672" spans="1:8">
      <c r="A672" s="82"/>
      <c r="B672" s="82"/>
      <c r="C672" s="84"/>
      <c r="D672" s="83"/>
      <c r="E672" s="81"/>
      <c r="F672" s="81"/>
      <c r="G672" s="81"/>
      <c r="H672" s="84"/>
    </row>
    <row r="673" spans="1:8">
      <c r="A673" s="82"/>
      <c r="B673" s="82"/>
      <c r="C673" s="84"/>
      <c r="D673" s="83"/>
      <c r="E673" s="81"/>
      <c r="F673" s="81"/>
      <c r="G673" s="81"/>
      <c r="H673" s="84"/>
    </row>
    <row r="674" spans="1:8">
      <c r="A674" s="82"/>
      <c r="B674" s="82"/>
      <c r="C674" s="84"/>
      <c r="D674" s="83"/>
      <c r="E674" s="81"/>
      <c r="F674" s="81"/>
      <c r="G674" s="81"/>
      <c r="H674" s="84"/>
    </row>
    <row r="675" spans="1:8">
      <c r="A675" s="82"/>
      <c r="B675" s="82"/>
      <c r="C675" s="84"/>
      <c r="D675" s="83"/>
      <c r="E675" s="81"/>
      <c r="F675" s="81"/>
      <c r="G675" s="81"/>
      <c r="H675" s="84"/>
    </row>
    <row r="676" spans="1:8">
      <c r="A676" s="82"/>
      <c r="B676" s="82"/>
      <c r="C676" s="84"/>
      <c r="D676" s="83"/>
      <c r="E676" s="81"/>
      <c r="F676" s="81"/>
      <c r="G676" s="81"/>
      <c r="H676" s="84"/>
    </row>
    <row r="677" spans="1:8">
      <c r="A677" s="82"/>
      <c r="B677" s="82"/>
      <c r="C677" s="84"/>
      <c r="D677" s="83"/>
      <c r="E677" s="81"/>
      <c r="F677" s="81"/>
      <c r="G677" s="81"/>
      <c r="H677" s="84"/>
    </row>
    <row r="678" spans="1:8">
      <c r="A678" s="82"/>
      <c r="B678" s="82"/>
      <c r="C678" s="84"/>
      <c r="D678" s="83"/>
      <c r="E678" s="81"/>
      <c r="F678" s="81"/>
      <c r="G678" s="81"/>
      <c r="H678" s="84"/>
    </row>
    <row r="679" spans="1:8">
      <c r="A679" s="82"/>
      <c r="B679" s="82"/>
      <c r="C679" s="84"/>
      <c r="D679" s="83"/>
      <c r="E679" s="81"/>
      <c r="F679" s="81"/>
      <c r="G679" s="81"/>
      <c r="H679" s="84"/>
    </row>
    <row r="680" spans="1:8">
      <c r="A680" s="82"/>
      <c r="B680" s="82"/>
      <c r="C680" s="84"/>
      <c r="D680" s="83"/>
      <c r="E680" s="81"/>
      <c r="F680" s="81"/>
      <c r="G680" s="81"/>
      <c r="H680" s="84"/>
    </row>
    <row r="681" spans="1:8">
      <c r="A681" s="82"/>
      <c r="B681" s="82"/>
      <c r="C681" s="84"/>
      <c r="D681" s="83"/>
      <c r="E681" s="81"/>
      <c r="F681" s="81"/>
      <c r="G681" s="81"/>
      <c r="H681" s="84"/>
    </row>
    <row r="682" spans="1:8">
      <c r="A682" s="82"/>
      <c r="B682" s="82"/>
      <c r="C682" s="84"/>
      <c r="D682" s="83"/>
      <c r="E682" s="81"/>
      <c r="F682" s="81"/>
      <c r="G682" s="81"/>
      <c r="H682" s="84"/>
    </row>
    <row r="683" spans="1:8">
      <c r="A683" s="82"/>
      <c r="B683" s="82"/>
      <c r="C683" s="84"/>
      <c r="D683" s="83"/>
      <c r="E683" s="81"/>
      <c r="F683" s="81"/>
      <c r="G683" s="81"/>
      <c r="H683" s="84"/>
    </row>
    <row r="684" spans="1:8">
      <c r="A684" s="82"/>
      <c r="B684" s="82"/>
      <c r="C684" s="84"/>
      <c r="D684" s="83"/>
      <c r="E684" s="81"/>
      <c r="F684" s="81"/>
      <c r="G684" s="81"/>
      <c r="H684" s="84"/>
    </row>
    <row r="685" spans="1:8">
      <c r="A685" s="82"/>
      <c r="B685" s="82"/>
      <c r="C685" s="84"/>
      <c r="D685" s="83"/>
      <c r="E685" s="81"/>
      <c r="F685" s="81"/>
      <c r="G685" s="81"/>
      <c r="H685" s="84"/>
    </row>
    <row r="686" spans="1:8">
      <c r="A686" s="82"/>
      <c r="B686" s="82"/>
      <c r="C686" s="84"/>
      <c r="D686" s="83"/>
      <c r="E686" s="81"/>
      <c r="F686" s="81"/>
      <c r="G686" s="81"/>
      <c r="H686" s="84"/>
    </row>
    <row r="687" spans="1:8">
      <c r="A687" s="82"/>
      <c r="B687" s="82"/>
      <c r="C687" s="84"/>
      <c r="D687" s="83"/>
      <c r="E687" s="81"/>
      <c r="F687" s="81"/>
      <c r="G687" s="81"/>
      <c r="H687" s="84"/>
    </row>
    <row r="688" spans="1:8">
      <c r="A688" s="82"/>
      <c r="B688" s="82"/>
      <c r="C688" s="84"/>
      <c r="D688" s="83"/>
      <c r="E688" s="81"/>
      <c r="F688" s="81"/>
      <c r="G688" s="81"/>
      <c r="H688" s="84"/>
    </row>
    <row r="689" spans="1:8">
      <c r="A689" s="82"/>
      <c r="B689" s="82"/>
      <c r="C689" s="84"/>
      <c r="D689" s="83"/>
      <c r="E689" s="81"/>
      <c r="F689" s="81"/>
      <c r="G689" s="81"/>
      <c r="H689" s="84"/>
    </row>
    <row r="690" spans="1:8">
      <c r="A690" s="82"/>
      <c r="B690" s="82"/>
      <c r="C690" s="84"/>
      <c r="D690" s="83"/>
      <c r="E690" s="81"/>
      <c r="F690" s="81"/>
      <c r="G690" s="81"/>
      <c r="H690" s="84"/>
    </row>
    <row r="691" spans="1:8">
      <c r="A691" s="82"/>
      <c r="B691" s="82"/>
      <c r="C691" s="84"/>
      <c r="D691" s="83"/>
      <c r="E691" s="81"/>
      <c r="F691" s="81"/>
      <c r="G691" s="81"/>
      <c r="H691" s="84"/>
    </row>
    <row r="692" spans="1:8">
      <c r="A692" s="82"/>
      <c r="B692" s="82"/>
      <c r="C692" s="84"/>
      <c r="D692" s="83"/>
      <c r="E692" s="81"/>
      <c r="F692" s="81"/>
      <c r="G692" s="81"/>
      <c r="H692" s="84"/>
    </row>
    <row r="693" spans="1:8">
      <c r="A693" s="82"/>
      <c r="B693" s="82"/>
      <c r="C693" s="84"/>
      <c r="D693" s="83"/>
      <c r="E693" s="81"/>
      <c r="F693" s="81"/>
      <c r="G693" s="81"/>
      <c r="H693" s="84"/>
    </row>
    <row r="694" spans="1:8">
      <c r="A694" s="82"/>
      <c r="B694" s="82"/>
      <c r="C694" s="84"/>
      <c r="D694" s="83"/>
      <c r="E694" s="81"/>
      <c r="F694" s="81"/>
      <c r="G694" s="81"/>
      <c r="H694" s="84"/>
    </row>
    <row r="695" spans="1:8">
      <c r="A695" s="82"/>
      <c r="B695" s="82"/>
      <c r="C695" s="84"/>
      <c r="D695" s="83"/>
      <c r="E695" s="81"/>
      <c r="F695" s="81"/>
      <c r="G695" s="81"/>
      <c r="H695" s="84"/>
    </row>
    <row r="696" spans="1:8">
      <c r="A696" s="82"/>
      <c r="B696" s="82"/>
      <c r="C696" s="84"/>
      <c r="D696" s="83"/>
      <c r="E696" s="81"/>
      <c r="F696" s="81"/>
      <c r="G696" s="81"/>
      <c r="H696" s="84"/>
    </row>
    <row r="697" spans="1:8">
      <c r="A697" s="82"/>
      <c r="B697" s="82"/>
      <c r="C697" s="84"/>
      <c r="D697" s="83"/>
      <c r="E697" s="81"/>
      <c r="F697" s="81"/>
      <c r="G697" s="81"/>
      <c r="H697" s="84"/>
    </row>
    <row r="698" spans="1:8">
      <c r="A698" s="82"/>
      <c r="B698" s="82"/>
      <c r="C698" s="84"/>
      <c r="D698" s="83"/>
      <c r="E698" s="81"/>
      <c r="F698" s="81"/>
      <c r="G698" s="81"/>
      <c r="H698" s="84"/>
    </row>
    <row r="699" spans="1:8">
      <c r="A699" s="82"/>
      <c r="B699" s="82"/>
      <c r="C699" s="84"/>
      <c r="D699" s="83"/>
      <c r="E699" s="81"/>
      <c r="F699" s="81"/>
      <c r="G699" s="81"/>
      <c r="H699" s="84"/>
    </row>
    <row r="700" spans="1:8">
      <c r="A700" s="82"/>
      <c r="B700" s="82"/>
      <c r="C700" s="84"/>
      <c r="D700" s="83"/>
      <c r="E700" s="81"/>
      <c r="F700" s="81"/>
      <c r="G700" s="81"/>
      <c r="H700" s="84"/>
    </row>
    <row r="701" spans="1:8">
      <c r="A701" s="82"/>
      <c r="B701" s="82"/>
      <c r="C701" s="84"/>
      <c r="D701" s="83"/>
      <c r="E701" s="81"/>
      <c r="F701" s="81"/>
      <c r="G701" s="81"/>
      <c r="H701" s="84"/>
    </row>
    <row r="702" spans="1:8">
      <c r="A702" s="82"/>
      <c r="B702" s="82"/>
      <c r="C702" s="84"/>
      <c r="D702" s="83"/>
      <c r="E702" s="81"/>
      <c r="F702" s="81"/>
      <c r="G702" s="81"/>
      <c r="H702" s="84"/>
    </row>
    <row r="703" spans="1:8">
      <c r="A703" s="82"/>
      <c r="B703" s="82"/>
      <c r="C703" s="84"/>
      <c r="D703" s="83"/>
      <c r="E703" s="81"/>
      <c r="F703" s="81"/>
      <c r="G703" s="81"/>
      <c r="H703" s="84"/>
    </row>
    <row r="704" spans="1:8">
      <c r="A704" s="82"/>
      <c r="B704" s="82"/>
      <c r="C704" s="84"/>
      <c r="D704" s="83"/>
      <c r="E704" s="81"/>
      <c r="F704" s="81"/>
      <c r="G704" s="81"/>
      <c r="H704" s="84"/>
    </row>
    <row r="705" spans="1:8">
      <c r="A705" s="82"/>
      <c r="B705" s="82"/>
      <c r="C705" s="84"/>
      <c r="D705" s="83"/>
      <c r="E705" s="81"/>
      <c r="F705" s="81"/>
      <c r="G705" s="81"/>
      <c r="H705" s="84"/>
    </row>
    <row r="706" spans="1:8">
      <c r="A706" s="82"/>
      <c r="B706" s="82"/>
      <c r="C706" s="84"/>
      <c r="D706" s="83"/>
      <c r="E706" s="81"/>
      <c r="F706" s="81"/>
      <c r="G706" s="81"/>
      <c r="H706" s="84"/>
    </row>
    <row r="707" spans="1:8">
      <c r="A707" s="82"/>
      <c r="B707" s="82"/>
      <c r="C707" s="84"/>
      <c r="D707" s="83"/>
      <c r="E707" s="81"/>
      <c r="F707" s="81"/>
      <c r="G707" s="81"/>
      <c r="H707" s="84"/>
    </row>
    <row r="708" spans="1:8">
      <c r="A708" s="82"/>
      <c r="B708" s="82"/>
      <c r="C708" s="84"/>
      <c r="D708" s="83"/>
      <c r="E708" s="81"/>
      <c r="F708" s="81"/>
      <c r="G708" s="81"/>
      <c r="H708" s="84"/>
    </row>
    <row r="709" spans="1:8">
      <c r="A709" s="82"/>
      <c r="B709" s="82"/>
      <c r="C709" s="84"/>
      <c r="D709" s="83"/>
      <c r="E709" s="81"/>
      <c r="F709" s="81"/>
      <c r="G709" s="81"/>
      <c r="H709" s="84"/>
    </row>
    <row r="710" spans="1:8">
      <c r="A710" s="82"/>
      <c r="B710" s="82"/>
      <c r="C710" s="84"/>
      <c r="D710" s="83"/>
      <c r="E710" s="81"/>
      <c r="F710" s="81"/>
      <c r="G710" s="81"/>
      <c r="H710" s="84"/>
    </row>
    <row r="711" spans="1:8">
      <c r="A711" s="82"/>
      <c r="B711" s="82"/>
      <c r="C711" s="84"/>
      <c r="D711" s="83"/>
      <c r="E711" s="81"/>
      <c r="F711" s="81"/>
      <c r="G711" s="81"/>
      <c r="H711" s="84"/>
    </row>
    <row r="712" spans="1:8">
      <c r="A712" s="82"/>
      <c r="B712" s="82"/>
      <c r="C712" s="84"/>
      <c r="D712" s="83"/>
      <c r="E712" s="81"/>
      <c r="F712" s="81"/>
      <c r="G712" s="81"/>
      <c r="H712" s="84"/>
    </row>
    <row r="713" spans="1:8">
      <c r="A713" s="82"/>
      <c r="B713" s="82"/>
      <c r="C713" s="84"/>
      <c r="D713" s="83"/>
      <c r="E713" s="81"/>
      <c r="F713" s="81"/>
      <c r="G713" s="81"/>
      <c r="H713" s="84"/>
    </row>
    <row r="714" spans="1:8">
      <c r="A714" s="82"/>
      <c r="B714" s="82"/>
      <c r="C714" s="84"/>
      <c r="D714" s="83"/>
      <c r="E714" s="81"/>
      <c r="F714" s="81"/>
      <c r="G714" s="81"/>
      <c r="H714" s="84"/>
    </row>
    <row r="715" spans="1:8">
      <c r="A715" s="82"/>
      <c r="B715" s="82"/>
      <c r="C715" s="84"/>
      <c r="D715" s="83"/>
      <c r="E715" s="81"/>
      <c r="F715" s="81"/>
      <c r="G715" s="81"/>
      <c r="H715" s="84"/>
    </row>
    <row r="716" spans="1:8">
      <c r="A716" s="82"/>
      <c r="B716" s="82"/>
      <c r="C716" s="84"/>
      <c r="D716" s="83"/>
      <c r="E716" s="81"/>
      <c r="F716" s="81"/>
      <c r="G716" s="81"/>
      <c r="H716" s="84"/>
    </row>
    <row r="717" spans="1:8">
      <c r="A717" s="82"/>
      <c r="B717" s="82"/>
      <c r="C717" s="84"/>
      <c r="D717" s="83"/>
      <c r="E717" s="81"/>
      <c r="F717" s="81"/>
      <c r="G717" s="81"/>
      <c r="H717" s="84"/>
    </row>
    <row r="718" spans="1:8">
      <c r="A718" s="82"/>
      <c r="B718" s="82"/>
      <c r="C718" s="84"/>
      <c r="D718" s="83"/>
      <c r="E718" s="81"/>
      <c r="F718" s="81"/>
      <c r="G718" s="81"/>
      <c r="H718" s="84"/>
    </row>
    <row r="719" spans="1:8">
      <c r="A719" s="82"/>
      <c r="B719" s="82"/>
      <c r="C719" s="84"/>
      <c r="D719" s="83"/>
      <c r="E719" s="81"/>
      <c r="F719" s="81"/>
      <c r="G719" s="81"/>
      <c r="H719" s="84"/>
    </row>
    <row r="720" spans="1:8">
      <c r="A720" s="82"/>
      <c r="B720" s="82"/>
      <c r="C720" s="84"/>
      <c r="D720" s="83"/>
      <c r="E720" s="81"/>
      <c r="F720" s="81"/>
      <c r="G720" s="81"/>
      <c r="H720" s="84"/>
    </row>
    <row r="721" spans="1:8">
      <c r="A721" s="82"/>
      <c r="B721" s="82"/>
      <c r="C721" s="84"/>
      <c r="D721" s="83"/>
      <c r="E721" s="81"/>
      <c r="F721" s="81"/>
      <c r="G721" s="81"/>
      <c r="H721" s="84"/>
    </row>
    <row r="722" spans="1:8">
      <c r="A722" s="82"/>
      <c r="B722" s="82"/>
      <c r="C722" s="84"/>
      <c r="D722" s="83"/>
      <c r="E722" s="81"/>
      <c r="F722" s="81"/>
      <c r="G722" s="81"/>
      <c r="H722" s="84"/>
    </row>
    <row r="723" spans="1:8">
      <c r="A723" s="82"/>
      <c r="B723" s="82"/>
      <c r="C723" s="84"/>
      <c r="D723" s="83"/>
      <c r="E723" s="81"/>
      <c r="F723" s="81"/>
      <c r="G723" s="81"/>
      <c r="H723" s="84"/>
    </row>
    <row r="724" spans="1:8">
      <c r="A724" s="82"/>
      <c r="B724" s="82"/>
      <c r="C724" s="84"/>
      <c r="D724" s="83"/>
      <c r="E724" s="81"/>
      <c r="F724" s="81"/>
      <c r="G724" s="81"/>
      <c r="H724" s="84"/>
    </row>
    <row r="725" spans="1:8">
      <c r="A725" s="82"/>
      <c r="B725" s="82"/>
      <c r="C725" s="84"/>
      <c r="D725" s="83"/>
      <c r="E725" s="81"/>
      <c r="F725" s="81"/>
      <c r="G725" s="81"/>
      <c r="H725" s="84"/>
    </row>
    <row r="726" spans="1:8">
      <c r="A726" s="82"/>
      <c r="B726" s="82"/>
      <c r="C726" s="84"/>
      <c r="D726" s="83"/>
      <c r="E726" s="81"/>
      <c r="F726" s="81"/>
      <c r="G726" s="81"/>
      <c r="H726" s="84"/>
    </row>
    <row r="727" spans="1:8">
      <c r="A727" s="82"/>
      <c r="B727" s="82"/>
      <c r="C727" s="84"/>
      <c r="D727" s="83"/>
      <c r="E727" s="81"/>
      <c r="F727" s="81"/>
      <c r="G727" s="81"/>
      <c r="H727" s="84"/>
    </row>
    <row r="728" spans="1:8">
      <c r="A728" s="82"/>
      <c r="B728" s="82"/>
      <c r="C728" s="84"/>
      <c r="D728" s="83"/>
      <c r="E728" s="81"/>
      <c r="F728" s="81"/>
      <c r="G728" s="81"/>
      <c r="H728" s="84"/>
    </row>
    <row r="729" spans="1:8">
      <c r="A729" s="82"/>
      <c r="B729" s="82"/>
      <c r="C729" s="84"/>
      <c r="D729" s="83"/>
      <c r="E729" s="81"/>
      <c r="F729" s="81"/>
      <c r="G729" s="81"/>
      <c r="H729" s="84"/>
    </row>
    <row r="730" spans="1:8">
      <c r="A730" s="82"/>
      <c r="B730" s="82"/>
      <c r="C730" s="84"/>
      <c r="D730" s="83"/>
      <c r="E730" s="81"/>
      <c r="F730" s="81"/>
      <c r="G730" s="81"/>
      <c r="H730" s="84"/>
    </row>
    <row r="731" spans="1:8">
      <c r="A731" s="82"/>
      <c r="B731" s="82"/>
      <c r="C731" s="84"/>
      <c r="D731" s="83"/>
      <c r="E731" s="81"/>
      <c r="F731" s="81"/>
      <c r="G731" s="81"/>
      <c r="H731" s="84"/>
    </row>
    <row r="732" spans="1:8">
      <c r="A732" s="82"/>
      <c r="B732" s="82"/>
      <c r="C732" s="84"/>
      <c r="D732" s="83"/>
      <c r="E732" s="81"/>
      <c r="F732" s="81"/>
      <c r="G732" s="81"/>
      <c r="H732" s="84"/>
    </row>
    <row r="733" spans="1:8">
      <c r="A733" s="82"/>
      <c r="B733" s="82"/>
      <c r="C733" s="84"/>
      <c r="D733" s="83"/>
      <c r="E733" s="81"/>
      <c r="F733" s="81"/>
      <c r="G733" s="81"/>
      <c r="H733" s="84"/>
    </row>
    <row r="734" spans="1:8">
      <c r="A734" s="82"/>
      <c r="B734" s="82"/>
      <c r="C734" s="84"/>
      <c r="D734" s="83"/>
      <c r="E734" s="81"/>
      <c r="F734" s="81"/>
      <c r="G734" s="81"/>
      <c r="H734" s="84"/>
    </row>
    <row r="735" spans="1:8">
      <c r="A735" s="82"/>
      <c r="B735" s="82"/>
      <c r="C735" s="84"/>
      <c r="D735" s="83"/>
      <c r="E735" s="81"/>
      <c r="F735" s="81"/>
      <c r="G735" s="81"/>
      <c r="H735" s="84"/>
    </row>
    <row r="736" spans="1:8">
      <c r="A736" s="82"/>
      <c r="B736" s="82"/>
      <c r="C736" s="84"/>
      <c r="D736" s="83"/>
      <c r="E736" s="81"/>
      <c r="F736" s="81"/>
      <c r="G736" s="81"/>
      <c r="H736" s="84"/>
    </row>
    <row r="737" spans="1:8">
      <c r="A737" s="82"/>
      <c r="B737" s="82"/>
      <c r="C737" s="84"/>
      <c r="D737" s="83"/>
      <c r="E737" s="81"/>
      <c r="F737" s="81"/>
      <c r="G737" s="81"/>
      <c r="H737" s="84"/>
    </row>
    <row r="738" spans="1:8">
      <c r="A738" s="82"/>
      <c r="B738" s="82"/>
      <c r="C738" s="84"/>
      <c r="D738" s="83"/>
      <c r="E738" s="81"/>
      <c r="F738" s="81"/>
      <c r="G738" s="81"/>
      <c r="H738" s="84"/>
    </row>
    <row r="739" spans="1:8">
      <c r="A739" s="82"/>
      <c r="B739" s="82"/>
      <c r="C739" s="84"/>
      <c r="D739" s="83"/>
      <c r="E739" s="81"/>
      <c r="F739" s="81"/>
      <c r="G739" s="81"/>
      <c r="H739" s="84"/>
    </row>
    <row r="740" spans="1:8">
      <c r="A740" s="82"/>
      <c r="B740" s="82"/>
      <c r="C740" s="84"/>
      <c r="D740" s="83"/>
      <c r="E740" s="81"/>
      <c r="F740" s="81"/>
      <c r="G740" s="81"/>
      <c r="H740" s="84"/>
    </row>
    <row r="741" spans="1:8">
      <c r="A741" s="82"/>
      <c r="B741" s="82"/>
      <c r="C741" s="84"/>
      <c r="D741" s="83"/>
      <c r="E741" s="81"/>
      <c r="F741" s="81"/>
      <c r="G741" s="81"/>
      <c r="H741" s="84"/>
    </row>
    <row r="742" spans="1:8">
      <c r="A742" s="82"/>
      <c r="B742" s="82"/>
      <c r="C742" s="84"/>
      <c r="D742" s="83"/>
      <c r="E742" s="81"/>
      <c r="F742" s="81"/>
      <c r="G742" s="81"/>
      <c r="H742" s="84"/>
    </row>
    <row r="743" spans="1:8">
      <c r="A743" s="82"/>
      <c r="B743" s="82"/>
      <c r="C743" s="84"/>
      <c r="D743" s="83"/>
      <c r="E743" s="81"/>
      <c r="F743" s="81"/>
      <c r="G743" s="81"/>
      <c r="H743" s="84"/>
    </row>
    <row r="744" spans="1:8">
      <c r="A744" s="82"/>
      <c r="B744" s="82"/>
      <c r="C744" s="84"/>
      <c r="D744" s="83"/>
      <c r="E744" s="81"/>
      <c r="F744" s="81"/>
      <c r="G744" s="81"/>
      <c r="H744" s="84"/>
    </row>
    <row r="745" spans="1:8">
      <c r="A745" s="82"/>
      <c r="B745" s="82"/>
      <c r="C745" s="84"/>
      <c r="D745" s="83"/>
      <c r="E745" s="81"/>
      <c r="F745" s="81"/>
      <c r="G745" s="81"/>
      <c r="H745" s="84"/>
    </row>
    <row r="746" spans="1:8">
      <c r="A746" s="82"/>
      <c r="B746" s="82"/>
      <c r="C746" s="84"/>
      <c r="D746" s="83"/>
      <c r="E746" s="81"/>
      <c r="F746" s="81"/>
      <c r="G746" s="81"/>
      <c r="H746" s="84"/>
    </row>
    <row r="747" spans="1:8">
      <c r="A747" s="82"/>
      <c r="B747" s="82"/>
      <c r="C747" s="84"/>
      <c r="D747" s="83"/>
      <c r="E747" s="81"/>
      <c r="F747" s="81"/>
      <c r="G747" s="81"/>
      <c r="H747" s="84"/>
    </row>
    <row r="748" spans="1:8">
      <c r="A748" s="82"/>
      <c r="B748" s="82"/>
      <c r="C748" s="84"/>
      <c r="D748" s="83"/>
      <c r="E748" s="81"/>
      <c r="F748" s="81"/>
      <c r="G748" s="81"/>
      <c r="H748" s="84"/>
    </row>
    <row r="749" spans="1:8">
      <c r="A749" s="82"/>
      <c r="B749" s="82"/>
      <c r="C749" s="84"/>
      <c r="D749" s="83"/>
      <c r="E749" s="81"/>
      <c r="F749" s="81"/>
      <c r="G749" s="81"/>
      <c r="H749" s="84"/>
    </row>
    <row r="750" spans="1:8">
      <c r="A750" s="82"/>
      <c r="B750" s="82"/>
      <c r="C750" s="84"/>
      <c r="D750" s="83"/>
      <c r="E750" s="81"/>
      <c r="F750" s="81"/>
      <c r="G750" s="81"/>
      <c r="H750" s="84"/>
    </row>
    <row r="751" spans="1:8">
      <c r="A751" s="82"/>
      <c r="B751" s="82"/>
      <c r="C751" s="84"/>
      <c r="D751" s="83"/>
      <c r="E751" s="81"/>
      <c r="F751" s="81"/>
      <c r="G751" s="81"/>
      <c r="H751" s="84"/>
    </row>
    <row r="752" spans="1:8">
      <c r="A752" s="82"/>
      <c r="B752" s="82"/>
      <c r="C752" s="84"/>
      <c r="D752" s="83"/>
      <c r="E752" s="81"/>
      <c r="F752" s="81"/>
      <c r="G752" s="81"/>
      <c r="H752" s="84"/>
    </row>
    <row r="753" spans="1:8">
      <c r="A753" s="82"/>
      <c r="B753" s="82"/>
      <c r="C753" s="84"/>
      <c r="D753" s="83"/>
      <c r="E753" s="81"/>
      <c r="F753" s="81"/>
      <c r="G753" s="81"/>
      <c r="H753" s="84"/>
    </row>
    <row r="754" spans="1:8">
      <c r="A754" s="82"/>
      <c r="B754" s="82"/>
      <c r="C754" s="84"/>
      <c r="D754" s="83"/>
      <c r="E754" s="81"/>
      <c r="F754" s="81"/>
      <c r="G754" s="81"/>
      <c r="H754" s="84"/>
    </row>
    <row r="755" spans="1:8">
      <c r="A755" s="82"/>
      <c r="B755" s="82"/>
      <c r="C755" s="84"/>
      <c r="D755" s="83"/>
      <c r="E755" s="81"/>
      <c r="F755" s="81"/>
      <c r="G755" s="81"/>
      <c r="H755" s="84"/>
    </row>
    <row r="756" spans="1:8">
      <c r="A756" s="82"/>
      <c r="B756" s="82"/>
      <c r="C756" s="84"/>
      <c r="D756" s="83"/>
      <c r="E756" s="81"/>
      <c r="F756" s="81"/>
      <c r="G756" s="81"/>
      <c r="H756" s="84"/>
    </row>
    <row r="757" spans="1:8">
      <c r="A757" s="82"/>
      <c r="B757" s="82"/>
      <c r="C757" s="84"/>
      <c r="D757" s="83"/>
      <c r="E757" s="81"/>
      <c r="F757" s="81"/>
      <c r="G757" s="81"/>
      <c r="H757" s="84"/>
    </row>
    <row r="758" spans="1:8">
      <c r="A758" s="82"/>
      <c r="B758" s="82"/>
      <c r="C758" s="84"/>
      <c r="D758" s="83"/>
      <c r="E758" s="81"/>
      <c r="F758" s="81"/>
      <c r="G758" s="81"/>
      <c r="H758" s="84"/>
    </row>
    <row r="759" spans="1:8">
      <c r="A759" s="82"/>
      <c r="B759" s="82"/>
      <c r="C759" s="84"/>
      <c r="D759" s="83"/>
      <c r="E759" s="81"/>
      <c r="F759" s="81"/>
      <c r="G759" s="81"/>
      <c r="H759" s="84"/>
    </row>
    <row r="760" spans="1:8">
      <c r="A760" s="82"/>
      <c r="B760" s="82"/>
      <c r="C760" s="84"/>
      <c r="D760" s="83"/>
      <c r="E760" s="81"/>
      <c r="F760" s="81"/>
      <c r="G760" s="81"/>
      <c r="H760" s="84"/>
    </row>
    <row r="761" spans="1:8">
      <c r="A761" s="82"/>
      <c r="B761" s="82"/>
      <c r="C761" s="84"/>
      <c r="D761" s="83"/>
      <c r="E761" s="81"/>
      <c r="F761" s="81"/>
      <c r="G761" s="81"/>
      <c r="H761" s="84"/>
    </row>
    <row r="762" spans="1:8">
      <c r="A762" s="82"/>
      <c r="B762" s="82"/>
      <c r="C762" s="84"/>
      <c r="D762" s="83"/>
      <c r="E762" s="81"/>
      <c r="F762" s="81"/>
      <c r="G762" s="81"/>
      <c r="H762" s="84"/>
    </row>
    <row r="763" spans="1:8">
      <c r="A763" s="82"/>
      <c r="B763" s="82"/>
      <c r="C763" s="84"/>
      <c r="D763" s="83"/>
      <c r="E763" s="81"/>
      <c r="F763" s="81"/>
      <c r="G763" s="81"/>
      <c r="H763" s="84"/>
    </row>
    <row r="764" spans="1:8">
      <c r="A764" s="82"/>
      <c r="B764" s="82"/>
      <c r="C764" s="84"/>
      <c r="D764" s="83"/>
      <c r="E764" s="81"/>
      <c r="F764" s="81"/>
      <c r="G764" s="81"/>
      <c r="H764" s="84"/>
    </row>
    <row r="765" spans="1:8">
      <c r="A765" s="82"/>
      <c r="B765" s="82"/>
      <c r="C765" s="84"/>
      <c r="D765" s="83"/>
      <c r="E765" s="81"/>
      <c r="F765" s="81"/>
      <c r="G765" s="81"/>
      <c r="H765" s="84"/>
    </row>
    <row r="766" spans="1:8">
      <c r="A766" s="82"/>
      <c r="B766" s="82"/>
      <c r="C766" s="84"/>
      <c r="D766" s="83"/>
      <c r="E766" s="81"/>
      <c r="F766" s="81"/>
      <c r="G766" s="81"/>
      <c r="H766" s="84"/>
    </row>
    <row r="767" spans="1:8">
      <c r="A767" s="82"/>
      <c r="B767" s="82"/>
      <c r="C767" s="84"/>
      <c r="D767" s="83"/>
      <c r="E767" s="81"/>
      <c r="F767" s="81"/>
      <c r="G767" s="81"/>
      <c r="H767" s="84"/>
    </row>
    <row r="768" spans="1:8">
      <c r="A768" s="82"/>
      <c r="B768" s="82"/>
      <c r="C768" s="84"/>
      <c r="D768" s="83"/>
      <c r="E768" s="81"/>
      <c r="F768" s="81"/>
      <c r="G768" s="81"/>
      <c r="H768" s="84"/>
    </row>
    <row r="769" spans="1:8">
      <c r="A769" s="82"/>
      <c r="B769" s="82"/>
      <c r="C769" s="84"/>
      <c r="D769" s="83"/>
      <c r="E769" s="81"/>
      <c r="F769" s="81"/>
      <c r="G769" s="81"/>
      <c r="H769" s="84"/>
    </row>
    <row r="770" spans="1:8">
      <c r="A770" s="82"/>
      <c r="B770" s="82"/>
      <c r="C770" s="84"/>
      <c r="D770" s="83"/>
      <c r="E770" s="81"/>
      <c r="F770" s="81"/>
      <c r="G770" s="81"/>
      <c r="H770" s="84"/>
    </row>
    <row r="771" spans="1:8">
      <c r="A771" s="82"/>
      <c r="B771" s="82"/>
      <c r="C771" s="84"/>
      <c r="D771" s="83"/>
      <c r="E771" s="81"/>
      <c r="F771" s="81"/>
      <c r="G771" s="81"/>
      <c r="H771" s="84"/>
    </row>
    <row r="772" spans="1:8">
      <c r="A772" s="82"/>
      <c r="B772" s="82"/>
      <c r="C772" s="84"/>
      <c r="D772" s="83"/>
      <c r="E772" s="81"/>
      <c r="F772" s="81"/>
      <c r="G772" s="81"/>
      <c r="H772" s="84"/>
    </row>
    <row r="773" spans="1:8">
      <c r="A773" s="82"/>
      <c r="B773" s="82"/>
      <c r="C773" s="84"/>
      <c r="D773" s="83"/>
      <c r="E773" s="81"/>
      <c r="F773" s="81"/>
      <c r="G773" s="81"/>
      <c r="H773" s="84"/>
    </row>
    <row r="774" spans="1:8">
      <c r="A774" s="82"/>
      <c r="B774" s="82"/>
      <c r="C774" s="84"/>
      <c r="D774" s="83"/>
      <c r="E774" s="81"/>
      <c r="F774" s="81"/>
      <c r="G774" s="81"/>
      <c r="H774" s="84"/>
    </row>
    <row r="775" spans="1:8">
      <c r="A775" s="82"/>
      <c r="B775" s="82"/>
      <c r="C775" s="84"/>
      <c r="D775" s="83"/>
      <c r="E775" s="81"/>
      <c r="F775" s="81"/>
      <c r="G775" s="81"/>
      <c r="H775" s="84"/>
    </row>
    <row r="776" spans="1:8">
      <c r="A776" s="82"/>
      <c r="B776" s="82"/>
      <c r="C776" s="84"/>
      <c r="D776" s="83"/>
      <c r="E776" s="81"/>
      <c r="F776" s="81"/>
      <c r="G776" s="81"/>
      <c r="H776" s="84"/>
    </row>
    <row r="777" spans="1:8">
      <c r="A777" s="82"/>
      <c r="B777" s="82"/>
      <c r="C777" s="84"/>
      <c r="D777" s="83"/>
      <c r="E777" s="81"/>
      <c r="F777" s="81"/>
      <c r="G777" s="81"/>
      <c r="H777" s="84"/>
    </row>
    <row r="778" spans="1:8">
      <c r="A778" s="82"/>
      <c r="B778" s="82"/>
      <c r="C778" s="84"/>
      <c r="D778" s="83"/>
      <c r="E778" s="81"/>
      <c r="F778" s="81"/>
      <c r="G778" s="81"/>
      <c r="H778" s="84"/>
    </row>
    <row r="779" spans="1:8">
      <c r="A779" s="82"/>
      <c r="B779" s="82"/>
      <c r="C779" s="84"/>
      <c r="D779" s="83"/>
      <c r="E779" s="81"/>
      <c r="F779" s="81"/>
      <c r="G779" s="81"/>
      <c r="H779" s="84"/>
    </row>
    <row r="780" spans="1:8">
      <c r="A780" s="82"/>
      <c r="B780" s="82"/>
      <c r="C780" s="84"/>
      <c r="D780" s="83"/>
      <c r="E780" s="81"/>
      <c r="F780" s="81"/>
      <c r="G780" s="81"/>
      <c r="H780" s="84"/>
    </row>
    <row r="781" spans="1:8">
      <c r="A781" s="82"/>
      <c r="B781" s="82"/>
      <c r="C781" s="84"/>
      <c r="D781" s="83"/>
      <c r="E781" s="81"/>
      <c r="F781" s="81"/>
      <c r="G781" s="81"/>
      <c r="H781" s="84"/>
    </row>
    <row r="782" spans="1:8">
      <c r="A782" s="82"/>
      <c r="B782" s="82"/>
      <c r="C782" s="84"/>
      <c r="D782" s="83"/>
      <c r="E782" s="81"/>
      <c r="F782" s="81"/>
      <c r="G782" s="81"/>
      <c r="H782" s="84"/>
    </row>
    <row r="783" spans="1:8">
      <c r="A783" s="82"/>
      <c r="B783" s="82"/>
      <c r="C783" s="84"/>
      <c r="D783" s="83"/>
      <c r="E783" s="81"/>
      <c r="F783" s="81"/>
      <c r="G783" s="81"/>
      <c r="H783" s="84"/>
    </row>
    <row r="784" spans="1:8">
      <c r="A784" s="82"/>
      <c r="B784" s="82"/>
      <c r="C784" s="84"/>
      <c r="D784" s="83"/>
      <c r="E784" s="81"/>
      <c r="F784" s="81"/>
      <c r="G784" s="81"/>
      <c r="H784" s="84"/>
    </row>
    <row r="785" spans="1:8">
      <c r="A785" s="82"/>
      <c r="B785" s="82"/>
      <c r="C785" s="84"/>
      <c r="D785" s="83"/>
      <c r="E785" s="81"/>
      <c r="F785" s="81"/>
      <c r="G785" s="81"/>
      <c r="H785" s="84"/>
    </row>
    <row r="786" spans="1:8">
      <c r="A786" s="82"/>
      <c r="B786" s="82"/>
      <c r="C786" s="84"/>
      <c r="D786" s="83"/>
      <c r="E786" s="81"/>
      <c r="F786" s="81"/>
      <c r="G786" s="81"/>
      <c r="H786" s="84"/>
    </row>
    <row r="787" spans="1:8">
      <c r="A787" s="82"/>
      <c r="B787" s="82"/>
      <c r="C787" s="84"/>
      <c r="D787" s="83"/>
      <c r="E787" s="81"/>
      <c r="F787" s="81"/>
      <c r="G787" s="81"/>
      <c r="H787" s="84"/>
    </row>
    <row r="788" spans="1:8">
      <c r="A788" s="82"/>
      <c r="B788" s="82"/>
      <c r="C788" s="84"/>
      <c r="D788" s="83"/>
      <c r="E788" s="81"/>
      <c r="F788" s="81"/>
      <c r="G788" s="81"/>
      <c r="H788" s="84"/>
    </row>
    <row r="789" spans="1:8">
      <c r="A789" s="82"/>
      <c r="B789" s="82"/>
      <c r="C789" s="84"/>
      <c r="D789" s="83"/>
      <c r="E789" s="81"/>
      <c r="F789" s="81"/>
      <c r="G789" s="81"/>
      <c r="H789" s="84"/>
    </row>
    <row r="790" spans="1:8">
      <c r="A790" s="82"/>
      <c r="B790" s="82"/>
      <c r="C790" s="84"/>
      <c r="D790" s="83"/>
      <c r="E790" s="81"/>
      <c r="F790" s="81"/>
      <c r="G790" s="81"/>
      <c r="H790" s="84"/>
    </row>
    <row r="791" spans="1:8">
      <c r="A791" s="82"/>
      <c r="B791" s="82"/>
      <c r="C791" s="84"/>
      <c r="D791" s="83"/>
      <c r="E791" s="81"/>
      <c r="F791" s="81"/>
      <c r="G791" s="81"/>
      <c r="H791" s="84"/>
    </row>
    <row r="792" spans="1:8">
      <c r="A792" s="82"/>
      <c r="B792" s="82"/>
      <c r="C792" s="84"/>
      <c r="D792" s="83"/>
      <c r="E792" s="81"/>
      <c r="F792" s="81"/>
      <c r="G792" s="81"/>
      <c r="H792" s="84"/>
    </row>
    <row r="793" spans="1:8">
      <c r="A793" s="82"/>
      <c r="B793" s="82"/>
      <c r="C793" s="84"/>
      <c r="D793" s="83"/>
      <c r="E793" s="81"/>
      <c r="F793" s="81"/>
      <c r="G793" s="81"/>
      <c r="H793" s="84"/>
    </row>
    <row r="794" spans="1:8">
      <c r="A794" s="82"/>
      <c r="B794" s="82"/>
      <c r="C794" s="84"/>
      <c r="D794" s="83"/>
      <c r="E794" s="81"/>
      <c r="F794" s="81"/>
      <c r="G794" s="81"/>
      <c r="H794" s="84"/>
    </row>
    <row r="795" spans="1:8">
      <c r="A795" s="82"/>
      <c r="B795" s="82"/>
      <c r="C795" s="84"/>
      <c r="D795" s="83"/>
      <c r="E795" s="81"/>
      <c r="F795" s="81"/>
      <c r="G795" s="81"/>
      <c r="H795" s="84"/>
    </row>
    <row r="796" spans="1:8">
      <c r="A796" s="82"/>
      <c r="B796" s="82"/>
      <c r="C796" s="84"/>
      <c r="D796" s="83"/>
      <c r="E796" s="81"/>
      <c r="F796" s="81"/>
      <c r="G796" s="81"/>
      <c r="H796" s="84"/>
    </row>
    <row r="797" spans="1:8">
      <c r="A797" s="82"/>
      <c r="B797" s="82"/>
      <c r="C797" s="84"/>
      <c r="D797" s="83"/>
      <c r="E797" s="81"/>
      <c r="F797" s="81"/>
      <c r="G797" s="81"/>
      <c r="H797" s="84"/>
    </row>
    <row r="798" spans="1:8">
      <c r="A798" s="82"/>
      <c r="B798" s="82"/>
      <c r="C798" s="84"/>
      <c r="D798" s="83"/>
      <c r="E798" s="81"/>
      <c r="F798" s="81"/>
      <c r="G798" s="81"/>
      <c r="H798" s="84"/>
    </row>
    <row r="799" spans="1:8">
      <c r="A799" s="82"/>
      <c r="B799" s="82"/>
      <c r="C799" s="84"/>
      <c r="D799" s="83"/>
      <c r="E799" s="81"/>
      <c r="F799" s="81"/>
      <c r="G799" s="81"/>
      <c r="H799" s="84"/>
    </row>
    <row r="800" spans="1:8">
      <c r="A800" s="82"/>
      <c r="B800" s="82"/>
      <c r="C800" s="84"/>
      <c r="D800" s="83"/>
      <c r="E800" s="81"/>
      <c r="F800" s="81"/>
      <c r="G800" s="81"/>
      <c r="H800" s="84"/>
    </row>
    <row r="801" spans="1:8">
      <c r="A801" s="82"/>
      <c r="B801" s="82"/>
      <c r="C801" s="84"/>
      <c r="D801" s="83"/>
      <c r="E801" s="81"/>
      <c r="F801" s="81"/>
      <c r="G801" s="81"/>
      <c r="H801" s="84"/>
    </row>
    <row r="802" spans="1:8">
      <c r="A802" s="82"/>
      <c r="B802" s="82"/>
      <c r="C802" s="84"/>
      <c r="D802" s="83"/>
      <c r="E802" s="81"/>
      <c r="F802" s="81"/>
      <c r="G802" s="81"/>
      <c r="H802" s="84"/>
    </row>
    <row r="803" spans="1:8">
      <c r="A803" s="82"/>
      <c r="B803" s="82"/>
      <c r="C803" s="84"/>
      <c r="D803" s="83"/>
      <c r="E803" s="81"/>
      <c r="F803" s="81"/>
      <c r="G803" s="81"/>
      <c r="H803" s="84"/>
    </row>
    <row r="804" spans="1:8">
      <c r="A804" s="82"/>
      <c r="B804" s="82"/>
      <c r="C804" s="84"/>
      <c r="D804" s="83"/>
      <c r="E804" s="81"/>
      <c r="F804" s="81"/>
      <c r="G804" s="81"/>
      <c r="H804" s="84"/>
    </row>
    <row r="805" spans="1:8">
      <c r="A805" s="82"/>
      <c r="B805" s="82"/>
      <c r="C805" s="84"/>
      <c r="D805" s="83"/>
      <c r="E805" s="81"/>
      <c r="F805" s="81"/>
      <c r="G805" s="81"/>
      <c r="H805" s="84"/>
    </row>
    <row r="806" spans="1:8">
      <c r="A806" s="82"/>
      <c r="B806" s="82"/>
      <c r="C806" s="84"/>
      <c r="D806" s="83"/>
      <c r="E806" s="81"/>
      <c r="F806" s="81"/>
      <c r="G806" s="81"/>
      <c r="H806" s="84"/>
    </row>
    <row r="807" spans="1:8">
      <c r="A807" s="82"/>
      <c r="B807" s="82"/>
      <c r="C807" s="84"/>
      <c r="D807" s="83"/>
      <c r="E807" s="81"/>
      <c r="F807" s="81"/>
      <c r="G807" s="81"/>
      <c r="H807" s="84"/>
    </row>
    <row r="808" spans="1:8">
      <c r="A808" s="82"/>
      <c r="B808" s="82"/>
      <c r="C808" s="84"/>
      <c r="D808" s="83"/>
      <c r="E808" s="81"/>
      <c r="F808" s="81"/>
      <c r="G808" s="81"/>
      <c r="H808" s="84"/>
    </row>
    <row r="809" spans="1:8">
      <c r="A809" s="82"/>
      <c r="B809" s="82"/>
      <c r="C809" s="84"/>
      <c r="D809" s="83"/>
      <c r="E809" s="81"/>
      <c r="F809" s="81"/>
      <c r="G809" s="81"/>
      <c r="H809" s="84"/>
    </row>
    <row r="810" spans="1:8">
      <c r="A810" s="82"/>
      <c r="B810" s="82"/>
      <c r="C810" s="84"/>
      <c r="D810" s="83"/>
      <c r="E810" s="81"/>
      <c r="F810" s="81"/>
      <c r="G810" s="81"/>
      <c r="H810" s="84"/>
    </row>
    <row r="811" spans="1:8">
      <c r="A811" s="82"/>
      <c r="B811" s="82"/>
      <c r="C811" s="84"/>
      <c r="D811" s="83"/>
      <c r="E811" s="81"/>
      <c r="F811" s="81"/>
      <c r="G811" s="81"/>
      <c r="H811" s="84"/>
    </row>
    <row r="812" spans="1:8">
      <c r="A812" s="82"/>
      <c r="B812" s="82"/>
      <c r="C812" s="84"/>
      <c r="D812" s="83"/>
      <c r="E812" s="81"/>
      <c r="F812" s="81"/>
      <c r="G812" s="81"/>
      <c r="H812" s="84"/>
    </row>
    <row r="813" spans="1:8">
      <c r="A813" s="82"/>
      <c r="B813" s="82"/>
      <c r="C813" s="84"/>
      <c r="D813" s="83"/>
      <c r="E813" s="81"/>
      <c r="F813" s="81"/>
      <c r="G813" s="81"/>
      <c r="H813" s="84"/>
    </row>
    <row r="814" spans="1:8">
      <c r="A814" s="82"/>
      <c r="B814" s="82"/>
      <c r="C814" s="84"/>
      <c r="D814" s="83"/>
      <c r="E814" s="81"/>
      <c r="F814" s="81"/>
      <c r="G814" s="81"/>
      <c r="H814" s="84"/>
    </row>
    <row r="815" spans="1:8">
      <c r="A815" s="82"/>
      <c r="B815" s="82"/>
      <c r="C815" s="84"/>
      <c r="D815" s="83"/>
      <c r="E815" s="81"/>
      <c r="F815" s="81"/>
      <c r="G815" s="81"/>
      <c r="H815" s="84"/>
    </row>
    <row r="816" spans="1:8">
      <c r="A816" s="82"/>
      <c r="B816" s="82"/>
      <c r="C816" s="84"/>
      <c r="D816" s="83"/>
      <c r="E816" s="81"/>
      <c r="F816" s="81"/>
      <c r="G816" s="81"/>
      <c r="H816" s="84"/>
    </row>
    <row r="817" spans="1:8">
      <c r="A817" s="82"/>
      <c r="B817" s="82"/>
      <c r="C817" s="84"/>
      <c r="D817" s="83"/>
      <c r="E817" s="81"/>
      <c r="F817" s="81"/>
      <c r="G817" s="81"/>
      <c r="H817" s="84"/>
    </row>
    <row r="818" spans="1:8">
      <c r="A818" s="82"/>
      <c r="B818" s="82"/>
      <c r="C818" s="84"/>
      <c r="D818" s="83"/>
      <c r="E818" s="81"/>
      <c r="F818" s="81"/>
      <c r="G818" s="81"/>
      <c r="H818" s="84"/>
    </row>
    <row r="819" spans="1:8">
      <c r="A819" s="82"/>
      <c r="B819" s="82"/>
      <c r="C819" s="84"/>
      <c r="D819" s="83"/>
      <c r="E819" s="81"/>
      <c r="F819" s="81"/>
      <c r="G819" s="81"/>
      <c r="H819" s="84"/>
    </row>
    <row r="820" spans="1:8">
      <c r="A820" s="82"/>
      <c r="B820" s="82"/>
      <c r="C820" s="84"/>
      <c r="D820" s="83"/>
      <c r="E820" s="81"/>
      <c r="F820" s="81"/>
      <c r="G820" s="81"/>
      <c r="H820" s="84"/>
    </row>
    <row r="821" spans="1:8">
      <c r="A821" s="82"/>
      <c r="B821" s="82"/>
      <c r="C821" s="84"/>
      <c r="D821" s="83"/>
      <c r="E821" s="81"/>
      <c r="F821" s="81"/>
      <c r="G821" s="81"/>
      <c r="H821" s="84"/>
    </row>
    <row r="822" spans="1:8">
      <c r="A822" s="82"/>
      <c r="B822" s="82"/>
      <c r="C822" s="84"/>
      <c r="D822" s="83"/>
      <c r="E822" s="81"/>
      <c r="F822" s="81"/>
      <c r="G822" s="81"/>
      <c r="H822" s="84"/>
    </row>
    <row r="823" spans="1:8">
      <c r="A823" s="82"/>
      <c r="B823" s="82"/>
      <c r="C823" s="84"/>
      <c r="D823" s="83"/>
      <c r="E823" s="81"/>
      <c r="F823" s="81"/>
      <c r="G823" s="81"/>
      <c r="H823" s="84"/>
    </row>
    <row r="824" spans="1:8">
      <c r="A824" s="82"/>
      <c r="B824" s="82"/>
      <c r="C824" s="84"/>
      <c r="D824" s="83"/>
      <c r="E824" s="81"/>
      <c r="F824" s="81"/>
      <c r="G824" s="81"/>
      <c r="H824" s="84"/>
    </row>
    <row r="825" spans="1:8">
      <c r="A825" s="82"/>
      <c r="B825" s="82"/>
      <c r="C825" s="84"/>
      <c r="D825" s="83"/>
      <c r="E825" s="81"/>
      <c r="F825" s="81"/>
      <c r="G825" s="81"/>
      <c r="H825" s="84"/>
    </row>
    <row r="826" spans="1:8">
      <c r="A826" s="82"/>
      <c r="B826" s="82"/>
      <c r="C826" s="84"/>
      <c r="D826" s="83"/>
      <c r="E826" s="81"/>
      <c r="F826" s="81"/>
      <c r="G826" s="81"/>
      <c r="H826" s="84"/>
    </row>
    <row r="827" spans="1:8">
      <c r="A827" s="82"/>
      <c r="B827" s="82"/>
      <c r="C827" s="84"/>
      <c r="D827" s="83"/>
      <c r="E827" s="81"/>
      <c r="F827" s="81"/>
      <c r="G827" s="81"/>
      <c r="H827" s="84"/>
    </row>
    <row r="828" spans="1:8">
      <c r="A828" s="82"/>
      <c r="B828" s="82"/>
      <c r="C828" s="84"/>
      <c r="D828" s="83"/>
      <c r="E828" s="81"/>
      <c r="F828" s="81"/>
      <c r="G828" s="81"/>
      <c r="H828" s="84"/>
    </row>
    <row r="829" spans="1:8">
      <c r="A829" s="82"/>
      <c r="B829" s="82"/>
      <c r="C829" s="84"/>
      <c r="D829" s="83"/>
      <c r="E829" s="81"/>
      <c r="F829" s="81"/>
      <c r="G829" s="81"/>
      <c r="H829" s="84"/>
    </row>
    <row r="830" spans="1:8">
      <c r="A830" s="82"/>
      <c r="B830" s="82"/>
      <c r="C830" s="84"/>
      <c r="D830" s="83"/>
      <c r="E830" s="81"/>
      <c r="F830" s="81"/>
      <c r="G830" s="81"/>
      <c r="H830" s="84"/>
    </row>
    <row r="831" spans="1:8">
      <c r="A831" s="82"/>
      <c r="B831" s="82"/>
      <c r="C831" s="84"/>
      <c r="D831" s="83"/>
      <c r="E831" s="81"/>
      <c r="F831" s="81"/>
      <c r="G831" s="81"/>
      <c r="H831" s="84"/>
    </row>
    <row r="832" spans="1:8">
      <c r="A832" s="82"/>
      <c r="B832" s="82"/>
      <c r="C832" s="84"/>
      <c r="D832" s="83"/>
      <c r="E832" s="81"/>
      <c r="F832" s="81"/>
      <c r="G832" s="81"/>
      <c r="H832" s="84"/>
    </row>
    <row r="833" spans="1:8">
      <c r="A833" s="82"/>
      <c r="B833" s="82"/>
      <c r="C833" s="84"/>
      <c r="D833" s="83"/>
      <c r="E833" s="81"/>
      <c r="F833" s="81"/>
      <c r="G833" s="81"/>
      <c r="H833" s="84"/>
    </row>
    <row r="834" spans="1:8">
      <c r="A834" s="82"/>
      <c r="B834" s="82"/>
      <c r="C834" s="84"/>
      <c r="D834" s="83"/>
      <c r="E834" s="81"/>
      <c r="F834" s="81"/>
      <c r="G834" s="81"/>
      <c r="H834" s="84"/>
    </row>
    <row r="835" spans="1:8">
      <c r="A835" s="82"/>
      <c r="B835" s="82"/>
      <c r="C835" s="84"/>
      <c r="D835" s="83"/>
      <c r="E835" s="81"/>
      <c r="F835" s="81"/>
      <c r="G835" s="81"/>
      <c r="H835" s="84"/>
    </row>
    <row r="836" spans="1:8">
      <c r="A836" s="82"/>
      <c r="B836" s="82"/>
      <c r="C836" s="84"/>
      <c r="D836" s="83"/>
      <c r="E836" s="81"/>
      <c r="F836" s="81"/>
      <c r="G836" s="81"/>
      <c r="H836" s="84"/>
    </row>
    <row r="837" spans="1:8">
      <c r="A837" s="82"/>
      <c r="B837" s="82"/>
      <c r="C837" s="84"/>
      <c r="D837" s="83"/>
      <c r="E837" s="81"/>
      <c r="F837" s="81"/>
      <c r="G837" s="81"/>
      <c r="H837" s="84"/>
    </row>
    <row r="838" spans="1:8">
      <c r="A838" s="82"/>
      <c r="B838" s="82"/>
      <c r="C838" s="84"/>
      <c r="D838" s="83"/>
      <c r="E838" s="81"/>
      <c r="F838" s="81"/>
      <c r="G838" s="81"/>
      <c r="H838" s="84"/>
    </row>
    <row r="839" spans="1:8">
      <c r="A839" s="82"/>
      <c r="B839" s="82"/>
      <c r="C839" s="84"/>
      <c r="D839" s="83"/>
      <c r="E839" s="81"/>
      <c r="F839" s="81"/>
      <c r="G839" s="81"/>
      <c r="H839" s="84"/>
    </row>
    <row r="840" spans="1:8">
      <c r="A840" s="82"/>
      <c r="B840" s="82"/>
      <c r="C840" s="84"/>
      <c r="D840" s="83"/>
      <c r="E840" s="81"/>
      <c r="F840" s="81"/>
      <c r="G840" s="81"/>
      <c r="H840" s="84"/>
    </row>
    <row r="841" spans="1:8">
      <c r="A841" s="82"/>
      <c r="B841" s="82"/>
      <c r="C841" s="84"/>
      <c r="D841" s="83"/>
      <c r="E841" s="81"/>
      <c r="F841" s="81"/>
      <c r="G841" s="81"/>
      <c r="H841" s="84"/>
    </row>
    <row r="842" spans="1:8">
      <c r="A842" s="82"/>
      <c r="B842" s="82"/>
      <c r="C842" s="84"/>
      <c r="D842" s="83"/>
      <c r="E842" s="81"/>
      <c r="F842" s="81"/>
      <c r="G842" s="81"/>
      <c r="H842" s="84"/>
    </row>
    <row r="843" spans="1:8">
      <c r="A843" s="82"/>
      <c r="B843" s="82"/>
      <c r="C843" s="84"/>
      <c r="D843" s="83"/>
      <c r="E843" s="81"/>
      <c r="F843" s="81"/>
      <c r="G843" s="81"/>
      <c r="H843" s="84"/>
    </row>
    <row r="844" spans="1:8">
      <c r="A844" s="82"/>
      <c r="B844" s="82"/>
      <c r="C844" s="84"/>
      <c r="D844" s="83"/>
      <c r="E844" s="81"/>
      <c r="F844" s="81"/>
      <c r="G844" s="81"/>
      <c r="H844" s="84"/>
    </row>
    <row r="845" spans="1:8">
      <c r="A845" s="82"/>
      <c r="B845" s="82"/>
      <c r="C845" s="84"/>
      <c r="D845" s="83"/>
      <c r="E845" s="81"/>
      <c r="F845" s="81"/>
      <c r="G845" s="81"/>
      <c r="H845" s="84"/>
    </row>
    <row r="846" spans="1:8">
      <c r="A846" s="82"/>
      <c r="B846" s="82"/>
      <c r="C846" s="84"/>
      <c r="D846" s="83"/>
      <c r="E846" s="81"/>
      <c r="F846" s="81"/>
      <c r="G846" s="81"/>
      <c r="H846" s="84"/>
    </row>
    <row r="847" spans="1:8">
      <c r="A847" s="82"/>
      <c r="B847" s="82"/>
      <c r="C847" s="84"/>
      <c r="D847" s="83"/>
      <c r="E847" s="81"/>
      <c r="F847" s="81"/>
      <c r="G847" s="81"/>
      <c r="H847" s="84"/>
    </row>
    <row r="848" spans="1:8">
      <c r="A848" s="82"/>
      <c r="B848" s="82"/>
      <c r="C848" s="84"/>
      <c r="D848" s="83"/>
      <c r="E848" s="81"/>
      <c r="F848" s="81"/>
      <c r="G848" s="81"/>
      <c r="H848" s="84"/>
    </row>
    <row r="849" spans="1:8">
      <c r="A849" s="82"/>
      <c r="B849" s="82"/>
      <c r="C849" s="84"/>
      <c r="D849" s="83"/>
      <c r="E849" s="81"/>
      <c r="F849" s="81"/>
      <c r="G849" s="81"/>
      <c r="H849" s="84"/>
    </row>
    <row r="850" spans="1:8">
      <c r="A850" s="82"/>
      <c r="B850" s="82"/>
      <c r="C850" s="84"/>
      <c r="D850" s="83"/>
      <c r="E850" s="81"/>
      <c r="F850" s="81"/>
      <c r="G850" s="81"/>
      <c r="H850" s="84"/>
    </row>
    <row r="851" spans="1:8">
      <c r="A851" s="82"/>
      <c r="B851" s="82"/>
      <c r="C851" s="84"/>
      <c r="D851" s="83"/>
      <c r="E851" s="81"/>
      <c r="F851" s="81"/>
      <c r="G851" s="81"/>
      <c r="H851" s="84"/>
    </row>
    <row r="852" spans="1:8">
      <c r="A852" s="82"/>
      <c r="B852" s="82"/>
      <c r="C852" s="84"/>
      <c r="D852" s="83"/>
      <c r="E852" s="81"/>
      <c r="F852" s="81"/>
      <c r="G852" s="81"/>
      <c r="H852" s="84"/>
    </row>
    <row r="853" spans="1:8">
      <c r="A853" s="82"/>
      <c r="B853" s="82"/>
      <c r="C853" s="84"/>
      <c r="D853" s="83"/>
      <c r="E853" s="81"/>
      <c r="F853" s="81"/>
      <c r="G853" s="81"/>
      <c r="H853" s="84"/>
    </row>
    <row r="854" spans="1:8">
      <c r="A854" s="82"/>
      <c r="B854" s="82"/>
      <c r="C854" s="84"/>
      <c r="D854" s="83"/>
      <c r="E854" s="81"/>
      <c r="F854" s="81"/>
      <c r="G854" s="81"/>
      <c r="H854" s="84"/>
    </row>
    <row r="855" spans="1:8">
      <c r="A855" s="82"/>
      <c r="B855" s="82"/>
      <c r="C855" s="84"/>
      <c r="D855" s="83"/>
      <c r="E855" s="81"/>
      <c r="F855" s="81"/>
      <c r="G855" s="81"/>
      <c r="H855" s="84"/>
    </row>
    <row r="856" spans="1:8">
      <c r="A856" s="82"/>
      <c r="B856" s="82"/>
      <c r="C856" s="84"/>
      <c r="D856" s="83"/>
      <c r="E856" s="81"/>
      <c r="F856" s="81"/>
      <c r="G856" s="81"/>
      <c r="H856" s="84"/>
    </row>
    <row r="857" spans="1:8">
      <c r="A857" s="82"/>
      <c r="B857" s="82"/>
      <c r="C857" s="84"/>
      <c r="D857" s="83"/>
      <c r="E857" s="81"/>
      <c r="F857" s="81"/>
      <c r="G857" s="81"/>
      <c r="H857" s="84"/>
    </row>
    <row r="858" spans="1:8">
      <c r="A858" s="82"/>
      <c r="B858" s="82"/>
      <c r="C858" s="84"/>
      <c r="D858" s="83"/>
      <c r="E858" s="81"/>
      <c r="F858" s="81"/>
      <c r="G858" s="81"/>
      <c r="H858" s="84"/>
    </row>
    <row r="859" spans="1:8">
      <c r="A859" s="82"/>
      <c r="B859" s="82"/>
      <c r="C859" s="84"/>
      <c r="D859" s="83"/>
      <c r="E859" s="81"/>
      <c r="F859" s="81"/>
      <c r="G859" s="81"/>
      <c r="H859" s="84"/>
    </row>
    <row r="860" spans="1:8">
      <c r="A860" s="82"/>
      <c r="B860" s="82"/>
      <c r="C860" s="84"/>
      <c r="D860" s="83"/>
      <c r="E860" s="81"/>
      <c r="F860" s="81"/>
      <c r="G860" s="81"/>
      <c r="H860" s="84"/>
    </row>
    <row r="861" spans="1:8">
      <c r="A861" s="82"/>
      <c r="B861" s="82"/>
      <c r="C861" s="84"/>
      <c r="D861" s="83"/>
      <c r="E861" s="81"/>
      <c r="F861" s="81"/>
      <c r="G861" s="81"/>
      <c r="H861" s="84"/>
    </row>
    <row r="862" spans="1:8">
      <c r="A862" s="82"/>
      <c r="B862" s="82"/>
      <c r="C862" s="84"/>
      <c r="D862" s="83"/>
      <c r="E862" s="81"/>
      <c r="F862" s="81"/>
      <c r="G862" s="81"/>
      <c r="H862" s="84"/>
    </row>
    <row r="863" spans="1:8">
      <c r="A863" s="82"/>
      <c r="B863" s="82"/>
      <c r="C863" s="84"/>
      <c r="D863" s="83"/>
      <c r="E863" s="81"/>
      <c r="F863" s="81"/>
      <c r="G863" s="81"/>
      <c r="H863" s="84"/>
    </row>
    <row r="864" spans="1:8">
      <c r="A864" s="82"/>
      <c r="B864" s="82"/>
      <c r="C864" s="84"/>
      <c r="D864" s="83"/>
      <c r="E864" s="81"/>
      <c r="F864" s="81"/>
      <c r="G864" s="81"/>
      <c r="H864" s="84"/>
    </row>
    <row r="865" spans="1:8">
      <c r="A865" s="82"/>
      <c r="B865" s="82"/>
      <c r="C865" s="84"/>
      <c r="D865" s="83"/>
      <c r="E865" s="81"/>
      <c r="F865" s="81"/>
      <c r="G865" s="81"/>
      <c r="H865" s="84"/>
    </row>
    <row r="866" spans="1:8">
      <c r="A866" s="82"/>
      <c r="B866" s="82"/>
      <c r="C866" s="84"/>
      <c r="D866" s="83"/>
      <c r="E866" s="81"/>
      <c r="F866" s="81"/>
      <c r="G866" s="81"/>
      <c r="H866" s="84"/>
    </row>
    <row r="867" spans="1:8">
      <c r="A867" s="82"/>
      <c r="B867" s="82"/>
      <c r="C867" s="84"/>
      <c r="D867" s="83"/>
      <c r="E867" s="81"/>
      <c r="F867" s="81"/>
      <c r="G867" s="81"/>
      <c r="H867" s="84"/>
    </row>
    <row r="868" spans="1:8">
      <c r="A868" s="82"/>
      <c r="B868" s="82"/>
      <c r="C868" s="84"/>
      <c r="D868" s="83"/>
      <c r="E868" s="81"/>
      <c r="F868" s="81"/>
      <c r="G868" s="81"/>
      <c r="H868" s="84"/>
    </row>
    <row r="869" spans="1:8">
      <c r="A869" s="82"/>
      <c r="B869" s="82"/>
      <c r="C869" s="84"/>
      <c r="D869" s="83"/>
      <c r="E869" s="81"/>
      <c r="F869" s="81"/>
      <c r="G869" s="81"/>
      <c r="H869" s="84"/>
    </row>
    <row r="870" spans="1:8">
      <c r="A870" s="82"/>
      <c r="B870" s="82"/>
      <c r="C870" s="84"/>
      <c r="D870" s="83"/>
      <c r="E870" s="81"/>
      <c r="F870" s="81"/>
      <c r="G870" s="81"/>
      <c r="H870" s="84"/>
    </row>
    <row r="871" spans="1:8">
      <c r="A871" s="82"/>
      <c r="B871" s="82"/>
      <c r="C871" s="84"/>
      <c r="D871" s="83"/>
      <c r="E871" s="81"/>
      <c r="F871" s="81"/>
      <c r="G871" s="81"/>
      <c r="H871" s="84"/>
    </row>
    <row r="872" spans="1:8">
      <c r="A872" s="82"/>
      <c r="B872" s="82"/>
      <c r="C872" s="84"/>
      <c r="D872" s="83"/>
      <c r="E872" s="81"/>
      <c r="F872" s="81"/>
      <c r="G872" s="81"/>
      <c r="H872" s="84"/>
    </row>
    <row r="873" spans="1:8">
      <c r="A873" s="82"/>
      <c r="B873" s="82"/>
      <c r="C873" s="84"/>
      <c r="D873" s="83"/>
      <c r="E873" s="81"/>
      <c r="F873" s="81"/>
      <c r="G873" s="81"/>
      <c r="H873" s="84"/>
    </row>
    <row r="874" spans="1:8">
      <c r="A874" s="82"/>
      <c r="B874" s="82"/>
      <c r="C874" s="84"/>
      <c r="D874" s="83"/>
      <c r="E874" s="81"/>
      <c r="F874" s="81"/>
      <c r="G874" s="81"/>
      <c r="H874" s="84"/>
    </row>
    <row r="875" spans="1:8">
      <c r="A875" s="82"/>
      <c r="B875" s="82"/>
      <c r="C875" s="84"/>
      <c r="D875" s="83"/>
      <c r="E875" s="81"/>
      <c r="F875" s="81"/>
      <c r="G875" s="81"/>
      <c r="H875" s="84"/>
    </row>
    <row r="876" spans="1:8">
      <c r="A876" s="82"/>
      <c r="B876" s="82"/>
      <c r="C876" s="84"/>
      <c r="D876" s="83"/>
      <c r="E876" s="81"/>
      <c r="F876" s="81"/>
      <c r="G876" s="81"/>
      <c r="H876" s="84"/>
    </row>
    <row r="877" spans="1:8">
      <c r="A877" s="82"/>
      <c r="B877" s="82"/>
      <c r="C877" s="84"/>
      <c r="D877" s="83"/>
      <c r="E877" s="81"/>
      <c r="F877" s="81"/>
      <c r="G877" s="81"/>
      <c r="H877" s="84"/>
    </row>
    <row r="878" spans="1:8">
      <c r="A878" s="82"/>
      <c r="B878" s="82"/>
      <c r="C878" s="84"/>
      <c r="D878" s="83"/>
      <c r="E878" s="81"/>
      <c r="F878" s="81"/>
      <c r="G878" s="81"/>
      <c r="H878" s="84"/>
    </row>
    <row r="879" spans="1:8">
      <c r="A879" s="82"/>
      <c r="B879" s="82"/>
      <c r="C879" s="84"/>
      <c r="D879" s="83"/>
      <c r="E879" s="81"/>
      <c r="F879" s="81"/>
      <c r="G879" s="81"/>
      <c r="H879" s="84"/>
    </row>
    <row r="880" spans="1:8">
      <c r="A880" s="82"/>
      <c r="B880" s="82"/>
      <c r="C880" s="84"/>
      <c r="D880" s="83"/>
      <c r="E880" s="81"/>
      <c r="F880" s="81"/>
      <c r="G880" s="81"/>
      <c r="H880" s="84"/>
    </row>
    <row r="881" spans="1:8">
      <c r="A881" s="82"/>
      <c r="B881" s="82"/>
      <c r="C881" s="84"/>
      <c r="D881" s="83"/>
      <c r="E881" s="81"/>
      <c r="F881" s="81"/>
      <c r="G881" s="81"/>
      <c r="H881" s="84"/>
    </row>
    <row r="882" spans="1:8">
      <c r="A882" s="82"/>
      <c r="B882" s="82"/>
      <c r="C882" s="84"/>
      <c r="D882" s="83"/>
      <c r="E882" s="81"/>
      <c r="F882" s="81"/>
      <c r="G882" s="81"/>
      <c r="H882" s="84"/>
    </row>
    <row r="883" spans="1:8">
      <c r="A883" s="82"/>
      <c r="B883" s="82"/>
      <c r="C883" s="84"/>
      <c r="D883" s="83"/>
      <c r="E883" s="81"/>
      <c r="F883" s="81"/>
      <c r="G883" s="81"/>
      <c r="H883" s="84"/>
    </row>
    <row r="884" spans="1:8">
      <c r="A884" s="82"/>
      <c r="B884" s="82"/>
      <c r="C884" s="84"/>
      <c r="D884" s="83"/>
      <c r="E884" s="81"/>
      <c r="F884" s="81"/>
      <c r="G884" s="81"/>
      <c r="H884" s="84"/>
    </row>
    <row r="885" spans="1:8">
      <c r="A885" s="82"/>
      <c r="B885" s="82"/>
      <c r="C885" s="84"/>
      <c r="D885" s="83"/>
      <c r="E885" s="81"/>
      <c r="F885" s="81"/>
      <c r="G885" s="81"/>
      <c r="H885" s="84"/>
    </row>
    <row r="886" spans="1:8">
      <c r="A886" s="82"/>
      <c r="B886" s="82"/>
      <c r="C886" s="84"/>
      <c r="D886" s="83"/>
      <c r="E886" s="81"/>
      <c r="F886" s="81"/>
      <c r="G886" s="81"/>
      <c r="H886" s="84"/>
    </row>
    <row r="887" spans="1:8">
      <c r="A887" s="82"/>
      <c r="B887" s="82"/>
      <c r="C887" s="84"/>
      <c r="D887" s="83"/>
      <c r="E887" s="81"/>
      <c r="F887" s="81"/>
      <c r="G887" s="81"/>
      <c r="H887" s="84"/>
    </row>
    <row r="888" spans="1:8">
      <c r="A888" s="82"/>
      <c r="B888" s="82"/>
      <c r="C888" s="84"/>
      <c r="D888" s="83"/>
      <c r="E888" s="81"/>
      <c r="F888" s="81"/>
      <c r="G888" s="81"/>
      <c r="H888" s="84"/>
    </row>
    <row r="889" spans="1:8">
      <c r="A889" s="82"/>
      <c r="B889" s="82"/>
      <c r="C889" s="84"/>
      <c r="D889" s="83"/>
      <c r="E889" s="81"/>
      <c r="F889" s="81"/>
      <c r="G889" s="81"/>
      <c r="H889" s="84"/>
    </row>
    <row r="890" spans="1:8">
      <c r="A890" s="82"/>
      <c r="B890" s="82"/>
      <c r="C890" s="84"/>
      <c r="D890" s="83"/>
      <c r="E890" s="81"/>
      <c r="F890" s="81"/>
      <c r="G890" s="81"/>
      <c r="H890" s="84"/>
    </row>
    <row r="891" spans="1:8">
      <c r="A891" s="82"/>
      <c r="B891" s="82"/>
      <c r="C891" s="84"/>
      <c r="D891" s="83"/>
      <c r="E891" s="81"/>
      <c r="F891" s="81"/>
      <c r="G891" s="81"/>
      <c r="H891" s="84"/>
    </row>
    <row r="892" spans="1:8">
      <c r="A892" s="82"/>
      <c r="B892" s="82"/>
      <c r="C892" s="84"/>
      <c r="D892" s="83"/>
      <c r="E892" s="81"/>
      <c r="F892" s="81"/>
      <c r="G892" s="81"/>
      <c r="H892" s="84"/>
    </row>
    <row r="893" spans="1:8">
      <c r="A893" s="82"/>
      <c r="B893" s="82"/>
      <c r="C893" s="84"/>
      <c r="D893" s="83"/>
      <c r="E893" s="81"/>
      <c r="F893" s="81"/>
      <c r="G893" s="81"/>
      <c r="H893" s="84"/>
    </row>
    <row r="894" spans="1:8">
      <c r="A894" s="82"/>
      <c r="B894" s="82"/>
      <c r="C894" s="84"/>
      <c r="D894" s="83"/>
      <c r="E894" s="81"/>
      <c r="F894" s="81"/>
      <c r="G894" s="81"/>
      <c r="H894" s="84"/>
    </row>
    <row r="895" spans="1:8">
      <c r="A895" s="82"/>
      <c r="B895" s="82"/>
      <c r="C895" s="84"/>
      <c r="D895" s="83"/>
      <c r="E895" s="81"/>
      <c r="F895" s="81"/>
      <c r="G895" s="81"/>
      <c r="H895" s="84"/>
    </row>
    <row r="896" spans="1:8">
      <c r="A896" s="82"/>
      <c r="B896" s="82"/>
      <c r="C896" s="84"/>
      <c r="D896" s="83"/>
      <c r="E896" s="81"/>
      <c r="F896" s="81"/>
      <c r="G896" s="81"/>
      <c r="H896" s="84"/>
    </row>
    <row r="897" spans="1:8">
      <c r="A897" s="82"/>
      <c r="B897" s="82"/>
      <c r="C897" s="84"/>
      <c r="D897" s="83"/>
      <c r="E897" s="81"/>
      <c r="F897" s="81"/>
      <c r="G897" s="81"/>
      <c r="H897" s="84"/>
    </row>
    <row r="898" spans="1:8">
      <c r="A898" s="82"/>
      <c r="B898" s="82"/>
      <c r="C898" s="84"/>
      <c r="D898" s="83"/>
      <c r="E898" s="81"/>
      <c r="F898" s="81"/>
      <c r="G898" s="81"/>
      <c r="H898" s="84"/>
    </row>
    <row r="899" spans="1:8">
      <c r="A899" s="82"/>
      <c r="B899" s="82"/>
      <c r="C899" s="84"/>
      <c r="D899" s="83"/>
      <c r="E899" s="81"/>
      <c r="F899" s="81"/>
      <c r="G899" s="81"/>
      <c r="H899" s="84"/>
    </row>
    <row r="900" spans="1:8">
      <c r="A900" s="82"/>
      <c r="B900" s="82"/>
      <c r="C900" s="84"/>
      <c r="D900" s="83"/>
      <c r="E900" s="81"/>
      <c r="F900" s="81"/>
      <c r="G900" s="81"/>
      <c r="H900" s="84"/>
    </row>
    <row r="901" spans="1:8">
      <c r="A901" s="82"/>
      <c r="B901" s="82"/>
      <c r="C901" s="84"/>
      <c r="D901" s="83"/>
      <c r="E901" s="81"/>
      <c r="F901" s="81"/>
      <c r="G901" s="81"/>
      <c r="H901" s="84"/>
    </row>
    <row r="902" spans="1:8">
      <c r="A902" s="82"/>
      <c r="B902" s="82"/>
      <c r="C902" s="84"/>
      <c r="D902" s="83"/>
      <c r="E902" s="81"/>
      <c r="F902" s="81"/>
      <c r="G902" s="81"/>
      <c r="H902" s="84"/>
    </row>
    <row r="903" spans="1:8">
      <c r="A903" s="82"/>
      <c r="B903" s="82"/>
      <c r="C903" s="84"/>
      <c r="D903" s="83"/>
      <c r="E903" s="81"/>
      <c r="F903" s="81"/>
      <c r="G903" s="81"/>
      <c r="H903" s="84"/>
    </row>
    <row r="904" spans="1:8">
      <c r="A904" s="82"/>
      <c r="B904" s="82"/>
      <c r="C904" s="84"/>
      <c r="D904" s="83"/>
      <c r="E904" s="81"/>
      <c r="F904" s="81"/>
      <c r="G904" s="81"/>
      <c r="H904" s="84"/>
    </row>
    <row r="905" spans="1:8">
      <c r="A905" s="82"/>
      <c r="B905" s="82"/>
      <c r="C905" s="84"/>
      <c r="D905" s="83"/>
      <c r="E905" s="81"/>
      <c r="F905" s="81"/>
      <c r="G905" s="81"/>
      <c r="H905" s="84"/>
    </row>
    <row r="906" spans="1:8">
      <c r="A906" s="82"/>
      <c r="B906" s="82"/>
      <c r="C906" s="84"/>
      <c r="D906" s="83"/>
      <c r="E906" s="81"/>
      <c r="F906" s="81"/>
      <c r="G906" s="81"/>
      <c r="H906" s="84"/>
    </row>
    <row r="907" spans="1:8">
      <c r="A907" s="82"/>
      <c r="B907" s="82"/>
      <c r="C907" s="84"/>
      <c r="D907" s="83"/>
      <c r="E907" s="81"/>
      <c r="F907" s="81"/>
      <c r="G907" s="81"/>
      <c r="H907" s="84"/>
    </row>
    <row r="908" spans="1:8">
      <c r="A908" s="82"/>
      <c r="B908" s="82"/>
      <c r="C908" s="84"/>
      <c r="D908" s="83"/>
      <c r="E908" s="81"/>
      <c r="F908" s="81"/>
      <c r="G908" s="81"/>
      <c r="H908" s="84"/>
    </row>
    <row r="909" spans="1:8">
      <c r="A909" s="82"/>
      <c r="B909" s="82"/>
      <c r="C909" s="84"/>
      <c r="D909" s="83"/>
      <c r="E909" s="81"/>
      <c r="F909" s="81"/>
      <c r="G909" s="81"/>
      <c r="H909" s="84"/>
    </row>
    <row r="910" spans="1:8">
      <c r="A910" s="82"/>
      <c r="B910" s="82"/>
      <c r="C910" s="84"/>
      <c r="D910" s="83"/>
      <c r="E910" s="81"/>
      <c r="F910" s="81"/>
      <c r="G910" s="81"/>
      <c r="H910" s="84"/>
    </row>
    <row r="911" spans="1:8">
      <c r="A911" s="82"/>
      <c r="B911" s="82"/>
      <c r="C911" s="84"/>
      <c r="D911" s="83"/>
      <c r="E911" s="81"/>
      <c r="F911" s="81"/>
      <c r="G911" s="81"/>
      <c r="H911" s="84"/>
    </row>
    <row r="912" spans="1:8">
      <c r="A912" s="82"/>
      <c r="B912" s="82"/>
      <c r="C912" s="84"/>
      <c r="D912" s="83"/>
      <c r="E912" s="81"/>
      <c r="F912" s="81"/>
      <c r="G912" s="81"/>
      <c r="H912" s="84"/>
    </row>
    <row r="913" spans="1:8">
      <c r="A913" s="82"/>
      <c r="B913" s="82"/>
      <c r="C913" s="84"/>
      <c r="D913" s="83"/>
      <c r="E913" s="81"/>
      <c r="F913" s="81"/>
      <c r="G913" s="81"/>
      <c r="H913" s="84"/>
    </row>
    <row r="914" spans="1:8">
      <c r="A914" s="82"/>
      <c r="B914" s="82"/>
      <c r="C914" s="84"/>
      <c r="D914" s="83"/>
      <c r="E914" s="81"/>
      <c r="F914" s="81"/>
      <c r="G914" s="81"/>
      <c r="H914" s="84"/>
    </row>
    <row r="915" spans="1:8">
      <c r="A915" s="82"/>
      <c r="B915" s="82"/>
      <c r="C915" s="84"/>
      <c r="D915" s="83"/>
      <c r="E915" s="81"/>
      <c r="F915" s="81"/>
      <c r="G915" s="81"/>
      <c r="H915" s="84"/>
    </row>
    <row r="916" spans="1:8">
      <c r="A916" s="82"/>
      <c r="B916" s="82"/>
      <c r="C916" s="84"/>
      <c r="D916" s="83"/>
      <c r="E916" s="81"/>
      <c r="F916" s="81"/>
      <c r="G916" s="81"/>
      <c r="H916" s="84"/>
    </row>
    <row r="917" spans="1:8">
      <c r="A917" s="82"/>
      <c r="B917" s="82"/>
      <c r="C917" s="84"/>
      <c r="D917" s="83"/>
      <c r="E917" s="81"/>
      <c r="F917" s="81"/>
      <c r="G917" s="81"/>
      <c r="H917" s="84"/>
    </row>
    <row r="918" spans="1:8">
      <c r="A918" s="82"/>
      <c r="B918" s="82"/>
      <c r="C918" s="84"/>
      <c r="D918" s="83"/>
      <c r="E918" s="81"/>
      <c r="F918" s="81"/>
      <c r="G918" s="81"/>
      <c r="H918" s="84"/>
    </row>
    <row r="919" spans="1:8">
      <c r="A919" s="82"/>
      <c r="B919" s="82"/>
      <c r="C919" s="84"/>
      <c r="D919" s="83"/>
      <c r="E919" s="81"/>
      <c r="F919" s="81"/>
      <c r="G919" s="81"/>
      <c r="H919" s="84"/>
    </row>
    <row r="920" spans="1:8">
      <c r="A920" s="82"/>
      <c r="B920" s="82"/>
      <c r="C920" s="84"/>
      <c r="D920" s="83"/>
      <c r="E920" s="81"/>
      <c r="F920" s="81"/>
      <c r="G920" s="81"/>
      <c r="H920" s="84"/>
    </row>
    <row r="921" spans="1:8">
      <c r="A921" s="82"/>
      <c r="B921" s="82"/>
      <c r="C921" s="84"/>
      <c r="D921" s="83"/>
      <c r="E921" s="81"/>
      <c r="F921" s="81"/>
      <c r="G921" s="81"/>
      <c r="H921" s="84"/>
    </row>
    <row r="922" spans="1:8">
      <c r="A922" s="82"/>
      <c r="B922" s="82"/>
      <c r="C922" s="84"/>
      <c r="D922" s="83"/>
      <c r="E922" s="81"/>
      <c r="F922" s="81"/>
      <c r="G922" s="81"/>
      <c r="H922" s="84"/>
    </row>
    <row r="923" spans="1:8">
      <c r="A923" s="82"/>
      <c r="B923" s="82"/>
      <c r="C923" s="84"/>
      <c r="D923" s="83"/>
      <c r="E923" s="81"/>
      <c r="F923" s="81"/>
      <c r="G923" s="81"/>
      <c r="H923" s="84"/>
    </row>
    <row r="924" spans="1:8">
      <c r="A924" s="82"/>
      <c r="B924" s="82"/>
      <c r="C924" s="84"/>
      <c r="D924" s="83"/>
      <c r="E924" s="81"/>
      <c r="F924" s="81"/>
      <c r="G924" s="81"/>
      <c r="H924" s="84"/>
    </row>
    <row r="925" spans="1:8">
      <c r="A925" s="82"/>
      <c r="B925" s="82"/>
      <c r="C925" s="84"/>
      <c r="D925" s="83"/>
      <c r="E925" s="81"/>
      <c r="F925" s="81"/>
      <c r="G925" s="81"/>
      <c r="H925" s="84"/>
    </row>
    <row r="926" spans="1:8">
      <c r="A926" s="82"/>
      <c r="B926" s="82"/>
      <c r="C926" s="84"/>
      <c r="D926" s="83"/>
      <c r="E926" s="81"/>
      <c r="F926" s="81"/>
      <c r="G926" s="81"/>
      <c r="H926" s="84"/>
    </row>
    <row r="927" spans="1:8">
      <c r="A927" s="82"/>
      <c r="B927" s="82"/>
      <c r="C927" s="84"/>
      <c r="D927" s="83"/>
      <c r="E927" s="81"/>
      <c r="F927" s="81"/>
      <c r="G927" s="81"/>
      <c r="H927" s="84"/>
    </row>
    <row r="928" spans="1:8">
      <c r="A928" s="82"/>
      <c r="B928" s="82"/>
      <c r="C928" s="84"/>
      <c r="D928" s="83"/>
      <c r="E928" s="81"/>
      <c r="F928" s="81"/>
      <c r="G928" s="81"/>
      <c r="H928" s="84"/>
    </row>
    <row r="929" spans="1:8">
      <c r="A929" s="82"/>
      <c r="B929" s="82"/>
      <c r="C929" s="84"/>
      <c r="D929" s="83"/>
      <c r="E929" s="81"/>
      <c r="F929" s="81"/>
      <c r="G929" s="81"/>
      <c r="H929" s="84"/>
    </row>
    <row r="930" spans="1:8">
      <c r="A930" s="82"/>
      <c r="B930" s="82"/>
      <c r="C930" s="84"/>
      <c r="D930" s="83"/>
      <c r="E930" s="81"/>
      <c r="F930" s="81"/>
      <c r="G930" s="81"/>
      <c r="H930" s="84"/>
    </row>
    <row r="931" spans="1:8">
      <c r="A931" s="82"/>
      <c r="B931" s="82"/>
      <c r="C931" s="84"/>
      <c r="D931" s="83"/>
      <c r="E931" s="81"/>
      <c r="F931" s="81"/>
      <c r="G931" s="81"/>
      <c r="H931" s="84"/>
    </row>
    <row r="932" spans="1:8">
      <c r="A932" s="82"/>
      <c r="B932" s="82"/>
      <c r="C932" s="84"/>
      <c r="D932" s="83"/>
      <c r="E932" s="81"/>
      <c r="F932" s="81"/>
      <c r="G932" s="81"/>
      <c r="H932" s="84"/>
    </row>
    <row r="933" spans="1:8">
      <c r="A933" s="82"/>
      <c r="B933" s="82"/>
      <c r="C933" s="84"/>
      <c r="D933" s="83"/>
      <c r="E933" s="81"/>
      <c r="F933" s="81"/>
      <c r="G933" s="81"/>
      <c r="H933" s="84"/>
    </row>
    <row r="934" spans="1:8">
      <c r="A934" s="82"/>
      <c r="B934" s="82"/>
      <c r="C934" s="84"/>
      <c r="D934" s="83"/>
      <c r="E934" s="81"/>
      <c r="F934" s="81"/>
      <c r="G934" s="81"/>
      <c r="H934" s="84"/>
    </row>
    <row r="935" spans="1:8">
      <c r="A935" s="82"/>
      <c r="B935" s="82"/>
      <c r="C935" s="84"/>
      <c r="D935" s="83"/>
      <c r="E935" s="81"/>
      <c r="F935" s="81"/>
      <c r="G935" s="81"/>
      <c r="H935" s="84"/>
    </row>
    <row r="936" spans="1:8">
      <c r="A936" s="82"/>
      <c r="B936" s="82"/>
      <c r="C936" s="84"/>
      <c r="D936" s="83"/>
      <c r="E936" s="81"/>
      <c r="F936" s="81"/>
      <c r="G936" s="81"/>
      <c r="H936" s="84"/>
    </row>
    <row r="937" spans="1:8">
      <c r="A937" s="82"/>
      <c r="B937" s="82"/>
      <c r="C937" s="84"/>
      <c r="D937" s="83"/>
      <c r="E937" s="81"/>
      <c r="F937" s="81"/>
      <c r="G937" s="81"/>
      <c r="H937" s="84"/>
    </row>
    <row r="938" spans="1:8">
      <c r="A938" s="82"/>
      <c r="B938" s="82"/>
      <c r="C938" s="84"/>
      <c r="D938" s="83"/>
      <c r="E938" s="81"/>
      <c r="F938" s="81"/>
      <c r="G938" s="81"/>
      <c r="H938" s="84"/>
    </row>
    <row r="939" spans="1:8">
      <c r="A939" s="82"/>
      <c r="B939" s="82"/>
      <c r="C939" s="84"/>
      <c r="D939" s="83"/>
      <c r="E939" s="81"/>
      <c r="F939" s="81"/>
      <c r="G939" s="81"/>
      <c r="H939" s="84"/>
    </row>
    <row r="940" spans="1:8">
      <c r="A940" s="82"/>
      <c r="B940" s="82"/>
      <c r="C940" s="84"/>
      <c r="D940" s="83"/>
      <c r="E940" s="81"/>
      <c r="F940" s="81"/>
      <c r="G940" s="81"/>
      <c r="H940" s="84"/>
    </row>
    <row r="941" spans="1:8">
      <c r="A941" s="82"/>
      <c r="B941" s="82"/>
      <c r="C941" s="84"/>
      <c r="D941" s="83"/>
      <c r="E941" s="81"/>
      <c r="F941" s="81"/>
      <c r="G941" s="81"/>
      <c r="H941" s="84"/>
    </row>
    <row r="942" spans="1:8">
      <c r="A942" s="82"/>
      <c r="B942" s="82"/>
      <c r="C942" s="84"/>
      <c r="D942" s="83"/>
      <c r="E942" s="81"/>
      <c r="F942" s="81"/>
      <c r="G942" s="81"/>
      <c r="H942" s="84"/>
    </row>
    <row r="943" spans="1:8">
      <c r="A943" s="82"/>
      <c r="B943" s="82"/>
      <c r="C943" s="84"/>
      <c r="D943" s="83"/>
      <c r="E943" s="81"/>
      <c r="F943" s="81"/>
      <c r="G943" s="81"/>
      <c r="H943" s="84"/>
    </row>
    <row r="944" spans="1:8">
      <c r="A944" s="82"/>
      <c r="B944" s="82"/>
      <c r="C944" s="84"/>
      <c r="D944" s="83"/>
      <c r="E944" s="81"/>
      <c r="F944" s="81"/>
      <c r="G944" s="81"/>
      <c r="H944" s="84"/>
    </row>
    <row r="945" spans="1:8">
      <c r="A945" s="82"/>
      <c r="B945" s="82"/>
      <c r="C945" s="84"/>
      <c r="D945" s="83"/>
      <c r="E945" s="81"/>
      <c r="F945" s="81"/>
      <c r="G945" s="81"/>
      <c r="H945" s="84"/>
    </row>
    <row r="946" spans="1:8">
      <c r="A946" s="82"/>
      <c r="B946" s="82"/>
      <c r="C946" s="84"/>
      <c r="D946" s="83"/>
      <c r="E946" s="81"/>
      <c r="F946" s="81"/>
      <c r="G946" s="81"/>
      <c r="H946" s="84"/>
    </row>
    <row r="947" spans="1:8">
      <c r="A947" s="82"/>
      <c r="B947" s="82"/>
      <c r="C947" s="84"/>
      <c r="D947" s="83"/>
      <c r="E947" s="81"/>
      <c r="F947" s="81"/>
      <c r="G947" s="81"/>
      <c r="H947" s="84"/>
    </row>
    <row r="948" spans="1:8">
      <c r="A948" s="82"/>
      <c r="B948" s="82"/>
      <c r="C948" s="84"/>
      <c r="D948" s="83"/>
      <c r="E948" s="81"/>
      <c r="F948" s="81"/>
      <c r="G948" s="81"/>
      <c r="H948" s="84"/>
    </row>
    <row r="949" spans="1:8">
      <c r="A949" s="82"/>
      <c r="B949" s="82"/>
      <c r="C949" s="84"/>
      <c r="D949" s="83"/>
      <c r="E949" s="81"/>
      <c r="F949" s="81"/>
      <c r="G949" s="81"/>
      <c r="H949" s="84"/>
    </row>
    <row r="950" spans="1:8">
      <c r="A950" s="82"/>
      <c r="B950" s="82"/>
      <c r="C950" s="84"/>
      <c r="D950" s="83"/>
      <c r="E950" s="81"/>
      <c r="F950" s="81"/>
      <c r="G950" s="81"/>
      <c r="H950" s="84"/>
    </row>
    <row r="951" spans="1:8">
      <c r="A951" s="82"/>
      <c r="B951" s="82"/>
      <c r="C951" s="84"/>
      <c r="D951" s="83"/>
      <c r="E951" s="81"/>
      <c r="F951" s="81"/>
      <c r="G951" s="81"/>
      <c r="H951" s="84"/>
    </row>
    <row r="952" spans="1:8">
      <c r="A952" s="82"/>
      <c r="B952" s="82"/>
      <c r="C952" s="84"/>
      <c r="D952" s="83"/>
      <c r="E952" s="81"/>
      <c r="F952" s="81"/>
      <c r="G952" s="81"/>
      <c r="H952" s="84"/>
    </row>
    <row r="953" spans="1:8">
      <c r="A953" s="82"/>
      <c r="B953" s="82"/>
      <c r="C953" s="84"/>
      <c r="D953" s="83"/>
      <c r="E953" s="81"/>
      <c r="F953" s="81"/>
      <c r="G953" s="81"/>
      <c r="H953" s="84"/>
    </row>
    <row r="954" spans="1:8">
      <c r="A954" s="82"/>
      <c r="B954" s="82"/>
      <c r="C954" s="84"/>
      <c r="D954" s="83"/>
      <c r="E954" s="81"/>
      <c r="F954" s="81"/>
      <c r="G954" s="81"/>
      <c r="H954" s="84"/>
    </row>
    <row r="955" spans="1:8">
      <c r="A955" s="82"/>
      <c r="B955" s="82"/>
      <c r="C955" s="84"/>
      <c r="D955" s="83"/>
      <c r="E955" s="81"/>
      <c r="F955" s="81"/>
      <c r="G955" s="81"/>
      <c r="H955" s="84"/>
    </row>
    <row r="956" spans="1:8">
      <c r="A956" s="82"/>
      <c r="B956" s="82"/>
      <c r="C956" s="84"/>
      <c r="D956" s="83"/>
      <c r="E956" s="81"/>
      <c r="F956" s="81"/>
      <c r="G956" s="81"/>
      <c r="H956" s="84"/>
    </row>
    <row r="957" spans="1:8">
      <c r="A957" s="82"/>
      <c r="B957" s="82"/>
      <c r="C957" s="84"/>
      <c r="D957" s="83"/>
      <c r="E957" s="81"/>
      <c r="F957" s="81"/>
      <c r="G957" s="81"/>
      <c r="H957" s="84"/>
    </row>
    <row r="958" spans="1:8">
      <c r="A958" s="82"/>
      <c r="B958" s="82"/>
      <c r="C958" s="84"/>
      <c r="D958" s="83"/>
      <c r="E958" s="81"/>
      <c r="F958" s="81"/>
      <c r="G958" s="81"/>
      <c r="H958" s="84"/>
    </row>
    <row r="959" spans="1:8">
      <c r="A959" s="82"/>
      <c r="B959" s="82"/>
      <c r="C959" s="84"/>
      <c r="D959" s="83"/>
      <c r="E959" s="81"/>
      <c r="F959" s="81"/>
      <c r="G959" s="81"/>
      <c r="H959" s="84"/>
    </row>
    <row r="960" spans="1:8">
      <c r="A960" s="82"/>
      <c r="B960" s="82"/>
      <c r="C960" s="84"/>
      <c r="D960" s="83"/>
      <c r="E960" s="81"/>
      <c r="F960" s="81"/>
      <c r="G960" s="81"/>
      <c r="H960" s="84"/>
    </row>
    <row r="961" spans="1:8">
      <c r="A961" s="82"/>
      <c r="B961" s="82"/>
      <c r="C961" s="84"/>
      <c r="D961" s="83"/>
      <c r="E961" s="81"/>
      <c r="F961" s="81"/>
      <c r="G961" s="81"/>
      <c r="H961" s="84"/>
    </row>
    <row r="962" spans="1:8">
      <c r="A962" s="82"/>
      <c r="B962" s="82"/>
      <c r="C962" s="84"/>
      <c r="D962" s="83"/>
      <c r="E962" s="81"/>
      <c r="F962" s="81"/>
      <c r="G962" s="81"/>
      <c r="H962" s="84"/>
    </row>
    <row r="963" spans="1:8">
      <c r="A963" s="82"/>
      <c r="B963" s="82"/>
      <c r="C963" s="84"/>
      <c r="D963" s="83"/>
      <c r="E963" s="81"/>
      <c r="F963" s="81"/>
      <c r="G963" s="81"/>
      <c r="H963" s="84"/>
    </row>
    <row r="964" spans="1:8">
      <c r="A964" s="82"/>
      <c r="B964" s="82"/>
      <c r="C964" s="84"/>
      <c r="D964" s="83"/>
      <c r="E964" s="81"/>
      <c r="F964" s="81"/>
      <c r="G964" s="81"/>
      <c r="H964" s="84"/>
    </row>
    <row r="965" spans="1:8">
      <c r="A965" s="82"/>
      <c r="B965" s="82"/>
      <c r="C965" s="84"/>
      <c r="D965" s="83"/>
      <c r="E965" s="81"/>
      <c r="F965" s="81"/>
      <c r="G965" s="81"/>
      <c r="H965" s="84"/>
    </row>
    <row r="966" spans="1:8">
      <c r="A966" s="82"/>
      <c r="B966" s="82"/>
      <c r="C966" s="84"/>
      <c r="D966" s="83"/>
      <c r="E966" s="81"/>
      <c r="F966" s="81"/>
      <c r="G966" s="81"/>
      <c r="H966" s="84"/>
    </row>
    <row r="967" spans="1:8">
      <c r="A967" s="82"/>
      <c r="B967" s="82"/>
      <c r="C967" s="84"/>
      <c r="D967" s="83"/>
      <c r="E967" s="81"/>
      <c r="F967" s="81"/>
      <c r="G967" s="81"/>
      <c r="H967" s="84"/>
    </row>
    <row r="968" spans="1:8">
      <c r="A968" s="82"/>
      <c r="B968" s="82"/>
      <c r="C968" s="84"/>
      <c r="D968" s="83"/>
      <c r="E968" s="81"/>
      <c r="F968" s="81"/>
      <c r="G968" s="81"/>
      <c r="H968" s="84"/>
    </row>
    <row r="969" spans="1:8">
      <c r="A969" s="82"/>
      <c r="B969" s="82"/>
      <c r="C969" s="84"/>
      <c r="D969" s="83"/>
      <c r="E969" s="81"/>
      <c r="F969" s="81"/>
      <c r="G969" s="81"/>
      <c r="H969" s="84"/>
    </row>
    <row r="970" spans="1:8">
      <c r="A970" s="82"/>
      <c r="B970" s="82"/>
      <c r="C970" s="84"/>
      <c r="D970" s="83"/>
      <c r="E970" s="81"/>
      <c r="F970" s="81"/>
      <c r="G970" s="81"/>
      <c r="H970" s="84"/>
    </row>
    <row r="971" spans="1:8">
      <c r="A971" s="82"/>
      <c r="B971" s="82"/>
      <c r="C971" s="84"/>
      <c r="D971" s="83"/>
      <c r="E971" s="81"/>
      <c r="F971" s="81"/>
      <c r="G971" s="81"/>
      <c r="H971" s="84"/>
    </row>
    <row r="972" spans="1:8">
      <c r="A972" s="82"/>
      <c r="B972" s="82"/>
      <c r="C972" s="84"/>
      <c r="D972" s="83"/>
      <c r="E972" s="81"/>
      <c r="F972" s="81"/>
      <c r="G972" s="81"/>
      <c r="H972" s="84"/>
    </row>
    <row r="973" spans="1:8">
      <c r="A973" s="82"/>
      <c r="B973" s="82"/>
      <c r="C973" s="84"/>
      <c r="D973" s="83"/>
      <c r="E973" s="81"/>
      <c r="F973" s="81"/>
      <c r="G973" s="81"/>
      <c r="H973" s="84"/>
    </row>
    <row r="974" spans="1:8">
      <c r="A974" s="82"/>
      <c r="B974" s="82"/>
      <c r="C974" s="84"/>
      <c r="D974" s="83"/>
      <c r="E974" s="81"/>
      <c r="F974" s="81"/>
      <c r="G974" s="81"/>
      <c r="H974" s="84"/>
    </row>
    <row r="975" spans="1:8">
      <c r="A975" s="82"/>
      <c r="B975" s="82"/>
      <c r="C975" s="84"/>
      <c r="D975" s="83"/>
      <c r="E975" s="81"/>
      <c r="F975" s="81"/>
      <c r="G975" s="81"/>
      <c r="H975" s="84"/>
    </row>
    <row r="976" spans="1:8">
      <c r="A976" s="82"/>
      <c r="B976" s="82"/>
      <c r="C976" s="84"/>
      <c r="D976" s="83"/>
      <c r="E976" s="81"/>
      <c r="F976" s="81"/>
      <c r="G976" s="81"/>
      <c r="H976" s="84"/>
    </row>
    <row r="977" spans="1:8">
      <c r="A977" s="82"/>
      <c r="B977" s="82"/>
      <c r="C977" s="84"/>
      <c r="D977" s="83"/>
      <c r="E977" s="81"/>
      <c r="F977" s="81"/>
      <c r="G977" s="81"/>
      <c r="H977" s="84"/>
    </row>
    <row r="978" spans="1:8">
      <c r="A978" s="82"/>
      <c r="B978" s="82"/>
      <c r="C978" s="84"/>
      <c r="D978" s="83"/>
      <c r="E978" s="81"/>
      <c r="F978" s="81"/>
      <c r="G978" s="81"/>
      <c r="H978" s="84"/>
    </row>
    <row r="979" spans="1:8">
      <c r="A979" s="82"/>
      <c r="B979" s="82"/>
      <c r="C979" s="84"/>
      <c r="D979" s="83"/>
      <c r="E979" s="81"/>
      <c r="F979" s="81"/>
      <c r="G979" s="81"/>
      <c r="H979" s="84"/>
    </row>
    <row r="980" spans="1:8">
      <c r="A980" s="82"/>
      <c r="B980" s="82"/>
      <c r="C980" s="84"/>
      <c r="D980" s="83"/>
      <c r="E980" s="81"/>
      <c r="F980" s="81"/>
      <c r="G980" s="81"/>
      <c r="H980" s="84"/>
    </row>
    <row r="981" spans="1:8">
      <c r="A981" s="82"/>
      <c r="B981" s="82"/>
      <c r="C981" s="84"/>
      <c r="D981" s="83"/>
      <c r="E981" s="81"/>
      <c r="F981" s="81"/>
      <c r="G981" s="81"/>
      <c r="H981" s="84"/>
    </row>
    <row r="982" spans="1:8">
      <c r="A982" s="82"/>
      <c r="B982" s="82"/>
      <c r="C982" s="84"/>
      <c r="D982" s="83"/>
      <c r="E982" s="81"/>
      <c r="F982" s="81"/>
      <c r="G982" s="81"/>
      <c r="H982" s="84"/>
    </row>
    <row r="983" spans="1:8">
      <c r="A983" s="82"/>
      <c r="B983" s="82"/>
      <c r="C983" s="84"/>
      <c r="D983" s="83"/>
      <c r="E983" s="81"/>
      <c r="F983" s="81"/>
      <c r="G983" s="81"/>
      <c r="H983" s="84"/>
    </row>
    <row r="984" spans="1:8">
      <c r="A984" s="82"/>
      <c r="B984" s="82"/>
      <c r="C984" s="84"/>
      <c r="D984" s="83"/>
      <c r="E984" s="81"/>
      <c r="F984" s="81"/>
      <c r="G984" s="81"/>
      <c r="H984" s="84"/>
    </row>
    <row r="985" spans="1:8">
      <c r="A985" s="82"/>
      <c r="B985" s="82"/>
      <c r="C985" s="84"/>
      <c r="D985" s="83"/>
      <c r="E985" s="81"/>
      <c r="F985" s="81"/>
      <c r="G985" s="81"/>
      <c r="H985" s="84"/>
    </row>
    <row r="986" spans="1:8">
      <c r="A986" s="82"/>
      <c r="B986" s="82"/>
      <c r="C986" s="84"/>
      <c r="D986" s="83"/>
      <c r="E986" s="81"/>
      <c r="F986" s="81"/>
      <c r="G986" s="81"/>
      <c r="H986" s="84"/>
    </row>
    <row r="987" spans="1:8">
      <c r="A987" s="82"/>
      <c r="B987" s="82"/>
      <c r="C987" s="84"/>
      <c r="D987" s="83"/>
      <c r="E987" s="81"/>
      <c r="F987" s="81"/>
      <c r="G987" s="81"/>
      <c r="H987" s="84"/>
    </row>
    <row r="988" spans="1:8">
      <c r="A988" s="82"/>
      <c r="B988" s="82"/>
      <c r="C988" s="84"/>
      <c r="D988" s="83"/>
      <c r="E988" s="81"/>
      <c r="F988" s="81"/>
      <c r="G988" s="81"/>
      <c r="H988" s="84"/>
    </row>
    <row r="989" spans="1:8">
      <c r="A989" s="82"/>
      <c r="B989" s="82"/>
      <c r="C989" s="84"/>
      <c r="D989" s="83"/>
      <c r="E989" s="81"/>
      <c r="F989" s="81"/>
      <c r="G989" s="81"/>
      <c r="H989" s="84"/>
    </row>
    <row r="990" spans="1:8">
      <c r="A990" s="82"/>
      <c r="B990" s="82"/>
      <c r="C990" s="84"/>
      <c r="D990" s="83"/>
      <c r="E990" s="81"/>
      <c r="F990" s="81"/>
      <c r="G990" s="81"/>
      <c r="H990" s="84"/>
    </row>
    <row r="991" spans="1:8">
      <c r="A991" s="82"/>
      <c r="B991" s="82"/>
      <c r="C991" s="84"/>
      <c r="D991" s="83"/>
      <c r="E991" s="81"/>
      <c r="F991" s="81"/>
      <c r="G991" s="81"/>
      <c r="H991" s="84"/>
    </row>
    <row r="992" spans="1:8">
      <c r="A992" s="82"/>
      <c r="B992" s="82"/>
      <c r="C992" s="84"/>
      <c r="D992" s="83"/>
      <c r="E992" s="81"/>
      <c r="F992" s="81"/>
      <c r="G992" s="81"/>
      <c r="H992" s="84"/>
    </row>
    <row r="993" spans="1:8">
      <c r="A993" s="82"/>
      <c r="B993" s="82"/>
      <c r="C993" s="84"/>
      <c r="D993" s="83"/>
      <c r="E993" s="81"/>
      <c r="F993" s="81"/>
      <c r="G993" s="81"/>
      <c r="H993" s="84"/>
    </row>
    <row r="994" spans="1:8">
      <c r="A994" s="82"/>
      <c r="B994" s="82"/>
      <c r="C994" s="84"/>
      <c r="D994" s="83"/>
      <c r="E994" s="81"/>
      <c r="F994" s="81"/>
      <c r="G994" s="81"/>
      <c r="H994" s="84"/>
    </row>
    <row r="995" spans="1:8">
      <c r="A995" s="82"/>
      <c r="B995" s="82"/>
      <c r="C995" s="84"/>
      <c r="D995" s="83"/>
      <c r="E995" s="81"/>
      <c r="F995" s="81"/>
      <c r="G995" s="81"/>
      <c r="H995" s="84"/>
    </row>
    <row r="996" spans="1:8">
      <c r="A996" s="82"/>
      <c r="B996" s="82"/>
      <c r="C996" s="84"/>
      <c r="D996" s="83"/>
      <c r="E996" s="81"/>
      <c r="F996" s="81"/>
      <c r="G996" s="81"/>
      <c r="H996" s="84"/>
    </row>
    <row r="997" spans="1:8">
      <c r="A997" s="82"/>
      <c r="B997" s="82"/>
      <c r="C997" s="84"/>
      <c r="D997" s="83"/>
      <c r="E997" s="81"/>
      <c r="F997" s="81"/>
      <c r="G997" s="81"/>
      <c r="H997" s="84"/>
    </row>
    <row r="998" spans="1:8">
      <c r="A998" s="82"/>
      <c r="B998" s="82"/>
      <c r="C998" s="84"/>
      <c r="D998" s="83"/>
      <c r="E998" s="81"/>
      <c r="F998" s="81"/>
      <c r="G998" s="81"/>
      <c r="H998" s="84"/>
    </row>
    <row r="999" spans="1:8">
      <c r="A999" s="82"/>
      <c r="B999" s="82"/>
      <c r="C999" s="84"/>
      <c r="D999" s="83"/>
      <c r="E999" s="81"/>
      <c r="F999" s="81"/>
      <c r="G999" s="81"/>
      <c r="H999" s="84"/>
    </row>
    <row r="1000" spans="1:8">
      <c r="A1000" s="82"/>
      <c r="B1000" s="82"/>
      <c r="C1000" s="84"/>
      <c r="D1000" s="83"/>
      <c r="E1000" s="81"/>
      <c r="F1000" s="81"/>
      <c r="G1000" s="81"/>
      <c r="H1000" s="84"/>
    </row>
    <row r="1001" spans="1:8">
      <c r="A1001" s="82"/>
      <c r="B1001" s="82"/>
      <c r="C1001" s="84"/>
      <c r="D1001" s="83"/>
      <c r="E1001" s="81"/>
      <c r="F1001" s="81"/>
      <c r="G1001" s="81"/>
      <c r="H1001" s="84"/>
    </row>
    <row r="1002" spans="1:8">
      <c r="A1002" s="82"/>
      <c r="B1002" s="82"/>
      <c r="C1002" s="84"/>
      <c r="D1002" s="83"/>
      <c r="E1002" s="81"/>
      <c r="F1002" s="81"/>
      <c r="G1002" s="81"/>
      <c r="H1002" s="84"/>
    </row>
    <row r="1003" spans="1:8">
      <c r="A1003" s="82"/>
      <c r="B1003" s="82"/>
      <c r="C1003" s="84"/>
      <c r="D1003" s="83"/>
      <c r="E1003" s="81"/>
      <c r="F1003" s="81"/>
      <c r="G1003" s="81"/>
      <c r="H1003" s="84"/>
    </row>
    <row r="1004" spans="1:8">
      <c r="A1004" s="82"/>
      <c r="B1004" s="82"/>
      <c r="C1004" s="84"/>
      <c r="D1004" s="83"/>
      <c r="E1004" s="81"/>
      <c r="F1004" s="81"/>
      <c r="G1004" s="81"/>
      <c r="H1004" s="84"/>
    </row>
    <row r="1005" spans="1:8">
      <c r="A1005" s="82"/>
      <c r="B1005" s="82"/>
      <c r="C1005" s="84"/>
      <c r="D1005" s="83"/>
      <c r="E1005" s="81"/>
      <c r="F1005" s="81"/>
      <c r="G1005" s="81"/>
      <c r="H1005" s="84"/>
    </row>
    <row r="1006" spans="1:8">
      <c r="A1006" s="82"/>
      <c r="B1006" s="82"/>
      <c r="C1006" s="84"/>
      <c r="D1006" s="83"/>
      <c r="E1006" s="81"/>
      <c r="F1006" s="81"/>
      <c r="G1006" s="81"/>
      <c r="H1006" s="84"/>
    </row>
    <row r="1007" spans="1:8">
      <c r="A1007" s="82"/>
      <c r="B1007" s="82"/>
      <c r="C1007" s="84"/>
      <c r="D1007" s="83"/>
      <c r="E1007" s="81"/>
      <c r="F1007" s="81"/>
      <c r="G1007" s="81"/>
      <c r="H1007" s="84"/>
    </row>
    <row r="1008" spans="1:8">
      <c r="A1008" s="82"/>
      <c r="B1008" s="82"/>
      <c r="C1008" s="84"/>
      <c r="D1008" s="83"/>
      <c r="E1008" s="81"/>
      <c r="F1008" s="81"/>
      <c r="G1008" s="81"/>
      <c r="H1008" s="84"/>
    </row>
    <row r="1009" spans="1:8">
      <c r="A1009" s="82"/>
      <c r="B1009" s="82"/>
      <c r="C1009" s="84"/>
      <c r="D1009" s="83"/>
      <c r="E1009" s="81"/>
      <c r="F1009" s="81"/>
      <c r="G1009" s="81"/>
      <c r="H1009" s="84"/>
    </row>
    <row r="1010" spans="1:8">
      <c r="A1010" s="82"/>
      <c r="B1010" s="82"/>
      <c r="C1010" s="84"/>
      <c r="D1010" s="83"/>
      <c r="E1010" s="81"/>
      <c r="F1010" s="81"/>
      <c r="G1010" s="81"/>
      <c r="H1010" s="84"/>
    </row>
    <row r="1011" spans="1:8">
      <c r="A1011" s="82"/>
      <c r="B1011" s="82"/>
      <c r="C1011" s="84"/>
      <c r="D1011" s="83"/>
      <c r="E1011" s="81"/>
      <c r="F1011" s="81"/>
      <c r="G1011" s="81"/>
      <c r="H1011" s="84"/>
    </row>
    <row r="1012" spans="1:8">
      <c r="A1012" s="82"/>
      <c r="B1012" s="82"/>
      <c r="C1012" s="84"/>
      <c r="D1012" s="83"/>
      <c r="E1012" s="81"/>
      <c r="F1012" s="81"/>
      <c r="G1012" s="81"/>
      <c r="H1012" s="84"/>
    </row>
    <row r="1013" spans="1:8">
      <c r="A1013" s="82"/>
      <c r="B1013" s="82"/>
      <c r="C1013" s="84"/>
      <c r="D1013" s="83"/>
      <c r="E1013" s="81"/>
      <c r="F1013" s="81"/>
      <c r="G1013" s="81"/>
      <c r="H1013" s="84"/>
    </row>
    <row r="1014" spans="1:8">
      <c r="A1014" s="82"/>
      <c r="B1014" s="82"/>
      <c r="C1014" s="84"/>
      <c r="D1014" s="83"/>
      <c r="E1014" s="81"/>
      <c r="F1014" s="81"/>
      <c r="G1014" s="81"/>
      <c r="H1014" s="84"/>
    </row>
    <row r="1015" spans="1:8">
      <c r="A1015" s="82"/>
      <c r="B1015" s="82"/>
      <c r="C1015" s="84"/>
      <c r="D1015" s="83"/>
      <c r="E1015" s="81"/>
      <c r="F1015" s="81"/>
      <c r="G1015" s="81"/>
      <c r="H1015" s="84"/>
    </row>
    <row r="1016" spans="1:8">
      <c r="A1016" s="82"/>
      <c r="B1016" s="82"/>
      <c r="C1016" s="84"/>
      <c r="D1016" s="83"/>
      <c r="E1016" s="81"/>
      <c r="F1016" s="81"/>
      <c r="G1016" s="81"/>
      <c r="H1016" s="84"/>
    </row>
    <row r="1017" spans="1:8">
      <c r="A1017" s="82"/>
      <c r="B1017" s="82"/>
      <c r="C1017" s="84"/>
      <c r="D1017" s="83"/>
      <c r="E1017" s="81"/>
      <c r="F1017" s="81"/>
      <c r="G1017" s="81"/>
      <c r="H1017" s="84"/>
    </row>
    <row r="1018" spans="1:8">
      <c r="A1018" s="82"/>
      <c r="B1018" s="82"/>
      <c r="C1018" s="84"/>
      <c r="D1018" s="83"/>
      <c r="E1018" s="81"/>
      <c r="F1018" s="81"/>
      <c r="G1018" s="81"/>
      <c r="H1018" s="84"/>
    </row>
    <row r="1019" spans="1:8">
      <c r="A1019" s="82"/>
      <c r="B1019" s="82"/>
      <c r="C1019" s="84"/>
      <c r="D1019" s="83"/>
      <c r="E1019" s="81"/>
      <c r="F1019" s="81"/>
      <c r="G1019" s="81"/>
      <c r="H1019" s="84"/>
    </row>
    <row r="1020" spans="1:8">
      <c r="A1020" s="82"/>
      <c r="B1020" s="82"/>
      <c r="C1020" s="84"/>
      <c r="D1020" s="83"/>
      <c r="E1020" s="81"/>
      <c r="F1020" s="81"/>
      <c r="G1020" s="81"/>
      <c r="H1020" s="84"/>
    </row>
    <row r="1021" spans="1:8">
      <c r="A1021" s="82"/>
      <c r="B1021" s="82"/>
      <c r="C1021" s="84"/>
      <c r="D1021" s="83"/>
      <c r="E1021" s="81"/>
      <c r="F1021" s="81"/>
      <c r="G1021" s="81"/>
      <c r="H1021" s="84"/>
    </row>
    <row r="1022" spans="1:8">
      <c r="A1022" s="82"/>
      <c r="B1022" s="82"/>
      <c r="C1022" s="84"/>
      <c r="D1022" s="83"/>
      <c r="E1022" s="81"/>
      <c r="F1022" s="81"/>
      <c r="G1022" s="81"/>
      <c r="H1022" s="84"/>
    </row>
    <row r="1023" spans="1:8">
      <c r="A1023" s="82"/>
      <c r="B1023" s="82"/>
      <c r="C1023" s="84"/>
      <c r="D1023" s="83"/>
      <c r="E1023" s="81"/>
      <c r="F1023" s="81"/>
      <c r="G1023" s="81"/>
      <c r="H1023" s="84"/>
    </row>
    <row r="1024" spans="1:8">
      <c r="A1024" s="82"/>
      <c r="B1024" s="82"/>
      <c r="C1024" s="84"/>
      <c r="D1024" s="83"/>
      <c r="E1024" s="81"/>
      <c r="F1024" s="81"/>
      <c r="G1024" s="81"/>
      <c r="H1024" s="84"/>
    </row>
    <row r="1025" spans="1:8">
      <c r="A1025" s="82"/>
      <c r="B1025" s="82"/>
      <c r="C1025" s="84"/>
      <c r="D1025" s="83"/>
      <c r="E1025" s="81"/>
      <c r="F1025" s="81"/>
      <c r="G1025" s="81"/>
      <c r="H1025" s="84"/>
    </row>
    <row r="1026" spans="1:8">
      <c r="A1026" s="82"/>
      <c r="B1026" s="82"/>
      <c r="C1026" s="84"/>
      <c r="D1026" s="83"/>
      <c r="E1026" s="81"/>
      <c r="F1026" s="81"/>
      <c r="G1026" s="81"/>
      <c r="H1026" s="84"/>
    </row>
    <row r="1027" spans="1:8">
      <c r="A1027" s="82"/>
      <c r="B1027" s="82"/>
      <c r="C1027" s="84"/>
      <c r="D1027" s="83"/>
      <c r="E1027" s="81"/>
      <c r="F1027" s="81"/>
      <c r="G1027" s="81"/>
      <c r="H1027" s="84"/>
    </row>
    <row r="1028" spans="1:8">
      <c r="A1028" s="82"/>
      <c r="B1028" s="82"/>
      <c r="C1028" s="84"/>
      <c r="D1028" s="83"/>
      <c r="E1028" s="81"/>
      <c r="F1028" s="81"/>
      <c r="G1028" s="81"/>
      <c r="H1028" s="84"/>
    </row>
    <row r="1029" spans="1:8">
      <c r="A1029" s="82"/>
      <c r="B1029" s="82"/>
      <c r="C1029" s="84"/>
      <c r="D1029" s="83"/>
      <c r="E1029" s="81"/>
      <c r="F1029" s="81"/>
      <c r="G1029" s="81"/>
      <c r="H1029" s="84"/>
    </row>
    <row r="1030" spans="1:8">
      <c r="A1030" s="82"/>
      <c r="B1030" s="82"/>
      <c r="C1030" s="84"/>
      <c r="D1030" s="83"/>
      <c r="E1030" s="81"/>
      <c r="F1030" s="81"/>
      <c r="G1030" s="81"/>
      <c r="H1030" s="84"/>
    </row>
    <row r="1031" spans="1:8">
      <c r="A1031" s="82"/>
      <c r="B1031" s="82"/>
      <c r="C1031" s="84"/>
      <c r="D1031" s="83"/>
      <c r="E1031" s="81"/>
      <c r="F1031" s="81"/>
      <c r="G1031" s="81"/>
      <c r="H1031" s="84"/>
    </row>
    <row r="1032" spans="1:8">
      <c r="A1032" s="82"/>
      <c r="B1032" s="82"/>
      <c r="C1032" s="84"/>
      <c r="D1032" s="83"/>
      <c r="E1032" s="81"/>
      <c r="F1032" s="81"/>
      <c r="G1032" s="81"/>
      <c r="H1032" s="84"/>
    </row>
    <row r="1033" spans="1:8">
      <c r="A1033" s="82"/>
      <c r="B1033" s="82"/>
      <c r="C1033" s="84"/>
      <c r="D1033" s="83"/>
      <c r="E1033" s="81"/>
      <c r="F1033" s="81"/>
      <c r="G1033" s="81"/>
      <c r="H1033" s="84"/>
    </row>
    <row r="1034" spans="1:8">
      <c r="A1034" s="82"/>
      <c r="B1034" s="82"/>
      <c r="C1034" s="84"/>
      <c r="D1034" s="83"/>
      <c r="E1034" s="81"/>
      <c r="F1034" s="81"/>
      <c r="G1034" s="81"/>
      <c r="H1034" s="84"/>
    </row>
    <row r="1035" spans="1:8">
      <c r="A1035" s="82"/>
      <c r="B1035" s="82"/>
      <c r="C1035" s="84"/>
      <c r="D1035" s="83"/>
      <c r="E1035" s="81"/>
      <c r="F1035" s="81"/>
      <c r="G1035" s="81"/>
      <c r="H1035" s="84"/>
    </row>
    <row r="1036" spans="1:8">
      <c r="A1036" s="82"/>
      <c r="B1036" s="82"/>
      <c r="C1036" s="84"/>
      <c r="D1036" s="83"/>
      <c r="E1036" s="81"/>
      <c r="F1036" s="81"/>
      <c r="G1036" s="81"/>
      <c r="H1036" s="84"/>
    </row>
    <row r="1037" spans="1:8">
      <c r="A1037" s="82"/>
      <c r="B1037" s="82"/>
      <c r="C1037" s="84"/>
      <c r="D1037" s="83"/>
      <c r="E1037" s="81"/>
      <c r="F1037" s="81"/>
      <c r="G1037" s="81"/>
      <c r="H1037" s="84"/>
    </row>
    <row r="1038" spans="1:8">
      <c r="A1038" s="82"/>
      <c r="B1038" s="82"/>
      <c r="C1038" s="84"/>
      <c r="D1038" s="83"/>
      <c r="E1038" s="81"/>
      <c r="F1038" s="81"/>
      <c r="G1038" s="81"/>
      <c r="H1038" s="84"/>
    </row>
    <row r="1039" spans="1:8">
      <c r="A1039" s="82"/>
      <c r="B1039" s="82"/>
      <c r="C1039" s="84"/>
      <c r="D1039" s="83"/>
      <c r="E1039" s="81"/>
      <c r="F1039" s="81"/>
      <c r="G1039" s="81"/>
      <c r="H1039" s="84"/>
    </row>
    <row r="1040" spans="1:8">
      <c r="A1040" s="82"/>
      <c r="B1040" s="82"/>
      <c r="C1040" s="84"/>
      <c r="D1040" s="83"/>
      <c r="E1040" s="81"/>
      <c r="F1040" s="81"/>
      <c r="G1040" s="81"/>
      <c r="H1040" s="84"/>
    </row>
    <row r="1041" spans="1:8">
      <c r="A1041" s="82"/>
      <c r="B1041" s="82"/>
      <c r="C1041" s="84"/>
      <c r="D1041" s="83"/>
      <c r="E1041" s="81"/>
      <c r="F1041" s="81"/>
      <c r="G1041" s="81"/>
      <c r="H1041" s="84"/>
    </row>
    <row r="1042" spans="1:8">
      <c r="A1042" s="82"/>
      <c r="B1042" s="82"/>
      <c r="C1042" s="84"/>
      <c r="D1042" s="83"/>
      <c r="E1042" s="81"/>
      <c r="F1042" s="81"/>
      <c r="G1042" s="81"/>
      <c r="H1042" s="84"/>
    </row>
    <row r="1043" spans="1:8">
      <c r="A1043" s="82"/>
      <c r="B1043" s="82"/>
      <c r="C1043" s="84"/>
      <c r="D1043" s="83"/>
      <c r="E1043" s="81"/>
      <c r="F1043" s="81"/>
      <c r="G1043" s="81"/>
      <c r="H1043" s="84"/>
    </row>
    <row r="1044" spans="1:8">
      <c r="A1044" s="82"/>
      <c r="B1044" s="82"/>
      <c r="C1044" s="84"/>
      <c r="D1044" s="83"/>
      <c r="E1044" s="81"/>
      <c r="F1044" s="81"/>
      <c r="G1044" s="81"/>
      <c r="H1044" s="84"/>
    </row>
    <row r="1045" spans="1:8">
      <c r="A1045" s="82"/>
      <c r="B1045" s="82"/>
      <c r="C1045" s="84"/>
      <c r="D1045" s="83"/>
      <c r="E1045" s="81"/>
      <c r="F1045" s="81"/>
      <c r="G1045" s="81"/>
      <c r="H1045" s="84"/>
    </row>
    <row r="1046" spans="1:8">
      <c r="A1046" s="82"/>
      <c r="B1046" s="82"/>
      <c r="C1046" s="84"/>
      <c r="D1046" s="83"/>
      <c r="E1046" s="81"/>
      <c r="F1046" s="81"/>
      <c r="G1046" s="81"/>
      <c r="H1046" s="84"/>
    </row>
    <row r="1047" spans="1:8">
      <c r="A1047" s="82"/>
      <c r="B1047" s="82"/>
      <c r="C1047" s="84"/>
      <c r="D1047" s="83"/>
      <c r="E1047" s="81"/>
      <c r="F1047" s="81"/>
      <c r="G1047" s="81"/>
      <c r="H1047" s="84"/>
    </row>
    <row r="1048" spans="1:8">
      <c r="A1048" s="82"/>
      <c r="B1048" s="82"/>
      <c r="C1048" s="84"/>
      <c r="D1048" s="83"/>
      <c r="E1048" s="81"/>
      <c r="F1048" s="81"/>
      <c r="G1048" s="81"/>
      <c r="H1048" s="84"/>
    </row>
    <row r="1049" spans="1:8">
      <c r="A1049" s="82"/>
      <c r="B1049" s="82"/>
      <c r="C1049" s="84"/>
      <c r="D1049" s="83"/>
      <c r="E1049" s="81"/>
      <c r="F1049" s="81"/>
      <c r="G1049" s="81"/>
      <c r="H1049" s="84"/>
    </row>
    <row r="1050" spans="1:8">
      <c r="A1050" s="82"/>
      <c r="B1050" s="82"/>
      <c r="C1050" s="84"/>
      <c r="D1050" s="83"/>
      <c r="E1050" s="81"/>
      <c r="F1050" s="81"/>
      <c r="G1050" s="81"/>
      <c r="H1050" s="84"/>
    </row>
    <row r="1051" spans="1:8">
      <c r="A1051" s="82"/>
      <c r="B1051" s="82"/>
      <c r="C1051" s="84"/>
      <c r="D1051" s="83"/>
      <c r="E1051" s="81"/>
      <c r="F1051" s="81"/>
      <c r="G1051" s="81"/>
      <c r="H1051" s="84"/>
    </row>
    <row r="1052" spans="1:8">
      <c r="A1052" s="82"/>
      <c r="B1052" s="82"/>
      <c r="C1052" s="84"/>
      <c r="D1052" s="83"/>
      <c r="E1052" s="81"/>
      <c r="F1052" s="81"/>
      <c r="G1052" s="81"/>
      <c r="H1052" s="84"/>
    </row>
    <row r="1053" spans="1:8">
      <c r="A1053" s="82"/>
      <c r="B1053" s="82"/>
      <c r="C1053" s="84"/>
      <c r="D1053" s="83"/>
      <c r="E1053" s="81"/>
      <c r="F1053" s="81"/>
      <c r="G1053" s="81"/>
      <c r="H1053" s="84"/>
    </row>
    <row r="1054" spans="1:8">
      <c r="A1054" s="82"/>
      <c r="B1054" s="82"/>
      <c r="C1054" s="84"/>
      <c r="D1054" s="83"/>
      <c r="E1054" s="81"/>
      <c r="F1054" s="81"/>
      <c r="G1054" s="81"/>
      <c r="H1054" s="84"/>
    </row>
    <row r="1055" spans="1:8">
      <c r="A1055" s="82"/>
      <c r="B1055" s="82"/>
      <c r="C1055" s="84"/>
      <c r="D1055" s="83"/>
      <c r="E1055" s="81"/>
      <c r="F1055" s="81"/>
      <c r="G1055" s="81"/>
      <c r="H1055" s="84"/>
    </row>
    <row r="1056" spans="1:8">
      <c r="A1056" s="82"/>
      <c r="B1056" s="82"/>
      <c r="C1056" s="84"/>
      <c r="D1056" s="83"/>
      <c r="E1056" s="81"/>
      <c r="F1056" s="81"/>
      <c r="G1056" s="81"/>
      <c r="H1056" s="84"/>
    </row>
    <row r="1057" spans="1:8">
      <c r="A1057" s="82"/>
      <c r="B1057" s="82"/>
      <c r="C1057" s="84"/>
      <c r="D1057" s="83"/>
      <c r="E1057" s="81"/>
      <c r="F1057" s="81"/>
      <c r="G1057" s="81"/>
      <c r="H1057" s="84"/>
    </row>
    <row r="1058" spans="1:8">
      <c r="A1058" s="82"/>
      <c r="B1058" s="82"/>
      <c r="C1058" s="84"/>
      <c r="D1058" s="83"/>
      <c r="E1058" s="81"/>
      <c r="F1058" s="81"/>
      <c r="G1058" s="81"/>
      <c r="H1058" s="84"/>
    </row>
    <row r="1059" spans="1:8">
      <c r="A1059" s="82"/>
      <c r="B1059" s="82"/>
      <c r="C1059" s="84"/>
      <c r="D1059" s="83"/>
      <c r="E1059" s="81"/>
      <c r="F1059" s="81"/>
      <c r="G1059" s="81"/>
      <c r="H1059" s="84"/>
    </row>
    <row r="1060" spans="1:8">
      <c r="A1060" s="82"/>
      <c r="B1060" s="82"/>
      <c r="C1060" s="84"/>
      <c r="D1060" s="83"/>
      <c r="E1060" s="81"/>
      <c r="F1060" s="81"/>
      <c r="G1060" s="81"/>
      <c r="H1060" s="84"/>
    </row>
    <row r="1061" spans="1:8">
      <c r="A1061" s="82"/>
      <c r="B1061" s="82"/>
      <c r="C1061" s="84"/>
      <c r="D1061" s="83"/>
      <c r="E1061" s="81"/>
      <c r="F1061" s="81"/>
      <c r="G1061" s="81"/>
      <c r="H1061" s="84"/>
    </row>
    <row r="1062" spans="1:8">
      <c r="A1062" s="82"/>
      <c r="B1062" s="82"/>
      <c r="C1062" s="84"/>
      <c r="D1062" s="83"/>
      <c r="E1062" s="81"/>
      <c r="F1062" s="81"/>
      <c r="G1062" s="81"/>
      <c r="H1062" s="84"/>
    </row>
    <row r="1063" spans="1:8">
      <c r="A1063" s="82"/>
      <c r="B1063" s="82"/>
      <c r="C1063" s="84"/>
      <c r="D1063" s="83"/>
      <c r="E1063" s="81"/>
      <c r="F1063" s="81"/>
      <c r="G1063" s="81"/>
      <c r="H1063" s="84"/>
    </row>
    <row r="1064" spans="1:8">
      <c r="A1064" s="82"/>
      <c r="B1064" s="82"/>
      <c r="C1064" s="84"/>
      <c r="D1064" s="83"/>
      <c r="E1064" s="81"/>
      <c r="F1064" s="81"/>
      <c r="G1064" s="81"/>
      <c r="H1064" s="84"/>
    </row>
    <row r="1065" spans="1:8">
      <c r="A1065" s="82"/>
      <c r="B1065" s="82"/>
      <c r="C1065" s="84"/>
      <c r="D1065" s="83"/>
      <c r="E1065" s="81"/>
      <c r="F1065" s="81"/>
      <c r="G1065" s="81"/>
      <c r="H1065" s="84"/>
    </row>
    <row r="1066" spans="1:8">
      <c r="A1066" s="82"/>
      <c r="B1066" s="82"/>
      <c r="C1066" s="84"/>
      <c r="D1066" s="83"/>
      <c r="E1066" s="81"/>
      <c r="F1066" s="81"/>
      <c r="G1066" s="81"/>
      <c r="H1066" s="84"/>
    </row>
    <row r="1067" spans="1:8">
      <c r="A1067" s="82"/>
      <c r="B1067" s="82"/>
      <c r="C1067" s="84"/>
      <c r="D1067" s="83"/>
      <c r="E1067" s="81"/>
      <c r="F1067" s="81"/>
      <c r="G1067" s="81"/>
      <c r="H1067" s="84"/>
    </row>
    <row r="1068" spans="1:8">
      <c r="A1068" s="82"/>
      <c r="B1068" s="82"/>
      <c r="C1068" s="84"/>
      <c r="D1068" s="83"/>
      <c r="E1068" s="81"/>
      <c r="F1068" s="81"/>
      <c r="G1068" s="81"/>
      <c r="H1068" s="84"/>
    </row>
    <row r="1069" spans="1:8">
      <c r="A1069" s="82"/>
      <c r="B1069" s="82"/>
      <c r="C1069" s="84"/>
      <c r="D1069" s="83"/>
      <c r="E1069" s="81"/>
      <c r="F1069" s="81"/>
      <c r="G1069" s="81"/>
      <c r="H1069" s="84"/>
    </row>
    <row r="1070" spans="1:8">
      <c r="A1070" s="82"/>
      <c r="B1070" s="82"/>
      <c r="C1070" s="84"/>
      <c r="D1070" s="83"/>
      <c r="E1070" s="81"/>
      <c r="F1070" s="81"/>
      <c r="G1070" s="81"/>
      <c r="H1070" s="84"/>
    </row>
    <row r="1071" spans="1:8">
      <c r="A1071" s="82"/>
      <c r="B1071" s="82"/>
      <c r="C1071" s="84"/>
      <c r="D1071" s="83"/>
      <c r="E1071" s="81"/>
      <c r="F1071" s="81"/>
      <c r="G1071" s="81"/>
      <c r="H1071" s="84"/>
    </row>
    <row r="1072" spans="1:8">
      <c r="A1072" s="82"/>
      <c r="B1072" s="82"/>
      <c r="C1072" s="84"/>
      <c r="D1072" s="83"/>
      <c r="E1072" s="81"/>
      <c r="F1072" s="81"/>
      <c r="G1072" s="81"/>
      <c r="H1072" s="84"/>
    </row>
    <row r="1073" spans="1:8">
      <c r="A1073" s="82"/>
      <c r="B1073" s="82"/>
      <c r="C1073" s="84"/>
      <c r="D1073" s="83"/>
      <c r="E1073" s="81"/>
      <c r="F1073" s="81"/>
      <c r="G1073" s="81"/>
      <c r="H1073" s="84"/>
    </row>
    <row r="1074" spans="1:8">
      <c r="A1074" s="82"/>
      <c r="B1074" s="82"/>
      <c r="C1074" s="84"/>
      <c r="D1074" s="83"/>
      <c r="E1074" s="81"/>
      <c r="F1074" s="81"/>
      <c r="G1074" s="81"/>
      <c r="H1074" s="84"/>
    </row>
    <row r="1075" spans="1:8">
      <c r="A1075" s="82"/>
      <c r="B1075" s="82"/>
      <c r="C1075" s="84"/>
      <c r="D1075" s="83"/>
      <c r="E1075" s="81"/>
      <c r="F1075" s="81"/>
      <c r="G1075" s="81"/>
      <c r="H1075" s="84"/>
    </row>
    <row r="1076" spans="1:8">
      <c r="A1076" s="82"/>
      <c r="B1076" s="82"/>
      <c r="C1076" s="84"/>
      <c r="D1076" s="83"/>
      <c r="E1076" s="81"/>
      <c r="F1076" s="81"/>
      <c r="G1076" s="81"/>
      <c r="H1076" s="84"/>
    </row>
    <row r="1077" spans="1:8">
      <c r="A1077" s="82"/>
      <c r="B1077" s="82"/>
      <c r="C1077" s="84"/>
      <c r="D1077" s="83"/>
      <c r="E1077" s="81"/>
      <c r="F1077" s="81"/>
      <c r="G1077" s="81"/>
      <c r="H1077" s="84"/>
    </row>
    <row r="1078" spans="1:8">
      <c r="A1078" s="82"/>
      <c r="B1078" s="82"/>
      <c r="C1078" s="84"/>
      <c r="D1078" s="83"/>
      <c r="E1078" s="81"/>
      <c r="F1078" s="81"/>
      <c r="G1078" s="81"/>
      <c r="H1078" s="84"/>
    </row>
    <row r="1079" spans="1:8">
      <c r="A1079" s="82"/>
      <c r="B1079" s="82"/>
      <c r="C1079" s="84"/>
      <c r="D1079" s="83"/>
      <c r="E1079" s="81"/>
      <c r="F1079" s="81"/>
      <c r="G1079" s="81"/>
      <c r="H1079" s="84"/>
    </row>
    <row r="1080" spans="1:8">
      <c r="A1080" s="82"/>
      <c r="B1080" s="82"/>
      <c r="C1080" s="84"/>
      <c r="D1080" s="83"/>
      <c r="E1080" s="81"/>
      <c r="F1080" s="81"/>
      <c r="G1080" s="81"/>
      <c r="H1080" s="84"/>
    </row>
    <row r="1081" spans="1:8">
      <c r="A1081" s="82"/>
      <c r="B1081" s="82"/>
      <c r="C1081" s="84"/>
      <c r="D1081" s="83"/>
      <c r="E1081" s="81"/>
      <c r="F1081" s="81"/>
      <c r="G1081" s="81"/>
      <c r="H1081" s="84"/>
    </row>
    <row r="1082" spans="1:8">
      <c r="A1082" s="82"/>
      <c r="B1082" s="82"/>
      <c r="C1082" s="84"/>
      <c r="D1082" s="83"/>
      <c r="E1082" s="81"/>
      <c r="F1082" s="81"/>
      <c r="G1082" s="81"/>
      <c r="H1082" s="84"/>
    </row>
    <row r="1083" spans="1:8">
      <c r="A1083" s="82"/>
      <c r="B1083" s="82"/>
      <c r="C1083" s="84"/>
      <c r="D1083" s="83"/>
      <c r="E1083" s="81"/>
      <c r="F1083" s="81"/>
      <c r="G1083" s="81"/>
      <c r="H1083" s="84"/>
    </row>
    <row r="1084" spans="1:8">
      <c r="A1084" s="82"/>
      <c r="B1084" s="82"/>
      <c r="C1084" s="84"/>
      <c r="D1084" s="83"/>
      <c r="E1084" s="81"/>
      <c r="F1084" s="81"/>
      <c r="G1084" s="81"/>
      <c r="H1084" s="84"/>
    </row>
    <row r="1085" spans="1:8">
      <c r="A1085" s="82"/>
      <c r="B1085" s="82"/>
      <c r="C1085" s="84"/>
      <c r="D1085" s="83"/>
      <c r="E1085" s="81"/>
      <c r="F1085" s="81"/>
      <c r="G1085" s="81"/>
      <c r="H1085" s="84"/>
    </row>
    <row r="1086" spans="1:8">
      <c r="A1086" s="82"/>
      <c r="B1086" s="82"/>
      <c r="C1086" s="84"/>
      <c r="D1086" s="83"/>
      <c r="E1086" s="81"/>
      <c r="F1086" s="81"/>
      <c r="G1086" s="81"/>
      <c r="H1086" s="84"/>
    </row>
    <row r="1087" spans="1:8">
      <c r="A1087" s="82"/>
      <c r="B1087" s="82"/>
      <c r="C1087" s="84"/>
      <c r="D1087" s="83"/>
      <c r="E1087" s="81"/>
      <c r="F1087" s="81"/>
      <c r="G1087" s="81"/>
      <c r="H1087" s="84"/>
    </row>
    <row r="1088" spans="1:8">
      <c r="A1088" s="82"/>
      <c r="B1088" s="82"/>
      <c r="C1088" s="84"/>
      <c r="D1088" s="83"/>
      <c r="E1088" s="81"/>
      <c r="F1088" s="81"/>
      <c r="G1088" s="81"/>
      <c r="H1088" s="84"/>
    </row>
    <row r="1089" spans="1:8">
      <c r="A1089" s="82"/>
      <c r="B1089" s="82"/>
      <c r="C1089" s="84"/>
      <c r="D1089" s="83"/>
      <c r="E1089" s="81"/>
      <c r="F1089" s="81"/>
      <c r="G1089" s="81"/>
      <c r="H1089" s="84"/>
    </row>
    <row r="1090" spans="1:8">
      <c r="A1090" s="82"/>
      <c r="B1090" s="82"/>
      <c r="C1090" s="84"/>
      <c r="D1090" s="83"/>
      <c r="E1090" s="81"/>
      <c r="F1090" s="81"/>
      <c r="G1090" s="81"/>
      <c r="H1090" s="84"/>
    </row>
    <row r="1091" spans="1:8">
      <c r="A1091" s="82"/>
      <c r="B1091" s="82"/>
      <c r="C1091" s="84"/>
      <c r="D1091" s="83"/>
      <c r="E1091" s="81"/>
      <c r="F1091" s="81"/>
      <c r="G1091" s="81"/>
      <c r="H1091" s="84"/>
    </row>
    <row r="1092" spans="1:8">
      <c r="A1092" s="82"/>
      <c r="B1092" s="82"/>
      <c r="C1092" s="84"/>
      <c r="D1092" s="83"/>
      <c r="E1092" s="81"/>
      <c r="F1092" s="81"/>
      <c r="G1092" s="81"/>
      <c r="H1092" s="84"/>
    </row>
    <row r="1093" spans="1:8">
      <c r="A1093" s="82"/>
      <c r="B1093" s="82"/>
      <c r="C1093" s="84"/>
      <c r="D1093" s="83"/>
      <c r="E1093" s="81"/>
      <c r="F1093" s="81"/>
      <c r="G1093" s="81"/>
      <c r="H1093" s="84"/>
    </row>
    <row r="1094" spans="1:8">
      <c r="A1094" s="82"/>
      <c r="B1094" s="82"/>
      <c r="C1094" s="84"/>
      <c r="D1094" s="83"/>
      <c r="E1094" s="81"/>
      <c r="F1094" s="81"/>
      <c r="G1094" s="81"/>
      <c r="H1094" s="84"/>
    </row>
    <row r="1095" spans="1:8">
      <c r="A1095" s="82"/>
      <c r="B1095" s="82"/>
      <c r="C1095" s="84"/>
      <c r="D1095" s="83"/>
      <c r="E1095" s="81"/>
      <c r="F1095" s="81"/>
      <c r="G1095" s="81"/>
      <c r="H1095" s="84"/>
    </row>
    <row r="1096" spans="1:8">
      <c r="A1096" s="82"/>
      <c r="B1096" s="82"/>
      <c r="C1096" s="84"/>
      <c r="D1096" s="83"/>
      <c r="E1096" s="81"/>
      <c r="F1096" s="81"/>
      <c r="G1096" s="81"/>
      <c r="H1096" s="84"/>
    </row>
    <row r="1097" spans="1:8">
      <c r="A1097" s="82"/>
      <c r="B1097" s="82"/>
      <c r="C1097" s="84"/>
      <c r="D1097" s="83"/>
      <c r="E1097" s="81"/>
      <c r="F1097" s="81"/>
      <c r="G1097" s="81"/>
      <c r="H1097" s="84"/>
    </row>
    <row r="1098" spans="1:8">
      <c r="A1098" s="82"/>
      <c r="B1098" s="82"/>
      <c r="C1098" s="84"/>
      <c r="D1098" s="83"/>
      <c r="E1098" s="81"/>
      <c r="F1098" s="81"/>
      <c r="G1098" s="81"/>
      <c r="H1098" s="84"/>
    </row>
    <row r="1099" spans="1:8">
      <c r="A1099" s="82"/>
      <c r="B1099" s="82"/>
      <c r="C1099" s="84"/>
      <c r="D1099" s="83"/>
      <c r="E1099" s="81"/>
      <c r="F1099" s="81"/>
      <c r="G1099" s="81"/>
      <c r="H1099" s="84"/>
    </row>
    <row r="1100" spans="1:8">
      <c r="A1100" s="82"/>
      <c r="B1100" s="82"/>
      <c r="C1100" s="84"/>
      <c r="D1100" s="83"/>
      <c r="E1100" s="81"/>
      <c r="F1100" s="81"/>
      <c r="G1100" s="81"/>
      <c r="H1100" s="84"/>
    </row>
    <row r="1101" spans="1:8">
      <c r="A1101" s="82"/>
      <c r="B1101" s="82"/>
      <c r="C1101" s="84"/>
      <c r="D1101" s="83"/>
      <c r="E1101" s="81"/>
      <c r="F1101" s="81"/>
      <c r="G1101" s="81"/>
      <c r="H1101" s="84"/>
    </row>
    <row r="1102" spans="1:8">
      <c r="A1102" s="82"/>
      <c r="B1102" s="82"/>
      <c r="C1102" s="84"/>
      <c r="D1102" s="83"/>
      <c r="E1102" s="81"/>
      <c r="F1102" s="81"/>
      <c r="G1102" s="81"/>
      <c r="H1102" s="84"/>
    </row>
    <row r="1103" spans="1:8">
      <c r="A1103" s="82"/>
      <c r="B1103" s="82"/>
      <c r="C1103" s="84"/>
      <c r="D1103" s="83"/>
      <c r="E1103" s="81"/>
      <c r="F1103" s="81"/>
      <c r="G1103" s="81"/>
      <c r="H1103" s="84"/>
    </row>
    <row r="1104" spans="1:8">
      <c r="A1104" s="82"/>
      <c r="B1104" s="82"/>
      <c r="C1104" s="84"/>
      <c r="D1104" s="83"/>
      <c r="E1104" s="81"/>
      <c r="F1104" s="81"/>
      <c r="G1104" s="81"/>
      <c r="H1104" s="84"/>
    </row>
    <row r="1105" spans="1:8">
      <c r="A1105" s="82"/>
      <c r="B1105" s="82"/>
      <c r="C1105" s="84"/>
      <c r="D1105" s="83"/>
      <c r="E1105" s="81"/>
      <c r="F1105" s="81"/>
      <c r="G1105" s="81"/>
      <c r="H1105" s="84"/>
    </row>
    <row r="1106" spans="1:8">
      <c r="A1106" s="82"/>
      <c r="B1106" s="82"/>
      <c r="C1106" s="84"/>
      <c r="D1106" s="83"/>
      <c r="E1106" s="81"/>
      <c r="F1106" s="81"/>
      <c r="G1106" s="81"/>
      <c r="H1106" s="84"/>
    </row>
    <row r="1107" spans="1:8">
      <c r="A1107" s="82"/>
      <c r="B1107" s="82"/>
      <c r="C1107" s="84"/>
      <c r="D1107" s="83"/>
      <c r="E1107" s="81"/>
      <c r="F1107" s="81"/>
      <c r="G1107" s="81"/>
      <c r="H1107" s="84"/>
    </row>
    <row r="1108" spans="1:8">
      <c r="A1108" s="82"/>
      <c r="B1108" s="82"/>
      <c r="C1108" s="84"/>
      <c r="D1108" s="83"/>
      <c r="E1108" s="81"/>
      <c r="F1108" s="81"/>
      <c r="G1108" s="81"/>
      <c r="H1108" s="84"/>
    </row>
    <row r="1109" spans="1:8">
      <c r="A1109" s="82"/>
      <c r="B1109" s="82"/>
      <c r="C1109" s="84"/>
      <c r="D1109" s="83"/>
      <c r="E1109" s="81"/>
      <c r="F1109" s="81"/>
      <c r="G1109" s="81"/>
      <c r="H1109" s="84"/>
    </row>
    <row r="1110" spans="1:8">
      <c r="A1110" s="82"/>
      <c r="B1110" s="82"/>
      <c r="C1110" s="84"/>
      <c r="D1110" s="83"/>
      <c r="E1110" s="81"/>
      <c r="F1110" s="81"/>
      <c r="G1110" s="81"/>
      <c r="H1110" s="84"/>
    </row>
    <row r="1111" spans="1:8">
      <c r="A1111" s="82"/>
      <c r="B1111" s="82"/>
      <c r="C1111" s="84"/>
      <c r="D1111" s="83"/>
      <c r="E1111" s="81"/>
      <c r="F1111" s="81"/>
      <c r="G1111" s="81"/>
      <c r="H1111" s="84"/>
    </row>
    <row r="1112" spans="1:8">
      <c r="A1112" s="82"/>
      <c r="B1112" s="82"/>
      <c r="C1112" s="84"/>
      <c r="D1112" s="83"/>
      <c r="E1112" s="81"/>
      <c r="F1112" s="81"/>
      <c r="G1112" s="81"/>
      <c r="H1112" s="84"/>
    </row>
    <row r="1113" spans="1:8">
      <c r="A1113" s="82"/>
      <c r="B1113" s="82"/>
      <c r="C1113" s="84"/>
      <c r="D1113" s="83"/>
      <c r="E1113" s="81"/>
      <c r="F1113" s="81"/>
      <c r="G1113" s="81"/>
      <c r="H1113" s="84"/>
    </row>
    <row r="1114" spans="1:8">
      <c r="A1114" s="82"/>
      <c r="B1114" s="82"/>
      <c r="C1114" s="84"/>
      <c r="D1114" s="83"/>
      <c r="E1114" s="81"/>
      <c r="F1114" s="81"/>
      <c r="G1114" s="81"/>
      <c r="H1114" s="84"/>
    </row>
    <row r="1115" spans="1:8">
      <c r="A1115" s="82"/>
      <c r="B1115" s="82"/>
      <c r="C1115" s="84"/>
      <c r="D1115" s="83"/>
      <c r="E1115" s="81"/>
      <c r="F1115" s="81"/>
      <c r="G1115" s="81"/>
      <c r="H1115" s="84"/>
    </row>
    <row r="1116" spans="1:8">
      <c r="A1116" s="82"/>
      <c r="B1116" s="82"/>
      <c r="C1116" s="84"/>
      <c r="D1116" s="83"/>
      <c r="E1116" s="81"/>
      <c r="F1116" s="81"/>
      <c r="G1116" s="81"/>
      <c r="H1116" s="84"/>
    </row>
    <row r="1117" spans="1:8">
      <c r="A1117" s="82"/>
      <c r="B1117" s="82"/>
      <c r="C1117" s="84"/>
      <c r="D1117" s="83"/>
      <c r="E1117" s="81"/>
      <c r="F1117" s="81"/>
      <c r="G1117" s="81"/>
      <c r="H1117" s="84"/>
    </row>
    <row r="1118" spans="1:8">
      <c r="A1118" s="82"/>
      <c r="B1118" s="82"/>
      <c r="C1118" s="84"/>
      <c r="D1118" s="83"/>
      <c r="E1118" s="81"/>
      <c r="F1118" s="81"/>
      <c r="G1118" s="81"/>
      <c r="H1118" s="84"/>
    </row>
    <row r="1119" spans="1:8">
      <c r="A1119" s="82"/>
      <c r="B1119" s="82"/>
      <c r="C1119" s="84"/>
      <c r="D1119" s="83"/>
      <c r="E1119" s="81"/>
      <c r="F1119" s="81"/>
      <c r="G1119" s="81"/>
      <c r="H1119" s="84"/>
    </row>
    <row r="1120" spans="1:8">
      <c r="A1120" s="82"/>
      <c r="B1120" s="82"/>
      <c r="C1120" s="84"/>
      <c r="D1120" s="83"/>
      <c r="E1120" s="81"/>
      <c r="F1120" s="81"/>
      <c r="G1120" s="81"/>
      <c r="H1120" s="84"/>
    </row>
    <row r="1121" spans="1:8">
      <c r="A1121" s="82"/>
      <c r="B1121" s="82"/>
      <c r="C1121" s="84"/>
      <c r="D1121" s="83"/>
      <c r="E1121" s="81"/>
      <c r="F1121" s="81"/>
      <c r="G1121" s="81"/>
      <c r="H1121" s="84"/>
    </row>
    <row r="1122" spans="1:8">
      <c r="A1122" s="82"/>
      <c r="B1122" s="82"/>
      <c r="C1122" s="84"/>
      <c r="D1122" s="83"/>
      <c r="E1122" s="81"/>
      <c r="F1122" s="81"/>
      <c r="G1122" s="81"/>
      <c r="H1122" s="84"/>
    </row>
    <row r="1123" spans="1:8">
      <c r="A1123" s="82"/>
      <c r="B1123" s="82"/>
      <c r="C1123" s="84"/>
      <c r="D1123" s="83"/>
      <c r="E1123" s="81"/>
      <c r="F1123" s="81"/>
      <c r="G1123" s="81"/>
      <c r="H1123" s="84"/>
    </row>
    <row r="1124" spans="1:8">
      <c r="A1124" s="82"/>
      <c r="B1124" s="82"/>
      <c r="C1124" s="84"/>
      <c r="D1124" s="83"/>
      <c r="E1124" s="81"/>
      <c r="F1124" s="81"/>
      <c r="G1124" s="81"/>
      <c r="H1124" s="84"/>
    </row>
    <row r="1125" spans="1:8">
      <c r="A1125" s="82"/>
      <c r="B1125" s="82"/>
      <c r="C1125" s="84"/>
      <c r="D1125" s="83"/>
      <c r="E1125" s="81"/>
      <c r="F1125" s="81"/>
      <c r="G1125" s="81"/>
      <c r="H1125" s="84"/>
    </row>
    <row r="1126" spans="1:8">
      <c r="A1126" s="82"/>
      <c r="B1126" s="82"/>
      <c r="C1126" s="84"/>
      <c r="D1126" s="83"/>
      <c r="E1126" s="81"/>
      <c r="F1126" s="81"/>
      <c r="G1126" s="81"/>
      <c r="H1126" s="84"/>
    </row>
    <row r="1127" spans="1:8">
      <c r="A1127" s="82"/>
      <c r="B1127" s="82"/>
      <c r="C1127" s="84"/>
      <c r="D1127" s="83"/>
      <c r="E1127" s="81"/>
      <c r="F1127" s="81"/>
      <c r="G1127" s="81"/>
      <c r="H1127" s="84"/>
    </row>
    <row r="1128" spans="1:8">
      <c r="A1128" s="82"/>
      <c r="B1128" s="82"/>
      <c r="C1128" s="84"/>
      <c r="D1128" s="83"/>
      <c r="E1128" s="81"/>
      <c r="F1128" s="81"/>
      <c r="G1128" s="81"/>
      <c r="H1128" s="84"/>
    </row>
    <row r="1129" spans="1:8">
      <c r="A1129" s="82"/>
      <c r="B1129" s="82"/>
      <c r="C1129" s="84"/>
      <c r="D1129" s="83"/>
      <c r="E1129" s="81"/>
      <c r="F1129" s="81"/>
      <c r="G1129" s="81"/>
      <c r="H1129" s="84"/>
    </row>
    <row r="1130" spans="1:8">
      <c r="A1130" s="82"/>
      <c r="B1130" s="82"/>
      <c r="C1130" s="84"/>
      <c r="D1130" s="83"/>
      <c r="E1130" s="81"/>
      <c r="F1130" s="81"/>
      <c r="G1130" s="81"/>
      <c r="H1130" s="84"/>
    </row>
    <row r="1131" spans="1:8">
      <c r="A1131" s="82"/>
      <c r="B1131" s="82"/>
      <c r="C1131" s="84"/>
      <c r="D1131" s="83"/>
      <c r="E1131" s="81"/>
      <c r="F1131" s="81"/>
      <c r="G1131" s="81"/>
      <c r="H1131" s="84"/>
    </row>
    <row r="1132" spans="1:8">
      <c r="A1132" s="82"/>
      <c r="B1132" s="82"/>
      <c r="C1132" s="84"/>
      <c r="D1132" s="83"/>
      <c r="E1132" s="81"/>
      <c r="F1132" s="81"/>
      <c r="G1132" s="81"/>
      <c r="H1132" s="84"/>
    </row>
    <row r="1133" spans="1:8">
      <c r="A1133" s="82"/>
      <c r="B1133" s="82"/>
      <c r="C1133" s="84"/>
      <c r="D1133" s="83"/>
      <c r="E1133" s="81"/>
      <c r="F1133" s="81"/>
      <c r="G1133" s="81"/>
      <c r="H1133" s="84"/>
    </row>
    <row r="1134" spans="1:8">
      <c r="A1134" s="82"/>
      <c r="B1134" s="82"/>
      <c r="C1134" s="84"/>
      <c r="D1134" s="83"/>
      <c r="E1134" s="81"/>
      <c r="F1134" s="81"/>
      <c r="G1134" s="81"/>
      <c r="H1134" s="84"/>
    </row>
    <row r="1135" spans="1:8">
      <c r="A1135" s="82"/>
      <c r="B1135" s="82"/>
      <c r="C1135" s="84"/>
      <c r="D1135" s="83"/>
      <c r="E1135" s="81"/>
      <c r="F1135" s="81"/>
      <c r="G1135" s="81"/>
      <c r="H1135" s="84"/>
    </row>
    <row r="1136" spans="1:8">
      <c r="A1136" s="82"/>
      <c r="B1136" s="82"/>
      <c r="C1136" s="84"/>
      <c r="D1136" s="83"/>
      <c r="E1136" s="81"/>
      <c r="F1136" s="81"/>
      <c r="G1136" s="81"/>
      <c r="H1136" s="84"/>
    </row>
    <row r="1137" spans="1:8">
      <c r="A1137" s="82"/>
      <c r="B1137" s="82"/>
      <c r="C1137" s="84"/>
      <c r="D1137" s="83"/>
      <c r="E1137" s="81"/>
      <c r="F1137" s="81"/>
      <c r="G1137" s="81"/>
      <c r="H1137" s="84"/>
    </row>
    <row r="1138" spans="1:8">
      <c r="A1138" s="82"/>
      <c r="B1138" s="82"/>
      <c r="C1138" s="84"/>
      <c r="D1138" s="83"/>
      <c r="E1138" s="81"/>
      <c r="F1138" s="81"/>
      <c r="G1138" s="81"/>
      <c r="H1138" s="84"/>
    </row>
    <row r="1139" spans="1:8">
      <c r="A1139" s="82"/>
      <c r="B1139" s="82"/>
      <c r="C1139" s="84"/>
      <c r="D1139" s="83"/>
      <c r="E1139" s="81"/>
      <c r="F1139" s="81"/>
      <c r="G1139" s="81"/>
      <c r="H1139" s="84"/>
    </row>
    <row r="1140" spans="1:8">
      <c r="A1140" s="82"/>
      <c r="B1140" s="82"/>
      <c r="C1140" s="84"/>
      <c r="D1140" s="83"/>
      <c r="E1140" s="81"/>
      <c r="F1140" s="81"/>
      <c r="G1140" s="81"/>
      <c r="H1140" s="84"/>
    </row>
    <row r="1141" spans="1:8">
      <c r="A1141" s="82"/>
      <c r="B1141" s="82"/>
      <c r="C1141" s="84"/>
      <c r="D1141" s="83"/>
      <c r="E1141" s="81"/>
      <c r="F1141" s="81"/>
      <c r="G1141" s="81"/>
      <c r="H1141" s="84"/>
    </row>
    <row r="1142" spans="1:8">
      <c r="A1142" s="82"/>
      <c r="B1142" s="82"/>
      <c r="C1142" s="84"/>
      <c r="D1142" s="83"/>
      <c r="E1142" s="81"/>
      <c r="F1142" s="81"/>
      <c r="G1142" s="81"/>
      <c r="H1142" s="84"/>
    </row>
    <row r="1143" spans="1:8">
      <c r="A1143" s="82"/>
      <c r="B1143" s="82"/>
      <c r="C1143" s="84"/>
      <c r="D1143" s="83"/>
      <c r="E1143" s="81"/>
      <c r="F1143" s="81"/>
      <c r="G1143" s="81"/>
      <c r="H1143" s="84"/>
    </row>
    <row r="1144" spans="1:8">
      <c r="A1144" s="82"/>
      <c r="B1144" s="82"/>
      <c r="C1144" s="84"/>
      <c r="D1144" s="83"/>
      <c r="E1144" s="81"/>
      <c r="F1144" s="81"/>
      <c r="G1144" s="81"/>
      <c r="H1144" s="84"/>
    </row>
    <row r="1145" spans="1:8">
      <c r="A1145" s="82"/>
      <c r="B1145" s="82"/>
      <c r="C1145" s="84"/>
      <c r="D1145" s="83"/>
      <c r="E1145" s="81"/>
      <c r="F1145" s="81"/>
      <c r="G1145" s="81"/>
      <c r="H1145" s="84"/>
    </row>
    <row r="1146" spans="1:8">
      <c r="A1146" s="82"/>
      <c r="B1146" s="82"/>
      <c r="C1146" s="84"/>
      <c r="D1146" s="83"/>
      <c r="E1146" s="81"/>
      <c r="F1146" s="81"/>
      <c r="G1146" s="81"/>
      <c r="H1146" s="84"/>
    </row>
    <row r="1147" spans="1:8">
      <c r="A1147" s="82"/>
      <c r="B1147" s="82"/>
      <c r="C1147" s="84"/>
      <c r="D1147" s="83"/>
      <c r="E1147" s="81"/>
      <c r="F1147" s="81"/>
      <c r="G1147" s="81"/>
      <c r="H1147" s="84"/>
    </row>
    <row r="1148" spans="1:8">
      <c r="A1148" s="82"/>
      <c r="B1148" s="82"/>
      <c r="C1148" s="84"/>
      <c r="D1148" s="83"/>
      <c r="E1148" s="81"/>
      <c r="F1148" s="81"/>
      <c r="G1148" s="81"/>
      <c r="H1148" s="84"/>
    </row>
    <row r="1149" spans="1:8">
      <c r="A1149" s="82"/>
      <c r="B1149" s="82"/>
      <c r="C1149" s="84"/>
      <c r="D1149" s="83"/>
      <c r="E1149" s="81"/>
      <c r="F1149" s="81"/>
      <c r="G1149" s="81"/>
      <c r="H1149" s="84"/>
    </row>
    <row r="1150" spans="1:8">
      <c r="A1150" s="82"/>
      <c r="B1150" s="82"/>
      <c r="C1150" s="84"/>
      <c r="D1150" s="83"/>
      <c r="E1150" s="81"/>
      <c r="F1150" s="81"/>
      <c r="G1150" s="81"/>
      <c r="H1150" s="84"/>
    </row>
    <row r="1151" spans="1:8">
      <c r="A1151" s="82"/>
      <c r="B1151" s="82"/>
      <c r="C1151" s="84"/>
      <c r="D1151" s="83"/>
      <c r="E1151" s="81"/>
      <c r="F1151" s="81"/>
      <c r="G1151" s="81"/>
      <c r="H1151" s="84"/>
    </row>
    <row r="1152" spans="1:8">
      <c r="A1152" s="82"/>
      <c r="B1152" s="82"/>
      <c r="C1152" s="84"/>
      <c r="D1152" s="83"/>
      <c r="E1152" s="81"/>
      <c r="F1152" s="81"/>
      <c r="G1152" s="81"/>
      <c r="H1152" s="84"/>
    </row>
    <row r="1153" spans="1:8">
      <c r="A1153" s="82"/>
      <c r="B1153" s="82"/>
      <c r="C1153" s="84"/>
      <c r="D1153" s="83"/>
      <c r="E1153" s="81"/>
      <c r="F1153" s="81"/>
      <c r="G1153" s="81"/>
      <c r="H1153" s="84"/>
    </row>
    <row r="1154" spans="1:8">
      <c r="A1154" s="82"/>
      <c r="B1154" s="82"/>
      <c r="C1154" s="84"/>
      <c r="D1154" s="83"/>
      <c r="E1154" s="81"/>
      <c r="F1154" s="81"/>
      <c r="G1154" s="81"/>
      <c r="H1154" s="84"/>
    </row>
    <row r="1155" spans="1:8">
      <c r="A1155" s="82"/>
      <c r="B1155" s="82"/>
      <c r="C1155" s="84"/>
      <c r="D1155" s="83"/>
      <c r="E1155" s="81"/>
      <c r="F1155" s="81"/>
      <c r="G1155" s="81"/>
      <c r="H1155" s="84"/>
    </row>
    <row r="1156" spans="1:8">
      <c r="A1156" s="82"/>
      <c r="B1156" s="82"/>
      <c r="C1156" s="84"/>
      <c r="D1156" s="83"/>
      <c r="E1156" s="81"/>
      <c r="F1156" s="81"/>
      <c r="G1156" s="81"/>
      <c r="H1156" s="84"/>
    </row>
    <row r="1157" spans="1:8">
      <c r="A1157" s="82"/>
      <c r="B1157" s="82"/>
      <c r="C1157" s="84"/>
      <c r="D1157" s="83"/>
      <c r="E1157" s="81"/>
      <c r="F1157" s="81"/>
      <c r="G1157" s="81"/>
      <c r="H1157" s="84"/>
    </row>
    <row r="1158" spans="1:8">
      <c r="A1158" s="82"/>
      <c r="B1158" s="82"/>
      <c r="C1158" s="84"/>
      <c r="D1158" s="83"/>
      <c r="E1158" s="81"/>
      <c r="F1158" s="81"/>
      <c r="G1158" s="81"/>
      <c r="H1158" s="84"/>
    </row>
    <row r="1159" spans="1:8">
      <c r="A1159" s="82"/>
      <c r="B1159" s="82"/>
      <c r="C1159" s="84"/>
      <c r="D1159" s="83"/>
      <c r="E1159" s="81"/>
      <c r="F1159" s="81"/>
      <c r="G1159" s="81"/>
      <c r="H1159" s="84"/>
    </row>
    <row r="1160" spans="1:8">
      <c r="A1160" s="82"/>
      <c r="B1160" s="82"/>
      <c r="C1160" s="84"/>
      <c r="D1160" s="83"/>
      <c r="E1160" s="81"/>
      <c r="F1160" s="81"/>
      <c r="G1160" s="81"/>
      <c r="H1160" s="84"/>
    </row>
    <row r="1161" spans="1:8">
      <c r="A1161" s="82"/>
      <c r="B1161" s="82"/>
      <c r="C1161" s="84"/>
      <c r="D1161" s="83"/>
      <c r="E1161" s="81"/>
      <c r="F1161" s="81"/>
      <c r="G1161" s="81"/>
      <c r="H1161" s="84"/>
    </row>
    <row r="1162" spans="1:8">
      <c r="A1162" s="82"/>
      <c r="B1162" s="82"/>
      <c r="C1162" s="84"/>
      <c r="D1162" s="83"/>
      <c r="E1162" s="81"/>
      <c r="F1162" s="81"/>
      <c r="G1162" s="81"/>
      <c r="H1162" s="84"/>
    </row>
    <row r="1163" spans="1:8">
      <c r="A1163" s="82"/>
      <c r="B1163" s="82"/>
      <c r="C1163" s="84"/>
      <c r="D1163" s="83"/>
      <c r="E1163" s="81"/>
      <c r="F1163" s="81"/>
      <c r="G1163" s="81"/>
      <c r="H1163" s="84"/>
    </row>
    <row r="1164" spans="1:8">
      <c r="A1164" s="82"/>
      <c r="B1164" s="82"/>
      <c r="C1164" s="84"/>
      <c r="D1164" s="83"/>
      <c r="E1164" s="81"/>
      <c r="F1164" s="81"/>
      <c r="G1164" s="81"/>
      <c r="H1164" s="84"/>
    </row>
    <row r="1165" spans="1:8">
      <c r="A1165" s="82"/>
      <c r="B1165" s="82"/>
      <c r="C1165" s="84"/>
      <c r="D1165" s="83"/>
      <c r="E1165" s="81"/>
      <c r="F1165" s="81"/>
      <c r="G1165" s="81"/>
      <c r="H1165" s="84"/>
    </row>
    <row r="1166" spans="1:8">
      <c r="A1166" s="82"/>
      <c r="B1166" s="82"/>
      <c r="C1166" s="84"/>
      <c r="D1166" s="83"/>
      <c r="E1166" s="81"/>
      <c r="F1166" s="81"/>
      <c r="G1166" s="81"/>
      <c r="H1166" s="84"/>
    </row>
    <row r="1167" spans="1:8">
      <c r="A1167" s="82"/>
      <c r="B1167" s="82"/>
      <c r="C1167" s="84"/>
      <c r="D1167" s="83"/>
      <c r="E1167" s="81"/>
      <c r="F1167" s="81"/>
      <c r="G1167" s="81"/>
      <c r="H1167" s="84"/>
    </row>
    <row r="1168" spans="1:8">
      <c r="A1168" s="82"/>
      <c r="B1168" s="82"/>
      <c r="C1168" s="84"/>
      <c r="D1168" s="83"/>
      <c r="E1168" s="81"/>
      <c r="F1168" s="81"/>
      <c r="G1168" s="81"/>
      <c r="H1168" s="84"/>
    </row>
    <row r="1169" spans="1:8">
      <c r="A1169" s="82"/>
      <c r="B1169" s="82"/>
      <c r="C1169" s="84"/>
      <c r="D1169" s="83"/>
      <c r="E1169" s="81"/>
      <c r="F1169" s="81"/>
      <c r="G1169" s="81"/>
      <c r="H1169" s="84"/>
    </row>
    <row r="1170" spans="1:8">
      <c r="A1170" s="82"/>
      <c r="B1170" s="82"/>
      <c r="C1170" s="84"/>
      <c r="D1170" s="83"/>
      <c r="E1170" s="81"/>
      <c r="F1170" s="81"/>
      <c r="G1170" s="81"/>
      <c r="H1170" s="84"/>
    </row>
    <row r="1171" spans="1:8">
      <c r="A1171" s="82"/>
      <c r="B1171" s="82"/>
      <c r="C1171" s="84"/>
      <c r="D1171" s="83"/>
      <c r="E1171" s="81"/>
      <c r="F1171" s="81"/>
      <c r="G1171" s="81"/>
      <c r="H1171" s="84"/>
    </row>
    <row r="1172" spans="1:8">
      <c r="A1172" s="82"/>
      <c r="B1172" s="82"/>
      <c r="C1172" s="84"/>
      <c r="D1172" s="83"/>
      <c r="E1172" s="81"/>
      <c r="F1172" s="81"/>
      <c r="G1172" s="81"/>
      <c r="H1172" s="84"/>
    </row>
    <row r="1173" spans="1:8">
      <c r="A1173" s="82"/>
      <c r="B1173" s="82"/>
      <c r="C1173" s="84"/>
      <c r="D1173" s="83"/>
      <c r="E1173" s="81"/>
      <c r="F1173" s="81"/>
      <c r="G1173" s="81"/>
      <c r="H1173" s="84"/>
    </row>
    <row r="1174" spans="1:8">
      <c r="A1174" s="82"/>
      <c r="B1174" s="82"/>
      <c r="C1174" s="84"/>
      <c r="D1174" s="83"/>
      <c r="E1174" s="81"/>
      <c r="F1174" s="81"/>
      <c r="G1174" s="81"/>
      <c r="H1174" s="84"/>
    </row>
    <row r="1175" spans="1:8">
      <c r="A1175" s="82"/>
      <c r="B1175" s="82"/>
      <c r="C1175" s="84"/>
      <c r="D1175" s="83"/>
      <c r="E1175" s="81"/>
      <c r="F1175" s="81"/>
      <c r="G1175" s="81"/>
      <c r="H1175" s="84"/>
    </row>
    <row r="1176" spans="1:8">
      <c r="A1176" s="82"/>
      <c r="B1176" s="82"/>
      <c r="C1176" s="84"/>
      <c r="D1176" s="83"/>
      <c r="E1176" s="81"/>
      <c r="F1176" s="81"/>
      <c r="G1176" s="81"/>
      <c r="H1176" s="84"/>
    </row>
    <row r="1177" spans="1:8">
      <c r="A1177" s="82"/>
      <c r="B1177" s="82"/>
      <c r="C1177" s="84"/>
      <c r="D1177" s="83"/>
      <c r="E1177" s="81"/>
      <c r="F1177" s="81"/>
      <c r="G1177" s="81"/>
      <c r="H1177" s="84"/>
    </row>
    <row r="1178" spans="1:8">
      <c r="A1178" s="82"/>
      <c r="B1178" s="82"/>
      <c r="C1178" s="84"/>
      <c r="D1178" s="83"/>
      <c r="E1178" s="81"/>
      <c r="F1178" s="81"/>
      <c r="G1178" s="81"/>
      <c r="H1178" s="84"/>
    </row>
    <row r="1179" spans="1:8">
      <c r="A1179" s="82"/>
      <c r="B1179" s="82"/>
      <c r="C1179" s="84"/>
      <c r="D1179" s="83"/>
      <c r="E1179" s="81"/>
      <c r="F1179" s="81"/>
      <c r="G1179" s="81"/>
      <c r="H1179" s="84"/>
    </row>
    <row r="1180" spans="1:8">
      <c r="A1180" s="82"/>
      <c r="B1180" s="82"/>
      <c r="C1180" s="84"/>
      <c r="D1180" s="83"/>
      <c r="E1180" s="81"/>
      <c r="F1180" s="81"/>
      <c r="G1180" s="81"/>
      <c r="H1180" s="84"/>
    </row>
    <row r="1181" spans="1:8">
      <c r="A1181" s="82"/>
      <c r="B1181" s="82"/>
      <c r="C1181" s="84"/>
      <c r="D1181" s="83"/>
      <c r="E1181" s="81"/>
      <c r="F1181" s="81"/>
      <c r="G1181" s="81"/>
      <c r="H1181" s="84"/>
    </row>
    <row r="1182" spans="1:8">
      <c r="A1182" s="82"/>
      <c r="B1182" s="82"/>
      <c r="C1182" s="84"/>
      <c r="D1182" s="83"/>
      <c r="E1182" s="81"/>
      <c r="F1182" s="81"/>
      <c r="G1182" s="81"/>
      <c r="H1182" s="84"/>
    </row>
    <row r="1183" spans="1:8">
      <c r="A1183" s="82"/>
      <c r="B1183" s="82"/>
      <c r="C1183" s="84"/>
      <c r="D1183" s="83"/>
      <c r="E1183" s="81"/>
      <c r="F1183" s="81"/>
      <c r="G1183" s="81"/>
      <c r="H1183" s="84"/>
    </row>
    <row r="1184" spans="1:8">
      <c r="A1184" s="82"/>
      <c r="B1184" s="82"/>
      <c r="C1184" s="84"/>
      <c r="D1184" s="83"/>
      <c r="E1184" s="81"/>
      <c r="F1184" s="81"/>
      <c r="G1184" s="81"/>
      <c r="H1184" s="84"/>
    </row>
    <row r="1185" spans="1:8">
      <c r="A1185" s="82"/>
      <c r="B1185" s="82"/>
      <c r="C1185" s="84"/>
      <c r="D1185" s="83"/>
      <c r="E1185" s="81"/>
      <c r="F1185" s="81"/>
      <c r="G1185" s="81"/>
      <c r="H1185" s="84"/>
    </row>
    <row r="1186" spans="1:8">
      <c r="A1186" s="82"/>
      <c r="B1186" s="82"/>
      <c r="C1186" s="84"/>
      <c r="D1186" s="83"/>
      <c r="E1186" s="81"/>
      <c r="F1186" s="81"/>
      <c r="G1186" s="81"/>
      <c r="H1186" s="84"/>
    </row>
    <row r="1187" spans="1:8">
      <c r="A1187" s="82"/>
      <c r="B1187" s="82"/>
      <c r="C1187" s="84"/>
      <c r="D1187" s="83"/>
      <c r="E1187" s="81"/>
      <c r="F1187" s="81"/>
      <c r="G1187" s="81"/>
      <c r="H1187" s="84"/>
    </row>
    <row r="1188" spans="1:8">
      <c r="A1188" s="82"/>
      <c r="B1188" s="82"/>
      <c r="C1188" s="84"/>
      <c r="D1188" s="83"/>
      <c r="E1188" s="81"/>
      <c r="F1188" s="81"/>
      <c r="G1188" s="81"/>
      <c r="H1188" s="84"/>
    </row>
    <row r="1189" spans="1:8">
      <c r="A1189" s="82"/>
      <c r="B1189" s="82"/>
      <c r="C1189" s="84"/>
      <c r="D1189" s="83"/>
      <c r="E1189" s="81"/>
      <c r="F1189" s="81"/>
      <c r="G1189" s="81"/>
      <c r="H1189" s="84"/>
    </row>
    <row r="1190" spans="1:8">
      <c r="A1190" s="82"/>
      <c r="B1190" s="82"/>
      <c r="C1190" s="84"/>
      <c r="D1190" s="83"/>
      <c r="E1190" s="81"/>
      <c r="F1190" s="81"/>
      <c r="G1190" s="81"/>
      <c r="H1190" s="84"/>
    </row>
    <row r="1191" spans="1:8">
      <c r="A1191" s="82"/>
      <c r="B1191" s="82"/>
      <c r="C1191" s="84"/>
      <c r="D1191" s="83"/>
      <c r="E1191" s="81"/>
      <c r="F1191" s="81"/>
      <c r="G1191" s="81"/>
      <c r="H1191" s="84"/>
    </row>
    <row r="1192" spans="1:8">
      <c r="A1192" s="82"/>
      <c r="B1192" s="82"/>
      <c r="C1192" s="84"/>
      <c r="D1192" s="83"/>
      <c r="E1192" s="81"/>
      <c r="F1192" s="81"/>
      <c r="G1192" s="81"/>
      <c r="H1192" s="84"/>
    </row>
    <row r="1193" spans="1:8">
      <c r="A1193" s="82"/>
      <c r="B1193" s="82"/>
      <c r="C1193" s="84"/>
      <c r="D1193" s="83"/>
      <c r="E1193" s="81"/>
      <c r="F1193" s="81"/>
      <c r="G1193" s="81"/>
      <c r="H1193" s="84"/>
    </row>
    <row r="1194" spans="1:8">
      <c r="A1194" s="82"/>
      <c r="B1194" s="82"/>
      <c r="C1194" s="84"/>
      <c r="D1194" s="83"/>
      <c r="E1194" s="81"/>
      <c r="F1194" s="81"/>
      <c r="G1194" s="81"/>
      <c r="H1194" s="84"/>
    </row>
    <row r="1195" spans="1:8">
      <c r="A1195" s="82"/>
      <c r="B1195" s="82"/>
      <c r="C1195" s="84"/>
      <c r="D1195" s="83"/>
      <c r="E1195" s="81"/>
      <c r="F1195" s="81"/>
      <c r="G1195" s="81"/>
      <c r="H1195" s="84"/>
    </row>
    <row r="1196" spans="1:8">
      <c r="A1196" s="82"/>
      <c r="B1196" s="82"/>
      <c r="C1196" s="84"/>
      <c r="D1196" s="83"/>
      <c r="E1196" s="81"/>
      <c r="F1196" s="81"/>
      <c r="G1196" s="81"/>
      <c r="H1196" s="84"/>
    </row>
    <row r="1197" spans="1:8">
      <c r="A1197" s="82"/>
      <c r="B1197" s="82"/>
      <c r="C1197" s="84"/>
      <c r="D1197" s="83"/>
      <c r="E1197" s="81"/>
      <c r="F1197" s="81"/>
      <c r="G1197" s="81"/>
      <c r="H1197" s="84"/>
    </row>
    <row r="1198" spans="1:8">
      <c r="A1198" s="82"/>
      <c r="B1198" s="82"/>
      <c r="C1198" s="84"/>
      <c r="D1198" s="83"/>
      <c r="E1198" s="81"/>
      <c r="F1198" s="81"/>
      <c r="G1198" s="81"/>
      <c r="H1198" s="84"/>
    </row>
    <row r="1199" spans="1:8">
      <c r="A1199" s="82"/>
      <c r="B1199" s="82"/>
      <c r="C1199" s="84"/>
      <c r="D1199" s="83"/>
      <c r="E1199" s="81"/>
      <c r="F1199" s="81"/>
      <c r="G1199" s="81"/>
      <c r="H1199" s="84"/>
    </row>
    <row r="1200" spans="1:8">
      <c r="A1200" s="82"/>
      <c r="B1200" s="82"/>
      <c r="C1200" s="84"/>
      <c r="D1200" s="83"/>
      <c r="E1200" s="81"/>
      <c r="F1200" s="81"/>
      <c r="G1200" s="81"/>
      <c r="H1200" s="84"/>
    </row>
    <row r="1201" spans="1:8">
      <c r="A1201" s="82"/>
      <c r="B1201" s="82"/>
      <c r="C1201" s="84"/>
      <c r="D1201" s="83"/>
      <c r="E1201" s="81"/>
      <c r="F1201" s="81"/>
      <c r="G1201" s="81"/>
      <c r="H1201" s="84"/>
    </row>
    <row r="1202" spans="1:8">
      <c r="A1202" s="82"/>
      <c r="B1202" s="82"/>
      <c r="C1202" s="84"/>
      <c r="D1202" s="83"/>
      <c r="E1202" s="81"/>
      <c r="F1202" s="81"/>
      <c r="G1202" s="81"/>
      <c r="H1202" s="84"/>
    </row>
    <row r="1203" spans="1:8">
      <c r="A1203" s="82"/>
      <c r="B1203" s="82"/>
      <c r="C1203" s="84"/>
      <c r="D1203" s="83"/>
      <c r="E1203" s="81"/>
      <c r="F1203" s="81"/>
      <c r="G1203" s="81"/>
      <c r="H1203" s="84"/>
    </row>
    <row r="1204" spans="1:8">
      <c r="A1204" s="82"/>
      <c r="B1204" s="82"/>
      <c r="C1204" s="84"/>
      <c r="D1204" s="83"/>
      <c r="E1204" s="81"/>
      <c r="F1204" s="81"/>
      <c r="G1204" s="81"/>
      <c r="H1204" s="84"/>
    </row>
    <row r="1205" spans="1:8">
      <c r="A1205" s="82"/>
      <c r="B1205" s="82"/>
      <c r="C1205" s="84"/>
      <c r="D1205" s="83"/>
      <c r="E1205" s="81"/>
      <c r="F1205" s="81"/>
      <c r="G1205" s="81"/>
      <c r="H1205" s="84"/>
    </row>
    <row r="1206" spans="1:8">
      <c r="A1206" s="82"/>
      <c r="B1206" s="82"/>
      <c r="C1206" s="84"/>
      <c r="D1206" s="83"/>
      <c r="E1206" s="81"/>
      <c r="F1206" s="81"/>
      <c r="G1206" s="81"/>
      <c r="H1206" s="84"/>
    </row>
    <row r="1207" spans="1:8">
      <c r="A1207" s="82"/>
      <c r="B1207" s="82"/>
      <c r="C1207" s="84"/>
      <c r="D1207" s="83"/>
      <c r="E1207" s="81"/>
      <c r="F1207" s="81"/>
      <c r="G1207" s="81"/>
      <c r="H1207" s="84"/>
    </row>
    <row r="1208" spans="1:8">
      <c r="A1208" s="82"/>
      <c r="B1208" s="82"/>
      <c r="C1208" s="84"/>
      <c r="D1208" s="83"/>
      <c r="E1208" s="81"/>
      <c r="F1208" s="81"/>
      <c r="G1208" s="81"/>
      <c r="H1208" s="84"/>
    </row>
    <row r="1209" spans="1:8">
      <c r="A1209" s="82"/>
      <c r="B1209" s="82"/>
      <c r="C1209" s="84"/>
      <c r="D1209" s="83"/>
      <c r="E1209" s="81"/>
      <c r="F1209" s="81"/>
      <c r="G1209" s="81"/>
      <c r="H1209" s="84"/>
    </row>
    <row r="1210" spans="1:8">
      <c r="A1210" s="82"/>
      <c r="B1210" s="82"/>
      <c r="C1210" s="84"/>
      <c r="D1210" s="83"/>
      <c r="E1210" s="81"/>
      <c r="F1210" s="81"/>
      <c r="G1210" s="81"/>
      <c r="H1210" s="84"/>
    </row>
    <row r="1211" spans="1:8">
      <c r="A1211" s="82"/>
      <c r="B1211" s="82"/>
      <c r="C1211" s="84"/>
      <c r="D1211" s="83"/>
      <c r="E1211" s="81"/>
      <c r="F1211" s="81"/>
      <c r="G1211" s="81"/>
      <c r="H1211" s="84"/>
    </row>
    <row r="1212" spans="1:8">
      <c r="A1212" s="82"/>
      <c r="B1212" s="82"/>
      <c r="C1212" s="84"/>
      <c r="D1212" s="83"/>
      <c r="E1212" s="81"/>
      <c r="F1212" s="81"/>
      <c r="G1212" s="81"/>
      <c r="H1212" s="84"/>
    </row>
    <row r="1213" spans="1:8">
      <c r="A1213" s="82"/>
      <c r="B1213" s="82"/>
      <c r="C1213" s="84"/>
      <c r="D1213" s="83"/>
      <c r="E1213" s="81"/>
      <c r="F1213" s="81"/>
      <c r="G1213" s="81"/>
      <c r="H1213" s="84"/>
    </row>
    <row r="1214" spans="1:8">
      <c r="A1214" s="82"/>
      <c r="B1214" s="82"/>
      <c r="C1214" s="84"/>
      <c r="D1214" s="83"/>
      <c r="E1214" s="81"/>
      <c r="F1214" s="81"/>
      <c r="G1214" s="81"/>
      <c r="H1214" s="84"/>
    </row>
    <row r="1215" spans="1:8">
      <c r="A1215" s="82"/>
      <c r="B1215" s="82"/>
      <c r="C1215" s="84"/>
      <c r="D1215" s="83"/>
      <c r="E1215" s="81"/>
      <c r="F1215" s="81"/>
      <c r="G1215" s="81"/>
      <c r="H1215" s="84"/>
    </row>
    <row r="1216" spans="1:8">
      <c r="A1216" s="82"/>
      <c r="B1216" s="82"/>
      <c r="C1216" s="84"/>
      <c r="D1216" s="83"/>
      <c r="E1216" s="81"/>
      <c r="F1216" s="81"/>
      <c r="G1216" s="81"/>
      <c r="H1216" s="84"/>
    </row>
    <row r="1217" spans="1:8">
      <c r="A1217" s="82"/>
      <c r="B1217" s="82"/>
      <c r="C1217" s="84"/>
      <c r="D1217" s="83"/>
      <c r="E1217" s="81"/>
      <c r="F1217" s="81"/>
      <c r="G1217" s="81"/>
      <c r="H1217" s="84"/>
    </row>
    <row r="1218" spans="1:8">
      <c r="A1218" s="82"/>
      <c r="B1218" s="82"/>
      <c r="C1218" s="84"/>
      <c r="D1218" s="83"/>
      <c r="E1218" s="81"/>
      <c r="F1218" s="81"/>
      <c r="G1218" s="81"/>
      <c r="H1218" s="84"/>
    </row>
    <row r="1219" spans="1:8">
      <c r="A1219" s="82"/>
      <c r="B1219" s="82"/>
      <c r="C1219" s="84"/>
      <c r="D1219" s="83"/>
      <c r="E1219" s="81"/>
      <c r="F1219" s="81"/>
      <c r="G1219" s="81"/>
      <c r="H1219" s="84"/>
    </row>
    <row r="1220" spans="1:8">
      <c r="A1220" s="82"/>
      <c r="B1220" s="82"/>
      <c r="C1220" s="84"/>
      <c r="D1220" s="83"/>
      <c r="E1220" s="81"/>
      <c r="F1220" s="81"/>
      <c r="G1220" s="81"/>
      <c r="H1220" s="84"/>
    </row>
    <row r="1221" spans="1:8">
      <c r="A1221" s="82"/>
      <c r="B1221" s="82"/>
      <c r="C1221" s="84"/>
      <c r="D1221" s="83"/>
      <c r="E1221" s="81"/>
      <c r="F1221" s="81"/>
      <c r="G1221" s="81"/>
      <c r="H1221" s="84"/>
    </row>
    <row r="1222" spans="1:8">
      <c r="A1222" s="82"/>
      <c r="B1222" s="82"/>
      <c r="C1222" s="84"/>
      <c r="D1222" s="83"/>
      <c r="E1222" s="81"/>
      <c r="F1222" s="81"/>
      <c r="G1222" s="81"/>
      <c r="H1222" s="84"/>
    </row>
    <row r="1223" spans="1:8">
      <c r="A1223" s="82"/>
      <c r="B1223" s="82"/>
      <c r="C1223" s="84"/>
      <c r="D1223" s="83"/>
      <c r="E1223" s="81"/>
      <c r="F1223" s="81"/>
      <c r="G1223" s="81"/>
      <c r="H1223" s="84"/>
    </row>
    <row r="1224" spans="1:8">
      <c r="A1224" s="82"/>
      <c r="B1224" s="82"/>
      <c r="C1224" s="84"/>
      <c r="D1224" s="83"/>
      <c r="E1224" s="81"/>
      <c r="F1224" s="81"/>
      <c r="G1224" s="81"/>
      <c r="H1224" s="84"/>
    </row>
    <row r="1225" spans="1:8">
      <c r="A1225" s="82"/>
      <c r="B1225" s="82"/>
      <c r="C1225" s="84"/>
      <c r="D1225" s="83"/>
      <c r="E1225" s="81"/>
      <c r="F1225" s="81"/>
      <c r="G1225" s="81"/>
      <c r="H1225" s="84"/>
    </row>
    <row r="1226" spans="1:8">
      <c r="A1226" s="82"/>
      <c r="B1226" s="82"/>
      <c r="C1226" s="84"/>
      <c r="D1226" s="83"/>
      <c r="E1226" s="81"/>
      <c r="F1226" s="81"/>
      <c r="G1226" s="81"/>
      <c r="H1226" s="84"/>
    </row>
    <row r="1227" spans="1:8">
      <c r="A1227" s="82"/>
      <c r="B1227" s="82"/>
      <c r="C1227" s="84"/>
      <c r="D1227" s="83"/>
      <c r="E1227" s="81"/>
      <c r="F1227" s="81"/>
      <c r="G1227" s="81"/>
      <c r="H1227" s="84"/>
    </row>
    <row r="1228" spans="1:8">
      <c r="A1228" s="82"/>
      <c r="B1228" s="82"/>
      <c r="C1228" s="84"/>
      <c r="D1228" s="83"/>
      <c r="E1228" s="81"/>
      <c r="F1228" s="81"/>
      <c r="G1228" s="81"/>
      <c r="H1228" s="84"/>
    </row>
    <row r="1229" spans="1:8">
      <c r="A1229" s="82"/>
      <c r="B1229" s="82"/>
      <c r="C1229" s="84"/>
      <c r="D1229" s="83"/>
      <c r="E1229" s="81"/>
      <c r="F1229" s="81"/>
      <c r="G1229" s="81"/>
      <c r="H1229" s="84"/>
    </row>
    <row r="1230" spans="1:8">
      <c r="A1230" s="82"/>
      <c r="B1230" s="82"/>
      <c r="C1230" s="84"/>
      <c r="D1230" s="83"/>
      <c r="E1230" s="81"/>
      <c r="F1230" s="81"/>
      <c r="G1230" s="81"/>
      <c r="H1230" s="84"/>
    </row>
    <row r="1231" spans="1:8">
      <c r="A1231" s="82"/>
      <c r="B1231" s="82"/>
      <c r="C1231" s="84"/>
      <c r="D1231" s="83"/>
      <c r="E1231" s="81"/>
      <c r="F1231" s="81"/>
      <c r="G1231" s="81"/>
      <c r="H1231" s="84"/>
    </row>
    <row r="1232" spans="1:8">
      <c r="A1232" s="82"/>
      <c r="B1232" s="82"/>
      <c r="C1232" s="84"/>
      <c r="D1232" s="83"/>
      <c r="E1232" s="81"/>
      <c r="F1232" s="81"/>
      <c r="G1232" s="81"/>
      <c r="H1232" s="84"/>
    </row>
    <row r="1233" spans="1:8">
      <c r="A1233" s="82"/>
      <c r="B1233" s="82"/>
      <c r="C1233" s="84"/>
      <c r="D1233" s="83"/>
      <c r="E1233" s="81"/>
      <c r="F1233" s="81"/>
      <c r="G1233" s="81"/>
      <c r="H1233" s="84"/>
    </row>
    <row r="1234" spans="1:8">
      <c r="A1234" s="82"/>
      <c r="B1234" s="82"/>
      <c r="C1234" s="84"/>
      <c r="D1234" s="83"/>
      <c r="E1234" s="81"/>
      <c r="F1234" s="81"/>
      <c r="G1234" s="81"/>
      <c r="H1234" s="84"/>
    </row>
    <row r="1235" spans="1:8">
      <c r="A1235" s="82"/>
      <c r="B1235" s="82"/>
      <c r="C1235" s="84"/>
      <c r="D1235" s="83"/>
      <c r="E1235" s="81"/>
      <c r="F1235" s="81"/>
      <c r="G1235" s="81"/>
      <c r="H1235" s="84"/>
    </row>
    <row r="1236" spans="1:8">
      <c r="A1236" s="82"/>
      <c r="B1236" s="82"/>
      <c r="C1236" s="84"/>
      <c r="D1236" s="83"/>
      <c r="E1236" s="81"/>
      <c r="F1236" s="81"/>
      <c r="G1236" s="81"/>
      <c r="H1236" s="84"/>
    </row>
    <row r="1237" spans="1:8">
      <c r="A1237" s="82"/>
      <c r="B1237" s="82"/>
      <c r="C1237" s="84"/>
      <c r="D1237" s="83"/>
      <c r="E1237" s="81"/>
      <c r="F1237" s="81"/>
      <c r="G1237" s="81"/>
      <c r="H1237" s="84"/>
    </row>
    <row r="1238" spans="1:8">
      <c r="A1238" s="82"/>
      <c r="B1238" s="82"/>
      <c r="C1238" s="84"/>
      <c r="D1238" s="83"/>
      <c r="E1238" s="81"/>
      <c r="F1238" s="81"/>
      <c r="G1238" s="81"/>
      <c r="H1238" s="84"/>
    </row>
    <row r="1239" spans="1:8">
      <c r="A1239" s="82"/>
      <c r="B1239" s="82"/>
      <c r="C1239" s="84"/>
      <c r="D1239" s="83"/>
      <c r="E1239" s="81"/>
      <c r="F1239" s="81"/>
      <c r="G1239" s="81"/>
      <c r="H1239" s="84"/>
    </row>
    <row r="1240" spans="1:8">
      <c r="A1240" s="82"/>
      <c r="B1240" s="82"/>
      <c r="C1240" s="84"/>
      <c r="D1240" s="83"/>
      <c r="E1240" s="81"/>
      <c r="F1240" s="81"/>
      <c r="G1240" s="81"/>
      <c r="H1240" s="84"/>
    </row>
    <row r="1241" spans="1:8">
      <c r="A1241" s="82"/>
      <c r="B1241" s="82"/>
      <c r="C1241" s="84"/>
      <c r="D1241" s="83"/>
      <c r="E1241" s="81"/>
      <c r="F1241" s="81"/>
      <c r="G1241" s="81"/>
      <c r="H1241" s="84"/>
    </row>
    <row r="1242" spans="1:8">
      <c r="A1242" s="82"/>
      <c r="B1242" s="82"/>
      <c r="C1242" s="84"/>
      <c r="D1242" s="83"/>
      <c r="E1242" s="81"/>
      <c r="F1242" s="81"/>
      <c r="G1242" s="81"/>
      <c r="H1242" s="84"/>
    </row>
    <row r="1243" spans="1:8">
      <c r="A1243" s="82"/>
      <c r="B1243" s="82"/>
      <c r="C1243" s="84"/>
      <c r="D1243" s="83"/>
      <c r="E1243" s="81"/>
      <c r="F1243" s="81"/>
      <c r="G1243" s="81"/>
      <c r="H1243" s="84"/>
    </row>
    <row r="1244" spans="1:8">
      <c r="A1244" s="82"/>
      <c r="B1244" s="82"/>
      <c r="C1244" s="84"/>
      <c r="D1244" s="83"/>
      <c r="E1244" s="81"/>
      <c r="F1244" s="81"/>
      <c r="G1244" s="81"/>
      <c r="H1244" s="84"/>
    </row>
    <row r="1245" spans="1:8">
      <c r="A1245" s="82"/>
      <c r="B1245" s="82"/>
      <c r="C1245" s="84"/>
      <c r="D1245" s="83"/>
      <c r="E1245" s="81"/>
      <c r="F1245" s="81"/>
      <c r="G1245" s="81"/>
      <c r="H1245" s="84"/>
    </row>
    <row r="1246" spans="1:8">
      <c r="A1246" s="82"/>
      <c r="B1246" s="82"/>
      <c r="C1246" s="84"/>
      <c r="D1246" s="83"/>
      <c r="E1246" s="81"/>
      <c r="F1246" s="81"/>
      <c r="G1246" s="81"/>
      <c r="H1246" s="84"/>
    </row>
    <row r="1247" spans="1:8">
      <c r="A1247" s="82"/>
      <c r="B1247" s="82"/>
      <c r="C1247" s="84"/>
      <c r="D1247" s="83"/>
      <c r="E1247" s="81"/>
      <c r="F1247" s="81"/>
      <c r="G1247" s="81"/>
      <c r="H1247" s="84"/>
    </row>
    <row r="1248" spans="1:8">
      <c r="A1248" s="82"/>
      <c r="B1248" s="82"/>
      <c r="C1248" s="84"/>
      <c r="D1248" s="83"/>
      <c r="E1248" s="81"/>
      <c r="F1248" s="81"/>
      <c r="G1248" s="81"/>
      <c r="H1248" s="84"/>
    </row>
    <row r="1249" spans="1:8">
      <c r="A1249" s="82"/>
      <c r="B1249" s="82"/>
      <c r="C1249" s="84"/>
      <c r="D1249" s="83"/>
      <c r="E1249" s="81"/>
      <c r="F1249" s="81"/>
      <c r="G1249" s="81"/>
      <c r="H1249" s="84"/>
    </row>
    <row r="1250" spans="1:8">
      <c r="A1250" s="82"/>
      <c r="B1250" s="82"/>
      <c r="C1250" s="84"/>
      <c r="D1250" s="83"/>
      <c r="E1250" s="81"/>
      <c r="F1250" s="81"/>
      <c r="G1250" s="81"/>
      <c r="H1250" s="84"/>
    </row>
    <row r="1251" spans="1:8">
      <c r="A1251" s="82"/>
      <c r="B1251" s="82"/>
      <c r="C1251" s="84"/>
      <c r="D1251" s="83"/>
      <c r="E1251" s="81"/>
      <c r="F1251" s="81"/>
      <c r="G1251" s="81"/>
      <c r="H1251" s="84"/>
    </row>
    <row r="1252" spans="1:8">
      <c r="A1252" s="82"/>
      <c r="B1252" s="82"/>
      <c r="C1252" s="84"/>
      <c r="D1252" s="83"/>
      <c r="E1252" s="81"/>
      <c r="F1252" s="81"/>
      <c r="G1252" s="81"/>
      <c r="H1252" s="84"/>
    </row>
    <row r="1253" spans="1:8">
      <c r="A1253" s="82"/>
      <c r="B1253" s="82"/>
      <c r="C1253" s="84"/>
      <c r="D1253" s="83"/>
      <c r="E1253" s="81"/>
      <c r="F1253" s="81"/>
      <c r="G1253" s="81"/>
      <c r="H1253" s="84"/>
    </row>
    <row r="1254" spans="1:8">
      <c r="A1254" s="82"/>
      <c r="B1254" s="82"/>
      <c r="C1254" s="84"/>
      <c r="D1254" s="83"/>
      <c r="E1254" s="81"/>
      <c r="F1254" s="81"/>
      <c r="G1254" s="81"/>
      <c r="H1254" s="84"/>
    </row>
    <row r="1255" spans="1:8">
      <c r="A1255" s="82"/>
      <c r="B1255" s="82"/>
      <c r="C1255" s="84"/>
      <c r="D1255" s="83"/>
      <c r="E1255" s="81"/>
      <c r="F1255" s="81"/>
      <c r="G1255" s="81"/>
      <c r="H1255" s="84"/>
    </row>
    <row r="1256" spans="1:8">
      <c r="A1256" s="82"/>
      <c r="B1256" s="82"/>
      <c r="C1256" s="84"/>
      <c r="D1256" s="83"/>
      <c r="E1256" s="81"/>
      <c r="F1256" s="81"/>
      <c r="G1256" s="81"/>
      <c r="H1256" s="84"/>
    </row>
    <row r="1257" spans="1:8">
      <c r="A1257" s="82"/>
      <c r="B1257" s="82"/>
      <c r="C1257" s="84"/>
      <c r="D1257" s="83"/>
      <c r="E1257" s="81"/>
      <c r="F1257" s="81"/>
      <c r="G1257" s="81"/>
      <c r="H1257" s="84"/>
    </row>
    <row r="1258" spans="1:8">
      <c r="A1258" s="82"/>
      <c r="B1258" s="82"/>
      <c r="C1258" s="84"/>
      <c r="D1258" s="83"/>
      <c r="E1258" s="81"/>
      <c r="F1258" s="81"/>
      <c r="G1258" s="81"/>
      <c r="H1258" s="84"/>
    </row>
    <row r="1259" spans="1:8">
      <c r="A1259" s="82"/>
      <c r="B1259" s="82"/>
      <c r="C1259" s="84"/>
      <c r="D1259" s="83"/>
      <c r="E1259" s="81"/>
      <c r="F1259" s="81"/>
      <c r="G1259" s="81"/>
      <c r="H1259" s="84"/>
    </row>
    <row r="1260" spans="1:8">
      <c r="A1260" s="82"/>
      <c r="B1260" s="82"/>
      <c r="C1260" s="84"/>
      <c r="D1260" s="83"/>
      <c r="E1260" s="81"/>
      <c r="F1260" s="81"/>
      <c r="G1260" s="81"/>
      <c r="H1260" s="84"/>
    </row>
    <row r="1261" spans="1:8">
      <c r="A1261" s="82"/>
      <c r="B1261" s="82"/>
      <c r="C1261" s="84"/>
      <c r="D1261" s="83"/>
      <c r="E1261" s="81"/>
      <c r="F1261" s="81"/>
      <c r="G1261" s="81"/>
      <c r="H1261" s="84"/>
    </row>
    <row r="1262" spans="1:8">
      <c r="A1262" s="82"/>
      <c r="B1262" s="82"/>
      <c r="C1262" s="84"/>
      <c r="D1262" s="83"/>
      <c r="E1262" s="81"/>
      <c r="F1262" s="81"/>
      <c r="G1262" s="81"/>
      <c r="H1262" s="84"/>
    </row>
    <row r="1263" spans="1:8">
      <c r="A1263" s="82"/>
      <c r="B1263" s="82"/>
      <c r="C1263" s="84"/>
      <c r="D1263" s="83"/>
      <c r="E1263" s="81"/>
      <c r="F1263" s="81"/>
      <c r="G1263" s="81"/>
      <c r="H1263" s="84"/>
    </row>
    <row r="1264" spans="1:8">
      <c r="A1264" s="82"/>
      <c r="B1264" s="82"/>
      <c r="C1264" s="84"/>
      <c r="D1264" s="83"/>
      <c r="E1264" s="81"/>
      <c r="F1264" s="81"/>
      <c r="G1264" s="81"/>
      <c r="H1264" s="84"/>
    </row>
    <row r="1265" spans="1:8">
      <c r="A1265" s="82"/>
      <c r="B1265" s="82"/>
      <c r="C1265" s="84"/>
      <c r="D1265" s="83"/>
      <c r="E1265" s="81"/>
      <c r="F1265" s="81"/>
      <c r="G1265" s="81"/>
      <c r="H1265" s="84"/>
    </row>
    <row r="1266" spans="1:8">
      <c r="A1266" s="82"/>
      <c r="B1266" s="82"/>
      <c r="C1266" s="84"/>
      <c r="D1266" s="83"/>
      <c r="E1266" s="81"/>
      <c r="F1266" s="81"/>
      <c r="G1266" s="81"/>
      <c r="H1266" s="84"/>
    </row>
    <row r="1267" spans="1:8">
      <c r="A1267" s="82"/>
      <c r="B1267" s="82"/>
      <c r="C1267" s="84"/>
      <c r="D1267" s="83"/>
      <c r="E1267" s="81"/>
      <c r="F1267" s="81"/>
      <c r="G1267" s="81"/>
      <c r="H1267" s="84"/>
    </row>
    <row r="1268" spans="1:8">
      <c r="A1268" s="82"/>
      <c r="B1268" s="82"/>
      <c r="C1268" s="84"/>
      <c r="D1268" s="83"/>
      <c r="E1268" s="81"/>
      <c r="F1268" s="81"/>
      <c r="G1268" s="81"/>
      <c r="H1268" s="84"/>
    </row>
    <row r="1269" spans="1:8">
      <c r="A1269" s="82"/>
      <c r="B1269" s="82"/>
      <c r="C1269" s="84"/>
      <c r="D1269" s="83"/>
      <c r="E1269" s="81"/>
      <c r="F1269" s="81"/>
      <c r="G1269" s="81"/>
      <c r="H1269" s="84"/>
    </row>
    <row r="1270" spans="1:8">
      <c r="A1270" s="82"/>
      <c r="B1270" s="82"/>
      <c r="C1270" s="84"/>
      <c r="D1270" s="83"/>
      <c r="E1270" s="81"/>
      <c r="F1270" s="81"/>
      <c r="G1270" s="81"/>
      <c r="H1270" s="84"/>
    </row>
    <row r="1271" spans="1:8">
      <c r="A1271" s="82"/>
      <c r="B1271" s="82"/>
      <c r="C1271" s="84"/>
      <c r="D1271" s="83"/>
      <c r="E1271" s="81"/>
      <c r="F1271" s="81"/>
      <c r="G1271" s="81"/>
      <c r="H1271" s="84"/>
    </row>
    <row r="1272" spans="1:8">
      <c r="A1272" s="82"/>
      <c r="B1272" s="82"/>
      <c r="C1272" s="84"/>
      <c r="D1272" s="83"/>
      <c r="E1272" s="81"/>
      <c r="F1272" s="81"/>
      <c r="G1272" s="81"/>
      <c r="H1272" s="84"/>
    </row>
    <row r="1273" spans="1:8">
      <c r="A1273" s="82"/>
      <c r="B1273" s="82"/>
      <c r="C1273" s="84"/>
      <c r="D1273" s="83"/>
      <c r="E1273" s="81"/>
      <c r="F1273" s="81"/>
      <c r="G1273" s="81"/>
      <c r="H1273" s="84"/>
    </row>
    <row r="1274" spans="1:8">
      <c r="A1274" s="82"/>
      <c r="B1274" s="82"/>
      <c r="C1274" s="84"/>
      <c r="D1274" s="83"/>
      <c r="E1274" s="81"/>
      <c r="F1274" s="81"/>
      <c r="G1274" s="81"/>
      <c r="H1274" s="84"/>
    </row>
    <row r="1275" spans="1:8">
      <c r="A1275" s="82"/>
      <c r="B1275" s="82"/>
      <c r="C1275" s="84"/>
      <c r="D1275" s="83"/>
      <c r="E1275" s="81"/>
      <c r="F1275" s="81"/>
      <c r="G1275" s="81"/>
      <c r="H1275" s="84"/>
    </row>
    <row r="1276" spans="1:8">
      <c r="A1276" s="82"/>
      <c r="B1276" s="82"/>
      <c r="C1276" s="84"/>
      <c r="D1276" s="83"/>
      <c r="E1276" s="81"/>
      <c r="F1276" s="81"/>
      <c r="G1276" s="81"/>
      <c r="H1276" s="84"/>
    </row>
    <row r="1277" spans="1:8">
      <c r="A1277" s="82"/>
      <c r="B1277" s="82"/>
      <c r="C1277" s="84"/>
      <c r="D1277" s="83"/>
      <c r="E1277" s="81"/>
      <c r="F1277" s="81"/>
      <c r="G1277" s="81"/>
      <c r="H1277" s="84"/>
    </row>
    <row r="1278" spans="1:8">
      <c r="A1278" s="82"/>
      <c r="B1278" s="82"/>
      <c r="C1278" s="84"/>
      <c r="D1278" s="83"/>
      <c r="E1278" s="81"/>
      <c r="F1278" s="81"/>
      <c r="G1278" s="81"/>
      <c r="H1278" s="84"/>
    </row>
    <row r="1279" spans="1:8">
      <c r="A1279" s="82"/>
      <c r="B1279" s="82"/>
      <c r="C1279" s="84"/>
      <c r="D1279" s="83"/>
      <c r="E1279" s="81"/>
      <c r="F1279" s="81"/>
      <c r="G1279" s="81"/>
      <c r="H1279" s="84"/>
    </row>
    <row r="1280" spans="1:8">
      <c r="A1280" s="82"/>
      <c r="B1280" s="82"/>
      <c r="C1280" s="84"/>
      <c r="D1280" s="83"/>
      <c r="E1280" s="81"/>
      <c r="F1280" s="81"/>
      <c r="G1280" s="81"/>
      <c r="H1280" s="84"/>
    </row>
    <row r="1281" spans="1:8">
      <c r="A1281" s="82"/>
      <c r="B1281" s="82"/>
      <c r="C1281" s="84"/>
      <c r="D1281" s="83"/>
      <c r="E1281" s="81"/>
      <c r="F1281" s="81"/>
      <c r="G1281" s="81"/>
      <c r="H1281" s="84"/>
    </row>
    <row r="1282" spans="1:8">
      <c r="A1282" s="82"/>
      <c r="B1282" s="82"/>
      <c r="C1282" s="84"/>
      <c r="D1282" s="83"/>
      <c r="E1282" s="81"/>
      <c r="F1282" s="81"/>
      <c r="G1282" s="81"/>
      <c r="H1282" s="84"/>
    </row>
    <row r="1283" spans="1:8">
      <c r="A1283" s="82"/>
      <c r="B1283" s="82"/>
      <c r="C1283" s="84"/>
      <c r="D1283" s="83"/>
      <c r="E1283" s="81"/>
      <c r="F1283" s="81"/>
      <c r="G1283" s="81"/>
      <c r="H1283" s="84"/>
    </row>
    <row r="1284" spans="1:8">
      <c r="A1284" s="82"/>
      <c r="B1284" s="82"/>
      <c r="C1284" s="84"/>
      <c r="D1284" s="83"/>
      <c r="E1284" s="81"/>
      <c r="F1284" s="81"/>
      <c r="G1284" s="81"/>
      <c r="H1284" s="84"/>
    </row>
    <row r="1285" spans="1:8">
      <c r="A1285" s="82"/>
      <c r="B1285" s="82"/>
      <c r="C1285" s="84"/>
      <c r="D1285" s="83"/>
      <c r="E1285" s="81"/>
      <c r="F1285" s="81"/>
      <c r="G1285" s="81"/>
      <c r="H1285" s="84"/>
    </row>
    <row r="1286" spans="1:8">
      <c r="A1286" s="82"/>
      <c r="B1286" s="82"/>
      <c r="C1286" s="84"/>
      <c r="D1286" s="83"/>
      <c r="E1286" s="81"/>
      <c r="F1286" s="81"/>
      <c r="G1286" s="81"/>
      <c r="H1286" s="84"/>
    </row>
    <row r="1287" spans="1:8">
      <c r="A1287" s="82"/>
      <c r="B1287" s="82"/>
      <c r="C1287" s="84"/>
      <c r="D1287" s="83"/>
      <c r="E1287" s="81"/>
      <c r="F1287" s="81"/>
      <c r="G1287" s="81"/>
      <c r="H1287" s="84"/>
    </row>
    <row r="1288" spans="1:8">
      <c r="A1288" s="82"/>
      <c r="B1288" s="82"/>
      <c r="C1288" s="84"/>
      <c r="D1288" s="83"/>
      <c r="E1288" s="81"/>
      <c r="F1288" s="81"/>
      <c r="G1288" s="81"/>
      <c r="H1288" s="84"/>
    </row>
    <row r="1289" spans="1:8">
      <c r="A1289" s="82"/>
      <c r="B1289" s="82"/>
      <c r="C1289" s="84"/>
      <c r="D1289" s="83"/>
      <c r="E1289" s="81"/>
      <c r="F1289" s="81"/>
      <c r="G1289" s="81"/>
      <c r="H1289" s="84"/>
    </row>
    <row r="1290" spans="1:8">
      <c r="A1290" s="82"/>
      <c r="B1290" s="82"/>
      <c r="C1290" s="84"/>
      <c r="D1290" s="83"/>
      <c r="E1290" s="81"/>
      <c r="F1290" s="81"/>
      <c r="G1290" s="81"/>
      <c r="H1290" s="84"/>
    </row>
    <row r="1291" spans="1:8">
      <c r="A1291" s="82"/>
      <c r="B1291" s="82"/>
      <c r="C1291" s="84"/>
      <c r="D1291" s="83"/>
      <c r="E1291" s="81"/>
      <c r="F1291" s="81"/>
      <c r="G1291" s="81"/>
      <c r="H1291" s="84"/>
    </row>
    <row r="1292" spans="1:8">
      <c r="A1292" s="82"/>
      <c r="B1292" s="82"/>
      <c r="C1292" s="84"/>
      <c r="D1292" s="83"/>
      <c r="E1292" s="81"/>
      <c r="F1292" s="81"/>
      <c r="G1292" s="81"/>
      <c r="H1292" s="84"/>
    </row>
    <row r="1293" spans="1:8">
      <c r="A1293" s="82"/>
      <c r="B1293" s="82"/>
      <c r="C1293" s="84"/>
      <c r="D1293" s="83"/>
      <c r="E1293" s="81"/>
      <c r="F1293" s="81"/>
      <c r="G1293" s="81"/>
      <c r="H1293" s="84"/>
    </row>
    <row r="1294" spans="1:8">
      <c r="A1294" s="82"/>
      <c r="B1294" s="82"/>
      <c r="C1294" s="84"/>
      <c r="D1294" s="83"/>
      <c r="E1294" s="81"/>
      <c r="F1294" s="81"/>
      <c r="G1294" s="81"/>
      <c r="H1294" s="84"/>
    </row>
    <row r="1295" spans="1:8">
      <c r="A1295" s="82"/>
      <c r="B1295" s="82"/>
      <c r="C1295" s="84"/>
      <c r="D1295" s="83"/>
      <c r="E1295" s="81"/>
      <c r="F1295" s="81"/>
      <c r="G1295" s="81"/>
      <c r="H1295" s="84"/>
    </row>
    <row r="1296" spans="1:8">
      <c r="A1296" s="82"/>
      <c r="B1296" s="82"/>
      <c r="C1296" s="84"/>
      <c r="D1296" s="83"/>
      <c r="E1296" s="81"/>
      <c r="F1296" s="81"/>
      <c r="G1296" s="81"/>
      <c r="H1296" s="84"/>
    </row>
    <row r="1297" spans="1:8">
      <c r="A1297" s="82"/>
      <c r="B1297" s="82"/>
      <c r="C1297" s="84"/>
      <c r="D1297" s="83"/>
      <c r="E1297" s="81"/>
      <c r="F1297" s="81"/>
      <c r="G1297" s="81"/>
      <c r="H1297" s="84"/>
    </row>
    <row r="1298" spans="1:8">
      <c r="A1298" s="82"/>
      <c r="B1298" s="82"/>
      <c r="C1298" s="84"/>
      <c r="D1298" s="83"/>
      <c r="E1298" s="81"/>
      <c r="F1298" s="81"/>
      <c r="G1298" s="81"/>
      <c r="H1298" s="84"/>
    </row>
    <row r="1299" spans="1:8">
      <c r="A1299" s="82"/>
      <c r="B1299" s="82"/>
      <c r="C1299" s="84"/>
      <c r="D1299" s="83"/>
      <c r="E1299" s="81"/>
      <c r="F1299" s="81"/>
      <c r="G1299" s="81"/>
      <c r="H1299" s="84"/>
    </row>
    <row r="1300" spans="1:8">
      <c r="A1300" s="82"/>
      <c r="B1300" s="82"/>
      <c r="C1300" s="84"/>
      <c r="D1300" s="83"/>
      <c r="E1300" s="81"/>
      <c r="F1300" s="81"/>
      <c r="G1300" s="81"/>
      <c r="H1300" s="84"/>
    </row>
    <row r="1301" spans="1:8">
      <c r="A1301" s="82"/>
      <c r="B1301" s="82"/>
      <c r="C1301" s="84"/>
      <c r="D1301" s="83"/>
      <c r="E1301" s="81"/>
      <c r="F1301" s="81"/>
      <c r="G1301" s="81"/>
      <c r="H1301" s="84"/>
    </row>
    <row r="1302" spans="1:8">
      <c r="A1302" s="82"/>
      <c r="B1302" s="82"/>
      <c r="C1302" s="84"/>
      <c r="D1302" s="83"/>
      <c r="E1302" s="81"/>
      <c r="F1302" s="81"/>
      <c r="G1302" s="81"/>
      <c r="H1302" s="84"/>
    </row>
    <row r="1303" spans="1:8">
      <c r="A1303" s="82"/>
      <c r="B1303" s="82"/>
      <c r="C1303" s="84"/>
      <c r="D1303" s="83"/>
      <c r="E1303" s="81"/>
      <c r="F1303" s="81"/>
      <c r="G1303" s="81"/>
      <c r="H1303" s="84"/>
    </row>
    <row r="1304" spans="1:8">
      <c r="A1304" s="82"/>
      <c r="B1304" s="82"/>
      <c r="C1304" s="84"/>
      <c r="D1304" s="83"/>
      <c r="E1304" s="81"/>
      <c r="F1304" s="81"/>
      <c r="G1304" s="81"/>
      <c r="H1304" s="84"/>
    </row>
    <row r="1305" spans="1:8">
      <c r="A1305" s="82"/>
      <c r="B1305" s="82"/>
      <c r="C1305" s="84"/>
      <c r="D1305" s="83"/>
      <c r="E1305" s="81"/>
      <c r="F1305" s="81"/>
      <c r="G1305" s="81"/>
      <c r="H1305" s="84"/>
    </row>
    <row r="1306" spans="1:8">
      <c r="A1306" s="82"/>
      <c r="B1306" s="82"/>
      <c r="C1306" s="84"/>
      <c r="D1306" s="83"/>
      <c r="E1306" s="81"/>
      <c r="F1306" s="81"/>
      <c r="G1306" s="81"/>
      <c r="H1306" s="84"/>
    </row>
    <row r="1307" spans="1:8">
      <c r="A1307" s="82"/>
      <c r="B1307" s="82"/>
      <c r="C1307" s="84"/>
      <c r="D1307" s="83"/>
      <c r="E1307" s="81"/>
      <c r="F1307" s="81"/>
      <c r="G1307" s="81"/>
      <c r="H1307" s="84"/>
    </row>
    <row r="1308" spans="1:8">
      <c r="A1308" s="82"/>
      <c r="B1308" s="82"/>
      <c r="C1308" s="84"/>
      <c r="D1308" s="83"/>
      <c r="E1308" s="81"/>
      <c r="F1308" s="81"/>
      <c r="G1308" s="81"/>
      <c r="H1308" s="84"/>
    </row>
    <row r="1309" spans="1:8">
      <c r="A1309" s="82"/>
      <c r="B1309" s="82"/>
      <c r="C1309" s="84"/>
      <c r="D1309" s="83"/>
      <c r="E1309" s="81"/>
      <c r="F1309" s="81"/>
      <c r="G1309" s="81"/>
      <c r="H1309" s="84"/>
    </row>
    <row r="1310" spans="1:8">
      <c r="A1310" s="82"/>
      <c r="B1310" s="82"/>
      <c r="C1310" s="84"/>
      <c r="D1310" s="83"/>
      <c r="E1310" s="81"/>
      <c r="F1310" s="81"/>
      <c r="G1310" s="81"/>
      <c r="H1310" s="84"/>
    </row>
    <row r="1311" spans="1:8">
      <c r="A1311" s="82"/>
      <c r="B1311" s="82"/>
      <c r="C1311" s="84"/>
      <c r="D1311" s="83"/>
      <c r="E1311" s="81"/>
      <c r="F1311" s="81"/>
      <c r="G1311" s="81"/>
      <c r="H1311" s="84"/>
    </row>
    <row r="1312" spans="1:8">
      <c r="A1312" s="82"/>
      <c r="B1312" s="82"/>
      <c r="C1312" s="84"/>
      <c r="D1312" s="83"/>
      <c r="E1312" s="81"/>
      <c r="F1312" s="81"/>
      <c r="G1312" s="81"/>
      <c r="H1312" s="84"/>
    </row>
    <row r="1313" spans="1:8">
      <c r="A1313" s="82"/>
      <c r="B1313" s="82"/>
      <c r="C1313" s="84"/>
      <c r="D1313" s="83"/>
      <c r="E1313" s="81"/>
      <c r="F1313" s="81"/>
      <c r="G1313" s="81"/>
      <c r="H1313" s="84"/>
    </row>
    <row r="1314" spans="1:8">
      <c r="A1314" s="82"/>
      <c r="B1314" s="82"/>
      <c r="C1314" s="84"/>
      <c r="D1314" s="83"/>
      <c r="E1314" s="81"/>
      <c r="F1314" s="81"/>
      <c r="G1314" s="81"/>
      <c r="H1314" s="84"/>
    </row>
    <row r="1315" spans="1:8">
      <c r="A1315" s="82"/>
      <c r="B1315" s="82"/>
      <c r="C1315" s="84"/>
      <c r="D1315" s="83"/>
      <c r="E1315" s="81"/>
      <c r="F1315" s="81"/>
      <c r="G1315" s="81"/>
      <c r="H1315" s="84"/>
    </row>
    <row r="1316" spans="1:8">
      <c r="A1316" s="82"/>
      <c r="B1316" s="82"/>
      <c r="C1316" s="84"/>
      <c r="D1316" s="83"/>
      <c r="E1316" s="81"/>
      <c r="F1316" s="81"/>
      <c r="G1316" s="81"/>
      <c r="H1316" s="84"/>
    </row>
    <row r="1317" spans="1:8">
      <c r="A1317" s="82"/>
      <c r="B1317" s="82"/>
      <c r="C1317" s="84"/>
      <c r="D1317" s="83"/>
      <c r="E1317" s="81"/>
      <c r="F1317" s="81"/>
      <c r="G1317" s="81"/>
      <c r="H1317" s="84"/>
    </row>
    <row r="1318" spans="1:8">
      <c r="A1318" s="82"/>
      <c r="B1318" s="82"/>
      <c r="C1318" s="84"/>
      <c r="D1318" s="83"/>
      <c r="E1318" s="81"/>
      <c r="F1318" s="81"/>
      <c r="G1318" s="81"/>
      <c r="H1318" s="84"/>
    </row>
    <row r="1319" spans="1:8">
      <c r="A1319" s="82"/>
      <c r="B1319" s="82"/>
      <c r="C1319" s="84"/>
      <c r="D1319" s="83"/>
      <c r="E1319" s="81"/>
      <c r="F1319" s="81"/>
      <c r="G1319" s="81"/>
      <c r="H1319" s="84"/>
    </row>
    <row r="1320" spans="1:8">
      <c r="A1320" s="82"/>
      <c r="B1320" s="82"/>
      <c r="C1320" s="84"/>
      <c r="D1320" s="83"/>
      <c r="E1320" s="81"/>
      <c r="F1320" s="81"/>
      <c r="G1320" s="81"/>
      <c r="H1320" s="84"/>
    </row>
    <row r="1321" spans="1:8">
      <c r="A1321" s="82"/>
      <c r="B1321" s="82"/>
      <c r="C1321" s="84"/>
      <c r="D1321" s="83"/>
      <c r="E1321" s="81"/>
      <c r="F1321" s="81"/>
      <c r="G1321" s="81"/>
      <c r="H1321" s="84"/>
    </row>
    <row r="1322" spans="1:8">
      <c r="A1322" s="82"/>
      <c r="B1322" s="82"/>
      <c r="C1322" s="84"/>
      <c r="D1322" s="83"/>
      <c r="E1322" s="81"/>
      <c r="F1322" s="81"/>
      <c r="G1322" s="81"/>
      <c r="H1322" s="84"/>
    </row>
    <row r="1323" spans="1:8">
      <c r="A1323" s="82"/>
      <c r="B1323" s="82"/>
      <c r="C1323" s="84"/>
      <c r="D1323" s="83"/>
      <c r="E1323" s="81"/>
      <c r="F1323" s="81"/>
      <c r="G1323" s="81"/>
      <c r="H1323" s="84"/>
    </row>
    <row r="1324" spans="1:8">
      <c r="A1324" s="82"/>
      <c r="B1324" s="82"/>
      <c r="C1324" s="84"/>
      <c r="D1324" s="83"/>
      <c r="E1324" s="81"/>
      <c r="F1324" s="81"/>
      <c r="G1324" s="81"/>
      <c r="H1324" s="84"/>
    </row>
    <row r="1325" spans="1:8">
      <c r="A1325" s="82"/>
      <c r="B1325" s="82"/>
      <c r="C1325" s="84"/>
      <c r="D1325" s="83"/>
      <c r="E1325" s="81"/>
      <c r="F1325" s="81"/>
      <c r="G1325" s="81"/>
      <c r="H1325" s="84"/>
    </row>
    <row r="1326" spans="1:8">
      <c r="A1326" s="82"/>
      <c r="B1326" s="82"/>
      <c r="C1326" s="84"/>
      <c r="D1326" s="83"/>
      <c r="E1326" s="81"/>
      <c r="F1326" s="81"/>
      <c r="G1326" s="81"/>
      <c r="H1326" s="84"/>
    </row>
    <row r="1327" spans="1:8">
      <c r="A1327" s="82"/>
      <c r="B1327" s="82"/>
      <c r="C1327" s="84"/>
      <c r="D1327" s="83"/>
      <c r="E1327" s="81"/>
      <c r="F1327" s="81"/>
      <c r="G1327" s="81"/>
      <c r="H1327" s="84"/>
    </row>
    <row r="1328" spans="1:8">
      <c r="A1328" s="82"/>
      <c r="B1328" s="82"/>
      <c r="C1328" s="84"/>
      <c r="D1328" s="83"/>
      <c r="E1328" s="81"/>
      <c r="F1328" s="81"/>
      <c r="G1328" s="81"/>
      <c r="H1328" s="84"/>
    </row>
    <row r="1329" spans="1:8">
      <c r="A1329" s="82"/>
      <c r="B1329" s="82"/>
      <c r="C1329" s="84"/>
      <c r="D1329" s="83"/>
      <c r="E1329" s="81"/>
      <c r="F1329" s="81"/>
      <c r="G1329" s="81"/>
      <c r="H1329" s="84"/>
    </row>
    <row r="1330" spans="1:8">
      <c r="A1330" s="82"/>
      <c r="B1330" s="82"/>
      <c r="C1330" s="84"/>
      <c r="D1330" s="83"/>
      <c r="E1330" s="81"/>
      <c r="F1330" s="81"/>
      <c r="G1330" s="81"/>
      <c r="H1330" s="84"/>
    </row>
    <row r="1331" spans="1:8">
      <c r="A1331" s="82"/>
      <c r="B1331" s="82"/>
      <c r="C1331" s="84"/>
      <c r="D1331" s="83"/>
      <c r="E1331" s="81"/>
      <c r="F1331" s="81"/>
      <c r="G1331" s="81"/>
      <c r="H1331" s="84"/>
    </row>
    <row r="1332" spans="1:8">
      <c r="A1332" s="82"/>
      <c r="B1332" s="82"/>
      <c r="C1332" s="84"/>
      <c r="D1332" s="83"/>
      <c r="E1332" s="81"/>
      <c r="F1332" s="81"/>
      <c r="G1332" s="81"/>
      <c r="H1332" s="84"/>
    </row>
    <row r="1333" spans="1:8">
      <c r="A1333" s="82"/>
      <c r="B1333" s="82"/>
      <c r="C1333" s="84"/>
      <c r="D1333" s="83"/>
      <c r="E1333" s="81"/>
      <c r="F1333" s="81"/>
      <c r="G1333" s="81"/>
      <c r="H1333" s="84"/>
    </row>
    <row r="1334" spans="1:8">
      <c r="A1334" s="82"/>
      <c r="B1334" s="82"/>
      <c r="C1334" s="84"/>
      <c r="D1334" s="83"/>
      <c r="E1334" s="81"/>
      <c r="F1334" s="81"/>
      <c r="G1334" s="81"/>
      <c r="H1334" s="84"/>
    </row>
    <row r="1335" spans="1:8">
      <c r="A1335" s="82"/>
      <c r="B1335" s="82"/>
      <c r="C1335" s="84"/>
      <c r="D1335" s="83"/>
      <c r="E1335" s="81"/>
      <c r="F1335" s="81"/>
      <c r="G1335" s="81"/>
      <c r="H1335" s="84"/>
    </row>
    <row r="1336" spans="1:8">
      <c r="A1336" s="82"/>
      <c r="B1336" s="82"/>
      <c r="C1336" s="84"/>
      <c r="D1336" s="83"/>
      <c r="E1336" s="81"/>
      <c r="F1336" s="81"/>
      <c r="G1336" s="81"/>
      <c r="H1336" s="84"/>
    </row>
    <row r="1337" spans="1:8">
      <c r="A1337" s="82"/>
      <c r="B1337" s="82"/>
      <c r="C1337" s="84"/>
      <c r="D1337" s="83"/>
      <c r="E1337" s="81"/>
      <c r="F1337" s="81"/>
      <c r="G1337" s="81"/>
      <c r="H1337" s="84"/>
    </row>
    <row r="1338" spans="1:8">
      <c r="A1338" s="82"/>
      <c r="B1338" s="82"/>
      <c r="C1338" s="84"/>
      <c r="D1338" s="83"/>
      <c r="E1338" s="81"/>
      <c r="F1338" s="81"/>
      <c r="G1338" s="81"/>
      <c r="H1338" s="84"/>
    </row>
    <row r="1339" spans="1:8">
      <c r="A1339" s="82"/>
      <c r="B1339" s="82"/>
      <c r="C1339" s="84"/>
      <c r="D1339" s="83"/>
      <c r="E1339" s="81"/>
      <c r="F1339" s="81"/>
      <c r="G1339" s="81"/>
      <c r="H1339" s="84"/>
    </row>
    <row r="1340" spans="1:8">
      <c r="A1340" s="82"/>
      <c r="B1340" s="82"/>
      <c r="C1340" s="84"/>
      <c r="D1340" s="83"/>
      <c r="E1340" s="81"/>
      <c r="F1340" s="81"/>
      <c r="G1340" s="81"/>
      <c r="H1340" s="84"/>
    </row>
    <row r="1341" spans="1:8">
      <c r="A1341" s="82"/>
      <c r="B1341" s="82"/>
      <c r="C1341" s="84"/>
      <c r="D1341" s="83"/>
      <c r="E1341" s="81"/>
      <c r="F1341" s="81"/>
      <c r="G1341" s="81"/>
      <c r="H1341" s="84"/>
    </row>
    <row r="1342" spans="1:8">
      <c r="A1342" s="82"/>
      <c r="B1342" s="82"/>
      <c r="C1342" s="84"/>
      <c r="D1342" s="83"/>
      <c r="E1342" s="81"/>
      <c r="F1342" s="81"/>
      <c r="G1342" s="81"/>
      <c r="H1342" s="84"/>
    </row>
    <row r="1343" spans="1:8">
      <c r="A1343" s="82"/>
      <c r="B1343" s="82"/>
      <c r="C1343" s="84"/>
      <c r="D1343" s="83"/>
      <c r="E1343" s="81"/>
      <c r="F1343" s="81"/>
      <c r="G1343" s="81"/>
      <c r="H1343" s="84"/>
    </row>
    <row r="1344" spans="1:8">
      <c r="A1344" s="82"/>
      <c r="B1344" s="82"/>
      <c r="C1344" s="84"/>
      <c r="D1344" s="83"/>
      <c r="E1344" s="81"/>
      <c r="F1344" s="81"/>
      <c r="G1344" s="81"/>
      <c r="H1344" s="84"/>
    </row>
    <row r="1345" spans="1:8">
      <c r="A1345" s="82"/>
      <c r="B1345" s="82"/>
      <c r="C1345" s="84"/>
      <c r="D1345" s="83"/>
      <c r="E1345" s="81"/>
      <c r="F1345" s="81"/>
      <c r="G1345" s="81"/>
      <c r="H1345" s="84"/>
    </row>
    <row r="1346" spans="1:8">
      <c r="A1346" s="82"/>
      <c r="B1346" s="82"/>
      <c r="C1346" s="84"/>
      <c r="D1346" s="83"/>
      <c r="E1346" s="81"/>
      <c r="F1346" s="81"/>
      <c r="G1346" s="81"/>
      <c r="H1346" s="84"/>
    </row>
    <row r="1347" spans="1:8">
      <c r="A1347" s="82"/>
      <c r="B1347" s="82"/>
      <c r="C1347" s="84"/>
      <c r="D1347" s="83"/>
      <c r="E1347" s="81"/>
      <c r="F1347" s="81"/>
      <c r="G1347" s="81"/>
      <c r="H1347" s="84"/>
    </row>
    <row r="1348" spans="1:8">
      <c r="A1348" s="82"/>
      <c r="B1348" s="82"/>
      <c r="C1348" s="84"/>
      <c r="D1348" s="83"/>
      <c r="E1348" s="81"/>
      <c r="F1348" s="81"/>
      <c r="G1348" s="81"/>
      <c r="H1348" s="84"/>
    </row>
    <row r="1349" spans="1:8">
      <c r="A1349" s="82"/>
      <c r="B1349" s="82"/>
      <c r="C1349" s="84"/>
      <c r="D1349" s="83"/>
      <c r="E1349" s="81"/>
      <c r="F1349" s="81"/>
      <c r="G1349" s="81"/>
      <c r="H1349" s="84"/>
    </row>
    <row r="1350" spans="1:8">
      <c r="A1350" s="82"/>
      <c r="B1350" s="82"/>
      <c r="C1350" s="84"/>
      <c r="D1350" s="83"/>
      <c r="E1350" s="81"/>
      <c r="F1350" s="81"/>
      <c r="G1350" s="81"/>
      <c r="H1350" s="84"/>
    </row>
    <row r="1351" spans="1:8">
      <c r="A1351" s="82"/>
      <c r="B1351" s="82"/>
      <c r="C1351" s="84"/>
      <c r="D1351" s="83"/>
      <c r="E1351" s="81"/>
      <c r="F1351" s="81"/>
      <c r="G1351" s="81"/>
      <c r="H1351" s="84"/>
    </row>
    <row r="1352" spans="1:8">
      <c r="A1352" s="82"/>
      <c r="B1352" s="82"/>
      <c r="C1352" s="84"/>
      <c r="D1352" s="83"/>
      <c r="E1352" s="81"/>
      <c r="F1352" s="81"/>
      <c r="G1352" s="81"/>
      <c r="H1352" s="84"/>
    </row>
    <row r="1353" spans="1:8">
      <c r="A1353" s="82"/>
      <c r="B1353" s="82"/>
      <c r="C1353" s="84"/>
      <c r="D1353" s="83"/>
      <c r="E1353" s="81"/>
      <c r="F1353" s="81"/>
      <c r="G1353" s="81"/>
      <c r="H1353" s="84"/>
    </row>
    <row r="1354" spans="1:8">
      <c r="A1354" s="82"/>
      <c r="B1354" s="82"/>
      <c r="C1354" s="84"/>
      <c r="D1354" s="83"/>
      <c r="E1354" s="81"/>
      <c r="F1354" s="81"/>
      <c r="G1354" s="81"/>
      <c r="H1354" s="84"/>
    </row>
    <row r="1355" spans="1:8">
      <c r="A1355" s="82"/>
      <c r="B1355" s="82"/>
      <c r="C1355" s="84"/>
      <c r="D1355" s="83"/>
      <c r="E1355" s="81"/>
      <c r="F1355" s="81"/>
      <c r="G1355" s="81"/>
      <c r="H1355" s="84"/>
    </row>
    <row r="1356" spans="1:8">
      <c r="A1356" s="82"/>
      <c r="B1356" s="82"/>
      <c r="C1356" s="84"/>
      <c r="D1356" s="83"/>
      <c r="E1356" s="81"/>
      <c r="F1356" s="81"/>
      <c r="G1356" s="81"/>
      <c r="H1356" s="84"/>
    </row>
    <row r="1357" spans="1:8">
      <c r="A1357" s="82"/>
      <c r="B1357" s="82"/>
      <c r="C1357" s="84"/>
      <c r="D1357" s="83"/>
      <c r="E1357" s="81"/>
      <c r="F1357" s="81"/>
      <c r="G1357" s="81"/>
      <c r="H1357" s="84"/>
    </row>
    <row r="1358" spans="1:8">
      <c r="A1358" s="82"/>
      <c r="B1358" s="82"/>
      <c r="C1358" s="84"/>
      <c r="D1358" s="83"/>
      <c r="E1358" s="81"/>
      <c r="F1358" s="81"/>
      <c r="G1358" s="81"/>
      <c r="H1358" s="84"/>
    </row>
    <row r="1359" spans="1:8">
      <c r="A1359" s="82"/>
      <c r="B1359" s="82"/>
      <c r="C1359" s="84"/>
      <c r="D1359" s="83"/>
      <c r="E1359" s="81"/>
      <c r="F1359" s="81"/>
      <c r="G1359" s="81"/>
      <c r="H1359" s="84"/>
    </row>
    <row r="1360" spans="1:8">
      <c r="A1360" s="82"/>
      <c r="B1360" s="82"/>
      <c r="C1360" s="84"/>
      <c r="D1360" s="83"/>
      <c r="E1360" s="81"/>
      <c r="F1360" s="81"/>
      <c r="G1360" s="81"/>
      <c r="H1360" s="84"/>
    </row>
    <row r="1361" spans="1:8">
      <c r="A1361" s="82"/>
      <c r="B1361" s="82"/>
      <c r="C1361" s="84"/>
      <c r="D1361" s="83"/>
      <c r="E1361" s="81"/>
      <c r="F1361" s="81"/>
      <c r="G1361" s="81"/>
      <c r="H1361" s="84"/>
    </row>
    <row r="1362" spans="1:8">
      <c r="A1362" s="82"/>
      <c r="B1362" s="82"/>
      <c r="C1362" s="84"/>
      <c r="D1362" s="83"/>
      <c r="E1362" s="81"/>
      <c r="F1362" s="81"/>
      <c r="G1362" s="81"/>
      <c r="H1362" s="84"/>
    </row>
    <row r="1363" spans="1:8">
      <c r="A1363" s="82"/>
      <c r="B1363" s="82"/>
      <c r="C1363" s="84"/>
      <c r="D1363" s="83"/>
      <c r="E1363" s="81"/>
      <c r="F1363" s="81"/>
      <c r="G1363" s="81"/>
      <c r="H1363" s="84"/>
    </row>
    <row r="1364" spans="1:8">
      <c r="A1364" s="82"/>
      <c r="B1364" s="82"/>
      <c r="C1364" s="84"/>
      <c r="D1364" s="83"/>
      <c r="E1364" s="81"/>
      <c r="F1364" s="81"/>
      <c r="G1364" s="81"/>
      <c r="H1364" s="84"/>
    </row>
    <row r="1365" spans="1:8">
      <c r="A1365" s="82"/>
      <c r="B1365" s="82"/>
      <c r="C1365" s="84"/>
      <c r="D1365" s="83"/>
      <c r="E1365" s="81"/>
      <c r="F1365" s="81"/>
      <c r="G1365" s="81"/>
      <c r="H1365" s="84"/>
    </row>
    <row r="1366" spans="1:8">
      <c r="A1366" s="82"/>
      <c r="B1366" s="82"/>
      <c r="C1366" s="84"/>
      <c r="D1366" s="83"/>
      <c r="E1366" s="81"/>
      <c r="F1366" s="81"/>
      <c r="G1366" s="81"/>
      <c r="H1366" s="84"/>
    </row>
    <row r="1367" spans="1:8">
      <c r="A1367" s="82"/>
      <c r="B1367" s="82"/>
      <c r="C1367" s="84"/>
      <c r="D1367" s="83"/>
      <c r="E1367" s="81"/>
      <c r="F1367" s="81"/>
      <c r="G1367" s="81"/>
      <c r="H1367" s="84"/>
    </row>
    <row r="1368" spans="1:8">
      <c r="A1368" s="82"/>
      <c r="B1368" s="82"/>
      <c r="C1368" s="84"/>
      <c r="D1368" s="83"/>
      <c r="E1368" s="81"/>
      <c r="F1368" s="81"/>
      <c r="G1368" s="81"/>
      <c r="H1368" s="84"/>
    </row>
    <row r="1369" spans="1:8">
      <c r="A1369" s="82"/>
      <c r="B1369" s="82"/>
      <c r="C1369" s="84"/>
      <c r="D1369" s="83"/>
      <c r="E1369" s="81"/>
      <c r="F1369" s="81"/>
      <c r="G1369" s="81"/>
      <c r="H1369" s="84"/>
    </row>
    <row r="1370" spans="1:8">
      <c r="A1370" s="82"/>
      <c r="B1370" s="82"/>
      <c r="C1370" s="84"/>
      <c r="D1370" s="83"/>
      <c r="E1370" s="81"/>
      <c r="F1370" s="81"/>
      <c r="G1370" s="81"/>
      <c r="H1370" s="84"/>
    </row>
    <row r="1371" spans="1:8">
      <c r="A1371" s="82"/>
      <c r="B1371" s="82"/>
      <c r="C1371" s="84"/>
      <c r="D1371" s="83"/>
      <c r="E1371" s="81"/>
      <c r="F1371" s="81"/>
      <c r="G1371" s="81"/>
      <c r="H1371" s="84"/>
    </row>
    <row r="1372" spans="1:8">
      <c r="A1372" s="82"/>
      <c r="B1372" s="82"/>
      <c r="C1372" s="84"/>
      <c r="D1372" s="83"/>
      <c r="E1372" s="81"/>
      <c r="F1372" s="81"/>
      <c r="G1372" s="81"/>
      <c r="H1372" s="84"/>
    </row>
    <row r="1373" spans="1:8">
      <c r="A1373" s="82"/>
      <c r="B1373" s="82"/>
      <c r="C1373" s="84"/>
      <c r="D1373" s="83"/>
      <c r="E1373" s="81"/>
      <c r="F1373" s="81"/>
      <c r="G1373" s="81"/>
      <c r="H1373" s="84"/>
    </row>
    <row r="1374" spans="1:8">
      <c r="A1374" s="82"/>
      <c r="B1374" s="82"/>
      <c r="C1374" s="84"/>
      <c r="D1374" s="83"/>
      <c r="E1374" s="81"/>
      <c r="F1374" s="81"/>
      <c r="G1374" s="81"/>
      <c r="H1374" s="84"/>
    </row>
    <row r="1375" spans="1:8">
      <c r="A1375" s="82"/>
      <c r="B1375" s="82"/>
      <c r="C1375" s="84"/>
      <c r="D1375" s="83"/>
      <c r="E1375" s="81"/>
      <c r="F1375" s="81"/>
      <c r="G1375" s="81"/>
      <c r="H1375" s="84"/>
    </row>
    <row r="1376" spans="1:8">
      <c r="A1376" s="82"/>
      <c r="B1376" s="82"/>
      <c r="C1376" s="84"/>
      <c r="D1376" s="83"/>
      <c r="E1376" s="81"/>
      <c r="F1376" s="81"/>
      <c r="G1376" s="81"/>
      <c r="H1376" s="84"/>
    </row>
    <row r="1377" spans="1:8">
      <c r="A1377" s="82"/>
      <c r="B1377" s="82"/>
      <c r="C1377" s="84"/>
      <c r="D1377" s="83"/>
      <c r="E1377" s="81"/>
      <c r="F1377" s="81"/>
      <c r="G1377" s="81"/>
      <c r="H1377" s="84"/>
    </row>
    <row r="1378" spans="1:8">
      <c r="A1378" s="82"/>
      <c r="B1378" s="82"/>
      <c r="C1378" s="84"/>
      <c r="D1378" s="83"/>
      <c r="E1378" s="81"/>
      <c r="F1378" s="81"/>
      <c r="G1378" s="81"/>
      <c r="H1378" s="84"/>
    </row>
    <row r="1379" spans="1:8">
      <c r="A1379" s="82"/>
      <c r="B1379" s="82"/>
      <c r="C1379" s="84"/>
      <c r="D1379" s="83"/>
      <c r="E1379" s="81"/>
      <c r="F1379" s="81"/>
      <c r="G1379" s="81"/>
      <c r="H1379" s="84"/>
    </row>
    <row r="1380" spans="1:8">
      <c r="A1380" s="82"/>
      <c r="B1380" s="82"/>
      <c r="C1380" s="84"/>
      <c r="D1380" s="83"/>
      <c r="E1380" s="81"/>
      <c r="F1380" s="81"/>
      <c r="G1380" s="81"/>
      <c r="H1380" s="84"/>
    </row>
    <row r="1381" spans="1:8">
      <c r="A1381" s="82"/>
      <c r="B1381" s="82"/>
      <c r="C1381" s="84"/>
      <c r="D1381" s="83"/>
      <c r="E1381" s="81"/>
      <c r="F1381" s="81"/>
      <c r="G1381" s="81"/>
      <c r="H1381" s="84"/>
    </row>
    <row r="1382" spans="1:8">
      <c r="A1382" s="82"/>
      <c r="B1382" s="82"/>
      <c r="C1382" s="84"/>
      <c r="D1382" s="83"/>
      <c r="E1382" s="81"/>
      <c r="F1382" s="81"/>
      <c r="G1382" s="81"/>
      <c r="H1382" s="84"/>
    </row>
    <row r="1383" spans="1:8">
      <c r="A1383" s="82"/>
      <c r="B1383" s="82"/>
      <c r="C1383" s="84"/>
      <c r="D1383" s="83"/>
      <c r="E1383" s="81"/>
      <c r="F1383" s="81"/>
      <c r="G1383" s="81"/>
      <c r="H1383" s="84"/>
    </row>
    <row r="1384" spans="1:8">
      <c r="A1384" s="82"/>
      <c r="B1384" s="82"/>
      <c r="C1384" s="84"/>
      <c r="D1384" s="83"/>
      <c r="E1384" s="81"/>
      <c r="F1384" s="81"/>
      <c r="G1384" s="81"/>
      <c r="H1384" s="84"/>
    </row>
    <row r="1385" spans="1:8">
      <c r="A1385" s="82"/>
      <c r="B1385" s="82"/>
      <c r="C1385" s="84"/>
      <c r="D1385" s="83"/>
      <c r="E1385" s="81"/>
      <c r="F1385" s="81"/>
      <c r="G1385" s="81"/>
      <c r="H1385" s="84"/>
    </row>
    <row r="1386" spans="1:8">
      <c r="A1386" s="82"/>
      <c r="B1386" s="82"/>
      <c r="C1386" s="84"/>
      <c r="D1386" s="83"/>
      <c r="E1386" s="81"/>
      <c r="F1386" s="81"/>
      <c r="G1386" s="81"/>
      <c r="H1386" s="84"/>
    </row>
    <row r="1387" spans="1:8">
      <c r="A1387" s="82"/>
      <c r="B1387" s="82"/>
      <c r="C1387" s="84"/>
      <c r="D1387" s="83"/>
      <c r="E1387" s="81"/>
      <c r="F1387" s="81"/>
      <c r="G1387" s="81"/>
      <c r="H1387" s="84"/>
    </row>
    <row r="1388" spans="1:8">
      <c r="A1388" s="82"/>
      <c r="B1388" s="82"/>
      <c r="C1388" s="84"/>
      <c r="D1388" s="83"/>
      <c r="E1388" s="81"/>
      <c r="F1388" s="81"/>
      <c r="G1388" s="81"/>
      <c r="H1388" s="84"/>
    </row>
    <row r="1389" spans="1:8">
      <c r="A1389" s="82"/>
      <c r="B1389" s="82"/>
      <c r="C1389" s="84"/>
      <c r="D1389" s="83"/>
      <c r="E1389" s="81"/>
      <c r="F1389" s="81"/>
      <c r="G1389" s="81"/>
      <c r="H1389" s="84"/>
    </row>
    <row r="1390" spans="1:8">
      <c r="A1390" s="82"/>
      <c r="B1390" s="82"/>
      <c r="C1390" s="84"/>
      <c r="D1390" s="83"/>
      <c r="E1390" s="81"/>
      <c r="F1390" s="81"/>
      <c r="G1390" s="81"/>
      <c r="H1390" s="84"/>
    </row>
    <row r="1391" spans="1:8">
      <c r="A1391" s="82"/>
      <c r="B1391" s="82"/>
      <c r="C1391" s="84"/>
      <c r="D1391" s="83"/>
      <c r="E1391" s="81"/>
      <c r="F1391" s="81"/>
      <c r="G1391" s="81"/>
      <c r="H1391" s="84"/>
    </row>
    <row r="1392" spans="1:8">
      <c r="A1392" s="82"/>
      <c r="B1392" s="82"/>
      <c r="C1392" s="84"/>
      <c r="D1392" s="83"/>
      <c r="E1392" s="81"/>
      <c r="F1392" s="81"/>
      <c r="G1392" s="81"/>
      <c r="H1392" s="84"/>
    </row>
    <row r="1393" spans="1:8">
      <c r="A1393" s="82"/>
      <c r="B1393" s="82"/>
      <c r="C1393" s="84"/>
      <c r="D1393" s="83"/>
      <c r="E1393" s="81"/>
      <c r="F1393" s="81"/>
      <c r="G1393" s="81"/>
      <c r="H1393" s="84"/>
    </row>
    <row r="1394" spans="1:8">
      <c r="A1394" s="82"/>
      <c r="B1394" s="82"/>
      <c r="C1394" s="84"/>
      <c r="D1394" s="83"/>
      <c r="E1394" s="81"/>
      <c r="F1394" s="81"/>
      <c r="G1394" s="81"/>
      <c r="H1394" s="84"/>
    </row>
    <row r="1395" spans="1:8">
      <c r="A1395" s="82"/>
      <c r="B1395" s="82"/>
      <c r="C1395" s="84"/>
      <c r="D1395" s="83"/>
      <c r="E1395" s="81"/>
      <c r="F1395" s="81"/>
      <c r="G1395" s="81"/>
      <c r="H1395" s="84"/>
    </row>
    <row r="1396" spans="1:8">
      <c r="A1396" s="82"/>
      <c r="B1396" s="82"/>
      <c r="C1396" s="84"/>
      <c r="D1396" s="83"/>
      <c r="E1396" s="81"/>
      <c r="F1396" s="81"/>
      <c r="G1396" s="81"/>
      <c r="H1396" s="84"/>
    </row>
    <row r="1397" spans="1:8">
      <c r="A1397" s="82"/>
      <c r="B1397" s="82"/>
      <c r="C1397" s="84"/>
      <c r="D1397" s="83"/>
      <c r="E1397" s="81"/>
      <c r="F1397" s="81"/>
      <c r="G1397" s="81"/>
      <c r="H1397" s="84"/>
    </row>
    <row r="1398" spans="1:8">
      <c r="A1398" s="82"/>
      <c r="B1398" s="82"/>
      <c r="C1398" s="84"/>
      <c r="D1398" s="83"/>
      <c r="E1398" s="81"/>
      <c r="F1398" s="81"/>
      <c r="G1398" s="81"/>
      <c r="H1398" s="84"/>
    </row>
    <row r="1399" spans="1:8">
      <c r="A1399" s="82"/>
      <c r="B1399" s="82"/>
      <c r="C1399" s="84"/>
      <c r="D1399" s="83"/>
      <c r="E1399" s="81"/>
      <c r="F1399" s="81"/>
      <c r="G1399" s="81"/>
      <c r="H1399" s="84"/>
    </row>
    <row r="1400" spans="1:8">
      <c r="A1400" s="82"/>
      <c r="B1400" s="82"/>
      <c r="C1400" s="84"/>
      <c r="D1400" s="83"/>
      <c r="E1400" s="81"/>
      <c r="F1400" s="81"/>
      <c r="G1400" s="81"/>
      <c r="H1400" s="84"/>
    </row>
    <row r="1401" spans="1:8">
      <c r="A1401" s="82"/>
      <c r="B1401" s="82"/>
      <c r="C1401" s="84"/>
      <c r="D1401" s="83"/>
      <c r="E1401" s="81"/>
      <c r="F1401" s="81"/>
      <c r="G1401" s="81"/>
      <c r="H1401" s="84"/>
    </row>
    <row r="1402" spans="1:8">
      <c r="A1402" s="82"/>
      <c r="B1402" s="82"/>
      <c r="C1402" s="84"/>
      <c r="D1402" s="83"/>
      <c r="E1402" s="81"/>
      <c r="F1402" s="81"/>
      <c r="G1402" s="81"/>
      <c r="H1402" s="84"/>
    </row>
    <row r="1403" spans="1:8">
      <c r="A1403" s="82"/>
      <c r="B1403" s="82"/>
      <c r="C1403" s="84"/>
      <c r="D1403" s="83"/>
      <c r="E1403" s="81"/>
      <c r="F1403" s="81"/>
      <c r="G1403" s="81"/>
      <c r="H1403" s="84"/>
    </row>
    <row r="1404" spans="1:8">
      <c r="A1404" s="82"/>
      <c r="B1404" s="82"/>
      <c r="C1404" s="84"/>
      <c r="D1404" s="83"/>
      <c r="E1404" s="81"/>
      <c r="F1404" s="81"/>
      <c r="G1404" s="81"/>
      <c r="H1404" s="84"/>
    </row>
    <row r="1405" spans="1:8">
      <c r="A1405" s="82"/>
      <c r="B1405" s="82"/>
      <c r="C1405" s="84"/>
      <c r="D1405" s="83"/>
      <c r="E1405" s="81"/>
      <c r="F1405" s="81"/>
      <c r="G1405" s="81"/>
      <c r="H1405" s="84"/>
    </row>
    <row r="1406" spans="1:8">
      <c r="A1406" s="82"/>
      <c r="B1406" s="82"/>
      <c r="C1406" s="84"/>
      <c r="D1406" s="83"/>
      <c r="E1406" s="81"/>
      <c r="F1406" s="81"/>
      <c r="G1406" s="81"/>
      <c r="H1406" s="84"/>
    </row>
    <row r="1407" spans="1:8">
      <c r="A1407" s="82"/>
      <c r="B1407" s="82"/>
      <c r="C1407" s="84"/>
      <c r="D1407" s="83"/>
      <c r="E1407" s="81"/>
      <c r="F1407" s="81"/>
      <c r="G1407" s="81"/>
      <c r="H1407" s="84"/>
    </row>
    <row r="1408" spans="1:8">
      <c r="A1408" s="82"/>
      <c r="B1408" s="82"/>
      <c r="C1408" s="84"/>
      <c r="D1408" s="83"/>
      <c r="E1408" s="81"/>
      <c r="F1408" s="81"/>
      <c r="G1408" s="81"/>
      <c r="H1408" s="84"/>
    </row>
    <row r="1409" spans="1:8">
      <c r="A1409" s="82"/>
      <c r="B1409" s="82"/>
      <c r="C1409" s="84"/>
      <c r="D1409" s="83"/>
      <c r="E1409" s="81"/>
      <c r="F1409" s="81"/>
      <c r="G1409" s="81"/>
      <c r="H1409" s="84"/>
    </row>
    <row r="1410" spans="1:8">
      <c r="A1410" s="82"/>
      <c r="B1410" s="82"/>
      <c r="C1410" s="84"/>
      <c r="D1410" s="83"/>
      <c r="E1410" s="81"/>
      <c r="F1410" s="81"/>
      <c r="G1410" s="81"/>
      <c r="H1410" s="84"/>
    </row>
    <row r="1411" spans="1:8">
      <c r="A1411" s="82"/>
      <c r="B1411" s="82"/>
      <c r="C1411" s="84"/>
      <c r="D1411" s="83"/>
      <c r="E1411" s="81"/>
      <c r="F1411" s="81"/>
      <c r="G1411" s="81"/>
      <c r="H1411" s="84"/>
    </row>
    <row r="1412" spans="1:8">
      <c r="A1412" s="82"/>
      <c r="B1412" s="82"/>
      <c r="C1412" s="84"/>
      <c r="D1412" s="83"/>
      <c r="E1412" s="81"/>
      <c r="F1412" s="81"/>
      <c r="G1412" s="81"/>
      <c r="H1412" s="84"/>
    </row>
    <row r="1413" spans="1:8">
      <c r="A1413" s="82"/>
      <c r="B1413" s="82"/>
      <c r="C1413" s="84"/>
      <c r="D1413" s="83"/>
      <c r="E1413" s="81"/>
      <c r="F1413" s="81"/>
      <c r="G1413" s="81"/>
      <c r="H1413" s="84"/>
    </row>
    <row r="1414" spans="1:8">
      <c r="A1414" s="82"/>
      <c r="B1414" s="82"/>
      <c r="C1414" s="84"/>
      <c r="D1414" s="83"/>
      <c r="E1414" s="81"/>
      <c r="F1414" s="81"/>
      <c r="G1414" s="81"/>
      <c r="H1414" s="84"/>
    </row>
    <row r="1415" spans="1:8">
      <c r="A1415" s="82"/>
      <c r="B1415" s="82"/>
      <c r="C1415" s="84"/>
      <c r="D1415" s="83"/>
      <c r="E1415" s="81"/>
      <c r="F1415" s="81"/>
      <c r="G1415" s="81"/>
      <c r="H1415" s="84"/>
    </row>
    <row r="1416" spans="1:8">
      <c r="A1416" s="82"/>
      <c r="B1416" s="82"/>
      <c r="C1416" s="84"/>
      <c r="D1416" s="83"/>
      <c r="E1416" s="81"/>
      <c r="F1416" s="81"/>
      <c r="G1416" s="81"/>
      <c r="H1416" s="84"/>
    </row>
    <row r="1417" spans="1:8">
      <c r="A1417" s="82"/>
      <c r="B1417" s="82"/>
      <c r="C1417" s="84"/>
      <c r="D1417" s="83"/>
      <c r="E1417" s="81"/>
      <c r="F1417" s="81"/>
      <c r="G1417" s="81"/>
      <c r="H1417" s="84"/>
    </row>
    <row r="1418" spans="1:8">
      <c r="A1418" s="82"/>
      <c r="B1418" s="82"/>
      <c r="C1418" s="84"/>
      <c r="D1418" s="83"/>
      <c r="E1418" s="81"/>
      <c r="F1418" s="81"/>
      <c r="G1418" s="81"/>
      <c r="H1418" s="84"/>
    </row>
    <row r="1419" spans="1:8">
      <c r="A1419" s="82"/>
      <c r="B1419" s="82"/>
      <c r="C1419" s="84"/>
      <c r="D1419" s="83"/>
      <c r="E1419" s="81"/>
      <c r="F1419" s="81"/>
      <c r="G1419" s="81"/>
      <c r="H1419" s="84"/>
    </row>
    <row r="1420" spans="1:8">
      <c r="A1420" s="82"/>
      <c r="B1420" s="82"/>
      <c r="C1420" s="84"/>
      <c r="D1420" s="83"/>
      <c r="E1420" s="81"/>
      <c r="F1420" s="81"/>
      <c r="G1420" s="81"/>
      <c r="H1420" s="84"/>
    </row>
    <row r="1421" spans="1:8">
      <c r="A1421" s="82"/>
      <c r="B1421" s="82"/>
      <c r="C1421" s="84"/>
      <c r="D1421" s="83"/>
      <c r="E1421" s="81"/>
      <c r="F1421" s="81"/>
      <c r="G1421" s="81"/>
      <c r="H1421" s="84"/>
    </row>
    <row r="1422" spans="1:8">
      <c r="A1422" s="82"/>
      <c r="B1422" s="82"/>
      <c r="C1422" s="84"/>
      <c r="D1422" s="83"/>
      <c r="E1422" s="81"/>
      <c r="F1422" s="81"/>
      <c r="G1422" s="81"/>
      <c r="H1422" s="84"/>
    </row>
    <row r="1423" spans="1:8">
      <c r="A1423" s="82"/>
      <c r="B1423" s="82"/>
      <c r="C1423" s="84"/>
      <c r="D1423" s="83"/>
      <c r="E1423" s="81"/>
      <c r="F1423" s="81"/>
      <c r="G1423" s="81"/>
      <c r="H1423" s="84"/>
    </row>
    <row r="1424" spans="1:8">
      <c r="A1424" s="82"/>
      <c r="B1424" s="82"/>
      <c r="C1424" s="84"/>
      <c r="D1424" s="83"/>
      <c r="E1424" s="81"/>
      <c r="F1424" s="81"/>
      <c r="G1424" s="81"/>
      <c r="H1424" s="84"/>
    </row>
    <row r="1425" spans="1:8">
      <c r="A1425" s="82"/>
      <c r="B1425" s="82"/>
      <c r="C1425" s="84"/>
      <c r="D1425" s="83"/>
      <c r="E1425" s="81"/>
      <c r="F1425" s="81"/>
      <c r="G1425" s="81"/>
      <c r="H1425" s="84"/>
    </row>
    <row r="1426" spans="1:8">
      <c r="A1426" s="82"/>
      <c r="B1426" s="82"/>
      <c r="C1426" s="84"/>
      <c r="D1426" s="83"/>
      <c r="E1426" s="81"/>
      <c r="F1426" s="81"/>
      <c r="G1426" s="81"/>
      <c r="H1426" s="84"/>
    </row>
    <row r="1427" spans="1:8">
      <c r="A1427" s="82"/>
      <c r="B1427" s="82"/>
      <c r="C1427" s="84"/>
      <c r="D1427" s="83"/>
      <c r="E1427" s="81"/>
      <c r="F1427" s="81"/>
      <c r="G1427" s="81"/>
      <c r="H1427" s="84"/>
    </row>
    <row r="1428" spans="1:8">
      <c r="A1428" s="82"/>
      <c r="B1428" s="82"/>
      <c r="C1428" s="84"/>
      <c r="D1428" s="83"/>
      <c r="E1428" s="81"/>
      <c r="F1428" s="81"/>
      <c r="G1428" s="81"/>
      <c r="H1428" s="84"/>
    </row>
    <row r="1429" spans="1:8">
      <c r="A1429" s="82"/>
      <c r="B1429" s="82"/>
      <c r="C1429" s="84"/>
      <c r="D1429" s="83"/>
      <c r="E1429" s="81"/>
      <c r="F1429" s="81"/>
      <c r="G1429" s="81"/>
      <c r="H1429" s="84"/>
    </row>
    <row r="1430" spans="1:8">
      <c r="A1430" s="82"/>
      <c r="B1430" s="82"/>
      <c r="C1430" s="84"/>
      <c r="D1430" s="83"/>
      <c r="E1430" s="81"/>
      <c r="F1430" s="81"/>
      <c r="G1430" s="81"/>
      <c r="H1430" s="84"/>
    </row>
    <row r="1431" spans="1:8">
      <c r="A1431" s="82"/>
      <c r="B1431" s="82"/>
      <c r="C1431" s="84"/>
      <c r="D1431" s="83"/>
      <c r="E1431" s="81"/>
      <c r="F1431" s="81"/>
      <c r="G1431" s="81"/>
      <c r="H1431" s="84"/>
    </row>
    <row r="1432" spans="1:8">
      <c r="A1432" s="82"/>
      <c r="B1432" s="82"/>
      <c r="C1432" s="84"/>
      <c r="D1432" s="83"/>
      <c r="E1432" s="81"/>
      <c r="F1432" s="81"/>
      <c r="G1432" s="81"/>
      <c r="H1432" s="84"/>
    </row>
    <row r="1433" spans="1:8">
      <c r="A1433" s="82"/>
      <c r="B1433" s="82"/>
      <c r="C1433" s="84"/>
      <c r="D1433" s="83"/>
      <c r="E1433" s="81"/>
      <c r="F1433" s="81"/>
      <c r="G1433" s="81"/>
      <c r="H1433" s="84"/>
    </row>
    <row r="1434" spans="1:8">
      <c r="A1434" s="82"/>
      <c r="B1434" s="82"/>
      <c r="C1434" s="84"/>
      <c r="D1434" s="83"/>
      <c r="E1434" s="81"/>
      <c r="F1434" s="81"/>
      <c r="G1434" s="81"/>
      <c r="H1434" s="84"/>
    </row>
    <row r="1435" spans="1:8">
      <c r="A1435" s="82"/>
      <c r="B1435" s="82"/>
      <c r="C1435" s="84"/>
      <c r="D1435" s="83"/>
      <c r="E1435" s="81"/>
      <c r="F1435" s="81"/>
      <c r="G1435" s="81"/>
      <c r="H1435" s="84"/>
    </row>
    <row r="1436" spans="1:8">
      <c r="A1436" s="82"/>
      <c r="B1436" s="82"/>
      <c r="C1436" s="84"/>
      <c r="D1436" s="83"/>
      <c r="E1436" s="81"/>
      <c r="F1436" s="81"/>
      <c r="G1436" s="81"/>
      <c r="H1436" s="84"/>
    </row>
    <row r="1437" spans="1:8">
      <c r="A1437" s="82"/>
      <c r="B1437" s="82"/>
      <c r="C1437" s="84"/>
      <c r="D1437" s="83"/>
      <c r="E1437" s="81"/>
      <c r="F1437" s="81"/>
      <c r="G1437" s="81"/>
      <c r="H1437" s="84"/>
    </row>
    <row r="1438" spans="1:8">
      <c r="A1438" s="82"/>
      <c r="B1438" s="82"/>
      <c r="C1438" s="84"/>
      <c r="D1438" s="83"/>
      <c r="E1438" s="81"/>
      <c r="F1438" s="81"/>
      <c r="G1438" s="81"/>
      <c r="H1438" s="84"/>
    </row>
    <row r="1439" spans="1:8">
      <c r="A1439" s="82"/>
      <c r="B1439" s="82"/>
      <c r="C1439" s="84"/>
      <c r="D1439" s="83"/>
      <c r="E1439" s="81"/>
      <c r="F1439" s="81"/>
      <c r="G1439" s="81"/>
      <c r="H1439" s="84"/>
    </row>
    <row r="1440" spans="1:8">
      <c r="A1440" s="82"/>
      <c r="B1440" s="82"/>
      <c r="C1440" s="84"/>
      <c r="D1440" s="83"/>
      <c r="E1440" s="81"/>
      <c r="F1440" s="81"/>
      <c r="G1440" s="81"/>
      <c r="H1440" s="84"/>
    </row>
    <row r="1441" spans="1:8">
      <c r="A1441" s="82"/>
      <c r="B1441" s="82"/>
      <c r="C1441" s="84"/>
      <c r="D1441" s="83"/>
      <c r="E1441" s="81"/>
      <c r="F1441" s="81"/>
      <c r="G1441" s="81"/>
      <c r="H1441" s="84"/>
    </row>
    <row r="1442" spans="1:8">
      <c r="A1442" s="82"/>
      <c r="B1442" s="82"/>
      <c r="C1442" s="84"/>
      <c r="D1442" s="83"/>
      <c r="E1442" s="81"/>
      <c r="F1442" s="81"/>
      <c r="G1442" s="81"/>
      <c r="H1442" s="84"/>
    </row>
    <row r="1443" spans="1:8">
      <c r="A1443" s="82"/>
      <c r="B1443" s="82"/>
      <c r="C1443" s="84"/>
      <c r="D1443" s="83"/>
      <c r="E1443" s="81"/>
      <c r="F1443" s="81"/>
      <c r="G1443" s="81"/>
      <c r="H1443" s="84"/>
    </row>
    <row r="1444" spans="1:8">
      <c r="A1444" s="82"/>
      <c r="B1444" s="82"/>
      <c r="C1444" s="84"/>
      <c r="D1444" s="83"/>
      <c r="E1444" s="81"/>
      <c r="F1444" s="81"/>
      <c r="G1444" s="81"/>
      <c r="H1444" s="84"/>
    </row>
    <row r="1445" spans="1:8">
      <c r="A1445" s="82"/>
      <c r="B1445" s="82"/>
      <c r="C1445" s="84"/>
      <c r="D1445" s="83"/>
      <c r="E1445" s="81"/>
      <c r="F1445" s="81"/>
      <c r="G1445" s="81"/>
      <c r="H1445" s="84"/>
    </row>
    <row r="1446" spans="1:8">
      <c r="A1446" s="82"/>
      <c r="B1446" s="82"/>
      <c r="C1446" s="84"/>
      <c r="D1446" s="83"/>
      <c r="E1446" s="81"/>
      <c r="F1446" s="81"/>
      <c r="G1446" s="81"/>
      <c r="H1446" s="84"/>
    </row>
    <row r="1447" spans="1:8">
      <c r="A1447" s="82"/>
      <c r="B1447" s="82"/>
      <c r="C1447" s="84"/>
      <c r="D1447" s="83"/>
      <c r="E1447" s="81"/>
      <c r="F1447" s="81"/>
      <c r="G1447" s="81"/>
      <c r="H1447" s="84"/>
    </row>
    <row r="1448" spans="1:8">
      <c r="A1448" s="82"/>
      <c r="B1448" s="82"/>
      <c r="C1448" s="84"/>
      <c r="D1448" s="83"/>
      <c r="E1448" s="81"/>
      <c r="F1448" s="81"/>
      <c r="G1448" s="81"/>
      <c r="H1448" s="84"/>
    </row>
    <row r="1449" spans="1:8">
      <c r="A1449" s="82"/>
      <c r="B1449" s="82"/>
      <c r="C1449" s="84"/>
      <c r="D1449" s="83"/>
      <c r="E1449" s="81"/>
      <c r="F1449" s="81"/>
      <c r="G1449" s="81"/>
      <c r="H1449" s="84"/>
    </row>
    <row r="1450" spans="1:8">
      <c r="A1450" s="82"/>
      <c r="B1450" s="82"/>
      <c r="C1450" s="84"/>
      <c r="D1450" s="83"/>
      <c r="E1450" s="81"/>
      <c r="F1450" s="81"/>
      <c r="G1450" s="81"/>
      <c r="H1450" s="84"/>
    </row>
    <row r="1451" spans="1:8">
      <c r="A1451" s="82"/>
      <c r="B1451" s="82"/>
      <c r="C1451" s="84"/>
      <c r="D1451" s="83"/>
      <c r="E1451" s="81"/>
      <c r="F1451" s="81"/>
      <c r="G1451" s="81"/>
      <c r="H1451" s="84"/>
    </row>
    <row r="1452" spans="1:8">
      <c r="A1452" s="82"/>
      <c r="B1452" s="82"/>
      <c r="C1452" s="84"/>
      <c r="D1452" s="83"/>
      <c r="E1452" s="81"/>
      <c r="F1452" s="81"/>
      <c r="G1452" s="81"/>
      <c r="H1452" s="84"/>
    </row>
    <row r="1453" spans="1:8">
      <c r="A1453" s="82"/>
      <c r="B1453" s="82"/>
      <c r="C1453" s="84"/>
      <c r="D1453" s="83"/>
      <c r="E1453" s="81"/>
      <c r="F1453" s="81"/>
      <c r="G1453" s="81"/>
      <c r="H1453" s="84"/>
    </row>
    <row r="1454" spans="1:8">
      <c r="A1454" s="82"/>
      <c r="B1454" s="82"/>
      <c r="C1454" s="84"/>
      <c r="D1454" s="83"/>
      <c r="E1454" s="81"/>
      <c r="F1454" s="81"/>
      <c r="G1454" s="81"/>
      <c r="H1454" s="84"/>
    </row>
    <row r="1455" spans="1:8">
      <c r="A1455" s="82"/>
      <c r="B1455" s="82"/>
      <c r="C1455" s="84"/>
      <c r="D1455" s="83"/>
      <c r="E1455" s="81"/>
      <c r="F1455" s="81"/>
      <c r="G1455" s="81"/>
      <c r="H1455" s="84"/>
    </row>
    <row r="1456" spans="1:8">
      <c r="A1456" s="82"/>
      <c r="B1456" s="82"/>
      <c r="C1456" s="84"/>
      <c r="D1456" s="83"/>
      <c r="E1456" s="81"/>
      <c r="F1456" s="81"/>
      <c r="G1456" s="81"/>
      <c r="H1456" s="84"/>
    </row>
    <row r="1457" spans="1:8">
      <c r="A1457" s="82"/>
      <c r="B1457" s="82"/>
      <c r="C1457" s="84"/>
      <c r="D1457" s="83"/>
      <c r="E1457" s="81"/>
      <c r="F1457" s="81"/>
      <c r="G1457" s="81"/>
      <c r="H1457" s="84"/>
    </row>
    <row r="1458" spans="1:8">
      <c r="A1458" s="82"/>
      <c r="B1458" s="82"/>
      <c r="C1458" s="84"/>
      <c r="D1458" s="83"/>
      <c r="E1458" s="81"/>
      <c r="F1458" s="81"/>
      <c r="G1458" s="81"/>
      <c r="H1458" s="84"/>
    </row>
    <row r="1459" spans="1:8">
      <c r="A1459" s="82"/>
      <c r="B1459" s="82"/>
      <c r="C1459" s="84"/>
      <c r="D1459" s="83"/>
      <c r="E1459" s="81"/>
      <c r="F1459" s="81"/>
      <c r="G1459" s="81"/>
      <c r="H1459" s="84"/>
    </row>
    <row r="1460" spans="1:8">
      <c r="A1460" s="82"/>
      <c r="B1460" s="82"/>
      <c r="C1460" s="84"/>
      <c r="D1460" s="83"/>
      <c r="E1460" s="81"/>
      <c r="F1460" s="81"/>
      <c r="G1460" s="81"/>
      <c r="H1460" s="84"/>
    </row>
    <row r="1461" spans="1:8">
      <c r="A1461" s="82"/>
      <c r="B1461" s="82"/>
      <c r="C1461" s="84"/>
      <c r="D1461" s="83"/>
      <c r="E1461" s="81"/>
      <c r="F1461" s="81"/>
      <c r="G1461" s="81"/>
      <c r="H1461" s="84"/>
    </row>
    <row r="1462" spans="1:8">
      <c r="A1462" s="82"/>
      <c r="B1462" s="82"/>
      <c r="C1462" s="84"/>
      <c r="D1462" s="83"/>
      <c r="E1462" s="81"/>
      <c r="F1462" s="81"/>
      <c r="G1462" s="81"/>
      <c r="H1462" s="84"/>
    </row>
    <row r="1463" spans="1:8">
      <c r="A1463" s="82"/>
      <c r="B1463" s="82"/>
      <c r="C1463" s="84"/>
      <c r="D1463" s="83"/>
      <c r="E1463" s="81"/>
      <c r="F1463" s="81"/>
      <c r="G1463" s="81"/>
      <c r="H1463" s="84"/>
    </row>
    <row r="1464" spans="1:8">
      <c r="A1464" s="82"/>
      <c r="B1464" s="82"/>
      <c r="C1464" s="84"/>
      <c r="D1464" s="83"/>
      <c r="E1464" s="81"/>
      <c r="F1464" s="81"/>
      <c r="G1464" s="81"/>
      <c r="H1464" s="84"/>
    </row>
    <row r="1465" spans="1:8">
      <c r="A1465" s="82"/>
      <c r="B1465" s="82"/>
      <c r="C1465" s="84"/>
      <c r="D1465" s="83"/>
      <c r="E1465" s="81"/>
      <c r="F1465" s="81"/>
      <c r="G1465" s="81"/>
      <c r="H1465" s="84"/>
    </row>
    <row r="1466" spans="1:8">
      <c r="A1466" s="82"/>
      <c r="B1466" s="82"/>
      <c r="C1466" s="84"/>
      <c r="D1466" s="83"/>
      <c r="E1466" s="81"/>
      <c r="F1466" s="81"/>
      <c r="G1466" s="81"/>
      <c r="H1466" s="84"/>
    </row>
    <row r="1467" spans="1:8">
      <c r="A1467" s="82"/>
      <c r="B1467" s="82"/>
      <c r="C1467" s="84"/>
      <c r="D1467" s="83"/>
      <c r="E1467" s="81"/>
      <c r="F1467" s="81"/>
      <c r="G1467" s="81"/>
      <c r="H1467" s="84"/>
    </row>
    <row r="1468" spans="1:8">
      <c r="A1468" s="82"/>
      <c r="B1468" s="82"/>
      <c r="C1468" s="84"/>
      <c r="D1468" s="83"/>
      <c r="E1468" s="81"/>
      <c r="F1468" s="81"/>
      <c r="G1468" s="81"/>
      <c r="H1468" s="84"/>
    </row>
    <row r="1469" spans="1:8">
      <c r="A1469" s="82"/>
      <c r="B1469" s="82"/>
      <c r="C1469" s="84"/>
      <c r="D1469" s="83"/>
      <c r="E1469" s="81"/>
      <c r="F1469" s="81"/>
      <c r="G1469" s="81"/>
      <c r="H1469" s="84"/>
    </row>
    <row r="1470" spans="1:8">
      <c r="A1470" s="82"/>
      <c r="B1470" s="82"/>
      <c r="C1470" s="84"/>
      <c r="D1470" s="83"/>
      <c r="E1470" s="81"/>
      <c r="F1470" s="81"/>
      <c r="G1470" s="81"/>
      <c r="H1470" s="84"/>
    </row>
    <row r="1471" spans="1:8">
      <c r="A1471" s="82"/>
      <c r="B1471" s="82"/>
      <c r="C1471" s="84"/>
      <c r="D1471" s="83"/>
      <c r="E1471" s="81"/>
      <c r="F1471" s="81"/>
      <c r="G1471" s="81"/>
      <c r="H1471" s="84"/>
    </row>
    <row r="1472" spans="1:8">
      <c r="A1472" s="82"/>
      <c r="B1472" s="82"/>
      <c r="C1472" s="84"/>
      <c r="D1472" s="83"/>
      <c r="E1472" s="81"/>
      <c r="F1472" s="81"/>
      <c r="G1472" s="81"/>
      <c r="H1472" s="84"/>
    </row>
    <row r="1473" spans="1:8">
      <c r="A1473" s="82"/>
      <c r="B1473" s="82"/>
      <c r="C1473" s="84"/>
      <c r="D1473" s="83"/>
      <c r="E1473" s="81"/>
      <c r="F1473" s="81"/>
      <c r="G1473" s="81"/>
      <c r="H1473" s="84"/>
    </row>
    <row r="1474" spans="1:8">
      <c r="A1474" s="82"/>
      <c r="B1474" s="82"/>
      <c r="C1474" s="84"/>
      <c r="D1474" s="83"/>
      <c r="E1474" s="81"/>
      <c r="F1474" s="81"/>
      <c r="G1474" s="81"/>
      <c r="H1474" s="84"/>
    </row>
    <row r="1475" spans="1:8">
      <c r="A1475" s="82"/>
      <c r="B1475" s="82"/>
      <c r="C1475" s="84"/>
      <c r="D1475" s="83"/>
      <c r="E1475" s="81"/>
      <c r="F1475" s="81"/>
      <c r="G1475" s="81"/>
      <c r="H1475" s="84"/>
    </row>
    <row r="1476" spans="1:8">
      <c r="A1476" s="82"/>
      <c r="B1476" s="82"/>
      <c r="C1476" s="84"/>
      <c r="D1476" s="83"/>
      <c r="E1476" s="81"/>
      <c r="F1476" s="81"/>
      <c r="G1476" s="81"/>
      <c r="H1476" s="84"/>
    </row>
    <row r="1477" spans="1:8">
      <c r="A1477" s="82"/>
      <c r="B1477" s="82"/>
      <c r="C1477" s="84"/>
      <c r="D1477" s="83"/>
      <c r="E1477" s="81"/>
      <c r="F1477" s="81"/>
      <c r="G1477" s="81"/>
      <c r="H1477" s="84"/>
    </row>
    <row r="1478" spans="1:8">
      <c r="A1478" s="82"/>
      <c r="B1478" s="82"/>
      <c r="C1478" s="84"/>
      <c r="D1478" s="83"/>
      <c r="E1478" s="81"/>
      <c r="F1478" s="81"/>
      <c r="G1478" s="81"/>
      <c r="H1478" s="84"/>
    </row>
    <row r="1479" spans="1:8">
      <c r="A1479" s="82"/>
      <c r="B1479" s="82"/>
      <c r="C1479" s="84"/>
      <c r="D1479" s="83"/>
      <c r="E1479" s="81"/>
      <c r="F1479" s="81"/>
      <c r="G1479" s="81"/>
      <c r="H1479" s="84"/>
    </row>
    <row r="1480" spans="1:8">
      <c r="A1480" s="82"/>
      <c r="B1480" s="82"/>
      <c r="C1480" s="84"/>
      <c r="D1480" s="83"/>
      <c r="E1480" s="81"/>
      <c r="F1480" s="81"/>
      <c r="G1480" s="81"/>
      <c r="H1480" s="84"/>
    </row>
    <row r="1481" spans="1:8">
      <c r="A1481" s="82"/>
      <c r="B1481" s="82"/>
      <c r="C1481" s="84"/>
      <c r="D1481" s="83"/>
      <c r="E1481" s="81"/>
      <c r="F1481" s="81"/>
      <c r="G1481" s="81"/>
      <c r="H1481" s="84"/>
    </row>
    <row r="1482" spans="1:8">
      <c r="A1482" s="82"/>
      <c r="B1482" s="82"/>
      <c r="C1482" s="84"/>
      <c r="D1482" s="83"/>
      <c r="E1482" s="81"/>
      <c r="F1482" s="81"/>
      <c r="G1482" s="81"/>
      <c r="H1482" s="84"/>
    </row>
    <row r="1483" spans="1:8">
      <c r="A1483" s="82"/>
      <c r="B1483" s="82"/>
      <c r="C1483" s="84"/>
      <c r="D1483" s="83"/>
      <c r="E1483" s="81"/>
      <c r="F1483" s="81"/>
      <c r="G1483" s="81"/>
      <c r="H1483" s="84"/>
    </row>
    <row r="1484" spans="1:8">
      <c r="A1484" s="82"/>
      <c r="B1484" s="82"/>
      <c r="C1484" s="84"/>
      <c r="D1484" s="83"/>
      <c r="E1484" s="81"/>
      <c r="F1484" s="81"/>
      <c r="G1484" s="81"/>
      <c r="H1484" s="84"/>
    </row>
    <row r="1485" spans="1:8">
      <c r="A1485" s="82"/>
      <c r="B1485" s="82"/>
      <c r="C1485" s="84"/>
      <c r="D1485" s="83"/>
      <c r="E1485" s="81"/>
      <c r="F1485" s="81"/>
      <c r="G1485" s="81"/>
      <c r="H1485" s="84"/>
    </row>
    <row r="1486" spans="1:8">
      <c r="A1486" s="82"/>
      <c r="B1486" s="82"/>
      <c r="C1486" s="84"/>
      <c r="D1486" s="83"/>
      <c r="E1486" s="81"/>
      <c r="F1486" s="81"/>
      <c r="G1486" s="81"/>
      <c r="H1486" s="84"/>
    </row>
    <row r="1487" spans="1:8">
      <c r="A1487" s="82"/>
      <c r="B1487" s="82"/>
      <c r="C1487" s="84"/>
      <c r="D1487" s="83"/>
      <c r="E1487" s="81"/>
      <c r="F1487" s="81"/>
      <c r="G1487" s="81"/>
      <c r="H1487" s="84"/>
    </row>
    <row r="1488" spans="1:8">
      <c r="A1488" s="82"/>
      <c r="B1488" s="82"/>
      <c r="C1488" s="84"/>
      <c r="D1488" s="83"/>
      <c r="E1488" s="81"/>
      <c r="F1488" s="81"/>
      <c r="G1488" s="81"/>
      <c r="H1488" s="84"/>
    </row>
    <row r="1489" spans="1:8">
      <c r="A1489" s="82"/>
      <c r="B1489" s="82"/>
      <c r="C1489" s="84"/>
      <c r="D1489" s="83"/>
      <c r="E1489" s="81"/>
      <c r="F1489" s="81"/>
      <c r="G1489" s="81"/>
      <c r="H1489" s="84"/>
    </row>
    <row r="1490" spans="1:8">
      <c r="A1490" s="82"/>
      <c r="B1490" s="82"/>
      <c r="C1490" s="84"/>
      <c r="D1490" s="83"/>
      <c r="E1490" s="81"/>
      <c r="F1490" s="81"/>
      <c r="G1490" s="81"/>
      <c r="H1490" s="84"/>
    </row>
    <row r="1491" spans="1:8">
      <c r="A1491" s="82"/>
      <c r="B1491" s="82"/>
      <c r="C1491" s="84"/>
      <c r="D1491" s="83"/>
      <c r="E1491" s="81"/>
      <c r="F1491" s="81"/>
      <c r="G1491" s="81"/>
      <c r="H1491" s="84"/>
    </row>
    <row r="1492" spans="1:8">
      <c r="A1492" s="82"/>
      <c r="B1492" s="82"/>
      <c r="C1492" s="84"/>
      <c r="D1492" s="83"/>
      <c r="E1492" s="81"/>
      <c r="F1492" s="81"/>
      <c r="G1492" s="81"/>
      <c r="H1492" s="84"/>
    </row>
    <row r="1493" spans="1:8">
      <c r="A1493" s="82"/>
      <c r="B1493" s="82"/>
      <c r="C1493" s="84"/>
      <c r="D1493" s="83"/>
      <c r="E1493" s="81"/>
      <c r="F1493" s="81"/>
      <c r="G1493" s="81"/>
      <c r="H1493" s="84"/>
    </row>
    <row r="1494" spans="1:8">
      <c r="A1494" s="82"/>
      <c r="B1494" s="82"/>
      <c r="C1494" s="84"/>
      <c r="D1494" s="83"/>
      <c r="E1494" s="81"/>
      <c r="F1494" s="81"/>
      <c r="G1494" s="81"/>
      <c r="H1494" s="84"/>
    </row>
    <row r="1495" spans="1:8">
      <c r="A1495" s="82"/>
      <c r="B1495" s="82"/>
      <c r="C1495" s="84"/>
      <c r="D1495" s="83"/>
      <c r="E1495" s="81"/>
      <c r="F1495" s="81"/>
      <c r="G1495" s="81"/>
      <c r="H1495" s="84"/>
    </row>
    <row r="1496" spans="1:8">
      <c r="A1496" s="82"/>
      <c r="B1496" s="82"/>
      <c r="C1496" s="84"/>
      <c r="D1496" s="83"/>
      <c r="E1496" s="81"/>
      <c r="F1496" s="81"/>
      <c r="G1496" s="81"/>
      <c r="H1496" s="84"/>
    </row>
    <row r="1497" spans="1:8">
      <c r="A1497" s="82"/>
      <c r="B1497" s="82"/>
      <c r="C1497" s="84"/>
      <c r="D1497" s="83"/>
      <c r="E1497" s="81"/>
      <c r="F1497" s="81"/>
      <c r="G1497" s="81"/>
      <c r="H1497" s="84"/>
    </row>
    <row r="1498" spans="1:8">
      <c r="A1498" s="82"/>
      <c r="B1498" s="82"/>
      <c r="C1498" s="84"/>
      <c r="D1498" s="83"/>
      <c r="E1498" s="81"/>
      <c r="F1498" s="81"/>
      <c r="G1498" s="81"/>
      <c r="H1498" s="84"/>
    </row>
    <row r="1499" spans="1:8">
      <c r="A1499" s="82"/>
      <c r="B1499" s="82"/>
      <c r="C1499" s="84"/>
      <c r="D1499" s="83"/>
      <c r="E1499" s="81"/>
      <c r="F1499" s="81"/>
      <c r="G1499" s="81"/>
      <c r="H1499" s="84"/>
    </row>
    <row r="1500" spans="1:8">
      <c r="A1500" s="82"/>
      <c r="B1500" s="82"/>
      <c r="C1500" s="84"/>
      <c r="D1500" s="83"/>
      <c r="E1500" s="81"/>
      <c r="F1500" s="81"/>
      <c r="G1500" s="81"/>
      <c r="H1500" s="84"/>
    </row>
    <row r="1501" spans="1:8">
      <c r="A1501" s="82"/>
      <c r="B1501" s="82"/>
      <c r="C1501" s="84"/>
      <c r="D1501" s="83"/>
      <c r="E1501" s="81"/>
      <c r="F1501" s="81"/>
      <c r="G1501" s="81"/>
      <c r="H1501" s="84"/>
    </row>
    <row r="1502" spans="1:8">
      <c r="A1502" s="82"/>
      <c r="B1502" s="82"/>
      <c r="C1502" s="84"/>
      <c r="D1502" s="83"/>
      <c r="E1502" s="81"/>
      <c r="F1502" s="81"/>
      <c r="G1502" s="81"/>
      <c r="H1502" s="84"/>
    </row>
    <row r="1503" spans="1:8">
      <c r="A1503" s="82"/>
      <c r="B1503" s="82"/>
      <c r="C1503" s="84"/>
      <c r="D1503" s="83"/>
      <c r="E1503" s="81"/>
      <c r="F1503" s="81"/>
      <c r="G1503" s="81"/>
      <c r="H1503" s="84"/>
    </row>
    <row r="1504" spans="1:8">
      <c r="A1504" s="82"/>
      <c r="B1504" s="82"/>
      <c r="C1504" s="84"/>
      <c r="D1504" s="83"/>
      <c r="E1504" s="81"/>
      <c r="F1504" s="81"/>
      <c r="G1504" s="81"/>
      <c r="H1504" s="84"/>
    </row>
    <row r="1505" spans="1:8">
      <c r="A1505" s="82"/>
      <c r="B1505" s="82"/>
      <c r="C1505" s="84"/>
      <c r="D1505" s="83"/>
      <c r="E1505" s="81"/>
      <c r="F1505" s="81"/>
      <c r="G1505" s="81"/>
      <c r="H1505" s="84"/>
    </row>
    <row r="1506" spans="1:8">
      <c r="A1506" s="82"/>
      <c r="B1506" s="82"/>
      <c r="C1506" s="84"/>
      <c r="D1506" s="83"/>
      <c r="E1506" s="81"/>
      <c r="F1506" s="81"/>
      <c r="G1506" s="81"/>
      <c r="H1506" s="84"/>
    </row>
    <row r="1507" spans="1:8">
      <c r="A1507" s="82"/>
      <c r="B1507" s="82"/>
      <c r="C1507" s="84"/>
      <c r="D1507" s="83"/>
      <c r="E1507" s="81"/>
      <c r="F1507" s="81"/>
      <c r="G1507" s="81"/>
      <c r="H1507" s="84"/>
    </row>
    <row r="1508" spans="1:8">
      <c r="A1508" s="82"/>
      <c r="B1508" s="82"/>
      <c r="C1508" s="84"/>
      <c r="D1508" s="83"/>
      <c r="E1508" s="81"/>
      <c r="F1508" s="81"/>
      <c r="G1508" s="81"/>
      <c r="H1508" s="84"/>
    </row>
    <row r="1509" spans="1:8">
      <c r="A1509" s="82"/>
      <c r="B1509" s="82"/>
      <c r="C1509" s="84"/>
      <c r="D1509" s="83"/>
      <c r="E1509" s="81"/>
      <c r="F1509" s="81"/>
      <c r="G1509" s="81"/>
      <c r="H1509" s="84"/>
    </row>
    <row r="1510" spans="1:8">
      <c r="A1510" s="82"/>
      <c r="B1510" s="82"/>
      <c r="C1510" s="84"/>
      <c r="D1510" s="83"/>
      <c r="E1510" s="81"/>
      <c r="F1510" s="81"/>
      <c r="G1510" s="81"/>
      <c r="H1510" s="84"/>
    </row>
    <row r="1511" spans="1:8">
      <c r="A1511" s="82"/>
      <c r="B1511" s="82"/>
      <c r="C1511" s="84"/>
      <c r="D1511" s="83"/>
      <c r="E1511" s="81"/>
      <c r="F1511" s="81"/>
      <c r="G1511" s="81"/>
      <c r="H1511" s="84"/>
    </row>
    <row r="1512" spans="1:8">
      <c r="A1512" s="82"/>
      <c r="B1512" s="82"/>
      <c r="C1512" s="84"/>
      <c r="D1512" s="83"/>
      <c r="E1512" s="81"/>
      <c r="F1512" s="81"/>
      <c r="G1512" s="81"/>
      <c r="H1512" s="84"/>
    </row>
    <row r="1513" spans="1:8">
      <c r="A1513" s="82"/>
      <c r="B1513" s="82"/>
      <c r="C1513" s="84"/>
      <c r="D1513" s="83"/>
      <c r="E1513" s="81"/>
      <c r="F1513" s="81"/>
      <c r="G1513" s="81"/>
      <c r="H1513" s="84"/>
    </row>
    <row r="1514" spans="1:8">
      <c r="A1514" s="82"/>
      <c r="B1514" s="82"/>
      <c r="C1514" s="84"/>
      <c r="D1514" s="83"/>
      <c r="E1514" s="81"/>
      <c r="F1514" s="81"/>
      <c r="G1514" s="81"/>
      <c r="H1514" s="84"/>
    </row>
    <row r="1515" spans="1:8">
      <c r="A1515" s="82"/>
      <c r="B1515" s="82"/>
      <c r="C1515" s="84"/>
      <c r="D1515" s="83"/>
      <c r="E1515" s="81"/>
      <c r="F1515" s="81"/>
      <c r="G1515" s="81"/>
      <c r="H1515" s="84"/>
    </row>
    <row r="1516" spans="1:8">
      <c r="A1516" s="82"/>
      <c r="B1516" s="82"/>
      <c r="C1516" s="84"/>
      <c r="D1516" s="83"/>
      <c r="E1516" s="81"/>
      <c r="F1516" s="81"/>
      <c r="G1516" s="81"/>
      <c r="H1516" s="84"/>
    </row>
    <row r="1517" spans="1:8">
      <c r="A1517" s="82"/>
      <c r="B1517" s="82"/>
      <c r="C1517" s="84"/>
      <c r="D1517" s="83"/>
      <c r="E1517" s="81"/>
      <c r="F1517" s="81"/>
      <c r="G1517" s="81"/>
      <c r="H1517" s="84"/>
    </row>
    <row r="1518" spans="1:8">
      <c r="A1518" s="82"/>
      <c r="B1518" s="82"/>
      <c r="C1518" s="84"/>
      <c r="D1518" s="83"/>
      <c r="E1518" s="81"/>
      <c r="F1518" s="81"/>
      <c r="G1518" s="81"/>
      <c r="H1518" s="84"/>
    </row>
    <row r="1519" spans="1:8">
      <c r="A1519" s="82"/>
      <c r="B1519" s="82"/>
      <c r="C1519" s="84"/>
      <c r="D1519" s="83"/>
      <c r="E1519" s="81"/>
      <c r="F1519" s="81"/>
      <c r="G1519" s="81"/>
      <c r="H1519" s="84"/>
    </row>
    <row r="1520" spans="1:8">
      <c r="A1520" s="82"/>
      <c r="B1520" s="82"/>
      <c r="C1520" s="84"/>
      <c r="D1520" s="83"/>
      <c r="E1520" s="81"/>
      <c r="F1520" s="81"/>
      <c r="G1520" s="81"/>
      <c r="H1520" s="84"/>
    </row>
    <row r="1521" spans="1:8">
      <c r="A1521" s="82"/>
      <c r="B1521" s="82"/>
      <c r="C1521" s="84"/>
      <c r="D1521" s="83"/>
      <c r="E1521" s="81"/>
      <c r="F1521" s="81"/>
      <c r="G1521" s="81"/>
      <c r="H1521" s="84"/>
    </row>
    <row r="1522" spans="1:8">
      <c r="A1522" s="82"/>
      <c r="B1522" s="82"/>
      <c r="C1522" s="84"/>
      <c r="D1522" s="83"/>
      <c r="E1522" s="81"/>
      <c r="F1522" s="81"/>
      <c r="G1522" s="81"/>
      <c r="H1522" s="84"/>
    </row>
    <row r="1523" spans="1:8">
      <c r="A1523" s="82"/>
      <c r="B1523" s="82"/>
      <c r="C1523" s="84"/>
      <c r="D1523" s="83"/>
      <c r="E1523" s="81"/>
      <c r="F1523" s="81"/>
      <c r="G1523" s="81"/>
      <c r="H1523" s="84"/>
    </row>
    <row r="1524" spans="1:8">
      <c r="A1524" s="82"/>
      <c r="B1524" s="82"/>
      <c r="C1524" s="84"/>
      <c r="D1524" s="83"/>
      <c r="E1524" s="81"/>
      <c r="F1524" s="81"/>
      <c r="G1524" s="81"/>
      <c r="H1524" s="84"/>
    </row>
    <row r="1525" spans="1:8">
      <c r="A1525" s="82"/>
      <c r="B1525" s="82"/>
      <c r="C1525" s="84"/>
      <c r="D1525" s="83"/>
      <c r="E1525" s="81"/>
      <c r="F1525" s="81"/>
      <c r="G1525" s="81"/>
      <c r="H1525" s="84"/>
    </row>
    <row r="1526" spans="1:8">
      <c r="A1526" s="82"/>
      <c r="B1526" s="82"/>
      <c r="C1526" s="84"/>
      <c r="D1526" s="83"/>
      <c r="E1526" s="81"/>
      <c r="F1526" s="81"/>
      <c r="G1526" s="81"/>
      <c r="H1526" s="84"/>
    </row>
    <row r="1527" spans="1:8">
      <c r="A1527" s="82"/>
      <c r="B1527" s="82"/>
      <c r="C1527" s="84"/>
      <c r="D1527" s="83"/>
      <c r="E1527" s="81"/>
      <c r="F1527" s="81"/>
      <c r="G1527" s="81"/>
      <c r="H1527" s="84"/>
    </row>
    <row r="1528" spans="1:8">
      <c r="A1528" s="82"/>
      <c r="B1528" s="82"/>
      <c r="C1528" s="84"/>
      <c r="D1528" s="83"/>
      <c r="E1528" s="81"/>
      <c r="F1528" s="81"/>
      <c r="G1528" s="81"/>
      <c r="H1528" s="84"/>
    </row>
    <row r="1529" spans="1:8">
      <c r="A1529" s="82"/>
      <c r="B1529" s="82"/>
      <c r="C1529" s="84"/>
      <c r="D1529" s="83"/>
      <c r="E1529" s="81"/>
      <c r="F1529" s="81"/>
      <c r="G1529" s="81"/>
      <c r="H1529" s="84"/>
    </row>
    <row r="1530" spans="1:8">
      <c r="A1530" s="82"/>
      <c r="B1530" s="82"/>
      <c r="C1530" s="84"/>
      <c r="D1530" s="83"/>
      <c r="E1530" s="81"/>
      <c r="F1530" s="81"/>
      <c r="G1530" s="81"/>
      <c r="H1530" s="84"/>
    </row>
    <row r="1531" spans="1:8">
      <c r="A1531" s="82"/>
      <c r="B1531" s="82"/>
      <c r="C1531" s="84"/>
      <c r="D1531" s="83"/>
      <c r="E1531" s="81"/>
      <c r="F1531" s="81"/>
      <c r="G1531" s="81"/>
      <c r="H1531" s="84"/>
    </row>
    <row r="1532" spans="1:8">
      <c r="A1532" s="82"/>
      <c r="B1532" s="82"/>
      <c r="C1532" s="84"/>
      <c r="D1532" s="83"/>
      <c r="E1532" s="81"/>
      <c r="F1532" s="81"/>
      <c r="G1532" s="81"/>
      <c r="H1532" s="84"/>
    </row>
    <row r="1533" spans="1:8">
      <c r="A1533" s="82"/>
      <c r="B1533" s="82"/>
      <c r="C1533" s="84"/>
      <c r="D1533" s="83"/>
      <c r="E1533" s="81"/>
      <c r="F1533" s="81"/>
      <c r="G1533" s="81"/>
      <c r="H1533" s="84"/>
    </row>
    <row r="1534" spans="1:8">
      <c r="A1534" s="82"/>
      <c r="B1534" s="82"/>
      <c r="C1534" s="84"/>
      <c r="D1534" s="83"/>
      <c r="E1534" s="81"/>
      <c r="F1534" s="81"/>
      <c r="G1534" s="81"/>
      <c r="H1534" s="84"/>
    </row>
    <row r="1535" spans="1:8">
      <c r="A1535" s="82"/>
      <c r="B1535" s="82"/>
      <c r="C1535" s="84"/>
      <c r="D1535" s="83"/>
      <c r="E1535" s="81"/>
      <c r="F1535" s="81"/>
      <c r="G1535" s="81"/>
      <c r="H1535" s="84"/>
    </row>
    <row r="1536" spans="1:8">
      <c r="A1536" s="82"/>
      <c r="B1536" s="82"/>
      <c r="C1536" s="84"/>
      <c r="D1536" s="83"/>
      <c r="E1536" s="81"/>
      <c r="F1536" s="81"/>
      <c r="G1536" s="81"/>
      <c r="H1536" s="84"/>
    </row>
    <row r="1537" spans="1:8">
      <c r="A1537" s="82"/>
      <c r="B1537" s="82"/>
      <c r="C1537" s="84"/>
      <c r="D1537" s="83"/>
      <c r="E1537" s="81"/>
      <c r="F1537" s="81"/>
      <c r="G1537" s="81"/>
      <c r="H1537" s="84"/>
    </row>
    <row r="1538" spans="1:8">
      <c r="A1538" s="82"/>
      <c r="B1538" s="82"/>
      <c r="C1538" s="84"/>
      <c r="D1538" s="83"/>
      <c r="E1538" s="81"/>
      <c r="F1538" s="81"/>
      <c r="G1538" s="81"/>
      <c r="H1538" s="84"/>
    </row>
    <row r="1539" spans="1:8">
      <c r="A1539" s="82"/>
      <c r="B1539" s="82"/>
      <c r="C1539" s="84"/>
      <c r="D1539" s="83"/>
      <c r="E1539" s="81"/>
      <c r="F1539" s="81"/>
      <c r="G1539" s="81"/>
      <c r="H1539" s="84"/>
    </row>
    <row r="1540" spans="1:8">
      <c r="A1540" s="82"/>
      <c r="B1540" s="82"/>
      <c r="C1540" s="84"/>
      <c r="D1540" s="83"/>
      <c r="E1540" s="81"/>
      <c r="F1540" s="81"/>
      <c r="G1540" s="81"/>
      <c r="H1540" s="84"/>
    </row>
    <row r="1541" spans="1:8">
      <c r="A1541" s="82"/>
      <c r="B1541" s="82"/>
      <c r="C1541" s="84"/>
      <c r="D1541" s="83"/>
      <c r="E1541" s="81"/>
      <c r="F1541" s="81"/>
      <c r="G1541" s="81"/>
      <c r="H1541" s="84"/>
    </row>
    <row r="1542" spans="1:8">
      <c r="A1542" s="82"/>
      <c r="B1542" s="82"/>
      <c r="C1542" s="84"/>
      <c r="D1542" s="83"/>
      <c r="E1542" s="81"/>
      <c r="F1542" s="81"/>
      <c r="G1542" s="81"/>
      <c r="H1542" s="84"/>
    </row>
    <row r="1543" spans="1:8">
      <c r="A1543" s="82"/>
      <c r="B1543" s="82"/>
      <c r="C1543" s="84"/>
      <c r="D1543" s="83"/>
      <c r="E1543" s="81"/>
      <c r="F1543" s="81"/>
      <c r="G1543" s="81"/>
      <c r="H1543" s="84"/>
    </row>
    <row r="1544" spans="1:8">
      <c r="A1544" s="82"/>
      <c r="B1544" s="82"/>
      <c r="C1544" s="84"/>
      <c r="D1544" s="83"/>
      <c r="E1544" s="81"/>
      <c r="F1544" s="81"/>
      <c r="G1544" s="81"/>
      <c r="H1544" s="84"/>
    </row>
    <row r="1545" spans="1:8">
      <c r="A1545" s="82"/>
      <c r="B1545" s="82"/>
      <c r="C1545" s="84"/>
      <c r="D1545" s="83"/>
      <c r="E1545" s="81"/>
      <c r="F1545" s="81"/>
      <c r="G1545" s="81"/>
      <c r="H1545" s="84"/>
    </row>
    <row r="1546" spans="1:8">
      <c r="A1546" s="82"/>
      <c r="B1546" s="82"/>
      <c r="C1546" s="84"/>
      <c r="D1546" s="83"/>
      <c r="E1546" s="81"/>
      <c r="F1546" s="81"/>
      <c r="G1546" s="81"/>
      <c r="H1546" s="84"/>
    </row>
    <row r="1547" spans="1:8">
      <c r="A1547" s="82"/>
      <c r="B1547" s="82"/>
      <c r="C1547" s="84"/>
      <c r="D1547" s="83"/>
      <c r="E1547" s="81"/>
      <c r="F1547" s="81"/>
      <c r="G1547" s="81"/>
      <c r="H1547" s="84"/>
    </row>
    <row r="1548" spans="1:8">
      <c r="A1548" s="82"/>
      <c r="B1548" s="82"/>
      <c r="C1548" s="84"/>
      <c r="D1548" s="83"/>
      <c r="E1548" s="81"/>
      <c r="F1548" s="81"/>
      <c r="G1548" s="81"/>
      <c r="H1548" s="84"/>
    </row>
    <row r="1549" spans="1:8">
      <c r="A1549" s="82"/>
      <c r="B1549" s="82"/>
      <c r="C1549" s="84"/>
      <c r="D1549" s="83"/>
      <c r="E1549" s="81"/>
      <c r="F1549" s="81"/>
      <c r="G1549" s="81"/>
      <c r="H1549" s="84"/>
    </row>
    <row r="1550" spans="1:8">
      <c r="A1550" s="82"/>
      <c r="B1550" s="82"/>
      <c r="C1550" s="84"/>
      <c r="D1550" s="83"/>
      <c r="E1550" s="81"/>
      <c r="F1550" s="81"/>
      <c r="G1550" s="81"/>
      <c r="H1550" s="84"/>
    </row>
    <row r="1551" spans="1:8">
      <c r="A1551" s="82"/>
      <c r="B1551" s="82"/>
      <c r="C1551" s="84"/>
      <c r="D1551" s="83"/>
      <c r="E1551" s="81"/>
      <c r="F1551" s="81"/>
      <c r="G1551" s="81"/>
      <c r="H1551" s="84"/>
    </row>
    <row r="1552" spans="1:8">
      <c r="A1552" s="82"/>
      <c r="B1552" s="82"/>
      <c r="C1552" s="84"/>
      <c r="D1552" s="83"/>
      <c r="E1552" s="81"/>
      <c r="F1552" s="81"/>
      <c r="G1552" s="81"/>
      <c r="H1552" s="84"/>
    </row>
    <row r="1553" spans="1:8">
      <c r="A1553" s="82"/>
      <c r="B1553" s="82"/>
      <c r="C1553" s="84"/>
      <c r="D1553" s="83"/>
      <c r="E1553" s="81"/>
      <c r="F1553" s="81"/>
      <c r="G1553" s="81"/>
      <c r="H1553" s="84"/>
    </row>
    <row r="1554" spans="1:8">
      <c r="A1554" s="82"/>
      <c r="B1554" s="82"/>
      <c r="C1554" s="84"/>
      <c r="D1554" s="83"/>
      <c r="E1554" s="81"/>
      <c r="F1554" s="81"/>
      <c r="G1554" s="81"/>
      <c r="H1554" s="84"/>
    </row>
    <row r="1555" spans="1:8">
      <c r="A1555" s="82"/>
      <c r="B1555" s="82"/>
      <c r="C1555" s="84"/>
      <c r="D1555" s="83"/>
      <c r="E1555" s="81"/>
      <c r="F1555" s="81"/>
      <c r="G1555" s="81"/>
      <c r="H1555" s="84"/>
    </row>
    <row r="1556" spans="1:8">
      <c r="A1556" s="82"/>
      <c r="B1556" s="82"/>
      <c r="C1556" s="84"/>
      <c r="D1556" s="83"/>
      <c r="E1556" s="81"/>
      <c r="F1556" s="81"/>
      <c r="G1556" s="81"/>
      <c r="H1556" s="84"/>
    </row>
    <row r="1557" spans="1:8">
      <c r="A1557" s="82"/>
      <c r="B1557" s="82"/>
      <c r="C1557" s="84"/>
      <c r="D1557" s="83"/>
      <c r="E1557" s="81"/>
      <c r="F1557" s="81"/>
      <c r="G1557" s="81"/>
      <c r="H1557" s="84"/>
    </row>
    <row r="1558" spans="1:8">
      <c r="A1558" s="82"/>
      <c r="B1558" s="82"/>
      <c r="C1558" s="84"/>
      <c r="D1558" s="83"/>
      <c r="E1558" s="81"/>
      <c r="F1558" s="81"/>
      <c r="G1558" s="81"/>
      <c r="H1558" s="84"/>
    </row>
    <row r="1559" spans="1:8">
      <c r="A1559" s="82"/>
      <c r="B1559" s="82"/>
      <c r="C1559" s="84"/>
      <c r="D1559" s="83"/>
      <c r="E1559" s="81"/>
      <c r="F1559" s="81"/>
      <c r="G1559" s="81"/>
      <c r="H1559" s="84"/>
    </row>
    <row r="1560" spans="1:8">
      <c r="A1560" s="82"/>
      <c r="B1560" s="82"/>
      <c r="C1560" s="84"/>
      <c r="D1560" s="83"/>
      <c r="E1560" s="81"/>
      <c r="F1560" s="81"/>
      <c r="G1560" s="81"/>
      <c r="H1560" s="84"/>
    </row>
    <row r="1561" spans="1:8">
      <c r="A1561" s="82"/>
      <c r="B1561" s="82"/>
      <c r="C1561" s="84"/>
      <c r="D1561" s="83"/>
      <c r="E1561" s="81"/>
      <c r="F1561" s="81"/>
      <c r="G1561" s="81"/>
      <c r="H1561" s="84"/>
    </row>
    <row r="1562" spans="1:8">
      <c r="A1562" s="82"/>
      <c r="B1562" s="82"/>
      <c r="C1562" s="84"/>
      <c r="D1562" s="83"/>
      <c r="E1562" s="81"/>
      <c r="F1562" s="81"/>
      <c r="G1562" s="81"/>
      <c r="H1562" s="84"/>
    </row>
    <row r="1563" spans="1:8">
      <c r="A1563" s="82"/>
      <c r="B1563" s="82"/>
      <c r="C1563" s="84"/>
      <c r="D1563" s="83"/>
      <c r="E1563" s="81"/>
      <c r="F1563" s="81"/>
      <c r="G1563" s="81"/>
      <c r="H1563" s="84"/>
    </row>
    <row r="1564" spans="1:8">
      <c r="A1564" s="82"/>
      <c r="B1564" s="82"/>
      <c r="C1564" s="84"/>
      <c r="D1564" s="83"/>
      <c r="E1564" s="81"/>
      <c r="F1564" s="81"/>
      <c r="G1564" s="81"/>
      <c r="H1564" s="84"/>
    </row>
    <row r="1565" spans="1:8">
      <c r="A1565" s="82"/>
      <c r="B1565" s="82"/>
      <c r="C1565" s="84"/>
      <c r="D1565" s="83"/>
      <c r="E1565" s="81"/>
      <c r="F1565" s="81"/>
      <c r="G1565" s="81"/>
      <c r="H1565" s="84"/>
    </row>
    <row r="1566" spans="1:8">
      <c r="A1566" s="82"/>
      <c r="B1566" s="82"/>
      <c r="C1566" s="84"/>
      <c r="D1566" s="83"/>
      <c r="E1566" s="81"/>
      <c r="F1566" s="81"/>
      <c r="G1566" s="81"/>
      <c r="H1566" s="84"/>
    </row>
    <row r="1567" spans="1:8">
      <c r="A1567" s="82"/>
      <c r="B1567" s="82"/>
      <c r="C1567" s="84"/>
      <c r="D1567" s="83"/>
      <c r="E1567" s="81"/>
      <c r="F1567" s="81"/>
      <c r="G1567" s="81"/>
      <c r="H1567" s="84"/>
    </row>
    <row r="1568" spans="1:8">
      <c r="A1568" s="82"/>
      <c r="B1568" s="82"/>
      <c r="C1568" s="84"/>
      <c r="D1568" s="83"/>
      <c r="E1568" s="81"/>
      <c r="F1568" s="81"/>
      <c r="G1568" s="81"/>
      <c r="H1568" s="84"/>
    </row>
    <row r="1569" spans="1:8">
      <c r="A1569" s="82"/>
      <c r="B1569" s="82"/>
      <c r="C1569" s="84"/>
      <c r="D1569" s="83"/>
      <c r="E1569" s="81"/>
      <c r="F1569" s="81"/>
      <c r="G1569" s="81"/>
      <c r="H1569" s="84"/>
    </row>
    <row r="1570" spans="1:8">
      <c r="A1570" s="82"/>
      <c r="B1570" s="82"/>
      <c r="C1570" s="84"/>
      <c r="D1570" s="83"/>
      <c r="E1570" s="81"/>
      <c r="F1570" s="81"/>
      <c r="G1570" s="81"/>
      <c r="H1570" s="84"/>
    </row>
    <row r="1571" spans="1:8">
      <c r="A1571" s="82"/>
      <c r="B1571" s="82"/>
      <c r="C1571" s="84"/>
      <c r="D1571" s="83"/>
      <c r="E1571" s="81"/>
      <c r="F1571" s="81"/>
      <c r="G1571" s="81"/>
      <c r="H1571" s="84"/>
    </row>
    <row r="1572" spans="1:8">
      <c r="A1572" s="82"/>
      <c r="B1572" s="82"/>
      <c r="C1572" s="84"/>
      <c r="D1572" s="83"/>
      <c r="E1572" s="81"/>
      <c r="F1572" s="81"/>
      <c r="G1572" s="81"/>
      <c r="H1572" s="84"/>
    </row>
    <row r="1573" spans="1:8">
      <c r="A1573" s="82"/>
      <c r="B1573" s="82"/>
      <c r="C1573" s="84"/>
      <c r="D1573" s="83"/>
      <c r="E1573" s="81"/>
      <c r="F1573" s="81"/>
      <c r="G1573" s="81"/>
      <c r="H1573" s="84"/>
    </row>
    <row r="1574" spans="1:8">
      <c r="A1574" s="82"/>
      <c r="B1574" s="82"/>
      <c r="C1574" s="84"/>
      <c r="D1574" s="83"/>
      <c r="E1574" s="81"/>
      <c r="F1574" s="81"/>
      <c r="G1574" s="81"/>
      <c r="H1574" s="84"/>
    </row>
    <row r="1575" spans="1:8">
      <c r="A1575" s="82"/>
      <c r="B1575" s="82"/>
      <c r="C1575" s="84"/>
      <c r="D1575" s="83"/>
      <c r="E1575" s="81"/>
      <c r="F1575" s="81"/>
      <c r="G1575" s="81"/>
      <c r="H1575" s="84"/>
    </row>
    <row r="1576" spans="1:8">
      <c r="A1576" s="82"/>
      <c r="B1576" s="82"/>
      <c r="C1576" s="84"/>
      <c r="D1576" s="83"/>
      <c r="E1576" s="81"/>
      <c r="F1576" s="81"/>
      <c r="G1576" s="81"/>
      <c r="H1576" s="84"/>
    </row>
    <row r="1577" spans="1:8">
      <c r="A1577" s="82"/>
      <c r="B1577" s="82"/>
      <c r="C1577" s="84"/>
      <c r="D1577" s="83"/>
      <c r="E1577" s="81"/>
      <c r="F1577" s="81"/>
      <c r="G1577" s="81"/>
      <c r="H1577" s="84"/>
    </row>
    <row r="1578" spans="1:8">
      <c r="A1578" s="82"/>
      <c r="B1578" s="82"/>
      <c r="C1578" s="84"/>
      <c r="D1578" s="83"/>
      <c r="E1578" s="81"/>
      <c r="F1578" s="81"/>
      <c r="G1578" s="81"/>
      <c r="H1578" s="84"/>
    </row>
    <row r="1579" spans="1:8">
      <c r="A1579" s="82"/>
      <c r="B1579" s="82"/>
      <c r="C1579" s="84"/>
      <c r="D1579" s="83"/>
      <c r="E1579" s="81"/>
      <c r="F1579" s="81"/>
      <c r="G1579" s="81"/>
      <c r="H1579" s="84"/>
    </row>
    <row r="1580" spans="1:8">
      <c r="A1580" s="82"/>
      <c r="B1580" s="82"/>
      <c r="C1580" s="84"/>
      <c r="D1580" s="83"/>
      <c r="E1580" s="81"/>
      <c r="F1580" s="81"/>
      <c r="G1580" s="81"/>
      <c r="H1580" s="84"/>
    </row>
    <row r="1581" spans="1:8">
      <c r="A1581" s="82"/>
      <c r="B1581" s="82"/>
      <c r="C1581" s="84"/>
      <c r="D1581" s="83"/>
      <c r="E1581" s="81"/>
      <c r="F1581" s="81"/>
      <c r="G1581" s="81"/>
      <c r="H1581" s="84"/>
    </row>
    <row r="1582" spans="1:8">
      <c r="A1582" s="82"/>
      <c r="B1582" s="82"/>
      <c r="C1582" s="84"/>
      <c r="D1582" s="83"/>
      <c r="E1582" s="81"/>
      <c r="F1582" s="81"/>
      <c r="G1582" s="81"/>
      <c r="H1582" s="84"/>
    </row>
    <row r="1583" spans="1:8">
      <c r="A1583" s="82"/>
      <c r="B1583" s="82"/>
      <c r="C1583" s="84"/>
      <c r="D1583" s="83"/>
      <c r="E1583" s="81"/>
      <c r="F1583" s="81"/>
      <c r="G1583" s="81"/>
      <c r="H1583" s="84"/>
    </row>
    <row r="1584" spans="1:8">
      <c r="A1584" s="82"/>
      <c r="B1584" s="82"/>
      <c r="C1584" s="84"/>
      <c r="D1584" s="83"/>
      <c r="E1584" s="81"/>
      <c r="F1584" s="81"/>
      <c r="G1584" s="81"/>
      <c r="H1584" s="84"/>
    </row>
    <row r="1585" spans="1:8">
      <c r="A1585" s="82"/>
      <c r="B1585" s="82"/>
      <c r="C1585" s="84"/>
      <c r="D1585" s="83"/>
      <c r="E1585" s="81"/>
      <c r="F1585" s="81"/>
      <c r="G1585" s="81"/>
      <c r="H1585" s="84"/>
    </row>
    <row r="1586" spans="1:8">
      <c r="A1586" s="82"/>
      <c r="B1586" s="82"/>
      <c r="C1586" s="84"/>
      <c r="D1586" s="83"/>
      <c r="E1586" s="81"/>
      <c r="F1586" s="81"/>
      <c r="G1586" s="81"/>
      <c r="H1586" s="84"/>
    </row>
    <row r="1587" spans="1:8">
      <c r="A1587" s="82"/>
      <c r="B1587" s="82"/>
      <c r="C1587" s="84"/>
      <c r="D1587" s="83"/>
      <c r="E1587" s="81"/>
      <c r="F1587" s="81"/>
      <c r="G1587" s="81"/>
      <c r="H1587" s="84"/>
    </row>
    <row r="1588" spans="1:8">
      <c r="A1588" s="82"/>
      <c r="B1588" s="82"/>
      <c r="C1588" s="84"/>
      <c r="D1588" s="83"/>
      <c r="E1588" s="81"/>
      <c r="F1588" s="81"/>
      <c r="G1588" s="81"/>
      <c r="H1588" s="84"/>
    </row>
    <row r="1589" spans="1:8">
      <c r="A1589" s="82"/>
      <c r="B1589" s="82"/>
      <c r="C1589" s="84"/>
      <c r="D1589" s="83"/>
      <c r="E1589" s="81"/>
      <c r="F1589" s="81"/>
      <c r="G1589" s="81"/>
      <c r="H1589" s="84"/>
    </row>
    <row r="1590" spans="1:8">
      <c r="A1590" s="82"/>
      <c r="B1590" s="82"/>
      <c r="C1590" s="84"/>
      <c r="D1590" s="83"/>
      <c r="E1590" s="81"/>
      <c r="F1590" s="81"/>
      <c r="G1590" s="81"/>
      <c r="H1590" s="84"/>
    </row>
    <row r="1591" spans="1:8">
      <c r="A1591" s="82"/>
      <c r="B1591" s="82"/>
      <c r="C1591" s="84"/>
      <c r="D1591" s="83"/>
      <c r="E1591" s="81"/>
      <c r="F1591" s="81"/>
      <c r="G1591" s="81"/>
      <c r="H1591" s="84"/>
    </row>
    <row r="1592" spans="1:8">
      <c r="A1592" s="82"/>
      <c r="B1592" s="82"/>
      <c r="C1592" s="84"/>
      <c r="D1592" s="83"/>
      <c r="E1592" s="81"/>
      <c r="F1592" s="81"/>
      <c r="G1592" s="81"/>
      <c r="H1592" s="84"/>
    </row>
    <row r="1593" spans="1:8">
      <c r="A1593" s="82"/>
      <c r="B1593" s="82"/>
      <c r="C1593" s="84"/>
      <c r="D1593" s="83"/>
      <c r="E1593" s="81"/>
      <c r="F1593" s="81"/>
      <c r="G1593" s="81"/>
      <c r="H1593" s="84"/>
    </row>
    <row r="1594" spans="1:8">
      <c r="A1594" s="82"/>
      <c r="B1594" s="82"/>
      <c r="C1594" s="84"/>
      <c r="D1594" s="83"/>
      <c r="E1594" s="81"/>
      <c r="F1594" s="81"/>
      <c r="G1594" s="81"/>
      <c r="H1594" s="84"/>
    </row>
    <row r="1595" spans="1:8">
      <c r="A1595" s="82"/>
      <c r="B1595" s="82"/>
      <c r="C1595" s="84"/>
      <c r="D1595" s="83"/>
      <c r="E1595" s="81"/>
      <c r="F1595" s="81"/>
      <c r="G1595" s="81"/>
      <c r="H1595" s="84"/>
    </row>
    <row r="1596" spans="1:8">
      <c r="A1596" s="82"/>
      <c r="B1596" s="82"/>
      <c r="C1596" s="84"/>
      <c r="D1596" s="83"/>
      <c r="E1596" s="81"/>
      <c r="F1596" s="81"/>
      <c r="G1596" s="81"/>
      <c r="H1596" s="84"/>
    </row>
    <row r="1597" spans="1:8">
      <c r="A1597" s="82"/>
      <c r="B1597" s="82"/>
      <c r="C1597" s="84"/>
      <c r="D1597" s="83"/>
      <c r="E1597" s="81"/>
      <c r="F1597" s="81"/>
      <c r="G1597" s="81"/>
      <c r="H1597" s="84"/>
    </row>
    <row r="1598" spans="1:8">
      <c r="A1598" s="82"/>
      <c r="B1598" s="82"/>
      <c r="C1598" s="84"/>
      <c r="D1598" s="83"/>
      <c r="E1598" s="81"/>
      <c r="F1598" s="81"/>
      <c r="G1598" s="81"/>
      <c r="H1598" s="84"/>
    </row>
    <row r="1599" spans="1:8">
      <c r="A1599" s="82"/>
      <c r="B1599" s="82"/>
      <c r="C1599" s="84"/>
      <c r="D1599" s="83"/>
      <c r="E1599" s="81"/>
      <c r="F1599" s="81"/>
      <c r="G1599" s="81"/>
      <c r="H1599" s="84"/>
    </row>
    <row r="1600" spans="1:8">
      <c r="A1600" s="82"/>
      <c r="B1600" s="82"/>
      <c r="C1600" s="84"/>
      <c r="D1600" s="83"/>
      <c r="E1600" s="81"/>
      <c r="F1600" s="81"/>
      <c r="G1600" s="81"/>
      <c r="H1600" s="84"/>
    </row>
    <row r="1601" spans="1:8">
      <c r="A1601" s="82"/>
      <c r="B1601" s="82"/>
      <c r="C1601" s="84"/>
      <c r="D1601" s="83"/>
      <c r="E1601" s="81"/>
      <c r="F1601" s="81"/>
      <c r="G1601" s="81"/>
      <c r="H1601" s="84"/>
    </row>
    <row r="1602" spans="1:8">
      <c r="A1602" s="82"/>
      <c r="B1602" s="82"/>
      <c r="C1602" s="84"/>
      <c r="D1602" s="83"/>
      <c r="E1602" s="81"/>
      <c r="F1602" s="81"/>
      <c r="G1602" s="81"/>
      <c r="H1602" s="84"/>
    </row>
    <row r="1603" spans="1:8">
      <c r="A1603" s="82"/>
      <c r="B1603" s="82"/>
      <c r="C1603" s="84"/>
      <c r="D1603" s="83"/>
      <c r="E1603" s="81"/>
      <c r="F1603" s="81"/>
      <c r="G1603" s="81"/>
      <c r="H1603" s="84"/>
    </row>
    <row r="1604" spans="1:8">
      <c r="A1604" s="82"/>
      <c r="B1604" s="82"/>
      <c r="C1604" s="84"/>
      <c r="D1604" s="83"/>
      <c r="E1604" s="81"/>
      <c r="F1604" s="81"/>
      <c r="G1604" s="81"/>
      <c r="H1604" s="84"/>
    </row>
    <row r="1605" spans="1:8">
      <c r="A1605" s="82"/>
      <c r="B1605" s="82"/>
      <c r="C1605" s="84"/>
      <c r="D1605" s="83"/>
      <c r="E1605" s="81"/>
      <c r="F1605" s="81"/>
      <c r="G1605" s="81"/>
      <c r="H1605" s="84"/>
    </row>
    <row r="1606" spans="1:8">
      <c r="A1606" s="82"/>
      <c r="B1606" s="82"/>
      <c r="C1606" s="84"/>
      <c r="D1606" s="83"/>
      <c r="E1606" s="81"/>
      <c r="F1606" s="81"/>
      <c r="G1606" s="81"/>
      <c r="H1606" s="84"/>
    </row>
    <row r="1607" spans="1:8">
      <c r="A1607" s="82"/>
      <c r="B1607" s="82"/>
      <c r="C1607" s="84"/>
      <c r="D1607" s="83"/>
      <c r="E1607" s="81"/>
      <c r="F1607" s="81"/>
      <c r="G1607" s="81"/>
      <c r="H1607" s="84"/>
    </row>
    <row r="1608" spans="1:8">
      <c r="A1608" s="82"/>
      <c r="B1608" s="82"/>
      <c r="C1608" s="84"/>
      <c r="D1608" s="83"/>
      <c r="E1608" s="81"/>
      <c r="F1608" s="81"/>
      <c r="G1608" s="81"/>
      <c r="H1608" s="84"/>
    </row>
    <row r="1609" spans="1:8">
      <c r="A1609" s="82"/>
      <c r="B1609" s="82"/>
      <c r="C1609" s="84"/>
      <c r="D1609" s="83"/>
      <c r="E1609" s="81"/>
      <c r="F1609" s="81"/>
      <c r="G1609" s="81"/>
      <c r="H1609" s="84"/>
    </row>
    <row r="1610" spans="1:8">
      <c r="A1610" s="82"/>
      <c r="B1610" s="82"/>
      <c r="C1610" s="84"/>
      <c r="D1610" s="83"/>
      <c r="E1610" s="81"/>
      <c r="F1610" s="81"/>
      <c r="G1610" s="81"/>
      <c r="H1610" s="84"/>
    </row>
    <row r="1611" spans="1:8">
      <c r="A1611" s="82"/>
      <c r="B1611" s="82"/>
      <c r="C1611" s="84"/>
      <c r="D1611" s="83"/>
      <c r="E1611" s="81"/>
      <c r="F1611" s="81"/>
      <c r="G1611" s="81"/>
      <c r="H1611" s="84"/>
    </row>
    <row r="1612" spans="1:8">
      <c r="A1612" s="82"/>
      <c r="B1612" s="82"/>
      <c r="C1612" s="84"/>
      <c r="D1612" s="83"/>
      <c r="E1612" s="81"/>
      <c r="F1612" s="81"/>
      <c r="G1612" s="81"/>
      <c r="H1612" s="84"/>
    </row>
    <row r="1613" spans="1:8">
      <c r="A1613" s="82"/>
      <c r="B1613" s="82"/>
      <c r="C1613" s="84"/>
      <c r="D1613" s="83"/>
      <c r="E1613" s="81"/>
      <c r="F1613" s="81"/>
      <c r="G1613" s="81"/>
      <c r="H1613" s="84"/>
    </row>
    <row r="1614" spans="1:8">
      <c r="A1614" s="82"/>
      <c r="B1614" s="82"/>
      <c r="C1614" s="84"/>
      <c r="D1614" s="83"/>
      <c r="E1614" s="81"/>
      <c r="F1614" s="81"/>
      <c r="G1614" s="81"/>
      <c r="H1614" s="84"/>
    </row>
    <row r="1615" spans="1:8">
      <c r="A1615" s="82"/>
      <c r="B1615" s="82"/>
      <c r="C1615" s="84"/>
      <c r="D1615" s="83"/>
      <c r="E1615" s="81"/>
      <c r="F1615" s="81"/>
      <c r="G1615" s="81"/>
      <c r="H1615" s="84"/>
    </row>
    <row r="1616" spans="1:8">
      <c r="A1616" s="82"/>
      <c r="B1616" s="82"/>
      <c r="C1616" s="84"/>
      <c r="D1616" s="83"/>
      <c r="E1616" s="81"/>
      <c r="F1616" s="81"/>
      <c r="G1616" s="81"/>
      <c r="H1616" s="84"/>
    </row>
    <row r="1617" spans="1:8">
      <c r="A1617" s="82"/>
      <c r="B1617" s="82"/>
      <c r="C1617" s="84"/>
      <c r="D1617" s="83"/>
      <c r="E1617" s="81"/>
      <c r="F1617" s="81"/>
      <c r="G1617" s="81"/>
      <c r="H1617" s="84"/>
    </row>
    <row r="1618" spans="1:8">
      <c r="A1618" s="82"/>
      <c r="B1618" s="82"/>
      <c r="C1618" s="84"/>
      <c r="D1618" s="83"/>
      <c r="E1618" s="81"/>
      <c r="F1618" s="81"/>
      <c r="G1618" s="81"/>
      <c r="H1618" s="84"/>
    </row>
    <row r="1619" spans="1:8">
      <c r="A1619" s="82"/>
      <c r="B1619" s="82"/>
      <c r="C1619" s="84"/>
      <c r="D1619" s="83"/>
      <c r="E1619" s="81"/>
      <c r="F1619" s="81"/>
      <c r="G1619" s="81"/>
      <c r="H1619" s="84"/>
    </row>
    <row r="1620" spans="1:8">
      <c r="A1620" s="82"/>
      <c r="B1620" s="82"/>
      <c r="C1620" s="84"/>
      <c r="D1620" s="83"/>
      <c r="E1620" s="81"/>
      <c r="F1620" s="81"/>
      <c r="G1620" s="81"/>
      <c r="H1620" s="84"/>
    </row>
    <row r="1621" spans="1:8">
      <c r="A1621" s="82"/>
      <c r="B1621" s="82"/>
      <c r="C1621" s="84"/>
      <c r="D1621" s="83"/>
      <c r="E1621" s="81"/>
      <c r="F1621" s="81"/>
      <c r="G1621" s="81"/>
      <c r="H1621" s="84"/>
    </row>
    <row r="1622" spans="1:8">
      <c r="A1622" s="82"/>
      <c r="B1622" s="82"/>
      <c r="C1622" s="84"/>
      <c r="D1622" s="83"/>
      <c r="E1622" s="81"/>
      <c r="F1622" s="81"/>
      <c r="G1622" s="81"/>
      <c r="H1622" s="84"/>
    </row>
    <row r="1623" spans="1:8">
      <c r="A1623" s="82"/>
      <c r="B1623" s="82"/>
      <c r="C1623" s="84"/>
      <c r="D1623" s="83"/>
      <c r="E1623" s="81"/>
      <c r="F1623" s="81"/>
      <c r="G1623" s="81"/>
      <c r="H1623" s="84"/>
    </row>
    <row r="1624" spans="1:8">
      <c r="A1624" s="82"/>
      <c r="B1624" s="82"/>
      <c r="C1624" s="84"/>
      <c r="D1624" s="83"/>
      <c r="E1624" s="81"/>
      <c r="F1624" s="81"/>
      <c r="G1624" s="81"/>
      <c r="H1624" s="84"/>
    </row>
    <row r="1625" spans="1:8">
      <c r="A1625" s="82"/>
      <c r="B1625" s="82"/>
      <c r="C1625" s="84"/>
      <c r="D1625" s="83"/>
      <c r="E1625" s="81"/>
      <c r="F1625" s="81"/>
      <c r="G1625" s="81"/>
      <c r="H1625" s="84"/>
    </row>
    <row r="1626" spans="1:8">
      <c r="A1626" s="82"/>
      <c r="B1626" s="82"/>
      <c r="C1626" s="84"/>
      <c r="D1626" s="83"/>
      <c r="E1626" s="81"/>
      <c r="F1626" s="81"/>
      <c r="G1626" s="81"/>
      <c r="H1626" s="84"/>
    </row>
    <row r="1627" spans="1:8">
      <c r="A1627" s="82"/>
      <c r="B1627" s="82"/>
      <c r="C1627" s="84"/>
      <c r="D1627" s="83"/>
      <c r="E1627" s="81"/>
      <c r="F1627" s="81"/>
      <c r="G1627" s="81"/>
      <c r="H1627" s="84"/>
    </row>
    <row r="1628" spans="1:8">
      <c r="A1628" s="82"/>
      <c r="B1628" s="82"/>
      <c r="C1628" s="84"/>
      <c r="D1628" s="83"/>
      <c r="E1628" s="81"/>
      <c r="F1628" s="81"/>
      <c r="G1628" s="81"/>
      <c r="H1628" s="84"/>
    </row>
    <row r="1629" spans="1:8">
      <c r="A1629" s="82"/>
      <c r="B1629" s="82"/>
      <c r="C1629" s="84"/>
      <c r="D1629" s="83"/>
      <c r="E1629" s="81"/>
      <c r="F1629" s="81"/>
      <c r="G1629" s="81"/>
      <c r="H1629" s="84"/>
    </row>
    <row r="1630" spans="1:8">
      <c r="A1630" s="82"/>
      <c r="B1630" s="82"/>
      <c r="C1630" s="84"/>
      <c r="D1630" s="83"/>
      <c r="E1630" s="81"/>
      <c r="F1630" s="81"/>
      <c r="G1630" s="81"/>
      <c r="H1630" s="84"/>
    </row>
    <row r="1631" spans="1:8">
      <c r="A1631" s="82"/>
      <c r="B1631" s="82"/>
      <c r="C1631" s="84"/>
      <c r="D1631" s="83"/>
      <c r="E1631" s="81"/>
      <c r="F1631" s="81"/>
      <c r="G1631" s="81"/>
      <c r="H1631" s="84"/>
    </row>
    <row r="1632" spans="1:8">
      <c r="A1632" s="82"/>
      <c r="B1632" s="82"/>
      <c r="C1632" s="84"/>
      <c r="D1632" s="83"/>
      <c r="E1632" s="81"/>
      <c r="F1632" s="81"/>
      <c r="G1632" s="81"/>
      <c r="H1632" s="84"/>
    </row>
    <row r="1633" spans="1:8">
      <c r="A1633" s="82"/>
      <c r="B1633" s="82"/>
      <c r="C1633" s="84"/>
      <c r="D1633" s="83"/>
      <c r="E1633" s="81"/>
      <c r="F1633" s="81"/>
      <c r="G1633" s="81"/>
      <c r="H1633" s="84"/>
    </row>
    <row r="1634" spans="1:8">
      <c r="A1634" s="82"/>
      <c r="B1634" s="82"/>
      <c r="C1634" s="84"/>
      <c r="D1634" s="83"/>
      <c r="E1634" s="81"/>
      <c r="F1634" s="81"/>
      <c r="G1634" s="81"/>
      <c r="H1634" s="84"/>
    </row>
    <row r="1635" spans="1:8">
      <c r="A1635" s="82"/>
      <c r="B1635" s="82"/>
      <c r="C1635" s="84"/>
      <c r="D1635" s="83"/>
      <c r="E1635" s="81"/>
      <c r="F1635" s="81"/>
      <c r="G1635" s="81"/>
      <c r="H1635" s="84"/>
    </row>
    <row r="1636" spans="1:8">
      <c r="A1636" s="82"/>
      <c r="B1636" s="82"/>
      <c r="C1636" s="84"/>
      <c r="D1636" s="83"/>
      <c r="E1636" s="81"/>
      <c r="F1636" s="81"/>
      <c r="G1636" s="81"/>
      <c r="H1636" s="84"/>
    </row>
    <row r="1637" spans="1:8">
      <c r="A1637" s="82"/>
      <c r="B1637" s="82"/>
      <c r="C1637" s="84"/>
      <c r="D1637" s="83"/>
      <c r="E1637" s="81"/>
      <c r="F1637" s="81"/>
      <c r="G1637" s="81"/>
      <c r="H1637" s="84"/>
    </row>
    <row r="1638" spans="1:8">
      <c r="A1638" s="82"/>
      <c r="B1638" s="82"/>
      <c r="C1638" s="84"/>
      <c r="D1638" s="83"/>
      <c r="E1638" s="81"/>
      <c r="F1638" s="81"/>
      <c r="G1638" s="81"/>
      <c r="H1638" s="84"/>
    </row>
    <row r="1639" spans="1:8">
      <c r="A1639" s="82"/>
      <c r="B1639" s="82"/>
      <c r="C1639" s="84"/>
      <c r="D1639" s="83"/>
      <c r="E1639" s="81"/>
      <c r="F1639" s="81"/>
      <c r="G1639" s="81"/>
      <c r="H1639" s="84"/>
    </row>
    <row r="1640" spans="1:8">
      <c r="A1640" s="82"/>
      <c r="B1640" s="82"/>
      <c r="C1640" s="84"/>
      <c r="D1640" s="83"/>
      <c r="E1640" s="81"/>
      <c r="F1640" s="81"/>
      <c r="G1640" s="81"/>
      <c r="H1640" s="84"/>
    </row>
    <row r="1641" spans="1:8">
      <c r="A1641" s="82"/>
      <c r="B1641" s="82"/>
      <c r="C1641" s="84"/>
      <c r="D1641" s="83"/>
      <c r="E1641" s="81"/>
      <c r="F1641" s="81"/>
      <c r="G1641" s="81"/>
      <c r="H1641" s="84"/>
    </row>
    <row r="1642" spans="1:8">
      <c r="A1642" s="82"/>
      <c r="B1642" s="82"/>
      <c r="C1642" s="84"/>
      <c r="D1642" s="83"/>
      <c r="E1642" s="81"/>
      <c r="F1642" s="81"/>
      <c r="G1642" s="81"/>
      <c r="H1642" s="84"/>
    </row>
    <row r="1643" spans="1:8">
      <c r="A1643" s="82"/>
      <c r="B1643" s="82"/>
      <c r="C1643" s="84"/>
      <c r="D1643" s="83"/>
      <c r="E1643" s="81"/>
      <c r="F1643" s="81"/>
      <c r="G1643" s="81"/>
      <c r="H1643" s="84"/>
    </row>
    <row r="1644" spans="1:8">
      <c r="A1644" s="82"/>
      <c r="B1644" s="82"/>
      <c r="C1644" s="84"/>
      <c r="D1644" s="83"/>
      <c r="E1644" s="81"/>
      <c r="F1644" s="81"/>
      <c r="G1644" s="81"/>
      <c r="H1644" s="84"/>
    </row>
    <row r="1645" spans="1:8">
      <c r="A1645" s="82"/>
      <c r="B1645" s="82"/>
      <c r="C1645" s="84"/>
      <c r="D1645" s="83"/>
      <c r="E1645" s="81"/>
      <c r="F1645" s="81"/>
      <c r="G1645" s="81"/>
      <c r="H1645" s="84"/>
    </row>
    <row r="1646" spans="1:8">
      <c r="A1646" s="82"/>
      <c r="B1646" s="82"/>
      <c r="C1646" s="84"/>
      <c r="D1646" s="83"/>
      <c r="E1646" s="81"/>
      <c r="F1646" s="81"/>
      <c r="G1646" s="81"/>
      <c r="H1646" s="84"/>
    </row>
    <row r="1647" spans="1:8">
      <c r="A1647" s="82"/>
      <c r="B1647" s="82"/>
      <c r="C1647" s="84"/>
      <c r="D1647" s="83"/>
      <c r="E1647" s="81"/>
      <c r="F1647" s="81"/>
      <c r="G1647" s="81"/>
      <c r="H1647" s="84"/>
    </row>
    <row r="1648" spans="1:8">
      <c r="A1648" s="82"/>
      <c r="B1648" s="82"/>
      <c r="C1648" s="84"/>
      <c r="D1648" s="83"/>
      <c r="E1648" s="81"/>
      <c r="F1648" s="81"/>
      <c r="G1648" s="81"/>
      <c r="H1648" s="84"/>
    </row>
    <row r="1649" spans="1:8">
      <c r="A1649" s="82"/>
      <c r="B1649" s="82"/>
      <c r="C1649" s="84"/>
      <c r="D1649" s="83"/>
      <c r="E1649" s="81"/>
      <c r="F1649" s="81"/>
      <c r="G1649" s="81"/>
      <c r="H1649" s="84"/>
    </row>
    <row r="1650" spans="1:8">
      <c r="A1650" s="82"/>
      <c r="B1650" s="82"/>
      <c r="C1650" s="84"/>
      <c r="D1650" s="83"/>
      <c r="E1650" s="81"/>
      <c r="F1650" s="81"/>
      <c r="G1650" s="81"/>
      <c r="H1650" s="84"/>
    </row>
    <row r="1651" spans="1:8">
      <c r="A1651" s="82"/>
      <c r="B1651" s="82"/>
      <c r="C1651" s="84"/>
      <c r="D1651" s="83"/>
      <c r="E1651" s="81"/>
      <c r="F1651" s="81"/>
      <c r="G1651" s="81"/>
      <c r="H1651" s="84"/>
    </row>
    <row r="1652" spans="1:8">
      <c r="A1652" s="82"/>
      <c r="B1652" s="82"/>
      <c r="C1652" s="84"/>
      <c r="D1652" s="83"/>
      <c r="E1652" s="81"/>
      <c r="F1652" s="81"/>
      <c r="G1652" s="81"/>
      <c r="H1652" s="84"/>
    </row>
    <row r="1653" spans="1:8">
      <c r="A1653" s="82"/>
      <c r="B1653" s="82"/>
      <c r="C1653" s="84"/>
      <c r="D1653" s="83"/>
      <c r="E1653" s="81"/>
      <c r="F1653" s="81"/>
      <c r="G1653" s="81"/>
      <c r="H1653" s="84"/>
    </row>
    <row r="1654" spans="1:8">
      <c r="A1654" s="82"/>
      <c r="B1654" s="82"/>
      <c r="C1654" s="84"/>
      <c r="D1654" s="83"/>
      <c r="E1654" s="81"/>
      <c r="F1654" s="81"/>
      <c r="G1654" s="81"/>
      <c r="H1654" s="84"/>
    </row>
    <row r="1655" spans="1:8">
      <c r="A1655" s="82"/>
      <c r="B1655" s="82"/>
      <c r="C1655" s="84"/>
      <c r="D1655" s="83"/>
      <c r="E1655" s="81"/>
      <c r="F1655" s="81"/>
      <c r="G1655" s="81"/>
      <c r="H1655" s="84"/>
    </row>
    <row r="1656" spans="1:8">
      <c r="A1656" s="82"/>
      <c r="B1656" s="82"/>
      <c r="C1656" s="84"/>
      <c r="D1656" s="83"/>
      <c r="E1656" s="81"/>
      <c r="F1656" s="81"/>
      <c r="G1656" s="81"/>
      <c r="H1656" s="84"/>
    </row>
    <row r="1657" spans="1:8">
      <c r="A1657" s="82"/>
      <c r="B1657" s="82"/>
      <c r="C1657" s="84"/>
      <c r="D1657" s="83"/>
      <c r="E1657" s="81"/>
      <c r="F1657" s="81"/>
      <c r="G1657" s="81"/>
      <c r="H1657" s="84"/>
    </row>
    <row r="1658" spans="1:8">
      <c r="A1658" s="82"/>
      <c r="B1658" s="82"/>
      <c r="C1658" s="84"/>
      <c r="D1658" s="83"/>
      <c r="E1658" s="81"/>
      <c r="F1658" s="81"/>
      <c r="G1658" s="81"/>
      <c r="H1658" s="84"/>
    </row>
    <row r="1659" spans="1:8">
      <c r="A1659" s="82"/>
      <c r="B1659" s="82"/>
      <c r="C1659" s="84"/>
      <c r="D1659" s="83"/>
      <c r="E1659" s="81"/>
      <c r="F1659" s="81"/>
      <c r="G1659" s="81"/>
      <c r="H1659" s="84"/>
    </row>
    <row r="1660" spans="1:8">
      <c r="A1660" s="82"/>
      <c r="B1660" s="82"/>
      <c r="C1660" s="84"/>
      <c r="D1660" s="83"/>
      <c r="E1660" s="81"/>
      <c r="F1660" s="81"/>
      <c r="G1660" s="81"/>
      <c r="H1660" s="84"/>
    </row>
    <row r="1661" spans="1:8">
      <c r="A1661" s="82"/>
      <c r="B1661" s="82"/>
      <c r="C1661" s="84"/>
      <c r="D1661" s="83"/>
      <c r="E1661" s="81"/>
      <c r="F1661" s="81"/>
      <c r="G1661" s="81"/>
      <c r="H1661" s="84"/>
    </row>
    <row r="1662" spans="1:8">
      <c r="A1662" s="82"/>
      <c r="B1662" s="82"/>
      <c r="C1662" s="84"/>
      <c r="D1662" s="83"/>
      <c r="E1662" s="81"/>
      <c r="F1662" s="81"/>
      <c r="G1662" s="81"/>
      <c r="H1662" s="84"/>
    </row>
    <row r="1663" spans="1:8">
      <c r="A1663" s="82"/>
      <c r="B1663" s="82"/>
      <c r="C1663" s="84"/>
      <c r="D1663" s="83"/>
      <c r="E1663" s="81"/>
      <c r="F1663" s="81"/>
      <c r="G1663" s="81"/>
      <c r="H1663" s="84"/>
    </row>
    <row r="1664" spans="1:8">
      <c r="A1664" s="82"/>
      <c r="B1664" s="82"/>
      <c r="C1664" s="84"/>
      <c r="D1664" s="83"/>
      <c r="E1664" s="81"/>
      <c r="F1664" s="81"/>
      <c r="G1664" s="81"/>
      <c r="H1664" s="84"/>
    </row>
    <row r="1665" spans="1:8">
      <c r="A1665" s="82"/>
      <c r="B1665" s="82"/>
      <c r="C1665" s="84"/>
      <c r="D1665" s="83"/>
      <c r="E1665" s="81"/>
      <c r="F1665" s="81"/>
      <c r="G1665" s="81"/>
      <c r="H1665" s="84"/>
    </row>
    <row r="1666" spans="1:8">
      <c r="A1666" s="82"/>
      <c r="B1666" s="82"/>
      <c r="C1666" s="84"/>
      <c r="D1666" s="83"/>
      <c r="E1666" s="81"/>
      <c r="F1666" s="81"/>
      <c r="G1666" s="81"/>
      <c r="H1666" s="84"/>
    </row>
    <row r="1667" spans="1:8">
      <c r="A1667" s="82"/>
      <c r="B1667" s="82"/>
      <c r="C1667" s="84"/>
      <c r="D1667" s="83"/>
      <c r="E1667" s="81"/>
      <c r="F1667" s="81"/>
      <c r="G1667" s="81"/>
      <c r="H1667" s="84"/>
    </row>
    <row r="1668" spans="1:8">
      <c r="A1668" s="82"/>
      <c r="B1668" s="82"/>
      <c r="C1668" s="84"/>
      <c r="D1668" s="83"/>
      <c r="E1668" s="81"/>
      <c r="F1668" s="81"/>
      <c r="G1668" s="81"/>
      <c r="H1668" s="84"/>
    </row>
    <row r="1669" spans="1:8">
      <c r="A1669" s="82"/>
      <c r="B1669" s="82"/>
      <c r="C1669" s="84"/>
      <c r="D1669" s="83"/>
      <c r="E1669" s="81"/>
      <c r="F1669" s="81"/>
      <c r="G1669" s="81"/>
      <c r="H1669" s="84"/>
    </row>
    <row r="1670" spans="1:8">
      <c r="A1670" s="82"/>
      <c r="B1670" s="82"/>
      <c r="C1670" s="84"/>
      <c r="D1670" s="83"/>
      <c r="E1670" s="81"/>
      <c r="F1670" s="81"/>
      <c r="G1670" s="81"/>
      <c r="H1670" s="84"/>
    </row>
    <row r="1671" spans="1:8">
      <c r="A1671" s="82"/>
      <c r="B1671" s="82"/>
      <c r="C1671" s="84"/>
      <c r="D1671" s="83"/>
      <c r="E1671" s="81"/>
      <c r="F1671" s="81"/>
      <c r="G1671" s="81"/>
      <c r="H1671" s="84"/>
    </row>
    <row r="1672" spans="1:8">
      <c r="A1672" s="82"/>
      <c r="B1672" s="82"/>
      <c r="C1672" s="84"/>
      <c r="D1672" s="83"/>
      <c r="E1672" s="81"/>
      <c r="F1672" s="81"/>
      <c r="G1672" s="81"/>
      <c r="H1672" s="84"/>
    </row>
    <row r="1673" spans="1:8">
      <c r="A1673" s="82"/>
      <c r="B1673" s="82"/>
      <c r="C1673" s="84"/>
      <c r="D1673" s="83"/>
      <c r="E1673" s="81"/>
      <c r="F1673" s="81"/>
      <c r="G1673" s="81"/>
      <c r="H1673" s="84"/>
    </row>
    <row r="1674" spans="1:8">
      <c r="A1674" s="82"/>
      <c r="B1674" s="82"/>
      <c r="C1674" s="84"/>
      <c r="D1674" s="83"/>
      <c r="E1674" s="81"/>
      <c r="F1674" s="81"/>
      <c r="G1674" s="81"/>
      <c r="H1674" s="84"/>
    </row>
    <row r="1675" spans="1:8">
      <c r="A1675" s="82"/>
      <c r="B1675" s="82"/>
      <c r="C1675" s="84"/>
      <c r="D1675" s="83"/>
      <c r="E1675" s="81"/>
      <c r="F1675" s="81"/>
      <c r="G1675" s="81"/>
      <c r="H1675" s="84"/>
    </row>
    <row r="1676" spans="1:8">
      <c r="A1676" s="82"/>
      <c r="B1676" s="82"/>
      <c r="C1676" s="84"/>
      <c r="D1676" s="83"/>
      <c r="E1676" s="81"/>
      <c r="F1676" s="81"/>
      <c r="G1676" s="81"/>
      <c r="H1676" s="84"/>
    </row>
    <row r="1677" spans="1:8">
      <c r="A1677" s="82"/>
      <c r="B1677" s="82"/>
      <c r="C1677" s="84"/>
      <c r="D1677" s="83"/>
      <c r="E1677" s="81"/>
      <c r="F1677" s="81"/>
      <c r="G1677" s="81"/>
      <c r="H1677" s="84"/>
    </row>
    <row r="1678" spans="1:8">
      <c r="A1678" s="82"/>
      <c r="B1678" s="82"/>
      <c r="C1678" s="84"/>
      <c r="D1678" s="83"/>
      <c r="E1678" s="81"/>
      <c r="F1678" s="81"/>
      <c r="G1678" s="81"/>
      <c r="H1678" s="84"/>
    </row>
    <row r="1679" spans="1:8">
      <c r="A1679" s="82"/>
      <c r="B1679" s="82"/>
      <c r="C1679" s="84"/>
      <c r="D1679" s="83"/>
      <c r="E1679" s="81"/>
      <c r="F1679" s="81"/>
      <c r="G1679" s="81"/>
      <c r="H1679" s="84"/>
    </row>
    <row r="1680" spans="1:8">
      <c r="A1680" s="82"/>
      <c r="B1680" s="82"/>
      <c r="C1680" s="84"/>
      <c r="D1680" s="83"/>
      <c r="E1680" s="81"/>
      <c r="F1680" s="81"/>
      <c r="G1680" s="81"/>
      <c r="H1680" s="84"/>
    </row>
    <row r="1681" spans="1:8">
      <c r="A1681" s="82"/>
      <c r="B1681" s="82"/>
      <c r="C1681" s="84"/>
      <c r="D1681" s="83"/>
      <c r="E1681" s="81"/>
      <c r="F1681" s="81"/>
      <c r="G1681" s="81"/>
      <c r="H1681" s="84"/>
    </row>
    <row r="1682" spans="1:8">
      <c r="A1682" s="82"/>
      <c r="B1682" s="82"/>
      <c r="C1682" s="84"/>
      <c r="D1682" s="83"/>
      <c r="E1682" s="81"/>
      <c r="F1682" s="81"/>
      <c r="G1682" s="81"/>
      <c r="H1682" s="84"/>
    </row>
    <row r="1683" spans="1:8">
      <c r="A1683" s="82"/>
      <c r="B1683" s="82"/>
      <c r="C1683" s="84"/>
      <c r="D1683" s="83"/>
      <c r="E1683" s="81"/>
      <c r="F1683" s="81"/>
      <c r="G1683" s="81"/>
      <c r="H1683" s="84"/>
    </row>
    <row r="1684" spans="1:8">
      <c r="A1684" s="82"/>
      <c r="B1684" s="82"/>
      <c r="C1684" s="84"/>
      <c r="D1684" s="83"/>
      <c r="E1684" s="81"/>
      <c r="F1684" s="81"/>
      <c r="G1684" s="81"/>
      <c r="H1684" s="84"/>
    </row>
    <row r="1685" spans="1:8">
      <c r="A1685" s="82"/>
      <c r="B1685" s="82"/>
      <c r="C1685" s="84"/>
      <c r="D1685" s="83"/>
      <c r="E1685" s="81"/>
      <c r="F1685" s="81"/>
      <c r="G1685" s="81"/>
      <c r="H1685" s="84"/>
    </row>
    <row r="1686" spans="1:8">
      <c r="A1686" s="82"/>
      <c r="B1686" s="82"/>
      <c r="C1686" s="84"/>
      <c r="D1686" s="83"/>
      <c r="E1686" s="81"/>
      <c r="F1686" s="81"/>
      <c r="G1686" s="81"/>
      <c r="H1686" s="84"/>
    </row>
    <row r="1687" spans="1:8">
      <c r="A1687" s="82"/>
      <c r="B1687" s="82"/>
      <c r="C1687" s="84"/>
      <c r="D1687" s="83"/>
      <c r="E1687" s="81"/>
      <c r="F1687" s="81"/>
      <c r="G1687" s="81"/>
      <c r="H1687" s="84"/>
    </row>
    <row r="1688" spans="1:8">
      <c r="A1688" s="82"/>
      <c r="B1688" s="82"/>
      <c r="C1688" s="84"/>
      <c r="D1688" s="83"/>
      <c r="E1688" s="81"/>
      <c r="F1688" s="81"/>
      <c r="G1688" s="81"/>
      <c r="H1688" s="84"/>
    </row>
    <row r="1689" spans="1:8">
      <c r="A1689" s="82"/>
      <c r="B1689" s="82"/>
      <c r="C1689" s="84"/>
      <c r="D1689" s="83"/>
      <c r="E1689" s="81"/>
      <c r="F1689" s="81"/>
      <c r="G1689" s="81"/>
      <c r="H1689" s="84"/>
    </row>
    <row r="1690" spans="1:8">
      <c r="A1690" s="82"/>
      <c r="B1690" s="82"/>
      <c r="C1690" s="84"/>
      <c r="D1690" s="83"/>
      <c r="E1690" s="81"/>
      <c r="F1690" s="81"/>
      <c r="G1690" s="81"/>
      <c r="H1690" s="84"/>
    </row>
    <row r="1691" spans="1:8">
      <c r="A1691" s="82"/>
      <c r="B1691" s="82"/>
      <c r="C1691" s="84"/>
      <c r="D1691" s="83"/>
      <c r="E1691" s="81"/>
      <c r="F1691" s="81"/>
      <c r="G1691" s="81"/>
      <c r="H1691" s="84"/>
    </row>
    <row r="1692" spans="1:8">
      <c r="A1692" s="82"/>
      <c r="B1692" s="82"/>
      <c r="C1692" s="84"/>
      <c r="D1692" s="83"/>
      <c r="E1692" s="81"/>
      <c r="F1692" s="81"/>
      <c r="G1692" s="81"/>
      <c r="H1692" s="84"/>
    </row>
    <row r="1693" spans="1:8">
      <c r="A1693" s="82"/>
      <c r="B1693" s="82"/>
      <c r="C1693" s="84"/>
      <c r="D1693" s="83"/>
      <c r="E1693" s="81"/>
      <c r="F1693" s="81"/>
      <c r="G1693" s="81"/>
      <c r="H1693" s="84"/>
    </row>
    <row r="1694" spans="1:8">
      <c r="A1694" s="82"/>
      <c r="B1694" s="82"/>
      <c r="C1694" s="84"/>
      <c r="D1694" s="83"/>
      <c r="E1694" s="81"/>
      <c r="F1694" s="81"/>
      <c r="G1694" s="81"/>
      <c r="H1694" s="84"/>
    </row>
    <row r="1695" spans="1:8">
      <c r="A1695" s="82"/>
      <c r="B1695" s="82"/>
      <c r="C1695" s="84"/>
      <c r="D1695" s="83"/>
      <c r="E1695" s="81"/>
      <c r="F1695" s="81"/>
      <c r="G1695" s="81"/>
      <c r="H1695" s="84"/>
    </row>
    <row r="1696" spans="1:8">
      <c r="A1696" s="82"/>
      <c r="B1696" s="82"/>
      <c r="C1696" s="84"/>
      <c r="D1696" s="83"/>
      <c r="E1696" s="81"/>
      <c r="F1696" s="81"/>
      <c r="G1696" s="81"/>
      <c r="H1696" s="84"/>
    </row>
    <row r="1697" spans="1:8">
      <c r="A1697" s="82"/>
      <c r="B1697" s="82"/>
      <c r="C1697" s="84"/>
      <c r="D1697" s="83"/>
      <c r="E1697" s="81"/>
      <c r="F1697" s="81"/>
      <c r="G1697" s="81"/>
      <c r="H1697" s="84"/>
    </row>
    <row r="1698" spans="1:8">
      <c r="A1698" s="82"/>
      <c r="B1698" s="82"/>
      <c r="C1698" s="84"/>
      <c r="D1698" s="83"/>
      <c r="E1698" s="81"/>
      <c r="F1698" s="81"/>
      <c r="G1698" s="81"/>
      <c r="H1698" s="84"/>
    </row>
    <row r="1699" spans="1:8">
      <c r="A1699" s="82"/>
      <c r="B1699" s="82"/>
      <c r="C1699" s="84"/>
      <c r="D1699" s="83"/>
      <c r="E1699" s="81"/>
      <c r="F1699" s="81"/>
      <c r="G1699" s="81"/>
      <c r="H1699" s="84"/>
    </row>
    <row r="1700" spans="1:8">
      <c r="A1700" s="82"/>
      <c r="B1700" s="82"/>
      <c r="C1700" s="84"/>
      <c r="D1700" s="83"/>
      <c r="E1700" s="81"/>
      <c r="F1700" s="81"/>
      <c r="G1700" s="81"/>
      <c r="H1700" s="84"/>
    </row>
    <row r="1701" spans="1:8">
      <c r="A1701" s="82"/>
      <c r="B1701" s="82"/>
      <c r="C1701" s="84"/>
      <c r="D1701" s="83"/>
      <c r="E1701" s="81"/>
      <c r="F1701" s="81"/>
      <c r="G1701" s="81"/>
      <c r="H1701" s="84"/>
    </row>
    <row r="1702" spans="1:8">
      <c r="A1702" s="82"/>
      <c r="B1702" s="82"/>
      <c r="C1702" s="84"/>
      <c r="D1702" s="83"/>
      <c r="E1702" s="81"/>
      <c r="F1702" s="81"/>
      <c r="G1702" s="81"/>
      <c r="H1702" s="84"/>
    </row>
    <row r="1703" spans="1:8">
      <c r="A1703" s="82"/>
      <c r="B1703" s="82"/>
      <c r="C1703" s="84"/>
      <c r="D1703" s="83"/>
      <c r="E1703" s="81"/>
      <c r="F1703" s="81"/>
      <c r="G1703" s="81"/>
      <c r="H1703" s="84"/>
    </row>
    <row r="1704" spans="1:8">
      <c r="A1704" s="82"/>
      <c r="B1704" s="82"/>
      <c r="C1704" s="84"/>
      <c r="D1704" s="83"/>
      <c r="E1704" s="81"/>
      <c r="F1704" s="81"/>
      <c r="G1704" s="81"/>
      <c r="H1704" s="84"/>
    </row>
    <row r="1705" spans="1:8">
      <c r="A1705" s="82"/>
      <c r="B1705" s="82"/>
      <c r="C1705" s="84"/>
      <c r="D1705" s="83"/>
      <c r="E1705" s="81"/>
      <c r="F1705" s="81"/>
      <c r="G1705" s="81"/>
      <c r="H1705" s="84"/>
    </row>
    <row r="1706" spans="1:8">
      <c r="A1706" s="82"/>
      <c r="B1706" s="82"/>
      <c r="C1706" s="84"/>
      <c r="D1706" s="83"/>
      <c r="E1706" s="81"/>
      <c r="F1706" s="81"/>
      <c r="G1706" s="81"/>
      <c r="H1706" s="84"/>
    </row>
    <row r="1707" spans="1:8">
      <c r="A1707" s="82"/>
      <c r="B1707" s="82"/>
      <c r="C1707" s="84"/>
      <c r="D1707" s="83"/>
      <c r="E1707" s="81"/>
      <c r="F1707" s="81"/>
      <c r="G1707" s="81"/>
      <c r="H1707" s="84"/>
    </row>
    <row r="1708" spans="1:8">
      <c r="A1708" s="82"/>
      <c r="B1708" s="82"/>
      <c r="C1708" s="84"/>
      <c r="D1708" s="83"/>
      <c r="E1708" s="81"/>
      <c r="F1708" s="81"/>
      <c r="G1708" s="81"/>
      <c r="H1708" s="84"/>
    </row>
    <row r="1709" spans="1:8">
      <c r="A1709" s="82"/>
      <c r="B1709" s="82"/>
      <c r="C1709" s="84"/>
      <c r="D1709" s="83"/>
      <c r="E1709" s="81"/>
      <c r="F1709" s="81"/>
      <c r="G1709" s="81"/>
      <c r="H1709" s="84"/>
    </row>
    <row r="1710" spans="1:8">
      <c r="A1710" s="82"/>
      <c r="B1710" s="82"/>
      <c r="C1710" s="84"/>
      <c r="D1710" s="83"/>
      <c r="E1710" s="81"/>
      <c r="F1710" s="81"/>
      <c r="G1710" s="81"/>
      <c r="H1710" s="84"/>
    </row>
    <row r="1711" spans="1:8">
      <c r="A1711" s="82"/>
      <c r="B1711" s="82"/>
      <c r="C1711" s="84"/>
      <c r="D1711" s="83"/>
      <c r="E1711" s="81"/>
      <c r="F1711" s="81"/>
      <c r="G1711" s="81"/>
      <c r="H1711" s="84"/>
    </row>
    <row r="1712" spans="1:8">
      <c r="A1712" s="82"/>
      <c r="B1712" s="82"/>
      <c r="C1712" s="84"/>
      <c r="D1712" s="83"/>
      <c r="E1712" s="81"/>
      <c r="F1712" s="81"/>
      <c r="G1712" s="81"/>
      <c r="H1712" s="84"/>
    </row>
    <row r="1713" spans="1:8">
      <c r="A1713" s="82"/>
      <c r="B1713" s="82"/>
      <c r="C1713" s="84"/>
      <c r="D1713" s="83"/>
      <c r="E1713" s="81"/>
      <c r="F1713" s="81"/>
      <c r="G1713" s="81"/>
      <c r="H1713" s="84"/>
    </row>
    <row r="1714" spans="1:8">
      <c r="A1714" s="82"/>
      <c r="B1714" s="82"/>
      <c r="C1714" s="84"/>
      <c r="D1714" s="83"/>
      <c r="E1714" s="81"/>
      <c r="F1714" s="81"/>
      <c r="G1714" s="81"/>
      <c r="H1714" s="84"/>
    </row>
    <row r="1715" spans="1:8">
      <c r="A1715" s="82"/>
      <c r="B1715" s="82"/>
      <c r="C1715" s="84"/>
      <c r="D1715" s="83"/>
      <c r="E1715" s="81"/>
      <c r="F1715" s="81"/>
      <c r="G1715" s="81"/>
      <c r="H1715" s="84"/>
    </row>
    <row r="1716" spans="1:8">
      <c r="A1716" s="82"/>
      <c r="B1716" s="82"/>
      <c r="C1716" s="84"/>
      <c r="D1716" s="83"/>
      <c r="E1716" s="81"/>
      <c r="F1716" s="81"/>
      <c r="G1716" s="81"/>
      <c r="H1716" s="84"/>
    </row>
    <row r="1717" spans="1:8">
      <c r="A1717" s="82"/>
      <c r="B1717" s="82"/>
      <c r="C1717" s="84"/>
      <c r="D1717" s="83"/>
      <c r="E1717" s="81"/>
      <c r="F1717" s="81"/>
      <c r="G1717" s="81"/>
      <c r="H1717" s="84"/>
    </row>
    <row r="1718" spans="1:8">
      <c r="A1718" s="82"/>
      <c r="B1718" s="82"/>
      <c r="C1718" s="84"/>
      <c r="D1718" s="83"/>
      <c r="E1718" s="81"/>
      <c r="F1718" s="81"/>
      <c r="G1718" s="81"/>
      <c r="H1718" s="84"/>
    </row>
    <row r="1719" spans="1:8">
      <c r="A1719" s="82"/>
      <c r="B1719" s="82"/>
      <c r="C1719" s="84"/>
      <c r="D1719" s="83"/>
      <c r="E1719" s="81"/>
      <c r="F1719" s="81"/>
      <c r="G1719" s="81"/>
      <c r="H1719" s="84"/>
    </row>
    <row r="1720" spans="1:8">
      <c r="A1720" s="82"/>
      <c r="B1720" s="82"/>
      <c r="C1720" s="84"/>
      <c r="D1720" s="83"/>
      <c r="E1720" s="81"/>
      <c r="F1720" s="81"/>
      <c r="G1720" s="81"/>
      <c r="H1720" s="84"/>
    </row>
    <row r="1721" spans="1:8">
      <c r="A1721" s="82"/>
      <c r="B1721" s="82"/>
      <c r="C1721" s="84"/>
      <c r="D1721" s="83"/>
      <c r="E1721" s="81"/>
      <c r="F1721" s="81"/>
      <c r="G1721" s="81"/>
      <c r="H1721" s="84"/>
    </row>
    <row r="1722" spans="1:8">
      <c r="A1722" s="82"/>
      <c r="B1722" s="82"/>
      <c r="C1722" s="84"/>
      <c r="D1722" s="83"/>
      <c r="E1722" s="81"/>
      <c r="F1722" s="81"/>
      <c r="G1722" s="81"/>
      <c r="H1722" s="84"/>
    </row>
    <row r="1723" spans="1:8">
      <c r="A1723" s="82"/>
      <c r="B1723" s="82"/>
      <c r="C1723" s="84"/>
      <c r="D1723" s="83"/>
      <c r="E1723" s="81"/>
      <c r="F1723" s="81"/>
      <c r="G1723" s="81"/>
      <c r="H1723" s="84"/>
    </row>
    <row r="1724" spans="1:8">
      <c r="A1724" s="82"/>
      <c r="B1724" s="82"/>
      <c r="C1724" s="84"/>
      <c r="D1724" s="83"/>
      <c r="E1724" s="81"/>
      <c r="F1724" s="81"/>
      <c r="G1724" s="81"/>
      <c r="H1724" s="84"/>
    </row>
    <row r="1725" spans="1:8">
      <c r="A1725" s="82"/>
      <c r="B1725" s="82"/>
      <c r="C1725" s="84"/>
      <c r="D1725" s="83"/>
      <c r="E1725" s="81"/>
      <c r="F1725" s="81"/>
      <c r="G1725" s="81"/>
      <c r="H1725" s="84"/>
    </row>
    <row r="1726" spans="1:8">
      <c r="A1726" s="82"/>
      <c r="B1726" s="82"/>
      <c r="C1726" s="84"/>
      <c r="D1726" s="83"/>
      <c r="E1726" s="81"/>
      <c r="F1726" s="81"/>
      <c r="G1726" s="81"/>
      <c r="H1726" s="84"/>
    </row>
    <row r="1727" spans="1:8">
      <c r="A1727" s="82"/>
      <c r="B1727" s="82"/>
      <c r="C1727" s="84"/>
      <c r="D1727" s="83"/>
      <c r="E1727" s="81"/>
      <c r="F1727" s="81"/>
      <c r="G1727" s="81"/>
      <c r="H1727" s="84"/>
    </row>
    <row r="1728" spans="1:8">
      <c r="A1728" s="82"/>
      <c r="B1728" s="82"/>
      <c r="C1728" s="84"/>
      <c r="D1728" s="83"/>
      <c r="E1728" s="81"/>
      <c r="F1728" s="81"/>
      <c r="G1728" s="81"/>
      <c r="H1728" s="84"/>
    </row>
    <row r="1729" spans="1:8">
      <c r="A1729" s="82"/>
      <c r="B1729" s="82"/>
      <c r="C1729" s="84"/>
      <c r="D1729" s="83"/>
      <c r="E1729" s="81"/>
      <c r="F1729" s="81"/>
      <c r="G1729" s="81"/>
      <c r="H1729" s="84"/>
    </row>
    <row r="1730" spans="1:8">
      <c r="A1730" s="82"/>
      <c r="B1730" s="82"/>
      <c r="C1730" s="84"/>
      <c r="D1730" s="83"/>
      <c r="E1730" s="81"/>
      <c r="F1730" s="81"/>
      <c r="G1730" s="81"/>
      <c r="H1730" s="84"/>
    </row>
    <row r="1731" spans="1:8">
      <c r="A1731" s="82"/>
      <c r="B1731" s="82"/>
      <c r="C1731" s="84"/>
      <c r="D1731" s="83"/>
      <c r="E1731" s="81"/>
      <c r="F1731" s="81"/>
      <c r="G1731" s="81"/>
      <c r="H1731" s="84"/>
    </row>
    <row r="1732" spans="1:8">
      <c r="A1732" s="82"/>
      <c r="B1732" s="82"/>
      <c r="C1732" s="84"/>
      <c r="D1732" s="83"/>
      <c r="E1732" s="81"/>
      <c r="F1732" s="81"/>
      <c r="G1732" s="81"/>
      <c r="H1732" s="84"/>
    </row>
    <row r="1733" spans="1:8">
      <c r="A1733" s="82"/>
      <c r="B1733" s="82"/>
      <c r="C1733" s="84"/>
      <c r="D1733" s="83"/>
      <c r="E1733" s="81"/>
      <c r="F1733" s="81"/>
      <c r="G1733" s="81"/>
      <c r="H1733" s="84"/>
    </row>
    <row r="1734" spans="1:8">
      <c r="A1734" s="82"/>
      <c r="B1734" s="82"/>
      <c r="C1734" s="84"/>
      <c r="D1734" s="83"/>
      <c r="E1734" s="81"/>
      <c r="F1734" s="81"/>
      <c r="G1734" s="81"/>
      <c r="H1734" s="84"/>
    </row>
    <row r="1735" spans="1:8">
      <c r="A1735" s="82"/>
      <c r="B1735" s="82"/>
      <c r="C1735" s="84"/>
      <c r="D1735" s="83"/>
      <c r="E1735" s="81"/>
      <c r="F1735" s="81"/>
      <c r="G1735" s="81"/>
      <c r="H1735" s="84"/>
    </row>
    <row r="1736" spans="1:8">
      <c r="A1736" s="82"/>
      <c r="B1736" s="82"/>
      <c r="C1736" s="84"/>
      <c r="D1736" s="83"/>
      <c r="E1736" s="81"/>
      <c r="F1736" s="81"/>
      <c r="G1736" s="81"/>
      <c r="H1736" s="84"/>
    </row>
    <row r="1737" spans="1:8">
      <c r="A1737" s="82"/>
      <c r="B1737" s="82"/>
      <c r="C1737" s="84"/>
      <c r="D1737" s="83"/>
      <c r="E1737" s="81"/>
      <c r="F1737" s="81"/>
      <c r="G1737" s="81"/>
      <c r="H1737" s="84"/>
    </row>
    <row r="1738" spans="1:8">
      <c r="A1738" s="82"/>
      <c r="B1738" s="82"/>
      <c r="C1738" s="84"/>
      <c r="D1738" s="83"/>
      <c r="E1738" s="81"/>
      <c r="F1738" s="81"/>
      <c r="G1738" s="81"/>
      <c r="H1738" s="84"/>
    </row>
    <row r="1739" spans="1:8">
      <c r="A1739" s="82"/>
      <c r="B1739" s="82"/>
      <c r="C1739" s="84"/>
      <c r="D1739" s="83"/>
      <c r="E1739" s="81"/>
      <c r="F1739" s="81"/>
      <c r="G1739" s="81"/>
      <c r="H1739" s="84"/>
    </row>
    <row r="1740" spans="1:8">
      <c r="A1740" s="82"/>
      <c r="B1740" s="82"/>
      <c r="C1740" s="84"/>
      <c r="D1740" s="83"/>
      <c r="E1740" s="81"/>
      <c r="F1740" s="81"/>
      <c r="G1740" s="81"/>
      <c r="H1740" s="84"/>
    </row>
    <row r="1741" spans="1:8">
      <c r="A1741" s="82"/>
      <c r="B1741" s="82"/>
      <c r="C1741" s="84"/>
      <c r="D1741" s="83"/>
      <c r="E1741" s="81"/>
      <c r="F1741" s="81"/>
      <c r="G1741" s="81"/>
      <c r="H1741" s="84"/>
    </row>
    <row r="1742" spans="1:8">
      <c r="A1742" s="82"/>
      <c r="B1742" s="82"/>
      <c r="C1742" s="84"/>
      <c r="D1742" s="83"/>
      <c r="E1742" s="81"/>
      <c r="F1742" s="81"/>
      <c r="G1742" s="81"/>
      <c r="H1742" s="84"/>
    </row>
    <row r="1743" spans="1:8">
      <c r="A1743" s="82"/>
      <c r="B1743" s="82"/>
      <c r="C1743" s="84"/>
      <c r="D1743" s="83"/>
      <c r="E1743" s="81"/>
      <c r="F1743" s="81"/>
      <c r="G1743" s="81"/>
      <c r="H1743" s="84"/>
    </row>
    <row r="1744" spans="1:8">
      <c r="A1744" s="82"/>
      <c r="B1744" s="82"/>
      <c r="C1744" s="84"/>
      <c r="D1744" s="83"/>
      <c r="E1744" s="81"/>
      <c r="F1744" s="81"/>
      <c r="G1744" s="81"/>
      <c r="H1744" s="84"/>
    </row>
    <row r="1745" spans="1:8">
      <c r="A1745" s="82"/>
      <c r="B1745" s="82"/>
      <c r="C1745" s="84"/>
      <c r="D1745" s="83"/>
      <c r="E1745" s="81"/>
      <c r="F1745" s="81"/>
      <c r="G1745" s="81"/>
      <c r="H1745" s="84"/>
    </row>
    <row r="1746" spans="1:8">
      <c r="A1746" s="82"/>
      <c r="B1746" s="82"/>
      <c r="C1746" s="84"/>
      <c r="D1746" s="83"/>
      <c r="E1746" s="81"/>
      <c r="F1746" s="81"/>
      <c r="G1746" s="81"/>
      <c r="H1746" s="84"/>
    </row>
    <row r="1747" spans="1:8">
      <c r="A1747" s="82"/>
      <c r="B1747" s="82"/>
      <c r="C1747" s="84"/>
      <c r="D1747" s="83"/>
      <c r="E1747" s="81"/>
      <c r="F1747" s="81"/>
      <c r="G1747" s="81"/>
      <c r="H1747" s="84"/>
    </row>
    <row r="1748" spans="1:8">
      <c r="A1748" s="82"/>
      <c r="B1748" s="82"/>
      <c r="C1748" s="84"/>
      <c r="D1748" s="83"/>
      <c r="E1748" s="81"/>
      <c r="F1748" s="81"/>
      <c r="G1748" s="81"/>
      <c r="H1748" s="84"/>
    </row>
    <row r="1749" spans="1:8">
      <c r="A1749" s="82"/>
      <c r="B1749" s="82"/>
      <c r="C1749" s="84"/>
      <c r="D1749" s="83"/>
      <c r="E1749" s="81"/>
      <c r="F1749" s="81"/>
      <c r="G1749" s="81"/>
      <c r="H1749" s="84"/>
    </row>
    <row r="1750" spans="1:8">
      <c r="A1750" s="82"/>
      <c r="B1750" s="82"/>
      <c r="C1750" s="84"/>
      <c r="D1750" s="83"/>
      <c r="E1750" s="81"/>
      <c r="F1750" s="81"/>
      <c r="G1750" s="81"/>
      <c r="H1750" s="84"/>
    </row>
    <row r="1751" spans="1:8">
      <c r="A1751" s="82"/>
      <c r="B1751" s="82"/>
      <c r="C1751" s="84"/>
      <c r="D1751" s="83"/>
      <c r="E1751" s="81"/>
      <c r="F1751" s="81"/>
      <c r="G1751" s="81"/>
      <c r="H1751" s="84"/>
    </row>
    <row r="1752" spans="1:8">
      <c r="A1752" s="82"/>
      <c r="B1752" s="82"/>
      <c r="C1752" s="84"/>
      <c r="D1752" s="83"/>
      <c r="E1752" s="81"/>
      <c r="F1752" s="81"/>
      <c r="G1752" s="81"/>
      <c r="H1752" s="84"/>
    </row>
    <row r="1753" spans="1:8">
      <c r="A1753" s="82"/>
      <c r="B1753" s="82"/>
      <c r="C1753" s="84"/>
      <c r="D1753" s="83"/>
      <c r="E1753" s="81"/>
      <c r="F1753" s="81"/>
      <c r="G1753" s="81"/>
      <c r="H1753" s="84"/>
    </row>
    <row r="1754" spans="1:8">
      <c r="A1754" s="82"/>
      <c r="B1754" s="82"/>
      <c r="C1754" s="84"/>
      <c r="D1754" s="83"/>
      <c r="E1754" s="81"/>
      <c r="F1754" s="81"/>
      <c r="G1754" s="81"/>
      <c r="H1754" s="84"/>
    </row>
    <row r="1755" spans="1:8">
      <c r="A1755" s="82"/>
      <c r="B1755" s="82"/>
      <c r="C1755" s="84"/>
      <c r="D1755" s="83"/>
      <c r="E1755" s="81"/>
      <c r="F1755" s="81"/>
      <c r="G1755" s="81"/>
      <c r="H1755" s="84"/>
    </row>
    <row r="1756" spans="1:8">
      <c r="A1756" s="82"/>
      <c r="B1756" s="82"/>
      <c r="C1756" s="84"/>
      <c r="D1756" s="83"/>
      <c r="E1756" s="81"/>
      <c r="F1756" s="81"/>
      <c r="G1756" s="81"/>
      <c r="H1756" s="84"/>
    </row>
    <row r="1757" spans="1:8">
      <c r="A1757" s="82"/>
      <c r="B1757" s="82"/>
      <c r="C1757" s="84"/>
      <c r="D1757" s="83"/>
      <c r="E1757" s="81"/>
      <c r="F1757" s="81"/>
      <c r="G1757" s="81"/>
      <c r="H1757" s="84"/>
    </row>
    <row r="1758" spans="1:8">
      <c r="A1758" s="82"/>
      <c r="B1758" s="82"/>
      <c r="C1758" s="84"/>
      <c r="D1758" s="83"/>
      <c r="E1758" s="81"/>
      <c r="F1758" s="81"/>
      <c r="G1758" s="81"/>
      <c r="H1758" s="84"/>
    </row>
    <row r="1759" spans="1:8">
      <c r="A1759" s="82"/>
      <c r="B1759" s="82"/>
      <c r="C1759" s="84"/>
      <c r="D1759" s="83"/>
      <c r="E1759" s="81"/>
      <c r="F1759" s="81"/>
      <c r="G1759" s="81"/>
      <c r="H1759" s="84"/>
    </row>
    <row r="1760" spans="1:8">
      <c r="A1760" s="82"/>
      <c r="B1760" s="82"/>
      <c r="C1760" s="84"/>
      <c r="D1760" s="83"/>
      <c r="E1760" s="81"/>
      <c r="F1760" s="81"/>
      <c r="G1760" s="81"/>
      <c r="H1760" s="84"/>
    </row>
    <row r="1761" spans="1:8">
      <c r="A1761" s="82"/>
      <c r="B1761" s="82"/>
      <c r="C1761" s="84"/>
      <c r="D1761" s="83"/>
      <c r="E1761" s="81"/>
      <c r="F1761" s="81"/>
      <c r="G1761" s="81"/>
      <c r="H1761" s="84"/>
    </row>
    <row r="1762" spans="1:8">
      <c r="A1762" s="82"/>
      <c r="B1762" s="82"/>
      <c r="C1762" s="84"/>
      <c r="D1762" s="83"/>
      <c r="E1762" s="81"/>
      <c r="F1762" s="81"/>
      <c r="G1762" s="81"/>
      <c r="H1762" s="84"/>
    </row>
    <row r="1763" spans="1:8">
      <c r="A1763" s="82"/>
      <c r="B1763" s="82"/>
      <c r="C1763" s="84"/>
      <c r="D1763" s="83"/>
      <c r="E1763" s="81"/>
      <c r="F1763" s="81"/>
      <c r="G1763" s="81"/>
      <c r="H1763" s="84"/>
    </row>
    <row r="1764" spans="1:8">
      <c r="A1764" s="82"/>
      <c r="B1764" s="82"/>
      <c r="C1764" s="84"/>
      <c r="D1764" s="83"/>
      <c r="E1764" s="81"/>
      <c r="F1764" s="81"/>
      <c r="G1764" s="81"/>
      <c r="H1764" s="84"/>
    </row>
    <row r="1765" spans="1:8">
      <c r="A1765" s="82"/>
      <c r="B1765" s="82"/>
      <c r="C1765" s="84"/>
      <c r="D1765" s="83"/>
      <c r="E1765" s="81"/>
      <c r="F1765" s="81"/>
      <c r="G1765" s="81"/>
      <c r="H1765" s="84"/>
    </row>
    <row r="1766" spans="1:8">
      <c r="A1766" s="82"/>
      <c r="B1766" s="82"/>
      <c r="C1766" s="84"/>
      <c r="D1766" s="83"/>
      <c r="E1766" s="81"/>
      <c r="F1766" s="81"/>
      <c r="G1766" s="81"/>
      <c r="H1766" s="84"/>
    </row>
    <row r="1767" spans="1:8">
      <c r="A1767" s="82"/>
      <c r="B1767" s="82"/>
      <c r="C1767" s="84"/>
      <c r="D1767" s="83"/>
      <c r="E1767" s="81"/>
      <c r="F1767" s="81"/>
      <c r="G1767" s="81"/>
      <c r="H1767" s="84"/>
    </row>
    <row r="1768" spans="1:8">
      <c r="A1768" s="82"/>
      <c r="B1768" s="82"/>
      <c r="C1768" s="84"/>
      <c r="D1768" s="83"/>
      <c r="E1768" s="81"/>
      <c r="F1768" s="81"/>
      <c r="G1768" s="81"/>
      <c r="H1768" s="84"/>
    </row>
    <row r="1769" spans="1:8">
      <c r="A1769" s="82"/>
      <c r="B1769" s="82"/>
      <c r="C1769" s="84"/>
      <c r="D1769" s="83"/>
      <c r="E1769" s="81"/>
      <c r="F1769" s="81"/>
      <c r="G1769" s="81"/>
      <c r="H1769" s="84"/>
    </row>
    <row r="1770" spans="1:8">
      <c r="A1770" s="82"/>
      <c r="B1770" s="82"/>
      <c r="C1770" s="84"/>
      <c r="D1770" s="83"/>
      <c r="E1770" s="81"/>
      <c r="F1770" s="81"/>
      <c r="G1770" s="81"/>
      <c r="H1770" s="84"/>
    </row>
    <row r="1771" spans="1:8">
      <c r="A1771" s="82"/>
      <c r="B1771" s="82"/>
      <c r="C1771" s="84"/>
      <c r="D1771" s="83"/>
      <c r="E1771" s="81"/>
      <c r="F1771" s="81"/>
      <c r="G1771" s="81"/>
      <c r="H1771" s="84"/>
    </row>
    <row r="1772" spans="1:8">
      <c r="A1772" s="82"/>
      <c r="B1772" s="82"/>
      <c r="C1772" s="84"/>
      <c r="D1772" s="83"/>
      <c r="E1772" s="81"/>
      <c r="F1772" s="81"/>
      <c r="G1772" s="81"/>
      <c r="H1772" s="84"/>
    </row>
    <row r="1773" spans="1:8">
      <c r="A1773" s="82"/>
      <c r="B1773" s="82"/>
      <c r="C1773" s="84"/>
      <c r="D1773" s="83"/>
      <c r="E1773" s="81"/>
      <c r="F1773" s="81"/>
      <c r="G1773" s="81"/>
      <c r="H1773" s="84"/>
    </row>
    <row r="1774" spans="1:8">
      <c r="A1774" s="82"/>
      <c r="B1774" s="82"/>
      <c r="C1774" s="84"/>
      <c r="D1774" s="83"/>
      <c r="E1774" s="81"/>
      <c r="F1774" s="81"/>
      <c r="G1774" s="81"/>
      <c r="H1774" s="84"/>
    </row>
    <row r="1775" spans="1:8">
      <c r="A1775" s="82"/>
      <c r="B1775" s="82"/>
      <c r="C1775" s="84"/>
      <c r="D1775" s="83"/>
      <c r="E1775" s="81"/>
      <c r="F1775" s="81"/>
      <c r="G1775" s="81"/>
      <c r="H1775" s="84"/>
    </row>
    <row r="1776" spans="1:8">
      <c r="A1776" s="82"/>
      <c r="B1776" s="82"/>
      <c r="C1776" s="84"/>
      <c r="D1776" s="83"/>
      <c r="E1776" s="81"/>
      <c r="F1776" s="81"/>
      <c r="G1776" s="81"/>
      <c r="H1776" s="84"/>
    </row>
    <row r="1777" spans="1:8">
      <c r="A1777" s="82"/>
      <c r="B1777" s="82"/>
      <c r="C1777" s="84"/>
      <c r="D1777" s="83"/>
      <c r="E1777" s="81"/>
      <c r="F1777" s="81"/>
      <c r="G1777" s="81"/>
      <c r="H1777" s="84"/>
    </row>
    <row r="1778" spans="1:8">
      <c r="A1778" s="82"/>
      <c r="B1778" s="82"/>
      <c r="C1778" s="84"/>
      <c r="D1778" s="83"/>
      <c r="E1778" s="81"/>
      <c r="F1778" s="81"/>
      <c r="G1778" s="81"/>
      <c r="H1778" s="84"/>
    </row>
    <row r="1779" spans="1:8">
      <c r="A1779" s="82"/>
      <c r="B1779" s="82"/>
      <c r="C1779" s="84"/>
      <c r="D1779" s="83"/>
      <c r="E1779" s="81"/>
      <c r="F1779" s="81"/>
      <c r="G1779" s="81"/>
      <c r="H1779" s="84"/>
    </row>
    <row r="1780" spans="1:8">
      <c r="A1780" s="82"/>
      <c r="B1780" s="82"/>
      <c r="C1780" s="84"/>
      <c r="D1780" s="83"/>
      <c r="E1780" s="81"/>
      <c r="F1780" s="81"/>
      <c r="G1780" s="81"/>
      <c r="H1780" s="84"/>
    </row>
    <row r="1781" spans="1:8">
      <c r="A1781" s="82"/>
      <c r="B1781" s="82"/>
      <c r="C1781" s="84"/>
      <c r="D1781" s="83"/>
      <c r="E1781" s="81"/>
      <c r="F1781" s="81"/>
      <c r="G1781" s="81"/>
      <c r="H1781" s="84"/>
    </row>
    <row r="1782" spans="1:8">
      <c r="A1782" s="82"/>
      <c r="B1782" s="82"/>
      <c r="C1782" s="84"/>
      <c r="D1782" s="83"/>
      <c r="E1782" s="81"/>
      <c r="F1782" s="81"/>
      <c r="G1782" s="81"/>
      <c r="H1782" s="84"/>
    </row>
    <row r="1783" spans="1:8">
      <c r="A1783" s="82"/>
      <c r="B1783" s="82"/>
      <c r="C1783" s="84"/>
      <c r="D1783" s="83"/>
      <c r="E1783" s="81"/>
      <c r="F1783" s="81"/>
      <c r="G1783" s="81"/>
      <c r="H1783" s="84"/>
    </row>
    <row r="1784" spans="1:8">
      <c r="A1784" s="82"/>
      <c r="B1784" s="82"/>
      <c r="C1784" s="84"/>
      <c r="D1784" s="83"/>
      <c r="E1784" s="81"/>
      <c r="F1784" s="81"/>
      <c r="G1784" s="81"/>
      <c r="H1784" s="84"/>
    </row>
    <row r="1785" spans="1:8">
      <c r="A1785" s="82"/>
      <c r="B1785" s="82"/>
      <c r="C1785" s="84"/>
      <c r="D1785" s="83"/>
      <c r="E1785" s="81"/>
      <c r="F1785" s="81"/>
      <c r="G1785" s="81"/>
      <c r="H1785" s="84"/>
    </row>
    <row r="1786" spans="1:8">
      <c r="A1786" s="82"/>
      <c r="B1786" s="82"/>
      <c r="C1786" s="84"/>
      <c r="D1786" s="83"/>
      <c r="E1786" s="81"/>
      <c r="F1786" s="81"/>
      <c r="G1786" s="81"/>
      <c r="H1786" s="84"/>
    </row>
    <row r="1787" spans="1:8">
      <c r="A1787" s="82"/>
      <c r="B1787" s="82"/>
      <c r="C1787" s="84"/>
      <c r="D1787" s="83"/>
      <c r="E1787" s="81"/>
      <c r="F1787" s="81"/>
      <c r="G1787" s="81"/>
      <c r="H1787" s="84"/>
    </row>
    <row r="1788" spans="1:8">
      <c r="A1788" s="82"/>
      <c r="B1788" s="82"/>
      <c r="C1788" s="84"/>
      <c r="D1788" s="83"/>
      <c r="E1788" s="81"/>
      <c r="F1788" s="81"/>
      <c r="G1788" s="81"/>
      <c r="H1788" s="84"/>
    </row>
    <row r="1789" spans="1:8">
      <c r="A1789" s="82"/>
      <c r="B1789" s="82"/>
      <c r="C1789" s="84"/>
      <c r="D1789" s="83"/>
      <c r="E1789" s="81"/>
      <c r="F1789" s="81"/>
      <c r="G1789" s="81"/>
      <c r="H1789" s="84"/>
    </row>
    <row r="1790" spans="1:8">
      <c r="A1790" s="82"/>
      <c r="B1790" s="82"/>
      <c r="C1790" s="84"/>
      <c r="D1790" s="83"/>
      <c r="E1790" s="81"/>
      <c r="F1790" s="81"/>
      <c r="G1790" s="81"/>
      <c r="H1790" s="84"/>
    </row>
    <row r="1791" spans="1:8">
      <c r="A1791" s="82"/>
      <c r="B1791" s="82"/>
      <c r="C1791" s="84"/>
      <c r="D1791" s="83"/>
      <c r="E1791" s="81"/>
      <c r="F1791" s="81"/>
      <c r="G1791" s="81"/>
      <c r="H1791" s="84"/>
    </row>
    <row r="1792" spans="1:8">
      <c r="A1792" s="82"/>
      <c r="B1792" s="82"/>
      <c r="C1792" s="84"/>
      <c r="D1792" s="83"/>
      <c r="E1792" s="81"/>
      <c r="F1792" s="81"/>
      <c r="G1792" s="81"/>
      <c r="H1792" s="84"/>
    </row>
    <row r="1793" spans="1:8">
      <c r="A1793" s="82"/>
      <c r="B1793" s="82"/>
      <c r="C1793" s="84"/>
      <c r="D1793" s="83"/>
      <c r="E1793" s="81"/>
      <c r="F1793" s="81"/>
      <c r="G1793" s="81"/>
      <c r="H1793" s="84"/>
    </row>
    <row r="1794" spans="1:8">
      <c r="A1794" s="82"/>
      <c r="B1794" s="82"/>
      <c r="C1794" s="84"/>
      <c r="D1794" s="83"/>
      <c r="E1794" s="81"/>
      <c r="F1794" s="81"/>
      <c r="G1794" s="81"/>
      <c r="H1794" s="84"/>
    </row>
    <row r="1795" spans="1:8">
      <c r="A1795" s="82"/>
      <c r="B1795" s="82"/>
      <c r="C1795" s="84"/>
      <c r="D1795" s="83"/>
      <c r="E1795" s="81"/>
      <c r="F1795" s="81"/>
      <c r="G1795" s="81"/>
      <c r="H1795" s="84"/>
    </row>
    <row r="1796" spans="1:8">
      <c r="A1796" s="82"/>
      <c r="B1796" s="82"/>
      <c r="C1796" s="84"/>
      <c r="D1796" s="83"/>
      <c r="E1796" s="81"/>
      <c r="F1796" s="81"/>
      <c r="G1796" s="81"/>
      <c r="H1796" s="84"/>
    </row>
    <row r="1797" spans="1:8">
      <c r="A1797" s="82"/>
      <c r="B1797" s="82"/>
      <c r="C1797" s="84"/>
      <c r="D1797" s="83"/>
      <c r="E1797" s="81"/>
      <c r="F1797" s="81"/>
      <c r="G1797" s="81"/>
      <c r="H1797" s="84"/>
    </row>
    <row r="1798" spans="1:8">
      <c r="A1798" s="82"/>
      <c r="B1798" s="82"/>
      <c r="C1798" s="84"/>
      <c r="D1798" s="83"/>
      <c r="E1798" s="81"/>
      <c r="F1798" s="81"/>
      <c r="G1798" s="81"/>
      <c r="H1798" s="84"/>
    </row>
    <row r="1799" spans="1:8">
      <c r="A1799" s="82"/>
      <c r="B1799" s="82"/>
      <c r="C1799" s="84"/>
      <c r="D1799" s="83"/>
      <c r="E1799" s="81"/>
      <c r="F1799" s="81"/>
      <c r="G1799" s="81"/>
      <c r="H1799" s="84"/>
    </row>
    <row r="1800" spans="1:8">
      <c r="A1800" s="82"/>
      <c r="B1800" s="82"/>
      <c r="C1800" s="84"/>
      <c r="D1800" s="83"/>
      <c r="E1800" s="81"/>
      <c r="F1800" s="81"/>
      <c r="G1800" s="81"/>
      <c r="H1800" s="84"/>
    </row>
    <row r="1801" spans="1:8">
      <c r="A1801" s="82"/>
      <c r="B1801" s="82"/>
      <c r="C1801" s="84"/>
      <c r="D1801" s="83"/>
      <c r="E1801" s="81"/>
      <c r="F1801" s="81"/>
      <c r="G1801" s="81"/>
      <c r="H1801" s="84"/>
    </row>
    <row r="1802" spans="1:8">
      <c r="A1802" s="82"/>
      <c r="B1802" s="82"/>
      <c r="C1802" s="84"/>
      <c r="D1802" s="83"/>
      <c r="E1802" s="81"/>
      <c r="F1802" s="81"/>
      <c r="G1802" s="81"/>
      <c r="H1802" s="84"/>
    </row>
    <row r="1803" spans="1:8">
      <c r="A1803" s="82"/>
      <c r="B1803" s="82"/>
      <c r="C1803" s="84"/>
      <c r="D1803" s="83"/>
      <c r="E1803" s="81"/>
      <c r="F1803" s="81"/>
      <c r="G1803" s="81"/>
      <c r="H1803" s="84"/>
    </row>
    <row r="1804" spans="1:8">
      <c r="A1804" s="82"/>
      <c r="B1804" s="82"/>
      <c r="C1804" s="84"/>
      <c r="D1804" s="83"/>
      <c r="E1804" s="81"/>
      <c r="F1804" s="81"/>
      <c r="G1804" s="81"/>
      <c r="H1804" s="84"/>
    </row>
    <row r="1805" spans="1:8">
      <c r="A1805" s="82"/>
      <c r="B1805" s="82"/>
      <c r="C1805" s="84"/>
      <c r="D1805" s="83"/>
      <c r="E1805" s="81"/>
      <c r="F1805" s="81"/>
      <c r="G1805" s="81"/>
      <c r="H1805" s="84"/>
    </row>
    <row r="1806" spans="1:8">
      <c r="A1806" s="82"/>
      <c r="B1806" s="82"/>
      <c r="C1806" s="84"/>
      <c r="D1806" s="83"/>
      <c r="E1806" s="81"/>
      <c r="F1806" s="81"/>
      <c r="G1806" s="81"/>
      <c r="H1806" s="84"/>
    </row>
    <row r="1807" spans="1:8">
      <c r="A1807" s="82"/>
      <c r="B1807" s="82"/>
      <c r="C1807" s="84"/>
      <c r="D1807" s="83"/>
      <c r="E1807" s="81"/>
      <c r="F1807" s="81"/>
      <c r="G1807" s="81"/>
      <c r="H1807" s="84"/>
    </row>
    <row r="1808" spans="1:8">
      <c r="A1808" s="82"/>
      <c r="B1808" s="82"/>
      <c r="C1808" s="84"/>
      <c r="D1808" s="83"/>
      <c r="E1808" s="81"/>
      <c r="F1808" s="81"/>
      <c r="G1808" s="81"/>
      <c r="H1808" s="84"/>
    </row>
    <row r="1809" spans="1:8">
      <c r="A1809" s="82"/>
      <c r="B1809" s="82"/>
      <c r="C1809" s="84"/>
      <c r="D1809" s="83"/>
      <c r="E1809" s="81"/>
      <c r="F1809" s="81"/>
      <c r="G1809" s="81"/>
      <c r="H1809" s="84"/>
    </row>
    <row r="1810" spans="1:8">
      <c r="A1810" s="82"/>
      <c r="B1810" s="82"/>
      <c r="C1810" s="84"/>
      <c r="D1810" s="83"/>
      <c r="E1810" s="81"/>
      <c r="F1810" s="81"/>
      <c r="G1810" s="81"/>
      <c r="H1810" s="84"/>
    </row>
    <row r="1811" spans="1:8">
      <c r="A1811" s="82"/>
      <c r="B1811" s="82"/>
      <c r="C1811" s="84"/>
      <c r="D1811" s="83"/>
      <c r="E1811" s="81"/>
      <c r="F1811" s="81"/>
      <c r="G1811" s="81"/>
      <c r="H1811" s="84"/>
    </row>
    <row r="1812" spans="1:8">
      <c r="A1812" s="82"/>
      <c r="B1812" s="82"/>
      <c r="C1812" s="84"/>
      <c r="D1812" s="83"/>
      <c r="E1812" s="81"/>
      <c r="F1812" s="81"/>
      <c r="G1812" s="81"/>
      <c r="H1812" s="84"/>
    </row>
    <row r="1813" spans="1:8">
      <c r="A1813" s="82"/>
      <c r="B1813" s="82"/>
      <c r="C1813" s="84"/>
      <c r="D1813" s="83"/>
      <c r="E1813" s="81"/>
      <c r="F1813" s="81"/>
      <c r="G1813" s="81"/>
      <c r="H1813" s="84"/>
    </row>
    <row r="1814" spans="1:8">
      <c r="A1814" s="82"/>
      <c r="B1814" s="82"/>
      <c r="C1814" s="84"/>
      <c r="D1814" s="83"/>
      <c r="E1814" s="81"/>
      <c r="F1814" s="81"/>
      <c r="G1814" s="81"/>
      <c r="H1814" s="84"/>
    </row>
    <row r="1815" spans="1:8">
      <c r="A1815" s="82"/>
      <c r="B1815" s="82"/>
      <c r="C1815" s="84"/>
      <c r="D1815" s="83"/>
      <c r="E1815" s="81"/>
      <c r="F1815" s="81"/>
      <c r="G1815" s="81"/>
      <c r="H1815" s="84"/>
    </row>
    <row r="1816" spans="1:8">
      <c r="A1816" s="82"/>
      <c r="B1816" s="82"/>
      <c r="C1816" s="84"/>
      <c r="D1816" s="83"/>
      <c r="E1816" s="81"/>
      <c r="F1816" s="81"/>
      <c r="G1816" s="81"/>
      <c r="H1816" s="84"/>
    </row>
    <row r="1817" spans="1:8">
      <c r="A1817" s="82"/>
      <c r="B1817" s="82"/>
      <c r="C1817" s="84"/>
      <c r="D1817" s="83"/>
      <c r="E1817" s="81"/>
      <c r="F1817" s="81"/>
      <c r="G1817" s="81"/>
      <c r="H1817" s="84"/>
    </row>
    <row r="1818" spans="1:8">
      <c r="A1818" s="82"/>
      <c r="B1818" s="82"/>
      <c r="C1818" s="84"/>
      <c r="D1818" s="83"/>
      <c r="E1818" s="81"/>
      <c r="F1818" s="81"/>
      <c r="G1818" s="81"/>
      <c r="H1818" s="84"/>
    </row>
    <row r="1819" spans="1:8">
      <c r="A1819" s="82"/>
      <c r="B1819" s="82"/>
      <c r="C1819" s="84"/>
      <c r="D1819" s="83"/>
      <c r="E1819" s="81"/>
      <c r="F1819" s="81"/>
      <c r="G1819" s="81"/>
      <c r="H1819" s="84"/>
    </row>
    <row r="1820" spans="1:8">
      <c r="A1820" s="82"/>
      <c r="B1820" s="82"/>
      <c r="C1820" s="84"/>
      <c r="D1820" s="83"/>
      <c r="E1820" s="81"/>
      <c r="F1820" s="81"/>
      <c r="G1820" s="81"/>
      <c r="H1820" s="84"/>
    </row>
    <row r="1821" spans="1:8">
      <c r="A1821" s="82"/>
      <c r="B1821" s="82"/>
      <c r="C1821" s="84"/>
      <c r="D1821" s="83"/>
      <c r="E1821" s="81"/>
      <c r="F1821" s="81"/>
      <c r="G1821" s="81"/>
      <c r="H1821" s="84"/>
    </row>
    <row r="1822" spans="1:8">
      <c r="A1822" s="82"/>
      <c r="B1822" s="82"/>
      <c r="C1822" s="84"/>
      <c r="D1822" s="83"/>
      <c r="E1822" s="81"/>
      <c r="F1822" s="81"/>
      <c r="G1822" s="81"/>
      <c r="H1822" s="84"/>
    </row>
    <row r="1823" spans="1:8">
      <c r="A1823" s="82"/>
      <c r="B1823" s="82"/>
      <c r="C1823" s="84"/>
      <c r="D1823" s="83"/>
      <c r="E1823" s="81"/>
      <c r="F1823" s="81"/>
      <c r="G1823" s="81"/>
      <c r="H1823" s="84"/>
    </row>
    <row r="1824" spans="1:8">
      <c r="A1824" s="82"/>
      <c r="B1824" s="82"/>
      <c r="C1824" s="84"/>
      <c r="D1824" s="83"/>
      <c r="E1824" s="81"/>
      <c r="F1824" s="81"/>
      <c r="G1824" s="81"/>
      <c r="H1824" s="84"/>
    </row>
    <row r="1825" spans="1:8">
      <c r="A1825" s="82"/>
      <c r="B1825" s="82"/>
      <c r="C1825" s="84"/>
      <c r="D1825" s="83"/>
      <c r="E1825" s="81"/>
      <c r="F1825" s="81"/>
      <c r="G1825" s="81"/>
      <c r="H1825" s="84"/>
    </row>
    <row r="1826" spans="1:8">
      <c r="A1826" s="82"/>
      <c r="B1826" s="82"/>
      <c r="C1826" s="84"/>
      <c r="D1826" s="83"/>
      <c r="E1826" s="81"/>
      <c r="F1826" s="81"/>
      <c r="G1826" s="81"/>
      <c r="H1826" s="84"/>
    </row>
    <row r="1827" spans="1:8">
      <c r="A1827" s="82"/>
      <c r="B1827" s="82"/>
      <c r="C1827" s="84"/>
      <c r="D1827" s="83"/>
      <c r="E1827" s="81"/>
      <c r="F1827" s="81"/>
      <c r="G1827" s="81"/>
      <c r="H1827" s="84"/>
    </row>
    <row r="1828" spans="1:8">
      <c r="A1828" s="82"/>
      <c r="B1828" s="82"/>
      <c r="C1828" s="84"/>
      <c r="D1828" s="83"/>
      <c r="E1828" s="81"/>
      <c r="F1828" s="81"/>
      <c r="G1828" s="81"/>
      <c r="H1828" s="84"/>
    </row>
    <row r="1829" spans="1:8">
      <c r="A1829" s="82"/>
      <c r="B1829" s="82"/>
      <c r="C1829" s="84"/>
      <c r="D1829" s="83"/>
      <c r="E1829" s="81"/>
      <c r="F1829" s="81"/>
      <c r="G1829" s="81"/>
      <c r="H1829" s="84"/>
    </row>
    <row r="1830" spans="1:8">
      <c r="A1830" s="82"/>
      <c r="B1830" s="82"/>
      <c r="C1830" s="84"/>
      <c r="D1830" s="83"/>
      <c r="E1830" s="81"/>
      <c r="F1830" s="81"/>
      <c r="G1830" s="81"/>
      <c r="H1830" s="84"/>
    </row>
    <row r="1831" spans="1:8">
      <c r="A1831" s="82"/>
      <c r="B1831" s="82"/>
      <c r="C1831" s="84"/>
      <c r="D1831" s="83"/>
      <c r="E1831" s="81"/>
      <c r="F1831" s="81"/>
      <c r="G1831" s="81"/>
      <c r="H1831" s="84"/>
    </row>
    <row r="1832" spans="1:8">
      <c r="A1832" s="82"/>
      <c r="B1832" s="82"/>
      <c r="C1832" s="84"/>
      <c r="D1832" s="83"/>
      <c r="E1832" s="81"/>
      <c r="F1832" s="81"/>
      <c r="G1832" s="81"/>
      <c r="H1832" s="84"/>
    </row>
    <row r="1833" spans="1:8">
      <c r="A1833" s="82"/>
      <c r="B1833" s="82"/>
      <c r="C1833" s="84"/>
      <c r="D1833" s="83"/>
      <c r="E1833" s="81"/>
      <c r="F1833" s="81"/>
      <c r="G1833" s="81"/>
      <c r="H1833" s="84"/>
    </row>
    <row r="1834" spans="1:8">
      <c r="A1834" s="82"/>
      <c r="B1834" s="82"/>
      <c r="C1834" s="84"/>
      <c r="D1834" s="83"/>
      <c r="E1834" s="81"/>
      <c r="F1834" s="81"/>
      <c r="G1834" s="81"/>
      <c r="H1834" s="84"/>
    </row>
    <row r="1835" spans="1:8">
      <c r="A1835" s="82"/>
      <c r="B1835" s="82"/>
      <c r="C1835" s="84"/>
      <c r="D1835" s="83"/>
      <c r="E1835" s="81"/>
      <c r="F1835" s="81"/>
      <c r="G1835" s="81"/>
      <c r="H1835" s="84"/>
    </row>
    <row r="1836" spans="1:8">
      <c r="A1836" s="82"/>
      <c r="B1836" s="82"/>
      <c r="C1836" s="84"/>
      <c r="D1836" s="83"/>
      <c r="E1836" s="81"/>
      <c r="F1836" s="81"/>
      <c r="G1836" s="81"/>
      <c r="H1836" s="84"/>
    </row>
    <row r="1837" spans="1:8">
      <c r="A1837" s="82"/>
      <c r="B1837" s="82"/>
      <c r="C1837" s="84"/>
      <c r="D1837" s="83"/>
      <c r="E1837" s="81"/>
      <c r="F1837" s="81"/>
      <c r="G1837" s="81"/>
      <c r="H1837" s="84"/>
    </row>
    <row r="1838" spans="1:8">
      <c r="A1838" s="82"/>
      <c r="B1838" s="82"/>
      <c r="C1838" s="84"/>
      <c r="D1838" s="83"/>
      <c r="E1838" s="81"/>
      <c r="F1838" s="81"/>
      <c r="G1838" s="81"/>
      <c r="H1838" s="84"/>
    </row>
    <row r="1839" spans="1:8">
      <c r="A1839" s="82"/>
      <c r="B1839" s="82"/>
      <c r="C1839" s="84"/>
      <c r="D1839" s="83"/>
      <c r="E1839" s="81"/>
      <c r="F1839" s="81"/>
      <c r="G1839" s="81"/>
      <c r="H1839" s="84"/>
    </row>
    <row r="1840" spans="1:8">
      <c r="A1840" s="82"/>
      <c r="B1840" s="82"/>
      <c r="C1840" s="84"/>
      <c r="D1840" s="83"/>
      <c r="E1840" s="81"/>
      <c r="F1840" s="81"/>
      <c r="G1840" s="81"/>
      <c r="H1840" s="84"/>
    </row>
    <row r="1841" spans="1:8">
      <c r="A1841" s="82"/>
      <c r="B1841" s="82"/>
      <c r="C1841" s="84"/>
      <c r="D1841" s="83"/>
      <c r="E1841" s="81"/>
      <c r="F1841" s="81"/>
      <c r="G1841" s="81"/>
      <c r="H1841" s="84"/>
    </row>
    <row r="1842" spans="1:8">
      <c r="A1842" s="82"/>
      <c r="B1842" s="82"/>
      <c r="C1842" s="84"/>
      <c r="D1842" s="83"/>
      <c r="E1842" s="81"/>
      <c r="F1842" s="81"/>
      <c r="G1842" s="81"/>
      <c r="H1842" s="84"/>
    </row>
    <row r="1843" spans="1:8">
      <c r="A1843" s="82"/>
      <c r="B1843" s="82"/>
      <c r="C1843" s="84"/>
      <c r="D1843" s="83"/>
      <c r="E1843" s="81"/>
      <c r="F1843" s="81"/>
      <c r="G1843" s="81"/>
      <c r="H1843" s="84"/>
    </row>
    <row r="1844" spans="1:8">
      <c r="A1844" s="82"/>
      <c r="B1844" s="82"/>
      <c r="C1844" s="84"/>
      <c r="D1844" s="83"/>
      <c r="E1844" s="81"/>
      <c r="F1844" s="81"/>
      <c r="G1844" s="81"/>
      <c r="H1844" s="84"/>
    </row>
    <row r="1845" spans="1:8">
      <c r="A1845" s="82"/>
      <c r="B1845" s="82"/>
      <c r="C1845" s="84"/>
      <c r="D1845" s="83"/>
      <c r="E1845" s="81"/>
      <c r="F1845" s="81"/>
      <c r="G1845" s="81"/>
      <c r="H1845" s="84"/>
    </row>
    <row r="1846" spans="1:8">
      <c r="A1846" s="82"/>
      <c r="B1846" s="82"/>
      <c r="C1846" s="84"/>
      <c r="D1846" s="83"/>
      <c r="E1846" s="81"/>
      <c r="F1846" s="81"/>
      <c r="G1846" s="81"/>
      <c r="H1846" s="84"/>
    </row>
    <row r="1847" spans="1:8">
      <c r="A1847" s="82"/>
      <c r="B1847" s="82"/>
      <c r="C1847" s="84"/>
      <c r="D1847" s="83"/>
      <c r="E1847" s="81"/>
      <c r="F1847" s="81"/>
      <c r="G1847" s="81"/>
      <c r="H1847" s="84"/>
    </row>
    <row r="1848" spans="1:8">
      <c r="A1848" s="82"/>
      <c r="B1848" s="82"/>
      <c r="C1848" s="84"/>
      <c r="D1848" s="83"/>
      <c r="E1848" s="81"/>
      <c r="F1848" s="81"/>
      <c r="G1848" s="81"/>
      <c r="H1848" s="84"/>
    </row>
    <row r="1849" spans="1:8">
      <c r="A1849" s="82"/>
      <c r="B1849" s="82"/>
      <c r="C1849" s="84"/>
      <c r="D1849" s="83"/>
      <c r="E1849" s="81"/>
      <c r="F1849" s="81"/>
      <c r="G1849" s="81"/>
      <c r="H1849" s="84"/>
    </row>
    <row r="1850" spans="1:8">
      <c r="A1850" s="82"/>
      <c r="B1850" s="82"/>
      <c r="C1850" s="84"/>
      <c r="D1850" s="83"/>
      <c r="E1850" s="81"/>
      <c r="F1850" s="81"/>
      <c r="G1850" s="81"/>
      <c r="H1850" s="84"/>
    </row>
    <row r="1851" spans="1:8">
      <c r="A1851" s="82"/>
      <c r="B1851" s="82"/>
      <c r="C1851" s="84"/>
      <c r="D1851" s="83"/>
      <c r="E1851" s="81"/>
      <c r="F1851" s="81"/>
      <c r="G1851" s="81"/>
      <c r="H1851" s="84"/>
    </row>
    <row r="1852" spans="1:8">
      <c r="A1852" s="82"/>
      <c r="B1852" s="82"/>
      <c r="C1852" s="84"/>
      <c r="D1852" s="83"/>
      <c r="E1852" s="81"/>
      <c r="F1852" s="81"/>
      <c r="G1852" s="81"/>
      <c r="H1852" s="84"/>
    </row>
    <row r="1853" spans="1:8">
      <c r="A1853" s="82"/>
      <c r="B1853" s="82"/>
      <c r="C1853" s="84"/>
      <c r="D1853" s="83"/>
      <c r="E1853" s="81"/>
      <c r="F1853" s="81"/>
      <c r="G1853" s="81"/>
      <c r="H1853" s="84"/>
    </row>
    <row r="1854" spans="1:8">
      <c r="A1854" s="82"/>
      <c r="B1854" s="82"/>
      <c r="C1854" s="84"/>
      <c r="D1854" s="83"/>
      <c r="E1854" s="81"/>
      <c r="F1854" s="81"/>
      <c r="G1854" s="81"/>
      <c r="H1854" s="84"/>
    </row>
    <row r="1855" spans="1:8">
      <c r="A1855" s="82"/>
      <c r="B1855" s="82"/>
      <c r="C1855" s="84"/>
      <c r="D1855" s="83"/>
      <c r="E1855" s="81"/>
      <c r="F1855" s="81"/>
      <c r="G1855" s="81"/>
      <c r="H1855" s="84"/>
    </row>
    <row r="1856" spans="1:8">
      <c r="A1856" s="82"/>
      <c r="B1856" s="82"/>
      <c r="C1856" s="84"/>
      <c r="D1856" s="83"/>
      <c r="E1856" s="81"/>
      <c r="F1856" s="81"/>
      <c r="G1856" s="81"/>
      <c r="H1856" s="84"/>
    </row>
    <row r="1857" spans="1:8">
      <c r="A1857" s="82"/>
      <c r="B1857" s="82"/>
      <c r="C1857" s="84"/>
      <c r="D1857" s="83"/>
      <c r="E1857" s="81"/>
      <c r="F1857" s="81"/>
      <c r="G1857" s="81"/>
      <c r="H1857" s="84"/>
    </row>
    <row r="1858" spans="1:8">
      <c r="A1858" s="82"/>
      <c r="B1858" s="82"/>
      <c r="C1858" s="84"/>
      <c r="D1858" s="83"/>
      <c r="E1858" s="81"/>
      <c r="F1858" s="81"/>
      <c r="G1858" s="81"/>
      <c r="H1858" s="84"/>
    </row>
    <row r="1859" spans="1:8">
      <c r="A1859" s="82"/>
      <c r="B1859" s="82"/>
      <c r="C1859" s="84"/>
      <c r="D1859" s="83"/>
      <c r="E1859" s="81"/>
      <c r="F1859" s="81"/>
      <c r="G1859" s="81"/>
      <c r="H1859" s="84"/>
    </row>
    <row r="1860" spans="1:8">
      <c r="A1860" s="82"/>
      <c r="B1860" s="82"/>
      <c r="C1860" s="84"/>
      <c r="D1860" s="83"/>
      <c r="E1860" s="81"/>
      <c r="F1860" s="81"/>
      <c r="G1860" s="81"/>
      <c r="H1860" s="84"/>
    </row>
    <row r="1861" spans="1:8">
      <c r="A1861" s="82"/>
      <c r="B1861" s="82"/>
      <c r="C1861" s="84"/>
      <c r="D1861" s="83"/>
      <c r="E1861" s="81"/>
      <c r="F1861" s="81"/>
      <c r="G1861" s="81"/>
      <c r="H1861" s="84"/>
    </row>
    <row r="1862" spans="1:8">
      <c r="A1862" s="82"/>
      <c r="B1862" s="82"/>
      <c r="C1862" s="84"/>
      <c r="D1862" s="83"/>
      <c r="E1862" s="81"/>
      <c r="F1862" s="81"/>
      <c r="G1862" s="81"/>
      <c r="H1862" s="84"/>
    </row>
    <row r="1863" spans="1:8">
      <c r="A1863" s="82"/>
      <c r="B1863" s="82"/>
      <c r="C1863" s="84"/>
      <c r="D1863" s="83"/>
      <c r="E1863" s="81"/>
      <c r="F1863" s="81"/>
      <c r="G1863" s="81"/>
      <c r="H1863" s="84"/>
    </row>
    <row r="1864" spans="1:8">
      <c r="A1864" s="82"/>
      <c r="B1864" s="82"/>
      <c r="C1864" s="84"/>
      <c r="D1864" s="83"/>
      <c r="E1864" s="81"/>
      <c r="F1864" s="81"/>
      <c r="G1864" s="81"/>
      <c r="H1864" s="84"/>
    </row>
    <row r="1865" spans="1:8">
      <c r="A1865" s="82"/>
      <c r="B1865" s="82"/>
      <c r="C1865" s="84"/>
      <c r="D1865" s="83"/>
      <c r="E1865" s="81"/>
      <c r="F1865" s="81"/>
      <c r="G1865" s="81"/>
      <c r="H1865" s="84"/>
    </row>
    <row r="1866" spans="1:8">
      <c r="A1866" s="82"/>
      <c r="B1866" s="82"/>
      <c r="C1866" s="84"/>
      <c r="D1866" s="83"/>
      <c r="E1866" s="81"/>
      <c r="F1866" s="81"/>
      <c r="G1866" s="81"/>
      <c r="H1866" s="84"/>
    </row>
    <row r="1867" spans="1:8">
      <c r="A1867" s="82"/>
      <c r="B1867" s="82"/>
      <c r="C1867" s="84"/>
      <c r="D1867" s="83"/>
      <c r="E1867" s="81"/>
      <c r="F1867" s="81"/>
      <c r="G1867" s="81"/>
      <c r="H1867" s="84"/>
    </row>
    <row r="1868" spans="1:8">
      <c r="A1868" s="82"/>
      <c r="B1868" s="82"/>
      <c r="C1868" s="84"/>
      <c r="D1868" s="83"/>
      <c r="E1868" s="81"/>
      <c r="F1868" s="81"/>
      <c r="G1868" s="81"/>
      <c r="H1868" s="84"/>
    </row>
    <row r="1869" spans="1:8">
      <c r="A1869" s="82"/>
      <c r="B1869" s="82"/>
      <c r="C1869" s="84"/>
      <c r="D1869" s="83"/>
      <c r="E1869" s="81"/>
      <c r="F1869" s="81"/>
      <c r="G1869" s="81"/>
      <c r="H1869" s="84"/>
    </row>
    <row r="1870" spans="1:8">
      <c r="A1870" s="82"/>
      <c r="B1870" s="82"/>
      <c r="C1870" s="84"/>
      <c r="D1870" s="83"/>
      <c r="E1870" s="81"/>
      <c r="F1870" s="81"/>
      <c r="G1870" s="81"/>
      <c r="H1870" s="84"/>
    </row>
    <row r="1871" spans="1:8">
      <c r="A1871" s="82"/>
      <c r="B1871" s="82"/>
      <c r="C1871" s="84"/>
      <c r="D1871" s="83"/>
      <c r="E1871" s="81"/>
      <c r="F1871" s="81"/>
      <c r="G1871" s="81"/>
      <c r="H1871" s="84"/>
    </row>
    <row r="1872" spans="1:8">
      <c r="A1872" s="82"/>
      <c r="B1872" s="82"/>
      <c r="C1872" s="84"/>
      <c r="D1872" s="83"/>
      <c r="E1872" s="81"/>
      <c r="F1872" s="81"/>
      <c r="G1872" s="81"/>
      <c r="H1872" s="84"/>
    </row>
    <row r="1873" spans="1:8">
      <c r="A1873" s="82"/>
      <c r="B1873" s="82"/>
      <c r="C1873" s="84"/>
      <c r="D1873" s="83"/>
      <c r="E1873" s="81"/>
      <c r="F1873" s="81"/>
      <c r="G1873" s="81"/>
      <c r="H1873" s="84"/>
    </row>
    <row r="1874" spans="1:8">
      <c r="A1874" s="82"/>
      <c r="B1874" s="82"/>
      <c r="C1874" s="84"/>
      <c r="D1874" s="83"/>
      <c r="E1874" s="81"/>
      <c r="F1874" s="81"/>
      <c r="G1874" s="81"/>
      <c r="H1874" s="84"/>
    </row>
    <row r="1875" spans="1:8">
      <c r="A1875" s="82"/>
      <c r="B1875" s="82"/>
      <c r="C1875" s="84"/>
      <c r="D1875" s="83"/>
      <c r="E1875" s="81"/>
      <c r="F1875" s="81"/>
      <c r="G1875" s="81"/>
      <c r="H1875" s="84"/>
    </row>
    <row r="1876" spans="1:8">
      <c r="A1876" s="82"/>
      <c r="B1876" s="82"/>
      <c r="C1876" s="84"/>
      <c r="D1876" s="83"/>
      <c r="E1876" s="81"/>
      <c r="F1876" s="81"/>
      <c r="G1876" s="81"/>
      <c r="H1876" s="84"/>
    </row>
    <row r="1877" spans="1:8">
      <c r="A1877" s="82"/>
      <c r="B1877" s="82"/>
      <c r="C1877" s="84"/>
      <c r="D1877" s="83"/>
      <c r="E1877" s="81"/>
      <c r="F1877" s="81"/>
      <c r="G1877" s="81"/>
      <c r="H1877" s="84"/>
    </row>
    <row r="1878" spans="1:8">
      <c r="A1878" s="82"/>
      <c r="B1878" s="82"/>
      <c r="C1878" s="84"/>
      <c r="D1878" s="83"/>
      <c r="E1878" s="81"/>
      <c r="F1878" s="81"/>
      <c r="G1878" s="81"/>
      <c r="H1878" s="84"/>
    </row>
    <row r="1879" spans="1:8">
      <c r="A1879" s="82"/>
      <c r="B1879" s="82"/>
      <c r="C1879" s="84"/>
      <c r="D1879" s="83"/>
      <c r="E1879" s="81"/>
      <c r="F1879" s="81"/>
      <c r="G1879" s="81"/>
      <c r="H1879" s="84"/>
    </row>
    <row r="1880" spans="1:8">
      <c r="A1880" s="82"/>
      <c r="B1880" s="82"/>
      <c r="C1880" s="84"/>
      <c r="D1880" s="83"/>
      <c r="E1880" s="81"/>
      <c r="F1880" s="81"/>
      <c r="G1880" s="81"/>
      <c r="H1880" s="84"/>
    </row>
    <row r="1881" spans="1:8">
      <c r="A1881" s="82"/>
      <c r="B1881" s="82"/>
      <c r="C1881" s="84"/>
      <c r="D1881" s="83"/>
      <c r="E1881" s="81"/>
      <c r="F1881" s="81"/>
      <c r="G1881" s="81"/>
      <c r="H1881" s="84"/>
    </row>
    <row r="1882" spans="1:8">
      <c r="A1882" s="82"/>
      <c r="B1882" s="82"/>
      <c r="C1882" s="84"/>
      <c r="D1882" s="83"/>
      <c r="E1882" s="81"/>
      <c r="F1882" s="81"/>
      <c r="G1882" s="81"/>
      <c r="H1882" s="84"/>
    </row>
    <row r="1883" spans="1:8">
      <c r="A1883" s="82"/>
      <c r="B1883" s="82"/>
      <c r="C1883" s="84"/>
      <c r="D1883" s="83"/>
      <c r="E1883" s="81"/>
      <c r="F1883" s="81"/>
      <c r="G1883" s="81"/>
      <c r="H1883" s="84"/>
    </row>
    <row r="1884" spans="1:8">
      <c r="A1884" s="82"/>
      <c r="B1884" s="82"/>
      <c r="C1884" s="84"/>
      <c r="D1884" s="83"/>
      <c r="E1884" s="81"/>
      <c r="F1884" s="81"/>
      <c r="G1884" s="81"/>
      <c r="H1884" s="84"/>
    </row>
    <row r="1885" spans="1:8">
      <c r="A1885" s="82"/>
      <c r="B1885" s="82"/>
      <c r="C1885" s="84"/>
      <c r="D1885" s="83"/>
      <c r="E1885" s="81"/>
      <c r="F1885" s="81"/>
      <c r="G1885" s="81"/>
      <c r="H1885" s="84"/>
    </row>
    <row r="1886" spans="1:8">
      <c r="A1886" s="82"/>
      <c r="B1886" s="82"/>
      <c r="C1886" s="84"/>
      <c r="D1886" s="83"/>
      <c r="E1886" s="81"/>
      <c r="F1886" s="81"/>
      <c r="G1886" s="81"/>
      <c r="H1886" s="84"/>
    </row>
    <row r="1887" spans="1:8">
      <c r="A1887" s="82"/>
      <c r="B1887" s="82"/>
      <c r="C1887" s="84"/>
      <c r="D1887" s="83"/>
      <c r="E1887" s="81"/>
      <c r="F1887" s="81"/>
      <c r="G1887" s="81"/>
      <c r="H1887" s="84"/>
    </row>
    <row r="1888" spans="1:8">
      <c r="A1888" s="82"/>
      <c r="B1888" s="82"/>
      <c r="C1888" s="84"/>
      <c r="D1888" s="83"/>
      <c r="E1888" s="81"/>
      <c r="F1888" s="81"/>
      <c r="G1888" s="81"/>
      <c r="H1888" s="84"/>
    </row>
    <row r="1889" spans="1:8">
      <c r="A1889" s="82"/>
      <c r="B1889" s="82"/>
      <c r="C1889" s="84"/>
      <c r="D1889" s="83"/>
      <c r="E1889" s="81"/>
      <c r="F1889" s="81"/>
      <c r="G1889" s="81"/>
      <c r="H1889" s="84"/>
    </row>
    <row r="1890" spans="1:8">
      <c r="A1890" s="82"/>
      <c r="B1890" s="82"/>
      <c r="C1890" s="84"/>
      <c r="D1890" s="83"/>
      <c r="E1890" s="81"/>
      <c r="F1890" s="81"/>
      <c r="G1890" s="81"/>
      <c r="H1890" s="84"/>
    </row>
    <row r="1891" spans="1:8">
      <c r="A1891" s="82"/>
      <c r="B1891" s="82"/>
      <c r="C1891" s="84"/>
      <c r="D1891" s="83"/>
      <c r="E1891" s="81"/>
      <c r="F1891" s="81"/>
      <c r="G1891" s="81"/>
      <c r="H1891" s="84"/>
    </row>
    <row r="1892" spans="1:8">
      <c r="A1892" s="82"/>
      <c r="B1892" s="82"/>
      <c r="C1892" s="84"/>
      <c r="D1892" s="83"/>
      <c r="E1892" s="81"/>
      <c r="F1892" s="81"/>
      <c r="G1892" s="81"/>
      <c r="H1892" s="84"/>
    </row>
    <row r="1893" spans="1:8">
      <c r="A1893" s="82"/>
      <c r="B1893" s="82"/>
      <c r="C1893" s="84"/>
      <c r="D1893" s="83"/>
      <c r="E1893" s="81"/>
      <c r="F1893" s="81"/>
      <c r="G1893" s="81"/>
      <c r="H1893" s="84"/>
    </row>
    <row r="1894" spans="1:8">
      <c r="A1894" s="82"/>
      <c r="B1894" s="82"/>
      <c r="C1894" s="84"/>
      <c r="D1894" s="83"/>
      <c r="E1894" s="81"/>
      <c r="F1894" s="81"/>
      <c r="G1894" s="81"/>
      <c r="H1894" s="84"/>
    </row>
    <row r="1895" spans="1:8">
      <c r="A1895" s="82"/>
      <c r="B1895" s="82"/>
      <c r="C1895" s="84"/>
      <c r="D1895" s="83"/>
      <c r="E1895" s="81"/>
      <c r="F1895" s="81"/>
      <c r="G1895" s="81"/>
      <c r="H1895" s="84"/>
    </row>
    <row r="1896" spans="1:8">
      <c r="A1896" s="82"/>
      <c r="B1896" s="82"/>
      <c r="C1896" s="84"/>
      <c r="D1896" s="83"/>
      <c r="E1896" s="81"/>
      <c r="F1896" s="81"/>
      <c r="G1896" s="81"/>
      <c r="H1896" s="84"/>
    </row>
    <row r="1897" spans="1:8">
      <c r="A1897" s="82"/>
      <c r="B1897" s="82"/>
      <c r="C1897" s="84"/>
      <c r="D1897" s="83"/>
      <c r="E1897" s="81"/>
      <c r="F1897" s="81"/>
      <c r="G1897" s="81"/>
      <c r="H1897" s="84"/>
    </row>
    <row r="1898" spans="1:8">
      <c r="A1898" s="82"/>
      <c r="B1898" s="82"/>
      <c r="C1898" s="84"/>
      <c r="D1898" s="83"/>
      <c r="E1898" s="81"/>
      <c r="F1898" s="81"/>
      <c r="G1898" s="81"/>
      <c r="H1898" s="84"/>
    </row>
    <row r="1899" spans="1:8">
      <c r="A1899" s="82"/>
      <c r="B1899" s="82"/>
      <c r="C1899" s="84"/>
      <c r="D1899" s="83"/>
      <c r="E1899" s="81"/>
      <c r="F1899" s="81"/>
      <c r="G1899" s="81"/>
      <c r="H1899" s="84"/>
    </row>
    <row r="1900" spans="1:8">
      <c r="A1900" s="82"/>
      <c r="B1900" s="82"/>
      <c r="C1900" s="84"/>
      <c r="D1900" s="83"/>
      <c r="E1900" s="81"/>
      <c r="F1900" s="81"/>
      <c r="G1900" s="81"/>
      <c r="H1900" s="84"/>
    </row>
    <row r="1901" spans="1:8">
      <c r="A1901" s="82"/>
      <c r="B1901" s="82"/>
      <c r="C1901" s="84"/>
      <c r="D1901" s="83"/>
      <c r="E1901" s="81"/>
      <c r="F1901" s="81"/>
      <c r="G1901" s="81"/>
      <c r="H1901" s="84"/>
    </row>
    <row r="1902" spans="1:8">
      <c r="A1902" s="82"/>
      <c r="B1902" s="82"/>
      <c r="C1902" s="84"/>
      <c r="D1902" s="83"/>
      <c r="E1902" s="81"/>
      <c r="F1902" s="81"/>
      <c r="G1902" s="81"/>
      <c r="H1902" s="84"/>
    </row>
    <row r="1903" spans="1:8">
      <c r="A1903" s="82"/>
      <c r="B1903" s="82"/>
      <c r="C1903" s="84"/>
      <c r="D1903" s="83"/>
      <c r="E1903" s="81"/>
      <c r="F1903" s="81"/>
      <c r="G1903" s="81"/>
      <c r="H1903" s="84"/>
    </row>
    <row r="1904" spans="1:8">
      <c r="A1904" s="82"/>
      <c r="B1904" s="82"/>
      <c r="C1904" s="84"/>
      <c r="D1904" s="83"/>
      <c r="E1904" s="81"/>
      <c r="F1904" s="81"/>
      <c r="G1904" s="81"/>
      <c r="H1904" s="84"/>
    </row>
    <row r="1905" spans="1:8">
      <c r="A1905" s="82"/>
      <c r="B1905" s="82"/>
      <c r="C1905" s="84"/>
      <c r="D1905" s="83"/>
      <c r="E1905" s="81"/>
      <c r="F1905" s="81"/>
      <c r="G1905" s="81"/>
      <c r="H1905" s="84"/>
    </row>
    <row r="1906" spans="1:8">
      <c r="A1906" s="82"/>
      <c r="B1906" s="82"/>
      <c r="C1906" s="84"/>
      <c r="D1906" s="83"/>
      <c r="E1906" s="81"/>
      <c r="F1906" s="81"/>
      <c r="G1906" s="81"/>
      <c r="H1906" s="84"/>
    </row>
    <row r="1907" spans="1:8">
      <c r="A1907" s="82"/>
      <c r="B1907" s="82"/>
      <c r="C1907" s="84"/>
      <c r="D1907" s="83"/>
      <c r="E1907" s="81"/>
      <c r="F1907" s="81"/>
      <c r="G1907" s="81"/>
      <c r="H1907" s="84"/>
    </row>
    <row r="1908" spans="1:8">
      <c r="A1908" s="82"/>
      <c r="B1908" s="82"/>
      <c r="C1908" s="84"/>
      <c r="D1908" s="83"/>
      <c r="E1908" s="81"/>
      <c r="F1908" s="81"/>
      <c r="G1908" s="81"/>
      <c r="H1908" s="84"/>
    </row>
    <row r="1909" spans="1:8">
      <c r="A1909" s="82"/>
      <c r="B1909" s="82"/>
      <c r="C1909" s="84"/>
      <c r="D1909" s="83"/>
      <c r="E1909" s="81"/>
      <c r="F1909" s="81"/>
      <c r="G1909" s="81"/>
      <c r="H1909" s="84"/>
    </row>
    <row r="1910" spans="1:8">
      <c r="A1910" s="82"/>
      <c r="B1910" s="82"/>
      <c r="C1910" s="84"/>
      <c r="D1910" s="83"/>
      <c r="E1910" s="81"/>
      <c r="F1910" s="81"/>
      <c r="G1910" s="81"/>
      <c r="H1910" s="84"/>
    </row>
    <row r="1911" spans="1:8">
      <c r="A1911" s="82"/>
      <c r="B1911" s="82"/>
      <c r="C1911" s="84"/>
      <c r="D1911" s="83"/>
      <c r="E1911" s="81"/>
      <c r="F1911" s="81"/>
      <c r="G1911" s="81"/>
      <c r="H1911" s="84"/>
    </row>
    <row r="1912" spans="1:8">
      <c r="A1912" s="82"/>
      <c r="B1912" s="82"/>
      <c r="C1912" s="84"/>
      <c r="D1912" s="83"/>
      <c r="E1912" s="81"/>
      <c r="F1912" s="81"/>
      <c r="G1912" s="81"/>
      <c r="H1912" s="84"/>
    </row>
    <row r="1913" spans="1:8">
      <c r="A1913" s="82"/>
      <c r="B1913" s="82"/>
      <c r="C1913" s="84"/>
      <c r="D1913" s="83"/>
      <c r="E1913" s="81"/>
      <c r="F1913" s="81"/>
      <c r="G1913" s="81"/>
      <c r="H1913" s="84"/>
    </row>
    <row r="1914" spans="1:8">
      <c r="A1914" s="82"/>
      <c r="B1914" s="82"/>
      <c r="C1914" s="84"/>
      <c r="D1914" s="83"/>
      <c r="E1914" s="81"/>
      <c r="F1914" s="81"/>
      <c r="G1914" s="81"/>
      <c r="H1914" s="84"/>
    </row>
    <row r="1915" spans="1:8">
      <c r="A1915" s="82"/>
      <c r="B1915" s="82"/>
      <c r="C1915" s="84"/>
      <c r="D1915" s="83"/>
      <c r="E1915" s="81"/>
      <c r="F1915" s="81"/>
      <c r="G1915" s="81"/>
      <c r="H1915" s="84"/>
    </row>
    <row r="1916" spans="1:8">
      <c r="A1916" s="82"/>
      <c r="B1916" s="82"/>
      <c r="C1916" s="84"/>
      <c r="D1916" s="83"/>
      <c r="E1916" s="81"/>
      <c r="F1916" s="81"/>
      <c r="G1916" s="81"/>
      <c r="H1916" s="84"/>
    </row>
    <row r="1917" spans="1:8">
      <c r="A1917" s="82"/>
      <c r="B1917" s="82"/>
      <c r="C1917" s="84"/>
      <c r="D1917" s="83"/>
      <c r="E1917" s="81"/>
      <c r="F1917" s="81"/>
      <c r="G1917" s="81"/>
      <c r="H1917" s="84"/>
    </row>
    <row r="1918" spans="1:8">
      <c r="A1918" s="82"/>
      <c r="B1918" s="82"/>
      <c r="C1918" s="84"/>
      <c r="D1918" s="83"/>
      <c r="E1918" s="81"/>
      <c r="F1918" s="81"/>
      <c r="G1918" s="81"/>
      <c r="H1918" s="84"/>
    </row>
    <row r="1919" spans="1:8">
      <c r="A1919" s="82"/>
      <c r="B1919" s="82"/>
      <c r="C1919" s="84"/>
      <c r="D1919" s="83"/>
      <c r="E1919" s="81"/>
      <c r="F1919" s="81"/>
      <c r="G1919" s="81"/>
      <c r="H1919" s="84"/>
    </row>
    <row r="1920" spans="1:8">
      <c r="A1920" s="82"/>
      <c r="B1920" s="82"/>
      <c r="C1920" s="84"/>
      <c r="D1920" s="83"/>
      <c r="E1920" s="81"/>
      <c r="F1920" s="81"/>
      <c r="G1920" s="81"/>
      <c r="H1920" s="84"/>
    </row>
    <row r="1921" spans="1:8">
      <c r="A1921" s="82"/>
      <c r="B1921" s="82"/>
      <c r="C1921" s="84"/>
      <c r="D1921" s="83"/>
      <c r="E1921" s="81"/>
      <c r="F1921" s="81"/>
      <c r="G1921" s="81"/>
      <c r="H1921" s="84"/>
    </row>
    <row r="1922" spans="1:8">
      <c r="A1922" s="82"/>
      <c r="B1922" s="82"/>
      <c r="C1922" s="84"/>
      <c r="D1922" s="83"/>
      <c r="E1922" s="81"/>
      <c r="F1922" s="81"/>
      <c r="G1922" s="81"/>
      <c r="H1922" s="84"/>
    </row>
    <row r="1923" spans="1:8">
      <c r="A1923" s="82"/>
      <c r="B1923" s="82"/>
      <c r="C1923" s="84"/>
      <c r="D1923" s="83"/>
      <c r="E1923" s="81"/>
      <c r="F1923" s="81"/>
      <c r="G1923" s="81"/>
      <c r="H1923" s="84"/>
    </row>
    <row r="1924" spans="1:8">
      <c r="A1924" s="82"/>
      <c r="B1924" s="82"/>
      <c r="C1924" s="84"/>
      <c r="D1924" s="83"/>
      <c r="E1924" s="81"/>
      <c r="F1924" s="81"/>
      <c r="G1924" s="81"/>
      <c r="H1924" s="84"/>
    </row>
    <row r="1925" spans="1:8">
      <c r="A1925" s="82"/>
      <c r="B1925" s="82"/>
      <c r="C1925" s="84"/>
      <c r="D1925" s="83"/>
      <c r="E1925" s="81"/>
      <c r="F1925" s="81"/>
      <c r="G1925" s="81"/>
      <c r="H1925" s="84"/>
    </row>
    <row r="1926" spans="1:8">
      <c r="A1926" s="82"/>
      <c r="B1926" s="82"/>
      <c r="C1926" s="84"/>
      <c r="D1926" s="83"/>
      <c r="E1926" s="81"/>
      <c r="F1926" s="81"/>
      <c r="G1926" s="81"/>
      <c r="H1926" s="84"/>
    </row>
    <row r="1927" spans="1:8">
      <c r="A1927" s="82"/>
      <c r="B1927" s="82"/>
      <c r="C1927" s="84"/>
      <c r="D1927" s="83"/>
      <c r="E1927" s="81"/>
      <c r="F1927" s="81"/>
      <c r="G1927" s="81"/>
      <c r="H1927" s="84"/>
    </row>
    <row r="1928" spans="1:8">
      <c r="A1928" s="82"/>
      <c r="B1928" s="82"/>
      <c r="C1928" s="84"/>
      <c r="D1928" s="83"/>
      <c r="E1928" s="81"/>
      <c r="F1928" s="81"/>
      <c r="G1928" s="81"/>
      <c r="H1928" s="84"/>
    </row>
    <row r="1929" spans="1:8">
      <c r="A1929" s="82"/>
      <c r="B1929" s="82"/>
      <c r="C1929" s="84"/>
      <c r="D1929" s="83"/>
      <c r="E1929" s="81"/>
      <c r="F1929" s="81"/>
      <c r="G1929" s="81"/>
      <c r="H1929" s="84"/>
    </row>
    <row r="1930" spans="1:8">
      <c r="A1930" s="82"/>
      <c r="B1930" s="82"/>
      <c r="C1930" s="84"/>
      <c r="D1930" s="83"/>
      <c r="E1930" s="81"/>
      <c r="F1930" s="81"/>
      <c r="G1930" s="81"/>
      <c r="H1930" s="84"/>
    </row>
    <row r="1931" spans="1:8">
      <c r="A1931" s="82"/>
      <c r="B1931" s="82"/>
      <c r="C1931" s="84"/>
      <c r="D1931" s="83"/>
      <c r="E1931" s="81"/>
      <c r="F1931" s="81"/>
      <c r="G1931" s="81"/>
      <c r="H1931" s="84"/>
    </row>
    <row r="1932" spans="1:8">
      <c r="A1932" s="82"/>
      <c r="B1932" s="82"/>
      <c r="C1932" s="84"/>
      <c r="D1932" s="83"/>
      <c r="E1932" s="81"/>
      <c r="F1932" s="81"/>
      <c r="G1932" s="81"/>
      <c r="H1932" s="84"/>
    </row>
    <row r="1933" spans="1:8">
      <c r="A1933" s="82"/>
      <c r="B1933" s="82"/>
      <c r="C1933" s="84"/>
      <c r="D1933" s="83"/>
      <c r="E1933" s="81"/>
      <c r="F1933" s="81"/>
      <c r="G1933" s="81"/>
      <c r="H1933" s="84"/>
    </row>
    <row r="1934" spans="1:8">
      <c r="A1934" s="82"/>
      <c r="B1934" s="82"/>
      <c r="C1934" s="84"/>
      <c r="D1934" s="83"/>
      <c r="E1934" s="81"/>
      <c r="F1934" s="81"/>
      <c r="G1934" s="81"/>
      <c r="H1934" s="84"/>
    </row>
    <row r="1935" spans="1:8">
      <c r="A1935" s="82"/>
      <c r="B1935" s="82"/>
      <c r="C1935" s="84"/>
      <c r="D1935" s="83"/>
      <c r="E1935" s="81"/>
      <c r="F1935" s="81"/>
      <c r="G1935" s="81"/>
      <c r="H1935" s="84"/>
    </row>
    <row r="1936" spans="1:8">
      <c r="A1936" s="82"/>
      <c r="B1936" s="82"/>
      <c r="C1936" s="84"/>
      <c r="D1936" s="83"/>
      <c r="E1936" s="81"/>
      <c r="F1936" s="81"/>
      <c r="G1936" s="81"/>
      <c r="H1936" s="84"/>
    </row>
    <row r="1937" spans="1:8">
      <c r="A1937" s="82"/>
      <c r="B1937" s="82"/>
      <c r="C1937" s="84"/>
      <c r="D1937" s="83"/>
      <c r="E1937" s="81"/>
      <c r="F1937" s="81"/>
      <c r="G1937" s="81"/>
      <c r="H1937" s="84"/>
    </row>
    <row r="1938" spans="1:8">
      <c r="A1938" s="82"/>
      <c r="B1938" s="82"/>
      <c r="C1938" s="84"/>
      <c r="D1938" s="83"/>
      <c r="E1938" s="81"/>
      <c r="F1938" s="81"/>
      <c r="G1938" s="81"/>
      <c r="H1938" s="84"/>
    </row>
    <row r="1939" spans="1:8">
      <c r="A1939" s="82"/>
      <c r="B1939" s="82"/>
      <c r="C1939" s="84"/>
      <c r="D1939" s="83"/>
      <c r="E1939" s="81"/>
      <c r="F1939" s="81"/>
      <c r="G1939" s="81"/>
      <c r="H1939" s="84"/>
    </row>
    <row r="1940" spans="1:8">
      <c r="A1940" s="82"/>
      <c r="B1940" s="82"/>
      <c r="C1940" s="84"/>
      <c r="D1940" s="83"/>
      <c r="E1940" s="81"/>
      <c r="F1940" s="81"/>
      <c r="G1940" s="81"/>
      <c r="H1940" s="84"/>
    </row>
    <row r="1941" spans="1:8">
      <c r="A1941" s="82"/>
      <c r="B1941" s="82"/>
      <c r="C1941" s="84"/>
      <c r="D1941" s="83"/>
      <c r="E1941" s="81"/>
      <c r="F1941" s="81"/>
      <c r="G1941" s="81"/>
      <c r="H1941" s="84"/>
    </row>
    <row r="1942" spans="1:8">
      <c r="A1942" s="82"/>
      <c r="B1942" s="82"/>
      <c r="C1942" s="84"/>
      <c r="D1942" s="83"/>
      <c r="E1942" s="81"/>
      <c r="F1942" s="81"/>
      <c r="G1942" s="81"/>
      <c r="H1942" s="84"/>
    </row>
    <row r="1943" spans="1:8">
      <c r="A1943" s="82"/>
      <c r="B1943" s="82"/>
      <c r="C1943" s="84"/>
      <c r="D1943" s="83"/>
      <c r="E1943" s="81"/>
      <c r="F1943" s="81"/>
      <c r="G1943" s="81"/>
      <c r="H1943" s="84"/>
    </row>
    <row r="1944" spans="1:8">
      <c r="A1944" s="82"/>
      <c r="B1944" s="82"/>
      <c r="C1944" s="84"/>
      <c r="D1944" s="83"/>
      <c r="E1944" s="81"/>
      <c r="F1944" s="81"/>
      <c r="G1944" s="81"/>
      <c r="H1944" s="84"/>
    </row>
    <row r="1945" spans="1:8">
      <c r="A1945" s="82"/>
      <c r="B1945" s="82"/>
      <c r="C1945" s="84"/>
      <c r="D1945" s="83"/>
      <c r="E1945" s="81"/>
      <c r="F1945" s="81"/>
      <c r="G1945" s="81"/>
      <c r="H1945" s="84"/>
    </row>
    <row r="1946" spans="1:8">
      <c r="A1946" s="82"/>
      <c r="B1946" s="82"/>
      <c r="C1946" s="84"/>
      <c r="D1946" s="83"/>
      <c r="E1946" s="81"/>
      <c r="F1946" s="81"/>
      <c r="G1946" s="81"/>
      <c r="H1946" s="84"/>
    </row>
    <row r="1947" spans="1:8">
      <c r="A1947" s="82"/>
      <c r="B1947" s="82"/>
      <c r="C1947" s="84"/>
      <c r="D1947" s="83"/>
      <c r="E1947" s="81"/>
      <c r="F1947" s="81"/>
      <c r="G1947" s="81"/>
      <c r="H1947" s="84"/>
    </row>
    <row r="1948" spans="1:8">
      <c r="A1948" s="82"/>
      <c r="B1948" s="82"/>
      <c r="C1948" s="84"/>
      <c r="D1948" s="83"/>
      <c r="E1948" s="81"/>
      <c r="F1948" s="81"/>
      <c r="G1948" s="81"/>
      <c r="H1948" s="84"/>
    </row>
    <row r="1949" spans="1:8">
      <c r="A1949" s="82"/>
      <c r="B1949" s="82"/>
      <c r="C1949" s="84"/>
      <c r="D1949" s="83"/>
      <c r="E1949" s="81"/>
      <c r="F1949" s="81"/>
      <c r="G1949" s="81"/>
      <c r="H1949" s="84"/>
    </row>
    <row r="1950" spans="1:8">
      <c r="A1950" s="82"/>
      <c r="B1950" s="82"/>
      <c r="C1950" s="84"/>
      <c r="D1950" s="83"/>
      <c r="E1950" s="81"/>
      <c r="F1950" s="81"/>
      <c r="G1950" s="81"/>
      <c r="H1950" s="84"/>
    </row>
    <row r="1951" spans="1:8">
      <c r="A1951" s="82"/>
      <c r="B1951" s="82"/>
      <c r="C1951" s="84"/>
      <c r="D1951" s="83"/>
      <c r="E1951" s="81"/>
      <c r="F1951" s="81"/>
      <c r="G1951" s="81"/>
      <c r="H1951" s="84"/>
    </row>
    <row r="1952" spans="1:8">
      <c r="A1952" s="82"/>
      <c r="B1952" s="82"/>
      <c r="C1952" s="84"/>
      <c r="D1952" s="83"/>
      <c r="E1952" s="81"/>
      <c r="F1952" s="81"/>
      <c r="G1952" s="81"/>
      <c r="H1952" s="84"/>
    </row>
    <row r="1953" spans="1:8">
      <c r="A1953" s="82"/>
      <c r="B1953" s="82"/>
      <c r="C1953" s="84"/>
      <c r="D1953" s="83"/>
      <c r="E1953" s="81"/>
      <c r="F1953" s="81"/>
      <c r="G1953" s="81"/>
      <c r="H1953" s="84"/>
    </row>
    <row r="1954" spans="1:8">
      <c r="A1954" s="82"/>
      <c r="B1954" s="82"/>
      <c r="C1954" s="84"/>
      <c r="D1954" s="83"/>
      <c r="E1954" s="81"/>
      <c r="F1954" s="81"/>
      <c r="G1954" s="81"/>
      <c r="H1954" s="84"/>
    </row>
    <row r="1955" spans="1:8">
      <c r="A1955" s="82"/>
      <c r="B1955" s="82"/>
      <c r="C1955" s="84"/>
      <c r="D1955" s="83"/>
      <c r="E1955" s="81"/>
      <c r="F1955" s="81"/>
      <c r="G1955" s="81"/>
      <c r="H1955" s="84"/>
    </row>
    <row r="1956" spans="1:8">
      <c r="A1956" s="82"/>
      <c r="B1956" s="82"/>
      <c r="C1956" s="84"/>
      <c r="D1956" s="83"/>
      <c r="E1956" s="81"/>
      <c r="F1956" s="81"/>
      <c r="G1956" s="81"/>
      <c r="H1956" s="84"/>
    </row>
    <row r="1957" spans="1:8">
      <c r="A1957" s="82"/>
      <c r="B1957" s="82"/>
      <c r="C1957" s="84"/>
      <c r="D1957" s="83"/>
      <c r="E1957" s="81"/>
      <c r="F1957" s="81"/>
      <c r="G1957" s="81"/>
      <c r="H1957" s="84"/>
    </row>
    <row r="1958" spans="1:8">
      <c r="A1958" s="82"/>
      <c r="B1958" s="82"/>
      <c r="C1958" s="84"/>
      <c r="D1958" s="83"/>
      <c r="E1958" s="81"/>
      <c r="F1958" s="81"/>
      <c r="G1958" s="81"/>
      <c r="H1958" s="84"/>
    </row>
    <row r="1959" spans="1:8">
      <c r="A1959" s="82"/>
      <c r="B1959" s="82"/>
      <c r="C1959" s="84"/>
      <c r="D1959" s="83"/>
      <c r="E1959" s="81"/>
      <c r="F1959" s="81"/>
      <c r="G1959" s="81"/>
      <c r="H1959" s="84"/>
    </row>
    <row r="1960" spans="1:8">
      <c r="A1960" s="82"/>
      <c r="B1960" s="82"/>
      <c r="C1960" s="84"/>
      <c r="D1960" s="83"/>
      <c r="E1960" s="81"/>
      <c r="F1960" s="81"/>
      <c r="G1960" s="81"/>
      <c r="H1960" s="84"/>
    </row>
    <row r="1961" spans="1:8">
      <c r="A1961" s="82"/>
      <c r="B1961" s="82"/>
      <c r="C1961" s="84"/>
      <c r="D1961" s="83"/>
      <c r="E1961" s="81"/>
      <c r="F1961" s="81"/>
      <c r="G1961" s="81"/>
      <c r="H1961" s="84"/>
    </row>
    <row r="1962" spans="1:8">
      <c r="A1962" s="82"/>
      <c r="B1962" s="82"/>
      <c r="C1962" s="84"/>
      <c r="D1962" s="83"/>
      <c r="E1962" s="81"/>
      <c r="F1962" s="81"/>
      <c r="G1962" s="81"/>
      <c r="H1962" s="84"/>
    </row>
    <row r="1963" spans="1:8">
      <c r="A1963" s="82"/>
      <c r="B1963" s="82"/>
      <c r="C1963" s="84"/>
      <c r="D1963" s="83"/>
      <c r="E1963" s="81"/>
      <c r="F1963" s="81"/>
      <c r="G1963" s="81"/>
      <c r="H1963" s="84"/>
    </row>
    <row r="1964" spans="1:8">
      <c r="A1964" s="82"/>
      <c r="B1964" s="82"/>
      <c r="C1964" s="84"/>
      <c r="D1964" s="83"/>
      <c r="E1964" s="81"/>
      <c r="F1964" s="81"/>
      <c r="G1964" s="81"/>
      <c r="H1964" s="84"/>
    </row>
    <row r="1965" spans="1:8">
      <c r="A1965" s="82"/>
      <c r="B1965" s="82"/>
      <c r="C1965" s="84"/>
      <c r="D1965" s="83"/>
      <c r="E1965" s="81"/>
      <c r="F1965" s="81"/>
      <c r="G1965" s="81"/>
      <c r="H1965" s="84"/>
    </row>
    <row r="1966" spans="1:8">
      <c r="A1966" s="82"/>
      <c r="B1966" s="82"/>
      <c r="C1966" s="84"/>
      <c r="D1966" s="83"/>
      <c r="E1966" s="81"/>
      <c r="F1966" s="81"/>
      <c r="G1966" s="81"/>
      <c r="H1966" s="84"/>
    </row>
    <row r="1967" spans="1:8">
      <c r="A1967" s="82"/>
      <c r="B1967" s="82"/>
      <c r="C1967" s="84"/>
      <c r="D1967" s="83"/>
      <c r="E1967" s="81"/>
      <c r="F1967" s="81"/>
      <c r="G1967" s="81"/>
      <c r="H1967" s="84"/>
    </row>
    <row r="1968" spans="1:8">
      <c r="A1968" s="82"/>
      <c r="B1968" s="82"/>
      <c r="C1968" s="84"/>
      <c r="D1968" s="83"/>
      <c r="E1968" s="81"/>
      <c r="F1968" s="81"/>
      <c r="G1968" s="81"/>
      <c r="H1968" s="84"/>
    </row>
    <row r="1969" spans="1:8">
      <c r="A1969" s="82"/>
      <c r="B1969" s="82"/>
      <c r="C1969" s="84"/>
      <c r="D1969" s="83"/>
      <c r="E1969" s="81"/>
      <c r="F1969" s="81"/>
      <c r="G1969" s="81"/>
      <c r="H1969" s="84"/>
    </row>
    <row r="1970" spans="1:8">
      <c r="A1970" s="82"/>
      <c r="B1970" s="82"/>
      <c r="C1970" s="84"/>
      <c r="D1970" s="83"/>
      <c r="E1970" s="81"/>
      <c r="F1970" s="81"/>
      <c r="G1970" s="81"/>
      <c r="H1970" s="84"/>
    </row>
    <row r="1971" spans="1:8">
      <c r="A1971" s="82"/>
      <c r="B1971" s="82"/>
      <c r="C1971" s="84"/>
      <c r="D1971" s="83"/>
      <c r="E1971" s="81"/>
      <c r="F1971" s="81"/>
      <c r="G1971" s="81"/>
      <c r="H1971" s="84"/>
    </row>
    <row r="1972" spans="1:8">
      <c r="A1972" s="82"/>
      <c r="B1972" s="82"/>
      <c r="C1972" s="84"/>
      <c r="D1972" s="83"/>
      <c r="E1972" s="81"/>
      <c r="F1972" s="81"/>
      <c r="G1972" s="81"/>
      <c r="H1972" s="84"/>
    </row>
    <row r="1973" spans="1:8">
      <c r="A1973" s="82"/>
      <c r="B1973" s="82"/>
      <c r="C1973" s="84"/>
      <c r="D1973" s="83"/>
      <c r="E1973" s="81"/>
      <c r="F1973" s="81"/>
      <c r="G1973" s="81"/>
      <c r="H1973" s="84"/>
    </row>
    <row r="1974" spans="1:8">
      <c r="A1974" s="82"/>
      <c r="B1974" s="82"/>
      <c r="C1974" s="84"/>
      <c r="D1974" s="83"/>
      <c r="E1974" s="81"/>
      <c r="F1974" s="81"/>
      <c r="G1974" s="81"/>
      <c r="H1974" s="84"/>
    </row>
    <row r="1975" spans="1:8">
      <c r="A1975" s="82"/>
      <c r="B1975" s="82"/>
      <c r="C1975" s="84"/>
      <c r="D1975" s="83"/>
      <c r="E1975" s="81"/>
      <c r="F1975" s="81"/>
      <c r="G1975" s="81"/>
      <c r="H1975" s="84"/>
    </row>
    <row r="1976" spans="1:8">
      <c r="A1976" s="82"/>
      <c r="B1976" s="82"/>
      <c r="C1976" s="84"/>
      <c r="D1976" s="83"/>
      <c r="E1976" s="81"/>
      <c r="F1976" s="81"/>
      <c r="G1976" s="81"/>
      <c r="H1976" s="84"/>
    </row>
    <row r="1977" spans="1:8">
      <c r="A1977" s="82"/>
      <c r="B1977" s="82"/>
      <c r="C1977" s="84"/>
      <c r="D1977" s="83"/>
      <c r="E1977" s="81"/>
      <c r="F1977" s="81"/>
      <c r="G1977" s="81"/>
      <c r="H1977" s="84"/>
    </row>
    <row r="1978" spans="1:8">
      <c r="A1978" s="82"/>
      <c r="B1978" s="82"/>
      <c r="C1978" s="84"/>
      <c r="D1978" s="83"/>
      <c r="E1978" s="81"/>
      <c r="F1978" s="81"/>
      <c r="G1978" s="81"/>
      <c r="H1978" s="84"/>
    </row>
    <row r="1979" spans="1:8">
      <c r="A1979" s="82"/>
      <c r="B1979" s="82"/>
      <c r="C1979" s="84"/>
      <c r="D1979" s="83"/>
      <c r="E1979" s="81"/>
      <c r="F1979" s="81"/>
      <c r="G1979" s="81"/>
      <c r="H1979" s="84"/>
    </row>
    <row r="1980" spans="1:8">
      <c r="A1980" s="82"/>
      <c r="B1980" s="82"/>
      <c r="C1980" s="84"/>
      <c r="D1980" s="83"/>
      <c r="E1980" s="81"/>
      <c r="F1980" s="81"/>
      <c r="G1980" s="81"/>
      <c r="H1980" s="84"/>
    </row>
    <row r="1981" spans="1:8">
      <c r="A1981" s="82"/>
      <c r="B1981" s="82"/>
      <c r="C1981" s="84"/>
      <c r="D1981" s="83"/>
      <c r="E1981" s="81"/>
      <c r="F1981" s="81"/>
      <c r="G1981" s="81"/>
      <c r="H1981" s="84"/>
    </row>
    <row r="1982" spans="1:8">
      <c r="A1982" s="82"/>
      <c r="B1982" s="82"/>
      <c r="C1982" s="84"/>
      <c r="D1982" s="83"/>
      <c r="E1982" s="81"/>
      <c r="F1982" s="81"/>
      <c r="G1982" s="81"/>
      <c r="H1982" s="84"/>
    </row>
    <row r="1983" spans="1:8">
      <c r="A1983" s="82"/>
      <c r="B1983" s="82"/>
      <c r="C1983" s="84"/>
      <c r="D1983" s="83"/>
      <c r="E1983" s="81"/>
      <c r="F1983" s="81"/>
      <c r="G1983" s="81"/>
      <c r="H1983" s="84"/>
    </row>
    <row r="1984" spans="1:8">
      <c r="A1984" s="82"/>
      <c r="B1984" s="82"/>
      <c r="C1984" s="84"/>
      <c r="D1984" s="83"/>
      <c r="E1984" s="81"/>
      <c r="F1984" s="81"/>
      <c r="G1984" s="81"/>
      <c r="H1984" s="84"/>
    </row>
    <row r="1985" spans="1:8">
      <c r="A1985" s="82"/>
      <c r="B1985" s="82"/>
      <c r="C1985" s="84"/>
      <c r="D1985" s="83"/>
      <c r="E1985" s="81"/>
      <c r="F1985" s="81"/>
      <c r="G1985" s="81"/>
      <c r="H1985" s="84"/>
    </row>
    <row r="1986" spans="1:8">
      <c r="A1986" s="82"/>
      <c r="B1986" s="82"/>
      <c r="C1986" s="84"/>
      <c r="D1986" s="83"/>
      <c r="E1986" s="81"/>
      <c r="F1986" s="81"/>
      <c r="G1986" s="81"/>
      <c r="H1986" s="84"/>
    </row>
    <row r="1987" spans="1:8">
      <c r="A1987" s="82"/>
      <c r="B1987" s="82"/>
      <c r="C1987" s="84"/>
      <c r="D1987" s="83"/>
      <c r="E1987" s="81"/>
      <c r="F1987" s="81"/>
      <c r="G1987" s="81"/>
      <c r="H1987" s="84"/>
    </row>
    <row r="1988" spans="1:8">
      <c r="A1988" s="82"/>
      <c r="B1988" s="82"/>
      <c r="C1988" s="84"/>
      <c r="D1988" s="83"/>
      <c r="E1988" s="81"/>
      <c r="F1988" s="81"/>
      <c r="G1988" s="81"/>
      <c r="H1988" s="84"/>
    </row>
    <row r="1989" spans="1:8">
      <c r="A1989" s="82"/>
      <c r="B1989" s="82"/>
      <c r="C1989" s="84"/>
      <c r="D1989" s="83"/>
      <c r="E1989" s="81"/>
      <c r="F1989" s="81"/>
      <c r="G1989" s="81"/>
      <c r="H1989" s="84"/>
    </row>
    <row r="1990" spans="1:8">
      <c r="A1990" s="82"/>
      <c r="B1990" s="82"/>
      <c r="C1990" s="84"/>
      <c r="D1990" s="83"/>
      <c r="E1990" s="81"/>
      <c r="F1990" s="81"/>
      <c r="G1990" s="81"/>
      <c r="H1990" s="84"/>
    </row>
    <row r="1991" spans="1:8">
      <c r="A1991" s="82"/>
      <c r="B1991" s="82"/>
      <c r="C1991" s="84"/>
      <c r="D1991" s="83"/>
      <c r="E1991" s="81"/>
      <c r="F1991" s="81"/>
      <c r="G1991" s="81"/>
      <c r="H1991" s="84"/>
    </row>
    <row r="1992" spans="1:8">
      <c r="A1992" s="82"/>
      <c r="B1992" s="82"/>
      <c r="C1992" s="84"/>
      <c r="D1992" s="83"/>
      <c r="E1992" s="81"/>
      <c r="F1992" s="81"/>
      <c r="G1992" s="81"/>
      <c r="H1992" s="84"/>
    </row>
    <row r="1993" spans="1:8">
      <c r="A1993" s="82"/>
      <c r="B1993" s="82"/>
      <c r="C1993" s="84"/>
      <c r="D1993" s="83"/>
      <c r="E1993" s="81"/>
      <c r="F1993" s="81"/>
      <c r="G1993" s="81"/>
      <c r="H1993" s="84"/>
    </row>
    <row r="1994" spans="1:8">
      <c r="A1994" s="82"/>
      <c r="B1994" s="82"/>
      <c r="C1994" s="84"/>
      <c r="D1994" s="83"/>
      <c r="E1994" s="81"/>
      <c r="F1994" s="81"/>
      <c r="G1994" s="81"/>
      <c r="H1994" s="84"/>
    </row>
    <row r="1995" spans="1:8">
      <c r="A1995" s="82"/>
      <c r="B1995" s="82"/>
      <c r="C1995" s="84"/>
      <c r="D1995" s="83"/>
      <c r="E1995" s="81"/>
      <c r="F1995" s="81"/>
      <c r="G1995" s="81"/>
      <c r="H1995" s="84"/>
    </row>
    <row r="1996" spans="1:8">
      <c r="A1996" s="82"/>
      <c r="B1996" s="82"/>
      <c r="C1996" s="84"/>
      <c r="D1996" s="83"/>
      <c r="E1996" s="81"/>
      <c r="F1996" s="81"/>
      <c r="G1996" s="81"/>
      <c r="H1996" s="84"/>
    </row>
    <row r="1997" spans="1:8">
      <c r="A1997" s="82"/>
      <c r="B1997" s="82"/>
      <c r="C1997" s="84"/>
      <c r="D1997" s="83"/>
      <c r="E1997" s="81"/>
      <c r="F1997" s="81"/>
      <c r="G1997" s="81"/>
      <c r="H1997" s="84"/>
    </row>
    <row r="1998" spans="1:8">
      <c r="A1998" s="82"/>
      <c r="B1998" s="82"/>
      <c r="C1998" s="84"/>
      <c r="D1998" s="83"/>
      <c r="E1998" s="81"/>
      <c r="F1998" s="81"/>
      <c r="G1998" s="81"/>
      <c r="H1998" s="84"/>
    </row>
    <row r="1999" spans="1:8">
      <c r="A1999" s="82"/>
      <c r="B1999" s="82"/>
      <c r="C1999" s="84"/>
      <c r="D1999" s="83"/>
      <c r="E1999" s="81"/>
      <c r="F1999" s="81"/>
      <c r="G1999" s="81"/>
      <c r="H1999" s="84"/>
    </row>
    <row r="2000" spans="1:8">
      <c r="A2000" s="82"/>
      <c r="B2000" s="82"/>
      <c r="C2000" s="84"/>
      <c r="D2000" s="83"/>
      <c r="E2000" s="81"/>
      <c r="F2000" s="81"/>
      <c r="G2000" s="81"/>
      <c r="H2000" s="84"/>
    </row>
    <row r="2001" spans="1:8">
      <c r="A2001" s="82"/>
      <c r="B2001" s="82"/>
      <c r="C2001" s="84"/>
      <c r="D2001" s="83"/>
      <c r="E2001" s="81"/>
      <c r="F2001" s="81"/>
      <c r="G2001" s="81"/>
      <c r="H2001" s="84"/>
    </row>
    <row r="2002" spans="1:8">
      <c r="A2002" s="82"/>
      <c r="B2002" s="82"/>
      <c r="C2002" s="84"/>
      <c r="D2002" s="83"/>
      <c r="E2002" s="81"/>
      <c r="F2002" s="81"/>
      <c r="G2002" s="81"/>
      <c r="H2002" s="84"/>
    </row>
    <row r="2003" spans="1:8">
      <c r="A2003" s="82"/>
      <c r="B2003" s="82"/>
      <c r="C2003" s="84"/>
      <c r="D2003" s="83"/>
      <c r="E2003" s="81"/>
      <c r="F2003" s="81"/>
      <c r="G2003" s="81"/>
      <c r="H2003" s="84"/>
    </row>
    <row r="2004" spans="1:8">
      <c r="A2004" s="82"/>
      <c r="B2004" s="82"/>
      <c r="C2004" s="84"/>
      <c r="D2004" s="83"/>
      <c r="E2004" s="81"/>
      <c r="F2004" s="81"/>
      <c r="G2004" s="81"/>
      <c r="H2004" s="84"/>
    </row>
    <row r="2005" spans="1:8">
      <c r="A2005" s="82"/>
      <c r="B2005" s="82"/>
      <c r="C2005" s="84"/>
      <c r="D2005" s="83"/>
      <c r="E2005" s="81"/>
      <c r="F2005" s="81"/>
      <c r="G2005" s="81"/>
      <c r="H2005" s="84"/>
    </row>
    <row r="2006" spans="1:8">
      <c r="A2006" s="82"/>
      <c r="B2006" s="82"/>
      <c r="C2006" s="84"/>
      <c r="D2006" s="83"/>
      <c r="E2006" s="81"/>
      <c r="F2006" s="81"/>
      <c r="G2006" s="81"/>
      <c r="H2006" s="84"/>
    </row>
    <row r="2007" spans="1:8">
      <c r="A2007" s="82"/>
      <c r="B2007" s="82"/>
      <c r="C2007" s="84"/>
      <c r="D2007" s="83"/>
      <c r="E2007" s="81"/>
      <c r="F2007" s="81"/>
      <c r="G2007" s="81"/>
      <c r="H2007" s="84"/>
    </row>
    <row r="2008" spans="1:8">
      <c r="A2008" s="82"/>
      <c r="B2008" s="82"/>
      <c r="C2008" s="84"/>
      <c r="D2008" s="83"/>
      <c r="E2008" s="81"/>
      <c r="F2008" s="81"/>
      <c r="G2008" s="81"/>
      <c r="H2008" s="84"/>
    </row>
    <row r="2009" spans="1:8">
      <c r="A2009" s="82"/>
      <c r="B2009" s="82"/>
      <c r="C2009" s="84"/>
      <c r="D2009" s="83"/>
      <c r="E2009" s="81"/>
      <c r="F2009" s="81"/>
      <c r="G2009" s="81"/>
      <c r="H2009" s="84"/>
    </row>
    <row r="2010" spans="1:8">
      <c r="A2010" s="82"/>
      <c r="B2010" s="82"/>
      <c r="C2010" s="84"/>
      <c r="D2010" s="83"/>
      <c r="E2010" s="81"/>
      <c r="F2010" s="81"/>
      <c r="G2010" s="81"/>
      <c r="H2010" s="84"/>
    </row>
    <row r="2011" spans="1:8">
      <c r="A2011" s="82"/>
      <c r="B2011" s="82"/>
      <c r="C2011" s="84"/>
      <c r="D2011" s="83"/>
      <c r="E2011" s="81"/>
      <c r="F2011" s="81"/>
      <c r="G2011" s="81"/>
      <c r="H2011" s="84"/>
    </row>
    <row r="2012" spans="1:8">
      <c r="A2012" s="82"/>
      <c r="B2012" s="82"/>
      <c r="C2012" s="84"/>
      <c r="D2012" s="83"/>
      <c r="E2012" s="81"/>
      <c r="F2012" s="81"/>
      <c r="G2012" s="81"/>
      <c r="H2012" s="84"/>
    </row>
    <row r="2013" spans="1:8">
      <c r="A2013" s="82"/>
      <c r="B2013" s="82"/>
      <c r="C2013" s="84"/>
      <c r="D2013" s="83"/>
      <c r="E2013" s="81"/>
      <c r="F2013" s="81"/>
      <c r="G2013" s="81"/>
      <c r="H2013" s="84"/>
    </row>
    <row r="2014" spans="1:8">
      <c r="A2014" s="82"/>
      <c r="B2014" s="82"/>
      <c r="C2014" s="84"/>
      <c r="D2014" s="83"/>
      <c r="E2014" s="81"/>
      <c r="F2014" s="81"/>
      <c r="G2014" s="81"/>
      <c r="H2014" s="84"/>
    </row>
    <row r="2015" spans="1:8">
      <c r="A2015" s="82"/>
      <c r="B2015" s="82"/>
      <c r="C2015" s="84"/>
      <c r="D2015" s="83"/>
      <c r="E2015" s="81"/>
      <c r="F2015" s="81"/>
      <c r="G2015" s="81"/>
      <c r="H2015" s="84"/>
    </row>
    <row r="2016" spans="1:8">
      <c r="A2016" s="82"/>
      <c r="B2016" s="82"/>
      <c r="C2016" s="84"/>
      <c r="D2016" s="83"/>
      <c r="E2016" s="81"/>
      <c r="F2016" s="81"/>
      <c r="G2016" s="81"/>
      <c r="H2016" s="84"/>
    </row>
    <row r="2017" spans="1:8">
      <c r="A2017" s="82"/>
      <c r="B2017" s="82"/>
      <c r="C2017" s="84"/>
      <c r="D2017" s="83"/>
      <c r="E2017" s="81"/>
      <c r="F2017" s="81"/>
      <c r="G2017" s="81"/>
      <c r="H2017" s="84"/>
    </row>
    <row r="2018" spans="1:8">
      <c r="A2018" s="82"/>
      <c r="B2018" s="82"/>
      <c r="C2018" s="84"/>
      <c r="D2018" s="83"/>
      <c r="E2018" s="81"/>
      <c r="F2018" s="81"/>
      <c r="G2018" s="81"/>
      <c r="H2018" s="84"/>
    </row>
    <row r="2019" spans="1:8">
      <c r="A2019" s="82"/>
      <c r="B2019" s="82"/>
      <c r="C2019" s="84"/>
      <c r="D2019" s="83"/>
      <c r="E2019" s="81"/>
      <c r="F2019" s="81"/>
      <c r="G2019" s="81"/>
      <c r="H2019" s="84"/>
    </row>
    <row r="2020" spans="1:8">
      <c r="A2020" s="82"/>
      <c r="B2020" s="82"/>
      <c r="C2020" s="84"/>
      <c r="D2020" s="83"/>
      <c r="E2020" s="81"/>
      <c r="F2020" s="81"/>
      <c r="G2020" s="81"/>
      <c r="H2020" s="84"/>
    </row>
    <row r="2021" spans="1:8">
      <c r="A2021" s="82"/>
      <c r="B2021" s="82"/>
      <c r="C2021" s="84"/>
      <c r="D2021" s="83"/>
      <c r="E2021" s="81"/>
      <c r="F2021" s="81"/>
      <c r="G2021" s="81"/>
      <c r="H2021" s="84"/>
    </row>
    <row r="2022" spans="1:8">
      <c r="A2022" s="82"/>
      <c r="B2022" s="82"/>
      <c r="C2022" s="84"/>
      <c r="D2022" s="83"/>
      <c r="E2022" s="81"/>
      <c r="F2022" s="81"/>
      <c r="G2022" s="81"/>
      <c r="H2022" s="84"/>
    </row>
    <row r="2023" spans="1:8">
      <c r="A2023" s="82"/>
      <c r="B2023" s="82"/>
      <c r="C2023" s="84"/>
      <c r="D2023" s="83"/>
      <c r="E2023" s="81"/>
      <c r="F2023" s="81"/>
      <c r="G2023" s="81"/>
      <c r="H2023" s="84"/>
    </row>
    <row r="2024" spans="1:8">
      <c r="A2024" s="82"/>
      <c r="B2024" s="82"/>
      <c r="C2024" s="84"/>
      <c r="D2024" s="83"/>
      <c r="E2024" s="81"/>
      <c r="F2024" s="81"/>
      <c r="G2024" s="81"/>
      <c r="H2024" s="84"/>
    </row>
    <row r="2025" spans="1:8">
      <c r="A2025" s="82"/>
      <c r="B2025" s="82"/>
      <c r="C2025" s="84"/>
      <c r="D2025" s="83"/>
      <c r="E2025" s="81"/>
      <c r="F2025" s="81"/>
      <c r="G2025" s="81"/>
      <c r="H2025" s="84"/>
    </row>
    <row r="2026" spans="1:8">
      <c r="A2026" s="82"/>
      <c r="B2026" s="82"/>
      <c r="C2026" s="84"/>
      <c r="D2026" s="83"/>
      <c r="E2026" s="81"/>
      <c r="F2026" s="81"/>
      <c r="G2026" s="81"/>
      <c r="H2026" s="84"/>
    </row>
    <row r="2027" spans="1:8">
      <c r="A2027" s="82"/>
      <c r="B2027" s="82"/>
      <c r="C2027" s="84"/>
      <c r="D2027" s="83"/>
      <c r="E2027" s="81"/>
      <c r="F2027" s="81"/>
      <c r="G2027" s="81"/>
      <c r="H2027" s="84"/>
    </row>
    <row r="2028" spans="1:8">
      <c r="A2028" s="82"/>
      <c r="B2028" s="82"/>
      <c r="C2028" s="84"/>
      <c r="D2028" s="83"/>
      <c r="E2028" s="81"/>
      <c r="F2028" s="81"/>
      <c r="G2028" s="81"/>
      <c r="H2028" s="84"/>
    </row>
    <row r="2029" spans="1:8">
      <c r="A2029" s="82"/>
      <c r="B2029" s="82"/>
      <c r="C2029" s="84"/>
      <c r="D2029" s="83"/>
      <c r="E2029" s="81"/>
      <c r="F2029" s="81"/>
      <c r="G2029" s="81"/>
      <c r="H2029" s="84"/>
    </row>
    <row r="2030" spans="1:8">
      <c r="A2030" s="82"/>
      <c r="B2030" s="82"/>
      <c r="C2030" s="84"/>
      <c r="D2030" s="83"/>
      <c r="E2030" s="81"/>
      <c r="F2030" s="81"/>
      <c r="G2030" s="81"/>
      <c r="H2030" s="84"/>
    </row>
    <row r="2031" spans="1:8">
      <c r="A2031" s="82"/>
      <c r="B2031" s="82"/>
      <c r="C2031" s="84"/>
      <c r="D2031" s="83"/>
      <c r="E2031" s="81"/>
      <c r="F2031" s="81"/>
      <c r="G2031" s="81"/>
      <c r="H2031" s="84"/>
    </row>
    <row r="2032" spans="1:8">
      <c r="A2032" s="82"/>
      <c r="B2032" s="82"/>
      <c r="C2032" s="84"/>
      <c r="D2032" s="83"/>
      <c r="E2032" s="81"/>
      <c r="F2032" s="81"/>
      <c r="G2032" s="81"/>
      <c r="H2032" s="84"/>
    </row>
    <row r="2033" spans="1:8">
      <c r="A2033" s="82"/>
      <c r="B2033" s="82"/>
      <c r="C2033" s="84"/>
      <c r="D2033" s="83"/>
      <c r="E2033" s="81"/>
      <c r="F2033" s="81"/>
      <c r="G2033" s="81"/>
      <c r="H2033" s="84"/>
    </row>
    <row r="2034" spans="1:8">
      <c r="A2034" s="82"/>
      <c r="B2034" s="82"/>
      <c r="C2034" s="84"/>
      <c r="D2034" s="83"/>
      <c r="E2034" s="81"/>
      <c r="F2034" s="81"/>
      <c r="G2034" s="81"/>
      <c r="H2034" s="84"/>
    </row>
    <row r="2035" spans="1:8">
      <c r="A2035" s="82"/>
      <c r="B2035" s="82"/>
      <c r="C2035" s="84"/>
      <c r="D2035" s="83"/>
      <c r="E2035" s="81"/>
      <c r="F2035" s="81"/>
      <c r="G2035" s="81"/>
      <c r="H2035" s="84"/>
    </row>
    <row r="2036" spans="1:8">
      <c r="A2036" s="82"/>
      <c r="B2036" s="82"/>
      <c r="C2036" s="84"/>
      <c r="D2036" s="83"/>
      <c r="E2036" s="81"/>
      <c r="F2036" s="81"/>
      <c r="G2036" s="81"/>
      <c r="H2036" s="84"/>
    </row>
    <row r="2037" spans="1:8">
      <c r="A2037" s="82"/>
      <c r="B2037" s="82"/>
      <c r="C2037" s="84"/>
      <c r="D2037" s="83"/>
      <c r="E2037" s="81"/>
      <c r="F2037" s="81"/>
      <c r="G2037" s="81"/>
      <c r="H2037" s="84"/>
    </row>
    <row r="2038" spans="1:8">
      <c r="A2038" s="82"/>
      <c r="B2038" s="82"/>
      <c r="C2038" s="84"/>
      <c r="D2038" s="83"/>
      <c r="E2038" s="81"/>
      <c r="F2038" s="81"/>
      <c r="G2038" s="81"/>
      <c r="H2038" s="84"/>
    </row>
    <row r="2039" spans="1:8">
      <c r="A2039" s="82"/>
      <c r="B2039" s="82"/>
      <c r="C2039" s="84"/>
      <c r="D2039" s="83"/>
      <c r="E2039" s="81"/>
      <c r="F2039" s="81"/>
      <c r="G2039" s="81"/>
      <c r="H2039" s="84"/>
    </row>
    <row r="2040" spans="1:8">
      <c r="A2040" s="82"/>
      <c r="B2040" s="82"/>
      <c r="C2040" s="84"/>
      <c r="D2040" s="83"/>
      <c r="E2040" s="81"/>
      <c r="F2040" s="81"/>
      <c r="G2040" s="81"/>
      <c r="H2040" s="84"/>
    </row>
    <row r="2041" spans="1:8">
      <c r="A2041" s="82"/>
      <c r="B2041" s="82"/>
      <c r="C2041" s="84"/>
      <c r="D2041" s="83"/>
      <c r="E2041" s="81"/>
      <c r="F2041" s="81"/>
      <c r="G2041" s="81"/>
      <c r="H2041" s="84"/>
    </row>
    <row r="2042" spans="1:8">
      <c r="A2042" s="82"/>
      <c r="B2042" s="82"/>
      <c r="C2042" s="84"/>
      <c r="D2042" s="83"/>
      <c r="E2042" s="81"/>
      <c r="F2042" s="81"/>
      <c r="G2042" s="81"/>
      <c r="H2042" s="84"/>
    </row>
    <row r="2043" spans="1:8">
      <c r="A2043" s="82"/>
      <c r="B2043" s="82"/>
      <c r="C2043" s="84"/>
      <c r="D2043" s="83"/>
      <c r="E2043" s="81"/>
      <c r="F2043" s="81"/>
      <c r="G2043" s="81"/>
      <c r="H2043" s="84"/>
    </row>
    <row r="2044" spans="1:8">
      <c r="A2044" s="82"/>
      <c r="B2044" s="82"/>
      <c r="C2044" s="84"/>
      <c r="D2044" s="83"/>
      <c r="E2044" s="81"/>
      <c r="F2044" s="81"/>
      <c r="G2044" s="81"/>
      <c r="H2044" s="84"/>
    </row>
    <row r="2045" spans="1:8">
      <c r="A2045" s="82"/>
      <c r="B2045" s="82"/>
      <c r="C2045" s="84"/>
      <c r="D2045" s="83"/>
      <c r="E2045" s="81"/>
      <c r="F2045" s="81"/>
      <c r="G2045" s="81"/>
      <c r="H2045" s="84"/>
    </row>
    <row r="2046" spans="1:8">
      <c r="A2046" s="82"/>
      <c r="B2046" s="82"/>
      <c r="C2046" s="84"/>
      <c r="D2046" s="83"/>
      <c r="E2046" s="81"/>
      <c r="F2046" s="81"/>
      <c r="G2046" s="81"/>
      <c r="H2046" s="84"/>
    </row>
    <row r="2047" spans="1:8">
      <c r="A2047" s="82"/>
      <c r="B2047" s="82"/>
      <c r="C2047" s="84"/>
      <c r="D2047" s="83"/>
      <c r="E2047" s="81"/>
      <c r="F2047" s="81"/>
      <c r="G2047" s="81"/>
      <c r="H2047" s="84"/>
    </row>
    <row r="2048" spans="1:8">
      <c r="A2048" s="82"/>
      <c r="B2048" s="82"/>
      <c r="C2048" s="84"/>
      <c r="D2048" s="83"/>
      <c r="E2048" s="81"/>
      <c r="F2048" s="81"/>
      <c r="G2048" s="81"/>
      <c r="H2048" s="84"/>
    </row>
    <row r="2049" spans="1:8">
      <c r="A2049" s="82"/>
      <c r="B2049" s="82"/>
      <c r="C2049" s="84"/>
      <c r="D2049" s="83"/>
      <c r="E2049" s="81"/>
      <c r="F2049" s="81"/>
      <c r="G2049" s="81"/>
      <c r="H2049" s="84"/>
    </row>
    <row r="2050" spans="1:8">
      <c r="A2050" s="82"/>
      <c r="B2050" s="82"/>
      <c r="C2050" s="84"/>
      <c r="D2050" s="83"/>
      <c r="E2050" s="81"/>
      <c r="F2050" s="81"/>
      <c r="G2050" s="81"/>
      <c r="H2050" s="84"/>
    </row>
    <row r="2051" spans="1:8">
      <c r="A2051" s="82"/>
      <c r="B2051" s="82"/>
      <c r="C2051" s="84"/>
      <c r="D2051" s="83"/>
      <c r="E2051" s="81"/>
      <c r="F2051" s="81"/>
      <c r="G2051" s="81"/>
      <c r="H2051" s="84"/>
    </row>
    <row r="2052" spans="1:8">
      <c r="A2052" s="82"/>
      <c r="B2052" s="82"/>
      <c r="C2052" s="84"/>
      <c r="D2052" s="83"/>
      <c r="E2052" s="81"/>
      <c r="F2052" s="81"/>
      <c r="G2052" s="81"/>
      <c r="H2052" s="84"/>
    </row>
    <row r="2053" spans="1:8">
      <c r="A2053" s="82"/>
      <c r="B2053" s="82"/>
      <c r="C2053" s="84"/>
      <c r="D2053" s="83"/>
      <c r="E2053" s="81"/>
      <c r="F2053" s="81"/>
      <c r="G2053" s="81"/>
      <c r="H2053" s="84"/>
    </row>
    <row r="2054" spans="1:8">
      <c r="A2054" s="82"/>
      <c r="B2054" s="82"/>
      <c r="C2054" s="84"/>
      <c r="D2054" s="83"/>
      <c r="E2054" s="81"/>
      <c r="F2054" s="81"/>
      <c r="G2054" s="81"/>
      <c r="H2054" s="84"/>
    </row>
    <row r="2055" spans="1:8">
      <c r="A2055" s="82"/>
      <c r="B2055" s="82"/>
      <c r="C2055" s="84"/>
      <c r="D2055" s="83"/>
      <c r="E2055" s="81"/>
      <c r="F2055" s="81"/>
      <c r="G2055" s="81"/>
      <c r="H2055" s="84"/>
    </row>
    <row r="2056" spans="1:8">
      <c r="A2056" s="82"/>
      <c r="B2056" s="82"/>
      <c r="C2056" s="84"/>
      <c r="D2056" s="83"/>
      <c r="E2056" s="81"/>
      <c r="F2056" s="81"/>
      <c r="G2056" s="81"/>
      <c r="H2056" s="84"/>
    </row>
    <row r="2057" spans="1:8">
      <c r="A2057" s="82"/>
      <c r="B2057" s="82"/>
      <c r="C2057" s="84"/>
      <c r="D2057" s="83"/>
      <c r="E2057" s="81"/>
      <c r="F2057" s="81"/>
      <c r="G2057" s="81"/>
      <c r="H2057" s="84"/>
    </row>
    <row r="2058" spans="1:8">
      <c r="A2058" s="82"/>
      <c r="B2058" s="82"/>
      <c r="C2058" s="84"/>
      <c r="D2058" s="83"/>
      <c r="E2058" s="81"/>
      <c r="F2058" s="81"/>
      <c r="G2058" s="81"/>
      <c r="H2058" s="84"/>
    </row>
    <row r="2059" spans="1:8">
      <c r="A2059" s="82"/>
      <c r="B2059" s="82"/>
      <c r="C2059" s="84"/>
      <c r="D2059" s="83"/>
      <c r="E2059" s="81"/>
      <c r="F2059" s="81"/>
      <c r="G2059" s="81"/>
      <c r="H2059" s="84"/>
    </row>
    <row r="2060" spans="1:8">
      <c r="A2060" s="82"/>
      <c r="B2060" s="82"/>
      <c r="C2060" s="84"/>
      <c r="D2060" s="83"/>
      <c r="E2060" s="81"/>
      <c r="F2060" s="81"/>
      <c r="G2060" s="81"/>
      <c r="H2060" s="84"/>
    </row>
    <row r="2061" spans="1:8">
      <c r="A2061" s="82"/>
      <c r="B2061" s="82"/>
      <c r="C2061" s="84"/>
      <c r="D2061" s="83"/>
      <c r="E2061" s="81"/>
      <c r="F2061" s="81"/>
      <c r="G2061" s="81"/>
      <c r="H2061" s="84"/>
    </row>
    <row r="2062" spans="1:8">
      <c r="A2062" s="82"/>
      <c r="B2062" s="82"/>
      <c r="C2062" s="84"/>
      <c r="D2062" s="83"/>
      <c r="E2062" s="81"/>
      <c r="F2062" s="81"/>
      <c r="G2062" s="81"/>
      <c r="H2062" s="84"/>
    </row>
    <row r="2063" spans="1:8">
      <c r="A2063" s="82"/>
      <c r="B2063" s="82"/>
      <c r="C2063" s="84"/>
      <c r="D2063" s="83"/>
      <c r="E2063" s="81"/>
      <c r="F2063" s="81"/>
      <c r="G2063" s="81"/>
      <c r="H2063" s="84"/>
    </row>
    <row r="2064" spans="1:8">
      <c r="A2064" s="82"/>
      <c r="B2064" s="82"/>
      <c r="C2064" s="84"/>
      <c r="D2064" s="83"/>
      <c r="E2064" s="81"/>
      <c r="F2064" s="81"/>
      <c r="G2064" s="81"/>
      <c r="H2064" s="84"/>
    </row>
    <row r="2065" spans="1:8">
      <c r="A2065" s="82"/>
      <c r="B2065" s="82"/>
      <c r="C2065" s="84"/>
      <c r="D2065" s="83"/>
      <c r="E2065" s="81"/>
      <c r="F2065" s="81"/>
      <c r="G2065" s="81"/>
      <c r="H2065" s="84"/>
    </row>
    <row r="2066" spans="1:8">
      <c r="A2066" s="82"/>
      <c r="B2066" s="82"/>
      <c r="C2066" s="84"/>
      <c r="D2066" s="83"/>
      <c r="E2066" s="81"/>
      <c r="F2066" s="81"/>
      <c r="G2066" s="81"/>
      <c r="H2066" s="84"/>
    </row>
    <row r="2067" spans="1:8">
      <c r="A2067" s="82"/>
      <c r="B2067" s="82"/>
      <c r="C2067" s="84"/>
      <c r="D2067" s="83"/>
      <c r="E2067" s="81"/>
      <c r="F2067" s="81"/>
      <c r="G2067" s="81"/>
      <c r="H2067" s="84"/>
    </row>
    <row r="2068" spans="1:8">
      <c r="A2068" s="82"/>
      <c r="B2068" s="82"/>
      <c r="C2068" s="84"/>
      <c r="D2068" s="83"/>
      <c r="E2068" s="81"/>
      <c r="F2068" s="81"/>
      <c r="G2068" s="81"/>
      <c r="H2068" s="84"/>
    </row>
    <row r="2069" spans="1:8">
      <c r="A2069" s="82"/>
      <c r="B2069" s="82"/>
      <c r="C2069" s="84"/>
      <c r="D2069" s="83"/>
      <c r="E2069" s="81"/>
      <c r="F2069" s="81"/>
      <c r="G2069" s="81"/>
      <c r="H2069" s="84"/>
    </row>
    <row r="2070" spans="1:8">
      <c r="A2070" s="82"/>
      <c r="B2070" s="82"/>
      <c r="C2070" s="84"/>
      <c r="D2070" s="83"/>
      <c r="E2070" s="81"/>
      <c r="F2070" s="81"/>
      <c r="G2070" s="81"/>
      <c r="H2070" s="84"/>
    </row>
    <row r="2071" spans="1:8">
      <c r="A2071" s="82"/>
      <c r="B2071" s="82"/>
      <c r="C2071" s="84"/>
      <c r="D2071" s="83"/>
      <c r="E2071" s="81"/>
      <c r="F2071" s="81"/>
      <c r="G2071" s="81"/>
      <c r="H2071" s="84"/>
    </row>
    <row r="2072" spans="1:8">
      <c r="A2072" s="82"/>
      <c r="B2072" s="82"/>
      <c r="C2072" s="84"/>
      <c r="D2072" s="83"/>
      <c r="E2072" s="81"/>
      <c r="F2072" s="81"/>
      <c r="G2072" s="81"/>
      <c r="H2072" s="84"/>
    </row>
    <row r="2073" spans="1:8">
      <c r="A2073" s="82"/>
      <c r="B2073" s="82"/>
      <c r="C2073" s="84"/>
      <c r="D2073" s="83"/>
      <c r="E2073" s="81"/>
      <c r="F2073" s="81"/>
      <c r="G2073" s="81"/>
      <c r="H2073" s="84"/>
    </row>
    <row r="2074" spans="1:8">
      <c r="A2074" s="82"/>
      <c r="B2074" s="82"/>
      <c r="C2074" s="84"/>
      <c r="D2074" s="83"/>
      <c r="E2074" s="81"/>
      <c r="F2074" s="81"/>
      <c r="G2074" s="81"/>
      <c r="H2074" s="84"/>
    </row>
    <row r="2075" spans="1:8">
      <c r="A2075" s="82"/>
      <c r="B2075" s="82"/>
      <c r="C2075" s="84"/>
      <c r="D2075" s="83"/>
      <c r="E2075" s="81"/>
      <c r="F2075" s="81"/>
      <c r="G2075" s="81"/>
      <c r="H2075" s="84"/>
    </row>
    <row r="2076" spans="1:8">
      <c r="A2076" s="82"/>
      <c r="B2076" s="82"/>
      <c r="C2076" s="84"/>
      <c r="D2076" s="83"/>
      <c r="E2076" s="81"/>
      <c r="F2076" s="81"/>
      <c r="G2076" s="81"/>
      <c r="H2076" s="84"/>
    </row>
    <row r="2077" spans="1:8">
      <c r="A2077" s="82"/>
      <c r="B2077" s="82"/>
      <c r="C2077" s="84"/>
      <c r="D2077" s="83"/>
      <c r="E2077" s="81"/>
      <c r="F2077" s="81"/>
      <c r="G2077" s="81"/>
      <c r="H2077" s="84"/>
    </row>
    <row r="2078" spans="1:8">
      <c r="A2078" s="82"/>
      <c r="B2078" s="82"/>
      <c r="C2078" s="84"/>
      <c r="D2078" s="83"/>
      <c r="E2078" s="81"/>
      <c r="F2078" s="81"/>
      <c r="G2078" s="81"/>
      <c r="H2078" s="84"/>
    </row>
    <row r="2079" spans="1:8">
      <c r="A2079" s="82"/>
      <c r="B2079" s="82"/>
      <c r="C2079" s="84"/>
      <c r="D2079" s="83"/>
      <c r="E2079" s="81"/>
      <c r="F2079" s="81"/>
      <c r="G2079" s="81"/>
      <c r="H2079" s="84"/>
    </row>
    <row r="2080" spans="1:8">
      <c r="A2080" s="82"/>
      <c r="B2080" s="82"/>
      <c r="C2080" s="84"/>
      <c r="D2080" s="83"/>
      <c r="E2080" s="81"/>
      <c r="F2080" s="81"/>
      <c r="G2080" s="81"/>
      <c r="H2080" s="84"/>
    </row>
    <row r="2081" spans="1:8">
      <c r="A2081" s="82"/>
      <c r="B2081" s="82"/>
      <c r="C2081" s="84"/>
      <c r="D2081" s="83"/>
      <c r="E2081" s="81"/>
      <c r="F2081" s="81"/>
      <c r="G2081" s="81"/>
      <c r="H2081" s="84"/>
    </row>
    <row r="2082" spans="1:8">
      <c r="A2082" s="82"/>
      <c r="B2082" s="82"/>
      <c r="C2082" s="84"/>
      <c r="D2082" s="83"/>
      <c r="E2082" s="81"/>
      <c r="F2082" s="81"/>
      <c r="G2082" s="81"/>
      <c r="H2082" s="84"/>
    </row>
    <row r="2083" spans="1:8">
      <c r="A2083" s="82"/>
      <c r="B2083" s="82"/>
      <c r="C2083" s="84"/>
      <c r="D2083" s="83"/>
      <c r="E2083" s="81"/>
      <c r="F2083" s="81"/>
      <c r="G2083" s="81"/>
      <c r="H2083" s="84"/>
    </row>
    <row r="2084" spans="1:8">
      <c r="A2084" s="82"/>
      <c r="B2084" s="82"/>
      <c r="C2084" s="84"/>
      <c r="D2084" s="83"/>
      <c r="E2084" s="81"/>
      <c r="F2084" s="81"/>
      <c r="G2084" s="81"/>
      <c r="H2084" s="84"/>
    </row>
    <row r="2085" spans="1:8">
      <c r="A2085" s="82"/>
      <c r="B2085" s="82"/>
      <c r="C2085" s="84"/>
      <c r="D2085" s="83"/>
      <c r="E2085" s="81"/>
      <c r="F2085" s="81"/>
      <c r="G2085" s="81"/>
      <c r="H2085" s="84"/>
    </row>
    <row r="2086" spans="1:8">
      <c r="A2086" s="82"/>
      <c r="B2086" s="82"/>
      <c r="C2086" s="84"/>
      <c r="D2086" s="83"/>
      <c r="E2086" s="81"/>
      <c r="F2086" s="81"/>
      <c r="G2086" s="81"/>
      <c r="H2086" s="84"/>
    </row>
    <row r="2087" spans="1:8">
      <c r="A2087" s="82"/>
      <c r="B2087" s="82"/>
      <c r="C2087" s="84"/>
      <c r="D2087" s="83"/>
      <c r="E2087" s="81"/>
      <c r="F2087" s="81"/>
      <c r="G2087" s="81"/>
      <c r="H2087" s="84"/>
    </row>
    <row r="2088" spans="1:8">
      <c r="A2088" s="82"/>
      <c r="B2088" s="82"/>
      <c r="C2088" s="84"/>
      <c r="D2088" s="83"/>
      <c r="E2088" s="81"/>
      <c r="F2088" s="81"/>
      <c r="G2088" s="81"/>
      <c r="H2088" s="84"/>
    </row>
    <row r="2089" spans="1:8">
      <c r="A2089" s="82"/>
      <c r="B2089" s="82"/>
      <c r="C2089" s="84"/>
      <c r="D2089" s="83"/>
      <c r="E2089" s="81"/>
      <c r="F2089" s="81"/>
      <c r="G2089" s="81"/>
      <c r="H2089" s="84"/>
    </row>
    <row r="2090" spans="1:8">
      <c r="A2090" s="82"/>
      <c r="B2090" s="82"/>
      <c r="C2090" s="84"/>
      <c r="D2090" s="83"/>
      <c r="E2090" s="81"/>
      <c r="F2090" s="81"/>
      <c r="G2090" s="81"/>
      <c r="H2090" s="84"/>
    </row>
    <row r="2091" spans="1:8">
      <c r="A2091" s="82"/>
      <c r="B2091" s="82"/>
      <c r="C2091" s="84"/>
      <c r="D2091" s="83"/>
      <c r="E2091" s="81"/>
      <c r="F2091" s="81"/>
      <c r="G2091" s="81"/>
      <c r="H2091" s="84"/>
    </row>
    <row r="2092" spans="1:8">
      <c r="A2092" s="82"/>
      <c r="B2092" s="82"/>
      <c r="C2092" s="84"/>
      <c r="D2092" s="83"/>
      <c r="E2092" s="81"/>
      <c r="F2092" s="81"/>
      <c r="G2092" s="81"/>
      <c r="H2092" s="84"/>
    </row>
    <row r="2093" spans="1:8">
      <c r="A2093" s="82"/>
      <c r="B2093" s="82"/>
      <c r="C2093" s="84"/>
      <c r="D2093" s="83"/>
      <c r="E2093" s="81"/>
      <c r="F2093" s="81"/>
      <c r="G2093" s="81"/>
      <c r="H2093" s="84"/>
    </row>
    <row r="2094" spans="1:8">
      <c r="A2094" s="82"/>
      <c r="B2094" s="82"/>
      <c r="C2094" s="84"/>
      <c r="D2094" s="83"/>
      <c r="E2094" s="81"/>
      <c r="F2094" s="81"/>
      <c r="G2094" s="81"/>
      <c r="H2094" s="84"/>
    </row>
    <row r="2095" spans="1:8">
      <c r="A2095" s="82"/>
      <c r="B2095" s="82"/>
      <c r="C2095" s="84"/>
      <c r="D2095" s="83"/>
      <c r="E2095" s="81"/>
      <c r="F2095" s="81"/>
      <c r="G2095" s="81"/>
      <c r="H2095" s="84"/>
    </row>
    <row r="2096" spans="1:8">
      <c r="A2096" s="82"/>
      <c r="B2096" s="82"/>
      <c r="C2096" s="84"/>
      <c r="D2096" s="83"/>
      <c r="E2096" s="81"/>
      <c r="F2096" s="81"/>
      <c r="G2096" s="81"/>
      <c r="H2096" s="84"/>
    </row>
    <row r="2097" spans="1:8">
      <c r="A2097" s="82"/>
      <c r="B2097" s="82"/>
      <c r="C2097" s="84"/>
      <c r="D2097" s="83"/>
      <c r="E2097" s="81"/>
      <c r="F2097" s="81"/>
      <c r="G2097" s="81"/>
      <c r="H2097" s="84"/>
    </row>
    <row r="2098" spans="1:8">
      <c r="A2098" s="82"/>
      <c r="B2098" s="82"/>
      <c r="C2098" s="84"/>
      <c r="D2098" s="83"/>
      <c r="E2098" s="81"/>
      <c r="F2098" s="81"/>
      <c r="G2098" s="81"/>
      <c r="H2098" s="84"/>
    </row>
    <row r="2099" spans="1:8">
      <c r="A2099" s="82"/>
      <c r="B2099" s="82"/>
      <c r="C2099" s="84"/>
      <c r="D2099" s="83"/>
      <c r="E2099" s="81"/>
      <c r="F2099" s="81"/>
      <c r="G2099" s="81"/>
      <c r="H2099" s="84"/>
    </row>
    <row r="2100" spans="1:8">
      <c r="A2100" s="82"/>
      <c r="B2100" s="82"/>
      <c r="C2100" s="84"/>
      <c r="D2100" s="83"/>
      <c r="E2100" s="81"/>
      <c r="F2100" s="81"/>
      <c r="G2100" s="81"/>
      <c r="H2100" s="84"/>
    </row>
    <row r="2101" spans="1:8">
      <c r="A2101" s="82"/>
      <c r="B2101" s="82"/>
      <c r="C2101" s="84"/>
      <c r="D2101" s="83"/>
      <c r="E2101" s="81"/>
      <c r="F2101" s="81"/>
      <c r="G2101" s="81"/>
      <c r="H2101" s="84"/>
    </row>
    <row r="2102" spans="1:8">
      <c r="A2102" s="82"/>
      <c r="B2102" s="82"/>
      <c r="C2102" s="84"/>
      <c r="D2102" s="83"/>
      <c r="E2102" s="81"/>
      <c r="F2102" s="81"/>
      <c r="G2102" s="81"/>
      <c r="H2102" s="84"/>
    </row>
    <row r="2103" spans="1:8">
      <c r="A2103" s="82"/>
      <c r="B2103" s="82"/>
      <c r="C2103" s="84"/>
      <c r="D2103" s="83"/>
      <c r="E2103" s="81"/>
      <c r="F2103" s="81"/>
      <c r="G2103" s="81"/>
      <c r="H2103" s="84"/>
    </row>
    <row r="2104" spans="1:8">
      <c r="A2104" s="82"/>
      <c r="B2104" s="82"/>
      <c r="C2104" s="84"/>
      <c r="D2104" s="83"/>
      <c r="E2104" s="81"/>
      <c r="F2104" s="81"/>
      <c r="G2104" s="81"/>
      <c r="H2104" s="84"/>
    </row>
    <row r="2105" spans="1:8">
      <c r="A2105" s="82"/>
      <c r="B2105" s="82"/>
      <c r="C2105" s="84"/>
      <c r="D2105" s="83"/>
      <c r="E2105" s="81"/>
      <c r="F2105" s="81"/>
      <c r="G2105" s="81"/>
      <c r="H2105" s="84"/>
    </row>
    <row r="2106" spans="1:8">
      <c r="A2106" s="82"/>
      <c r="B2106" s="82"/>
      <c r="C2106" s="84"/>
      <c r="D2106" s="83"/>
      <c r="E2106" s="81"/>
      <c r="F2106" s="81"/>
      <c r="G2106" s="81"/>
      <c r="H2106" s="84"/>
    </row>
    <row r="2107" spans="1:8">
      <c r="A2107" s="82"/>
      <c r="B2107" s="82"/>
      <c r="C2107" s="84"/>
      <c r="D2107" s="83"/>
      <c r="E2107" s="81"/>
      <c r="F2107" s="81"/>
      <c r="G2107" s="81"/>
      <c r="H2107" s="84"/>
    </row>
    <row r="2108" spans="1:8">
      <c r="A2108" s="82"/>
      <c r="B2108" s="82"/>
      <c r="C2108" s="84"/>
      <c r="D2108" s="83"/>
      <c r="E2108" s="81"/>
      <c r="F2108" s="81"/>
      <c r="G2108" s="81"/>
      <c r="H2108" s="84"/>
    </row>
    <row r="2109" spans="1:8">
      <c r="A2109" s="82"/>
      <c r="B2109" s="82"/>
      <c r="C2109" s="84"/>
      <c r="D2109" s="83"/>
      <c r="E2109" s="81"/>
      <c r="F2109" s="81"/>
      <c r="G2109" s="81"/>
      <c r="H2109" s="84"/>
    </row>
    <row r="2110" spans="1:8">
      <c r="A2110" s="82"/>
      <c r="B2110" s="82"/>
      <c r="C2110" s="84"/>
      <c r="D2110" s="83"/>
      <c r="E2110" s="81"/>
      <c r="F2110" s="81"/>
      <c r="G2110" s="81"/>
      <c r="H2110" s="84"/>
    </row>
    <row r="2111" spans="1:8">
      <c r="A2111" s="82"/>
      <c r="B2111" s="82"/>
      <c r="C2111" s="84"/>
      <c r="D2111" s="83"/>
      <c r="E2111" s="81"/>
      <c r="F2111" s="81"/>
      <c r="G2111" s="81"/>
      <c r="H2111" s="84"/>
    </row>
    <row r="2112" spans="1:8">
      <c r="A2112" s="82"/>
      <c r="B2112" s="82"/>
      <c r="C2112" s="84"/>
      <c r="D2112" s="83"/>
      <c r="E2112" s="81"/>
      <c r="F2112" s="81"/>
      <c r="G2112" s="81"/>
      <c r="H2112" s="84"/>
    </row>
    <row r="2113" spans="1:8">
      <c r="A2113" s="82"/>
      <c r="B2113" s="82"/>
      <c r="C2113" s="84"/>
      <c r="D2113" s="83"/>
      <c r="E2113" s="81"/>
      <c r="F2113" s="81"/>
      <c r="G2113" s="81"/>
      <c r="H2113" s="84"/>
    </row>
    <row r="2114" spans="1:8">
      <c r="A2114" s="82"/>
      <c r="B2114" s="82"/>
      <c r="C2114" s="84"/>
      <c r="D2114" s="83"/>
      <c r="E2114" s="81"/>
      <c r="F2114" s="81"/>
      <c r="G2114" s="81"/>
      <c r="H2114" s="84"/>
    </row>
    <row r="2115" spans="1:8">
      <c r="A2115" s="82"/>
      <c r="B2115" s="82"/>
      <c r="C2115" s="84"/>
      <c r="D2115" s="83"/>
      <c r="E2115" s="81"/>
      <c r="F2115" s="81"/>
      <c r="G2115" s="81"/>
      <c r="H2115" s="84"/>
    </row>
    <row r="2116" spans="1:8">
      <c r="A2116" s="82"/>
      <c r="B2116" s="82"/>
      <c r="C2116" s="84"/>
      <c r="D2116" s="83"/>
      <c r="E2116" s="81"/>
      <c r="F2116" s="81"/>
      <c r="G2116" s="81"/>
      <c r="H2116" s="84"/>
    </row>
    <row r="2117" spans="1:8">
      <c r="A2117" s="82"/>
      <c r="B2117" s="82"/>
      <c r="C2117" s="84"/>
      <c r="D2117" s="83"/>
      <c r="E2117" s="81"/>
      <c r="F2117" s="81"/>
      <c r="G2117" s="81"/>
      <c r="H2117" s="84"/>
    </row>
    <row r="2118" spans="1:8">
      <c r="A2118" s="82"/>
      <c r="B2118" s="82"/>
      <c r="C2118" s="84"/>
      <c r="D2118" s="83"/>
      <c r="E2118" s="81"/>
      <c r="F2118" s="81"/>
      <c r="G2118" s="81"/>
      <c r="H2118" s="84"/>
    </row>
    <row r="2119" spans="1:8">
      <c r="A2119" s="82"/>
      <c r="B2119" s="82"/>
      <c r="C2119" s="84"/>
      <c r="D2119" s="83"/>
      <c r="E2119" s="81"/>
      <c r="F2119" s="81"/>
      <c r="G2119" s="81"/>
      <c r="H2119" s="84"/>
    </row>
    <row r="2120" spans="1:8">
      <c r="A2120" s="82"/>
      <c r="B2120" s="82"/>
      <c r="C2120" s="84"/>
      <c r="D2120" s="83"/>
      <c r="E2120" s="81"/>
      <c r="F2120" s="81"/>
      <c r="G2120" s="81"/>
      <c r="H2120" s="84"/>
    </row>
    <row r="2121" spans="1:8">
      <c r="A2121" s="82"/>
      <c r="B2121" s="82"/>
      <c r="C2121" s="84"/>
      <c r="D2121" s="83"/>
      <c r="E2121" s="81"/>
      <c r="F2121" s="81"/>
      <c r="G2121" s="81"/>
      <c r="H2121" s="84"/>
    </row>
    <row r="2122" spans="1:8">
      <c r="A2122" s="82"/>
      <c r="B2122" s="82"/>
      <c r="C2122" s="84"/>
      <c r="D2122" s="83"/>
      <c r="E2122" s="81"/>
      <c r="F2122" s="81"/>
      <c r="G2122" s="81"/>
      <c r="H2122" s="84"/>
    </row>
    <row r="2123" spans="1:8">
      <c r="A2123" s="82"/>
      <c r="B2123" s="82"/>
      <c r="C2123" s="84"/>
      <c r="D2123" s="83"/>
      <c r="E2123" s="81"/>
      <c r="F2123" s="81"/>
      <c r="G2123" s="81"/>
      <c r="H2123" s="84"/>
    </row>
    <row r="2124" spans="1:8">
      <c r="A2124" s="82"/>
      <c r="B2124" s="82"/>
      <c r="C2124" s="84"/>
      <c r="D2124" s="83"/>
      <c r="E2124" s="81"/>
      <c r="F2124" s="81"/>
      <c r="G2124" s="81"/>
      <c r="H2124" s="84"/>
    </row>
    <row r="2125" spans="1:8">
      <c r="A2125" s="82"/>
      <c r="B2125" s="82"/>
      <c r="C2125" s="84"/>
      <c r="D2125" s="83"/>
      <c r="E2125" s="81"/>
      <c r="F2125" s="81"/>
      <c r="G2125" s="81"/>
      <c r="H2125" s="84"/>
    </row>
    <row r="2126" spans="1:8">
      <c r="A2126" s="82"/>
      <c r="B2126" s="82"/>
      <c r="C2126" s="84"/>
      <c r="D2126" s="83"/>
      <c r="E2126" s="81"/>
      <c r="F2126" s="81"/>
      <c r="G2126" s="81"/>
      <c r="H2126" s="84"/>
    </row>
    <row r="2127" spans="1:8">
      <c r="A2127" s="82"/>
      <c r="B2127" s="82"/>
      <c r="C2127" s="84"/>
      <c r="D2127" s="83"/>
      <c r="E2127" s="81"/>
      <c r="F2127" s="81"/>
      <c r="G2127" s="81"/>
      <c r="H2127" s="84"/>
    </row>
    <row r="2128" spans="1:8">
      <c r="A2128" s="82"/>
      <c r="B2128" s="82"/>
      <c r="C2128" s="84"/>
      <c r="D2128" s="83"/>
      <c r="E2128" s="81"/>
      <c r="F2128" s="81"/>
      <c r="G2128" s="81"/>
      <c r="H2128" s="84"/>
    </row>
    <row r="2129" spans="1:8">
      <c r="A2129" s="82"/>
      <c r="B2129" s="82"/>
      <c r="C2129" s="84"/>
      <c r="D2129" s="83"/>
      <c r="E2129" s="81"/>
      <c r="F2129" s="81"/>
      <c r="G2129" s="81"/>
      <c r="H2129" s="84"/>
    </row>
    <row r="2130" spans="1:8">
      <c r="A2130" s="82"/>
      <c r="B2130" s="82"/>
      <c r="C2130" s="84"/>
      <c r="D2130" s="83"/>
      <c r="E2130" s="81"/>
      <c r="F2130" s="81"/>
      <c r="G2130" s="81"/>
      <c r="H2130" s="84"/>
    </row>
    <row r="2131" spans="1:8">
      <c r="A2131" s="82"/>
      <c r="B2131" s="82"/>
      <c r="C2131" s="84"/>
      <c r="D2131" s="83"/>
      <c r="E2131" s="81"/>
      <c r="F2131" s="81"/>
      <c r="G2131" s="81"/>
      <c r="H2131" s="84"/>
    </row>
    <row r="2132" spans="1:8">
      <c r="A2132" s="82"/>
      <c r="B2132" s="82"/>
      <c r="C2132" s="84"/>
      <c r="D2132" s="83"/>
      <c r="E2132" s="81"/>
      <c r="F2132" s="81"/>
      <c r="G2132" s="81"/>
      <c r="H2132" s="84"/>
    </row>
    <row r="2133" spans="1:8">
      <c r="A2133" s="82"/>
      <c r="B2133" s="82"/>
      <c r="C2133" s="84"/>
      <c r="D2133" s="83"/>
      <c r="E2133" s="81"/>
      <c r="F2133" s="81"/>
      <c r="G2133" s="81"/>
      <c r="H2133" s="84"/>
    </row>
    <row r="2134" spans="1:8">
      <c r="A2134" s="82"/>
      <c r="B2134" s="82"/>
      <c r="C2134" s="84"/>
      <c r="D2134" s="83"/>
      <c r="E2134" s="81"/>
      <c r="F2134" s="81"/>
      <c r="G2134" s="81"/>
      <c r="H2134" s="84"/>
    </row>
    <row r="2135" spans="1:8">
      <c r="A2135" s="82"/>
      <c r="B2135" s="82"/>
      <c r="C2135" s="84"/>
      <c r="D2135" s="83"/>
      <c r="E2135" s="81"/>
      <c r="F2135" s="81"/>
      <c r="G2135" s="81"/>
      <c r="H2135" s="84"/>
    </row>
    <row r="2136" spans="1:8">
      <c r="A2136" s="82"/>
      <c r="B2136" s="82"/>
      <c r="C2136" s="84"/>
      <c r="D2136" s="83"/>
      <c r="E2136" s="81"/>
      <c r="F2136" s="81"/>
      <c r="G2136" s="81"/>
      <c r="H2136" s="84"/>
    </row>
    <row r="2137" spans="1:8">
      <c r="A2137" s="82"/>
      <c r="B2137" s="82"/>
      <c r="C2137" s="84"/>
      <c r="D2137" s="83"/>
      <c r="E2137" s="81"/>
      <c r="F2137" s="81"/>
      <c r="G2137" s="81"/>
      <c r="H2137" s="84"/>
    </row>
    <row r="2138" spans="1:8">
      <c r="A2138" s="82"/>
      <c r="B2138" s="82"/>
      <c r="C2138" s="84"/>
      <c r="D2138" s="83"/>
      <c r="E2138" s="81"/>
      <c r="F2138" s="81"/>
      <c r="G2138" s="81"/>
      <c r="H2138" s="84"/>
    </row>
    <row r="2139" spans="1:8">
      <c r="A2139" s="82"/>
      <c r="B2139" s="82"/>
      <c r="C2139" s="84"/>
      <c r="D2139" s="83"/>
      <c r="E2139" s="81"/>
      <c r="F2139" s="81"/>
      <c r="G2139" s="81"/>
      <c r="H2139" s="84"/>
    </row>
    <row r="2140" spans="1:8">
      <c r="A2140" s="82"/>
      <c r="B2140" s="82"/>
      <c r="C2140" s="84"/>
      <c r="D2140" s="83"/>
      <c r="E2140" s="81"/>
      <c r="F2140" s="81"/>
      <c r="G2140" s="81"/>
      <c r="H2140" s="84"/>
    </row>
    <row r="2141" spans="1:8">
      <c r="A2141" s="82"/>
      <c r="B2141" s="82"/>
      <c r="C2141" s="84"/>
      <c r="D2141" s="83"/>
      <c r="E2141" s="81"/>
      <c r="F2141" s="81"/>
      <c r="G2141" s="81"/>
      <c r="H2141" s="84"/>
    </row>
    <row r="2142" spans="1:8">
      <c r="A2142" s="82"/>
      <c r="B2142" s="82"/>
      <c r="C2142" s="84"/>
      <c r="D2142" s="83"/>
      <c r="E2142" s="81"/>
      <c r="F2142" s="81"/>
      <c r="G2142" s="81"/>
      <c r="H2142" s="84"/>
    </row>
    <row r="2143" spans="1:8">
      <c r="A2143" s="82"/>
      <c r="B2143" s="82"/>
      <c r="C2143" s="84"/>
      <c r="D2143" s="83"/>
      <c r="E2143" s="81"/>
      <c r="F2143" s="81"/>
      <c r="G2143" s="81"/>
      <c r="H2143" s="84"/>
    </row>
    <row r="2144" spans="1:8">
      <c r="A2144" s="82"/>
      <c r="B2144" s="82"/>
      <c r="C2144" s="84"/>
      <c r="D2144" s="83"/>
      <c r="E2144" s="81"/>
      <c r="F2144" s="81"/>
      <c r="G2144" s="81"/>
      <c r="H2144" s="84"/>
    </row>
    <row r="2145" spans="1:8">
      <c r="A2145" s="82"/>
      <c r="B2145" s="82"/>
      <c r="C2145" s="84"/>
      <c r="D2145" s="83"/>
      <c r="E2145" s="81"/>
      <c r="F2145" s="81"/>
      <c r="G2145" s="81"/>
      <c r="H2145" s="84"/>
    </row>
    <row r="2146" spans="1:8">
      <c r="A2146" s="82"/>
      <c r="B2146" s="82"/>
      <c r="C2146" s="84"/>
      <c r="D2146" s="83"/>
      <c r="E2146" s="81"/>
      <c r="F2146" s="81"/>
      <c r="G2146" s="81"/>
      <c r="H2146" s="84"/>
    </row>
    <row r="2147" spans="1:8">
      <c r="A2147" s="82"/>
      <c r="B2147" s="82"/>
      <c r="C2147" s="84"/>
      <c r="D2147" s="83"/>
      <c r="E2147" s="81"/>
      <c r="F2147" s="81"/>
      <c r="G2147" s="81"/>
      <c r="H2147" s="84"/>
    </row>
    <row r="2148" spans="1:8">
      <c r="A2148" s="82"/>
      <c r="B2148" s="82"/>
      <c r="C2148" s="84"/>
      <c r="D2148" s="83"/>
      <c r="E2148" s="81"/>
      <c r="F2148" s="81"/>
      <c r="G2148" s="81"/>
      <c r="H2148" s="84"/>
    </row>
    <row r="2149" spans="1:8">
      <c r="A2149" s="82"/>
      <c r="B2149" s="82"/>
      <c r="C2149" s="84"/>
      <c r="D2149" s="83"/>
      <c r="E2149" s="81"/>
      <c r="F2149" s="81"/>
      <c r="G2149" s="81"/>
      <c r="H2149" s="84"/>
    </row>
    <row r="2150" spans="1:8">
      <c r="A2150" s="82"/>
      <c r="B2150" s="82"/>
      <c r="C2150" s="84"/>
      <c r="D2150" s="83"/>
      <c r="E2150" s="81"/>
      <c r="F2150" s="81"/>
      <c r="G2150" s="81"/>
      <c r="H2150" s="84"/>
    </row>
    <row r="2151" spans="1:8">
      <c r="A2151" s="82"/>
      <c r="B2151" s="82"/>
      <c r="C2151" s="84"/>
      <c r="D2151" s="83"/>
      <c r="E2151" s="81"/>
      <c r="F2151" s="81"/>
      <c r="G2151" s="81"/>
      <c r="H2151" s="84"/>
    </row>
    <row r="2152" spans="1:8">
      <c r="A2152" s="82"/>
      <c r="B2152" s="82"/>
      <c r="C2152" s="84"/>
      <c r="D2152" s="83"/>
      <c r="E2152" s="81"/>
      <c r="F2152" s="81"/>
      <c r="G2152" s="81"/>
      <c r="H2152" s="84"/>
    </row>
    <row r="2153" spans="1:8">
      <c r="A2153" s="82"/>
      <c r="B2153" s="82"/>
      <c r="C2153" s="84"/>
      <c r="D2153" s="83"/>
      <c r="E2153" s="81"/>
      <c r="F2153" s="81"/>
      <c r="G2153" s="81"/>
      <c r="H2153" s="84"/>
    </row>
    <row r="2154" spans="1:8">
      <c r="A2154" s="82"/>
      <c r="B2154" s="82"/>
      <c r="C2154" s="84"/>
      <c r="D2154" s="83"/>
      <c r="E2154" s="81"/>
      <c r="F2154" s="81"/>
      <c r="G2154" s="81"/>
      <c r="H2154" s="84"/>
    </row>
    <row r="2155" spans="1:8">
      <c r="A2155" s="82"/>
      <c r="B2155" s="82"/>
      <c r="C2155" s="84"/>
      <c r="D2155" s="83"/>
      <c r="E2155" s="81"/>
      <c r="F2155" s="81"/>
      <c r="G2155" s="81"/>
      <c r="H2155" s="84"/>
    </row>
    <row r="2156" spans="1:8">
      <c r="A2156" s="82"/>
      <c r="B2156" s="82"/>
      <c r="C2156" s="84"/>
      <c r="D2156" s="83"/>
      <c r="E2156" s="81"/>
      <c r="F2156" s="81"/>
      <c r="G2156" s="81"/>
      <c r="H2156" s="84"/>
    </row>
    <row r="2157" spans="1:8">
      <c r="A2157" s="82"/>
      <c r="B2157" s="82"/>
      <c r="C2157" s="84"/>
      <c r="D2157" s="83"/>
      <c r="E2157" s="81"/>
      <c r="F2157" s="81"/>
      <c r="G2157" s="81"/>
      <c r="H2157" s="84"/>
    </row>
    <row r="2158" spans="1:8">
      <c r="A2158" s="82"/>
      <c r="B2158" s="82"/>
      <c r="C2158" s="84"/>
      <c r="D2158" s="83"/>
      <c r="E2158" s="81"/>
      <c r="F2158" s="81"/>
      <c r="G2158" s="81"/>
      <c r="H2158" s="84"/>
    </row>
    <row r="2159" spans="1:8">
      <c r="A2159" s="82"/>
      <c r="B2159" s="82"/>
      <c r="C2159" s="84"/>
      <c r="D2159" s="83"/>
      <c r="E2159" s="81"/>
      <c r="F2159" s="81"/>
      <c r="G2159" s="81"/>
      <c r="H2159" s="84"/>
    </row>
    <row r="2160" spans="1:8">
      <c r="A2160" s="82"/>
      <c r="B2160" s="82"/>
      <c r="C2160" s="84"/>
      <c r="D2160" s="83"/>
      <c r="E2160" s="81"/>
      <c r="F2160" s="81"/>
      <c r="G2160" s="81"/>
      <c r="H2160" s="84"/>
    </row>
    <row r="2161" spans="1:8">
      <c r="A2161" s="82"/>
      <c r="B2161" s="82"/>
      <c r="C2161" s="84"/>
      <c r="D2161" s="83"/>
      <c r="E2161" s="81"/>
      <c r="F2161" s="81"/>
      <c r="G2161" s="81"/>
      <c r="H2161" s="84"/>
    </row>
    <row r="2162" spans="1:8">
      <c r="A2162" s="82"/>
      <c r="B2162" s="82"/>
      <c r="C2162" s="84"/>
      <c r="D2162" s="83"/>
      <c r="E2162" s="81"/>
      <c r="F2162" s="81"/>
      <c r="G2162" s="81"/>
      <c r="H2162" s="84"/>
    </row>
    <row r="2163" spans="1:8">
      <c r="A2163" s="82"/>
      <c r="B2163" s="82"/>
      <c r="C2163" s="84"/>
      <c r="D2163" s="83"/>
      <c r="E2163" s="81"/>
      <c r="F2163" s="81"/>
      <c r="G2163" s="81"/>
      <c r="H2163" s="84"/>
    </row>
    <row r="2164" spans="1:8">
      <c r="A2164" s="82"/>
      <c r="B2164" s="82"/>
      <c r="C2164" s="84"/>
      <c r="D2164" s="83"/>
      <c r="E2164" s="81"/>
      <c r="F2164" s="81"/>
      <c r="G2164" s="81"/>
      <c r="H2164" s="84"/>
    </row>
    <row r="2165" spans="1:8">
      <c r="A2165" s="82"/>
      <c r="B2165" s="82"/>
      <c r="C2165" s="84"/>
      <c r="D2165" s="83"/>
      <c r="E2165" s="81"/>
      <c r="F2165" s="81"/>
      <c r="G2165" s="81"/>
      <c r="H2165" s="84"/>
    </row>
    <row r="2166" spans="1:8">
      <c r="A2166" s="82"/>
      <c r="B2166" s="82"/>
      <c r="C2166" s="84"/>
      <c r="D2166" s="83"/>
      <c r="E2166" s="81"/>
      <c r="F2166" s="81"/>
      <c r="G2166" s="81"/>
      <c r="H2166" s="84"/>
    </row>
    <row r="2167" spans="1:8">
      <c r="A2167" s="82"/>
      <c r="B2167" s="82"/>
      <c r="C2167" s="84"/>
      <c r="D2167" s="83"/>
      <c r="E2167" s="81"/>
      <c r="F2167" s="81"/>
      <c r="G2167" s="81"/>
      <c r="H2167" s="84"/>
    </row>
    <row r="2168" spans="1:8">
      <c r="A2168" s="82"/>
      <c r="B2168" s="82"/>
      <c r="C2168" s="84"/>
      <c r="D2168" s="83"/>
      <c r="E2168" s="81"/>
      <c r="F2168" s="81"/>
      <c r="G2168" s="81"/>
      <c r="H2168" s="84"/>
    </row>
    <row r="2169" spans="1:8">
      <c r="A2169" s="82"/>
      <c r="B2169" s="82"/>
      <c r="C2169" s="84"/>
      <c r="D2169" s="83"/>
      <c r="E2169" s="81"/>
      <c r="F2169" s="81"/>
      <c r="G2169" s="81"/>
      <c r="H2169" s="84"/>
    </row>
    <row r="2170" spans="1:8">
      <c r="A2170" s="82"/>
      <c r="B2170" s="82"/>
      <c r="C2170" s="84"/>
      <c r="D2170" s="83"/>
      <c r="E2170" s="81"/>
      <c r="F2170" s="81"/>
      <c r="G2170" s="81"/>
      <c r="H2170" s="84"/>
    </row>
    <row r="2171" spans="1:8">
      <c r="A2171" s="82"/>
      <c r="B2171" s="82"/>
      <c r="C2171" s="84"/>
      <c r="D2171" s="83"/>
      <c r="E2171" s="81"/>
      <c r="F2171" s="81"/>
      <c r="G2171" s="81"/>
      <c r="H2171" s="84"/>
    </row>
    <row r="2172" spans="1:8">
      <c r="A2172" s="82"/>
      <c r="B2172" s="82"/>
      <c r="C2172" s="84"/>
      <c r="D2172" s="83"/>
      <c r="E2172" s="81"/>
      <c r="F2172" s="81"/>
      <c r="G2172" s="81"/>
      <c r="H2172" s="84"/>
    </row>
    <row r="2173" spans="1:8">
      <c r="A2173" s="82"/>
      <c r="B2173" s="82"/>
      <c r="C2173" s="84"/>
      <c r="D2173" s="83"/>
      <c r="E2173" s="81"/>
      <c r="F2173" s="81"/>
      <c r="G2173" s="81"/>
      <c r="H2173" s="84"/>
    </row>
    <row r="2174" spans="1:8">
      <c r="A2174" s="82"/>
      <c r="B2174" s="82"/>
      <c r="C2174" s="84"/>
      <c r="D2174" s="83"/>
      <c r="E2174" s="81"/>
      <c r="F2174" s="81"/>
      <c r="G2174" s="81"/>
      <c r="H2174" s="84"/>
    </row>
    <row r="2175" spans="1:8">
      <c r="A2175" s="82"/>
      <c r="B2175" s="82"/>
      <c r="C2175" s="84"/>
      <c r="D2175" s="83"/>
      <c r="E2175" s="81"/>
      <c r="F2175" s="81"/>
      <c r="G2175" s="81"/>
      <c r="H2175" s="84"/>
    </row>
    <row r="2176" spans="1:8">
      <c r="A2176" s="82"/>
      <c r="B2176" s="82"/>
      <c r="C2176" s="84"/>
      <c r="D2176" s="83"/>
      <c r="E2176" s="81"/>
      <c r="F2176" s="81"/>
      <c r="G2176" s="81"/>
      <c r="H2176" s="84"/>
    </row>
    <row r="2177" spans="1:8">
      <c r="A2177" s="82"/>
      <c r="B2177" s="82"/>
      <c r="C2177" s="84"/>
      <c r="D2177" s="83"/>
      <c r="E2177" s="81"/>
      <c r="F2177" s="81"/>
      <c r="G2177" s="81"/>
      <c r="H2177" s="84"/>
    </row>
    <row r="2178" spans="1:8">
      <c r="A2178" s="82"/>
      <c r="B2178" s="82"/>
      <c r="C2178" s="84"/>
      <c r="D2178" s="83"/>
      <c r="E2178" s="81"/>
      <c r="F2178" s="81"/>
      <c r="G2178" s="81"/>
      <c r="H2178" s="84"/>
    </row>
    <row r="2179" spans="1:8">
      <c r="A2179" s="82"/>
      <c r="B2179" s="82"/>
      <c r="C2179" s="84"/>
      <c r="D2179" s="83"/>
      <c r="E2179" s="81"/>
      <c r="F2179" s="81"/>
      <c r="G2179" s="81"/>
      <c r="H2179" s="84"/>
    </row>
    <row r="2180" spans="1:8">
      <c r="A2180" s="82"/>
      <c r="B2180" s="82"/>
      <c r="C2180" s="84"/>
      <c r="D2180" s="83"/>
      <c r="E2180" s="81"/>
      <c r="F2180" s="81"/>
      <c r="G2180" s="81"/>
      <c r="H2180" s="84"/>
    </row>
    <row r="2181" spans="1:8">
      <c r="A2181" s="82"/>
      <c r="B2181" s="82"/>
      <c r="C2181" s="84"/>
      <c r="D2181" s="83"/>
      <c r="E2181" s="81"/>
      <c r="F2181" s="81"/>
      <c r="G2181" s="81"/>
      <c r="H2181" s="84"/>
    </row>
    <row r="2182" spans="1:8">
      <c r="A2182" s="82"/>
      <c r="B2182" s="82"/>
      <c r="C2182" s="84"/>
      <c r="D2182" s="83"/>
      <c r="E2182" s="81"/>
      <c r="F2182" s="81"/>
      <c r="G2182" s="81"/>
      <c r="H2182" s="84"/>
    </row>
    <row r="2183" spans="1:8">
      <c r="A2183" s="82"/>
      <c r="B2183" s="82"/>
      <c r="C2183" s="84"/>
      <c r="D2183" s="83"/>
      <c r="E2183" s="81"/>
      <c r="F2183" s="81"/>
      <c r="G2183" s="81"/>
      <c r="H2183" s="84"/>
    </row>
    <row r="2184" spans="1:8">
      <c r="A2184" s="82"/>
      <c r="B2184" s="82"/>
      <c r="C2184" s="84"/>
      <c r="D2184" s="83"/>
      <c r="E2184" s="81"/>
      <c r="F2184" s="81"/>
      <c r="G2184" s="81"/>
      <c r="H2184" s="84"/>
    </row>
    <row r="2185" spans="1:8">
      <c r="A2185" s="82"/>
      <c r="B2185" s="82"/>
      <c r="C2185" s="84"/>
      <c r="D2185" s="83"/>
      <c r="E2185" s="81"/>
      <c r="F2185" s="81"/>
      <c r="G2185" s="81"/>
      <c r="H2185" s="84"/>
    </row>
    <row r="2186" spans="1:8">
      <c r="A2186" s="82"/>
      <c r="B2186" s="82"/>
      <c r="C2186" s="84"/>
      <c r="D2186" s="83"/>
      <c r="E2186" s="81"/>
      <c r="F2186" s="81"/>
      <c r="G2186" s="81"/>
      <c r="H2186" s="84"/>
    </row>
    <row r="2187" spans="1:8">
      <c r="A2187" s="82"/>
      <c r="B2187" s="82"/>
      <c r="C2187" s="84"/>
      <c r="D2187" s="83"/>
      <c r="E2187" s="81"/>
      <c r="F2187" s="81"/>
      <c r="G2187" s="81"/>
      <c r="H2187" s="84"/>
    </row>
    <row r="2188" spans="1:8">
      <c r="A2188" s="82"/>
      <c r="B2188" s="82"/>
      <c r="C2188" s="84"/>
      <c r="D2188" s="83"/>
      <c r="E2188" s="81"/>
      <c r="F2188" s="81"/>
      <c r="G2188" s="81"/>
      <c r="H2188" s="84"/>
    </row>
    <row r="2189" spans="1:8">
      <c r="A2189" s="82"/>
      <c r="B2189" s="82"/>
      <c r="C2189" s="84"/>
      <c r="D2189" s="83"/>
      <c r="E2189" s="81"/>
      <c r="F2189" s="81"/>
      <c r="G2189" s="81"/>
      <c r="H2189" s="84"/>
    </row>
    <row r="2190" spans="1:8">
      <c r="A2190" s="82"/>
      <c r="B2190" s="82"/>
      <c r="C2190" s="84"/>
      <c r="D2190" s="83"/>
      <c r="E2190" s="81"/>
      <c r="F2190" s="81"/>
      <c r="G2190" s="81"/>
      <c r="H2190" s="84"/>
    </row>
    <row r="2191" spans="1:8">
      <c r="A2191" s="82"/>
      <c r="B2191" s="82"/>
      <c r="C2191" s="84"/>
      <c r="D2191" s="83"/>
      <c r="E2191" s="81"/>
      <c r="F2191" s="81"/>
      <c r="G2191" s="81"/>
      <c r="H2191" s="84"/>
    </row>
    <row r="2192" spans="1:8">
      <c r="A2192" s="82"/>
      <c r="B2192" s="82"/>
      <c r="C2192" s="84"/>
      <c r="D2192" s="83"/>
      <c r="E2192" s="81"/>
      <c r="F2192" s="81"/>
      <c r="G2192" s="81"/>
      <c r="H2192" s="84"/>
    </row>
    <row r="2193" spans="1:8">
      <c r="A2193" s="82"/>
      <c r="B2193" s="82"/>
      <c r="C2193" s="84"/>
      <c r="D2193" s="83"/>
      <c r="E2193" s="81"/>
      <c r="F2193" s="81"/>
      <c r="G2193" s="81"/>
      <c r="H2193" s="84"/>
    </row>
    <row r="2194" spans="1:8">
      <c r="A2194" s="82"/>
      <c r="B2194" s="82"/>
      <c r="C2194" s="84"/>
      <c r="D2194" s="83"/>
      <c r="E2194" s="81"/>
      <c r="F2194" s="81"/>
      <c r="G2194" s="81"/>
      <c r="H2194" s="84"/>
    </row>
    <row r="2195" spans="1:8">
      <c r="A2195" s="82"/>
      <c r="B2195" s="82"/>
      <c r="C2195" s="84"/>
      <c r="D2195" s="83"/>
      <c r="E2195" s="81"/>
      <c r="F2195" s="81"/>
      <c r="G2195" s="81"/>
      <c r="H2195" s="84"/>
    </row>
    <row r="2196" spans="1:8">
      <c r="A2196" s="82"/>
      <c r="B2196" s="82"/>
      <c r="C2196" s="84"/>
      <c r="D2196" s="83"/>
      <c r="E2196" s="81"/>
      <c r="F2196" s="81"/>
      <c r="G2196" s="81"/>
      <c r="H2196" s="84"/>
    </row>
    <row r="2197" spans="1:8">
      <c r="A2197" s="82"/>
      <c r="B2197" s="82"/>
      <c r="C2197" s="84"/>
      <c r="D2197" s="83"/>
      <c r="E2197" s="81"/>
      <c r="F2197" s="81"/>
      <c r="G2197" s="81"/>
      <c r="H2197" s="84"/>
    </row>
    <row r="2198" spans="1:8">
      <c r="A2198" s="82"/>
      <c r="B2198" s="82"/>
      <c r="C2198" s="84"/>
      <c r="D2198" s="83"/>
      <c r="E2198" s="81"/>
      <c r="F2198" s="81"/>
      <c r="G2198" s="81"/>
      <c r="H2198" s="84"/>
    </row>
    <row r="2199" spans="1:8">
      <c r="A2199" s="82"/>
      <c r="B2199" s="82"/>
      <c r="C2199" s="84"/>
      <c r="D2199" s="83"/>
      <c r="E2199" s="81"/>
      <c r="F2199" s="81"/>
      <c r="G2199" s="81"/>
      <c r="H2199" s="84"/>
    </row>
    <row r="2200" spans="1:8">
      <c r="A2200" s="82"/>
      <c r="B2200" s="82"/>
      <c r="C2200" s="84"/>
      <c r="D2200" s="83"/>
      <c r="E2200" s="81"/>
      <c r="F2200" s="81"/>
      <c r="G2200" s="81"/>
      <c r="H2200" s="84"/>
    </row>
    <row r="2201" spans="1:8">
      <c r="A2201" s="82"/>
      <c r="B2201" s="82"/>
      <c r="C2201" s="84"/>
      <c r="D2201" s="83"/>
      <c r="E2201" s="81"/>
      <c r="F2201" s="81"/>
      <c r="G2201" s="81"/>
      <c r="H2201" s="84"/>
    </row>
    <row r="2202" spans="1:8">
      <c r="A2202" s="82"/>
      <c r="B2202" s="82"/>
      <c r="C2202" s="84"/>
      <c r="D2202" s="83"/>
      <c r="E2202" s="81"/>
      <c r="F2202" s="81"/>
      <c r="G2202" s="81"/>
      <c r="H2202" s="84"/>
    </row>
    <row r="2203" spans="1:8">
      <c r="A2203" s="82"/>
      <c r="B2203" s="82"/>
      <c r="C2203" s="84"/>
      <c r="D2203" s="83"/>
      <c r="E2203" s="81"/>
      <c r="F2203" s="81"/>
      <c r="G2203" s="81"/>
      <c r="H2203" s="84"/>
    </row>
    <row r="2204" spans="1:8">
      <c r="A2204" s="82"/>
      <c r="B2204" s="82"/>
      <c r="C2204" s="84"/>
      <c r="D2204" s="83"/>
      <c r="E2204" s="81"/>
      <c r="F2204" s="81"/>
      <c r="G2204" s="81"/>
      <c r="H2204" s="84"/>
    </row>
    <row r="2205" spans="1:8">
      <c r="A2205" s="82"/>
      <c r="B2205" s="82"/>
      <c r="C2205" s="84"/>
      <c r="D2205" s="83"/>
      <c r="E2205" s="81"/>
      <c r="F2205" s="81"/>
      <c r="G2205" s="81"/>
      <c r="H2205" s="84"/>
    </row>
    <row r="2206" spans="1:8">
      <c r="A2206" s="82"/>
      <c r="B2206" s="82"/>
      <c r="C2206" s="84"/>
      <c r="D2206" s="83"/>
      <c r="E2206" s="81"/>
      <c r="F2206" s="81"/>
      <c r="G2206" s="81"/>
      <c r="H2206" s="84"/>
    </row>
    <row r="2207" spans="1:8">
      <c r="A2207" s="82"/>
      <c r="B2207" s="82"/>
      <c r="C2207" s="84"/>
      <c r="D2207" s="83"/>
      <c r="E2207" s="81"/>
      <c r="F2207" s="81"/>
      <c r="G2207" s="81"/>
      <c r="H2207" s="84"/>
    </row>
    <row r="2208" spans="1:8">
      <c r="A2208" s="82"/>
      <c r="B2208" s="82"/>
      <c r="C2208" s="84"/>
      <c r="D2208" s="83"/>
      <c r="E2208" s="81"/>
      <c r="F2208" s="81"/>
      <c r="G2208" s="81"/>
      <c r="H2208" s="84"/>
    </row>
    <row r="2209" spans="1:8">
      <c r="A2209" s="82"/>
      <c r="B2209" s="82"/>
      <c r="C2209" s="84"/>
      <c r="D2209" s="83"/>
      <c r="E2209" s="81"/>
      <c r="F2209" s="81"/>
      <c r="G2209" s="81"/>
      <c r="H2209" s="84"/>
    </row>
    <row r="2210" spans="1:8">
      <c r="A2210" s="82"/>
      <c r="B2210" s="82"/>
      <c r="C2210" s="84"/>
      <c r="D2210" s="83"/>
      <c r="E2210" s="81"/>
      <c r="F2210" s="81"/>
      <c r="G2210" s="81"/>
      <c r="H2210" s="84"/>
    </row>
    <row r="2211" spans="1:8">
      <c r="A2211" s="82"/>
      <c r="B2211" s="82"/>
      <c r="C2211" s="84"/>
      <c r="D2211" s="83"/>
      <c r="E2211" s="81"/>
      <c r="F2211" s="81"/>
      <c r="G2211" s="81"/>
      <c r="H2211" s="84"/>
    </row>
    <row r="2212" spans="1:8">
      <c r="A2212" s="82"/>
      <c r="B2212" s="82"/>
      <c r="C2212" s="84"/>
      <c r="D2212" s="83"/>
      <c r="E2212" s="81"/>
      <c r="F2212" s="81"/>
      <c r="G2212" s="81"/>
      <c r="H2212" s="84"/>
    </row>
    <row r="2213" spans="1:8">
      <c r="A2213" s="82"/>
      <c r="B2213" s="82"/>
      <c r="C2213" s="84"/>
      <c r="D2213" s="83"/>
      <c r="E2213" s="81"/>
      <c r="F2213" s="81"/>
      <c r="G2213" s="81"/>
      <c r="H2213" s="84"/>
    </row>
    <row r="2214" spans="1:8">
      <c r="A2214" s="82"/>
      <c r="B2214" s="82"/>
      <c r="C2214" s="84"/>
      <c r="D2214" s="83"/>
      <c r="E2214" s="81"/>
      <c r="F2214" s="81"/>
      <c r="G2214" s="81"/>
      <c r="H2214" s="84"/>
    </row>
    <row r="2215" spans="1:8">
      <c r="A2215" s="82"/>
      <c r="B2215" s="82"/>
      <c r="C2215" s="84"/>
      <c r="D2215" s="83"/>
      <c r="E2215" s="81"/>
      <c r="F2215" s="81"/>
      <c r="G2215" s="81"/>
      <c r="H2215" s="84"/>
    </row>
    <row r="2216" spans="1:8">
      <c r="A2216" s="82"/>
      <c r="B2216" s="82"/>
      <c r="C2216" s="84"/>
      <c r="D2216" s="83"/>
      <c r="E2216" s="81"/>
      <c r="F2216" s="81"/>
      <c r="G2216" s="81"/>
      <c r="H2216" s="84"/>
    </row>
    <row r="2217" spans="1:8">
      <c r="A2217" s="82"/>
      <c r="B2217" s="82"/>
      <c r="C2217" s="84"/>
      <c r="D2217" s="83"/>
      <c r="E2217" s="81"/>
      <c r="F2217" s="81"/>
      <c r="G2217" s="81"/>
      <c r="H2217" s="84"/>
    </row>
    <row r="2218" spans="1:8">
      <c r="A2218" s="82"/>
      <c r="B2218" s="82"/>
      <c r="C2218" s="84"/>
      <c r="D2218" s="83"/>
      <c r="E2218" s="81"/>
      <c r="F2218" s="81"/>
      <c r="G2218" s="81"/>
      <c r="H2218" s="84"/>
    </row>
    <row r="2219" spans="1:8">
      <c r="A2219" s="82"/>
      <c r="B2219" s="82"/>
      <c r="C2219" s="84"/>
      <c r="D2219" s="83"/>
      <c r="E2219" s="81"/>
      <c r="F2219" s="81"/>
      <c r="G2219" s="81"/>
      <c r="H2219" s="84"/>
    </row>
    <row r="2220" spans="1:8">
      <c r="A2220" s="82"/>
      <c r="B2220" s="82"/>
      <c r="C2220" s="84"/>
      <c r="D2220" s="83"/>
      <c r="E2220" s="81"/>
      <c r="F2220" s="81"/>
      <c r="G2220" s="81"/>
      <c r="H2220" s="84"/>
    </row>
    <row r="2221" spans="1:8">
      <c r="A2221" s="82"/>
      <c r="B2221" s="82"/>
      <c r="C2221" s="84"/>
      <c r="D2221" s="83"/>
      <c r="E2221" s="81"/>
      <c r="F2221" s="81"/>
      <c r="G2221" s="81"/>
      <c r="H2221" s="84"/>
    </row>
    <row r="2222" spans="1:8">
      <c r="A2222" s="82"/>
      <c r="B2222" s="82"/>
      <c r="C2222" s="84"/>
      <c r="D2222" s="83"/>
      <c r="E2222" s="81"/>
      <c r="F2222" s="81"/>
      <c r="G2222" s="81"/>
      <c r="H2222" s="84"/>
    </row>
    <row r="2223" spans="1:8">
      <c r="A2223" s="82"/>
      <c r="B2223" s="82"/>
      <c r="C2223" s="84"/>
      <c r="D2223" s="83"/>
      <c r="E2223" s="81"/>
      <c r="F2223" s="81"/>
      <c r="G2223" s="81"/>
      <c r="H2223" s="84"/>
    </row>
    <row r="2224" spans="1:8">
      <c r="A2224" s="82"/>
      <c r="B2224" s="82"/>
      <c r="C2224" s="84"/>
      <c r="D2224" s="83"/>
      <c r="E2224" s="81"/>
      <c r="F2224" s="81"/>
      <c r="G2224" s="81"/>
      <c r="H2224" s="84"/>
    </row>
    <row r="2225" spans="1:8">
      <c r="A2225" s="82"/>
      <c r="B2225" s="82"/>
      <c r="C2225" s="84"/>
      <c r="D2225" s="83"/>
      <c r="E2225" s="81"/>
      <c r="F2225" s="81"/>
      <c r="G2225" s="81"/>
      <c r="H2225" s="84"/>
    </row>
    <row r="2226" spans="1:8">
      <c r="A2226" s="82"/>
      <c r="B2226" s="82"/>
      <c r="C2226" s="84"/>
      <c r="D2226" s="83"/>
      <c r="E2226" s="81"/>
      <c r="F2226" s="81"/>
      <c r="G2226" s="81"/>
      <c r="H2226" s="84"/>
    </row>
    <row r="2227" spans="1:8">
      <c r="A2227" s="82"/>
      <c r="B2227" s="82"/>
      <c r="C2227" s="84"/>
      <c r="D2227" s="83"/>
      <c r="E2227" s="81"/>
      <c r="F2227" s="81"/>
      <c r="G2227" s="81"/>
      <c r="H2227" s="84"/>
    </row>
    <row r="2228" spans="1:8">
      <c r="A2228" s="82"/>
      <c r="B2228" s="82"/>
      <c r="C2228" s="84"/>
      <c r="D2228" s="83"/>
      <c r="E2228" s="81"/>
      <c r="F2228" s="81"/>
      <c r="G2228" s="81"/>
      <c r="H2228" s="84"/>
    </row>
    <row r="2229" spans="1:8">
      <c r="A2229" s="82"/>
      <c r="B2229" s="82"/>
      <c r="C2229" s="84"/>
      <c r="D2229" s="83"/>
      <c r="E2229" s="81"/>
      <c r="F2229" s="81"/>
      <c r="G2229" s="81"/>
      <c r="H2229" s="84"/>
    </row>
    <row r="2230" spans="1:8">
      <c r="A2230" s="82"/>
      <c r="B2230" s="82"/>
      <c r="C2230" s="84"/>
      <c r="D2230" s="83"/>
      <c r="E2230" s="81"/>
      <c r="F2230" s="81"/>
      <c r="G2230" s="81"/>
      <c r="H2230" s="84"/>
    </row>
    <row r="2231" spans="1:8">
      <c r="A2231" s="82"/>
      <c r="B2231" s="82"/>
      <c r="C2231" s="84"/>
      <c r="D2231" s="83"/>
      <c r="E2231" s="81"/>
      <c r="F2231" s="81"/>
      <c r="G2231" s="81"/>
      <c r="H2231" s="84"/>
    </row>
    <row r="2232" spans="1:8">
      <c r="A2232" s="82"/>
      <c r="B2232" s="82"/>
      <c r="C2232" s="84"/>
      <c r="D2232" s="83"/>
      <c r="E2232" s="81"/>
      <c r="F2232" s="81"/>
      <c r="G2232" s="81"/>
      <c r="H2232" s="84"/>
    </row>
    <row r="2233" spans="1:8">
      <c r="A2233" s="82"/>
      <c r="B2233" s="82"/>
      <c r="C2233" s="84"/>
      <c r="D2233" s="83"/>
      <c r="E2233" s="81"/>
      <c r="F2233" s="81"/>
      <c r="G2233" s="81"/>
      <c r="H2233" s="84"/>
    </row>
    <row r="2234" spans="1:8">
      <c r="A2234" s="82"/>
      <c r="B2234" s="82"/>
      <c r="C2234" s="84"/>
      <c r="D2234" s="83"/>
      <c r="E2234" s="81"/>
      <c r="F2234" s="81"/>
      <c r="G2234" s="81"/>
      <c r="H2234" s="84"/>
    </row>
    <row r="2235" spans="1:8">
      <c r="A2235" s="82"/>
      <c r="B2235" s="82"/>
      <c r="C2235" s="84"/>
      <c r="D2235" s="83"/>
      <c r="E2235" s="81"/>
      <c r="F2235" s="81"/>
      <c r="G2235" s="81"/>
      <c r="H2235" s="84"/>
    </row>
    <row r="2236" spans="1:8">
      <c r="A2236" s="82"/>
      <c r="B2236" s="82"/>
      <c r="C2236" s="84"/>
      <c r="D2236" s="83"/>
      <c r="E2236" s="81"/>
      <c r="F2236" s="81"/>
      <c r="G2236" s="81"/>
      <c r="H2236" s="84"/>
    </row>
    <row r="2237" spans="1:8">
      <c r="A2237" s="82"/>
      <c r="B2237" s="82"/>
      <c r="C2237" s="84"/>
      <c r="D2237" s="83"/>
      <c r="E2237" s="81"/>
      <c r="F2237" s="81"/>
      <c r="G2237" s="81"/>
      <c r="H2237" s="84"/>
    </row>
    <row r="2238" spans="1:8">
      <c r="A2238" s="82"/>
      <c r="B2238" s="82"/>
      <c r="C2238" s="84"/>
      <c r="D2238" s="83"/>
      <c r="E2238" s="81"/>
      <c r="F2238" s="81"/>
      <c r="G2238" s="81"/>
      <c r="H2238" s="84"/>
    </row>
    <row r="2239" spans="1:8">
      <c r="A2239" s="82"/>
      <c r="B2239" s="82"/>
      <c r="C2239" s="84"/>
      <c r="D2239" s="83"/>
      <c r="E2239" s="81"/>
      <c r="F2239" s="81"/>
      <c r="G2239" s="81"/>
      <c r="H2239" s="84"/>
    </row>
    <row r="2240" spans="1:8">
      <c r="A2240" s="82"/>
      <c r="B2240" s="82"/>
      <c r="C2240" s="84"/>
      <c r="D2240" s="83"/>
      <c r="E2240" s="81"/>
      <c r="F2240" s="81"/>
      <c r="G2240" s="81"/>
      <c r="H2240" s="84"/>
    </row>
    <row r="2241" spans="1:8">
      <c r="A2241" s="82"/>
      <c r="B2241" s="82"/>
      <c r="C2241" s="84"/>
      <c r="D2241" s="83"/>
      <c r="E2241" s="81"/>
      <c r="F2241" s="81"/>
      <c r="G2241" s="81"/>
      <c r="H2241" s="84"/>
    </row>
    <row r="2242" spans="1:8">
      <c r="A2242" s="82"/>
      <c r="B2242" s="82"/>
      <c r="C2242" s="84"/>
      <c r="D2242" s="83"/>
      <c r="E2242" s="81"/>
      <c r="F2242" s="81"/>
      <c r="G2242" s="81"/>
      <c r="H2242" s="84"/>
    </row>
    <row r="2243" spans="1:8">
      <c r="A2243" s="82"/>
      <c r="B2243" s="82"/>
      <c r="C2243" s="84"/>
      <c r="D2243" s="83"/>
      <c r="E2243" s="81"/>
      <c r="F2243" s="81"/>
      <c r="G2243" s="81"/>
      <c r="H2243" s="84"/>
    </row>
    <row r="2244" spans="1:8">
      <c r="A2244" s="82"/>
      <c r="B2244" s="82"/>
      <c r="C2244" s="84"/>
      <c r="D2244" s="83"/>
      <c r="E2244" s="81"/>
      <c r="F2244" s="81"/>
      <c r="G2244" s="81"/>
      <c r="H2244" s="84"/>
    </row>
    <row r="2245" spans="1:8">
      <c r="A2245" s="82"/>
      <c r="B2245" s="82"/>
      <c r="C2245" s="84"/>
      <c r="D2245" s="83"/>
      <c r="E2245" s="81"/>
      <c r="F2245" s="81"/>
      <c r="G2245" s="81"/>
      <c r="H2245" s="84"/>
    </row>
    <row r="2246" spans="1:8">
      <c r="A2246" s="82"/>
      <c r="B2246" s="82"/>
      <c r="C2246" s="84"/>
      <c r="D2246" s="83"/>
      <c r="E2246" s="81"/>
      <c r="F2246" s="81"/>
      <c r="G2246" s="81"/>
      <c r="H2246" s="84"/>
    </row>
    <row r="2247" spans="1:8">
      <c r="A2247" s="82"/>
      <c r="B2247" s="82"/>
      <c r="C2247" s="84"/>
      <c r="D2247" s="83"/>
      <c r="E2247" s="81"/>
      <c r="F2247" s="81"/>
      <c r="G2247" s="81"/>
      <c r="H2247" s="84"/>
    </row>
    <row r="2248" spans="1:8">
      <c r="A2248" s="82"/>
      <c r="B2248" s="82"/>
      <c r="C2248" s="84"/>
      <c r="D2248" s="83"/>
      <c r="E2248" s="81"/>
      <c r="F2248" s="81"/>
      <c r="G2248" s="81"/>
      <c r="H2248" s="84"/>
    </row>
    <row r="2249" spans="1:8">
      <c r="A2249" s="82"/>
      <c r="B2249" s="82"/>
      <c r="C2249" s="84"/>
      <c r="D2249" s="83"/>
      <c r="E2249" s="81"/>
      <c r="F2249" s="81"/>
      <c r="G2249" s="81"/>
      <c r="H2249" s="84"/>
    </row>
    <row r="2250" spans="1:8">
      <c r="A2250" s="82"/>
      <c r="B2250" s="82"/>
      <c r="C2250" s="84"/>
      <c r="D2250" s="83"/>
      <c r="E2250" s="81"/>
      <c r="F2250" s="81"/>
      <c r="G2250" s="81"/>
      <c r="H2250" s="84"/>
    </row>
    <row r="2251" spans="1:8">
      <c r="A2251" s="82"/>
      <c r="B2251" s="82"/>
      <c r="C2251" s="84"/>
      <c r="D2251" s="83"/>
      <c r="E2251" s="81"/>
      <c r="F2251" s="81"/>
      <c r="G2251" s="81"/>
      <c r="H2251" s="84"/>
    </row>
    <row r="2252" spans="1:8">
      <c r="A2252" s="82"/>
      <c r="B2252" s="82"/>
      <c r="C2252" s="84"/>
      <c r="D2252" s="83"/>
      <c r="E2252" s="81"/>
      <c r="F2252" s="81"/>
      <c r="G2252" s="81"/>
      <c r="H2252" s="84"/>
    </row>
    <row r="2253" spans="1:8">
      <c r="A2253" s="82"/>
      <c r="B2253" s="82"/>
      <c r="C2253" s="84"/>
      <c r="D2253" s="83"/>
      <c r="E2253" s="81"/>
      <c r="F2253" s="81"/>
      <c r="G2253" s="81"/>
      <c r="H2253" s="84"/>
    </row>
    <row r="2254" spans="1:8">
      <c r="A2254" s="82"/>
      <c r="B2254" s="82"/>
      <c r="C2254" s="84"/>
      <c r="D2254" s="83"/>
      <c r="E2254" s="81"/>
      <c r="F2254" s="81"/>
      <c r="G2254" s="81"/>
      <c r="H2254" s="84"/>
    </row>
    <row r="2255" spans="1:8">
      <c r="A2255" s="82"/>
      <c r="B2255" s="82"/>
      <c r="C2255" s="84"/>
      <c r="D2255" s="83"/>
      <c r="E2255" s="81"/>
      <c r="F2255" s="81"/>
      <c r="G2255" s="81"/>
      <c r="H2255" s="84"/>
    </row>
    <row r="2256" spans="1:8">
      <c r="A2256" s="82"/>
      <c r="B2256" s="82"/>
      <c r="C2256" s="84"/>
      <c r="D2256" s="83"/>
      <c r="E2256" s="81"/>
      <c r="F2256" s="81"/>
      <c r="G2256" s="81"/>
      <c r="H2256" s="84"/>
    </row>
    <row r="2257" spans="1:8">
      <c r="A2257" s="82"/>
      <c r="B2257" s="82"/>
      <c r="C2257" s="84"/>
      <c r="D2257" s="83"/>
      <c r="E2257" s="81"/>
      <c r="F2257" s="81"/>
      <c r="G2257" s="81"/>
      <c r="H2257" s="84"/>
    </row>
    <row r="2258" spans="1:8">
      <c r="A2258" s="82"/>
      <c r="B2258" s="82"/>
      <c r="C2258" s="84"/>
      <c r="D2258" s="83"/>
      <c r="E2258" s="81"/>
      <c r="F2258" s="81"/>
      <c r="G2258" s="81"/>
      <c r="H2258" s="84"/>
    </row>
    <row r="2259" spans="1:8">
      <c r="A2259" s="82"/>
      <c r="B2259" s="82"/>
      <c r="C2259" s="84"/>
      <c r="D2259" s="83"/>
      <c r="E2259" s="81"/>
      <c r="F2259" s="81"/>
      <c r="G2259" s="81"/>
      <c r="H2259" s="84"/>
    </row>
    <row r="2260" spans="1:8">
      <c r="A2260" s="82"/>
      <c r="B2260" s="82"/>
      <c r="C2260" s="84"/>
      <c r="D2260" s="83"/>
      <c r="E2260" s="81"/>
      <c r="F2260" s="81"/>
      <c r="G2260" s="81"/>
      <c r="H2260" s="84"/>
    </row>
    <row r="2261" spans="1:8">
      <c r="A2261" s="82"/>
      <c r="B2261" s="82"/>
      <c r="C2261" s="84"/>
      <c r="D2261" s="83"/>
      <c r="E2261" s="81"/>
      <c r="F2261" s="81"/>
      <c r="G2261" s="81"/>
      <c r="H2261" s="84"/>
    </row>
    <row r="2262" spans="1:8">
      <c r="A2262" s="82"/>
      <c r="B2262" s="82"/>
      <c r="C2262" s="84"/>
      <c r="D2262" s="83"/>
      <c r="E2262" s="81"/>
      <c r="F2262" s="81"/>
      <c r="G2262" s="81"/>
      <c r="H2262" s="84"/>
    </row>
    <row r="2263" spans="1:8">
      <c r="A2263" s="82"/>
      <c r="B2263" s="82"/>
      <c r="C2263" s="84"/>
      <c r="D2263" s="83"/>
      <c r="E2263" s="81"/>
      <c r="F2263" s="81"/>
      <c r="G2263" s="81"/>
      <c r="H2263" s="84"/>
    </row>
    <row r="2264" spans="1:8">
      <c r="A2264" s="82"/>
      <c r="B2264" s="82"/>
      <c r="C2264" s="84"/>
      <c r="D2264" s="83"/>
      <c r="E2264" s="81"/>
      <c r="F2264" s="81"/>
      <c r="G2264" s="81"/>
      <c r="H2264" s="84"/>
    </row>
    <row r="2265" spans="1:8">
      <c r="A2265" s="82"/>
      <c r="B2265" s="82"/>
      <c r="C2265" s="84"/>
      <c r="D2265" s="83"/>
      <c r="E2265" s="81"/>
      <c r="F2265" s="81"/>
      <c r="G2265" s="81"/>
      <c r="H2265" s="84"/>
    </row>
    <row r="2266" spans="1:8">
      <c r="A2266" s="82"/>
      <c r="B2266" s="82"/>
      <c r="C2266" s="84"/>
      <c r="D2266" s="83"/>
      <c r="E2266" s="81"/>
      <c r="F2266" s="81"/>
      <c r="G2266" s="81"/>
      <c r="H2266" s="84"/>
    </row>
    <row r="2267" spans="1:8">
      <c r="A2267" s="82"/>
      <c r="B2267" s="82"/>
      <c r="C2267" s="84"/>
      <c r="D2267" s="83"/>
      <c r="E2267" s="81"/>
      <c r="F2267" s="81"/>
      <c r="G2267" s="81"/>
      <c r="H2267" s="84"/>
    </row>
    <row r="2268" spans="1:8">
      <c r="A2268" s="82"/>
      <c r="B2268" s="82"/>
      <c r="C2268" s="84"/>
      <c r="D2268" s="83"/>
      <c r="E2268" s="81"/>
      <c r="F2268" s="81"/>
      <c r="G2268" s="81"/>
      <c r="H2268" s="84"/>
    </row>
    <row r="2269" spans="1:8">
      <c r="A2269" s="82"/>
      <c r="B2269" s="82"/>
      <c r="C2269" s="84"/>
      <c r="D2269" s="83"/>
      <c r="E2269" s="81"/>
      <c r="F2269" s="81"/>
      <c r="G2269" s="81"/>
      <c r="H2269" s="84"/>
    </row>
    <row r="2270" spans="1:8">
      <c r="A2270" s="82"/>
      <c r="B2270" s="82"/>
      <c r="C2270" s="84"/>
      <c r="D2270" s="83"/>
      <c r="E2270" s="81"/>
      <c r="F2270" s="81"/>
      <c r="G2270" s="81"/>
      <c r="H2270" s="84"/>
    </row>
    <row r="2271" spans="1:8">
      <c r="A2271" s="82"/>
      <c r="B2271" s="82"/>
      <c r="C2271" s="84"/>
      <c r="D2271" s="83"/>
      <c r="E2271" s="81"/>
      <c r="F2271" s="81"/>
      <c r="G2271" s="81"/>
      <c r="H2271" s="84"/>
    </row>
    <row r="2272" spans="1:8">
      <c r="A2272" s="82"/>
      <c r="B2272" s="82"/>
      <c r="C2272" s="84"/>
      <c r="D2272" s="83"/>
      <c r="E2272" s="81"/>
      <c r="F2272" s="81"/>
      <c r="G2272" s="81"/>
      <c r="H2272" s="84"/>
    </row>
    <row r="2273" spans="1:8">
      <c r="A2273" s="82"/>
      <c r="B2273" s="82"/>
      <c r="C2273" s="84"/>
      <c r="D2273" s="83"/>
      <c r="E2273" s="81"/>
      <c r="F2273" s="81"/>
      <c r="G2273" s="81"/>
      <c r="H2273" s="84"/>
    </row>
    <row r="2274" spans="1:8">
      <c r="A2274" s="82"/>
      <c r="B2274" s="82"/>
      <c r="C2274" s="84"/>
      <c r="D2274" s="83"/>
      <c r="E2274" s="81"/>
      <c r="F2274" s="81"/>
      <c r="G2274" s="81"/>
      <c r="H2274" s="84"/>
    </row>
    <row r="2275" spans="1:8">
      <c r="A2275" s="82"/>
      <c r="B2275" s="82"/>
      <c r="C2275" s="84"/>
      <c r="D2275" s="83"/>
      <c r="E2275" s="81"/>
      <c r="F2275" s="81"/>
      <c r="G2275" s="81"/>
      <c r="H2275" s="84"/>
    </row>
    <row r="2276" spans="1:8">
      <c r="A2276" s="82"/>
      <c r="B2276" s="82"/>
      <c r="C2276" s="84"/>
      <c r="D2276" s="83"/>
      <c r="E2276" s="81"/>
      <c r="F2276" s="81"/>
      <c r="G2276" s="81"/>
      <c r="H2276" s="84"/>
    </row>
    <row r="2277" spans="1:8">
      <c r="A2277" s="82"/>
      <c r="B2277" s="82"/>
      <c r="C2277" s="84"/>
      <c r="D2277" s="83"/>
      <c r="E2277" s="81"/>
      <c r="F2277" s="81"/>
      <c r="G2277" s="81"/>
      <c r="H2277" s="84"/>
    </row>
    <row r="2278" spans="1:8">
      <c r="A2278" s="82"/>
      <c r="B2278" s="82"/>
      <c r="C2278" s="84"/>
      <c r="D2278" s="83"/>
      <c r="E2278" s="81"/>
      <c r="F2278" s="81"/>
      <c r="G2278" s="81"/>
      <c r="H2278" s="84"/>
    </row>
    <row r="2279" spans="1:8">
      <c r="A2279" s="82"/>
      <c r="B2279" s="82"/>
      <c r="C2279" s="84"/>
      <c r="D2279" s="83"/>
      <c r="E2279" s="81"/>
      <c r="F2279" s="81"/>
      <c r="G2279" s="81"/>
      <c r="H2279" s="84"/>
    </row>
    <row r="2280" spans="1:8">
      <c r="A2280" s="82"/>
      <c r="B2280" s="82"/>
      <c r="C2280" s="84"/>
      <c r="D2280" s="83"/>
      <c r="E2280" s="81"/>
      <c r="F2280" s="81"/>
      <c r="G2280" s="81"/>
      <c r="H2280" s="84"/>
    </row>
    <row r="2281" spans="1:8">
      <c r="A2281" s="82"/>
      <c r="B2281" s="82"/>
      <c r="C2281" s="84"/>
      <c r="D2281" s="83"/>
      <c r="E2281" s="81"/>
      <c r="F2281" s="81"/>
      <c r="G2281" s="81"/>
      <c r="H2281" s="84"/>
    </row>
    <row r="2282" spans="1:8">
      <c r="A2282" s="82"/>
      <c r="B2282" s="82"/>
      <c r="C2282" s="84"/>
      <c r="D2282" s="83"/>
      <c r="E2282" s="81"/>
      <c r="F2282" s="81"/>
      <c r="G2282" s="81"/>
      <c r="H2282" s="84"/>
    </row>
    <row r="2283" spans="1:8">
      <c r="A2283" s="82"/>
      <c r="B2283" s="82"/>
      <c r="C2283" s="84"/>
      <c r="D2283" s="83"/>
      <c r="E2283" s="81"/>
      <c r="F2283" s="81"/>
      <c r="G2283" s="81"/>
      <c r="H2283" s="84"/>
    </row>
    <row r="2284" spans="1:8">
      <c r="A2284" s="82"/>
      <c r="B2284" s="82"/>
      <c r="C2284" s="84"/>
      <c r="D2284" s="83"/>
      <c r="E2284" s="81"/>
      <c r="F2284" s="81"/>
      <c r="G2284" s="81"/>
      <c r="H2284" s="84"/>
    </row>
    <row r="2285" spans="1:8">
      <c r="A2285" s="82"/>
      <c r="B2285" s="82"/>
      <c r="C2285" s="84"/>
      <c r="D2285" s="83"/>
      <c r="E2285" s="81"/>
      <c r="F2285" s="81"/>
      <c r="G2285" s="81"/>
      <c r="H2285" s="84"/>
    </row>
    <row r="2286" spans="1:8">
      <c r="A2286" s="82"/>
      <c r="B2286" s="82"/>
      <c r="C2286" s="84"/>
      <c r="D2286" s="83"/>
      <c r="E2286" s="81"/>
      <c r="F2286" s="81"/>
      <c r="G2286" s="81"/>
      <c r="H2286" s="84"/>
    </row>
    <row r="2287" spans="1:8">
      <c r="A2287" s="82"/>
      <c r="B2287" s="82"/>
      <c r="C2287" s="84"/>
      <c r="D2287" s="83"/>
      <c r="E2287" s="81"/>
      <c r="F2287" s="81"/>
      <c r="G2287" s="81"/>
      <c r="H2287" s="84"/>
    </row>
    <row r="2288" spans="1:8">
      <c r="A2288" s="82"/>
      <c r="B2288" s="82"/>
      <c r="C2288" s="84"/>
      <c r="D2288" s="83"/>
      <c r="E2288" s="81"/>
      <c r="F2288" s="81"/>
      <c r="G2288" s="81"/>
      <c r="H2288" s="84"/>
    </row>
    <row r="2289" spans="1:8">
      <c r="A2289" s="82"/>
      <c r="B2289" s="82"/>
      <c r="C2289" s="84"/>
      <c r="D2289" s="83"/>
      <c r="E2289" s="81"/>
      <c r="F2289" s="81"/>
      <c r="G2289" s="81"/>
      <c r="H2289" s="84"/>
    </row>
    <row r="2290" spans="1:8">
      <c r="A2290" s="82"/>
      <c r="B2290" s="82"/>
      <c r="C2290" s="84"/>
      <c r="D2290" s="83"/>
      <c r="E2290" s="81"/>
      <c r="F2290" s="81"/>
      <c r="G2290" s="81"/>
      <c r="H2290" s="84"/>
    </row>
    <row r="2291" spans="1:8">
      <c r="A2291" s="82"/>
      <c r="B2291" s="82"/>
      <c r="C2291" s="84"/>
      <c r="D2291" s="83"/>
      <c r="E2291" s="81"/>
      <c r="F2291" s="81"/>
      <c r="G2291" s="81"/>
      <c r="H2291" s="84"/>
    </row>
    <row r="2292" spans="1:8">
      <c r="A2292" s="82"/>
      <c r="B2292" s="82"/>
      <c r="C2292" s="84"/>
      <c r="D2292" s="83"/>
      <c r="E2292" s="81"/>
      <c r="F2292" s="81"/>
      <c r="G2292" s="81"/>
      <c r="H2292" s="84"/>
    </row>
    <row r="2293" spans="1:8">
      <c r="A2293" s="82"/>
      <c r="B2293" s="82"/>
      <c r="C2293" s="84"/>
      <c r="D2293" s="83"/>
      <c r="E2293" s="81"/>
      <c r="F2293" s="81"/>
      <c r="G2293" s="81"/>
      <c r="H2293" s="84"/>
    </row>
    <row r="2294" spans="1:8">
      <c r="A2294" s="82"/>
      <c r="B2294" s="82"/>
      <c r="C2294" s="84"/>
      <c r="D2294" s="83"/>
      <c r="E2294" s="81"/>
      <c r="F2294" s="81"/>
      <c r="G2294" s="81"/>
      <c r="H2294" s="84"/>
    </row>
    <row r="2295" spans="1:8">
      <c r="A2295" s="82"/>
      <c r="B2295" s="82"/>
      <c r="C2295" s="84"/>
      <c r="D2295" s="83"/>
      <c r="E2295" s="81"/>
      <c r="F2295" s="81"/>
      <c r="G2295" s="81"/>
      <c r="H2295" s="84"/>
    </row>
    <row r="2296" spans="1:8">
      <c r="A2296" s="82"/>
      <c r="B2296" s="82"/>
      <c r="C2296" s="84"/>
      <c r="D2296" s="83"/>
      <c r="E2296" s="81"/>
      <c r="F2296" s="81"/>
      <c r="G2296" s="81"/>
      <c r="H2296" s="84"/>
    </row>
    <row r="2297" spans="1:8">
      <c r="A2297" s="82"/>
      <c r="B2297" s="82"/>
      <c r="C2297" s="84"/>
      <c r="D2297" s="83"/>
      <c r="E2297" s="81"/>
      <c r="F2297" s="81"/>
      <c r="G2297" s="81"/>
      <c r="H2297" s="84"/>
    </row>
    <row r="2298" spans="1:8">
      <c r="A2298" s="82"/>
      <c r="B2298" s="82"/>
      <c r="C2298" s="84"/>
      <c r="D2298" s="83"/>
      <c r="E2298" s="81"/>
      <c r="F2298" s="81"/>
      <c r="G2298" s="81"/>
      <c r="H2298" s="84"/>
    </row>
    <row r="2299" spans="1:8">
      <c r="A2299" s="82"/>
      <c r="B2299" s="82"/>
      <c r="C2299" s="84"/>
      <c r="D2299" s="83"/>
      <c r="E2299" s="81"/>
      <c r="F2299" s="81"/>
      <c r="G2299" s="81"/>
      <c r="H2299" s="84"/>
    </row>
    <row r="2300" spans="1:8">
      <c r="A2300" s="82"/>
      <c r="B2300" s="82"/>
      <c r="C2300" s="84"/>
      <c r="D2300" s="83"/>
      <c r="E2300" s="81"/>
      <c r="F2300" s="81"/>
      <c r="G2300" s="81"/>
      <c r="H2300" s="84"/>
    </row>
    <row r="2301" spans="1:8">
      <c r="A2301" s="82"/>
      <c r="B2301" s="82"/>
      <c r="C2301" s="84"/>
      <c r="D2301" s="83"/>
      <c r="E2301" s="81"/>
      <c r="F2301" s="81"/>
      <c r="G2301" s="81"/>
      <c r="H2301" s="84"/>
    </row>
    <row r="2302" spans="1:8">
      <c r="A2302" s="82"/>
      <c r="B2302" s="82"/>
      <c r="C2302" s="84"/>
      <c r="D2302" s="83"/>
      <c r="E2302" s="81"/>
      <c r="F2302" s="81"/>
      <c r="G2302" s="81"/>
      <c r="H2302" s="84"/>
    </row>
    <row r="2303" spans="1:8">
      <c r="A2303" s="82"/>
      <c r="B2303" s="82"/>
      <c r="C2303" s="84"/>
      <c r="D2303" s="83"/>
      <c r="E2303" s="81"/>
      <c r="F2303" s="81"/>
      <c r="G2303" s="81"/>
      <c r="H2303" s="84"/>
    </row>
    <row r="2304" spans="1:8">
      <c r="A2304" s="82"/>
      <c r="B2304" s="82"/>
      <c r="C2304" s="84"/>
      <c r="D2304" s="83"/>
      <c r="E2304" s="81"/>
      <c r="F2304" s="81"/>
      <c r="G2304" s="81"/>
      <c r="H2304" s="84"/>
    </row>
    <row r="2305" spans="1:8">
      <c r="A2305" s="82"/>
      <c r="B2305" s="82"/>
      <c r="C2305" s="84"/>
      <c r="D2305" s="83"/>
      <c r="E2305" s="81"/>
      <c r="F2305" s="81"/>
      <c r="G2305" s="81"/>
      <c r="H2305" s="84"/>
    </row>
    <row r="2306" spans="1:8">
      <c r="A2306" s="82"/>
      <c r="B2306" s="82"/>
      <c r="C2306" s="84"/>
      <c r="D2306" s="83"/>
      <c r="E2306" s="81"/>
      <c r="F2306" s="81"/>
      <c r="G2306" s="81"/>
      <c r="H2306" s="84"/>
    </row>
    <row r="2307" spans="1:8">
      <c r="A2307" s="82"/>
      <c r="B2307" s="82"/>
      <c r="C2307" s="84"/>
      <c r="D2307" s="83"/>
      <c r="E2307" s="81"/>
      <c r="F2307" s="81"/>
      <c r="G2307" s="81"/>
      <c r="H2307" s="84"/>
    </row>
    <row r="2308" spans="1:8">
      <c r="A2308" s="82"/>
      <c r="B2308" s="82"/>
      <c r="C2308" s="84"/>
      <c r="D2308" s="83"/>
      <c r="E2308" s="81"/>
      <c r="F2308" s="81"/>
      <c r="G2308" s="81"/>
      <c r="H2308" s="84"/>
    </row>
    <row r="2309" spans="1:8">
      <c r="A2309" s="82"/>
      <c r="B2309" s="82"/>
      <c r="C2309" s="84"/>
      <c r="D2309" s="83"/>
      <c r="E2309" s="81"/>
      <c r="F2309" s="81"/>
      <c r="G2309" s="81"/>
      <c r="H2309" s="84"/>
    </row>
    <row r="2310" spans="1:8">
      <c r="A2310" s="82"/>
      <c r="B2310" s="82"/>
      <c r="C2310" s="84"/>
      <c r="D2310" s="83"/>
      <c r="E2310" s="81"/>
      <c r="F2310" s="81"/>
      <c r="G2310" s="81"/>
      <c r="H2310" s="84"/>
    </row>
    <row r="2311" spans="1:8">
      <c r="A2311" s="82"/>
      <c r="B2311" s="82"/>
      <c r="C2311" s="84"/>
      <c r="D2311" s="83"/>
      <c r="E2311" s="81"/>
      <c r="F2311" s="81"/>
      <c r="G2311" s="81"/>
      <c r="H2311" s="84"/>
    </row>
    <row r="2312" spans="1:8">
      <c r="A2312" s="82"/>
      <c r="B2312" s="82"/>
      <c r="C2312" s="84"/>
      <c r="D2312" s="83"/>
      <c r="E2312" s="81"/>
      <c r="F2312" s="81"/>
      <c r="G2312" s="81"/>
      <c r="H2312" s="84"/>
    </row>
    <row r="2313" spans="1:8">
      <c r="A2313" s="82"/>
      <c r="B2313" s="82"/>
      <c r="C2313" s="84"/>
      <c r="D2313" s="83"/>
      <c r="E2313" s="81"/>
      <c r="F2313" s="81"/>
      <c r="G2313" s="81"/>
      <c r="H2313" s="84"/>
    </row>
    <row r="2314" spans="1:8">
      <c r="A2314" s="82"/>
      <c r="B2314" s="82"/>
      <c r="C2314" s="84"/>
      <c r="D2314" s="83"/>
      <c r="E2314" s="81"/>
      <c r="F2314" s="81"/>
      <c r="G2314" s="81"/>
      <c r="H2314" s="84"/>
    </row>
    <row r="2315" spans="1:8">
      <c r="A2315" s="82"/>
      <c r="B2315" s="82"/>
      <c r="C2315" s="84"/>
      <c r="D2315" s="83"/>
      <c r="E2315" s="81"/>
      <c r="F2315" s="81"/>
      <c r="G2315" s="81"/>
      <c r="H2315" s="84"/>
    </row>
    <row r="2316" spans="1:8">
      <c r="A2316" s="82"/>
      <c r="B2316" s="82"/>
      <c r="C2316" s="84"/>
      <c r="D2316" s="83"/>
      <c r="E2316" s="81"/>
      <c r="F2316" s="81"/>
      <c r="G2316" s="81"/>
      <c r="H2316" s="84"/>
    </row>
    <row r="2317" spans="1:8">
      <c r="A2317" s="82"/>
      <c r="B2317" s="82"/>
      <c r="C2317" s="84"/>
      <c r="D2317" s="83"/>
      <c r="E2317" s="81"/>
      <c r="F2317" s="81"/>
      <c r="G2317" s="81"/>
      <c r="H2317" s="84"/>
    </row>
    <row r="2318" spans="1:8">
      <c r="A2318" s="82"/>
      <c r="B2318" s="82"/>
      <c r="C2318" s="84"/>
      <c r="D2318" s="83"/>
      <c r="E2318" s="81"/>
      <c r="F2318" s="81"/>
      <c r="G2318" s="81"/>
      <c r="H2318" s="84"/>
    </row>
    <row r="2319" spans="1:8">
      <c r="A2319" s="82"/>
      <c r="B2319" s="82"/>
      <c r="C2319" s="84"/>
      <c r="D2319" s="83"/>
      <c r="E2319" s="81"/>
      <c r="F2319" s="81"/>
      <c r="G2319" s="81"/>
      <c r="H2319" s="84"/>
    </row>
    <row r="2320" spans="1:8">
      <c r="A2320" s="82"/>
      <c r="B2320" s="82"/>
      <c r="C2320" s="84"/>
      <c r="D2320" s="83"/>
      <c r="E2320" s="81"/>
      <c r="F2320" s="81"/>
      <c r="G2320" s="81"/>
      <c r="H2320" s="84"/>
    </row>
    <row r="2321" spans="1:8">
      <c r="A2321" s="82"/>
      <c r="B2321" s="82"/>
      <c r="C2321" s="84"/>
      <c r="D2321" s="83"/>
      <c r="E2321" s="81"/>
      <c r="F2321" s="81"/>
      <c r="G2321" s="81"/>
      <c r="H2321" s="84"/>
    </row>
    <row r="2322" spans="1:8">
      <c r="A2322" s="82"/>
      <c r="B2322" s="82"/>
      <c r="C2322" s="84"/>
      <c r="D2322" s="83"/>
      <c r="E2322" s="81"/>
      <c r="F2322" s="81"/>
      <c r="G2322" s="81"/>
      <c r="H2322" s="84"/>
    </row>
    <row r="2323" spans="1:8">
      <c r="A2323" s="82"/>
      <c r="B2323" s="82"/>
      <c r="C2323" s="84"/>
      <c r="D2323" s="83"/>
      <c r="E2323" s="81"/>
      <c r="F2323" s="81"/>
      <c r="G2323" s="81"/>
      <c r="H2323" s="84"/>
    </row>
    <row r="2324" spans="1:8">
      <c r="A2324" s="82"/>
      <c r="B2324" s="82"/>
      <c r="C2324" s="84"/>
      <c r="D2324" s="83"/>
      <c r="E2324" s="81"/>
      <c r="F2324" s="81"/>
      <c r="G2324" s="81"/>
      <c r="H2324" s="84"/>
    </row>
    <row r="2325" spans="1:8">
      <c r="A2325" s="82"/>
      <c r="B2325" s="82"/>
      <c r="C2325" s="84"/>
      <c r="D2325" s="83"/>
      <c r="E2325" s="81"/>
      <c r="F2325" s="81"/>
      <c r="G2325" s="81"/>
      <c r="H2325" s="84"/>
    </row>
    <row r="2326" spans="1:8">
      <c r="A2326" s="82"/>
      <c r="B2326" s="82"/>
      <c r="C2326" s="84"/>
      <c r="D2326" s="83"/>
      <c r="E2326" s="81"/>
      <c r="F2326" s="81"/>
      <c r="G2326" s="81"/>
      <c r="H2326" s="84"/>
    </row>
    <row r="2327" spans="1:8">
      <c r="A2327" s="82"/>
      <c r="B2327" s="82"/>
      <c r="C2327" s="84"/>
      <c r="D2327" s="83"/>
      <c r="E2327" s="81"/>
      <c r="F2327" s="81"/>
      <c r="G2327" s="81"/>
      <c r="H2327" s="84"/>
    </row>
    <row r="2328" spans="1:8">
      <c r="A2328" s="82"/>
      <c r="B2328" s="82"/>
      <c r="C2328" s="84"/>
      <c r="D2328" s="83"/>
      <c r="E2328" s="81"/>
      <c r="F2328" s="81"/>
      <c r="G2328" s="81"/>
      <c r="H2328" s="84"/>
    </row>
    <row r="2329" spans="1:8">
      <c r="A2329" s="82"/>
      <c r="B2329" s="82"/>
      <c r="C2329" s="84"/>
      <c r="D2329" s="83"/>
      <c r="E2329" s="81"/>
      <c r="F2329" s="81"/>
      <c r="G2329" s="81"/>
      <c r="H2329" s="84"/>
    </row>
    <row r="2330" spans="1:8">
      <c r="A2330" s="82"/>
      <c r="B2330" s="82"/>
      <c r="C2330" s="84"/>
      <c r="D2330" s="83"/>
      <c r="E2330" s="81"/>
      <c r="F2330" s="81"/>
      <c r="G2330" s="81"/>
      <c r="H2330" s="84"/>
    </row>
    <row r="2331" spans="1:8">
      <c r="A2331" s="82"/>
      <c r="B2331" s="82"/>
      <c r="C2331" s="84"/>
      <c r="D2331" s="83"/>
      <c r="E2331" s="81"/>
      <c r="F2331" s="81"/>
      <c r="G2331" s="81"/>
      <c r="H2331" s="84"/>
    </row>
    <row r="2332" spans="1:8">
      <c r="A2332" s="82"/>
      <c r="B2332" s="82"/>
      <c r="C2332" s="84"/>
      <c r="D2332" s="83"/>
      <c r="E2332" s="81"/>
      <c r="F2332" s="81"/>
      <c r="G2332" s="81"/>
      <c r="H2332" s="84"/>
    </row>
    <row r="2333" spans="1:8">
      <c r="A2333" s="82"/>
      <c r="B2333" s="82"/>
      <c r="C2333" s="84"/>
      <c r="D2333" s="83"/>
      <c r="E2333" s="81"/>
      <c r="F2333" s="81"/>
      <c r="G2333" s="81"/>
      <c r="H2333" s="84"/>
    </row>
    <row r="2334" spans="1:8">
      <c r="A2334" s="82"/>
      <c r="B2334" s="82"/>
      <c r="C2334" s="84"/>
      <c r="D2334" s="83"/>
      <c r="E2334" s="81"/>
      <c r="F2334" s="81"/>
      <c r="G2334" s="81"/>
      <c r="H2334" s="84"/>
    </row>
    <row r="2335" spans="1:8">
      <c r="A2335" s="82"/>
      <c r="B2335" s="82"/>
      <c r="C2335" s="84"/>
      <c r="D2335" s="83"/>
      <c r="E2335" s="81"/>
      <c r="F2335" s="81"/>
      <c r="G2335" s="81"/>
      <c r="H2335" s="84"/>
    </row>
    <row r="2336" spans="1:8">
      <c r="A2336" s="82"/>
      <c r="B2336" s="82"/>
      <c r="C2336" s="84"/>
      <c r="D2336" s="83"/>
      <c r="E2336" s="81"/>
      <c r="F2336" s="81"/>
      <c r="G2336" s="81"/>
      <c r="H2336" s="84"/>
    </row>
    <row r="2337" spans="1:8">
      <c r="A2337" s="82"/>
      <c r="B2337" s="82"/>
      <c r="C2337" s="84"/>
      <c r="D2337" s="83"/>
      <c r="E2337" s="81"/>
      <c r="F2337" s="81"/>
      <c r="G2337" s="81"/>
      <c r="H2337" s="84"/>
    </row>
    <row r="2338" spans="1:8">
      <c r="A2338" s="82"/>
      <c r="B2338" s="82"/>
      <c r="C2338" s="84"/>
      <c r="D2338" s="83"/>
      <c r="E2338" s="81"/>
      <c r="F2338" s="81"/>
      <c r="G2338" s="81"/>
      <c r="H2338" s="84"/>
    </row>
    <row r="2339" spans="1:8">
      <c r="A2339" s="82"/>
      <c r="B2339" s="82"/>
      <c r="C2339" s="84"/>
      <c r="D2339" s="83"/>
      <c r="E2339" s="81"/>
      <c r="F2339" s="81"/>
      <c r="G2339" s="81"/>
      <c r="H2339" s="84"/>
    </row>
    <row r="2340" spans="1:8">
      <c r="A2340" s="82"/>
      <c r="B2340" s="82"/>
      <c r="C2340" s="84"/>
      <c r="D2340" s="83"/>
      <c r="E2340" s="81"/>
      <c r="F2340" s="81"/>
      <c r="G2340" s="81"/>
      <c r="H2340" s="84"/>
    </row>
    <row r="2341" spans="1:8">
      <c r="A2341" s="82"/>
      <c r="B2341" s="82"/>
      <c r="C2341" s="84"/>
      <c r="D2341" s="83"/>
      <c r="E2341" s="81"/>
      <c r="F2341" s="81"/>
      <c r="G2341" s="81"/>
      <c r="H2341" s="84"/>
    </row>
    <row r="2342" spans="1:8">
      <c r="A2342" s="82"/>
      <c r="B2342" s="82"/>
      <c r="C2342" s="84"/>
      <c r="D2342" s="83"/>
      <c r="E2342" s="81"/>
      <c r="F2342" s="81"/>
      <c r="G2342" s="81"/>
      <c r="H2342" s="84"/>
    </row>
    <row r="2343" spans="1:8">
      <c r="A2343" s="82"/>
      <c r="B2343" s="82"/>
      <c r="C2343" s="84"/>
      <c r="D2343" s="83"/>
      <c r="E2343" s="81"/>
      <c r="F2343" s="81"/>
      <c r="G2343" s="81"/>
      <c r="H2343" s="84"/>
    </row>
    <row r="2344" spans="1:8">
      <c r="A2344" s="82"/>
      <c r="B2344" s="82"/>
      <c r="C2344" s="84"/>
      <c r="D2344" s="83"/>
      <c r="E2344" s="81"/>
      <c r="F2344" s="81"/>
      <c r="G2344" s="81"/>
      <c r="H2344" s="84"/>
    </row>
    <row r="2345" spans="1:8">
      <c r="A2345" s="82"/>
      <c r="B2345" s="82"/>
      <c r="C2345" s="84"/>
      <c r="D2345" s="83"/>
      <c r="E2345" s="81"/>
      <c r="F2345" s="81"/>
      <c r="G2345" s="81"/>
      <c r="H2345" s="84"/>
    </row>
    <row r="2346" spans="1:8">
      <c r="A2346" s="82"/>
      <c r="B2346" s="82"/>
      <c r="C2346" s="84"/>
      <c r="D2346" s="83"/>
      <c r="E2346" s="81"/>
      <c r="F2346" s="81"/>
      <c r="G2346" s="81"/>
      <c r="H2346" s="84"/>
    </row>
    <row r="2347" spans="1:8">
      <c r="A2347" s="82"/>
      <c r="B2347" s="82"/>
      <c r="C2347" s="84"/>
      <c r="D2347" s="83"/>
      <c r="E2347" s="81"/>
      <c r="F2347" s="81"/>
      <c r="G2347" s="81"/>
      <c r="H2347" s="84"/>
    </row>
    <row r="2348" spans="1:8">
      <c r="A2348" s="82"/>
      <c r="B2348" s="82"/>
      <c r="C2348" s="84"/>
      <c r="D2348" s="83"/>
      <c r="E2348" s="81"/>
      <c r="F2348" s="81"/>
      <c r="G2348" s="81"/>
      <c r="H2348" s="84"/>
    </row>
    <row r="2349" spans="1:8">
      <c r="A2349" s="82"/>
      <c r="B2349" s="82"/>
      <c r="C2349" s="84"/>
      <c r="D2349" s="83"/>
      <c r="E2349" s="81"/>
      <c r="F2349" s="81"/>
      <c r="G2349" s="81"/>
      <c r="H2349" s="84"/>
    </row>
    <row r="2350" spans="1:8">
      <c r="A2350" s="82"/>
      <c r="B2350" s="82"/>
      <c r="C2350" s="84"/>
      <c r="D2350" s="83"/>
      <c r="E2350" s="81"/>
      <c r="F2350" s="81"/>
      <c r="G2350" s="81"/>
      <c r="H2350" s="84"/>
    </row>
    <row r="2351" spans="1:8">
      <c r="A2351" s="82"/>
      <c r="B2351" s="82"/>
      <c r="C2351" s="84"/>
      <c r="D2351" s="83"/>
      <c r="E2351" s="81"/>
      <c r="F2351" s="81"/>
      <c r="G2351" s="81"/>
      <c r="H2351" s="84"/>
    </row>
    <row r="2352" spans="1:8">
      <c r="A2352" s="82"/>
      <c r="B2352" s="82"/>
      <c r="C2352" s="84"/>
      <c r="D2352" s="83"/>
      <c r="E2352" s="81"/>
      <c r="F2352" s="81"/>
      <c r="G2352" s="81"/>
      <c r="H2352" s="84"/>
    </row>
    <row r="2353" spans="1:8">
      <c r="A2353" s="82"/>
      <c r="B2353" s="82"/>
      <c r="C2353" s="84"/>
      <c r="D2353" s="83"/>
      <c r="E2353" s="81"/>
      <c r="F2353" s="81"/>
      <c r="G2353" s="81"/>
      <c r="H2353" s="84"/>
    </row>
    <row r="2354" spans="1:8">
      <c r="A2354" s="82"/>
      <c r="B2354" s="82"/>
      <c r="C2354" s="84"/>
      <c r="D2354" s="83"/>
      <c r="E2354" s="81"/>
      <c r="F2354" s="81"/>
      <c r="G2354" s="81"/>
      <c r="H2354" s="84"/>
    </row>
    <row r="2355" spans="1:8">
      <c r="A2355" s="82"/>
      <c r="B2355" s="82"/>
      <c r="C2355" s="84"/>
      <c r="D2355" s="83"/>
      <c r="E2355" s="81"/>
      <c r="F2355" s="81"/>
      <c r="G2355" s="81"/>
      <c r="H2355" s="84"/>
    </row>
    <row r="2356" spans="1:8">
      <c r="A2356" s="82"/>
      <c r="B2356" s="82"/>
      <c r="C2356" s="84"/>
      <c r="D2356" s="83"/>
      <c r="E2356" s="81"/>
      <c r="F2356" s="81"/>
      <c r="G2356" s="81"/>
      <c r="H2356" s="84"/>
    </row>
    <row r="2357" spans="1:8">
      <c r="A2357" s="82"/>
      <c r="B2357" s="82"/>
      <c r="C2357" s="84"/>
      <c r="D2357" s="83"/>
      <c r="E2357" s="81"/>
      <c r="F2357" s="81"/>
      <c r="G2357" s="81"/>
      <c r="H2357" s="84"/>
    </row>
    <row r="2358" spans="1:8">
      <c r="A2358" s="82"/>
      <c r="B2358" s="82"/>
      <c r="C2358" s="84"/>
      <c r="D2358" s="83"/>
      <c r="E2358" s="81"/>
      <c r="F2358" s="81"/>
      <c r="G2358" s="81"/>
      <c r="H2358" s="84"/>
    </row>
    <row r="2359" spans="1:8">
      <c r="A2359" s="82"/>
      <c r="B2359" s="82"/>
      <c r="C2359" s="84"/>
      <c r="D2359" s="83"/>
      <c r="E2359" s="81"/>
      <c r="F2359" s="81"/>
      <c r="G2359" s="81"/>
      <c r="H2359" s="84"/>
    </row>
    <row r="2360" spans="1:8">
      <c r="A2360" s="82"/>
      <c r="B2360" s="82"/>
      <c r="C2360" s="84"/>
      <c r="D2360" s="83"/>
      <c r="E2360" s="81"/>
      <c r="F2360" s="81"/>
      <c r="G2360" s="81"/>
      <c r="H2360" s="84"/>
    </row>
    <row r="2361" spans="1:8">
      <c r="A2361" s="82"/>
      <c r="B2361" s="82"/>
      <c r="C2361" s="84"/>
      <c r="D2361" s="83"/>
      <c r="E2361" s="81"/>
      <c r="F2361" s="81"/>
      <c r="G2361" s="81"/>
      <c r="H2361" s="84"/>
    </row>
    <row r="2362" spans="1:8">
      <c r="A2362" s="82"/>
      <c r="B2362" s="82"/>
      <c r="C2362" s="84"/>
      <c r="D2362" s="83"/>
      <c r="E2362" s="81"/>
      <c r="F2362" s="81"/>
      <c r="G2362" s="81"/>
      <c r="H2362" s="84"/>
    </row>
    <row r="2363" spans="1:8">
      <c r="A2363" s="82"/>
      <c r="B2363" s="82"/>
      <c r="C2363" s="84"/>
      <c r="D2363" s="83"/>
      <c r="E2363" s="81"/>
      <c r="F2363" s="81"/>
      <c r="G2363" s="81"/>
      <c r="H2363" s="84"/>
    </row>
    <row r="2364" spans="1:8">
      <c r="A2364" s="82"/>
      <c r="B2364" s="82"/>
      <c r="C2364" s="84"/>
      <c r="D2364" s="83"/>
      <c r="E2364" s="81"/>
      <c r="F2364" s="81"/>
      <c r="G2364" s="81"/>
      <c r="H2364" s="84"/>
    </row>
    <row r="2365" spans="1:8">
      <c r="A2365" s="82"/>
      <c r="B2365" s="82"/>
      <c r="C2365" s="84"/>
      <c r="D2365" s="83"/>
      <c r="E2365" s="81"/>
      <c r="F2365" s="81"/>
      <c r="G2365" s="81"/>
      <c r="H2365" s="84"/>
    </row>
    <row r="2366" spans="1:8">
      <c r="A2366" s="82"/>
      <c r="B2366" s="82"/>
      <c r="C2366" s="84"/>
      <c r="D2366" s="83"/>
      <c r="E2366" s="81"/>
      <c r="F2366" s="81"/>
      <c r="G2366" s="81"/>
      <c r="H2366" s="84"/>
    </row>
    <row r="2367" spans="1:8">
      <c r="A2367" s="82"/>
      <c r="B2367" s="82"/>
      <c r="C2367" s="84"/>
      <c r="D2367" s="83"/>
      <c r="E2367" s="81"/>
      <c r="F2367" s="81"/>
      <c r="G2367" s="81"/>
      <c r="H2367" s="84"/>
    </row>
    <row r="2368" spans="1:8">
      <c r="A2368" s="82"/>
      <c r="B2368" s="82"/>
      <c r="C2368" s="84"/>
      <c r="D2368" s="83"/>
      <c r="E2368" s="81"/>
      <c r="F2368" s="81"/>
      <c r="G2368" s="81"/>
      <c r="H2368" s="84"/>
    </row>
    <row r="2369" spans="1:8">
      <c r="A2369" s="82"/>
      <c r="B2369" s="82"/>
      <c r="C2369" s="84"/>
      <c r="D2369" s="83"/>
      <c r="E2369" s="81"/>
      <c r="F2369" s="81"/>
      <c r="G2369" s="81"/>
      <c r="H2369" s="84"/>
    </row>
    <row r="2370" spans="1:8">
      <c r="A2370" s="82"/>
      <c r="B2370" s="82"/>
      <c r="C2370" s="84"/>
      <c r="D2370" s="83"/>
      <c r="E2370" s="81"/>
      <c r="F2370" s="81"/>
      <c r="G2370" s="81"/>
      <c r="H2370" s="84"/>
    </row>
    <row r="2371" spans="1:8">
      <c r="A2371" s="82"/>
      <c r="B2371" s="82"/>
      <c r="C2371" s="84"/>
      <c r="D2371" s="83"/>
      <c r="E2371" s="81"/>
      <c r="F2371" s="81"/>
      <c r="G2371" s="81"/>
      <c r="H2371" s="84"/>
    </row>
    <row r="2372" spans="1:8">
      <c r="A2372" s="82"/>
      <c r="B2372" s="82"/>
      <c r="C2372" s="84"/>
      <c r="D2372" s="83"/>
      <c r="E2372" s="81"/>
      <c r="F2372" s="81"/>
      <c r="G2372" s="81"/>
      <c r="H2372" s="84"/>
    </row>
    <row r="2373" spans="1:8">
      <c r="A2373" s="82"/>
      <c r="B2373" s="82"/>
      <c r="C2373" s="84"/>
      <c r="D2373" s="83"/>
      <c r="E2373" s="81"/>
      <c r="F2373" s="81"/>
      <c r="G2373" s="81"/>
      <c r="H2373" s="84"/>
    </row>
    <row r="2374" spans="1:8">
      <c r="A2374" s="82"/>
      <c r="B2374" s="82"/>
      <c r="C2374" s="84"/>
      <c r="D2374" s="83"/>
      <c r="E2374" s="81"/>
      <c r="F2374" s="81"/>
      <c r="G2374" s="81"/>
      <c r="H2374" s="84"/>
    </row>
    <row r="2375" spans="1:8">
      <c r="A2375" s="82"/>
      <c r="B2375" s="82"/>
      <c r="C2375" s="84"/>
      <c r="D2375" s="83"/>
      <c r="E2375" s="81"/>
      <c r="F2375" s="81"/>
      <c r="G2375" s="81"/>
      <c r="H2375" s="84"/>
    </row>
    <row r="2376" spans="1:8">
      <c r="A2376" s="82"/>
      <c r="B2376" s="82"/>
      <c r="C2376" s="84"/>
      <c r="D2376" s="83"/>
      <c r="E2376" s="81"/>
      <c r="F2376" s="81"/>
      <c r="G2376" s="81"/>
      <c r="H2376" s="84"/>
    </row>
    <row r="2377" spans="1:8">
      <c r="A2377" s="82"/>
      <c r="B2377" s="82"/>
      <c r="C2377" s="84"/>
      <c r="D2377" s="83"/>
      <c r="E2377" s="81"/>
      <c r="F2377" s="81"/>
      <c r="G2377" s="81"/>
      <c r="H2377" s="84"/>
    </row>
    <row r="2378" spans="1:8">
      <c r="A2378" s="82"/>
      <c r="B2378" s="82"/>
      <c r="C2378" s="84"/>
      <c r="D2378" s="83"/>
      <c r="E2378" s="81"/>
      <c r="F2378" s="81"/>
      <c r="G2378" s="81"/>
      <c r="H2378" s="84"/>
    </row>
    <row r="2379" spans="1:8">
      <c r="A2379" s="82"/>
      <c r="B2379" s="82"/>
      <c r="C2379" s="84"/>
      <c r="D2379" s="83"/>
      <c r="E2379" s="81"/>
      <c r="F2379" s="81"/>
      <c r="G2379" s="81"/>
      <c r="H2379" s="84"/>
    </row>
    <row r="2380" spans="1:8">
      <c r="A2380" s="82"/>
      <c r="B2380" s="82"/>
      <c r="C2380" s="84"/>
      <c r="D2380" s="83"/>
      <c r="E2380" s="81"/>
      <c r="F2380" s="81"/>
      <c r="G2380" s="81"/>
      <c r="H2380" s="84"/>
    </row>
    <row r="2381" spans="1:8">
      <c r="A2381" s="82"/>
      <c r="B2381" s="82"/>
      <c r="C2381" s="84"/>
      <c r="D2381" s="83"/>
      <c r="E2381" s="81"/>
      <c r="F2381" s="81"/>
      <c r="G2381" s="81"/>
      <c r="H2381" s="84"/>
    </row>
    <row r="2382" spans="1:8">
      <c r="A2382" s="82"/>
      <c r="B2382" s="82"/>
      <c r="C2382" s="84"/>
      <c r="D2382" s="83"/>
      <c r="E2382" s="81"/>
      <c r="F2382" s="81"/>
      <c r="G2382" s="81"/>
      <c r="H2382" s="84"/>
    </row>
    <row r="2383" spans="1:8">
      <c r="A2383" s="82"/>
      <c r="B2383" s="82"/>
      <c r="C2383" s="84"/>
      <c r="D2383" s="83"/>
      <c r="E2383" s="81"/>
      <c r="F2383" s="81"/>
      <c r="G2383" s="81"/>
      <c r="H2383" s="84"/>
    </row>
    <row r="2384" spans="1:8">
      <c r="A2384" s="82"/>
      <c r="B2384" s="82"/>
      <c r="C2384" s="84"/>
      <c r="D2384" s="83"/>
      <c r="E2384" s="81"/>
      <c r="F2384" s="81"/>
      <c r="G2384" s="81"/>
      <c r="H2384" s="84"/>
    </row>
    <row r="2385" spans="1:8">
      <c r="A2385" s="82"/>
      <c r="B2385" s="82"/>
      <c r="C2385" s="84"/>
      <c r="D2385" s="83"/>
      <c r="E2385" s="81"/>
      <c r="F2385" s="81"/>
      <c r="G2385" s="81"/>
      <c r="H2385" s="84"/>
    </row>
    <row r="2386" spans="1:8">
      <c r="A2386" s="82"/>
      <c r="B2386" s="82"/>
      <c r="C2386" s="84"/>
      <c r="D2386" s="83"/>
      <c r="E2386" s="81"/>
      <c r="F2386" s="81"/>
      <c r="G2386" s="81"/>
      <c r="H2386" s="84"/>
    </row>
    <row r="2387" spans="1:8">
      <c r="A2387" s="82"/>
      <c r="B2387" s="82"/>
      <c r="C2387" s="84"/>
      <c r="D2387" s="83"/>
      <c r="E2387" s="81"/>
      <c r="F2387" s="81"/>
      <c r="G2387" s="81"/>
      <c r="H2387" s="84"/>
    </row>
    <row r="2388" spans="1:8">
      <c r="A2388" s="82"/>
      <c r="B2388" s="82"/>
      <c r="C2388" s="84"/>
      <c r="D2388" s="83"/>
      <c r="E2388" s="81"/>
      <c r="F2388" s="81"/>
      <c r="G2388" s="81"/>
      <c r="H2388" s="84"/>
    </row>
    <row r="2389" spans="1:8">
      <c r="A2389" s="82"/>
      <c r="B2389" s="82"/>
      <c r="C2389" s="84"/>
      <c r="D2389" s="83"/>
      <c r="E2389" s="81"/>
      <c r="F2389" s="81"/>
      <c r="G2389" s="81"/>
      <c r="H2389" s="84"/>
    </row>
    <row r="2390" spans="1:8">
      <c r="A2390" s="82"/>
      <c r="B2390" s="82"/>
      <c r="C2390" s="84"/>
      <c r="D2390" s="83"/>
      <c r="E2390" s="81"/>
      <c r="F2390" s="81"/>
      <c r="G2390" s="81"/>
      <c r="H2390" s="84"/>
    </row>
    <row r="2391" spans="1:8">
      <c r="A2391" s="82"/>
      <c r="B2391" s="82"/>
      <c r="C2391" s="84"/>
      <c r="D2391" s="83"/>
      <c r="E2391" s="81"/>
      <c r="F2391" s="81"/>
      <c r="G2391" s="81"/>
      <c r="H2391" s="84"/>
    </row>
    <row r="2392" spans="1:8">
      <c r="A2392" s="82"/>
      <c r="B2392" s="82"/>
      <c r="C2392" s="84"/>
      <c r="D2392" s="83"/>
      <c r="E2392" s="81"/>
      <c r="F2392" s="81"/>
      <c r="G2392" s="81"/>
      <c r="H2392" s="84"/>
    </row>
    <row r="2393" spans="1:8">
      <c r="A2393" s="82"/>
      <c r="B2393" s="82"/>
      <c r="C2393" s="84"/>
      <c r="D2393" s="83"/>
      <c r="E2393" s="81"/>
      <c r="F2393" s="81"/>
      <c r="G2393" s="81"/>
      <c r="H2393" s="84"/>
    </row>
    <row r="2394" spans="1:8">
      <c r="A2394" s="82"/>
      <c r="B2394" s="82"/>
      <c r="C2394" s="84"/>
      <c r="D2394" s="83"/>
      <c r="E2394" s="81"/>
      <c r="F2394" s="81"/>
      <c r="G2394" s="81"/>
      <c r="H2394" s="84"/>
    </row>
    <row r="2395" spans="1:8">
      <c r="A2395" s="82"/>
      <c r="B2395" s="82"/>
      <c r="C2395" s="84"/>
      <c r="D2395" s="83"/>
      <c r="E2395" s="81"/>
      <c r="F2395" s="81"/>
      <c r="G2395" s="81"/>
      <c r="H2395" s="84"/>
    </row>
    <row r="2396" spans="1:8">
      <c r="A2396" s="82"/>
      <c r="B2396" s="82"/>
      <c r="C2396" s="84"/>
      <c r="D2396" s="83"/>
      <c r="E2396" s="81"/>
      <c r="F2396" s="81"/>
      <c r="G2396" s="81"/>
      <c r="H2396" s="84"/>
    </row>
    <row r="2397" spans="1:8">
      <c r="A2397" s="82"/>
      <c r="B2397" s="82"/>
      <c r="C2397" s="84"/>
      <c r="D2397" s="83"/>
      <c r="E2397" s="81"/>
      <c r="F2397" s="81"/>
      <c r="G2397" s="81"/>
      <c r="H2397" s="84"/>
    </row>
    <row r="2398" spans="1:8">
      <c r="A2398" s="82"/>
      <c r="B2398" s="82"/>
      <c r="C2398" s="84"/>
      <c r="D2398" s="83"/>
      <c r="E2398" s="81"/>
      <c r="F2398" s="81"/>
      <c r="G2398" s="81"/>
      <c r="H2398" s="84"/>
    </row>
    <row r="2399" spans="1:8">
      <c r="A2399" s="82"/>
      <c r="B2399" s="82"/>
      <c r="C2399" s="84"/>
      <c r="D2399" s="83"/>
      <c r="E2399" s="81"/>
      <c r="F2399" s="81"/>
      <c r="G2399" s="81"/>
      <c r="H2399" s="84"/>
    </row>
    <row r="2400" spans="1:8">
      <c r="A2400" s="82"/>
      <c r="B2400" s="82"/>
      <c r="C2400" s="84"/>
      <c r="D2400" s="83"/>
      <c r="E2400" s="81"/>
      <c r="F2400" s="81"/>
      <c r="G2400" s="81"/>
      <c r="H2400" s="84"/>
    </row>
    <row r="2401" spans="1:8">
      <c r="A2401" s="82"/>
      <c r="B2401" s="82"/>
      <c r="C2401" s="84"/>
      <c r="D2401" s="83"/>
      <c r="E2401" s="81"/>
      <c r="F2401" s="81"/>
      <c r="G2401" s="81"/>
      <c r="H2401" s="84"/>
    </row>
    <row r="2402" spans="1:8">
      <c r="A2402" s="82"/>
      <c r="B2402" s="82"/>
      <c r="C2402" s="84"/>
      <c r="D2402" s="83"/>
      <c r="E2402" s="81"/>
      <c r="F2402" s="81"/>
      <c r="G2402" s="81"/>
      <c r="H2402" s="84"/>
    </row>
    <row r="2403" spans="1:8">
      <c r="A2403" s="82"/>
      <c r="B2403" s="82"/>
      <c r="C2403" s="84"/>
      <c r="D2403" s="83"/>
      <c r="E2403" s="81"/>
      <c r="F2403" s="81"/>
      <c r="G2403" s="81"/>
      <c r="H2403" s="84"/>
    </row>
    <row r="2404" spans="1:8">
      <c r="A2404" s="82"/>
      <c r="B2404" s="82"/>
      <c r="C2404" s="84"/>
      <c r="D2404" s="83"/>
      <c r="E2404" s="81"/>
      <c r="F2404" s="81"/>
      <c r="G2404" s="81"/>
      <c r="H2404" s="84"/>
    </row>
    <row r="2405" spans="1:8">
      <c r="A2405" s="82"/>
      <c r="B2405" s="82"/>
      <c r="C2405" s="84"/>
      <c r="D2405" s="83"/>
      <c r="E2405" s="81"/>
      <c r="F2405" s="81"/>
      <c r="G2405" s="81"/>
      <c r="H2405" s="84"/>
    </row>
    <row r="2406" spans="1:8">
      <c r="A2406" s="82"/>
      <c r="B2406" s="82"/>
      <c r="C2406" s="84"/>
      <c r="D2406" s="83"/>
      <c r="E2406" s="81"/>
      <c r="F2406" s="81"/>
      <c r="G2406" s="81"/>
      <c r="H2406" s="84"/>
    </row>
    <row r="2407" spans="1:8">
      <c r="A2407" s="82"/>
      <c r="B2407" s="82"/>
      <c r="C2407" s="84"/>
      <c r="D2407" s="83"/>
      <c r="E2407" s="81"/>
      <c r="F2407" s="81"/>
      <c r="G2407" s="81"/>
      <c r="H2407" s="84"/>
    </row>
    <row r="2408" spans="1:8">
      <c r="A2408" s="82"/>
      <c r="B2408" s="82"/>
      <c r="C2408" s="84"/>
      <c r="D2408" s="83"/>
      <c r="E2408" s="81"/>
      <c r="F2408" s="81"/>
      <c r="G2408" s="81"/>
      <c r="H2408" s="84"/>
    </row>
    <row r="2409" spans="1:8">
      <c r="A2409" s="82"/>
      <c r="B2409" s="82"/>
      <c r="C2409" s="84"/>
      <c r="D2409" s="83"/>
      <c r="E2409" s="81"/>
      <c r="F2409" s="81"/>
      <c r="G2409" s="81"/>
      <c r="H2409" s="84"/>
    </row>
    <row r="2410" spans="1:8">
      <c r="A2410" s="82"/>
      <c r="B2410" s="82"/>
      <c r="C2410" s="84"/>
      <c r="D2410" s="83"/>
      <c r="E2410" s="81"/>
      <c r="F2410" s="81"/>
      <c r="G2410" s="81"/>
      <c r="H2410" s="84"/>
    </row>
    <row r="2411" spans="1:8">
      <c r="A2411" s="82"/>
      <c r="B2411" s="82"/>
      <c r="C2411" s="84"/>
      <c r="D2411" s="83"/>
      <c r="E2411" s="81"/>
      <c r="F2411" s="81"/>
      <c r="G2411" s="81"/>
      <c r="H2411" s="84"/>
    </row>
    <row r="2412" spans="1:8">
      <c r="A2412" s="82"/>
      <c r="B2412" s="82"/>
      <c r="C2412" s="84"/>
      <c r="D2412" s="83"/>
      <c r="E2412" s="81"/>
      <c r="F2412" s="81"/>
      <c r="G2412" s="81"/>
      <c r="H2412" s="84"/>
    </row>
    <row r="2413" spans="1:8">
      <c r="A2413" s="82"/>
      <c r="B2413" s="82"/>
      <c r="C2413" s="84"/>
      <c r="D2413" s="83"/>
      <c r="E2413" s="81"/>
      <c r="F2413" s="81"/>
      <c r="G2413" s="81"/>
      <c r="H2413" s="84"/>
    </row>
    <row r="2414" spans="1:8">
      <c r="A2414" s="82"/>
      <c r="B2414" s="82"/>
      <c r="C2414" s="84"/>
      <c r="D2414" s="83"/>
      <c r="E2414" s="81"/>
      <c r="F2414" s="81"/>
      <c r="G2414" s="81"/>
      <c r="H2414" s="84"/>
    </row>
    <row r="2415" spans="1:8">
      <c r="A2415" s="82"/>
      <c r="B2415" s="82"/>
      <c r="C2415" s="84"/>
      <c r="D2415" s="83"/>
      <c r="E2415" s="81"/>
      <c r="F2415" s="81"/>
      <c r="G2415" s="81"/>
      <c r="H2415" s="84"/>
    </row>
    <row r="2416" spans="1:8">
      <c r="A2416" s="82"/>
      <c r="B2416" s="82"/>
      <c r="C2416" s="84"/>
      <c r="D2416" s="83"/>
      <c r="E2416" s="81"/>
      <c r="F2416" s="81"/>
      <c r="G2416" s="81"/>
      <c r="H2416" s="84"/>
    </row>
    <row r="2417" spans="1:8">
      <c r="A2417" s="82"/>
      <c r="B2417" s="82"/>
      <c r="C2417" s="84"/>
      <c r="D2417" s="83"/>
      <c r="E2417" s="81"/>
      <c r="F2417" s="81"/>
      <c r="G2417" s="81"/>
      <c r="H2417" s="84"/>
    </row>
    <row r="2418" spans="1:8">
      <c r="A2418" s="82"/>
      <c r="B2418" s="82"/>
      <c r="C2418" s="84"/>
      <c r="D2418" s="83"/>
      <c r="E2418" s="81"/>
      <c r="F2418" s="81"/>
      <c r="G2418" s="81"/>
      <c r="H2418" s="84"/>
    </row>
    <row r="2419" spans="1:8">
      <c r="A2419" s="82"/>
      <c r="B2419" s="82"/>
      <c r="C2419" s="84"/>
      <c r="D2419" s="83"/>
      <c r="E2419" s="81"/>
      <c r="F2419" s="81"/>
      <c r="G2419" s="81"/>
      <c r="H2419" s="84"/>
    </row>
    <row r="2420" spans="1:8">
      <c r="A2420" s="82"/>
      <c r="B2420" s="82"/>
      <c r="C2420" s="84"/>
      <c r="D2420" s="83"/>
      <c r="E2420" s="81"/>
      <c r="F2420" s="81"/>
      <c r="G2420" s="81"/>
      <c r="H2420" s="84"/>
    </row>
    <row r="2421" spans="1:8">
      <c r="A2421" s="82"/>
      <c r="B2421" s="82"/>
      <c r="C2421" s="84"/>
      <c r="D2421" s="83"/>
      <c r="E2421" s="81"/>
      <c r="F2421" s="81"/>
      <c r="G2421" s="81"/>
      <c r="H2421" s="84"/>
    </row>
    <row r="2422" spans="1:8">
      <c r="A2422" s="82"/>
      <c r="B2422" s="82"/>
      <c r="C2422" s="84"/>
      <c r="D2422" s="83"/>
      <c r="E2422" s="81"/>
      <c r="F2422" s="81"/>
      <c r="G2422" s="81"/>
      <c r="H2422" s="84"/>
    </row>
    <row r="2423" spans="1:8">
      <c r="A2423" s="82"/>
      <c r="B2423" s="82"/>
      <c r="C2423" s="84"/>
      <c r="D2423" s="83"/>
      <c r="E2423" s="81"/>
      <c r="F2423" s="81"/>
      <c r="G2423" s="81"/>
      <c r="H2423" s="84"/>
    </row>
    <row r="2424" spans="1:8">
      <c r="A2424" s="82"/>
      <c r="B2424" s="82"/>
      <c r="C2424" s="84"/>
      <c r="D2424" s="83"/>
      <c r="E2424" s="81"/>
      <c r="F2424" s="81"/>
      <c r="G2424" s="81"/>
      <c r="H2424" s="84"/>
    </row>
    <row r="2425" spans="1:8">
      <c r="A2425" s="82"/>
      <c r="B2425" s="82"/>
      <c r="C2425" s="84"/>
      <c r="D2425" s="83"/>
      <c r="E2425" s="81"/>
      <c r="F2425" s="81"/>
      <c r="G2425" s="81"/>
      <c r="H2425" s="84"/>
    </row>
    <row r="2426" spans="1:8">
      <c r="A2426" s="82"/>
      <c r="B2426" s="82"/>
      <c r="C2426" s="84"/>
      <c r="D2426" s="83"/>
      <c r="E2426" s="81"/>
      <c r="F2426" s="81"/>
      <c r="G2426" s="81"/>
      <c r="H2426" s="84"/>
    </row>
    <row r="2427" spans="1:8">
      <c r="A2427" s="82"/>
      <c r="B2427" s="82"/>
      <c r="C2427" s="84"/>
      <c r="D2427" s="83"/>
      <c r="E2427" s="81"/>
      <c r="F2427" s="81"/>
      <c r="G2427" s="81"/>
      <c r="H2427" s="84"/>
    </row>
    <row r="2428" spans="1:8">
      <c r="A2428" s="82"/>
      <c r="B2428" s="82"/>
      <c r="C2428" s="84"/>
      <c r="D2428" s="83"/>
      <c r="E2428" s="81"/>
      <c r="F2428" s="81"/>
      <c r="G2428" s="81"/>
      <c r="H2428" s="84"/>
    </row>
    <row r="2429" spans="1:8">
      <c r="A2429" s="82"/>
      <c r="B2429" s="82"/>
      <c r="C2429" s="84"/>
      <c r="D2429" s="83"/>
      <c r="E2429" s="81"/>
      <c r="F2429" s="81"/>
      <c r="G2429" s="81"/>
      <c r="H2429" s="84"/>
    </row>
    <row r="2430" spans="1:8">
      <c r="A2430" s="82"/>
      <c r="B2430" s="82"/>
      <c r="C2430" s="84"/>
      <c r="D2430" s="83"/>
      <c r="E2430" s="81"/>
      <c r="F2430" s="81"/>
      <c r="G2430" s="81"/>
      <c r="H2430" s="84"/>
    </row>
    <row r="2431" spans="1:8">
      <c r="A2431" s="82"/>
      <c r="B2431" s="82"/>
      <c r="C2431" s="84"/>
      <c r="D2431" s="83"/>
      <c r="E2431" s="81"/>
      <c r="F2431" s="81"/>
      <c r="G2431" s="81"/>
      <c r="H2431" s="84"/>
    </row>
    <row r="2432" spans="1:8">
      <c r="A2432" s="82"/>
      <c r="B2432" s="82"/>
      <c r="C2432" s="84"/>
      <c r="D2432" s="83"/>
      <c r="E2432" s="81"/>
      <c r="F2432" s="81"/>
      <c r="G2432" s="81"/>
      <c r="H2432" s="84"/>
    </row>
    <row r="2433" spans="1:8">
      <c r="A2433" s="82"/>
      <c r="B2433" s="82"/>
      <c r="C2433" s="84"/>
      <c r="D2433" s="83"/>
      <c r="E2433" s="81"/>
      <c r="F2433" s="81"/>
      <c r="G2433" s="81"/>
      <c r="H2433" s="84"/>
    </row>
    <row r="2434" spans="1:8">
      <c r="A2434" s="82"/>
      <c r="B2434" s="82"/>
      <c r="C2434" s="84"/>
      <c r="D2434" s="83"/>
      <c r="E2434" s="81"/>
      <c r="F2434" s="81"/>
      <c r="G2434" s="81"/>
      <c r="H2434" s="84"/>
    </row>
    <row r="2435" spans="1:8">
      <c r="A2435" s="82"/>
      <c r="B2435" s="82"/>
      <c r="C2435" s="84"/>
      <c r="D2435" s="83"/>
      <c r="E2435" s="81"/>
      <c r="F2435" s="81"/>
      <c r="G2435" s="81"/>
      <c r="H2435" s="84"/>
    </row>
    <row r="2436" spans="1:8">
      <c r="A2436" s="82"/>
      <c r="B2436" s="82"/>
      <c r="C2436" s="84"/>
      <c r="D2436" s="83"/>
      <c r="E2436" s="81"/>
      <c r="F2436" s="81"/>
      <c r="G2436" s="81"/>
      <c r="H2436" s="84"/>
    </row>
    <row r="2437" spans="1:8">
      <c r="A2437" s="82"/>
      <c r="B2437" s="82"/>
      <c r="C2437" s="84"/>
      <c r="D2437" s="83"/>
      <c r="E2437" s="81"/>
      <c r="F2437" s="81"/>
      <c r="G2437" s="81"/>
      <c r="H2437" s="84"/>
    </row>
    <row r="2438" spans="1:8">
      <c r="A2438" s="82"/>
      <c r="B2438" s="82"/>
      <c r="C2438" s="84"/>
      <c r="D2438" s="83"/>
      <c r="E2438" s="81"/>
      <c r="F2438" s="81"/>
      <c r="G2438" s="81"/>
      <c r="H2438" s="84"/>
    </row>
    <row r="2439" spans="1:8">
      <c r="A2439" s="82"/>
      <c r="B2439" s="82"/>
      <c r="C2439" s="84"/>
      <c r="D2439" s="83"/>
      <c r="E2439" s="81"/>
      <c r="F2439" s="81"/>
      <c r="G2439" s="81"/>
      <c r="H2439" s="84"/>
    </row>
    <row r="2440" spans="1:8">
      <c r="A2440" s="82"/>
      <c r="B2440" s="82"/>
      <c r="C2440" s="84"/>
      <c r="D2440" s="83"/>
      <c r="E2440" s="81"/>
      <c r="F2440" s="81"/>
      <c r="G2440" s="81"/>
      <c r="H2440" s="84"/>
    </row>
    <row r="2441" spans="1:8">
      <c r="A2441" s="82"/>
      <c r="B2441" s="82"/>
      <c r="C2441" s="84"/>
      <c r="D2441" s="83"/>
      <c r="E2441" s="81"/>
      <c r="F2441" s="81"/>
      <c r="G2441" s="81"/>
      <c r="H2441" s="84"/>
    </row>
    <row r="2442" spans="1:8">
      <c r="A2442" s="82"/>
      <c r="B2442" s="82"/>
      <c r="C2442" s="84"/>
      <c r="D2442" s="83"/>
      <c r="E2442" s="81"/>
      <c r="F2442" s="81"/>
      <c r="G2442" s="81"/>
      <c r="H2442" s="84"/>
    </row>
    <row r="2443" spans="1:8">
      <c r="A2443" s="82"/>
      <c r="B2443" s="82"/>
      <c r="C2443" s="84"/>
      <c r="D2443" s="83"/>
      <c r="E2443" s="81"/>
      <c r="F2443" s="81"/>
      <c r="G2443" s="81"/>
      <c r="H2443" s="84"/>
    </row>
    <row r="2444" spans="1:8">
      <c r="A2444" s="82"/>
      <c r="B2444" s="82"/>
      <c r="C2444" s="84"/>
      <c r="D2444" s="83"/>
      <c r="E2444" s="81"/>
      <c r="F2444" s="81"/>
      <c r="G2444" s="81"/>
      <c r="H2444" s="84"/>
    </row>
    <row r="2445" spans="1:8">
      <c r="A2445" s="82"/>
      <c r="B2445" s="82"/>
      <c r="C2445" s="84"/>
      <c r="D2445" s="83"/>
      <c r="E2445" s="81"/>
      <c r="F2445" s="81"/>
      <c r="G2445" s="81"/>
      <c r="H2445" s="84"/>
    </row>
    <row r="2446" spans="1:8">
      <c r="A2446" s="82"/>
      <c r="B2446" s="82"/>
      <c r="C2446" s="84"/>
      <c r="D2446" s="83"/>
      <c r="E2446" s="81"/>
      <c r="F2446" s="81"/>
      <c r="G2446" s="81"/>
      <c r="H2446" s="84"/>
    </row>
    <row r="2447" spans="1:8">
      <c r="A2447" s="82"/>
      <c r="B2447" s="82"/>
      <c r="C2447" s="84"/>
      <c r="D2447" s="83"/>
      <c r="E2447" s="81"/>
      <c r="F2447" s="81"/>
      <c r="G2447" s="81"/>
      <c r="H2447" s="84"/>
    </row>
    <row r="2448" spans="1:8">
      <c r="A2448" s="82"/>
      <c r="B2448" s="82"/>
      <c r="C2448" s="84"/>
      <c r="D2448" s="83"/>
      <c r="E2448" s="81"/>
      <c r="F2448" s="81"/>
      <c r="G2448" s="81"/>
      <c r="H2448" s="84"/>
    </row>
    <row r="2449" spans="1:8">
      <c r="A2449" s="82"/>
      <c r="B2449" s="82"/>
      <c r="C2449" s="84"/>
      <c r="D2449" s="83"/>
      <c r="E2449" s="81"/>
      <c r="F2449" s="81"/>
      <c r="G2449" s="81"/>
      <c r="H2449" s="84"/>
    </row>
    <row r="2450" spans="1:8">
      <c r="A2450" s="82"/>
      <c r="B2450" s="82"/>
      <c r="C2450" s="84"/>
      <c r="D2450" s="83"/>
      <c r="E2450" s="81"/>
      <c r="F2450" s="81"/>
      <c r="G2450" s="81"/>
      <c r="H2450" s="84"/>
    </row>
    <row r="2451" spans="1:8">
      <c r="A2451" s="82"/>
      <c r="B2451" s="82"/>
      <c r="C2451" s="84"/>
      <c r="D2451" s="83"/>
      <c r="E2451" s="81"/>
      <c r="F2451" s="81"/>
      <c r="G2451" s="81"/>
      <c r="H2451" s="84"/>
    </row>
    <row r="2452" spans="1:8">
      <c r="A2452" s="82"/>
      <c r="B2452" s="82"/>
      <c r="C2452" s="84"/>
      <c r="D2452" s="83"/>
      <c r="E2452" s="81"/>
      <c r="F2452" s="81"/>
      <c r="G2452" s="81"/>
      <c r="H2452" s="84"/>
    </row>
    <row r="2453" spans="1:8">
      <c r="A2453" s="82"/>
      <c r="B2453" s="82"/>
      <c r="C2453" s="84"/>
      <c r="D2453" s="83"/>
      <c r="E2453" s="81"/>
      <c r="F2453" s="81"/>
      <c r="G2453" s="81"/>
      <c r="H2453" s="84"/>
    </row>
    <row r="2454" spans="1:8">
      <c r="A2454" s="82"/>
      <c r="B2454" s="82"/>
      <c r="C2454" s="84"/>
      <c r="D2454" s="83"/>
      <c r="E2454" s="81"/>
      <c r="F2454" s="81"/>
      <c r="G2454" s="81"/>
      <c r="H2454" s="84"/>
    </row>
    <row r="2455" spans="1:8">
      <c r="A2455" s="82"/>
      <c r="B2455" s="82"/>
      <c r="C2455" s="84"/>
      <c r="D2455" s="83"/>
      <c r="E2455" s="81"/>
      <c r="F2455" s="81"/>
      <c r="G2455" s="81"/>
      <c r="H2455" s="84"/>
    </row>
    <row r="2456" spans="1:8">
      <c r="A2456" s="82"/>
      <c r="B2456" s="82"/>
      <c r="C2456" s="84"/>
      <c r="D2456" s="83"/>
      <c r="E2456" s="81"/>
      <c r="F2456" s="81"/>
      <c r="G2456" s="81"/>
      <c r="H2456" s="84"/>
    </row>
    <row r="2457" spans="1:8">
      <c r="A2457" s="82"/>
      <c r="B2457" s="82"/>
      <c r="C2457" s="84"/>
      <c r="D2457" s="83"/>
      <c r="E2457" s="81"/>
      <c r="F2457" s="81"/>
      <c r="G2457" s="81"/>
      <c r="H2457" s="84"/>
    </row>
    <row r="2458" spans="1:8">
      <c r="A2458" s="82"/>
      <c r="B2458" s="82"/>
      <c r="C2458" s="84"/>
      <c r="D2458" s="83"/>
      <c r="E2458" s="81"/>
      <c r="F2458" s="81"/>
      <c r="G2458" s="81"/>
      <c r="H2458" s="84"/>
    </row>
    <row r="2459" spans="1:8">
      <c r="A2459" s="82"/>
      <c r="B2459" s="82"/>
      <c r="C2459" s="84"/>
      <c r="D2459" s="83"/>
      <c r="E2459" s="81"/>
      <c r="F2459" s="81"/>
      <c r="G2459" s="81"/>
      <c r="H2459" s="84"/>
    </row>
    <row r="2460" spans="1:8">
      <c r="A2460" s="82"/>
      <c r="B2460" s="82"/>
      <c r="C2460" s="84"/>
      <c r="D2460" s="83"/>
      <c r="E2460" s="81"/>
      <c r="F2460" s="81"/>
      <c r="G2460" s="81"/>
      <c r="H2460" s="84"/>
    </row>
    <row r="2461" spans="1:8">
      <c r="A2461" s="82"/>
      <c r="B2461" s="82"/>
      <c r="C2461" s="84"/>
      <c r="D2461" s="83"/>
      <c r="E2461" s="81"/>
      <c r="F2461" s="81"/>
      <c r="G2461" s="81"/>
      <c r="H2461" s="84"/>
    </row>
    <row r="2462" spans="1:8">
      <c r="A2462" s="82"/>
      <c r="B2462" s="82"/>
      <c r="C2462" s="84"/>
      <c r="D2462" s="83"/>
      <c r="E2462" s="81"/>
      <c r="F2462" s="81"/>
      <c r="G2462" s="81"/>
      <c r="H2462" s="84"/>
    </row>
    <row r="2463" spans="1:8">
      <c r="A2463" s="82"/>
      <c r="B2463" s="82"/>
      <c r="C2463" s="84"/>
      <c r="D2463" s="83"/>
      <c r="E2463" s="81"/>
      <c r="F2463" s="81"/>
      <c r="G2463" s="81"/>
      <c r="H2463" s="84"/>
    </row>
    <row r="2464" spans="1:8">
      <c r="A2464" s="82"/>
      <c r="B2464" s="82"/>
      <c r="C2464" s="84"/>
      <c r="D2464" s="83"/>
      <c r="E2464" s="81"/>
      <c r="F2464" s="81"/>
      <c r="G2464" s="81"/>
      <c r="H2464" s="84"/>
    </row>
    <row r="2465" spans="1:8">
      <c r="A2465" s="82"/>
      <c r="B2465" s="82"/>
      <c r="C2465" s="84"/>
      <c r="D2465" s="83"/>
      <c r="E2465" s="81"/>
      <c r="F2465" s="81"/>
      <c r="G2465" s="81"/>
      <c r="H2465" s="84"/>
    </row>
    <row r="2466" spans="1:8">
      <c r="A2466" s="82"/>
      <c r="B2466" s="82"/>
      <c r="C2466" s="84"/>
      <c r="D2466" s="83"/>
      <c r="E2466" s="81"/>
      <c r="F2466" s="81"/>
      <c r="G2466" s="81"/>
      <c r="H2466" s="84"/>
    </row>
    <row r="2467" spans="1:8">
      <c r="A2467" s="82"/>
      <c r="B2467" s="82"/>
      <c r="C2467" s="84"/>
      <c r="D2467" s="83"/>
      <c r="E2467" s="81"/>
      <c r="F2467" s="81"/>
      <c r="G2467" s="81"/>
      <c r="H2467" s="84"/>
    </row>
    <row r="2468" spans="1:8">
      <c r="A2468" s="82"/>
      <c r="B2468" s="82"/>
      <c r="C2468" s="84"/>
      <c r="D2468" s="83"/>
      <c r="E2468" s="81"/>
      <c r="F2468" s="81"/>
      <c r="G2468" s="81"/>
      <c r="H2468" s="84"/>
    </row>
    <row r="2469" spans="1:8">
      <c r="A2469" s="82"/>
      <c r="B2469" s="82"/>
      <c r="C2469" s="84"/>
      <c r="D2469" s="83"/>
      <c r="E2469" s="81"/>
      <c r="F2469" s="81"/>
      <c r="G2469" s="81"/>
      <c r="H2469" s="84"/>
    </row>
    <row r="2470" spans="1:8">
      <c r="A2470" s="82"/>
      <c r="B2470" s="82"/>
      <c r="C2470" s="84"/>
      <c r="D2470" s="83"/>
      <c r="E2470" s="81"/>
      <c r="F2470" s="81"/>
      <c r="G2470" s="81"/>
      <c r="H2470" s="84"/>
    </row>
    <row r="2471" spans="1:8">
      <c r="A2471" s="82"/>
      <c r="B2471" s="82"/>
      <c r="C2471" s="84"/>
      <c r="D2471" s="83"/>
      <c r="E2471" s="81"/>
      <c r="F2471" s="81"/>
      <c r="G2471" s="81"/>
      <c r="H2471" s="84"/>
    </row>
    <row r="2472" spans="1:8">
      <c r="A2472" s="82"/>
      <c r="B2472" s="82"/>
      <c r="C2472" s="84"/>
      <c r="D2472" s="83"/>
      <c r="E2472" s="81"/>
      <c r="F2472" s="81"/>
      <c r="G2472" s="81"/>
      <c r="H2472" s="84"/>
    </row>
    <row r="2473" spans="1:8">
      <c r="A2473" s="82"/>
      <c r="B2473" s="82"/>
      <c r="C2473" s="84"/>
      <c r="D2473" s="83"/>
      <c r="E2473" s="81"/>
      <c r="F2473" s="81"/>
      <c r="G2473" s="81"/>
      <c r="H2473" s="84"/>
    </row>
    <row r="2474" spans="1:8">
      <c r="A2474" s="82"/>
      <c r="B2474" s="82"/>
      <c r="C2474" s="84"/>
      <c r="D2474" s="83"/>
      <c r="E2474" s="81"/>
      <c r="F2474" s="81"/>
      <c r="G2474" s="81"/>
      <c r="H2474" s="84"/>
    </row>
    <row r="2475" spans="1:8">
      <c r="A2475" s="82"/>
      <c r="B2475" s="82"/>
      <c r="C2475" s="84"/>
      <c r="D2475" s="83"/>
      <c r="E2475" s="81"/>
      <c r="F2475" s="81"/>
      <c r="G2475" s="81"/>
      <c r="H2475" s="84"/>
    </row>
    <row r="2476" spans="1:8">
      <c r="A2476" s="82"/>
      <c r="B2476" s="82"/>
      <c r="C2476" s="84"/>
      <c r="D2476" s="83"/>
      <c r="E2476" s="81"/>
      <c r="F2476" s="81"/>
      <c r="G2476" s="81"/>
      <c r="H2476" s="84"/>
    </row>
    <row r="2477" spans="1:8">
      <c r="A2477" s="82"/>
      <c r="B2477" s="82"/>
      <c r="C2477" s="84"/>
      <c r="D2477" s="83"/>
      <c r="E2477" s="81"/>
      <c r="F2477" s="81"/>
      <c r="G2477" s="81"/>
      <c r="H2477" s="84"/>
    </row>
    <row r="2478" spans="1:8">
      <c r="A2478" s="82"/>
      <c r="B2478" s="82"/>
      <c r="C2478" s="84"/>
      <c r="D2478" s="83"/>
      <c r="E2478" s="81"/>
      <c r="F2478" s="81"/>
      <c r="G2478" s="81"/>
      <c r="H2478" s="84"/>
    </row>
    <row r="2479" spans="1:8">
      <c r="A2479" s="82"/>
      <c r="B2479" s="82"/>
      <c r="C2479" s="84"/>
      <c r="D2479" s="83"/>
      <c r="E2479" s="81"/>
      <c r="F2479" s="81"/>
      <c r="G2479" s="81"/>
      <c r="H2479" s="84"/>
    </row>
    <row r="2480" spans="1:8">
      <c r="A2480" s="82"/>
      <c r="B2480" s="82"/>
      <c r="C2480" s="84"/>
      <c r="D2480" s="83"/>
      <c r="E2480" s="81"/>
      <c r="F2480" s="81"/>
      <c r="G2480" s="81"/>
      <c r="H2480" s="84"/>
    </row>
    <row r="2481" spans="1:8">
      <c r="A2481" s="82"/>
      <c r="B2481" s="82"/>
      <c r="C2481" s="84"/>
      <c r="D2481" s="83"/>
      <c r="E2481" s="81"/>
      <c r="F2481" s="81"/>
      <c r="G2481" s="81"/>
      <c r="H2481" s="84"/>
    </row>
    <row r="2482" spans="1:8">
      <c r="A2482" s="82"/>
      <c r="B2482" s="82"/>
      <c r="C2482" s="84"/>
      <c r="D2482" s="83"/>
      <c r="E2482" s="81"/>
      <c r="F2482" s="81"/>
      <c r="G2482" s="81"/>
      <c r="H2482" s="84"/>
    </row>
    <row r="2483" spans="1:8">
      <c r="A2483" s="82"/>
      <c r="B2483" s="82"/>
      <c r="C2483" s="84"/>
      <c r="D2483" s="83"/>
      <c r="E2483" s="81"/>
      <c r="F2483" s="81"/>
      <c r="G2483" s="81"/>
      <c r="H2483" s="84"/>
    </row>
    <row r="2484" spans="1:8">
      <c r="A2484" s="82"/>
      <c r="B2484" s="82"/>
      <c r="C2484" s="84"/>
      <c r="D2484" s="83"/>
      <c r="E2484" s="81"/>
      <c r="F2484" s="81"/>
      <c r="G2484" s="81"/>
      <c r="H2484" s="84"/>
    </row>
    <row r="2485" spans="1:8">
      <c r="A2485" s="82"/>
      <c r="B2485" s="82"/>
      <c r="C2485" s="84"/>
      <c r="D2485" s="83"/>
      <c r="E2485" s="81"/>
      <c r="F2485" s="81"/>
      <c r="G2485" s="81"/>
      <c r="H2485" s="84"/>
    </row>
    <row r="2486" spans="1:8">
      <c r="A2486" s="82"/>
      <c r="B2486" s="82"/>
      <c r="C2486" s="84"/>
      <c r="D2486" s="83"/>
      <c r="E2486" s="81"/>
      <c r="F2486" s="81"/>
      <c r="G2486" s="81"/>
      <c r="H2486" s="84"/>
    </row>
    <row r="2487" spans="1:8">
      <c r="A2487" s="82"/>
      <c r="B2487" s="82"/>
      <c r="C2487" s="84"/>
      <c r="D2487" s="83"/>
      <c r="E2487" s="81"/>
      <c r="F2487" s="81"/>
      <c r="G2487" s="81"/>
      <c r="H2487" s="84"/>
    </row>
    <row r="2488" spans="1:8">
      <c r="A2488" s="82"/>
      <c r="B2488" s="82"/>
      <c r="C2488" s="84"/>
      <c r="D2488" s="83"/>
      <c r="E2488" s="81"/>
      <c r="F2488" s="81"/>
      <c r="G2488" s="81"/>
      <c r="H2488" s="84"/>
    </row>
    <row r="2489" spans="1:8">
      <c r="A2489" s="82"/>
      <c r="B2489" s="82"/>
      <c r="C2489" s="84"/>
      <c r="D2489" s="83"/>
      <c r="E2489" s="81"/>
      <c r="F2489" s="81"/>
      <c r="G2489" s="81"/>
      <c r="H2489" s="84"/>
    </row>
    <row r="2490" spans="1:8">
      <c r="A2490" s="82"/>
      <c r="B2490" s="82"/>
      <c r="C2490" s="84"/>
      <c r="D2490" s="83"/>
      <c r="E2490" s="81"/>
      <c r="F2490" s="81"/>
      <c r="G2490" s="81"/>
      <c r="H2490" s="84"/>
    </row>
    <row r="2491" spans="1:8">
      <c r="A2491" s="82"/>
      <c r="B2491" s="82"/>
      <c r="C2491" s="84"/>
      <c r="D2491" s="83"/>
      <c r="E2491" s="81"/>
      <c r="F2491" s="81"/>
      <c r="G2491" s="81"/>
      <c r="H2491" s="84"/>
    </row>
    <row r="2492" spans="1:8">
      <c r="A2492" s="82"/>
      <c r="B2492" s="82"/>
      <c r="C2492" s="84"/>
      <c r="D2492" s="83"/>
      <c r="E2492" s="81"/>
      <c r="F2492" s="81"/>
      <c r="G2492" s="81"/>
      <c r="H2492" s="84"/>
    </row>
    <row r="2493" spans="1:8">
      <c r="A2493" s="82"/>
      <c r="B2493" s="82"/>
      <c r="C2493" s="84"/>
      <c r="D2493" s="83"/>
      <c r="E2493" s="81"/>
      <c r="F2493" s="81"/>
      <c r="G2493" s="81"/>
      <c r="H2493" s="84"/>
    </row>
    <row r="2494" spans="1:8">
      <c r="A2494" s="82"/>
      <c r="B2494" s="82"/>
      <c r="C2494" s="84"/>
      <c r="D2494" s="83"/>
      <c r="E2494" s="81"/>
      <c r="F2494" s="81"/>
      <c r="G2494" s="81"/>
      <c r="H2494" s="84"/>
    </row>
    <row r="2495" spans="1:8">
      <c r="A2495" s="82"/>
      <c r="B2495" s="82"/>
      <c r="C2495" s="84"/>
      <c r="D2495" s="83"/>
      <c r="E2495" s="81"/>
      <c r="F2495" s="81"/>
      <c r="G2495" s="81"/>
      <c r="H2495" s="84"/>
    </row>
    <row r="2496" spans="1:8">
      <c r="A2496" s="82"/>
      <c r="B2496" s="82"/>
      <c r="C2496" s="84"/>
      <c r="D2496" s="83"/>
      <c r="E2496" s="81"/>
      <c r="F2496" s="81"/>
      <c r="G2496" s="81"/>
      <c r="H2496" s="84"/>
    </row>
    <row r="2497" spans="1:8">
      <c r="A2497" s="82"/>
      <c r="B2497" s="82"/>
      <c r="C2497" s="84"/>
      <c r="D2497" s="83"/>
      <c r="E2497" s="81"/>
      <c r="F2497" s="81"/>
      <c r="G2497" s="81"/>
      <c r="H2497" s="84"/>
    </row>
    <row r="2498" spans="1:8">
      <c r="A2498" s="82"/>
      <c r="B2498" s="82"/>
      <c r="C2498" s="84"/>
      <c r="D2498" s="83"/>
      <c r="E2498" s="81"/>
      <c r="F2498" s="81"/>
      <c r="G2498" s="81"/>
      <c r="H2498" s="84"/>
    </row>
    <row r="2499" spans="1:8">
      <c r="A2499" s="82"/>
      <c r="B2499" s="82"/>
      <c r="C2499" s="84"/>
      <c r="D2499" s="83"/>
      <c r="E2499" s="81"/>
      <c r="F2499" s="81"/>
      <c r="G2499" s="81"/>
      <c r="H2499" s="84"/>
    </row>
    <row r="2500" spans="1:8">
      <c r="A2500" s="82"/>
      <c r="B2500" s="82"/>
      <c r="C2500" s="84"/>
      <c r="D2500" s="83"/>
      <c r="E2500" s="81"/>
      <c r="F2500" s="81"/>
      <c r="G2500" s="81"/>
      <c r="H2500" s="84"/>
    </row>
    <row r="2501" spans="1:8">
      <c r="A2501" s="82"/>
      <c r="B2501" s="82"/>
      <c r="C2501" s="84"/>
      <c r="D2501" s="83"/>
      <c r="E2501" s="81"/>
      <c r="F2501" s="81"/>
      <c r="G2501" s="81"/>
      <c r="H2501" s="84"/>
    </row>
    <row r="2502" spans="1:8">
      <c r="A2502" s="82"/>
      <c r="B2502" s="82"/>
      <c r="C2502" s="84"/>
      <c r="D2502" s="83"/>
      <c r="E2502" s="81"/>
      <c r="F2502" s="81"/>
      <c r="G2502" s="81"/>
      <c r="H2502" s="84"/>
    </row>
    <row r="2503" spans="1:8">
      <c r="A2503" s="82"/>
      <c r="B2503" s="82"/>
      <c r="C2503" s="84"/>
      <c r="D2503" s="83"/>
      <c r="E2503" s="81"/>
      <c r="F2503" s="81"/>
      <c r="G2503" s="81"/>
      <c r="H2503" s="84"/>
    </row>
    <row r="2504" spans="1:8">
      <c r="A2504" s="82"/>
      <c r="B2504" s="82"/>
      <c r="C2504" s="84"/>
      <c r="D2504" s="83"/>
      <c r="E2504" s="81"/>
      <c r="F2504" s="81"/>
      <c r="G2504" s="81"/>
      <c r="H2504" s="84"/>
    </row>
    <row r="2505" spans="1:8">
      <c r="A2505" s="82"/>
      <c r="B2505" s="82"/>
      <c r="C2505" s="84"/>
      <c r="D2505" s="83"/>
      <c r="E2505" s="81"/>
      <c r="F2505" s="81"/>
      <c r="G2505" s="81"/>
      <c r="H2505" s="84"/>
    </row>
    <row r="2506" spans="1:8">
      <c r="A2506" s="82"/>
      <c r="B2506" s="82"/>
      <c r="C2506" s="84"/>
      <c r="D2506" s="83"/>
      <c r="E2506" s="81"/>
      <c r="F2506" s="81"/>
      <c r="G2506" s="81"/>
      <c r="H2506" s="84"/>
    </row>
    <row r="2507" spans="1:8">
      <c r="A2507" s="82"/>
      <c r="B2507" s="82"/>
      <c r="C2507" s="84"/>
      <c r="D2507" s="83"/>
      <c r="E2507" s="81"/>
      <c r="F2507" s="81"/>
      <c r="G2507" s="81"/>
      <c r="H2507" s="84"/>
    </row>
    <row r="2508" spans="1:8">
      <c r="A2508" s="82"/>
      <c r="B2508" s="82"/>
      <c r="C2508" s="84"/>
      <c r="D2508" s="83"/>
      <c r="E2508" s="81"/>
      <c r="F2508" s="81"/>
      <c r="G2508" s="81"/>
      <c r="H2508" s="84"/>
    </row>
    <row r="2509" spans="1:8">
      <c r="A2509" s="82"/>
      <c r="B2509" s="82"/>
      <c r="C2509" s="84"/>
      <c r="D2509" s="83"/>
      <c r="E2509" s="81"/>
      <c r="F2509" s="81"/>
      <c r="G2509" s="81"/>
      <c r="H2509" s="84"/>
    </row>
    <row r="2510" spans="1:8">
      <c r="A2510" s="82"/>
      <c r="B2510" s="82"/>
      <c r="C2510" s="84"/>
      <c r="D2510" s="83"/>
      <c r="E2510" s="81"/>
      <c r="F2510" s="81"/>
      <c r="G2510" s="81"/>
      <c r="H2510" s="84"/>
    </row>
    <row r="2511" spans="1:8">
      <c r="A2511" s="82"/>
      <c r="B2511" s="82"/>
      <c r="C2511" s="84"/>
      <c r="D2511" s="83"/>
      <c r="E2511" s="81"/>
      <c r="F2511" s="81"/>
      <c r="G2511" s="81"/>
      <c r="H2511" s="84"/>
    </row>
    <row r="2512" spans="1:8">
      <c r="A2512" s="82"/>
      <c r="B2512" s="82"/>
      <c r="C2512" s="84"/>
      <c r="D2512" s="83"/>
      <c r="E2512" s="81"/>
      <c r="F2512" s="81"/>
      <c r="G2512" s="81"/>
      <c r="H2512" s="84"/>
    </row>
    <row r="2513" spans="1:8">
      <c r="A2513" s="82"/>
      <c r="B2513" s="82"/>
      <c r="C2513" s="84"/>
      <c r="D2513" s="83"/>
      <c r="E2513" s="81"/>
      <c r="F2513" s="81"/>
      <c r="G2513" s="81"/>
      <c r="H2513" s="84"/>
    </row>
    <row r="2514" spans="1:8">
      <c r="A2514" s="82"/>
      <c r="B2514" s="82"/>
      <c r="C2514" s="84"/>
      <c r="D2514" s="83"/>
      <c r="E2514" s="81"/>
      <c r="F2514" s="81"/>
      <c r="G2514" s="81"/>
      <c r="H2514" s="84"/>
    </row>
    <row r="2515" spans="1:8">
      <c r="A2515" s="82"/>
      <c r="B2515" s="82"/>
      <c r="C2515" s="84"/>
      <c r="D2515" s="83"/>
      <c r="E2515" s="81"/>
      <c r="F2515" s="81"/>
      <c r="G2515" s="81"/>
      <c r="H2515" s="84"/>
    </row>
    <row r="2516" spans="1:8">
      <c r="A2516" s="82"/>
      <c r="B2516" s="82"/>
      <c r="C2516" s="84"/>
      <c r="D2516" s="83"/>
      <c r="E2516" s="81"/>
      <c r="F2516" s="81"/>
      <c r="G2516" s="81"/>
      <c r="H2516" s="84"/>
    </row>
    <row r="2517" spans="1:8">
      <c r="A2517" s="82"/>
      <c r="B2517" s="82"/>
      <c r="C2517" s="84"/>
      <c r="D2517" s="83"/>
      <c r="E2517" s="81"/>
      <c r="F2517" s="81"/>
      <c r="G2517" s="81"/>
      <c r="H2517" s="84"/>
    </row>
    <row r="2518" spans="1:8">
      <c r="A2518" s="82"/>
      <c r="B2518" s="82"/>
      <c r="C2518" s="84"/>
      <c r="D2518" s="83"/>
      <c r="E2518" s="81"/>
      <c r="F2518" s="81"/>
      <c r="G2518" s="81"/>
      <c r="H2518" s="84"/>
    </row>
    <row r="2519" spans="1:8">
      <c r="A2519" s="82"/>
      <c r="B2519" s="82"/>
      <c r="C2519" s="84"/>
      <c r="D2519" s="83"/>
      <c r="E2519" s="81"/>
      <c r="F2519" s="81"/>
      <c r="G2519" s="81"/>
      <c r="H2519" s="84"/>
    </row>
    <row r="2520" spans="1:8">
      <c r="A2520" s="82"/>
      <c r="B2520" s="82"/>
      <c r="C2520" s="84"/>
      <c r="D2520" s="83"/>
      <c r="E2520" s="81"/>
      <c r="F2520" s="81"/>
      <c r="G2520" s="81"/>
      <c r="H2520" s="84"/>
    </row>
    <row r="2521" spans="1:8">
      <c r="A2521" s="82"/>
      <c r="B2521" s="82"/>
      <c r="C2521" s="84"/>
      <c r="D2521" s="83"/>
      <c r="E2521" s="81"/>
      <c r="F2521" s="81"/>
      <c r="G2521" s="81"/>
      <c r="H2521" s="84"/>
    </row>
    <row r="2522" spans="1:8">
      <c r="A2522" s="82"/>
      <c r="B2522" s="82"/>
      <c r="C2522" s="84"/>
      <c r="D2522" s="83"/>
      <c r="E2522" s="81"/>
      <c r="F2522" s="81"/>
      <c r="G2522" s="81"/>
      <c r="H2522" s="84"/>
    </row>
    <row r="2523" spans="1:8">
      <c r="A2523" s="82"/>
      <c r="B2523" s="82"/>
      <c r="C2523" s="84"/>
      <c r="D2523" s="83"/>
      <c r="E2523" s="81"/>
      <c r="F2523" s="81"/>
      <c r="G2523" s="81"/>
      <c r="H2523" s="84"/>
    </row>
    <row r="2524" spans="1:8">
      <c r="A2524" s="82"/>
      <c r="B2524" s="82"/>
      <c r="C2524" s="84"/>
      <c r="D2524" s="83"/>
      <c r="E2524" s="81"/>
      <c r="F2524" s="81"/>
      <c r="G2524" s="81"/>
      <c r="H2524" s="84"/>
    </row>
    <row r="2525" spans="1:8">
      <c r="A2525" s="82"/>
      <c r="B2525" s="82"/>
      <c r="C2525" s="84"/>
      <c r="D2525" s="83"/>
      <c r="E2525" s="81"/>
      <c r="F2525" s="81"/>
      <c r="G2525" s="81"/>
      <c r="H2525" s="84"/>
    </row>
    <row r="2526" spans="1:8">
      <c r="A2526" s="82"/>
      <c r="B2526" s="82"/>
      <c r="C2526" s="84"/>
      <c r="D2526" s="83"/>
      <c r="E2526" s="81"/>
      <c r="F2526" s="81"/>
      <c r="G2526" s="81"/>
      <c r="H2526" s="84"/>
    </row>
    <row r="2527" spans="1:8">
      <c r="A2527" s="82"/>
      <c r="B2527" s="82"/>
      <c r="C2527" s="84"/>
      <c r="D2527" s="83"/>
      <c r="E2527" s="81"/>
      <c r="F2527" s="81"/>
      <c r="G2527" s="81"/>
      <c r="H2527" s="84"/>
    </row>
    <row r="2528" spans="1:8">
      <c r="A2528" s="82"/>
      <c r="B2528" s="82"/>
      <c r="C2528" s="84"/>
      <c r="D2528" s="83"/>
      <c r="E2528" s="81"/>
      <c r="F2528" s="81"/>
      <c r="G2528" s="81"/>
      <c r="H2528" s="84"/>
    </row>
    <row r="2529" spans="1:8">
      <c r="A2529" s="82"/>
      <c r="B2529" s="82"/>
      <c r="C2529" s="84"/>
      <c r="D2529" s="83"/>
      <c r="E2529" s="81"/>
      <c r="F2529" s="81"/>
      <c r="G2529" s="81"/>
      <c r="H2529" s="84"/>
    </row>
    <row r="2530" spans="1:8">
      <c r="A2530" s="82"/>
      <c r="B2530" s="82"/>
      <c r="C2530" s="84"/>
      <c r="D2530" s="83"/>
      <c r="E2530" s="81"/>
      <c r="F2530" s="81"/>
      <c r="G2530" s="81"/>
      <c r="H2530" s="84"/>
    </row>
    <row r="2531" spans="1:8">
      <c r="A2531" s="82"/>
      <c r="B2531" s="82"/>
      <c r="C2531" s="84"/>
      <c r="D2531" s="83"/>
      <c r="E2531" s="81"/>
      <c r="F2531" s="81"/>
      <c r="G2531" s="81"/>
      <c r="H2531" s="84"/>
    </row>
    <row r="2532" spans="1:8">
      <c r="A2532" s="82"/>
      <c r="B2532" s="82"/>
      <c r="C2532" s="84"/>
      <c r="D2532" s="83"/>
      <c r="E2532" s="81"/>
      <c r="F2532" s="81"/>
      <c r="G2532" s="81"/>
      <c r="H2532" s="84"/>
    </row>
    <row r="2533" spans="1:8">
      <c r="A2533" s="82"/>
      <c r="B2533" s="82"/>
      <c r="C2533" s="84"/>
      <c r="D2533" s="83"/>
      <c r="E2533" s="81"/>
      <c r="F2533" s="81"/>
      <c r="G2533" s="81"/>
      <c r="H2533" s="84"/>
    </row>
    <row r="2534" spans="1:8">
      <c r="A2534" s="82"/>
      <c r="B2534" s="82"/>
      <c r="C2534" s="84"/>
      <c r="D2534" s="83"/>
      <c r="E2534" s="81"/>
      <c r="F2534" s="81"/>
      <c r="G2534" s="81"/>
      <c r="H2534" s="84"/>
    </row>
    <row r="2535" spans="1:8">
      <c r="A2535" s="82"/>
      <c r="B2535" s="82"/>
      <c r="C2535" s="84"/>
      <c r="D2535" s="83"/>
      <c r="E2535" s="81"/>
      <c r="F2535" s="81"/>
      <c r="G2535" s="81"/>
      <c r="H2535" s="84"/>
    </row>
    <row r="2536" spans="1:8">
      <c r="A2536" s="82"/>
      <c r="B2536" s="82"/>
      <c r="C2536" s="84"/>
      <c r="D2536" s="83"/>
      <c r="E2536" s="81"/>
      <c r="F2536" s="81"/>
      <c r="G2536" s="81"/>
      <c r="H2536" s="84"/>
    </row>
    <row r="2537" spans="1:8">
      <c r="A2537" s="82"/>
      <c r="B2537" s="82"/>
      <c r="C2537" s="84"/>
      <c r="D2537" s="83"/>
      <c r="E2537" s="81"/>
      <c r="F2537" s="81"/>
      <c r="G2537" s="81"/>
      <c r="H2537" s="84"/>
    </row>
    <row r="2538" spans="1:8">
      <c r="A2538" s="82"/>
      <c r="B2538" s="82"/>
      <c r="C2538" s="84"/>
      <c r="D2538" s="83"/>
      <c r="E2538" s="81"/>
      <c r="F2538" s="81"/>
      <c r="G2538" s="81"/>
      <c r="H2538" s="84"/>
    </row>
    <row r="2539" spans="1:8">
      <c r="A2539" s="82"/>
      <c r="B2539" s="82"/>
      <c r="C2539" s="84"/>
      <c r="D2539" s="83"/>
      <c r="E2539" s="81"/>
      <c r="F2539" s="81"/>
      <c r="G2539" s="81"/>
      <c r="H2539" s="84"/>
    </row>
    <row r="2540" spans="1:8">
      <c r="A2540" s="82"/>
      <c r="B2540" s="82"/>
      <c r="C2540" s="84"/>
      <c r="D2540" s="83"/>
      <c r="E2540" s="81"/>
      <c r="F2540" s="81"/>
      <c r="G2540" s="81"/>
      <c r="H2540" s="84"/>
    </row>
    <row r="2541" spans="1:8">
      <c r="A2541" s="82"/>
      <c r="B2541" s="82"/>
      <c r="C2541" s="84"/>
      <c r="D2541" s="83"/>
      <c r="E2541" s="81"/>
      <c r="F2541" s="81"/>
      <c r="G2541" s="81"/>
      <c r="H2541" s="84"/>
    </row>
    <row r="2542" spans="1:8">
      <c r="A2542" s="82"/>
      <c r="B2542" s="82"/>
      <c r="C2542" s="84"/>
      <c r="D2542" s="83"/>
      <c r="E2542" s="81"/>
      <c r="F2542" s="81"/>
      <c r="G2542" s="81"/>
      <c r="H2542" s="84"/>
    </row>
    <row r="2543" spans="1:8">
      <c r="A2543" s="82"/>
      <c r="B2543" s="82"/>
      <c r="C2543" s="84"/>
      <c r="D2543" s="83"/>
      <c r="E2543" s="81"/>
      <c r="F2543" s="81"/>
      <c r="G2543" s="81"/>
      <c r="H2543" s="84"/>
    </row>
    <row r="2544" spans="1:8">
      <c r="A2544" s="82"/>
      <c r="B2544" s="82"/>
      <c r="C2544" s="84"/>
      <c r="D2544" s="83"/>
      <c r="E2544" s="81"/>
      <c r="F2544" s="81"/>
      <c r="G2544" s="81"/>
      <c r="H2544" s="84"/>
    </row>
    <row r="2545" spans="1:8">
      <c r="A2545" s="82"/>
      <c r="B2545" s="82"/>
      <c r="C2545" s="84"/>
      <c r="D2545" s="83"/>
      <c r="E2545" s="81"/>
      <c r="F2545" s="81"/>
      <c r="G2545" s="81"/>
      <c r="H2545" s="84"/>
    </row>
    <row r="2546" spans="1:8">
      <c r="A2546" s="82"/>
      <c r="B2546" s="82"/>
      <c r="C2546" s="84"/>
      <c r="D2546" s="83"/>
      <c r="E2546" s="81"/>
      <c r="F2546" s="81"/>
      <c r="G2546" s="81"/>
      <c r="H2546" s="84"/>
    </row>
    <row r="2547" spans="1:8">
      <c r="A2547" s="82"/>
      <c r="B2547" s="82"/>
      <c r="C2547" s="84"/>
      <c r="D2547" s="83"/>
      <c r="E2547" s="81"/>
      <c r="F2547" s="81"/>
      <c r="G2547" s="81"/>
      <c r="H2547" s="84"/>
    </row>
    <row r="2548" spans="1:8">
      <c r="A2548" s="82"/>
      <c r="B2548" s="82"/>
      <c r="C2548" s="84"/>
      <c r="D2548" s="83"/>
      <c r="E2548" s="81"/>
      <c r="F2548" s="81"/>
      <c r="G2548" s="81"/>
      <c r="H2548" s="84"/>
    </row>
    <row r="2549" spans="1:8">
      <c r="A2549" s="82"/>
      <c r="B2549" s="82"/>
      <c r="C2549" s="84"/>
      <c r="D2549" s="83"/>
      <c r="E2549" s="81"/>
      <c r="F2549" s="81"/>
      <c r="G2549" s="81"/>
      <c r="H2549" s="84"/>
    </row>
    <row r="2550" spans="1:8">
      <c r="A2550" s="82"/>
      <c r="B2550" s="82"/>
      <c r="C2550" s="84"/>
      <c r="D2550" s="83"/>
      <c r="E2550" s="81"/>
      <c r="F2550" s="81"/>
      <c r="G2550" s="81"/>
      <c r="H2550" s="84"/>
    </row>
    <row r="2551" spans="1:8">
      <c r="A2551" s="82"/>
      <c r="B2551" s="82"/>
      <c r="C2551" s="84"/>
      <c r="D2551" s="83"/>
      <c r="E2551" s="81"/>
      <c r="F2551" s="81"/>
      <c r="G2551" s="81"/>
      <c r="H2551" s="84"/>
    </row>
    <row r="2552" spans="1:8">
      <c r="A2552" s="82"/>
      <c r="B2552" s="82"/>
      <c r="C2552" s="84"/>
      <c r="D2552" s="83"/>
      <c r="E2552" s="81"/>
      <c r="F2552" s="81"/>
      <c r="G2552" s="81"/>
      <c r="H2552" s="84"/>
    </row>
    <row r="2553" spans="1:8">
      <c r="A2553" s="82"/>
      <c r="B2553" s="82"/>
      <c r="C2553" s="84"/>
      <c r="D2553" s="83"/>
      <c r="E2553" s="81"/>
      <c r="F2553" s="81"/>
      <c r="G2553" s="81"/>
      <c r="H2553" s="84"/>
    </row>
    <row r="2554" spans="1:8">
      <c r="A2554" s="82"/>
      <c r="B2554" s="82"/>
      <c r="C2554" s="84"/>
      <c r="D2554" s="83"/>
      <c r="E2554" s="81"/>
      <c r="F2554" s="81"/>
      <c r="G2554" s="81"/>
      <c r="H2554" s="84"/>
    </row>
    <row r="2555" spans="1:8">
      <c r="A2555" s="82"/>
      <c r="B2555" s="82"/>
      <c r="C2555" s="84"/>
      <c r="D2555" s="83"/>
      <c r="E2555" s="81"/>
      <c r="F2555" s="81"/>
      <c r="G2555" s="81"/>
      <c r="H2555" s="84"/>
    </row>
    <row r="2556" spans="1:8">
      <c r="A2556" s="82"/>
      <c r="B2556" s="82"/>
      <c r="C2556" s="84"/>
      <c r="D2556" s="83"/>
      <c r="E2556" s="81"/>
      <c r="F2556" s="81"/>
      <c r="G2556" s="81"/>
      <c r="H2556" s="84"/>
    </row>
    <row r="2557" spans="1:8">
      <c r="A2557" s="82"/>
      <c r="B2557" s="82"/>
      <c r="C2557" s="84"/>
      <c r="D2557" s="83"/>
      <c r="E2557" s="81"/>
      <c r="F2557" s="81"/>
      <c r="G2557" s="81"/>
      <c r="H2557" s="84"/>
    </row>
    <row r="2558" spans="1:8">
      <c r="A2558" s="82"/>
      <c r="B2558" s="82"/>
      <c r="C2558" s="84"/>
      <c r="D2558" s="83"/>
      <c r="E2558" s="81"/>
      <c r="F2558" s="81"/>
      <c r="G2558" s="81"/>
      <c r="H2558" s="84"/>
    </row>
    <row r="2559" spans="1:8">
      <c r="A2559" s="82"/>
      <c r="B2559" s="82"/>
      <c r="C2559" s="84"/>
      <c r="D2559" s="83"/>
      <c r="E2559" s="81"/>
      <c r="F2559" s="81"/>
      <c r="G2559" s="81"/>
      <c r="H2559" s="84"/>
    </row>
    <row r="2560" spans="1:8">
      <c r="A2560" s="82"/>
      <c r="B2560" s="82"/>
      <c r="C2560" s="84"/>
      <c r="D2560" s="83"/>
      <c r="E2560" s="81"/>
      <c r="F2560" s="81"/>
      <c r="G2560" s="81"/>
      <c r="H2560" s="84"/>
    </row>
    <row r="2561" spans="1:8">
      <c r="A2561" s="82"/>
      <c r="B2561" s="82"/>
      <c r="C2561" s="84"/>
      <c r="D2561" s="83"/>
      <c r="E2561" s="81"/>
      <c r="F2561" s="81"/>
      <c r="G2561" s="81"/>
      <c r="H2561" s="84"/>
    </row>
    <row r="2562" spans="1:8">
      <c r="A2562" s="82"/>
      <c r="B2562" s="82"/>
      <c r="C2562" s="84"/>
      <c r="D2562" s="83"/>
      <c r="E2562" s="81"/>
      <c r="F2562" s="81"/>
      <c r="G2562" s="81"/>
      <c r="H2562" s="84"/>
    </row>
    <row r="2563" spans="1:8">
      <c r="A2563" s="82"/>
      <c r="B2563" s="82"/>
      <c r="C2563" s="84"/>
      <c r="D2563" s="83"/>
      <c r="E2563" s="81"/>
      <c r="F2563" s="81"/>
      <c r="G2563" s="81"/>
      <c r="H2563" s="84"/>
    </row>
    <row r="2564" spans="1:8">
      <c r="A2564" s="82"/>
      <c r="B2564" s="82"/>
      <c r="C2564" s="84"/>
      <c r="D2564" s="83"/>
      <c r="E2564" s="81"/>
      <c r="F2564" s="81"/>
      <c r="G2564" s="81"/>
      <c r="H2564" s="84"/>
    </row>
    <row r="2565" spans="1:8">
      <c r="A2565" s="82"/>
      <c r="B2565" s="82"/>
      <c r="C2565" s="84"/>
      <c r="D2565" s="83"/>
      <c r="E2565" s="81"/>
      <c r="F2565" s="81"/>
      <c r="G2565" s="81"/>
      <c r="H2565" s="84"/>
    </row>
    <row r="2566" spans="1:8">
      <c r="A2566" s="82"/>
      <c r="B2566" s="82"/>
      <c r="C2566" s="84"/>
      <c r="D2566" s="83"/>
      <c r="E2566" s="81"/>
      <c r="F2566" s="81"/>
      <c r="G2566" s="81"/>
      <c r="H2566" s="84"/>
    </row>
    <row r="2567" spans="1:8">
      <c r="A2567" s="82"/>
      <c r="B2567" s="82"/>
      <c r="C2567" s="84"/>
      <c r="D2567" s="83"/>
      <c r="E2567" s="81"/>
      <c r="F2567" s="81"/>
      <c r="G2567" s="81"/>
      <c r="H2567" s="84"/>
    </row>
    <row r="2568" spans="1:8">
      <c r="A2568" s="82"/>
      <c r="B2568" s="82"/>
      <c r="C2568" s="84"/>
      <c r="D2568" s="83"/>
      <c r="E2568" s="81"/>
      <c r="F2568" s="81"/>
      <c r="G2568" s="81"/>
      <c r="H2568" s="84"/>
    </row>
    <row r="2569" spans="1:8">
      <c r="A2569" s="82"/>
      <c r="B2569" s="82"/>
      <c r="C2569" s="84"/>
      <c r="D2569" s="83"/>
      <c r="E2569" s="81"/>
      <c r="F2569" s="81"/>
      <c r="G2569" s="81"/>
      <c r="H2569" s="84"/>
    </row>
    <row r="2570" spans="1:8">
      <c r="A2570" s="82"/>
      <c r="B2570" s="82"/>
      <c r="C2570" s="84"/>
      <c r="D2570" s="83"/>
      <c r="E2570" s="81"/>
      <c r="F2570" s="81"/>
      <c r="G2570" s="81"/>
      <c r="H2570" s="84"/>
    </row>
    <row r="2571" spans="1:8">
      <c r="A2571" s="82"/>
      <c r="B2571" s="82"/>
      <c r="C2571" s="84"/>
      <c r="D2571" s="83"/>
      <c r="E2571" s="81"/>
      <c r="F2571" s="81"/>
      <c r="G2571" s="81"/>
      <c r="H2571" s="84"/>
    </row>
    <row r="2572" spans="1:8">
      <c r="A2572" s="82"/>
      <c r="B2572" s="82"/>
      <c r="C2572" s="84"/>
      <c r="D2572" s="83"/>
      <c r="E2572" s="81"/>
      <c r="F2572" s="81"/>
      <c r="G2572" s="81"/>
      <c r="H2572" s="84"/>
    </row>
    <row r="2573" spans="1:8">
      <c r="A2573" s="82"/>
      <c r="B2573" s="82"/>
      <c r="C2573" s="84"/>
      <c r="D2573" s="83"/>
      <c r="E2573" s="81"/>
      <c r="F2573" s="81"/>
      <c r="G2573" s="81"/>
      <c r="H2573" s="84"/>
    </row>
    <row r="2574" spans="1:8">
      <c r="A2574" s="82"/>
      <c r="B2574" s="82"/>
      <c r="C2574" s="84"/>
      <c r="D2574" s="83"/>
      <c r="E2574" s="81"/>
      <c r="F2574" s="81"/>
      <c r="G2574" s="81"/>
      <c r="H2574" s="84"/>
    </row>
    <row r="2575" spans="1:8">
      <c r="A2575" s="82"/>
      <c r="B2575" s="82"/>
      <c r="C2575" s="84"/>
      <c r="D2575" s="83"/>
      <c r="E2575" s="81"/>
      <c r="F2575" s="81"/>
      <c r="G2575" s="81"/>
      <c r="H2575" s="84"/>
    </row>
    <row r="2576" spans="1:8">
      <c r="A2576" s="82"/>
      <c r="B2576" s="82"/>
      <c r="C2576" s="84"/>
      <c r="D2576" s="83"/>
      <c r="E2576" s="81"/>
      <c r="F2576" s="81"/>
      <c r="G2576" s="81"/>
      <c r="H2576" s="84"/>
    </row>
    <row r="2577" spans="1:8">
      <c r="A2577" s="82"/>
      <c r="B2577" s="82"/>
      <c r="C2577" s="84"/>
      <c r="D2577" s="83"/>
      <c r="E2577" s="81"/>
      <c r="F2577" s="81"/>
      <c r="G2577" s="81"/>
      <c r="H2577" s="84"/>
    </row>
    <row r="2578" spans="1:8">
      <c r="A2578" s="82"/>
      <c r="B2578" s="82"/>
      <c r="C2578" s="84"/>
      <c r="D2578" s="83"/>
      <c r="E2578" s="81"/>
      <c r="F2578" s="81"/>
      <c r="G2578" s="81"/>
      <c r="H2578" s="84"/>
    </row>
    <row r="2579" spans="1:8">
      <c r="A2579" s="82"/>
      <c r="B2579" s="82"/>
      <c r="C2579" s="84"/>
      <c r="D2579" s="83"/>
      <c r="E2579" s="81"/>
      <c r="F2579" s="81"/>
      <c r="G2579" s="81"/>
      <c r="H2579" s="84"/>
    </row>
    <row r="2580" spans="1:8">
      <c r="A2580" s="82"/>
      <c r="B2580" s="82"/>
      <c r="C2580" s="84"/>
      <c r="D2580" s="83"/>
      <c r="E2580" s="81"/>
      <c r="F2580" s="81"/>
      <c r="G2580" s="81"/>
      <c r="H2580" s="84"/>
    </row>
    <row r="2581" spans="1:8">
      <c r="A2581" s="82"/>
      <c r="B2581" s="82"/>
      <c r="C2581" s="84"/>
      <c r="D2581" s="83"/>
      <c r="E2581" s="81"/>
      <c r="F2581" s="81"/>
      <c r="G2581" s="81"/>
      <c r="H2581" s="84"/>
    </row>
    <row r="2582" spans="1:8">
      <c r="A2582" s="82"/>
      <c r="B2582" s="82"/>
      <c r="C2582" s="84"/>
      <c r="D2582" s="83"/>
      <c r="E2582" s="81"/>
      <c r="F2582" s="81"/>
      <c r="G2582" s="81"/>
      <c r="H2582" s="84"/>
    </row>
    <row r="2583" spans="1:8">
      <c r="A2583" s="82"/>
      <c r="B2583" s="82"/>
      <c r="C2583" s="84"/>
      <c r="D2583" s="83"/>
      <c r="E2583" s="81"/>
      <c r="F2583" s="81"/>
      <c r="G2583" s="81"/>
      <c r="H2583" s="84"/>
    </row>
    <row r="2584" spans="1:8">
      <c r="A2584" s="82"/>
      <c r="B2584" s="82"/>
      <c r="C2584" s="84"/>
      <c r="D2584" s="83"/>
      <c r="E2584" s="81"/>
      <c r="F2584" s="81"/>
      <c r="G2584" s="81"/>
      <c r="H2584" s="84"/>
    </row>
    <row r="2585" spans="1:8">
      <c r="A2585" s="82"/>
      <c r="B2585" s="82"/>
      <c r="C2585" s="84"/>
      <c r="D2585" s="83"/>
      <c r="E2585" s="81"/>
      <c r="F2585" s="81"/>
      <c r="G2585" s="81"/>
      <c r="H2585" s="84"/>
    </row>
    <row r="2586" spans="1:8">
      <c r="A2586" s="82"/>
      <c r="B2586" s="82"/>
      <c r="C2586" s="84"/>
      <c r="D2586" s="83"/>
      <c r="E2586" s="81"/>
      <c r="F2586" s="81"/>
      <c r="G2586" s="81"/>
      <c r="H2586" s="84"/>
    </row>
    <row r="2587" spans="1:8">
      <c r="A2587" s="82"/>
      <c r="B2587" s="82"/>
      <c r="C2587" s="84"/>
      <c r="D2587" s="83"/>
      <c r="E2587" s="81"/>
      <c r="F2587" s="81"/>
      <c r="G2587" s="81"/>
      <c r="H2587" s="84"/>
    </row>
    <row r="2588" spans="1:8">
      <c r="A2588" s="82"/>
      <c r="B2588" s="82"/>
      <c r="C2588" s="84"/>
      <c r="D2588" s="83"/>
      <c r="E2588" s="81"/>
      <c r="F2588" s="81"/>
      <c r="G2588" s="81"/>
      <c r="H2588" s="84"/>
    </row>
    <row r="2589" spans="1:8">
      <c r="A2589" s="82"/>
      <c r="B2589" s="82"/>
      <c r="C2589" s="84"/>
      <c r="D2589" s="83"/>
      <c r="E2589" s="81"/>
      <c r="F2589" s="81"/>
      <c r="G2589" s="81"/>
      <c r="H2589" s="84"/>
    </row>
    <row r="2590" spans="1:8">
      <c r="A2590" s="82"/>
      <c r="B2590" s="82"/>
      <c r="C2590" s="84"/>
      <c r="D2590" s="83"/>
      <c r="E2590" s="81"/>
      <c r="F2590" s="81"/>
      <c r="G2590" s="81"/>
      <c r="H2590" s="84"/>
    </row>
    <row r="2591" spans="1:8">
      <c r="A2591" s="82"/>
      <c r="B2591" s="82"/>
      <c r="C2591" s="84"/>
      <c r="D2591" s="83"/>
      <c r="E2591" s="81"/>
      <c r="F2591" s="81"/>
      <c r="G2591" s="81"/>
      <c r="H2591" s="84"/>
    </row>
    <row r="2592" spans="1:8">
      <c r="A2592" s="82"/>
      <c r="B2592" s="82"/>
      <c r="C2592" s="84"/>
      <c r="D2592" s="83"/>
      <c r="E2592" s="81"/>
      <c r="F2592" s="81"/>
      <c r="G2592" s="81"/>
      <c r="H2592" s="84"/>
    </row>
    <row r="2593" spans="1:8">
      <c r="A2593" s="82"/>
      <c r="B2593" s="82"/>
      <c r="C2593" s="84"/>
      <c r="D2593" s="83"/>
      <c r="E2593" s="81"/>
      <c r="F2593" s="81"/>
      <c r="G2593" s="81"/>
      <c r="H2593" s="84"/>
    </row>
    <row r="2594" spans="1:8">
      <c r="A2594" s="82"/>
      <c r="B2594" s="82"/>
      <c r="C2594" s="84"/>
      <c r="D2594" s="83"/>
      <c r="E2594" s="81"/>
      <c r="F2594" s="81"/>
      <c r="G2594" s="81"/>
      <c r="H2594" s="84"/>
    </row>
    <row r="2595" spans="1:8">
      <c r="A2595" s="82"/>
      <c r="B2595" s="82"/>
      <c r="C2595" s="84"/>
      <c r="D2595" s="83"/>
      <c r="E2595" s="81"/>
      <c r="F2595" s="81"/>
      <c r="G2595" s="81"/>
      <c r="H2595" s="84"/>
    </row>
    <row r="2596" spans="1:8">
      <c r="A2596" s="82"/>
      <c r="B2596" s="82"/>
      <c r="C2596" s="84"/>
      <c r="D2596" s="83"/>
      <c r="E2596" s="81"/>
      <c r="F2596" s="81"/>
      <c r="G2596" s="81"/>
      <c r="H2596" s="84"/>
    </row>
    <row r="2597" spans="1:8">
      <c r="A2597" s="82"/>
      <c r="B2597" s="82"/>
      <c r="C2597" s="84"/>
      <c r="D2597" s="83"/>
      <c r="E2597" s="81"/>
      <c r="F2597" s="81"/>
      <c r="G2597" s="81"/>
      <c r="H2597" s="84"/>
    </row>
    <row r="2598" spans="1:8">
      <c r="A2598" s="82"/>
      <c r="B2598" s="82"/>
      <c r="C2598" s="84"/>
      <c r="D2598" s="83"/>
      <c r="E2598" s="81"/>
      <c r="F2598" s="81"/>
      <c r="G2598" s="81"/>
      <c r="H2598" s="84"/>
    </row>
    <row r="2599" spans="1:8">
      <c r="A2599" s="82"/>
      <c r="B2599" s="82"/>
      <c r="C2599" s="84"/>
      <c r="D2599" s="83"/>
      <c r="E2599" s="81"/>
      <c r="F2599" s="81"/>
      <c r="G2599" s="81"/>
      <c r="H2599" s="84"/>
    </row>
    <row r="2600" spans="1:8">
      <c r="A2600" s="82"/>
      <c r="B2600" s="82"/>
      <c r="C2600" s="84"/>
      <c r="D2600" s="83"/>
      <c r="E2600" s="81"/>
      <c r="F2600" s="81"/>
      <c r="G2600" s="81"/>
      <c r="H2600" s="84"/>
    </row>
    <row r="2601" spans="1:8">
      <c r="A2601" s="82"/>
      <c r="B2601" s="82"/>
      <c r="C2601" s="84"/>
      <c r="D2601" s="83"/>
      <c r="E2601" s="81"/>
      <c r="F2601" s="81"/>
      <c r="G2601" s="81"/>
      <c r="H2601" s="84"/>
    </row>
    <row r="2602" spans="1:8">
      <c r="A2602" s="82"/>
      <c r="B2602" s="82"/>
      <c r="C2602" s="84"/>
      <c r="D2602" s="83"/>
      <c r="E2602" s="81"/>
      <c r="F2602" s="81"/>
      <c r="G2602" s="81"/>
      <c r="H2602" s="84"/>
    </row>
    <row r="2603" spans="1:8">
      <c r="A2603" s="82"/>
      <c r="B2603" s="82"/>
      <c r="C2603" s="84"/>
      <c r="D2603" s="83"/>
      <c r="E2603" s="81"/>
      <c r="F2603" s="81"/>
      <c r="G2603" s="81"/>
      <c r="H2603" s="84"/>
    </row>
    <row r="2604" spans="1:8">
      <c r="A2604" s="82"/>
      <c r="B2604" s="82"/>
      <c r="C2604" s="84"/>
      <c r="D2604" s="83"/>
      <c r="E2604" s="81"/>
      <c r="F2604" s="81"/>
      <c r="G2604" s="81"/>
      <c r="H2604" s="84"/>
    </row>
    <row r="2605" spans="1:8">
      <c r="A2605" s="82"/>
      <c r="B2605" s="82"/>
      <c r="C2605" s="84"/>
      <c r="D2605" s="83"/>
      <c r="E2605" s="81"/>
      <c r="F2605" s="81"/>
      <c r="G2605" s="81"/>
      <c r="H2605" s="84"/>
    </row>
    <row r="2606" spans="1:8">
      <c r="A2606" s="82"/>
      <c r="B2606" s="82"/>
      <c r="C2606" s="84"/>
      <c r="D2606" s="83"/>
      <c r="E2606" s="81"/>
      <c r="F2606" s="81"/>
      <c r="G2606" s="81"/>
      <c r="H2606" s="84"/>
    </row>
    <row r="2607" spans="1:8">
      <c r="A2607" s="82"/>
      <c r="B2607" s="82"/>
      <c r="C2607" s="84"/>
      <c r="D2607" s="83"/>
      <c r="E2607" s="81"/>
      <c r="F2607" s="81"/>
      <c r="G2607" s="81"/>
      <c r="H2607" s="84"/>
    </row>
    <row r="2608" spans="1:8">
      <c r="A2608" s="82"/>
      <c r="B2608" s="82"/>
      <c r="C2608" s="84"/>
      <c r="D2608" s="83"/>
      <c r="E2608" s="81"/>
      <c r="F2608" s="81"/>
      <c r="G2608" s="81"/>
      <c r="H2608" s="84"/>
    </row>
    <row r="2609" spans="1:8">
      <c r="A2609" s="82"/>
      <c r="B2609" s="82"/>
      <c r="C2609" s="84"/>
      <c r="D2609" s="83"/>
      <c r="E2609" s="81"/>
      <c r="F2609" s="81"/>
      <c r="G2609" s="81"/>
      <c r="H2609" s="84"/>
    </row>
    <row r="2610" spans="1:8">
      <c r="A2610" s="82"/>
      <c r="B2610" s="82"/>
      <c r="C2610" s="84"/>
      <c r="D2610" s="83"/>
      <c r="E2610" s="81"/>
      <c r="F2610" s="81"/>
      <c r="G2610" s="81"/>
      <c r="H2610" s="84"/>
    </row>
    <row r="2611" spans="1:8">
      <c r="A2611" s="82"/>
      <c r="B2611" s="82"/>
      <c r="C2611" s="84"/>
      <c r="D2611" s="83"/>
      <c r="E2611" s="81"/>
      <c r="F2611" s="81"/>
      <c r="G2611" s="81"/>
      <c r="H2611" s="84"/>
    </row>
    <row r="2612" spans="1:8">
      <c r="A2612" s="82"/>
      <c r="B2612" s="82"/>
      <c r="C2612" s="84"/>
      <c r="D2612" s="83"/>
      <c r="E2612" s="81"/>
      <c r="F2612" s="81"/>
      <c r="G2612" s="81"/>
      <c r="H2612" s="84"/>
    </row>
    <row r="2613" spans="1:8">
      <c r="A2613" s="82"/>
      <c r="B2613" s="82"/>
      <c r="C2613" s="84"/>
      <c r="D2613" s="83"/>
      <c r="E2613" s="81"/>
      <c r="F2613" s="81"/>
      <c r="G2613" s="81"/>
      <c r="H2613" s="84"/>
    </row>
    <row r="2614" spans="1:8">
      <c r="A2614" s="82"/>
      <c r="B2614" s="82"/>
      <c r="C2614" s="84"/>
      <c r="D2614" s="83"/>
      <c r="E2614" s="81"/>
      <c r="F2614" s="81"/>
      <c r="G2614" s="81"/>
      <c r="H2614" s="84"/>
    </row>
    <row r="2615" spans="1:8">
      <c r="A2615" s="82"/>
      <c r="B2615" s="82"/>
      <c r="C2615" s="84"/>
      <c r="D2615" s="83"/>
      <c r="E2615" s="81"/>
      <c r="F2615" s="81"/>
      <c r="G2615" s="81"/>
      <c r="H2615" s="84"/>
    </row>
    <row r="2616" spans="1:8">
      <c r="A2616" s="82"/>
      <c r="B2616" s="82"/>
      <c r="C2616" s="84"/>
      <c r="D2616" s="83"/>
      <c r="E2616" s="81"/>
      <c r="F2616" s="81"/>
      <c r="G2616" s="81"/>
      <c r="H2616" s="84"/>
    </row>
    <row r="2617" spans="1:8">
      <c r="A2617" s="82"/>
      <c r="B2617" s="82"/>
      <c r="C2617" s="84"/>
      <c r="D2617" s="83"/>
      <c r="E2617" s="81"/>
      <c r="F2617" s="81"/>
      <c r="G2617" s="81"/>
      <c r="H2617" s="84"/>
    </row>
    <row r="2618" spans="1:8">
      <c r="A2618" s="82"/>
      <c r="B2618" s="82"/>
      <c r="C2618" s="84"/>
      <c r="D2618" s="83"/>
      <c r="E2618" s="81"/>
      <c r="F2618" s="81"/>
      <c r="G2618" s="81"/>
      <c r="H2618" s="84"/>
    </row>
    <row r="2619" spans="1:8">
      <c r="A2619" s="82"/>
      <c r="B2619" s="82"/>
      <c r="C2619" s="84"/>
      <c r="D2619" s="83"/>
      <c r="E2619" s="81"/>
      <c r="F2619" s="81"/>
      <c r="G2619" s="81"/>
      <c r="H2619" s="84"/>
    </row>
    <row r="2620" spans="1:8">
      <c r="A2620" s="82"/>
      <c r="B2620" s="82"/>
      <c r="C2620" s="84"/>
      <c r="D2620" s="83"/>
      <c r="E2620" s="81"/>
      <c r="F2620" s="81"/>
      <c r="G2620" s="81"/>
      <c r="H2620" s="84"/>
    </row>
    <row r="2621" spans="1:8">
      <c r="A2621" s="82"/>
      <c r="B2621" s="82"/>
      <c r="C2621" s="84"/>
      <c r="D2621" s="83"/>
      <c r="E2621" s="81"/>
      <c r="F2621" s="81"/>
      <c r="G2621" s="81"/>
      <c r="H2621" s="84"/>
    </row>
    <row r="2622" spans="1:8">
      <c r="A2622" s="82"/>
      <c r="B2622" s="82"/>
      <c r="C2622" s="84"/>
      <c r="D2622" s="83"/>
      <c r="E2622" s="81"/>
      <c r="F2622" s="81"/>
      <c r="G2622" s="81"/>
      <c r="H2622" s="84"/>
    </row>
    <row r="2623" spans="1:8">
      <c r="A2623" s="82"/>
      <c r="B2623" s="82"/>
      <c r="C2623" s="84"/>
      <c r="D2623" s="83"/>
      <c r="E2623" s="81"/>
      <c r="F2623" s="81"/>
      <c r="G2623" s="81"/>
      <c r="H2623" s="84"/>
    </row>
    <row r="2624" spans="1:8">
      <c r="A2624" s="82"/>
      <c r="B2624" s="82"/>
      <c r="C2624" s="84"/>
      <c r="D2624" s="83"/>
      <c r="E2624" s="81"/>
      <c r="F2624" s="81"/>
      <c r="G2624" s="81"/>
      <c r="H2624" s="84"/>
    </row>
    <row r="2625" spans="1:8">
      <c r="A2625" s="82"/>
      <c r="B2625" s="82"/>
      <c r="C2625" s="84"/>
      <c r="D2625" s="83"/>
      <c r="E2625" s="81"/>
      <c r="F2625" s="81"/>
      <c r="G2625" s="81"/>
      <c r="H2625" s="84"/>
    </row>
    <row r="2626" spans="1:8">
      <c r="A2626" s="82"/>
      <c r="B2626" s="82"/>
      <c r="C2626" s="84"/>
      <c r="D2626" s="83"/>
      <c r="E2626" s="81"/>
      <c r="F2626" s="81"/>
      <c r="G2626" s="81"/>
      <c r="H2626" s="84"/>
    </row>
    <row r="2627" spans="1:8">
      <c r="A2627" s="82"/>
      <c r="B2627" s="82"/>
      <c r="C2627" s="84"/>
      <c r="D2627" s="83"/>
      <c r="E2627" s="81"/>
      <c r="F2627" s="81"/>
      <c r="G2627" s="81"/>
      <c r="H2627" s="84"/>
    </row>
    <row r="2628" spans="1:8">
      <c r="A2628" s="82"/>
      <c r="B2628" s="82"/>
      <c r="C2628" s="84"/>
      <c r="D2628" s="83"/>
      <c r="E2628" s="81"/>
      <c r="F2628" s="81"/>
      <c r="G2628" s="81"/>
      <c r="H2628" s="84"/>
    </row>
    <row r="2629" spans="1:8">
      <c r="A2629" s="82"/>
      <c r="B2629" s="82"/>
      <c r="C2629" s="84"/>
      <c r="D2629" s="83"/>
      <c r="E2629" s="81"/>
      <c r="F2629" s="81"/>
      <c r="G2629" s="81"/>
      <c r="H2629" s="84"/>
    </row>
    <row r="2630" spans="1:8">
      <c r="A2630" s="82"/>
      <c r="B2630" s="82"/>
      <c r="C2630" s="84"/>
      <c r="D2630" s="83"/>
      <c r="E2630" s="81"/>
      <c r="F2630" s="81"/>
      <c r="G2630" s="81"/>
      <c r="H2630" s="84"/>
    </row>
    <row r="2631" spans="1:8">
      <c r="A2631" s="82"/>
      <c r="B2631" s="82"/>
      <c r="C2631" s="84"/>
      <c r="D2631" s="83"/>
      <c r="E2631" s="81"/>
      <c r="F2631" s="81"/>
      <c r="G2631" s="81"/>
      <c r="H2631" s="84"/>
    </row>
    <row r="2632" spans="1:8">
      <c r="A2632" s="82"/>
      <c r="B2632" s="82"/>
      <c r="C2632" s="84"/>
      <c r="D2632" s="83"/>
      <c r="E2632" s="81"/>
      <c r="F2632" s="81"/>
      <c r="G2632" s="81"/>
      <c r="H2632" s="84"/>
    </row>
    <row r="2633" spans="1:8">
      <c r="A2633" s="82"/>
      <c r="B2633" s="82"/>
      <c r="C2633" s="84"/>
      <c r="D2633" s="83"/>
      <c r="E2633" s="81"/>
      <c r="F2633" s="81"/>
      <c r="G2633" s="81"/>
      <c r="H2633" s="84"/>
    </row>
    <row r="2634" spans="1:8">
      <c r="A2634" s="82"/>
      <c r="B2634" s="82"/>
      <c r="C2634" s="84"/>
      <c r="D2634" s="83"/>
      <c r="E2634" s="81"/>
      <c r="F2634" s="81"/>
      <c r="G2634" s="81"/>
      <c r="H2634" s="84"/>
    </row>
    <row r="2635" spans="1:8">
      <c r="A2635" s="82"/>
      <c r="B2635" s="82"/>
      <c r="C2635" s="84"/>
      <c r="D2635" s="83"/>
      <c r="E2635" s="81"/>
      <c r="F2635" s="81"/>
      <c r="G2635" s="81"/>
      <c r="H2635" s="84"/>
    </row>
    <row r="2636" spans="1:8">
      <c r="A2636" s="82"/>
      <c r="B2636" s="82"/>
      <c r="C2636" s="84"/>
      <c r="D2636" s="83"/>
      <c r="E2636" s="81"/>
      <c r="F2636" s="81"/>
      <c r="G2636" s="81"/>
      <c r="H2636" s="84"/>
    </row>
    <row r="2637" spans="1:8">
      <c r="A2637" s="82"/>
      <c r="B2637" s="82"/>
      <c r="C2637" s="84"/>
      <c r="D2637" s="83"/>
      <c r="E2637" s="81"/>
      <c r="F2637" s="81"/>
      <c r="G2637" s="81"/>
      <c r="H2637" s="84"/>
    </row>
    <row r="2638" spans="1:8">
      <c r="A2638" s="82"/>
      <c r="B2638" s="82"/>
      <c r="C2638" s="84"/>
      <c r="D2638" s="83"/>
      <c r="E2638" s="81"/>
      <c r="F2638" s="81"/>
      <c r="G2638" s="81"/>
      <c r="H2638" s="84"/>
    </row>
    <row r="2639" spans="1:8">
      <c r="A2639" s="82"/>
      <c r="B2639" s="82"/>
      <c r="C2639" s="84"/>
      <c r="D2639" s="83"/>
      <c r="E2639" s="81"/>
      <c r="F2639" s="81"/>
      <c r="G2639" s="81"/>
      <c r="H2639" s="84"/>
    </row>
    <row r="2640" spans="1:8">
      <c r="A2640" s="82"/>
      <c r="B2640" s="82"/>
      <c r="C2640" s="84"/>
      <c r="D2640" s="83"/>
      <c r="E2640" s="81"/>
      <c r="F2640" s="81"/>
      <c r="G2640" s="81"/>
      <c r="H2640" s="84"/>
    </row>
    <row r="2641" spans="1:8">
      <c r="A2641" s="82"/>
      <c r="B2641" s="82"/>
      <c r="C2641" s="84"/>
      <c r="D2641" s="83"/>
      <c r="E2641" s="81"/>
      <c r="F2641" s="81"/>
      <c r="G2641" s="81"/>
      <c r="H2641" s="84"/>
    </row>
    <row r="2642" spans="1:8">
      <c r="A2642" s="82"/>
      <c r="B2642" s="82"/>
      <c r="C2642" s="84"/>
      <c r="D2642" s="83"/>
      <c r="E2642" s="81"/>
      <c r="F2642" s="81"/>
      <c r="G2642" s="81"/>
      <c r="H2642" s="84"/>
    </row>
    <row r="2643" spans="1:8">
      <c r="A2643" s="82"/>
      <c r="B2643" s="82"/>
      <c r="C2643" s="84"/>
      <c r="D2643" s="83"/>
      <c r="E2643" s="81"/>
      <c r="F2643" s="81"/>
      <c r="G2643" s="81"/>
      <c r="H2643" s="84"/>
    </row>
    <row r="2644" spans="1:8">
      <c r="A2644" s="82"/>
      <c r="B2644" s="82"/>
      <c r="C2644" s="84"/>
      <c r="D2644" s="83"/>
      <c r="E2644" s="81"/>
      <c r="F2644" s="81"/>
      <c r="G2644" s="81"/>
      <c r="H2644" s="84"/>
    </row>
    <row r="2645" spans="1:8">
      <c r="A2645" s="82"/>
      <c r="B2645" s="82"/>
      <c r="C2645" s="84"/>
      <c r="D2645" s="83"/>
      <c r="E2645" s="81"/>
      <c r="F2645" s="81"/>
      <c r="G2645" s="81"/>
      <c r="H2645" s="84"/>
    </row>
    <row r="2646" spans="1:8">
      <c r="A2646" s="82"/>
      <c r="B2646" s="82"/>
      <c r="C2646" s="84"/>
      <c r="D2646" s="83"/>
      <c r="E2646" s="81"/>
      <c r="F2646" s="81"/>
      <c r="G2646" s="81"/>
      <c r="H2646" s="84"/>
    </row>
    <row r="2647" spans="1:8">
      <c r="A2647" s="82"/>
      <c r="B2647" s="82"/>
      <c r="C2647" s="84"/>
      <c r="D2647" s="83"/>
      <c r="E2647" s="81"/>
      <c r="F2647" s="81"/>
      <c r="G2647" s="81"/>
      <c r="H2647" s="84"/>
    </row>
    <row r="2648" spans="1:8">
      <c r="A2648" s="82"/>
      <c r="B2648" s="82"/>
      <c r="C2648" s="84"/>
      <c r="D2648" s="83"/>
      <c r="E2648" s="81"/>
      <c r="F2648" s="81"/>
      <c r="G2648" s="81"/>
      <c r="H2648" s="84"/>
    </row>
    <row r="2649" spans="1:8">
      <c r="A2649" s="82"/>
      <c r="B2649" s="82"/>
      <c r="C2649" s="84"/>
      <c r="D2649" s="83"/>
      <c r="E2649" s="81"/>
      <c r="F2649" s="81"/>
      <c r="G2649" s="81"/>
      <c r="H2649" s="84"/>
    </row>
    <row r="2650" spans="1:8">
      <c r="A2650" s="82"/>
      <c r="B2650" s="82"/>
      <c r="C2650" s="84"/>
      <c r="D2650" s="83"/>
      <c r="E2650" s="81"/>
      <c r="F2650" s="81"/>
      <c r="G2650" s="81"/>
      <c r="H2650" s="84"/>
    </row>
    <row r="2651" spans="1:8">
      <c r="A2651" s="82"/>
      <c r="B2651" s="82"/>
      <c r="C2651" s="84"/>
      <c r="D2651" s="83"/>
      <c r="E2651" s="81"/>
      <c r="F2651" s="81"/>
      <c r="G2651" s="81"/>
      <c r="H2651" s="84"/>
    </row>
    <row r="2652" spans="1:8">
      <c r="A2652" s="82"/>
      <c r="B2652" s="82"/>
      <c r="C2652" s="84"/>
      <c r="D2652" s="83"/>
      <c r="E2652" s="81"/>
      <c r="F2652" s="81"/>
      <c r="G2652" s="81"/>
      <c r="H2652" s="84"/>
    </row>
    <row r="2653" spans="1:8">
      <c r="A2653" s="82"/>
      <c r="B2653" s="82"/>
      <c r="C2653" s="84"/>
      <c r="D2653" s="83"/>
      <c r="E2653" s="81"/>
      <c r="F2653" s="81"/>
      <c r="G2653" s="81"/>
      <c r="H2653" s="84"/>
    </row>
    <row r="2654" spans="1:8">
      <c r="A2654" s="82"/>
      <c r="B2654" s="82"/>
      <c r="C2654" s="84"/>
      <c r="D2654" s="83"/>
      <c r="E2654" s="81"/>
      <c r="F2654" s="81"/>
      <c r="G2654" s="81"/>
      <c r="H2654" s="84"/>
    </row>
    <row r="2655" spans="1:8">
      <c r="A2655" s="82"/>
      <c r="B2655" s="82"/>
      <c r="C2655" s="84"/>
      <c r="D2655" s="83"/>
      <c r="E2655" s="81"/>
      <c r="F2655" s="81"/>
      <c r="G2655" s="81"/>
      <c r="H2655" s="84"/>
    </row>
    <row r="2656" spans="1:8">
      <c r="A2656" s="82"/>
      <c r="B2656" s="82"/>
      <c r="C2656" s="84"/>
      <c r="D2656" s="83"/>
      <c r="E2656" s="81"/>
      <c r="F2656" s="81"/>
      <c r="G2656" s="81"/>
      <c r="H2656" s="84"/>
    </row>
    <row r="2657" spans="1:8">
      <c r="A2657" s="82"/>
      <c r="B2657" s="82"/>
      <c r="C2657" s="84"/>
      <c r="D2657" s="83"/>
      <c r="E2657" s="81"/>
      <c r="F2657" s="81"/>
      <c r="G2657" s="81"/>
      <c r="H2657" s="84"/>
    </row>
    <row r="2658" spans="1:8">
      <c r="A2658" s="82"/>
      <c r="B2658" s="82"/>
      <c r="C2658" s="84"/>
      <c r="D2658" s="83"/>
      <c r="E2658" s="81"/>
      <c r="F2658" s="81"/>
      <c r="G2658" s="81"/>
      <c r="H2658" s="84"/>
    </row>
    <row r="2659" spans="1:8">
      <c r="A2659" s="82"/>
      <c r="B2659" s="82"/>
      <c r="C2659" s="84"/>
      <c r="D2659" s="83"/>
      <c r="E2659" s="81"/>
      <c r="F2659" s="81"/>
      <c r="G2659" s="81"/>
      <c r="H2659" s="84"/>
    </row>
    <row r="2660" spans="1:8">
      <c r="A2660" s="82"/>
      <c r="B2660" s="82"/>
      <c r="C2660" s="84"/>
      <c r="D2660" s="83"/>
      <c r="E2660" s="81"/>
      <c r="F2660" s="81"/>
      <c r="G2660" s="81"/>
      <c r="H2660" s="84"/>
    </row>
    <row r="2661" spans="1:8">
      <c r="A2661" s="82"/>
      <c r="B2661" s="82"/>
      <c r="C2661" s="84"/>
      <c r="D2661" s="83"/>
      <c r="E2661" s="81"/>
      <c r="F2661" s="81"/>
      <c r="G2661" s="81"/>
      <c r="H2661" s="84"/>
    </row>
    <row r="2662" spans="1:8">
      <c r="A2662" s="82"/>
      <c r="B2662" s="82"/>
      <c r="C2662" s="84"/>
      <c r="D2662" s="83"/>
      <c r="E2662" s="81"/>
      <c r="F2662" s="81"/>
      <c r="G2662" s="81"/>
      <c r="H2662" s="84"/>
    </row>
    <row r="2663" spans="1:8">
      <c r="A2663" s="82"/>
      <c r="B2663" s="82"/>
      <c r="C2663" s="84"/>
      <c r="D2663" s="83"/>
      <c r="E2663" s="81"/>
      <c r="F2663" s="81"/>
      <c r="G2663" s="81"/>
      <c r="H2663" s="84"/>
    </row>
    <row r="2664" spans="1:8">
      <c r="A2664" s="82"/>
      <c r="B2664" s="82"/>
      <c r="C2664" s="84"/>
      <c r="D2664" s="83"/>
      <c r="E2664" s="81"/>
      <c r="F2664" s="81"/>
      <c r="G2664" s="81"/>
      <c r="H2664" s="84"/>
    </row>
    <row r="2665" spans="1:8">
      <c r="A2665" s="82"/>
      <c r="B2665" s="82"/>
      <c r="C2665" s="84"/>
      <c r="D2665" s="83"/>
      <c r="E2665" s="81"/>
      <c r="F2665" s="81"/>
      <c r="G2665" s="81"/>
      <c r="H2665" s="84"/>
    </row>
    <row r="2666" spans="1:8">
      <c r="A2666" s="82"/>
      <c r="B2666" s="82"/>
      <c r="C2666" s="84"/>
      <c r="D2666" s="83"/>
      <c r="E2666" s="81"/>
      <c r="F2666" s="81"/>
      <c r="G2666" s="81"/>
      <c r="H2666" s="84"/>
    </row>
    <row r="2667" spans="1:8">
      <c r="A2667" s="82"/>
      <c r="B2667" s="82"/>
      <c r="C2667" s="84"/>
      <c r="D2667" s="83"/>
      <c r="E2667" s="81"/>
      <c r="F2667" s="81"/>
      <c r="G2667" s="81"/>
      <c r="H2667" s="84"/>
    </row>
    <row r="2668" spans="1:8">
      <c r="A2668" s="82"/>
      <c r="B2668" s="82"/>
      <c r="C2668" s="84"/>
      <c r="D2668" s="83"/>
      <c r="E2668" s="81"/>
      <c r="F2668" s="81"/>
      <c r="G2668" s="81"/>
      <c r="H2668" s="84"/>
    </row>
    <row r="2669" spans="1:8">
      <c r="A2669" s="82"/>
      <c r="B2669" s="82"/>
      <c r="C2669" s="84"/>
      <c r="D2669" s="83"/>
      <c r="E2669" s="81"/>
      <c r="F2669" s="81"/>
      <c r="G2669" s="81"/>
      <c r="H2669" s="84"/>
    </row>
    <row r="2670" spans="1:8">
      <c r="A2670" s="82"/>
      <c r="B2670" s="82"/>
      <c r="C2670" s="84"/>
      <c r="D2670" s="83"/>
      <c r="E2670" s="81"/>
      <c r="F2670" s="81"/>
      <c r="G2670" s="81"/>
      <c r="H2670" s="84"/>
    </row>
    <row r="2671" spans="1:8">
      <c r="A2671" s="82"/>
      <c r="B2671" s="82"/>
      <c r="C2671" s="84"/>
      <c r="D2671" s="83"/>
      <c r="E2671" s="81"/>
      <c r="F2671" s="81"/>
      <c r="G2671" s="81"/>
      <c r="H2671" s="84"/>
    </row>
    <row r="2672" spans="1:8">
      <c r="A2672" s="82"/>
      <c r="B2672" s="82"/>
      <c r="C2672" s="84"/>
      <c r="D2672" s="83"/>
      <c r="E2672" s="81"/>
      <c r="F2672" s="81"/>
      <c r="G2672" s="81"/>
      <c r="H2672" s="84"/>
    </row>
    <row r="2673" spans="1:8">
      <c r="A2673" s="82"/>
      <c r="B2673" s="82"/>
      <c r="C2673" s="84"/>
      <c r="D2673" s="83"/>
      <c r="E2673" s="81"/>
      <c r="F2673" s="81"/>
      <c r="G2673" s="81"/>
      <c r="H2673" s="84"/>
    </row>
    <row r="2674" spans="1:8">
      <c r="A2674" s="82"/>
      <c r="B2674" s="82"/>
      <c r="C2674" s="84"/>
      <c r="D2674" s="83"/>
      <c r="E2674" s="81"/>
      <c r="F2674" s="81"/>
      <c r="G2674" s="81"/>
      <c r="H2674" s="84"/>
    </row>
    <row r="2675" spans="1:8">
      <c r="A2675" s="82"/>
      <c r="B2675" s="82"/>
      <c r="C2675" s="84"/>
      <c r="D2675" s="83"/>
      <c r="E2675" s="81"/>
      <c r="F2675" s="81"/>
      <c r="G2675" s="81"/>
      <c r="H2675" s="84"/>
    </row>
    <row r="2676" spans="1:8">
      <c r="A2676" s="82"/>
      <c r="B2676" s="82"/>
      <c r="C2676" s="84"/>
      <c r="D2676" s="83"/>
      <c r="E2676" s="81"/>
      <c r="F2676" s="81"/>
      <c r="G2676" s="81"/>
      <c r="H2676" s="84"/>
    </row>
    <row r="2677" spans="1:8">
      <c r="A2677" s="82"/>
      <c r="B2677" s="82"/>
      <c r="C2677" s="84"/>
      <c r="D2677" s="83"/>
      <c r="E2677" s="81"/>
      <c r="F2677" s="81"/>
      <c r="G2677" s="81"/>
      <c r="H2677" s="84"/>
    </row>
    <row r="2678" spans="1:8">
      <c r="A2678" s="82"/>
      <c r="B2678" s="82"/>
      <c r="C2678" s="84"/>
      <c r="D2678" s="83"/>
      <c r="E2678" s="81"/>
      <c r="F2678" s="81"/>
      <c r="G2678" s="81"/>
      <c r="H2678" s="84"/>
    </row>
    <row r="2679" spans="1:8">
      <c r="A2679" s="82"/>
      <c r="B2679" s="82"/>
      <c r="C2679" s="84"/>
      <c r="D2679" s="83"/>
      <c r="E2679" s="81"/>
      <c r="F2679" s="81"/>
      <c r="G2679" s="81"/>
      <c r="H2679" s="84"/>
    </row>
    <row r="2680" spans="1:8">
      <c r="A2680" s="82"/>
      <c r="B2680" s="82"/>
      <c r="C2680" s="84"/>
      <c r="D2680" s="83"/>
      <c r="E2680" s="81"/>
      <c r="F2680" s="81"/>
      <c r="G2680" s="81"/>
      <c r="H2680" s="84"/>
    </row>
    <row r="2681" spans="1:8">
      <c r="A2681" s="82"/>
      <c r="B2681" s="82"/>
      <c r="C2681" s="84"/>
      <c r="D2681" s="83"/>
      <c r="E2681" s="81"/>
      <c r="F2681" s="81"/>
      <c r="G2681" s="81"/>
      <c r="H2681" s="84"/>
    </row>
    <row r="2682" spans="1:8">
      <c r="A2682" s="82"/>
      <c r="B2682" s="82"/>
      <c r="C2682" s="84"/>
      <c r="D2682" s="83"/>
      <c r="E2682" s="81"/>
      <c r="F2682" s="81"/>
      <c r="G2682" s="81"/>
      <c r="H2682" s="84"/>
    </row>
    <row r="2683" spans="1:8">
      <c r="A2683" s="82"/>
      <c r="B2683" s="82"/>
      <c r="C2683" s="84"/>
      <c r="D2683" s="83"/>
      <c r="E2683" s="81"/>
      <c r="F2683" s="81"/>
      <c r="G2683" s="81"/>
      <c r="H2683" s="84"/>
    </row>
    <row r="2684" spans="1:8">
      <c r="A2684" s="82"/>
      <c r="B2684" s="82"/>
      <c r="C2684" s="84"/>
      <c r="D2684" s="83"/>
      <c r="E2684" s="81"/>
      <c r="F2684" s="81"/>
      <c r="G2684" s="81"/>
      <c r="H2684" s="84"/>
    </row>
    <row r="2685" spans="1:8">
      <c r="A2685" s="82"/>
      <c r="B2685" s="82"/>
      <c r="C2685" s="84"/>
      <c r="D2685" s="83"/>
      <c r="E2685" s="81"/>
      <c r="F2685" s="81"/>
      <c r="G2685" s="81"/>
      <c r="H2685" s="84"/>
    </row>
    <row r="2686" spans="1:8">
      <c r="A2686" s="82"/>
      <c r="B2686" s="82"/>
      <c r="C2686" s="84"/>
      <c r="D2686" s="83"/>
      <c r="E2686" s="81"/>
      <c r="F2686" s="81"/>
      <c r="G2686" s="81"/>
      <c r="H2686" s="84"/>
    </row>
    <row r="2687" spans="1:8">
      <c r="A2687" s="82"/>
      <c r="B2687" s="82"/>
      <c r="C2687" s="84"/>
      <c r="D2687" s="83"/>
      <c r="E2687" s="81"/>
      <c r="F2687" s="81"/>
      <c r="G2687" s="81"/>
      <c r="H2687" s="84"/>
    </row>
    <row r="2688" spans="1:8">
      <c r="A2688" s="82"/>
      <c r="B2688" s="82"/>
      <c r="C2688" s="84"/>
      <c r="D2688" s="83"/>
      <c r="E2688" s="81"/>
      <c r="F2688" s="81"/>
      <c r="G2688" s="81"/>
      <c r="H2688" s="84"/>
    </row>
    <row r="2689" spans="1:8">
      <c r="A2689" s="82"/>
      <c r="B2689" s="82"/>
      <c r="C2689" s="84"/>
      <c r="D2689" s="83"/>
      <c r="E2689" s="81"/>
      <c r="F2689" s="81"/>
      <c r="G2689" s="81"/>
      <c r="H2689" s="84"/>
    </row>
    <row r="2690" spans="1:8">
      <c r="A2690" s="82"/>
      <c r="B2690" s="82"/>
      <c r="C2690" s="84"/>
      <c r="D2690" s="83"/>
      <c r="E2690" s="81"/>
      <c r="F2690" s="81"/>
      <c r="G2690" s="81"/>
      <c r="H2690" s="84"/>
    </row>
    <row r="2691" spans="1:8">
      <c r="A2691" s="82"/>
      <c r="B2691" s="82"/>
      <c r="C2691" s="84"/>
      <c r="D2691" s="83"/>
      <c r="E2691" s="81"/>
      <c r="F2691" s="81"/>
      <c r="G2691" s="81"/>
      <c r="H2691" s="84"/>
    </row>
    <row r="2692" spans="1:8">
      <c r="A2692" s="82"/>
      <c r="B2692" s="82"/>
      <c r="C2692" s="84"/>
      <c r="D2692" s="83"/>
      <c r="E2692" s="81"/>
      <c r="F2692" s="81"/>
      <c r="G2692" s="81"/>
      <c r="H2692" s="84"/>
    </row>
    <row r="2693" spans="1:8">
      <c r="A2693" s="82"/>
      <c r="B2693" s="82"/>
      <c r="C2693" s="84"/>
      <c r="D2693" s="83"/>
      <c r="E2693" s="81"/>
      <c r="F2693" s="81"/>
      <c r="G2693" s="81"/>
      <c r="H2693" s="84"/>
    </row>
    <row r="2694" spans="1:8">
      <c r="A2694" s="82"/>
      <c r="B2694" s="82"/>
      <c r="C2694" s="84"/>
      <c r="D2694" s="83"/>
      <c r="E2694" s="81"/>
      <c r="F2694" s="81"/>
      <c r="G2694" s="81"/>
      <c r="H2694" s="84"/>
    </row>
    <row r="2695" spans="1:8">
      <c r="A2695" s="82"/>
      <c r="B2695" s="82"/>
      <c r="C2695" s="84"/>
      <c r="D2695" s="83"/>
      <c r="E2695" s="81"/>
      <c r="F2695" s="81"/>
      <c r="G2695" s="81"/>
      <c r="H2695" s="84"/>
    </row>
    <row r="2696" spans="1:8">
      <c r="A2696" s="82"/>
      <c r="B2696" s="82"/>
      <c r="C2696" s="84"/>
      <c r="D2696" s="83"/>
      <c r="E2696" s="81"/>
      <c r="F2696" s="81"/>
      <c r="G2696" s="81"/>
      <c r="H2696" s="84"/>
    </row>
    <row r="2697" spans="1:8">
      <c r="A2697" s="82"/>
      <c r="B2697" s="82"/>
      <c r="C2697" s="84"/>
      <c r="D2697" s="83"/>
      <c r="E2697" s="81"/>
      <c r="F2697" s="81"/>
      <c r="G2697" s="81"/>
      <c r="H2697" s="84"/>
    </row>
    <row r="2698" spans="1:8">
      <c r="A2698" s="82"/>
      <c r="B2698" s="82"/>
      <c r="C2698" s="84"/>
      <c r="D2698" s="83"/>
      <c r="E2698" s="81"/>
      <c r="F2698" s="81"/>
      <c r="G2698" s="81"/>
      <c r="H2698" s="84"/>
    </row>
    <row r="2699" spans="1:8">
      <c r="A2699" s="82"/>
      <c r="B2699" s="82"/>
      <c r="C2699" s="84"/>
      <c r="D2699" s="83"/>
      <c r="E2699" s="81"/>
      <c r="F2699" s="81"/>
      <c r="G2699" s="81"/>
      <c r="H2699" s="84"/>
    </row>
    <row r="2700" spans="1:8">
      <c r="A2700" s="82"/>
      <c r="B2700" s="82"/>
      <c r="C2700" s="84"/>
      <c r="D2700" s="83"/>
      <c r="E2700" s="81"/>
      <c r="F2700" s="81"/>
      <c r="G2700" s="81"/>
      <c r="H2700" s="84"/>
    </row>
    <row r="2701" spans="1:8">
      <c r="A2701" s="82"/>
      <c r="B2701" s="82"/>
      <c r="C2701" s="84"/>
      <c r="D2701" s="83"/>
      <c r="E2701" s="81"/>
      <c r="F2701" s="81"/>
      <c r="G2701" s="81"/>
      <c r="H2701" s="84"/>
    </row>
    <row r="2702" spans="1:8">
      <c r="A2702" s="82"/>
      <c r="B2702" s="82"/>
      <c r="C2702" s="84"/>
      <c r="D2702" s="83"/>
      <c r="E2702" s="81"/>
      <c r="F2702" s="81"/>
      <c r="G2702" s="81"/>
      <c r="H2702" s="84"/>
    </row>
    <row r="2703" spans="1:8">
      <c r="A2703" s="82"/>
      <c r="B2703" s="82"/>
      <c r="C2703" s="84"/>
      <c r="D2703" s="83"/>
      <c r="E2703" s="81"/>
      <c r="F2703" s="81"/>
      <c r="G2703" s="81"/>
      <c r="H2703" s="84"/>
    </row>
    <row r="2704" spans="1:8">
      <c r="A2704" s="82"/>
      <c r="B2704" s="82"/>
      <c r="C2704" s="84"/>
      <c r="D2704" s="83"/>
      <c r="E2704" s="81"/>
      <c r="F2704" s="81"/>
      <c r="G2704" s="81"/>
      <c r="H2704" s="84"/>
    </row>
    <row r="2705" spans="1:8">
      <c r="A2705" s="82"/>
      <c r="B2705" s="82"/>
      <c r="C2705" s="84"/>
      <c r="D2705" s="83"/>
      <c r="E2705" s="81"/>
      <c r="F2705" s="81"/>
      <c r="G2705" s="81"/>
      <c r="H2705" s="84"/>
    </row>
    <row r="2706" spans="1:8">
      <c r="A2706" s="82"/>
      <c r="B2706" s="82"/>
      <c r="C2706" s="84"/>
      <c r="D2706" s="83"/>
      <c r="E2706" s="81"/>
      <c r="F2706" s="81"/>
      <c r="G2706" s="81"/>
      <c r="H2706" s="84"/>
    </row>
    <row r="2707" spans="1:8">
      <c r="A2707" s="82"/>
      <c r="B2707" s="82"/>
      <c r="C2707" s="84"/>
      <c r="D2707" s="83"/>
      <c r="E2707" s="81"/>
      <c r="F2707" s="81"/>
      <c r="G2707" s="81"/>
      <c r="H2707" s="84"/>
    </row>
    <row r="2708" spans="1:8">
      <c r="A2708" s="82"/>
      <c r="B2708" s="82"/>
      <c r="C2708" s="84"/>
      <c r="D2708" s="83"/>
      <c r="E2708" s="81"/>
      <c r="F2708" s="81"/>
      <c r="G2708" s="81"/>
      <c r="H2708" s="84"/>
    </row>
    <row r="2709" spans="1:8">
      <c r="A2709" s="82"/>
      <c r="B2709" s="82"/>
      <c r="C2709" s="84"/>
      <c r="D2709" s="83"/>
      <c r="E2709" s="81"/>
      <c r="F2709" s="81"/>
      <c r="G2709" s="81"/>
      <c r="H2709" s="84"/>
    </row>
    <row r="2710" spans="1:8">
      <c r="A2710" s="82"/>
      <c r="B2710" s="82"/>
      <c r="C2710" s="84"/>
      <c r="D2710" s="83"/>
      <c r="E2710" s="81"/>
      <c r="F2710" s="81"/>
      <c r="G2710" s="81"/>
      <c r="H2710" s="84"/>
    </row>
    <row r="2711" spans="1:8">
      <c r="A2711" s="82"/>
      <c r="B2711" s="82"/>
      <c r="C2711" s="84"/>
      <c r="D2711" s="83"/>
      <c r="E2711" s="81"/>
      <c r="F2711" s="81"/>
      <c r="G2711" s="81"/>
      <c r="H2711" s="84"/>
    </row>
    <row r="2712" spans="1:8">
      <c r="A2712" s="82"/>
      <c r="B2712" s="82"/>
      <c r="C2712" s="84"/>
      <c r="D2712" s="83"/>
      <c r="E2712" s="81"/>
      <c r="F2712" s="81"/>
      <c r="G2712" s="81"/>
      <c r="H2712" s="84"/>
    </row>
    <row r="2713" spans="1:8">
      <c r="A2713" s="82"/>
      <c r="B2713" s="82"/>
      <c r="C2713" s="84"/>
      <c r="D2713" s="83"/>
      <c r="E2713" s="81"/>
      <c r="F2713" s="81"/>
      <c r="G2713" s="81"/>
      <c r="H2713" s="84"/>
    </row>
    <row r="2714" spans="1:8">
      <c r="A2714" s="82"/>
      <c r="B2714" s="82"/>
      <c r="C2714" s="84"/>
      <c r="D2714" s="83"/>
      <c r="E2714" s="81"/>
      <c r="F2714" s="81"/>
      <c r="G2714" s="81"/>
      <c r="H2714" s="84"/>
    </row>
    <row r="2715" spans="1:8">
      <c r="A2715" s="82"/>
      <c r="B2715" s="82"/>
      <c r="C2715" s="84"/>
      <c r="D2715" s="83"/>
      <c r="E2715" s="81"/>
      <c r="F2715" s="81"/>
      <c r="G2715" s="81"/>
      <c r="H2715" s="84"/>
    </row>
    <row r="2716" spans="1:8">
      <c r="A2716" s="82"/>
      <c r="B2716" s="82"/>
      <c r="C2716" s="84"/>
      <c r="D2716" s="83"/>
      <c r="E2716" s="81"/>
      <c r="F2716" s="81"/>
      <c r="G2716" s="81"/>
      <c r="H2716" s="84"/>
    </row>
    <row r="2717" spans="1:8">
      <c r="A2717" s="82"/>
      <c r="B2717" s="82"/>
      <c r="C2717" s="84"/>
      <c r="D2717" s="83"/>
      <c r="E2717" s="81"/>
      <c r="F2717" s="81"/>
      <c r="G2717" s="81"/>
      <c r="H2717" s="84"/>
    </row>
    <row r="2718" spans="1:8">
      <c r="A2718" s="82"/>
      <c r="B2718" s="82"/>
      <c r="C2718" s="84"/>
      <c r="D2718" s="83"/>
      <c r="E2718" s="81"/>
      <c r="F2718" s="81"/>
      <c r="G2718" s="81"/>
      <c r="H2718" s="84"/>
    </row>
    <row r="2719" spans="1:8">
      <c r="A2719" s="82"/>
      <c r="B2719" s="82"/>
      <c r="C2719" s="84"/>
      <c r="D2719" s="83"/>
      <c r="E2719" s="81"/>
      <c r="F2719" s="81"/>
      <c r="G2719" s="81"/>
      <c r="H2719" s="84"/>
    </row>
    <row r="2720" spans="1:8">
      <c r="A2720" s="82"/>
      <c r="B2720" s="82"/>
      <c r="C2720" s="84"/>
      <c r="D2720" s="83"/>
      <c r="E2720" s="81"/>
      <c r="F2720" s="81"/>
      <c r="G2720" s="81"/>
      <c r="H2720" s="84"/>
    </row>
    <row r="2721" spans="1:8">
      <c r="A2721" s="82"/>
      <c r="B2721" s="82"/>
      <c r="C2721" s="84"/>
      <c r="D2721" s="83"/>
      <c r="E2721" s="81"/>
      <c r="F2721" s="81"/>
      <c r="G2721" s="81"/>
      <c r="H2721" s="84"/>
    </row>
    <row r="2722" spans="1:8">
      <c r="A2722" s="82"/>
      <c r="B2722" s="82"/>
      <c r="C2722" s="84"/>
      <c r="D2722" s="83"/>
      <c r="E2722" s="81"/>
      <c r="F2722" s="81"/>
      <c r="G2722" s="81"/>
      <c r="H2722" s="84"/>
    </row>
    <row r="2723" spans="1:8">
      <c r="A2723" s="82"/>
      <c r="B2723" s="82"/>
      <c r="C2723" s="84"/>
      <c r="D2723" s="83"/>
      <c r="E2723" s="81"/>
      <c r="F2723" s="81"/>
      <c r="G2723" s="81"/>
      <c r="H2723" s="84"/>
    </row>
    <row r="2724" spans="1:8">
      <c r="A2724" s="82"/>
      <c r="B2724" s="82"/>
      <c r="C2724" s="84"/>
      <c r="D2724" s="83"/>
      <c r="E2724" s="81"/>
      <c r="F2724" s="81"/>
      <c r="G2724" s="81"/>
      <c r="H2724" s="84"/>
    </row>
    <row r="2725" spans="1:8">
      <c r="A2725" s="82"/>
      <c r="B2725" s="82"/>
      <c r="C2725" s="84"/>
      <c r="D2725" s="83"/>
      <c r="E2725" s="81"/>
      <c r="F2725" s="81"/>
      <c r="G2725" s="81"/>
      <c r="H2725" s="84"/>
    </row>
    <row r="2726" spans="1:8">
      <c r="A2726" s="82"/>
      <c r="B2726" s="82"/>
      <c r="C2726" s="84"/>
      <c r="D2726" s="83"/>
      <c r="E2726" s="81"/>
      <c r="F2726" s="81"/>
      <c r="G2726" s="81"/>
      <c r="H2726" s="84"/>
    </row>
    <row r="2727" spans="1:8">
      <c r="A2727" s="82"/>
      <c r="B2727" s="82"/>
      <c r="C2727" s="84"/>
      <c r="D2727" s="83"/>
      <c r="E2727" s="81"/>
      <c r="F2727" s="81"/>
      <c r="G2727" s="81"/>
      <c r="H2727" s="84"/>
    </row>
    <row r="2728" spans="1:8">
      <c r="A2728" s="82"/>
      <c r="B2728" s="82"/>
      <c r="C2728" s="84"/>
      <c r="D2728" s="83"/>
      <c r="E2728" s="81"/>
      <c r="F2728" s="81"/>
      <c r="G2728" s="81"/>
      <c r="H2728" s="84"/>
    </row>
    <row r="2729" spans="1:8">
      <c r="A2729" s="82"/>
      <c r="B2729" s="82"/>
      <c r="C2729" s="84"/>
      <c r="D2729" s="83"/>
      <c r="E2729" s="81"/>
      <c r="F2729" s="81"/>
      <c r="G2729" s="81"/>
      <c r="H2729" s="84"/>
    </row>
    <row r="2730" spans="1:8">
      <c r="A2730" s="82"/>
      <c r="B2730" s="82"/>
      <c r="C2730" s="84"/>
      <c r="D2730" s="83"/>
      <c r="E2730" s="81"/>
      <c r="F2730" s="81"/>
      <c r="G2730" s="81"/>
      <c r="H2730" s="84"/>
    </row>
    <row r="2731" spans="1:8">
      <c r="A2731" s="82"/>
      <c r="B2731" s="82"/>
      <c r="C2731" s="84"/>
      <c r="D2731" s="83"/>
      <c r="E2731" s="81"/>
      <c r="F2731" s="81"/>
      <c r="G2731" s="81"/>
      <c r="H2731" s="84"/>
    </row>
    <row r="2732" spans="1:8">
      <c r="A2732" s="82"/>
      <c r="B2732" s="82"/>
      <c r="C2732" s="84"/>
      <c r="D2732" s="83"/>
      <c r="E2732" s="81"/>
      <c r="F2732" s="81"/>
      <c r="G2732" s="81"/>
      <c r="H2732" s="84"/>
    </row>
    <row r="2733" spans="1:8">
      <c r="A2733" s="82"/>
      <c r="B2733" s="82"/>
      <c r="C2733" s="84"/>
      <c r="D2733" s="83"/>
      <c r="E2733" s="81"/>
      <c r="F2733" s="81"/>
      <c r="G2733" s="81"/>
      <c r="H2733" s="84"/>
    </row>
    <row r="2734" spans="1:8">
      <c r="A2734" s="82"/>
      <c r="B2734" s="82"/>
      <c r="C2734" s="84"/>
      <c r="D2734" s="83"/>
      <c r="E2734" s="81"/>
      <c r="F2734" s="81"/>
      <c r="G2734" s="81"/>
      <c r="H2734" s="84"/>
    </row>
    <row r="2735" spans="1:8">
      <c r="A2735" s="82"/>
      <c r="B2735" s="82"/>
      <c r="C2735" s="84"/>
      <c r="D2735" s="83"/>
      <c r="E2735" s="81"/>
      <c r="F2735" s="81"/>
      <c r="G2735" s="81"/>
      <c r="H2735" s="84"/>
    </row>
    <row r="2736" spans="1:8">
      <c r="A2736" s="82"/>
      <c r="B2736" s="82"/>
      <c r="C2736" s="84"/>
      <c r="D2736" s="83"/>
      <c r="E2736" s="81"/>
      <c r="F2736" s="81"/>
      <c r="G2736" s="81"/>
      <c r="H2736" s="84"/>
    </row>
    <row r="2737" spans="1:8">
      <c r="A2737" s="82"/>
      <c r="B2737" s="82"/>
      <c r="C2737" s="84"/>
      <c r="D2737" s="83"/>
      <c r="E2737" s="81"/>
      <c r="F2737" s="81"/>
      <c r="G2737" s="81"/>
      <c r="H2737" s="84"/>
    </row>
    <row r="2738" spans="1:8">
      <c r="A2738" s="82"/>
      <c r="B2738" s="82"/>
      <c r="C2738" s="84"/>
      <c r="D2738" s="83"/>
      <c r="E2738" s="81"/>
      <c r="F2738" s="81"/>
      <c r="G2738" s="81"/>
      <c r="H2738" s="84"/>
    </row>
    <row r="2739" spans="1:8">
      <c r="A2739" s="82"/>
      <c r="B2739" s="82"/>
      <c r="C2739" s="84"/>
      <c r="D2739" s="83"/>
      <c r="E2739" s="81"/>
      <c r="F2739" s="81"/>
      <c r="G2739" s="81"/>
      <c r="H2739" s="84"/>
    </row>
    <row r="2740" spans="1:8">
      <c r="A2740" s="82"/>
      <c r="B2740" s="82"/>
      <c r="C2740" s="84"/>
      <c r="D2740" s="83"/>
      <c r="E2740" s="81"/>
      <c r="F2740" s="81"/>
      <c r="G2740" s="81"/>
      <c r="H2740" s="84"/>
    </row>
    <row r="2741" spans="1:8">
      <c r="A2741" s="82"/>
      <c r="B2741" s="82"/>
      <c r="C2741" s="84"/>
      <c r="D2741" s="83"/>
      <c r="E2741" s="81"/>
      <c r="F2741" s="81"/>
      <c r="G2741" s="81"/>
      <c r="H2741" s="84"/>
    </row>
    <row r="2742" spans="1:8">
      <c r="A2742" s="82"/>
      <c r="B2742" s="82"/>
      <c r="C2742" s="84"/>
      <c r="D2742" s="83"/>
      <c r="E2742" s="81"/>
      <c r="F2742" s="81"/>
      <c r="G2742" s="81"/>
      <c r="H2742" s="84"/>
    </row>
    <row r="2743" spans="1:8">
      <c r="A2743" s="82"/>
      <c r="B2743" s="82"/>
      <c r="C2743" s="84"/>
      <c r="D2743" s="83"/>
      <c r="E2743" s="81"/>
      <c r="F2743" s="81"/>
      <c r="G2743" s="81"/>
      <c r="H2743" s="84"/>
    </row>
    <row r="2744" spans="1:8">
      <c r="A2744" s="82"/>
      <c r="B2744" s="82"/>
      <c r="C2744" s="84"/>
      <c r="D2744" s="83"/>
      <c r="E2744" s="81"/>
      <c r="F2744" s="81"/>
      <c r="G2744" s="81"/>
      <c r="H2744" s="84"/>
    </row>
    <row r="2745" spans="1:8">
      <c r="A2745" s="82"/>
      <c r="B2745" s="82"/>
      <c r="C2745" s="84"/>
      <c r="D2745" s="83"/>
      <c r="E2745" s="81"/>
      <c r="F2745" s="81"/>
      <c r="G2745" s="81"/>
      <c r="H2745" s="84"/>
    </row>
    <row r="2746" spans="1:8">
      <c r="A2746" s="82"/>
      <c r="B2746" s="82"/>
      <c r="C2746" s="84"/>
      <c r="D2746" s="83"/>
      <c r="E2746" s="81"/>
      <c r="F2746" s="81"/>
      <c r="G2746" s="81"/>
      <c r="H2746" s="84"/>
    </row>
    <row r="2747" spans="1:8">
      <c r="A2747" s="82"/>
      <c r="B2747" s="82"/>
      <c r="C2747" s="84"/>
      <c r="D2747" s="83"/>
      <c r="E2747" s="81"/>
      <c r="F2747" s="81"/>
      <c r="G2747" s="81"/>
      <c r="H2747" s="84"/>
    </row>
    <row r="2748" spans="1:8">
      <c r="A2748" s="82"/>
      <c r="B2748" s="82"/>
      <c r="C2748" s="84"/>
      <c r="D2748" s="83"/>
      <c r="E2748" s="81"/>
      <c r="F2748" s="81"/>
      <c r="G2748" s="81"/>
      <c r="H2748" s="84"/>
    </row>
    <row r="2749" spans="1:8">
      <c r="A2749" s="82"/>
      <c r="B2749" s="82"/>
      <c r="C2749" s="84"/>
      <c r="D2749" s="83"/>
      <c r="E2749" s="81"/>
      <c r="F2749" s="81"/>
      <c r="G2749" s="81"/>
      <c r="H2749" s="84"/>
    </row>
    <row r="2750" spans="1:8">
      <c r="A2750" s="82"/>
      <c r="B2750" s="82"/>
      <c r="C2750" s="84"/>
      <c r="D2750" s="83"/>
      <c r="E2750" s="81"/>
      <c r="F2750" s="81"/>
      <c r="G2750" s="81"/>
      <c r="H2750" s="84"/>
    </row>
    <row r="2751" spans="1:8">
      <c r="A2751" s="82"/>
      <c r="B2751" s="82"/>
      <c r="C2751" s="84"/>
      <c r="D2751" s="83"/>
      <c r="E2751" s="81"/>
      <c r="F2751" s="81"/>
      <c r="G2751" s="81"/>
      <c r="H2751" s="84"/>
    </row>
    <row r="2752" spans="1:8">
      <c r="A2752" s="82"/>
      <c r="B2752" s="82"/>
      <c r="C2752" s="84"/>
      <c r="D2752" s="83"/>
      <c r="E2752" s="81"/>
      <c r="F2752" s="81"/>
      <c r="G2752" s="81"/>
      <c r="H2752" s="84"/>
    </row>
    <row r="2753" spans="1:8">
      <c r="A2753" s="82"/>
      <c r="B2753" s="82"/>
      <c r="C2753" s="84"/>
      <c r="D2753" s="83"/>
      <c r="E2753" s="81"/>
      <c r="F2753" s="81"/>
      <c r="G2753" s="81"/>
      <c r="H2753" s="84"/>
    </row>
    <row r="2754" spans="1:8">
      <c r="A2754" s="82"/>
      <c r="B2754" s="82"/>
      <c r="C2754" s="84"/>
      <c r="D2754" s="83"/>
      <c r="E2754" s="81"/>
      <c r="F2754" s="81"/>
      <c r="G2754" s="81"/>
      <c r="H2754" s="84"/>
    </row>
    <row r="2755" spans="1:8">
      <c r="A2755" s="82"/>
      <c r="B2755" s="82"/>
      <c r="C2755" s="84"/>
      <c r="D2755" s="83"/>
      <c r="E2755" s="81"/>
      <c r="F2755" s="81"/>
      <c r="G2755" s="81"/>
      <c r="H2755" s="84"/>
    </row>
    <row r="2756" spans="1:8">
      <c r="A2756" s="82"/>
      <c r="B2756" s="82"/>
      <c r="C2756" s="84"/>
      <c r="D2756" s="83"/>
      <c r="E2756" s="81"/>
      <c r="F2756" s="81"/>
      <c r="G2756" s="81"/>
      <c r="H2756" s="84"/>
    </row>
    <row r="2757" spans="1:8">
      <c r="A2757" s="82"/>
      <c r="B2757" s="82"/>
      <c r="C2757" s="84"/>
      <c r="D2757" s="83"/>
      <c r="E2757" s="81"/>
      <c r="F2757" s="81"/>
      <c r="G2757" s="81"/>
      <c r="H2757" s="84"/>
    </row>
    <row r="2758" spans="1:8">
      <c r="A2758" s="82"/>
      <c r="B2758" s="82"/>
      <c r="C2758" s="84"/>
      <c r="D2758" s="83"/>
      <c r="E2758" s="81"/>
      <c r="F2758" s="81"/>
      <c r="G2758" s="81"/>
      <c r="H2758" s="84"/>
    </row>
    <row r="2759" spans="1:8">
      <c r="A2759" s="82"/>
      <c r="B2759" s="82"/>
      <c r="C2759" s="84"/>
      <c r="D2759" s="83"/>
      <c r="E2759" s="81"/>
      <c r="F2759" s="81"/>
      <c r="G2759" s="81"/>
      <c r="H2759" s="84"/>
    </row>
    <row r="2760" spans="1:8">
      <c r="A2760" s="82"/>
      <c r="B2760" s="82"/>
      <c r="C2760" s="84"/>
      <c r="D2760" s="83"/>
      <c r="E2760" s="81"/>
      <c r="F2760" s="81"/>
      <c r="G2760" s="81"/>
      <c r="H2760" s="84"/>
    </row>
    <row r="2761" spans="1:8">
      <c r="A2761" s="82"/>
      <c r="B2761" s="82"/>
      <c r="C2761" s="84"/>
      <c r="D2761" s="83"/>
      <c r="E2761" s="81"/>
      <c r="F2761" s="81"/>
      <c r="G2761" s="81"/>
      <c r="H2761" s="84"/>
    </row>
    <row r="2762" spans="1:8">
      <c r="A2762" s="82"/>
      <c r="B2762" s="82"/>
      <c r="C2762" s="84"/>
      <c r="D2762" s="83"/>
      <c r="E2762" s="81"/>
      <c r="F2762" s="81"/>
      <c r="G2762" s="81"/>
      <c r="H2762" s="84"/>
    </row>
    <row r="2763" spans="1:8">
      <c r="A2763" s="82"/>
      <c r="B2763" s="82"/>
      <c r="C2763" s="84"/>
      <c r="D2763" s="83"/>
      <c r="E2763" s="81"/>
      <c r="F2763" s="81"/>
      <c r="G2763" s="81"/>
      <c r="H2763" s="84"/>
    </row>
    <row r="2764" spans="1:8">
      <c r="A2764" s="82"/>
      <c r="B2764" s="82"/>
      <c r="C2764" s="84"/>
      <c r="D2764" s="83"/>
      <c r="E2764" s="81"/>
      <c r="F2764" s="81"/>
      <c r="G2764" s="81"/>
      <c r="H2764" s="84"/>
    </row>
    <row r="2765" spans="1:8">
      <c r="A2765" s="82"/>
      <c r="B2765" s="82"/>
      <c r="C2765" s="84"/>
      <c r="D2765" s="83"/>
      <c r="E2765" s="81"/>
      <c r="F2765" s="81"/>
      <c r="G2765" s="81"/>
      <c r="H2765" s="84"/>
    </row>
    <row r="2766" spans="1:8">
      <c r="A2766" s="82"/>
      <c r="B2766" s="82"/>
      <c r="C2766" s="84"/>
      <c r="D2766" s="83"/>
      <c r="E2766" s="81"/>
      <c r="F2766" s="81"/>
      <c r="G2766" s="81"/>
      <c r="H2766" s="84"/>
    </row>
    <row r="2767" spans="1:8">
      <c r="A2767" s="82"/>
      <c r="B2767" s="82"/>
      <c r="C2767" s="84"/>
      <c r="D2767" s="83"/>
      <c r="E2767" s="81"/>
      <c r="F2767" s="81"/>
      <c r="G2767" s="81"/>
      <c r="H2767" s="84"/>
    </row>
    <row r="2768" spans="1:8">
      <c r="A2768" s="82"/>
      <c r="B2768" s="82"/>
      <c r="C2768" s="84"/>
      <c r="D2768" s="83"/>
      <c r="E2768" s="81"/>
      <c r="F2768" s="81"/>
      <c r="G2768" s="81"/>
      <c r="H2768" s="84"/>
    </row>
    <row r="2769" spans="1:8">
      <c r="A2769" s="82"/>
      <c r="B2769" s="82"/>
      <c r="C2769" s="84"/>
      <c r="D2769" s="83"/>
      <c r="E2769" s="81"/>
      <c r="F2769" s="81"/>
      <c r="G2769" s="81"/>
      <c r="H2769" s="84"/>
    </row>
    <row r="2770" spans="1:8">
      <c r="A2770" s="82"/>
      <c r="B2770" s="82"/>
      <c r="C2770" s="84"/>
      <c r="D2770" s="83"/>
      <c r="E2770" s="81"/>
      <c r="F2770" s="81"/>
      <c r="G2770" s="81"/>
      <c r="H2770" s="84"/>
    </row>
    <row r="2771" spans="1:8">
      <c r="A2771" s="82"/>
      <c r="B2771" s="82"/>
      <c r="C2771" s="84"/>
      <c r="D2771" s="83"/>
      <c r="E2771" s="81"/>
      <c r="F2771" s="81"/>
      <c r="G2771" s="81"/>
      <c r="H2771" s="84"/>
    </row>
    <row r="2772" spans="1:8">
      <c r="A2772" s="82"/>
      <c r="B2772" s="82"/>
      <c r="C2772" s="84"/>
      <c r="D2772" s="83"/>
      <c r="E2772" s="81"/>
      <c r="F2772" s="81"/>
      <c r="G2772" s="81"/>
      <c r="H2772" s="84"/>
    </row>
    <row r="2773" spans="1:8">
      <c r="A2773" s="82"/>
      <c r="B2773" s="82"/>
      <c r="C2773" s="84"/>
      <c r="D2773" s="83"/>
      <c r="E2773" s="81"/>
      <c r="F2773" s="81"/>
      <c r="G2773" s="81"/>
      <c r="H2773" s="84"/>
    </row>
    <row r="2774" spans="1:8">
      <c r="A2774" s="82"/>
      <c r="B2774" s="82"/>
      <c r="C2774" s="84"/>
      <c r="D2774" s="83"/>
      <c r="E2774" s="81"/>
      <c r="F2774" s="81"/>
      <c r="G2774" s="81"/>
      <c r="H2774" s="84"/>
    </row>
    <row r="2775" spans="1:8">
      <c r="A2775" s="82"/>
      <c r="B2775" s="82"/>
      <c r="C2775" s="84"/>
      <c r="D2775" s="83"/>
      <c r="E2775" s="81"/>
      <c r="F2775" s="81"/>
      <c r="G2775" s="81"/>
      <c r="H2775" s="84"/>
    </row>
    <row r="2776" spans="1:8">
      <c r="A2776" s="82"/>
      <c r="B2776" s="82"/>
      <c r="C2776" s="84"/>
      <c r="D2776" s="83"/>
      <c r="E2776" s="81"/>
      <c r="F2776" s="81"/>
      <c r="G2776" s="81"/>
      <c r="H2776" s="84"/>
    </row>
    <row r="2777" spans="1:8">
      <c r="A2777" s="82"/>
      <c r="B2777" s="82"/>
      <c r="C2777" s="84"/>
      <c r="D2777" s="83"/>
      <c r="E2777" s="81"/>
      <c r="F2777" s="81"/>
      <c r="G2777" s="81"/>
      <c r="H2777" s="84"/>
    </row>
    <row r="2778" spans="1:8">
      <c r="A2778" s="82"/>
      <c r="B2778" s="82"/>
      <c r="C2778" s="84"/>
      <c r="D2778" s="83"/>
      <c r="E2778" s="81"/>
      <c r="F2778" s="81"/>
      <c r="G2778" s="81"/>
      <c r="H2778" s="84"/>
    </row>
    <row r="2779" spans="1:8">
      <c r="A2779" s="82"/>
      <c r="B2779" s="82"/>
      <c r="C2779" s="84"/>
      <c r="D2779" s="83"/>
      <c r="E2779" s="81"/>
      <c r="F2779" s="81"/>
      <c r="G2779" s="81"/>
      <c r="H2779" s="84"/>
    </row>
    <row r="2780" spans="1:8">
      <c r="A2780" s="82"/>
      <c r="B2780" s="82"/>
      <c r="C2780" s="84"/>
      <c r="D2780" s="83"/>
      <c r="E2780" s="81"/>
      <c r="F2780" s="81"/>
      <c r="G2780" s="81"/>
      <c r="H2780" s="84"/>
    </row>
    <row r="2781" spans="1:8">
      <c r="A2781" s="82"/>
      <c r="B2781" s="82"/>
      <c r="C2781" s="84"/>
      <c r="D2781" s="83"/>
      <c r="E2781" s="81"/>
      <c r="F2781" s="81"/>
      <c r="G2781" s="81"/>
      <c r="H2781" s="84"/>
    </row>
    <row r="2782" spans="1:8">
      <c r="A2782" s="82"/>
      <c r="B2782" s="82"/>
      <c r="C2782" s="84"/>
      <c r="D2782" s="83"/>
      <c r="E2782" s="81"/>
      <c r="F2782" s="81"/>
      <c r="G2782" s="81"/>
      <c r="H2782" s="84"/>
    </row>
    <row r="2783" spans="1:8">
      <c r="A2783" s="82"/>
      <c r="B2783" s="82"/>
      <c r="C2783" s="84"/>
      <c r="D2783" s="83"/>
      <c r="E2783" s="81"/>
      <c r="F2783" s="81"/>
      <c r="G2783" s="81"/>
      <c r="H2783" s="84"/>
    </row>
    <row r="2784" spans="1:8">
      <c r="A2784" s="82"/>
      <c r="B2784" s="82"/>
      <c r="C2784" s="84"/>
      <c r="D2784" s="83"/>
      <c r="E2784" s="81"/>
      <c r="F2784" s="81"/>
      <c r="G2784" s="81"/>
      <c r="H2784" s="84"/>
    </row>
    <row r="2785" spans="1:8">
      <c r="A2785" s="82"/>
      <c r="B2785" s="82"/>
      <c r="C2785" s="84"/>
      <c r="D2785" s="83"/>
      <c r="E2785" s="81"/>
      <c r="F2785" s="81"/>
      <c r="G2785" s="81"/>
      <c r="H2785" s="84"/>
    </row>
    <row r="2786" spans="1:8">
      <c r="A2786" s="82"/>
      <c r="B2786" s="82"/>
      <c r="C2786" s="84"/>
      <c r="D2786" s="83"/>
      <c r="E2786" s="81"/>
      <c r="F2786" s="81"/>
      <c r="G2786" s="81"/>
      <c r="H2786" s="84"/>
    </row>
    <row r="2787" spans="1:8">
      <c r="A2787" s="82"/>
      <c r="B2787" s="82"/>
      <c r="C2787" s="84"/>
      <c r="D2787" s="83"/>
      <c r="E2787" s="81"/>
      <c r="F2787" s="81"/>
      <c r="G2787" s="81"/>
      <c r="H2787" s="84"/>
    </row>
    <row r="2788" spans="1:8">
      <c r="A2788" s="82"/>
      <c r="B2788" s="82"/>
      <c r="C2788" s="84"/>
      <c r="D2788" s="83"/>
      <c r="E2788" s="81"/>
      <c r="F2788" s="81"/>
      <c r="G2788" s="81"/>
      <c r="H2788" s="84"/>
    </row>
    <row r="2789" spans="1:8">
      <c r="A2789" s="82"/>
      <c r="B2789" s="82"/>
      <c r="C2789" s="84"/>
      <c r="D2789" s="83"/>
      <c r="E2789" s="81"/>
      <c r="F2789" s="81"/>
      <c r="G2789" s="81"/>
      <c r="H2789" s="84"/>
    </row>
    <row r="2790" spans="1:8">
      <c r="A2790" s="82"/>
      <c r="B2790" s="82"/>
      <c r="C2790" s="84"/>
      <c r="D2790" s="83"/>
      <c r="E2790" s="81"/>
      <c r="F2790" s="81"/>
      <c r="G2790" s="81"/>
      <c r="H2790" s="84"/>
    </row>
    <row r="2791" spans="1:8">
      <c r="A2791" s="82"/>
      <c r="B2791" s="82"/>
      <c r="C2791" s="84"/>
      <c r="D2791" s="83"/>
      <c r="E2791" s="81"/>
      <c r="F2791" s="81"/>
      <c r="G2791" s="81"/>
      <c r="H2791" s="84"/>
    </row>
    <row r="2792" spans="1:8">
      <c r="A2792" s="82"/>
      <c r="B2792" s="82"/>
      <c r="C2792" s="84"/>
      <c r="D2792" s="83"/>
      <c r="E2792" s="81"/>
      <c r="F2792" s="81"/>
      <c r="G2792" s="81"/>
      <c r="H2792" s="84"/>
    </row>
    <row r="2793" spans="1:8">
      <c r="A2793" s="82"/>
      <c r="B2793" s="82"/>
      <c r="C2793" s="84"/>
      <c r="D2793" s="83"/>
      <c r="E2793" s="81"/>
      <c r="F2793" s="81"/>
      <c r="G2793" s="81"/>
      <c r="H2793" s="84"/>
    </row>
    <row r="2794" spans="1:8">
      <c r="A2794" s="82"/>
      <c r="B2794" s="82"/>
      <c r="C2794" s="84"/>
      <c r="D2794" s="83"/>
      <c r="E2794" s="81"/>
      <c r="F2794" s="81"/>
      <c r="G2794" s="81"/>
      <c r="H2794" s="84"/>
    </row>
    <row r="2795" spans="1:8">
      <c r="A2795" s="82"/>
      <c r="B2795" s="82"/>
      <c r="C2795" s="84"/>
      <c r="D2795" s="83"/>
      <c r="E2795" s="81"/>
      <c r="F2795" s="81"/>
      <c r="G2795" s="81"/>
      <c r="H2795" s="84"/>
    </row>
    <row r="2796" spans="1:8">
      <c r="A2796" s="82"/>
      <c r="B2796" s="82"/>
      <c r="C2796" s="84"/>
      <c r="D2796" s="83"/>
      <c r="E2796" s="81"/>
      <c r="F2796" s="81"/>
      <c r="G2796" s="81"/>
      <c r="H2796" s="84"/>
    </row>
    <row r="2797" spans="1:8">
      <c r="A2797" s="82"/>
      <c r="B2797" s="82"/>
      <c r="C2797" s="84"/>
      <c r="D2797" s="83"/>
      <c r="E2797" s="81"/>
      <c r="F2797" s="81"/>
      <c r="G2797" s="81"/>
      <c r="H2797" s="84"/>
    </row>
    <row r="2798" spans="1:8">
      <c r="A2798" s="82"/>
      <c r="B2798" s="82"/>
      <c r="C2798" s="84"/>
      <c r="D2798" s="83"/>
      <c r="E2798" s="81"/>
      <c r="F2798" s="81"/>
      <c r="G2798" s="81"/>
      <c r="H2798" s="84"/>
    </row>
    <row r="2799" spans="1:8">
      <c r="A2799" s="82"/>
      <c r="B2799" s="82"/>
      <c r="C2799" s="84"/>
      <c r="D2799" s="83"/>
      <c r="E2799" s="81"/>
      <c r="F2799" s="81"/>
      <c r="G2799" s="81"/>
      <c r="H2799" s="84"/>
    </row>
    <row r="2800" spans="1:8">
      <c r="A2800" s="82"/>
      <c r="B2800" s="82"/>
      <c r="C2800" s="84"/>
      <c r="D2800" s="83"/>
      <c r="E2800" s="81"/>
      <c r="F2800" s="81"/>
      <c r="G2800" s="81"/>
      <c r="H2800" s="84"/>
    </row>
    <row r="2801" spans="1:8">
      <c r="A2801" s="82"/>
      <c r="B2801" s="82"/>
      <c r="C2801" s="84"/>
      <c r="D2801" s="83"/>
      <c r="E2801" s="81"/>
      <c r="F2801" s="81"/>
      <c r="G2801" s="81"/>
      <c r="H2801" s="84"/>
    </row>
    <row r="2802" spans="1:8">
      <c r="A2802" s="82"/>
      <c r="B2802" s="82"/>
      <c r="C2802" s="84"/>
      <c r="D2802" s="83"/>
      <c r="E2802" s="81"/>
      <c r="F2802" s="81"/>
      <c r="G2802" s="81"/>
      <c r="H2802" s="84"/>
    </row>
    <row r="2803" spans="1:8">
      <c r="A2803" s="82"/>
      <c r="B2803" s="82"/>
      <c r="C2803" s="84"/>
      <c r="D2803" s="83"/>
      <c r="E2803" s="81"/>
      <c r="F2803" s="81"/>
      <c r="G2803" s="81"/>
      <c r="H2803" s="84"/>
    </row>
    <row r="2804" spans="1:8">
      <c r="A2804" s="82"/>
      <c r="B2804" s="82"/>
      <c r="C2804" s="84"/>
      <c r="D2804" s="83"/>
      <c r="E2804" s="81"/>
      <c r="F2804" s="81"/>
      <c r="G2804" s="81"/>
      <c r="H2804" s="84"/>
    </row>
    <row r="2805" spans="1:8">
      <c r="A2805" s="82"/>
      <c r="B2805" s="82"/>
      <c r="C2805" s="84"/>
      <c r="D2805" s="83"/>
      <c r="E2805" s="81"/>
      <c r="F2805" s="81"/>
      <c r="G2805" s="81"/>
      <c r="H2805" s="84"/>
    </row>
    <row r="2806" spans="1:8">
      <c r="A2806" s="82"/>
      <c r="B2806" s="82"/>
      <c r="C2806" s="84"/>
      <c r="D2806" s="83"/>
      <c r="E2806" s="81"/>
      <c r="F2806" s="81"/>
      <c r="G2806" s="81"/>
      <c r="H2806" s="84"/>
    </row>
    <row r="2807" spans="1:8">
      <c r="A2807" s="82"/>
      <c r="B2807" s="82"/>
      <c r="C2807" s="84"/>
      <c r="D2807" s="83"/>
      <c r="E2807" s="81"/>
      <c r="F2807" s="81"/>
      <c r="G2807" s="81"/>
      <c r="H2807" s="84"/>
    </row>
    <row r="2808" spans="1:8">
      <c r="A2808" s="82"/>
      <c r="B2808" s="82"/>
      <c r="C2808" s="84"/>
      <c r="D2808" s="83"/>
      <c r="E2808" s="81"/>
      <c r="F2808" s="81"/>
      <c r="G2808" s="81"/>
      <c r="H2808" s="84"/>
    </row>
    <row r="2809" spans="1:8">
      <c r="A2809" s="82"/>
      <c r="B2809" s="82"/>
      <c r="C2809" s="84"/>
      <c r="D2809" s="83"/>
      <c r="E2809" s="81"/>
      <c r="F2809" s="81"/>
      <c r="G2809" s="81"/>
      <c r="H2809" s="84"/>
    </row>
    <row r="2810" spans="1:8">
      <c r="A2810" s="82"/>
      <c r="B2810" s="82"/>
      <c r="C2810" s="84"/>
      <c r="D2810" s="83"/>
      <c r="E2810" s="81"/>
      <c r="F2810" s="81"/>
      <c r="G2810" s="81"/>
      <c r="H2810" s="84"/>
    </row>
    <row r="2811" spans="1:8">
      <c r="A2811" s="82"/>
      <c r="B2811" s="82"/>
      <c r="C2811" s="84"/>
      <c r="D2811" s="83"/>
      <c r="E2811" s="81"/>
      <c r="F2811" s="81"/>
      <c r="G2811" s="81"/>
      <c r="H2811" s="84"/>
    </row>
    <row r="2812" spans="1:8">
      <c r="A2812" s="82"/>
      <c r="B2812" s="82"/>
      <c r="C2812" s="84"/>
      <c r="D2812" s="83"/>
      <c r="E2812" s="81"/>
      <c r="F2812" s="81"/>
      <c r="G2812" s="81"/>
      <c r="H2812" s="84"/>
    </row>
    <row r="2813" spans="1:8">
      <c r="A2813" s="82"/>
      <c r="B2813" s="82"/>
      <c r="C2813" s="84"/>
      <c r="D2813" s="83"/>
      <c r="E2813" s="81"/>
      <c r="F2813" s="81"/>
      <c r="G2813" s="81"/>
      <c r="H2813" s="84"/>
    </row>
    <row r="2814" spans="1:8">
      <c r="A2814" s="82"/>
      <c r="B2814" s="82"/>
      <c r="C2814" s="84"/>
      <c r="D2814" s="83"/>
      <c r="E2814" s="81"/>
      <c r="F2814" s="81"/>
      <c r="G2814" s="81"/>
      <c r="H2814" s="84"/>
    </row>
    <row r="2815" spans="1:8">
      <c r="A2815" s="82"/>
      <c r="B2815" s="82"/>
      <c r="C2815" s="84"/>
      <c r="D2815" s="83"/>
      <c r="E2815" s="81"/>
      <c r="F2815" s="81"/>
      <c r="G2815" s="81"/>
      <c r="H2815" s="84"/>
    </row>
    <row r="2816" spans="1:8">
      <c r="A2816" s="82"/>
      <c r="B2816" s="82"/>
      <c r="C2816" s="84"/>
      <c r="D2816" s="83"/>
      <c r="E2816" s="81"/>
      <c r="F2816" s="81"/>
      <c r="G2816" s="81"/>
      <c r="H2816" s="84"/>
    </row>
    <row r="2817" spans="1:8">
      <c r="A2817" s="82"/>
      <c r="B2817" s="82"/>
      <c r="C2817" s="84"/>
      <c r="D2817" s="83"/>
      <c r="E2817" s="81"/>
      <c r="F2817" s="81"/>
      <c r="G2817" s="81"/>
      <c r="H2817" s="84"/>
    </row>
    <row r="2818" spans="1:8">
      <c r="A2818" s="82"/>
      <c r="B2818" s="82"/>
      <c r="C2818" s="84"/>
      <c r="D2818" s="83"/>
      <c r="E2818" s="81"/>
      <c r="F2818" s="81"/>
      <c r="G2818" s="81"/>
      <c r="H2818" s="84"/>
    </row>
    <row r="2819" spans="1:8">
      <c r="A2819" s="82"/>
      <c r="B2819" s="82"/>
      <c r="C2819" s="84"/>
      <c r="D2819" s="83"/>
      <c r="E2819" s="81"/>
      <c r="F2819" s="81"/>
      <c r="G2819" s="81"/>
      <c r="H2819" s="84"/>
    </row>
    <row r="2820" spans="1:8">
      <c r="A2820" s="82"/>
      <c r="B2820" s="82"/>
      <c r="C2820" s="84"/>
      <c r="D2820" s="83"/>
      <c r="E2820" s="81"/>
      <c r="F2820" s="81"/>
      <c r="G2820" s="81"/>
      <c r="H2820" s="84"/>
    </row>
    <row r="2821" spans="1:8">
      <c r="A2821" s="82"/>
      <c r="B2821" s="82"/>
      <c r="C2821" s="84"/>
      <c r="D2821" s="83"/>
      <c r="E2821" s="81"/>
      <c r="F2821" s="81"/>
      <c r="G2821" s="81"/>
      <c r="H2821" s="84"/>
    </row>
    <row r="2822" spans="1:8">
      <c r="A2822" s="82"/>
      <c r="B2822" s="82"/>
      <c r="C2822" s="84"/>
      <c r="D2822" s="83"/>
      <c r="E2822" s="81"/>
      <c r="F2822" s="81"/>
      <c r="G2822" s="81"/>
      <c r="H2822" s="84"/>
    </row>
    <row r="2823" spans="1:8">
      <c r="A2823" s="82"/>
      <c r="B2823" s="82"/>
      <c r="C2823" s="84"/>
      <c r="D2823" s="83"/>
      <c r="E2823" s="81"/>
      <c r="F2823" s="81"/>
      <c r="G2823" s="81"/>
      <c r="H2823" s="84"/>
    </row>
    <row r="2824" spans="1:8">
      <c r="A2824" s="82"/>
      <c r="B2824" s="82"/>
      <c r="C2824" s="84"/>
      <c r="D2824" s="83"/>
      <c r="E2824" s="81"/>
      <c r="F2824" s="81"/>
      <c r="G2824" s="81"/>
      <c r="H2824" s="84"/>
    </row>
    <row r="2825" spans="1:8">
      <c r="A2825" s="82"/>
      <c r="B2825" s="82"/>
      <c r="C2825" s="84"/>
      <c r="D2825" s="83"/>
      <c r="E2825" s="81"/>
      <c r="F2825" s="81"/>
      <c r="G2825" s="81"/>
      <c r="H2825" s="84"/>
    </row>
    <row r="2826" spans="1:8">
      <c r="A2826" s="82"/>
      <c r="B2826" s="82"/>
      <c r="C2826" s="84"/>
      <c r="D2826" s="83"/>
      <c r="E2826" s="81"/>
      <c r="F2826" s="81"/>
      <c r="G2826" s="81"/>
      <c r="H2826" s="84"/>
    </row>
    <row r="2827" spans="1:8">
      <c r="A2827" s="82"/>
      <c r="B2827" s="82"/>
      <c r="C2827" s="84"/>
      <c r="D2827" s="83"/>
      <c r="E2827" s="81"/>
      <c r="F2827" s="81"/>
      <c r="G2827" s="81"/>
      <c r="H2827" s="84"/>
    </row>
    <row r="2828" spans="1:8">
      <c r="A2828" s="82"/>
      <c r="B2828" s="82"/>
      <c r="C2828" s="84"/>
      <c r="D2828" s="83"/>
      <c r="E2828" s="81"/>
      <c r="F2828" s="81"/>
      <c r="G2828" s="81"/>
      <c r="H2828" s="84"/>
    </row>
    <row r="2829" spans="1:8">
      <c r="A2829" s="82"/>
      <c r="B2829" s="82"/>
      <c r="C2829" s="84"/>
      <c r="D2829" s="83"/>
      <c r="E2829" s="81"/>
      <c r="F2829" s="81"/>
      <c r="G2829" s="81"/>
      <c r="H2829" s="84"/>
    </row>
    <row r="2830" spans="1:8">
      <c r="A2830" s="82"/>
      <c r="B2830" s="82"/>
      <c r="C2830" s="84"/>
      <c r="D2830" s="83"/>
      <c r="E2830" s="81"/>
      <c r="F2830" s="81"/>
      <c r="G2830" s="81"/>
      <c r="H2830" s="84"/>
    </row>
    <row r="2831" spans="1:8">
      <c r="A2831" s="82"/>
      <c r="B2831" s="82"/>
      <c r="C2831" s="84"/>
      <c r="D2831" s="83"/>
      <c r="E2831" s="81"/>
      <c r="F2831" s="81"/>
      <c r="G2831" s="81"/>
      <c r="H2831" s="84"/>
    </row>
    <row r="2832" spans="1:8">
      <c r="A2832" s="82"/>
      <c r="B2832" s="82"/>
      <c r="C2832" s="84"/>
      <c r="D2832" s="83"/>
      <c r="E2832" s="81"/>
      <c r="F2832" s="81"/>
      <c r="G2832" s="81"/>
      <c r="H2832" s="84"/>
    </row>
    <row r="2833" spans="1:8">
      <c r="A2833" s="82"/>
      <c r="B2833" s="82"/>
      <c r="C2833" s="84"/>
      <c r="D2833" s="83"/>
      <c r="E2833" s="81"/>
      <c r="F2833" s="81"/>
      <c r="G2833" s="81"/>
      <c r="H2833" s="84"/>
    </row>
    <row r="2834" spans="1:8">
      <c r="A2834" s="82"/>
      <c r="B2834" s="82"/>
      <c r="C2834" s="84"/>
      <c r="D2834" s="83"/>
      <c r="E2834" s="81"/>
      <c r="F2834" s="81"/>
      <c r="G2834" s="81"/>
      <c r="H2834" s="84"/>
    </row>
    <row r="2835" spans="1:8">
      <c r="A2835" s="82"/>
      <c r="B2835" s="82"/>
      <c r="C2835" s="84"/>
      <c r="D2835" s="83"/>
      <c r="E2835" s="81"/>
      <c r="F2835" s="81"/>
      <c r="G2835" s="81"/>
      <c r="H2835" s="84"/>
    </row>
    <row r="2836" spans="1:8">
      <c r="A2836" s="82"/>
      <c r="B2836" s="82"/>
      <c r="C2836" s="84"/>
      <c r="D2836" s="83"/>
      <c r="E2836" s="81"/>
      <c r="F2836" s="81"/>
      <c r="G2836" s="81"/>
      <c r="H2836" s="84"/>
    </row>
    <row r="2837" spans="1:8">
      <c r="A2837" s="82"/>
      <c r="B2837" s="82"/>
      <c r="C2837" s="84"/>
      <c r="D2837" s="83"/>
      <c r="E2837" s="81"/>
      <c r="F2837" s="81"/>
      <c r="G2837" s="81"/>
      <c r="H2837" s="84"/>
    </row>
    <row r="2838" spans="1:8">
      <c r="A2838" s="82"/>
      <c r="B2838" s="82"/>
      <c r="C2838" s="84"/>
      <c r="D2838" s="83"/>
      <c r="E2838" s="81"/>
      <c r="F2838" s="81"/>
      <c r="G2838" s="81"/>
      <c r="H2838" s="84"/>
    </row>
    <row r="2839" spans="1:8">
      <c r="A2839" s="82"/>
      <c r="B2839" s="82"/>
      <c r="C2839" s="84"/>
      <c r="D2839" s="83"/>
      <c r="E2839" s="81"/>
      <c r="F2839" s="81"/>
      <c r="G2839" s="81"/>
      <c r="H2839" s="84"/>
    </row>
    <row r="2840" spans="1:8">
      <c r="A2840" s="82"/>
      <c r="B2840" s="82"/>
      <c r="C2840" s="84"/>
      <c r="D2840" s="83"/>
      <c r="E2840" s="81"/>
      <c r="F2840" s="81"/>
      <c r="G2840" s="81"/>
      <c r="H2840" s="84"/>
    </row>
    <row r="2841" spans="1:8">
      <c r="A2841" s="82"/>
      <c r="B2841" s="82"/>
      <c r="C2841" s="84"/>
      <c r="D2841" s="83"/>
      <c r="E2841" s="81"/>
      <c r="F2841" s="81"/>
      <c r="G2841" s="81"/>
      <c r="H2841" s="84"/>
    </row>
    <row r="2842" spans="1:8">
      <c r="A2842" s="82"/>
      <c r="B2842" s="82"/>
      <c r="C2842" s="84"/>
      <c r="D2842" s="83"/>
      <c r="E2842" s="81"/>
      <c r="F2842" s="81"/>
      <c r="G2842" s="81"/>
      <c r="H2842" s="84"/>
    </row>
    <row r="2843" spans="1:8">
      <c r="A2843" s="82"/>
      <c r="B2843" s="82"/>
      <c r="C2843" s="84"/>
      <c r="D2843" s="83"/>
      <c r="E2843" s="81"/>
      <c r="F2843" s="81"/>
      <c r="G2843" s="81"/>
      <c r="H2843" s="84"/>
    </row>
    <row r="2844" spans="1:8">
      <c r="A2844" s="82"/>
      <c r="B2844" s="82"/>
      <c r="C2844" s="84"/>
      <c r="D2844" s="83"/>
      <c r="E2844" s="81"/>
      <c r="F2844" s="81"/>
      <c r="G2844" s="81"/>
      <c r="H2844" s="84"/>
    </row>
    <row r="2845" spans="1:8">
      <c r="A2845" s="82"/>
      <c r="B2845" s="82"/>
      <c r="C2845" s="84"/>
      <c r="D2845" s="83"/>
      <c r="E2845" s="81"/>
      <c r="F2845" s="81"/>
      <c r="G2845" s="81"/>
      <c r="H2845" s="84"/>
    </row>
    <row r="2846" spans="1:8">
      <c r="A2846" s="82"/>
      <c r="B2846" s="82"/>
      <c r="C2846" s="84"/>
      <c r="D2846" s="83"/>
      <c r="E2846" s="81"/>
      <c r="F2846" s="81"/>
      <c r="G2846" s="81"/>
      <c r="H2846" s="84"/>
    </row>
    <row r="2847" spans="1:8">
      <c r="A2847" s="82"/>
      <c r="B2847" s="82"/>
      <c r="C2847" s="84"/>
      <c r="D2847" s="83"/>
      <c r="E2847" s="81"/>
      <c r="F2847" s="81"/>
      <c r="G2847" s="81"/>
      <c r="H2847" s="84"/>
    </row>
    <row r="2848" spans="1:8">
      <c r="A2848" s="82"/>
      <c r="B2848" s="82"/>
      <c r="C2848" s="84"/>
      <c r="D2848" s="83"/>
      <c r="E2848" s="81"/>
      <c r="F2848" s="81"/>
      <c r="G2848" s="81"/>
      <c r="H2848" s="84"/>
    </row>
    <row r="2849" spans="1:8">
      <c r="A2849" s="82"/>
      <c r="B2849" s="82"/>
      <c r="C2849" s="84"/>
      <c r="D2849" s="83"/>
      <c r="E2849" s="81"/>
      <c r="F2849" s="81"/>
      <c r="G2849" s="81"/>
      <c r="H2849" s="84"/>
    </row>
    <row r="2850" spans="1:8">
      <c r="A2850" s="82"/>
      <c r="B2850" s="82"/>
      <c r="C2850" s="84"/>
      <c r="D2850" s="83"/>
      <c r="E2850" s="81"/>
      <c r="F2850" s="81"/>
      <c r="G2850" s="81"/>
      <c r="H2850" s="84"/>
    </row>
    <row r="2851" spans="1:8">
      <c r="A2851" s="82"/>
      <c r="B2851" s="82"/>
      <c r="C2851" s="84"/>
      <c r="D2851" s="83"/>
      <c r="E2851" s="81"/>
      <c r="F2851" s="81"/>
      <c r="G2851" s="81"/>
      <c r="H2851" s="84"/>
    </row>
    <row r="2852" spans="1:8">
      <c r="A2852" s="82"/>
      <c r="B2852" s="82"/>
      <c r="C2852" s="84"/>
      <c r="D2852" s="83"/>
      <c r="E2852" s="81"/>
      <c r="F2852" s="81"/>
      <c r="G2852" s="81"/>
      <c r="H2852" s="84"/>
    </row>
    <row r="2853" spans="1:8">
      <c r="A2853" s="82"/>
      <c r="B2853" s="82"/>
      <c r="C2853" s="84"/>
      <c r="D2853" s="83"/>
      <c r="E2853" s="81"/>
      <c r="F2853" s="81"/>
      <c r="G2853" s="81"/>
      <c r="H2853" s="84"/>
    </row>
    <row r="2854" spans="1:8">
      <c r="A2854" s="82"/>
      <c r="B2854" s="82"/>
      <c r="C2854" s="84"/>
      <c r="D2854" s="83"/>
      <c r="E2854" s="81"/>
      <c r="F2854" s="81"/>
      <c r="G2854" s="81"/>
      <c r="H2854" s="84"/>
    </row>
    <row r="2855" spans="1:8">
      <c r="A2855" s="82"/>
      <c r="B2855" s="82"/>
      <c r="C2855" s="84"/>
      <c r="D2855" s="83"/>
      <c r="E2855" s="81"/>
      <c r="F2855" s="81"/>
      <c r="G2855" s="81"/>
      <c r="H2855" s="84"/>
    </row>
    <row r="2856" spans="1:8">
      <c r="A2856" s="82"/>
      <c r="B2856" s="82"/>
      <c r="C2856" s="84"/>
      <c r="D2856" s="83"/>
      <c r="E2856" s="81"/>
      <c r="F2856" s="81"/>
      <c r="G2856" s="81"/>
      <c r="H2856" s="84"/>
    </row>
    <row r="2857" spans="1:8">
      <c r="A2857" s="82"/>
      <c r="B2857" s="82"/>
      <c r="C2857" s="84"/>
      <c r="D2857" s="83"/>
      <c r="E2857" s="81"/>
      <c r="F2857" s="81"/>
      <c r="G2857" s="81"/>
      <c r="H2857" s="84"/>
    </row>
    <row r="2858" spans="1:8">
      <c r="A2858" s="82"/>
      <c r="B2858" s="82"/>
      <c r="C2858" s="84"/>
      <c r="D2858" s="83"/>
      <c r="E2858" s="81"/>
      <c r="F2858" s="81"/>
      <c r="G2858" s="81"/>
      <c r="H2858" s="84"/>
    </row>
    <row r="2859" spans="1:8">
      <c r="A2859" s="82"/>
      <c r="B2859" s="82"/>
      <c r="C2859" s="84"/>
      <c r="D2859" s="83"/>
      <c r="E2859" s="81"/>
      <c r="F2859" s="81"/>
      <c r="G2859" s="81"/>
      <c r="H2859" s="84"/>
    </row>
    <row r="2860" spans="1:8">
      <c r="A2860" s="82"/>
      <c r="B2860" s="82"/>
      <c r="C2860" s="84"/>
      <c r="D2860" s="83"/>
      <c r="E2860" s="81"/>
      <c r="F2860" s="81"/>
      <c r="G2860" s="81"/>
      <c r="H2860" s="84"/>
    </row>
    <row r="2861" spans="1:8">
      <c r="A2861" s="82"/>
      <c r="B2861" s="82"/>
      <c r="C2861" s="84"/>
      <c r="D2861" s="83"/>
      <c r="E2861" s="81"/>
      <c r="F2861" s="81"/>
      <c r="G2861" s="81"/>
      <c r="H2861" s="84"/>
    </row>
    <row r="2862" spans="1:8">
      <c r="A2862" s="82"/>
      <c r="B2862" s="82"/>
      <c r="C2862" s="84"/>
      <c r="D2862" s="83"/>
      <c r="E2862" s="81"/>
      <c r="F2862" s="81"/>
      <c r="G2862" s="81"/>
      <c r="H2862" s="84"/>
    </row>
    <row r="2863" spans="1:8">
      <c r="A2863" s="82"/>
      <c r="B2863" s="82"/>
      <c r="C2863" s="84"/>
      <c r="D2863" s="83"/>
      <c r="E2863" s="81"/>
      <c r="F2863" s="81"/>
      <c r="G2863" s="81"/>
      <c r="H2863" s="84"/>
    </row>
    <row r="2864" spans="1:8">
      <c r="A2864" s="82"/>
      <c r="B2864" s="82"/>
      <c r="C2864" s="84"/>
      <c r="D2864" s="83"/>
      <c r="E2864" s="81"/>
      <c r="F2864" s="81"/>
      <c r="G2864" s="81"/>
      <c r="H2864" s="84"/>
    </row>
    <row r="2865" spans="1:8">
      <c r="A2865" s="82"/>
      <c r="B2865" s="82"/>
      <c r="C2865" s="84"/>
      <c r="D2865" s="83"/>
      <c r="E2865" s="81"/>
      <c r="F2865" s="81"/>
      <c r="G2865" s="81"/>
      <c r="H2865" s="84"/>
    </row>
    <row r="2866" spans="1:8">
      <c r="A2866" s="82"/>
      <c r="B2866" s="82"/>
      <c r="C2866" s="84"/>
      <c r="D2866" s="83"/>
      <c r="E2866" s="81"/>
      <c r="F2866" s="81"/>
      <c r="G2866" s="81"/>
      <c r="H2866" s="84"/>
    </row>
    <row r="2867" spans="1:8">
      <c r="A2867" s="82"/>
      <c r="B2867" s="82"/>
      <c r="C2867" s="84"/>
      <c r="D2867" s="83"/>
      <c r="E2867" s="81"/>
      <c r="F2867" s="81"/>
      <c r="G2867" s="81"/>
      <c r="H2867" s="84"/>
    </row>
    <row r="2868" spans="1:8">
      <c r="A2868" s="82"/>
      <c r="B2868" s="82"/>
      <c r="C2868" s="84"/>
      <c r="D2868" s="83"/>
      <c r="E2868" s="81"/>
      <c r="F2868" s="81"/>
      <c r="G2868" s="81"/>
      <c r="H2868" s="84"/>
    </row>
    <row r="2869" spans="1:8">
      <c r="A2869" s="82"/>
      <c r="B2869" s="82"/>
      <c r="C2869" s="84"/>
      <c r="D2869" s="83"/>
      <c r="E2869" s="81"/>
      <c r="F2869" s="81"/>
      <c r="G2869" s="81"/>
      <c r="H2869" s="84"/>
    </row>
    <row r="2870" spans="1:8">
      <c r="A2870" s="82"/>
      <c r="B2870" s="82"/>
      <c r="C2870" s="84"/>
      <c r="D2870" s="83"/>
      <c r="E2870" s="81"/>
      <c r="F2870" s="81"/>
      <c r="G2870" s="81"/>
      <c r="H2870" s="84"/>
    </row>
    <row r="2871" spans="1:8">
      <c r="A2871" s="82"/>
      <c r="B2871" s="82"/>
      <c r="C2871" s="84"/>
      <c r="D2871" s="83"/>
      <c r="E2871" s="81"/>
      <c r="F2871" s="81"/>
      <c r="G2871" s="81"/>
      <c r="H2871" s="84"/>
    </row>
    <row r="2872" spans="1:8">
      <c r="A2872" s="82"/>
      <c r="B2872" s="82"/>
      <c r="C2872" s="84"/>
      <c r="D2872" s="83"/>
      <c r="E2872" s="81"/>
      <c r="F2872" s="81"/>
      <c r="G2872" s="81"/>
      <c r="H2872" s="84"/>
    </row>
    <row r="2873" spans="1:8">
      <c r="A2873" s="82"/>
      <c r="B2873" s="82"/>
      <c r="C2873" s="84"/>
      <c r="D2873" s="83"/>
      <c r="E2873" s="81"/>
      <c r="F2873" s="81"/>
      <c r="G2873" s="81"/>
      <c r="H2873" s="84"/>
    </row>
    <row r="2874" spans="1:8">
      <c r="A2874" s="82"/>
      <c r="B2874" s="82"/>
      <c r="C2874" s="84"/>
      <c r="D2874" s="83"/>
      <c r="E2874" s="81"/>
      <c r="F2874" s="81"/>
      <c r="G2874" s="81"/>
      <c r="H2874" s="84"/>
    </row>
    <row r="2875" spans="1:8">
      <c r="A2875" s="82"/>
      <c r="B2875" s="82"/>
      <c r="C2875" s="84"/>
      <c r="D2875" s="83"/>
      <c r="E2875" s="81"/>
      <c r="F2875" s="81"/>
      <c r="G2875" s="81"/>
      <c r="H2875" s="84"/>
    </row>
    <row r="2876" spans="1:8">
      <c r="A2876" s="82"/>
      <c r="B2876" s="82"/>
      <c r="C2876" s="84"/>
      <c r="D2876" s="83"/>
      <c r="E2876" s="81"/>
      <c r="F2876" s="81"/>
      <c r="G2876" s="81"/>
      <c r="H2876" s="84"/>
    </row>
    <row r="2877" spans="1:8">
      <c r="A2877" s="82"/>
      <c r="B2877" s="82"/>
      <c r="C2877" s="84"/>
      <c r="D2877" s="83"/>
      <c r="E2877" s="81"/>
      <c r="F2877" s="81"/>
      <c r="G2877" s="81"/>
      <c r="H2877" s="84"/>
    </row>
    <row r="2878" spans="1:8">
      <c r="A2878" s="82"/>
      <c r="B2878" s="82"/>
      <c r="C2878" s="84"/>
      <c r="D2878" s="83"/>
      <c r="E2878" s="81"/>
      <c r="F2878" s="81"/>
      <c r="G2878" s="81"/>
      <c r="H2878" s="84"/>
    </row>
    <row r="2879" spans="1:8">
      <c r="A2879" s="82"/>
      <c r="B2879" s="82"/>
      <c r="C2879" s="84"/>
      <c r="D2879" s="83"/>
      <c r="E2879" s="81"/>
      <c r="F2879" s="81"/>
      <c r="G2879" s="81"/>
      <c r="H2879" s="84"/>
    </row>
    <row r="2880" spans="1:8">
      <c r="A2880" s="82"/>
      <c r="B2880" s="82"/>
      <c r="C2880" s="84"/>
      <c r="D2880" s="83"/>
      <c r="E2880" s="81"/>
      <c r="F2880" s="81"/>
      <c r="G2880" s="81"/>
      <c r="H2880" s="84"/>
    </row>
    <row r="2881" spans="1:8">
      <c r="A2881" s="82"/>
      <c r="B2881" s="82"/>
      <c r="C2881" s="84"/>
      <c r="D2881" s="83"/>
      <c r="E2881" s="81"/>
      <c r="F2881" s="81"/>
      <c r="G2881" s="81"/>
      <c r="H2881" s="84"/>
    </row>
    <row r="2882" spans="1:8">
      <c r="A2882" s="82"/>
      <c r="B2882" s="82"/>
      <c r="C2882" s="84"/>
      <c r="D2882" s="83"/>
      <c r="E2882" s="81"/>
      <c r="F2882" s="81"/>
      <c r="G2882" s="81"/>
      <c r="H2882" s="84"/>
    </row>
    <row r="2883" spans="1:8">
      <c r="A2883" s="82"/>
      <c r="B2883" s="82"/>
      <c r="C2883" s="84"/>
      <c r="D2883" s="83"/>
      <c r="E2883" s="81"/>
      <c r="F2883" s="81"/>
      <c r="G2883" s="81"/>
      <c r="H2883" s="84"/>
    </row>
    <row r="2884" spans="1:8">
      <c r="A2884" s="82"/>
      <c r="B2884" s="82"/>
      <c r="C2884" s="84"/>
      <c r="D2884" s="83"/>
      <c r="E2884" s="81"/>
      <c r="F2884" s="81"/>
      <c r="G2884" s="81"/>
      <c r="H2884" s="84"/>
    </row>
    <row r="2885" spans="1:8">
      <c r="A2885" s="82"/>
      <c r="B2885" s="82"/>
      <c r="C2885" s="84"/>
      <c r="D2885" s="83"/>
      <c r="E2885" s="81"/>
      <c r="F2885" s="81"/>
      <c r="G2885" s="81"/>
      <c r="H2885" s="84"/>
    </row>
    <row r="2886" spans="1:8">
      <c r="A2886" s="82"/>
      <c r="B2886" s="82"/>
      <c r="C2886" s="84"/>
      <c r="D2886" s="83"/>
      <c r="E2886" s="81"/>
      <c r="F2886" s="81"/>
      <c r="G2886" s="81"/>
      <c r="H2886" s="84"/>
    </row>
    <row r="2887" spans="1:8">
      <c r="A2887" s="82"/>
      <c r="B2887" s="82"/>
      <c r="C2887" s="84"/>
      <c r="D2887" s="83"/>
      <c r="E2887" s="81"/>
      <c r="F2887" s="81"/>
      <c r="G2887" s="81"/>
      <c r="H2887" s="84"/>
    </row>
    <row r="2888" spans="1:8">
      <c r="A2888" s="82"/>
      <c r="B2888" s="82"/>
      <c r="C2888" s="84"/>
      <c r="D2888" s="83"/>
      <c r="E2888" s="81"/>
      <c r="F2888" s="81"/>
      <c r="G2888" s="81"/>
      <c r="H2888" s="84"/>
    </row>
    <row r="2889" spans="1:8">
      <c r="A2889" s="82"/>
      <c r="B2889" s="82"/>
      <c r="C2889" s="84"/>
      <c r="D2889" s="83"/>
      <c r="E2889" s="81"/>
      <c r="F2889" s="81"/>
      <c r="G2889" s="81"/>
      <c r="H2889" s="84"/>
    </row>
    <row r="2890" spans="1:8">
      <c r="A2890" s="82"/>
      <c r="B2890" s="82"/>
      <c r="C2890" s="84"/>
      <c r="D2890" s="83"/>
      <c r="E2890" s="81"/>
      <c r="F2890" s="81"/>
      <c r="G2890" s="81"/>
      <c r="H2890" s="84"/>
    </row>
    <row r="2891" spans="1:8">
      <c r="A2891" s="82"/>
      <c r="B2891" s="82"/>
      <c r="C2891" s="84"/>
      <c r="D2891" s="83"/>
      <c r="E2891" s="81"/>
      <c r="F2891" s="81"/>
      <c r="G2891" s="81"/>
      <c r="H2891" s="84"/>
    </row>
    <row r="2892" spans="1:8">
      <c r="A2892" s="82"/>
      <c r="B2892" s="82"/>
      <c r="C2892" s="84"/>
      <c r="D2892" s="83"/>
      <c r="E2892" s="81"/>
      <c r="F2892" s="81"/>
      <c r="G2892" s="81"/>
      <c r="H2892" s="84"/>
    </row>
    <row r="2893" spans="1:8">
      <c r="A2893" s="82"/>
      <c r="B2893" s="82"/>
      <c r="C2893" s="84"/>
      <c r="D2893" s="83"/>
      <c r="E2893" s="81"/>
      <c r="F2893" s="81"/>
      <c r="G2893" s="81"/>
      <c r="H2893" s="84"/>
    </row>
    <row r="2894" spans="1:8">
      <c r="A2894" s="82"/>
      <c r="B2894" s="82"/>
      <c r="C2894" s="84"/>
      <c r="D2894" s="83"/>
      <c r="E2894" s="81"/>
      <c r="F2894" s="81"/>
      <c r="G2894" s="81"/>
      <c r="H2894" s="84"/>
    </row>
    <row r="2895" spans="1:8">
      <c r="A2895" s="82"/>
      <c r="B2895" s="82"/>
      <c r="C2895" s="84"/>
      <c r="D2895" s="83"/>
      <c r="E2895" s="81"/>
      <c r="F2895" s="81"/>
      <c r="G2895" s="81"/>
      <c r="H2895" s="84"/>
    </row>
    <row r="2896" spans="1:8">
      <c r="A2896" s="82"/>
      <c r="B2896" s="82"/>
      <c r="C2896" s="84"/>
      <c r="D2896" s="83"/>
      <c r="E2896" s="81"/>
      <c r="F2896" s="81"/>
      <c r="G2896" s="81"/>
      <c r="H2896" s="84"/>
    </row>
    <row r="2897" spans="1:8">
      <c r="A2897" s="82"/>
      <c r="B2897" s="82"/>
      <c r="C2897" s="84"/>
      <c r="D2897" s="83"/>
      <c r="E2897" s="81"/>
      <c r="F2897" s="81"/>
      <c r="G2897" s="81"/>
      <c r="H2897" s="84"/>
    </row>
    <row r="2898" spans="1:8">
      <c r="A2898" s="82"/>
      <c r="B2898" s="82"/>
      <c r="C2898" s="84"/>
      <c r="D2898" s="83"/>
      <c r="E2898" s="81"/>
      <c r="F2898" s="81"/>
      <c r="G2898" s="81"/>
      <c r="H2898" s="84"/>
    </row>
    <row r="2899" spans="1:8">
      <c r="A2899" s="82"/>
      <c r="B2899" s="82"/>
      <c r="C2899" s="84"/>
      <c r="D2899" s="83"/>
      <c r="E2899" s="81"/>
      <c r="F2899" s="81"/>
      <c r="G2899" s="81"/>
      <c r="H2899" s="84"/>
    </row>
    <row r="2900" spans="1:8">
      <c r="A2900" s="82"/>
      <c r="B2900" s="82"/>
      <c r="C2900" s="84"/>
      <c r="D2900" s="83"/>
      <c r="E2900" s="81"/>
      <c r="F2900" s="81"/>
      <c r="G2900" s="81"/>
      <c r="H2900" s="84"/>
    </row>
    <row r="2901" spans="1:8">
      <c r="A2901" s="82"/>
      <c r="B2901" s="82"/>
      <c r="C2901" s="84"/>
      <c r="D2901" s="83"/>
      <c r="E2901" s="81"/>
      <c r="F2901" s="81"/>
      <c r="G2901" s="81"/>
      <c r="H2901" s="84"/>
    </row>
    <row r="2902" spans="1:8">
      <c r="A2902" s="82"/>
      <c r="B2902" s="82"/>
      <c r="C2902" s="84"/>
      <c r="D2902" s="83"/>
      <c r="E2902" s="81"/>
      <c r="F2902" s="81"/>
      <c r="G2902" s="81"/>
      <c r="H2902" s="84"/>
    </row>
    <row r="2903" spans="1:8">
      <c r="A2903" s="82"/>
      <c r="B2903" s="82"/>
      <c r="C2903" s="84"/>
      <c r="D2903" s="83"/>
      <c r="E2903" s="81"/>
      <c r="F2903" s="81"/>
      <c r="G2903" s="81"/>
      <c r="H2903" s="84"/>
    </row>
    <row r="2904" spans="1:8">
      <c r="A2904" s="82"/>
      <c r="B2904" s="82"/>
      <c r="C2904" s="84"/>
      <c r="D2904" s="83"/>
      <c r="E2904" s="81"/>
      <c r="F2904" s="81"/>
      <c r="G2904" s="81"/>
      <c r="H2904" s="84"/>
    </row>
    <row r="2905" spans="1:8">
      <c r="A2905" s="82"/>
      <c r="B2905" s="82"/>
      <c r="C2905" s="84"/>
      <c r="D2905" s="83"/>
      <c r="E2905" s="81"/>
      <c r="F2905" s="81"/>
      <c r="G2905" s="81"/>
      <c r="H2905" s="84"/>
    </row>
    <row r="2906" spans="1:8">
      <c r="A2906" s="82"/>
      <c r="B2906" s="82"/>
      <c r="C2906" s="84"/>
      <c r="D2906" s="83"/>
      <c r="E2906" s="81"/>
      <c r="F2906" s="81"/>
      <c r="G2906" s="81"/>
      <c r="H2906" s="84"/>
    </row>
    <row r="2907" spans="1:8">
      <c r="A2907" s="82"/>
      <c r="B2907" s="82"/>
      <c r="C2907" s="84"/>
      <c r="D2907" s="83"/>
      <c r="E2907" s="81"/>
      <c r="F2907" s="81"/>
      <c r="G2907" s="81"/>
      <c r="H2907" s="84"/>
    </row>
    <row r="2908" spans="1:8">
      <c r="A2908" s="82"/>
      <c r="B2908" s="82"/>
      <c r="C2908" s="84"/>
      <c r="D2908" s="83"/>
      <c r="E2908" s="81"/>
      <c r="F2908" s="81"/>
      <c r="G2908" s="81"/>
      <c r="H2908" s="84"/>
    </row>
    <row r="2909" spans="1:8">
      <c r="A2909" s="82"/>
      <c r="B2909" s="82"/>
      <c r="C2909" s="84"/>
      <c r="D2909" s="83"/>
      <c r="E2909" s="81"/>
      <c r="F2909" s="81"/>
      <c r="G2909" s="81"/>
      <c r="H2909" s="84"/>
    </row>
    <row r="2910" spans="1:8">
      <c r="A2910" s="82"/>
      <c r="B2910" s="82"/>
      <c r="C2910" s="84"/>
      <c r="D2910" s="83"/>
      <c r="E2910" s="81"/>
      <c r="F2910" s="81"/>
      <c r="G2910" s="81"/>
      <c r="H2910" s="84"/>
    </row>
    <row r="2911" spans="1:8">
      <c r="A2911" s="82"/>
      <c r="B2911" s="82"/>
      <c r="C2911" s="84"/>
      <c r="D2911" s="83"/>
      <c r="E2911" s="81"/>
      <c r="F2911" s="81"/>
      <c r="G2911" s="81"/>
      <c r="H2911" s="84"/>
    </row>
    <row r="2912" spans="1:8">
      <c r="A2912" s="82"/>
      <c r="B2912" s="82"/>
      <c r="C2912" s="84"/>
      <c r="D2912" s="83"/>
      <c r="E2912" s="81"/>
      <c r="F2912" s="81"/>
      <c r="G2912" s="81"/>
      <c r="H2912" s="84"/>
    </row>
    <row r="2913" spans="1:8">
      <c r="A2913" s="82"/>
      <c r="B2913" s="82"/>
      <c r="C2913" s="84"/>
      <c r="D2913" s="83"/>
      <c r="E2913" s="81"/>
      <c r="F2913" s="81"/>
      <c r="G2913" s="81"/>
      <c r="H2913" s="84"/>
    </row>
    <row r="2914" spans="1:8">
      <c r="A2914" s="82"/>
      <c r="B2914" s="82"/>
      <c r="C2914" s="84"/>
      <c r="D2914" s="83"/>
      <c r="E2914" s="81"/>
      <c r="F2914" s="81"/>
      <c r="G2914" s="81"/>
      <c r="H2914" s="84"/>
    </row>
    <row r="2915" spans="1:8">
      <c r="A2915" s="82"/>
      <c r="B2915" s="82"/>
      <c r="C2915" s="84"/>
      <c r="D2915" s="83"/>
      <c r="E2915" s="81"/>
      <c r="F2915" s="81"/>
      <c r="G2915" s="81"/>
      <c r="H2915" s="84"/>
    </row>
    <row r="2916" spans="1:8">
      <c r="A2916" s="82"/>
      <c r="B2916" s="82"/>
      <c r="C2916" s="84"/>
      <c r="D2916" s="83"/>
      <c r="E2916" s="81"/>
      <c r="F2916" s="81"/>
      <c r="G2916" s="81"/>
      <c r="H2916" s="84"/>
    </row>
    <row r="2917" spans="1:8">
      <c r="A2917" s="82"/>
      <c r="B2917" s="82"/>
      <c r="C2917" s="84"/>
      <c r="D2917" s="83"/>
      <c r="E2917" s="81"/>
      <c r="F2917" s="81"/>
      <c r="G2917" s="81"/>
      <c r="H2917" s="84"/>
    </row>
    <row r="2918" spans="1:8">
      <c r="A2918" s="82"/>
      <c r="B2918" s="82"/>
      <c r="C2918" s="84"/>
      <c r="D2918" s="83"/>
      <c r="E2918" s="81"/>
      <c r="F2918" s="81"/>
      <c r="G2918" s="81"/>
      <c r="H2918" s="84"/>
    </row>
    <row r="2919" spans="1:8">
      <c r="A2919" s="82"/>
      <c r="B2919" s="82"/>
      <c r="C2919" s="84"/>
      <c r="D2919" s="83"/>
      <c r="E2919" s="81"/>
      <c r="F2919" s="81"/>
      <c r="G2919" s="81"/>
      <c r="H2919" s="84"/>
    </row>
    <row r="2920" spans="1:8">
      <c r="A2920" s="82"/>
      <c r="B2920" s="82"/>
      <c r="C2920" s="84"/>
      <c r="D2920" s="83"/>
      <c r="E2920" s="81"/>
      <c r="F2920" s="81"/>
      <c r="G2920" s="81"/>
      <c r="H2920" s="84"/>
    </row>
    <row r="2921" spans="1:8">
      <c r="A2921" s="82"/>
      <c r="B2921" s="82"/>
      <c r="C2921" s="84"/>
      <c r="D2921" s="83"/>
      <c r="E2921" s="81"/>
      <c r="F2921" s="81"/>
      <c r="G2921" s="81"/>
      <c r="H2921" s="84"/>
    </row>
    <row r="2922" spans="1:8">
      <c r="A2922" s="82"/>
      <c r="B2922" s="82"/>
      <c r="C2922" s="84"/>
      <c r="D2922" s="83"/>
      <c r="E2922" s="81"/>
      <c r="F2922" s="81"/>
      <c r="G2922" s="81"/>
      <c r="H2922" s="84"/>
    </row>
    <row r="2923" spans="1:8">
      <c r="A2923" s="82"/>
      <c r="B2923" s="82"/>
      <c r="C2923" s="84"/>
      <c r="D2923" s="83"/>
      <c r="E2923" s="81"/>
      <c r="F2923" s="81"/>
      <c r="G2923" s="81"/>
      <c r="H2923" s="84"/>
    </row>
    <row r="2924" spans="1:8">
      <c r="A2924" s="82"/>
      <c r="B2924" s="82"/>
      <c r="C2924" s="84"/>
      <c r="D2924" s="83"/>
      <c r="E2924" s="81"/>
      <c r="F2924" s="81"/>
      <c r="G2924" s="81"/>
      <c r="H2924" s="84"/>
    </row>
    <row r="2925" spans="1:8">
      <c r="A2925" s="82"/>
      <c r="B2925" s="82"/>
      <c r="C2925" s="84"/>
      <c r="D2925" s="83"/>
      <c r="E2925" s="81"/>
      <c r="F2925" s="81"/>
      <c r="G2925" s="81"/>
      <c r="H2925" s="84"/>
    </row>
    <row r="2926" spans="1:8">
      <c r="A2926" s="82"/>
      <c r="B2926" s="82"/>
      <c r="C2926" s="84"/>
      <c r="D2926" s="83"/>
      <c r="E2926" s="81"/>
      <c r="F2926" s="81"/>
      <c r="G2926" s="81"/>
      <c r="H2926" s="84"/>
    </row>
    <row r="2927" spans="1:8">
      <c r="A2927" s="82"/>
      <c r="B2927" s="82"/>
      <c r="C2927" s="84"/>
      <c r="D2927" s="83"/>
      <c r="E2927" s="81"/>
      <c r="F2927" s="81"/>
      <c r="G2927" s="81"/>
      <c r="H2927" s="84"/>
    </row>
    <row r="2928" spans="1:8">
      <c r="A2928" s="82"/>
      <c r="B2928" s="82"/>
      <c r="C2928" s="84"/>
      <c r="D2928" s="83"/>
      <c r="E2928" s="81"/>
      <c r="F2928" s="81"/>
      <c r="G2928" s="81"/>
      <c r="H2928" s="84"/>
    </row>
    <row r="2929" spans="1:8">
      <c r="A2929" s="82"/>
      <c r="B2929" s="82"/>
      <c r="C2929" s="84"/>
      <c r="D2929" s="83"/>
      <c r="E2929" s="81"/>
      <c r="F2929" s="81"/>
      <c r="G2929" s="81"/>
      <c r="H2929" s="84"/>
    </row>
    <row r="2930" spans="1:8">
      <c r="A2930" s="82"/>
      <c r="B2930" s="82"/>
      <c r="C2930" s="84"/>
      <c r="D2930" s="83"/>
      <c r="E2930" s="81"/>
      <c r="F2930" s="81"/>
      <c r="G2930" s="81"/>
      <c r="H2930" s="84"/>
    </row>
    <row r="2931" spans="1:8">
      <c r="A2931" s="82"/>
      <c r="B2931" s="82"/>
      <c r="C2931" s="84"/>
      <c r="D2931" s="83"/>
      <c r="E2931" s="81"/>
      <c r="F2931" s="81"/>
      <c r="G2931" s="81"/>
      <c r="H2931" s="84"/>
    </row>
    <row r="2932" spans="1:8">
      <c r="A2932" s="82"/>
      <c r="B2932" s="82"/>
      <c r="C2932" s="84"/>
      <c r="D2932" s="83"/>
      <c r="E2932" s="81"/>
      <c r="F2932" s="81"/>
      <c r="G2932" s="81"/>
      <c r="H2932" s="84"/>
    </row>
    <row r="2933" spans="1:8">
      <c r="A2933" s="82"/>
      <c r="B2933" s="82"/>
      <c r="C2933" s="84"/>
      <c r="D2933" s="83"/>
      <c r="E2933" s="81"/>
      <c r="F2933" s="81"/>
      <c r="G2933" s="81"/>
      <c r="H2933" s="84"/>
    </row>
    <row r="2934" spans="1:8">
      <c r="A2934" s="82"/>
      <c r="B2934" s="82"/>
      <c r="C2934" s="84"/>
      <c r="D2934" s="83"/>
      <c r="E2934" s="81"/>
      <c r="F2934" s="81"/>
      <c r="G2934" s="81"/>
      <c r="H2934" s="84"/>
    </row>
    <row r="2935" spans="1:8">
      <c r="A2935" s="82"/>
      <c r="B2935" s="82"/>
      <c r="C2935" s="84"/>
      <c r="D2935" s="83"/>
      <c r="E2935" s="81"/>
      <c r="F2935" s="81"/>
      <c r="G2935" s="81"/>
      <c r="H2935" s="84"/>
    </row>
    <row r="2936" spans="1:8">
      <c r="A2936" s="82"/>
      <c r="B2936" s="82"/>
      <c r="C2936" s="84"/>
      <c r="D2936" s="83"/>
      <c r="E2936" s="81"/>
      <c r="F2936" s="81"/>
      <c r="G2936" s="81"/>
      <c r="H2936" s="84"/>
    </row>
    <row r="2937" spans="1:8">
      <c r="A2937" s="82"/>
      <c r="B2937" s="82"/>
      <c r="C2937" s="84"/>
      <c r="D2937" s="83"/>
      <c r="E2937" s="81"/>
      <c r="F2937" s="81"/>
      <c r="G2937" s="81"/>
      <c r="H2937" s="84"/>
    </row>
    <row r="2938" spans="1:8">
      <c r="A2938" s="82"/>
      <c r="B2938" s="82"/>
      <c r="C2938" s="84"/>
      <c r="D2938" s="83"/>
      <c r="E2938" s="81"/>
      <c r="F2938" s="81"/>
      <c r="G2938" s="81"/>
      <c r="H2938" s="84"/>
    </row>
    <row r="2939" spans="1:8">
      <c r="A2939" s="82"/>
      <c r="B2939" s="82"/>
      <c r="C2939" s="84"/>
      <c r="D2939" s="83"/>
      <c r="E2939" s="81"/>
      <c r="F2939" s="81"/>
      <c r="G2939" s="81"/>
      <c r="H2939" s="84"/>
    </row>
    <row r="2940" spans="1:8">
      <c r="A2940" s="82"/>
      <c r="B2940" s="82"/>
      <c r="C2940" s="84"/>
      <c r="D2940" s="83"/>
      <c r="E2940" s="81"/>
      <c r="F2940" s="81"/>
      <c r="G2940" s="81"/>
      <c r="H2940" s="84"/>
    </row>
    <row r="2941" spans="1:8">
      <c r="A2941" s="82"/>
      <c r="B2941" s="82"/>
      <c r="C2941" s="84"/>
      <c r="D2941" s="83"/>
      <c r="E2941" s="81"/>
      <c r="F2941" s="81"/>
      <c r="G2941" s="81"/>
      <c r="H2941" s="84"/>
    </row>
    <row r="2942" spans="1:8">
      <c r="A2942" s="82"/>
      <c r="B2942" s="82"/>
      <c r="C2942" s="84"/>
      <c r="D2942" s="83"/>
      <c r="E2942" s="81"/>
      <c r="F2942" s="81"/>
      <c r="G2942" s="81"/>
      <c r="H2942" s="84"/>
    </row>
    <row r="2943" spans="1:8">
      <c r="A2943" s="82"/>
      <c r="B2943" s="82"/>
      <c r="C2943" s="84"/>
      <c r="D2943" s="83"/>
      <c r="E2943" s="81"/>
      <c r="F2943" s="81"/>
      <c r="G2943" s="81"/>
      <c r="H2943" s="84"/>
    </row>
    <row r="2944" spans="1:8">
      <c r="A2944" s="82"/>
      <c r="B2944" s="82"/>
      <c r="C2944" s="84"/>
      <c r="D2944" s="83"/>
      <c r="E2944" s="81"/>
      <c r="F2944" s="81"/>
      <c r="G2944" s="81"/>
      <c r="H2944" s="84"/>
    </row>
    <row r="2945" spans="1:8">
      <c r="A2945" s="82"/>
      <c r="B2945" s="82"/>
      <c r="C2945" s="84"/>
      <c r="D2945" s="83"/>
      <c r="E2945" s="81"/>
      <c r="F2945" s="81"/>
      <c r="G2945" s="81"/>
      <c r="H2945" s="84"/>
    </row>
    <row r="2946" spans="1:8">
      <c r="A2946" s="82"/>
      <c r="B2946" s="82"/>
      <c r="C2946" s="84"/>
      <c r="D2946" s="83"/>
      <c r="E2946" s="81"/>
      <c r="F2946" s="81"/>
      <c r="G2946" s="81"/>
      <c r="H2946" s="84"/>
    </row>
    <row r="2947" spans="1:8">
      <c r="A2947" s="82"/>
      <c r="B2947" s="82"/>
      <c r="C2947" s="84"/>
      <c r="D2947" s="83"/>
      <c r="E2947" s="81"/>
      <c r="F2947" s="81"/>
      <c r="G2947" s="81"/>
      <c r="H2947" s="84"/>
    </row>
    <row r="2948" spans="1:8">
      <c r="A2948" s="82"/>
      <c r="B2948" s="82"/>
      <c r="C2948" s="84"/>
      <c r="D2948" s="83"/>
      <c r="E2948" s="81"/>
      <c r="F2948" s="81"/>
      <c r="G2948" s="81"/>
      <c r="H2948" s="84"/>
    </row>
    <row r="2949" spans="1:8">
      <c r="A2949" s="82"/>
      <c r="B2949" s="82"/>
      <c r="C2949" s="84"/>
      <c r="D2949" s="83"/>
      <c r="E2949" s="81"/>
      <c r="F2949" s="81"/>
      <c r="G2949" s="81"/>
      <c r="H2949" s="84"/>
    </row>
    <row r="2950" spans="1:8">
      <c r="A2950" s="82"/>
      <c r="B2950" s="82"/>
      <c r="C2950" s="84"/>
      <c r="D2950" s="83"/>
      <c r="E2950" s="81"/>
      <c r="F2950" s="81"/>
      <c r="G2950" s="81"/>
      <c r="H2950" s="84"/>
    </row>
    <row r="2951" spans="1:8">
      <c r="A2951" s="82"/>
      <c r="B2951" s="82"/>
      <c r="C2951" s="84"/>
      <c r="D2951" s="83"/>
      <c r="E2951" s="81"/>
      <c r="F2951" s="81"/>
      <c r="G2951" s="81"/>
      <c r="H2951" s="84"/>
    </row>
    <row r="2952" spans="1:8">
      <c r="A2952" s="82"/>
      <c r="B2952" s="82"/>
      <c r="C2952" s="84"/>
      <c r="D2952" s="83"/>
      <c r="E2952" s="81"/>
      <c r="F2952" s="81"/>
      <c r="G2952" s="81"/>
      <c r="H2952" s="84"/>
    </row>
    <row r="2953" spans="1:8">
      <c r="A2953" s="82"/>
      <c r="B2953" s="82"/>
      <c r="C2953" s="84"/>
      <c r="D2953" s="83"/>
      <c r="E2953" s="81"/>
      <c r="F2953" s="81"/>
      <c r="G2953" s="81"/>
      <c r="H2953" s="84"/>
    </row>
    <row r="2954" spans="1:8">
      <c r="A2954" s="82"/>
      <c r="B2954" s="82"/>
      <c r="C2954" s="84"/>
      <c r="D2954" s="83"/>
      <c r="E2954" s="81"/>
      <c r="F2954" s="81"/>
      <c r="G2954" s="81"/>
      <c r="H2954" s="84"/>
    </row>
    <row r="2955" spans="1:8">
      <c r="A2955" s="82"/>
      <c r="B2955" s="82"/>
      <c r="C2955" s="84"/>
      <c r="D2955" s="83"/>
      <c r="E2955" s="81"/>
      <c r="F2955" s="81"/>
      <c r="G2955" s="81"/>
      <c r="H2955" s="84"/>
    </row>
    <row r="2956" spans="1:8">
      <c r="A2956" s="82"/>
      <c r="B2956" s="82"/>
      <c r="C2956" s="84"/>
      <c r="D2956" s="83"/>
      <c r="E2956" s="81"/>
      <c r="F2956" s="81"/>
      <c r="G2956" s="81"/>
      <c r="H2956" s="84"/>
    </row>
    <row r="2957" spans="1:8">
      <c r="A2957" s="82"/>
      <c r="B2957" s="82"/>
      <c r="C2957" s="84"/>
      <c r="D2957" s="83"/>
      <c r="E2957" s="81"/>
      <c r="F2957" s="81"/>
      <c r="G2957" s="81"/>
      <c r="H2957" s="84"/>
    </row>
    <row r="2958" spans="1:8">
      <c r="A2958" s="82"/>
      <c r="B2958" s="82"/>
      <c r="C2958" s="84"/>
      <c r="D2958" s="83"/>
      <c r="E2958" s="81"/>
      <c r="F2958" s="81"/>
      <c r="G2958" s="81"/>
      <c r="H2958" s="84"/>
    </row>
    <row r="2959" spans="1:8">
      <c r="A2959" s="82"/>
      <c r="B2959" s="82"/>
      <c r="C2959" s="84"/>
      <c r="D2959" s="83"/>
      <c r="E2959" s="81"/>
      <c r="F2959" s="81"/>
      <c r="G2959" s="81"/>
      <c r="H2959" s="84"/>
    </row>
    <row r="2960" spans="1:8">
      <c r="A2960" s="82"/>
      <c r="B2960" s="82"/>
      <c r="C2960" s="84"/>
      <c r="D2960" s="83"/>
      <c r="E2960" s="81"/>
      <c r="F2960" s="81"/>
      <c r="G2960" s="81"/>
      <c r="H2960" s="84"/>
    </row>
    <row r="2961" spans="1:8">
      <c r="A2961" s="82"/>
      <c r="B2961" s="82"/>
      <c r="C2961" s="84"/>
      <c r="D2961" s="83"/>
      <c r="E2961" s="81"/>
      <c r="F2961" s="81"/>
      <c r="G2961" s="81"/>
      <c r="H2961" s="84"/>
    </row>
    <row r="2962" spans="1:8">
      <c r="A2962" s="82"/>
      <c r="B2962" s="82"/>
      <c r="C2962" s="84"/>
      <c r="D2962" s="83"/>
      <c r="E2962" s="81"/>
      <c r="F2962" s="81"/>
      <c r="G2962" s="81"/>
      <c r="H2962" s="84"/>
    </row>
    <row r="2963" spans="1:8">
      <c r="A2963" s="82"/>
      <c r="B2963" s="82"/>
      <c r="C2963" s="84"/>
      <c r="D2963" s="83"/>
      <c r="E2963" s="81"/>
      <c r="F2963" s="81"/>
      <c r="G2963" s="81"/>
      <c r="H2963" s="84"/>
    </row>
    <row r="2964" spans="1:8">
      <c r="A2964" s="82"/>
      <c r="B2964" s="82"/>
      <c r="C2964" s="84"/>
      <c r="D2964" s="83"/>
      <c r="E2964" s="81"/>
      <c r="F2964" s="81"/>
      <c r="G2964" s="81"/>
      <c r="H2964" s="84"/>
    </row>
    <row r="2965" spans="1:8">
      <c r="A2965" s="82"/>
      <c r="B2965" s="82"/>
      <c r="C2965" s="84"/>
      <c r="D2965" s="83"/>
      <c r="E2965" s="81"/>
      <c r="F2965" s="81"/>
      <c r="G2965" s="81"/>
      <c r="H2965" s="84"/>
    </row>
    <row r="2966" spans="1:8">
      <c r="A2966" s="82"/>
      <c r="B2966" s="82"/>
      <c r="C2966" s="84"/>
      <c r="D2966" s="83"/>
      <c r="E2966" s="81"/>
      <c r="F2966" s="81"/>
      <c r="G2966" s="81"/>
      <c r="H2966" s="84"/>
    </row>
    <row r="2967" spans="1:8">
      <c r="A2967" s="82"/>
      <c r="B2967" s="82"/>
      <c r="C2967" s="84"/>
      <c r="D2967" s="83"/>
      <c r="E2967" s="81"/>
      <c r="F2967" s="81"/>
      <c r="G2967" s="81"/>
      <c r="H2967" s="84"/>
    </row>
    <row r="2968" spans="1:8">
      <c r="A2968" s="82"/>
      <c r="B2968" s="82"/>
      <c r="C2968" s="84"/>
      <c r="D2968" s="83"/>
      <c r="E2968" s="81"/>
      <c r="F2968" s="81"/>
      <c r="G2968" s="81"/>
      <c r="H2968" s="84"/>
    </row>
    <row r="2969" spans="1:8">
      <c r="A2969" s="82"/>
      <c r="B2969" s="82"/>
      <c r="C2969" s="84"/>
      <c r="D2969" s="83"/>
      <c r="E2969" s="81"/>
      <c r="F2969" s="81"/>
      <c r="G2969" s="81"/>
      <c r="H2969" s="84"/>
    </row>
    <row r="2970" spans="1:8">
      <c r="A2970" s="82"/>
      <c r="B2970" s="82"/>
      <c r="C2970" s="84"/>
      <c r="D2970" s="83"/>
      <c r="E2970" s="81"/>
      <c r="F2970" s="81"/>
      <c r="G2970" s="81"/>
      <c r="H2970" s="84"/>
    </row>
    <row r="2971" spans="1:8">
      <c r="A2971" s="82"/>
      <c r="B2971" s="82"/>
      <c r="C2971" s="84"/>
      <c r="D2971" s="83"/>
      <c r="E2971" s="81"/>
      <c r="F2971" s="81"/>
      <c r="G2971" s="81"/>
      <c r="H2971" s="84"/>
    </row>
    <row r="2972" spans="1:8">
      <c r="A2972" s="82"/>
      <c r="B2972" s="82"/>
      <c r="C2972" s="84"/>
      <c r="D2972" s="83"/>
      <c r="E2972" s="81"/>
      <c r="F2972" s="81"/>
      <c r="G2972" s="81"/>
      <c r="H2972" s="84"/>
    </row>
    <row r="2973" spans="1:8">
      <c r="A2973" s="82"/>
      <c r="B2973" s="82"/>
      <c r="C2973" s="84"/>
      <c r="D2973" s="83"/>
      <c r="E2973" s="81"/>
      <c r="F2973" s="81"/>
      <c r="G2973" s="81"/>
      <c r="H2973" s="84"/>
    </row>
    <row r="2974" spans="1:8">
      <c r="A2974" s="82"/>
      <c r="B2974" s="82"/>
      <c r="C2974" s="84"/>
      <c r="D2974" s="83"/>
      <c r="E2974" s="81"/>
      <c r="F2974" s="81"/>
      <c r="G2974" s="81"/>
      <c r="H2974" s="84"/>
    </row>
    <row r="2975" spans="1:8">
      <c r="A2975" s="82"/>
      <c r="B2975" s="82"/>
      <c r="C2975" s="84"/>
      <c r="D2975" s="83"/>
      <c r="E2975" s="81"/>
      <c r="F2975" s="81"/>
      <c r="G2975" s="81"/>
      <c r="H2975" s="84"/>
    </row>
    <row r="2976" spans="1:8">
      <c r="A2976" s="82"/>
      <c r="B2976" s="82"/>
      <c r="C2976" s="84"/>
      <c r="D2976" s="83"/>
      <c r="E2976" s="81"/>
      <c r="F2976" s="81"/>
      <c r="G2976" s="81"/>
      <c r="H2976" s="84"/>
    </row>
    <row r="2977" spans="1:8">
      <c r="A2977" s="82"/>
      <c r="B2977" s="82"/>
      <c r="C2977" s="84"/>
      <c r="D2977" s="83"/>
      <c r="E2977" s="81"/>
      <c r="F2977" s="81"/>
      <c r="G2977" s="81"/>
      <c r="H2977" s="84"/>
    </row>
    <row r="2978" spans="1:8">
      <c r="A2978" s="82"/>
      <c r="B2978" s="82"/>
      <c r="C2978" s="84"/>
      <c r="D2978" s="83"/>
      <c r="E2978" s="81"/>
      <c r="F2978" s="81"/>
      <c r="G2978" s="81"/>
      <c r="H2978" s="84"/>
    </row>
    <row r="2979" spans="1:8">
      <c r="A2979" s="82"/>
      <c r="B2979" s="82"/>
      <c r="C2979" s="84"/>
      <c r="D2979" s="83"/>
      <c r="E2979" s="81"/>
      <c r="F2979" s="81"/>
      <c r="G2979" s="81"/>
      <c r="H2979" s="84"/>
    </row>
    <row r="2980" spans="1:8">
      <c r="A2980" s="82"/>
      <c r="B2980" s="82"/>
      <c r="C2980" s="84"/>
      <c r="D2980" s="83"/>
      <c r="E2980" s="81"/>
      <c r="F2980" s="81"/>
      <c r="G2980" s="81"/>
      <c r="H2980" s="84"/>
    </row>
    <row r="2981" spans="1:8">
      <c r="A2981" s="82"/>
      <c r="B2981" s="82"/>
      <c r="C2981" s="84"/>
      <c r="D2981" s="83"/>
      <c r="E2981" s="81"/>
      <c r="F2981" s="81"/>
      <c r="G2981" s="81"/>
      <c r="H2981" s="84"/>
    </row>
    <row r="2982" spans="1:8">
      <c r="A2982" s="82"/>
      <c r="B2982" s="82"/>
      <c r="C2982" s="84"/>
      <c r="D2982" s="83"/>
      <c r="E2982" s="81"/>
      <c r="F2982" s="81"/>
      <c r="G2982" s="81"/>
      <c r="H2982" s="84"/>
    </row>
    <row r="2983" spans="1:8">
      <c r="A2983" s="82"/>
      <c r="B2983" s="82"/>
      <c r="C2983" s="84"/>
      <c r="D2983" s="83"/>
      <c r="E2983" s="81"/>
      <c r="F2983" s="81"/>
      <c r="G2983" s="81"/>
      <c r="H2983" s="84"/>
    </row>
    <row r="2984" spans="1:8">
      <c r="A2984" s="82"/>
      <c r="B2984" s="82"/>
      <c r="C2984" s="84"/>
      <c r="D2984" s="83"/>
      <c r="E2984" s="81"/>
      <c r="F2984" s="81"/>
      <c r="G2984" s="81"/>
      <c r="H2984" s="84"/>
    </row>
    <row r="2985" spans="1:8">
      <c r="A2985" s="82"/>
      <c r="B2985" s="82"/>
      <c r="C2985" s="84"/>
      <c r="D2985" s="83"/>
      <c r="E2985" s="81"/>
      <c r="F2985" s="81"/>
      <c r="G2985" s="81"/>
      <c r="H2985" s="84"/>
    </row>
    <row r="2986" spans="1:8">
      <c r="A2986" s="82"/>
      <c r="B2986" s="82"/>
      <c r="C2986" s="84"/>
      <c r="D2986" s="83"/>
      <c r="E2986" s="81"/>
      <c r="F2986" s="81"/>
      <c r="G2986" s="81"/>
      <c r="H2986" s="84"/>
    </row>
    <row r="2987" spans="1:8">
      <c r="A2987" s="82"/>
      <c r="B2987" s="82"/>
      <c r="C2987" s="84"/>
      <c r="D2987" s="83"/>
      <c r="E2987" s="81"/>
      <c r="F2987" s="81"/>
      <c r="G2987" s="81"/>
      <c r="H2987" s="84"/>
    </row>
    <row r="2988" spans="1:8">
      <c r="A2988" s="82"/>
      <c r="B2988" s="82"/>
      <c r="C2988" s="84"/>
      <c r="D2988" s="83"/>
      <c r="E2988" s="81"/>
      <c r="F2988" s="81"/>
      <c r="G2988" s="81"/>
      <c r="H2988" s="84"/>
    </row>
    <row r="2989" spans="1:8">
      <c r="A2989" s="82"/>
      <c r="B2989" s="82"/>
      <c r="C2989" s="84"/>
      <c r="D2989" s="83"/>
      <c r="E2989" s="81"/>
      <c r="F2989" s="81"/>
      <c r="G2989" s="81"/>
      <c r="H2989" s="84"/>
    </row>
    <row r="2990" spans="1:8">
      <c r="A2990" s="82"/>
      <c r="B2990" s="82"/>
      <c r="C2990" s="84"/>
      <c r="D2990" s="83"/>
      <c r="E2990" s="81"/>
      <c r="F2990" s="81"/>
      <c r="G2990" s="81"/>
      <c r="H2990" s="84"/>
    </row>
    <row r="2991" spans="1:8">
      <c r="A2991" s="82"/>
      <c r="B2991" s="82"/>
      <c r="C2991" s="84"/>
      <c r="D2991" s="83"/>
      <c r="E2991" s="81"/>
      <c r="F2991" s="81"/>
      <c r="G2991" s="81"/>
      <c r="H2991" s="84"/>
    </row>
    <row r="2992" spans="1:8">
      <c r="A2992" s="82"/>
      <c r="B2992" s="82"/>
      <c r="C2992" s="84"/>
      <c r="D2992" s="83"/>
      <c r="E2992" s="81"/>
      <c r="F2992" s="81"/>
      <c r="G2992" s="81"/>
      <c r="H2992" s="84"/>
    </row>
    <row r="2993" spans="1:8">
      <c r="A2993" s="82"/>
      <c r="B2993" s="82"/>
      <c r="C2993" s="84"/>
      <c r="D2993" s="83"/>
      <c r="E2993" s="81"/>
      <c r="F2993" s="81"/>
      <c r="G2993" s="81"/>
      <c r="H2993" s="84"/>
    </row>
    <row r="2994" spans="1:8">
      <c r="A2994" s="82"/>
      <c r="B2994" s="82"/>
      <c r="C2994" s="84"/>
      <c r="D2994" s="83"/>
      <c r="E2994" s="81"/>
      <c r="F2994" s="81"/>
      <c r="G2994" s="81"/>
      <c r="H2994" s="84"/>
    </row>
    <row r="2995" spans="1:8">
      <c r="A2995" s="82"/>
      <c r="B2995" s="82"/>
      <c r="C2995" s="84"/>
      <c r="D2995" s="83"/>
      <c r="E2995" s="81"/>
      <c r="F2995" s="81"/>
      <c r="G2995" s="81"/>
      <c r="H2995" s="84"/>
    </row>
    <row r="2996" spans="1:8">
      <c r="A2996" s="82"/>
      <c r="B2996" s="82"/>
      <c r="C2996" s="84"/>
      <c r="D2996" s="83"/>
      <c r="E2996" s="81"/>
      <c r="F2996" s="81"/>
      <c r="G2996" s="81"/>
      <c r="H2996" s="84"/>
    </row>
    <row r="2997" spans="1:8">
      <c r="A2997" s="82"/>
      <c r="B2997" s="82"/>
      <c r="C2997" s="84"/>
      <c r="D2997" s="83"/>
      <c r="E2997" s="81"/>
      <c r="F2997" s="81"/>
      <c r="G2997" s="81"/>
      <c r="H2997" s="84"/>
    </row>
    <row r="2998" spans="1:8">
      <c r="A2998" s="82"/>
      <c r="B2998" s="82"/>
      <c r="C2998" s="84"/>
      <c r="D2998" s="83"/>
      <c r="E2998" s="81"/>
      <c r="F2998" s="81"/>
      <c r="G2998" s="81"/>
      <c r="H2998" s="84"/>
    </row>
    <row r="2999" spans="1:8">
      <c r="A2999" s="82"/>
      <c r="B2999" s="82"/>
      <c r="C2999" s="84"/>
      <c r="D2999" s="83"/>
      <c r="E2999" s="81"/>
      <c r="F2999" s="81"/>
      <c r="G2999" s="81"/>
      <c r="H2999" s="84"/>
    </row>
    <row r="3000" spans="1:8">
      <c r="A3000" s="82"/>
      <c r="B3000" s="82"/>
      <c r="C3000" s="84"/>
      <c r="D3000" s="83"/>
      <c r="E3000" s="81"/>
      <c r="F3000" s="81"/>
      <c r="G3000" s="81"/>
      <c r="H3000" s="84"/>
    </row>
    <row r="3001" spans="1:8">
      <c r="A3001" s="82"/>
      <c r="B3001" s="82"/>
      <c r="C3001" s="84"/>
      <c r="D3001" s="83"/>
      <c r="E3001" s="81"/>
      <c r="F3001" s="81"/>
      <c r="G3001" s="81"/>
      <c r="H3001" s="84"/>
    </row>
    <row r="3002" spans="1:8">
      <c r="A3002" s="82"/>
      <c r="B3002" s="82"/>
      <c r="C3002" s="84"/>
      <c r="D3002" s="83"/>
      <c r="E3002" s="81"/>
      <c r="F3002" s="81"/>
      <c r="G3002" s="81"/>
      <c r="H3002" s="84"/>
    </row>
    <row r="3003" spans="1:8">
      <c r="A3003" s="82"/>
      <c r="B3003" s="82"/>
      <c r="C3003" s="84"/>
      <c r="D3003" s="83"/>
      <c r="E3003" s="81"/>
      <c r="F3003" s="81"/>
      <c r="G3003" s="81"/>
      <c r="H3003" s="84"/>
    </row>
    <row r="3004" spans="1:8">
      <c r="A3004" s="82"/>
      <c r="B3004" s="82"/>
      <c r="C3004" s="84"/>
      <c r="D3004" s="83"/>
      <c r="E3004" s="81"/>
      <c r="F3004" s="81"/>
      <c r="G3004" s="81"/>
      <c r="H3004" s="84"/>
    </row>
    <row r="3005" spans="1:8">
      <c r="A3005" s="82"/>
      <c r="B3005" s="82"/>
      <c r="C3005" s="84"/>
      <c r="D3005" s="83"/>
      <c r="E3005" s="81"/>
      <c r="F3005" s="81"/>
      <c r="G3005" s="81"/>
      <c r="H3005" s="84"/>
    </row>
    <row r="3006" spans="1:8">
      <c r="A3006" s="82"/>
      <c r="B3006" s="82"/>
      <c r="C3006" s="84"/>
      <c r="D3006" s="83"/>
      <c r="E3006" s="81"/>
      <c r="F3006" s="81"/>
      <c r="G3006" s="81"/>
      <c r="H3006" s="84"/>
    </row>
    <row r="3007" spans="1:8">
      <c r="A3007" s="82"/>
      <c r="B3007" s="82"/>
      <c r="C3007" s="84"/>
      <c r="D3007" s="83"/>
      <c r="E3007" s="81"/>
      <c r="F3007" s="81"/>
      <c r="G3007" s="81"/>
      <c r="H3007" s="84"/>
    </row>
    <row r="3008" spans="1:8">
      <c r="A3008" s="82"/>
      <c r="B3008" s="82"/>
      <c r="C3008" s="84"/>
      <c r="D3008" s="83"/>
      <c r="E3008" s="81"/>
      <c r="F3008" s="81"/>
      <c r="G3008" s="81"/>
      <c r="H3008" s="84"/>
    </row>
    <row r="3009" spans="1:8">
      <c r="A3009" s="82"/>
      <c r="B3009" s="82"/>
      <c r="C3009" s="84"/>
      <c r="D3009" s="83"/>
      <c r="E3009" s="81"/>
      <c r="F3009" s="81"/>
      <c r="G3009" s="81"/>
      <c r="H3009" s="84"/>
    </row>
    <row r="3010" spans="1:8">
      <c r="A3010" s="82"/>
      <c r="B3010" s="82"/>
      <c r="C3010" s="84"/>
      <c r="D3010" s="83"/>
      <c r="E3010" s="81"/>
      <c r="F3010" s="81"/>
      <c r="G3010" s="81"/>
      <c r="H3010" s="84"/>
    </row>
    <row r="3011" spans="1:8">
      <c r="A3011" s="82"/>
      <c r="B3011" s="82"/>
      <c r="C3011" s="84"/>
      <c r="D3011" s="83"/>
      <c r="E3011" s="81"/>
      <c r="F3011" s="81"/>
      <c r="G3011" s="81"/>
      <c r="H3011" s="84"/>
    </row>
    <row r="3012" spans="1:8">
      <c r="A3012" s="82"/>
      <c r="B3012" s="82"/>
      <c r="C3012" s="84"/>
      <c r="D3012" s="83"/>
      <c r="E3012" s="81"/>
      <c r="F3012" s="81"/>
      <c r="G3012" s="81"/>
      <c r="H3012" s="84"/>
    </row>
    <row r="3013" spans="1:8">
      <c r="A3013" s="82"/>
      <c r="B3013" s="82"/>
      <c r="C3013" s="84"/>
      <c r="D3013" s="83"/>
      <c r="E3013" s="81"/>
      <c r="F3013" s="81"/>
      <c r="G3013" s="81"/>
      <c r="H3013" s="84"/>
    </row>
    <row r="3014" spans="1:8">
      <c r="A3014" s="82"/>
      <c r="B3014" s="82"/>
      <c r="C3014" s="84"/>
      <c r="D3014" s="83"/>
      <c r="E3014" s="81"/>
      <c r="F3014" s="81"/>
      <c r="G3014" s="81"/>
      <c r="H3014" s="84"/>
    </row>
    <row r="3015" spans="1:8">
      <c r="A3015" s="82"/>
      <c r="B3015" s="82"/>
      <c r="C3015" s="84"/>
      <c r="D3015" s="83"/>
      <c r="E3015" s="81"/>
      <c r="F3015" s="81"/>
      <c r="G3015" s="81"/>
      <c r="H3015" s="84"/>
    </row>
    <row r="3016" spans="1:8">
      <c r="A3016" s="82"/>
      <c r="B3016" s="82"/>
      <c r="C3016" s="84"/>
      <c r="D3016" s="83"/>
      <c r="E3016" s="81"/>
      <c r="F3016" s="81"/>
      <c r="G3016" s="81"/>
      <c r="H3016" s="84"/>
    </row>
    <row r="3017" spans="1:8">
      <c r="A3017" s="82"/>
      <c r="B3017" s="82"/>
      <c r="C3017" s="84"/>
      <c r="D3017" s="83"/>
      <c r="E3017" s="81"/>
      <c r="F3017" s="81"/>
      <c r="G3017" s="81"/>
      <c r="H3017" s="84"/>
    </row>
    <row r="3018" spans="1:8">
      <c r="A3018" s="82"/>
      <c r="B3018" s="82"/>
      <c r="C3018" s="84"/>
      <c r="D3018" s="83"/>
      <c r="E3018" s="81"/>
      <c r="F3018" s="81"/>
      <c r="G3018" s="81"/>
      <c r="H3018" s="84"/>
    </row>
    <row r="3019" spans="1:8">
      <c r="A3019" s="82"/>
      <c r="B3019" s="82"/>
      <c r="C3019" s="84"/>
      <c r="D3019" s="83"/>
      <c r="E3019" s="81"/>
      <c r="F3019" s="81"/>
      <c r="G3019" s="81"/>
      <c r="H3019" s="84"/>
    </row>
    <row r="3020" spans="1:8">
      <c r="A3020" s="82"/>
      <c r="B3020" s="82"/>
      <c r="C3020" s="84"/>
      <c r="D3020" s="83"/>
      <c r="E3020" s="81"/>
      <c r="F3020" s="81"/>
      <c r="G3020" s="81"/>
      <c r="H3020" s="84"/>
    </row>
    <row r="3021" spans="1:8">
      <c r="A3021" s="82"/>
      <c r="B3021" s="82"/>
      <c r="C3021" s="84"/>
      <c r="D3021" s="83"/>
      <c r="E3021" s="81"/>
      <c r="F3021" s="81"/>
      <c r="G3021" s="81"/>
      <c r="H3021" s="84"/>
    </row>
    <row r="3022" spans="1:8">
      <c r="A3022" s="82"/>
      <c r="B3022" s="82"/>
      <c r="C3022" s="84"/>
      <c r="D3022" s="83"/>
      <c r="E3022" s="81"/>
      <c r="F3022" s="81"/>
      <c r="G3022" s="81"/>
      <c r="H3022" s="84"/>
    </row>
    <row r="3023" spans="1:8">
      <c r="A3023" s="82"/>
      <c r="B3023" s="82"/>
      <c r="C3023" s="84"/>
      <c r="D3023" s="83"/>
      <c r="E3023" s="81"/>
      <c r="F3023" s="81"/>
      <c r="G3023" s="81"/>
      <c r="H3023" s="84"/>
    </row>
    <row r="3024" spans="1:8">
      <c r="A3024" s="82"/>
      <c r="B3024" s="82"/>
      <c r="C3024" s="84"/>
      <c r="D3024" s="83"/>
      <c r="E3024" s="81"/>
      <c r="F3024" s="81"/>
      <c r="G3024" s="81"/>
      <c r="H3024" s="84"/>
    </row>
    <row r="3025" spans="1:8">
      <c r="A3025" s="82"/>
      <c r="B3025" s="82"/>
      <c r="C3025" s="84"/>
      <c r="D3025" s="83"/>
      <c r="E3025" s="81"/>
      <c r="F3025" s="81"/>
      <c r="G3025" s="81"/>
      <c r="H3025" s="84"/>
    </row>
    <row r="3026" spans="1:8">
      <c r="A3026" s="82"/>
      <c r="B3026" s="82"/>
      <c r="C3026" s="84"/>
      <c r="D3026" s="83"/>
      <c r="E3026" s="81"/>
      <c r="F3026" s="81"/>
      <c r="G3026" s="81"/>
      <c r="H3026" s="84"/>
    </row>
    <row r="3027" spans="1:8">
      <c r="A3027" s="82"/>
      <c r="B3027" s="82"/>
      <c r="C3027" s="84"/>
      <c r="D3027" s="83"/>
      <c r="E3027" s="81"/>
      <c r="F3027" s="81"/>
      <c r="G3027" s="81"/>
      <c r="H3027" s="84"/>
    </row>
    <row r="3028" spans="1:8">
      <c r="A3028" s="82"/>
      <c r="B3028" s="82"/>
      <c r="C3028" s="84"/>
      <c r="D3028" s="83"/>
      <c r="E3028" s="81"/>
      <c r="F3028" s="81"/>
      <c r="G3028" s="81"/>
      <c r="H3028" s="84"/>
    </row>
    <row r="3029" spans="1:8">
      <c r="A3029" s="82"/>
      <c r="B3029" s="82"/>
      <c r="C3029" s="84"/>
      <c r="D3029" s="83"/>
      <c r="E3029" s="81"/>
      <c r="F3029" s="81"/>
      <c r="G3029" s="81"/>
      <c r="H3029" s="84"/>
    </row>
    <row r="3030" spans="1:8">
      <c r="A3030" s="82"/>
      <c r="B3030" s="82"/>
      <c r="C3030" s="84"/>
      <c r="D3030" s="83"/>
      <c r="E3030" s="81"/>
      <c r="F3030" s="81"/>
      <c r="G3030" s="81"/>
      <c r="H3030" s="84"/>
    </row>
    <row r="3031" spans="1:8">
      <c r="A3031" s="82"/>
      <c r="B3031" s="82"/>
      <c r="C3031" s="84"/>
      <c r="D3031" s="83"/>
      <c r="E3031" s="81"/>
      <c r="F3031" s="81"/>
      <c r="G3031" s="81"/>
      <c r="H3031" s="84"/>
    </row>
    <row r="3032" spans="1:8">
      <c r="A3032" s="82"/>
      <c r="B3032" s="82"/>
      <c r="C3032" s="84"/>
      <c r="D3032" s="83"/>
      <c r="E3032" s="81"/>
      <c r="F3032" s="81"/>
      <c r="G3032" s="81"/>
      <c r="H3032" s="84"/>
    </row>
    <row r="3033" spans="1:8">
      <c r="A3033" s="82"/>
      <c r="B3033" s="82"/>
      <c r="C3033" s="84"/>
      <c r="D3033" s="83"/>
      <c r="E3033" s="81"/>
      <c r="F3033" s="81"/>
      <c r="G3033" s="81"/>
      <c r="H3033" s="84"/>
    </row>
    <row r="3034" spans="1:8">
      <c r="A3034" s="82"/>
      <c r="B3034" s="82"/>
      <c r="C3034" s="84"/>
      <c r="D3034" s="83"/>
      <c r="E3034" s="81"/>
      <c r="F3034" s="81"/>
      <c r="G3034" s="81"/>
      <c r="H3034" s="84"/>
    </row>
    <row r="3035" spans="1:8">
      <c r="A3035" s="82"/>
      <c r="B3035" s="82"/>
      <c r="C3035" s="84"/>
      <c r="D3035" s="83"/>
      <c r="E3035" s="81"/>
      <c r="F3035" s="81"/>
      <c r="G3035" s="81"/>
      <c r="H3035" s="84"/>
    </row>
    <row r="3036" spans="1:8">
      <c r="A3036" s="82"/>
      <c r="B3036" s="82"/>
      <c r="C3036" s="84"/>
      <c r="D3036" s="83"/>
      <c r="E3036" s="81"/>
      <c r="F3036" s="81"/>
      <c r="G3036" s="81"/>
      <c r="H3036" s="84"/>
    </row>
    <row r="3037" spans="1:8">
      <c r="A3037" s="82"/>
      <c r="B3037" s="82"/>
      <c r="C3037" s="84"/>
      <c r="D3037" s="83"/>
      <c r="E3037" s="81"/>
      <c r="F3037" s="81"/>
      <c r="G3037" s="81"/>
      <c r="H3037" s="84"/>
    </row>
    <row r="3038" spans="1:8">
      <c r="A3038" s="82"/>
      <c r="B3038" s="82"/>
      <c r="C3038" s="84"/>
      <c r="D3038" s="83"/>
      <c r="E3038" s="81"/>
      <c r="F3038" s="81"/>
      <c r="G3038" s="81"/>
      <c r="H3038" s="84"/>
    </row>
    <row r="3039" spans="1:8">
      <c r="A3039" s="82"/>
      <c r="B3039" s="82"/>
      <c r="C3039" s="84"/>
      <c r="D3039" s="83"/>
      <c r="E3039" s="81"/>
      <c r="F3039" s="81"/>
      <c r="G3039" s="81"/>
      <c r="H3039" s="84"/>
    </row>
    <row r="3040" spans="1:8">
      <c r="A3040" s="82"/>
      <c r="B3040" s="82"/>
      <c r="C3040" s="84"/>
      <c r="D3040" s="83"/>
      <c r="E3040" s="81"/>
      <c r="F3040" s="81"/>
      <c r="G3040" s="81"/>
      <c r="H3040" s="84"/>
    </row>
    <row r="3041" spans="1:8">
      <c r="A3041" s="82"/>
      <c r="B3041" s="82"/>
      <c r="C3041" s="84"/>
      <c r="D3041" s="83"/>
      <c r="E3041" s="81"/>
      <c r="F3041" s="81"/>
      <c r="G3041" s="81"/>
      <c r="H3041" s="84"/>
    </row>
    <row r="3042" spans="1:8">
      <c r="A3042" s="82"/>
      <c r="B3042" s="82"/>
      <c r="C3042" s="84"/>
      <c r="D3042" s="83"/>
      <c r="E3042" s="81"/>
      <c r="F3042" s="81"/>
      <c r="G3042" s="81"/>
      <c r="H3042" s="84"/>
    </row>
    <row r="3043" spans="1:8">
      <c r="A3043" s="82"/>
      <c r="B3043" s="82"/>
      <c r="C3043" s="84"/>
      <c r="D3043" s="83"/>
      <c r="E3043" s="81"/>
      <c r="F3043" s="81"/>
      <c r="G3043" s="81"/>
      <c r="H3043" s="84"/>
    </row>
    <row r="3044" spans="1:8">
      <c r="A3044" s="82"/>
      <c r="B3044" s="82"/>
      <c r="C3044" s="84"/>
      <c r="D3044" s="83"/>
      <c r="E3044" s="81"/>
      <c r="F3044" s="81"/>
      <c r="G3044" s="81"/>
      <c r="H3044" s="84"/>
    </row>
    <row r="3045" spans="1:8">
      <c r="A3045" s="82"/>
      <c r="B3045" s="82"/>
      <c r="C3045" s="84"/>
      <c r="D3045" s="83"/>
      <c r="E3045" s="81"/>
      <c r="F3045" s="81"/>
      <c r="G3045" s="81"/>
      <c r="H3045" s="84"/>
    </row>
    <row r="3046" spans="1:8">
      <c r="A3046" s="82"/>
      <c r="B3046" s="82"/>
      <c r="C3046" s="84"/>
      <c r="D3046" s="83"/>
      <c r="E3046" s="81"/>
      <c r="F3046" s="81"/>
      <c r="G3046" s="81"/>
      <c r="H3046" s="84"/>
    </row>
    <row r="3047" spans="1:8">
      <c r="A3047" s="82"/>
      <c r="B3047" s="82"/>
      <c r="C3047" s="84"/>
      <c r="D3047" s="83"/>
      <c r="E3047" s="81"/>
      <c r="F3047" s="81"/>
      <c r="G3047" s="81"/>
      <c r="H3047" s="84"/>
    </row>
    <row r="3048" spans="1:8">
      <c r="A3048" s="82"/>
      <c r="B3048" s="82"/>
      <c r="C3048" s="84"/>
      <c r="D3048" s="83"/>
      <c r="E3048" s="81"/>
      <c r="F3048" s="81"/>
      <c r="G3048" s="81"/>
      <c r="H3048" s="84"/>
    </row>
    <row r="3049" spans="1:8">
      <c r="A3049" s="82"/>
      <c r="B3049" s="82"/>
      <c r="C3049" s="84"/>
      <c r="D3049" s="83"/>
      <c r="E3049" s="81"/>
      <c r="F3049" s="81"/>
      <c r="G3049" s="81"/>
      <c r="H3049" s="84"/>
    </row>
    <row r="3050" spans="1:8">
      <c r="A3050" s="82"/>
      <c r="B3050" s="82"/>
      <c r="C3050" s="84"/>
      <c r="D3050" s="83"/>
      <c r="E3050" s="81"/>
      <c r="F3050" s="81"/>
      <c r="G3050" s="81"/>
      <c r="H3050" s="84"/>
    </row>
    <row r="3051" spans="1:8">
      <c r="A3051" s="82"/>
      <c r="B3051" s="82"/>
      <c r="C3051" s="84"/>
      <c r="D3051" s="83"/>
      <c r="E3051" s="81"/>
      <c r="F3051" s="81"/>
      <c r="G3051" s="81"/>
      <c r="H3051" s="84"/>
    </row>
    <row r="3052" spans="1:8">
      <c r="A3052" s="82"/>
      <c r="B3052" s="82"/>
      <c r="C3052" s="84"/>
      <c r="D3052" s="83"/>
      <c r="E3052" s="81"/>
      <c r="F3052" s="81"/>
      <c r="G3052" s="81"/>
      <c r="H3052" s="84"/>
    </row>
    <row r="3053" spans="1:8">
      <c r="A3053" s="82"/>
      <c r="B3053" s="82"/>
      <c r="C3053" s="84"/>
      <c r="D3053" s="83"/>
      <c r="E3053" s="81"/>
      <c r="F3053" s="81"/>
      <c r="G3053" s="81"/>
      <c r="H3053" s="84"/>
    </row>
    <row r="3054" spans="1:8">
      <c r="A3054" s="82"/>
      <c r="B3054" s="82"/>
      <c r="C3054" s="84"/>
      <c r="D3054" s="83"/>
      <c r="E3054" s="81"/>
      <c r="F3054" s="81"/>
      <c r="G3054" s="81"/>
      <c r="H3054" s="84"/>
    </row>
    <row r="3055" spans="1:8">
      <c r="A3055" s="82"/>
      <c r="B3055" s="82"/>
      <c r="C3055" s="84"/>
      <c r="D3055" s="83"/>
      <c r="E3055" s="81"/>
      <c r="F3055" s="81"/>
      <c r="G3055" s="81"/>
      <c r="H3055" s="84"/>
    </row>
    <row r="3056" spans="1:8">
      <c r="A3056" s="82"/>
      <c r="B3056" s="82"/>
      <c r="C3056" s="84"/>
      <c r="D3056" s="83"/>
      <c r="E3056" s="81"/>
      <c r="F3056" s="81"/>
      <c r="G3056" s="81"/>
      <c r="H3056" s="84"/>
    </row>
    <row r="3057" spans="1:8">
      <c r="A3057" s="82"/>
      <c r="B3057" s="82"/>
      <c r="C3057" s="84"/>
      <c r="D3057" s="83"/>
      <c r="E3057" s="81"/>
      <c r="F3057" s="81"/>
      <c r="G3057" s="81"/>
      <c r="H3057" s="84"/>
    </row>
    <row r="3058" spans="1:8">
      <c r="A3058" s="82"/>
      <c r="B3058" s="82"/>
      <c r="C3058" s="84"/>
      <c r="D3058" s="83"/>
      <c r="E3058" s="81"/>
      <c r="F3058" s="81"/>
      <c r="G3058" s="81"/>
      <c r="H3058" s="84"/>
    </row>
    <row r="3059" spans="1:8">
      <c r="A3059" s="82"/>
      <c r="B3059" s="82"/>
      <c r="C3059" s="84"/>
      <c r="D3059" s="83"/>
      <c r="E3059" s="81"/>
      <c r="F3059" s="81"/>
      <c r="G3059" s="81"/>
      <c r="H3059" s="84"/>
    </row>
    <row r="3060" spans="1:8">
      <c r="A3060" s="82"/>
      <c r="B3060" s="82"/>
      <c r="C3060" s="84"/>
      <c r="D3060" s="83"/>
      <c r="E3060" s="81"/>
      <c r="F3060" s="81"/>
      <c r="G3060" s="81"/>
      <c r="H3060" s="84"/>
    </row>
    <row r="3061" spans="1:8">
      <c r="A3061" s="82"/>
      <c r="B3061" s="82"/>
      <c r="C3061" s="84"/>
      <c r="D3061" s="83"/>
      <c r="E3061" s="81"/>
      <c r="F3061" s="81"/>
      <c r="G3061" s="81"/>
      <c r="H3061" s="84"/>
    </row>
    <row r="3062" spans="1:8">
      <c r="A3062" s="82"/>
      <c r="B3062" s="82"/>
      <c r="C3062" s="84"/>
      <c r="D3062" s="83"/>
      <c r="E3062" s="81"/>
      <c r="F3062" s="81"/>
      <c r="G3062" s="81"/>
      <c r="H3062" s="84"/>
    </row>
    <row r="3063" spans="1:8">
      <c r="A3063" s="82"/>
      <c r="B3063" s="82"/>
      <c r="C3063" s="84"/>
      <c r="D3063" s="83"/>
      <c r="E3063" s="81"/>
      <c r="F3063" s="81"/>
      <c r="G3063" s="81"/>
      <c r="H3063" s="84"/>
    </row>
    <row r="3064" spans="1:8">
      <c r="A3064" s="82"/>
      <c r="B3064" s="82"/>
      <c r="C3064" s="84"/>
      <c r="D3064" s="83"/>
      <c r="E3064" s="81"/>
      <c r="F3064" s="81"/>
      <c r="G3064" s="81"/>
      <c r="H3064" s="84"/>
    </row>
    <row r="3065" spans="1:8">
      <c r="A3065" s="82"/>
      <c r="B3065" s="82"/>
      <c r="C3065" s="84"/>
      <c r="D3065" s="83"/>
      <c r="E3065" s="81"/>
      <c r="F3065" s="81"/>
      <c r="G3065" s="81"/>
      <c r="H3065" s="84"/>
    </row>
    <row r="3066" spans="1:8">
      <c r="A3066" s="82"/>
      <c r="B3066" s="82"/>
      <c r="C3066" s="84"/>
      <c r="D3066" s="83"/>
      <c r="E3066" s="81"/>
      <c r="F3066" s="81"/>
      <c r="G3066" s="81"/>
      <c r="H3066" s="84"/>
    </row>
    <row r="3067" spans="1:8">
      <c r="A3067" s="82"/>
      <c r="B3067" s="82"/>
      <c r="C3067" s="84"/>
      <c r="D3067" s="83"/>
      <c r="E3067" s="81"/>
      <c r="F3067" s="81"/>
      <c r="G3067" s="81"/>
      <c r="H3067" s="84"/>
    </row>
    <row r="3068" spans="1:8">
      <c r="A3068" s="82"/>
      <c r="B3068" s="82"/>
      <c r="C3068" s="84"/>
      <c r="D3068" s="83"/>
      <c r="E3068" s="81"/>
      <c r="F3068" s="81"/>
      <c r="G3068" s="81"/>
      <c r="H3068" s="84"/>
    </row>
    <row r="3069" spans="1:8">
      <c r="A3069" s="82"/>
      <c r="B3069" s="82"/>
      <c r="C3069" s="84"/>
      <c r="D3069" s="83"/>
      <c r="E3069" s="81"/>
      <c r="F3069" s="81"/>
      <c r="G3069" s="81"/>
      <c r="H3069" s="84"/>
    </row>
    <row r="3070" spans="1:8">
      <c r="A3070" s="82"/>
      <c r="B3070" s="82"/>
      <c r="C3070" s="84"/>
      <c r="D3070" s="83"/>
      <c r="E3070" s="81"/>
      <c r="F3070" s="81"/>
      <c r="G3070" s="81"/>
      <c r="H3070" s="84"/>
    </row>
    <row r="3071" spans="1:8">
      <c r="A3071" s="82"/>
      <c r="B3071" s="82"/>
      <c r="C3071" s="84"/>
      <c r="D3071" s="83"/>
      <c r="E3071" s="81"/>
      <c r="F3071" s="81"/>
      <c r="G3071" s="81"/>
      <c r="H3071" s="84"/>
    </row>
    <row r="3072" spans="1:8">
      <c r="A3072" s="82"/>
      <c r="B3072" s="82"/>
      <c r="C3072" s="84"/>
      <c r="D3072" s="83"/>
      <c r="E3072" s="81"/>
      <c r="F3072" s="81"/>
      <c r="G3072" s="81"/>
      <c r="H3072" s="84"/>
    </row>
    <row r="3073" spans="1:8">
      <c r="A3073" s="82"/>
      <c r="B3073" s="82"/>
      <c r="C3073" s="84"/>
      <c r="D3073" s="83"/>
      <c r="E3073" s="81"/>
      <c r="F3073" s="81"/>
      <c r="G3073" s="81"/>
      <c r="H3073" s="84"/>
    </row>
    <row r="3074" spans="1:8">
      <c r="A3074" s="82"/>
      <c r="B3074" s="82"/>
      <c r="C3074" s="84"/>
      <c r="D3074" s="83"/>
      <c r="E3074" s="81"/>
      <c r="F3074" s="81"/>
      <c r="G3074" s="81"/>
      <c r="H3074" s="84"/>
    </row>
    <row r="3075" spans="1:8">
      <c r="A3075" s="82"/>
      <c r="B3075" s="82"/>
      <c r="C3075" s="84"/>
      <c r="D3075" s="83"/>
      <c r="E3075" s="81"/>
      <c r="F3075" s="81"/>
      <c r="G3075" s="81"/>
      <c r="H3075" s="84"/>
    </row>
    <row r="3076" spans="1:8">
      <c r="A3076" s="82"/>
      <c r="B3076" s="82"/>
      <c r="C3076" s="84"/>
      <c r="D3076" s="83"/>
      <c r="E3076" s="81"/>
      <c r="F3076" s="81"/>
      <c r="G3076" s="81"/>
      <c r="H3076" s="84"/>
    </row>
    <row r="3077" spans="1:8">
      <c r="A3077" s="82"/>
      <c r="B3077" s="82"/>
      <c r="C3077" s="84"/>
      <c r="D3077" s="83"/>
      <c r="E3077" s="81"/>
      <c r="F3077" s="81"/>
      <c r="G3077" s="81"/>
      <c r="H3077" s="84"/>
    </row>
    <row r="3078" spans="1:8">
      <c r="A3078" s="82"/>
      <c r="B3078" s="82"/>
      <c r="C3078" s="84"/>
      <c r="D3078" s="83"/>
      <c r="E3078" s="81"/>
      <c r="F3078" s="81"/>
      <c r="G3078" s="81"/>
      <c r="H3078" s="84"/>
    </row>
    <row r="3079" spans="1:8">
      <c r="A3079" s="82"/>
      <c r="B3079" s="82"/>
      <c r="C3079" s="84"/>
      <c r="D3079" s="83"/>
      <c r="E3079" s="81"/>
      <c r="F3079" s="81"/>
      <c r="G3079" s="81"/>
      <c r="H3079" s="84"/>
    </row>
    <row r="3080" spans="1:8">
      <c r="A3080" s="82"/>
      <c r="B3080" s="82"/>
      <c r="C3080" s="84"/>
      <c r="D3080" s="83"/>
      <c r="E3080" s="81"/>
      <c r="F3080" s="81"/>
      <c r="G3080" s="81"/>
      <c r="H3080" s="84"/>
    </row>
    <row r="3081" spans="1:8">
      <c r="A3081" s="82"/>
      <c r="B3081" s="82"/>
      <c r="C3081" s="84"/>
      <c r="D3081" s="83"/>
      <c r="E3081" s="81"/>
      <c r="F3081" s="81"/>
      <c r="G3081" s="81"/>
      <c r="H3081" s="84"/>
    </row>
    <row r="3082" spans="1:8">
      <c r="A3082" s="82"/>
      <c r="B3082" s="82"/>
      <c r="C3082" s="84"/>
      <c r="D3082" s="83"/>
      <c r="E3082" s="81"/>
      <c r="F3082" s="81"/>
      <c r="G3082" s="81"/>
      <c r="H3082" s="84"/>
    </row>
    <row r="3083" spans="1:8">
      <c r="A3083" s="82"/>
      <c r="B3083" s="82"/>
      <c r="C3083" s="84"/>
      <c r="D3083" s="83"/>
      <c r="E3083" s="81"/>
      <c r="F3083" s="81"/>
      <c r="G3083" s="81"/>
      <c r="H3083" s="84"/>
    </row>
    <row r="3084" spans="1:8">
      <c r="A3084" s="82"/>
      <c r="B3084" s="82"/>
      <c r="C3084" s="84"/>
      <c r="D3084" s="83"/>
      <c r="E3084" s="81"/>
      <c r="F3084" s="81"/>
      <c r="G3084" s="81"/>
      <c r="H3084" s="84"/>
    </row>
    <row r="3085" spans="1:8">
      <c r="A3085" s="82"/>
      <c r="B3085" s="82"/>
      <c r="C3085" s="84"/>
      <c r="D3085" s="83"/>
      <c r="E3085" s="81"/>
      <c r="F3085" s="81"/>
      <c r="G3085" s="81"/>
      <c r="H3085" s="84"/>
    </row>
    <row r="3086" spans="1:8">
      <c r="A3086" s="82"/>
      <c r="B3086" s="82"/>
      <c r="C3086" s="84"/>
      <c r="D3086" s="83"/>
      <c r="E3086" s="81"/>
      <c r="F3086" s="81"/>
      <c r="G3086" s="81"/>
      <c r="H3086" s="84"/>
    </row>
    <row r="3087" spans="1:8">
      <c r="A3087" s="82"/>
      <c r="B3087" s="82"/>
      <c r="C3087" s="84"/>
      <c r="D3087" s="83"/>
      <c r="E3087" s="81"/>
      <c r="F3087" s="81"/>
      <c r="G3087" s="81"/>
      <c r="H3087" s="84"/>
    </row>
    <row r="3088" spans="1:8">
      <c r="A3088" s="82"/>
      <c r="B3088" s="82"/>
      <c r="C3088" s="84"/>
      <c r="D3088" s="83"/>
      <c r="E3088" s="81"/>
      <c r="F3088" s="81"/>
      <c r="G3088" s="81"/>
      <c r="H3088" s="84"/>
    </row>
    <row r="3089" spans="1:8">
      <c r="A3089" s="82"/>
      <c r="B3089" s="82"/>
      <c r="C3089" s="84"/>
      <c r="D3089" s="83"/>
      <c r="E3089" s="81"/>
      <c r="F3089" s="81"/>
      <c r="G3089" s="81"/>
      <c r="H3089" s="84"/>
    </row>
    <row r="3090" spans="1:8">
      <c r="A3090" s="82"/>
      <c r="B3090" s="82"/>
      <c r="C3090" s="84"/>
      <c r="D3090" s="83"/>
      <c r="E3090" s="81"/>
      <c r="F3090" s="81"/>
      <c r="G3090" s="81"/>
      <c r="H3090" s="84"/>
    </row>
    <row r="3091" spans="1:8">
      <c r="A3091" s="82"/>
      <c r="B3091" s="82"/>
      <c r="C3091" s="84"/>
      <c r="D3091" s="83"/>
      <c r="E3091" s="81"/>
      <c r="F3091" s="81"/>
      <c r="G3091" s="81"/>
      <c r="H3091" s="84"/>
    </row>
    <row r="3092" spans="1:8">
      <c r="A3092" s="82"/>
      <c r="B3092" s="82"/>
      <c r="C3092" s="84"/>
      <c r="D3092" s="83"/>
      <c r="E3092" s="81"/>
      <c r="F3092" s="81"/>
      <c r="G3092" s="81"/>
      <c r="H3092" s="84"/>
    </row>
    <row r="3093" spans="1:8">
      <c r="A3093" s="82"/>
      <c r="B3093" s="82"/>
      <c r="C3093" s="84"/>
      <c r="D3093" s="83"/>
      <c r="E3093" s="81"/>
      <c r="F3093" s="81"/>
      <c r="G3093" s="81"/>
      <c r="H3093" s="84"/>
    </row>
    <row r="3094" spans="1:8">
      <c r="A3094" s="82"/>
      <c r="B3094" s="82"/>
      <c r="C3094" s="84"/>
      <c r="D3094" s="83"/>
      <c r="E3094" s="81"/>
      <c r="F3094" s="81"/>
      <c r="G3094" s="81"/>
      <c r="H3094" s="84"/>
    </row>
    <row r="3095" spans="1:8">
      <c r="A3095" s="82"/>
      <c r="B3095" s="82"/>
      <c r="C3095" s="84"/>
      <c r="D3095" s="83"/>
      <c r="E3095" s="81"/>
      <c r="F3095" s="81"/>
      <c r="G3095" s="81"/>
      <c r="H3095" s="84"/>
    </row>
    <row r="3096" spans="1:8">
      <c r="A3096" s="82"/>
      <c r="B3096" s="82"/>
      <c r="C3096" s="84"/>
      <c r="D3096" s="83"/>
      <c r="E3096" s="81"/>
      <c r="F3096" s="81"/>
      <c r="G3096" s="81"/>
      <c r="H3096" s="84"/>
    </row>
    <row r="3097" spans="1:8">
      <c r="A3097" s="82"/>
      <c r="B3097" s="82"/>
      <c r="C3097" s="84"/>
      <c r="D3097" s="83"/>
      <c r="E3097" s="81"/>
      <c r="F3097" s="81"/>
      <c r="G3097" s="81"/>
      <c r="H3097" s="84"/>
    </row>
    <row r="3098" spans="1:8">
      <c r="A3098" s="82"/>
      <c r="B3098" s="82"/>
      <c r="C3098" s="84"/>
      <c r="D3098" s="83"/>
      <c r="E3098" s="81"/>
      <c r="F3098" s="81"/>
      <c r="G3098" s="81"/>
      <c r="H3098" s="84"/>
    </row>
    <row r="3099" spans="1:8">
      <c r="A3099" s="82"/>
      <c r="B3099" s="82"/>
      <c r="C3099" s="84"/>
      <c r="D3099" s="83"/>
      <c r="E3099" s="81"/>
      <c r="F3099" s="81"/>
      <c r="G3099" s="81"/>
      <c r="H3099" s="84"/>
    </row>
    <row r="3100" spans="1:8">
      <c r="A3100" s="82"/>
      <c r="B3100" s="82"/>
      <c r="C3100" s="84"/>
      <c r="D3100" s="83"/>
      <c r="E3100" s="81"/>
      <c r="F3100" s="81"/>
      <c r="G3100" s="81"/>
      <c r="H3100" s="84"/>
    </row>
    <row r="3101" spans="1:8">
      <c r="A3101" s="82"/>
      <c r="B3101" s="82"/>
      <c r="C3101" s="84"/>
      <c r="D3101" s="83"/>
      <c r="E3101" s="81"/>
      <c r="F3101" s="81"/>
      <c r="G3101" s="81"/>
      <c r="H3101" s="84"/>
    </row>
    <row r="3102" spans="1:8">
      <c r="A3102" s="82"/>
      <c r="B3102" s="82"/>
      <c r="C3102" s="84"/>
      <c r="D3102" s="83"/>
      <c r="E3102" s="81"/>
      <c r="F3102" s="81"/>
      <c r="G3102" s="81"/>
      <c r="H3102" s="84"/>
    </row>
    <row r="3103" spans="1:8">
      <c r="A3103" s="82"/>
      <c r="B3103" s="82"/>
      <c r="C3103" s="84"/>
      <c r="D3103" s="83"/>
      <c r="E3103" s="81"/>
      <c r="F3103" s="81"/>
      <c r="G3103" s="81"/>
      <c r="H3103" s="84"/>
    </row>
    <row r="3104" spans="1:8">
      <c r="A3104" s="82"/>
      <c r="B3104" s="82"/>
      <c r="C3104" s="84"/>
      <c r="D3104" s="83"/>
      <c r="E3104" s="81"/>
      <c r="F3104" s="81"/>
      <c r="G3104" s="81"/>
      <c r="H3104" s="84"/>
    </row>
    <row r="3105" spans="1:8">
      <c r="A3105" s="82"/>
      <c r="B3105" s="82"/>
      <c r="C3105" s="84"/>
      <c r="D3105" s="83"/>
      <c r="E3105" s="81"/>
      <c r="F3105" s="81"/>
      <c r="G3105" s="81"/>
      <c r="H3105" s="84"/>
    </row>
    <row r="3106" spans="1:8">
      <c r="A3106" s="82"/>
      <c r="B3106" s="82"/>
      <c r="C3106" s="84"/>
      <c r="D3106" s="83"/>
      <c r="E3106" s="81"/>
      <c r="F3106" s="81"/>
      <c r="G3106" s="81"/>
      <c r="H3106" s="84"/>
    </row>
    <row r="3107" spans="1:8">
      <c r="A3107" s="82"/>
      <c r="B3107" s="82"/>
      <c r="C3107" s="84"/>
      <c r="D3107" s="83"/>
      <c r="E3107" s="81"/>
      <c r="F3107" s="81"/>
      <c r="G3107" s="81"/>
      <c r="H3107" s="84"/>
    </row>
    <row r="3108" spans="1:8">
      <c r="A3108" s="82"/>
      <c r="B3108" s="82"/>
      <c r="C3108" s="84"/>
      <c r="D3108" s="83"/>
      <c r="E3108" s="81"/>
      <c r="F3108" s="81"/>
      <c r="G3108" s="81"/>
      <c r="H3108" s="84"/>
    </row>
    <row r="3109" spans="1:8">
      <c r="A3109" s="82"/>
      <c r="B3109" s="82"/>
      <c r="C3109" s="84"/>
      <c r="D3109" s="83"/>
      <c r="E3109" s="81"/>
      <c r="F3109" s="81"/>
      <c r="G3109" s="81"/>
      <c r="H3109" s="84"/>
    </row>
    <row r="3110" spans="1:8">
      <c r="A3110" s="82"/>
      <c r="B3110" s="82"/>
      <c r="C3110" s="84"/>
      <c r="D3110" s="83"/>
      <c r="E3110" s="81"/>
      <c r="F3110" s="81"/>
      <c r="G3110" s="81"/>
      <c r="H3110" s="84"/>
    </row>
    <row r="3111" spans="1:8">
      <c r="A3111" s="82"/>
      <c r="B3111" s="82"/>
      <c r="C3111" s="84"/>
      <c r="D3111" s="83"/>
      <c r="E3111" s="81"/>
      <c r="F3111" s="81"/>
      <c r="G3111" s="81"/>
      <c r="H3111" s="84"/>
    </row>
    <row r="3112" spans="1:8">
      <c r="A3112" s="82"/>
      <c r="B3112" s="82"/>
      <c r="C3112" s="84"/>
      <c r="D3112" s="83"/>
      <c r="E3112" s="81"/>
      <c r="F3112" s="81"/>
      <c r="G3112" s="81"/>
      <c r="H3112" s="84"/>
    </row>
    <row r="3113" spans="1:8">
      <c r="A3113" s="82"/>
      <c r="B3113" s="82"/>
      <c r="C3113" s="84"/>
      <c r="D3113" s="83"/>
      <c r="E3113" s="81"/>
      <c r="F3113" s="81"/>
      <c r="G3113" s="81"/>
      <c r="H3113" s="84"/>
    </row>
    <row r="3114" spans="1:8">
      <c r="A3114" s="82"/>
      <c r="B3114" s="82"/>
      <c r="C3114" s="84"/>
      <c r="D3114" s="83"/>
      <c r="E3114" s="81"/>
      <c r="F3114" s="81"/>
      <c r="G3114" s="81"/>
      <c r="H3114" s="84"/>
    </row>
    <row r="3115" spans="1:8">
      <c r="A3115" s="82"/>
      <c r="B3115" s="82"/>
      <c r="C3115" s="84"/>
      <c r="D3115" s="83"/>
      <c r="E3115" s="81"/>
      <c r="F3115" s="81"/>
      <c r="G3115" s="81"/>
      <c r="H3115" s="84"/>
    </row>
    <row r="3116" spans="1:8">
      <c r="A3116" s="82"/>
      <c r="B3116" s="82"/>
      <c r="C3116" s="84"/>
      <c r="D3116" s="83"/>
      <c r="E3116" s="81"/>
      <c r="F3116" s="81"/>
      <c r="G3116" s="81"/>
      <c r="H3116" s="84"/>
    </row>
    <row r="3117" spans="1:8">
      <c r="A3117" s="82"/>
      <c r="B3117" s="82"/>
      <c r="C3117" s="84"/>
      <c r="D3117" s="83"/>
      <c r="E3117" s="81"/>
      <c r="F3117" s="81"/>
      <c r="G3117" s="81"/>
      <c r="H3117" s="84"/>
    </row>
    <row r="3118" spans="1:8">
      <c r="A3118" s="82"/>
      <c r="B3118" s="82"/>
      <c r="C3118" s="84"/>
      <c r="D3118" s="83"/>
      <c r="E3118" s="81"/>
      <c r="F3118" s="81"/>
      <c r="G3118" s="81"/>
      <c r="H3118" s="84"/>
    </row>
    <row r="3119" spans="1:8">
      <c r="A3119" s="82"/>
      <c r="B3119" s="82"/>
      <c r="C3119" s="84"/>
      <c r="D3119" s="83"/>
      <c r="E3119" s="81"/>
      <c r="F3119" s="81"/>
      <c r="G3119" s="81"/>
      <c r="H3119" s="84"/>
    </row>
    <row r="3120" spans="1:8">
      <c r="A3120" s="82"/>
      <c r="B3120" s="82"/>
      <c r="C3120" s="84"/>
      <c r="D3120" s="83"/>
      <c r="E3120" s="81"/>
      <c r="F3120" s="81"/>
      <c r="G3120" s="81"/>
      <c r="H3120" s="84"/>
    </row>
    <row r="3121" spans="1:8">
      <c r="A3121" s="82"/>
      <c r="B3121" s="82"/>
      <c r="C3121" s="84"/>
      <c r="D3121" s="83"/>
      <c r="E3121" s="81"/>
      <c r="F3121" s="81"/>
      <c r="G3121" s="81"/>
      <c r="H3121" s="84"/>
    </row>
    <row r="3122" spans="1:8">
      <c r="A3122" s="82"/>
      <c r="B3122" s="82"/>
      <c r="C3122" s="84"/>
      <c r="D3122" s="83"/>
      <c r="E3122" s="81"/>
      <c r="F3122" s="81"/>
      <c r="G3122" s="81"/>
      <c r="H3122" s="84"/>
    </row>
    <row r="3123" spans="1:8">
      <c r="A3123" s="82"/>
      <c r="B3123" s="82"/>
      <c r="C3123" s="84"/>
      <c r="D3123" s="83"/>
      <c r="E3123" s="81"/>
      <c r="F3123" s="81"/>
      <c r="G3123" s="81"/>
      <c r="H3123" s="84"/>
    </row>
    <row r="3124" spans="1:8">
      <c r="A3124" s="82"/>
      <c r="B3124" s="82"/>
      <c r="C3124" s="84"/>
      <c r="D3124" s="83"/>
      <c r="E3124" s="81"/>
      <c r="F3124" s="81"/>
      <c r="G3124" s="81"/>
      <c r="H3124" s="84"/>
    </row>
    <row r="3125" spans="1:8">
      <c r="A3125" s="82"/>
      <c r="B3125" s="82"/>
      <c r="C3125" s="84"/>
      <c r="D3125" s="83"/>
      <c r="E3125" s="81"/>
      <c r="F3125" s="81"/>
      <c r="G3125" s="81"/>
      <c r="H3125" s="84"/>
    </row>
    <row r="3126" spans="1:8">
      <c r="A3126" s="82"/>
      <c r="B3126" s="82"/>
      <c r="C3126" s="84"/>
      <c r="D3126" s="83"/>
      <c r="E3126" s="81"/>
      <c r="F3126" s="81"/>
      <c r="G3126" s="81"/>
      <c r="H3126" s="84"/>
    </row>
    <row r="3127" spans="1:8">
      <c r="A3127" s="82"/>
      <c r="B3127" s="82"/>
      <c r="C3127" s="84"/>
      <c r="D3127" s="83"/>
      <c r="E3127" s="81"/>
      <c r="F3127" s="81"/>
      <c r="G3127" s="81"/>
      <c r="H3127" s="84"/>
    </row>
    <row r="3128" spans="1:8">
      <c r="A3128" s="82"/>
      <c r="B3128" s="82"/>
      <c r="C3128" s="84"/>
      <c r="D3128" s="83"/>
      <c r="E3128" s="81"/>
      <c r="F3128" s="81"/>
      <c r="G3128" s="81"/>
      <c r="H3128" s="84"/>
    </row>
    <row r="3129" spans="1:8">
      <c r="A3129" s="82"/>
      <c r="B3129" s="82"/>
      <c r="C3129" s="84"/>
      <c r="D3129" s="83"/>
      <c r="E3129" s="81"/>
      <c r="F3129" s="81"/>
      <c r="G3129" s="81"/>
      <c r="H3129" s="84"/>
    </row>
    <row r="3130" spans="1:8">
      <c r="A3130" s="82"/>
      <c r="B3130" s="82"/>
      <c r="C3130" s="84"/>
      <c r="D3130" s="83"/>
      <c r="E3130" s="81"/>
      <c r="F3130" s="81"/>
      <c r="G3130" s="81"/>
      <c r="H3130" s="84"/>
    </row>
    <row r="3131" spans="1:8">
      <c r="A3131" s="82"/>
      <c r="B3131" s="82"/>
      <c r="C3131" s="84"/>
      <c r="D3131" s="83"/>
      <c r="E3131" s="81"/>
      <c r="F3131" s="81"/>
      <c r="G3131" s="81"/>
      <c r="H3131" s="84"/>
    </row>
    <row r="3132" spans="1:8">
      <c r="A3132" s="82"/>
      <c r="B3132" s="82"/>
      <c r="C3132" s="84"/>
      <c r="D3132" s="83"/>
      <c r="E3132" s="81"/>
      <c r="F3132" s="81"/>
      <c r="G3132" s="81"/>
      <c r="H3132" s="84"/>
    </row>
    <row r="3133" spans="1:8">
      <c r="A3133" s="82"/>
      <c r="B3133" s="82"/>
      <c r="C3133" s="84"/>
      <c r="D3133" s="83"/>
      <c r="E3133" s="81"/>
      <c r="F3133" s="81"/>
      <c r="G3133" s="81"/>
      <c r="H3133" s="84"/>
    </row>
    <row r="3134" spans="1:8">
      <c r="A3134" s="82"/>
      <c r="B3134" s="82"/>
      <c r="C3134" s="84"/>
      <c r="D3134" s="83"/>
      <c r="E3134" s="81"/>
      <c r="F3134" s="81"/>
      <c r="G3134" s="81"/>
      <c r="H3134" s="84"/>
    </row>
    <row r="3135" spans="1:8">
      <c r="A3135" s="82"/>
      <c r="B3135" s="82"/>
      <c r="C3135" s="84"/>
      <c r="D3135" s="83"/>
      <c r="E3135" s="81"/>
      <c r="F3135" s="81"/>
      <c r="G3135" s="81"/>
      <c r="H3135" s="84"/>
    </row>
    <row r="3136" spans="1:8">
      <c r="A3136" s="82"/>
      <c r="B3136" s="82"/>
      <c r="C3136" s="84"/>
      <c r="D3136" s="83"/>
      <c r="E3136" s="81"/>
      <c r="F3136" s="81"/>
      <c r="G3136" s="81"/>
      <c r="H3136" s="84"/>
    </row>
    <row r="3137" spans="1:8">
      <c r="A3137" s="82"/>
      <c r="B3137" s="82"/>
      <c r="C3137" s="84"/>
      <c r="D3137" s="83"/>
      <c r="E3137" s="81"/>
      <c r="F3137" s="81"/>
      <c r="G3137" s="81"/>
      <c r="H3137" s="84"/>
    </row>
    <row r="3138" spans="1:8">
      <c r="A3138" s="82"/>
      <c r="B3138" s="82"/>
      <c r="C3138" s="84"/>
      <c r="D3138" s="83"/>
      <c r="E3138" s="81"/>
      <c r="F3138" s="81"/>
      <c r="G3138" s="81"/>
      <c r="H3138" s="84"/>
    </row>
    <row r="3139" spans="1:8">
      <c r="A3139" s="82"/>
      <c r="B3139" s="82"/>
      <c r="C3139" s="84"/>
      <c r="D3139" s="83"/>
      <c r="E3139" s="81"/>
      <c r="F3139" s="81"/>
      <c r="G3139" s="81"/>
      <c r="H3139" s="84"/>
    </row>
    <row r="3140" spans="1:8">
      <c r="A3140" s="82"/>
      <c r="B3140" s="82"/>
      <c r="C3140" s="84"/>
      <c r="D3140" s="83"/>
      <c r="E3140" s="81"/>
      <c r="F3140" s="81"/>
      <c r="G3140" s="81"/>
      <c r="H3140" s="84"/>
    </row>
    <row r="3141" spans="1:8">
      <c r="A3141" s="82"/>
      <c r="B3141" s="82"/>
      <c r="C3141" s="84"/>
      <c r="D3141" s="83"/>
      <c r="E3141" s="81"/>
      <c r="F3141" s="81"/>
      <c r="G3141" s="81"/>
      <c r="H3141" s="84"/>
    </row>
    <row r="3142" spans="1:8">
      <c r="A3142" s="82"/>
      <c r="B3142" s="82"/>
      <c r="C3142" s="84"/>
      <c r="D3142" s="83"/>
      <c r="E3142" s="81"/>
      <c r="F3142" s="81"/>
      <c r="G3142" s="81"/>
      <c r="H3142" s="84"/>
    </row>
    <row r="3143" spans="1:8">
      <c r="A3143" s="82"/>
      <c r="B3143" s="82"/>
      <c r="C3143" s="84"/>
      <c r="D3143" s="83"/>
      <c r="E3143" s="81"/>
      <c r="F3143" s="81"/>
      <c r="G3143" s="81"/>
      <c r="H3143" s="84"/>
    </row>
    <row r="3144" spans="1:8">
      <c r="A3144" s="82"/>
      <c r="B3144" s="82"/>
      <c r="C3144" s="84"/>
      <c r="D3144" s="83"/>
      <c r="E3144" s="81"/>
      <c r="F3144" s="81"/>
      <c r="G3144" s="81"/>
      <c r="H3144" s="84"/>
    </row>
    <row r="3145" spans="1:8">
      <c r="A3145" s="82"/>
      <c r="B3145" s="82"/>
      <c r="C3145" s="84"/>
      <c r="D3145" s="83"/>
      <c r="E3145" s="81"/>
      <c r="F3145" s="81"/>
      <c r="G3145" s="81"/>
      <c r="H3145" s="84"/>
    </row>
    <row r="3146" spans="1:8">
      <c r="A3146" s="82"/>
      <c r="B3146" s="82"/>
      <c r="C3146" s="84"/>
      <c r="D3146" s="83"/>
      <c r="E3146" s="81"/>
      <c r="F3146" s="81"/>
      <c r="G3146" s="81"/>
      <c r="H3146" s="84"/>
    </row>
    <row r="3147" spans="1:8">
      <c r="A3147" s="82"/>
      <c r="B3147" s="82"/>
      <c r="C3147" s="84"/>
      <c r="D3147" s="83"/>
      <c r="E3147" s="81"/>
      <c r="F3147" s="81"/>
      <c r="G3147" s="81"/>
      <c r="H3147" s="84"/>
    </row>
    <row r="3148" spans="1:8">
      <c r="A3148" s="82"/>
      <c r="B3148" s="82"/>
      <c r="C3148" s="84"/>
      <c r="D3148" s="83"/>
      <c r="E3148" s="81"/>
      <c r="F3148" s="81"/>
      <c r="G3148" s="81"/>
      <c r="H3148" s="84"/>
    </row>
    <row r="3149" spans="1:8">
      <c r="A3149" s="82"/>
      <c r="B3149" s="82"/>
      <c r="C3149" s="84"/>
      <c r="D3149" s="83"/>
      <c r="E3149" s="81"/>
      <c r="F3149" s="81"/>
      <c r="G3149" s="81"/>
      <c r="H3149" s="84"/>
    </row>
    <row r="3150" spans="1:8">
      <c r="A3150" s="82"/>
      <c r="B3150" s="82"/>
      <c r="C3150" s="84"/>
      <c r="D3150" s="83"/>
      <c r="E3150" s="81"/>
      <c r="F3150" s="81"/>
      <c r="G3150" s="81"/>
      <c r="H3150" s="84"/>
    </row>
    <row r="3151" spans="1:8">
      <c r="A3151" s="82"/>
      <c r="B3151" s="82"/>
      <c r="C3151" s="84"/>
      <c r="D3151" s="83"/>
      <c r="E3151" s="81"/>
      <c r="F3151" s="81"/>
      <c r="G3151" s="81"/>
      <c r="H3151" s="84"/>
    </row>
    <row r="3152" spans="1:8">
      <c r="A3152" s="82"/>
      <c r="B3152" s="82"/>
      <c r="C3152" s="84"/>
      <c r="D3152" s="83"/>
      <c r="E3152" s="81"/>
      <c r="F3152" s="81"/>
      <c r="G3152" s="81"/>
      <c r="H3152" s="84"/>
    </row>
    <row r="3153" spans="1:8">
      <c r="A3153" s="82"/>
      <c r="B3153" s="82"/>
      <c r="C3153" s="84"/>
      <c r="D3153" s="83"/>
      <c r="E3153" s="81"/>
      <c r="F3153" s="81"/>
      <c r="G3153" s="81"/>
      <c r="H3153" s="84"/>
    </row>
    <row r="3154" spans="1:8">
      <c r="A3154" s="82"/>
      <c r="B3154" s="82"/>
      <c r="C3154" s="84"/>
      <c r="D3154" s="83"/>
      <c r="E3154" s="81"/>
      <c r="F3154" s="81"/>
      <c r="G3154" s="81"/>
      <c r="H3154" s="84"/>
    </row>
    <row r="3155" spans="1:8">
      <c r="A3155" s="82"/>
      <c r="B3155" s="82"/>
      <c r="C3155" s="84"/>
      <c r="D3155" s="83"/>
      <c r="E3155" s="81"/>
      <c r="F3155" s="81"/>
      <c r="G3155" s="81"/>
      <c r="H3155" s="84"/>
    </row>
    <row r="3156" spans="1:8">
      <c r="A3156" s="82"/>
      <c r="B3156" s="82"/>
      <c r="C3156" s="84"/>
      <c r="D3156" s="83"/>
      <c r="E3156" s="81"/>
      <c r="F3156" s="81"/>
      <c r="G3156" s="81"/>
      <c r="H3156" s="84"/>
    </row>
    <row r="3157" spans="1:8">
      <c r="A3157" s="82"/>
      <c r="B3157" s="82"/>
      <c r="C3157" s="84"/>
      <c r="D3157" s="83"/>
      <c r="E3157" s="81"/>
      <c r="F3157" s="81"/>
      <c r="G3157" s="81"/>
      <c r="H3157" s="84"/>
    </row>
    <row r="3158" spans="1:8">
      <c r="A3158" s="82"/>
      <c r="B3158" s="82"/>
      <c r="C3158" s="84"/>
      <c r="D3158" s="83"/>
      <c r="E3158" s="81"/>
      <c r="F3158" s="81"/>
      <c r="G3158" s="81"/>
      <c r="H3158" s="84"/>
    </row>
    <row r="3159" spans="1:8">
      <c r="A3159" s="82"/>
      <c r="B3159" s="82"/>
      <c r="C3159" s="84"/>
      <c r="D3159" s="83"/>
      <c r="E3159" s="81"/>
      <c r="F3159" s="81"/>
      <c r="G3159" s="81"/>
      <c r="H3159" s="84"/>
    </row>
    <row r="3160" spans="1:8">
      <c r="A3160" s="82"/>
      <c r="B3160" s="82"/>
      <c r="C3160" s="84"/>
      <c r="D3160" s="83"/>
      <c r="E3160" s="81"/>
      <c r="F3160" s="81"/>
      <c r="G3160" s="81"/>
      <c r="H3160" s="84"/>
    </row>
    <row r="3161" spans="1:8">
      <c r="A3161" s="82"/>
      <c r="B3161" s="82"/>
      <c r="C3161" s="84"/>
      <c r="D3161" s="83"/>
      <c r="E3161" s="81"/>
      <c r="F3161" s="81"/>
      <c r="G3161" s="81"/>
      <c r="H3161" s="84"/>
    </row>
    <row r="3162" spans="1:8">
      <c r="A3162" s="82"/>
      <c r="B3162" s="82"/>
      <c r="C3162" s="84"/>
      <c r="D3162" s="83"/>
      <c r="E3162" s="81"/>
      <c r="F3162" s="81"/>
      <c r="G3162" s="81"/>
      <c r="H3162" s="84"/>
    </row>
    <row r="3163" spans="1:8">
      <c r="A3163" s="82"/>
      <c r="B3163" s="82"/>
      <c r="C3163" s="84"/>
      <c r="D3163" s="83"/>
      <c r="E3163" s="81"/>
      <c r="F3163" s="81"/>
      <c r="G3163" s="81"/>
      <c r="H3163" s="84"/>
    </row>
    <row r="3164" spans="1:8">
      <c r="A3164" s="82"/>
      <c r="B3164" s="82"/>
      <c r="C3164" s="84"/>
      <c r="D3164" s="83"/>
      <c r="E3164" s="81"/>
      <c r="F3164" s="81"/>
      <c r="G3164" s="81"/>
      <c r="H3164" s="84"/>
    </row>
    <row r="3165" spans="1:8">
      <c r="A3165" s="82"/>
      <c r="B3165" s="82"/>
      <c r="C3165" s="84"/>
      <c r="D3165" s="83"/>
      <c r="E3165" s="81"/>
      <c r="F3165" s="81"/>
      <c r="G3165" s="81"/>
      <c r="H3165" s="84"/>
    </row>
    <row r="3166" spans="1:8">
      <c r="A3166" s="82"/>
      <c r="B3166" s="82"/>
      <c r="C3166" s="84"/>
      <c r="D3166" s="83"/>
      <c r="E3166" s="81"/>
      <c r="F3166" s="81"/>
      <c r="G3166" s="81"/>
      <c r="H3166" s="84"/>
    </row>
    <row r="3167" spans="1:8">
      <c r="A3167" s="82"/>
      <c r="B3167" s="82"/>
      <c r="C3167" s="84"/>
      <c r="D3167" s="83"/>
      <c r="E3167" s="81"/>
      <c r="F3167" s="81"/>
      <c r="G3167" s="81"/>
      <c r="H3167" s="84"/>
    </row>
    <row r="3168" spans="1:8">
      <c r="A3168" s="82"/>
      <c r="B3168" s="82"/>
      <c r="C3168" s="84"/>
      <c r="D3168" s="83"/>
      <c r="E3168" s="81"/>
      <c r="F3168" s="81"/>
      <c r="G3168" s="81"/>
      <c r="H3168" s="84"/>
    </row>
    <row r="3169" spans="1:8">
      <c r="A3169" s="82"/>
      <c r="B3169" s="82"/>
      <c r="C3169" s="84"/>
      <c r="D3169" s="83"/>
      <c r="E3169" s="81"/>
      <c r="F3169" s="81"/>
      <c r="G3169" s="81"/>
      <c r="H3169" s="84"/>
    </row>
    <row r="3170" spans="1:8">
      <c r="A3170" s="82"/>
      <c r="B3170" s="82"/>
      <c r="C3170" s="84"/>
      <c r="D3170" s="83"/>
      <c r="E3170" s="81"/>
      <c r="F3170" s="81"/>
      <c r="G3170" s="81"/>
      <c r="H3170" s="84"/>
    </row>
    <row r="3171" spans="1:8">
      <c r="A3171" s="82"/>
      <c r="B3171" s="82"/>
      <c r="C3171" s="84"/>
      <c r="D3171" s="83"/>
      <c r="E3171" s="81"/>
      <c r="F3171" s="81"/>
      <c r="G3171" s="81"/>
      <c r="H3171" s="84"/>
    </row>
    <row r="3172" spans="1:8">
      <c r="A3172" s="82"/>
      <c r="B3172" s="82"/>
      <c r="C3172" s="84"/>
      <c r="D3172" s="83"/>
      <c r="E3172" s="81"/>
      <c r="F3172" s="81"/>
      <c r="G3172" s="81"/>
      <c r="H3172" s="84"/>
    </row>
    <row r="3173" spans="1:8">
      <c r="A3173" s="82"/>
      <c r="B3173" s="82"/>
      <c r="C3173" s="84"/>
      <c r="D3173" s="83"/>
      <c r="E3173" s="81"/>
      <c r="F3173" s="81"/>
      <c r="G3173" s="81"/>
      <c r="H3173" s="84"/>
    </row>
    <row r="3174" spans="1:8">
      <c r="A3174" s="82"/>
      <c r="B3174" s="82"/>
      <c r="C3174" s="84"/>
      <c r="D3174" s="83"/>
      <c r="E3174" s="81"/>
      <c r="F3174" s="81"/>
      <c r="G3174" s="81"/>
      <c r="H3174" s="84"/>
    </row>
    <row r="3175" spans="1:8">
      <c r="A3175" s="82"/>
      <c r="B3175" s="82"/>
      <c r="C3175" s="84"/>
      <c r="D3175" s="83"/>
      <c r="E3175" s="81"/>
      <c r="F3175" s="81"/>
      <c r="G3175" s="81"/>
      <c r="H3175" s="84"/>
    </row>
    <row r="3176" spans="1:8">
      <c r="A3176" s="82"/>
      <c r="B3176" s="82"/>
      <c r="C3176" s="84"/>
      <c r="D3176" s="83"/>
      <c r="E3176" s="81"/>
      <c r="F3176" s="81"/>
      <c r="G3176" s="81"/>
      <c r="H3176" s="84"/>
    </row>
    <row r="3177" spans="1:8">
      <c r="A3177" s="82"/>
      <c r="B3177" s="82"/>
      <c r="C3177" s="84"/>
      <c r="D3177" s="83"/>
      <c r="E3177" s="81"/>
      <c r="F3177" s="81"/>
      <c r="G3177" s="81"/>
      <c r="H3177" s="84"/>
    </row>
    <row r="3178" spans="1:8">
      <c r="A3178" s="82"/>
      <c r="B3178" s="82"/>
      <c r="C3178" s="84"/>
      <c r="D3178" s="83"/>
      <c r="E3178" s="81"/>
      <c r="F3178" s="81"/>
      <c r="G3178" s="81"/>
      <c r="H3178" s="84"/>
    </row>
    <row r="3179" spans="1:8">
      <c r="A3179" s="82"/>
      <c r="B3179" s="82"/>
      <c r="C3179" s="84"/>
      <c r="D3179" s="83"/>
      <c r="E3179" s="81"/>
      <c r="F3179" s="81"/>
      <c r="G3179" s="81"/>
      <c r="H3179" s="84"/>
    </row>
    <row r="3180" spans="1:8">
      <c r="A3180" s="82"/>
      <c r="B3180" s="82"/>
      <c r="C3180" s="84"/>
      <c r="D3180" s="83"/>
      <c r="E3180" s="81"/>
      <c r="F3180" s="81"/>
      <c r="G3180" s="81"/>
      <c r="H3180" s="84"/>
    </row>
    <row r="3181" spans="1:8">
      <c r="A3181" s="82"/>
      <c r="B3181" s="82"/>
      <c r="C3181" s="84"/>
      <c r="D3181" s="83"/>
      <c r="E3181" s="81"/>
      <c r="F3181" s="81"/>
      <c r="G3181" s="81"/>
      <c r="H3181" s="84"/>
    </row>
    <row r="3182" spans="1:8">
      <c r="A3182" s="82"/>
      <c r="B3182" s="82"/>
      <c r="C3182" s="84"/>
      <c r="D3182" s="83"/>
      <c r="E3182" s="81"/>
      <c r="F3182" s="81"/>
      <c r="G3182" s="81"/>
      <c r="H3182" s="84"/>
    </row>
    <row r="3183" spans="1:8">
      <c r="A3183" s="82"/>
      <c r="B3183" s="82"/>
      <c r="C3183" s="84"/>
      <c r="D3183" s="83"/>
      <c r="E3183" s="81"/>
      <c r="F3183" s="81"/>
      <c r="G3183" s="81"/>
      <c r="H3183" s="84"/>
    </row>
    <row r="3184" spans="1:8">
      <c r="A3184" s="82"/>
      <c r="B3184" s="82"/>
      <c r="C3184" s="84"/>
      <c r="D3184" s="83"/>
      <c r="E3184" s="81"/>
      <c r="F3184" s="81"/>
      <c r="G3184" s="81"/>
      <c r="H3184" s="84"/>
    </row>
    <row r="3185" spans="1:8">
      <c r="A3185" s="82"/>
      <c r="B3185" s="82"/>
      <c r="C3185" s="84"/>
      <c r="D3185" s="83"/>
      <c r="E3185" s="81"/>
      <c r="F3185" s="81"/>
      <c r="G3185" s="81"/>
      <c r="H3185" s="84"/>
    </row>
    <row r="3186" spans="1:8">
      <c r="A3186" s="82"/>
      <c r="B3186" s="82"/>
      <c r="C3186" s="84"/>
      <c r="D3186" s="83"/>
      <c r="E3186" s="81"/>
      <c r="F3186" s="81"/>
      <c r="G3186" s="81"/>
      <c r="H3186" s="84"/>
    </row>
    <row r="3187" spans="1:8">
      <c r="A3187" s="82"/>
      <c r="B3187" s="82"/>
      <c r="C3187" s="84"/>
      <c r="D3187" s="83"/>
      <c r="E3187" s="81"/>
      <c r="F3187" s="81"/>
      <c r="G3187" s="81"/>
      <c r="H3187" s="84"/>
    </row>
    <row r="3188" spans="1:8">
      <c r="A3188" s="82"/>
      <c r="B3188" s="82"/>
      <c r="C3188" s="84"/>
      <c r="D3188" s="83"/>
      <c r="E3188" s="81"/>
      <c r="F3188" s="81"/>
      <c r="G3188" s="81"/>
      <c r="H3188" s="84"/>
    </row>
    <row r="3189" spans="1:8">
      <c r="A3189" s="82"/>
      <c r="B3189" s="82"/>
      <c r="C3189" s="84"/>
      <c r="D3189" s="83"/>
      <c r="E3189" s="81"/>
      <c r="F3189" s="81"/>
      <c r="G3189" s="81"/>
      <c r="H3189" s="84"/>
    </row>
    <row r="3190" spans="1:8">
      <c r="A3190" s="82"/>
      <c r="B3190" s="82"/>
      <c r="C3190" s="84"/>
      <c r="D3190" s="83"/>
      <c r="E3190" s="81"/>
      <c r="F3190" s="81"/>
      <c r="G3190" s="81"/>
      <c r="H3190" s="84"/>
    </row>
    <row r="3191" spans="1:8">
      <c r="A3191" s="82"/>
      <c r="B3191" s="82"/>
      <c r="C3191" s="84"/>
      <c r="D3191" s="83"/>
      <c r="E3191" s="81"/>
      <c r="F3191" s="81"/>
      <c r="G3191" s="81"/>
      <c r="H3191" s="84"/>
    </row>
    <row r="3192" spans="1:8">
      <c r="A3192" s="82"/>
      <c r="B3192" s="82"/>
      <c r="C3192" s="84"/>
      <c r="D3192" s="83"/>
      <c r="E3192" s="81"/>
      <c r="F3192" s="81"/>
      <c r="G3192" s="81"/>
      <c r="H3192" s="84"/>
    </row>
    <row r="3193" spans="1:8">
      <c r="A3193" s="82"/>
      <c r="B3193" s="82"/>
      <c r="C3193" s="84"/>
      <c r="D3193" s="83"/>
      <c r="E3193" s="81"/>
      <c r="F3193" s="81"/>
      <c r="G3193" s="81"/>
      <c r="H3193" s="84"/>
    </row>
    <row r="3194" spans="1:8">
      <c r="A3194" s="82"/>
      <c r="B3194" s="82"/>
      <c r="C3194" s="84"/>
      <c r="D3194" s="83"/>
      <c r="E3194" s="81"/>
      <c r="F3194" s="81"/>
      <c r="G3194" s="81"/>
      <c r="H3194" s="84"/>
    </row>
    <row r="3195" spans="1:8">
      <c r="A3195" s="82"/>
      <c r="B3195" s="82"/>
      <c r="C3195" s="84"/>
      <c r="D3195" s="83"/>
      <c r="E3195" s="81"/>
      <c r="F3195" s="81"/>
      <c r="G3195" s="81"/>
      <c r="H3195" s="84"/>
    </row>
    <row r="3196" spans="1:8">
      <c r="A3196" s="82"/>
      <c r="B3196" s="82"/>
      <c r="C3196" s="84"/>
      <c r="D3196" s="83"/>
      <c r="E3196" s="81"/>
      <c r="F3196" s="81"/>
      <c r="G3196" s="81"/>
      <c r="H3196" s="84"/>
    </row>
    <row r="3197" spans="1:8">
      <c r="A3197" s="82"/>
      <c r="B3197" s="82"/>
      <c r="C3197" s="84"/>
      <c r="D3197" s="83"/>
      <c r="E3197" s="81"/>
      <c r="F3197" s="81"/>
      <c r="G3197" s="81"/>
      <c r="H3197" s="84"/>
    </row>
    <row r="3198" spans="1:8">
      <c r="A3198" s="82"/>
      <c r="B3198" s="82"/>
      <c r="C3198" s="84"/>
      <c r="D3198" s="83"/>
      <c r="E3198" s="81"/>
      <c r="F3198" s="81"/>
      <c r="G3198" s="81"/>
      <c r="H3198" s="84"/>
    </row>
    <row r="3199" spans="1:8">
      <c r="A3199" s="82"/>
      <c r="B3199" s="82"/>
      <c r="C3199" s="84"/>
      <c r="D3199" s="83"/>
      <c r="E3199" s="81"/>
      <c r="F3199" s="81"/>
      <c r="G3199" s="81"/>
      <c r="H3199" s="84"/>
    </row>
    <row r="3200" spans="1:8">
      <c r="A3200" s="82"/>
      <c r="B3200" s="82"/>
      <c r="C3200" s="84"/>
      <c r="D3200" s="83"/>
      <c r="E3200" s="81"/>
      <c r="F3200" s="81"/>
      <c r="G3200" s="81"/>
      <c r="H3200" s="84"/>
    </row>
    <row r="3201" spans="1:8">
      <c r="A3201" s="82"/>
      <c r="B3201" s="82"/>
      <c r="C3201" s="84"/>
      <c r="D3201" s="83"/>
      <c r="E3201" s="81"/>
      <c r="F3201" s="81"/>
      <c r="G3201" s="81"/>
      <c r="H3201" s="84"/>
    </row>
    <row r="3202" spans="1:8">
      <c r="A3202" s="82"/>
      <c r="B3202" s="82"/>
      <c r="C3202" s="84"/>
      <c r="D3202" s="83"/>
      <c r="E3202" s="81"/>
      <c r="F3202" s="81"/>
      <c r="G3202" s="81"/>
      <c r="H3202" s="84"/>
    </row>
    <row r="3203" spans="1:8">
      <c r="A3203" s="82"/>
      <c r="B3203" s="82"/>
      <c r="C3203" s="84"/>
      <c r="D3203" s="83"/>
      <c r="E3203" s="81"/>
      <c r="F3203" s="81"/>
      <c r="G3203" s="81"/>
      <c r="H3203" s="84"/>
    </row>
    <row r="3204" spans="1:8">
      <c r="A3204" s="82"/>
      <c r="B3204" s="82"/>
      <c r="C3204" s="84"/>
      <c r="D3204" s="83"/>
      <c r="E3204" s="81"/>
      <c r="F3204" s="81"/>
      <c r="G3204" s="81"/>
      <c r="H3204" s="84"/>
    </row>
    <row r="3205" spans="1:8">
      <c r="A3205" s="82"/>
      <c r="B3205" s="82"/>
      <c r="C3205" s="84"/>
      <c r="D3205" s="83"/>
      <c r="E3205" s="81"/>
      <c r="F3205" s="81"/>
      <c r="G3205" s="81"/>
      <c r="H3205" s="84"/>
    </row>
    <row r="3206" spans="1:8">
      <c r="A3206" s="82"/>
      <c r="B3206" s="82"/>
      <c r="C3206" s="84"/>
      <c r="D3206" s="83"/>
      <c r="E3206" s="81"/>
      <c r="F3206" s="81"/>
      <c r="G3206" s="81"/>
      <c r="H3206" s="84"/>
    </row>
    <row r="3207" spans="1:8">
      <c r="A3207" s="82"/>
      <c r="B3207" s="82"/>
      <c r="C3207" s="84"/>
      <c r="D3207" s="83"/>
      <c r="E3207" s="81"/>
      <c r="F3207" s="81"/>
      <c r="G3207" s="81"/>
      <c r="H3207" s="84"/>
    </row>
    <row r="3208" spans="1:8">
      <c r="A3208" s="82"/>
      <c r="B3208" s="82"/>
      <c r="C3208" s="84"/>
      <c r="D3208" s="83"/>
      <c r="E3208" s="81"/>
      <c r="F3208" s="81"/>
      <c r="G3208" s="81"/>
      <c r="H3208" s="84"/>
    </row>
    <row r="3209" spans="1:8">
      <c r="A3209" s="82"/>
      <c r="B3209" s="82"/>
      <c r="C3209" s="84"/>
      <c r="D3209" s="83"/>
      <c r="E3209" s="81"/>
      <c r="F3209" s="81"/>
      <c r="G3209" s="81"/>
      <c r="H3209" s="84"/>
    </row>
    <row r="3210" spans="1:8">
      <c r="A3210" s="82"/>
      <c r="B3210" s="82"/>
      <c r="C3210" s="84"/>
      <c r="D3210" s="83"/>
      <c r="E3210" s="81"/>
      <c r="F3210" s="81"/>
      <c r="G3210" s="81"/>
      <c r="H3210" s="84"/>
    </row>
    <row r="3211" spans="1:8">
      <c r="A3211" s="82"/>
      <c r="B3211" s="82"/>
      <c r="C3211" s="84"/>
      <c r="D3211" s="83"/>
      <c r="E3211" s="81"/>
      <c r="F3211" s="81"/>
      <c r="G3211" s="81"/>
      <c r="H3211" s="84"/>
    </row>
    <row r="3212" spans="1:8">
      <c r="A3212" s="82"/>
      <c r="B3212" s="82"/>
      <c r="C3212" s="84"/>
      <c r="D3212" s="83"/>
      <c r="E3212" s="81"/>
      <c r="F3212" s="81"/>
      <c r="G3212" s="81"/>
      <c r="H3212" s="84"/>
    </row>
    <row r="3213" spans="1:8">
      <c r="A3213" s="82"/>
      <c r="B3213" s="82"/>
      <c r="C3213" s="84"/>
      <c r="D3213" s="83"/>
      <c r="E3213" s="81"/>
      <c r="F3213" s="81"/>
      <c r="G3213" s="81"/>
      <c r="H3213" s="84"/>
    </row>
    <row r="3214" spans="1:8">
      <c r="A3214" s="82"/>
      <c r="B3214" s="82"/>
      <c r="C3214" s="84"/>
      <c r="D3214" s="83"/>
      <c r="E3214" s="81"/>
      <c r="F3214" s="81"/>
      <c r="G3214" s="81"/>
      <c r="H3214" s="84"/>
    </row>
    <row r="3215" spans="1:8">
      <c r="A3215" s="82"/>
      <c r="B3215" s="82"/>
      <c r="C3215" s="84"/>
      <c r="D3215" s="83"/>
      <c r="E3215" s="81"/>
      <c r="F3215" s="81"/>
      <c r="G3215" s="81"/>
      <c r="H3215" s="84"/>
    </row>
    <row r="3216" spans="1:8">
      <c r="A3216" s="82"/>
      <c r="B3216" s="82"/>
      <c r="C3216" s="84"/>
      <c r="D3216" s="83"/>
      <c r="E3216" s="81"/>
      <c r="F3216" s="81"/>
      <c r="G3216" s="81"/>
      <c r="H3216" s="84"/>
    </row>
    <row r="3217" spans="1:8">
      <c r="A3217" s="82"/>
      <c r="B3217" s="82"/>
      <c r="C3217" s="84"/>
      <c r="D3217" s="83"/>
      <c r="E3217" s="81"/>
      <c r="F3217" s="81"/>
      <c r="G3217" s="81"/>
      <c r="H3217" s="84"/>
    </row>
    <row r="3218" spans="1:8">
      <c r="A3218" s="82"/>
      <c r="B3218" s="82"/>
      <c r="C3218" s="84"/>
      <c r="D3218" s="83"/>
      <c r="E3218" s="81"/>
      <c r="F3218" s="81"/>
      <c r="G3218" s="81"/>
      <c r="H3218" s="84"/>
    </row>
    <row r="3219" spans="1:8">
      <c r="A3219" s="82"/>
      <c r="B3219" s="82"/>
      <c r="C3219" s="84"/>
      <c r="D3219" s="83"/>
      <c r="E3219" s="81"/>
      <c r="F3219" s="81"/>
      <c r="G3219" s="81"/>
      <c r="H3219" s="84"/>
    </row>
    <row r="3220" spans="1:8">
      <c r="A3220" s="82"/>
      <c r="B3220" s="82"/>
      <c r="C3220" s="84"/>
      <c r="D3220" s="83"/>
      <c r="E3220" s="81"/>
      <c r="F3220" s="81"/>
      <c r="G3220" s="81"/>
      <c r="H3220" s="84"/>
    </row>
    <row r="3221" spans="1:8">
      <c r="A3221" s="82"/>
      <c r="B3221" s="82"/>
      <c r="C3221" s="84"/>
      <c r="D3221" s="83"/>
      <c r="E3221" s="81"/>
      <c r="F3221" s="81"/>
      <c r="G3221" s="81"/>
      <c r="H3221" s="84"/>
    </row>
    <row r="3222" spans="1:8">
      <c r="A3222" s="82"/>
      <c r="B3222" s="82"/>
      <c r="C3222" s="84"/>
      <c r="D3222" s="83"/>
      <c r="E3222" s="81"/>
      <c r="F3222" s="81"/>
      <c r="G3222" s="81"/>
      <c r="H3222" s="84"/>
    </row>
    <row r="3223" spans="1:8">
      <c r="A3223" s="82"/>
      <c r="B3223" s="82"/>
      <c r="C3223" s="84"/>
      <c r="D3223" s="83"/>
      <c r="E3223" s="81"/>
      <c r="F3223" s="81"/>
      <c r="G3223" s="81"/>
      <c r="H3223" s="84"/>
    </row>
    <row r="3224" spans="1:8">
      <c r="A3224" s="82"/>
      <c r="B3224" s="82"/>
      <c r="C3224" s="84"/>
      <c r="D3224" s="83"/>
      <c r="E3224" s="81"/>
      <c r="F3224" s="81"/>
      <c r="G3224" s="81"/>
      <c r="H3224" s="84"/>
    </row>
    <row r="3225" spans="1:8">
      <c r="A3225" s="82"/>
      <c r="B3225" s="82"/>
      <c r="C3225" s="84"/>
      <c r="D3225" s="83"/>
      <c r="E3225" s="81"/>
      <c r="F3225" s="81"/>
      <c r="G3225" s="81"/>
      <c r="H3225" s="84"/>
    </row>
    <row r="3226" spans="1:8">
      <c r="A3226" s="82"/>
      <c r="B3226" s="82"/>
      <c r="C3226" s="84"/>
      <c r="D3226" s="83"/>
      <c r="E3226" s="81"/>
      <c r="F3226" s="81"/>
      <c r="G3226" s="81"/>
      <c r="H3226" s="84"/>
    </row>
    <row r="3227" spans="1:8">
      <c r="A3227" s="82"/>
      <c r="B3227" s="82"/>
      <c r="C3227" s="84"/>
      <c r="D3227" s="83"/>
      <c r="E3227" s="81"/>
      <c r="F3227" s="81"/>
      <c r="G3227" s="81"/>
      <c r="H3227" s="84"/>
    </row>
    <row r="3228" spans="1:8">
      <c r="A3228" s="82"/>
      <c r="B3228" s="82"/>
      <c r="C3228" s="84"/>
      <c r="D3228" s="83"/>
      <c r="E3228" s="81"/>
      <c r="F3228" s="81"/>
      <c r="G3228" s="81"/>
      <c r="H3228" s="84"/>
    </row>
    <row r="3229" spans="1:8">
      <c r="A3229" s="82"/>
      <c r="B3229" s="82"/>
      <c r="C3229" s="84"/>
      <c r="D3229" s="83"/>
      <c r="E3229" s="81"/>
      <c r="F3229" s="81"/>
      <c r="G3229" s="81"/>
      <c r="H3229" s="84"/>
    </row>
    <row r="3230" spans="1:8">
      <c r="A3230" s="82"/>
      <c r="B3230" s="82"/>
      <c r="C3230" s="84"/>
      <c r="D3230" s="83"/>
      <c r="E3230" s="81"/>
      <c r="F3230" s="81"/>
      <c r="G3230" s="81"/>
      <c r="H3230" s="84"/>
    </row>
    <row r="3231" spans="1:8">
      <c r="A3231" s="82"/>
      <c r="B3231" s="82"/>
      <c r="C3231" s="84"/>
      <c r="D3231" s="83"/>
      <c r="E3231" s="81"/>
      <c r="F3231" s="81"/>
      <c r="G3231" s="81"/>
      <c r="H3231" s="84"/>
    </row>
    <row r="3232" spans="1:8">
      <c r="A3232" s="82"/>
      <c r="B3232" s="82"/>
      <c r="C3232" s="84"/>
      <c r="D3232" s="83"/>
      <c r="E3232" s="81"/>
      <c r="F3232" s="81"/>
      <c r="G3232" s="81"/>
      <c r="H3232" s="84"/>
    </row>
    <row r="3233" spans="1:8">
      <c r="A3233" s="82"/>
      <c r="B3233" s="82"/>
      <c r="C3233" s="84"/>
      <c r="D3233" s="83"/>
      <c r="E3233" s="81"/>
      <c r="F3233" s="81"/>
      <c r="G3233" s="81"/>
      <c r="H3233" s="84"/>
    </row>
    <row r="3234" spans="1:8">
      <c r="A3234" s="82"/>
      <c r="B3234" s="82"/>
      <c r="C3234" s="84"/>
      <c r="D3234" s="83"/>
      <c r="E3234" s="81"/>
      <c r="F3234" s="81"/>
      <c r="G3234" s="81"/>
      <c r="H3234" s="84"/>
    </row>
    <row r="3235" spans="1:8">
      <c r="A3235" s="82"/>
      <c r="B3235" s="82"/>
      <c r="C3235" s="84"/>
      <c r="D3235" s="83"/>
      <c r="E3235" s="81"/>
      <c r="F3235" s="81"/>
      <c r="G3235" s="81"/>
      <c r="H3235" s="84"/>
    </row>
    <row r="3236" spans="1:8">
      <c r="A3236" s="82"/>
      <c r="B3236" s="82"/>
      <c r="C3236" s="84"/>
      <c r="D3236" s="83"/>
      <c r="E3236" s="81"/>
      <c r="F3236" s="81"/>
      <c r="G3236" s="81"/>
      <c r="H3236" s="84"/>
    </row>
    <row r="3237" spans="1:8">
      <c r="A3237" s="82"/>
      <c r="B3237" s="82"/>
      <c r="C3237" s="84"/>
      <c r="D3237" s="83"/>
      <c r="E3237" s="81"/>
      <c r="F3237" s="81"/>
      <c r="G3237" s="81"/>
      <c r="H3237" s="84"/>
    </row>
    <row r="3238" spans="1:8">
      <c r="A3238" s="82"/>
      <c r="B3238" s="82"/>
      <c r="C3238" s="84"/>
      <c r="D3238" s="83"/>
      <c r="E3238" s="81"/>
      <c r="F3238" s="81"/>
      <c r="G3238" s="81"/>
      <c r="H3238" s="84"/>
    </row>
    <row r="3239" spans="1:8">
      <c r="A3239" s="82"/>
      <c r="B3239" s="82"/>
      <c r="C3239" s="84"/>
      <c r="D3239" s="83"/>
      <c r="E3239" s="81"/>
      <c r="F3239" s="81"/>
      <c r="G3239" s="81"/>
      <c r="H3239" s="84"/>
    </row>
    <row r="3240" spans="1:8">
      <c r="A3240" s="82"/>
      <c r="B3240" s="82"/>
      <c r="C3240" s="84"/>
      <c r="D3240" s="83"/>
      <c r="E3240" s="81"/>
      <c r="F3240" s="81"/>
      <c r="G3240" s="81"/>
      <c r="H3240" s="84"/>
    </row>
    <row r="3241" spans="1:8">
      <c r="A3241" s="82"/>
      <c r="B3241" s="82"/>
      <c r="C3241" s="84"/>
      <c r="D3241" s="83"/>
      <c r="E3241" s="81"/>
      <c r="F3241" s="81"/>
      <c r="G3241" s="81"/>
      <c r="H3241" s="84"/>
    </row>
    <row r="3242" spans="1:8">
      <c r="A3242" s="82"/>
      <c r="B3242" s="82"/>
      <c r="C3242" s="84"/>
      <c r="D3242" s="83"/>
      <c r="E3242" s="81"/>
      <c r="F3242" s="81"/>
      <c r="G3242" s="81"/>
      <c r="H3242" s="84"/>
    </row>
    <row r="3243" spans="1:8">
      <c r="A3243" s="82"/>
      <c r="B3243" s="82"/>
      <c r="C3243" s="84"/>
      <c r="D3243" s="83"/>
      <c r="E3243" s="81"/>
      <c r="F3243" s="81"/>
      <c r="G3243" s="81"/>
      <c r="H3243" s="84"/>
    </row>
    <row r="3244" spans="1:8">
      <c r="A3244" s="82"/>
      <c r="B3244" s="82"/>
      <c r="C3244" s="84"/>
      <c r="D3244" s="83"/>
      <c r="E3244" s="81"/>
      <c r="F3244" s="81"/>
      <c r="G3244" s="81"/>
      <c r="H3244" s="84"/>
    </row>
    <row r="3245" spans="1:8">
      <c r="A3245" s="82"/>
      <c r="B3245" s="82"/>
      <c r="C3245" s="84"/>
      <c r="D3245" s="83"/>
      <c r="E3245" s="81"/>
      <c r="F3245" s="81"/>
      <c r="G3245" s="81"/>
      <c r="H3245" s="84"/>
    </row>
    <row r="3246" spans="1:8">
      <c r="A3246" s="82"/>
      <c r="B3246" s="82"/>
      <c r="C3246" s="84"/>
      <c r="D3246" s="83"/>
      <c r="E3246" s="81"/>
      <c r="F3246" s="81"/>
      <c r="G3246" s="81"/>
      <c r="H3246" s="84"/>
    </row>
    <row r="3247" spans="1:8">
      <c r="A3247" s="82"/>
      <c r="B3247" s="82"/>
      <c r="C3247" s="84"/>
      <c r="D3247" s="83"/>
      <c r="E3247" s="81"/>
      <c r="F3247" s="81"/>
      <c r="G3247" s="81"/>
      <c r="H3247" s="84"/>
    </row>
    <row r="3248" spans="1:8">
      <c r="A3248" s="82"/>
      <c r="B3248" s="82"/>
      <c r="C3248" s="84"/>
      <c r="D3248" s="83"/>
      <c r="E3248" s="81"/>
      <c r="F3248" s="81"/>
      <c r="G3248" s="81"/>
      <c r="H3248" s="84"/>
    </row>
    <row r="3249" spans="1:8">
      <c r="A3249" s="82"/>
      <c r="B3249" s="82"/>
      <c r="C3249" s="84"/>
      <c r="D3249" s="83"/>
      <c r="E3249" s="81"/>
      <c r="F3249" s="81"/>
      <c r="G3249" s="81"/>
      <c r="H3249" s="84"/>
    </row>
    <row r="3250" spans="1:8">
      <c r="A3250" s="82"/>
      <c r="B3250" s="82"/>
      <c r="C3250" s="84"/>
      <c r="D3250" s="83"/>
      <c r="E3250" s="81"/>
      <c r="F3250" s="81"/>
      <c r="G3250" s="81"/>
      <c r="H3250" s="84"/>
    </row>
    <row r="3251" spans="1:8">
      <c r="A3251" s="82"/>
      <c r="B3251" s="82"/>
      <c r="C3251" s="84"/>
      <c r="D3251" s="83"/>
      <c r="E3251" s="81"/>
      <c r="F3251" s="81"/>
      <c r="G3251" s="81"/>
      <c r="H3251" s="84"/>
    </row>
    <row r="3252" spans="1:8">
      <c r="A3252" s="82"/>
      <c r="B3252" s="82"/>
      <c r="C3252" s="84"/>
      <c r="D3252" s="83"/>
      <c r="E3252" s="81"/>
      <c r="F3252" s="81"/>
      <c r="G3252" s="81"/>
      <c r="H3252" s="84"/>
    </row>
    <row r="3253" spans="1:8">
      <c r="A3253" s="82"/>
      <c r="B3253" s="82"/>
      <c r="C3253" s="84"/>
      <c r="D3253" s="83"/>
      <c r="E3253" s="81"/>
      <c r="F3253" s="81"/>
      <c r="G3253" s="81"/>
      <c r="H3253" s="84"/>
    </row>
    <row r="3254" spans="1:8">
      <c r="A3254" s="82"/>
      <c r="B3254" s="82"/>
      <c r="C3254" s="84"/>
      <c r="D3254" s="83"/>
      <c r="E3254" s="81"/>
      <c r="F3254" s="81"/>
      <c r="G3254" s="81"/>
      <c r="H3254" s="84"/>
    </row>
    <row r="3255" spans="1:8">
      <c r="A3255" s="82"/>
      <c r="B3255" s="82"/>
      <c r="C3255" s="84"/>
      <c r="D3255" s="83"/>
      <c r="E3255" s="81"/>
      <c r="F3255" s="81"/>
      <c r="G3255" s="81"/>
      <c r="H3255" s="84"/>
    </row>
    <row r="3256" spans="1:8">
      <c r="A3256" s="82"/>
      <c r="B3256" s="82"/>
      <c r="C3256" s="84"/>
      <c r="D3256" s="83"/>
      <c r="E3256" s="81"/>
      <c r="F3256" s="81"/>
      <c r="G3256" s="81"/>
      <c r="H3256" s="84"/>
    </row>
    <row r="3257" spans="1:8">
      <c r="A3257" s="82"/>
      <c r="B3257" s="82"/>
      <c r="C3257" s="84"/>
      <c r="D3257" s="83"/>
      <c r="E3257" s="81"/>
      <c r="F3257" s="81"/>
      <c r="G3257" s="81"/>
      <c r="H3257" s="84"/>
    </row>
    <row r="3258" spans="1:8">
      <c r="A3258" s="82"/>
      <c r="B3258" s="82"/>
      <c r="C3258" s="84"/>
      <c r="D3258" s="83"/>
      <c r="E3258" s="81"/>
      <c r="F3258" s="81"/>
      <c r="G3258" s="81"/>
      <c r="H3258" s="84"/>
    </row>
    <row r="3259" spans="1:8">
      <c r="A3259" s="82"/>
      <c r="B3259" s="82"/>
      <c r="C3259" s="84"/>
      <c r="D3259" s="83"/>
      <c r="E3259" s="81"/>
      <c r="F3259" s="81"/>
      <c r="G3259" s="81"/>
      <c r="H3259" s="84"/>
    </row>
    <row r="3260" spans="1:8">
      <c r="A3260" s="82"/>
      <c r="B3260" s="82"/>
      <c r="C3260" s="84"/>
      <c r="D3260" s="83"/>
      <c r="E3260" s="81"/>
      <c r="F3260" s="81"/>
      <c r="G3260" s="81"/>
      <c r="H3260" s="84"/>
    </row>
    <row r="3261" spans="1:8">
      <c r="A3261" s="82"/>
      <c r="B3261" s="82"/>
      <c r="C3261" s="84"/>
      <c r="D3261" s="83"/>
      <c r="E3261" s="81"/>
      <c r="F3261" s="81"/>
      <c r="G3261" s="81"/>
      <c r="H3261" s="84"/>
    </row>
    <row r="3262" spans="1:8">
      <c r="A3262" s="82"/>
      <c r="B3262" s="82"/>
      <c r="C3262" s="84"/>
      <c r="D3262" s="83"/>
      <c r="E3262" s="81"/>
      <c r="F3262" s="81"/>
      <c r="G3262" s="81"/>
      <c r="H3262" s="84"/>
    </row>
    <row r="3263" spans="1:8">
      <c r="A3263" s="82"/>
      <c r="B3263" s="82"/>
      <c r="C3263" s="84"/>
      <c r="D3263" s="83"/>
      <c r="E3263" s="81"/>
      <c r="F3263" s="81"/>
      <c r="G3263" s="81"/>
      <c r="H3263" s="84"/>
    </row>
    <row r="3264" spans="1:8">
      <c r="A3264" s="82"/>
      <c r="B3264" s="82"/>
      <c r="C3264" s="84"/>
      <c r="D3264" s="83"/>
      <c r="E3264" s="81"/>
      <c r="F3264" s="81"/>
      <c r="G3264" s="81"/>
      <c r="H3264" s="84"/>
    </row>
    <row r="3265" spans="1:8">
      <c r="A3265" s="82"/>
      <c r="B3265" s="82"/>
      <c r="C3265" s="84"/>
      <c r="D3265" s="83"/>
      <c r="E3265" s="81"/>
      <c r="F3265" s="81"/>
      <c r="G3265" s="81"/>
      <c r="H3265" s="84"/>
    </row>
    <row r="3266" spans="1:8">
      <c r="A3266" s="82"/>
      <c r="B3266" s="82"/>
      <c r="C3266" s="84"/>
      <c r="D3266" s="83"/>
      <c r="E3266" s="81"/>
      <c r="F3266" s="81"/>
      <c r="G3266" s="81"/>
      <c r="H3266" s="84"/>
    </row>
    <row r="3267" spans="1:8">
      <c r="A3267" s="82"/>
      <c r="B3267" s="82"/>
      <c r="C3267" s="84"/>
      <c r="D3267" s="83"/>
      <c r="E3267" s="81"/>
      <c r="F3267" s="81"/>
      <c r="G3267" s="81"/>
      <c r="H3267" s="84"/>
    </row>
    <row r="3268" spans="1:8">
      <c r="A3268" s="82"/>
      <c r="B3268" s="82"/>
      <c r="C3268" s="84"/>
      <c r="D3268" s="83"/>
      <c r="E3268" s="81"/>
      <c r="F3268" s="81"/>
      <c r="G3268" s="81"/>
      <c r="H3268" s="84"/>
    </row>
    <row r="3269" spans="1:8">
      <c r="A3269" s="82"/>
      <c r="B3269" s="82"/>
      <c r="C3269" s="84"/>
      <c r="D3269" s="83"/>
      <c r="E3269" s="81"/>
      <c r="F3269" s="81"/>
      <c r="G3269" s="81"/>
      <c r="H3269" s="84"/>
    </row>
    <row r="3270" spans="1:8">
      <c r="A3270" s="82"/>
      <c r="B3270" s="82"/>
      <c r="C3270" s="84"/>
      <c r="D3270" s="83"/>
      <c r="E3270" s="81"/>
      <c r="F3270" s="81"/>
      <c r="G3270" s="81"/>
      <c r="H3270" s="84"/>
    </row>
    <row r="3271" spans="1:8">
      <c r="A3271" s="82"/>
      <c r="B3271" s="82"/>
      <c r="C3271" s="84"/>
      <c r="D3271" s="83"/>
      <c r="E3271" s="81"/>
      <c r="F3271" s="81"/>
      <c r="G3271" s="81"/>
      <c r="H3271" s="84"/>
    </row>
    <row r="3272" spans="1:8">
      <c r="A3272" s="82"/>
      <c r="B3272" s="82"/>
      <c r="C3272" s="84"/>
      <c r="D3272" s="83"/>
      <c r="E3272" s="81"/>
      <c r="F3272" s="81"/>
      <c r="G3272" s="81"/>
      <c r="H3272" s="84"/>
    </row>
    <row r="3273" spans="1:8">
      <c r="A3273" s="82"/>
      <c r="B3273" s="82"/>
      <c r="C3273" s="84"/>
      <c r="D3273" s="83"/>
      <c r="E3273" s="81"/>
      <c r="F3273" s="81"/>
      <c r="G3273" s="81"/>
      <c r="H3273" s="84"/>
    </row>
    <row r="3274" spans="1:8">
      <c r="A3274" s="82"/>
      <c r="B3274" s="82"/>
      <c r="C3274" s="84"/>
      <c r="D3274" s="83"/>
      <c r="E3274" s="81"/>
      <c r="F3274" s="81"/>
      <c r="G3274" s="81"/>
      <c r="H3274" s="84"/>
    </row>
    <row r="3275" spans="1:8">
      <c r="A3275" s="82"/>
      <c r="B3275" s="82"/>
      <c r="C3275" s="84"/>
      <c r="D3275" s="83"/>
      <c r="E3275" s="81"/>
      <c r="F3275" s="81"/>
      <c r="G3275" s="81"/>
      <c r="H3275" s="84"/>
    </row>
    <row r="3276" spans="1:8">
      <c r="A3276" s="82"/>
      <c r="B3276" s="82"/>
      <c r="C3276" s="84"/>
      <c r="D3276" s="83"/>
      <c r="E3276" s="81"/>
      <c r="F3276" s="81"/>
      <c r="G3276" s="81"/>
      <c r="H3276" s="84"/>
    </row>
    <row r="3277" spans="1:8">
      <c r="A3277" s="82"/>
      <c r="B3277" s="82"/>
      <c r="C3277" s="84"/>
      <c r="D3277" s="83"/>
      <c r="E3277" s="81"/>
      <c r="F3277" s="81"/>
      <c r="G3277" s="81"/>
      <c r="H3277" s="84"/>
    </row>
    <row r="3278" spans="1:8">
      <c r="A3278" s="82"/>
      <c r="B3278" s="82"/>
      <c r="C3278" s="84"/>
      <c r="D3278" s="83"/>
      <c r="E3278" s="81"/>
      <c r="F3278" s="81"/>
      <c r="G3278" s="81"/>
      <c r="H3278" s="84"/>
    </row>
    <row r="3279" spans="1:8">
      <c r="A3279" s="82"/>
      <c r="B3279" s="82"/>
      <c r="C3279" s="84"/>
      <c r="D3279" s="83"/>
      <c r="E3279" s="81"/>
      <c r="F3279" s="81"/>
      <c r="G3279" s="81"/>
      <c r="H3279" s="84"/>
    </row>
    <row r="3280" spans="1:8">
      <c r="A3280" s="82"/>
      <c r="B3280" s="82"/>
      <c r="C3280" s="84"/>
      <c r="D3280" s="83"/>
      <c r="E3280" s="81"/>
      <c r="F3280" s="81"/>
      <c r="G3280" s="81"/>
      <c r="H3280" s="84"/>
    </row>
    <row r="3281" spans="1:8">
      <c r="A3281" s="82"/>
      <c r="B3281" s="82"/>
      <c r="C3281" s="84"/>
      <c r="D3281" s="83"/>
      <c r="E3281" s="81"/>
      <c r="F3281" s="81"/>
      <c r="G3281" s="81"/>
      <c r="H3281" s="84"/>
    </row>
    <row r="3282" spans="1:8">
      <c r="A3282" s="82"/>
      <c r="B3282" s="82"/>
      <c r="C3282" s="84"/>
      <c r="D3282" s="83"/>
      <c r="E3282" s="81"/>
      <c r="F3282" s="81"/>
      <c r="G3282" s="81"/>
      <c r="H3282" s="84"/>
    </row>
    <row r="3283" spans="1:8">
      <c r="A3283" s="82"/>
      <c r="B3283" s="82"/>
      <c r="C3283" s="84"/>
      <c r="D3283" s="83"/>
      <c r="E3283" s="81"/>
      <c r="F3283" s="81"/>
      <c r="G3283" s="81"/>
      <c r="H3283" s="84"/>
    </row>
    <row r="3284" spans="1:8">
      <c r="A3284" s="82"/>
      <c r="B3284" s="82"/>
      <c r="C3284" s="84"/>
      <c r="D3284" s="83"/>
      <c r="E3284" s="81"/>
      <c r="F3284" s="81"/>
      <c r="G3284" s="81"/>
      <c r="H3284" s="84"/>
    </row>
    <row r="3285" spans="1:8">
      <c r="A3285" s="82"/>
      <c r="B3285" s="82"/>
      <c r="C3285" s="84"/>
      <c r="D3285" s="83"/>
      <c r="E3285" s="81"/>
      <c r="F3285" s="81"/>
      <c r="G3285" s="81"/>
      <c r="H3285" s="84"/>
    </row>
    <row r="3286" spans="1:8">
      <c r="A3286" s="82"/>
      <c r="B3286" s="82"/>
      <c r="C3286" s="84"/>
      <c r="D3286" s="83"/>
      <c r="E3286" s="81"/>
      <c r="F3286" s="81"/>
      <c r="G3286" s="81"/>
      <c r="H3286" s="84"/>
    </row>
    <row r="3287" spans="1:8">
      <c r="A3287" s="82"/>
      <c r="B3287" s="82"/>
      <c r="C3287" s="84"/>
      <c r="D3287" s="83"/>
      <c r="E3287" s="81"/>
      <c r="F3287" s="81"/>
      <c r="G3287" s="81"/>
      <c r="H3287" s="84"/>
    </row>
    <row r="3288" spans="1:8">
      <c r="A3288" s="82"/>
      <c r="B3288" s="82"/>
      <c r="C3288" s="84"/>
      <c r="D3288" s="83"/>
      <c r="E3288" s="81"/>
      <c r="F3288" s="81"/>
      <c r="G3288" s="81"/>
      <c r="H3288" s="84"/>
    </row>
    <row r="3289" spans="1:8">
      <c r="A3289" s="82"/>
      <c r="B3289" s="82"/>
      <c r="C3289" s="84"/>
      <c r="D3289" s="83"/>
      <c r="E3289" s="81"/>
      <c r="F3289" s="81"/>
      <c r="G3289" s="81"/>
      <c r="H3289" s="84"/>
    </row>
    <row r="3290" spans="1:8">
      <c r="A3290" s="82"/>
      <c r="B3290" s="82"/>
      <c r="C3290" s="84"/>
      <c r="D3290" s="83"/>
      <c r="E3290" s="81"/>
      <c r="F3290" s="81"/>
      <c r="G3290" s="81"/>
      <c r="H3290" s="84"/>
    </row>
    <row r="3291" spans="1:8">
      <c r="A3291" s="82"/>
      <c r="B3291" s="82"/>
      <c r="C3291" s="84"/>
      <c r="D3291" s="83"/>
      <c r="E3291" s="81"/>
      <c r="F3291" s="81"/>
      <c r="G3291" s="81"/>
      <c r="H3291" s="84"/>
    </row>
    <row r="3292" spans="1:8">
      <c r="A3292" s="82"/>
      <c r="B3292" s="82"/>
      <c r="C3292" s="84"/>
      <c r="D3292" s="83"/>
      <c r="E3292" s="81"/>
      <c r="F3292" s="81"/>
      <c r="G3292" s="81"/>
      <c r="H3292" s="84"/>
    </row>
    <row r="3293" spans="1:8">
      <c r="A3293" s="82"/>
      <c r="B3293" s="82"/>
      <c r="C3293" s="84"/>
      <c r="D3293" s="83"/>
      <c r="E3293" s="81"/>
      <c r="F3293" s="81"/>
      <c r="G3293" s="81"/>
      <c r="H3293" s="84"/>
    </row>
    <row r="3294" spans="1:8">
      <c r="A3294" s="82"/>
      <c r="B3294" s="82"/>
      <c r="C3294" s="84"/>
      <c r="D3294" s="83"/>
      <c r="E3294" s="81"/>
      <c r="F3294" s="81"/>
      <c r="G3294" s="81"/>
      <c r="H3294" s="84"/>
    </row>
    <row r="3295" spans="1:8">
      <c r="A3295" s="82"/>
      <c r="B3295" s="82"/>
      <c r="C3295" s="84"/>
      <c r="D3295" s="83"/>
      <c r="E3295" s="81"/>
      <c r="F3295" s="81"/>
      <c r="G3295" s="81"/>
      <c r="H3295" s="84"/>
    </row>
    <row r="3296" spans="1:8">
      <c r="A3296" s="82"/>
      <c r="B3296" s="82"/>
      <c r="C3296" s="84"/>
      <c r="D3296" s="83"/>
      <c r="E3296" s="81"/>
      <c r="F3296" s="81"/>
      <c r="G3296" s="81"/>
      <c r="H3296" s="84"/>
    </row>
    <row r="3297" spans="1:8">
      <c r="A3297" s="82"/>
      <c r="B3297" s="82"/>
      <c r="C3297" s="84"/>
      <c r="D3297" s="83"/>
      <c r="E3297" s="81"/>
      <c r="F3297" s="81"/>
      <c r="G3297" s="81"/>
      <c r="H3297" s="84"/>
    </row>
    <row r="3298" spans="1:8">
      <c r="A3298" s="82"/>
      <c r="B3298" s="82"/>
      <c r="C3298" s="84"/>
      <c r="D3298" s="83"/>
      <c r="E3298" s="81"/>
      <c r="F3298" s="81"/>
      <c r="G3298" s="81"/>
      <c r="H3298" s="84"/>
    </row>
    <row r="3299" spans="1:8">
      <c r="A3299" s="82"/>
      <c r="B3299" s="82"/>
      <c r="C3299" s="84"/>
      <c r="D3299" s="83"/>
      <c r="E3299" s="81"/>
      <c r="F3299" s="81"/>
      <c r="G3299" s="81"/>
      <c r="H3299" s="84"/>
    </row>
    <row r="3300" spans="1:8">
      <c r="A3300" s="82"/>
      <c r="B3300" s="82"/>
      <c r="C3300" s="84"/>
      <c r="D3300" s="83"/>
      <c r="E3300" s="81"/>
      <c r="F3300" s="81"/>
      <c r="G3300" s="81"/>
      <c r="H3300" s="84"/>
    </row>
    <row r="3301" spans="1:8">
      <c r="A3301" s="82"/>
      <c r="B3301" s="82"/>
      <c r="C3301" s="84"/>
      <c r="D3301" s="83"/>
      <c r="E3301" s="81"/>
      <c r="F3301" s="81"/>
      <c r="G3301" s="81"/>
      <c r="H3301" s="84"/>
    </row>
    <row r="3302" spans="1:8">
      <c r="A3302" s="82"/>
      <c r="B3302" s="82"/>
      <c r="C3302" s="84"/>
      <c r="D3302" s="83"/>
      <c r="E3302" s="81"/>
      <c r="F3302" s="81"/>
      <c r="G3302" s="81"/>
      <c r="H3302" s="84"/>
    </row>
    <row r="3303" spans="1:8">
      <c r="A3303" s="82"/>
      <c r="B3303" s="82"/>
      <c r="C3303" s="84"/>
      <c r="D3303" s="83"/>
      <c r="E3303" s="81"/>
      <c r="F3303" s="81"/>
      <c r="G3303" s="81"/>
      <c r="H3303" s="84"/>
    </row>
    <row r="3304" spans="1:8">
      <c r="A3304" s="82"/>
      <c r="B3304" s="82"/>
      <c r="C3304" s="84"/>
      <c r="D3304" s="83"/>
      <c r="E3304" s="81"/>
      <c r="F3304" s="81"/>
      <c r="G3304" s="81"/>
      <c r="H3304" s="84"/>
    </row>
    <row r="3305" spans="1:8">
      <c r="A3305" s="82"/>
      <c r="B3305" s="82"/>
      <c r="C3305" s="84"/>
      <c r="D3305" s="83"/>
      <c r="E3305" s="81"/>
      <c r="F3305" s="81"/>
      <c r="G3305" s="81"/>
      <c r="H3305" s="84"/>
    </row>
    <row r="3306" spans="1:8">
      <c r="A3306" s="82"/>
      <c r="B3306" s="82"/>
      <c r="C3306" s="84"/>
      <c r="D3306" s="83"/>
      <c r="E3306" s="81"/>
      <c r="F3306" s="81"/>
      <c r="G3306" s="81"/>
      <c r="H3306" s="84"/>
    </row>
    <row r="3307" spans="1:8">
      <c r="A3307" s="82"/>
      <c r="B3307" s="82"/>
      <c r="C3307" s="84"/>
      <c r="D3307" s="83"/>
      <c r="E3307" s="81"/>
      <c r="F3307" s="81"/>
      <c r="G3307" s="81"/>
      <c r="H3307" s="84"/>
    </row>
    <row r="3308" spans="1:8">
      <c r="A3308" s="82"/>
      <c r="B3308" s="82"/>
      <c r="C3308" s="84"/>
      <c r="D3308" s="83"/>
      <c r="E3308" s="81"/>
      <c r="F3308" s="81"/>
      <c r="G3308" s="81"/>
      <c r="H3308" s="84"/>
    </row>
    <row r="3309" spans="1:8">
      <c r="A3309" s="82"/>
      <c r="B3309" s="82"/>
      <c r="C3309" s="84"/>
      <c r="D3309" s="83"/>
      <c r="E3309" s="81"/>
      <c r="F3309" s="81"/>
      <c r="G3309" s="81"/>
      <c r="H3309" s="84"/>
    </row>
    <row r="3310" spans="1:8">
      <c r="A3310" s="82"/>
      <c r="B3310" s="82"/>
      <c r="C3310" s="84"/>
      <c r="D3310" s="83"/>
      <c r="E3310" s="81"/>
      <c r="F3310" s="81"/>
      <c r="G3310" s="81"/>
      <c r="H3310" s="84"/>
    </row>
    <row r="3311" spans="1:8">
      <c r="A3311" s="82"/>
      <c r="B3311" s="82"/>
      <c r="C3311" s="84"/>
      <c r="D3311" s="83"/>
      <c r="E3311" s="81"/>
      <c r="F3311" s="81"/>
      <c r="G3311" s="81"/>
      <c r="H3311" s="84"/>
    </row>
    <row r="3312" spans="1:8">
      <c r="A3312" s="82"/>
      <c r="B3312" s="82"/>
      <c r="C3312" s="84"/>
      <c r="D3312" s="83"/>
      <c r="E3312" s="81"/>
      <c r="F3312" s="81"/>
      <c r="G3312" s="81"/>
      <c r="H3312" s="84"/>
    </row>
    <row r="3313" spans="1:8">
      <c r="A3313" s="82"/>
      <c r="B3313" s="82"/>
      <c r="C3313" s="84"/>
      <c r="D3313" s="83"/>
      <c r="E3313" s="81"/>
      <c r="F3313" s="81"/>
      <c r="G3313" s="81"/>
      <c r="H3313" s="84"/>
    </row>
    <row r="3314" spans="1:8">
      <c r="A3314" s="82"/>
      <c r="B3314" s="82"/>
      <c r="C3314" s="84"/>
      <c r="D3314" s="83"/>
      <c r="E3314" s="81"/>
      <c r="F3314" s="81"/>
      <c r="G3314" s="81"/>
      <c r="H3314" s="84"/>
    </row>
    <row r="3315" spans="1:8">
      <c r="A3315" s="82"/>
      <c r="B3315" s="82"/>
      <c r="C3315" s="84"/>
      <c r="D3315" s="83"/>
      <c r="E3315" s="81"/>
      <c r="F3315" s="81"/>
      <c r="G3315" s="81"/>
      <c r="H3315" s="84"/>
    </row>
    <row r="3316" spans="1:8">
      <c r="A3316" s="82"/>
      <c r="B3316" s="82"/>
      <c r="C3316" s="84"/>
      <c r="D3316" s="83"/>
      <c r="E3316" s="81"/>
      <c r="F3316" s="81"/>
      <c r="G3316" s="81"/>
      <c r="H3316" s="84"/>
    </row>
    <row r="3317" spans="1:8">
      <c r="A3317" s="82"/>
      <c r="B3317" s="82"/>
      <c r="C3317" s="84"/>
      <c r="D3317" s="83"/>
      <c r="E3317" s="81"/>
      <c r="F3317" s="81"/>
      <c r="G3317" s="81"/>
      <c r="H3317" s="84"/>
    </row>
    <row r="3318" spans="1:8">
      <c r="A3318" s="82"/>
      <c r="B3318" s="82"/>
      <c r="C3318" s="84"/>
      <c r="D3318" s="83"/>
      <c r="E3318" s="81"/>
      <c r="F3318" s="81"/>
      <c r="G3318" s="81"/>
      <c r="H3318" s="84"/>
    </row>
    <row r="3319" spans="1:8">
      <c r="A3319" s="82"/>
      <c r="B3319" s="82"/>
      <c r="C3319" s="84"/>
      <c r="D3319" s="83"/>
      <c r="E3319" s="81"/>
      <c r="F3319" s="81"/>
      <c r="G3319" s="81"/>
      <c r="H3319" s="84"/>
    </row>
    <row r="3320" spans="1:8">
      <c r="A3320" s="82"/>
      <c r="B3320" s="82"/>
      <c r="C3320" s="84"/>
      <c r="D3320" s="83"/>
      <c r="E3320" s="81"/>
      <c r="F3320" s="81"/>
      <c r="G3320" s="81"/>
      <c r="H3320" s="84"/>
    </row>
    <row r="3321" spans="1:8">
      <c r="A3321" s="82"/>
      <c r="B3321" s="82"/>
      <c r="C3321" s="84"/>
      <c r="D3321" s="83"/>
      <c r="E3321" s="81"/>
      <c r="F3321" s="81"/>
      <c r="G3321" s="81"/>
      <c r="H3321" s="84"/>
    </row>
    <row r="3322" spans="1:8">
      <c r="A3322" s="82"/>
      <c r="B3322" s="82"/>
      <c r="C3322" s="84"/>
      <c r="D3322" s="83"/>
      <c r="E3322" s="81"/>
      <c r="F3322" s="81"/>
      <c r="G3322" s="81"/>
      <c r="H3322" s="84"/>
    </row>
    <row r="3323" spans="1:8">
      <c r="A3323" s="82"/>
      <c r="B3323" s="82"/>
      <c r="C3323" s="84"/>
      <c r="D3323" s="83"/>
      <c r="E3323" s="81"/>
      <c r="F3323" s="81"/>
      <c r="G3323" s="81"/>
      <c r="H3323" s="84"/>
    </row>
    <row r="3324" spans="1:8">
      <c r="A3324" s="82"/>
      <c r="B3324" s="82"/>
      <c r="C3324" s="84"/>
      <c r="D3324" s="83"/>
      <c r="E3324" s="81"/>
      <c r="F3324" s="81"/>
      <c r="G3324" s="81"/>
      <c r="H3324" s="84"/>
    </row>
    <row r="3325" spans="1:8">
      <c r="A3325" s="82"/>
      <c r="B3325" s="82"/>
      <c r="C3325" s="84"/>
      <c r="D3325" s="83"/>
      <c r="E3325" s="81"/>
      <c r="F3325" s="81"/>
      <c r="G3325" s="81"/>
      <c r="H3325" s="84"/>
    </row>
    <row r="3326" spans="1:8">
      <c r="A3326" s="82"/>
      <c r="B3326" s="82"/>
      <c r="C3326" s="84"/>
      <c r="D3326" s="83"/>
      <c r="E3326" s="81"/>
      <c r="F3326" s="81"/>
      <c r="G3326" s="81"/>
      <c r="H3326" s="84"/>
    </row>
    <row r="3327" spans="1:8">
      <c r="A3327" s="82"/>
      <c r="B3327" s="82"/>
      <c r="C3327" s="84"/>
      <c r="D3327" s="83"/>
      <c r="E3327" s="81"/>
      <c r="F3327" s="81"/>
      <c r="G3327" s="81"/>
      <c r="H3327" s="84"/>
    </row>
    <row r="3328" spans="1:8">
      <c r="A3328" s="82"/>
      <c r="B3328" s="82"/>
      <c r="C3328" s="84"/>
      <c r="D3328" s="83"/>
      <c r="E3328" s="81"/>
      <c r="F3328" s="81"/>
      <c r="G3328" s="81"/>
      <c r="H3328" s="84"/>
    </row>
    <row r="3329" spans="1:8">
      <c r="A3329" s="82"/>
      <c r="B3329" s="82"/>
      <c r="C3329" s="84"/>
      <c r="D3329" s="83"/>
      <c r="E3329" s="81"/>
      <c r="F3329" s="81"/>
      <c r="G3329" s="81"/>
      <c r="H3329" s="84"/>
    </row>
    <row r="3330" spans="1:8">
      <c r="A3330" s="82"/>
      <c r="B3330" s="82"/>
      <c r="C3330" s="84"/>
      <c r="D3330" s="83"/>
      <c r="E3330" s="81"/>
      <c r="F3330" s="81"/>
      <c r="G3330" s="81"/>
      <c r="H3330" s="84"/>
    </row>
    <row r="3331" spans="1:8">
      <c r="A3331" s="82"/>
      <c r="B3331" s="82"/>
      <c r="C3331" s="84"/>
      <c r="D3331" s="83"/>
      <c r="E3331" s="81"/>
      <c r="F3331" s="81"/>
      <c r="G3331" s="81"/>
      <c r="H3331" s="84"/>
    </row>
    <row r="3332" spans="1:8">
      <c r="A3332" s="82"/>
      <c r="B3332" s="82"/>
      <c r="C3332" s="84"/>
      <c r="D3332" s="83"/>
      <c r="E3332" s="81"/>
      <c r="F3332" s="81"/>
      <c r="G3332" s="81"/>
      <c r="H3332" s="84"/>
    </row>
    <row r="3333" spans="1:8">
      <c r="A3333" s="82"/>
      <c r="B3333" s="82"/>
      <c r="C3333" s="84"/>
      <c r="D3333" s="83"/>
      <c r="E3333" s="81"/>
      <c r="F3333" s="81"/>
      <c r="G3333" s="81"/>
      <c r="H3333" s="84"/>
    </row>
    <row r="3334" spans="1:8">
      <c r="A3334" s="82"/>
      <c r="B3334" s="82"/>
      <c r="C3334" s="84"/>
      <c r="D3334" s="83"/>
      <c r="E3334" s="81"/>
      <c r="F3334" s="81"/>
      <c r="G3334" s="81"/>
      <c r="H3334" s="84"/>
    </row>
    <row r="3335" spans="1:8">
      <c r="A3335" s="82"/>
      <c r="B3335" s="82"/>
      <c r="C3335" s="84"/>
      <c r="D3335" s="83"/>
      <c r="E3335" s="81"/>
      <c r="F3335" s="81"/>
      <c r="G3335" s="81"/>
      <c r="H3335" s="84"/>
    </row>
    <row r="3336" spans="1:8">
      <c r="A3336" s="82"/>
      <c r="B3336" s="82"/>
      <c r="C3336" s="84"/>
      <c r="D3336" s="83"/>
      <c r="E3336" s="81"/>
      <c r="F3336" s="81"/>
      <c r="G3336" s="81"/>
      <c r="H3336" s="84"/>
    </row>
    <row r="3337" spans="1:8">
      <c r="A3337" s="82"/>
      <c r="B3337" s="82"/>
      <c r="C3337" s="84"/>
      <c r="D3337" s="83"/>
      <c r="E3337" s="81"/>
      <c r="F3337" s="81"/>
      <c r="G3337" s="81"/>
      <c r="H3337" s="84"/>
    </row>
    <row r="3338" spans="1:8">
      <c r="A3338" s="82"/>
      <c r="B3338" s="82"/>
      <c r="C3338" s="84"/>
      <c r="D3338" s="83"/>
      <c r="E3338" s="81"/>
      <c r="F3338" s="81"/>
      <c r="G3338" s="81"/>
      <c r="H3338" s="84"/>
    </row>
    <row r="3339" spans="1:8">
      <c r="A3339" s="82"/>
      <c r="B3339" s="82"/>
      <c r="C3339" s="84"/>
      <c r="D3339" s="83"/>
      <c r="E3339" s="81"/>
      <c r="F3339" s="81"/>
      <c r="G3339" s="81"/>
      <c r="H3339" s="84"/>
    </row>
    <row r="3340" spans="1:8">
      <c r="A3340" s="82"/>
      <c r="B3340" s="82"/>
      <c r="C3340" s="84"/>
      <c r="D3340" s="83"/>
      <c r="E3340" s="81"/>
      <c r="F3340" s="81"/>
      <c r="G3340" s="81"/>
      <c r="H3340" s="84"/>
    </row>
    <row r="3341" spans="1:8">
      <c r="A3341" s="82"/>
      <c r="B3341" s="82"/>
      <c r="C3341" s="84"/>
      <c r="D3341" s="83"/>
      <c r="E3341" s="81"/>
      <c r="F3341" s="81"/>
      <c r="G3341" s="81"/>
      <c r="H3341" s="84"/>
    </row>
    <row r="3342" spans="1:8">
      <c r="A3342" s="82"/>
      <c r="B3342" s="82"/>
      <c r="C3342" s="84"/>
      <c r="D3342" s="83"/>
      <c r="E3342" s="81"/>
      <c r="F3342" s="81"/>
      <c r="G3342" s="81"/>
      <c r="H3342" s="84"/>
    </row>
    <row r="3343" spans="1:8">
      <c r="A3343" s="82"/>
      <c r="B3343" s="82"/>
      <c r="C3343" s="84"/>
      <c r="D3343" s="83"/>
      <c r="E3343" s="81"/>
      <c r="F3343" s="81"/>
      <c r="G3343" s="81"/>
      <c r="H3343" s="84"/>
    </row>
    <row r="3344" spans="1:8">
      <c r="A3344" s="82"/>
      <c r="B3344" s="82"/>
      <c r="C3344" s="84"/>
      <c r="D3344" s="83"/>
      <c r="E3344" s="81"/>
      <c r="F3344" s="81"/>
      <c r="G3344" s="81"/>
      <c r="H3344" s="84"/>
    </row>
    <row r="3345" spans="1:8">
      <c r="A3345" s="82"/>
      <c r="B3345" s="82"/>
      <c r="C3345" s="84"/>
      <c r="D3345" s="83"/>
      <c r="E3345" s="81"/>
      <c r="F3345" s="81"/>
      <c r="G3345" s="81"/>
      <c r="H3345" s="84"/>
    </row>
    <row r="3346" spans="1:8">
      <c r="A3346" s="82"/>
      <c r="B3346" s="82"/>
      <c r="C3346" s="84"/>
      <c r="D3346" s="83"/>
      <c r="E3346" s="81"/>
      <c r="F3346" s="81"/>
      <c r="G3346" s="81"/>
      <c r="H3346" s="84"/>
    </row>
    <row r="3347" spans="1:8">
      <c r="A3347" s="82"/>
      <c r="B3347" s="82"/>
      <c r="C3347" s="84"/>
      <c r="D3347" s="83"/>
      <c r="E3347" s="81"/>
      <c r="F3347" s="81"/>
      <c r="G3347" s="81"/>
      <c r="H3347" s="84"/>
    </row>
    <row r="3348" spans="1:8">
      <c r="A3348" s="82"/>
      <c r="B3348" s="82"/>
      <c r="C3348" s="84"/>
      <c r="D3348" s="83"/>
      <c r="E3348" s="81"/>
      <c r="F3348" s="81"/>
      <c r="G3348" s="81"/>
      <c r="H3348" s="84"/>
    </row>
    <row r="3349" spans="1:8">
      <c r="A3349" s="82"/>
      <c r="B3349" s="82"/>
      <c r="C3349" s="84"/>
      <c r="D3349" s="83"/>
      <c r="E3349" s="81"/>
      <c r="F3349" s="81"/>
      <c r="G3349" s="81"/>
      <c r="H3349" s="84"/>
    </row>
    <row r="3350" spans="1:8">
      <c r="A3350" s="82"/>
      <c r="B3350" s="82"/>
      <c r="C3350" s="84"/>
      <c r="D3350" s="83"/>
      <c r="E3350" s="81"/>
      <c r="F3350" s="81"/>
      <c r="G3350" s="81"/>
      <c r="H3350" s="84"/>
    </row>
    <row r="3351" spans="1:8">
      <c r="A3351" s="82"/>
      <c r="B3351" s="82"/>
      <c r="C3351" s="84"/>
      <c r="D3351" s="83"/>
      <c r="E3351" s="81"/>
      <c r="F3351" s="81"/>
      <c r="G3351" s="81"/>
      <c r="H3351" s="84"/>
    </row>
    <row r="3352" spans="1:8">
      <c r="A3352" s="82"/>
      <c r="B3352" s="82"/>
      <c r="C3352" s="84"/>
      <c r="D3352" s="83"/>
      <c r="E3352" s="81"/>
      <c r="F3352" s="81"/>
      <c r="G3352" s="81"/>
      <c r="H3352" s="84"/>
    </row>
    <row r="3353" spans="1:8">
      <c r="A3353" s="82"/>
      <c r="B3353" s="82"/>
      <c r="C3353" s="84"/>
      <c r="D3353" s="83"/>
      <c r="E3353" s="81"/>
      <c r="F3353" s="81"/>
      <c r="G3353" s="81"/>
      <c r="H3353" s="84"/>
    </row>
    <row r="3354" spans="1:8">
      <c r="A3354" s="82"/>
      <c r="B3354" s="82"/>
      <c r="C3354" s="84"/>
      <c r="D3354" s="83"/>
      <c r="E3354" s="81"/>
      <c r="F3354" s="81"/>
      <c r="G3354" s="81"/>
      <c r="H3354" s="84"/>
    </row>
    <row r="3355" spans="1:8">
      <c r="A3355" s="82"/>
      <c r="B3355" s="82"/>
      <c r="C3355" s="84"/>
      <c r="D3355" s="83"/>
      <c r="E3355" s="81"/>
      <c r="F3355" s="81"/>
      <c r="G3355" s="81"/>
      <c r="H3355" s="84"/>
    </row>
    <row r="3356" spans="1:8">
      <c r="A3356" s="82"/>
      <c r="B3356" s="82"/>
      <c r="C3356" s="84"/>
      <c r="D3356" s="83"/>
      <c r="E3356" s="81"/>
      <c r="F3356" s="81"/>
      <c r="G3356" s="81"/>
      <c r="H3356" s="84"/>
    </row>
    <row r="3357" spans="1:8">
      <c r="A3357" s="82"/>
      <c r="B3357" s="82"/>
      <c r="C3357" s="84"/>
      <c r="D3357" s="83"/>
      <c r="E3357" s="81"/>
      <c r="F3357" s="81"/>
      <c r="G3357" s="81"/>
      <c r="H3357" s="84"/>
    </row>
    <row r="3358" spans="1:8">
      <c r="A3358" s="82"/>
      <c r="B3358" s="82"/>
      <c r="C3358" s="84"/>
      <c r="D3358" s="83"/>
      <c r="E3358" s="81"/>
      <c r="F3358" s="81"/>
      <c r="G3358" s="81"/>
      <c r="H3358" s="84"/>
    </row>
    <row r="3359" spans="1:8">
      <c r="A3359" s="82"/>
      <c r="B3359" s="82"/>
      <c r="C3359" s="84"/>
      <c r="D3359" s="83"/>
      <c r="E3359" s="81"/>
      <c r="F3359" s="81"/>
      <c r="G3359" s="81"/>
      <c r="H3359" s="84"/>
    </row>
    <row r="3360" spans="1:8">
      <c r="A3360" s="82"/>
      <c r="B3360" s="82"/>
      <c r="C3360" s="84"/>
      <c r="D3360" s="83"/>
      <c r="E3360" s="81"/>
      <c r="F3360" s="81"/>
      <c r="G3360" s="81"/>
      <c r="H3360" s="84"/>
    </row>
    <row r="3361" spans="1:8">
      <c r="A3361" s="82"/>
      <c r="B3361" s="82"/>
      <c r="C3361" s="84"/>
      <c r="D3361" s="83"/>
      <c r="E3361" s="81"/>
      <c r="F3361" s="81"/>
      <c r="G3361" s="81"/>
      <c r="H3361" s="84"/>
    </row>
    <row r="3362" spans="1:8">
      <c r="A3362" s="82"/>
      <c r="B3362" s="82"/>
      <c r="C3362" s="84"/>
      <c r="D3362" s="83"/>
      <c r="E3362" s="81"/>
      <c r="F3362" s="81"/>
      <c r="G3362" s="81"/>
      <c r="H3362" s="84"/>
    </row>
    <row r="3363" spans="1:8">
      <c r="A3363" s="82"/>
      <c r="B3363" s="82"/>
      <c r="C3363" s="84"/>
      <c r="D3363" s="83"/>
      <c r="E3363" s="81"/>
      <c r="F3363" s="81"/>
      <c r="G3363" s="81"/>
      <c r="H3363" s="84"/>
    </row>
    <row r="3364" spans="1:8">
      <c r="A3364" s="82"/>
      <c r="B3364" s="82"/>
      <c r="C3364" s="84"/>
      <c r="D3364" s="83"/>
      <c r="E3364" s="81"/>
      <c r="F3364" s="81"/>
      <c r="G3364" s="81"/>
      <c r="H3364" s="84"/>
    </row>
    <row r="3365" spans="1:8">
      <c r="A3365" s="82"/>
      <c r="B3365" s="82"/>
      <c r="C3365" s="84"/>
      <c r="D3365" s="83"/>
      <c r="E3365" s="81"/>
      <c r="F3365" s="81"/>
      <c r="G3365" s="81"/>
      <c r="H3365" s="84"/>
    </row>
    <row r="3366" spans="1:8">
      <c r="A3366" s="82"/>
      <c r="B3366" s="82"/>
      <c r="C3366" s="84"/>
      <c r="D3366" s="83"/>
      <c r="E3366" s="81"/>
      <c r="F3366" s="81"/>
      <c r="G3366" s="81"/>
      <c r="H3366" s="84"/>
    </row>
    <row r="3367" spans="1:8">
      <c r="A3367" s="82"/>
      <c r="B3367" s="82"/>
      <c r="C3367" s="84"/>
      <c r="D3367" s="83"/>
      <c r="E3367" s="81"/>
      <c r="F3367" s="81"/>
      <c r="G3367" s="81"/>
      <c r="H3367" s="84"/>
    </row>
    <row r="3368" spans="1:8">
      <c r="A3368" s="82"/>
      <c r="B3368" s="82"/>
      <c r="C3368" s="84"/>
      <c r="D3368" s="83"/>
      <c r="E3368" s="81"/>
      <c r="F3368" s="81"/>
      <c r="G3368" s="81"/>
      <c r="H3368" s="84"/>
    </row>
    <row r="3369" spans="1:8">
      <c r="A3369" s="82"/>
      <c r="B3369" s="82"/>
      <c r="C3369" s="84"/>
      <c r="D3369" s="83"/>
      <c r="E3369" s="81"/>
      <c r="F3369" s="81"/>
      <c r="G3369" s="81"/>
      <c r="H3369" s="84"/>
    </row>
    <row r="3370" spans="1:8">
      <c r="A3370" s="82"/>
      <c r="B3370" s="82"/>
      <c r="C3370" s="84"/>
      <c r="D3370" s="83"/>
      <c r="E3370" s="81"/>
      <c r="F3370" s="81"/>
      <c r="G3370" s="81"/>
      <c r="H3370" s="84"/>
    </row>
    <row r="3371" spans="1:8">
      <c r="A3371" s="82"/>
      <c r="B3371" s="82"/>
      <c r="C3371" s="84"/>
      <c r="D3371" s="83"/>
      <c r="E3371" s="81"/>
      <c r="F3371" s="81"/>
      <c r="G3371" s="81"/>
      <c r="H3371" s="84"/>
    </row>
    <row r="3372" spans="1:8">
      <c r="A3372" s="82"/>
      <c r="B3372" s="82"/>
      <c r="C3372" s="84"/>
      <c r="D3372" s="83"/>
      <c r="E3372" s="81"/>
      <c r="F3372" s="81"/>
      <c r="G3372" s="81"/>
      <c r="H3372" s="84"/>
    </row>
    <row r="3373" spans="1:8">
      <c r="A3373" s="82"/>
      <c r="B3373" s="82"/>
      <c r="C3373" s="84"/>
      <c r="D3373" s="83"/>
      <c r="E3373" s="81"/>
      <c r="F3373" s="81"/>
      <c r="G3373" s="81"/>
      <c r="H3373" s="84"/>
    </row>
    <row r="3374" spans="1:8">
      <c r="A3374" s="82"/>
      <c r="B3374" s="82"/>
      <c r="C3374" s="84"/>
      <c r="D3374" s="83"/>
      <c r="E3374" s="81"/>
      <c r="F3374" s="81"/>
      <c r="G3374" s="81"/>
      <c r="H3374" s="84"/>
    </row>
    <row r="3375" spans="1:8">
      <c r="A3375" s="82"/>
      <c r="B3375" s="82"/>
      <c r="C3375" s="84"/>
      <c r="D3375" s="83"/>
      <c r="E3375" s="81"/>
      <c r="F3375" s="81"/>
      <c r="G3375" s="81"/>
      <c r="H3375" s="84"/>
    </row>
    <row r="3376" spans="1:8">
      <c r="A3376" s="82"/>
      <c r="B3376" s="82"/>
      <c r="C3376" s="84"/>
      <c r="D3376" s="83"/>
      <c r="E3376" s="81"/>
      <c r="F3376" s="81"/>
      <c r="G3376" s="81"/>
      <c r="H3376" s="84"/>
    </row>
    <row r="3377" spans="1:8">
      <c r="A3377" s="82"/>
      <c r="B3377" s="82"/>
      <c r="C3377" s="84"/>
      <c r="D3377" s="83"/>
      <c r="E3377" s="81"/>
      <c r="F3377" s="81"/>
      <c r="G3377" s="81"/>
      <c r="H3377" s="84"/>
    </row>
    <row r="3378" spans="1:8">
      <c r="A3378" s="82"/>
      <c r="B3378" s="82"/>
      <c r="C3378" s="84"/>
      <c r="D3378" s="83"/>
      <c r="E3378" s="81"/>
      <c r="F3378" s="81"/>
      <c r="G3378" s="81"/>
      <c r="H3378" s="84"/>
    </row>
    <row r="3379" spans="1:8">
      <c r="A3379" s="82"/>
      <c r="B3379" s="82"/>
      <c r="C3379" s="84"/>
      <c r="D3379" s="83"/>
      <c r="E3379" s="81"/>
      <c r="F3379" s="81"/>
      <c r="G3379" s="81"/>
      <c r="H3379" s="84"/>
    </row>
    <row r="3380" spans="1:8">
      <c r="A3380" s="82"/>
      <c r="B3380" s="82"/>
      <c r="C3380" s="84"/>
      <c r="D3380" s="83"/>
      <c r="E3380" s="81"/>
      <c r="F3380" s="81"/>
      <c r="G3380" s="81"/>
      <c r="H3380" s="84"/>
    </row>
    <row r="3381" spans="1:8">
      <c r="A3381" s="82"/>
      <c r="B3381" s="82"/>
      <c r="C3381" s="84"/>
      <c r="D3381" s="83"/>
      <c r="E3381" s="81"/>
      <c r="F3381" s="81"/>
      <c r="G3381" s="81"/>
      <c r="H3381" s="84"/>
    </row>
    <row r="3382" spans="1:8">
      <c r="A3382" s="82"/>
      <c r="B3382" s="82"/>
      <c r="C3382" s="84"/>
      <c r="D3382" s="83"/>
      <c r="E3382" s="81"/>
      <c r="F3382" s="81"/>
      <c r="G3382" s="81"/>
      <c r="H3382" s="84"/>
    </row>
    <row r="3383" spans="1:8">
      <c r="A3383" s="82"/>
      <c r="B3383" s="82"/>
      <c r="C3383" s="84"/>
      <c r="D3383" s="83"/>
      <c r="E3383" s="81"/>
      <c r="F3383" s="81"/>
      <c r="G3383" s="81"/>
      <c r="H3383" s="84"/>
    </row>
    <row r="3384" spans="1:8">
      <c r="A3384" s="82"/>
      <c r="B3384" s="82"/>
      <c r="C3384" s="84"/>
      <c r="D3384" s="83"/>
      <c r="E3384" s="81"/>
      <c r="F3384" s="81"/>
      <c r="G3384" s="81"/>
      <c r="H3384" s="84"/>
    </row>
    <row r="3385" spans="1:8">
      <c r="A3385" s="82"/>
      <c r="B3385" s="82"/>
      <c r="C3385" s="84"/>
      <c r="D3385" s="83"/>
      <c r="E3385" s="81"/>
      <c r="F3385" s="81"/>
      <c r="G3385" s="81"/>
      <c r="H3385" s="84"/>
    </row>
    <row r="3386" spans="1:8">
      <c r="A3386" s="82"/>
      <c r="B3386" s="82"/>
      <c r="C3386" s="84"/>
      <c r="D3386" s="83"/>
      <c r="E3386" s="81"/>
      <c r="F3386" s="81"/>
      <c r="G3386" s="81"/>
      <c r="H3386" s="84"/>
    </row>
    <row r="3387" spans="1:8">
      <c r="A3387" s="82"/>
      <c r="B3387" s="82"/>
      <c r="C3387" s="84"/>
      <c r="D3387" s="83"/>
      <c r="E3387" s="81"/>
      <c r="F3387" s="81"/>
      <c r="G3387" s="81"/>
      <c r="H3387" s="84"/>
    </row>
    <row r="3388" spans="1:8">
      <c r="A3388" s="82"/>
      <c r="B3388" s="82"/>
      <c r="C3388" s="84"/>
      <c r="D3388" s="83"/>
      <c r="E3388" s="81"/>
      <c r="F3388" s="81"/>
      <c r="G3388" s="81"/>
      <c r="H3388" s="84"/>
    </row>
    <row r="3389" spans="1:8">
      <c r="A3389" s="82"/>
      <c r="B3389" s="82"/>
      <c r="C3389" s="84"/>
      <c r="D3389" s="83"/>
      <c r="E3389" s="81"/>
      <c r="F3389" s="81"/>
      <c r="G3389" s="81"/>
      <c r="H3389" s="84"/>
    </row>
    <row r="3390" spans="1:8">
      <c r="A3390" s="82"/>
      <c r="B3390" s="82"/>
      <c r="C3390" s="84"/>
      <c r="D3390" s="83"/>
      <c r="E3390" s="81"/>
      <c r="F3390" s="81"/>
      <c r="G3390" s="81"/>
      <c r="H3390" s="84"/>
    </row>
    <row r="3391" spans="1:8">
      <c r="A3391" s="82"/>
      <c r="B3391" s="82"/>
      <c r="C3391" s="84"/>
      <c r="D3391" s="83"/>
      <c r="E3391" s="81"/>
      <c r="F3391" s="81"/>
      <c r="G3391" s="81"/>
      <c r="H3391" s="84"/>
    </row>
    <row r="3392" spans="1:8">
      <c r="A3392" s="82"/>
      <c r="B3392" s="82"/>
      <c r="C3392" s="84"/>
      <c r="D3392" s="83"/>
      <c r="E3392" s="81"/>
      <c r="F3392" s="81"/>
      <c r="G3392" s="81"/>
      <c r="H3392" s="84"/>
    </row>
    <row r="3393" spans="1:8">
      <c r="A3393" s="82"/>
      <c r="B3393" s="82"/>
      <c r="C3393" s="84"/>
      <c r="D3393" s="83"/>
      <c r="E3393" s="81"/>
      <c r="F3393" s="81"/>
      <c r="G3393" s="81"/>
      <c r="H3393" s="84"/>
    </row>
    <row r="3394" spans="1:8">
      <c r="A3394" s="82"/>
      <c r="B3394" s="82"/>
      <c r="C3394" s="84"/>
      <c r="D3394" s="83"/>
      <c r="E3394" s="81"/>
      <c r="F3394" s="81"/>
      <c r="G3394" s="81"/>
      <c r="H3394" s="84"/>
    </row>
    <row r="3395" spans="1:8">
      <c r="A3395" s="82"/>
      <c r="B3395" s="82"/>
      <c r="C3395" s="84"/>
      <c r="D3395" s="83"/>
      <c r="E3395" s="81"/>
      <c r="F3395" s="81"/>
      <c r="G3395" s="81"/>
      <c r="H3395" s="84"/>
    </row>
    <row r="3396" spans="1:8">
      <c r="A3396" s="82"/>
      <c r="B3396" s="82"/>
      <c r="C3396" s="84"/>
      <c r="D3396" s="83"/>
      <c r="E3396" s="81"/>
      <c r="F3396" s="81"/>
      <c r="G3396" s="81"/>
      <c r="H3396" s="84"/>
    </row>
    <row r="3397" spans="1:8">
      <c r="A3397" s="82"/>
      <c r="B3397" s="82"/>
      <c r="C3397" s="84"/>
      <c r="D3397" s="83"/>
      <c r="E3397" s="81"/>
      <c r="F3397" s="81"/>
      <c r="G3397" s="81"/>
      <c r="H3397" s="84"/>
    </row>
    <row r="3398" spans="1:8">
      <c r="A3398" s="82"/>
      <c r="B3398" s="82"/>
      <c r="C3398" s="84"/>
      <c r="D3398" s="83"/>
      <c r="E3398" s="81"/>
      <c r="F3398" s="81"/>
      <c r="G3398" s="81"/>
      <c r="H3398" s="84"/>
    </row>
    <row r="3399" spans="1:8">
      <c r="A3399" s="82"/>
      <c r="B3399" s="82"/>
      <c r="C3399" s="84"/>
      <c r="D3399" s="83"/>
      <c r="E3399" s="81"/>
      <c r="F3399" s="81"/>
      <c r="G3399" s="81"/>
      <c r="H3399" s="84"/>
    </row>
    <row r="3400" spans="1:8">
      <c r="A3400" s="82"/>
      <c r="B3400" s="82"/>
      <c r="C3400" s="84"/>
      <c r="D3400" s="83"/>
      <c r="E3400" s="81"/>
      <c r="F3400" s="81"/>
      <c r="G3400" s="81"/>
      <c r="H3400" s="84"/>
    </row>
    <row r="3401" spans="1:8">
      <c r="A3401" s="82"/>
      <c r="B3401" s="82"/>
      <c r="C3401" s="84"/>
      <c r="D3401" s="83"/>
      <c r="E3401" s="81"/>
      <c r="F3401" s="81"/>
      <c r="G3401" s="81"/>
      <c r="H3401" s="84"/>
    </row>
    <row r="3402" spans="1:8">
      <c r="A3402" s="82"/>
      <c r="B3402" s="82"/>
      <c r="C3402" s="84"/>
      <c r="D3402" s="83"/>
      <c r="E3402" s="81"/>
      <c r="F3402" s="81"/>
      <c r="G3402" s="81"/>
      <c r="H3402" s="84"/>
    </row>
    <row r="3403" spans="1:8">
      <c r="A3403" s="82"/>
      <c r="B3403" s="82"/>
      <c r="C3403" s="84"/>
      <c r="D3403" s="83"/>
      <c r="E3403" s="81"/>
      <c r="F3403" s="81"/>
      <c r="G3403" s="81"/>
      <c r="H3403" s="84"/>
    </row>
    <row r="3404" spans="1:8">
      <c r="A3404" s="82"/>
      <c r="B3404" s="82"/>
      <c r="C3404" s="84"/>
      <c r="D3404" s="83"/>
      <c r="E3404" s="81"/>
      <c r="F3404" s="81"/>
      <c r="G3404" s="81"/>
      <c r="H3404" s="84"/>
    </row>
    <row r="3405" spans="1:8">
      <c r="A3405" s="82"/>
      <c r="B3405" s="82"/>
      <c r="C3405" s="84"/>
      <c r="D3405" s="83"/>
      <c r="E3405" s="81"/>
      <c r="F3405" s="81"/>
      <c r="G3405" s="81"/>
      <c r="H3405" s="84"/>
    </row>
    <row r="3406" spans="1:8">
      <c r="A3406" s="82"/>
      <c r="B3406" s="82"/>
      <c r="C3406" s="84"/>
      <c r="D3406" s="83"/>
      <c r="E3406" s="81"/>
      <c r="F3406" s="81"/>
      <c r="G3406" s="81"/>
      <c r="H3406" s="84"/>
    </row>
    <row r="3407" spans="1:8">
      <c r="A3407" s="82"/>
      <c r="B3407" s="82"/>
      <c r="C3407" s="84"/>
      <c r="D3407" s="83"/>
      <c r="E3407" s="81"/>
      <c r="F3407" s="81"/>
      <c r="G3407" s="81"/>
      <c r="H3407" s="84"/>
    </row>
    <row r="3408" spans="1:8">
      <c r="A3408" s="82"/>
      <c r="B3408" s="82"/>
      <c r="C3408" s="84"/>
      <c r="D3408" s="83"/>
      <c r="E3408" s="81"/>
      <c r="F3408" s="81"/>
      <c r="G3408" s="81"/>
      <c r="H3408" s="84"/>
    </row>
    <row r="3409" spans="1:8">
      <c r="A3409" s="82"/>
      <c r="B3409" s="82"/>
      <c r="C3409" s="84"/>
      <c r="D3409" s="83"/>
      <c r="E3409" s="81"/>
      <c r="F3409" s="81"/>
      <c r="G3409" s="81"/>
      <c r="H3409" s="84"/>
    </row>
    <row r="3410" spans="1:8">
      <c r="A3410" s="82"/>
      <c r="B3410" s="82"/>
      <c r="C3410" s="84"/>
      <c r="D3410" s="83"/>
      <c r="E3410" s="81"/>
      <c r="F3410" s="81"/>
      <c r="G3410" s="81"/>
      <c r="H3410" s="84"/>
    </row>
    <row r="3411" spans="1:8">
      <c r="A3411" s="82"/>
      <c r="B3411" s="82"/>
      <c r="C3411" s="84"/>
      <c r="D3411" s="83"/>
      <c r="E3411" s="81"/>
      <c r="F3411" s="81"/>
      <c r="G3411" s="81"/>
      <c r="H3411" s="84"/>
    </row>
    <row r="3412" spans="1:8">
      <c r="A3412" s="82"/>
      <c r="B3412" s="82"/>
      <c r="C3412" s="84"/>
      <c r="D3412" s="83"/>
      <c r="E3412" s="81"/>
      <c r="F3412" s="81"/>
      <c r="G3412" s="81"/>
      <c r="H3412" s="84"/>
    </row>
    <row r="3413" spans="1:8">
      <c r="A3413" s="82"/>
      <c r="B3413" s="82"/>
      <c r="C3413" s="84"/>
      <c r="D3413" s="83"/>
      <c r="E3413" s="81"/>
      <c r="F3413" s="81"/>
      <c r="G3413" s="81"/>
      <c r="H3413" s="84"/>
    </row>
    <row r="3414" spans="1:8">
      <c r="A3414" s="82"/>
      <c r="B3414" s="82"/>
      <c r="C3414" s="84"/>
      <c r="D3414" s="83"/>
      <c r="E3414" s="81"/>
      <c r="F3414" s="81"/>
      <c r="G3414" s="81"/>
      <c r="H3414" s="84"/>
    </row>
    <row r="3415" spans="1:8">
      <c r="A3415" s="82"/>
      <c r="B3415" s="82"/>
      <c r="C3415" s="84"/>
      <c r="D3415" s="83"/>
      <c r="E3415" s="81"/>
      <c r="F3415" s="81"/>
      <c r="G3415" s="81"/>
      <c r="H3415" s="84"/>
    </row>
    <row r="3416" spans="1:8">
      <c r="A3416" s="82"/>
      <c r="B3416" s="82"/>
      <c r="C3416" s="84"/>
      <c r="D3416" s="83"/>
      <c r="E3416" s="81"/>
      <c r="F3416" s="81"/>
      <c r="G3416" s="81"/>
      <c r="H3416" s="84"/>
    </row>
    <row r="3417" spans="1:8">
      <c r="A3417" s="82"/>
      <c r="B3417" s="82"/>
      <c r="C3417" s="84"/>
      <c r="D3417" s="83"/>
      <c r="E3417" s="81"/>
      <c r="F3417" s="81"/>
      <c r="G3417" s="81"/>
      <c r="H3417" s="84"/>
    </row>
    <row r="3418" spans="1:8">
      <c r="A3418" s="82"/>
      <c r="B3418" s="82"/>
      <c r="C3418" s="84"/>
      <c r="D3418" s="83"/>
      <c r="E3418" s="81"/>
      <c r="F3418" s="81"/>
      <c r="G3418" s="81"/>
      <c r="H3418" s="84"/>
    </row>
    <row r="3419" spans="1:8">
      <c r="A3419" s="82"/>
      <c r="B3419" s="82"/>
      <c r="C3419" s="84"/>
      <c r="D3419" s="83"/>
      <c r="E3419" s="81"/>
      <c r="F3419" s="81"/>
      <c r="G3419" s="81"/>
      <c r="H3419" s="84"/>
    </row>
    <row r="3420" spans="1:8">
      <c r="A3420" s="82"/>
      <c r="B3420" s="82"/>
      <c r="C3420" s="84"/>
      <c r="D3420" s="83"/>
      <c r="E3420" s="81"/>
      <c r="F3420" s="81"/>
      <c r="G3420" s="81"/>
      <c r="H3420" s="84"/>
    </row>
    <row r="3421" spans="1:8">
      <c r="A3421" s="82"/>
      <c r="B3421" s="82"/>
      <c r="C3421" s="84"/>
      <c r="D3421" s="83"/>
      <c r="E3421" s="81"/>
      <c r="F3421" s="81"/>
      <c r="G3421" s="81"/>
      <c r="H3421" s="84"/>
    </row>
    <row r="3422" spans="1:8">
      <c r="A3422" s="82"/>
      <c r="B3422" s="82"/>
      <c r="C3422" s="84"/>
      <c r="D3422" s="83"/>
      <c r="E3422" s="81"/>
      <c r="F3422" s="81"/>
      <c r="G3422" s="81"/>
      <c r="H3422" s="84"/>
    </row>
    <row r="3423" spans="1:8">
      <c r="A3423" s="82"/>
      <c r="B3423" s="82"/>
      <c r="C3423" s="84"/>
      <c r="D3423" s="83"/>
      <c r="E3423" s="81"/>
      <c r="F3423" s="81"/>
      <c r="G3423" s="81"/>
      <c r="H3423" s="84"/>
    </row>
    <row r="3424" spans="1:8">
      <c r="A3424" s="82"/>
      <c r="B3424" s="82"/>
      <c r="C3424" s="84"/>
      <c r="D3424" s="83"/>
      <c r="E3424" s="81"/>
      <c r="F3424" s="81"/>
      <c r="G3424" s="81"/>
      <c r="H3424" s="84"/>
    </row>
    <row r="3425" spans="1:8">
      <c r="A3425" s="82"/>
      <c r="B3425" s="82"/>
      <c r="C3425" s="84"/>
      <c r="D3425" s="83"/>
      <c r="E3425" s="81"/>
      <c r="F3425" s="81"/>
      <c r="G3425" s="81"/>
      <c r="H3425" s="84"/>
    </row>
    <row r="3426" spans="1:8">
      <c r="A3426" s="82"/>
      <c r="B3426" s="82"/>
      <c r="C3426" s="84"/>
      <c r="D3426" s="83"/>
      <c r="E3426" s="81"/>
      <c r="F3426" s="81"/>
      <c r="G3426" s="81"/>
      <c r="H3426" s="84"/>
    </row>
    <row r="3427" spans="1:8">
      <c r="A3427" s="82"/>
      <c r="B3427" s="82"/>
      <c r="C3427" s="84"/>
      <c r="D3427" s="83"/>
      <c r="E3427" s="81"/>
      <c r="F3427" s="81"/>
      <c r="G3427" s="81"/>
      <c r="H3427" s="84"/>
    </row>
    <row r="3428" spans="1:8">
      <c r="A3428" s="82"/>
      <c r="B3428" s="82"/>
      <c r="C3428" s="84"/>
      <c r="D3428" s="83"/>
      <c r="E3428" s="81"/>
      <c r="F3428" s="81"/>
      <c r="G3428" s="81"/>
      <c r="H3428" s="84"/>
    </row>
    <row r="3429" spans="1:8">
      <c r="A3429" s="82"/>
      <c r="B3429" s="82"/>
      <c r="C3429" s="84"/>
      <c r="D3429" s="83"/>
      <c r="E3429" s="81"/>
      <c r="F3429" s="81"/>
      <c r="G3429" s="81"/>
      <c r="H3429" s="84"/>
    </row>
    <row r="3430" spans="1:8">
      <c r="A3430" s="82"/>
      <c r="B3430" s="82"/>
      <c r="C3430" s="84"/>
      <c r="D3430" s="83"/>
      <c r="E3430" s="81"/>
      <c r="F3430" s="81"/>
      <c r="G3430" s="81"/>
      <c r="H3430" s="84"/>
    </row>
    <row r="3431" spans="1:8">
      <c r="A3431" s="82"/>
      <c r="B3431" s="82"/>
      <c r="C3431" s="84"/>
      <c r="D3431" s="83"/>
      <c r="E3431" s="81"/>
      <c r="F3431" s="81"/>
      <c r="G3431" s="81"/>
      <c r="H3431" s="84"/>
    </row>
    <row r="3432" spans="1:8">
      <c r="A3432" s="82"/>
      <c r="B3432" s="82"/>
      <c r="C3432" s="84"/>
      <c r="D3432" s="83"/>
      <c r="E3432" s="81"/>
      <c r="F3432" s="81"/>
      <c r="G3432" s="81"/>
      <c r="H3432" s="84"/>
    </row>
    <row r="3433" spans="1:8">
      <c r="A3433" s="82"/>
      <c r="B3433" s="82"/>
      <c r="C3433" s="84"/>
      <c r="D3433" s="83"/>
      <c r="E3433" s="81"/>
      <c r="F3433" s="81"/>
      <c r="G3433" s="81"/>
      <c r="H3433" s="84"/>
    </row>
    <row r="3434" spans="1:8">
      <c r="A3434" s="82"/>
      <c r="B3434" s="82"/>
      <c r="C3434" s="84"/>
      <c r="D3434" s="83"/>
      <c r="E3434" s="81"/>
      <c r="F3434" s="81"/>
      <c r="G3434" s="81"/>
      <c r="H3434" s="84"/>
    </row>
    <row r="3435" spans="1:8">
      <c r="A3435" s="82"/>
      <c r="B3435" s="82"/>
      <c r="C3435" s="84"/>
      <c r="D3435" s="83"/>
      <c r="E3435" s="81"/>
      <c r="F3435" s="81"/>
      <c r="G3435" s="81"/>
      <c r="H3435" s="84"/>
    </row>
    <row r="3436" spans="1:8">
      <c r="A3436" s="82"/>
      <c r="B3436" s="82"/>
      <c r="C3436" s="84"/>
      <c r="D3436" s="83"/>
      <c r="E3436" s="81"/>
      <c r="F3436" s="81"/>
      <c r="G3436" s="81"/>
      <c r="H3436" s="84"/>
    </row>
    <row r="3437" spans="1:8">
      <c r="A3437" s="82"/>
      <c r="B3437" s="82"/>
      <c r="C3437" s="84"/>
      <c r="D3437" s="83"/>
      <c r="E3437" s="81"/>
      <c r="F3437" s="81"/>
      <c r="G3437" s="81"/>
      <c r="H3437" s="84"/>
    </row>
    <row r="3438" spans="1:8">
      <c r="A3438" s="82"/>
      <c r="B3438" s="82"/>
      <c r="C3438" s="84"/>
      <c r="D3438" s="83"/>
      <c r="E3438" s="81"/>
      <c r="F3438" s="81"/>
      <c r="G3438" s="81"/>
      <c r="H3438" s="84"/>
    </row>
    <row r="3439" spans="1:8">
      <c r="A3439" s="82"/>
      <c r="B3439" s="82"/>
      <c r="C3439" s="84"/>
      <c r="D3439" s="83"/>
      <c r="E3439" s="81"/>
      <c r="F3439" s="81"/>
      <c r="G3439" s="81"/>
      <c r="H3439" s="84"/>
    </row>
    <row r="3440" spans="1:8">
      <c r="A3440" s="82"/>
      <c r="B3440" s="82"/>
      <c r="C3440" s="84"/>
      <c r="D3440" s="83"/>
      <c r="E3440" s="81"/>
      <c r="F3440" s="81"/>
      <c r="G3440" s="81"/>
      <c r="H3440" s="84"/>
    </row>
    <row r="3441" spans="1:8">
      <c r="A3441" s="82"/>
      <c r="B3441" s="82"/>
      <c r="C3441" s="84"/>
      <c r="D3441" s="83"/>
      <c r="E3441" s="81"/>
      <c r="F3441" s="81"/>
      <c r="G3441" s="81"/>
      <c r="H3441" s="84"/>
    </row>
    <row r="3442" spans="1:8">
      <c r="A3442" s="82"/>
      <c r="B3442" s="82"/>
      <c r="C3442" s="84"/>
      <c r="D3442" s="83"/>
      <c r="E3442" s="81"/>
      <c r="F3442" s="81"/>
      <c r="G3442" s="81"/>
      <c r="H3442" s="84"/>
    </row>
    <row r="3443" spans="1:8">
      <c r="A3443" s="82"/>
      <c r="B3443" s="82"/>
      <c r="C3443" s="84"/>
      <c r="D3443" s="83"/>
      <c r="E3443" s="81"/>
      <c r="F3443" s="81"/>
      <c r="G3443" s="81"/>
      <c r="H3443" s="84"/>
    </row>
    <row r="3444" spans="1:8">
      <c r="A3444" s="82"/>
      <c r="B3444" s="82"/>
      <c r="C3444" s="84"/>
      <c r="D3444" s="83"/>
      <c r="E3444" s="81"/>
      <c r="F3444" s="81"/>
      <c r="G3444" s="81"/>
      <c r="H3444" s="84"/>
    </row>
    <row r="3445" spans="1:8">
      <c r="A3445" s="82"/>
      <c r="B3445" s="82"/>
      <c r="C3445" s="84"/>
      <c r="D3445" s="83"/>
      <c r="E3445" s="81"/>
      <c r="F3445" s="81"/>
      <c r="G3445" s="81"/>
      <c r="H3445" s="84"/>
    </row>
    <row r="3446" spans="1:8">
      <c r="A3446" s="82"/>
      <c r="B3446" s="82"/>
      <c r="C3446" s="84"/>
      <c r="D3446" s="83"/>
      <c r="E3446" s="81"/>
      <c r="F3446" s="81"/>
      <c r="G3446" s="81"/>
      <c r="H3446" s="84"/>
    </row>
    <row r="3447" spans="1:8">
      <c r="A3447" s="82"/>
      <c r="B3447" s="82"/>
      <c r="C3447" s="84"/>
      <c r="D3447" s="83"/>
      <c r="E3447" s="81"/>
      <c r="F3447" s="81"/>
      <c r="G3447" s="81"/>
      <c r="H3447" s="84"/>
    </row>
    <row r="3448" spans="1:8">
      <c r="A3448" s="82"/>
      <c r="B3448" s="82"/>
      <c r="C3448" s="84"/>
      <c r="D3448" s="83"/>
      <c r="E3448" s="81"/>
      <c r="F3448" s="81"/>
      <c r="G3448" s="81"/>
      <c r="H3448" s="84"/>
    </row>
    <row r="3449" spans="1:8">
      <c r="A3449" s="82"/>
      <c r="B3449" s="82"/>
      <c r="C3449" s="84"/>
      <c r="D3449" s="83"/>
      <c r="E3449" s="81"/>
      <c r="F3449" s="81"/>
      <c r="G3449" s="81"/>
      <c r="H3449" s="84"/>
    </row>
    <row r="3450" spans="1:8">
      <c r="A3450" s="82"/>
      <c r="B3450" s="82"/>
      <c r="C3450" s="84"/>
      <c r="D3450" s="83"/>
      <c r="E3450" s="81"/>
      <c r="F3450" s="81"/>
      <c r="G3450" s="81"/>
      <c r="H3450" s="84"/>
    </row>
    <row r="3451" spans="1:8">
      <c r="A3451" s="82"/>
      <c r="B3451" s="82"/>
      <c r="C3451" s="84"/>
      <c r="D3451" s="83"/>
      <c r="E3451" s="81"/>
      <c r="F3451" s="81"/>
      <c r="G3451" s="81"/>
      <c r="H3451" s="84"/>
    </row>
    <row r="3452" spans="1:8">
      <c r="A3452" s="82"/>
      <c r="B3452" s="82"/>
      <c r="C3452" s="84"/>
      <c r="D3452" s="83"/>
      <c r="E3452" s="81"/>
      <c r="F3452" s="81"/>
      <c r="G3452" s="81"/>
      <c r="H3452" s="84"/>
    </row>
    <row r="3453" spans="1:8">
      <c r="A3453" s="82"/>
      <c r="B3453" s="82"/>
      <c r="C3453" s="84"/>
      <c r="D3453" s="83"/>
      <c r="E3453" s="81"/>
      <c r="F3453" s="81"/>
      <c r="G3453" s="81"/>
      <c r="H3453" s="84"/>
    </row>
    <row r="3454" spans="1:8">
      <c r="A3454" s="82"/>
      <c r="B3454" s="82"/>
      <c r="C3454" s="84"/>
      <c r="D3454" s="83"/>
      <c r="E3454" s="81"/>
      <c r="F3454" s="81"/>
      <c r="G3454" s="81"/>
      <c r="H3454" s="84"/>
    </row>
    <row r="3455" spans="1:8">
      <c r="A3455" s="82"/>
      <c r="B3455" s="82"/>
      <c r="C3455" s="84"/>
      <c r="D3455" s="83"/>
      <c r="E3455" s="81"/>
      <c r="F3455" s="81"/>
      <c r="G3455" s="81"/>
      <c r="H3455" s="84"/>
    </row>
    <row r="3456" spans="1:8">
      <c r="A3456" s="82"/>
      <c r="B3456" s="82"/>
      <c r="C3456" s="84"/>
      <c r="D3456" s="83"/>
      <c r="E3456" s="81"/>
      <c r="F3456" s="81"/>
      <c r="G3456" s="81"/>
      <c r="H3456" s="84"/>
    </row>
    <row r="3457" spans="1:8">
      <c r="A3457" s="82"/>
      <c r="B3457" s="82"/>
      <c r="C3457" s="84"/>
      <c r="D3457" s="83"/>
      <c r="E3457" s="81"/>
      <c r="F3457" s="81"/>
      <c r="G3457" s="81"/>
      <c r="H3457" s="84"/>
    </row>
    <row r="3458" spans="1:8">
      <c r="A3458" s="82"/>
      <c r="B3458" s="82"/>
      <c r="C3458" s="84"/>
      <c r="D3458" s="83"/>
      <c r="E3458" s="81"/>
      <c r="F3458" s="81"/>
      <c r="G3458" s="81"/>
      <c r="H3458" s="84"/>
    </row>
    <row r="3459" spans="1:8">
      <c r="A3459" s="82"/>
      <c r="B3459" s="82"/>
      <c r="C3459" s="84"/>
      <c r="D3459" s="83"/>
      <c r="E3459" s="81"/>
      <c r="F3459" s="81"/>
      <c r="G3459" s="81"/>
      <c r="H3459" s="84"/>
    </row>
    <row r="3460" spans="1:8">
      <c r="A3460" s="82"/>
      <c r="B3460" s="82"/>
      <c r="C3460" s="84"/>
      <c r="D3460" s="83"/>
      <c r="E3460" s="81"/>
      <c r="F3460" s="81"/>
      <c r="G3460" s="81"/>
      <c r="H3460" s="84"/>
    </row>
    <row r="3461" spans="1:8">
      <c r="A3461" s="82"/>
      <c r="B3461" s="82"/>
      <c r="C3461" s="84"/>
      <c r="D3461" s="83"/>
      <c r="E3461" s="81"/>
      <c r="F3461" s="81"/>
      <c r="G3461" s="81"/>
      <c r="H3461" s="84"/>
    </row>
    <row r="3462" spans="1:8">
      <c r="A3462" s="82"/>
      <c r="B3462" s="82"/>
      <c r="C3462" s="84"/>
      <c r="D3462" s="83"/>
      <c r="E3462" s="81"/>
      <c r="F3462" s="81"/>
      <c r="G3462" s="81"/>
      <c r="H3462" s="84"/>
    </row>
    <row r="3463" spans="1:8">
      <c r="A3463" s="82"/>
      <c r="B3463" s="82"/>
      <c r="C3463" s="84"/>
      <c r="D3463" s="83"/>
      <c r="E3463" s="81"/>
      <c r="F3463" s="81"/>
      <c r="G3463" s="81"/>
      <c r="H3463" s="84"/>
    </row>
    <row r="3464" spans="1:8">
      <c r="A3464" s="82"/>
      <c r="B3464" s="82"/>
      <c r="C3464" s="84"/>
      <c r="D3464" s="83"/>
      <c r="E3464" s="81"/>
      <c r="F3464" s="81"/>
      <c r="G3464" s="81"/>
      <c r="H3464" s="84"/>
    </row>
    <row r="3465" spans="1:8">
      <c r="A3465" s="82"/>
      <c r="B3465" s="82"/>
      <c r="C3465" s="84"/>
      <c r="D3465" s="83"/>
      <c r="E3465" s="81"/>
      <c r="F3465" s="81"/>
      <c r="G3465" s="81"/>
      <c r="H3465" s="84"/>
    </row>
    <row r="3466" spans="1:8">
      <c r="A3466" s="82"/>
      <c r="B3466" s="82"/>
      <c r="C3466" s="84"/>
      <c r="D3466" s="83"/>
      <c r="E3466" s="81"/>
      <c r="F3466" s="81"/>
      <c r="G3466" s="81"/>
      <c r="H3466" s="84"/>
    </row>
    <row r="3467" spans="1:8">
      <c r="A3467" s="82"/>
      <c r="B3467" s="82"/>
      <c r="C3467" s="84"/>
      <c r="D3467" s="83"/>
      <c r="E3467" s="81"/>
      <c r="F3467" s="81"/>
      <c r="G3467" s="81"/>
      <c r="H3467" s="84"/>
    </row>
    <row r="3468" spans="1:8">
      <c r="A3468" s="82"/>
      <c r="B3468" s="82"/>
      <c r="C3468" s="84"/>
      <c r="D3468" s="83"/>
      <c r="E3468" s="81"/>
      <c r="F3468" s="81"/>
      <c r="G3468" s="81"/>
      <c r="H3468" s="84"/>
    </row>
    <row r="3469" spans="1:8">
      <c r="A3469" s="82"/>
      <c r="B3469" s="82"/>
      <c r="C3469" s="84"/>
      <c r="D3469" s="83"/>
      <c r="E3469" s="81"/>
      <c r="F3469" s="81"/>
      <c r="G3469" s="81"/>
      <c r="H3469" s="84"/>
    </row>
    <row r="3470" spans="1:8">
      <c r="A3470" s="82"/>
      <c r="B3470" s="82"/>
      <c r="C3470" s="84"/>
      <c r="D3470" s="83"/>
      <c r="E3470" s="81"/>
      <c r="F3470" s="81"/>
      <c r="G3470" s="81"/>
      <c r="H3470" s="84"/>
    </row>
    <row r="3471" spans="1:8">
      <c r="A3471" s="82"/>
      <c r="B3471" s="82"/>
      <c r="C3471" s="84"/>
      <c r="D3471" s="83"/>
      <c r="E3471" s="81"/>
      <c r="F3471" s="81"/>
      <c r="G3471" s="81"/>
      <c r="H3471" s="84"/>
    </row>
    <row r="3472" spans="1:8">
      <c r="A3472" s="82"/>
      <c r="B3472" s="82"/>
      <c r="C3472" s="84"/>
      <c r="D3472" s="83"/>
      <c r="E3472" s="81"/>
      <c r="F3472" s="81"/>
      <c r="G3472" s="81"/>
      <c r="H3472" s="84"/>
    </row>
    <row r="3473" spans="1:8">
      <c r="A3473" s="82"/>
      <c r="B3473" s="82"/>
      <c r="C3473" s="84"/>
      <c r="D3473" s="83"/>
      <c r="E3473" s="81"/>
      <c r="F3473" s="81"/>
      <c r="G3473" s="81"/>
      <c r="H3473" s="84"/>
    </row>
    <row r="3474" spans="1:8">
      <c r="A3474" s="82"/>
      <c r="B3474" s="82"/>
      <c r="C3474" s="84"/>
      <c r="D3474" s="83"/>
      <c r="E3474" s="81"/>
      <c r="F3474" s="81"/>
      <c r="G3474" s="81"/>
      <c r="H3474" s="84"/>
    </row>
    <row r="3475" spans="1:8">
      <c r="A3475" s="82"/>
      <c r="B3475" s="82"/>
      <c r="C3475" s="84"/>
      <c r="D3475" s="83"/>
      <c r="E3475" s="81"/>
      <c r="F3475" s="81"/>
      <c r="G3475" s="81"/>
      <c r="H3475" s="84"/>
    </row>
    <row r="3476" spans="1:8">
      <c r="A3476" s="82"/>
      <c r="B3476" s="82"/>
      <c r="C3476" s="84"/>
      <c r="D3476" s="83"/>
      <c r="E3476" s="81"/>
      <c r="F3476" s="81"/>
      <c r="G3476" s="81"/>
      <c r="H3476" s="84"/>
    </row>
    <row r="3477" spans="1:8">
      <c r="A3477" s="82"/>
      <c r="B3477" s="82"/>
      <c r="C3477" s="84"/>
      <c r="D3477" s="83"/>
      <c r="E3477" s="81"/>
      <c r="F3477" s="81"/>
      <c r="G3477" s="81"/>
      <c r="H3477" s="84"/>
    </row>
    <row r="3478" spans="1:8">
      <c r="A3478" s="82"/>
      <c r="B3478" s="82"/>
      <c r="C3478" s="84"/>
      <c r="D3478" s="83"/>
      <c r="E3478" s="81"/>
      <c r="F3478" s="81"/>
      <c r="G3478" s="81"/>
      <c r="H3478" s="84"/>
    </row>
    <row r="3479" spans="1:8">
      <c r="A3479" s="82"/>
      <c r="B3479" s="82"/>
      <c r="C3479" s="84"/>
      <c r="D3479" s="83"/>
      <c r="E3479" s="81"/>
      <c r="F3479" s="81"/>
      <c r="G3479" s="81"/>
      <c r="H3479" s="84"/>
    </row>
    <row r="3480" spans="1:8">
      <c r="A3480" s="82"/>
      <c r="B3480" s="82"/>
      <c r="C3480" s="84"/>
      <c r="D3480" s="83"/>
      <c r="E3480" s="81"/>
      <c r="F3480" s="81"/>
      <c r="G3480" s="81"/>
      <c r="H3480" s="84"/>
    </row>
    <row r="3481" spans="1:8">
      <c r="A3481" s="82"/>
      <c r="B3481" s="82"/>
      <c r="C3481" s="84"/>
      <c r="D3481" s="83"/>
      <c r="E3481" s="81"/>
      <c r="F3481" s="81"/>
      <c r="G3481" s="81"/>
      <c r="H3481" s="84"/>
    </row>
    <row r="3482" spans="1:8">
      <c r="A3482" s="82"/>
      <c r="B3482" s="82"/>
      <c r="C3482" s="84"/>
      <c r="D3482" s="83"/>
      <c r="E3482" s="81"/>
      <c r="F3482" s="81"/>
      <c r="G3482" s="81"/>
      <c r="H3482" s="84"/>
    </row>
    <row r="3483" spans="1:8">
      <c r="A3483" s="82"/>
      <c r="B3483" s="82"/>
      <c r="C3483" s="84"/>
      <c r="D3483" s="83"/>
      <c r="E3483" s="81"/>
      <c r="F3483" s="81"/>
      <c r="G3483" s="81"/>
      <c r="H3483" s="84"/>
    </row>
    <row r="3484" spans="1:8">
      <c r="A3484" s="82"/>
      <c r="B3484" s="82"/>
      <c r="C3484" s="84"/>
      <c r="D3484" s="83"/>
      <c r="E3484" s="81"/>
      <c r="F3484" s="81"/>
      <c r="G3484" s="81"/>
      <c r="H3484" s="84"/>
    </row>
    <row r="3485" spans="1:8">
      <c r="A3485" s="82"/>
      <c r="B3485" s="82"/>
      <c r="C3485" s="84"/>
      <c r="D3485" s="83"/>
      <c r="E3485" s="81"/>
      <c r="F3485" s="81"/>
      <c r="G3485" s="81"/>
      <c r="H3485" s="84"/>
    </row>
    <row r="3486" spans="1:8">
      <c r="A3486" s="82"/>
      <c r="B3486" s="82"/>
      <c r="C3486" s="84"/>
      <c r="D3486" s="83"/>
      <c r="E3486" s="81"/>
      <c r="F3486" s="81"/>
      <c r="G3486" s="81"/>
      <c r="H3486" s="84"/>
    </row>
    <row r="3487" spans="1:8">
      <c r="A3487" s="82"/>
      <c r="B3487" s="82"/>
      <c r="C3487" s="84"/>
      <c r="D3487" s="83"/>
      <c r="E3487" s="81"/>
      <c r="F3487" s="81"/>
      <c r="G3487" s="81"/>
      <c r="H3487" s="84"/>
    </row>
    <row r="3488" spans="1:8">
      <c r="A3488" s="82"/>
      <c r="B3488" s="82"/>
      <c r="C3488" s="84"/>
      <c r="D3488" s="83"/>
      <c r="E3488" s="81"/>
      <c r="F3488" s="81"/>
      <c r="G3488" s="81"/>
      <c r="H3488" s="84"/>
    </row>
    <row r="3489" spans="1:8">
      <c r="A3489" s="82"/>
      <c r="B3489" s="82"/>
      <c r="C3489" s="84"/>
      <c r="D3489" s="83"/>
      <c r="E3489" s="81"/>
      <c r="F3489" s="81"/>
      <c r="G3489" s="81"/>
      <c r="H3489" s="84"/>
    </row>
    <row r="3490" spans="1:8">
      <c r="A3490" s="82"/>
      <c r="B3490" s="82"/>
      <c r="C3490" s="84"/>
      <c r="D3490" s="83"/>
      <c r="E3490" s="81"/>
      <c r="F3490" s="81"/>
      <c r="G3490" s="81"/>
      <c r="H3490" s="84"/>
    </row>
    <row r="3491" spans="1:8">
      <c r="A3491" s="82"/>
      <c r="B3491" s="82"/>
      <c r="C3491" s="84"/>
      <c r="D3491" s="83"/>
      <c r="E3491" s="81"/>
      <c r="F3491" s="81"/>
      <c r="G3491" s="81"/>
      <c r="H3491" s="84"/>
    </row>
    <row r="3492" spans="1:8">
      <c r="A3492" s="82"/>
      <c r="B3492" s="82"/>
      <c r="C3492" s="84"/>
      <c r="D3492" s="83"/>
      <c r="E3492" s="81"/>
      <c r="F3492" s="81"/>
      <c r="G3492" s="81"/>
      <c r="H3492" s="84"/>
    </row>
    <row r="3493" spans="1:8">
      <c r="A3493" s="82"/>
      <c r="B3493" s="82"/>
      <c r="C3493" s="84"/>
      <c r="D3493" s="83"/>
      <c r="E3493" s="81"/>
      <c r="F3493" s="81"/>
      <c r="G3493" s="81"/>
      <c r="H3493" s="84"/>
    </row>
    <row r="3494" spans="1:8">
      <c r="A3494" s="82"/>
      <c r="B3494" s="82"/>
      <c r="C3494" s="84"/>
      <c r="D3494" s="83"/>
      <c r="E3494" s="81"/>
      <c r="F3494" s="81"/>
      <c r="G3494" s="81"/>
      <c r="H3494" s="84"/>
    </row>
    <row r="3495" spans="1:8">
      <c r="A3495" s="82"/>
      <c r="B3495" s="82"/>
      <c r="C3495" s="84"/>
      <c r="D3495" s="83"/>
      <c r="E3495" s="81"/>
      <c r="F3495" s="81"/>
      <c r="G3495" s="81"/>
      <c r="H3495" s="84"/>
    </row>
    <row r="3496" spans="1:8">
      <c r="A3496" s="82"/>
      <c r="B3496" s="82"/>
      <c r="C3496" s="84"/>
      <c r="D3496" s="83"/>
      <c r="E3496" s="81"/>
      <c r="F3496" s="81"/>
      <c r="G3496" s="81"/>
      <c r="H3496" s="84"/>
    </row>
    <row r="3497" spans="1:8">
      <c r="A3497" s="82"/>
      <c r="B3497" s="82"/>
      <c r="C3497" s="84"/>
      <c r="D3497" s="83"/>
      <c r="E3497" s="81"/>
      <c r="F3497" s="81"/>
      <c r="G3497" s="81"/>
      <c r="H3497" s="84"/>
    </row>
    <row r="3498" spans="1:8">
      <c r="A3498" s="82"/>
      <c r="B3498" s="82"/>
      <c r="C3498" s="84"/>
      <c r="D3498" s="83"/>
      <c r="E3498" s="81"/>
      <c r="F3498" s="81"/>
      <c r="G3498" s="81"/>
      <c r="H3498" s="84"/>
    </row>
    <row r="3499" spans="1:8">
      <c r="A3499" s="82"/>
      <c r="B3499" s="82"/>
      <c r="C3499" s="84"/>
      <c r="D3499" s="83"/>
      <c r="E3499" s="81"/>
      <c r="F3499" s="81"/>
      <c r="G3499" s="81"/>
      <c r="H3499" s="84"/>
    </row>
    <row r="3500" spans="1:8">
      <c r="A3500" s="82"/>
      <c r="B3500" s="82"/>
      <c r="C3500" s="84"/>
      <c r="D3500" s="83"/>
      <c r="E3500" s="81"/>
      <c r="F3500" s="81"/>
      <c r="G3500" s="81"/>
      <c r="H3500" s="84"/>
    </row>
    <row r="3501" spans="1:8">
      <c r="A3501" s="82"/>
      <c r="B3501" s="82"/>
      <c r="C3501" s="84"/>
      <c r="D3501" s="83"/>
      <c r="E3501" s="81"/>
      <c r="F3501" s="81"/>
      <c r="G3501" s="81"/>
      <c r="H3501" s="84"/>
    </row>
    <row r="3502" spans="1:8">
      <c r="A3502" s="82"/>
      <c r="B3502" s="82"/>
      <c r="C3502" s="84"/>
      <c r="D3502" s="83"/>
      <c r="E3502" s="81"/>
      <c r="F3502" s="81"/>
      <c r="G3502" s="81"/>
      <c r="H3502" s="84"/>
    </row>
    <row r="3503" spans="1:8">
      <c r="A3503" s="82"/>
      <c r="B3503" s="82"/>
      <c r="C3503" s="84"/>
      <c r="D3503" s="83"/>
      <c r="E3503" s="81"/>
      <c r="F3503" s="81"/>
      <c r="G3503" s="81"/>
      <c r="H3503" s="84"/>
    </row>
    <row r="3504" spans="1:8">
      <c r="A3504" s="82"/>
      <c r="B3504" s="82"/>
      <c r="C3504" s="84"/>
      <c r="D3504" s="83"/>
      <c r="E3504" s="81"/>
      <c r="F3504" s="81"/>
      <c r="G3504" s="81"/>
      <c r="H3504" s="84"/>
    </row>
    <row r="3505" spans="1:8">
      <c r="A3505" s="82"/>
      <c r="B3505" s="82"/>
      <c r="C3505" s="84"/>
      <c r="D3505" s="83"/>
      <c r="E3505" s="81"/>
      <c r="F3505" s="81"/>
      <c r="G3505" s="81"/>
      <c r="H3505" s="84"/>
    </row>
    <row r="3506" spans="1:8">
      <c r="A3506" s="82"/>
      <c r="B3506" s="82"/>
      <c r="C3506" s="84"/>
      <c r="D3506" s="83"/>
      <c r="E3506" s="81"/>
      <c r="F3506" s="81"/>
      <c r="G3506" s="81"/>
      <c r="H3506" s="84"/>
    </row>
    <row r="3507" spans="1:8">
      <c r="A3507" s="82"/>
      <c r="B3507" s="82"/>
      <c r="C3507" s="84"/>
      <c r="D3507" s="83"/>
      <c r="E3507" s="81"/>
      <c r="F3507" s="81"/>
      <c r="G3507" s="81"/>
      <c r="H3507" s="84"/>
    </row>
    <row r="3508" spans="1:8">
      <c r="A3508" s="82"/>
      <c r="B3508" s="82"/>
      <c r="C3508" s="84"/>
      <c r="D3508" s="83"/>
      <c r="E3508" s="81"/>
      <c r="F3508" s="81"/>
      <c r="G3508" s="81"/>
      <c r="H3508" s="84"/>
    </row>
    <row r="3509" spans="1:8">
      <c r="A3509" s="82"/>
      <c r="B3509" s="82"/>
      <c r="C3509" s="84"/>
      <c r="D3509" s="83"/>
      <c r="E3509" s="81"/>
      <c r="F3509" s="81"/>
      <c r="G3509" s="81"/>
      <c r="H3509" s="84"/>
    </row>
    <row r="3510" spans="1:8">
      <c r="A3510" s="82"/>
      <c r="B3510" s="82"/>
      <c r="C3510" s="84"/>
      <c r="D3510" s="83"/>
      <c r="E3510" s="81"/>
      <c r="F3510" s="81"/>
      <c r="G3510" s="81"/>
      <c r="H3510" s="84"/>
    </row>
    <row r="3511" spans="1:8">
      <c r="A3511" s="82"/>
      <c r="B3511" s="82"/>
      <c r="C3511" s="84"/>
      <c r="D3511" s="83"/>
      <c r="E3511" s="81"/>
      <c r="F3511" s="81"/>
      <c r="G3511" s="81"/>
      <c r="H3511" s="84"/>
    </row>
    <row r="3512" spans="1:8">
      <c r="A3512" s="82"/>
      <c r="B3512" s="82"/>
      <c r="C3512" s="84"/>
      <c r="D3512" s="83"/>
      <c r="E3512" s="81"/>
      <c r="F3512" s="81"/>
      <c r="G3512" s="81"/>
      <c r="H3512" s="84"/>
    </row>
    <row r="3513" spans="1:8">
      <c r="A3513" s="82"/>
      <c r="B3513" s="82"/>
      <c r="C3513" s="84"/>
      <c r="D3513" s="83"/>
      <c r="E3513" s="81"/>
      <c r="F3513" s="81"/>
      <c r="G3513" s="81"/>
      <c r="H3513" s="84"/>
    </row>
    <row r="3514" spans="1:8">
      <c r="A3514" s="82"/>
      <c r="B3514" s="82"/>
      <c r="C3514" s="84"/>
      <c r="D3514" s="83"/>
      <c r="E3514" s="81"/>
      <c r="F3514" s="81"/>
      <c r="G3514" s="81"/>
      <c r="H3514" s="84"/>
    </row>
    <row r="3515" spans="1:8">
      <c r="A3515" s="82"/>
      <c r="B3515" s="82"/>
      <c r="C3515" s="84"/>
      <c r="D3515" s="83"/>
      <c r="E3515" s="81"/>
      <c r="F3515" s="81"/>
      <c r="G3515" s="81"/>
      <c r="H3515" s="84"/>
    </row>
    <row r="3516" spans="1:8">
      <c r="A3516" s="82"/>
      <c r="B3516" s="82"/>
      <c r="C3516" s="84"/>
      <c r="D3516" s="83"/>
      <c r="E3516" s="81"/>
      <c r="F3516" s="81"/>
      <c r="G3516" s="81"/>
      <c r="H3516" s="84"/>
    </row>
    <row r="3517" spans="1:8">
      <c r="A3517" s="82"/>
      <c r="B3517" s="82"/>
      <c r="C3517" s="84"/>
      <c r="D3517" s="83"/>
      <c r="E3517" s="81"/>
      <c r="F3517" s="81"/>
      <c r="G3517" s="81"/>
      <c r="H3517" s="84"/>
    </row>
    <row r="3518" spans="1:8">
      <c r="A3518" s="82"/>
      <c r="B3518" s="82"/>
      <c r="C3518" s="84"/>
      <c r="D3518" s="83"/>
      <c r="E3518" s="81"/>
      <c r="F3518" s="81"/>
      <c r="G3518" s="81"/>
      <c r="H3518" s="84"/>
    </row>
    <row r="3519" spans="1:8">
      <c r="A3519" s="82"/>
      <c r="B3519" s="82"/>
      <c r="C3519" s="84"/>
      <c r="D3519" s="83"/>
      <c r="E3519" s="81"/>
      <c r="F3519" s="81"/>
      <c r="G3519" s="81"/>
      <c r="H3519" s="84"/>
    </row>
    <row r="3520" spans="1:8">
      <c r="A3520" s="82"/>
      <c r="B3520" s="82"/>
      <c r="C3520" s="84"/>
      <c r="D3520" s="83"/>
      <c r="E3520" s="81"/>
      <c r="F3520" s="81"/>
      <c r="G3520" s="81"/>
      <c r="H3520" s="84"/>
    </row>
    <row r="3521" spans="1:8">
      <c r="A3521" s="82"/>
      <c r="B3521" s="82"/>
      <c r="C3521" s="84"/>
      <c r="D3521" s="83"/>
      <c r="E3521" s="81"/>
      <c r="F3521" s="81"/>
      <c r="G3521" s="81"/>
      <c r="H3521" s="84"/>
    </row>
    <row r="3522" spans="1:8">
      <c r="A3522" s="82"/>
      <c r="B3522" s="82"/>
      <c r="C3522" s="84"/>
      <c r="D3522" s="83"/>
      <c r="E3522" s="81"/>
      <c r="F3522" s="81"/>
      <c r="G3522" s="81"/>
      <c r="H3522" s="84"/>
    </row>
    <row r="3523" spans="1:8">
      <c r="A3523" s="82"/>
      <c r="B3523" s="82"/>
      <c r="C3523" s="84"/>
      <c r="D3523" s="83"/>
      <c r="E3523" s="81"/>
      <c r="F3523" s="81"/>
      <c r="G3523" s="81"/>
      <c r="H3523" s="84"/>
    </row>
    <row r="3524" spans="1:8">
      <c r="A3524" s="82"/>
      <c r="B3524" s="82"/>
      <c r="C3524" s="84"/>
      <c r="D3524" s="83"/>
      <c r="E3524" s="81"/>
      <c r="F3524" s="81"/>
      <c r="G3524" s="81"/>
      <c r="H3524" s="84"/>
    </row>
    <row r="3525" spans="1:8">
      <c r="A3525" s="82"/>
      <c r="B3525" s="82"/>
      <c r="C3525" s="84"/>
      <c r="D3525" s="83"/>
      <c r="E3525" s="81"/>
      <c r="F3525" s="81"/>
      <c r="G3525" s="81"/>
      <c r="H3525" s="84"/>
    </row>
    <row r="3526" spans="1:8">
      <c r="A3526" s="82"/>
      <c r="B3526" s="82"/>
      <c r="C3526" s="84"/>
      <c r="D3526" s="83"/>
      <c r="E3526" s="81"/>
      <c r="F3526" s="81"/>
      <c r="G3526" s="81"/>
      <c r="H3526" s="84"/>
    </row>
    <row r="3527" spans="1:8">
      <c r="A3527" s="82"/>
      <c r="B3527" s="82"/>
      <c r="C3527" s="84"/>
      <c r="D3527" s="83"/>
      <c r="E3527" s="81"/>
      <c r="F3527" s="81"/>
      <c r="G3527" s="81"/>
      <c r="H3527" s="84"/>
    </row>
    <row r="3528" spans="1:8">
      <c r="A3528" s="82"/>
      <c r="B3528" s="82"/>
      <c r="C3528" s="84"/>
      <c r="D3528" s="83"/>
      <c r="E3528" s="81"/>
      <c r="F3528" s="81"/>
      <c r="G3528" s="81"/>
      <c r="H3528" s="84"/>
    </row>
    <row r="3529" spans="1:8">
      <c r="A3529" s="82"/>
      <c r="B3529" s="82"/>
      <c r="C3529" s="84"/>
      <c r="D3529" s="83"/>
      <c r="E3529" s="81"/>
      <c r="F3529" s="81"/>
      <c r="G3529" s="81"/>
      <c r="H3529" s="84"/>
    </row>
    <row r="3530" spans="1:8">
      <c r="A3530" s="82"/>
      <c r="B3530" s="82"/>
      <c r="C3530" s="84"/>
      <c r="D3530" s="83"/>
      <c r="E3530" s="81"/>
      <c r="F3530" s="81"/>
      <c r="G3530" s="81"/>
      <c r="H3530" s="84"/>
    </row>
    <row r="3531" spans="1:8">
      <c r="A3531" s="82"/>
      <c r="B3531" s="82"/>
      <c r="C3531" s="84"/>
      <c r="D3531" s="83"/>
      <c r="E3531" s="81"/>
      <c r="F3531" s="81"/>
      <c r="G3531" s="81"/>
      <c r="H3531" s="84"/>
    </row>
    <row r="3532" spans="1:8">
      <c r="A3532" s="82"/>
      <c r="B3532" s="82"/>
      <c r="C3532" s="84"/>
      <c r="D3532" s="83"/>
      <c r="E3532" s="81"/>
      <c r="F3532" s="81"/>
      <c r="G3532" s="81"/>
      <c r="H3532" s="84"/>
    </row>
    <row r="3533" spans="1:8">
      <c r="A3533" s="82"/>
      <c r="B3533" s="82"/>
      <c r="C3533" s="84"/>
      <c r="D3533" s="83"/>
      <c r="E3533" s="81"/>
      <c r="F3533" s="81"/>
      <c r="G3533" s="81"/>
      <c r="H3533" s="84"/>
    </row>
    <row r="3534" spans="1:8">
      <c r="A3534" s="82"/>
      <c r="B3534" s="82"/>
      <c r="C3534" s="84"/>
      <c r="D3534" s="83"/>
      <c r="E3534" s="81"/>
      <c r="F3534" s="81"/>
      <c r="G3534" s="81"/>
      <c r="H3534" s="84"/>
    </row>
    <row r="3535" spans="1:8">
      <c r="A3535" s="82"/>
      <c r="B3535" s="82"/>
      <c r="C3535" s="84"/>
      <c r="D3535" s="83"/>
      <c r="E3535" s="81"/>
      <c r="F3535" s="81"/>
      <c r="G3535" s="81"/>
      <c r="H3535" s="84"/>
    </row>
    <row r="3536" spans="1:8">
      <c r="A3536" s="82"/>
      <c r="B3536" s="82"/>
      <c r="C3536" s="84"/>
      <c r="D3536" s="83"/>
      <c r="E3536" s="81"/>
      <c r="F3536" s="81"/>
      <c r="G3536" s="81"/>
      <c r="H3536" s="84"/>
    </row>
    <row r="3537" spans="1:8">
      <c r="A3537" s="82"/>
      <c r="B3537" s="82"/>
      <c r="C3537" s="84"/>
      <c r="D3537" s="83"/>
      <c r="E3537" s="81"/>
      <c r="F3537" s="81"/>
      <c r="G3537" s="81"/>
      <c r="H3537" s="84"/>
    </row>
    <row r="3538" spans="1:8">
      <c r="A3538" s="82"/>
      <c r="B3538" s="82"/>
      <c r="C3538" s="84"/>
      <c r="D3538" s="83"/>
      <c r="E3538" s="81"/>
      <c r="F3538" s="81"/>
      <c r="G3538" s="81"/>
      <c r="H3538" s="84"/>
    </row>
    <row r="3539" spans="1:8">
      <c r="A3539" s="82"/>
      <c r="B3539" s="82"/>
      <c r="C3539" s="84"/>
      <c r="D3539" s="83"/>
      <c r="E3539" s="81"/>
      <c r="F3539" s="81"/>
      <c r="G3539" s="81"/>
      <c r="H3539" s="84"/>
    </row>
    <row r="3540" spans="1:8">
      <c r="A3540" s="82"/>
      <c r="B3540" s="82"/>
      <c r="C3540" s="84"/>
      <c r="D3540" s="83"/>
      <c r="E3540" s="81"/>
      <c r="F3540" s="81"/>
      <c r="G3540" s="81"/>
      <c r="H3540" s="84"/>
    </row>
    <row r="3541" spans="1:8">
      <c r="A3541" s="82"/>
      <c r="B3541" s="82"/>
      <c r="C3541" s="84"/>
      <c r="D3541" s="83"/>
      <c r="E3541" s="81"/>
      <c r="F3541" s="81"/>
      <c r="G3541" s="81"/>
      <c r="H3541" s="84"/>
    </row>
    <row r="3542" spans="1:8">
      <c r="A3542" s="82"/>
      <c r="B3542" s="82"/>
      <c r="C3542" s="84"/>
      <c r="D3542" s="83"/>
      <c r="E3542" s="81"/>
      <c r="F3542" s="81"/>
      <c r="G3542" s="81"/>
      <c r="H3542" s="84"/>
    </row>
    <row r="3543" spans="1:8">
      <c r="A3543" s="82"/>
      <c r="B3543" s="82"/>
      <c r="C3543" s="84"/>
      <c r="D3543" s="83"/>
      <c r="E3543" s="81"/>
      <c r="F3543" s="81"/>
      <c r="G3543" s="81"/>
      <c r="H3543" s="84"/>
    </row>
    <row r="3544" spans="1:8">
      <c r="A3544" s="82"/>
      <c r="B3544" s="82"/>
      <c r="C3544" s="84"/>
      <c r="D3544" s="83"/>
      <c r="E3544" s="81"/>
      <c r="F3544" s="81"/>
      <c r="G3544" s="81"/>
      <c r="H3544" s="84"/>
    </row>
    <row r="3545" spans="1:8">
      <c r="A3545" s="82"/>
      <c r="B3545" s="82"/>
      <c r="C3545" s="84"/>
      <c r="D3545" s="83"/>
      <c r="E3545" s="81"/>
      <c r="F3545" s="81"/>
      <c r="G3545" s="81"/>
      <c r="H3545" s="84"/>
    </row>
    <row r="3546" spans="1:8">
      <c r="A3546" s="82"/>
      <c r="B3546" s="82"/>
      <c r="C3546" s="84"/>
      <c r="D3546" s="83"/>
      <c r="E3546" s="81"/>
      <c r="F3546" s="81"/>
      <c r="G3546" s="81"/>
      <c r="H3546" s="84"/>
    </row>
    <row r="3547" spans="1:8">
      <c r="A3547" s="82"/>
      <c r="B3547" s="82"/>
      <c r="C3547" s="84"/>
      <c r="D3547" s="83"/>
      <c r="E3547" s="81"/>
      <c r="F3547" s="81"/>
      <c r="G3547" s="81"/>
      <c r="H3547" s="84"/>
    </row>
    <row r="3548" spans="1:8">
      <c r="A3548" s="82"/>
      <c r="B3548" s="82"/>
      <c r="C3548" s="84"/>
      <c r="D3548" s="83"/>
      <c r="E3548" s="81"/>
      <c r="F3548" s="81"/>
      <c r="G3548" s="81"/>
      <c r="H3548" s="84"/>
    </row>
    <row r="3549" spans="1:8">
      <c r="A3549" s="82"/>
      <c r="B3549" s="82"/>
      <c r="C3549" s="84"/>
      <c r="D3549" s="83"/>
      <c r="E3549" s="81"/>
      <c r="F3549" s="81"/>
      <c r="G3549" s="81"/>
      <c r="H3549" s="84"/>
    </row>
    <row r="3550" spans="1:8">
      <c r="A3550" s="82"/>
      <c r="B3550" s="82"/>
      <c r="C3550" s="84"/>
      <c r="D3550" s="83"/>
      <c r="E3550" s="81"/>
      <c r="F3550" s="81"/>
      <c r="G3550" s="81"/>
      <c r="H3550" s="84"/>
    </row>
    <row r="3551" spans="1:8">
      <c r="A3551" s="82"/>
      <c r="B3551" s="82"/>
      <c r="C3551" s="84"/>
      <c r="D3551" s="83"/>
      <c r="E3551" s="81"/>
      <c r="F3551" s="81"/>
      <c r="G3551" s="81"/>
      <c r="H3551" s="84"/>
    </row>
    <row r="3552" spans="1:8">
      <c r="A3552" s="82"/>
      <c r="B3552" s="82"/>
      <c r="C3552" s="84"/>
      <c r="D3552" s="83"/>
      <c r="E3552" s="81"/>
      <c r="F3552" s="81"/>
      <c r="G3552" s="81"/>
      <c r="H3552" s="84"/>
    </row>
    <row r="3553" spans="1:8">
      <c r="A3553" s="82"/>
      <c r="B3553" s="82"/>
      <c r="C3553" s="84"/>
      <c r="D3553" s="83"/>
      <c r="E3553" s="81"/>
      <c r="F3553" s="81"/>
      <c r="G3553" s="81"/>
      <c r="H3553" s="84"/>
    </row>
    <row r="3554" spans="1:8">
      <c r="A3554" s="82"/>
      <c r="B3554" s="82"/>
      <c r="C3554" s="84"/>
      <c r="D3554" s="83"/>
      <c r="E3554" s="81"/>
      <c r="F3554" s="81"/>
      <c r="G3554" s="81"/>
      <c r="H3554" s="84"/>
    </row>
    <row r="3555" spans="1:8">
      <c r="A3555" s="82"/>
      <c r="B3555" s="82"/>
      <c r="C3555" s="84"/>
      <c r="D3555" s="83"/>
      <c r="E3555" s="81"/>
      <c r="F3555" s="81"/>
      <c r="G3555" s="81"/>
      <c r="H3555" s="84"/>
    </row>
    <row r="3556" spans="1:8">
      <c r="A3556" s="82"/>
      <c r="B3556" s="82"/>
      <c r="C3556" s="84"/>
      <c r="D3556" s="83"/>
      <c r="E3556" s="81"/>
      <c r="F3556" s="81"/>
      <c r="G3556" s="81"/>
      <c r="H3556" s="84"/>
    </row>
    <row r="3557" spans="1:8">
      <c r="A3557" s="82"/>
      <c r="B3557" s="82"/>
      <c r="C3557" s="84"/>
      <c r="D3557" s="83"/>
      <c r="E3557" s="81"/>
      <c r="F3557" s="81"/>
      <c r="G3557" s="81"/>
      <c r="H3557" s="84"/>
    </row>
    <row r="3558" spans="1:8">
      <c r="A3558" s="82"/>
      <c r="B3558" s="82"/>
      <c r="C3558" s="84"/>
      <c r="D3558" s="83"/>
      <c r="E3558" s="81"/>
      <c r="F3558" s="81"/>
      <c r="G3558" s="81"/>
      <c r="H3558" s="84"/>
    </row>
    <row r="3559" spans="1:8">
      <c r="A3559" s="82"/>
      <c r="B3559" s="82"/>
      <c r="C3559" s="84"/>
      <c r="D3559" s="83"/>
      <c r="E3559" s="81"/>
      <c r="F3559" s="81"/>
      <c r="G3559" s="81"/>
      <c r="H3559" s="84"/>
    </row>
    <row r="3560" spans="1:8">
      <c r="A3560" s="82"/>
      <c r="B3560" s="82"/>
      <c r="C3560" s="84"/>
      <c r="D3560" s="83"/>
      <c r="E3560" s="81"/>
      <c r="F3560" s="81"/>
      <c r="G3560" s="81"/>
      <c r="H3560" s="84"/>
    </row>
    <row r="3561" spans="1:8">
      <c r="A3561" s="82"/>
      <c r="B3561" s="82"/>
      <c r="C3561" s="84"/>
      <c r="D3561" s="83"/>
      <c r="E3561" s="81"/>
      <c r="F3561" s="81"/>
      <c r="G3561" s="81"/>
      <c r="H3561" s="84"/>
    </row>
    <row r="3562" spans="1:8">
      <c r="A3562" s="82"/>
      <c r="B3562" s="82"/>
      <c r="C3562" s="84"/>
      <c r="D3562" s="83"/>
      <c r="E3562" s="81"/>
      <c r="F3562" s="81"/>
      <c r="G3562" s="81"/>
      <c r="H3562" s="84"/>
    </row>
    <row r="3563" spans="1:8">
      <c r="A3563" s="82"/>
      <c r="B3563" s="82"/>
      <c r="C3563" s="84"/>
      <c r="D3563" s="83"/>
      <c r="E3563" s="81"/>
      <c r="F3563" s="81"/>
      <c r="G3563" s="81"/>
      <c r="H3563" s="84"/>
    </row>
    <row r="3564" spans="1:8">
      <c r="A3564" s="82"/>
      <c r="B3564" s="82"/>
      <c r="C3564" s="84"/>
      <c r="D3564" s="83"/>
      <c r="E3564" s="81"/>
      <c r="F3564" s="81"/>
      <c r="G3564" s="81"/>
      <c r="H3564" s="84"/>
    </row>
    <row r="3565" spans="1:8">
      <c r="A3565" s="82"/>
      <c r="B3565" s="82"/>
      <c r="C3565" s="84"/>
      <c r="D3565" s="83"/>
      <c r="E3565" s="81"/>
      <c r="F3565" s="81"/>
      <c r="G3565" s="81"/>
      <c r="H3565" s="84"/>
    </row>
    <row r="3566" spans="1:8">
      <c r="A3566" s="82"/>
      <c r="B3566" s="82"/>
      <c r="C3566" s="84"/>
      <c r="D3566" s="83"/>
      <c r="E3566" s="81"/>
      <c r="F3566" s="81"/>
      <c r="G3566" s="81"/>
      <c r="H3566" s="84"/>
    </row>
    <row r="3567" spans="1:8">
      <c r="A3567" s="82"/>
      <c r="B3567" s="82"/>
      <c r="C3567" s="84"/>
      <c r="D3567" s="83"/>
      <c r="E3567" s="81"/>
      <c r="F3567" s="81"/>
      <c r="G3567" s="81"/>
      <c r="H3567" s="84"/>
    </row>
    <row r="3568" spans="1:8">
      <c r="A3568" s="82"/>
      <c r="B3568" s="82"/>
      <c r="C3568" s="84"/>
      <c r="D3568" s="83"/>
      <c r="E3568" s="81"/>
      <c r="F3568" s="81"/>
      <c r="G3568" s="81"/>
      <c r="H3568" s="84"/>
    </row>
    <row r="3569" spans="1:8">
      <c r="A3569" s="82"/>
      <c r="B3569" s="82"/>
      <c r="C3569" s="84"/>
      <c r="D3569" s="83"/>
      <c r="E3569" s="81"/>
      <c r="F3569" s="81"/>
      <c r="G3569" s="81"/>
      <c r="H3569" s="84"/>
    </row>
    <row r="3570" spans="1:8">
      <c r="A3570" s="82"/>
      <c r="B3570" s="82"/>
      <c r="C3570" s="84"/>
      <c r="D3570" s="83"/>
      <c r="E3570" s="81"/>
      <c r="F3570" s="81"/>
      <c r="G3570" s="81"/>
      <c r="H3570" s="84"/>
    </row>
    <row r="3571" spans="1:8">
      <c r="A3571" s="82"/>
      <c r="B3571" s="82"/>
      <c r="C3571" s="84"/>
      <c r="D3571" s="83"/>
      <c r="E3571" s="81"/>
      <c r="F3571" s="81"/>
      <c r="G3571" s="81"/>
      <c r="H3571" s="84"/>
    </row>
    <row r="3572" spans="1:8">
      <c r="A3572" s="82"/>
      <c r="B3572" s="82"/>
      <c r="C3572" s="84"/>
      <c r="D3572" s="83"/>
      <c r="E3572" s="81"/>
      <c r="F3572" s="81"/>
      <c r="G3572" s="81"/>
      <c r="H3572" s="84"/>
    </row>
    <row r="3573" spans="1:8">
      <c r="A3573" s="82"/>
      <c r="B3573" s="82"/>
      <c r="C3573" s="84"/>
      <c r="D3573" s="83"/>
      <c r="E3573" s="81"/>
      <c r="F3573" s="81"/>
      <c r="G3573" s="81"/>
      <c r="H3573" s="84"/>
    </row>
    <row r="3574" spans="1:8">
      <c r="A3574" s="82"/>
      <c r="B3574" s="82"/>
      <c r="C3574" s="84"/>
      <c r="D3574" s="83"/>
      <c r="E3574" s="81"/>
      <c r="F3574" s="81"/>
      <c r="G3574" s="81"/>
      <c r="H3574" s="84"/>
    </row>
    <row r="3575" spans="1:8">
      <c r="A3575" s="82"/>
      <c r="B3575" s="82"/>
      <c r="C3575" s="84"/>
      <c r="D3575" s="83"/>
      <c r="E3575" s="81"/>
      <c r="F3575" s="81"/>
      <c r="G3575" s="81"/>
      <c r="H3575" s="84"/>
    </row>
    <row r="3576" spans="1:8">
      <c r="A3576" s="82"/>
      <c r="B3576" s="82"/>
      <c r="C3576" s="84"/>
      <c r="D3576" s="83"/>
      <c r="E3576" s="81"/>
      <c r="F3576" s="81"/>
      <c r="G3576" s="81"/>
      <c r="H3576" s="84"/>
    </row>
    <row r="3577" spans="1:8">
      <c r="A3577" s="82"/>
      <c r="B3577" s="82"/>
      <c r="C3577" s="84"/>
      <c r="D3577" s="83"/>
      <c r="E3577" s="81"/>
      <c r="F3577" s="81"/>
      <c r="G3577" s="81"/>
      <c r="H3577" s="84"/>
    </row>
    <row r="3578" spans="1:8">
      <c r="A3578" s="82"/>
      <c r="B3578" s="82"/>
      <c r="C3578" s="84"/>
      <c r="D3578" s="83"/>
      <c r="E3578" s="81"/>
      <c r="F3578" s="81"/>
      <c r="G3578" s="81"/>
      <c r="H3578" s="84"/>
    </row>
    <row r="3579" spans="1:8">
      <c r="A3579" s="82"/>
      <c r="B3579" s="82"/>
      <c r="C3579" s="84"/>
      <c r="D3579" s="83"/>
      <c r="E3579" s="81"/>
      <c r="F3579" s="81"/>
      <c r="G3579" s="81"/>
      <c r="H3579" s="84"/>
    </row>
    <row r="3580" spans="1:8">
      <c r="A3580" s="82"/>
      <c r="B3580" s="82"/>
      <c r="C3580" s="84"/>
      <c r="D3580" s="83"/>
      <c r="E3580" s="81"/>
      <c r="F3580" s="81"/>
      <c r="G3580" s="81"/>
      <c r="H3580" s="84"/>
    </row>
    <row r="3581" spans="1:8">
      <c r="A3581" s="82"/>
      <c r="B3581" s="82"/>
      <c r="C3581" s="84"/>
      <c r="D3581" s="83"/>
      <c r="E3581" s="81"/>
      <c r="F3581" s="81"/>
      <c r="G3581" s="81"/>
      <c r="H3581" s="84"/>
    </row>
    <row r="3582" spans="1:8">
      <c r="A3582" s="82"/>
      <c r="B3582" s="82"/>
      <c r="C3582" s="84"/>
      <c r="D3582" s="83"/>
      <c r="E3582" s="81"/>
      <c r="F3582" s="81"/>
      <c r="G3582" s="81"/>
      <c r="H3582" s="84"/>
    </row>
    <row r="3583" spans="1:8">
      <c r="A3583" s="82"/>
      <c r="B3583" s="82"/>
      <c r="C3583" s="84"/>
      <c r="D3583" s="83"/>
      <c r="E3583" s="81"/>
      <c r="F3583" s="81"/>
      <c r="G3583" s="81"/>
      <c r="H3583" s="84"/>
    </row>
    <row r="3584" spans="1:8">
      <c r="A3584" s="82"/>
      <c r="B3584" s="82"/>
      <c r="C3584" s="84"/>
      <c r="D3584" s="83"/>
      <c r="E3584" s="81"/>
      <c r="F3584" s="81"/>
      <c r="G3584" s="81"/>
      <c r="H3584" s="84"/>
    </row>
    <row r="3585" spans="1:8">
      <c r="A3585" s="82"/>
      <c r="B3585" s="82"/>
      <c r="C3585" s="84"/>
      <c r="D3585" s="83"/>
      <c r="E3585" s="81"/>
      <c r="F3585" s="81"/>
      <c r="G3585" s="81"/>
      <c r="H3585" s="84"/>
    </row>
    <row r="3586" spans="1:8">
      <c r="A3586" s="82"/>
      <c r="B3586" s="82"/>
      <c r="C3586" s="84"/>
      <c r="D3586" s="83"/>
      <c r="E3586" s="81"/>
      <c r="F3586" s="81"/>
      <c r="G3586" s="81"/>
      <c r="H3586" s="84"/>
    </row>
    <row r="3587" spans="1:8">
      <c r="A3587" s="82"/>
      <c r="B3587" s="82"/>
      <c r="C3587" s="84"/>
      <c r="D3587" s="83"/>
      <c r="E3587" s="81"/>
      <c r="F3587" s="81"/>
      <c r="G3587" s="81"/>
      <c r="H3587" s="84"/>
    </row>
    <row r="3588" spans="1:8">
      <c r="A3588" s="82"/>
      <c r="B3588" s="82"/>
      <c r="C3588" s="84"/>
      <c r="D3588" s="83"/>
      <c r="E3588" s="81"/>
      <c r="F3588" s="81"/>
      <c r="G3588" s="81"/>
      <c r="H3588" s="84"/>
    </row>
    <row r="3589" spans="1:8">
      <c r="A3589" s="82"/>
      <c r="B3589" s="82"/>
      <c r="C3589" s="84"/>
      <c r="D3589" s="83"/>
      <c r="E3589" s="81"/>
      <c r="F3589" s="81"/>
      <c r="G3589" s="81"/>
      <c r="H3589" s="84"/>
    </row>
    <row r="3590" spans="1:8">
      <c r="A3590" s="82"/>
      <c r="B3590" s="82"/>
      <c r="C3590" s="84"/>
      <c r="D3590" s="83"/>
      <c r="E3590" s="81"/>
      <c r="F3590" s="81"/>
      <c r="G3590" s="81"/>
      <c r="H3590" s="84"/>
    </row>
    <row r="3591" spans="1:8">
      <c r="A3591" s="82"/>
      <c r="B3591" s="82"/>
      <c r="C3591" s="84"/>
      <c r="D3591" s="83"/>
      <c r="E3591" s="81"/>
      <c r="F3591" s="81"/>
      <c r="G3591" s="81"/>
      <c r="H3591" s="84"/>
    </row>
    <row r="3592" spans="1:8">
      <c r="A3592" s="82"/>
      <c r="B3592" s="82"/>
      <c r="C3592" s="84"/>
      <c r="D3592" s="83"/>
      <c r="E3592" s="81"/>
      <c r="F3592" s="81"/>
      <c r="G3592" s="81"/>
      <c r="H3592" s="84"/>
    </row>
    <row r="3593" spans="1:8">
      <c r="A3593" s="82"/>
      <c r="B3593" s="82"/>
      <c r="C3593" s="84"/>
      <c r="D3593" s="83"/>
      <c r="E3593" s="81"/>
      <c r="F3593" s="81"/>
      <c r="G3593" s="81"/>
      <c r="H3593" s="84"/>
    </row>
    <row r="3594" spans="1:8">
      <c r="A3594" s="82"/>
      <c r="B3594" s="82"/>
      <c r="C3594" s="84"/>
      <c r="D3594" s="83"/>
      <c r="E3594" s="81"/>
      <c r="F3594" s="81"/>
      <c r="G3594" s="81"/>
      <c r="H3594" s="84"/>
    </row>
    <row r="3595" spans="1:8">
      <c r="A3595" s="82"/>
      <c r="B3595" s="82"/>
      <c r="C3595" s="84"/>
      <c r="D3595" s="83"/>
      <c r="E3595" s="81"/>
      <c r="F3595" s="81"/>
      <c r="G3595" s="81"/>
      <c r="H3595" s="84"/>
    </row>
    <row r="3596" spans="1:8">
      <c r="A3596" s="82"/>
      <c r="B3596" s="82"/>
      <c r="C3596" s="84"/>
      <c r="D3596" s="83"/>
      <c r="E3596" s="81"/>
      <c r="F3596" s="81"/>
      <c r="G3596" s="81"/>
      <c r="H3596" s="84"/>
    </row>
    <row r="3597" spans="1:8">
      <c r="A3597" s="82"/>
      <c r="B3597" s="82"/>
      <c r="C3597" s="84"/>
      <c r="D3597" s="83"/>
      <c r="E3597" s="81"/>
      <c r="F3597" s="81"/>
      <c r="G3597" s="81"/>
      <c r="H3597" s="84"/>
    </row>
    <row r="3598" spans="1:8">
      <c r="A3598" s="82"/>
      <c r="B3598" s="82"/>
      <c r="C3598" s="84"/>
      <c r="D3598" s="83"/>
      <c r="E3598" s="81"/>
      <c r="F3598" s="81"/>
      <c r="G3598" s="81"/>
      <c r="H3598" s="84"/>
    </row>
    <row r="3599" spans="1:8">
      <c r="A3599" s="82"/>
      <c r="B3599" s="82"/>
      <c r="C3599" s="84"/>
      <c r="D3599" s="83"/>
      <c r="E3599" s="81"/>
      <c r="F3599" s="81"/>
      <c r="G3599" s="81"/>
      <c r="H3599" s="84"/>
    </row>
    <row r="3600" spans="1:8">
      <c r="A3600" s="82"/>
      <c r="B3600" s="82"/>
      <c r="C3600" s="84"/>
      <c r="D3600" s="83"/>
      <c r="E3600" s="81"/>
      <c r="F3600" s="81"/>
      <c r="G3600" s="81"/>
      <c r="H3600" s="84"/>
    </row>
    <row r="3601" spans="1:8">
      <c r="A3601" s="82"/>
      <c r="B3601" s="82"/>
      <c r="C3601" s="84"/>
      <c r="D3601" s="83"/>
      <c r="E3601" s="81"/>
      <c r="F3601" s="81"/>
      <c r="G3601" s="81"/>
      <c r="H3601" s="84"/>
    </row>
    <row r="3602" spans="1:8">
      <c r="A3602" s="82"/>
      <c r="B3602" s="82"/>
      <c r="C3602" s="84"/>
      <c r="D3602" s="83"/>
      <c r="E3602" s="81"/>
      <c r="F3602" s="81"/>
      <c r="G3602" s="81"/>
      <c r="H3602" s="84"/>
    </row>
    <row r="3603" spans="1:8">
      <c r="A3603" s="82"/>
      <c r="B3603" s="82"/>
      <c r="C3603" s="84"/>
      <c r="D3603" s="83"/>
      <c r="E3603" s="81"/>
      <c r="F3603" s="81"/>
      <c r="G3603" s="81"/>
      <c r="H3603" s="84"/>
    </row>
    <row r="3604" spans="1:8">
      <c r="A3604" s="82"/>
      <c r="B3604" s="82"/>
      <c r="C3604" s="84"/>
      <c r="D3604" s="83"/>
      <c r="E3604" s="81"/>
      <c r="F3604" s="81"/>
      <c r="G3604" s="81"/>
      <c r="H3604" s="84"/>
    </row>
    <row r="3605" spans="1:8">
      <c r="A3605" s="82"/>
      <c r="B3605" s="82"/>
      <c r="C3605" s="84"/>
      <c r="D3605" s="83"/>
      <c r="E3605" s="81"/>
      <c r="F3605" s="81"/>
      <c r="G3605" s="81"/>
      <c r="H3605" s="84"/>
    </row>
    <row r="3606" spans="1:8">
      <c r="A3606" s="82"/>
      <c r="B3606" s="82"/>
      <c r="C3606" s="84"/>
      <c r="D3606" s="83"/>
      <c r="E3606" s="81"/>
      <c r="F3606" s="81"/>
      <c r="G3606" s="81"/>
      <c r="H3606" s="84"/>
    </row>
    <row r="3607" spans="1:8">
      <c r="A3607" s="82"/>
      <c r="B3607" s="82"/>
      <c r="C3607" s="84"/>
      <c r="D3607" s="83"/>
      <c r="E3607" s="81"/>
      <c r="F3607" s="81"/>
      <c r="G3607" s="81"/>
      <c r="H3607" s="84"/>
    </row>
    <row r="3608" spans="1:8">
      <c r="A3608" s="82"/>
      <c r="B3608" s="82"/>
      <c r="C3608" s="84"/>
      <c r="D3608" s="83"/>
      <c r="E3608" s="81"/>
      <c r="F3608" s="81"/>
      <c r="G3608" s="81"/>
      <c r="H3608" s="84"/>
    </row>
    <row r="3609" spans="1:8">
      <c r="A3609" s="82"/>
      <c r="B3609" s="82"/>
      <c r="C3609" s="84"/>
      <c r="D3609" s="83"/>
      <c r="E3609" s="81"/>
      <c r="F3609" s="81"/>
      <c r="G3609" s="81"/>
      <c r="H3609" s="84"/>
    </row>
    <row r="3610" spans="1:8">
      <c r="A3610" s="82"/>
      <c r="B3610" s="82"/>
      <c r="C3610" s="84"/>
      <c r="D3610" s="83"/>
      <c r="E3610" s="81"/>
      <c r="F3610" s="81"/>
      <c r="G3610" s="81"/>
      <c r="H3610" s="84"/>
    </row>
    <row r="3611" spans="1:8">
      <c r="A3611" s="82"/>
      <c r="B3611" s="82"/>
      <c r="C3611" s="84"/>
      <c r="D3611" s="83"/>
      <c r="E3611" s="81"/>
      <c r="F3611" s="81"/>
      <c r="G3611" s="81"/>
      <c r="H3611" s="84"/>
    </row>
    <row r="3612" spans="1:8">
      <c r="A3612" s="82"/>
      <c r="B3612" s="82"/>
      <c r="C3612" s="84"/>
      <c r="D3612" s="83"/>
      <c r="E3612" s="81"/>
      <c r="F3612" s="81"/>
      <c r="G3612" s="81"/>
      <c r="H3612" s="84"/>
    </row>
    <row r="3613" spans="1:8">
      <c r="A3613" s="82"/>
      <c r="B3613" s="82"/>
      <c r="C3613" s="84"/>
      <c r="D3613" s="83"/>
      <c r="E3613" s="81"/>
      <c r="F3613" s="81"/>
      <c r="G3613" s="81"/>
      <c r="H3613" s="84"/>
    </row>
    <row r="3614" spans="1:8">
      <c r="A3614" s="82"/>
      <c r="B3614" s="82"/>
      <c r="C3614" s="84"/>
      <c r="D3614" s="83"/>
      <c r="E3614" s="81"/>
      <c r="F3614" s="81"/>
      <c r="G3614" s="81"/>
      <c r="H3614" s="84"/>
    </row>
    <row r="3615" spans="1:8">
      <c r="A3615" s="82"/>
      <c r="B3615" s="82"/>
      <c r="C3615" s="84"/>
      <c r="D3615" s="83"/>
      <c r="E3615" s="81"/>
      <c r="F3615" s="81"/>
      <c r="G3615" s="81"/>
      <c r="H3615" s="84"/>
    </row>
    <row r="3616" spans="1:8">
      <c r="A3616" s="82"/>
      <c r="B3616" s="82"/>
      <c r="C3616" s="84"/>
      <c r="D3616" s="83"/>
      <c r="E3616" s="81"/>
      <c r="F3616" s="81"/>
      <c r="G3616" s="81"/>
      <c r="H3616" s="84"/>
    </row>
    <row r="3617" spans="1:8">
      <c r="A3617" s="82"/>
      <c r="B3617" s="82"/>
      <c r="C3617" s="84"/>
      <c r="D3617" s="83"/>
      <c r="E3617" s="81"/>
      <c r="F3617" s="81"/>
      <c r="G3617" s="81"/>
      <c r="H3617" s="84"/>
    </row>
    <row r="3618" spans="1:8">
      <c r="A3618" s="82"/>
      <c r="B3618" s="82"/>
      <c r="C3618" s="84"/>
      <c r="D3618" s="83"/>
      <c r="E3618" s="81"/>
      <c r="F3618" s="81"/>
      <c r="G3618" s="81"/>
      <c r="H3618" s="84"/>
    </row>
    <row r="3619" spans="1:8">
      <c r="A3619" s="82"/>
      <c r="B3619" s="82"/>
      <c r="C3619" s="84"/>
      <c r="D3619" s="83"/>
      <c r="E3619" s="81"/>
      <c r="F3619" s="81"/>
      <c r="G3619" s="81"/>
      <c r="H3619" s="84"/>
    </row>
    <row r="3620" spans="1:8">
      <c r="A3620" s="82"/>
      <c r="B3620" s="82"/>
      <c r="C3620" s="84"/>
      <c r="D3620" s="83"/>
      <c r="E3620" s="81"/>
      <c r="F3620" s="81"/>
      <c r="G3620" s="81"/>
      <c r="H3620" s="84"/>
    </row>
    <row r="3621" spans="1:8">
      <c r="A3621" s="82"/>
      <c r="B3621" s="82"/>
      <c r="C3621" s="84"/>
      <c r="D3621" s="83"/>
      <c r="E3621" s="81"/>
      <c r="F3621" s="81"/>
      <c r="G3621" s="81"/>
      <c r="H3621" s="84"/>
    </row>
    <row r="3622" spans="1:8">
      <c r="A3622" s="82"/>
      <c r="B3622" s="82"/>
      <c r="C3622" s="84"/>
      <c r="D3622" s="83"/>
      <c r="E3622" s="81"/>
      <c r="F3622" s="81"/>
      <c r="G3622" s="81"/>
      <c r="H3622" s="84"/>
    </row>
    <row r="3623" spans="1:8">
      <c r="A3623" s="82"/>
      <c r="B3623" s="82"/>
      <c r="C3623" s="84"/>
      <c r="D3623" s="83"/>
      <c r="E3623" s="81"/>
      <c r="F3623" s="81"/>
      <c r="G3623" s="81"/>
      <c r="H3623" s="84"/>
    </row>
    <row r="3624" spans="1:8">
      <c r="A3624" s="82"/>
      <c r="B3624" s="82"/>
      <c r="C3624" s="84"/>
      <c r="D3624" s="83"/>
      <c r="E3624" s="81"/>
      <c r="F3624" s="81"/>
      <c r="G3624" s="81"/>
      <c r="H3624" s="84"/>
    </row>
    <row r="3625" spans="1:8">
      <c r="A3625" s="82"/>
      <c r="B3625" s="82"/>
      <c r="C3625" s="84"/>
      <c r="D3625" s="83"/>
      <c r="E3625" s="81"/>
      <c r="F3625" s="81"/>
      <c r="G3625" s="81"/>
      <c r="H3625" s="84"/>
    </row>
    <row r="3626" spans="1:8">
      <c r="A3626" s="82"/>
      <c r="B3626" s="82"/>
      <c r="C3626" s="84"/>
      <c r="D3626" s="83"/>
      <c r="E3626" s="81"/>
      <c r="F3626" s="81"/>
      <c r="G3626" s="81"/>
      <c r="H3626" s="84"/>
    </row>
    <row r="3627" spans="1:8">
      <c r="A3627" s="82"/>
      <c r="B3627" s="82"/>
      <c r="C3627" s="84"/>
      <c r="D3627" s="83"/>
      <c r="E3627" s="81"/>
      <c r="F3627" s="81"/>
      <c r="G3627" s="81"/>
      <c r="H3627" s="84"/>
    </row>
    <row r="3628" spans="1:8">
      <c r="A3628" s="82"/>
      <c r="B3628" s="82"/>
      <c r="C3628" s="84"/>
      <c r="D3628" s="83"/>
      <c r="E3628" s="81"/>
      <c r="F3628" s="81"/>
      <c r="G3628" s="81"/>
      <c r="H3628" s="84"/>
    </row>
    <row r="3629" spans="1:8">
      <c r="A3629" s="82"/>
      <c r="B3629" s="82"/>
      <c r="C3629" s="84"/>
      <c r="D3629" s="83"/>
      <c r="E3629" s="81"/>
      <c r="F3629" s="81"/>
      <c r="G3629" s="81"/>
      <c r="H3629" s="84"/>
    </row>
    <row r="3630" spans="1:8">
      <c r="A3630" s="82"/>
      <c r="B3630" s="82"/>
      <c r="C3630" s="84"/>
      <c r="D3630" s="83"/>
      <c r="E3630" s="81"/>
      <c r="F3630" s="81"/>
      <c r="G3630" s="81"/>
      <c r="H3630" s="84"/>
    </row>
    <row r="3631" spans="1:8">
      <c r="A3631" s="82"/>
      <c r="B3631" s="82"/>
      <c r="C3631" s="84"/>
      <c r="D3631" s="83"/>
      <c r="E3631" s="81"/>
      <c r="F3631" s="81"/>
      <c r="G3631" s="81"/>
      <c r="H3631" s="84"/>
    </row>
    <row r="3632" spans="1:8">
      <c r="A3632" s="82"/>
      <c r="B3632" s="82"/>
      <c r="C3632" s="84"/>
      <c r="D3632" s="83"/>
      <c r="E3632" s="81"/>
      <c r="F3632" s="81"/>
      <c r="G3632" s="81"/>
      <c r="H3632" s="84"/>
    </row>
    <row r="3633" spans="1:8">
      <c r="A3633" s="82"/>
      <c r="B3633" s="82"/>
      <c r="C3633" s="84"/>
      <c r="D3633" s="83"/>
      <c r="E3633" s="81"/>
      <c r="F3633" s="81"/>
      <c r="G3633" s="81"/>
      <c r="H3633" s="84"/>
    </row>
    <row r="3634" spans="1:8">
      <c r="A3634" s="82"/>
      <c r="B3634" s="82"/>
      <c r="C3634" s="84"/>
      <c r="D3634" s="83"/>
      <c r="E3634" s="81"/>
      <c r="F3634" s="81"/>
      <c r="G3634" s="81"/>
      <c r="H3634" s="84"/>
    </row>
    <row r="3635" spans="1:8">
      <c r="A3635" s="82"/>
      <c r="B3635" s="82"/>
      <c r="C3635" s="84"/>
      <c r="D3635" s="83"/>
      <c r="E3635" s="81"/>
      <c r="F3635" s="81"/>
      <c r="G3635" s="81"/>
      <c r="H3635" s="84"/>
    </row>
    <row r="3636" spans="1:8">
      <c r="A3636" s="82"/>
      <c r="B3636" s="82"/>
      <c r="C3636" s="84"/>
      <c r="D3636" s="83"/>
      <c r="E3636" s="81"/>
      <c r="F3636" s="81"/>
      <c r="G3636" s="81"/>
      <c r="H3636" s="84"/>
    </row>
    <row r="3637" spans="1:8">
      <c r="A3637" s="82"/>
      <c r="B3637" s="82"/>
      <c r="C3637" s="84"/>
      <c r="D3637" s="83"/>
      <c r="E3637" s="81"/>
      <c r="F3637" s="81"/>
      <c r="G3637" s="81"/>
      <c r="H3637" s="84"/>
    </row>
    <row r="3638" spans="1:8">
      <c r="A3638" s="82"/>
      <c r="B3638" s="82"/>
      <c r="C3638" s="84"/>
      <c r="D3638" s="83"/>
      <c r="E3638" s="81"/>
      <c r="F3638" s="81"/>
      <c r="G3638" s="81"/>
      <c r="H3638" s="84"/>
    </row>
    <row r="3639" spans="1:8">
      <c r="A3639" s="82"/>
      <c r="B3639" s="82"/>
      <c r="C3639" s="84"/>
      <c r="D3639" s="83"/>
      <c r="E3639" s="81"/>
      <c r="F3639" s="81"/>
      <c r="G3639" s="81"/>
      <c r="H3639" s="84"/>
    </row>
    <row r="3640" spans="1:8">
      <c r="A3640" s="82"/>
      <c r="B3640" s="82"/>
      <c r="C3640" s="84"/>
      <c r="D3640" s="83"/>
      <c r="E3640" s="81"/>
      <c r="F3640" s="81"/>
      <c r="G3640" s="81"/>
      <c r="H3640" s="84"/>
    </row>
    <row r="3641" spans="1:8">
      <c r="A3641" s="82"/>
      <c r="B3641" s="82"/>
      <c r="C3641" s="84"/>
      <c r="D3641" s="83"/>
      <c r="E3641" s="81"/>
      <c r="F3641" s="81"/>
      <c r="G3641" s="81"/>
      <c r="H3641" s="84"/>
    </row>
    <row r="3642" spans="1:8">
      <c r="A3642" s="82"/>
      <c r="B3642" s="82"/>
      <c r="C3642" s="84"/>
      <c r="D3642" s="83"/>
      <c r="E3642" s="81"/>
      <c r="F3642" s="81"/>
      <c r="G3642" s="81"/>
      <c r="H3642" s="84"/>
    </row>
    <row r="3643" spans="1:8">
      <c r="A3643" s="82"/>
      <c r="B3643" s="82"/>
      <c r="C3643" s="84"/>
      <c r="D3643" s="83"/>
      <c r="E3643" s="81"/>
      <c r="F3643" s="81"/>
      <c r="G3643" s="81"/>
      <c r="H3643" s="84"/>
    </row>
    <row r="3644" spans="1:8">
      <c r="A3644" s="82"/>
      <c r="B3644" s="82"/>
      <c r="C3644" s="84"/>
      <c r="D3644" s="83"/>
      <c r="E3644" s="81"/>
      <c r="F3644" s="81"/>
      <c r="G3644" s="81"/>
      <c r="H3644" s="84"/>
    </row>
    <row r="3645" spans="1:8">
      <c r="A3645" s="82"/>
      <c r="B3645" s="82"/>
      <c r="C3645" s="84"/>
      <c r="D3645" s="83"/>
      <c r="E3645" s="81"/>
      <c r="F3645" s="81"/>
      <c r="G3645" s="81"/>
      <c r="H3645" s="84"/>
    </row>
    <row r="3646" spans="1:8">
      <c r="A3646" s="82"/>
      <c r="B3646" s="82"/>
      <c r="C3646" s="84"/>
      <c r="D3646" s="83"/>
      <c r="E3646" s="81"/>
      <c r="F3646" s="81"/>
      <c r="G3646" s="81"/>
      <c r="H3646" s="84"/>
    </row>
    <row r="3647" spans="1:8">
      <c r="A3647" s="82"/>
      <c r="B3647" s="82"/>
      <c r="C3647" s="84"/>
      <c r="D3647" s="83"/>
      <c r="E3647" s="81"/>
      <c r="F3647" s="81"/>
      <c r="G3647" s="81"/>
      <c r="H3647" s="84"/>
    </row>
    <row r="3648" spans="1:8">
      <c r="A3648" s="82"/>
      <c r="B3648" s="82"/>
      <c r="C3648" s="84"/>
      <c r="D3648" s="83"/>
      <c r="E3648" s="81"/>
      <c r="F3648" s="81"/>
      <c r="G3648" s="81"/>
      <c r="H3648" s="84"/>
    </row>
    <row r="3649" spans="1:8">
      <c r="A3649" s="82"/>
      <c r="B3649" s="82"/>
      <c r="C3649" s="84"/>
      <c r="D3649" s="83"/>
      <c r="E3649" s="81"/>
      <c r="F3649" s="81"/>
      <c r="G3649" s="81"/>
      <c r="H3649" s="84"/>
    </row>
    <row r="3650" spans="1:8">
      <c r="A3650" s="82"/>
      <c r="B3650" s="82"/>
      <c r="C3650" s="84"/>
      <c r="D3650" s="83"/>
      <c r="E3650" s="81"/>
      <c r="F3650" s="81"/>
      <c r="G3650" s="81"/>
      <c r="H3650" s="84"/>
    </row>
    <row r="3651" spans="1:8">
      <c r="A3651" s="82"/>
      <c r="B3651" s="82"/>
      <c r="C3651" s="84"/>
      <c r="D3651" s="83"/>
      <c r="E3651" s="81"/>
      <c r="F3651" s="81"/>
      <c r="G3651" s="81"/>
      <c r="H3651" s="84"/>
    </row>
    <row r="3652" spans="1:8">
      <c r="A3652" s="82"/>
      <c r="B3652" s="82"/>
      <c r="C3652" s="84"/>
      <c r="D3652" s="83"/>
      <c r="E3652" s="81"/>
      <c r="F3652" s="81"/>
      <c r="G3652" s="81"/>
      <c r="H3652" s="84"/>
    </row>
    <row r="3653" spans="1:8">
      <c r="A3653" s="82"/>
      <c r="B3653" s="82"/>
      <c r="C3653" s="84"/>
      <c r="D3653" s="83"/>
      <c r="E3653" s="81"/>
      <c r="F3653" s="81"/>
      <c r="G3653" s="81"/>
      <c r="H3653" s="84"/>
    </row>
    <row r="3654" spans="1:8">
      <c r="A3654" s="82"/>
      <c r="B3654" s="82"/>
      <c r="C3654" s="84"/>
      <c r="D3654" s="83"/>
      <c r="E3654" s="81"/>
      <c r="F3654" s="81"/>
      <c r="G3654" s="81"/>
      <c r="H3654" s="84"/>
    </row>
    <row r="3655" spans="1:8">
      <c r="A3655" s="82"/>
      <c r="B3655" s="82"/>
      <c r="C3655" s="84"/>
      <c r="D3655" s="83"/>
      <c r="E3655" s="81"/>
      <c r="F3655" s="81"/>
      <c r="G3655" s="81"/>
      <c r="H3655" s="84"/>
    </row>
    <row r="3656" spans="1:8">
      <c r="A3656" s="82"/>
      <c r="B3656" s="82"/>
      <c r="C3656" s="84"/>
      <c r="D3656" s="83"/>
      <c r="E3656" s="81"/>
      <c r="F3656" s="81"/>
      <c r="G3656" s="81"/>
      <c r="H3656" s="84"/>
    </row>
    <row r="3657" spans="1:8">
      <c r="A3657" s="82"/>
      <c r="B3657" s="82"/>
      <c r="C3657" s="84"/>
      <c r="D3657" s="83"/>
      <c r="E3657" s="81"/>
      <c r="F3657" s="81"/>
      <c r="G3657" s="81"/>
      <c r="H3657" s="84"/>
    </row>
    <row r="3658" spans="1:8">
      <c r="A3658" s="82"/>
      <c r="B3658" s="82"/>
      <c r="C3658" s="84"/>
      <c r="D3658" s="83"/>
      <c r="E3658" s="81"/>
      <c r="F3658" s="81"/>
      <c r="G3658" s="81"/>
      <c r="H3658" s="84"/>
    </row>
    <row r="3659" spans="1:8">
      <c r="A3659" s="82"/>
      <c r="B3659" s="82"/>
      <c r="C3659" s="84"/>
      <c r="D3659" s="83"/>
      <c r="E3659" s="81"/>
      <c r="F3659" s="81"/>
      <c r="G3659" s="81"/>
      <c r="H3659" s="84"/>
    </row>
    <row r="3660" spans="1:8">
      <c r="A3660" s="82"/>
      <c r="B3660" s="82"/>
      <c r="C3660" s="84"/>
      <c r="D3660" s="83"/>
      <c r="E3660" s="81"/>
      <c r="F3660" s="81"/>
      <c r="G3660" s="81"/>
      <c r="H3660" s="84"/>
    </row>
    <row r="3661" spans="1:8">
      <c r="A3661" s="82"/>
      <c r="B3661" s="82"/>
      <c r="C3661" s="84"/>
      <c r="D3661" s="83"/>
      <c r="E3661" s="81"/>
      <c r="F3661" s="81"/>
      <c r="G3661" s="81"/>
      <c r="H3661" s="84"/>
    </row>
    <row r="3662" spans="1:8">
      <c r="A3662" s="82"/>
      <c r="B3662" s="82"/>
      <c r="C3662" s="84"/>
      <c r="D3662" s="83"/>
      <c r="E3662" s="81"/>
      <c r="F3662" s="81"/>
      <c r="G3662" s="81"/>
      <c r="H3662" s="84"/>
    </row>
    <row r="3663" spans="1:8">
      <c r="A3663" s="82"/>
      <c r="B3663" s="82"/>
      <c r="C3663" s="84"/>
      <c r="D3663" s="83"/>
      <c r="E3663" s="81"/>
      <c r="F3663" s="81"/>
      <c r="G3663" s="81"/>
      <c r="H3663" s="84"/>
    </row>
    <row r="3664" spans="1:8">
      <c r="A3664" s="82"/>
      <c r="B3664" s="82"/>
      <c r="C3664" s="84"/>
      <c r="D3664" s="83"/>
      <c r="E3664" s="81"/>
      <c r="F3664" s="81"/>
      <c r="G3664" s="81"/>
      <c r="H3664" s="84"/>
    </row>
    <row r="3665" spans="1:8">
      <c r="A3665" s="82"/>
      <c r="B3665" s="82"/>
      <c r="C3665" s="84"/>
      <c r="D3665" s="83"/>
      <c r="E3665" s="81"/>
      <c r="F3665" s="81"/>
      <c r="G3665" s="81"/>
      <c r="H3665" s="84"/>
    </row>
    <row r="3666" spans="1:8">
      <c r="A3666" s="82"/>
      <c r="B3666" s="82"/>
      <c r="C3666" s="84"/>
      <c r="D3666" s="83"/>
      <c r="E3666" s="81"/>
      <c r="F3666" s="81"/>
      <c r="G3666" s="81"/>
      <c r="H3666" s="84"/>
    </row>
    <row r="3667" spans="1:8">
      <c r="A3667" s="82"/>
      <c r="B3667" s="82"/>
      <c r="C3667" s="84"/>
      <c r="D3667" s="83"/>
      <c r="E3667" s="81"/>
      <c r="F3667" s="81"/>
      <c r="G3667" s="81"/>
      <c r="H3667" s="84"/>
    </row>
    <row r="3668" spans="1:8">
      <c r="A3668" s="82"/>
      <c r="B3668" s="82"/>
      <c r="C3668" s="84"/>
      <c r="D3668" s="83"/>
      <c r="E3668" s="81"/>
      <c r="F3668" s="81"/>
      <c r="G3668" s="81"/>
      <c r="H3668" s="84"/>
    </row>
    <row r="3669" spans="1:8">
      <c r="A3669" s="82"/>
      <c r="B3669" s="82"/>
      <c r="C3669" s="84"/>
      <c r="D3669" s="83"/>
      <c r="E3669" s="81"/>
      <c r="F3669" s="81"/>
      <c r="G3669" s="81"/>
      <c r="H3669" s="84"/>
    </row>
    <row r="3670" spans="1:8">
      <c r="A3670" s="82"/>
      <c r="B3670" s="82"/>
      <c r="C3670" s="84"/>
      <c r="D3670" s="83"/>
      <c r="E3670" s="81"/>
      <c r="F3670" s="81"/>
      <c r="G3670" s="81"/>
      <c r="H3670" s="84"/>
    </row>
    <row r="3671" spans="1:8">
      <c r="A3671" s="82"/>
      <c r="B3671" s="82"/>
      <c r="C3671" s="84"/>
      <c r="D3671" s="83"/>
      <c r="E3671" s="81"/>
      <c r="F3671" s="81"/>
      <c r="G3671" s="81"/>
      <c r="H3671" s="84"/>
    </row>
    <row r="3672" spans="1:8">
      <c r="A3672" s="82"/>
      <c r="B3672" s="82"/>
      <c r="C3672" s="84"/>
      <c r="D3672" s="83"/>
      <c r="E3672" s="81"/>
      <c r="F3672" s="81"/>
      <c r="G3672" s="81"/>
      <c r="H3672" s="84"/>
    </row>
    <row r="3673" spans="1:8">
      <c r="A3673" s="82"/>
      <c r="B3673" s="82"/>
      <c r="C3673" s="84"/>
      <c r="D3673" s="83"/>
      <c r="E3673" s="81"/>
      <c r="F3673" s="81"/>
      <c r="G3673" s="81"/>
      <c r="H3673" s="84"/>
    </row>
    <row r="3674" spans="1:8">
      <c r="A3674" s="82"/>
      <c r="B3674" s="82"/>
      <c r="C3674" s="84"/>
      <c r="D3674" s="83"/>
      <c r="E3674" s="81"/>
      <c r="F3674" s="81"/>
      <c r="G3674" s="81"/>
      <c r="H3674" s="84"/>
    </row>
    <row r="3675" spans="1:8">
      <c r="A3675" s="82"/>
      <c r="B3675" s="82"/>
      <c r="C3675" s="84"/>
      <c r="D3675" s="83"/>
      <c r="E3675" s="81"/>
      <c r="F3675" s="81"/>
      <c r="G3675" s="81"/>
      <c r="H3675" s="84"/>
    </row>
    <row r="3676" spans="1:8">
      <c r="A3676" s="82"/>
      <c r="B3676" s="82"/>
      <c r="C3676" s="84"/>
      <c r="D3676" s="83"/>
      <c r="E3676" s="81"/>
      <c r="F3676" s="81"/>
      <c r="G3676" s="81"/>
      <c r="H3676" s="84"/>
    </row>
    <row r="3677" spans="1:8">
      <c r="A3677" s="82"/>
      <c r="B3677" s="82"/>
      <c r="C3677" s="84"/>
      <c r="D3677" s="83"/>
      <c r="E3677" s="81"/>
      <c r="F3677" s="81"/>
      <c r="G3677" s="81"/>
      <c r="H3677" s="84"/>
    </row>
    <row r="3678" spans="1:8">
      <c r="A3678" s="82"/>
      <c r="B3678" s="82"/>
      <c r="C3678" s="84"/>
      <c r="D3678" s="83"/>
      <c r="E3678" s="81"/>
      <c r="F3678" s="81"/>
      <c r="G3678" s="81"/>
      <c r="H3678" s="84"/>
    </row>
    <row r="3679" spans="1:8">
      <c r="A3679" s="82"/>
      <c r="B3679" s="82"/>
      <c r="C3679" s="84"/>
      <c r="D3679" s="83"/>
      <c r="E3679" s="81"/>
      <c r="F3679" s="81"/>
      <c r="G3679" s="81"/>
      <c r="H3679" s="84"/>
    </row>
    <row r="3680" spans="1:8">
      <c r="A3680" s="82"/>
      <c r="B3680" s="82"/>
      <c r="C3680" s="84"/>
      <c r="D3680" s="83"/>
      <c r="E3680" s="81"/>
      <c r="F3680" s="81"/>
      <c r="G3680" s="81"/>
      <c r="H3680" s="84"/>
    </row>
    <row r="3681" spans="1:8">
      <c r="A3681" s="82"/>
      <c r="B3681" s="82"/>
      <c r="C3681" s="84"/>
      <c r="D3681" s="83"/>
      <c r="E3681" s="81"/>
      <c r="F3681" s="81"/>
      <c r="G3681" s="81"/>
      <c r="H3681" s="84"/>
    </row>
    <row r="3682" spans="1:8">
      <c r="A3682" s="82"/>
      <c r="B3682" s="82"/>
      <c r="C3682" s="84"/>
      <c r="D3682" s="83"/>
      <c r="E3682" s="81"/>
      <c r="F3682" s="81"/>
      <c r="G3682" s="81"/>
      <c r="H3682" s="84"/>
    </row>
    <row r="3683" spans="1:8">
      <c r="A3683" s="82"/>
      <c r="B3683" s="82"/>
      <c r="C3683" s="84"/>
      <c r="D3683" s="83"/>
      <c r="E3683" s="81"/>
      <c r="F3683" s="81"/>
      <c r="G3683" s="81"/>
      <c r="H3683" s="84"/>
    </row>
    <row r="3684" spans="1:8">
      <c r="A3684" s="82"/>
      <c r="B3684" s="82"/>
      <c r="C3684" s="84"/>
      <c r="D3684" s="83"/>
      <c r="E3684" s="81"/>
      <c r="F3684" s="81"/>
      <c r="G3684" s="81"/>
      <c r="H3684" s="84"/>
    </row>
    <row r="3685" spans="1:8">
      <c r="A3685" s="82"/>
      <c r="B3685" s="82"/>
      <c r="C3685" s="84"/>
      <c r="D3685" s="83"/>
      <c r="E3685" s="81"/>
      <c r="F3685" s="81"/>
      <c r="G3685" s="81"/>
      <c r="H3685" s="84"/>
    </row>
    <row r="3686" spans="1:8">
      <c r="A3686" s="82"/>
      <c r="B3686" s="82"/>
      <c r="C3686" s="84"/>
      <c r="D3686" s="83"/>
      <c r="E3686" s="81"/>
      <c r="F3686" s="81"/>
      <c r="G3686" s="81"/>
      <c r="H3686" s="84"/>
    </row>
    <row r="3687" spans="1:8">
      <c r="A3687" s="82"/>
      <c r="B3687" s="82"/>
      <c r="C3687" s="84"/>
      <c r="D3687" s="83"/>
      <c r="E3687" s="81"/>
      <c r="F3687" s="81"/>
      <c r="G3687" s="81"/>
      <c r="H3687" s="84"/>
    </row>
    <row r="3688" spans="1:8">
      <c r="A3688" s="82"/>
      <c r="B3688" s="82"/>
      <c r="C3688" s="84"/>
      <c r="D3688" s="83"/>
      <c r="E3688" s="81"/>
      <c r="F3688" s="81"/>
      <c r="G3688" s="81"/>
      <c r="H3688" s="84"/>
    </row>
    <row r="3689" spans="1:8">
      <c r="A3689" s="82"/>
      <c r="B3689" s="82"/>
      <c r="C3689" s="84"/>
      <c r="D3689" s="83"/>
      <c r="E3689" s="81"/>
      <c r="F3689" s="81"/>
      <c r="G3689" s="81"/>
      <c r="H3689" s="84"/>
    </row>
    <row r="3690" spans="1:8">
      <c r="A3690" s="82"/>
      <c r="B3690" s="82"/>
      <c r="C3690" s="84"/>
      <c r="D3690" s="83"/>
      <c r="E3690" s="81"/>
      <c r="F3690" s="81"/>
      <c r="G3690" s="81"/>
      <c r="H3690" s="84"/>
    </row>
    <row r="3691" spans="1:8">
      <c r="A3691" s="82"/>
      <c r="B3691" s="82"/>
      <c r="C3691" s="84"/>
      <c r="D3691" s="83"/>
      <c r="E3691" s="81"/>
      <c r="F3691" s="81"/>
      <c r="G3691" s="81"/>
      <c r="H3691" s="84"/>
    </row>
    <row r="3692" spans="1:8">
      <c r="A3692" s="82"/>
      <c r="B3692" s="82"/>
      <c r="C3692" s="84"/>
      <c r="D3692" s="83"/>
      <c r="E3692" s="81"/>
      <c r="F3692" s="81"/>
      <c r="G3692" s="81"/>
      <c r="H3692" s="84"/>
    </row>
    <row r="3693" spans="1:8">
      <c r="A3693" s="82"/>
      <c r="B3693" s="82"/>
      <c r="C3693" s="84"/>
      <c r="D3693" s="83"/>
      <c r="E3693" s="81"/>
      <c r="F3693" s="81"/>
      <c r="G3693" s="81"/>
      <c r="H3693" s="84"/>
    </row>
    <row r="3694" spans="1:8">
      <c r="A3694" s="82"/>
      <c r="B3694" s="82"/>
      <c r="C3694" s="84"/>
      <c r="D3694" s="83"/>
      <c r="E3694" s="81"/>
      <c r="F3694" s="81"/>
      <c r="G3694" s="81"/>
      <c r="H3694" s="84"/>
    </row>
    <row r="3695" spans="1:8">
      <c r="A3695" s="82"/>
      <c r="B3695" s="82"/>
      <c r="C3695" s="84"/>
      <c r="D3695" s="83"/>
      <c r="E3695" s="81"/>
      <c r="F3695" s="81"/>
      <c r="G3695" s="81"/>
      <c r="H3695" s="84"/>
    </row>
    <row r="3696" spans="1:8">
      <c r="A3696" s="82"/>
      <c r="B3696" s="82"/>
      <c r="C3696" s="84"/>
      <c r="D3696" s="83"/>
      <c r="E3696" s="81"/>
      <c r="F3696" s="81"/>
      <c r="G3696" s="81"/>
      <c r="H3696" s="84"/>
    </row>
    <row r="3697" spans="1:8">
      <c r="A3697" s="82"/>
      <c r="B3697" s="82"/>
      <c r="C3697" s="84"/>
      <c r="D3697" s="83"/>
      <c r="E3697" s="81"/>
      <c r="F3697" s="81"/>
      <c r="G3697" s="81"/>
      <c r="H3697" s="84"/>
    </row>
    <row r="3698" spans="1:8">
      <c r="A3698" s="82"/>
      <c r="B3698" s="82"/>
      <c r="C3698" s="84"/>
      <c r="D3698" s="83"/>
      <c r="E3698" s="81"/>
      <c r="F3698" s="81"/>
      <c r="G3698" s="81"/>
      <c r="H3698" s="84"/>
    </row>
    <row r="3699" spans="1:8">
      <c r="A3699" s="82"/>
      <c r="B3699" s="82"/>
      <c r="C3699" s="84"/>
      <c r="D3699" s="83"/>
      <c r="E3699" s="81"/>
      <c r="F3699" s="81"/>
      <c r="G3699" s="81"/>
      <c r="H3699" s="84"/>
    </row>
    <row r="3700" spans="1:8">
      <c r="A3700" s="82"/>
      <c r="B3700" s="82"/>
      <c r="C3700" s="84"/>
      <c r="D3700" s="83"/>
      <c r="E3700" s="81"/>
      <c r="F3700" s="81"/>
      <c r="G3700" s="81"/>
      <c r="H3700" s="84"/>
    </row>
    <row r="3701" spans="1:8">
      <c r="A3701" s="82"/>
      <c r="B3701" s="82"/>
      <c r="C3701" s="84"/>
      <c r="D3701" s="83"/>
      <c r="E3701" s="81"/>
      <c r="F3701" s="81"/>
      <c r="G3701" s="81"/>
      <c r="H3701" s="84"/>
    </row>
    <row r="3702" spans="1:8">
      <c r="A3702" s="82"/>
      <c r="B3702" s="82"/>
      <c r="C3702" s="84"/>
      <c r="D3702" s="83"/>
      <c r="E3702" s="81"/>
      <c r="F3702" s="81"/>
      <c r="G3702" s="81"/>
      <c r="H3702" s="84"/>
    </row>
    <row r="3703" spans="1:8">
      <c r="A3703" s="82"/>
      <c r="B3703" s="82"/>
      <c r="C3703" s="84"/>
      <c r="D3703" s="83"/>
      <c r="E3703" s="81"/>
      <c r="F3703" s="81"/>
      <c r="G3703" s="81"/>
      <c r="H3703" s="84"/>
    </row>
    <row r="3704" spans="1:8">
      <c r="A3704" s="82"/>
      <c r="B3704" s="82"/>
      <c r="C3704" s="84"/>
      <c r="D3704" s="83"/>
      <c r="E3704" s="81"/>
      <c r="F3704" s="81"/>
      <c r="G3704" s="81"/>
      <c r="H3704" s="84"/>
    </row>
    <row r="3705" spans="1:8">
      <c r="A3705" s="82"/>
      <c r="B3705" s="82"/>
      <c r="C3705" s="84"/>
      <c r="D3705" s="83"/>
      <c r="E3705" s="81"/>
      <c r="F3705" s="81"/>
      <c r="G3705" s="81"/>
      <c r="H3705" s="84"/>
    </row>
    <row r="3706" spans="1:8">
      <c r="A3706" s="82"/>
      <c r="B3706" s="82"/>
      <c r="C3706" s="84"/>
      <c r="D3706" s="83"/>
      <c r="E3706" s="81"/>
      <c r="F3706" s="81"/>
      <c r="G3706" s="81"/>
      <c r="H3706" s="84"/>
    </row>
    <row r="3707" spans="1:8">
      <c r="A3707" s="82"/>
      <c r="B3707" s="82"/>
      <c r="C3707" s="84"/>
      <c r="D3707" s="83"/>
      <c r="E3707" s="81"/>
      <c r="F3707" s="81"/>
      <c r="G3707" s="81"/>
      <c r="H3707" s="84"/>
    </row>
    <row r="3708" spans="1:8">
      <c r="A3708" s="82"/>
      <c r="B3708" s="82"/>
      <c r="C3708" s="84"/>
      <c r="D3708" s="83"/>
      <c r="E3708" s="81"/>
      <c r="F3708" s="81"/>
      <c r="G3708" s="81"/>
      <c r="H3708" s="84"/>
    </row>
    <row r="3709" spans="1:8">
      <c r="A3709" s="82"/>
      <c r="B3709" s="82"/>
      <c r="C3709" s="84"/>
      <c r="D3709" s="83"/>
      <c r="E3709" s="81"/>
      <c r="F3709" s="81"/>
      <c r="G3709" s="81"/>
      <c r="H3709" s="84"/>
    </row>
    <row r="3710" spans="1:8">
      <c r="A3710" s="82"/>
      <c r="B3710" s="82"/>
      <c r="C3710" s="84"/>
      <c r="D3710" s="83"/>
      <c r="E3710" s="81"/>
      <c r="F3710" s="81"/>
      <c r="G3710" s="81"/>
      <c r="H3710" s="84"/>
    </row>
    <row r="3711" spans="1:8">
      <c r="A3711" s="82"/>
      <c r="B3711" s="82"/>
      <c r="C3711" s="84"/>
      <c r="D3711" s="83"/>
      <c r="E3711" s="81"/>
      <c r="F3711" s="81"/>
      <c r="G3711" s="81"/>
      <c r="H3711" s="84"/>
    </row>
    <row r="3712" spans="1:8">
      <c r="A3712" s="82"/>
      <c r="B3712" s="82"/>
      <c r="C3712" s="84"/>
      <c r="D3712" s="83"/>
      <c r="E3712" s="81"/>
      <c r="F3712" s="81"/>
      <c r="G3712" s="81"/>
      <c r="H3712" s="84"/>
    </row>
    <row r="3713" spans="1:8">
      <c r="A3713" s="82"/>
      <c r="B3713" s="82"/>
      <c r="C3713" s="84"/>
      <c r="D3713" s="83"/>
      <c r="E3713" s="81"/>
      <c r="F3713" s="81"/>
      <c r="G3713" s="81"/>
      <c r="H3713" s="84"/>
    </row>
    <row r="3714" spans="1:8">
      <c r="A3714" s="82"/>
      <c r="B3714" s="82"/>
      <c r="C3714" s="84"/>
      <c r="D3714" s="83"/>
      <c r="E3714" s="81"/>
      <c r="F3714" s="81"/>
      <c r="G3714" s="81"/>
      <c r="H3714" s="84"/>
    </row>
    <row r="3715" spans="1:8">
      <c r="A3715" s="82"/>
      <c r="B3715" s="82"/>
      <c r="C3715" s="84"/>
      <c r="D3715" s="83"/>
      <c r="E3715" s="81"/>
      <c r="F3715" s="81"/>
      <c r="G3715" s="81"/>
      <c r="H3715" s="84"/>
    </row>
    <row r="3716" spans="1:8">
      <c r="A3716" s="82"/>
      <c r="B3716" s="82"/>
      <c r="C3716" s="84"/>
      <c r="D3716" s="83"/>
      <c r="E3716" s="81"/>
      <c r="F3716" s="81"/>
      <c r="G3716" s="81"/>
      <c r="H3716" s="84"/>
    </row>
    <row r="3717" spans="1:8">
      <c r="A3717" s="82"/>
      <c r="B3717" s="82"/>
      <c r="C3717" s="84"/>
      <c r="D3717" s="83"/>
      <c r="E3717" s="81"/>
      <c r="F3717" s="81"/>
      <c r="G3717" s="81"/>
      <c r="H3717" s="84"/>
    </row>
    <row r="3718" spans="1:8">
      <c r="A3718" s="82"/>
      <c r="B3718" s="82"/>
      <c r="C3718" s="84"/>
      <c r="D3718" s="83"/>
      <c r="E3718" s="81"/>
      <c r="F3718" s="81"/>
      <c r="G3718" s="81"/>
      <c r="H3718" s="84"/>
    </row>
    <row r="3719" spans="1:8">
      <c r="A3719" s="82"/>
      <c r="B3719" s="82"/>
      <c r="C3719" s="84"/>
      <c r="D3719" s="83"/>
      <c r="E3719" s="81"/>
      <c r="F3719" s="81"/>
      <c r="G3719" s="81"/>
      <c r="H3719" s="84"/>
    </row>
    <row r="3720" spans="1:8">
      <c r="A3720" s="82"/>
      <c r="B3720" s="82"/>
      <c r="C3720" s="84"/>
      <c r="D3720" s="83"/>
      <c r="E3720" s="81"/>
      <c r="F3720" s="81"/>
      <c r="G3720" s="81"/>
      <c r="H3720" s="84"/>
    </row>
    <row r="3721" spans="1:8">
      <c r="A3721" s="82"/>
      <c r="B3721" s="82"/>
      <c r="C3721" s="84"/>
      <c r="D3721" s="83"/>
      <c r="E3721" s="81"/>
      <c r="F3721" s="81"/>
      <c r="G3721" s="81"/>
      <c r="H3721" s="84"/>
    </row>
    <row r="3722" spans="1:8">
      <c r="A3722" s="82"/>
      <c r="B3722" s="82"/>
      <c r="C3722" s="84"/>
      <c r="D3722" s="83"/>
      <c r="E3722" s="81"/>
      <c r="F3722" s="81"/>
      <c r="G3722" s="81"/>
      <c r="H3722" s="84"/>
    </row>
    <row r="3723" spans="1:8">
      <c r="A3723" s="82"/>
      <c r="B3723" s="82"/>
      <c r="C3723" s="84"/>
      <c r="D3723" s="83"/>
      <c r="E3723" s="81"/>
      <c r="F3723" s="81"/>
      <c r="G3723" s="81"/>
      <c r="H3723" s="84"/>
    </row>
    <row r="3724" spans="1:8">
      <c r="A3724" s="82"/>
      <c r="B3724" s="82"/>
      <c r="C3724" s="84"/>
      <c r="D3724" s="83"/>
      <c r="E3724" s="81"/>
      <c r="F3724" s="81"/>
      <c r="G3724" s="81"/>
      <c r="H3724" s="84"/>
    </row>
    <row r="3725" spans="1:8">
      <c r="A3725" s="82"/>
      <c r="B3725" s="82"/>
      <c r="C3725" s="84"/>
      <c r="D3725" s="83"/>
      <c r="E3725" s="81"/>
      <c r="F3725" s="81"/>
      <c r="G3725" s="81"/>
      <c r="H3725" s="84"/>
    </row>
    <row r="3726" spans="1:8">
      <c r="A3726" s="82"/>
      <c r="B3726" s="82"/>
      <c r="C3726" s="84"/>
      <c r="D3726" s="83"/>
      <c r="E3726" s="81"/>
      <c r="F3726" s="81"/>
      <c r="G3726" s="81"/>
      <c r="H3726" s="84"/>
    </row>
    <row r="3727" spans="1:8">
      <c r="A3727" s="82"/>
      <c r="B3727" s="82"/>
      <c r="C3727" s="84"/>
      <c r="D3727" s="83"/>
      <c r="E3727" s="81"/>
      <c r="F3727" s="81"/>
      <c r="G3727" s="81"/>
      <c r="H3727" s="84"/>
    </row>
    <row r="3728" spans="1:8">
      <c r="A3728" s="82"/>
      <c r="B3728" s="82"/>
      <c r="C3728" s="84"/>
      <c r="D3728" s="83"/>
      <c r="E3728" s="81"/>
      <c r="F3728" s="81"/>
      <c r="G3728" s="81"/>
      <c r="H3728" s="84"/>
    </row>
    <row r="3729" spans="1:8">
      <c r="A3729" s="82"/>
      <c r="B3729" s="82"/>
      <c r="C3729" s="84"/>
      <c r="D3729" s="83"/>
      <c r="E3729" s="81"/>
      <c r="F3729" s="81"/>
      <c r="G3729" s="81"/>
      <c r="H3729" s="84"/>
    </row>
    <row r="3730" spans="1:8">
      <c r="A3730" s="82"/>
      <c r="B3730" s="82"/>
      <c r="C3730" s="84"/>
      <c r="D3730" s="83"/>
      <c r="E3730" s="81"/>
      <c r="F3730" s="81"/>
      <c r="G3730" s="81"/>
      <c r="H3730" s="84"/>
    </row>
    <row r="3731" spans="1:8">
      <c r="A3731" s="82"/>
      <c r="B3731" s="82"/>
      <c r="C3731" s="84"/>
      <c r="D3731" s="83"/>
      <c r="E3731" s="81"/>
      <c r="F3731" s="81"/>
      <c r="G3731" s="81"/>
      <c r="H3731" s="84"/>
    </row>
    <row r="3732" spans="1:8">
      <c r="A3732" s="82"/>
      <c r="B3732" s="82"/>
      <c r="C3732" s="84"/>
      <c r="D3732" s="83"/>
      <c r="E3732" s="81"/>
      <c r="F3732" s="81"/>
      <c r="G3732" s="81"/>
      <c r="H3732" s="84"/>
    </row>
    <row r="3733" spans="1:8">
      <c r="A3733" s="82"/>
      <c r="B3733" s="82"/>
      <c r="C3733" s="84"/>
      <c r="D3733" s="83"/>
      <c r="E3733" s="81"/>
      <c r="F3733" s="81"/>
      <c r="G3733" s="81"/>
      <c r="H3733" s="84"/>
    </row>
    <row r="3734" spans="1:8">
      <c r="A3734" s="82"/>
      <c r="B3734" s="82"/>
      <c r="C3734" s="84"/>
      <c r="D3734" s="83"/>
      <c r="E3734" s="81"/>
      <c r="F3734" s="81"/>
      <c r="G3734" s="81"/>
      <c r="H3734" s="84"/>
    </row>
    <row r="3735" spans="1:8">
      <c r="A3735" s="82"/>
      <c r="B3735" s="82"/>
      <c r="C3735" s="84"/>
      <c r="D3735" s="83"/>
      <c r="E3735" s="81"/>
      <c r="F3735" s="81"/>
      <c r="G3735" s="81"/>
      <c r="H3735" s="84"/>
    </row>
    <row r="3736" spans="1:8">
      <c r="A3736" s="82"/>
      <c r="B3736" s="82"/>
      <c r="C3736" s="84"/>
      <c r="D3736" s="83"/>
      <c r="E3736" s="81"/>
      <c r="F3736" s="81"/>
      <c r="G3736" s="81"/>
      <c r="H3736" s="84"/>
    </row>
    <row r="3737" spans="1:8">
      <c r="A3737" s="82"/>
      <c r="B3737" s="82"/>
      <c r="C3737" s="84"/>
      <c r="D3737" s="83"/>
      <c r="E3737" s="81"/>
      <c r="F3737" s="81"/>
      <c r="G3737" s="81"/>
      <c r="H3737" s="84"/>
    </row>
    <row r="3738" spans="1:8">
      <c r="A3738" s="82"/>
      <c r="B3738" s="82"/>
      <c r="C3738" s="84"/>
      <c r="D3738" s="83"/>
      <c r="E3738" s="81"/>
      <c r="F3738" s="81"/>
      <c r="G3738" s="81"/>
      <c r="H3738" s="84"/>
    </row>
    <row r="3739" spans="1:8">
      <c r="A3739" s="82"/>
      <c r="B3739" s="82"/>
      <c r="C3739" s="84"/>
      <c r="D3739" s="83"/>
      <c r="E3739" s="81"/>
      <c r="F3739" s="81"/>
      <c r="G3739" s="81"/>
      <c r="H3739" s="84"/>
    </row>
    <row r="3740" spans="1:8">
      <c r="A3740" s="82"/>
      <c r="B3740" s="82"/>
      <c r="C3740" s="84"/>
      <c r="D3740" s="83"/>
      <c r="E3740" s="81"/>
      <c r="F3740" s="81"/>
      <c r="G3740" s="81"/>
      <c r="H3740" s="84"/>
    </row>
    <row r="3741" spans="1:8">
      <c r="A3741" s="82"/>
      <c r="B3741" s="82"/>
      <c r="C3741" s="84"/>
      <c r="D3741" s="83"/>
      <c r="E3741" s="81"/>
      <c r="F3741" s="81"/>
      <c r="G3741" s="81"/>
      <c r="H3741" s="84"/>
    </row>
    <row r="3742" spans="1:8">
      <c r="A3742" s="82"/>
      <c r="B3742" s="82"/>
      <c r="C3742" s="84"/>
      <c r="D3742" s="83"/>
      <c r="E3742" s="81"/>
      <c r="F3742" s="81"/>
      <c r="G3742" s="81"/>
      <c r="H3742" s="84"/>
    </row>
    <row r="3743" spans="1:8">
      <c r="A3743" s="82"/>
      <c r="B3743" s="82"/>
      <c r="C3743" s="84"/>
      <c r="D3743" s="83"/>
      <c r="E3743" s="81"/>
      <c r="F3743" s="81"/>
      <c r="G3743" s="81"/>
      <c r="H3743" s="84"/>
    </row>
    <row r="3744" spans="1:8">
      <c r="A3744" s="82"/>
      <c r="B3744" s="82"/>
      <c r="C3744" s="84"/>
      <c r="D3744" s="83"/>
      <c r="E3744" s="81"/>
      <c r="F3744" s="81"/>
      <c r="G3744" s="81"/>
      <c r="H3744" s="84"/>
    </row>
    <row r="3745" spans="1:8">
      <c r="A3745" s="82"/>
      <c r="B3745" s="82"/>
      <c r="C3745" s="84"/>
      <c r="D3745" s="83"/>
      <c r="E3745" s="81"/>
      <c r="F3745" s="81"/>
      <c r="G3745" s="81"/>
      <c r="H3745" s="84"/>
    </row>
    <row r="3746" spans="1:8">
      <c r="A3746" s="82"/>
      <c r="B3746" s="82"/>
      <c r="C3746" s="84"/>
      <c r="D3746" s="83"/>
      <c r="E3746" s="81"/>
      <c r="F3746" s="81"/>
      <c r="G3746" s="81"/>
      <c r="H3746" s="84"/>
    </row>
    <row r="3747" spans="1:8">
      <c r="A3747" s="82"/>
      <c r="B3747" s="82"/>
      <c r="C3747" s="84"/>
      <c r="D3747" s="83"/>
      <c r="E3747" s="81"/>
      <c r="F3747" s="81"/>
      <c r="G3747" s="81"/>
      <c r="H3747" s="84"/>
    </row>
    <row r="3748" spans="1:8">
      <c r="A3748" s="82"/>
      <c r="B3748" s="82"/>
      <c r="C3748" s="84"/>
      <c r="D3748" s="83"/>
      <c r="E3748" s="81"/>
      <c r="F3748" s="81"/>
      <c r="G3748" s="81"/>
      <c r="H3748" s="84"/>
    </row>
    <row r="3749" spans="1:8">
      <c r="A3749" s="82"/>
      <c r="B3749" s="82"/>
      <c r="C3749" s="84"/>
      <c r="D3749" s="83"/>
      <c r="E3749" s="81"/>
      <c r="F3749" s="81"/>
      <c r="G3749" s="81"/>
      <c r="H3749" s="84"/>
    </row>
    <row r="3750" spans="1:8">
      <c r="A3750" s="82"/>
      <c r="B3750" s="82"/>
      <c r="C3750" s="84"/>
      <c r="D3750" s="83"/>
      <c r="E3750" s="81"/>
      <c r="F3750" s="81"/>
      <c r="G3750" s="81"/>
      <c r="H3750" s="84"/>
    </row>
    <row r="3751" spans="1:8">
      <c r="A3751" s="82"/>
      <c r="B3751" s="82"/>
      <c r="C3751" s="84"/>
      <c r="D3751" s="83"/>
      <c r="E3751" s="81"/>
      <c r="F3751" s="81"/>
      <c r="G3751" s="81"/>
      <c r="H3751" s="84"/>
    </row>
    <row r="3752" spans="1:8">
      <c r="A3752" s="82"/>
      <c r="B3752" s="82"/>
      <c r="C3752" s="84"/>
      <c r="D3752" s="83"/>
      <c r="E3752" s="81"/>
      <c r="F3752" s="81"/>
      <c r="G3752" s="81"/>
      <c r="H3752" s="84"/>
    </row>
    <row r="3753" spans="1:8">
      <c r="A3753" s="82"/>
      <c r="B3753" s="82"/>
      <c r="C3753" s="84"/>
      <c r="D3753" s="83"/>
      <c r="E3753" s="81"/>
      <c r="F3753" s="81"/>
      <c r="G3753" s="81"/>
      <c r="H3753" s="84"/>
    </row>
    <row r="3754" spans="1:8">
      <c r="A3754" s="82"/>
      <c r="B3754" s="82"/>
      <c r="C3754" s="84"/>
      <c r="D3754" s="83"/>
      <c r="E3754" s="81"/>
      <c r="F3754" s="81"/>
      <c r="G3754" s="81"/>
      <c r="H3754" s="84"/>
    </row>
    <row r="3755" spans="1:8">
      <c r="A3755" s="82"/>
      <c r="B3755" s="82"/>
      <c r="C3755" s="84"/>
      <c r="D3755" s="83"/>
      <c r="E3755" s="81"/>
      <c r="F3755" s="81"/>
      <c r="G3755" s="81"/>
      <c r="H3755" s="84"/>
    </row>
    <row r="3756" spans="1:8">
      <c r="A3756" s="82"/>
      <c r="B3756" s="82"/>
      <c r="C3756" s="84"/>
      <c r="D3756" s="83"/>
      <c r="E3756" s="81"/>
      <c r="F3756" s="81"/>
      <c r="G3756" s="81"/>
      <c r="H3756" s="84"/>
    </row>
    <row r="3757" spans="1:8">
      <c r="A3757" s="82"/>
      <c r="B3757" s="82"/>
      <c r="C3757" s="84"/>
      <c r="D3757" s="83"/>
      <c r="E3757" s="81"/>
      <c r="F3757" s="81"/>
      <c r="G3757" s="81"/>
      <c r="H3757" s="84"/>
    </row>
    <row r="3758" spans="1:8">
      <c r="A3758" s="82"/>
      <c r="B3758" s="82"/>
      <c r="C3758" s="84"/>
      <c r="D3758" s="83"/>
      <c r="E3758" s="81"/>
      <c r="F3758" s="81"/>
      <c r="G3758" s="81"/>
      <c r="H3758" s="84"/>
    </row>
    <row r="3759" spans="1:8">
      <c r="A3759" s="82"/>
      <c r="B3759" s="82"/>
      <c r="C3759" s="84"/>
      <c r="D3759" s="83"/>
      <c r="E3759" s="81"/>
      <c r="F3759" s="81"/>
      <c r="G3759" s="81"/>
      <c r="H3759" s="84"/>
    </row>
    <row r="3760" spans="1:8">
      <c r="A3760" s="82"/>
      <c r="B3760" s="82"/>
      <c r="C3760" s="84"/>
      <c r="D3760" s="83"/>
      <c r="E3760" s="81"/>
      <c r="F3760" s="81"/>
      <c r="G3760" s="81"/>
      <c r="H3760" s="84"/>
    </row>
    <row r="3761" spans="1:8">
      <c r="A3761" s="82"/>
      <c r="B3761" s="82"/>
      <c r="C3761" s="84"/>
      <c r="D3761" s="83"/>
      <c r="E3761" s="81"/>
      <c r="F3761" s="81"/>
      <c r="G3761" s="81"/>
      <c r="H3761" s="84"/>
    </row>
    <row r="3762" spans="1:8">
      <c r="A3762" s="82"/>
      <c r="B3762" s="82"/>
      <c r="C3762" s="84"/>
      <c r="D3762" s="83"/>
      <c r="E3762" s="81"/>
      <c r="F3762" s="81"/>
      <c r="G3762" s="81"/>
      <c r="H3762" s="84"/>
    </row>
    <row r="3763" spans="1:8">
      <c r="A3763" s="82"/>
      <c r="B3763" s="82"/>
      <c r="C3763" s="84"/>
      <c r="D3763" s="83"/>
      <c r="E3763" s="81"/>
      <c r="F3763" s="81"/>
      <c r="G3763" s="81"/>
      <c r="H3763" s="84"/>
    </row>
    <row r="3764" spans="1:8">
      <c r="A3764" s="82"/>
      <c r="B3764" s="82"/>
      <c r="C3764" s="84"/>
      <c r="D3764" s="83"/>
      <c r="E3764" s="81"/>
      <c r="F3764" s="81"/>
      <c r="G3764" s="81"/>
      <c r="H3764" s="84"/>
    </row>
    <row r="3765" spans="1:8">
      <c r="A3765" s="82"/>
      <c r="B3765" s="82"/>
      <c r="C3765" s="84"/>
      <c r="D3765" s="83"/>
      <c r="E3765" s="81"/>
      <c r="F3765" s="81"/>
      <c r="G3765" s="81"/>
      <c r="H3765" s="84"/>
    </row>
    <row r="3766" spans="1:8">
      <c r="A3766" s="82"/>
      <c r="B3766" s="82"/>
      <c r="C3766" s="84"/>
      <c r="D3766" s="83"/>
      <c r="E3766" s="81"/>
      <c r="F3766" s="81"/>
      <c r="G3766" s="81"/>
      <c r="H3766" s="84"/>
    </row>
    <row r="3767" spans="1:8">
      <c r="A3767" s="82"/>
      <c r="B3767" s="82"/>
      <c r="C3767" s="84"/>
      <c r="D3767" s="83"/>
      <c r="E3767" s="81"/>
      <c r="F3767" s="81"/>
      <c r="G3767" s="81"/>
      <c r="H3767" s="84"/>
    </row>
    <row r="3768" spans="1:8">
      <c r="A3768" s="82"/>
      <c r="B3768" s="82"/>
      <c r="C3768" s="84"/>
      <c r="D3768" s="83"/>
      <c r="E3768" s="81"/>
      <c r="F3768" s="81"/>
      <c r="G3768" s="81"/>
      <c r="H3768" s="84"/>
    </row>
    <row r="3769" spans="1:8">
      <c r="A3769" s="82"/>
      <c r="B3769" s="82"/>
      <c r="C3769" s="84"/>
      <c r="D3769" s="83"/>
      <c r="E3769" s="81"/>
      <c r="F3769" s="81"/>
      <c r="G3769" s="81"/>
      <c r="H3769" s="84"/>
    </row>
    <row r="3770" spans="1:8">
      <c r="A3770" s="82"/>
      <c r="B3770" s="82"/>
      <c r="C3770" s="84"/>
      <c r="D3770" s="83"/>
      <c r="E3770" s="81"/>
      <c r="F3770" s="81"/>
      <c r="G3770" s="81"/>
      <c r="H3770" s="84"/>
    </row>
    <row r="3771" spans="1:8">
      <c r="A3771" s="82"/>
      <c r="B3771" s="82"/>
      <c r="C3771" s="84"/>
      <c r="D3771" s="83"/>
      <c r="E3771" s="81"/>
      <c r="F3771" s="81"/>
      <c r="G3771" s="81"/>
      <c r="H3771" s="84"/>
    </row>
    <row r="3772" spans="1:8">
      <c r="A3772" s="82"/>
      <c r="B3772" s="82"/>
      <c r="C3772" s="84"/>
      <c r="D3772" s="83"/>
      <c r="E3772" s="81"/>
      <c r="F3772" s="81"/>
      <c r="G3772" s="81"/>
      <c r="H3772" s="84"/>
    </row>
    <row r="3773" spans="1:8">
      <c r="A3773" s="82"/>
      <c r="B3773" s="82"/>
      <c r="C3773" s="84"/>
      <c r="D3773" s="83"/>
      <c r="E3773" s="81"/>
      <c r="F3773" s="81"/>
      <c r="G3773" s="81"/>
      <c r="H3773" s="84"/>
    </row>
    <row r="3774" spans="1:8">
      <c r="A3774" s="82"/>
      <c r="B3774" s="82"/>
      <c r="C3774" s="84"/>
      <c r="D3774" s="83"/>
      <c r="E3774" s="81"/>
      <c r="F3774" s="81"/>
      <c r="G3774" s="81"/>
      <c r="H3774" s="84"/>
    </row>
    <row r="3775" spans="1:8">
      <c r="A3775" s="82"/>
      <c r="B3775" s="82"/>
      <c r="C3775" s="84"/>
      <c r="D3775" s="83"/>
      <c r="E3775" s="81"/>
      <c r="F3775" s="81"/>
      <c r="G3775" s="81"/>
      <c r="H3775" s="84"/>
    </row>
    <row r="3776" spans="1:8">
      <c r="A3776" s="82"/>
      <c r="B3776" s="82"/>
      <c r="C3776" s="84"/>
      <c r="D3776" s="83"/>
      <c r="E3776" s="81"/>
      <c r="F3776" s="81"/>
      <c r="G3776" s="81"/>
      <c r="H3776" s="84"/>
    </row>
    <row r="3777" spans="1:8">
      <c r="A3777" s="82"/>
      <c r="B3777" s="82"/>
      <c r="C3777" s="84"/>
      <c r="D3777" s="83"/>
      <c r="E3777" s="81"/>
      <c r="F3777" s="81"/>
      <c r="G3777" s="81"/>
      <c r="H3777" s="84"/>
    </row>
    <row r="3778" spans="1:8">
      <c r="A3778" s="82"/>
      <c r="B3778" s="82"/>
      <c r="C3778" s="84"/>
      <c r="D3778" s="83"/>
      <c r="E3778" s="81"/>
      <c r="F3778" s="81"/>
      <c r="G3778" s="81"/>
      <c r="H3778" s="84"/>
    </row>
    <row r="3779" spans="1:8">
      <c r="A3779" s="82"/>
      <c r="B3779" s="82"/>
      <c r="C3779" s="84"/>
      <c r="D3779" s="83"/>
      <c r="E3779" s="81"/>
      <c r="F3779" s="81"/>
      <c r="G3779" s="81"/>
      <c r="H3779" s="84"/>
    </row>
    <row r="3780" spans="1:8">
      <c r="A3780" s="82"/>
      <c r="B3780" s="82"/>
      <c r="C3780" s="84"/>
      <c r="D3780" s="83"/>
      <c r="E3780" s="81"/>
      <c r="F3780" s="81"/>
      <c r="G3780" s="81"/>
      <c r="H3780" s="84"/>
    </row>
    <row r="3781" spans="1:8">
      <c r="A3781" s="82"/>
      <c r="B3781" s="82"/>
      <c r="C3781" s="84"/>
      <c r="D3781" s="83"/>
      <c r="E3781" s="81"/>
      <c r="F3781" s="81"/>
      <c r="G3781" s="81"/>
      <c r="H3781" s="84"/>
    </row>
    <row r="3782" spans="1:8">
      <c r="A3782" s="82"/>
      <c r="B3782" s="82"/>
      <c r="C3782" s="84"/>
      <c r="D3782" s="83"/>
      <c r="E3782" s="81"/>
      <c r="F3782" s="81"/>
      <c r="G3782" s="81"/>
      <c r="H3782" s="84"/>
    </row>
    <row r="3783" spans="1:8">
      <c r="A3783" s="82"/>
      <c r="B3783" s="82"/>
      <c r="C3783" s="84"/>
      <c r="D3783" s="83"/>
      <c r="E3783" s="81"/>
      <c r="F3783" s="81"/>
      <c r="G3783" s="81"/>
      <c r="H3783" s="84"/>
    </row>
    <row r="3784" spans="1:8">
      <c r="A3784" s="82"/>
      <c r="B3784" s="82"/>
      <c r="C3784" s="84"/>
      <c r="D3784" s="83"/>
      <c r="E3784" s="81"/>
      <c r="F3784" s="81"/>
      <c r="G3784" s="81"/>
      <c r="H3784" s="84"/>
    </row>
    <row r="3785" spans="1:8">
      <c r="A3785" s="82"/>
      <c r="B3785" s="82"/>
      <c r="C3785" s="84"/>
      <c r="D3785" s="83"/>
      <c r="E3785" s="81"/>
      <c r="F3785" s="81"/>
      <c r="G3785" s="81"/>
      <c r="H3785" s="84"/>
    </row>
    <row r="3786" spans="1:8">
      <c r="A3786" s="82"/>
      <c r="B3786" s="82"/>
      <c r="C3786" s="84"/>
      <c r="D3786" s="83"/>
      <c r="E3786" s="81"/>
      <c r="F3786" s="81"/>
      <c r="G3786" s="81"/>
      <c r="H3786" s="84"/>
    </row>
    <row r="3787" spans="1:8">
      <c r="A3787" s="82"/>
      <c r="B3787" s="82"/>
      <c r="C3787" s="84"/>
      <c r="D3787" s="83"/>
      <c r="E3787" s="81"/>
      <c r="F3787" s="81"/>
      <c r="G3787" s="81"/>
      <c r="H3787" s="84"/>
    </row>
    <row r="3788" spans="1:8">
      <c r="A3788" s="82"/>
      <c r="B3788" s="82"/>
      <c r="C3788" s="84"/>
      <c r="D3788" s="83"/>
      <c r="E3788" s="81"/>
      <c r="F3788" s="81"/>
      <c r="G3788" s="81"/>
      <c r="H3788" s="84"/>
    </row>
    <row r="3789" spans="1:8">
      <c r="A3789" s="82"/>
      <c r="B3789" s="82"/>
      <c r="C3789" s="84"/>
      <c r="D3789" s="83"/>
      <c r="E3789" s="81"/>
      <c r="F3789" s="81"/>
      <c r="G3789" s="81"/>
      <c r="H3789" s="84"/>
    </row>
    <row r="3790" spans="1:8">
      <c r="A3790" s="82"/>
      <c r="B3790" s="82"/>
      <c r="C3790" s="84"/>
      <c r="D3790" s="83"/>
      <c r="E3790" s="81"/>
      <c r="F3790" s="81"/>
      <c r="G3790" s="81"/>
      <c r="H3790" s="84"/>
    </row>
    <row r="3791" spans="1:8">
      <c r="A3791" s="82"/>
      <c r="B3791" s="82"/>
      <c r="C3791" s="84"/>
      <c r="D3791" s="83"/>
      <c r="E3791" s="81"/>
      <c r="F3791" s="81"/>
      <c r="G3791" s="81"/>
      <c r="H3791" s="84"/>
    </row>
    <row r="3792" spans="1:8">
      <c r="A3792" s="82"/>
      <c r="B3792" s="82"/>
      <c r="C3792" s="84"/>
      <c r="D3792" s="83"/>
      <c r="E3792" s="81"/>
      <c r="F3792" s="81"/>
      <c r="G3792" s="81"/>
      <c r="H3792" s="84"/>
    </row>
    <row r="3793" spans="1:8">
      <c r="A3793" s="82"/>
      <c r="B3793" s="82"/>
      <c r="C3793" s="84"/>
      <c r="D3793" s="83"/>
      <c r="E3793" s="81"/>
      <c r="F3793" s="81"/>
      <c r="G3793" s="81"/>
      <c r="H3793" s="84"/>
    </row>
    <row r="3794" spans="1:8">
      <c r="A3794" s="82"/>
      <c r="B3794" s="82"/>
      <c r="C3794" s="84"/>
      <c r="D3794" s="83"/>
      <c r="E3794" s="81"/>
      <c r="F3794" s="81"/>
      <c r="G3794" s="81"/>
      <c r="H3794" s="84"/>
    </row>
    <row r="3795" spans="1:8">
      <c r="A3795" s="82"/>
      <c r="B3795" s="82"/>
      <c r="C3795" s="84"/>
      <c r="D3795" s="83"/>
      <c r="E3795" s="81"/>
      <c r="F3795" s="81"/>
      <c r="G3795" s="81"/>
      <c r="H3795" s="84"/>
    </row>
    <row r="3796" spans="1:8">
      <c r="A3796" s="82"/>
      <c r="B3796" s="82"/>
      <c r="C3796" s="84"/>
      <c r="D3796" s="83"/>
      <c r="E3796" s="81"/>
      <c r="F3796" s="81"/>
      <c r="G3796" s="81"/>
      <c r="H3796" s="84"/>
    </row>
    <row r="3797" spans="1:8">
      <c r="A3797" s="82"/>
      <c r="B3797" s="82"/>
      <c r="C3797" s="84"/>
      <c r="D3797" s="83"/>
      <c r="E3797" s="81"/>
      <c r="F3797" s="81"/>
      <c r="G3797" s="81"/>
      <c r="H3797" s="84"/>
    </row>
    <row r="3798" spans="1:8">
      <c r="A3798" s="82"/>
      <c r="B3798" s="82"/>
      <c r="C3798" s="84"/>
      <c r="D3798" s="83"/>
      <c r="E3798" s="81"/>
      <c r="F3798" s="81"/>
      <c r="G3798" s="81"/>
      <c r="H3798" s="84"/>
    </row>
    <row r="3799" spans="1:8">
      <c r="A3799" s="82"/>
      <c r="B3799" s="82"/>
      <c r="C3799" s="84"/>
      <c r="D3799" s="83"/>
      <c r="E3799" s="81"/>
      <c r="F3799" s="81"/>
      <c r="G3799" s="81"/>
      <c r="H3799" s="84"/>
    </row>
    <row r="3800" spans="1:8">
      <c r="A3800" s="82"/>
      <c r="B3800" s="82"/>
      <c r="C3800" s="84"/>
      <c r="D3800" s="83"/>
      <c r="E3800" s="81"/>
      <c r="F3800" s="81"/>
      <c r="G3800" s="81"/>
      <c r="H3800" s="84"/>
    </row>
    <row r="3801" spans="1:8">
      <c r="A3801" s="82"/>
      <c r="B3801" s="82"/>
      <c r="C3801" s="84"/>
      <c r="D3801" s="83"/>
      <c r="E3801" s="81"/>
      <c r="F3801" s="81"/>
      <c r="G3801" s="81"/>
      <c r="H3801" s="84"/>
    </row>
    <row r="3802" spans="1:8">
      <c r="A3802" s="82"/>
      <c r="B3802" s="82"/>
      <c r="C3802" s="84"/>
      <c r="D3802" s="83"/>
      <c r="E3802" s="81"/>
      <c r="F3802" s="81"/>
      <c r="G3802" s="81"/>
      <c r="H3802" s="84"/>
    </row>
    <row r="3803" spans="1:8">
      <c r="A3803" s="82"/>
      <c r="B3803" s="82"/>
      <c r="C3803" s="84"/>
      <c r="D3803" s="83"/>
      <c r="E3803" s="81"/>
      <c r="F3803" s="81"/>
      <c r="G3803" s="81"/>
      <c r="H3803" s="84"/>
    </row>
    <row r="3804" spans="1:8">
      <c r="A3804" s="82"/>
      <c r="B3804" s="82"/>
      <c r="C3804" s="84"/>
      <c r="D3804" s="83"/>
      <c r="E3804" s="81"/>
      <c r="F3804" s="81"/>
      <c r="G3804" s="81"/>
      <c r="H3804" s="84"/>
    </row>
    <row r="3805" spans="1:8">
      <c r="A3805" s="82"/>
      <c r="B3805" s="82"/>
      <c r="C3805" s="84"/>
      <c r="D3805" s="83"/>
      <c r="E3805" s="81"/>
      <c r="F3805" s="81"/>
      <c r="G3805" s="81"/>
      <c r="H3805" s="84"/>
    </row>
    <row r="3806" spans="1:8">
      <c r="A3806" s="82"/>
      <c r="B3806" s="82"/>
      <c r="C3806" s="84"/>
      <c r="D3806" s="83"/>
      <c r="E3806" s="81"/>
      <c r="F3806" s="81"/>
      <c r="G3806" s="81"/>
      <c r="H3806" s="84"/>
    </row>
    <row r="3807" spans="1:8">
      <c r="A3807" s="82"/>
      <c r="B3807" s="82"/>
      <c r="C3807" s="84"/>
      <c r="D3807" s="83"/>
      <c r="E3807" s="81"/>
      <c r="F3807" s="81"/>
      <c r="G3807" s="81"/>
      <c r="H3807" s="84"/>
    </row>
    <row r="3808" spans="1:8">
      <c r="A3808" s="82"/>
      <c r="B3808" s="82"/>
      <c r="C3808" s="84"/>
      <c r="D3808" s="83"/>
      <c r="E3808" s="81"/>
      <c r="F3808" s="81"/>
      <c r="G3808" s="81"/>
      <c r="H3808" s="84"/>
    </row>
    <row r="3809" spans="1:8">
      <c r="A3809" s="82"/>
      <c r="B3809" s="82"/>
      <c r="C3809" s="84"/>
      <c r="D3809" s="83"/>
      <c r="E3809" s="81"/>
      <c r="F3809" s="81"/>
      <c r="G3809" s="81"/>
      <c r="H3809" s="84"/>
    </row>
    <row r="3810" spans="1:8">
      <c r="A3810" s="82"/>
      <c r="B3810" s="82"/>
      <c r="C3810" s="84"/>
      <c r="D3810" s="83"/>
      <c r="E3810" s="81"/>
      <c r="F3810" s="81"/>
      <c r="G3810" s="81"/>
      <c r="H3810" s="84"/>
    </row>
    <row r="3811" spans="1:8">
      <c r="A3811" s="82"/>
      <c r="B3811" s="82"/>
      <c r="C3811" s="84"/>
      <c r="D3811" s="83"/>
      <c r="E3811" s="81"/>
      <c r="F3811" s="81"/>
      <c r="G3811" s="81"/>
      <c r="H3811" s="84"/>
    </row>
    <row r="3812" spans="1:8">
      <c r="A3812" s="82"/>
      <c r="B3812" s="82"/>
      <c r="C3812" s="84"/>
      <c r="D3812" s="83"/>
      <c r="E3812" s="81"/>
      <c r="F3812" s="81"/>
      <c r="G3812" s="81"/>
      <c r="H3812" s="84"/>
    </row>
    <row r="3813" spans="1:8">
      <c r="A3813" s="82"/>
      <c r="B3813" s="82"/>
      <c r="C3813" s="84"/>
      <c r="D3813" s="83"/>
      <c r="E3813" s="81"/>
      <c r="F3813" s="81"/>
      <c r="G3813" s="81"/>
      <c r="H3813" s="84"/>
    </row>
    <row r="3814" spans="1:8">
      <c r="A3814" s="82"/>
      <c r="B3814" s="82"/>
      <c r="C3814" s="84"/>
      <c r="D3814" s="83"/>
      <c r="E3814" s="81"/>
      <c r="F3814" s="81"/>
      <c r="G3814" s="81"/>
      <c r="H3814" s="84"/>
    </row>
    <row r="3815" spans="1:8">
      <c r="A3815" s="82"/>
      <c r="B3815" s="82"/>
      <c r="C3815" s="84"/>
      <c r="D3815" s="83"/>
      <c r="E3815" s="81"/>
      <c r="F3815" s="81"/>
      <c r="G3815" s="81"/>
      <c r="H3815" s="84"/>
    </row>
    <row r="3816" spans="1:8">
      <c r="A3816" s="82"/>
      <c r="B3816" s="82"/>
      <c r="C3816" s="84"/>
      <c r="D3816" s="83"/>
      <c r="E3816" s="81"/>
      <c r="F3816" s="81"/>
      <c r="G3816" s="81"/>
      <c r="H3816" s="84"/>
    </row>
    <row r="3817" spans="1:8">
      <c r="A3817" s="82"/>
      <c r="B3817" s="82"/>
      <c r="C3817" s="84"/>
      <c r="D3817" s="83"/>
      <c r="E3817" s="81"/>
      <c r="F3817" s="81"/>
      <c r="G3817" s="81"/>
      <c r="H3817" s="84"/>
    </row>
    <row r="3818" spans="1:8">
      <c r="A3818" s="82"/>
      <c r="B3818" s="82"/>
      <c r="C3818" s="84"/>
      <c r="D3818" s="83"/>
      <c r="E3818" s="81"/>
      <c r="F3818" s="81"/>
      <c r="G3818" s="81"/>
      <c r="H3818" s="84"/>
    </row>
    <row r="3819" spans="1:8">
      <c r="A3819" s="82"/>
      <c r="B3819" s="82"/>
      <c r="C3819" s="84"/>
      <c r="D3819" s="83"/>
      <c r="E3819" s="81"/>
      <c r="F3819" s="81"/>
      <c r="G3819" s="81"/>
      <c r="H3819" s="84"/>
    </row>
    <row r="3820" spans="1:8">
      <c r="A3820" s="82"/>
      <c r="B3820" s="82"/>
      <c r="C3820" s="84"/>
      <c r="D3820" s="83"/>
      <c r="E3820" s="81"/>
      <c r="F3820" s="81"/>
      <c r="G3820" s="81"/>
      <c r="H3820" s="84"/>
    </row>
    <row r="3821" spans="1:8">
      <c r="A3821" s="82"/>
      <c r="B3821" s="82"/>
      <c r="C3821" s="84"/>
      <c r="D3821" s="83"/>
      <c r="E3821" s="81"/>
      <c r="F3821" s="81"/>
      <c r="G3821" s="81"/>
      <c r="H3821" s="84"/>
    </row>
    <row r="3822" spans="1:8">
      <c r="A3822" s="82"/>
      <c r="B3822" s="82"/>
      <c r="C3822" s="84"/>
      <c r="D3822" s="83"/>
      <c r="E3822" s="81"/>
      <c r="F3822" s="81"/>
      <c r="G3822" s="81"/>
      <c r="H3822" s="84"/>
    </row>
    <row r="3823" spans="1:8">
      <c r="A3823" s="82"/>
      <c r="B3823" s="82"/>
      <c r="C3823" s="84"/>
      <c r="D3823" s="83"/>
      <c r="E3823" s="81"/>
      <c r="F3823" s="81"/>
      <c r="G3823" s="81"/>
      <c r="H3823" s="84"/>
    </row>
    <row r="3824" spans="1:8">
      <c r="A3824" s="82"/>
      <c r="B3824" s="82"/>
      <c r="C3824" s="84"/>
      <c r="D3824" s="83"/>
      <c r="E3824" s="81"/>
      <c r="F3824" s="81"/>
      <c r="G3824" s="81"/>
      <c r="H3824" s="84"/>
    </row>
    <row r="3825" spans="1:8">
      <c r="A3825" s="82"/>
      <c r="B3825" s="82"/>
      <c r="C3825" s="84"/>
      <c r="D3825" s="83"/>
      <c r="E3825" s="81"/>
      <c r="F3825" s="81"/>
      <c r="G3825" s="81"/>
      <c r="H3825" s="84"/>
    </row>
    <row r="3826" spans="1:8">
      <c r="A3826" s="82"/>
      <c r="B3826" s="82"/>
      <c r="C3826" s="84"/>
      <c r="D3826" s="83"/>
      <c r="E3826" s="81"/>
      <c r="F3826" s="81"/>
      <c r="G3826" s="81"/>
      <c r="H3826" s="84"/>
    </row>
    <row r="3827" spans="1:8">
      <c r="A3827" s="82"/>
      <c r="B3827" s="82"/>
      <c r="C3827" s="84"/>
      <c r="D3827" s="83"/>
      <c r="E3827" s="81"/>
      <c r="F3827" s="81"/>
      <c r="G3827" s="81"/>
      <c r="H3827" s="84"/>
    </row>
    <row r="3828" spans="1:8">
      <c r="A3828" s="82"/>
      <c r="B3828" s="82"/>
      <c r="C3828" s="84"/>
      <c r="D3828" s="83"/>
      <c r="E3828" s="81"/>
      <c r="F3828" s="81"/>
      <c r="G3828" s="81"/>
      <c r="H3828" s="84"/>
    </row>
    <row r="3829" spans="1:8">
      <c r="A3829" s="82"/>
      <c r="B3829" s="82"/>
      <c r="C3829" s="84"/>
      <c r="D3829" s="83"/>
      <c r="E3829" s="81"/>
      <c r="F3829" s="81"/>
      <c r="G3829" s="81"/>
      <c r="H3829" s="84"/>
    </row>
    <row r="3830" spans="1:8">
      <c r="A3830" s="82"/>
      <c r="B3830" s="82"/>
      <c r="C3830" s="84"/>
      <c r="D3830" s="83"/>
      <c r="E3830" s="81"/>
      <c r="F3830" s="81"/>
      <c r="G3830" s="81"/>
      <c r="H3830" s="84"/>
    </row>
    <row r="3831" spans="1:8">
      <c r="A3831" s="82"/>
      <c r="B3831" s="82"/>
      <c r="C3831" s="84"/>
      <c r="D3831" s="83"/>
      <c r="E3831" s="81"/>
      <c r="F3831" s="81"/>
      <c r="G3831" s="81"/>
      <c r="H3831" s="84"/>
    </row>
    <row r="3832" spans="1:8">
      <c r="A3832" s="82"/>
      <c r="B3832" s="82"/>
      <c r="C3832" s="84"/>
      <c r="D3832" s="83"/>
      <c r="E3832" s="81"/>
      <c r="F3832" s="81"/>
      <c r="G3832" s="81"/>
      <c r="H3832" s="84"/>
    </row>
    <row r="3833" spans="1:8">
      <c r="A3833" s="82"/>
      <c r="B3833" s="82"/>
      <c r="C3833" s="84"/>
      <c r="D3833" s="83"/>
      <c r="E3833" s="81"/>
      <c r="F3833" s="81"/>
      <c r="G3833" s="81"/>
      <c r="H3833" s="84"/>
    </row>
    <row r="3834" spans="1:8">
      <c r="A3834" s="82"/>
      <c r="B3834" s="82"/>
      <c r="C3834" s="84"/>
      <c r="D3834" s="83"/>
      <c r="E3834" s="81"/>
      <c r="F3834" s="81"/>
      <c r="G3834" s="81"/>
      <c r="H3834" s="84"/>
    </row>
    <row r="3835" spans="1:8">
      <c r="A3835" s="82"/>
      <c r="B3835" s="82"/>
      <c r="C3835" s="84"/>
      <c r="D3835" s="83"/>
      <c r="E3835" s="81"/>
      <c r="F3835" s="81"/>
      <c r="G3835" s="81"/>
      <c r="H3835" s="84"/>
    </row>
    <row r="3836" spans="1:8">
      <c r="A3836" s="82"/>
      <c r="B3836" s="82"/>
      <c r="C3836" s="84"/>
      <c r="D3836" s="83"/>
      <c r="E3836" s="81"/>
      <c r="F3836" s="81"/>
      <c r="G3836" s="81"/>
      <c r="H3836" s="84"/>
    </row>
    <row r="3837" spans="1:8">
      <c r="A3837" s="82"/>
      <c r="B3837" s="82"/>
      <c r="C3837" s="84"/>
      <c r="D3837" s="83"/>
      <c r="E3837" s="81"/>
      <c r="F3837" s="81"/>
      <c r="G3837" s="81"/>
      <c r="H3837" s="84"/>
    </row>
    <row r="3838" spans="1:8">
      <c r="A3838" s="82"/>
      <c r="B3838" s="82"/>
      <c r="C3838" s="84"/>
      <c r="D3838" s="83"/>
      <c r="E3838" s="81"/>
      <c r="F3838" s="81"/>
      <c r="G3838" s="81"/>
      <c r="H3838" s="84"/>
    </row>
    <row r="3839" spans="1:8">
      <c r="A3839" s="82"/>
      <c r="B3839" s="82"/>
      <c r="C3839" s="84"/>
      <c r="D3839" s="83"/>
      <c r="E3839" s="81"/>
      <c r="F3839" s="81"/>
      <c r="G3839" s="81"/>
      <c r="H3839" s="84"/>
    </row>
    <row r="3840" spans="1:8">
      <c r="A3840" s="82"/>
      <c r="B3840" s="82"/>
      <c r="C3840" s="84"/>
      <c r="D3840" s="83"/>
      <c r="E3840" s="81"/>
      <c r="F3840" s="81"/>
      <c r="G3840" s="81"/>
      <c r="H3840" s="84"/>
    </row>
    <row r="3841" spans="1:8">
      <c r="A3841" s="82"/>
      <c r="B3841" s="82"/>
      <c r="C3841" s="84"/>
      <c r="D3841" s="83"/>
      <c r="E3841" s="81"/>
      <c r="F3841" s="81"/>
      <c r="G3841" s="81"/>
      <c r="H3841" s="84"/>
    </row>
    <row r="3842" spans="1:8">
      <c r="A3842" s="82"/>
      <c r="B3842" s="82"/>
      <c r="C3842" s="84"/>
      <c r="D3842" s="83"/>
      <c r="E3842" s="81"/>
      <c r="F3842" s="81"/>
      <c r="G3842" s="81"/>
      <c r="H3842" s="84"/>
    </row>
    <row r="3843" spans="1:8">
      <c r="A3843" s="82"/>
      <c r="B3843" s="82"/>
      <c r="C3843" s="84"/>
      <c r="D3843" s="83"/>
      <c r="E3843" s="81"/>
      <c r="F3843" s="81"/>
      <c r="G3843" s="81"/>
      <c r="H3843" s="84"/>
    </row>
    <row r="3844" spans="1:8">
      <c r="A3844" s="82"/>
      <c r="B3844" s="82"/>
      <c r="C3844" s="84"/>
      <c r="D3844" s="83"/>
      <c r="E3844" s="81"/>
      <c r="F3844" s="81"/>
      <c r="G3844" s="81"/>
      <c r="H3844" s="84"/>
    </row>
    <row r="3845" spans="1:8">
      <c r="A3845" s="82"/>
      <c r="B3845" s="82"/>
      <c r="C3845" s="84"/>
      <c r="D3845" s="83"/>
      <c r="E3845" s="81"/>
      <c r="F3845" s="81"/>
      <c r="G3845" s="81"/>
      <c r="H3845" s="84"/>
    </row>
    <row r="3846" spans="1:8">
      <c r="A3846" s="82"/>
      <c r="B3846" s="82"/>
      <c r="C3846" s="84"/>
      <c r="D3846" s="83"/>
      <c r="E3846" s="81"/>
      <c r="F3846" s="81"/>
      <c r="G3846" s="81"/>
      <c r="H3846" s="84"/>
    </row>
    <row r="3847" spans="1:8">
      <c r="A3847" s="82"/>
      <c r="B3847" s="82"/>
      <c r="C3847" s="84"/>
      <c r="D3847" s="83"/>
      <c r="E3847" s="81"/>
      <c r="F3847" s="81"/>
      <c r="G3847" s="81"/>
      <c r="H3847" s="84"/>
    </row>
    <row r="3848" spans="1:8">
      <c r="A3848" s="82"/>
      <c r="B3848" s="82"/>
      <c r="C3848" s="84"/>
      <c r="D3848" s="83"/>
      <c r="E3848" s="81"/>
      <c r="F3848" s="81"/>
      <c r="G3848" s="81"/>
      <c r="H3848" s="84"/>
    </row>
    <row r="3849" spans="1:8">
      <c r="A3849" s="82"/>
      <c r="B3849" s="82"/>
      <c r="C3849" s="84"/>
      <c r="D3849" s="83"/>
      <c r="E3849" s="81"/>
      <c r="F3849" s="81"/>
      <c r="G3849" s="81"/>
      <c r="H3849" s="84"/>
    </row>
    <row r="3850" spans="1:8">
      <c r="A3850" s="82"/>
      <c r="B3850" s="82"/>
      <c r="C3850" s="84"/>
      <c r="D3850" s="83"/>
      <c r="E3850" s="81"/>
      <c r="F3850" s="81"/>
      <c r="G3850" s="81"/>
      <c r="H3850" s="84"/>
    </row>
    <row r="3851" spans="1:8">
      <c r="A3851" s="82"/>
      <c r="B3851" s="82"/>
      <c r="C3851" s="84"/>
      <c r="D3851" s="83"/>
      <c r="E3851" s="81"/>
      <c r="F3851" s="81"/>
      <c r="G3851" s="81"/>
      <c r="H3851" s="84"/>
    </row>
    <row r="3852" spans="1:8">
      <c r="A3852" s="82"/>
      <c r="B3852" s="82"/>
      <c r="C3852" s="84"/>
      <c r="D3852" s="83"/>
      <c r="E3852" s="81"/>
      <c r="F3852" s="81"/>
      <c r="G3852" s="81"/>
      <c r="H3852" s="84"/>
    </row>
    <row r="3853" spans="1:8">
      <c r="A3853" s="82"/>
      <c r="B3853" s="82"/>
      <c r="C3853" s="84"/>
      <c r="D3853" s="83"/>
      <c r="E3853" s="81"/>
      <c r="F3853" s="81"/>
      <c r="G3853" s="81"/>
      <c r="H3853" s="84"/>
    </row>
    <row r="3854" spans="1:8">
      <c r="A3854" s="82"/>
      <c r="B3854" s="82"/>
      <c r="C3854" s="84"/>
      <c r="D3854" s="83"/>
      <c r="E3854" s="81"/>
      <c r="F3854" s="81"/>
      <c r="G3854" s="81"/>
      <c r="H3854" s="84"/>
    </row>
    <row r="3855" spans="1:8">
      <c r="A3855" s="82"/>
      <c r="B3855" s="82"/>
      <c r="C3855" s="84"/>
      <c r="D3855" s="83"/>
      <c r="E3855" s="81"/>
      <c r="F3855" s="81"/>
      <c r="G3855" s="81"/>
      <c r="H3855" s="84"/>
    </row>
    <row r="3856" spans="1:8">
      <c r="A3856" s="82"/>
      <c r="B3856" s="82"/>
      <c r="C3856" s="84"/>
      <c r="D3856" s="83"/>
      <c r="E3856" s="81"/>
      <c r="F3856" s="81"/>
      <c r="G3856" s="81"/>
      <c r="H3856" s="84"/>
    </row>
    <row r="3857" spans="1:8">
      <c r="A3857" s="82"/>
      <c r="B3857" s="82"/>
      <c r="C3857" s="84"/>
      <c r="D3857" s="83"/>
      <c r="E3857" s="81"/>
      <c r="F3857" s="81"/>
      <c r="G3857" s="81"/>
      <c r="H3857" s="84"/>
    </row>
    <row r="3858" spans="1:8">
      <c r="A3858" s="82"/>
      <c r="B3858" s="82"/>
      <c r="C3858" s="84"/>
      <c r="D3858" s="83"/>
      <c r="E3858" s="81"/>
      <c r="F3858" s="81"/>
      <c r="G3858" s="81"/>
      <c r="H3858" s="84"/>
    </row>
    <row r="3859" spans="1:8">
      <c r="A3859" s="82"/>
      <c r="B3859" s="82"/>
      <c r="C3859" s="84"/>
      <c r="D3859" s="83"/>
      <c r="E3859" s="81"/>
      <c r="F3859" s="81"/>
      <c r="G3859" s="81"/>
      <c r="H3859" s="84"/>
    </row>
    <row r="3860" spans="1:8">
      <c r="A3860" s="82"/>
      <c r="B3860" s="82"/>
      <c r="C3860" s="84"/>
      <c r="D3860" s="83"/>
      <c r="E3860" s="81"/>
      <c r="F3860" s="81"/>
      <c r="G3860" s="81"/>
      <c r="H3860" s="84"/>
    </row>
    <row r="3861" spans="1:8">
      <c r="A3861" s="82"/>
      <c r="B3861" s="82"/>
      <c r="C3861" s="84"/>
      <c r="D3861" s="83"/>
      <c r="E3861" s="81"/>
      <c r="F3861" s="81"/>
      <c r="G3861" s="81"/>
      <c r="H3861" s="84"/>
    </row>
    <row r="3862" spans="1:8">
      <c r="A3862" s="82"/>
      <c r="B3862" s="82"/>
      <c r="C3862" s="84"/>
      <c r="D3862" s="83"/>
      <c r="E3862" s="81"/>
      <c r="F3862" s="81"/>
      <c r="G3862" s="81"/>
      <c r="H3862" s="84"/>
    </row>
    <row r="3863" spans="1:8">
      <c r="A3863" s="82"/>
      <c r="B3863" s="82"/>
      <c r="C3863" s="84"/>
      <c r="D3863" s="83"/>
      <c r="E3863" s="81"/>
      <c r="F3863" s="81"/>
      <c r="G3863" s="81"/>
      <c r="H3863" s="84"/>
    </row>
    <row r="3864" spans="1:8">
      <c r="A3864" s="82"/>
      <c r="B3864" s="82"/>
      <c r="C3864" s="84"/>
      <c r="D3864" s="83"/>
      <c r="E3864" s="81"/>
      <c r="F3864" s="81"/>
      <c r="G3864" s="81"/>
      <c r="H3864" s="84"/>
    </row>
    <row r="3865" spans="1:8">
      <c r="A3865" s="82"/>
      <c r="B3865" s="82"/>
      <c r="C3865" s="84"/>
      <c r="D3865" s="83"/>
      <c r="E3865" s="81"/>
      <c r="F3865" s="81"/>
      <c r="G3865" s="81"/>
      <c r="H3865" s="84"/>
    </row>
    <row r="3866" spans="1:8">
      <c r="A3866" s="82"/>
      <c r="B3866" s="82"/>
      <c r="C3866" s="84"/>
      <c r="D3866" s="83"/>
      <c r="E3866" s="81"/>
      <c r="F3866" s="81"/>
      <c r="G3866" s="81"/>
      <c r="H3866" s="84"/>
    </row>
    <row r="3867" spans="1:8">
      <c r="A3867" s="82"/>
      <c r="B3867" s="82"/>
      <c r="C3867" s="84"/>
      <c r="D3867" s="83"/>
      <c r="E3867" s="81"/>
      <c r="F3867" s="81"/>
      <c r="G3867" s="81"/>
      <c r="H3867" s="84"/>
    </row>
    <row r="3868" spans="1:8">
      <c r="A3868" s="82"/>
      <c r="B3868" s="82"/>
      <c r="C3868" s="84"/>
      <c r="D3868" s="83"/>
      <c r="E3868" s="81"/>
      <c r="F3868" s="81"/>
      <c r="G3868" s="81"/>
      <c r="H3868" s="84"/>
    </row>
    <row r="3869" spans="1:8">
      <c r="A3869" s="82"/>
      <c r="B3869" s="82"/>
      <c r="C3869" s="84"/>
      <c r="D3869" s="83"/>
      <c r="E3869" s="81"/>
      <c r="F3869" s="81"/>
      <c r="G3869" s="81"/>
      <c r="H3869" s="84"/>
    </row>
    <row r="3870" spans="1:8">
      <c r="A3870" s="82"/>
      <c r="B3870" s="82"/>
      <c r="C3870" s="84"/>
      <c r="D3870" s="83"/>
      <c r="E3870" s="81"/>
      <c r="F3870" s="81"/>
      <c r="G3870" s="81"/>
      <c r="H3870" s="84"/>
    </row>
    <row r="3871" spans="1:8">
      <c r="A3871" s="82"/>
      <c r="B3871" s="82"/>
      <c r="C3871" s="84"/>
      <c r="D3871" s="83"/>
      <c r="E3871" s="81"/>
      <c r="F3871" s="81"/>
      <c r="G3871" s="81"/>
      <c r="H3871" s="84"/>
    </row>
    <row r="3872" spans="1:8">
      <c r="A3872" s="82"/>
      <c r="B3872" s="82"/>
      <c r="C3872" s="84"/>
      <c r="D3872" s="83"/>
      <c r="E3872" s="81"/>
      <c r="F3872" s="81"/>
      <c r="G3872" s="81"/>
      <c r="H3872" s="84"/>
    </row>
    <row r="3873" spans="1:8">
      <c r="A3873" s="82"/>
      <c r="B3873" s="82"/>
      <c r="C3873" s="84"/>
      <c r="D3873" s="83"/>
      <c r="E3873" s="81"/>
      <c r="F3873" s="81"/>
      <c r="G3873" s="81"/>
      <c r="H3873" s="84"/>
    </row>
    <row r="3874" spans="1:8">
      <c r="A3874" s="82"/>
      <c r="B3874" s="82"/>
      <c r="C3874" s="84"/>
      <c r="D3874" s="83"/>
      <c r="E3874" s="81"/>
      <c r="F3874" s="81"/>
      <c r="G3874" s="81"/>
      <c r="H3874" s="84"/>
    </row>
    <row r="3875" spans="1:8">
      <c r="A3875" s="82"/>
      <c r="B3875" s="82"/>
      <c r="C3875" s="84"/>
      <c r="D3875" s="83"/>
      <c r="E3875" s="81"/>
      <c r="F3875" s="81"/>
      <c r="G3875" s="81"/>
      <c r="H3875" s="84"/>
    </row>
    <row r="3876" spans="1:8">
      <c r="A3876" s="82"/>
      <c r="B3876" s="82"/>
      <c r="C3876" s="84"/>
      <c r="D3876" s="83"/>
      <c r="E3876" s="81"/>
      <c r="F3876" s="81"/>
      <c r="G3876" s="81"/>
      <c r="H3876" s="84"/>
    </row>
    <row r="3877" spans="1:8">
      <c r="A3877" s="82"/>
      <c r="B3877" s="82"/>
      <c r="C3877" s="84"/>
      <c r="D3877" s="83"/>
      <c r="E3877" s="81"/>
      <c r="F3877" s="81"/>
      <c r="G3877" s="81"/>
      <c r="H3877" s="84"/>
    </row>
    <row r="3878" spans="1:8">
      <c r="A3878" s="82"/>
      <c r="B3878" s="82"/>
      <c r="C3878" s="84"/>
      <c r="D3878" s="83"/>
      <c r="E3878" s="81"/>
      <c r="F3878" s="81"/>
      <c r="G3878" s="81"/>
      <c r="H3878" s="84"/>
    </row>
    <row r="3879" spans="1:8">
      <c r="A3879" s="82"/>
      <c r="B3879" s="82"/>
      <c r="C3879" s="84"/>
      <c r="D3879" s="83"/>
      <c r="E3879" s="81"/>
      <c r="F3879" s="81"/>
      <c r="G3879" s="81"/>
      <c r="H3879" s="84"/>
    </row>
    <row r="3880" spans="1:8">
      <c r="A3880" s="82"/>
      <c r="B3880" s="82"/>
      <c r="C3880" s="84"/>
      <c r="D3880" s="83"/>
      <c r="E3880" s="81"/>
      <c r="F3880" s="81"/>
      <c r="G3880" s="81"/>
      <c r="H3880" s="84"/>
    </row>
    <row r="3881" spans="1:8">
      <c r="A3881" s="82"/>
      <c r="B3881" s="82"/>
      <c r="C3881" s="84"/>
      <c r="D3881" s="83"/>
      <c r="E3881" s="81"/>
      <c r="F3881" s="81"/>
      <c r="G3881" s="81"/>
      <c r="H3881" s="84"/>
    </row>
    <row r="3882" spans="1:8">
      <c r="A3882" s="82"/>
      <c r="B3882" s="82"/>
      <c r="C3882" s="84"/>
      <c r="D3882" s="83"/>
      <c r="E3882" s="81"/>
      <c r="F3882" s="81"/>
      <c r="G3882" s="81"/>
      <c r="H3882" s="84"/>
    </row>
    <row r="3883" spans="1:8">
      <c r="A3883" s="82"/>
      <c r="B3883" s="82"/>
      <c r="C3883" s="84"/>
      <c r="D3883" s="83"/>
      <c r="E3883" s="81"/>
      <c r="F3883" s="81"/>
      <c r="G3883" s="81"/>
      <c r="H3883" s="84"/>
    </row>
    <row r="3884" spans="1:8">
      <c r="A3884" s="82"/>
      <c r="B3884" s="82"/>
      <c r="C3884" s="84"/>
      <c r="D3884" s="83"/>
      <c r="E3884" s="81"/>
      <c r="F3884" s="81"/>
      <c r="G3884" s="81"/>
      <c r="H3884" s="84"/>
    </row>
    <row r="3885" spans="1:8">
      <c r="A3885" s="82"/>
      <c r="B3885" s="82"/>
      <c r="C3885" s="84"/>
      <c r="D3885" s="83"/>
      <c r="E3885" s="81"/>
      <c r="F3885" s="81"/>
      <c r="G3885" s="81"/>
      <c r="H3885" s="84"/>
    </row>
    <row r="3886" spans="1:8">
      <c r="A3886" s="82"/>
      <c r="B3886" s="82"/>
      <c r="C3886" s="84"/>
      <c r="D3886" s="83"/>
      <c r="E3886" s="81"/>
      <c r="F3886" s="81"/>
      <c r="G3886" s="81"/>
      <c r="H3886" s="84"/>
    </row>
    <row r="3887" spans="1:8">
      <c r="A3887" s="82"/>
      <c r="B3887" s="82"/>
      <c r="C3887" s="84"/>
      <c r="D3887" s="83"/>
      <c r="E3887" s="81"/>
      <c r="F3887" s="81"/>
      <c r="G3887" s="81"/>
      <c r="H3887" s="84"/>
    </row>
    <row r="3888" spans="1:8">
      <c r="A3888" s="82"/>
      <c r="B3888" s="82"/>
      <c r="C3888" s="84"/>
      <c r="D3888" s="83"/>
      <c r="E3888" s="81"/>
      <c r="F3888" s="81"/>
      <c r="G3888" s="81"/>
      <c r="H3888" s="84"/>
    </row>
    <row r="3889" spans="1:8">
      <c r="A3889" s="82"/>
      <c r="B3889" s="82"/>
      <c r="C3889" s="84"/>
      <c r="D3889" s="83"/>
      <c r="E3889" s="81"/>
      <c r="F3889" s="81"/>
      <c r="G3889" s="81"/>
      <c r="H3889" s="84"/>
    </row>
    <row r="3890" spans="1:8">
      <c r="A3890" s="82"/>
      <c r="B3890" s="82"/>
      <c r="C3890" s="84"/>
      <c r="D3890" s="83"/>
      <c r="E3890" s="81"/>
      <c r="F3890" s="81"/>
      <c r="G3890" s="81"/>
      <c r="H3890" s="84"/>
    </row>
    <row r="3891" spans="1:8">
      <c r="A3891" s="82"/>
      <c r="B3891" s="82"/>
      <c r="C3891" s="84"/>
      <c r="D3891" s="83"/>
      <c r="E3891" s="81"/>
      <c r="F3891" s="81"/>
      <c r="G3891" s="81"/>
      <c r="H3891" s="84"/>
    </row>
    <row r="3892" spans="1:8">
      <c r="A3892" s="82"/>
      <c r="B3892" s="82"/>
      <c r="C3892" s="84"/>
      <c r="D3892" s="83"/>
      <c r="E3892" s="81"/>
      <c r="F3892" s="81"/>
      <c r="G3892" s="81"/>
      <c r="H3892" s="84"/>
    </row>
    <row r="3893" spans="1:8">
      <c r="A3893" s="82"/>
      <c r="B3893" s="82"/>
      <c r="C3893" s="84"/>
      <c r="D3893" s="83"/>
      <c r="E3893" s="81"/>
      <c r="F3893" s="81"/>
      <c r="G3893" s="81"/>
      <c r="H3893" s="84"/>
    </row>
    <row r="3894" spans="1:8">
      <c r="A3894" s="82"/>
      <c r="B3894" s="82"/>
      <c r="C3894" s="84"/>
      <c r="D3894" s="83"/>
      <c r="E3894" s="81"/>
      <c r="F3894" s="81"/>
      <c r="G3894" s="81"/>
      <c r="H3894" s="84"/>
    </row>
    <row r="3895" spans="1:8">
      <c r="A3895" s="82"/>
      <c r="B3895" s="82"/>
      <c r="C3895" s="84"/>
      <c r="D3895" s="83"/>
      <c r="E3895" s="81"/>
      <c r="F3895" s="81"/>
      <c r="G3895" s="81"/>
      <c r="H3895" s="84"/>
    </row>
    <row r="3896" spans="1:8">
      <c r="A3896" s="82"/>
      <c r="B3896" s="82"/>
      <c r="C3896" s="84"/>
      <c r="D3896" s="83"/>
      <c r="E3896" s="81"/>
      <c r="F3896" s="81"/>
      <c r="G3896" s="81"/>
      <c r="H3896" s="84"/>
    </row>
    <row r="3897" spans="1:8">
      <c r="A3897" s="82"/>
      <c r="B3897" s="82"/>
      <c r="C3897" s="84"/>
      <c r="D3897" s="83"/>
      <c r="E3897" s="81"/>
      <c r="F3897" s="81"/>
      <c r="G3897" s="81"/>
      <c r="H3897" s="84"/>
    </row>
    <row r="3898" spans="1:8">
      <c r="A3898" s="82"/>
      <c r="B3898" s="82"/>
      <c r="C3898" s="84"/>
      <c r="D3898" s="83"/>
      <c r="E3898" s="81"/>
      <c r="F3898" s="81"/>
      <c r="G3898" s="81"/>
      <c r="H3898" s="84"/>
    </row>
    <row r="3899" spans="1:8">
      <c r="A3899" s="82"/>
      <c r="B3899" s="82"/>
      <c r="C3899" s="84"/>
      <c r="D3899" s="83"/>
      <c r="E3899" s="81"/>
      <c r="F3899" s="81"/>
      <c r="G3899" s="81"/>
      <c r="H3899" s="84"/>
    </row>
    <row r="3900" spans="1:8">
      <c r="A3900" s="82"/>
      <c r="B3900" s="82"/>
      <c r="C3900" s="84"/>
      <c r="D3900" s="83"/>
      <c r="E3900" s="81"/>
      <c r="F3900" s="81"/>
      <c r="G3900" s="81"/>
      <c r="H3900" s="84"/>
    </row>
    <row r="3901" spans="1:8">
      <c r="A3901" s="82"/>
      <c r="B3901" s="82"/>
      <c r="C3901" s="84"/>
      <c r="D3901" s="83"/>
      <c r="E3901" s="81"/>
      <c r="F3901" s="81"/>
      <c r="G3901" s="81"/>
      <c r="H3901" s="84"/>
    </row>
    <row r="3902" spans="1:8">
      <c r="A3902" s="82"/>
      <c r="B3902" s="82"/>
      <c r="C3902" s="84"/>
      <c r="D3902" s="83"/>
      <c r="E3902" s="81"/>
      <c r="F3902" s="81"/>
      <c r="G3902" s="81"/>
      <c r="H3902" s="84"/>
    </row>
    <row r="3903" spans="1:8">
      <c r="A3903" s="82"/>
      <c r="B3903" s="82"/>
      <c r="C3903" s="84"/>
      <c r="D3903" s="83"/>
      <c r="E3903" s="81"/>
      <c r="F3903" s="81"/>
      <c r="G3903" s="81"/>
      <c r="H3903" s="84"/>
    </row>
    <row r="3904" spans="1:8">
      <c r="A3904" s="82"/>
      <c r="B3904" s="82"/>
      <c r="C3904" s="84"/>
      <c r="D3904" s="83"/>
      <c r="E3904" s="81"/>
      <c r="F3904" s="81"/>
      <c r="G3904" s="81"/>
      <c r="H3904" s="84"/>
    </row>
    <row r="3905" spans="1:8">
      <c r="A3905" s="82"/>
      <c r="B3905" s="82"/>
      <c r="C3905" s="84"/>
      <c r="D3905" s="83"/>
      <c r="E3905" s="81"/>
      <c r="F3905" s="81"/>
      <c r="G3905" s="81"/>
      <c r="H3905" s="84"/>
    </row>
    <row r="3906" spans="1:8">
      <c r="A3906" s="82"/>
      <c r="B3906" s="82"/>
      <c r="C3906" s="84"/>
      <c r="D3906" s="83"/>
      <c r="E3906" s="81"/>
      <c r="F3906" s="81"/>
      <c r="G3906" s="81"/>
      <c r="H3906" s="84"/>
    </row>
    <row r="3907" spans="1:8">
      <c r="A3907" s="82"/>
      <c r="B3907" s="82"/>
      <c r="C3907" s="84"/>
      <c r="D3907" s="83"/>
      <c r="E3907" s="81"/>
      <c r="F3907" s="81"/>
      <c r="G3907" s="81"/>
      <c r="H3907" s="84"/>
    </row>
    <row r="3908" spans="1:8">
      <c r="A3908" s="82"/>
      <c r="B3908" s="82"/>
      <c r="C3908" s="84"/>
      <c r="D3908" s="83"/>
      <c r="E3908" s="81"/>
      <c r="F3908" s="81"/>
      <c r="G3908" s="81"/>
      <c r="H3908" s="84"/>
    </row>
    <row r="3909" spans="1:8">
      <c r="A3909" s="82"/>
      <c r="B3909" s="82"/>
      <c r="C3909" s="84"/>
      <c r="D3909" s="83"/>
      <c r="E3909" s="81"/>
      <c r="F3909" s="81"/>
      <c r="G3909" s="81"/>
      <c r="H3909" s="84"/>
    </row>
    <row r="3910" spans="1:8">
      <c r="A3910" s="82"/>
      <c r="B3910" s="82"/>
      <c r="C3910" s="84"/>
      <c r="D3910" s="83"/>
      <c r="E3910" s="81"/>
      <c r="F3910" s="81"/>
      <c r="G3910" s="81"/>
      <c r="H3910" s="84"/>
    </row>
    <row r="3911" spans="1:8">
      <c r="A3911" s="82"/>
      <c r="B3911" s="82"/>
      <c r="C3911" s="84"/>
      <c r="D3911" s="83"/>
      <c r="E3911" s="81"/>
      <c r="F3911" s="81"/>
      <c r="G3911" s="81"/>
      <c r="H3911" s="84"/>
    </row>
    <row r="3912" spans="1:8">
      <c r="A3912" s="82"/>
      <c r="B3912" s="82"/>
      <c r="C3912" s="84"/>
      <c r="D3912" s="83"/>
      <c r="E3912" s="81"/>
      <c r="F3912" s="81"/>
      <c r="G3912" s="81"/>
      <c r="H3912" s="84"/>
    </row>
    <row r="3913" spans="1:8">
      <c r="A3913" s="82"/>
      <c r="B3913" s="82"/>
      <c r="C3913" s="84"/>
      <c r="D3913" s="83"/>
      <c r="E3913" s="81"/>
      <c r="F3913" s="81"/>
      <c r="G3913" s="81"/>
      <c r="H3913" s="84"/>
    </row>
    <row r="3914" spans="1:8">
      <c r="A3914" s="82"/>
      <c r="B3914" s="82"/>
      <c r="C3914" s="84"/>
      <c r="D3914" s="83"/>
      <c r="E3914" s="81"/>
      <c r="F3914" s="81"/>
      <c r="G3914" s="81"/>
      <c r="H3914" s="84"/>
    </row>
    <row r="3915" spans="1:8">
      <c r="A3915" s="82"/>
      <c r="B3915" s="82"/>
      <c r="C3915" s="84"/>
      <c r="D3915" s="83"/>
      <c r="E3915" s="81"/>
      <c r="F3915" s="81"/>
      <c r="G3915" s="81"/>
      <c r="H3915" s="84"/>
    </row>
    <row r="3916" spans="1:8">
      <c r="A3916" s="82"/>
      <c r="B3916" s="82"/>
      <c r="C3916" s="84"/>
      <c r="D3916" s="83"/>
      <c r="E3916" s="81"/>
      <c r="F3916" s="81"/>
      <c r="G3916" s="81"/>
      <c r="H3916" s="84"/>
    </row>
    <row r="3917" spans="1:8">
      <c r="A3917" s="82"/>
      <c r="B3917" s="82"/>
      <c r="C3917" s="84"/>
      <c r="D3917" s="83"/>
      <c r="E3917" s="81"/>
      <c r="F3917" s="81"/>
      <c r="G3917" s="81"/>
      <c r="H3917" s="84"/>
    </row>
    <row r="3918" spans="1:8">
      <c r="A3918" s="82"/>
      <c r="B3918" s="82"/>
      <c r="C3918" s="84"/>
      <c r="D3918" s="83"/>
      <c r="E3918" s="81"/>
      <c r="F3918" s="81"/>
      <c r="G3918" s="81"/>
      <c r="H3918" s="84"/>
    </row>
    <row r="3919" spans="1:8">
      <c r="A3919" s="82"/>
      <c r="B3919" s="82"/>
      <c r="C3919" s="84"/>
      <c r="D3919" s="83"/>
      <c r="E3919" s="81"/>
      <c r="F3919" s="81"/>
      <c r="G3919" s="81"/>
      <c r="H3919" s="84"/>
    </row>
    <row r="3920" spans="1:8">
      <c r="A3920" s="82"/>
      <c r="B3920" s="82"/>
      <c r="C3920" s="84"/>
      <c r="D3920" s="83"/>
      <c r="E3920" s="81"/>
      <c r="F3920" s="81"/>
      <c r="G3920" s="81"/>
      <c r="H3920" s="84"/>
    </row>
    <row r="3921" spans="1:8">
      <c r="A3921" s="82"/>
      <c r="B3921" s="82"/>
      <c r="C3921" s="84"/>
      <c r="D3921" s="83"/>
      <c r="E3921" s="81"/>
      <c r="F3921" s="81"/>
      <c r="G3921" s="81"/>
      <c r="H3921" s="84"/>
    </row>
    <row r="3922" spans="1:8">
      <c r="A3922" s="82"/>
      <c r="B3922" s="82"/>
      <c r="C3922" s="84"/>
      <c r="D3922" s="83"/>
      <c r="E3922" s="81"/>
      <c r="F3922" s="81"/>
      <c r="G3922" s="81"/>
      <c r="H3922" s="84"/>
    </row>
    <row r="3923" spans="1:8">
      <c r="A3923" s="82"/>
      <c r="B3923" s="82"/>
      <c r="C3923" s="84"/>
      <c r="D3923" s="83"/>
      <c r="E3923" s="81"/>
      <c r="F3923" s="81"/>
      <c r="G3923" s="81"/>
      <c r="H3923" s="84"/>
    </row>
    <row r="3924" spans="1:8">
      <c r="A3924" s="82"/>
      <c r="B3924" s="82"/>
      <c r="C3924" s="84"/>
      <c r="D3924" s="83"/>
      <c r="E3924" s="81"/>
      <c r="F3924" s="81"/>
      <c r="G3924" s="81"/>
      <c r="H3924" s="84"/>
    </row>
    <row r="3925" spans="1:8">
      <c r="A3925" s="82"/>
      <c r="B3925" s="82"/>
      <c r="C3925" s="84"/>
      <c r="D3925" s="83"/>
      <c r="E3925" s="81"/>
      <c r="F3925" s="81"/>
      <c r="G3925" s="81"/>
      <c r="H3925" s="84"/>
    </row>
    <row r="3926" spans="1:8">
      <c r="A3926" s="82"/>
      <c r="B3926" s="82"/>
      <c r="C3926" s="84"/>
      <c r="D3926" s="83"/>
      <c r="E3926" s="81"/>
      <c r="F3926" s="81"/>
      <c r="G3926" s="81"/>
      <c r="H3926" s="84"/>
    </row>
    <row r="3927" spans="1:8">
      <c r="A3927" s="82"/>
      <c r="B3927" s="82"/>
      <c r="C3927" s="84"/>
      <c r="D3927" s="83"/>
      <c r="E3927" s="81"/>
      <c r="F3927" s="81"/>
      <c r="G3927" s="81"/>
      <c r="H3927" s="84"/>
    </row>
    <row r="3928" spans="1:8">
      <c r="A3928" s="82"/>
      <c r="B3928" s="82"/>
      <c r="C3928" s="84"/>
      <c r="D3928" s="83"/>
      <c r="E3928" s="81"/>
      <c r="F3928" s="81"/>
      <c r="G3928" s="81"/>
      <c r="H3928" s="84"/>
    </row>
    <row r="3929" spans="1:8">
      <c r="A3929" s="82"/>
      <c r="B3929" s="82"/>
      <c r="C3929" s="84"/>
      <c r="D3929" s="83"/>
      <c r="E3929" s="81"/>
      <c r="F3929" s="81"/>
      <c r="G3929" s="81"/>
      <c r="H3929" s="84"/>
    </row>
    <row r="3930" spans="1:8">
      <c r="A3930" s="82"/>
      <c r="B3930" s="82"/>
      <c r="C3930" s="84"/>
      <c r="D3930" s="83"/>
      <c r="E3930" s="81"/>
      <c r="F3930" s="81"/>
      <c r="G3930" s="81"/>
      <c r="H3930" s="84"/>
    </row>
    <row r="3931" spans="1:8">
      <c r="A3931" s="82"/>
      <c r="B3931" s="82"/>
      <c r="C3931" s="84"/>
      <c r="D3931" s="83"/>
      <c r="E3931" s="81"/>
      <c r="F3931" s="81"/>
      <c r="G3931" s="81"/>
      <c r="H3931" s="84"/>
    </row>
    <row r="3932" spans="1:8">
      <c r="A3932" s="82"/>
      <c r="B3932" s="82"/>
      <c r="C3932" s="84"/>
      <c r="D3932" s="83"/>
      <c r="E3932" s="81"/>
      <c r="F3932" s="81"/>
      <c r="G3932" s="81"/>
      <c r="H3932" s="84"/>
    </row>
    <row r="3933" spans="1:8">
      <c r="A3933" s="82"/>
      <c r="B3933" s="82"/>
      <c r="C3933" s="84"/>
      <c r="D3933" s="83"/>
      <c r="E3933" s="81"/>
      <c r="F3933" s="81"/>
      <c r="G3933" s="81"/>
      <c r="H3933" s="84"/>
    </row>
    <row r="3934" spans="1:8">
      <c r="A3934" s="82"/>
      <c r="B3934" s="82"/>
      <c r="C3934" s="84"/>
      <c r="D3934" s="83"/>
      <c r="E3934" s="81"/>
      <c r="F3934" s="81"/>
      <c r="G3934" s="81"/>
      <c r="H3934" s="84"/>
    </row>
    <row r="3935" spans="1:8">
      <c r="A3935" s="82"/>
      <c r="B3935" s="82"/>
      <c r="C3935" s="84"/>
      <c r="D3935" s="83"/>
      <c r="E3935" s="81"/>
      <c r="F3935" s="81"/>
      <c r="G3935" s="81"/>
      <c r="H3935" s="84"/>
    </row>
    <row r="3936" spans="1:8">
      <c r="A3936" s="82"/>
      <c r="B3936" s="82"/>
      <c r="C3936" s="84"/>
      <c r="D3936" s="83"/>
      <c r="E3936" s="81"/>
      <c r="F3936" s="81"/>
      <c r="G3936" s="81"/>
      <c r="H3936" s="84"/>
    </row>
    <row r="3937" spans="1:8">
      <c r="A3937" s="82"/>
      <c r="B3937" s="82"/>
      <c r="C3937" s="84"/>
      <c r="D3937" s="83"/>
      <c r="E3937" s="81"/>
      <c r="F3937" s="81"/>
      <c r="G3937" s="81"/>
      <c r="H3937" s="84"/>
    </row>
    <row r="3938" spans="1:8">
      <c r="A3938" s="82"/>
      <c r="B3938" s="82"/>
      <c r="C3938" s="84"/>
      <c r="D3938" s="83"/>
      <c r="E3938" s="81"/>
      <c r="F3938" s="81"/>
      <c r="G3938" s="81"/>
      <c r="H3938" s="84"/>
    </row>
    <row r="3939" spans="1:8">
      <c r="A3939" s="82"/>
      <c r="B3939" s="82"/>
      <c r="C3939" s="84"/>
      <c r="D3939" s="83"/>
      <c r="E3939" s="81"/>
      <c r="F3939" s="81"/>
      <c r="G3939" s="81"/>
      <c r="H3939" s="84"/>
    </row>
    <row r="3940" spans="1:8">
      <c r="A3940" s="82"/>
      <c r="B3940" s="82"/>
      <c r="C3940" s="84"/>
      <c r="D3940" s="83"/>
      <c r="E3940" s="81"/>
      <c r="F3940" s="81"/>
      <c r="G3940" s="81"/>
      <c r="H3940" s="84"/>
    </row>
    <row r="3941" spans="1:8">
      <c r="A3941" s="82"/>
      <c r="B3941" s="82"/>
      <c r="C3941" s="84"/>
      <c r="D3941" s="83"/>
      <c r="E3941" s="81"/>
      <c r="F3941" s="81"/>
      <c r="G3941" s="81"/>
      <c r="H3941" s="84"/>
    </row>
    <row r="3942" spans="1:8">
      <c r="A3942" s="82"/>
      <c r="B3942" s="82"/>
      <c r="C3942" s="84"/>
      <c r="D3942" s="83"/>
      <c r="E3942" s="81"/>
      <c r="F3942" s="81"/>
      <c r="G3942" s="81"/>
      <c r="H3942" s="84"/>
    </row>
    <row r="3943" spans="1:8">
      <c r="A3943" s="82"/>
      <c r="B3943" s="82"/>
      <c r="C3943" s="84"/>
      <c r="D3943" s="83"/>
      <c r="E3943" s="81"/>
      <c r="F3943" s="81"/>
      <c r="G3943" s="81"/>
      <c r="H3943" s="84"/>
    </row>
    <row r="3944" spans="1:8">
      <c r="A3944" s="82"/>
      <c r="B3944" s="82"/>
      <c r="C3944" s="84"/>
      <c r="D3944" s="83"/>
      <c r="E3944" s="81"/>
      <c r="F3944" s="81"/>
      <c r="G3944" s="81"/>
      <c r="H3944" s="84"/>
    </row>
    <row r="3945" spans="1:8">
      <c r="A3945" s="82"/>
      <c r="B3945" s="82"/>
      <c r="C3945" s="84"/>
      <c r="D3945" s="83"/>
      <c r="E3945" s="81"/>
      <c r="F3945" s="81"/>
      <c r="G3945" s="81"/>
      <c r="H3945" s="84"/>
    </row>
    <row r="3946" spans="1:8">
      <c r="A3946" s="82"/>
      <c r="B3946" s="82"/>
      <c r="C3946" s="84"/>
      <c r="D3946" s="83"/>
      <c r="E3946" s="81"/>
      <c r="F3946" s="81"/>
      <c r="G3946" s="81"/>
      <c r="H3946" s="84"/>
    </row>
    <row r="3947" spans="1:8">
      <c r="A3947" s="82"/>
      <c r="B3947" s="82"/>
      <c r="C3947" s="84"/>
      <c r="D3947" s="83"/>
      <c r="E3947" s="81"/>
      <c r="F3947" s="81"/>
      <c r="G3947" s="81"/>
      <c r="H3947" s="84"/>
    </row>
    <row r="3948" spans="1:8">
      <c r="A3948" s="82"/>
      <c r="B3948" s="82"/>
      <c r="C3948" s="84"/>
      <c r="D3948" s="83"/>
      <c r="E3948" s="81"/>
      <c r="F3948" s="81"/>
      <c r="G3948" s="81"/>
      <c r="H3948" s="84"/>
    </row>
    <row r="3949" spans="1:8">
      <c r="A3949" s="82"/>
      <c r="B3949" s="82"/>
      <c r="C3949" s="84"/>
      <c r="D3949" s="83"/>
      <c r="E3949" s="81"/>
      <c r="F3949" s="81"/>
      <c r="G3949" s="81"/>
      <c r="H3949" s="84"/>
    </row>
    <row r="3950" spans="1:8">
      <c r="A3950" s="82"/>
      <c r="B3950" s="82"/>
      <c r="C3950" s="84"/>
      <c r="D3950" s="83"/>
      <c r="E3950" s="81"/>
      <c r="F3950" s="81"/>
      <c r="G3950" s="81"/>
      <c r="H3950" s="84"/>
    </row>
    <row r="3951" spans="1:8">
      <c r="A3951" s="82"/>
      <c r="B3951" s="82"/>
      <c r="C3951" s="84"/>
      <c r="D3951" s="83"/>
      <c r="E3951" s="81"/>
      <c r="F3951" s="81"/>
      <c r="G3951" s="81"/>
      <c r="H3951" s="84"/>
    </row>
    <row r="3952" spans="1:8">
      <c r="A3952" s="82"/>
      <c r="B3952" s="82"/>
      <c r="C3952" s="84"/>
      <c r="D3952" s="83"/>
      <c r="E3952" s="81"/>
      <c r="F3952" s="81"/>
      <c r="G3952" s="81"/>
      <c r="H3952" s="84"/>
    </row>
    <row r="3953" spans="1:8">
      <c r="A3953" s="82"/>
      <c r="B3953" s="82"/>
      <c r="C3953" s="84"/>
      <c r="D3953" s="83"/>
      <c r="E3953" s="81"/>
      <c r="F3953" s="81"/>
      <c r="G3953" s="81"/>
      <c r="H3953" s="84"/>
    </row>
    <row r="3954" spans="1:8">
      <c r="A3954" s="82"/>
      <c r="B3954" s="82"/>
      <c r="C3954" s="84"/>
      <c r="D3954" s="83"/>
      <c r="E3954" s="81"/>
      <c r="F3954" s="81"/>
      <c r="G3954" s="81"/>
      <c r="H3954" s="84"/>
    </row>
    <row r="3955" spans="1:8">
      <c r="A3955" s="82"/>
      <c r="B3955" s="82"/>
      <c r="C3955" s="84"/>
      <c r="D3955" s="83"/>
      <c r="E3955" s="81"/>
      <c r="F3955" s="81"/>
      <c r="G3955" s="81"/>
      <c r="H3955" s="84"/>
    </row>
    <row r="3956" spans="1:8">
      <c r="A3956" s="82"/>
      <c r="B3956" s="82"/>
      <c r="C3956" s="84"/>
      <c r="D3956" s="83"/>
      <c r="E3956" s="81"/>
      <c r="F3956" s="81"/>
      <c r="G3956" s="81"/>
      <c r="H3956" s="84"/>
    </row>
    <row r="3957" spans="1:8">
      <c r="A3957" s="82"/>
      <c r="B3957" s="82"/>
      <c r="C3957" s="84"/>
      <c r="D3957" s="83"/>
      <c r="E3957" s="81"/>
      <c r="F3957" s="81"/>
      <c r="G3957" s="81"/>
      <c r="H3957" s="84"/>
    </row>
    <row r="3958" spans="1:8">
      <c r="A3958" s="82"/>
      <c r="B3958" s="82"/>
      <c r="C3958" s="84"/>
      <c r="D3958" s="83"/>
      <c r="E3958" s="81"/>
      <c r="F3958" s="81"/>
      <c r="G3958" s="81"/>
      <c r="H3958" s="84"/>
    </row>
    <row r="3959" spans="1:8">
      <c r="A3959" s="82"/>
      <c r="B3959" s="82"/>
      <c r="C3959" s="84"/>
      <c r="D3959" s="83"/>
      <c r="E3959" s="81"/>
      <c r="F3959" s="81"/>
      <c r="G3959" s="81"/>
      <c r="H3959" s="84"/>
    </row>
    <row r="3960" spans="1:8">
      <c r="A3960" s="82"/>
      <c r="B3960" s="82"/>
      <c r="C3960" s="84"/>
      <c r="D3960" s="83"/>
      <c r="E3960" s="81"/>
      <c r="F3960" s="81"/>
      <c r="G3960" s="81"/>
      <c r="H3960" s="84"/>
    </row>
    <row r="3961" spans="1:8">
      <c r="A3961" s="82"/>
      <c r="B3961" s="82"/>
      <c r="C3961" s="84"/>
      <c r="D3961" s="83"/>
      <c r="E3961" s="81"/>
      <c r="F3961" s="81"/>
      <c r="G3961" s="81"/>
      <c r="H3961" s="84"/>
    </row>
    <row r="3962" spans="1:8">
      <c r="A3962" s="82"/>
      <c r="B3962" s="82"/>
      <c r="C3962" s="84"/>
      <c r="D3962" s="83"/>
      <c r="E3962" s="81"/>
      <c r="F3962" s="81"/>
      <c r="G3962" s="81"/>
      <c r="H3962" s="84"/>
    </row>
    <row r="3963" spans="1:8">
      <c r="A3963" s="82"/>
      <c r="B3963" s="82"/>
      <c r="C3963" s="84"/>
      <c r="D3963" s="83"/>
      <c r="E3963" s="81"/>
      <c r="F3963" s="81"/>
      <c r="G3963" s="81"/>
      <c r="H3963" s="84"/>
    </row>
    <row r="3964" spans="1:8">
      <c r="A3964" s="82"/>
      <c r="B3964" s="82"/>
      <c r="C3964" s="84"/>
      <c r="D3964" s="83"/>
      <c r="E3964" s="81"/>
      <c r="F3964" s="81"/>
      <c r="G3964" s="81"/>
      <c r="H3964" s="84"/>
    </row>
    <row r="3965" spans="1:8">
      <c r="A3965" s="82"/>
      <c r="B3965" s="82"/>
      <c r="C3965" s="84"/>
      <c r="D3965" s="83"/>
      <c r="E3965" s="81"/>
      <c r="F3965" s="81"/>
      <c r="G3965" s="81"/>
      <c r="H3965" s="84"/>
    </row>
    <row r="3966" spans="1:8">
      <c r="A3966" s="82"/>
      <c r="B3966" s="82"/>
      <c r="C3966" s="84"/>
      <c r="D3966" s="83"/>
      <c r="E3966" s="81"/>
      <c r="F3966" s="81"/>
      <c r="G3966" s="81"/>
      <c r="H3966" s="84"/>
    </row>
    <row r="3967" spans="1:8">
      <c r="A3967" s="82"/>
      <c r="B3967" s="82"/>
      <c r="C3967" s="84"/>
      <c r="D3967" s="83"/>
      <c r="E3967" s="81"/>
      <c r="F3967" s="81"/>
      <c r="G3967" s="81"/>
      <c r="H3967" s="84"/>
    </row>
    <row r="3968" spans="1:8">
      <c r="A3968" s="82"/>
      <c r="B3968" s="82"/>
      <c r="C3968" s="84"/>
      <c r="D3968" s="83"/>
      <c r="E3968" s="81"/>
      <c r="F3968" s="81"/>
      <c r="G3968" s="81"/>
      <c r="H3968" s="84"/>
    </row>
    <row r="3969" spans="1:8">
      <c r="A3969" s="82"/>
      <c r="B3969" s="82"/>
      <c r="C3969" s="84"/>
      <c r="D3969" s="83"/>
      <c r="E3969" s="81"/>
      <c r="F3969" s="81"/>
      <c r="G3969" s="81"/>
      <c r="H3969" s="84"/>
    </row>
    <row r="3970" spans="1:8">
      <c r="A3970" s="82"/>
      <c r="B3970" s="82"/>
      <c r="C3970" s="84"/>
      <c r="D3970" s="83"/>
      <c r="E3970" s="81"/>
      <c r="F3970" s="81"/>
      <c r="G3970" s="81"/>
      <c r="H3970" s="84"/>
    </row>
    <row r="3971" spans="1:8">
      <c r="A3971" s="82"/>
      <c r="B3971" s="82"/>
      <c r="C3971" s="84"/>
      <c r="D3971" s="83"/>
      <c r="E3971" s="81"/>
      <c r="F3971" s="81"/>
      <c r="G3971" s="81"/>
      <c r="H3971" s="84"/>
    </row>
    <row r="3972" spans="1:8">
      <c r="A3972" s="82"/>
      <c r="B3972" s="82"/>
      <c r="C3972" s="84"/>
      <c r="D3972" s="83"/>
      <c r="E3972" s="81"/>
      <c r="F3972" s="81"/>
      <c r="G3972" s="81"/>
      <c r="H3972" s="84"/>
    </row>
    <row r="3973" spans="1:8">
      <c r="A3973" s="82"/>
      <c r="B3973" s="82"/>
      <c r="C3973" s="84"/>
      <c r="D3973" s="83"/>
      <c r="E3973" s="81"/>
      <c r="F3973" s="81"/>
      <c r="G3973" s="81"/>
      <c r="H3973" s="84"/>
    </row>
    <row r="3974" spans="1:8">
      <c r="A3974" s="82"/>
      <c r="B3974" s="82"/>
      <c r="C3974" s="84"/>
      <c r="D3974" s="83"/>
      <c r="E3974" s="81"/>
      <c r="F3974" s="81"/>
      <c r="G3974" s="81"/>
      <c r="H3974" s="84"/>
    </row>
    <row r="3975" spans="1:8">
      <c r="A3975" s="82"/>
      <c r="B3975" s="82"/>
      <c r="C3975" s="84"/>
      <c r="D3975" s="83"/>
      <c r="E3975" s="81"/>
      <c r="F3975" s="81"/>
      <c r="G3975" s="81"/>
      <c r="H3975" s="84"/>
    </row>
    <row r="3976" spans="1:8">
      <c r="A3976" s="82"/>
      <c r="B3976" s="82"/>
      <c r="C3976" s="84"/>
      <c r="D3976" s="83"/>
      <c r="E3976" s="81"/>
      <c r="F3976" s="81"/>
      <c r="G3976" s="81"/>
      <c r="H3976" s="84"/>
    </row>
    <row r="3977" spans="1:8">
      <c r="A3977" s="82"/>
      <c r="B3977" s="82"/>
      <c r="C3977" s="84"/>
      <c r="D3977" s="83"/>
      <c r="E3977" s="81"/>
      <c r="F3977" s="81"/>
      <c r="G3977" s="81"/>
      <c r="H3977" s="84"/>
    </row>
    <row r="3978" spans="1:8">
      <c r="A3978" s="82"/>
      <c r="B3978" s="82"/>
      <c r="C3978" s="84"/>
      <c r="D3978" s="83"/>
      <c r="E3978" s="81"/>
      <c r="F3978" s="81"/>
      <c r="G3978" s="81"/>
      <c r="H3978" s="84"/>
    </row>
    <row r="3979" spans="1:8">
      <c r="A3979" s="82"/>
      <c r="B3979" s="82"/>
      <c r="C3979" s="84"/>
      <c r="D3979" s="83"/>
      <c r="E3979" s="81"/>
      <c r="F3979" s="81"/>
      <c r="G3979" s="81"/>
      <c r="H3979" s="84"/>
    </row>
    <row r="3980" spans="1:8">
      <c r="A3980" s="82"/>
      <c r="B3980" s="82"/>
      <c r="C3980" s="84"/>
      <c r="D3980" s="83"/>
      <c r="E3980" s="81"/>
      <c r="F3980" s="81"/>
      <c r="G3980" s="81"/>
      <c r="H3980" s="84"/>
    </row>
    <row r="3981" spans="1:8">
      <c r="A3981" s="82"/>
      <c r="B3981" s="82"/>
      <c r="C3981" s="84"/>
      <c r="D3981" s="83"/>
      <c r="E3981" s="81"/>
      <c r="F3981" s="81"/>
      <c r="G3981" s="81"/>
      <c r="H3981" s="84"/>
    </row>
    <row r="3982" spans="1:8">
      <c r="A3982" s="82"/>
      <c r="B3982" s="82"/>
      <c r="C3982" s="84"/>
      <c r="D3982" s="83"/>
      <c r="E3982" s="81"/>
      <c r="F3982" s="81"/>
      <c r="G3982" s="81"/>
      <c r="H3982" s="84"/>
    </row>
    <row r="3983" spans="1:8">
      <c r="A3983" s="82"/>
      <c r="B3983" s="82"/>
      <c r="C3983" s="84"/>
      <c r="D3983" s="83"/>
      <c r="E3983" s="81"/>
      <c r="F3983" s="81"/>
      <c r="G3983" s="81"/>
      <c r="H3983" s="84"/>
    </row>
    <row r="3984" spans="1:8">
      <c r="A3984" s="82"/>
      <c r="B3984" s="82"/>
      <c r="C3984" s="84"/>
      <c r="D3984" s="83"/>
      <c r="E3984" s="81"/>
      <c r="F3984" s="81"/>
      <c r="G3984" s="81"/>
      <c r="H3984" s="84"/>
    </row>
    <row r="3985" spans="1:8">
      <c r="A3985" s="82"/>
      <c r="B3985" s="82"/>
      <c r="C3985" s="84"/>
      <c r="D3985" s="83"/>
      <c r="E3985" s="81"/>
      <c r="F3985" s="81"/>
      <c r="G3985" s="81"/>
      <c r="H3985" s="84"/>
    </row>
    <row r="3986" spans="1:8">
      <c r="A3986" s="82"/>
      <c r="B3986" s="82"/>
      <c r="C3986" s="84"/>
      <c r="D3986" s="83"/>
      <c r="E3986" s="81"/>
      <c r="F3986" s="81"/>
      <c r="G3986" s="81"/>
      <c r="H3986" s="84"/>
    </row>
    <row r="3987" spans="1:8">
      <c r="A3987" s="82"/>
      <c r="B3987" s="82"/>
      <c r="C3987" s="84"/>
      <c r="D3987" s="83"/>
      <c r="E3987" s="81"/>
      <c r="F3987" s="81"/>
      <c r="G3987" s="81"/>
      <c r="H3987" s="84"/>
    </row>
    <row r="3988" spans="1:8">
      <c r="A3988" s="82"/>
      <c r="B3988" s="82"/>
      <c r="C3988" s="84"/>
      <c r="D3988" s="83"/>
      <c r="E3988" s="81"/>
      <c r="F3988" s="81"/>
      <c r="G3988" s="81"/>
      <c r="H3988" s="84"/>
    </row>
    <row r="3989" spans="1:8">
      <c r="A3989" s="82"/>
      <c r="B3989" s="82"/>
      <c r="C3989" s="84"/>
      <c r="D3989" s="83"/>
      <c r="E3989" s="81"/>
      <c r="F3989" s="81"/>
      <c r="G3989" s="81"/>
      <c r="H3989" s="84"/>
    </row>
    <row r="3990" spans="1:8">
      <c r="A3990" s="82"/>
      <c r="B3990" s="82"/>
      <c r="C3990" s="84"/>
      <c r="D3990" s="83"/>
      <c r="E3990" s="81"/>
      <c r="F3990" s="81"/>
      <c r="G3990" s="81"/>
      <c r="H3990" s="84"/>
    </row>
    <row r="3991" spans="1:8">
      <c r="A3991" s="82"/>
      <c r="B3991" s="82"/>
      <c r="C3991" s="84"/>
      <c r="D3991" s="83"/>
      <c r="E3991" s="81"/>
      <c r="F3991" s="81"/>
      <c r="G3991" s="81"/>
      <c r="H3991" s="84"/>
    </row>
    <row r="3992" spans="1:8">
      <c r="A3992" s="82"/>
      <c r="B3992" s="82"/>
      <c r="C3992" s="84"/>
      <c r="D3992" s="83"/>
      <c r="E3992" s="81"/>
      <c r="F3992" s="81"/>
      <c r="G3992" s="81"/>
      <c r="H3992" s="84"/>
    </row>
    <row r="3993" spans="1:8">
      <c r="A3993" s="82"/>
      <c r="B3993" s="82"/>
      <c r="C3993" s="84"/>
      <c r="D3993" s="83"/>
      <c r="E3993" s="81"/>
      <c r="F3993" s="81"/>
      <c r="G3993" s="81"/>
      <c r="H3993" s="84"/>
    </row>
    <row r="3994" spans="1:8">
      <c r="A3994" s="82"/>
      <c r="B3994" s="82"/>
      <c r="C3994" s="84"/>
      <c r="D3994" s="83"/>
      <c r="E3994" s="81"/>
      <c r="F3994" s="81"/>
      <c r="G3994" s="81"/>
      <c r="H3994" s="84"/>
    </row>
    <row r="3995" spans="1:8">
      <c r="A3995" s="82"/>
      <c r="B3995" s="82"/>
      <c r="C3995" s="84"/>
      <c r="D3995" s="83"/>
      <c r="E3995" s="81"/>
      <c r="F3995" s="81"/>
      <c r="G3995" s="81"/>
      <c r="H3995" s="84"/>
    </row>
    <row r="3996" spans="1:8">
      <c r="A3996" s="82"/>
      <c r="B3996" s="82"/>
      <c r="C3996" s="84"/>
      <c r="D3996" s="83"/>
      <c r="E3996" s="81"/>
      <c r="F3996" s="81"/>
      <c r="G3996" s="81"/>
      <c r="H3996" s="84"/>
    </row>
    <row r="3997" spans="1:8">
      <c r="A3997" s="82"/>
      <c r="B3997" s="82"/>
      <c r="C3997" s="84"/>
      <c r="D3997" s="83"/>
      <c r="E3997" s="81"/>
      <c r="F3997" s="81"/>
      <c r="G3997" s="81"/>
      <c r="H3997" s="84"/>
    </row>
    <row r="3998" spans="1:8">
      <c r="A3998" s="82"/>
      <c r="B3998" s="82"/>
      <c r="C3998" s="84"/>
      <c r="D3998" s="83"/>
      <c r="E3998" s="81"/>
      <c r="F3998" s="81"/>
      <c r="G3998" s="81"/>
      <c r="H3998" s="84"/>
    </row>
    <row r="3999" spans="1:8">
      <c r="A3999" s="82"/>
      <c r="B3999" s="82"/>
      <c r="C3999" s="84"/>
      <c r="D3999" s="83"/>
      <c r="E3999" s="81"/>
      <c r="F3999" s="81"/>
      <c r="G3999" s="81"/>
      <c r="H3999" s="84"/>
    </row>
    <row r="4000" spans="1:8">
      <c r="A4000" s="82"/>
      <c r="B4000" s="82"/>
      <c r="C4000" s="84"/>
      <c r="D4000" s="83"/>
      <c r="E4000" s="81"/>
      <c r="F4000" s="81"/>
      <c r="G4000" s="81"/>
      <c r="H4000" s="84"/>
    </row>
    <row r="4001" spans="1:8">
      <c r="A4001" s="82"/>
      <c r="B4001" s="82"/>
      <c r="C4001" s="84"/>
      <c r="D4001" s="83"/>
      <c r="E4001" s="81"/>
      <c r="F4001" s="81"/>
      <c r="G4001" s="81"/>
      <c r="H4001" s="84"/>
    </row>
    <row r="4002" spans="1:8">
      <c r="A4002" s="82"/>
      <c r="B4002" s="82"/>
      <c r="C4002" s="84"/>
      <c r="D4002" s="83"/>
      <c r="E4002" s="81"/>
      <c r="F4002" s="81"/>
      <c r="G4002" s="81"/>
      <c r="H4002" s="84"/>
    </row>
    <row r="4003" spans="1:8">
      <c r="A4003" s="82"/>
      <c r="B4003" s="82"/>
      <c r="C4003" s="84"/>
      <c r="D4003" s="83"/>
      <c r="E4003" s="81"/>
      <c r="F4003" s="81"/>
      <c r="G4003" s="81"/>
      <c r="H4003" s="84"/>
    </row>
    <row r="4004" spans="1:8">
      <c r="A4004" s="82"/>
      <c r="B4004" s="82"/>
      <c r="C4004" s="84"/>
      <c r="D4004" s="83"/>
      <c r="E4004" s="81"/>
      <c r="F4004" s="81"/>
      <c r="G4004" s="81"/>
      <c r="H4004" s="84"/>
    </row>
    <row r="4005" spans="1:8">
      <c r="A4005" s="82"/>
      <c r="B4005" s="82"/>
      <c r="C4005" s="84"/>
      <c r="D4005" s="83"/>
      <c r="E4005" s="81"/>
      <c r="F4005" s="81"/>
      <c r="G4005" s="81"/>
      <c r="H4005" s="84"/>
    </row>
    <row r="4006" spans="1:8">
      <c r="A4006" s="82"/>
      <c r="B4006" s="82"/>
      <c r="C4006" s="84"/>
      <c r="D4006" s="83"/>
      <c r="E4006" s="81"/>
      <c r="F4006" s="81"/>
      <c r="G4006" s="81"/>
      <c r="H4006" s="84"/>
    </row>
    <row r="4007" spans="1:8">
      <c r="A4007" s="82"/>
      <c r="B4007" s="82"/>
      <c r="C4007" s="84"/>
      <c r="D4007" s="83"/>
      <c r="E4007" s="81"/>
      <c r="F4007" s="81"/>
      <c r="G4007" s="81"/>
      <c r="H4007" s="84"/>
    </row>
    <row r="4008" spans="1:8">
      <c r="A4008" s="82"/>
      <c r="B4008" s="82"/>
      <c r="C4008" s="84"/>
      <c r="D4008" s="83"/>
      <c r="E4008" s="81"/>
      <c r="F4008" s="81"/>
      <c r="G4008" s="81"/>
      <c r="H4008" s="84"/>
    </row>
    <row r="4009" spans="1:8">
      <c r="A4009" s="82"/>
      <c r="B4009" s="82"/>
      <c r="C4009" s="84"/>
      <c r="D4009" s="83"/>
      <c r="E4009" s="81"/>
      <c r="F4009" s="81"/>
      <c r="G4009" s="81"/>
      <c r="H4009" s="84"/>
    </row>
    <row r="4010" spans="1:8">
      <c r="A4010" s="82"/>
      <c r="B4010" s="82"/>
      <c r="C4010" s="84"/>
      <c r="D4010" s="83"/>
      <c r="E4010" s="81"/>
      <c r="F4010" s="81"/>
      <c r="G4010" s="81"/>
      <c r="H4010" s="84"/>
    </row>
    <row r="4011" spans="1:8">
      <c r="A4011" s="82"/>
      <c r="B4011" s="82"/>
      <c r="C4011" s="84"/>
      <c r="D4011" s="83"/>
      <c r="E4011" s="81"/>
      <c r="F4011" s="81"/>
      <c r="G4011" s="81"/>
      <c r="H4011" s="84"/>
    </row>
    <row r="4012" spans="1:8">
      <c r="A4012" s="82"/>
      <c r="B4012" s="82"/>
      <c r="C4012" s="84"/>
      <c r="D4012" s="83"/>
      <c r="E4012" s="81"/>
      <c r="F4012" s="81"/>
      <c r="G4012" s="81"/>
      <c r="H4012" s="84"/>
    </row>
    <row r="4013" spans="1:8">
      <c r="A4013" s="82"/>
      <c r="B4013" s="82"/>
      <c r="C4013" s="84"/>
      <c r="D4013" s="83"/>
      <c r="E4013" s="81"/>
      <c r="F4013" s="81"/>
      <c r="G4013" s="81"/>
      <c r="H4013" s="84"/>
    </row>
    <row r="4014" spans="1:8">
      <c r="A4014" s="82"/>
      <c r="B4014" s="82"/>
      <c r="C4014" s="84"/>
      <c r="D4014" s="83"/>
      <c r="E4014" s="81"/>
      <c r="F4014" s="81"/>
      <c r="G4014" s="81"/>
      <c r="H4014" s="84"/>
    </row>
    <row r="4015" spans="1:8">
      <c r="A4015" s="82"/>
      <c r="B4015" s="82"/>
      <c r="C4015" s="84"/>
      <c r="D4015" s="83"/>
      <c r="E4015" s="81"/>
      <c r="F4015" s="81"/>
      <c r="G4015" s="81"/>
      <c r="H4015" s="84"/>
    </row>
    <row r="4016" spans="1:8">
      <c r="A4016" s="82"/>
      <c r="B4016" s="82"/>
      <c r="C4016" s="84"/>
      <c r="D4016" s="83"/>
      <c r="E4016" s="81"/>
      <c r="F4016" s="81"/>
      <c r="G4016" s="81"/>
      <c r="H4016" s="84"/>
    </row>
    <row r="4017" spans="1:8">
      <c r="A4017" s="82"/>
      <c r="B4017" s="82"/>
      <c r="C4017" s="84"/>
      <c r="D4017" s="83"/>
      <c r="E4017" s="81"/>
      <c r="F4017" s="81"/>
      <c r="G4017" s="81"/>
      <c r="H4017" s="84"/>
    </row>
    <row r="4018" spans="1:8">
      <c r="A4018" s="82"/>
      <c r="B4018" s="82"/>
      <c r="C4018" s="84"/>
      <c r="D4018" s="83"/>
      <c r="E4018" s="81"/>
      <c r="F4018" s="81"/>
      <c r="G4018" s="81"/>
      <c r="H4018" s="84"/>
    </row>
    <row r="4019" spans="1:8">
      <c r="A4019" s="82"/>
      <c r="B4019" s="82"/>
      <c r="C4019" s="84"/>
      <c r="D4019" s="83"/>
      <c r="E4019" s="81"/>
      <c r="F4019" s="81"/>
      <c r="G4019" s="81"/>
      <c r="H4019" s="84"/>
    </row>
    <row r="4020" spans="1:8">
      <c r="A4020" s="82"/>
      <c r="B4020" s="82"/>
      <c r="C4020" s="84"/>
      <c r="D4020" s="83"/>
      <c r="E4020" s="81"/>
      <c r="F4020" s="81"/>
      <c r="G4020" s="81"/>
      <c r="H4020" s="84"/>
    </row>
    <row r="4021" spans="1:8">
      <c r="A4021" s="82"/>
      <c r="B4021" s="82"/>
      <c r="C4021" s="84"/>
      <c r="D4021" s="83"/>
      <c r="E4021" s="81"/>
      <c r="F4021" s="81"/>
      <c r="G4021" s="81"/>
      <c r="H4021" s="84"/>
    </row>
    <row r="4022" spans="1:8">
      <c r="A4022" s="82"/>
      <c r="B4022" s="82"/>
      <c r="C4022" s="84"/>
      <c r="D4022" s="83"/>
      <c r="E4022" s="81"/>
      <c r="F4022" s="81"/>
      <c r="G4022" s="81"/>
      <c r="H4022" s="84"/>
    </row>
    <row r="4023" spans="1:8">
      <c r="A4023" s="82"/>
      <c r="B4023" s="82"/>
      <c r="C4023" s="84"/>
      <c r="D4023" s="83"/>
      <c r="E4023" s="81"/>
      <c r="F4023" s="81"/>
      <c r="G4023" s="81"/>
      <c r="H4023" s="84"/>
    </row>
    <row r="4024" spans="1:8">
      <c r="A4024" s="82"/>
      <c r="B4024" s="82"/>
      <c r="C4024" s="84"/>
      <c r="D4024" s="83"/>
      <c r="E4024" s="81"/>
      <c r="F4024" s="81"/>
      <c r="G4024" s="81"/>
      <c r="H4024" s="84"/>
    </row>
    <row r="4025" spans="1:8">
      <c r="A4025" s="82"/>
      <c r="B4025" s="82"/>
      <c r="C4025" s="84"/>
      <c r="D4025" s="83"/>
      <c r="E4025" s="81"/>
      <c r="F4025" s="81"/>
      <c r="G4025" s="81"/>
      <c r="H4025" s="84"/>
    </row>
    <row r="4026" spans="1:8">
      <c r="A4026" s="82"/>
      <c r="B4026" s="82"/>
      <c r="C4026" s="84"/>
      <c r="D4026" s="83"/>
      <c r="E4026" s="81"/>
      <c r="F4026" s="81"/>
      <c r="G4026" s="81"/>
      <c r="H4026" s="84"/>
    </row>
    <row r="4027" spans="1:8">
      <c r="A4027" s="82"/>
      <c r="B4027" s="82"/>
      <c r="C4027" s="84"/>
      <c r="D4027" s="83"/>
      <c r="E4027" s="81"/>
      <c r="F4027" s="81"/>
      <c r="G4027" s="81"/>
      <c r="H4027" s="84"/>
    </row>
    <row r="4028" spans="1:8">
      <c r="A4028" s="82"/>
      <c r="B4028" s="82"/>
      <c r="C4028" s="84"/>
      <c r="D4028" s="83"/>
      <c r="E4028" s="81"/>
      <c r="F4028" s="81"/>
      <c r="G4028" s="81"/>
      <c r="H4028" s="84"/>
    </row>
    <row r="4029" spans="1:8">
      <c r="A4029" s="82"/>
      <c r="B4029" s="82"/>
      <c r="C4029" s="84"/>
      <c r="D4029" s="83"/>
      <c r="E4029" s="81"/>
      <c r="F4029" s="81"/>
      <c r="G4029" s="81"/>
      <c r="H4029" s="84"/>
    </row>
    <row r="4030" spans="1:8">
      <c r="A4030" s="82"/>
      <c r="B4030" s="82"/>
      <c r="C4030" s="84"/>
      <c r="D4030" s="83"/>
      <c r="E4030" s="81"/>
      <c r="F4030" s="81"/>
      <c r="G4030" s="81"/>
      <c r="H4030" s="84"/>
    </row>
    <row r="4031" spans="1:8">
      <c r="A4031" s="82"/>
      <c r="B4031" s="82"/>
      <c r="C4031" s="84"/>
      <c r="D4031" s="83"/>
      <c r="E4031" s="81"/>
      <c r="F4031" s="81"/>
      <c r="G4031" s="81"/>
      <c r="H4031" s="84"/>
    </row>
    <row r="4032" spans="1:8">
      <c r="A4032" s="82"/>
      <c r="B4032" s="82"/>
      <c r="C4032" s="84"/>
      <c r="D4032" s="83"/>
      <c r="E4032" s="81"/>
      <c r="F4032" s="81"/>
      <c r="G4032" s="81"/>
      <c r="H4032" s="84"/>
    </row>
    <row r="4033" spans="1:8">
      <c r="A4033" s="82"/>
      <c r="B4033" s="82"/>
      <c r="C4033" s="84"/>
      <c r="D4033" s="83"/>
      <c r="E4033" s="81"/>
      <c r="F4033" s="81"/>
      <c r="G4033" s="81"/>
      <c r="H4033" s="84"/>
    </row>
    <row r="4034" spans="1:8">
      <c r="A4034" s="82"/>
      <c r="B4034" s="82"/>
      <c r="C4034" s="84"/>
      <c r="D4034" s="83"/>
      <c r="E4034" s="81"/>
      <c r="F4034" s="81"/>
      <c r="G4034" s="81"/>
      <c r="H4034" s="84"/>
    </row>
    <row r="4035" spans="1:8">
      <c r="A4035" s="82"/>
      <c r="B4035" s="82"/>
      <c r="C4035" s="84"/>
      <c r="D4035" s="83"/>
      <c r="E4035" s="81"/>
      <c r="F4035" s="81"/>
      <c r="G4035" s="81"/>
      <c r="H4035" s="84"/>
    </row>
    <row r="4036" spans="1:8">
      <c r="A4036" s="82"/>
      <c r="B4036" s="82"/>
      <c r="C4036" s="84"/>
      <c r="D4036" s="83"/>
      <c r="E4036" s="81"/>
      <c r="F4036" s="81"/>
      <c r="G4036" s="81"/>
      <c r="H4036" s="84"/>
    </row>
    <row r="4037" spans="1:8">
      <c r="A4037" s="82"/>
      <c r="B4037" s="82"/>
      <c r="C4037" s="84"/>
      <c r="D4037" s="83"/>
      <c r="E4037" s="81"/>
      <c r="F4037" s="81"/>
      <c r="G4037" s="81"/>
      <c r="H4037" s="84"/>
    </row>
    <row r="4038" spans="1:8">
      <c r="A4038" s="82"/>
      <c r="B4038" s="82"/>
      <c r="C4038" s="84"/>
      <c r="D4038" s="83"/>
      <c r="E4038" s="81"/>
      <c r="F4038" s="81"/>
      <c r="G4038" s="81"/>
      <c r="H4038" s="84"/>
    </row>
    <row r="4039" spans="1:8">
      <c r="A4039" s="82"/>
      <c r="B4039" s="82"/>
      <c r="C4039" s="84"/>
      <c r="D4039" s="83"/>
      <c r="E4039" s="81"/>
      <c r="F4039" s="81"/>
      <c r="G4039" s="81"/>
      <c r="H4039" s="84"/>
    </row>
    <row r="4040" spans="1:8">
      <c r="A4040" s="82"/>
      <c r="B4040" s="82"/>
      <c r="C4040" s="84"/>
      <c r="D4040" s="83"/>
      <c r="E4040" s="81"/>
      <c r="F4040" s="81"/>
      <c r="G4040" s="81"/>
      <c r="H4040" s="84"/>
    </row>
    <row r="4041" spans="1:8">
      <c r="A4041" s="82"/>
      <c r="B4041" s="82"/>
      <c r="C4041" s="84"/>
      <c r="D4041" s="83"/>
      <c r="E4041" s="81"/>
      <c r="F4041" s="81"/>
      <c r="G4041" s="81"/>
      <c r="H4041" s="84"/>
    </row>
    <row r="4042" spans="1:8">
      <c r="A4042" s="82"/>
      <c r="B4042" s="82"/>
      <c r="C4042" s="84"/>
      <c r="D4042" s="83"/>
      <c r="E4042" s="81"/>
      <c r="F4042" s="81"/>
      <c r="G4042" s="81"/>
      <c r="H4042" s="84"/>
    </row>
    <row r="4043" spans="1:8">
      <c r="A4043" s="82"/>
      <c r="B4043" s="82"/>
      <c r="C4043" s="84"/>
      <c r="D4043" s="83"/>
      <c r="E4043" s="81"/>
      <c r="F4043" s="81"/>
      <c r="G4043" s="81"/>
      <c r="H4043" s="84"/>
    </row>
    <row r="4044" spans="1:8">
      <c r="A4044" s="82"/>
      <c r="B4044" s="82"/>
      <c r="C4044" s="84"/>
      <c r="D4044" s="83"/>
      <c r="E4044" s="81"/>
      <c r="F4044" s="81"/>
      <c r="G4044" s="81"/>
      <c r="H4044" s="84"/>
    </row>
    <row r="4045" spans="1:8">
      <c r="A4045" s="82"/>
      <c r="B4045" s="82"/>
      <c r="C4045" s="84"/>
      <c r="D4045" s="83"/>
      <c r="E4045" s="81"/>
      <c r="F4045" s="81"/>
      <c r="G4045" s="81"/>
      <c r="H4045" s="84"/>
    </row>
    <row r="4046" spans="1:8">
      <c r="A4046" s="82"/>
      <c r="B4046" s="82"/>
      <c r="C4046" s="84"/>
      <c r="D4046" s="83"/>
      <c r="E4046" s="81"/>
      <c r="F4046" s="81"/>
      <c r="G4046" s="81"/>
      <c r="H4046" s="84"/>
    </row>
    <row r="4047" spans="1:8">
      <c r="A4047" s="82"/>
      <c r="B4047" s="82"/>
      <c r="C4047" s="84"/>
      <c r="D4047" s="83"/>
      <c r="E4047" s="81"/>
      <c r="F4047" s="81"/>
      <c r="G4047" s="81"/>
      <c r="H4047" s="84"/>
    </row>
    <row r="4048" spans="1:8">
      <c r="A4048" s="82"/>
      <c r="B4048" s="82"/>
      <c r="C4048" s="84"/>
      <c r="D4048" s="83"/>
      <c r="E4048" s="81"/>
      <c r="F4048" s="81"/>
      <c r="G4048" s="81"/>
      <c r="H4048" s="84"/>
    </row>
    <row r="4049" spans="1:8">
      <c r="A4049" s="82"/>
      <c r="B4049" s="82"/>
      <c r="C4049" s="84"/>
      <c r="D4049" s="83"/>
      <c r="E4049" s="81"/>
      <c r="F4049" s="81"/>
      <c r="G4049" s="81"/>
      <c r="H4049" s="84"/>
    </row>
    <row r="4050" spans="1:8">
      <c r="A4050" s="82"/>
      <c r="B4050" s="82"/>
      <c r="C4050" s="84"/>
      <c r="D4050" s="83"/>
      <c r="E4050" s="81"/>
      <c r="F4050" s="81"/>
      <c r="G4050" s="81"/>
      <c r="H4050" s="84"/>
    </row>
    <row r="4051" spans="1:8">
      <c r="A4051" s="82"/>
      <c r="B4051" s="82"/>
      <c r="C4051" s="84"/>
      <c r="D4051" s="83"/>
      <c r="E4051" s="81"/>
      <c r="F4051" s="81"/>
      <c r="G4051" s="81"/>
      <c r="H4051" s="84"/>
    </row>
    <row r="4052" spans="1:8">
      <c r="A4052" s="82"/>
      <c r="B4052" s="82"/>
      <c r="C4052" s="84"/>
      <c r="D4052" s="83"/>
      <c r="E4052" s="81"/>
      <c r="F4052" s="81"/>
      <c r="G4052" s="81"/>
      <c r="H4052" s="84"/>
    </row>
    <row r="4053" spans="1:8">
      <c r="A4053" s="82"/>
      <c r="B4053" s="82"/>
      <c r="C4053" s="84"/>
      <c r="D4053" s="83"/>
      <c r="E4053" s="81"/>
      <c r="F4053" s="81"/>
      <c r="G4053" s="81"/>
      <c r="H4053" s="84"/>
    </row>
    <row r="4054" spans="1:8">
      <c r="A4054" s="82"/>
      <c r="B4054" s="82"/>
      <c r="C4054" s="84"/>
      <c r="D4054" s="83"/>
      <c r="E4054" s="81"/>
      <c r="F4054" s="81"/>
      <c r="G4054" s="81"/>
      <c r="H4054" s="84"/>
    </row>
    <row r="4055" spans="1:8">
      <c r="A4055" s="82"/>
      <c r="B4055" s="82"/>
      <c r="C4055" s="84"/>
      <c r="D4055" s="83"/>
      <c r="E4055" s="81"/>
      <c r="F4055" s="81"/>
      <c r="G4055" s="81"/>
      <c r="H4055" s="84"/>
    </row>
    <row r="4056" spans="1:8">
      <c r="A4056" s="82"/>
      <c r="B4056" s="82"/>
      <c r="C4056" s="84"/>
      <c r="D4056" s="83"/>
      <c r="E4056" s="81"/>
      <c r="F4056" s="81"/>
      <c r="G4056" s="81"/>
      <c r="H4056" s="84"/>
    </row>
    <row r="4057" spans="1:8">
      <c r="A4057" s="82"/>
      <c r="B4057" s="82"/>
      <c r="C4057" s="84"/>
      <c r="D4057" s="83"/>
      <c r="E4057" s="81"/>
      <c r="F4057" s="81"/>
      <c r="G4057" s="81"/>
      <c r="H4057" s="84"/>
    </row>
    <row r="4058" spans="1:8">
      <c r="A4058" s="82"/>
      <c r="B4058" s="82"/>
      <c r="C4058" s="84"/>
      <c r="D4058" s="83"/>
      <c r="E4058" s="81"/>
      <c r="F4058" s="81"/>
      <c r="G4058" s="81"/>
      <c r="H4058" s="84"/>
    </row>
    <row r="4059" spans="1:8">
      <c r="A4059" s="82"/>
      <c r="B4059" s="82"/>
      <c r="C4059" s="84"/>
      <c r="D4059" s="83"/>
      <c r="E4059" s="81"/>
      <c r="F4059" s="81"/>
      <c r="G4059" s="81"/>
      <c r="H4059" s="84"/>
    </row>
    <row r="4060" spans="1:8">
      <c r="A4060" s="82"/>
      <c r="B4060" s="82"/>
      <c r="C4060" s="84"/>
      <c r="D4060" s="83"/>
      <c r="E4060" s="81"/>
      <c r="F4060" s="81"/>
      <c r="G4060" s="81"/>
      <c r="H4060" s="84"/>
    </row>
    <row r="4061" spans="1:8">
      <c r="A4061" s="82"/>
      <c r="B4061" s="82"/>
      <c r="C4061" s="84"/>
      <c r="D4061" s="83"/>
      <c r="E4061" s="81"/>
      <c r="F4061" s="81"/>
      <c r="G4061" s="81"/>
      <c r="H4061" s="84"/>
    </row>
    <row r="4062" spans="1:8">
      <c r="A4062" s="82"/>
      <c r="B4062" s="82"/>
      <c r="C4062" s="84"/>
      <c r="D4062" s="83"/>
      <c r="E4062" s="81"/>
      <c r="F4062" s="81"/>
      <c r="G4062" s="81"/>
      <c r="H4062" s="84"/>
    </row>
    <row r="4063" spans="1:8">
      <c r="A4063" s="82"/>
      <c r="B4063" s="82"/>
      <c r="C4063" s="84"/>
      <c r="D4063" s="83"/>
      <c r="E4063" s="81"/>
      <c r="F4063" s="81"/>
      <c r="G4063" s="81"/>
      <c r="H4063" s="84"/>
    </row>
    <row r="4064" spans="1:8">
      <c r="A4064" s="82"/>
      <c r="B4064" s="82"/>
      <c r="C4064" s="84"/>
      <c r="D4064" s="83"/>
      <c r="E4064" s="81"/>
      <c r="F4064" s="81"/>
      <c r="G4064" s="81"/>
      <c r="H4064" s="84"/>
    </row>
    <row r="4065" spans="1:8">
      <c r="A4065" s="82"/>
      <c r="B4065" s="82"/>
      <c r="C4065" s="84"/>
      <c r="D4065" s="83"/>
      <c r="E4065" s="81"/>
      <c r="F4065" s="81"/>
      <c r="G4065" s="81"/>
      <c r="H4065" s="84"/>
    </row>
    <row r="4066" spans="1:8">
      <c r="A4066" s="82"/>
      <c r="B4066" s="82"/>
      <c r="C4066" s="84"/>
      <c r="D4066" s="83"/>
      <c r="E4066" s="81"/>
      <c r="F4066" s="81"/>
      <c r="G4066" s="81"/>
      <c r="H4066" s="84"/>
    </row>
    <row r="4067" spans="1:8">
      <c r="A4067" s="82"/>
      <c r="B4067" s="82"/>
      <c r="C4067" s="84"/>
      <c r="D4067" s="83"/>
      <c r="E4067" s="81"/>
      <c r="F4067" s="81"/>
      <c r="G4067" s="81"/>
      <c r="H4067" s="84"/>
    </row>
    <row r="4068" spans="1:8">
      <c r="A4068" s="82"/>
      <c r="B4068" s="82"/>
      <c r="C4068" s="84"/>
      <c r="D4068" s="83"/>
      <c r="E4068" s="81"/>
      <c r="F4068" s="81"/>
      <c r="G4068" s="81"/>
      <c r="H4068" s="84"/>
    </row>
    <row r="4069" spans="1:8">
      <c r="A4069" s="82"/>
      <c r="B4069" s="82"/>
      <c r="C4069" s="84"/>
      <c r="D4069" s="83"/>
      <c r="E4069" s="81"/>
      <c r="F4069" s="81"/>
      <c r="G4069" s="81"/>
      <c r="H4069" s="84"/>
    </row>
    <row r="4070" spans="1:8">
      <c r="A4070" s="82"/>
      <c r="B4070" s="82"/>
      <c r="C4070" s="84"/>
      <c r="D4070" s="83"/>
      <c r="E4070" s="81"/>
      <c r="F4070" s="81"/>
      <c r="G4070" s="81"/>
      <c r="H4070" s="84"/>
    </row>
    <row r="4071" spans="1:8">
      <c r="A4071" s="82"/>
      <c r="B4071" s="82"/>
      <c r="C4071" s="84"/>
      <c r="D4071" s="83"/>
      <c r="E4071" s="81"/>
      <c r="F4071" s="81"/>
      <c r="G4071" s="81"/>
      <c r="H4071" s="84"/>
    </row>
    <row r="4072" spans="1:8">
      <c r="A4072" s="82"/>
      <c r="B4072" s="82"/>
      <c r="C4072" s="84"/>
      <c r="D4072" s="83"/>
      <c r="E4072" s="81"/>
      <c r="F4072" s="81"/>
      <c r="G4072" s="81"/>
      <c r="H4072" s="84"/>
    </row>
    <row r="4073" spans="1:8">
      <c r="A4073" s="82"/>
      <c r="B4073" s="82"/>
      <c r="C4073" s="84"/>
      <c r="D4073" s="83"/>
      <c r="E4073" s="81"/>
      <c r="F4073" s="81"/>
      <c r="G4073" s="81"/>
      <c r="H4073" s="84"/>
    </row>
    <row r="4074" spans="1:8">
      <c r="A4074" s="82"/>
      <c r="B4074" s="82"/>
      <c r="C4074" s="84"/>
      <c r="D4074" s="83"/>
      <c r="E4074" s="81"/>
      <c r="F4074" s="81"/>
      <c r="G4074" s="81"/>
      <c r="H4074" s="84"/>
    </row>
    <row r="4075" spans="1:8">
      <c r="A4075" s="82"/>
      <c r="B4075" s="82"/>
      <c r="C4075" s="84"/>
      <c r="D4075" s="83"/>
      <c r="E4075" s="81"/>
      <c r="F4075" s="81"/>
      <c r="G4075" s="81"/>
      <c r="H4075" s="84"/>
    </row>
    <row r="4076" spans="1:8">
      <c r="A4076" s="82"/>
      <c r="B4076" s="82"/>
      <c r="C4076" s="84"/>
      <c r="D4076" s="83"/>
      <c r="E4076" s="81"/>
      <c r="F4076" s="81"/>
      <c r="G4076" s="81"/>
      <c r="H4076" s="84"/>
    </row>
    <row r="4077" spans="1:8">
      <c r="A4077" s="82"/>
      <c r="B4077" s="82"/>
      <c r="C4077" s="84"/>
      <c r="D4077" s="83"/>
      <c r="E4077" s="81"/>
      <c r="F4077" s="81"/>
      <c r="G4077" s="81"/>
      <c r="H4077" s="84"/>
    </row>
    <row r="4078" spans="1:8">
      <c r="A4078" s="82"/>
      <c r="B4078" s="82"/>
      <c r="C4078" s="84"/>
      <c r="D4078" s="83"/>
      <c r="E4078" s="81"/>
      <c r="F4078" s="81"/>
      <c r="G4078" s="81"/>
      <c r="H4078" s="84"/>
    </row>
    <row r="4079" spans="1:8">
      <c r="A4079" s="82"/>
      <c r="B4079" s="82"/>
      <c r="C4079" s="84"/>
      <c r="D4079" s="83"/>
      <c r="E4079" s="81"/>
      <c r="F4079" s="81"/>
      <c r="G4079" s="81"/>
      <c r="H4079" s="84"/>
    </row>
    <row r="4080" spans="1:8">
      <c r="A4080" s="82"/>
      <c r="B4080" s="82"/>
      <c r="C4080" s="84"/>
      <c r="D4080" s="83"/>
      <c r="E4080" s="81"/>
      <c r="F4080" s="81"/>
      <c r="G4080" s="81"/>
      <c r="H4080" s="84"/>
    </row>
    <row r="4081" spans="1:8">
      <c r="A4081" s="82"/>
      <c r="B4081" s="82"/>
      <c r="C4081" s="84"/>
      <c r="D4081" s="83"/>
      <c r="E4081" s="81"/>
      <c r="F4081" s="81"/>
      <c r="G4081" s="81"/>
      <c r="H4081" s="84"/>
    </row>
    <row r="4082" spans="1:8">
      <c r="A4082" s="82"/>
      <c r="B4082" s="82"/>
      <c r="C4082" s="84"/>
      <c r="D4082" s="83"/>
      <c r="E4082" s="81"/>
      <c r="F4082" s="81"/>
      <c r="G4082" s="81"/>
      <c r="H4082" s="84"/>
    </row>
    <row r="4083" spans="1:8">
      <c r="A4083" s="82"/>
      <c r="B4083" s="82"/>
      <c r="C4083" s="84"/>
      <c r="D4083" s="83"/>
      <c r="E4083" s="81"/>
      <c r="F4083" s="81"/>
      <c r="G4083" s="81"/>
      <c r="H4083" s="84"/>
    </row>
    <row r="4084" spans="1:8">
      <c r="A4084" s="82"/>
      <c r="B4084" s="82"/>
      <c r="C4084" s="84"/>
      <c r="D4084" s="83"/>
      <c r="E4084" s="81"/>
      <c r="F4084" s="81"/>
      <c r="G4084" s="81"/>
      <c r="H4084" s="84"/>
    </row>
    <row r="4085" spans="1:8">
      <c r="A4085" s="82"/>
      <c r="B4085" s="82"/>
      <c r="C4085" s="84"/>
      <c r="D4085" s="83"/>
      <c r="E4085" s="81"/>
      <c r="F4085" s="81"/>
      <c r="G4085" s="81"/>
      <c r="H4085" s="84"/>
    </row>
    <row r="4086" spans="1:8">
      <c r="A4086" s="82"/>
      <c r="B4086" s="82"/>
      <c r="C4086" s="84"/>
      <c r="D4086" s="83"/>
      <c r="E4086" s="81"/>
      <c r="F4086" s="81"/>
      <c r="G4086" s="81"/>
      <c r="H4086" s="84"/>
    </row>
    <row r="4087" spans="1:8">
      <c r="A4087" s="82"/>
      <c r="B4087" s="82"/>
      <c r="C4087" s="84"/>
      <c r="D4087" s="83"/>
      <c r="E4087" s="81"/>
      <c r="F4087" s="81"/>
      <c r="G4087" s="81"/>
      <c r="H4087" s="84"/>
    </row>
    <row r="4088" spans="1:8">
      <c r="A4088" s="82"/>
      <c r="B4088" s="82"/>
      <c r="C4088" s="84"/>
      <c r="D4088" s="83"/>
      <c r="E4088" s="81"/>
      <c r="F4088" s="81"/>
      <c r="G4088" s="81"/>
      <c r="H4088" s="84"/>
    </row>
    <row r="4089" spans="1:8">
      <c r="A4089" s="82"/>
      <c r="B4089" s="82"/>
      <c r="C4089" s="84"/>
      <c r="D4089" s="83"/>
      <c r="E4089" s="81"/>
      <c r="F4089" s="81"/>
      <c r="G4089" s="81"/>
      <c r="H4089" s="84"/>
    </row>
    <row r="4090" spans="1:8">
      <c r="A4090" s="82"/>
      <c r="B4090" s="82"/>
      <c r="C4090" s="84"/>
      <c r="D4090" s="83"/>
      <c r="E4090" s="81"/>
      <c r="F4090" s="81"/>
      <c r="G4090" s="81"/>
      <c r="H4090" s="84"/>
    </row>
    <row r="4091" spans="1:8">
      <c r="A4091" s="82"/>
      <c r="B4091" s="82"/>
      <c r="C4091" s="84"/>
      <c r="D4091" s="83"/>
      <c r="E4091" s="81"/>
      <c r="F4091" s="81"/>
      <c r="G4091" s="81"/>
      <c r="H4091" s="84"/>
    </row>
    <row r="4092" spans="1:8">
      <c r="A4092" s="82"/>
      <c r="B4092" s="82"/>
      <c r="C4092" s="84"/>
      <c r="D4092" s="83"/>
      <c r="E4092" s="81"/>
      <c r="F4092" s="81"/>
      <c r="G4092" s="81"/>
      <c r="H4092" s="84"/>
    </row>
    <row r="4093" spans="1:8">
      <c r="A4093" s="82"/>
      <c r="B4093" s="82"/>
      <c r="C4093" s="84"/>
      <c r="D4093" s="83"/>
      <c r="E4093" s="81"/>
      <c r="F4093" s="81"/>
      <c r="G4093" s="81"/>
      <c r="H4093" s="84"/>
    </row>
    <row r="4094" spans="1:8">
      <c r="A4094" s="82"/>
      <c r="B4094" s="82"/>
      <c r="C4094" s="84"/>
      <c r="D4094" s="83"/>
      <c r="E4094" s="81"/>
      <c r="F4094" s="81"/>
      <c r="G4094" s="81"/>
      <c r="H4094" s="84"/>
    </row>
    <row r="4095" spans="1:8">
      <c r="A4095" s="82"/>
      <c r="B4095" s="82"/>
      <c r="C4095" s="84"/>
      <c r="D4095" s="83"/>
      <c r="E4095" s="81"/>
      <c r="F4095" s="81"/>
      <c r="G4095" s="81"/>
      <c r="H4095" s="84"/>
    </row>
    <row r="4096" spans="1:8">
      <c r="A4096" s="82"/>
      <c r="B4096" s="82"/>
      <c r="C4096" s="84"/>
      <c r="D4096" s="83"/>
      <c r="E4096" s="81"/>
      <c r="F4096" s="81"/>
      <c r="G4096" s="81"/>
      <c r="H4096" s="84"/>
    </row>
    <row r="4097" spans="1:8">
      <c r="A4097" s="82"/>
      <c r="B4097" s="82"/>
      <c r="C4097" s="84"/>
      <c r="D4097" s="83"/>
      <c r="E4097" s="81"/>
      <c r="F4097" s="81"/>
      <c r="G4097" s="81"/>
      <c r="H4097" s="84"/>
    </row>
    <row r="4098" spans="1:8">
      <c r="A4098" s="82"/>
      <c r="B4098" s="82"/>
      <c r="C4098" s="84"/>
      <c r="D4098" s="83"/>
      <c r="E4098" s="81"/>
      <c r="F4098" s="81"/>
      <c r="G4098" s="81"/>
      <c r="H4098" s="84"/>
    </row>
    <row r="4099" spans="1:8">
      <c r="A4099" s="82"/>
      <c r="B4099" s="82"/>
      <c r="C4099" s="84"/>
      <c r="D4099" s="83"/>
      <c r="E4099" s="81"/>
      <c r="F4099" s="81"/>
      <c r="G4099" s="81"/>
      <c r="H4099" s="84"/>
    </row>
    <row r="4100" spans="1:8">
      <c r="A4100" s="82"/>
      <c r="B4100" s="82"/>
      <c r="C4100" s="84"/>
      <c r="D4100" s="83"/>
      <c r="E4100" s="81"/>
      <c r="F4100" s="81"/>
      <c r="G4100" s="81"/>
      <c r="H4100" s="84"/>
    </row>
    <row r="4101" spans="1:8">
      <c r="A4101" s="82"/>
      <c r="B4101" s="82"/>
      <c r="C4101" s="84"/>
      <c r="D4101" s="83"/>
      <c r="E4101" s="81"/>
      <c r="F4101" s="81"/>
      <c r="G4101" s="81"/>
      <c r="H4101" s="84"/>
    </row>
    <row r="4102" spans="1:8">
      <c r="A4102" s="82"/>
      <c r="B4102" s="82"/>
      <c r="C4102" s="84"/>
      <c r="D4102" s="83"/>
      <c r="E4102" s="81"/>
      <c r="F4102" s="81"/>
      <c r="G4102" s="81"/>
      <c r="H4102" s="84"/>
    </row>
    <row r="4103" spans="1:8">
      <c r="A4103" s="82"/>
      <c r="B4103" s="82"/>
      <c r="C4103" s="84"/>
      <c r="D4103" s="83"/>
      <c r="E4103" s="81"/>
      <c r="F4103" s="81"/>
      <c r="G4103" s="81"/>
      <c r="H4103" s="84"/>
    </row>
    <row r="4104" spans="1:8">
      <c r="A4104" s="82"/>
      <c r="B4104" s="82"/>
      <c r="C4104" s="84"/>
      <c r="D4104" s="83"/>
      <c r="E4104" s="81"/>
      <c r="F4104" s="81"/>
      <c r="G4104" s="81"/>
      <c r="H4104" s="84"/>
    </row>
    <row r="4105" spans="1:8">
      <c r="A4105" s="82"/>
      <c r="B4105" s="82"/>
      <c r="C4105" s="84"/>
      <c r="D4105" s="83"/>
      <c r="E4105" s="81"/>
      <c r="F4105" s="81"/>
      <c r="G4105" s="81"/>
      <c r="H4105" s="84"/>
    </row>
    <row r="4106" spans="1:8">
      <c r="A4106" s="82"/>
      <c r="B4106" s="82"/>
      <c r="C4106" s="84"/>
      <c r="D4106" s="83"/>
      <c r="E4106" s="81"/>
      <c r="F4106" s="81"/>
      <c r="G4106" s="81"/>
      <c r="H4106" s="84"/>
    </row>
    <row r="4107" spans="1:8">
      <c r="A4107" s="82"/>
      <c r="B4107" s="82"/>
      <c r="C4107" s="84"/>
      <c r="D4107" s="83"/>
      <c r="E4107" s="81"/>
      <c r="F4107" s="81"/>
      <c r="G4107" s="81"/>
      <c r="H4107" s="84"/>
    </row>
    <row r="4108" spans="1:8">
      <c r="A4108" s="82"/>
      <c r="B4108" s="82"/>
      <c r="C4108" s="84"/>
      <c r="D4108" s="83"/>
      <c r="E4108" s="81"/>
      <c r="F4108" s="81"/>
      <c r="G4108" s="81"/>
      <c r="H4108" s="84"/>
    </row>
    <row r="4109" spans="1:8">
      <c r="A4109" s="82"/>
      <c r="B4109" s="82"/>
      <c r="C4109" s="84"/>
      <c r="D4109" s="83"/>
      <c r="E4109" s="81"/>
      <c r="F4109" s="81"/>
      <c r="G4109" s="81"/>
      <c r="H4109" s="84"/>
    </row>
    <row r="4110" spans="1:8">
      <c r="A4110" s="82"/>
      <c r="B4110" s="82"/>
      <c r="C4110" s="84"/>
      <c r="D4110" s="83"/>
      <c r="E4110" s="81"/>
      <c r="F4110" s="81"/>
      <c r="G4110" s="81"/>
      <c r="H4110" s="84"/>
    </row>
    <row r="4111" spans="1:8">
      <c r="A4111" s="82"/>
      <c r="B4111" s="82"/>
      <c r="C4111" s="84"/>
      <c r="D4111" s="83"/>
      <c r="E4111" s="81"/>
      <c r="F4111" s="81"/>
      <c r="G4111" s="81"/>
      <c r="H4111" s="84"/>
    </row>
    <row r="4112" spans="1:8">
      <c r="A4112" s="82"/>
      <c r="B4112" s="82"/>
      <c r="C4112" s="84"/>
      <c r="D4112" s="83"/>
      <c r="E4112" s="81"/>
      <c r="F4112" s="81"/>
      <c r="G4112" s="81"/>
      <c r="H4112" s="84"/>
    </row>
    <row r="4113" spans="1:8">
      <c r="A4113" s="82"/>
      <c r="B4113" s="82"/>
      <c r="C4113" s="84"/>
      <c r="D4113" s="83"/>
      <c r="E4113" s="81"/>
      <c r="F4113" s="81"/>
      <c r="G4113" s="81"/>
      <c r="H4113" s="84"/>
    </row>
    <row r="4114" spans="1:8">
      <c r="A4114" s="82"/>
      <c r="B4114" s="82"/>
      <c r="C4114" s="84"/>
      <c r="D4114" s="83"/>
      <c r="E4114" s="81"/>
      <c r="F4114" s="81"/>
      <c r="G4114" s="81"/>
      <c r="H4114" s="84"/>
    </row>
    <row r="4115" spans="1:8">
      <c r="A4115" s="82"/>
      <c r="B4115" s="82"/>
      <c r="C4115" s="84"/>
      <c r="D4115" s="83"/>
      <c r="E4115" s="81"/>
      <c r="F4115" s="81"/>
      <c r="G4115" s="81"/>
      <c r="H4115" s="84"/>
    </row>
    <row r="4116" spans="1:8">
      <c r="A4116" s="82"/>
      <c r="B4116" s="82"/>
      <c r="C4116" s="84"/>
      <c r="D4116" s="83"/>
      <c r="E4116" s="81"/>
      <c r="F4116" s="81"/>
      <c r="G4116" s="81"/>
      <c r="H4116" s="84"/>
    </row>
    <row r="4117" spans="1:8">
      <c r="A4117" s="82"/>
      <c r="B4117" s="82"/>
      <c r="C4117" s="84"/>
      <c r="D4117" s="83"/>
      <c r="E4117" s="81"/>
      <c r="F4117" s="81"/>
      <c r="G4117" s="81"/>
      <c r="H4117" s="84"/>
    </row>
    <row r="4118" spans="1:8">
      <c r="A4118" s="82"/>
      <c r="B4118" s="82"/>
      <c r="C4118" s="84"/>
      <c r="D4118" s="83"/>
      <c r="E4118" s="81"/>
      <c r="F4118" s="81"/>
      <c r="G4118" s="81"/>
      <c r="H4118" s="84"/>
    </row>
    <row r="4119" spans="1:8">
      <c r="A4119" s="82"/>
      <c r="B4119" s="82"/>
      <c r="C4119" s="84"/>
      <c r="D4119" s="83"/>
      <c r="E4119" s="81"/>
      <c r="F4119" s="81"/>
      <c r="G4119" s="81"/>
      <c r="H4119" s="84"/>
    </row>
    <row r="4120" spans="1:8">
      <c r="A4120" s="82"/>
      <c r="B4120" s="82"/>
      <c r="C4120" s="84"/>
      <c r="D4120" s="83"/>
      <c r="E4120" s="81"/>
      <c r="F4120" s="81"/>
      <c r="G4120" s="81"/>
      <c r="H4120" s="84"/>
    </row>
    <row r="4121" spans="1:8">
      <c r="A4121" s="82"/>
      <c r="B4121" s="82"/>
      <c r="C4121" s="84"/>
      <c r="D4121" s="83"/>
      <c r="E4121" s="81"/>
      <c r="F4121" s="81"/>
      <c r="G4121" s="81"/>
      <c r="H4121" s="84"/>
    </row>
    <row r="4122" spans="1:8">
      <c r="A4122" s="82"/>
      <c r="B4122" s="82"/>
      <c r="C4122" s="84"/>
      <c r="D4122" s="83"/>
      <c r="E4122" s="81"/>
      <c r="F4122" s="81"/>
      <c r="G4122" s="81"/>
      <c r="H4122" s="84"/>
    </row>
    <row r="4123" spans="1:8">
      <c r="A4123" s="82"/>
      <c r="B4123" s="82"/>
      <c r="C4123" s="84"/>
      <c r="D4123" s="83"/>
      <c r="E4123" s="81"/>
      <c r="F4123" s="81"/>
      <c r="G4123" s="81"/>
      <c r="H4123" s="84"/>
    </row>
    <row r="4124" spans="1:8">
      <c r="A4124" s="82"/>
      <c r="B4124" s="82"/>
      <c r="C4124" s="84"/>
      <c r="D4124" s="83"/>
      <c r="E4124" s="81"/>
      <c r="F4124" s="81"/>
      <c r="G4124" s="81"/>
      <c r="H4124" s="84"/>
    </row>
    <row r="4125" spans="1:8">
      <c r="A4125" s="82"/>
      <c r="B4125" s="82"/>
      <c r="C4125" s="84"/>
      <c r="D4125" s="83"/>
      <c r="E4125" s="81"/>
      <c r="F4125" s="81"/>
      <c r="G4125" s="81"/>
      <c r="H4125" s="84"/>
    </row>
    <row r="4126" spans="1:8">
      <c r="A4126" s="82"/>
      <c r="B4126" s="82"/>
      <c r="C4126" s="84"/>
      <c r="D4126" s="83"/>
      <c r="E4126" s="81"/>
      <c r="F4126" s="81"/>
      <c r="G4126" s="81"/>
      <c r="H4126" s="84"/>
    </row>
    <row r="4127" spans="1:8">
      <c r="A4127" s="82"/>
      <c r="B4127" s="82"/>
      <c r="C4127" s="84"/>
      <c r="D4127" s="83"/>
      <c r="E4127" s="81"/>
      <c r="F4127" s="81"/>
      <c r="G4127" s="81"/>
      <c r="H4127" s="84"/>
    </row>
    <row r="4128" spans="1:8">
      <c r="A4128" s="82"/>
      <c r="B4128" s="82"/>
      <c r="C4128" s="84"/>
      <c r="D4128" s="83"/>
      <c r="E4128" s="81"/>
      <c r="F4128" s="81"/>
      <c r="G4128" s="81"/>
      <c r="H4128" s="84"/>
    </row>
    <row r="4129" spans="1:8">
      <c r="A4129" s="82"/>
      <c r="B4129" s="82"/>
      <c r="C4129" s="84"/>
      <c r="D4129" s="83"/>
      <c r="E4129" s="81"/>
      <c r="F4129" s="81"/>
      <c r="G4129" s="81"/>
      <c r="H4129" s="84"/>
    </row>
    <row r="4130" spans="1:8">
      <c r="A4130" s="82"/>
      <c r="B4130" s="82"/>
      <c r="C4130" s="84"/>
      <c r="D4130" s="83"/>
      <c r="E4130" s="81"/>
      <c r="F4130" s="81"/>
      <c r="G4130" s="81"/>
      <c r="H4130" s="84"/>
    </row>
    <row r="4131" spans="1:8">
      <c r="A4131" s="82"/>
      <c r="B4131" s="82"/>
      <c r="C4131" s="84"/>
      <c r="D4131" s="83"/>
      <c r="E4131" s="81"/>
      <c r="F4131" s="81"/>
      <c r="G4131" s="81"/>
      <c r="H4131" s="84"/>
    </row>
    <row r="4132" spans="1:8">
      <c r="A4132" s="82"/>
      <c r="B4132" s="82"/>
      <c r="C4132" s="84"/>
      <c r="D4132" s="83"/>
      <c r="E4132" s="81"/>
      <c r="F4132" s="81"/>
      <c r="G4132" s="81"/>
      <c r="H4132" s="84"/>
    </row>
    <row r="4133" spans="1:8">
      <c r="A4133" s="82"/>
      <c r="B4133" s="82"/>
      <c r="C4133" s="84"/>
      <c r="D4133" s="83"/>
      <c r="E4133" s="81"/>
      <c r="F4133" s="81"/>
      <c r="G4133" s="81"/>
      <c r="H4133" s="84"/>
    </row>
    <row r="4134" spans="1:8">
      <c r="A4134" s="82"/>
      <c r="B4134" s="82"/>
      <c r="C4134" s="84"/>
      <c r="D4134" s="83"/>
      <c r="E4134" s="81"/>
      <c r="F4134" s="81"/>
      <c r="G4134" s="81"/>
      <c r="H4134" s="84"/>
    </row>
    <row r="4135" spans="1:8">
      <c r="A4135" s="82"/>
      <c r="B4135" s="82"/>
      <c r="C4135" s="84"/>
      <c r="D4135" s="83"/>
      <c r="E4135" s="81"/>
      <c r="F4135" s="81"/>
      <c r="G4135" s="81"/>
      <c r="H4135" s="84"/>
    </row>
    <row r="4136" spans="1:8">
      <c r="A4136" s="82"/>
      <c r="B4136" s="82"/>
      <c r="C4136" s="84"/>
      <c r="D4136" s="83"/>
      <c r="E4136" s="81"/>
      <c r="F4136" s="81"/>
      <c r="G4136" s="81"/>
      <c r="H4136" s="84"/>
    </row>
    <row r="4137" spans="1:8">
      <c r="A4137" s="82"/>
      <c r="B4137" s="82"/>
      <c r="C4137" s="84"/>
      <c r="D4137" s="83"/>
      <c r="E4137" s="81"/>
      <c r="F4137" s="81"/>
      <c r="G4137" s="81"/>
      <c r="H4137" s="84"/>
    </row>
    <row r="4138" spans="1:8">
      <c r="A4138" s="82"/>
      <c r="B4138" s="82"/>
      <c r="C4138" s="84"/>
      <c r="D4138" s="83"/>
      <c r="E4138" s="81"/>
      <c r="F4138" s="81"/>
      <c r="G4138" s="81"/>
      <c r="H4138" s="84"/>
    </row>
    <row r="4139" spans="1:8">
      <c r="A4139" s="82"/>
      <c r="B4139" s="82"/>
      <c r="C4139" s="84"/>
      <c r="D4139" s="83"/>
      <c r="E4139" s="81"/>
      <c r="F4139" s="81"/>
      <c r="G4139" s="81"/>
      <c r="H4139" s="84"/>
    </row>
    <row r="4140" spans="1:8">
      <c r="A4140" s="82"/>
      <c r="B4140" s="82"/>
      <c r="C4140" s="84"/>
      <c r="D4140" s="83"/>
      <c r="E4140" s="81"/>
      <c r="F4140" s="81"/>
      <c r="G4140" s="81"/>
      <c r="H4140" s="84"/>
    </row>
    <row r="4141" spans="1:8">
      <c r="A4141" s="82"/>
      <c r="B4141" s="82"/>
      <c r="C4141" s="84"/>
      <c r="D4141" s="83"/>
      <c r="E4141" s="81"/>
      <c r="F4141" s="81"/>
      <c r="G4141" s="81"/>
      <c r="H4141" s="84"/>
    </row>
    <row r="4142" spans="1:8">
      <c r="A4142" s="82"/>
      <c r="B4142" s="82"/>
      <c r="C4142" s="84"/>
      <c r="D4142" s="83"/>
      <c r="E4142" s="81"/>
      <c r="F4142" s="81"/>
      <c r="G4142" s="81"/>
      <c r="H4142" s="84"/>
    </row>
    <row r="4143" spans="1:8">
      <c r="A4143" s="82"/>
      <c r="B4143" s="82"/>
      <c r="C4143" s="84"/>
      <c r="D4143" s="83"/>
      <c r="E4143" s="81"/>
      <c r="F4143" s="81"/>
      <c r="G4143" s="81"/>
      <c r="H4143" s="84"/>
    </row>
    <row r="4144" spans="1:8">
      <c r="A4144" s="82"/>
      <c r="B4144" s="82"/>
      <c r="C4144" s="84"/>
      <c r="D4144" s="83"/>
      <c r="E4144" s="81"/>
      <c r="F4144" s="81"/>
      <c r="G4144" s="81"/>
      <c r="H4144" s="84"/>
    </row>
    <row r="4145" spans="1:8">
      <c r="A4145" s="82"/>
      <c r="B4145" s="82"/>
      <c r="C4145" s="84"/>
      <c r="D4145" s="83"/>
      <c r="E4145" s="81"/>
      <c r="F4145" s="81"/>
      <c r="G4145" s="81"/>
      <c r="H4145" s="84"/>
    </row>
    <row r="4146" spans="1:8">
      <c r="A4146" s="82"/>
      <c r="B4146" s="82"/>
      <c r="C4146" s="84"/>
      <c r="D4146" s="83"/>
      <c r="E4146" s="81"/>
      <c r="F4146" s="81"/>
      <c r="G4146" s="81"/>
      <c r="H4146" s="84"/>
    </row>
    <row r="4147" spans="1:8">
      <c r="A4147" s="82"/>
      <c r="B4147" s="82"/>
      <c r="C4147" s="84"/>
      <c r="D4147" s="83"/>
      <c r="E4147" s="81"/>
      <c r="F4147" s="81"/>
      <c r="G4147" s="81"/>
      <c r="H4147" s="84"/>
    </row>
    <row r="4148" spans="1:8">
      <c r="A4148" s="82"/>
      <c r="B4148" s="82"/>
      <c r="C4148" s="84"/>
      <c r="D4148" s="83"/>
      <c r="E4148" s="81"/>
      <c r="F4148" s="81"/>
      <c r="G4148" s="81"/>
      <c r="H4148" s="84"/>
    </row>
    <row r="4149" spans="1:8">
      <c r="A4149" s="82"/>
      <c r="B4149" s="82"/>
      <c r="C4149" s="84"/>
      <c r="D4149" s="83"/>
      <c r="E4149" s="81"/>
      <c r="F4149" s="81"/>
      <c r="G4149" s="81"/>
      <c r="H4149" s="84"/>
    </row>
    <row r="4150" spans="1:8">
      <c r="A4150" s="82"/>
      <c r="B4150" s="82"/>
      <c r="C4150" s="84"/>
      <c r="D4150" s="83"/>
      <c r="E4150" s="81"/>
      <c r="F4150" s="81"/>
      <c r="G4150" s="81"/>
      <c r="H4150" s="84"/>
    </row>
    <row r="4151" spans="1:8">
      <c r="A4151" s="82"/>
      <c r="B4151" s="82"/>
      <c r="C4151" s="84"/>
      <c r="D4151" s="83"/>
      <c r="E4151" s="81"/>
      <c r="F4151" s="81"/>
      <c r="G4151" s="81"/>
      <c r="H4151" s="84"/>
    </row>
    <row r="4152" spans="1:8">
      <c r="A4152" s="82"/>
      <c r="B4152" s="82"/>
      <c r="C4152" s="84"/>
      <c r="D4152" s="83"/>
      <c r="E4152" s="81"/>
      <c r="F4152" s="81"/>
      <c r="G4152" s="81"/>
      <c r="H4152" s="84"/>
    </row>
    <row r="4153" spans="1:8">
      <c r="A4153" s="82"/>
      <c r="B4153" s="82"/>
      <c r="C4153" s="84"/>
      <c r="D4153" s="83"/>
      <c r="E4153" s="81"/>
      <c r="F4153" s="81"/>
      <c r="G4153" s="81"/>
      <c r="H4153" s="84"/>
    </row>
    <row r="4154" spans="1:8">
      <c r="A4154" s="82"/>
      <c r="B4154" s="82"/>
      <c r="C4154" s="84"/>
      <c r="D4154" s="83"/>
      <c r="E4154" s="81"/>
      <c r="F4154" s="81"/>
      <c r="G4154" s="81"/>
      <c r="H4154" s="84"/>
    </row>
    <row r="4155" spans="1:8">
      <c r="A4155" s="82"/>
      <c r="B4155" s="82"/>
      <c r="C4155" s="84"/>
      <c r="D4155" s="83"/>
      <c r="E4155" s="81"/>
      <c r="F4155" s="81"/>
      <c r="G4155" s="81"/>
      <c r="H4155" s="84"/>
    </row>
    <row r="4156" spans="1:8">
      <c r="A4156" s="82"/>
      <c r="B4156" s="82"/>
      <c r="C4156" s="84"/>
      <c r="D4156" s="83"/>
      <c r="E4156" s="81"/>
      <c r="F4156" s="81"/>
      <c r="G4156" s="81"/>
      <c r="H4156" s="84"/>
    </row>
    <row r="4157" spans="1:8">
      <c r="A4157" s="82"/>
      <c r="B4157" s="82"/>
      <c r="C4157" s="84"/>
      <c r="D4157" s="83"/>
      <c r="E4157" s="81"/>
      <c r="F4157" s="81"/>
      <c r="G4157" s="81"/>
      <c r="H4157" s="84"/>
    </row>
    <row r="4158" spans="1:8">
      <c r="A4158" s="82"/>
      <c r="B4158" s="82"/>
      <c r="C4158" s="84"/>
      <c r="D4158" s="83"/>
      <c r="E4158" s="81"/>
      <c r="F4158" s="81"/>
      <c r="G4158" s="81"/>
      <c r="H4158" s="84"/>
    </row>
    <row r="4159" spans="1:8">
      <c r="A4159" s="82"/>
      <c r="B4159" s="82"/>
      <c r="C4159" s="84"/>
      <c r="D4159" s="83"/>
      <c r="E4159" s="81"/>
      <c r="F4159" s="81"/>
      <c r="G4159" s="81"/>
      <c r="H4159" s="84"/>
    </row>
    <row r="4160" spans="1:8">
      <c r="A4160" s="82"/>
      <c r="B4160" s="82"/>
      <c r="C4160" s="84"/>
      <c r="D4160" s="83"/>
      <c r="E4160" s="81"/>
      <c r="F4160" s="81"/>
      <c r="G4160" s="81"/>
      <c r="H4160" s="84"/>
    </row>
    <row r="4161" spans="1:8">
      <c r="A4161" s="82"/>
      <c r="B4161" s="82"/>
      <c r="C4161" s="84"/>
      <c r="D4161" s="83"/>
      <c r="E4161" s="81"/>
      <c r="F4161" s="81"/>
      <c r="G4161" s="81"/>
      <c r="H4161" s="84"/>
    </row>
    <row r="4162" spans="1:8">
      <c r="A4162" s="82"/>
      <c r="B4162" s="82"/>
      <c r="C4162" s="84"/>
      <c r="D4162" s="83"/>
      <c r="E4162" s="81"/>
      <c r="F4162" s="81"/>
      <c r="G4162" s="81"/>
      <c r="H4162" s="84"/>
    </row>
    <row r="4163" spans="1:8">
      <c r="A4163" s="82"/>
      <c r="B4163" s="82"/>
      <c r="C4163" s="84"/>
      <c r="D4163" s="83"/>
      <c r="E4163" s="81"/>
      <c r="F4163" s="81"/>
      <c r="G4163" s="81"/>
      <c r="H4163" s="84"/>
    </row>
    <row r="4164" spans="1:8">
      <c r="A4164" s="82"/>
      <c r="B4164" s="82"/>
      <c r="C4164" s="84"/>
      <c r="D4164" s="83"/>
      <c r="E4164" s="81"/>
      <c r="F4164" s="81"/>
      <c r="G4164" s="81"/>
      <c r="H4164" s="84"/>
    </row>
    <row r="4165" spans="1:8">
      <c r="A4165" s="82"/>
      <c r="B4165" s="82"/>
      <c r="C4165" s="84"/>
      <c r="D4165" s="83"/>
      <c r="E4165" s="81"/>
      <c r="F4165" s="81"/>
      <c r="G4165" s="81"/>
      <c r="H4165" s="84"/>
    </row>
    <row r="4166" spans="1:8">
      <c r="A4166" s="82"/>
      <c r="B4166" s="82"/>
      <c r="C4166" s="84"/>
      <c r="D4166" s="83"/>
      <c r="E4166" s="81"/>
      <c r="F4166" s="81"/>
      <c r="G4166" s="81"/>
      <c r="H4166" s="84"/>
    </row>
    <row r="4167" spans="1:8">
      <c r="A4167" s="82"/>
      <c r="B4167" s="82"/>
      <c r="C4167" s="84"/>
      <c r="D4167" s="83"/>
      <c r="E4167" s="81"/>
      <c r="F4167" s="81"/>
      <c r="G4167" s="81"/>
      <c r="H4167" s="84"/>
    </row>
    <row r="4168" spans="1:8">
      <c r="A4168" s="82"/>
      <c r="B4168" s="82"/>
      <c r="C4168" s="84"/>
      <c r="D4168" s="83"/>
      <c r="E4168" s="81"/>
      <c r="F4168" s="81"/>
      <c r="G4168" s="81"/>
      <c r="H4168" s="84"/>
    </row>
    <row r="4169" spans="1:8">
      <c r="A4169" s="82"/>
      <c r="B4169" s="82"/>
      <c r="C4169" s="84"/>
      <c r="D4169" s="83"/>
      <c r="E4169" s="81"/>
      <c r="F4169" s="81"/>
      <c r="G4169" s="81"/>
      <c r="H4169" s="84"/>
    </row>
    <row r="4170" spans="1:8">
      <c r="A4170" s="82"/>
      <c r="B4170" s="82"/>
      <c r="C4170" s="84"/>
      <c r="D4170" s="83"/>
      <c r="E4170" s="81"/>
      <c r="F4170" s="81"/>
      <c r="G4170" s="81"/>
      <c r="H4170" s="84"/>
    </row>
    <row r="4171" spans="1:8">
      <c r="A4171" s="82"/>
      <c r="B4171" s="82"/>
      <c r="C4171" s="84"/>
      <c r="D4171" s="83"/>
      <c r="E4171" s="81"/>
      <c r="F4171" s="81"/>
      <c r="G4171" s="81"/>
      <c r="H4171" s="84"/>
    </row>
    <row r="4172" spans="1:8">
      <c r="A4172" s="82"/>
      <c r="B4172" s="82"/>
      <c r="C4172" s="84"/>
      <c r="D4172" s="83"/>
      <c r="E4172" s="81"/>
      <c r="F4172" s="81"/>
      <c r="G4172" s="81"/>
      <c r="H4172" s="84"/>
    </row>
    <row r="4173" spans="1:8">
      <c r="A4173" s="82"/>
      <c r="B4173" s="82"/>
      <c r="C4173" s="84"/>
      <c r="D4173" s="83"/>
      <c r="E4173" s="81"/>
      <c r="F4173" s="81"/>
      <c r="G4173" s="81"/>
      <c r="H4173" s="84"/>
    </row>
    <row r="4174" spans="1:8">
      <c r="A4174" s="82"/>
      <c r="B4174" s="82"/>
      <c r="C4174" s="84"/>
      <c r="D4174" s="83"/>
      <c r="E4174" s="81"/>
      <c r="F4174" s="81"/>
      <c r="G4174" s="81"/>
      <c r="H4174" s="84"/>
    </row>
    <row r="4175" spans="1:8">
      <c r="A4175" s="82"/>
      <c r="B4175" s="82"/>
      <c r="C4175" s="84"/>
      <c r="D4175" s="83"/>
      <c r="E4175" s="81"/>
      <c r="F4175" s="81"/>
      <c r="G4175" s="81"/>
      <c r="H4175" s="84"/>
    </row>
    <row r="4176" spans="1:8">
      <c r="A4176" s="82"/>
      <c r="B4176" s="82"/>
      <c r="C4176" s="84"/>
      <c r="D4176" s="83"/>
      <c r="E4176" s="81"/>
      <c r="F4176" s="81"/>
      <c r="G4176" s="81"/>
      <c r="H4176" s="84"/>
    </row>
    <row r="4177" spans="1:8">
      <c r="A4177" s="82"/>
      <c r="B4177" s="82"/>
      <c r="C4177" s="84"/>
      <c r="D4177" s="83"/>
      <c r="E4177" s="81"/>
      <c r="F4177" s="81"/>
      <c r="G4177" s="81"/>
      <c r="H4177" s="84"/>
    </row>
    <row r="4178" spans="1:8">
      <c r="A4178" s="82"/>
      <c r="B4178" s="82"/>
      <c r="C4178" s="84"/>
      <c r="D4178" s="83"/>
      <c r="E4178" s="81"/>
      <c r="F4178" s="81"/>
      <c r="G4178" s="81"/>
      <c r="H4178" s="84"/>
    </row>
    <row r="4179" spans="1:8">
      <c r="A4179" s="82"/>
      <c r="B4179" s="82"/>
      <c r="C4179" s="84"/>
      <c r="D4179" s="83"/>
      <c r="E4179" s="81"/>
      <c r="F4179" s="81"/>
      <c r="G4179" s="81"/>
      <c r="H4179" s="84"/>
    </row>
    <row r="4180" spans="1:8">
      <c r="A4180" s="82"/>
      <c r="B4180" s="82"/>
      <c r="C4180" s="84"/>
      <c r="D4180" s="83"/>
      <c r="E4180" s="81"/>
      <c r="F4180" s="81"/>
      <c r="G4180" s="81"/>
      <c r="H4180" s="84"/>
    </row>
    <row r="4181" spans="1:8">
      <c r="A4181" s="82"/>
      <c r="B4181" s="82"/>
      <c r="C4181" s="84"/>
      <c r="D4181" s="83"/>
      <c r="E4181" s="81"/>
      <c r="F4181" s="81"/>
      <c r="G4181" s="81"/>
      <c r="H4181" s="84"/>
    </row>
    <row r="4182" spans="1:8">
      <c r="A4182" s="82"/>
      <c r="B4182" s="82"/>
      <c r="C4182" s="84"/>
      <c r="D4182" s="83"/>
      <c r="E4182" s="81"/>
      <c r="F4182" s="81"/>
      <c r="G4182" s="81"/>
      <c r="H4182" s="84"/>
    </row>
    <row r="4183" spans="1:8">
      <c r="A4183" s="82"/>
      <c r="B4183" s="82"/>
      <c r="C4183" s="84"/>
      <c r="D4183" s="83"/>
      <c r="E4183" s="81"/>
      <c r="F4183" s="81"/>
      <c r="G4183" s="81"/>
      <c r="H4183" s="84"/>
    </row>
    <row r="4184" spans="1:8">
      <c r="A4184" s="82"/>
      <c r="B4184" s="82"/>
      <c r="C4184" s="84"/>
      <c r="D4184" s="83"/>
      <c r="E4184" s="81"/>
      <c r="F4184" s="81"/>
      <c r="G4184" s="81"/>
      <c r="H4184" s="84"/>
    </row>
    <row r="4185" spans="1:8">
      <c r="A4185" s="82"/>
      <c r="B4185" s="82"/>
      <c r="C4185" s="84"/>
      <c r="D4185" s="83"/>
      <c r="E4185" s="81"/>
      <c r="F4185" s="81"/>
      <c r="G4185" s="81"/>
      <c r="H4185" s="84"/>
    </row>
    <row r="4186" spans="1:8">
      <c r="A4186" s="82"/>
      <c r="B4186" s="82"/>
      <c r="C4186" s="84"/>
      <c r="D4186" s="83"/>
      <c r="E4186" s="81"/>
      <c r="F4186" s="81"/>
      <c r="G4186" s="81"/>
      <c r="H4186" s="84"/>
    </row>
    <row r="4187" spans="1:8">
      <c r="A4187" s="82"/>
      <c r="B4187" s="82"/>
      <c r="C4187" s="84"/>
      <c r="D4187" s="83"/>
      <c r="E4187" s="81"/>
      <c r="F4187" s="81"/>
      <c r="G4187" s="81"/>
      <c r="H4187" s="84"/>
    </row>
    <row r="4188" spans="1:8">
      <c r="A4188" s="82"/>
      <c r="B4188" s="82"/>
      <c r="C4188" s="84"/>
      <c r="D4188" s="83"/>
      <c r="E4188" s="81"/>
      <c r="F4188" s="81"/>
      <c r="G4188" s="81"/>
      <c r="H4188" s="84"/>
    </row>
    <row r="4189" spans="1:8">
      <c r="A4189" s="82"/>
      <c r="B4189" s="82"/>
      <c r="C4189" s="84"/>
      <c r="D4189" s="83"/>
      <c r="E4189" s="81"/>
      <c r="F4189" s="81"/>
      <c r="G4189" s="81"/>
      <c r="H4189" s="84"/>
    </row>
    <row r="4190" spans="1:8">
      <c r="A4190" s="82"/>
      <c r="B4190" s="82"/>
      <c r="C4190" s="84"/>
      <c r="D4190" s="83"/>
      <c r="E4190" s="81"/>
      <c r="F4190" s="81"/>
      <c r="G4190" s="81"/>
      <c r="H4190" s="84"/>
    </row>
    <row r="4191" spans="1:8">
      <c r="A4191" s="82"/>
      <c r="B4191" s="82"/>
      <c r="C4191" s="84"/>
      <c r="D4191" s="83"/>
      <c r="E4191" s="81"/>
      <c r="F4191" s="81"/>
      <c r="G4191" s="81"/>
      <c r="H4191" s="84"/>
    </row>
    <row r="4192" spans="1:8">
      <c r="A4192" s="82"/>
      <c r="B4192" s="82"/>
      <c r="C4192" s="84"/>
      <c r="D4192" s="83"/>
      <c r="E4192" s="81"/>
      <c r="F4192" s="81"/>
      <c r="G4192" s="81"/>
      <c r="H4192" s="84"/>
    </row>
    <row r="4193" spans="1:8">
      <c r="A4193" s="82"/>
      <c r="B4193" s="82"/>
      <c r="C4193" s="84"/>
      <c r="D4193" s="83"/>
      <c r="E4193" s="81"/>
      <c r="F4193" s="81"/>
      <c r="G4193" s="81"/>
      <c r="H4193" s="84"/>
    </row>
    <row r="4194" spans="1:8">
      <c r="A4194" s="82"/>
      <c r="B4194" s="82"/>
      <c r="C4194" s="84"/>
      <c r="D4194" s="83"/>
      <c r="E4194" s="81"/>
      <c r="F4194" s="81"/>
      <c r="G4194" s="81"/>
      <c r="H4194" s="84"/>
    </row>
    <row r="4195" spans="1:8">
      <c r="A4195" s="82"/>
      <c r="B4195" s="82"/>
      <c r="C4195" s="84"/>
      <c r="D4195" s="83"/>
      <c r="E4195" s="81"/>
      <c r="F4195" s="81"/>
      <c r="G4195" s="81"/>
      <c r="H4195" s="84"/>
    </row>
    <row r="4196" spans="1:8">
      <c r="A4196" s="82"/>
      <c r="B4196" s="82"/>
      <c r="C4196" s="84"/>
      <c r="D4196" s="83"/>
      <c r="E4196" s="81"/>
      <c r="F4196" s="81"/>
      <c r="G4196" s="81"/>
      <c r="H4196" s="84"/>
    </row>
    <row r="4197" spans="1:8">
      <c r="A4197" s="82"/>
      <c r="B4197" s="82"/>
      <c r="C4197" s="84"/>
      <c r="D4197" s="83"/>
      <c r="E4197" s="81"/>
      <c r="F4197" s="81"/>
      <c r="G4197" s="81"/>
      <c r="H4197" s="84"/>
    </row>
    <row r="4198" spans="1:8">
      <c r="A4198" s="82"/>
      <c r="B4198" s="82"/>
      <c r="C4198" s="84"/>
      <c r="D4198" s="83"/>
      <c r="E4198" s="81"/>
      <c r="F4198" s="81"/>
      <c r="G4198" s="81"/>
      <c r="H4198" s="84"/>
    </row>
    <row r="4199" spans="1:8">
      <c r="A4199" s="82"/>
      <c r="B4199" s="82"/>
      <c r="C4199" s="84"/>
      <c r="D4199" s="83"/>
      <c r="E4199" s="81"/>
      <c r="F4199" s="81"/>
      <c r="G4199" s="81"/>
      <c r="H4199" s="84"/>
    </row>
    <row r="4200" spans="1:8">
      <c r="A4200" s="82"/>
      <c r="B4200" s="82"/>
      <c r="C4200" s="84"/>
      <c r="D4200" s="83"/>
      <c r="E4200" s="81"/>
      <c r="F4200" s="81"/>
      <c r="G4200" s="81"/>
      <c r="H4200" s="84"/>
    </row>
    <row r="4201" spans="1:8">
      <c r="A4201" s="82"/>
      <c r="B4201" s="82"/>
      <c r="C4201" s="84"/>
      <c r="D4201" s="83"/>
      <c r="E4201" s="81"/>
      <c r="F4201" s="81"/>
      <c r="G4201" s="81"/>
      <c r="H4201" s="84"/>
    </row>
    <row r="4202" spans="1:8">
      <c r="A4202" s="82"/>
      <c r="B4202" s="82"/>
      <c r="C4202" s="84"/>
      <c r="D4202" s="83"/>
      <c r="E4202" s="81"/>
      <c r="F4202" s="81"/>
      <c r="G4202" s="81"/>
      <c r="H4202" s="84"/>
    </row>
    <row r="4203" spans="1:8">
      <c r="A4203" s="82"/>
      <c r="B4203" s="82"/>
      <c r="C4203" s="84"/>
      <c r="D4203" s="83"/>
      <c r="E4203" s="81"/>
      <c r="F4203" s="81"/>
      <c r="G4203" s="81"/>
      <c r="H4203" s="84"/>
    </row>
    <row r="4204" spans="1:8">
      <c r="A4204" s="82"/>
      <c r="B4204" s="82"/>
      <c r="C4204" s="84"/>
      <c r="D4204" s="83"/>
      <c r="E4204" s="81"/>
      <c r="F4204" s="81"/>
      <c r="G4204" s="81"/>
      <c r="H4204" s="84"/>
    </row>
    <row r="4205" spans="1:8">
      <c r="A4205" s="82"/>
      <c r="B4205" s="82"/>
      <c r="C4205" s="84"/>
      <c r="D4205" s="83"/>
      <c r="E4205" s="81"/>
      <c r="F4205" s="81"/>
      <c r="G4205" s="81"/>
      <c r="H4205" s="84"/>
    </row>
    <row r="4206" spans="1:8">
      <c r="A4206" s="82"/>
      <c r="B4206" s="82"/>
      <c r="C4206" s="84"/>
      <c r="D4206" s="83"/>
      <c r="E4206" s="81"/>
      <c r="F4206" s="81"/>
      <c r="G4206" s="81"/>
      <c r="H4206" s="84"/>
    </row>
    <row r="4207" spans="1:8">
      <c r="A4207" s="82"/>
      <c r="B4207" s="82"/>
      <c r="C4207" s="84"/>
      <c r="D4207" s="83"/>
      <c r="E4207" s="81"/>
      <c r="F4207" s="81"/>
      <c r="G4207" s="81"/>
      <c r="H4207" s="84"/>
    </row>
    <row r="4208" spans="1:8">
      <c r="A4208" s="82"/>
      <c r="B4208" s="82"/>
      <c r="C4208" s="84"/>
      <c r="D4208" s="83"/>
      <c r="E4208" s="81"/>
      <c r="F4208" s="81"/>
      <c r="G4208" s="81"/>
      <c r="H4208" s="84"/>
    </row>
    <row r="4209" spans="1:8">
      <c r="A4209" s="82"/>
      <c r="B4209" s="82"/>
      <c r="C4209" s="84"/>
      <c r="D4209" s="83"/>
      <c r="E4209" s="81"/>
      <c r="F4209" s="81"/>
      <c r="G4209" s="81"/>
      <c r="H4209" s="84"/>
    </row>
    <row r="4210" spans="1:8">
      <c r="A4210" s="82"/>
      <c r="B4210" s="82"/>
      <c r="C4210" s="84"/>
      <c r="D4210" s="83"/>
      <c r="E4210" s="81"/>
      <c r="F4210" s="81"/>
      <c r="G4210" s="81"/>
      <c r="H4210" s="84"/>
    </row>
    <row r="4211" spans="1:8">
      <c r="A4211" s="82"/>
      <c r="B4211" s="82"/>
      <c r="C4211" s="84"/>
      <c r="D4211" s="83"/>
      <c r="E4211" s="81"/>
      <c r="F4211" s="81"/>
      <c r="G4211" s="81"/>
      <c r="H4211" s="84"/>
    </row>
    <row r="4212" spans="1:8">
      <c r="A4212" s="82"/>
      <c r="B4212" s="82"/>
      <c r="C4212" s="84"/>
      <c r="D4212" s="83"/>
      <c r="E4212" s="81"/>
      <c r="F4212" s="81"/>
      <c r="G4212" s="81"/>
      <c r="H4212" s="84"/>
    </row>
    <row r="4213" spans="1:8">
      <c r="A4213" s="82"/>
      <c r="B4213" s="82"/>
      <c r="C4213" s="84"/>
      <c r="D4213" s="83"/>
      <c r="E4213" s="81"/>
      <c r="F4213" s="81"/>
      <c r="G4213" s="81"/>
      <c r="H4213" s="84"/>
    </row>
    <row r="4214" spans="1:8">
      <c r="A4214" s="82"/>
      <c r="B4214" s="82"/>
      <c r="C4214" s="84"/>
      <c r="D4214" s="83"/>
      <c r="E4214" s="81"/>
      <c r="F4214" s="81"/>
      <c r="G4214" s="81"/>
      <c r="H4214" s="84"/>
    </row>
    <row r="4215" spans="1:8">
      <c r="A4215" s="82"/>
      <c r="B4215" s="82"/>
      <c r="C4215" s="84"/>
      <c r="D4215" s="83"/>
      <c r="E4215" s="81"/>
      <c r="F4215" s="81"/>
      <c r="G4215" s="81"/>
      <c r="H4215" s="84"/>
    </row>
    <row r="4216" spans="1:8">
      <c r="A4216" s="82"/>
      <c r="B4216" s="82"/>
      <c r="C4216" s="84"/>
      <c r="D4216" s="83"/>
      <c r="E4216" s="81"/>
      <c r="F4216" s="81"/>
      <c r="G4216" s="81"/>
      <c r="H4216" s="84"/>
    </row>
    <row r="4217" spans="1:8">
      <c r="A4217" s="82"/>
      <c r="B4217" s="82"/>
      <c r="C4217" s="84"/>
      <c r="D4217" s="83"/>
      <c r="E4217" s="81"/>
      <c r="F4217" s="81"/>
      <c r="G4217" s="81"/>
      <c r="H4217" s="84"/>
    </row>
    <row r="4218" spans="1:8">
      <c r="A4218" s="82"/>
      <c r="B4218" s="82"/>
      <c r="C4218" s="84"/>
      <c r="D4218" s="83"/>
      <c r="E4218" s="81"/>
      <c r="F4218" s="81"/>
      <c r="G4218" s="81"/>
      <c r="H4218" s="84"/>
    </row>
    <row r="4219" spans="1:8">
      <c r="A4219" s="82"/>
      <c r="B4219" s="82"/>
      <c r="C4219" s="84"/>
      <c r="D4219" s="83"/>
      <c r="E4219" s="81"/>
      <c r="F4219" s="81"/>
      <c r="G4219" s="81"/>
      <c r="H4219" s="84"/>
    </row>
    <row r="4220" spans="1:8">
      <c r="A4220" s="82"/>
      <c r="B4220" s="82"/>
      <c r="C4220" s="84"/>
      <c r="D4220" s="83"/>
      <c r="E4220" s="81"/>
      <c r="F4220" s="81"/>
      <c r="G4220" s="81"/>
      <c r="H4220" s="84"/>
    </row>
    <row r="4221" spans="1:8">
      <c r="A4221" s="82"/>
      <c r="B4221" s="82"/>
      <c r="C4221" s="84"/>
      <c r="D4221" s="83"/>
      <c r="E4221" s="81"/>
      <c r="F4221" s="81"/>
      <c r="G4221" s="81"/>
      <c r="H4221" s="84"/>
    </row>
    <row r="4222" spans="1:8">
      <c r="A4222" s="82"/>
      <c r="B4222" s="82"/>
      <c r="C4222" s="84"/>
      <c r="D4222" s="83"/>
      <c r="E4222" s="81"/>
      <c r="F4222" s="81"/>
      <c r="G4222" s="81"/>
      <c r="H4222" s="84"/>
    </row>
    <row r="4223" spans="1:8">
      <c r="A4223" s="82"/>
      <c r="B4223" s="82"/>
      <c r="C4223" s="84"/>
      <c r="D4223" s="83"/>
      <c r="E4223" s="81"/>
      <c r="F4223" s="81"/>
      <c r="G4223" s="81"/>
      <c r="H4223" s="84"/>
    </row>
    <row r="4224" spans="1:8">
      <c r="A4224" s="82"/>
      <c r="B4224" s="82"/>
      <c r="C4224" s="84"/>
      <c r="D4224" s="83"/>
      <c r="E4224" s="81"/>
      <c r="F4224" s="81"/>
      <c r="G4224" s="81"/>
      <c r="H4224" s="84"/>
    </row>
    <row r="4225" spans="1:8">
      <c r="A4225" s="82"/>
      <c r="B4225" s="82"/>
      <c r="C4225" s="84"/>
      <c r="D4225" s="83"/>
      <c r="E4225" s="81"/>
      <c r="F4225" s="81"/>
      <c r="G4225" s="81"/>
      <c r="H4225" s="84"/>
    </row>
    <row r="4226" spans="1:8">
      <c r="A4226" s="82"/>
      <c r="B4226" s="82"/>
      <c r="C4226" s="84"/>
      <c r="D4226" s="83"/>
      <c r="E4226" s="81"/>
      <c r="F4226" s="81"/>
      <c r="G4226" s="81"/>
      <c r="H4226" s="84"/>
    </row>
    <row r="4227" spans="1:8">
      <c r="A4227" s="82"/>
      <c r="B4227" s="82"/>
      <c r="C4227" s="84"/>
      <c r="D4227" s="83"/>
      <c r="E4227" s="81"/>
      <c r="F4227" s="81"/>
      <c r="G4227" s="81"/>
      <c r="H4227" s="84"/>
    </row>
    <row r="4228" spans="1:8">
      <c r="A4228" s="82"/>
      <c r="B4228" s="82"/>
      <c r="C4228" s="84"/>
      <c r="D4228" s="83"/>
      <c r="E4228" s="81"/>
      <c r="F4228" s="81"/>
      <c r="G4228" s="81"/>
      <c r="H4228" s="84"/>
    </row>
    <row r="4229" spans="1:8">
      <c r="A4229" s="82"/>
      <c r="B4229" s="82"/>
      <c r="C4229" s="84"/>
      <c r="D4229" s="83"/>
      <c r="E4229" s="81"/>
      <c r="F4229" s="81"/>
      <c r="G4229" s="81"/>
      <c r="H4229" s="84"/>
    </row>
    <row r="4230" spans="1:8">
      <c r="A4230" s="82"/>
      <c r="B4230" s="82"/>
      <c r="C4230" s="84"/>
      <c r="D4230" s="83"/>
      <c r="E4230" s="81"/>
      <c r="F4230" s="81"/>
      <c r="G4230" s="81"/>
      <c r="H4230" s="84"/>
    </row>
    <row r="4231" spans="1:8">
      <c r="A4231" s="82"/>
      <c r="B4231" s="82"/>
      <c r="C4231" s="84"/>
      <c r="D4231" s="83"/>
      <c r="E4231" s="81"/>
      <c r="F4231" s="81"/>
      <c r="G4231" s="81"/>
      <c r="H4231" s="84"/>
    </row>
    <row r="4232" spans="1:8">
      <c r="A4232" s="82"/>
      <c r="B4232" s="82"/>
      <c r="C4232" s="84"/>
      <c r="D4232" s="83"/>
      <c r="E4232" s="81"/>
      <c r="F4232" s="81"/>
      <c r="G4232" s="81"/>
      <c r="H4232" s="84"/>
    </row>
    <row r="4233" spans="1:8">
      <c r="A4233" s="82"/>
      <c r="B4233" s="82"/>
      <c r="C4233" s="84"/>
      <c r="D4233" s="83"/>
      <c r="E4233" s="81"/>
      <c r="F4233" s="81"/>
      <c r="G4233" s="81"/>
      <c r="H4233" s="84"/>
    </row>
    <row r="4234" spans="1:8">
      <c r="A4234" s="82"/>
      <c r="B4234" s="82"/>
      <c r="C4234" s="84"/>
      <c r="D4234" s="83"/>
      <c r="E4234" s="81"/>
      <c r="F4234" s="81"/>
      <c r="G4234" s="81"/>
      <c r="H4234" s="84"/>
    </row>
    <row r="4235" spans="1:8">
      <c r="A4235" s="82"/>
      <c r="B4235" s="82"/>
      <c r="C4235" s="84"/>
      <c r="D4235" s="83"/>
      <c r="E4235" s="81"/>
      <c r="F4235" s="81"/>
      <c r="G4235" s="81"/>
      <c r="H4235" s="84"/>
    </row>
    <row r="4236" spans="1:8">
      <c r="A4236" s="82"/>
      <c r="B4236" s="82"/>
      <c r="C4236" s="84"/>
      <c r="D4236" s="83"/>
      <c r="E4236" s="81"/>
      <c r="F4236" s="81"/>
      <c r="G4236" s="81"/>
      <c r="H4236" s="84"/>
    </row>
    <row r="4237" spans="1:8">
      <c r="A4237" s="82"/>
      <c r="B4237" s="82"/>
      <c r="C4237" s="84"/>
      <c r="D4237" s="83"/>
      <c r="E4237" s="81"/>
      <c r="F4237" s="81"/>
      <c r="G4237" s="81"/>
      <c r="H4237" s="84"/>
    </row>
    <row r="4238" spans="1:8">
      <c r="A4238" s="82"/>
      <c r="B4238" s="82"/>
      <c r="C4238" s="84"/>
      <c r="D4238" s="83"/>
      <c r="E4238" s="81"/>
      <c r="F4238" s="81"/>
      <c r="G4238" s="81"/>
      <c r="H4238" s="84"/>
    </row>
    <row r="4239" spans="1:8">
      <c r="A4239" s="82"/>
      <c r="B4239" s="82"/>
      <c r="C4239" s="84"/>
      <c r="D4239" s="83"/>
      <c r="E4239" s="81"/>
      <c r="F4239" s="81"/>
      <c r="G4239" s="81"/>
      <c r="H4239" s="84"/>
    </row>
    <row r="4240" spans="1:8">
      <c r="A4240" s="82"/>
      <c r="B4240" s="82"/>
      <c r="C4240" s="84"/>
      <c r="D4240" s="83"/>
      <c r="E4240" s="81"/>
      <c r="F4240" s="81"/>
      <c r="G4240" s="81"/>
      <c r="H4240" s="84"/>
    </row>
    <row r="4241" spans="1:8">
      <c r="A4241" s="82"/>
      <c r="B4241" s="82"/>
      <c r="C4241" s="84"/>
      <c r="D4241" s="83"/>
      <c r="E4241" s="81"/>
      <c r="F4241" s="81"/>
      <c r="G4241" s="81"/>
      <c r="H4241" s="84"/>
    </row>
    <row r="4242" spans="1:8">
      <c r="A4242" s="82"/>
      <c r="B4242" s="82"/>
      <c r="C4242" s="84"/>
      <c r="D4242" s="83"/>
      <c r="E4242" s="81"/>
      <c r="F4242" s="81"/>
      <c r="G4242" s="81"/>
      <c r="H4242" s="84"/>
    </row>
    <row r="4243" spans="1:8">
      <c r="A4243" s="82"/>
      <c r="B4243" s="82"/>
      <c r="C4243" s="84"/>
      <c r="D4243" s="83"/>
      <c r="E4243" s="81"/>
      <c r="F4243" s="81"/>
      <c r="G4243" s="81"/>
      <c r="H4243" s="84"/>
    </row>
    <row r="4244" spans="1:8">
      <c r="A4244" s="82"/>
      <c r="B4244" s="82"/>
      <c r="C4244" s="84"/>
      <c r="D4244" s="83"/>
      <c r="E4244" s="81"/>
      <c r="F4244" s="81"/>
      <c r="G4244" s="81"/>
      <c r="H4244" s="84"/>
    </row>
    <row r="4245" spans="1:8">
      <c r="A4245" s="82"/>
      <c r="B4245" s="82"/>
      <c r="C4245" s="84"/>
      <c r="D4245" s="83"/>
      <c r="E4245" s="81"/>
      <c r="F4245" s="81"/>
      <c r="G4245" s="81"/>
      <c r="H4245" s="84"/>
    </row>
    <row r="4246" spans="1:8">
      <c r="A4246" s="82"/>
      <c r="B4246" s="82"/>
      <c r="C4246" s="84"/>
      <c r="D4246" s="83"/>
      <c r="E4246" s="81"/>
      <c r="F4246" s="81"/>
      <c r="G4246" s="81"/>
      <c r="H4246" s="84"/>
    </row>
    <row r="4247" spans="1:8">
      <c r="A4247" s="82"/>
      <c r="B4247" s="82"/>
      <c r="C4247" s="84"/>
      <c r="D4247" s="83"/>
      <c r="E4247" s="81"/>
      <c r="F4247" s="81"/>
      <c r="G4247" s="81"/>
      <c r="H4247" s="84"/>
    </row>
    <row r="4248" spans="1:8">
      <c r="A4248" s="82"/>
      <c r="B4248" s="82"/>
      <c r="C4248" s="84"/>
      <c r="D4248" s="83"/>
      <c r="E4248" s="81"/>
      <c r="F4248" s="81"/>
      <c r="G4248" s="81"/>
      <c r="H4248" s="84"/>
    </row>
    <row r="4249" spans="1:8">
      <c r="A4249" s="82"/>
      <c r="B4249" s="82"/>
      <c r="C4249" s="84"/>
      <c r="D4249" s="83"/>
      <c r="E4249" s="81"/>
      <c r="F4249" s="81"/>
      <c r="G4249" s="81"/>
      <c r="H4249" s="84"/>
    </row>
    <row r="4250" spans="1:8">
      <c r="A4250" s="82"/>
      <c r="B4250" s="82"/>
      <c r="C4250" s="84"/>
      <c r="D4250" s="83"/>
      <c r="E4250" s="81"/>
      <c r="F4250" s="81"/>
      <c r="G4250" s="81"/>
      <c r="H4250" s="84"/>
    </row>
    <row r="4251" spans="1:8">
      <c r="A4251" s="82"/>
      <c r="B4251" s="82"/>
      <c r="C4251" s="84"/>
      <c r="D4251" s="83"/>
      <c r="E4251" s="81"/>
      <c r="F4251" s="81"/>
      <c r="G4251" s="81"/>
      <c r="H4251" s="84"/>
    </row>
    <row r="4252" spans="1:8">
      <c r="A4252" s="82"/>
      <c r="B4252" s="82"/>
      <c r="C4252" s="84"/>
      <c r="D4252" s="83"/>
      <c r="E4252" s="81"/>
      <c r="F4252" s="81"/>
      <c r="G4252" s="81"/>
      <c r="H4252" s="84"/>
    </row>
    <row r="4253" spans="1:8">
      <c r="A4253" s="82"/>
      <c r="B4253" s="82"/>
      <c r="C4253" s="84"/>
      <c r="D4253" s="83"/>
      <c r="E4253" s="81"/>
      <c r="F4253" s="81"/>
      <c r="G4253" s="81"/>
      <c r="H4253" s="84"/>
    </row>
    <row r="4254" spans="1:8">
      <c r="A4254" s="82"/>
      <c r="B4254" s="82"/>
      <c r="C4254" s="84"/>
      <c r="D4254" s="83"/>
      <c r="E4254" s="81"/>
      <c r="F4254" s="81"/>
      <c r="G4254" s="81"/>
      <c r="H4254" s="84"/>
    </row>
    <row r="4255" spans="1:8">
      <c r="A4255" s="82"/>
      <c r="B4255" s="82"/>
      <c r="C4255" s="84"/>
      <c r="D4255" s="83"/>
      <c r="E4255" s="81"/>
      <c r="F4255" s="81"/>
      <c r="G4255" s="81"/>
      <c r="H4255" s="84"/>
    </row>
    <row r="4256" spans="1:8">
      <c r="A4256" s="82"/>
      <c r="B4256" s="82"/>
      <c r="C4256" s="84"/>
      <c r="D4256" s="83"/>
      <c r="E4256" s="81"/>
      <c r="F4256" s="81"/>
      <c r="G4256" s="81"/>
      <c r="H4256" s="84"/>
    </row>
    <row r="4257" spans="1:8">
      <c r="A4257" s="82"/>
      <c r="B4257" s="82"/>
      <c r="C4257" s="84"/>
      <c r="D4257" s="83"/>
      <c r="E4257" s="81"/>
      <c r="F4257" s="81"/>
      <c r="G4257" s="81"/>
      <c r="H4257" s="84"/>
    </row>
    <row r="4258" spans="1:8">
      <c r="A4258" s="82"/>
      <c r="B4258" s="82"/>
      <c r="C4258" s="84"/>
      <c r="D4258" s="83"/>
      <c r="E4258" s="81"/>
      <c r="F4258" s="81"/>
      <c r="G4258" s="81"/>
      <c r="H4258" s="84"/>
    </row>
    <row r="4259" spans="1:8">
      <c r="A4259" s="82"/>
      <c r="B4259" s="82"/>
      <c r="C4259" s="84"/>
      <c r="D4259" s="83"/>
      <c r="E4259" s="81"/>
      <c r="F4259" s="81"/>
      <c r="G4259" s="81"/>
      <c r="H4259" s="84"/>
    </row>
    <row r="4260" spans="1:8">
      <c r="A4260" s="82"/>
      <c r="B4260" s="82"/>
      <c r="C4260" s="84"/>
      <c r="D4260" s="83"/>
      <c r="E4260" s="81"/>
      <c r="F4260" s="81"/>
      <c r="G4260" s="81"/>
      <c r="H4260" s="84"/>
    </row>
    <row r="4261" spans="1:8">
      <c r="A4261" s="82"/>
      <c r="B4261" s="82"/>
      <c r="C4261" s="84"/>
      <c r="D4261" s="83"/>
      <c r="E4261" s="81"/>
      <c r="F4261" s="81"/>
      <c r="G4261" s="81"/>
      <c r="H4261" s="84"/>
    </row>
    <row r="4262" spans="1:8">
      <c r="A4262" s="82"/>
      <c r="B4262" s="82"/>
      <c r="C4262" s="84"/>
      <c r="D4262" s="83"/>
      <c r="E4262" s="81"/>
      <c r="F4262" s="81"/>
      <c r="G4262" s="81"/>
      <c r="H4262" s="84"/>
    </row>
    <row r="4263" spans="1:8">
      <c r="A4263" s="82"/>
      <c r="B4263" s="82"/>
      <c r="C4263" s="84"/>
      <c r="D4263" s="83"/>
      <c r="E4263" s="81"/>
      <c r="F4263" s="81"/>
      <c r="G4263" s="81"/>
      <c r="H4263" s="84"/>
    </row>
    <row r="4264" spans="1:8">
      <c r="A4264" s="82"/>
      <c r="B4264" s="82"/>
      <c r="C4264" s="84"/>
      <c r="D4264" s="83"/>
      <c r="E4264" s="81"/>
      <c r="F4264" s="81"/>
      <c r="G4264" s="81"/>
      <c r="H4264" s="84"/>
    </row>
    <row r="4265" spans="1:8">
      <c r="A4265" s="82"/>
      <c r="B4265" s="82"/>
      <c r="C4265" s="84"/>
      <c r="D4265" s="83"/>
      <c r="E4265" s="81"/>
      <c r="F4265" s="81"/>
      <c r="G4265" s="81"/>
      <c r="H4265" s="84"/>
    </row>
    <row r="4266" spans="1:8">
      <c r="A4266" s="82"/>
      <c r="B4266" s="82"/>
      <c r="C4266" s="84"/>
      <c r="D4266" s="83"/>
      <c r="E4266" s="81"/>
      <c r="F4266" s="81"/>
      <c r="G4266" s="81"/>
      <c r="H4266" s="84"/>
    </row>
    <row r="4267" spans="1:8">
      <c r="A4267" s="82"/>
      <c r="B4267" s="82"/>
      <c r="C4267" s="84"/>
      <c r="D4267" s="83"/>
      <c r="E4267" s="81"/>
      <c r="F4267" s="81"/>
      <c r="G4267" s="81"/>
      <c r="H4267" s="84"/>
    </row>
    <row r="4268" spans="1:8">
      <c r="A4268" s="82"/>
      <c r="B4268" s="82"/>
      <c r="C4268" s="84"/>
      <c r="D4268" s="83"/>
      <c r="E4268" s="81"/>
      <c r="F4268" s="81"/>
      <c r="G4268" s="81"/>
      <c r="H4268" s="84"/>
    </row>
    <row r="4269" spans="1:8">
      <c r="A4269" s="82"/>
      <c r="B4269" s="82"/>
      <c r="C4269" s="84"/>
      <c r="D4269" s="83"/>
      <c r="E4269" s="81"/>
      <c r="F4269" s="81"/>
      <c r="G4269" s="81"/>
      <c r="H4269" s="84"/>
    </row>
    <row r="4270" spans="1:8">
      <c r="A4270" s="82"/>
      <c r="B4270" s="82"/>
      <c r="C4270" s="84"/>
      <c r="D4270" s="83"/>
      <c r="E4270" s="81"/>
      <c r="F4270" s="81"/>
      <c r="G4270" s="81"/>
      <c r="H4270" s="84"/>
    </row>
    <row r="4271" spans="1:8">
      <c r="A4271" s="82"/>
      <c r="B4271" s="82"/>
      <c r="C4271" s="84"/>
      <c r="D4271" s="83"/>
      <c r="E4271" s="81"/>
      <c r="F4271" s="81"/>
      <c r="G4271" s="81"/>
      <c r="H4271" s="84"/>
    </row>
    <row r="4272" spans="1:8">
      <c r="A4272" s="82"/>
      <c r="B4272" s="82"/>
      <c r="C4272" s="84"/>
      <c r="D4272" s="83"/>
      <c r="E4272" s="81"/>
      <c r="F4272" s="81"/>
      <c r="G4272" s="81"/>
      <c r="H4272" s="84"/>
    </row>
    <row r="4273" spans="1:8">
      <c r="A4273" s="82"/>
      <c r="B4273" s="82"/>
      <c r="C4273" s="84"/>
      <c r="D4273" s="83"/>
      <c r="E4273" s="81"/>
      <c r="F4273" s="81"/>
      <c r="G4273" s="81"/>
      <c r="H4273" s="84"/>
    </row>
    <row r="4274" spans="1:8">
      <c r="A4274" s="82"/>
      <c r="B4274" s="82"/>
      <c r="C4274" s="84"/>
      <c r="D4274" s="83"/>
      <c r="E4274" s="81"/>
      <c r="F4274" s="81"/>
      <c r="G4274" s="81"/>
      <c r="H4274" s="84"/>
    </row>
    <row r="4275" spans="1:8">
      <c r="A4275" s="82"/>
      <c r="B4275" s="82"/>
      <c r="C4275" s="84"/>
      <c r="D4275" s="83"/>
      <c r="E4275" s="81"/>
      <c r="F4275" s="81"/>
      <c r="G4275" s="81"/>
      <c r="H4275" s="84"/>
    </row>
    <row r="4276" spans="1:8">
      <c r="A4276" s="82"/>
      <c r="B4276" s="82"/>
      <c r="C4276" s="84"/>
      <c r="D4276" s="83"/>
      <c r="E4276" s="81"/>
      <c r="F4276" s="81"/>
      <c r="G4276" s="81"/>
      <c r="H4276" s="84"/>
    </row>
    <row r="4277" spans="1:8">
      <c r="A4277" s="82"/>
      <c r="B4277" s="82"/>
      <c r="C4277" s="84"/>
      <c r="D4277" s="83"/>
      <c r="E4277" s="81"/>
      <c r="F4277" s="81"/>
      <c r="G4277" s="81"/>
      <c r="H4277" s="84"/>
    </row>
    <row r="4278" spans="1:8">
      <c r="A4278" s="82"/>
      <c r="B4278" s="82"/>
      <c r="C4278" s="84"/>
      <c r="D4278" s="83"/>
      <c r="E4278" s="81"/>
      <c r="F4278" s="81"/>
      <c r="G4278" s="81"/>
      <c r="H4278" s="84"/>
    </row>
    <row r="4279" spans="1:8">
      <c r="A4279" s="82"/>
      <c r="B4279" s="82"/>
      <c r="C4279" s="84"/>
      <c r="D4279" s="83"/>
      <c r="E4279" s="81"/>
      <c r="F4279" s="81"/>
      <c r="G4279" s="81"/>
      <c r="H4279" s="84"/>
    </row>
    <row r="4280" spans="1:8">
      <c r="A4280" s="82"/>
      <c r="B4280" s="82"/>
      <c r="C4280" s="84"/>
      <c r="D4280" s="83"/>
      <c r="E4280" s="81"/>
      <c r="F4280" s="81"/>
      <c r="G4280" s="81"/>
      <c r="H4280" s="84"/>
    </row>
    <row r="4281" spans="1:8">
      <c r="A4281" s="82"/>
      <c r="B4281" s="82"/>
      <c r="C4281" s="84"/>
      <c r="D4281" s="83"/>
      <c r="E4281" s="81"/>
      <c r="F4281" s="81"/>
      <c r="G4281" s="81"/>
      <c r="H4281" s="84"/>
    </row>
    <row r="4282" spans="1:8">
      <c r="A4282" s="82"/>
      <c r="B4282" s="82"/>
      <c r="C4282" s="84"/>
      <c r="D4282" s="83"/>
      <c r="E4282" s="81"/>
      <c r="F4282" s="81"/>
      <c r="G4282" s="81"/>
      <c r="H4282" s="84"/>
    </row>
    <row r="4283" spans="1:8">
      <c r="A4283" s="82"/>
      <c r="B4283" s="82"/>
      <c r="C4283" s="84"/>
      <c r="D4283" s="83"/>
      <c r="E4283" s="81"/>
      <c r="F4283" s="81"/>
      <c r="G4283" s="81"/>
      <c r="H4283" s="84"/>
    </row>
    <row r="4284" spans="1:8">
      <c r="A4284" s="82"/>
      <c r="B4284" s="82"/>
      <c r="C4284" s="84"/>
      <c r="D4284" s="83"/>
      <c r="E4284" s="81"/>
      <c r="F4284" s="81"/>
      <c r="G4284" s="81"/>
      <c r="H4284" s="84"/>
    </row>
    <row r="4285" spans="1:8">
      <c r="A4285" s="82"/>
      <c r="B4285" s="82"/>
      <c r="C4285" s="84"/>
      <c r="D4285" s="83"/>
      <c r="E4285" s="81"/>
      <c r="F4285" s="81"/>
      <c r="G4285" s="81"/>
      <c r="H4285" s="84"/>
    </row>
    <row r="4286" spans="1:8">
      <c r="A4286" s="82"/>
      <c r="B4286" s="82"/>
      <c r="C4286" s="84"/>
      <c r="D4286" s="83"/>
      <c r="E4286" s="81"/>
      <c r="F4286" s="81"/>
      <c r="G4286" s="81"/>
      <c r="H4286" s="84"/>
    </row>
    <row r="4287" spans="1:8">
      <c r="A4287" s="82"/>
      <c r="B4287" s="82"/>
      <c r="C4287" s="84"/>
      <c r="D4287" s="83"/>
      <c r="E4287" s="81"/>
      <c r="F4287" s="81"/>
      <c r="G4287" s="81"/>
      <c r="H4287" s="84"/>
    </row>
    <row r="4288" spans="1:8">
      <c r="A4288" s="82"/>
      <c r="B4288" s="82"/>
      <c r="C4288" s="84"/>
      <c r="D4288" s="83"/>
      <c r="E4288" s="81"/>
      <c r="F4288" s="81"/>
      <c r="G4288" s="81"/>
      <c r="H4288" s="84"/>
    </row>
    <row r="4289" spans="1:8">
      <c r="A4289" s="82"/>
      <c r="B4289" s="82"/>
      <c r="C4289" s="84"/>
      <c r="D4289" s="83"/>
      <c r="E4289" s="81"/>
      <c r="F4289" s="81"/>
      <c r="G4289" s="81"/>
      <c r="H4289" s="84"/>
    </row>
    <row r="4290" spans="1:8">
      <c r="A4290" s="82"/>
      <c r="B4290" s="82"/>
      <c r="C4290" s="84"/>
      <c r="D4290" s="83"/>
      <c r="E4290" s="81"/>
      <c r="F4290" s="81"/>
      <c r="G4290" s="81"/>
      <c r="H4290" s="84"/>
    </row>
    <row r="4291" spans="1:8">
      <c r="A4291" s="82"/>
      <c r="B4291" s="82"/>
      <c r="C4291" s="84"/>
      <c r="D4291" s="83"/>
      <c r="E4291" s="81"/>
      <c r="F4291" s="81"/>
      <c r="G4291" s="81"/>
      <c r="H4291" s="84"/>
    </row>
    <row r="4292" spans="1:8">
      <c r="A4292" s="82"/>
      <c r="B4292" s="82"/>
      <c r="C4292" s="84"/>
      <c r="D4292" s="83"/>
      <c r="E4292" s="81"/>
      <c r="F4292" s="81"/>
      <c r="G4292" s="81"/>
      <c r="H4292" s="84"/>
    </row>
    <row r="4293" spans="1:8">
      <c r="A4293" s="82"/>
      <c r="B4293" s="82"/>
      <c r="C4293" s="84"/>
      <c r="D4293" s="83"/>
      <c r="E4293" s="81"/>
      <c r="F4293" s="81"/>
      <c r="G4293" s="81"/>
      <c r="H4293" s="84"/>
    </row>
    <row r="4294" spans="1:8">
      <c r="A4294" s="82"/>
      <c r="B4294" s="82"/>
      <c r="C4294" s="84"/>
      <c r="D4294" s="83"/>
      <c r="E4294" s="81"/>
      <c r="F4294" s="81"/>
      <c r="G4294" s="81"/>
      <c r="H4294" s="84"/>
    </row>
    <row r="4295" spans="1:8">
      <c r="A4295" s="82"/>
      <c r="B4295" s="82"/>
      <c r="C4295" s="84"/>
      <c r="D4295" s="83"/>
      <c r="E4295" s="81"/>
      <c r="F4295" s="81"/>
      <c r="G4295" s="81"/>
      <c r="H4295" s="84"/>
    </row>
    <row r="4296" spans="1:8">
      <c r="A4296" s="82"/>
      <c r="B4296" s="82"/>
      <c r="C4296" s="84"/>
      <c r="D4296" s="83"/>
      <c r="E4296" s="81"/>
      <c r="F4296" s="81"/>
      <c r="G4296" s="81"/>
      <c r="H4296" s="84"/>
    </row>
    <row r="4297" spans="1:8">
      <c r="A4297" s="82"/>
      <c r="B4297" s="82"/>
      <c r="C4297" s="84"/>
      <c r="D4297" s="83"/>
      <c r="E4297" s="81"/>
      <c r="F4297" s="81"/>
      <c r="G4297" s="81"/>
      <c r="H4297" s="84"/>
    </row>
    <row r="4298" spans="1:8">
      <c r="A4298" s="82"/>
      <c r="B4298" s="82"/>
      <c r="C4298" s="84"/>
      <c r="D4298" s="83"/>
      <c r="E4298" s="81"/>
      <c r="F4298" s="81"/>
      <c r="G4298" s="81"/>
      <c r="H4298" s="84"/>
    </row>
    <row r="4299" spans="1:8">
      <c r="A4299" s="82"/>
      <c r="B4299" s="82"/>
      <c r="C4299" s="84"/>
      <c r="D4299" s="83"/>
      <c r="E4299" s="81"/>
      <c r="F4299" s="81"/>
      <c r="G4299" s="81"/>
      <c r="H4299" s="84"/>
    </row>
    <row r="4300" spans="1:8">
      <c r="A4300" s="82"/>
      <c r="B4300" s="82"/>
      <c r="C4300" s="84"/>
      <c r="D4300" s="83"/>
      <c r="E4300" s="81"/>
      <c r="F4300" s="81"/>
      <c r="G4300" s="81"/>
      <c r="H4300" s="84"/>
    </row>
    <row r="4301" spans="1:8">
      <c r="A4301" s="82"/>
      <c r="B4301" s="82"/>
      <c r="C4301" s="84"/>
      <c r="D4301" s="83"/>
      <c r="E4301" s="81"/>
      <c r="F4301" s="81"/>
      <c r="G4301" s="81"/>
      <c r="H4301" s="84"/>
    </row>
    <row r="4302" spans="1:8">
      <c r="A4302" s="82"/>
      <c r="B4302" s="82"/>
      <c r="C4302" s="84"/>
      <c r="D4302" s="83"/>
      <c r="E4302" s="81"/>
      <c r="F4302" s="81"/>
      <c r="G4302" s="81"/>
      <c r="H4302" s="84"/>
    </row>
    <row r="4303" spans="1:8">
      <c r="A4303" s="82"/>
      <c r="B4303" s="82"/>
      <c r="C4303" s="84"/>
      <c r="D4303" s="83"/>
      <c r="E4303" s="81"/>
      <c r="F4303" s="81"/>
      <c r="G4303" s="81"/>
      <c r="H4303" s="84"/>
    </row>
    <row r="4304" spans="1:8">
      <c r="A4304" s="82"/>
      <c r="B4304" s="82"/>
      <c r="C4304" s="84"/>
      <c r="D4304" s="83"/>
      <c r="E4304" s="81"/>
      <c r="F4304" s="81"/>
      <c r="G4304" s="81"/>
      <c r="H4304" s="84"/>
    </row>
    <row r="4305" spans="1:8">
      <c r="A4305" s="82"/>
      <c r="B4305" s="82"/>
      <c r="C4305" s="84"/>
      <c r="D4305" s="83"/>
      <c r="E4305" s="81"/>
      <c r="F4305" s="81"/>
      <c r="G4305" s="81"/>
      <c r="H4305" s="84"/>
    </row>
    <row r="4306" spans="1:8">
      <c r="A4306" s="82"/>
      <c r="B4306" s="82"/>
      <c r="C4306" s="84"/>
      <c r="D4306" s="83"/>
      <c r="E4306" s="81"/>
      <c r="F4306" s="81"/>
      <c r="G4306" s="81"/>
      <c r="H4306" s="84"/>
    </row>
    <row r="4307" spans="1:8">
      <c r="A4307" s="82"/>
      <c r="B4307" s="82"/>
      <c r="C4307" s="84"/>
      <c r="D4307" s="83"/>
      <c r="E4307" s="81"/>
      <c r="F4307" s="81"/>
      <c r="G4307" s="81"/>
      <c r="H4307" s="84"/>
    </row>
    <row r="4308" spans="1:8">
      <c r="A4308" s="82"/>
      <c r="B4308" s="82"/>
      <c r="C4308" s="84"/>
      <c r="D4308" s="83"/>
      <c r="E4308" s="81"/>
      <c r="F4308" s="81"/>
      <c r="G4308" s="81"/>
      <c r="H4308" s="84"/>
    </row>
    <row r="4309" spans="1:8">
      <c r="A4309" s="82"/>
      <c r="B4309" s="82"/>
      <c r="C4309" s="84"/>
      <c r="D4309" s="83"/>
      <c r="E4309" s="81"/>
      <c r="F4309" s="81"/>
      <c r="G4309" s="81"/>
      <c r="H4309" s="84"/>
    </row>
    <row r="4310" spans="1:8">
      <c r="A4310" s="82"/>
      <c r="B4310" s="82"/>
      <c r="C4310" s="84"/>
      <c r="D4310" s="83"/>
      <c r="E4310" s="81"/>
      <c r="F4310" s="81"/>
      <c r="G4310" s="81"/>
      <c r="H4310" s="84"/>
    </row>
    <row r="4311" spans="1:8">
      <c r="A4311" s="82"/>
      <c r="B4311" s="82"/>
      <c r="C4311" s="84"/>
      <c r="D4311" s="83"/>
      <c r="E4311" s="81"/>
      <c r="F4311" s="81"/>
      <c r="G4311" s="81"/>
      <c r="H4311" s="84"/>
    </row>
    <row r="4312" spans="1:8">
      <c r="A4312" s="82"/>
      <c r="B4312" s="82"/>
      <c r="C4312" s="84"/>
      <c r="D4312" s="83"/>
      <c r="E4312" s="81"/>
      <c r="F4312" s="81"/>
      <c r="G4312" s="81"/>
      <c r="H4312" s="84"/>
    </row>
    <row r="4313" spans="1:8">
      <c r="A4313" s="82"/>
      <c r="B4313" s="82"/>
      <c r="C4313" s="84"/>
      <c r="D4313" s="83"/>
      <c r="E4313" s="81"/>
      <c r="F4313" s="81"/>
      <c r="G4313" s="81"/>
      <c r="H4313" s="84"/>
    </row>
    <row r="4314" spans="1:8">
      <c r="A4314" s="82"/>
      <c r="B4314" s="82"/>
      <c r="C4314" s="84"/>
      <c r="D4314" s="83"/>
      <c r="E4314" s="81"/>
      <c r="F4314" s="81"/>
      <c r="G4314" s="81"/>
      <c r="H4314" s="84"/>
    </row>
    <row r="4315" spans="1:8">
      <c r="A4315" s="82"/>
      <c r="B4315" s="82"/>
      <c r="C4315" s="84"/>
      <c r="D4315" s="83"/>
      <c r="E4315" s="81"/>
      <c r="F4315" s="81"/>
      <c r="G4315" s="81"/>
      <c r="H4315" s="84"/>
    </row>
    <row r="4316" spans="1:8">
      <c r="A4316" s="82"/>
      <c r="B4316" s="82"/>
      <c r="C4316" s="84"/>
      <c r="D4316" s="83"/>
      <c r="E4316" s="81"/>
      <c r="F4316" s="81"/>
      <c r="G4316" s="81"/>
      <c r="H4316" s="84"/>
    </row>
    <row r="4317" spans="1:8">
      <c r="A4317" s="82"/>
      <c r="B4317" s="82"/>
      <c r="C4317" s="84"/>
      <c r="D4317" s="83"/>
      <c r="E4317" s="81"/>
      <c r="F4317" s="81"/>
      <c r="G4317" s="81"/>
      <c r="H4317" s="84"/>
    </row>
    <row r="4318" spans="1:8">
      <c r="A4318" s="82"/>
      <c r="B4318" s="82"/>
      <c r="C4318" s="84"/>
      <c r="D4318" s="83"/>
      <c r="E4318" s="81"/>
      <c r="F4318" s="81"/>
      <c r="G4318" s="81"/>
      <c r="H4318" s="84"/>
    </row>
    <row r="4319" spans="1:8">
      <c r="A4319" s="82"/>
      <c r="B4319" s="82"/>
      <c r="C4319" s="84"/>
      <c r="D4319" s="83"/>
      <c r="E4319" s="81"/>
      <c r="F4319" s="81"/>
      <c r="G4319" s="81"/>
      <c r="H4319" s="84"/>
    </row>
    <row r="4320" spans="1:8">
      <c r="A4320" s="82"/>
      <c r="B4320" s="82"/>
      <c r="C4320" s="84"/>
      <c r="D4320" s="83"/>
      <c r="E4320" s="81"/>
      <c r="F4320" s="81"/>
      <c r="G4320" s="81"/>
      <c r="H4320" s="84"/>
    </row>
    <row r="4321" spans="1:8">
      <c r="A4321" s="82"/>
      <c r="B4321" s="82"/>
      <c r="C4321" s="84"/>
      <c r="D4321" s="83"/>
      <c r="E4321" s="81"/>
      <c r="F4321" s="81"/>
      <c r="G4321" s="81"/>
      <c r="H4321" s="84"/>
    </row>
    <row r="4322" spans="1:8">
      <c r="A4322" s="82"/>
      <c r="B4322" s="82"/>
      <c r="C4322" s="84"/>
      <c r="D4322" s="83"/>
      <c r="E4322" s="81"/>
      <c r="F4322" s="81"/>
      <c r="G4322" s="81"/>
      <c r="H4322" s="84"/>
    </row>
    <row r="4323" spans="1:8">
      <c r="A4323" s="82"/>
      <c r="B4323" s="82"/>
      <c r="C4323" s="84"/>
      <c r="D4323" s="83"/>
      <c r="E4323" s="81"/>
      <c r="F4323" s="81"/>
      <c r="G4323" s="81"/>
      <c r="H4323" s="84"/>
    </row>
    <row r="4324" spans="1:8">
      <c r="A4324" s="82"/>
      <c r="B4324" s="82"/>
      <c r="C4324" s="84"/>
      <c r="D4324" s="83"/>
      <c r="E4324" s="81"/>
      <c r="F4324" s="81"/>
      <c r="G4324" s="81"/>
      <c r="H4324" s="84"/>
    </row>
    <row r="4325" spans="1:8">
      <c r="A4325" s="82"/>
      <c r="B4325" s="82"/>
      <c r="C4325" s="84"/>
      <c r="D4325" s="83"/>
      <c r="E4325" s="81"/>
      <c r="F4325" s="81"/>
      <c r="G4325" s="81"/>
      <c r="H4325" s="84"/>
    </row>
    <row r="4326" spans="1:8">
      <c r="A4326" s="82"/>
      <c r="B4326" s="82"/>
      <c r="C4326" s="84"/>
      <c r="D4326" s="83"/>
      <c r="E4326" s="81"/>
      <c r="F4326" s="81"/>
      <c r="G4326" s="81"/>
      <c r="H4326" s="84"/>
    </row>
    <row r="4327" spans="1:8">
      <c r="A4327" s="82"/>
      <c r="B4327" s="82"/>
      <c r="C4327" s="84"/>
      <c r="D4327" s="83"/>
      <c r="E4327" s="81"/>
      <c r="F4327" s="81"/>
      <c r="G4327" s="81"/>
      <c r="H4327" s="84"/>
    </row>
    <row r="4328" spans="1:8">
      <c r="A4328" s="82"/>
      <c r="B4328" s="82"/>
      <c r="C4328" s="84"/>
      <c r="D4328" s="83"/>
      <c r="E4328" s="81"/>
      <c r="F4328" s="81"/>
      <c r="G4328" s="81"/>
      <c r="H4328" s="84"/>
    </row>
    <row r="4329" spans="1:8">
      <c r="A4329" s="82"/>
      <c r="B4329" s="82"/>
      <c r="C4329" s="84"/>
      <c r="D4329" s="83"/>
      <c r="E4329" s="81"/>
      <c r="F4329" s="81"/>
      <c r="G4329" s="81"/>
      <c r="H4329" s="84"/>
    </row>
    <row r="4330" spans="1:8">
      <c r="A4330" s="82"/>
      <c r="B4330" s="82"/>
      <c r="C4330" s="84"/>
      <c r="D4330" s="83"/>
      <c r="E4330" s="81"/>
      <c r="F4330" s="81"/>
      <c r="G4330" s="81"/>
      <c r="H4330" s="84"/>
    </row>
    <row r="4331" spans="1:8">
      <c r="A4331" s="82"/>
      <c r="B4331" s="82"/>
      <c r="C4331" s="84"/>
      <c r="D4331" s="83"/>
      <c r="E4331" s="81"/>
      <c r="F4331" s="81"/>
      <c r="G4331" s="81"/>
      <c r="H4331" s="84"/>
    </row>
    <row r="4332" spans="1:8">
      <c r="A4332" s="82"/>
      <c r="B4332" s="82"/>
      <c r="C4332" s="84"/>
      <c r="D4332" s="83"/>
      <c r="E4332" s="81"/>
      <c r="F4332" s="81"/>
      <c r="G4332" s="81"/>
      <c r="H4332" s="84"/>
    </row>
    <row r="4333" spans="1:8">
      <c r="A4333" s="82"/>
      <c r="B4333" s="82"/>
      <c r="C4333" s="84"/>
      <c r="D4333" s="83"/>
      <c r="E4333" s="81"/>
      <c r="F4333" s="81"/>
      <c r="G4333" s="81"/>
      <c r="H4333" s="84"/>
    </row>
    <row r="4334" spans="1:8">
      <c r="A4334" s="82"/>
      <c r="B4334" s="82"/>
      <c r="C4334" s="84"/>
      <c r="D4334" s="83"/>
      <c r="E4334" s="81"/>
      <c r="F4334" s="81"/>
      <c r="G4334" s="81"/>
      <c r="H4334" s="84"/>
    </row>
    <row r="4335" spans="1:8">
      <c r="A4335" s="82"/>
      <c r="B4335" s="82"/>
      <c r="C4335" s="84"/>
      <c r="D4335" s="83"/>
      <c r="E4335" s="81"/>
      <c r="F4335" s="81"/>
      <c r="G4335" s="81"/>
      <c r="H4335" s="84"/>
    </row>
    <row r="4336" spans="1:8">
      <c r="A4336" s="82"/>
      <c r="B4336" s="82"/>
      <c r="C4336" s="84"/>
      <c r="D4336" s="83"/>
      <c r="E4336" s="81"/>
      <c r="F4336" s="81"/>
      <c r="G4336" s="81"/>
      <c r="H4336" s="84"/>
    </row>
    <row r="4337" spans="1:8">
      <c r="A4337" s="82"/>
      <c r="B4337" s="82"/>
      <c r="C4337" s="84"/>
      <c r="D4337" s="83"/>
      <c r="E4337" s="81"/>
      <c r="F4337" s="81"/>
      <c r="G4337" s="81"/>
      <c r="H4337" s="84"/>
    </row>
    <row r="4338" spans="1:8">
      <c r="A4338" s="82"/>
      <c r="B4338" s="82"/>
      <c r="C4338" s="84"/>
      <c r="D4338" s="83"/>
      <c r="E4338" s="81"/>
      <c r="F4338" s="81"/>
      <c r="G4338" s="81"/>
      <c r="H4338" s="84"/>
    </row>
    <row r="4339" spans="1:8">
      <c r="A4339" s="82"/>
      <c r="B4339" s="82"/>
      <c r="C4339" s="84"/>
      <c r="D4339" s="83"/>
      <c r="E4339" s="81"/>
      <c r="F4339" s="81"/>
      <c r="G4339" s="81"/>
      <c r="H4339" s="84"/>
    </row>
    <row r="4340" spans="1:8">
      <c r="A4340" s="82"/>
      <c r="B4340" s="82"/>
      <c r="C4340" s="84"/>
      <c r="D4340" s="83"/>
      <c r="E4340" s="81"/>
      <c r="F4340" s="81"/>
      <c r="G4340" s="81"/>
      <c r="H4340" s="84"/>
    </row>
    <row r="4341" spans="1:8">
      <c r="A4341" s="82"/>
      <c r="B4341" s="82"/>
      <c r="C4341" s="84"/>
      <c r="D4341" s="83"/>
      <c r="E4341" s="81"/>
      <c r="F4341" s="81"/>
      <c r="G4341" s="81"/>
      <c r="H4341" s="84"/>
    </row>
    <row r="4342" spans="1:8">
      <c r="A4342" s="82"/>
      <c r="B4342" s="82"/>
      <c r="C4342" s="84"/>
      <c r="D4342" s="83"/>
      <c r="E4342" s="81"/>
      <c r="F4342" s="81"/>
      <c r="G4342" s="81"/>
      <c r="H4342" s="84"/>
    </row>
    <row r="4343" spans="1:8">
      <c r="A4343" s="82"/>
      <c r="B4343" s="82"/>
      <c r="C4343" s="84"/>
      <c r="D4343" s="83"/>
      <c r="E4343" s="81"/>
      <c r="F4343" s="81"/>
      <c r="G4343" s="81"/>
      <c r="H4343" s="84"/>
    </row>
    <row r="4344" spans="1:8">
      <c r="A4344" s="82"/>
      <c r="B4344" s="82"/>
      <c r="C4344" s="84"/>
      <c r="D4344" s="83"/>
      <c r="E4344" s="81"/>
      <c r="F4344" s="81"/>
      <c r="G4344" s="81"/>
      <c r="H4344" s="84"/>
    </row>
    <row r="4345" spans="1:8">
      <c r="A4345" s="82"/>
      <c r="B4345" s="82"/>
      <c r="C4345" s="84"/>
      <c r="D4345" s="83"/>
      <c r="E4345" s="81"/>
      <c r="F4345" s="81"/>
      <c r="G4345" s="81"/>
      <c r="H4345" s="84"/>
    </row>
    <row r="4346" spans="1:8">
      <c r="A4346" s="82"/>
      <c r="B4346" s="82"/>
      <c r="C4346" s="84"/>
      <c r="D4346" s="83"/>
      <c r="E4346" s="81"/>
      <c r="F4346" s="81"/>
      <c r="G4346" s="81"/>
      <c r="H4346" s="84"/>
    </row>
    <row r="4347" spans="1:8">
      <c r="A4347" s="82"/>
      <c r="B4347" s="82"/>
      <c r="C4347" s="84"/>
      <c r="D4347" s="83"/>
      <c r="E4347" s="81"/>
      <c r="F4347" s="81"/>
      <c r="G4347" s="81"/>
      <c r="H4347" s="84"/>
    </row>
    <row r="4348" spans="1:8">
      <c r="A4348" s="82"/>
      <c r="B4348" s="82"/>
      <c r="C4348" s="84"/>
      <c r="D4348" s="83"/>
      <c r="E4348" s="81"/>
      <c r="F4348" s="81"/>
      <c r="G4348" s="81"/>
      <c r="H4348" s="84"/>
    </row>
    <row r="4349" spans="1:8">
      <c r="A4349" s="82"/>
      <c r="B4349" s="82"/>
      <c r="C4349" s="84"/>
      <c r="D4349" s="83"/>
      <c r="E4349" s="81"/>
      <c r="F4349" s="81"/>
      <c r="G4349" s="81"/>
      <c r="H4349" s="84"/>
    </row>
    <row r="4350" spans="1:8">
      <c r="A4350" s="82"/>
      <c r="B4350" s="82"/>
      <c r="C4350" s="84"/>
      <c r="D4350" s="83"/>
      <c r="E4350" s="81"/>
      <c r="F4350" s="81"/>
      <c r="G4350" s="81"/>
      <c r="H4350" s="84"/>
    </row>
    <row r="4351" spans="1:8">
      <c r="A4351" s="82"/>
      <c r="B4351" s="82"/>
      <c r="C4351" s="84"/>
      <c r="D4351" s="83"/>
      <c r="E4351" s="81"/>
      <c r="F4351" s="81"/>
      <c r="G4351" s="81"/>
      <c r="H4351" s="84"/>
    </row>
    <row r="4352" spans="1:8">
      <c r="A4352" s="82"/>
      <c r="B4352" s="82"/>
      <c r="C4352" s="84"/>
      <c r="D4352" s="83"/>
      <c r="E4352" s="81"/>
      <c r="F4352" s="81"/>
      <c r="G4352" s="81"/>
      <c r="H4352" s="84"/>
    </row>
    <row r="4353" spans="1:8">
      <c r="A4353" s="82"/>
      <c r="B4353" s="82"/>
      <c r="C4353" s="84"/>
      <c r="D4353" s="83"/>
      <c r="E4353" s="81"/>
      <c r="F4353" s="81"/>
      <c r="G4353" s="81"/>
      <c r="H4353" s="84"/>
    </row>
    <row r="4354" spans="1:8">
      <c r="A4354" s="82"/>
      <c r="B4354" s="82"/>
      <c r="C4354" s="84"/>
      <c r="D4354" s="83"/>
      <c r="E4354" s="81"/>
      <c r="F4354" s="81"/>
      <c r="G4354" s="81"/>
      <c r="H4354" s="84"/>
    </row>
    <row r="4355" spans="1:8">
      <c r="A4355" s="82"/>
      <c r="B4355" s="82"/>
      <c r="C4355" s="84"/>
      <c r="D4355" s="83"/>
      <c r="E4355" s="81"/>
      <c r="F4355" s="81"/>
      <c r="G4355" s="81"/>
      <c r="H4355" s="84"/>
    </row>
    <row r="4356" spans="1:8">
      <c r="A4356" s="82"/>
      <c r="B4356" s="82"/>
      <c r="C4356" s="84"/>
      <c r="D4356" s="83"/>
      <c r="E4356" s="81"/>
      <c r="F4356" s="81"/>
      <c r="G4356" s="81"/>
      <c r="H4356" s="84"/>
    </row>
    <row r="4357" spans="1:8">
      <c r="A4357" s="82"/>
      <c r="B4357" s="82"/>
      <c r="C4357" s="84"/>
      <c r="D4357" s="83"/>
      <c r="E4357" s="81"/>
      <c r="F4357" s="81"/>
      <c r="G4357" s="81"/>
      <c r="H4357" s="84"/>
    </row>
    <row r="4358" spans="1:8">
      <c r="A4358" s="82"/>
      <c r="B4358" s="82"/>
      <c r="C4358" s="84"/>
      <c r="D4358" s="83"/>
      <c r="E4358" s="81"/>
      <c r="F4358" s="81"/>
      <c r="G4358" s="81"/>
      <c r="H4358" s="84"/>
    </row>
    <row r="4359" spans="1:8">
      <c r="A4359" s="82"/>
      <c r="B4359" s="82"/>
      <c r="C4359" s="84"/>
      <c r="D4359" s="83"/>
      <c r="E4359" s="81"/>
      <c r="F4359" s="81"/>
      <c r="G4359" s="81"/>
      <c r="H4359" s="84"/>
    </row>
    <row r="4360" spans="1:8">
      <c r="A4360" s="82"/>
      <c r="B4360" s="82"/>
      <c r="C4360" s="84"/>
      <c r="D4360" s="83"/>
      <c r="E4360" s="81"/>
      <c r="F4360" s="81"/>
      <c r="G4360" s="81"/>
      <c r="H4360" s="84"/>
    </row>
    <row r="4361" spans="1:8">
      <c r="A4361" s="82"/>
      <c r="B4361" s="82"/>
      <c r="C4361" s="84"/>
      <c r="D4361" s="83"/>
      <c r="E4361" s="81"/>
      <c r="F4361" s="81"/>
      <c r="G4361" s="81"/>
      <c r="H4361" s="84"/>
    </row>
    <row r="4362" spans="1:8">
      <c r="A4362" s="82"/>
      <c r="B4362" s="82"/>
      <c r="C4362" s="84"/>
      <c r="D4362" s="83"/>
      <c r="E4362" s="81"/>
      <c r="F4362" s="81"/>
      <c r="G4362" s="81"/>
      <c r="H4362" s="84"/>
    </row>
    <row r="4363" spans="1:8">
      <c r="A4363" s="82"/>
      <c r="B4363" s="82"/>
      <c r="C4363" s="84"/>
      <c r="D4363" s="83"/>
      <c r="E4363" s="81"/>
      <c r="F4363" s="81"/>
      <c r="G4363" s="81"/>
      <c r="H4363" s="84"/>
    </row>
    <row r="4364" spans="1:8">
      <c r="A4364" s="82"/>
      <c r="B4364" s="82"/>
      <c r="C4364" s="84"/>
      <c r="D4364" s="83"/>
      <c r="E4364" s="81"/>
      <c r="F4364" s="81"/>
      <c r="G4364" s="81"/>
      <c r="H4364" s="84"/>
    </row>
    <row r="4365" spans="1:8">
      <c r="A4365" s="82"/>
      <c r="B4365" s="82"/>
      <c r="C4365" s="84"/>
      <c r="D4365" s="83"/>
      <c r="E4365" s="81"/>
      <c r="F4365" s="81"/>
      <c r="G4365" s="81"/>
      <c r="H4365" s="84"/>
    </row>
    <row r="4366" spans="1:8">
      <c r="A4366" s="82"/>
      <c r="B4366" s="82"/>
      <c r="C4366" s="84"/>
      <c r="D4366" s="83"/>
      <c r="E4366" s="81"/>
      <c r="F4366" s="81"/>
      <c r="G4366" s="81"/>
      <c r="H4366" s="84"/>
    </row>
    <row r="4367" spans="1:8">
      <c r="A4367" s="82"/>
      <c r="B4367" s="82"/>
      <c r="C4367" s="84"/>
      <c r="D4367" s="83"/>
      <c r="E4367" s="81"/>
      <c r="F4367" s="81"/>
      <c r="G4367" s="81"/>
      <c r="H4367" s="84"/>
    </row>
    <row r="4368" spans="1:8">
      <c r="A4368" s="82"/>
      <c r="B4368" s="82"/>
      <c r="C4368" s="84"/>
      <c r="D4368" s="83"/>
      <c r="E4368" s="81"/>
      <c r="F4368" s="81"/>
      <c r="G4368" s="81"/>
      <c r="H4368" s="84"/>
    </row>
    <row r="4369" spans="1:8">
      <c r="A4369" s="82"/>
      <c r="B4369" s="82"/>
      <c r="C4369" s="84"/>
      <c r="D4369" s="83"/>
      <c r="E4369" s="81"/>
      <c r="F4369" s="81"/>
      <c r="G4369" s="81"/>
      <c r="H4369" s="84"/>
    </row>
    <row r="4370" spans="1:8">
      <c r="A4370" s="82"/>
      <c r="B4370" s="82"/>
      <c r="C4370" s="84"/>
      <c r="D4370" s="83"/>
      <c r="E4370" s="81"/>
      <c r="F4370" s="81"/>
      <c r="G4370" s="81"/>
      <c r="H4370" s="84"/>
    </row>
    <row r="4371" spans="1:8">
      <c r="A4371" s="82"/>
      <c r="B4371" s="82"/>
      <c r="C4371" s="84"/>
      <c r="D4371" s="83"/>
      <c r="E4371" s="81"/>
      <c r="F4371" s="81"/>
      <c r="G4371" s="81"/>
      <c r="H4371" s="84"/>
    </row>
    <row r="4372" spans="1:8">
      <c r="A4372" s="82"/>
      <c r="B4372" s="82"/>
      <c r="C4372" s="84"/>
      <c r="D4372" s="83"/>
      <c r="E4372" s="81"/>
      <c r="F4372" s="81"/>
      <c r="G4372" s="81"/>
      <c r="H4372" s="84"/>
    </row>
    <row r="4373" spans="1:8">
      <c r="A4373" s="82"/>
      <c r="B4373" s="82"/>
      <c r="C4373" s="84"/>
      <c r="D4373" s="83"/>
      <c r="E4373" s="81"/>
      <c r="F4373" s="81"/>
      <c r="G4373" s="81"/>
      <c r="H4373" s="84"/>
    </row>
    <row r="4374" spans="1:8">
      <c r="A4374" s="82"/>
      <c r="B4374" s="82"/>
      <c r="C4374" s="84"/>
      <c r="D4374" s="83"/>
      <c r="E4374" s="81"/>
      <c r="F4374" s="81"/>
      <c r="G4374" s="81"/>
      <c r="H4374" s="84"/>
    </row>
    <row r="4375" spans="1:8">
      <c r="A4375" s="82"/>
      <c r="B4375" s="82"/>
      <c r="C4375" s="84"/>
      <c r="D4375" s="83"/>
      <c r="E4375" s="81"/>
      <c r="F4375" s="81"/>
      <c r="G4375" s="81"/>
      <c r="H4375" s="84"/>
    </row>
    <row r="4376" spans="1:8">
      <c r="A4376" s="82"/>
      <c r="B4376" s="82"/>
      <c r="C4376" s="84"/>
      <c r="D4376" s="83"/>
      <c r="E4376" s="81"/>
      <c r="F4376" s="81"/>
      <c r="G4376" s="81"/>
      <c r="H4376" s="84"/>
    </row>
    <row r="4377" spans="1:8">
      <c r="A4377" s="82"/>
      <c r="B4377" s="82"/>
      <c r="C4377" s="84"/>
      <c r="D4377" s="83"/>
      <c r="E4377" s="81"/>
      <c r="F4377" s="81"/>
      <c r="G4377" s="81"/>
      <c r="H4377" s="84"/>
    </row>
    <row r="4378" spans="1:8">
      <c r="A4378" s="82"/>
      <c r="B4378" s="82"/>
      <c r="C4378" s="84"/>
      <c r="D4378" s="83"/>
      <c r="E4378" s="81"/>
      <c r="F4378" s="81"/>
      <c r="G4378" s="81"/>
      <c r="H4378" s="84"/>
    </row>
    <row r="4379" spans="1:8">
      <c r="A4379" s="82"/>
      <c r="B4379" s="82"/>
      <c r="C4379" s="84"/>
      <c r="D4379" s="83"/>
      <c r="E4379" s="81"/>
      <c r="F4379" s="81"/>
      <c r="G4379" s="81"/>
      <c r="H4379" s="84"/>
    </row>
    <row r="4380" spans="1:8">
      <c r="A4380" s="82"/>
      <c r="B4380" s="82"/>
      <c r="C4380" s="84"/>
      <c r="D4380" s="83"/>
      <c r="E4380" s="81"/>
      <c r="F4380" s="81"/>
      <c r="G4380" s="81"/>
      <c r="H4380" s="84"/>
    </row>
    <row r="4381" spans="1:8">
      <c r="A4381" s="82"/>
      <c r="B4381" s="82"/>
      <c r="C4381" s="84"/>
      <c r="D4381" s="83"/>
      <c r="E4381" s="81"/>
      <c r="F4381" s="81"/>
      <c r="G4381" s="81"/>
      <c r="H4381" s="84"/>
    </row>
    <row r="4382" spans="1:8">
      <c r="A4382" s="82"/>
      <c r="B4382" s="82"/>
      <c r="C4382" s="84"/>
      <c r="D4382" s="83"/>
      <c r="E4382" s="81"/>
      <c r="F4382" s="81"/>
      <c r="G4382" s="81"/>
      <c r="H4382" s="84"/>
    </row>
    <row r="4383" spans="1:8">
      <c r="A4383" s="82"/>
      <c r="B4383" s="82"/>
      <c r="C4383" s="84"/>
      <c r="D4383" s="83"/>
      <c r="E4383" s="81"/>
      <c r="F4383" s="81"/>
      <c r="G4383" s="81"/>
      <c r="H4383" s="84"/>
    </row>
    <row r="4384" spans="1:8">
      <c r="A4384" s="82"/>
      <c r="B4384" s="82"/>
      <c r="C4384" s="84"/>
      <c r="D4384" s="83"/>
      <c r="E4384" s="81"/>
      <c r="F4384" s="81"/>
      <c r="G4384" s="81"/>
      <c r="H4384" s="84"/>
    </row>
    <row r="4385" spans="1:8">
      <c r="A4385" s="82"/>
      <c r="B4385" s="82"/>
      <c r="C4385" s="84"/>
      <c r="D4385" s="83"/>
      <c r="E4385" s="81"/>
      <c r="F4385" s="81"/>
      <c r="G4385" s="81"/>
      <c r="H4385" s="84"/>
    </row>
    <row r="4386" spans="1:8">
      <c r="A4386" s="82"/>
      <c r="B4386" s="82"/>
      <c r="C4386" s="84"/>
      <c r="D4386" s="83"/>
      <c r="E4386" s="81"/>
      <c r="F4386" s="81"/>
      <c r="G4386" s="81"/>
      <c r="H4386" s="84"/>
    </row>
    <row r="4387" spans="1:8">
      <c r="A4387" s="82"/>
      <c r="B4387" s="82"/>
      <c r="C4387" s="84"/>
      <c r="D4387" s="83"/>
      <c r="E4387" s="81"/>
      <c r="F4387" s="81"/>
      <c r="G4387" s="81"/>
      <c r="H4387" s="84"/>
    </row>
    <row r="4388" spans="1:8">
      <c r="A4388" s="82"/>
      <c r="B4388" s="82"/>
      <c r="C4388" s="84"/>
      <c r="D4388" s="83"/>
      <c r="E4388" s="81"/>
      <c r="F4388" s="81"/>
      <c r="G4388" s="81"/>
      <c r="H4388" s="84"/>
    </row>
    <row r="4389" spans="1:8">
      <c r="A4389" s="82"/>
      <c r="B4389" s="82"/>
      <c r="C4389" s="84"/>
      <c r="D4389" s="83"/>
      <c r="E4389" s="81"/>
      <c r="F4389" s="81"/>
      <c r="G4389" s="81"/>
      <c r="H4389" s="84"/>
    </row>
    <row r="4390" spans="1:8">
      <c r="A4390" s="82"/>
      <c r="B4390" s="82"/>
      <c r="C4390" s="84"/>
      <c r="D4390" s="83"/>
      <c r="E4390" s="81"/>
      <c r="F4390" s="81"/>
      <c r="G4390" s="81"/>
      <c r="H4390" s="84"/>
    </row>
    <row r="4391" spans="1:8">
      <c r="A4391" s="82"/>
      <c r="B4391" s="82"/>
      <c r="C4391" s="84"/>
      <c r="D4391" s="83"/>
      <c r="E4391" s="81"/>
      <c r="F4391" s="81"/>
      <c r="G4391" s="81"/>
      <c r="H4391" s="84"/>
    </row>
    <row r="4392" spans="1:8">
      <c r="A4392" s="82"/>
      <c r="B4392" s="82"/>
      <c r="C4392" s="84"/>
      <c r="D4392" s="83"/>
      <c r="E4392" s="81"/>
      <c r="F4392" s="81"/>
      <c r="G4392" s="81"/>
      <c r="H4392" s="84"/>
    </row>
    <row r="4393" spans="1:8">
      <c r="A4393" s="82"/>
      <c r="B4393" s="82"/>
      <c r="C4393" s="84"/>
      <c r="D4393" s="83"/>
      <c r="E4393" s="81"/>
      <c r="F4393" s="81"/>
      <c r="G4393" s="81"/>
      <c r="H4393" s="84"/>
    </row>
    <row r="4394" spans="1:8">
      <c r="A4394" s="82"/>
      <c r="B4394" s="82"/>
      <c r="C4394" s="84"/>
      <c r="D4394" s="83"/>
      <c r="E4394" s="81"/>
      <c r="F4394" s="81"/>
      <c r="G4394" s="81"/>
      <c r="H4394" s="84"/>
    </row>
    <row r="4395" spans="1:8">
      <c r="A4395" s="82"/>
      <c r="B4395" s="82"/>
      <c r="C4395" s="84"/>
      <c r="D4395" s="83"/>
      <c r="E4395" s="81"/>
      <c r="F4395" s="81"/>
      <c r="G4395" s="81"/>
      <c r="H4395" s="84"/>
    </row>
    <row r="4396" spans="1:8">
      <c r="A4396" s="82"/>
      <c r="B4396" s="82"/>
      <c r="C4396" s="84"/>
      <c r="D4396" s="83"/>
      <c r="E4396" s="81"/>
      <c r="F4396" s="81"/>
      <c r="G4396" s="81"/>
      <c r="H4396" s="84"/>
    </row>
    <row r="4397" spans="1:8">
      <c r="A4397" s="82"/>
      <c r="B4397" s="82"/>
      <c r="C4397" s="84"/>
      <c r="D4397" s="83"/>
      <c r="E4397" s="81"/>
      <c r="F4397" s="81"/>
      <c r="G4397" s="81"/>
      <c r="H4397" s="84"/>
    </row>
    <row r="4398" spans="1:8">
      <c r="A4398" s="82"/>
      <c r="B4398" s="82"/>
      <c r="C4398" s="84"/>
      <c r="D4398" s="83"/>
      <c r="E4398" s="81"/>
      <c r="F4398" s="81"/>
      <c r="G4398" s="81"/>
      <c r="H4398" s="84"/>
    </row>
    <row r="4399" spans="1:8">
      <c r="A4399" s="82"/>
      <c r="B4399" s="82"/>
      <c r="C4399" s="84"/>
      <c r="D4399" s="83"/>
      <c r="E4399" s="81"/>
      <c r="F4399" s="81"/>
      <c r="G4399" s="81"/>
      <c r="H4399" s="84"/>
    </row>
    <row r="4400" spans="1:8">
      <c r="A4400" s="82"/>
      <c r="B4400" s="82"/>
      <c r="C4400" s="84"/>
      <c r="D4400" s="83"/>
      <c r="E4400" s="81"/>
      <c r="F4400" s="81"/>
      <c r="G4400" s="81"/>
      <c r="H4400" s="84"/>
    </row>
    <row r="4401" spans="1:8">
      <c r="A4401" s="82"/>
      <c r="B4401" s="82"/>
      <c r="C4401" s="84"/>
      <c r="D4401" s="83"/>
      <c r="E4401" s="81"/>
      <c r="F4401" s="81"/>
      <c r="G4401" s="81"/>
      <c r="H4401" s="84"/>
    </row>
    <row r="4402" spans="1:8">
      <c r="A4402" s="82"/>
      <c r="B4402" s="82"/>
      <c r="C4402" s="84"/>
      <c r="D4402" s="83"/>
      <c r="E4402" s="81"/>
      <c r="F4402" s="81"/>
      <c r="G4402" s="81"/>
      <c r="H4402" s="84"/>
    </row>
    <row r="4403" spans="1:8">
      <c r="A4403" s="82"/>
      <c r="B4403" s="82"/>
      <c r="C4403" s="84"/>
      <c r="D4403" s="83"/>
      <c r="E4403" s="81"/>
      <c r="F4403" s="81"/>
      <c r="G4403" s="81"/>
      <c r="H4403" s="84"/>
    </row>
    <row r="4404" spans="1:8">
      <c r="A4404" s="82"/>
      <c r="B4404" s="82"/>
      <c r="C4404" s="84"/>
      <c r="D4404" s="83"/>
      <c r="E4404" s="81"/>
      <c r="F4404" s="81"/>
      <c r="G4404" s="81"/>
      <c r="H4404" s="84"/>
    </row>
    <row r="4405" spans="1:8">
      <c r="A4405" s="82"/>
      <c r="B4405" s="82"/>
      <c r="C4405" s="84"/>
      <c r="D4405" s="83"/>
      <c r="E4405" s="81"/>
      <c r="F4405" s="81"/>
      <c r="G4405" s="81"/>
      <c r="H4405" s="84"/>
    </row>
    <row r="4406" spans="1:8">
      <c r="A4406" s="82"/>
      <c r="B4406" s="82"/>
      <c r="C4406" s="84"/>
      <c r="D4406" s="83"/>
      <c r="E4406" s="81"/>
      <c r="F4406" s="81"/>
      <c r="G4406" s="81"/>
      <c r="H4406" s="84"/>
    </row>
    <row r="4407" spans="1:8">
      <c r="A4407" s="82"/>
      <c r="B4407" s="82"/>
      <c r="C4407" s="84"/>
      <c r="D4407" s="83"/>
      <c r="E4407" s="81"/>
      <c r="F4407" s="81"/>
      <c r="G4407" s="81"/>
      <c r="H4407" s="84"/>
    </row>
    <row r="4408" spans="1:8">
      <c r="A4408" s="82"/>
      <c r="B4408" s="82"/>
      <c r="C4408" s="84"/>
      <c r="D4408" s="83"/>
      <c r="E4408" s="81"/>
      <c r="F4408" s="81"/>
      <c r="G4408" s="81"/>
      <c r="H4408" s="84"/>
    </row>
    <row r="4409" spans="1:8">
      <c r="A4409" s="82"/>
      <c r="B4409" s="82"/>
      <c r="C4409" s="84"/>
      <c r="D4409" s="83"/>
      <c r="E4409" s="81"/>
      <c r="F4409" s="81"/>
      <c r="G4409" s="81"/>
      <c r="H4409" s="84"/>
    </row>
    <row r="4410" spans="1:8">
      <c r="A4410" s="82"/>
      <c r="B4410" s="82"/>
      <c r="C4410" s="84"/>
      <c r="D4410" s="83"/>
      <c r="E4410" s="81"/>
      <c r="F4410" s="81"/>
      <c r="G4410" s="81"/>
      <c r="H4410" s="84"/>
    </row>
    <row r="4411" spans="1:8">
      <c r="A4411" s="82"/>
      <c r="B4411" s="82"/>
      <c r="C4411" s="84"/>
      <c r="D4411" s="83"/>
      <c r="E4411" s="81"/>
      <c r="F4411" s="81"/>
      <c r="G4411" s="81"/>
      <c r="H4411" s="84"/>
    </row>
    <row r="4412" spans="1:8">
      <c r="A4412" s="82"/>
      <c r="B4412" s="82"/>
      <c r="C4412" s="84"/>
      <c r="D4412" s="83"/>
      <c r="E4412" s="81"/>
      <c r="F4412" s="81"/>
      <c r="G4412" s="81"/>
      <c r="H4412" s="84"/>
    </row>
    <row r="4413" spans="1:8">
      <c r="A4413" s="82"/>
      <c r="B4413" s="82"/>
      <c r="C4413" s="84"/>
      <c r="D4413" s="83"/>
      <c r="E4413" s="81"/>
      <c r="F4413" s="81"/>
      <c r="G4413" s="81"/>
      <c r="H4413" s="84"/>
    </row>
    <row r="4414" spans="1:8">
      <c r="A4414" s="82"/>
      <c r="B4414" s="82"/>
      <c r="C4414" s="84"/>
      <c r="D4414" s="83"/>
      <c r="E4414" s="81"/>
      <c r="F4414" s="81"/>
      <c r="G4414" s="81"/>
      <c r="H4414" s="84"/>
    </row>
    <row r="4415" spans="1:8">
      <c r="A4415" s="82"/>
      <c r="B4415" s="82"/>
      <c r="C4415" s="84"/>
      <c r="D4415" s="83"/>
      <c r="E4415" s="81"/>
      <c r="F4415" s="81"/>
      <c r="G4415" s="81"/>
      <c r="H4415" s="84"/>
    </row>
    <row r="4416" spans="1:8">
      <c r="A4416" s="82"/>
      <c r="B4416" s="82"/>
      <c r="C4416" s="84"/>
      <c r="D4416" s="83"/>
      <c r="E4416" s="81"/>
      <c r="F4416" s="81"/>
      <c r="G4416" s="81"/>
      <c r="H4416" s="84"/>
    </row>
    <row r="4417" spans="1:8">
      <c r="A4417" s="82"/>
      <c r="B4417" s="82"/>
      <c r="C4417" s="84"/>
      <c r="D4417" s="83"/>
      <c r="E4417" s="81"/>
      <c r="F4417" s="81"/>
      <c r="G4417" s="81"/>
      <c r="H4417" s="84"/>
    </row>
    <row r="4418" spans="1:8">
      <c r="A4418" s="82"/>
      <c r="B4418" s="82"/>
      <c r="C4418" s="84"/>
      <c r="D4418" s="83"/>
      <c r="E4418" s="81"/>
      <c r="F4418" s="81"/>
      <c r="G4418" s="81"/>
      <c r="H4418" s="84"/>
    </row>
    <row r="4419" spans="1:8">
      <c r="A4419" s="82"/>
      <c r="B4419" s="82"/>
      <c r="C4419" s="84"/>
      <c r="D4419" s="83"/>
      <c r="E4419" s="81"/>
      <c r="F4419" s="81"/>
      <c r="G4419" s="81"/>
      <c r="H4419" s="84"/>
    </row>
    <row r="4420" spans="1:8">
      <c r="A4420" s="82"/>
      <c r="B4420" s="82"/>
      <c r="C4420" s="84"/>
      <c r="D4420" s="83"/>
      <c r="E4420" s="81"/>
      <c r="F4420" s="81"/>
      <c r="G4420" s="81"/>
      <c r="H4420" s="84"/>
    </row>
    <row r="4421" spans="1:8">
      <c r="A4421" s="82"/>
      <c r="B4421" s="82"/>
      <c r="C4421" s="84"/>
      <c r="D4421" s="83"/>
      <c r="E4421" s="81"/>
      <c r="F4421" s="81"/>
      <c r="G4421" s="81"/>
      <c r="H4421" s="84"/>
    </row>
    <row r="4422" spans="1:8">
      <c r="A4422" s="82"/>
      <c r="B4422" s="82"/>
      <c r="C4422" s="84"/>
      <c r="D4422" s="83"/>
      <c r="E4422" s="81"/>
      <c r="F4422" s="81"/>
      <c r="G4422" s="81"/>
      <c r="H4422" s="84"/>
    </row>
    <row r="4423" spans="1:8">
      <c r="A4423" s="82"/>
      <c r="B4423" s="82"/>
      <c r="C4423" s="84"/>
      <c r="D4423" s="83"/>
      <c r="E4423" s="81"/>
      <c r="F4423" s="81"/>
      <c r="G4423" s="81"/>
      <c r="H4423" s="84"/>
    </row>
    <row r="4424" spans="1:8">
      <c r="A4424" s="82"/>
      <c r="B4424" s="82"/>
      <c r="C4424" s="84"/>
      <c r="D4424" s="83"/>
      <c r="E4424" s="81"/>
      <c r="F4424" s="81"/>
      <c r="G4424" s="81"/>
      <c r="H4424" s="84"/>
    </row>
    <row r="4425" spans="1:8">
      <c r="A4425" s="82"/>
      <c r="B4425" s="82"/>
      <c r="C4425" s="84"/>
      <c r="D4425" s="83"/>
      <c r="E4425" s="81"/>
      <c r="F4425" s="81"/>
      <c r="G4425" s="81"/>
      <c r="H4425" s="84"/>
    </row>
    <row r="4426" spans="1:8">
      <c r="A4426" s="82"/>
      <c r="B4426" s="82"/>
      <c r="C4426" s="84"/>
      <c r="D4426" s="83"/>
      <c r="E4426" s="81"/>
      <c r="F4426" s="81"/>
      <c r="G4426" s="81"/>
      <c r="H4426" s="84"/>
    </row>
    <row r="4427" spans="1:8">
      <c r="A4427" s="82"/>
      <c r="B4427" s="82"/>
      <c r="C4427" s="84"/>
      <c r="D4427" s="83"/>
      <c r="E4427" s="81"/>
      <c r="F4427" s="81"/>
      <c r="G4427" s="81"/>
      <c r="H4427" s="84"/>
    </row>
    <row r="4428" spans="1:8">
      <c r="A4428" s="82"/>
      <c r="B4428" s="82"/>
      <c r="C4428" s="84"/>
      <c r="D4428" s="83"/>
      <c r="E4428" s="81"/>
      <c r="F4428" s="81"/>
      <c r="G4428" s="81"/>
      <c r="H4428" s="84"/>
    </row>
    <row r="4429" spans="1:8">
      <c r="A4429" s="82"/>
      <c r="B4429" s="82"/>
      <c r="C4429" s="84"/>
      <c r="D4429" s="83"/>
      <c r="E4429" s="81"/>
      <c r="F4429" s="81"/>
      <c r="G4429" s="81"/>
      <c r="H4429" s="84"/>
    </row>
    <row r="4430" spans="1:8">
      <c r="A4430" s="82"/>
      <c r="B4430" s="82"/>
      <c r="C4430" s="84"/>
      <c r="D4430" s="83"/>
      <c r="E4430" s="81"/>
      <c r="F4430" s="81"/>
      <c r="G4430" s="81"/>
      <c r="H4430" s="84"/>
    </row>
    <row r="4431" spans="1:8">
      <c r="A4431" s="82"/>
      <c r="B4431" s="82"/>
      <c r="C4431" s="84"/>
      <c r="D4431" s="83"/>
      <c r="E4431" s="81"/>
      <c r="F4431" s="81"/>
      <c r="G4431" s="81"/>
      <c r="H4431" s="84"/>
    </row>
    <row r="4432" spans="1:8">
      <c r="A4432" s="82"/>
      <c r="B4432" s="82"/>
      <c r="C4432" s="84"/>
      <c r="D4432" s="83"/>
      <c r="E4432" s="81"/>
      <c r="F4432" s="81"/>
      <c r="G4432" s="81"/>
      <c r="H4432" s="84"/>
    </row>
    <row r="4433" spans="1:8">
      <c r="A4433" s="82"/>
      <c r="B4433" s="82"/>
      <c r="C4433" s="84"/>
      <c r="D4433" s="83"/>
      <c r="E4433" s="81"/>
      <c r="F4433" s="81"/>
      <c r="G4433" s="81"/>
      <c r="H4433" s="84"/>
    </row>
    <row r="4434" spans="1:8">
      <c r="A4434" s="82"/>
      <c r="B4434" s="82"/>
      <c r="C4434" s="84"/>
      <c r="D4434" s="83"/>
      <c r="E4434" s="81"/>
      <c r="F4434" s="81"/>
      <c r="G4434" s="81"/>
      <c r="H4434" s="84"/>
    </row>
    <row r="4435" spans="1:8">
      <c r="A4435" s="82"/>
      <c r="B4435" s="82"/>
      <c r="C4435" s="84"/>
      <c r="D4435" s="83"/>
      <c r="E4435" s="81"/>
      <c r="F4435" s="81"/>
      <c r="G4435" s="81"/>
      <c r="H4435" s="84"/>
    </row>
    <row r="4436" spans="1:8">
      <c r="A4436" s="82"/>
      <c r="B4436" s="82"/>
      <c r="C4436" s="84"/>
      <c r="D4436" s="83"/>
      <c r="E4436" s="81"/>
      <c r="F4436" s="81"/>
      <c r="G4436" s="81"/>
      <c r="H4436" s="84"/>
    </row>
    <row r="4437" spans="1:8">
      <c r="A4437" s="82"/>
      <c r="B4437" s="82"/>
      <c r="C4437" s="84"/>
      <c r="D4437" s="83"/>
      <c r="E4437" s="81"/>
      <c r="F4437" s="81"/>
      <c r="G4437" s="81"/>
      <c r="H4437" s="84"/>
    </row>
    <row r="4438" spans="1:8">
      <c r="A4438" s="82"/>
      <c r="B4438" s="82"/>
      <c r="C4438" s="84"/>
      <c r="D4438" s="83"/>
      <c r="E4438" s="81"/>
      <c r="F4438" s="81"/>
      <c r="G4438" s="81"/>
      <c r="H4438" s="84"/>
    </row>
    <row r="4439" spans="1:8">
      <c r="A4439" s="82"/>
      <c r="B4439" s="82"/>
      <c r="C4439" s="84"/>
      <c r="D4439" s="83"/>
      <c r="E4439" s="81"/>
      <c r="F4439" s="81"/>
      <c r="G4439" s="81"/>
      <c r="H4439" s="84"/>
    </row>
    <row r="4440" spans="1:8">
      <c r="A4440" s="82"/>
      <c r="B4440" s="82"/>
      <c r="C4440" s="84"/>
      <c r="D4440" s="83"/>
      <c r="E4440" s="81"/>
      <c r="F4440" s="81"/>
      <c r="G4440" s="81"/>
      <c r="H4440" s="84"/>
    </row>
    <row r="4441" spans="1:8">
      <c r="A4441" s="82"/>
      <c r="B4441" s="82"/>
      <c r="C4441" s="84"/>
      <c r="D4441" s="83"/>
      <c r="E4441" s="81"/>
      <c r="F4441" s="81"/>
      <c r="G4441" s="81"/>
      <c r="H4441" s="84"/>
    </row>
    <row r="4442" spans="1:8">
      <c r="A4442" s="82"/>
      <c r="B4442" s="82"/>
      <c r="C4442" s="84"/>
      <c r="D4442" s="83"/>
      <c r="E4442" s="81"/>
      <c r="F4442" s="81"/>
      <c r="G4442" s="81"/>
      <c r="H4442" s="84"/>
    </row>
    <row r="4443" spans="1:8">
      <c r="A4443" s="82"/>
      <c r="B4443" s="82"/>
      <c r="C4443" s="84"/>
      <c r="D4443" s="83"/>
      <c r="E4443" s="81"/>
      <c r="F4443" s="81"/>
      <c r="G4443" s="81"/>
      <c r="H4443" s="84"/>
    </row>
    <row r="4444" spans="1:8">
      <c r="A4444" s="82"/>
      <c r="B4444" s="82"/>
      <c r="C4444" s="84"/>
      <c r="D4444" s="83"/>
      <c r="E4444" s="81"/>
      <c r="F4444" s="81"/>
      <c r="G4444" s="81"/>
      <c r="H4444" s="84"/>
    </row>
    <row r="4445" spans="1:8">
      <c r="A4445" s="82"/>
      <c r="B4445" s="82"/>
      <c r="C4445" s="84"/>
      <c r="D4445" s="83"/>
      <c r="E4445" s="81"/>
      <c r="F4445" s="81"/>
      <c r="G4445" s="81"/>
      <c r="H4445" s="84"/>
    </row>
    <row r="4446" spans="1:8">
      <c r="A4446" s="82"/>
      <c r="B4446" s="82"/>
      <c r="C4446" s="84"/>
      <c r="D4446" s="83"/>
      <c r="E4446" s="81"/>
      <c r="F4446" s="81"/>
      <c r="G4446" s="81"/>
      <c r="H4446" s="84"/>
    </row>
    <row r="4447" spans="1:8">
      <c r="A4447" s="82"/>
      <c r="B4447" s="82"/>
      <c r="C4447" s="84"/>
      <c r="D4447" s="83"/>
      <c r="E4447" s="81"/>
      <c r="F4447" s="81"/>
      <c r="G4447" s="81"/>
      <c r="H4447" s="84"/>
    </row>
    <row r="4448" spans="1:8">
      <c r="A4448" s="82"/>
      <c r="B4448" s="82"/>
      <c r="C4448" s="84"/>
      <c r="D4448" s="83"/>
      <c r="E4448" s="81"/>
      <c r="F4448" s="81"/>
      <c r="G4448" s="81"/>
      <c r="H4448" s="84"/>
    </row>
    <row r="4449" spans="1:8">
      <c r="A4449" s="82"/>
      <c r="B4449" s="82"/>
      <c r="C4449" s="84"/>
      <c r="D4449" s="83"/>
      <c r="E4449" s="81"/>
      <c r="F4449" s="81"/>
      <c r="G4449" s="81"/>
      <c r="H4449" s="84"/>
    </row>
    <row r="4450" spans="1:8">
      <c r="A4450" s="82"/>
      <c r="B4450" s="82"/>
      <c r="C4450" s="84"/>
      <c r="D4450" s="83"/>
      <c r="E4450" s="81"/>
      <c r="F4450" s="81"/>
      <c r="G4450" s="81"/>
      <c r="H4450" s="84"/>
    </row>
    <row r="4451" spans="1:8">
      <c r="A4451" s="82"/>
      <c r="B4451" s="82"/>
      <c r="C4451" s="84"/>
      <c r="D4451" s="83"/>
      <c r="E4451" s="81"/>
      <c r="F4451" s="81"/>
      <c r="G4451" s="81"/>
      <c r="H4451" s="84"/>
    </row>
    <row r="4452" spans="1:8">
      <c r="A4452" s="82"/>
      <c r="B4452" s="82"/>
      <c r="C4452" s="84"/>
      <c r="D4452" s="83"/>
      <c r="E4452" s="81"/>
      <c r="F4452" s="81"/>
      <c r="G4452" s="81"/>
      <c r="H4452" s="84"/>
    </row>
    <row r="4453" spans="1:8">
      <c r="A4453" s="82"/>
      <c r="B4453" s="82"/>
      <c r="C4453" s="84"/>
      <c r="D4453" s="83"/>
      <c r="E4453" s="81"/>
      <c r="F4453" s="81"/>
      <c r="G4453" s="81"/>
      <c r="H4453" s="84"/>
    </row>
    <row r="4454" spans="1:8">
      <c r="A4454" s="82"/>
      <c r="B4454" s="82"/>
      <c r="C4454" s="84"/>
      <c r="D4454" s="83"/>
      <c r="E4454" s="81"/>
      <c r="F4454" s="81"/>
      <c r="G4454" s="81"/>
      <c r="H4454" s="84"/>
    </row>
    <row r="4455" spans="1:8">
      <c r="A4455" s="82"/>
      <c r="B4455" s="82"/>
      <c r="C4455" s="84"/>
      <c r="D4455" s="83"/>
      <c r="E4455" s="81"/>
      <c r="F4455" s="81"/>
      <c r="G4455" s="81"/>
      <c r="H4455" s="84"/>
    </row>
    <row r="4456" spans="1:8">
      <c r="A4456" s="82"/>
      <c r="B4456" s="82"/>
      <c r="C4456" s="84"/>
      <c r="D4456" s="83"/>
      <c r="E4456" s="81"/>
      <c r="F4456" s="81"/>
      <c r="G4456" s="81"/>
      <c r="H4456" s="84"/>
    </row>
    <row r="4457" spans="1:8">
      <c r="A4457" s="82"/>
      <c r="B4457" s="82"/>
      <c r="C4457" s="84"/>
      <c r="D4457" s="83"/>
      <c r="E4457" s="81"/>
      <c r="F4457" s="81"/>
      <c r="G4457" s="81"/>
      <c r="H4457" s="84"/>
    </row>
    <row r="4458" spans="1:8">
      <c r="A4458" s="82"/>
      <c r="B4458" s="82"/>
      <c r="C4458" s="84"/>
      <c r="D4458" s="83"/>
      <c r="E4458" s="81"/>
      <c r="F4458" s="81"/>
      <c r="G4458" s="81"/>
      <c r="H4458" s="84"/>
    </row>
    <row r="4459" spans="1:8">
      <c r="A4459" s="82"/>
      <c r="B4459" s="82"/>
      <c r="C4459" s="84"/>
      <c r="D4459" s="83"/>
      <c r="E4459" s="81"/>
      <c r="F4459" s="81"/>
      <c r="G4459" s="81"/>
      <c r="H4459" s="84"/>
    </row>
    <row r="4460" spans="1:8">
      <c r="A4460" s="82"/>
      <c r="B4460" s="82"/>
      <c r="C4460" s="84"/>
      <c r="D4460" s="83"/>
      <c r="E4460" s="81"/>
      <c r="F4460" s="81"/>
      <c r="G4460" s="81"/>
      <c r="H4460" s="84"/>
    </row>
    <row r="4461" spans="1:8">
      <c r="A4461" s="82"/>
      <c r="B4461" s="82"/>
      <c r="C4461" s="84"/>
      <c r="D4461" s="83"/>
      <c r="E4461" s="81"/>
      <c r="F4461" s="81"/>
      <c r="G4461" s="81"/>
      <c r="H4461" s="84"/>
    </row>
    <row r="4462" spans="1:8">
      <c r="A4462" s="82"/>
      <c r="B4462" s="82"/>
      <c r="C4462" s="84"/>
      <c r="D4462" s="83"/>
      <c r="E4462" s="81"/>
      <c r="F4462" s="81"/>
      <c r="G4462" s="81"/>
      <c r="H4462" s="84"/>
    </row>
    <row r="4463" spans="1:8">
      <c r="A4463" s="82"/>
      <c r="B4463" s="82"/>
      <c r="C4463" s="84"/>
      <c r="D4463" s="83"/>
      <c r="E4463" s="81"/>
      <c r="F4463" s="81"/>
      <c r="G4463" s="81"/>
      <c r="H4463" s="84"/>
    </row>
    <row r="4464" spans="1:8">
      <c r="A4464" s="82"/>
      <c r="B4464" s="82"/>
      <c r="C4464" s="84"/>
      <c r="D4464" s="83"/>
      <c r="E4464" s="81"/>
      <c r="F4464" s="81"/>
      <c r="G4464" s="81"/>
      <c r="H4464" s="84"/>
    </row>
    <row r="4465" spans="1:8">
      <c r="A4465" s="82"/>
      <c r="B4465" s="82"/>
      <c r="C4465" s="84"/>
      <c r="D4465" s="83"/>
      <c r="E4465" s="81"/>
      <c r="F4465" s="81"/>
      <c r="G4465" s="81"/>
      <c r="H4465" s="84"/>
    </row>
    <row r="4466" spans="1:8">
      <c r="A4466" s="82"/>
      <c r="B4466" s="82"/>
      <c r="C4466" s="84"/>
      <c r="D4466" s="83"/>
      <c r="E4466" s="81"/>
      <c r="F4466" s="81"/>
      <c r="G4466" s="81"/>
      <c r="H4466" s="84"/>
    </row>
    <row r="4467" spans="1:8">
      <c r="A4467" s="82"/>
      <c r="B4467" s="82"/>
      <c r="C4467" s="84"/>
      <c r="D4467" s="83"/>
      <c r="E4467" s="81"/>
      <c r="F4467" s="81"/>
      <c r="G4467" s="81"/>
      <c r="H4467" s="84"/>
    </row>
    <row r="4468" spans="1:8">
      <c r="A4468" s="82"/>
      <c r="B4468" s="82"/>
      <c r="C4468" s="84"/>
      <c r="D4468" s="83"/>
      <c r="E4468" s="81"/>
      <c r="F4468" s="81"/>
      <c r="G4468" s="81"/>
      <c r="H4468" s="84"/>
    </row>
    <row r="4469" spans="1:8">
      <c r="A4469" s="82"/>
      <c r="B4469" s="82"/>
      <c r="C4469" s="84"/>
      <c r="D4469" s="83"/>
      <c r="E4469" s="81"/>
      <c r="F4469" s="81"/>
      <c r="G4469" s="81"/>
      <c r="H4469" s="84"/>
    </row>
    <row r="4470" spans="1:8">
      <c r="A4470" s="82"/>
      <c r="B4470" s="82"/>
      <c r="C4470" s="84"/>
      <c r="D4470" s="83"/>
      <c r="E4470" s="81"/>
      <c r="F4470" s="81"/>
      <c r="G4470" s="81"/>
      <c r="H4470" s="84"/>
    </row>
    <row r="4471" spans="1:8">
      <c r="A4471" s="82"/>
      <c r="B4471" s="82"/>
      <c r="C4471" s="84"/>
      <c r="D4471" s="83"/>
      <c r="E4471" s="81"/>
      <c r="F4471" s="81"/>
      <c r="G4471" s="81"/>
      <c r="H4471" s="84"/>
    </row>
    <row r="4472" spans="1:8">
      <c r="A4472" s="82"/>
      <c r="B4472" s="82"/>
      <c r="C4472" s="84"/>
      <c r="D4472" s="83"/>
      <c r="E4472" s="81"/>
      <c r="F4472" s="81"/>
      <c r="G4472" s="81"/>
      <c r="H4472" s="84"/>
    </row>
    <row r="4473" spans="1:8">
      <c r="A4473" s="82"/>
      <c r="B4473" s="82"/>
      <c r="C4473" s="84"/>
      <c r="D4473" s="83"/>
      <c r="E4473" s="81"/>
      <c r="F4473" s="81"/>
      <c r="G4473" s="81"/>
      <c r="H4473" s="84"/>
    </row>
    <row r="4474" spans="1:8">
      <c r="A4474" s="82"/>
      <c r="B4474" s="82"/>
      <c r="C4474" s="84"/>
      <c r="D4474" s="83"/>
      <c r="E4474" s="81"/>
      <c r="F4474" s="81"/>
      <c r="G4474" s="81"/>
      <c r="H4474" s="84"/>
    </row>
    <row r="4475" spans="1:8">
      <c r="A4475" s="82"/>
      <c r="B4475" s="82"/>
      <c r="C4475" s="84"/>
      <c r="D4475" s="83"/>
      <c r="E4475" s="81"/>
      <c r="F4475" s="81"/>
      <c r="G4475" s="81"/>
      <c r="H4475" s="84"/>
    </row>
    <row r="4476" spans="1:8">
      <c r="A4476" s="82"/>
      <c r="B4476" s="82"/>
      <c r="C4476" s="84"/>
      <c r="D4476" s="83"/>
      <c r="E4476" s="81"/>
      <c r="F4476" s="81"/>
      <c r="G4476" s="81"/>
      <c r="H4476" s="84"/>
    </row>
    <row r="4477" spans="1:8">
      <c r="A4477" s="82"/>
      <c r="B4477" s="82"/>
      <c r="C4477" s="84"/>
      <c r="D4477" s="83"/>
      <c r="E4477" s="81"/>
      <c r="F4477" s="81"/>
      <c r="G4477" s="81"/>
      <c r="H4477" s="84"/>
    </row>
    <row r="4478" spans="1:8">
      <c r="A4478" s="82"/>
      <c r="B4478" s="82"/>
      <c r="C4478" s="84"/>
      <c r="D4478" s="83"/>
      <c r="E4478" s="81"/>
      <c r="F4478" s="81"/>
      <c r="G4478" s="81"/>
      <c r="H4478" s="84"/>
    </row>
    <row r="4479" spans="1:8">
      <c r="A4479" s="82"/>
      <c r="B4479" s="82"/>
      <c r="C4479" s="84"/>
      <c r="D4479" s="83"/>
      <c r="E4479" s="81"/>
      <c r="F4479" s="81"/>
      <c r="G4479" s="81"/>
      <c r="H4479" s="84"/>
    </row>
    <row r="4480" spans="1:8">
      <c r="A4480" s="82"/>
      <c r="B4480" s="82"/>
      <c r="C4480" s="84"/>
      <c r="D4480" s="83"/>
      <c r="E4480" s="81"/>
      <c r="F4480" s="81"/>
      <c r="G4480" s="81"/>
      <c r="H4480" s="84"/>
    </row>
    <row r="4481" spans="1:8">
      <c r="A4481" s="82"/>
      <c r="B4481" s="82"/>
      <c r="C4481" s="84"/>
      <c r="D4481" s="83"/>
      <c r="E4481" s="81"/>
      <c r="F4481" s="81"/>
      <c r="G4481" s="81"/>
      <c r="H4481" s="84"/>
    </row>
    <row r="4482" spans="1:8">
      <c r="A4482" s="82"/>
      <c r="B4482" s="82"/>
      <c r="C4482" s="84"/>
      <c r="D4482" s="83"/>
      <c r="E4482" s="81"/>
      <c r="F4482" s="81"/>
      <c r="G4482" s="81"/>
      <c r="H4482" s="84"/>
    </row>
    <row r="4483" spans="1:8">
      <c r="A4483" s="82"/>
      <c r="B4483" s="82"/>
      <c r="C4483" s="84"/>
      <c r="D4483" s="83"/>
      <c r="E4483" s="81"/>
      <c r="F4483" s="81"/>
      <c r="G4483" s="81"/>
      <c r="H4483" s="84"/>
    </row>
    <row r="4484" spans="1:8">
      <c r="A4484" s="82"/>
      <c r="B4484" s="82"/>
      <c r="C4484" s="84"/>
      <c r="D4484" s="83"/>
      <c r="E4484" s="81"/>
      <c r="F4484" s="81"/>
      <c r="G4484" s="81"/>
      <c r="H4484" s="84"/>
    </row>
    <row r="4485" spans="1:8">
      <c r="A4485" s="82"/>
      <c r="B4485" s="82"/>
      <c r="C4485" s="84"/>
      <c r="D4485" s="83"/>
      <c r="E4485" s="81"/>
      <c r="F4485" s="81"/>
      <c r="G4485" s="81"/>
      <c r="H4485" s="84"/>
    </row>
    <row r="4486" spans="1:8">
      <c r="A4486" s="82"/>
      <c r="B4486" s="82"/>
      <c r="C4486" s="84"/>
      <c r="D4486" s="83"/>
      <c r="E4486" s="81"/>
      <c r="F4486" s="81"/>
      <c r="G4486" s="81"/>
      <c r="H4486" s="84"/>
    </row>
    <row r="4487" spans="1:8">
      <c r="A4487" s="82"/>
      <c r="B4487" s="82"/>
      <c r="C4487" s="84"/>
      <c r="D4487" s="83"/>
      <c r="E4487" s="81"/>
      <c r="F4487" s="81"/>
      <c r="G4487" s="81"/>
      <c r="H4487" s="84"/>
    </row>
    <row r="4488" spans="1:8">
      <c r="A4488" s="82"/>
      <c r="B4488" s="82"/>
      <c r="C4488" s="84"/>
      <c r="D4488" s="83"/>
      <c r="E4488" s="81"/>
      <c r="F4488" s="81"/>
      <c r="G4488" s="81"/>
      <c r="H4488" s="84"/>
    </row>
    <row r="4489" spans="1:8">
      <c r="A4489" s="82"/>
      <c r="B4489" s="82"/>
      <c r="C4489" s="84"/>
      <c r="D4489" s="83"/>
      <c r="E4489" s="81"/>
      <c r="F4489" s="81"/>
      <c r="G4489" s="81"/>
      <c r="H4489" s="84"/>
    </row>
    <row r="4490" spans="1:8">
      <c r="A4490" s="82"/>
      <c r="B4490" s="82"/>
      <c r="C4490" s="84"/>
      <c r="D4490" s="83"/>
      <c r="E4490" s="81"/>
      <c r="F4490" s="81"/>
      <c r="G4490" s="81"/>
      <c r="H4490" s="84"/>
    </row>
    <row r="4491" spans="1:8">
      <c r="A4491" s="82"/>
      <c r="B4491" s="82"/>
      <c r="C4491" s="84"/>
      <c r="D4491" s="83"/>
      <c r="E4491" s="81"/>
      <c r="F4491" s="81"/>
      <c r="G4491" s="81"/>
      <c r="H4491" s="84"/>
    </row>
    <row r="4492" spans="1:8">
      <c r="A4492" s="82"/>
      <c r="B4492" s="82"/>
      <c r="C4492" s="84"/>
      <c r="D4492" s="83"/>
      <c r="E4492" s="81"/>
      <c r="F4492" s="81"/>
      <c r="G4492" s="81"/>
      <c r="H4492" s="84"/>
    </row>
    <row r="4493" spans="1:8">
      <c r="A4493" s="82"/>
      <c r="B4493" s="82"/>
      <c r="C4493" s="84"/>
      <c r="D4493" s="83"/>
      <c r="E4493" s="81"/>
      <c r="F4493" s="81"/>
      <c r="G4493" s="81"/>
      <c r="H4493" s="84"/>
    </row>
    <row r="4494" spans="1:8">
      <c r="A4494" s="82"/>
      <c r="B4494" s="82"/>
      <c r="C4494" s="84"/>
      <c r="D4494" s="83"/>
      <c r="E4494" s="81"/>
      <c r="F4494" s="81"/>
      <c r="G4494" s="81"/>
      <c r="H4494" s="84"/>
    </row>
    <row r="4495" spans="1:8">
      <c r="A4495" s="82"/>
      <c r="B4495" s="82"/>
      <c r="C4495" s="84"/>
      <c r="D4495" s="83"/>
      <c r="E4495" s="81"/>
      <c r="F4495" s="81"/>
      <c r="G4495" s="81"/>
      <c r="H4495" s="84"/>
    </row>
    <row r="4496" spans="1:8">
      <c r="A4496" s="82"/>
      <c r="B4496" s="82"/>
      <c r="C4496" s="84"/>
      <c r="D4496" s="83"/>
      <c r="E4496" s="81"/>
      <c r="F4496" s="81"/>
      <c r="G4496" s="81"/>
      <c r="H4496" s="84"/>
    </row>
    <row r="4497" spans="1:8">
      <c r="A4497" s="82"/>
      <c r="B4497" s="82"/>
      <c r="C4497" s="84"/>
      <c r="D4497" s="83"/>
      <c r="E4497" s="81"/>
      <c r="F4497" s="81"/>
      <c r="G4497" s="81"/>
      <c r="H4497" s="84"/>
    </row>
    <row r="4498" spans="1:8">
      <c r="A4498" s="82"/>
      <c r="B4498" s="82"/>
      <c r="C4498" s="84"/>
      <c r="D4498" s="83"/>
      <c r="E4498" s="81"/>
      <c r="F4498" s="81"/>
      <c r="G4498" s="81"/>
      <c r="H4498" s="84"/>
    </row>
    <row r="4499" spans="1:8">
      <c r="A4499" s="82"/>
      <c r="B4499" s="82"/>
      <c r="C4499" s="84"/>
      <c r="D4499" s="83"/>
      <c r="E4499" s="81"/>
      <c r="F4499" s="81"/>
      <c r="G4499" s="81"/>
      <c r="H4499" s="84"/>
    </row>
    <row r="4500" spans="1:8">
      <c r="A4500" s="82"/>
      <c r="B4500" s="82"/>
      <c r="C4500" s="84"/>
      <c r="D4500" s="83"/>
      <c r="E4500" s="81"/>
      <c r="F4500" s="81"/>
      <c r="G4500" s="81"/>
      <c r="H4500" s="84"/>
    </row>
    <row r="4501" spans="1:8">
      <c r="A4501" s="82"/>
      <c r="B4501" s="82"/>
      <c r="C4501" s="84"/>
      <c r="D4501" s="83"/>
      <c r="E4501" s="81"/>
      <c r="F4501" s="81"/>
      <c r="G4501" s="81"/>
      <c r="H4501" s="84"/>
    </row>
    <row r="4502" spans="1:8">
      <c r="A4502" s="82"/>
      <c r="B4502" s="82"/>
      <c r="C4502" s="84"/>
      <c r="D4502" s="83"/>
      <c r="E4502" s="81"/>
      <c r="F4502" s="81"/>
      <c r="G4502" s="81"/>
      <c r="H4502" s="84"/>
    </row>
    <row r="4503" spans="1:8">
      <c r="A4503" s="82"/>
      <c r="B4503" s="82"/>
      <c r="C4503" s="84"/>
      <c r="D4503" s="83"/>
      <c r="E4503" s="81"/>
      <c r="F4503" s="81"/>
      <c r="G4503" s="81"/>
      <c r="H4503" s="84"/>
    </row>
    <row r="4504" spans="1:8">
      <c r="A4504" s="82"/>
      <c r="B4504" s="82"/>
      <c r="C4504" s="84"/>
      <c r="D4504" s="83"/>
      <c r="E4504" s="81"/>
      <c r="F4504" s="81"/>
      <c r="G4504" s="81"/>
      <c r="H4504" s="84"/>
    </row>
    <row r="4505" spans="1:8">
      <c r="A4505" s="82"/>
      <c r="B4505" s="82"/>
      <c r="C4505" s="84"/>
      <c r="D4505" s="83"/>
      <c r="E4505" s="81"/>
      <c r="F4505" s="81"/>
      <c r="G4505" s="81"/>
      <c r="H4505" s="84"/>
    </row>
    <row r="4506" spans="1:8">
      <c r="A4506" s="82"/>
      <c r="B4506" s="82"/>
      <c r="C4506" s="84"/>
      <c r="D4506" s="83"/>
      <c r="E4506" s="81"/>
      <c r="F4506" s="81"/>
      <c r="G4506" s="81"/>
      <c r="H4506" s="84"/>
    </row>
    <row r="4507" spans="1:8">
      <c r="A4507" s="82"/>
      <c r="B4507" s="82"/>
      <c r="C4507" s="84"/>
      <c r="D4507" s="83"/>
      <c r="E4507" s="81"/>
      <c r="F4507" s="81"/>
      <c r="G4507" s="81"/>
      <c r="H4507" s="84"/>
    </row>
    <row r="4508" spans="1:8">
      <c r="A4508" s="82"/>
      <c r="B4508" s="82"/>
      <c r="C4508" s="84"/>
      <c r="D4508" s="83"/>
      <c r="E4508" s="81"/>
      <c r="F4508" s="81"/>
      <c r="G4508" s="81"/>
      <c r="H4508" s="84"/>
    </row>
    <row r="4509" spans="1:8">
      <c r="A4509" s="82"/>
      <c r="B4509" s="82"/>
      <c r="C4509" s="84"/>
      <c r="D4509" s="83"/>
      <c r="E4509" s="81"/>
      <c r="F4509" s="81"/>
      <c r="G4509" s="81"/>
      <c r="H4509" s="84"/>
    </row>
    <row r="4510" spans="1:8">
      <c r="A4510" s="82"/>
      <c r="B4510" s="82"/>
      <c r="C4510" s="84"/>
      <c r="D4510" s="83"/>
      <c r="E4510" s="81"/>
      <c r="F4510" s="81"/>
      <c r="G4510" s="81"/>
      <c r="H4510" s="84"/>
    </row>
    <row r="4511" spans="1:8">
      <c r="A4511" s="82"/>
      <c r="B4511" s="82"/>
      <c r="C4511" s="84"/>
      <c r="D4511" s="83"/>
      <c r="E4511" s="81"/>
      <c r="F4511" s="81"/>
      <c r="G4511" s="81"/>
      <c r="H4511" s="84"/>
    </row>
    <row r="4512" spans="1:8">
      <c r="A4512" s="82"/>
      <c r="B4512" s="82"/>
      <c r="C4512" s="84"/>
      <c r="D4512" s="83"/>
      <c r="E4512" s="81"/>
      <c r="F4512" s="81"/>
      <c r="G4512" s="81"/>
      <c r="H4512" s="84"/>
    </row>
    <row r="4513" spans="1:8">
      <c r="A4513" s="82"/>
      <c r="B4513" s="82"/>
      <c r="C4513" s="84"/>
      <c r="D4513" s="83"/>
      <c r="E4513" s="81"/>
      <c r="F4513" s="81"/>
      <c r="G4513" s="81"/>
      <c r="H4513" s="84"/>
    </row>
    <row r="4514" spans="1:8">
      <c r="A4514" s="82"/>
      <c r="B4514" s="82"/>
      <c r="C4514" s="84"/>
      <c r="D4514" s="83"/>
      <c r="E4514" s="81"/>
      <c r="F4514" s="81"/>
      <c r="G4514" s="81"/>
      <c r="H4514" s="84"/>
    </row>
    <row r="4515" spans="1:8">
      <c r="A4515" s="82"/>
      <c r="B4515" s="82"/>
      <c r="C4515" s="84"/>
      <c r="D4515" s="83"/>
      <c r="E4515" s="81"/>
      <c r="F4515" s="81"/>
      <c r="G4515" s="81"/>
      <c r="H4515" s="84"/>
    </row>
    <row r="4516" spans="1:8">
      <c r="A4516" s="82"/>
      <c r="B4516" s="82"/>
      <c r="C4516" s="84"/>
      <c r="D4516" s="83"/>
      <c r="E4516" s="81"/>
      <c r="F4516" s="81"/>
      <c r="G4516" s="81"/>
      <c r="H4516" s="84"/>
    </row>
    <row r="4517" spans="1:8">
      <c r="A4517" s="82"/>
      <c r="B4517" s="82"/>
      <c r="C4517" s="84"/>
      <c r="D4517" s="83"/>
      <c r="E4517" s="81"/>
      <c r="F4517" s="81"/>
      <c r="G4517" s="81"/>
      <c r="H4517" s="84"/>
    </row>
    <row r="4518" spans="1:8">
      <c r="A4518" s="82"/>
      <c r="B4518" s="82"/>
      <c r="C4518" s="84"/>
      <c r="D4518" s="83"/>
      <c r="E4518" s="81"/>
      <c r="F4518" s="81"/>
      <c r="G4518" s="81"/>
      <c r="H4518" s="84"/>
    </row>
    <row r="4519" spans="1:8">
      <c r="A4519" s="82"/>
      <c r="B4519" s="82"/>
      <c r="C4519" s="84"/>
      <c r="D4519" s="83"/>
      <c r="E4519" s="81"/>
      <c r="F4519" s="81"/>
      <c r="G4519" s="81"/>
      <c r="H4519" s="84"/>
    </row>
    <row r="4520" spans="1:8">
      <c r="A4520" s="82"/>
      <c r="B4520" s="82"/>
      <c r="C4520" s="84"/>
      <c r="D4520" s="83"/>
      <c r="E4520" s="81"/>
      <c r="F4520" s="81"/>
      <c r="G4520" s="81"/>
      <c r="H4520" s="84"/>
    </row>
    <row r="4521" spans="1:8">
      <c r="A4521" s="82"/>
      <c r="B4521" s="82"/>
      <c r="C4521" s="84"/>
      <c r="D4521" s="83"/>
      <c r="E4521" s="81"/>
      <c r="F4521" s="81"/>
      <c r="G4521" s="81"/>
      <c r="H4521" s="84"/>
    </row>
    <row r="4522" spans="1:8">
      <c r="A4522" s="82"/>
      <c r="B4522" s="82"/>
      <c r="C4522" s="84"/>
      <c r="D4522" s="83"/>
      <c r="E4522" s="81"/>
      <c r="F4522" s="81"/>
      <c r="G4522" s="81"/>
      <c r="H4522" s="84"/>
    </row>
    <row r="4523" spans="1:8">
      <c r="A4523" s="82"/>
      <c r="B4523" s="82"/>
      <c r="C4523" s="84"/>
      <c r="D4523" s="83"/>
      <c r="E4523" s="81"/>
      <c r="F4523" s="81"/>
      <c r="G4523" s="81"/>
      <c r="H4523" s="84"/>
    </row>
    <row r="4524" spans="1:8">
      <c r="A4524" s="82"/>
      <c r="B4524" s="82"/>
      <c r="C4524" s="84"/>
      <c r="D4524" s="83"/>
      <c r="E4524" s="81"/>
      <c r="F4524" s="81"/>
      <c r="G4524" s="81"/>
      <c r="H4524" s="84"/>
    </row>
    <row r="4525" spans="1:8">
      <c r="A4525" s="82"/>
      <c r="B4525" s="82"/>
      <c r="C4525" s="84"/>
      <c r="D4525" s="83"/>
      <c r="E4525" s="81"/>
      <c r="F4525" s="81"/>
      <c r="G4525" s="81"/>
      <c r="H4525" s="84"/>
    </row>
    <row r="4526" spans="1:8">
      <c r="A4526" s="82"/>
      <c r="B4526" s="82"/>
      <c r="C4526" s="84"/>
      <c r="D4526" s="83"/>
      <c r="E4526" s="81"/>
      <c r="F4526" s="81"/>
      <c r="G4526" s="81"/>
      <c r="H4526" s="84"/>
    </row>
    <row r="4527" spans="1:8">
      <c r="A4527" s="82"/>
      <c r="B4527" s="82"/>
      <c r="C4527" s="84"/>
      <c r="D4527" s="83"/>
      <c r="E4527" s="81"/>
      <c r="F4527" s="81"/>
      <c r="G4527" s="81"/>
      <c r="H4527" s="84"/>
    </row>
    <row r="4528" spans="1:8">
      <c r="A4528" s="82"/>
      <c r="B4528" s="82"/>
      <c r="C4528" s="84"/>
      <c r="D4528" s="83"/>
      <c r="E4528" s="81"/>
      <c r="F4528" s="81"/>
      <c r="G4528" s="81"/>
      <c r="H4528" s="84"/>
    </row>
    <row r="4529" spans="1:8">
      <c r="A4529" s="82"/>
      <c r="B4529" s="82"/>
      <c r="C4529" s="84"/>
      <c r="D4529" s="83"/>
      <c r="E4529" s="81"/>
      <c r="F4529" s="81"/>
      <c r="G4529" s="81"/>
      <c r="H4529" s="84"/>
    </row>
    <row r="4530" spans="1:8">
      <c r="A4530" s="82"/>
      <c r="B4530" s="82"/>
      <c r="C4530" s="84"/>
      <c r="D4530" s="83"/>
      <c r="E4530" s="81"/>
      <c r="F4530" s="81"/>
      <c r="G4530" s="81"/>
      <c r="H4530" s="84"/>
    </row>
    <row r="4531" spans="1:8">
      <c r="A4531" s="82"/>
      <c r="B4531" s="82"/>
      <c r="C4531" s="84"/>
      <c r="D4531" s="83"/>
      <c r="E4531" s="81"/>
      <c r="F4531" s="81"/>
      <c r="G4531" s="81"/>
      <c r="H4531" s="84"/>
    </row>
    <row r="4532" spans="1:8">
      <c r="A4532" s="82"/>
      <c r="B4532" s="82"/>
      <c r="C4532" s="84"/>
      <c r="D4532" s="83"/>
      <c r="E4532" s="81"/>
      <c r="F4532" s="81"/>
      <c r="G4532" s="81"/>
      <c r="H4532" s="84"/>
    </row>
    <row r="4533" spans="1:8">
      <c r="A4533" s="82"/>
      <c r="B4533" s="82"/>
      <c r="C4533" s="84"/>
      <c r="D4533" s="83"/>
      <c r="E4533" s="81"/>
      <c r="F4533" s="81"/>
      <c r="G4533" s="81"/>
      <c r="H4533" s="84"/>
    </row>
    <row r="4534" spans="1:8">
      <c r="A4534" s="82"/>
      <c r="B4534" s="82"/>
      <c r="C4534" s="84"/>
      <c r="D4534" s="83"/>
      <c r="E4534" s="81"/>
      <c r="F4534" s="81"/>
      <c r="G4534" s="81"/>
      <c r="H4534" s="84"/>
    </row>
    <row r="4535" spans="1:8">
      <c r="A4535" s="82"/>
      <c r="B4535" s="82"/>
      <c r="C4535" s="84"/>
      <c r="D4535" s="83"/>
      <c r="E4535" s="81"/>
      <c r="F4535" s="81"/>
      <c r="G4535" s="81"/>
      <c r="H4535" s="84"/>
    </row>
    <row r="4536" spans="1:8">
      <c r="A4536" s="82"/>
      <c r="B4536" s="82"/>
      <c r="C4536" s="84"/>
      <c r="D4536" s="83"/>
      <c r="E4536" s="81"/>
      <c r="F4536" s="81"/>
      <c r="G4536" s="81"/>
      <c r="H4536" s="84"/>
    </row>
    <row r="4537" spans="1:8">
      <c r="A4537" s="82"/>
      <c r="B4537" s="82"/>
      <c r="C4537" s="84"/>
      <c r="D4537" s="83"/>
      <c r="E4537" s="81"/>
      <c r="F4537" s="81"/>
      <c r="G4537" s="81"/>
      <c r="H4537" s="84"/>
    </row>
    <row r="4538" spans="1:8">
      <c r="A4538" s="82"/>
      <c r="B4538" s="82"/>
      <c r="C4538" s="84"/>
      <c r="D4538" s="83"/>
      <c r="E4538" s="81"/>
      <c r="F4538" s="81"/>
      <c r="G4538" s="81"/>
      <c r="H4538" s="84"/>
    </row>
    <row r="4539" spans="1:8">
      <c r="A4539" s="82"/>
      <c r="B4539" s="82"/>
      <c r="C4539" s="84"/>
      <c r="D4539" s="83"/>
      <c r="E4539" s="81"/>
      <c r="F4539" s="81"/>
      <c r="G4539" s="81"/>
      <c r="H4539" s="84"/>
    </row>
    <row r="4540" spans="1:8">
      <c r="A4540" s="82"/>
      <c r="B4540" s="82"/>
      <c r="C4540" s="84"/>
      <c r="D4540" s="83"/>
      <c r="E4540" s="81"/>
      <c r="F4540" s="81"/>
      <c r="G4540" s="81"/>
      <c r="H4540" s="84"/>
    </row>
    <row r="4541" spans="1:8">
      <c r="A4541" s="82"/>
      <c r="B4541" s="82"/>
      <c r="C4541" s="84"/>
      <c r="D4541" s="83"/>
      <c r="E4541" s="81"/>
      <c r="F4541" s="81"/>
      <c r="G4541" s="81"/>
      <c r="H4541" s="84"/>
    </row>
    <row r="4542" spans="1:8">
      <c r="A4542" s="82"/>
      <c r="B4542" s="82"/>
      <c r="C4542" s="84"/>
      <c r="D4542" s="83"/>
      <c r="E4542" s="81"/>
      <c r="F4542" s="81"/>
      <c r="G4542" s="81"/>
      <c r="H4542" s="84"/>
    </row>
    <row r="4543" spans="1:8">
      <c r="A4543" s="82"/>
      <c r="B4543" s="82"/>
      <c r="C4543" s="84"/>
      <c r="D4543" s="83"/>
      <c r="E4543" s="81"/>
      <c r="F4543" s="81"/>
      <c r="G4543" s="81"/>
      <c r="H4543" s="84"/>
    </row>
    <row r="4544" spans="1:8">
      <c r="A4544" s="82"/>
      <c r="B4544" s="82"/>
      <c r="C4544" s="84"/>
      <c r="D4544" s="83"/>
      <c r="E4544" s="81"/>
      <c r="F4544" s="81"/>
      <c r="G4544" s="81"/>
      <c r="H4544" s="84"/>
    </row>
    <row r="4545" spans="1:8">
      <c r="A4545" s="82"/>
      <c r="B4545" s="82"/>
      <c r="C4545" s="84"/>
      <c r="D4545" s="83"/>
      <c r="E4545" s="81"/>
      <c r="F4545" s="81"/>
      <c r="G4545" s="81"/>
      <c r="H4545" s="84"/>
    </row>
    <row r="4546" spans="1:8">
      <c r="A4546" s="82"/>
      <c r="B4546" s="82"/>
      <c r="C4546" s="84"/>
      <c r="D4546" s="83"/>
      <c r="E4546" s="81"/>
      <c r="F4546" s="81"/>
      <c r="G4546" s="81"/>
      <c r="H4546" s="84"/>
    </row>
    <row r="4547" spans="1:8">
      <c r="A4547" s="82"/>
      <c r="B4547" s="82"/>
      <c r="C4547" s="84"/>
      <c r="D4547" s="83"/>
      <c r="E4547" s="81"/>
      <c r="F4547" s="81"/>
      <c r="G4547" s="81"/>
      <c r="H4547" s="84"/>
    </row>
    <row r="4548" spans="1:8">
      <c r="A4548" s="82"/>
      <c r="B4548" s="82"/>
      <c r="C4548" s="84"/>
      <c r="D4548" s="83"/>
      <c r="E4548" s="81"/>
      <c r="F4548" s="81"/>
      <c r="G4548" s="81"/>
      <c r="H4548" s="84"/>
    </row>
    <row r="4549" spans="1:8">
      <c r="A4549" s="82"/>
      <c r="B4549" s="82"/>
      <c r="C4549" s="84"/>
      <c r="D4549" s="83"/>
      <c r="E4549" s="81"/>
      <c r="F4549" s="81"/>
      <c r="G4549" s="81"/>
      <c r="H4549" s="84"/>
    </row>
    <row r="4550" spans="1:8">
      <c r="A4550" s="82"/>
      <c r="B4550" s="82"/>
      <c r="C4550" s="84"/>
      <c r="D4550" s="83"/>
      <c r="E4550" s="81"/>
      <c r="F4550" s="81"/>
      <c r="G4550" s="81"/>
      <c r="H4550" s="84"/>
    </row>
    <row r="4551" spans="1:8">
      <c r="A4551" s="82"/>
      <c r="B4551" s="82"/>
      <c r="C4551" s="84"/>
      <c r="D4551" s="83"/>
      <c r="E4551" s="81"/>
      <c r="F4551" s="81"/>
      <c r="G4551" s="81"/>
      <c r="H4551" s="84"/>
    </row>
    <row r="4552" spans="1:8">
      <c r="A4552" s="82"/>
      <c r="B4552" s="82"/>
      <c r="C4552" s="84"/>
      <c r="D4552" s="83"/>
      <c r="E4552" s="81"/>
      <c r="F4552" s="81"/>
      <c r="G4552" s="81"/>
      <c r="H4552" s="84"/>
    </row>
    <row r="4553" spans="1:8">
      <c r="A4553" s="82"/>
      <c r="B4553" s="82"/>
      <c r="C4553" s="84"/>
      <c r="D4553" s="83"/>
      <c r="E4553" s="81"/>
      <c r="F4553" s="81"/>
      <c r="G4553" s="81"/>
      <c r="H4553" s="84"/>
    </row>
    <row r="4554" spans="1:8">
      <c r="A4554" s="82"/>
      <c r="B4554" s="82"/>
      <c r="C4554" s="84"/>
      <c r="D4554" s="83"/>
      <c r="E4554" s="81"/>
      <c r="F4554" s="81"/>
      <c r="G4554" s="81"/>
      <c r="H4554" s="84"/>
    </row>
    <row r="4555" spans="1:8">
      <c r="A4555" s="82"/>
      <c r="B4555" s="82"/>
      <c r="C4555" s="84"/>
      <c r="D4555" s="83"/>
      <c r="E4555" s="81"/>
      <c r="F4555" s="81"/>
      <c r="G4555" s="81"/>
      <c r="H4555" s="84"/>
    </row>
    <row r="4556" spans="1:8">
      <c r="A4556" s="82"/>
      <c r="B4556" s="82"/>
      <c r="C4556" s="84"/>
      <c r="D4556" s="83"/>
      <c r="E4556" s="81"/>
      <c r="F4556" s="81"/>
      <c r="G4556" s="81"/>
      <c r="H4556" s="84"/>
    </row>
    <row r="4557" spans="1:8">
      <c r="A4557" s="82"/>
      <c r="B4557" s="82"/>
      <c r="C4557" s="84"/>
      <c r="D4557" s="83"/>
      <c r="E4557" s="81"/>
      <c r="F4557" s="81"/>
      <c r="G4557" s="81"/>
      <c r="H4557" s="84"/>
    </row>
    <row r="4558" spans="1:8">
      <c r="A4558" s="82"/>
      <c r="B4558" s="82"/>
      <c r="C4558" s="84"/>
      <c r="D4558" s="83"/>
      <c r="E4558" s="81"/>
      <c r="F4558" s="81"/>
      <c r="G4558" s="81"/>
      <c r="H4558" s="84"/>
    </row>
    <row r="4559" spans="1:8">
      <c r="A4559" s="82"/>
      <c r="B4559" s="82"/>
      <c r="C4559" s="84"/>
      <c r="D4559" s="83"/>
      <c r="E4559" s="81"/>
      <c r="F4559" s="81"/>
      <c r="G4559" s="81"/>
      <c r="H4559" s="84"/>
    </row>
    <row r="4560" spans="1:8">
      <c r="A4560" s="82"/>
      <c r="B4560" s="82"/>
      <c r="C4560" s="84"/>
      <c r="D4560" s="83"/>
      <c r="E4560" s="81"/>
      <c r="F4560" s="81"/>
      <c r="G4560" s="81"/>
      <c r="H4560" s="84"/>
    </row>
    <row r="4561" spans="1:8">
      <c r="A4561" s="82"/>
      <c r="B4561" s="82"/>
      <c r="C4561" s="84"/>
      <c r="D4561" s="83"/>
      <c r="E4561" s="81"/>
      <c r="F4561" s="81"/>
      <c r="G4561" s="81"/>
      <c r="H4561" s="84"/>
    </row>
    <row r="4562" spans="1:8">
      <c r="A4562" s="82"/>
      <c r="B4562" s="82"/>
      <c r="C4562" s="84"/>
      <c r="D4562" s="83"/>
      <c r="E4562" s="81"/>
      <c r="F4562" s="81"/>
      <c r="G4562" s="81"/>
      <c r="H4562" s="84"/>
    </row>
    <row r="4563" spans="1:8">
      <c r="A4563" s="82"/>
      <c r="B4563" s="82"/>
      <c r="C4563" s="84"/>
      <c r="D4563" s="83"/>
      <c r="E4563" s="81"/>
      <c r="F4563" s="81"/>
      <c r="G4563" s="81"/>
      <c r="H4563" s="84"/>
    </row>
    <row r="4564" spans="1:8">
      <c r="A4564" s="82"/>
      <c r="B4564" s="82"/>
      <c r="C4564" s="84"/>
      <c r="D4564" s="83"/>
      <c r="E4564" s="81"/>
      <c r="F4564" s="81"/>
      <c r="G4564" s="81"/>
      <c r="H4564" s="84"/>
    </row>
    <row r="4565" spans="1:8">
      <c r="A4565" s="82"/>
      <c r="B4565" s="82"/>
      <c r="C4565" s="84"/>
      <c r="D4565" s="83"/>
      <c r="E4565" s="81"/>
      <c r="F4565" s="81"/>
      <c r="G4565" s="81"/>
      <c r="H4565" s="84"/>
    </row>
    <row r="4566" spans="1:8">
      <c r="A4566" s="82"/>
      <c r="B4566" s="82"/>
      <c r="C4566" s="84"/>
      <c r="D4566" s="83"/>
      <c r="E4566" s="81"/>
      <c r="F4566" s="81"/>
      <c r="G4566" s="81"/>
      <c r="H4566" s="84"/>
    </row>
    <row r="4567" spans="1:8">
      <c r="A4567" s="82"/>
      <c r="B4567" s="82"/>
      <c r="C4567" s="84"/>
      <c r="D4567" s="83"/>
      <c r="E4567" s="81"/>
      <c r="F4567" s="81"/>
      <c r="G4567" s="81"/>
      <c r="H4567" s="84"/>
    </row>
    <row r="4568" spans="1:8">
      <c r="A4568" s="82"/>
      <c r="B4568" s="82"/>
      <c r="C4568" s="84"/>
      <c r="D4568" s="83"/>
      <c r="E4568" s="81"/>
      <c r="F4568" s="81"/>
      <c r="G4568" s="81"/>
      <c r="H4568" s="84"/>
    </row>
    <row r="4569" spans="1:8">
      <c r="A4569" s="82"/>
      <c r="B4569" s="82"/>
      <c r="C4569" s="84"/>
      <c r="D4569" s="83"/>
      <c r="E4569" s="81"/>
      <c r="F4569" s="81"/>
      <c r="G4569" s="81"/>
      <c r="H4569" s="84"/>
    </row>
    <row r="4570" spans="1:8">
      <c r="A4570" s="82"/>
      <c r="B4570" s="82"/>
      <c r="C4570" s="84"/>
      <c r="D4570" s="83"/>
      <c r="E4570" s="81"/>
      <c r="F4570" s="81"/>
      <c r="G4570" s="81"/>
      <c r="H4570" s="84"/>
    </row>
    <row r="4571" spans="1:8">
      <c r="A4571" s="82"/>
      <c r="B4571" s="82"/>
      <c r="C4571" s="84"/>
      <c r="D4571" s="83"/>
      <c r="E4571" s="81"/>
      <c r="F4571" s="81"/>
      <c r="G4571" s="81"/>
      <c r="H4571" s="84"/>
    </row>
    <row r="4572" spans="1:8">
      <c r="A4572" s="82"/>
      <c r="B4572" s="82"/>
      <c r="C4572" s="84"/>
      <c r="D4572" s="83"/>
      <c r="E4572" s="81"/>
      <c r="F4572" s="81"/>
      <c r="G4572" s="81"/>
      <c r="H4572" s="84"/>
    </row>
    <row r="4573" spans="1:8">
      <c r="A4573" s="82"/>
      <c r="B4573" s="82"/>
      <c r="C4573" s="84"/>
      <c r="D4573" s="83"/>
      <c r="E4573" s="81"/>
      <c r="F4573" s="81"/>
      <c r="G4573" s="81"/>
      <c r="H4573" s="84"/>
    </row>
    <row r="4574" spans="1:8">
      <c r="A4574" s="82"/>
      <c r="B4574" s="82"/>
      <c r="C4574" s="84"/>
      <c r="D4574" s="83"/>
      <c r="E4574" s="81"/>
      <c r="F4574" s="81"/>
      <c r="G4574" s="81"/>
      <c r="H4574" s="84"/>
    </row>
    <row r="4575" spans="1:8">
      <c r="A4575" s="82"/>
      <c r="B4575" s="82"/>
      <c r="C4575" s="84"/>
      <c r="D4575" s="83"/>
      <c r="E4575" s="81"/>
      <c r="F4575" s="81"/>
      <c r="G4575" s="81"/>
      <c r="H4575" s="84"/>
    </row>
    <row r="4576" spans="1:8">
      <c r="A4576" s="82"/>
      <c r="B4576" s="82"/>
      <c r="C4576" s="84"/>
      <c r="D4576" s="83"/>
      <c r="E4576" s="81"/>
      <c r="F4576" s="81"/>
      <c r="G4576" s="81"/>
      <c r="H4576" s="84"/>
    </row>
    <row r="4577" spans="1:8">
      <c r="A4577" s="82"/>
      <c r="B4577" s="82"/>
      <c r="C4577" s="84"/>
      <c r="D4577" s="83"/>
      <c r="E4577" s="81"/>
      <c r="F4577" s="81"/>
      <c r="G4577" s="81"/>
      <c r="H4577" s="84"/>
    </row>
    <row r="4578" spans="1:8">
      <c r="A4578" s="82"/>
      <c r="B4578" s="82"/>
      <c r="C4578" s="84"/>
      <c r="D4578" s="83"/>
      <c r="E4578" s="81"/>
      <c r="F4578" s="81"/>
      <c r="G4578" s="81"/>
      <c r="H4578" s="84"/>
    </row>
    <row r="4579" spans="1:8">
      <c r="A4579" s="82"/>
      <c r="B4579" s="82"/>
      <c r="C4579" s="84"/>
      <c r="D4579" s="83"/>
      <c r="E4579" s="81"/>
      <c r="F4579" s="81"/>
      <c r="G4579" s="81"/>
      <c r="H4579" s="84"/>
    </row>
    <row r="4580" spans="1:8">
      <c r="A4580" s="82"/>
      <c r="B4580" s="82"/>
      <c r="C4580" s="84"/>
      <c r="D4580" s="83"/>
      <c r="E4580" s="81"/>
      <c r="F4580" s="81"/>
      <c r="G4580" s="81"/>
      <c r="H4580" s="84"/>
    </row>
    <row r="4581" spans="1:8">
      <c r="A4581" s="82"/>
      <c r="B4581" s="82"/>
      <c r="C4581" s="84"/>
      <c r="D4581" s="83"/>
      <c r="E4581" s="81"/>
      <c r="F4581" s="81"/>
      <c r="G4581" s="81"/>
      <c r="H4581" s="84"/>
    </row>
    <row r="4582" spans="1:8">
      <c r="A4582" s="82"/>
      <c r="B4582" s="82"/>
      <c r="C4582" s="84"/>
      <c r="D4582" s="83"/>
      <c r="E4582" s="81"/>
      <c r="F4582" s="81"/>
      <c r="G4582" s="81"/>
      <c r="H4582" s="84"/>
    </row>
    <row r="4583" spans="1:8">
      <c r="A4583" s="82"/>
      <c r="B4583" s="82"/>
      <c r="C4583" s="84"/>
      <c r="D4583" s="83"/>
      <c r="E4583" s="81"/>
      <c r="F4583" s="81"/>
      <c r="G4583" s="81"/>
      <c r="H4583" s="84"/>
    </row>
    <row r="4584" spans="1:8">
      <c r="A4584" s="82"/>
      <c r="B4584" s="82"/>
      <c r="C4584" s="84"/>
      <c r="D4584" s="83"/>
      <c r="E4584" s="81"/>
      <c r="F4584" s="81"/>
      <c r="G4584" s="81"/>
      <c r="H4584" s="84"/>
    </row>
    <row r="4585" spans="1:8">
      <c r="A4585" s="82"/>
      <c r="B4585" s="82"/>
      <c r="C4585" s="84"/>
      <c r="D4585" s="83"/>
      <c r="E4585" s="81"/>
      <c r="F4585" s="81"/>
      <c r="G4585" s="81"/>
      <c r="H4585" s="84"/>
    </row>
    <row r="4586" spans="1:8">
      <c r="A4586" s="82"/>
      <c r="B4586" s="82"/>
      <c r="C4586" s="84"/>
      <c r="D4586" s="83"/>
      <c r="E4586" s="81"/>
      <c r="F4586" s="81"/>
      <c r="G4586" s="81"/>
      <c r="H4586" s="84"/>
    </row>
    <row r="4587" spans="1:8">
      <c r="A4587" s="82"/>
      <c r="B4587" s="82"/>
      <c r="C4587" s="84"/>
      <c r="D4587" s="83"/>
      <c r="E4587" s="81"/>
      <c r="F4587" s="81"/>
      <c r="G4587" s="81"/>
      <c r="H4587" s="84"/>
    </row>
    <row r="4588" spans="1:8">
      <c r="A4588" s="82"/>
      <c r="B4588" s="82"/>
      <c r="C4588" s="84"/>
      <c r="D4588" s="83"/>
      <c r="E4588" s="81"/>
      <c r="F4588" s="81"/>
      <c r="G4588" s="81"/>
      <c r="H4588" s="84"/>
    </row>
    <row r="4589" spans="1:8">
      <c r="A4589" s="82"/>
      <c r="B4589" s="82"/>
      <c r="C4589" s="84"/>
      <c r="D4589" s="83"/>
      <c r="E4589" s="81"/>
      <c r="F4589" s="81"/>
      <c r="G4589" s="81"/>
      <c r="H4589" s="84"/>
    </row>
    <row r="4590" spans="1:8">
      <c r="A4590" s="82"/>
      <c r="B4590" s="82"/>
      <c r="C4590" s="84"/>
      <c r="D4590" s="83"/>
      <c r="E4590" s="81"/>
      <c r="F4590" s="81"/>
      <c r="G4590" s="81"/>
      <c r="H4590" s="84"/>
    </row>
    <row r="4591" spans="1:8">
      <c r="A4591" s="82"/>
      <c r="B4591" s="82"/>
      <c r="C4591" s="84"/>
      <c r="D4591" s="83"/>
      <c r="E4591" s="81"/>
      <c r="F4591" s="81"/>
      <c r="G4591" s="81"/>
      <c r="H4591" s="84"/>
    </row>
    <row r="4592" spans="1:8">
      <c r="A4592" s="82"/>
      <c r="B4592" s="82"/>
      <c r="C4592" s="84"/>
      <c r="D4592" s="83"/>
      <c r="E4592" s="81"/>
      <c r="F4592" s="81"/>
      <c r="G4592" s="81"/>
      <c r="H4592" s="84"/>
    </row>
    <row r="4593" spans="1:8">
      <c r="A4593" s="82"/>
      <c r="B4593" s="82"/>
      <c r="C4593" s="84"/>
      <c r="D4593" s="83"/>
      <c r="E4593" s="81"/>
      <c r="F4593" s="81"/>
      <c r="G4593" s="81"/>
      <c r="H4593" s="84"/>
    </row>
    <row r="4594" spans="1:8">
      <c r="A4594" s="82"/>
      <c r="B4594" s="82"/>
      <c r="C4594" s="84"/>
      <c r="D4594" s="83"/>
      <c r="E4594" s="81"/>
      <c r="F4594" s="81"/>
      <c r="G4594" s="81"/>
      <c r="H4594" s="84"/>
    </row>
    <row r="4595" spans="1:8">
      <c r="A4595" s="82"/>
      <c r="B4595" s="82"/>
      <c r="C4595" s="84"/>
      <c r="D4595" s="83"/>
      <c r="E4595" s="81"/>
      <c r="F4595" s="81"/>
      <c r="G4595" s="81"/>
      <c r="H4595" s="84"/>
    </row>
    <row r="4596" spans="1:8">
      <c r="A4596" s="82"/>
      <c r="B4596" s="82"/>
      <c r="C4596" s="84"/>
      <c r="D4596" s="83"/>
      <c r="E4596" s="81"/>
      <c r="F4596" s="81"/>
      <c r="G4596" s="81"/>
      <c r="H4596" s="84"/>
    </row>
    <row r="4597" spans="1:8">
      <c r="A4597" s="82"/>
      <c r="B4597" s="82"/>
      <c r="C4597" s="84"/>
      <c r="D4597" s="83"/>
      <c r="E4597" s="81"/>
      <c r="F4597" s="81"/>
      <c r="G4597" s="81"/>
      <c r="H4597" s="84"/>
    </row>
    <row r="4598" spans="1:8">
      <c r="A4598" s="82"/>
      <c r="B4598" s="82"/>
      <c r="C4598" s="84"/>
      <c r="D4598" s="83"/>
      <c r="E4598" s="81"/>
      <c r="F4598" s="81"/>
      <c r="G4598" s="81"/>
      <c r="H4598" s="84"/>
    </row>
    <row r="4599" spans="1:8">
      <c r="A4599" s="82"/>
      <c r="B4599" s="82"/>
      <c r="C4599" s="84"/>
      <c r="D4599" s="83"/>
      <c r="E4599" s="81"/>
      <c r="F4599" s="81"/>
      <c r="G4599" s="81"/>
      <c r="H4599" s="84"/>
    </row>
    <row r="4600" spans="1:8">
      <c r="A4600" s="82"/>
      <c r="B4600" s="82"/>
      <c r="C4600" s="84"/>
      <c r="D4600" s="83"/>
      <c r="E4600" s="81"/>
      <c r="F4600" s="81"/>
      <c r="G4600" s="81"/>
      <c r="H4600" s="84"/>
    </row>
    <row r="4601" spans="1:8">
      <c r="A4601" s="82"/>
      <c r="B4601" s="82"/>
      <c r="C4601" s="84"/>
      <c r="D4601" s="83"/>
      <c r="E4601" s="81"/>
      <c r="F4601" s="81"/>
      <c r="G4601" s="81"/>
      <c r="H4601" s="84"/>
    </row>
    <row r="4602" spans="1:8">
      <c r="A4602" s="82"/>
      <c r="B4602" s="82"/>
      <c r="C4602" s="84"/>
      <c r="D4602" s="83"/>
      <c r="E4602" s="81"/>
      <c r="F4602" s="81"/>
      <c r="G4602" s="81"/>
      <c r="H4602" s="84"/>
    </row>
    <row r="4603" spans="1:8">
      <c r="A4603" s="82"/>
      <c r="B4603" s="82"/>
      <c r="C4603" s="84"/>
      <c r="D4603" s="83"/>
      <c r="E4603" s="81"/>
      <c r="F4603" s="81"/>
      <c r="G4603" s="81"/>
      <c r="H4603" s="84"/>
    </row>
    <row r="4604" spans="1:8">
      <c r="A4604" s="82"/>
      <c r="B4604" s="82"/>
      <c r="C4604" s="84"/>
      <c r="D4604" s="83"/>
      <c r="E4604" s="81"/>
      <c r="F4604" s="81"/>
      <c r="G4604" s="81"/>
      <c r="H4604" s="84"/>
    </row>
    <row r="4605" spans="1:8">
      <c r="A4605" s="82"/>
      <c r="B4605" s="82"/>
      <c r="C4605" s="84"/>
      <c r="D4605" s="83"/>
      <c r="E4605" s="81"/>
      <c r="F4605" s="81"/>
      <c r="G4605" s="81"/>
      <c r="H4605" s="84"/>
    </row>
    <row r="4606" spans="1:8">
      <c r="A4606" s="82"/>
      <c r="B4606" s="82"/>
      <c r="C4606" s="84"/>
      <c r="D4606" s="83"/>
      <c r="E4606" s="81"/>
      <c r="F4606" s="81"/>
      <c r="G4606" s="81"/>
      <c r="H4606" s="84"/>
    </row>
    <row r="4607" spans="1:8">
      <c r="A4607" s="82"/>
      <c r="B4607" s="82"/>
      <c r="C4607" s="84"/>
      <c r="D4607" s="83"/>
      <c r="E4607" s="81"/>
      <c r="F4607" s="81"/>
      <c r="G4607" s="81"/>
      <c r="H4607" s="84"/>
    </row>
    <row r="4608" spans="1:8">
      <c r="A4608" s="82"/>
      <c r="B4608" s="82"/>
      <c r="C4608" s="84"/>
      <c r="D4608" s="83"/>
      <c r="E4608" s="81"/>
      <c r="F4608" s="81"/>
      <c r="G4608" s="81"/>
      <c r="H4608" s="84"/>
    </row>
    <row r="4609" spans="1:8">
      <c r="A4609" s="82"/>
      <c r="B4609" s="82"/>
      <c r="C4609" s="84"/>
      <c r="D4609" s="83"/>
      <c r="E4609" s="81"/>
      <c r="F4609" s="81"/>
      <c r="G4609" s="81"/>
      <c r="H4609" s="84"/>
    </row>
    <row r="4610" spans="1:8">
      <c r="A4610" s="82"/>
      <c r="B4610" s="82"/>
      <c r="C4610" s="84"/>
      <c r="D4610" s="83"/>
      <c r="E4610" s="81"/>
      <c r="F4610" s="81"/>
      <c r="G4610" s="81"/>
      <c r="H4610" s="84"/>
    </row>
    <row r="4611" spans="1:8">
      <c r="A4611" s="82"/>
      <c r="B4611" s="82"/>
      <c r="C4611" s="84"/>
      <c r="D4611" s="83"/>
      <c r="E4611" s="81"/>
      <c r="F4611" s="81"/>
      <c r="G4611" s="81"/>
      <c r="H4611" s="84"/>
    </row>
    <row r="4612" spans="1:8">
      <c r="A4612" s="82"/>
      <c r="B4612" s="82"/>
      <c r="C4612" s="84"/>
      <c r="D4612" s="83"/>
      <c r="E4612" s="81"/>
      <c r="F4612" s="81"/>
      <c r="G4612" s="81"/>
      <c r="H4612" s="84"/>
    </row>
    <row r="4613" spans="1:8">
      <c r="A4613" s="82"/>
      <c r="B4613" s="82"/>
      <c r="C4613" s="84"/>
      <c r="D4613" s="83"/>
      <c r="E4613" s="81"/>
      <c r="F4613" s="81"/>
      <c r="G4613" s="81"/>
      <c r="H4613" s="84"/>
    </row>
    <row r="4614" spans="1:8">
      <c r="A4614" s="82"/>
      <c r="B4614" s="82"/>
      <c r="C4614" s="84"/>
      <c r="D4614" s="83"/>
      <c r="E4614" s="81"/>
      <c r="F4614" s="81"/>
      <c r="G4614" s="81"/>
      <c r="H4614" s="84"/>
    </row>
    <row r="4615" spans="1:8">
      <c r="A4615" s="82"/>
      <c r="B4615" s="82"/>
      <c r="C4615" s="84"/>
      <c r="D4615" s="83"/>
      <c r="E4615" s="81"/>
      <c r="F4615" s="81"/>
      <c r="G4615" s="81"/>
      <c r="H4615" s="84"/>
    </row>
    <row r="4616" spans="1:8">
      <c r="A4616" s="82"/>
      <c r="B4616" s="82"/>
      <c r="C4616" s="84"/>
      <c r="D4616" s="83"/>
      <c r="E4616" s="81"/>
      <c r="F4616" s="81"/>
      <c r="G4616" s="81"/>
      <c r="H4616" s="84"/>
    </row>
    <row r="4617" spans="1:8">
      <c r="A4617" s="82"/>
      <c r="B4617" s="82"/>
      <c r="C4617" s="84"/>
      <c r="D4617" s="83"/>
      <c r="E4617" s="81"/>
      <c r="F4617" s="81"/>
      <c r="G4617" s="81"/>
      <c r="H4617" s="84"/>
    </row>
    <row r="4618" spans="1:8">
      <c r="A4618" s="82"/>
      <c r="B4618" s="82"/>
      <c r="C4618" s="84"/>
      <c r="D4618" s="83"/>
      <c r="E4618" s="81"/>
      <c r="F4618" s="81"/>
      <c r="G4618" s="81"/>
      <c r="H4618" s="84"/>
    </row>
    <row r="4619" spans="1:8">
      <c r="A4619" s="82"/>
      <c r="B4619" s="82"/>
      <c r="C4619" s="84"/>
      <c r="D4619" s="83"/>
      <c r="E4619" s="81"/>
      <c r="F4619" s="81"/>
      <c r="G4619" s="81"/>
      <c r="H4619" s="84"/>
    </row>
    <row r="4620" spans="1:8">
      <c r="A4620" s="82"/>
      <c r="B4620" s="82"/>
      <c r="C4620" s="84"/>
      <c r="D4620" s="83"/>
      <c r="E4620" s="81"/>
      <c r="F4620" s="81"/>
      <c r="G4620" s="81"/>
      <c r="H4620" s="84"/>
    </row>
    <row r="4621" spans="1:8">
      <c r="A4621" s="82"/>
      <c r="B4621" s="82"/>
      <c r="C4621" s="84"/>
      <c r="D4621" s="83"/>
      <c r="E4621" s="81"/>
      <c r="F4621" s="81"/>
      <c r="G4621" s="81"/>
      <c r="H4621" s="84"/>
    </row>
    <row r="4622" spans="1:8">
      <c r="A4622" s="82"/>
      <c r="B4622" s="82"/>
      <c r="C4622" s="84"/>
      <c r="D4622" s="83"/>
      <c r="E4622" s="81"/>
      <c r="F4622" s="81"/>
      <c r="G4622" s="81"/>
      <c r="H4622" s="84"/>
    </row>
    <row r="4623" spans="1:8">
      <c r="A4623" s="82"/>
      <c r="B4623" s="82"/>
      <c r="C4623" s="84"/>
      <c r="D4623" s="83"/>
      <c r="E4623" s="81"/>
      <c r="F4623" s="81"/>
      <c r="G4623" s="81"/>
      <c r="H4623" s="84"/>
    </row>
    <row r="4624" spans="1:8">
      <c r="A4624" s="82"/>
      <c r="B4624" s="82"/>
      <c r="C4624" s="84"/>
      <c r="D4624" s="83"/>
      <c r="E4624" s="81"/>
      <c r="F4624" s="81"/>
      <c r="G4624" s="81"/>
      <c r="H4624" s="84"/>
    </row>
    <row r="4625" spans="1:8">
      <c r="A4625" s="82"/>
      <c r="B4625" s="82"/>
      <c r="C4625" s="84"/>
      <c r="D4625" s="83"/>
      <c r="E4625" s="81"/>
      <c r="F4625" s="81"/>
      <c r="G4625" s="81"/>
      <c r="H4625" s="84"/>
    </row>
    <row r="4626" spans="1:8">
      <c r="A4626" s="82"/>
      <c r="B4626" s="82"/>
      <c r="C4626" s="84"/>
      <c r="D4626" s="83"/>
      <c r="E4626" s="81"/>
      <c r="F4626" s="81"/>
      <c r="G4626" s="81"/>
      <c r="H4626" s="84"/>
    </row>
    <row r="4627" spans="1:8">
      <c r="A4627" s="82"/>
      <c r="B4627" s="82"/>
      <c r="C4627" s="84"/>
      <c r="D4627" s="83"/>
      <c r="E4627" s="81"/>
      <c r="F4627" s="81"/>
      <c r="G4627" s="81"/>
      <c r="H4627" s="84"/>
    </row>
    <row r="4628" spans="1:8">
      <c r="A4628" s="82"/>
      <c r="B4628" s="82"/>
      <c r="C4628" s="84"/>
      <c r="D4628" s="83"/>
      <c r="E4628" s="81"/>
      <c r="F4628" s="81"/>
      <c r="G4628" s="81"/>
      <c r="H4628" s="84"/>
    </row>
    <row r="4629" spans="1:8">
      <c r="A4629" s="82"/>
      <c r="B4629" s="82"/>
      <c r="C4629" s="84"/>
      <c r="D4629" s="83"/>
      <c r="E4629" s="81"/>
      <c r="F4629" s="81"/>
      <c r="G4629" s="81"/>
      <c r="H4629" s="84"/>
    </row>
    <row r="4630" spans="1:8">
      <c r="A4630" s="82"/>
      <c r="B4630" s="82"/>
      <c r="C4630" s="84"/>
      <c r="D4630" s="83"/>
      <c r="E4630" s="81"/>
      <c r="F4630" s="81"/>
      <c r="G4630" s="81"/>
      <c r="H4630" s="84"/>
    </row>
    <row r="4631" spans="1:8">
      <c r="A4631" s="82"/>
      <c r="B4631" s="82"/>
      <c r="C4631" s="84"/>
      <c r="D4631" s="83"/>
      <c r="E4631" s="81"/>
      <c r="F4631" s="81"/>
      <c r="G4631" s="81"/>
      <c r="H4631" s="84"/>
    </row>
    <row r="4632" spans="1:8">
      <c r="A4632" s="82"/>
      <c r="B4632" s="82"/>
      <c r="C4632" s="84"/>
      <c r="D4632" s="83"/>
      <c r="E4632" s="81"/>
      <c r="F4632" s="81"/>
      <c r="G4632" s="81"/>
      <c r="H4632" s="84"/>
    </row>
    <row r="4633" spans="1:8">
      <c r="A4633" s="82"/>
      <c r="B4633" s="82"/>
      <c r="C4633" s="84"/>
      <c r="D4633" s="83"/>
      <c r="E4633" s="81"/>
      <c r="F4633" s="81"/>
      <c r="G4633" s="81"/>
      <c r="H4633" s="84"/>
    </row>
    <row r="4634" spans="1:8">
      <c r="A4634" s="82"/>
      <c r="B4634" s="82"/>
      <c r="C4634" s="84"/>
      <c r="D4634" s="83"/>
      <c r="E4634" s="81"/>
      <c r="F4634" s="81"/>
      <c r="G4634" s="81"/>
      <c r="H4634" s="84"/>
    </row>
    <row r="4635" spans="1:8">
      <c r="A4635" s="82"/>
      <c r="B4635" s="82"/>
      <c r="C4635" s="84"/>
      <c r="D4635" s="83"/>
      <c r="E4635" s="81"/>
      <c r="F4635" s="81"/>
      <c r="G4635" s="81"/>
      <c r="H4635" s="84"/>
    </row>
    <row r="4636" spans="1:8">
      <c r="A4636" s="82"/>
      <c r="B4636" s="82"/>
      <c r="C4636" s="84"/>
      <c r="D4636" s="83"/>
      <c r="E4636" s="81"/>
      <c r="F4636" s="81"/>
      <c r="G4636" s="81"/>
      <c r="H4636" s="84"/>
    </row>
    <row r="4637" spans="1:8">
      <c r="A4637" s="82"/>
      <c r="B4637" s="82"/>
      <c r="C4637" s="84"/>
      <c r="D4637" s="83"/>
      <c r="E4637" s="81"/>
      <c r="F4637" s="81"/>
      <c r="G4637" s="81"/>
      <c r="H4637" s="84"/>
    </row>
    <row r="4638" spans="1:8">
      <c r="A4638" s="82"/>
      <c r="B4638" s="82"/>
      <c r="C4638" s="84"/>
      <c r="D4638" s="83"/>
      <c r="E4638" s="81"/>
      <c r="F4638" s="81"/>
      <c r="G4638" s="81"/>
      <c r="H4638" s="84"/>
    </row>
    <row r="4639" spans="1:8">
      <c r="A4639" s="82"/>
      <c r="B4639" s="82"/>
      <c r="C4639" s="84"/>
      <c r="D4639" s="83"/>
      <c r="E4639" s="81"/>
      <c r="F4639" s="81"/>
      <c r="G4639" s="81"/>
      <c r="H4639" s="84"/>
    </row>
    <row r="4640" spans="1:8">
      <c r="A4640" s="82"/>
      <c r="B4640" s="82"/>
      <c r="C4640" s="84"/>
      <c r="D4640" s="83"/>
      <c r="E4640" s="81"/>
      <c r="F4640" s="81"/>
      <c r="G4640" s="81"/>
      <c r="H4640" s="84"/>
    </row>
    <row r="4641" spans="1:8">
      <c r="A4641" s="82"/>
      <c r="B4641" s="82"/>
      <c r="C4641" s="84"/>
      <c r="D4641" s="83"/>
      <c r="E4641" s="81"/>
      <c r="F4641" s="81"/>
      <c r="G4641" s="81"/>
      <c r="H4641" s="84"/>
    </row>
    <row r="4642" spans="1:8">
      <c r="A4642" s="82"/>
      <c r="B4642" s="82"/>
      <c r="C4642" s="84"/>
      <c r="D4642" s="83"/>
      <c r="E4642" s="81"/>
      <c r="F4642" s="81"/>
      <c r="G4642" s="81"/>
      <c r="H4642" s="84"/>
    </row>
    <row r="4643" spans="1:8">
      <c r="A4643" s="82"/>
      <c r="B4643" s="82"/>
      <c r="C4643" s="84"/>
      <c r="D4643" s="83"/>
      <c r="E4643" s="81"/>
      <c r="F4643" s="81"/>
      <c r="G4643" s="81"/>
      <c r="H4643" s="84"/>
    </row>
    <row r="4644" spans="1:8">
      <c r="A4644" s="82"/>
      <c r="B4644" s="82"/>
      <c r="C4644" s="84"/>
      <c r="D4644" s="83"/>
      <c r="E4644" s="81"/>
      <c r="F4644" s="81"/>
      <c r="G4644" s="81"/>
      <c r="H4644" s="84"/>
    </row>
    <row r="4645" spans="1:8">
      <c r="A4645" s="82"/>
      <c r="B4645" s="82"/>
      <c r="C4645" s="84"/>
      <c r="D4645" s="83"/>
      <c r="E4645" s="81"/>
      <c r="F4645" s="81"/>
      <c r="G4645" s="81"/>
      <c r="H4645" s="84"/>
    </row>
    <row r="4646" spans="1:8">
      <c r="A4646" s="82"/>
      <c r="B4646" s="82"/>
      <c r="C4646" s="84"/>
      <c r="D4646" s="83"/>
      <c r="E4646" s="81"/>
      <c r="F4646" s="81"/>
      <c r="G4646" s="81"/>
      <c r="H4646" s="84"/>
    </row>
    <row r="4647" spans="1:8">
      <c r="A4647" s="82"/>
      <c r="B4647" s="82"/>
      <c r="C4647" s="84"/>
      <c r="D4647" s="83"/>
      <c r="E4647" s="81"/>
      <c r="F4647" s="81"/>
      <c r="G4647" s="81"/>
      <c r="H4647" s="84"/>
    </row>
    <row r="4648" spans="1:8">
      <c r="A4648" s="82"/>
      <c r="B4648" s="82"/>
      <c r="C4648" s="84"/>
      <c r="D4648" s="83"/>
      <c r="E4648" s="81"/>
      <c r="F4648" s="81"/>
      <c r="G4648" s="81"/>
      <c r="H4648" s="84"/>
    </row>
    <row r="4649" spans="1:8">
      <c r="A4649" s="82"/>
      <c r="B4649" s="82"/>
      <c r="C4649" s="84"/>
      <c r="D4649" s="83"/>
      <c r="E4649" s="81"/>
      <c r="F4649" s="81"/>
      <c r="G4649" s="81"/>
      <c r="H4649" s="84"/>
    </row>
    <row r="4650" spans="1:8">
      <c r="A4650" s="82"/>
      <c r="B4650" s="82"/>
      <c r="C4650" s="84"/>
      <c r="D4650" s="83"/>
      <c r="E4650" s="81"/>
      <c r="F4650" s="81"/>
      <c r="G4650" s="81"/>
      <c r="H4650" s="84"/>
    </row>
    <row r="4651" spans="1:8">
      <c r="A4651" s="82"/>
      <c r="B4651" s="82"/>
      <c r="C4651" s="84"/>
      <c r="D4651" s="83"/>
      <c r="E4651" s="81"/>
      <c r="F4651" s="81"/>
      <c r="G4651" s="81"/>
      <c r="H4651" s="84"/>
    </row>
    <row r="4652" spans="1:8">
      <c r="A4652" s="82"/>
      <c r="B4652" s="82"/>
      <c r="C4652" s="84"/>
      <c r="D4652" s="83"/>
      <c r="E4652" s="81"/>
      <c r="F4652" s="81"/>
      <c r="G4652" s="81"/>
      <c r="H4652" s="84"/>
    </row>
    <row r="4653" spans="1:8">
      <c r="A4653" s="82"/>
      <c r="B4653" s="82"/>
      <c r="C4653" s="84"/>
      <c r="D4653" s="83"/>
      <c r="E4653" s="81"/>
      <c r="F4653" s="81"/>
      <c r="G4653" s="81"/>
      <c r="H4653" s="84"/>
    </row>
    <row r="4654" spans="1:8">
      <c r="A4654" s="82"/>
      <c r="B4654" s="82"/>
      <c r="C4654" s="84"/>
      <c r="D4654" s="83"/>
      <c r="E4654" s="81"/>
      <c r="F4654" s="81"/>
      <c r="G4654" s="81"/>
      <c r="H4654" s="84"/>
    </row>
    <row r="4655" spans="1:8">
      <c r="A4655" s="82"/>
      <c r="B4655" s="82"/>
      <c r="C4655" s="84"/>
      <c r="D4655" s="83"/>
      <c r="E4655" s="81"/>
      <c r="F4655" s="81"/>
      <c r="G4655" s="81"/>
      <c r="H4655" s="84"/>
    </row>
    <row r="4656" spans="1:8">
      <c r="A4656" s="82"/>
      <c r="B4656" s="82"/>
      <c r="C4656" s="84"/>
      <c r="D4656" s="83"/>
      <c r="E4656" s="81"/>
      <c r="F4656" s="81"/>
      <c r="G4656" s="81"/>
      <c r="H4656" s="84"/>
    </row>
    <row r="4657" spans="1:8">
      <c r="A4657" s="82"/>
      <c r="B4657" s="82"/>
      <c r="C4657" s="84"/>
      <c r="D4657" s="83"/>
      <c r="E4657" s="81"/>
      <c r="F4657" s="81"/>
      <c r="G4657" s="81"/>
      <c r="H4657" s="84"/>
    </row>
    <row r="4658" spans="1:8">
      <c r="A4658" s="82"/>
      <c r="B4658" s="82"/>
      <c r="C4658" s="84"/>
      <c r="D4658" s="83"/>
      <c r="E4658" s="81"/>
      <c r="F4658" s="81"/>
      <c r="G4658" s="81"/>
      <c r="H4658" s="84"/>
    </row>
    <row r="4659" spans="1:8">
      <c r="A4659" s="82"/>
      <c r="B4659" s="82"/>
      <c r="C4659" s="84"/>
      <c r="D4659" s="83"/>
      <c r="E4659" s="81"/>
      <c r="F4659" s="81"/>
      <c r="G4659" s="81"/>
      <c r="H4659" s="84"/>
    </row>
    <row r="4660" spans="1:8">
      <c r="A4660" s="82"/>
      <c r="B4660" s="82"/>
      <c r="C4660" s="84"/>
      <c r="D4660" s="83"/>
      <c r="E4660" s="81"/>
      <c r="F4660" s="81"/>
      <c r="G4660" s="81"/>
      <c r="H4660" s="84"/>
    </row>
    <row r="4661" spans="1:8">
      <c r="A4661" s="82"/>
      <c r="B4661" s="82"/>
      <c r="C4661" s="84"/>
      <c r="D4661" s="83"/>
      <c r="E4661" s="81"/>
      <c r="F4661" s="81"/>
      <c r="G4661" s="81"/>
      <c r="H4661" s="84"/>
    </row>
    <row r="4662" spans="1:8">
      <c r="A4662" s="82"/>
      <c r="B4662" s="82"/>
      <c r="C4662" s="84"/>
      <c r="D4662" s="83"/>
      <c r="E4662" s="81"/>
      <c r="F4662" s="81"/>
      <c r="G4662" s="81"/>
      <c r="H4662" s="84"/>
    </row>
    <row r="4663" spans="1:8">
      <c r="A4663" s="82"/>
      <c r="B4663" s="82"/>
      <c r="C4663" s="84"/>
      <c r="D4663" s="83"/>
      <c r="E4663" s="81"/>
      <c r="F4663" s="81"/>
      <c r="G4663" s="81"/>
      <c r="H4663" s="84"/>
    </row>
    <row r="4664" spans="1:8">
      <c r="A4664" s="82"/>
      <c r="B4664" s="82"/>
      <c r="C4664" s="84"/>
      <c r="D4664" s="83"/>
      <c r="E4664" s="81"/>
      <c r="F4664" s="81"/>
      <c r="G4664" s="81"/>
      <c r="H4664" s="84"/>
    </row>
    <row r="4665" spans="1:8">
      <c r="A4665" s="82"/>
      <c r="B4665" s="82"/>
      <c r="C4665" s="84"/>
      <c r="D4665" s="83"/>
      <c r="E4665" s="81"/>
      <c r="F4665" s="81"/>
      <c r="G4665" s="81"/>
      <c r="H4665" s="84"/>
    </row>
    <row r="4666" spans="1:8">
      <c r="A4666" s="82"/>
      <c r="B4666" s="82"/>
      <c r="C4666" s="84"/>
      <c r="D4666" s="83"/>
      <c r="E4666" s="81"/>
      <c r="F4666" s="81"/>
      <c r="G4666" s="81"/>
      <c r="H4666" s="84"/>
    </row>
    <row r="4667" spans="1:8">
      <c r="A4667" s="82"/>
      <c r="B4667" s="82"/>
      <c r="C4667" s="84"/>
      <c r="D4667" s="83"/>
      <c r="E4667" s="81"/>
      <c r="F4667" s="81"/>
      <c r="G4667" s="81"/>
      <c r="H4667" s="84"/>
    </row>
    <row r="4668" spans="1:8">
      <c r="A4668" s="82"/>
      <c r="B4668" s="82"/>
      <c r="C4668" s="84"/>
      <c r="D4668" s="83"/>
      <c r="E4668" s="81"/>
      <c r="F4668" s="81"/>
      <c r="G4668" s="81"/>
      <c r="H4668" s="84"/>
    </row>
    <row r="4669" spans="1:8">
      <c r="A4669" s="82"/>
      <c r="B4669" s="82"/>
      <c r="C4669" s="84"/>
      <c r="D4669" s="83"/>
      <c r="E4669" s="81"/>
      <c r="F4669" s="81"/>
      <c r="G4669" s="81"/>
      <c r="H4669" s="84"/>
    </row>
    <row r="4670" spans="1:8">
      <c r="A4670" s="82"/>
      <c r="B4670" s="82"/>
      <c r="C4670" s="84"/>
      <c r="D4670" s="83"/>
      <c r="E4670" s="81"/>
      <c r="F4670" s="81"/>
      <c r="G4670" s="81"/>
      <c r="H4670" s="84"/>
    </row>
    <row r="4671" spans="1:8">
      <c r="A4671" s="82"/>
      <c r="B4671" s="82"/>
      <c r="C4671" s="84"/>
      <c r="D4671" s="83"/>
      <c r="E4671" s="81"/>
      <c r="F4671" s="81"/>
      <c r="G4671" s="81"/>
      <c r="H4671" s="84"/>
    </row>
    <row r="4672" spans="1:8">
      <c r="A4672" s="82"/>
      <c r="B4672" s="82"/>
      <c r="C4672" s="84"/>
      <c r="D4672" s="83"/>
      <c r="E4672" s="81"/>
      <c r="F4672" s="81"/>
      <c r="G4672" s="81"/>
      <c r="H4672" s="84"/>
    </row>
    <row r="4673" spans="1:8">
      <c r="A4673" s="82"/>
      <c r="B4673" s="82"/>
      <c r="C4673" s="84"/>
      <c r="D4673" s="83"/>
      <c r="E4673" s="81"/>
      <c r="F4673" s="81"/>
      <c r="G4673" s="81"/>
      <c r="H4673" s="84"/>
    </row>
    <row r="4674" spans="1:8">
      <c r="A4674" s="82"/>
      <c r="B4674" s="82"/>
      <c r="C4674" s="84"/>
      <c r="D4674" s="83"/>
      <c r="E4674" s="81"/>
      <c r="F4674" s="81"/>
      <c r="G4674" s="81"/>
      <c r="H4674" s="84"/>
    </row>
    <row r="4675" spans="1:8">
      <c r="A4675" s="82"/>
      <c r="B4675" s="82"/>
      <c r="C4675" s="84"/>
      <c r="D4675" s="83"/>
      <c r="E4675" s="81"/>
      <c r="F4675" s="81"/>
      <c r="G4675" s="81"/>
      <c r="H4675" s="84"/>
    </row>
    <row r="4676" spans="1:8">
      <c r="A4676" s="82"/>
      <c r="B4676" s="82"/>
      <c r="C4676" s="84"/>
      <c r="D4676" s="83"/>
      <c r="E4676" s="81"/>
      <c r="F4676" s="81"/>
      <c r="G4676" s="81"/>
      <c r="H4676" s="84"/>
    </row>
    <row r="4677" spans="1:8">
      <c r="A4677" s="82"/>
      <c r="B4677" s="82"/>
      <c r="C4677" s="84"/>
      <c r="D4677" s="83"/>
      <c r="E4677" s="81"/>
      <c r="F4677" s="81"/>
      <c r="G4677" s="81"/>
      <c r="H4677" s="84"/>
    </row>
    <row r="4678" spans="1:8">
      <c r="A4678" s="82"/>
      <c r="B4678" s="82"/>
      <c r="C4678" s="84"/>
      <c r="D4678" s="83"/>
      <c r="E4678" s="81"/>
      <c r="F4678" s="81"/>
      <c r="G4678" s="81"/>
      <c r="H4678" s="84"/>
    </row>
    <row r="4679" spans="1:8">
      <c r="A4679" s="82"/>
      <c r="B4679" s="82"/>
      <c r="C4679" s="84"/>
      <c r="D4679" s="83"/>
      <c r="E4679" s="81"/>
      <c r="F4679" s="81"/>
      <c r="G4679" s="81"/>
      <c r="H4679" s="84"/>
    </row>
    <row r="4680" spans="1:8">
      <c r="A4680" s="82"/>
      <c r="B4680" s="82"/>
      <c r="C4680" s="84"/>
      <c r="D4680" s="83"/>
      <c r="E4680" s="81"/>
      <c r="F4680" s="81"/>
      <c r="G4680" s="81"/>
      <c r="H4680" s="84"/>
    </row>
    <row r="4681" spans="1:8">
      <c r="A4681" s="82"/>
      <c r="B4681" s="82"/>
      <c r="C4681" s="84"/>
      <c r="D4681" s="83"/>
      <c r="E4681" s="81"/>
      <c r="F4681" s="81"/>
      <c r="G4681" s="81"/>
      <c r="H4681" s="84"/>
    </row>
    <row r="4682" spans="1:8">
      <c r="A4682" s="82"/>
      <c r="B4682" s="82"/>
      <c r="C4682" s="84"/>
      <c r="D4682" s="83"/>
      <c r="E4682" s="81"/>
      <c r="F4682" s="81"/>
      <c r="G4682" s="81"/>
      <c r="H4682" s="84"/>
    </row>
    <row r="4683" spans="1:8">
      <c r="A4683" s="82"/>
      <c r="B4683" s="82"/>
      <c r="C4683" s="84"/>
      <c r="D4683" s="83"/>
      <c r="E4683" s="81"/>
      <c r="F4683" s="81"/>
      <c r="G4683" s="81"/>
      <c r="H4683" s="84"/>
    </row>
    <row r="4684" spans="1:8">
      <c r="A4684" s="82"/>
      <c r="B4684" s="82"/>
      <c r="C4684" s="84"/>
      <c r="D4684" s="83"/>
      <c r="E4684" s="81"/>
      <c r="F4684" s="81"/>
      <c r="G4684" s="81"/>
      <c r="H4684" s="84"/>
    </row>
    <row r="4685" spans="1:8">
      <c r="A4685" s="82"/>
      <c r="B4685" s="82"/>
      <c r="C4685" s="84"/>
      <c r="D4685" s="83"/>
      <c r="E4685" s="81"/>
      <c r="F4685" s="81"/>
      <c r="G4685" s="81"/>
      <c r="H4685" s="84"/>
    </row>
    <row r="4686" spans="1:8">
      <c r="A4686" s="82"/>
      <c r="B4686" s="82"/>
      <c r="C4686" s="84"/>
      <c r="D4686" s="83"/>
      <c r="E4686" s="81"/>
      <c r="F4686" s="81"/>
      <c r="G4686" s="81"/>
      <c r="H4686" s="84"/>
    </row>
    <row r="4687" spans="1:8">
      <c r="A4687" s="82"/>
      <c r="B4687" s="82"/>
      <c r="C4687" s="84"/>
      <c r="D4687" s="83"/>
      <c r="E4687" s="81"/>
      <c r="F4687" s="81"/>
      <c r="G4687" s="81"/>
      <c r="H4687" s="84"/>
    </row>
    <row r="4688" spans="1:8">
      <c r="A4688" s="82"/>
      <c r="B4688" s="82"/>
      <c r="C4688" s="84"/>
      <c r="D4688" s="83"/>
      <c r="E4688" s="81"/>
      <c r="F4688" s="81"/>
      <c r="G4688" s="81"/>
      <c r="H4688" s="84"/>
    </row>
    <row r="4689" spans="1:8">
      <c r="A4689" s="82"/>
      <c r="B4689" s="82"/>
      <c r="C4689" s="84"/>
      <c r="D4689" s="83"/>
      <c r="E4689" s="81"/>
      <c r="F4689" s="81"/>
      <c r="G4689" s="81"/>
      <c r="H4689" s="84"/>
    </row>
    <row r="4690" spans="1:8">
      <c r="A4690" s="82"/>
      <c r="B4690" s="82"/>
      <c r="C4690" s="84"/>
      <c r="D4690" s="83"/>
      <c r="E4690" s="81"/>
      <c r="F4690" s="81"/>
      <c r="G4690" s="81"/>
      <c r="H4690" s="84"/>
    </row>
    <row r="4691" spans="1:8">
      <c r="A4691" s="82"/>
      <c r="B4691" s="82"/>
      <c r="C4691" s="84"/>
      <c r="D4691" s="83"/>
      <c r="E4691" s="81"/>
      <c r="F4691" s="81"/>
      <c r="G4691" s="81"/>
      <c r="H4691" s="84"/>
    </row>
    <row r="4692" spans="1:8">
      <c r="A4692" s="82"/>
      <c r="B4692" s="82"/>
      <c r="C4692" s="84"/>
      <c r="D4692" s="83"/>
      <c r="E4692" s="81"/>
      <c r="F4692" s="81"/>
      <c r="G4692" s="81"/>
      <c r="H4692" s="84"/>
    </row>
    <row r="4693" spans="1:8">
      <c r="A4693" s="82"/>
      <c r="B4693" s="82"/>
      <c r="C4693" s="84"/>
      <c r="D4693" s="83"/>
      <c r="E4693" s="81"/>
      <c r="F4693" s="81"/>
      <c r="G4693" s="81"/>
      <c r="H4693" s="84"/>
    </row>
    <row r="4694" spans="1:8">
      <c r="A4694" s="82"/>
      <c r="B4694" s="82"/>
      <c r="C4694" s="84"/>
      <c r="D4694" s="83"/>
      <c r="E4694" s="81"/>
      <c r="F4694" s="81"/>
      <c r="G4694" s="81"/>
      <c r="H4694" s="84"/>
    </row>
    <row r="4695" spans="1:8">
      <c r="A4695" s="82"/>
      <c r="B4695" s="82"/>
      <c r="C4695" s="84"/>
      <c r="D4695" s="83"/>
      <c r="E4695" s="81"/>
      <c r="F4695" s="81"/>
      <c r="G4695" s="81"/>
      <c r="H4695" s="84"/>
    </row>
    <row r="4696" spans="1:8">
      <c r="A4696" s="82"/>
      <c r="B4696" s="82"/>
      <c r="C4696" s="84"/>
      <c r="D4696" s="83"/>
      <c r="E4696" s="81"/>
      <c r="F4696" s="81"/>
      <c r="G4696" s="81"/>
      <c r="H4696" s="84"/>
    </row>
    <row r="4697" spans="1:8">
      <c r="A4697" s="82"/>
      <c r="B4697" s="82"/>
      <c r="C4697" s="84"/>
      <c r="D4697" s="83"/>
      <c r="E4697" s="81"/>
      <c r="F4697" s="81"/>
      <c r="G4697" s="81"/>
      <c r="H4697" s="84"/>
    </row>
    <row r="4698" spans="1:8">
      <c r="A4698" s="82"/>
      <c r="B4698" s="82"/>
      <c r="C4698" s="84"/>
      <c r="D4698" s="83"/>
      <c r="E4698" s="81"/>
      <c r="F4698" s="81"/>
      <c r="G4698" s="81"/>
      <c r="H4698" s="84"/>
    </row>
    <row r="4699" spans="1:8">
      <c r="A4699" s="82"/>
      <c r="B4699" s="82"/>
      <c r="C4699" s="84"/>
      <c r="D4699" s="83"/>
      <c r="E4699" s="81"/>
      <c r="F4699" s="81"/>
      <c r="G4699" s="81"/>
      <c r="H4699" s="84"/>
    </row>
    <row r="4700" spans="1:8">
      <c r="A4700" s="82"/>
      <c r="B4700" s="82"/>
      <c r="C4700" s="84"/>
      <c r="D4700" s="83"/>
      <c r="E4700" s="81"/>
      <c r="F4700" s="81"/>
      <c r="G4700" s="81"/>
      <c r="H4700" s="84"/>
    </row>
    <row r="4701" spans="1:8">
      <c r="A4701" s="82"/>
      <c r="B4701" s="82"/>
      <c r="C4701" s="84"/>
      <c r="D4701" s="83"/>
      <c r="E4701" s="81"/>
      <c r="F4701" s="81"/>
      <c r="G4701" s="81"/>
      <c r="H4701" s="84"/>
    </row>
    <row r="4702" spans="1:8">
      <c r="A4702" s="82"/>
      <c r="B4702" s="82"/>
      <c r="C4702" s="84"/>
      <c r="D4702" s="83"/>
      <c r="E4702" s="81"/>
      <c r="F4702" s="81"/>
      <c r="G4702" s="81"/>
      <c r="H4702" s="84"/>
    </row>
    <row r="4703" spans="1:8">
      <c r="A4703" s="82"/>
      <c r="B4703" s="82"/>
      <c r="C4703" s="84"/>
      <c r="D4703" s="83"/>
      <c r="E4703" s="81"/>
      <c r="F4703" s="81"/>
      <c r="G4703" s="81"/>
      <c r="H4703" s="84"/>
    </row>
    <row r="4704" spans="1:8">
      <c r="A4704" s="82"/>
      <c r="B4704" s="82"/>
      <c r="C4704" s="84"/>
      <c r="D4704" s="83"/>
      <c r="E4704" s="81"/>
      <c r="F4704" s="81"/>
      <c r="G4704" s="81"/>
      <c r="H4704" s="84"/>
    </row>
    <row r="4705" spans="1:8">
      <c r="A4705" s="82"/>
      <c r="B4705" s="82"/>
      <c r="C4705" s="84"/>
      <c r="D4705" s="83"/>
      <c r="E4705" s="81"/>
      <c r="F4705" s="81"/>
      <c r="G4705" s="81"/>
      <c r="H4705" s="84"/>
    </row>
    <row r="4706" spans="1:8">
      <c r="A4706" s="82"/>
      <c r="B4706" s="82"/>
      <c r="C4706" s="84"/>
      <c r="D4706" s="83"/>
      <c r="E4706" s="81"/>
      <c r="F4706" s="81"/>
      <c r="G4706" s="81"/>
      <c r="H4706" s="84"/>
    </row>
    <row r="4707" spans="1:8">
      <c r="A4707" s="82"/>
      <c r="B4707" s="82"/>
      <c r="C4707" s="84"/>
      <c r="D4707" s="83"/>
      <c r="E4707" s="81"/>
      <c r="F4707" s="81"/>
      <c r="G4707" s="81"/>
      <c r="H4707" s="84"/>
    </row>
    <row r="4708" spans="1:8">
      <c r="A4708" s="82"/>
      <c r="B4708" s="82"/>
      <c r="C4708" s="84"/>
      <c r="D4708" s="83"/>
      <c r="E4708" s="81"/>
      <c r="F4708" s="81"/>
      <c r="G4708" s="81"/>
      <c r="H4708" s="84"/>
    </row>
    <row r="4709" spans="1:8">
      <c r="A4709" s="82"/>
      <c r="B4709" s="82"/>
      <c r="C4709" s="84"/>
      <c r="D4709" s="83"/>
      <c r="E4709" s="81"/>
      <c r="F4709" s="81"/>
      <c r="G4709" s="81"/>
      <c r="H4709" s="84"/>
    </row>
    <row r="4710" spans="1:8">
      <c r="A4710" s="82"/>
      <c r="B4710" s="82"/>
      <c r="C4710" s="84"/>
      <c r="D4710" s="83"/>
      <c r="E4710" s="81"/>
      <c r="F4710" s="81"/>
      <c r="G4710" s="81"/>
      <c r="H4710" s="84"/>
    </row>
    <row r="4711" spans="1:8">
      <c r="A4711" s="82"/>
      <c r="B4711" s="82"/>
      <c r="C4711" s="84"/>
      <c r="D4711" s="83"/>
      <c r="E4711" s="81"/>
      <c r="F4711" s="81"/>
      <c r="G4711" s="81"/>
      <c r="H4711" s="84"/>
    </row>
    <row r="4712" spans="1:8">
      <c r="A4712" s="82"/>
      <c r="B4712" s="82"/>
      <c r="C4712" s="84"/>
      <c r="D4712" s="83"/>
      <c r="E4712" s="81"/>
      <c r="F4712" s="81"/>
      <c r="G4712" s="81"/>
      <c r="H4712" s="84"/>
    </row>
    <row r="4713" spans="1:8">
      <c r="A4713" s="82"/>
      <c r="B4713" s="82"/>
      <c r="C4713" s="84"/>
      <c r="D4713" s="83"/>
      <c r="E4713" s="81"/>
      <c r="F4713" s="81"/>
      <c r="G4713" s="81"/>
      <c r="H4713" s="84"/>
    </row>
    <row r="4714" spans="1:8">
      <c r="A4714" s="82"/>
      <c r="B4714" s="82"/>
      <c r="C4714" s="84"/>
      <c r="D4714" s="83"/>
      <c r="E4714" s="81"/>
      <c r="F4714" s="81"/>
      <c r="G4714" s="81"/>
      <c r="H4714" s="84"/>
    </row>
    <row r="4715" spans="1:8">
      <c r="A4715" s="82"/>
      <c r="B4715" s="82"/>
      <c r="C4715" s="84"/>
      <c r="D4715" s="83"/>
      <c r="E4715" s="81"/>
      <c r="F4715" s="81"/>
      <c r="G4715" s="81"/>
      <c r="H4715" s="84"/>
    </row>
    <row r="4716" spans="1:8">
      <c r="A4716" s="82"/>
      <c r="B4716" s="82"/>
      <c r="C4716" s="84"/>
      <c r="D4716" s="83"/>
      <c r="E4716" s="81"/>
      <c r="F4716" s="81"/>
      <c r="G4716" s="81"/>
      <c r="H4716" s="84"/>
    </row>
    <row r="4717" spans="1:8">
      <c r="A4717" s="82"/>
      <c r="B4717" s="82"/>
      <c r="C4717" s="84"/>
      <c r="D4717" s="83"/>
      <c r="E4717" s="81"/>
      <c r="F4717" s="81"/>
      <c r="G4717" s="81"/>
      <c r="H4717" s="84"/>
    </row>
    <row r="4718" spans="1:8">
      <c r="A4718" s="82"/>
      <c r="B4718" s="82"/>
      <c r="C4718" s="84"/>
      <c r="D4718" s="83"/>
      <c r="E4718" s="81"/>
      <c r="F4718" s="81"/>
      <c r="G4718" s="81"/>
      <c r="H4718" s="84"/>
    </row>
    <row r="4719" spans="1:8">
      <c r="A4719" s="82"/>
      <c r="B4719" s="82"/>
      <c r="C4719" s="84"/>
      <c r="D4719" s="83"/>
      <c r="E4719" s="81"/>
      <c r="F4719" s="81"/>
      <c r="G4719" s="81"/>
      <c r="H4719" s="84"/>
    </row>
    <row r="4720" spans="1:8">
      <c r="A4720" s="82"/>
      <c r="B4720" s="82"/>
      <c r="C4720" s="84"/>
      <c r="D4720" s="83"/>
      <c r="E4720" s="81"/>
      <c r="F4720" s="81"/>
      <c r="G4720" s="81"/>
      <c r="H4720" s="84"/>
    </row>
    <row r="4721" spans="1:8">
      <c r="A4721" s="82"/>
      <c r="B4721" s="82"/>
      <c r="C4721" s="84"/>
      <c r="D4721" s="83"/>
      <c r="E4721" s="81"/>
      <c r="F4721" s="81"/>
      <c r="G4721" s="81"/>
      <c r="H4721" s="84"/>
    </row>
    <row r="4722" spans="1:8">
      <c r="A4722" s="82"/>
      <c r="B4722" s="82"/>
      <c r="C4722" s="84"/>
      <c r="D4722" s="83"/>
      <c r="E4722" s="81"/>
      <c r="F4722" s="81"/>
      <c r="G4722" s="81"/>
      <c r="H4722" s="84"/>
    </row>
    <row r="4723" spans="1:8">
      <c r="A4723" s="82"/>
      <c r="B4723" s="82"/>
      <c r="C4723" s="84"/>
      <c r="D4723" s="83"/>
      <c r="E4723" s="81"/>
      <c r="F4723" s="81"/>
      <c r="G4723" s="81"/>
      <c r="H4723" s="84"/>
    </row>
    <row r="4724" spans="1:8">
      <c r="A4724" s="82"/>
      <c r="B4724" s="82"/>
      <c r="C4724" s="84"/>
      <c r="D4724" s="83"/>
      <c r="E4724" s="81"/>
      <c r="F4724" s="81"/>
      <c r="G4724" s="81"/>
      <c r="H4724" s="84"/>
    </row>
    <row r="4725" spans="1:8">
      <c r="A4725" s="82"/>
      <c r="B4725" s="82"/>
      <c r="C4725" s="84"/>
      <c r="D4725" s="83"/>
      <c r="E4725" s="81"/>
      <c r="F4725" s="81"/>
      <c r="G4725" s="81"/>
      <c r="H4725" s="84"/>
    </row>
    <row r="4726" spans="1:8">
      <c r="A4726" s="82"/>
      <c r="B4726" s="82"/>
      <c r="C4726" s="84"/>
      <c r="D4726" s="83"/>
      <c r="E4726" s="81"/>
      <c r="F4726" s="81"/>
      <c r="G4726" s="81"/>
      <c r="H4726" s="84"/>
    </row>
    <row r="4727" spans="1:8">
      <c r="A4727" s="82"/>
      <c r="B4727" s="82"/>
      <c r="C4727" s="84"/>
      <c r="D4727" s="83"/>
      <c r="E4727" s="81"/>
      <c r="F4727" s="81"/>
      <c r="G4727" s="81"/>
      <c r="H4727" s="84"/>
    </row>
    <row r="4728" spans="1:8">
      <c r="A4728" s="82"/>
      <c r="B4728" s="82"/>
      <c r="C4728" s="84"/>
      <c r="D4728" s="83"/>
      <c r="E4728" s="81"/>
      <c r="F4728" s="81"/>
      <c r="G4728" s="81"/>
      <c r="H4728" s="84"/>
    </row>
    <row r="4729" spans="1:8">
      <c r="A4729" s="82"/>
      <c r="B4729" s="82"/>
      <c r="C4729" s="84"/>
      <c r="D4729" s="83"/>
      <c r="E4729" s="81"/>
      <c r="F4729" s="81"/>
      <c r="G4729" s="81"/>
      <c r="H4729" s="84"/>
    </row>
    <row r="4730" spans="1:8">
      <c r="A4730" s="82"/>
      <c r="B4730" s="82"/>
      <c r="C4730" s="84"/>
      <c r="D4730" s="83"/>
      <c r="E4730" s="81"/>
      <c r="F4730" s="81"/>
      <c r="G4730" s="81"/>
      <c r="H4730" s="84"/>
    </row>
    <row r="4731" spans="1:8">
      <c r="A4731" s="82"/>
      <c r="B4731" s="82"/>
      <c r="C4731" s="84"/>
      <c r="D4731" s="83"/>
      <c r="E4731" s="81"/>
      <c r="F4731" s="81"/>
      <c r="G4731" s="81"/>
      <c r="H4731" s="84"/>
    </row>
    <row r="4732" spans="1:8">
      <c r="A4732" s="82"/>
      <c r="B4732" s="82"/>
      <c r="C4732" s="84"/>
      <c r="D4732" s="83"/>
      <c r="E4732" s="81"/>
      <c r="F4732" s="81"/>
      <c r="G4732" s="81"/>
      <c r="H4732" s="84"/>
    </row>
    <row r="4733" spans="1:8">
      <c r="A4733" s="82"/>
      <c r="B4733" s="82"/>
      <c r="C4733" s="84"/>
      <c r="D4733" s="83"/>
      <c r="E4733" s="81"/>
      <c r="F4733" s="81"/>
      <c r="G4733" s="81"/>
      <c r="H4733" s="84"/>
    </row>
    <row r="4734" spans="1:8">
      <c r="A4734" s="82"/>
      <c r="B4734" s="82"/>
      <c r="C4734" s="84"/>
      <c r="D4734" s="83"/>
      <c r="E4734" s="81"/>
      <c r="F4734" s="81"/>
      <c r="G4734" s="81"/>
      <c r="H4734" s="84"/>
    </row>
    <row r="4735" spans="1:8">
      <c r="A4735" s="82"/>
      <c r="B4735" s="82"/>
      <c r="C4735" s="84"/>
      <c r="D4735" s="83"/>
      <c r="E4735" s="81"/>
      <c r="F4735" s="81"/>
      <c r="G4735" s="81"/>
      <c r="H4735" s="84"/>
    </row>
    <row r="4736" spans="1:8">
      <c r="A4736" s="82"/>
      <c r="B4736" s="82"/>
      <c r="C4736" s="84"/>
      <c r="D4736" s="83"/>
      <c r="E4736" s="81"/>
      <c r="F4736" s="81"/>
      <c r="G4736" s="81"/>
      <c r="H4736" s="84"/>
    </row>
    <row r="4737" spans="1:8">
      <c r="A4737" s="82"/>
      <c r="B4737" s="82"/>
      <c r="C4737" s="84"/>
      <c r="D4737" s="83"/>
      <c r="E4737" s="81"/>
      <c r="F4737" s="81"/>
      <c r="G4737" s="81"/>
      <c r="H4737" s="84"/>
    </row>
    <row r="4738" spans="1:8">
      <c r="A4738" s="82"/>
      <c r="B4738" s="82"/>
      <c r="C4738" s="84"/>
      <c r="D4738" s="83"/>
      <c r="E4738" s="81"/>
      <c r="F4738" s="81"/>
      <c r="G4738" s="81"/>
      <c r="H4738" s="84"/>
    </row>
    <row r="4739" spans="1:8">
      <c r="A4739" s="82"/>
      <c r="B4739" s="82"/>
      <c r="C4739" s="84"/>
      <c r="D4739" s="83"/>
      <c r="E4739" s="81"/>
      <c r="F4739" s="81"/>
      <c r="G4739" s="81"/>
      <c r="H4739" s="84"/>
    </row>
    <row r="4740" spans="1:8">
      <c r="A4740" s="82"/>
      <c r="B4740" s="82"/>
      <c r="C4740" s="84"/>
      <c r="D4740" s="83"/>
      <c r="E4740" s="81"/>
      <c r="F4740" s="81"/>
      <c r="G4740" s="81"/>
      <c r="H4740" s="84"/>
    </row>
    <row r="4741" spans="1:8">
      <c r="A4741" s="82"/>
      <c r="B4741" s="82"/>
      <c r="C4741" s="84"/>
      <c r="D4741" s="83"/>
      <c r="E4741" s="81"/>
      <c r="F4741" s="81"/>
      <c r="G4741" s="81"/>
      <c r="H4741" s="84"/>
    </row>
    <row r="4742" spans="1:8">
      <c r="A4742" s="82"/>
      <c r="B4742" s="82"/>
      <c r="C4742" s="84"/>
      <c r="D4742" s="83"/>
      <c r="E4742" s="81"/>
      <c r="F4742" s="81"/>
      <c r="G4742" s="81"/>
      <c r="H4742" s="84"/>
    </row>
    <row r="4743" spans="1:8">
      <c r="A4743" s="82"/>
      <c r="B4743" s="82"/>
      <c r="C4743" s="84"/>
      <c r="D4743" s="83"/>
      <c r="E4743" s="81"/>
      <c r="F4743" s="81"/>
      <c r="G4743" s="81"/>
      <c r="H4743" s="84"/>
    </row>
    <row r="4744" spans="1:8">
      <c r="A4744" s="82"/>
      <c r="B4744" s="82"/>
      <c r="C4744" s="84"/>
      <c r="D4744" s="83"/>
      <c r="E4744" s="81"/>
      <c r="F4744" s="81"/>
      <c r="G4744" s="81"/>
      <c r="H4744" s="84"/>
    </row>
    <row r="4745" spans="1:8">
      <c r="A4745" s="82"/>
      <c r="B4745" s="82"/>
      <c r="C4745" s="84"/>
      <c r="D4745" s="83"/>
      <c r="E4745" s="81"/>
      <c r="F4745" s="81"/>
      <c r="G4745" s="81"/>
      <c r="H4745" s="84"/>
    </row>
    <row r="4746" spans="1:8">
      <c r="A4746" s="82"/>
      <c r="B4746" s="82"/>
      <c r="C4746" s="84"/>
      <c r="D4746" s="83"/>
      <c r="E4746" s="81"/>
      <c r="F4746" s="81"/>
      <c r="G4746" s="81"/>
      <c r="H4746" s="84"/>
    </row>
    <row r="4747" spans="1:8">
      <c r="A4747" s="82"/>
      <c r="B4747" s="82"/>
      <c r="C4747" s="84"/>
      <c r="D4747" s="83"/>
      <c r="E4747" s="81"/>
      <c r="F4747" s="81"/>
      <c r="G4747" s="81"/>
      <c r="H4747" s="84"/>
    </row>
    <row r="4748" spans="1:8">
      <c r="A4748" s="82"/>
      <c r="B4748" s="82"/>
      <c r="C4748" s="84"/>
      <c r="D4748" s="83"/>
      <c r="E4748" s="81"/>
      <c r="F4748" s="81"/>
      <c r="G4748" s="81"/>
      <c r="H4748" s="84"/>
    </row>
    <row r="4749" spans="1:8">
      <c r="A4749" s="82"/>
      <c r="B4749" s="82"/>
      <c r="C4749" s="84"/>
      <c r="D4749" s="83"/>
      <c r="E4749" s="81"/>
      <c r="F4749" s="81"/>
      <c r="G4749" s="81"/>
      <c r="H4749" s="84"/>
    </row>
    <row r="4750" spans="1:8">
      <c r="A4750" s="82"/>
      <c r="B4750" s="82"/>
      <c r="C4750" s="84"/>
      <c r="D4750" s="83"/>
      <c r="E4750" s="81"/>
      <c r="F4750" s="81"/>
      <c r="G4750" s="81"/>
      <c r="H4750" s="84"/>
    </row>
    <row r="4751" spans="1:8">
      <c r="A4751" s="82"/>
      <c r="B4751" s="82"/>
      <c r="C4751" s="84"/>
      <c r="D4751" s="83"/>
      <c r="E4751" s="81"/>
      <c r="F4751" s="81"/>
      <c r="G4751" s="81"/>
      <c r="H4751" s="84"/>
    </row>
    <row r="4752" spans="1:8">
      <c r="A4752" s="82"/>
      <c r="B4752" s="82"/>
      <c r="C4752" s="84"/>
      <c r="D4752" s="83"/>
      <c r="E4752" s="81"/>
      <c r="F4752" s="81"/>
      <c r="G4752" s="81"/>
      <c r="H4752" s="84"/>
    </row>
    <row r="4753" spans="1:8">
      <c r="A4753" s="82"/>
      <c r="B4753" s="82"/>
      <c r="C4753" s="84"/>
      <c r="D4753" s="83"/>
      <c r="E4753" s="81"/>
      <c r="F4753" s="81"/>
      <c r="G4753" s="81"/>
      <c r="H4753" s="84"/>
    </row>
    <row r="4754" spans="1:8">
      <c r="A4754" s="82"/>
      <c r="B4754" s="82"/>
      <c r="C4754" s="84"/>
      <c r="D4754" s="83"/>
      <c r="E4754" s="81"/>
      <c r="F4754" s="81"/>
      <c r="G4754" s="81"/>
      <c r="H4754" s="84"/>
    </row>
    <row r="4755" spans="1:8">
      <c r="A4755" s="82"/>
      <c r="B4755" s="82"/>
      <c r="C4755" s="84"/>
      <c r="D4755" s="83"/>
      <c r="E4755" s="81"/>
      <c r="F4755" s="81"/>
      <c r="G4755" s="81"/>
      <c r="H4755" s="84"/>
    </row>
    <row r="4756" spans="1:8">
      <c r="A4756" s="82"/>
      <c r="B4756" s="82"/>
      <c r="C4756" s="84"/>
      <c r="D4756" s="83"/>
      <c r="E4756" s="81"/>
      <c r="F4756" s="81"/>
      <c r="G4756" s="81"/>
      <c r="H4756" s="84"/>
    </row>
    <row r="4757" spans="1:8">
      <c r="A4757" s="82"/>
      <c r="B4757" s="82"/>
      <c r="C4757" s="84"/>
      <c r="D4757" s="83"/>
      <c r="E4757" s="81"/>
      <c r="F4757" s="81"/>
      <c r="G4757" s="81"/>
      <c r="H4757" s="84"/>
    </row>
    <row r="4758" spans="1:8">
      <c r="A4758" s="82"/>
      <c r="B4758" s="82"/>
      <c r="C4758" s="84"/>
      <c r="D4758" s="83"/>
      <c r="E4758" s="81"/>
      <c r="F4758" s="81"/>
      <c r="G4758" s="81"/>
      <c r="H4758" s="84"/>
    </row>
    <row r="4759" spans="1:8">
      <c r="A4759" s="82"/>
      <c r="B4759" s="82"/>
      <c r="C4759" s="84"/>
      <c r="D4759" s="83"/>
      <c r="E4759" s="81"/>
      <c r="F4759" s="81"/>
      <c r="G4759" s="81"/>
      <c r="H4759" s="84"/>
    </row>
    <row r="4760" spans="1:8">
      <c r="A4760" s="82"/>
      <c r="B4760" s="82"/>
      <c r="C4760" s="84"/>
      <c r="D4760" s="83"/>
      <c r="E4760" s="81"/>
      <c r="F4760" s="81"/>
      <c r="G4760" s="81"/>
      <c r="H4760" s="84"/>
    </row>
    <row r="4761" spans="1:8">
      <c r="A4761" s="82"/>
      <c r="B4761" s="82"/>
      <c r="C4761" s="84"/>
      <c r="D4761" s="83"/>
      <c r="E4761" s="81"/>
      <c r="F4761" s="81"/>
      <c r="G4761" s="81"/>
      <c r="H4761" s="84"/>
    </row>
    <row r="4762" spans="1:8">
      <c r="A4762" s="82"/>
      <c r="B4762" s="82"/>
      <c r="C4762" s="84"/>
      <c r="D4762" s="83"/>
      <c r="E4762" s="81"/>
      <c r="F4762" s="81"/>
      <c r="G4762" s="81"/>
      <c r="H4762" s="84"/>
    </row>
    <row r="4763" spans="1:8">
      <c r="A4763" s="82"/>
      <c r="B4763" s="82"/>
      <c r="C4763" s="84"/>
      <c r="D4763" s="83"/>
      <c r="E4763" s="81"/>
      <c r="F4763" s="81"/>
      <c r="G4763" s="81"/>
      <c r="H4763" s="84"/>
    </row>
    <row r="4764" spans="1:8">
      <c r="A4764" s="82"/>
      <c r="B4764" s="82"/>
      <c r="C4764" s="84"/>
      <c r="D4764" s="83"/>
      <c r="E4764" s="81"/>
      <c r="F4764" s="81"/>
      <c r="G4764" s="81"/>
      <c r="H4764" s="84"/>
    </row>
    <row r="4765" spans="1:8">
      <c r="A4765" s="82"/>
      <c r="B4765" s="82"/>
      <c r="C4765" s="84"/>
      <c r="D4765" s="83"/>
      <c r="E4765" s="81"/>
      <c r="F4765" s="81"/>
      <c r="G4765" s="81"/>
      <c r="H4765" s="84"/>
    </row>
    <row r="4766" spans="1:8">
      <c r="A4766" s="82"/>
      <c r="B4766" s="82"/>
      <c r="C4766" s="84"/>
      <c r="D4766" s="83"/>
      <c r="E4766" s="81"/>
      <c r="F4766" s="81"/>
      <c r="G4766" s="81"/>
      <c r="H4766" s="84"/>
    </row>
    <row r="4767" spans="1:8">
      <c r="A4767" s="82"/>
      <c r="B4767" s="82"/>
      <c r="C4767" s="84"/>
      <c r="D4767" s="83"/>
      <c r="E4767" s="81"/>
      <c r="F4767" s="81"/>
      <c r="G4767" s="81"/>
      <c r="H4767" s="84"/>
    </row>
    <row r="4768" spans="1:8">
      <c r="A4768" s="82"/>
      <c r="B4768" s="82"/>
      <c r="C4768" s="84"/>
      <c r="D4768" s="83"/>
      <c r="E4768" s="81"/>
      <c r="F4768" s="81"/>
      <c r="G4768" s="81"/>
      <c r="H4768" s="84"/>
    </row>
    <row r="4769" spans="1:8">
      <c r="A4769" s="82"/>
      <c r="B4769" s="82"/>
      <c r="C4769" s="84"/>
      <c r="D4769" s="83"/>
      <c r="E4769" s="81"/>
      <c r="F4769" s="81"/>
      <c r="G4769" s="81"/>
      <c r="H4769" s="84"/>
    </row>
    <row r="4770" spans="1:8">
      <c r="A4770" s="82"/>
      <c r="B4770" s="82"/>
      <c r="C4770" s="84"/>
      <c r="D4770" s="83"/>
      <c r="E4770" s="81"/>
      <c r="F4770" s="81"/>
      <c r="G4770" s="81"/>
      <c r="H4770" s="84"/>
    </row>
    <row r="4771" spans="1:8">
      <c r="A4771" s="82"/>
      <c r="B4771" s="82"/>
      <c r="C4771" s="84"/>
      <c r="D4771" s="83"/>
      <c r="E4771" s="81"/>
      <c r="F4771" s="81"/>
      <c r="G4771" s="81"/>
      <c r="H4771" s="84"/>
    </row>
    <row r="4772" spans="1:8">
      <c r="A4772" s="82"/>
      <c r="B4772" s="82"/>
      <c r="C4772" s="84"/>
      <c r="D4772" s="83"/>
      <c r="E4772" s="81"/>
      <c r="F4772" s="81"/>
      <c r="G4772" s="81"/>
      <c r="H4772" s="84"/>
    </row>
    <row r="4773" spans="1:8">
      <c r="A4773" s="82"/>
      <c r="B4773" s="82"/>
      <c r="C4773" s="84"/>
      <c r="D4773" s="83"/>
      <c r="E4773" s="81"/>
      <c r="F4773" s="81"/>
      <c r="G4773" s="81"/>
      <c r="H4773" s="84"/>
    </row>
    <row r="4774" spans="1:8">
      <c r="A4774" s="82"/>
      <c r="B4774" s="82"/>
      <c r="C4774" s="84"/>
      <c r="D4774" s="83"/>
      <c r="E4774" s="81"/>
      <c r="F4774" s="81"/>
      <c r="G4774" s="81"/>
      <c r="H4774" s="84"/>
    </row>
    <row r="4775" spans="1:8">
      <c r="A4775" s="82"/>
      <c r="B4775" s="82"/>
      <c r="C4775" s="84"/>
      <c r="D4775" s="83"/>
      <c r="E4775" s="81"/>
      <c r="F4775" s="81"/>
      <c r="G4775" s="81"/>
      <c r="H4775" s="84"/>
    </row>
    <row r="4776" spans="1:8">
      <c r="A4776" s="82"/>
      <c r="B4776" s="82"/>
      <c r="C4776" s="84"/>
      <c r="D4776" s="83"/>
      <c r="E4776" s="81"/>
      <c r="F4776" s="81"/>
      <c r="G4776" s="81"/>
      <c r="H4776" s="84"/>
    </row>
    <row r="4777" spans="1:8">
      <c r="A4777" s="82"/>
      <c r="B4777" s="82"/>
      <c r="C4777" s="84"/>
      <c r="D4777" s="83"/>
      <c r="E4777" s="81"/>
      <c r="F4777" s="81"/>
      <c r="G4777" s="81"/>
      <c r="H4777" s="84"/>
    </row>
    <row r="4778" spans="1:8">
      <c r="A4778" s="82"/>
      <c r="B4778" s="82"/>
      <c r="C4778" s="84"/>
      <c r="D4778" s="83"/>
      <c r="E4778" s="81"/>
      <c r="F4778" s="81"/>
      <c r="G4778" s="81"/>
      <c r="H4778" s="84"/>
    </row>
    <row r="4779" spans="1:8">
      <c r="A4779" s="82"/>
      <c r="B4779" s="82"/>
      <c r="C4779" s="84"/>
      <c r="D4779" s="83"/>
      <c r="E4779" s="81"/>
      <c r="F4779" s="81"/>
      <c r="G4779" s="81"/>
      <c r="H4779" s="84"/>
    </row>
    <row r="4780" spans="1:8">
      <c r="A4780" s="82"/>
      <c r="B4780" s="82"/>
      <c r="C4780" s="84"/>
      <c r="D4780" s="83"/>
      <c r="E4780" s="81"/>
      <c r="F4780" s="81"/>
      <c r="G4780" s="81"/>
      <c r="H4780" s="84"/>
    </row>
    <row r="4781" spans="1:8">
      <c r="A4781" s="82"/>
      <c r="B4781" s="82"/>
      <c r="C4781" s="84"/>
      <c r="D4781" s="83"/>
      <c r="E4781" s="81"/>
      <c r="F4781" s="81"/>
      <c r="G4781" s="81"/>
      <c r="H4781" s="84"/>
    </row>
    <row r="4782" spans="1:8">
      <c r="A4782" s="82"/>
      <c r="B4782" s="82"/>
      <c r="C4782" s="84"/>
      <c r="D4782" s="83"/>
      <c r="E4782" s="81"/>
      <c r="F4782" s="81"/>
      <c r="G4782" s="81"/>
      <c r="H4782" s="84"/>
    </row>
    <row r="4783" spans="1:8">
      <c r="A4783" s="82"/>
      <c r="B4783" s="82"/>
      <c r="C4783" s="84"/>
      <c r="D4783" s="83"/>
      <c r="E4783" s="81"/>
      <c r="F4783" s="81"/>
      <c r="G4783" s="81"/>
      <c r="H4783" s="84"/>
    </row>
    <row r="4784" spans="1:8">
      <c r="A4784" s="82"/>
      <c r="B4784" s="82"/>
      <c r="C4784" s="84"/>
      <c r="D4784" s="83"/>
      <c r="E4784" s="81"/>
      <c r="F4784" s="81"/>
      <c r="G4784" s="81"/>
      <c r="H4784" s="84"/>
    </row>
    <row r="4785" spans="1:8">
      <c r="A4785" s="82"/>
      <c r="B4785" s="82"/>
      <c r="C4785" s="84"/>
      <c r="D4785" s="83"/>
      <c r="E4785" s="81"/>
      <c r="F4785" s="81"/>
      <c r="G4785" s="81"/>
      <c r="H4785" s="84"/>
    </row>
    <row r="4786" spans="1:8">
      <c r="A4786" s="82"/>
      <c r="B4786" s="82"/>
      <c r="C4786" s="84"/>
      <c r="D4786" s="83"/>
      <c r="E4786" s="81"/>
      <c r="F4786" s="81"/>
      <c r="G4786" s="81"/>
      <c r="H4786" s="84"/>
    </row>
    <row r="4787" spans="1:8">
      <c r="A4787" s="82"/>
      <c r="B4787" s="82"/>
      <c r="C4787" s="84"/>
      <c r="D4787" s="83"/>
      <c r="E4787" s="81"/>
      <c r="F4787" s="81"/>
      <c r="G4787" s="81"/>
      <c r="H4787" s="84"/>
    </row>
    <row r="4788" spans="1:8">
      <c r="A4788" s="82"/>
      <c r="B4788" s="82"/>
      <c r="C4788" s="84"/>
      <c r="D4788" s="83"/>
      <c r="E4788" s="81"/>
      <c r="F4788" s="81"/>
      <c r="G4788" s="81"/>
      <c r="H4788" s="84"/>
    </row>
    <row r="4789" spans="1:8">
      <c r="A4789" s="82"/>
      <c r="B4789" s="82"/>
      <c r="C4789" s="84"/>
      <c r="D4789" s="83"/>
      <c r="E4789" s="81"/>
      <c r="F4789" s="81"/>
      <c r="G4789" s="81"/>
      <c r="H4789" s="84"/>
    </row>
    <row r="4790" spans="1:8">
      <c r="A4790" s="82"/>
      <c r="B4790" s="82"/>
      <c r="C4790" s="84"/>
      <c r="D4790" s="83"/>
      <c r="E4790" s="81"/>
      <c r="F4790" s="81"/>
      <c r="G4790" s="81"/>
      <c r="H4790" s="84"/>
    </row>
    <row r="4791" spans="1:8">
      <c r="A4791" s="82"/>
      <c r="B4791" s="82"/>
      <c r="C4791" s="84"/>
      <c r="D4791" s="83"/>
      <c r="E4791" s="81"/>
      <c r="F4791" s="81"/>
      <c r="G4791" s="81"/>
      <c r="H4791" s="84"/>
    </row>
    <row r="4792" spans="1:8">
      <c r="A4792" s="82"/>
      <c r="B4792" s="82"/>
      <c r="C4792" s="84"/>
      <c r="D4792" s="83"/>
      <c r="E4792" s="81"/>
      <c r="F4792" s="81"/>
      <c r="G4792" s="81"/>
      <c r="H4792" s="84"/>
    </row>
    <row r="4793" spans="1:8">
      <c r="A4793" s="82"/>
      <c r="B4793" s="82"/>
      <c r="C4793" s="84"/>
      <c r="D4793" s="83"/>
      <c r="E4793" s="81"/>
      <c r="F4793" s="81"/>
      <c r="G4793" s="81"/>
      <c r="H4793" s="84"/>
    </row>
    <row r="4794" spans="1:8">
      <c r="A4794" s="82"/>
      <c r="B4794" s="82"/>
      <c r="C4794" s="84"/>
      <c r="D4794" s="83"/>
      <c r="E4794" s="81"/>
      <c r="F4794" s="81"/>
      <c r="G4794" s="81"/>
      <c r="H4794" s="84"/>
    </row>
    <row r="4795" spans="1:8">
      <c r="A4795" s="82"/>
      <c r="B4795" s="82"/>
      <c r="C4795" s="84"/>
      <c r="D4795" s="83"/>
      <c r="E4795" s="81"/>
      <c r="F4795" s="81"/>
      <c r="G4795" s="81"/>
      <c r="H4795" s="84"/>
    </row>
    <row r="4796" spans="1:8">
      <c r="A4796" s="82"/>
      <c r="B4796" s="82"/>
      <c r="C4796" s="84"/>
      <c r="D4796" s="83"/>
      <c r="E4796" s="81"/>
      <c r="F4796" s="81"/>
      <c r="G4796" s="81"/>
      <c r="H4796" s="84"/>
    </row>
    <row r="4797" spans="1:8">
      <c r="A4797" s="82"/>
      <c r="B4797" s="82"/>
      <c r="C4797" s="84"/>
      <c r="D4797" s="83"/>
      <c r="E4797" s="81"/>
      <c r="F4797" s="81"/>
      <c r="G4797" s="81"/>
      <c r="H4797" s="84"/>
    </row>
    <row r="4798" spans="1:8">
      <c r="A4798" s="82"/>
      <c r="B4798" s="82"/>
      <c r="C4798" s="84"/>
      <c r="D4798" s="83"/>
      <c r="E4798" s="81"/>
      <c r="F4798" s="81"/>
      <c r="G4798" s="81"/>
      <c r="H4798" s="84"/>
    </row>
    <row r="4799" spans="1:8">
      <c r="A4799" s="82"/>
      <c r="B4799" s="82"/>
      <c r="C4799" s="84"/>
      <c r="D4799" s="83"/>
      <c r="E4799" s="81"/>
      <c r="F4799" s="81"/>
      <c r="G4799" s="81"/>
      <c r="H4799" s="84"/>
    </row>
    <row r="4800" spans="1:8">
      <c r="A4800" s="82"/>
      <c r="B4800" s="82"/>
      <c r="C4800" s="84"/>
      <c r="D4800" s="83"/>
      <c r="E4800" s="81"/>
      <c r="F4800" s="81"/>
      <c r="G4800" s="81"/>
      <c r="H4800" s="84"/>
    </row>
    <row r="4801" spans="1:8">
      <c r="A4801" s="82"/>
      <c r="B4801" s="82"/>
      <c r="C4801" s="84"/>
      <c r="D4801" s="83"/>
      <c r="E4801" s="81"/>
      <c r="F4801" s="81"/>
      <c r="G4801" s="81"/>
      <c r="H4801" s="84"/>
    </row>
    <row r="4802" spans="1:8">
      <c r="A4802" s="82"/>
      <c r="B4802" s="82"/>
      <c r="C4802" s="84"/>
      <c r="D4802" s="83"/>
      <c r="E4802" s="81"/>
      <c r="F4802" s="81"/>
      <c r="G4802" s="81"/>
      <c r="H4802" s="84"/>
    </row>
    <row r="4803" spans="1:8">
      <c r="A4803" s="82"/>
      <c r="B4803" s="82"/>
      <c r="C4803" s="84"/>
      <c r="D4803" s="83"/>
      <c r="E4803" s="81"/>
      <c r="F4803" s="81"/>
      <c r="G4803" s="81"/>
      <c r="H4803" s="84"/>
    </row>
    <row r="4804" spans="1:8">
      <c r="A4804" s="82"/>
      <c r="B4804" s="82"/>
      <c r="C4804" s="84"/>
      <c r="D4804" s="83"/>
      <c r="E4804" s="81"/>
      <c r="F4804" s="81"/>
      <c r="G4804" s="81"/>
      <c r="H4804" s="84"/>
    </row>
    <row r="4805" spans="1:8">
      <c r="A4805" s="82"/>
      <c r="B4805" s="82"/>
      <c r="C4805" s="84"/>
      <c r="D4805" s="83"/>
      <c r="E4805" s="81"/>
      <c r="F4805" s="81"/>
      <c r="G4805" s="81"/>
      <c r="H4805" s="84"/>
    </row>
    <row r="4806" spans="1:8">
      <c r="A4806" s="82"/>
      <c r="B4806" s="82"/>
      <c r="C4806" s="84"/>
      <c r="D4806" s="83"/>
      <c r="E4806" s="81"/>
      <c r="F4806" s="81"/>
      <c r="G4806" s="81"/>
      <c r="H4806" s="84"/>
    </row>
    <row r="4807" spans="1:8">
      <c r="A4807" s="82"/>
      <c r="B4807" s="82"/>
      <c r="C4807" s="84"/>
      <c r="D4807" s="83"/>
      <c r="E4807" s="81"/>
      <c r="F4807" s="81"/>
      <c r="G4807" s="81"/>
      <c r="H4807" s="84"/>
    </row>
    <row r="4808" spans="1:8">
      <c r="A4808" s="82"/>
      <c r="B4808" s="82"/>
      <c r="C4808" s="84"/>
      <c r="D4808" s="83"/>
      <c r="E4808" s="81"/>
      <c r="F4808" s="81"/>
      <c r="G4808" s="81"/>
      <c r="H4808" s="84"/>
    </row>
    <row r="4809" spans="1:8">
      <c r="A4809" s="82"/>
      <c r="B4809" s="82"/>
      <c r="C4809" s="84"/>
      <c r="D4809" s="83"/>
      <c r="E4809" s="81"/>
      <c r="F4809" s="81"/>
      <c r="G4809" s="81"/>
      <c r="H4809" s="84"/>
    </row>
    <row r="4810" spans="1:8">
      <c r="A4810" s="82"/>
      <c r="B4810" s="82"/>
      <c r="C4810" s="84"/>
      <c r="D4810" s="83"/>
      <c r="E4810" s="81"/>
      <c r="F4810" s="81"/>
      <c r="G4810" s="81"/>
      <c r="H4810" s="84"/>
    </row>
    <row r="4811" spans="1:8">
      <c r="A4811" s="82"/>
      <c r="B4811" s="82"/>
      <c r="C4811" s="84"/>
      <c r="D4811" s="83"/>
      <c r="E4811" s="81"/>
      <c r="F4811" s="81"/>
      <c r="G4811" s="81"/>
      <c r="H4811" s="84"/>
    </row>
    <row r="4812" spans="1:8">
      <c r="A4812" s="82"/>
      <c r="B4812" s="82"/>
      <c r="C4812" s="84"/>
      <c r="D4812" s="83"/>
      <c r="E4812" s="81"/>
      <c r="F4812" s="81"/>
      <c r="G4812" s="81"/>
      <c r="H4812" s="84"/>
    </row>
    <row r="4813" spans="1:8">
      <c r="A4813" s="82"/>
      <c r="B4813" s="82"/>
      <c r="C4813" s="84"/>
      <c r="D4813" s="83"/>
      <c r="E4813" s="81"/>
      <c r="F4813" s="81"/>
      <c r="G4813" s="81"/>
      <c r="H4813" s="84"/>
    </row>
    <row r="4814" spans="1:8">
      <c r="A4814" s="82"/>
      <c r="B4814" s="82"/>
      <c r="C4814" s="84"/>
      <c r="D4814" s="83"/>
      <c r="E4814" s="81"/>
      <c r="F4814" s="81"/>
      <c r="G4814" s="81"/>
      <c r="H4814" s="84"/>
    </row>
    <row r="4815" spans="1:8">
      <c r="A4815" s="82"/>
      <c r="B4815" s="82"/>
      <c r="C4815" s="84"/>
      <c r="D4815" s="83"/>
      <c r="E4815" s="81"/>
      <c r="F4815" s="81"/>
      <c r="G4815" s="81"/>
      <c r="H4815" s="84"/>
    </row>
    <row r="4816" spans="1:8">
      <c r="A4816" s="82"/>
      <c r="B4816" s="82"/>
      <c r="C4816" s="84"/>
      <c r="D4816" s="83"/>
      <c r="E4816" s="81"/>
      <c r="F4816" s="81"/>
      <c r="G4816" s="81"/>
      <c r="H4816" s="84"/>
    </row>
    <row r="4817" spans="1:8">
      <c r="A4817" s="82"/>
      <c r="B4817" s="82"/>
      <c r="C4817" s="84"/>
      <c r="D4817" s="83"/>
      <c r="E4817" s="81"/>
      <c r="F4817" s="81"/>
      <c r="G4817" s="81"/>
      <c r="H4817" s="84"/>
    </row>
    <row r="4818" spans="1:8">
      <c r="A4818" s="82"/>
      <c r="B4818" s="82"/>
      <c r="C4818" s="84"/>
      <c r="D4818" s="83"/>
      <c r="E4818" s="81"/>
      <c r="F4818" s="81"/>
      <c r="G4818" s="81"/>
      <c r="H4818" s="84"/>
    </row>
    <row r="4819" spans="1:8">
      <c r="A4819" s="82"/>
      <c r="B4819" s="82"/>
      <c r="C4819" s="84"/>
      <c r="D4819" s="83"/>
      <c r="E4819" s="81"/>
      <c r="F4819" s="81"/>
      <c r="G4819" s="81"/>
      <c r="H4819" s="84"/>
    </row>
    <row r="4820" spans="1:8">
      <c r="A4820" s="82"/>
      <c r="B4820" s="82"/>
      <c r="C4820" s="84"/>
      <c r="D4820" s="83"/>
      <c r="E4820" s="81"/>
      <c r="F4820" s="81"/>
      <c r="G4820" s="81"/>
      <c r="H4820" s="84"/>
    </row>
    <row r="4821" spans="1:8">
      <c r="A4821" s="82"/>
      <c r="B4821" s="82"/>
      <c r="C4821" s="84"/>
      <c r="D4821" s="83"/>
      <c r="E4821" s="81"/>
      <c r="F4821" s="81"/>
      <c r="G4821" s="81"/>
      <c r="H4821" s="84"/>
    </row>
    <row r="4822" spans="1:8">
      <c r="A4822" s="82"/>
      <c r="B4822" s="82"/>
      <c r="C4822" s="84"/>
      <c r="D4822" s="83"/>
      <c r="E4822" s="81"/>
      <c r="F4822" s="81"/>
      <c r="G4822" s="81"/>
      <c r="H4822" s="84"/>
    </row>
    <row r="4823" spans="1:8">
      <c r="A4823" s="82"/>
      <c r="B4823" s="82"/>
      <c r="C4823" s="84"/>
      <c r="D4823" s="83"/>
      <c r="E4823" s="81"/>
      <c r="F4823" s="81"/>
      <c r="G4823" s="81"/>
      <c r="H4823" s="84"/>
    </row>
    <row r="4824" spans="1:8">
      <c r="A4824" s="82"/>
      <c r="B4824" s="82"/>
      <c r="C4824" s="84"/>
      <c r="D4824" s="83"/>
      <c r="E4824" s="81"/>
      <c r="F4824" s="81"/>
      <c r="G4824" s="81"/>
      <c r="H4824" s="84"/>
    </row>
    <row r="4825" spans="1:8">
      <c r="A4825" s="82"/>
      <c r="B4825" s="82"/>
      <c r="C4825" s="84"/>
      <c r="D4825" s="83"/>
      <c r="E4825" s="81"/>
      <c r="F4825" s="81"/>
      <c r="G4825" s="81"/>
      <c r="H4825" s="84"/>
    </row>
    <row r="4826" spans="1:8">
      <c r="A4826" s="82"/>
      <c r="B4826" s="82"/>
      <c r="C4826" s="84"/>
      <c r="D4826" s="83"/>
      <c r="E4826" s="81"/>
      <c r="F4826" s="81"/>
      <c r="G4826" s="81"/>
      <c r="H4826" s="84"/>
    </row>
    <row r="4827" spans="1:8">
      <c r="A4827" s="82"/>
      <c r="B4827" s="82"/>
      <c r="C4827" s="84"/>
      <c r="D4827" s="83"/>
      <c r="E4827" s="81"/>
      <c r="F4827" s="81"/>
      <c r="G4827" s="81"/>
      <c r="H4827" s="84"/>
    </row>
    <row r="4828" spans="1:8">
      <c r="A4828" s="82"/>
      <c r="B4828" s="82"/>
      <c r="C4828" s="84"/>
      <c r="D4828" s="83"/>
      <c r="E4828" s="81"/>
      <c r="F4828" s="81"/>
      <c r="G4828" s="81"/>
      <c r="H4828" s="84"/>
    </row>
    <row r="4829" spans="1:8">
      <c r="A4829" s="82"/>
      <c r="B4829" s="82"/>
      <c r="C4829" s="84"/>
      <c r="D4829" s="83"/>
      <c r="E4829" s="81"/>
      <c r="F4829" s="81"/>
      <c r="G4829" s="81"/>
      <c r="H4829" s="84"/>
    </row>
    <row r="4830" spans="1:8">
      <c r="A4830" s="82"/>
      <c r="B4830" s="82"/>
      <c r="C4830" s="84"/>
      <c r="D4830" s="83"/>
      <c r="E4830" s="81"/>
      <c r="F4830" s="81"/>
      <c r="G4830" s="81"/>
      <c r="H4830" s="84"/>
    </row>
    <row r="4831" spans="1:8">
      <c r="A4831" s="82"/>
      <c r="B4831" s="82"/>
      <c r="C4831" s="84"/>
      <c r="D4831" s="83"/>
      <c r="E4831" s="81"/>
      <c r="F4831" s="81"/>
      <c r="G4831" s="81"/>
      <c r="H4831" s="84"/>
    </row>
    <row r="4832" spans="1:8">
      <c r="A4832" s="82"/>
      <c r="B4832" s="82"/>
      <c r="C4832" s="84"/>
      <c r="D4832" s="83"/>
      <c r="E4832" s="81"/>
      <c r="F4832" s="81"/>
      <c r="G4832" s="81"/>
      <c r="H4832" s="84"/>
    </row>
    <row r="4833" spans="1:8">
      <c r="A4833" s="82"/>
      <c r="B4833" s="82"/>
      <c r="C4833" s="84"/>
      <c r="D4833" s="83"/>
      <c r="E4833" s="81"/>
      <c r="F4833" s="81"/>
      <c r="G4833" s="81"/>
      <c r="H4833" s="84"/>
    </row>
    <row r="4834" spans="1:8">
      <c r="A4834" s="82"/>
      <c r="B4834" s="82"/>
      <c r="C4834" s="84"/>
      <c r="D4834" s="83"/>
      <c r="E4834" s="81"/>
      <c r="F4834" s="81"/>
      <c r="G4834" s="81"/>
      <c r="H4834" s="84"/>
    </row>
    <row r="4835" spans="1:8">
      <c r="A4835" s="82"/>
      <c r="B4835" s="82"/>
      <c r="C4835" s="84"/>
      <c r="D4835" s="83"/>
      <c r="E4835" s="81"/>
      <c r="F4835" s="81"/>
      <c r="G4835" s="81"/>
      <c r="H4835" s="84"/>
    </row>
    <row r="4836" spans="1:8">
      <c r="A4836" s="82"/>
      <c r="B4836" s="82"/>
      <c r="C4836" s="84"/>
      <c r="D4836" s="83"/>
      <c r="E4836" s="81"/>
      <c r="F4836" s="81"/>
      <c r="G4836" s="81"/>
      <c r="H4836" s="84"/>
    </row>
    <row r="4837" spans="1:8">
      <c r="A4837" s="82"/>
      <c r="B4837" s="82"/>
      <c r="C4837" s="84"/>
      <c r="D4837" s="83"/>
      <c r="E4837" s="81"/>
      <c r="F4837" s="81"/>
      <c r="G4837" s="81"/>
      <c r="H4837" s="84"/>
    </row>
    <row r="4838" spans="1:8">
      <c r="A4838" s="82"/>
      <c r="B4838" s="82"/>
      <c r="C4838" s="84"/>
      <c r="D4838" s="83"/>
      <c r="E4838" s="81"/>
      <c r="F4838" s="81"/>
      <c r="G4838" s="81"/>
      <c r="H4838" s="84"/>
    </row>
    <row r="4839" spans="1:8">
      <c r="A4839" s="82"/>
      <c r="B4839" s="82"/>
      <c r="C4839" s="84"/>
      <c r="D4839" s="83"/>
      <c r="E4839" s="81"/>
      <c r="F4839" s="81"/>
      <c r="G4839" s="81"/>
      <c r="H4839" s="84"/>
    </row>
    <row r="4840" spans="1:8">
      <c r="A4840" s="82"/>
      <c r="B4840" s="82"/>
      <c r="C4840" s="84"/>
      <c r="D4840" s="83"/>
      <c r="E4840" s="81"/>
      <c r="F4840" s="81"/>
      <c r="G4840" s="81"/>
      <c r="H4840" s="84"/>
    </row>
    <row r="4841" spans="1:8">
      <c r="A4841" s="82"/>
      <c r="B4841" s="82"/>
      <c r="C4841" s="84"/>
      <c r="D4841" s="83"/>
      <c r="E4841" s="81"/>
      <c r="F4841" s="81"/>
      <c r="G4841" s="81"/>
      <c r="H4841" s="84"/>
    </row>
    <row r="4842" spans="1:8">
      <c r="A4842" s="82"/>
      <c r="B4842" s="82"/>
      <c r="C4842" s="84"/>
      <c r="D4842" s="83"/>
      <c r="E4842" s="81"/>
      <c r="F4842" s="81"/>
      <c r="G4842" s="81"/>
      <c r="H4842" s="84"/>
    </row>
    <row r="4843" spans="1:8">
      <c r="A4843" s="82"/>
      <c r="B4843" s="82"/>
      <c r="C4843" s="84"/>
      <c r="D4843" s="83"/>
      <c r="E4843" s="81"/>
      <c r="F4843" s="81"/>
      <c r="G4843" s="81"/>
      <c r="H4843" s="84"/>
    </row>
    <row r="4844" spans="1:8">
      <c r="A4844" s="82"/>
      <c r="B4844" s="82"/>
      <c r="C4844" s="84"/>
      <c r="D4844" s="83"/>
      <c r="E4844" s="81"/>
      <c r="F4844" s="81"/>
      <c r="G4844" s="81"/>
      <c r="H4844" s="84"/>
    </row>
    <row r="4845" spans="1:8">
      <c r="A4845" s="82"/>
      <c r="B4845" s="82"/>
      <c r="C4845" s="84"/>
      <c r="D4845" s="83"/>
      <c r="E4845" s="81"/>
      <c r="F4845" s="81"/>
      <c r="G4845" s="81"/>
      <c r="H4845" s="84"/>
    </row>
    <row r="4846" spans="1:8">
      <c r="A4846" s="82"/>
      <c r="B4846" s="82"/>
      <c r="C4846" s="84"/>
      <c r="D4846" s="83"/>
      <c r="E4846" s="81"/>
      <c r="F4846" s="81"/>
      <c r="G4846" s="81"/>
      <c r="H4846" s="84"/>
    </row>
    <row r="4847" spans="1:8">
      <c r="A4847" s="82"/>
      <c r="B4847" s="82"/>
      <c r="C4847" s="84"/>
      <c r="D4847" s="83"/>
      <c r="E4847" s="81"/>
      <c r="F4847" s="81"/>
      <c r="G4847" s="81"/>
      <c r="H4847" s="84"/>
    </row>
    <row r="4848" spans="1:8">
      <c r="A4848" s="82"/>
      <c r="B4848" s="82"/>
      <c r="C4848" s="84"/>
      <c r="D4848" s="83"/>
      <c r="E4848" s="81"/>
      <c r="F4848" s="81"/>
      <c r="G4848" s="81"/>
      <c r="H4848" s="84"/>
    </row>
    <row r="4849" spans="1:8">
      <c r="A4849" s="82"/>
      <c r="B4849" s="82"/>
      <c r="C4849" s="84"/>
      <c r="D4849" s="83"/>
      <c r="E4849" s="81"/>
      <c r="F4849" s="81"/>
      <c r="G4849" s="81"/>
      <c r="H4849" s="84"/>
    </row>
    <row r="4850" spans="1:8">
      <c r="A4850" s="82"/>
      <c r="B4850" s="82"/>
      <c r="C4850" s="84"/>
      <c r="D4850" s="83"/>
      <c r="E4850" s="81"/>
      <c r="F4850" s="81"/>
      <c r="G4850" s="81"/>
      <c r="H4850" s="84"/>
    </row>
    <row r="4851" spans="1:8">
      <c r="A4851" s="82"/>
      <c r="B4851" s="82"/>
      <c r="C4851" s="84"/>
      <c r="D4851" s="83"/>
      <c r="E4851" s="81"/>
      <c r="F4851" s="81"/>
      <c r="G4851" s="81"/>
      <c r="H4851" s="84"/>
    </row>
    <row r="4852" spans="1:8">
      <c r="A4852" s="82"/>
      <c r="B4852" s="82"/>
      <c r="C4852" s="84"/>
      <c r="D4852" s="83"/>
      <c r="E4852" s="81"/>
      <c r="F4852" s="81"/>
      <c r="G4852" s="81"/>
      <c r="H4852" s="84"/>
    </row>
    <row r="4853" spans="1:8">
      <c r="A4853" s="82"/>
      <c r="B4853" s="82"/>
      <c r="C4853" s="84"/>
      <c r="D4853" s="83"/>
      <c r="E4853" s="81"/>
      <c r="F4853" s="81"/>
      <c r="G4853" s="81"/>
      <c r="H4853" s="84"/>
    </row>
    <row r="4854" spans="1:8">
      <c r="A4854" s="82"/>
      <c r="B4854" s="82"/>
      <c r="C4854" s="84"/>
      <c r="D4854" s="83"/>
      <c r="E4854" s="81"/>
      <c r="F4854" s="81"/>
      <c r="G4854" s="81"/>
      <c r="H4854" s="84"/>
    </row>
    <row r="4855" spans="1:8">
      <c r="A4855" s="82"/>
      <c r="B4855" s="82"/>
      <c r="C4855" s="84"/>
      <c r="D4855" s="83"/>
      <c r="E4855" s="81"/>
      <c r="F4855" s="81"/>
      <c r="G4855" s="81"/>
      <c r="H4855" s="84"/>
    </row>
    <row r="4856" spans="1:8">
      <c r="A4856" s="82"/>
      <c r="B4856" s="82"/>
      <c r="C4856" s="84"/>
      <c r="D4856" s="83"/>
      <c r="E4856" s="81"/>
      <c r="F4856" s="81"/>
      <c r="G4856" s="81"/>
      <c r="H4856" s="84"/>
    </row>
    <row r="4857" spans="1:8">
      <c r="A4857" s="82"/>
      <c r="B4857" s="82"/>
      <c r="C4857" s="84"/>
      <c r="D4857" s="83"/>
      <c r="E4857" s="81"/>
      <c r="F4857" s="81"/>
      <c r="G4857" s="81"/>
      <c r="H4857" s="84"/>
    </row>
    <row r="4858" spans="1:8">
      <c r="A4858" s="82"/>
      <c r="B4858" s="82"/>
      <c r="C4858" s="84"/>
      <c r="D4858" s="83"/>
      <c r="E4858" s="81"/>
      <c r="F4858" s="81"/>
      <c r="G4858" s="81"/>
      <c r="H4858" s="84"/>
    </row>
    <row r="4859" spans="1:8">
      <c r="A4859" s="82"/>
      <c r="B4859" s="82"/>
      <c r="C4859" s="84"/>
      <c r="D4859" s="83"/>
      <c r="E4859" s="81"/>
      <c r="F4859" s="81"/>
      <c r="G4859" s="81"/>
      <c r="H4859" s="84"/>
    </row>
    <row r="4860" spans="1:8">
      <c r="A4860" s="82"/>
      <c r="B4860" s="82"/>
      <c r="C4860" s="84"/>
      <c r="D4860" s="83"/>
      <c r="E4860" s="81"/>
      <c r="F4860" s="81"/>
      <c r="G4860" s="81"/>
      <c r="H4860" s="84"/>
    </row>
    <row r="4861" spans="1:8">
      <c r="A4861" s="82"/>
      <c r="B4861" s="82"/>
      <c r="C4861" s="84"/>
      <c r="D4861" s="83"/>
      <c r="E4861" s="81"/>
      <c r="F4861" s="81"/>
      <c r="G4861" s="81"/>
      <c r="H4861" s="84"/>
    </row>
    <row r="4862" spans="1:8">
      <c r="A4862" s="82"/>
      <c r="B4862" s="82"/>
      <c r="C4862" s="84"/>
      <c r="D4862" s="83"/>
      <c r="E4862" s="81"/>
      <c r="F4862" s="81"/>
      <c r="G4862" s="81"/>
      <c r="H4862" s="84"/>
    </row>
    <row r="4863" spans="1:8">
      <c r="A4863" s="82"/>
      <c r="B4863" s="82"/>
      <c r="C4863" s="84"/>
      <c r="D4863" s="83"/>
      <c r="E4863" s="81"/>
      <c r="F4863" s="81"/>
      <c r="G4863" s="81"/>
      <c r="H4863" s="84"/>
    </row>
    <row r="4864" spans="1:8">
      <c r="A4864" s="82"/>
      <c r="B4864" s="82"/>
      <c r="C4864" s="84"/>
      <c r="D4864" s="83"/>
      <c r="E4864" s="81"/>
      <c r="F4864" s="81"/>
      <c r="G4864" s="81"/>
      <c r="H4864" s="84"/>
    </row>
    <row r="4865" spans="1:8">
      <c r="A4865" s="82"/>
      <c r="B4865" s="82"/>
      <c r="C4865" s="84"/>
      <c r="D4865" s="83"/>
      <c r="E4865" s="81"/>
      <c r="F4865" s="81"/>
      <c r="G4865" s="81"/>
      <c r="H4865" s="84"/>
    </row>
    <row r="4866" spans="1:8">
      <c r="A4866" s="82"/>
      <c r="B4866" s="82"/>
      <c r="C4866" s="84"/>
      <c r="D4866" s="83"/>
      <c r="E4866" s="81"/>
      <c r="F4866" s="81"/>
      <c r="G4866" s="81"/>
      <c r="H4866" s="84"/>
    </row>
    <row r="4867" spans="1:8">
      <c r="A4867" s="82"/>
      <c r="B4867" s="82"/>
      <c r="C4867" s="84"/>
      <c r="D4867" s="83"/>
      <c r="E4867" s="81"/>
      <c r="F4867" s="81"/>
      <c r="G4867" s="81"/>
      <c r="H4867" s="84"/>
    </row>
    <row r="4868" spans="1:8">
      <c r="A4868" s="82"/>
      <c r="B4868" s="82"/>
      <c r="C4868" s="84"/>
      <c r="D4868" s="83"/>
      <c r="E4868" s="81"/>
      <c r="F4868" s="81"/>
      <c r="G4868" s="81"/>
      <c r="H4868" s="84"/>
    </row>
    <row r="4869" spans="1:8">
      <c r="A4869" s="82"/>
      <c r="B4869" s="82"/>
      <c r="C4869" s="84"/>
      <c r="D4869" s="83"/>
      <c r="E4869" s="81"/>
      <c r="F4869" s="81"/>
      <c r="G4869" s="81"/>
      <c r="H4869" s="84"/>
    </row>
    <row r="4870" spans="1:8">
      <c r="A4870" s="82"/>
      <c r="B4870" s="82"/>
      <c r="C4870" s="84"/>
      <c r="D4870" s="83"/>
      <c r="E4870" s="81"/>
      <c r="F4870" s="81"/>
      <c r="G4870" s="81"/>
      <c r="H4870" s="84"/>
    </row>
    <row r="4871" spans="1:8">
      <c r="A4871" s="82"/>
      <c r="B4871" s="82"/>
      <c r="C4871" s="84"/>
      <c r="D4871" s="83"/>
      <c r="E4871" s="81"/>
      <c r="F4871" s="81"/>
      <c r="G4871" s="81"/>
      <c r="H4871" s="84"/>
    </row>
    <row r="4872" spans="1:8">
      <c r="A4872" s="82"/>
      <c r="B4872" s="82"/>
      <c r="C4872" s="84"/>
      <c r="D4872" s="83"/>
      <c r="E4872" s="81"/>
      <c r="F4872" s="81"/>
      <c r="G4872" s="81"/>
      <c r="H4872" s="84"/>
    </row>
    <row r="4873" spans="1:8">
      <c r="A4873" s="82"/>
      <c r="B4873" s="82"/>
      <c r="C4873" s="84"/>
      <c r="D4873" s="83"/>
      <c r="E4873" s="81"/>
      <c r="F4873" s="81"/>
      <c r="G4873" s="81"/>
      <c r="H4873" s="84"/>
    </row>
    <row r="4874" spans="1:8">
      <c r="A4874" s="82"/>
      <c r="B4874" s="82"/>
      <c r="C4874" s="84"/>
      <c r="D4874" s="83"/>
      <c r="E4874" s="81"/>
      <c r="F4874" s="81"/>
      <c r="G4874" s="81"/>
      <c r="H4874" s="84"/>
    </row>
    <row r="4875" spans="1:8">
      <c r="A4875" s="82"/>
      <c r="B4875" s="82"/>
      <c r="C4875" s="84"/>
      <c r="D4875" s="83"/>
      <c r="E4875" s="81"/>
      <c r="F4875" s="81"/>
      <c r="G4875" s="81"/>
      <c r="H4875" s="84"/>
    </row>
    <row r="4876" spans="1:8">
      <c r="A4876" s="82"/>
      <c r="B4876" s="82"/>
      <c r="C4876" s="84"/>
      <c r="D4876" s="83"/>
      <c r="E4876" s="81"/>
      <c r="F4876" s="81"/>
      <c r="G4876" s="81"/>
      <c r="H4876" s="84"/>
    </row>
    <row r="4877" spans="1:8">
      <c r="A4877" s="82"/>
      <c r="B4877" s="82"/>
      <c r="C4877" s="84"/>
      <c r="D4877" s="83"/>
      <c r="E4877" s="81"/>
      <c r="F4877" s="81"/>
      <c r="G4877" s="81"/>
      <c r="H4877" s="84"/>
    </row>
    <row r="4878" spans="1:8">
      <c r="A4878" s="82"/>
      <c r="B4878" s="82"/>
      <c r="C4878" s="84"/>
      <c r="D4878" s="83"/>
      <c r="E4878" s="81"/>
      <c r="F4878" s="81"/>
      <c r="G4878" s="81"/>
      <c r="H4878" s="84"/>
    </row>
    <row r="4879" spans="1:8">
      <c r="A4879" s="82"/>
      <c r="B4879" s="82"/>
      <c r="C4879" s="84"/>
      <c r="D4879" s="83"/>
      <c r="E4879" s="81"/>
      <c r="F4879" s="81"/>
      <c r="G4879" s="81"/>
      <c r="H4879" s="84"/>
    </row>
    <row r="4880" spans="1:8">
      <c r="A4880" s="82"/>
      <c r="B4880" s="82"/>
      <c r="C4880" s="84"/>
      <c r="D4880" s="83"/>
      <c r="E4880" s="81"/>
      <c r="F4880" s="81"/>
      <c r="G4880" s="81"/>
      <c r="H4880" s="84"/>
    </row>
    <row r="4881" spans="1:8">
      <c r="A4881" s="82"/>
      <c r="B4881" s="82"/>
      <c r="C4881" s="84"/>
      <c r="D4881" s="83"/>
      <c r="E4881" s="81"/>
      <c r="F4881" s="81"/>
      <c r="G4881" s="81"/>
      <c r="H4881" s="84"/>
    </row>
    <row r="4882" spans="1:8">
      <c r="A4882" s="82"/>
      <c r="B4882" s="82"/>
      <c r="C4882" s="84"/>
      <c r="D4882" s="83"/>
      <c r="E4882" s="81"/>
      <c r="F4882" s="81"/>
      <c r="G4882" s="81"/>
      <c r="H4882" s="84"/>
    </row>
    <row r="4883" spans="1:8">
      <c r="A4883" s="82"/>
      <c r="B4883" s="82"/>
      <c r="C4883" s="84"/>
      <c r="D4883" s="83"/>
      <c r="E4883" s="81"/>
      <c r="F4883" s="81"/>
      <c r="G4883" s="81"/>
      <c r="H4883" s="84"/>
    </row>
    <row r="4884" spans="1:8">
      <c r="A4884" s="82"/>
      <c r="B4884" s="82"/>
      <c r="C4884" s="84"/>
      <c r="D4884" s="83"/>
      <c r="E4884" s="81"/>
      <c r="F4884" s="81"/>
      <c r="G4884" s="81"/>
      <c r="H4884" s="84"/>
    </row>
    <row r="4885" spans="1:8">
      <c r="A4885" s="82"/>
      <c r="B4885" s="82"/>
      <c r="C4885" s="84"/>
      <c r="D4885" s="83"/>
      <c r="E4885" s="81"/>
      <c r="F4885" s="81"/>
      <c r="G4885" s="81"/>
      <c r="H4885" s="84"/>
    </row>
    <row r="4886" spans="1:8">
      <c r="A4886" s="82"/>
      <c r="B4886" s="82"/>
      <c r="C4886" s="84"/>
      <c r="D4886" s="83"/>
      <c r="E4886" s="81"/>
      <c r="F4886" s="81"/>
      <c r="G4886" s="81"/>
      <c r="H4886" s="84"/>
    </row>
    <row r="4887" spans="1:8">
      <c r="A4887" s="82"/>
      <c r="B4887" s="82"/>
      <c r="C4887" s="84"/>
      <c r="D4887" s="83"/>
      <c r="E4887" s="81"/>
      <c r="F4887" s="81"/>
      <c r="G4887" s="81"/>
      <c r="H4887" s="84"/>
    </row>
    <row r="4888" spans="1:8">
      <c r="A4888" s="82"/>
      <c r="B4888" s="82"/>
      <c r="C4888" s="84"/>
      <c r="D4888" s="83"/>
      <c r="E4888" s="81"/>
      <c r="F4888" s="81"/>
      <c r="G4888" s="81"/>
      <c r="H4888" s="84"/>
    </row>
    <row r="4889" spans="1:8">
      <c r="A4889" s="82"/>
      <c r="B4889" s="82"/>
      <c r="C4889" s="84"/>
      <c r="D4889" s="83"/>
      <c r="E4889" s="81"/>
      <c r="F4889" s="81"/>
      <c r="G4889" s="81"/>
      <c r="H4889" s="84"/>
    </row>
    <row r="4890" spans="1:8">
      <c r="A4890" s="82"/>
      <c r="B4890" s="82"/>
      <c r="C4890" s="84"/>
      <c r="D4890" s="83"/>
      <c r="E4890" s="81"/>
      <c r="F4890" s="81"/>
      <c r="G4890" s="81"/>
      <c r="H4890" s="84"/>
    </row>
    <row r="4891" spans="1:8">
      <c r="A4891" s="82"/>
      <c r="B4891" s="82"/>
      <c r="C4891" s="84"/>
      <c r="D4891" s="83"/>
      <c r="E4891" s="81"/>
      <c r="F4891" s="81"/>
      <c r="G4891" s="81"/>
      <c r="H4891" s="84"/>
    </row>
    <row r="4892" spans="1:8">
      <c r="A4892" s="82"/>
      <c r="B4892" s="82"/>
      <c r="C4892" s="84"/>
      <c r="D4892" s="83"/>
      <c r="E4892" s="81"/>
      <c r="F4892" s="81"/>
      <c r="G4892" s="81"/>
      <c r="H4892" s="84"/>
    </row>
    <row r="4893" spans="1:8">
      <c r="A4893" s="82"/>
      <c r="B4893" s="82"/>
      <c r="C4893" s="84"/>
      <c r="D4893" s="83"/>
      <c r="E4893" s="81"/>
      <c r="F4893" s="81"/>
      <c r="G4893" s="81"/>
      <c r="H4893" s="84"/>
    </row>
    <row r="4894" spans="1:8">
      <c r="A4894" s="82"/>
      <c r="B4894" s="82"/>
      <c r="C4894" s="84"/>
      <c r="D4894" s="83"/>
      <c r="E4894" s="81"/>
      <c r="F4894" s="81"/>
      <c r="G4894" s="81"/>
      <c r="H4894" s="84"/>
    </row>
    <row r="4895" spans="1:8">
      <c r="A4895" s="82"/>
      <c r="B4895" s="82"/>
      <c r="C4895" s="84"/>
      <c r="D4895" s="83"/>
      <c r="E4895" s="81"/>
      <c r="F4895" s="81"/>
      <c r="G4895" s="81"/>
      <c r="H4895" s="84"/>
    </row>
    <row r="4896" spans="1:8">
      <c r="A4896" s="82"/>
      <c r="B4896" s="82"/>
      <c r="C4896" s="84"/>
      <c r="D4896" s="83"/>
      <c r="E4896" s="81"/>
      <c r="F4896" s="81"/>
      <c r="G4896" s="81"/>
      <c r="H4896" s="84"/>
    </row>
    <row r="4897" spans="1:8">
      <c r="A4897" s="82"/>
      <c r="B4897" s="82"/>
      <c r="C4897" s="84"/>
      <c r="D4897" s="83"/>
      <c r="E4897" s="81"/>
      <c r="F4897" s="81"/>
      <c r="G4897" s="81"/>
      <c r="H4897" s="84"/>
    </row>
    <row r="4898" spans="1:8">
      <c r="A4898" s="82"/>
      <c r="B4898" s="82"/>
      <c r="C4898" s="84"/>
      <c r="D4898" s="83"/>
      <c r="E4898" s="81"/>
      <c r="F4898" s="81"/>
      <c r="G4898" s="81"/>
      <c r="H4898" s="84"/>
    </row>
    <row r="4899" spans="1:8">
      <c r="A4899" s="82"/>
      <c r="B4899" s="82"/>
      <c r="C4899" s="84"/>
      <c r="D4899" s="83"/>
      <c r="E4899" s="81"/>
      <c r="F4899" s="81"/>
      <c r="G4899" s="81"/>
      <c r="H4899" s="84"/>
    </row>
    <row r="4900" spans="1:8">
      <c r="A4900" s="82"/>
      <c r="B4900" s="82"/>
      <c r="C4900" s="84"/>
      <c r="D4900" s="83"/>
      <c r="E4900" s="81"/>
      <c r="F4900" s="81"/>
      <c r="G4900" s="81"/>
      <c r="H4900" s="84"/>
    </row>
    <row r="4901" spans="1:8">
      <c r="A4901" s="82"/>
      <c r="B4901" s="82"/>
      <c r="C4901" s="84"/>
      <c r="D4901" s="83"/>
      <c r="E4901" s="81"/>
      <c r="F4901" s="81"/>
      <c r="G4901" s="81"/>
      <c r="H4901" s="84"/>
    </row>
    <row r="4902" spans="1:8">
      <c r="A4902" s="82"/>
      <c r="B4902" s="82"/>
      <c r="C4902" s="84"/>
      <c r="D4902" s="83"/>
      <c r="E4902" s="81"/>
      <c r="F4902" s="81"/>
      <c r="G4902" s="81"/>
      <c r="H4902" s="84"/>
    </row>
    <row r="4903" spans="1:8">
      <c r="A4903" s="82"/>
      <c r="B4903" s="82"/>
      <c r="C4903" s="84"/>
      <c r="D4903" s="83"/>
      <c r="E4903" s="81"/>
      <c r="F4903" s="81"/>
      <c r="G4903" s="81"/>
      <c r="H4903" s="84"/>
    </row>
    <row r="4904" spans="1:8">
      <c r="A4904" s="82"/>
      <c r="B4904" s="82"/>
      <c r="C4904" s="84"/>
      <c r="D4904" s="83"/>
      <c r="E4904" s="81"/>
      <c r="F4904" s="81"/>
      <c r="G4904" s="81"/>
      <c r="H4904" s="84"/>
    </row>
    <row r="4905" spans="1:8">
      <c r="A4905" s="82"/>
      <c r="B4905" s="82"/>
      <c r="C4905" s="84"/>
      <c r="D4905" s="83"/>
      <c r="E4905" s="81"/>
      <c r="F4905" s="81"/>
      <c r="G4905" s="81"/>
      <c r="H4905" s="84"/>
    </row>
    <row r="4906" spans="1:8">
      <c r="A4906" s="82"/>
      <c r="B4906" s="82"/>
      <c r="C4906" s="84"/>
      <c r="D4906" s="83"/>
      <c r="E4906" s="81"/>
      <c r="F4906" s="81"/>
      <c r="G4906" s="81"/>
      <c r="H4906" s="84"/>
    </row>
    <row r="4907" spans="1:8">
      <c r="A4907" s="82"/>
      <c r="B4907" s="82"/>
      <c r="C4907" s="84"/>
      <c r="D4907" s="83"/>
      <c r="E4907" s="81"/>
      <c r="F4907" s="81"/>
      <c r="G4907" s="81"/>
      <c r="H4907" s="84"/>
    </row>
    <row r="4908" spans="1:8">
      <c r="A4908" s="82"/>
      <c r="B4908" s="82"/>
      <c r="C4908" s="84"/>
      <c r="D4908" s="83"/>
      <c r="E4908" s="81"/>
      <c r="F4908" s="81"/>
      <c r="G4908" s="81"/>
      <c r="H4908" s="84"/>
    </row>
    <row r="4909" spans="1:8">
      <c r="A4909" s="82"/>
      <c r="B4909" s="82"/>
      <c r="C4909" s="84"/>
      <c r="D4909" s="83"/>
      <c r="E4909" s="81"/>
      <c r="F4909" s="81"/>
      <c r="G4909" s="81"/>
      <c r="H4909" s="84"/>
    </row>
    <row r="4910" spans="1:8">
      <c r="A4910" s="82"/>
      <c r="B4910" s="82"/>
      <c r="C4910" s="84"/>
      <c r="D4910" s="83"/>
      <c r="E4910" s="81"/>
      <c r="F4910" s="81"/>
      <c r="G4910" s="81"/>
      <c r="H4910" s="84"/>
    </row>
    <row r="4911" spans="1:8">
      <c r="A4911" s="82"/>
      <c r="B4911" s="82"/>
      <c r="C4911" s="84"/>
      <c r="D4911" s="83"/>
      <c r="E4911" s="81"/>
      <c r="F4911" s="81"/>
      <c r="G4911" s="81"/>
      <c r="H4911" s="84"/>
    </row>
    <row r="4912" spans="1:8">
      <c r="A4912" s="82"/>
      <c r="B4912" s="82"/>
      <c r="C4912" s="84"/>
      <c r="D4912" s="83"/>
      <c r="E4912" s="81"/>
      <c r="F4912" s="81"/>
      <c r="G4912" s="81"/>
      <c r="H4912" s="84"/>
    </row>
    <row r="4913" spans="1:8">
      <c r="A4913" s="82"/>
      <c r="B4913" s="82"/>
      <c r="C4913" s="84"/>
      <c r="D4913" s="83"/>
      <c r="E4913" s="81"/>
      <c r="F4913" s="81"/>
      <c r="G4913" s="81"/>
      <c r="H4913" s="84"/>
    </row>
    <row r="4914" spans="1:8">
      <c r="A4914" s="82"/>
      <c r="B4914" s="82"/>
      <c r="C4914" s="84"/>
      <c r="D4914" s="83"/>
      <c r="E4914" s="81"/>
      <c r="F4914" s="81"/>
      <c r="G4914" s="81"/>
      <c r="H4914" s="84"/>
    </row>
    <row r="4915" spans="1:8">
      <c r="A4915" s="82"/>
      <c r="B4915" s="82"/>
      <c r="C4915" s="84"/>
      <c r="D4915" s="83"/>
      <c r="E4915" s="81"/>
      <c r="F4915" s="81"/>
      <c r="G4915" s="81"/>
      <c r="H4915" s="84"/>
    </row>
    <row r="4916" spans="1:8">
      <c r="A4916" s="82"/>
      <c r="B4916" s="82"/>
      <c r="C4916" s="84"/>
      <c r="D4916" s="83"/>
      <c r="E4916" s="81"/>
      <c r="F4916" s="81"/>
      <c r="G4916" s="81"/>
      <c r="H4916" s="84"/>
    </row>
    <row r="4917" spans="1:8">
      <c r="A4917" s="82"/>
      <c r="B4917" s="82"/>
      <c r="C4917" s="84"/>
      <c r="D4917" s="83"/>
      <c r="E4917" s="81"/>
      <c r="F4917" s="81"/>
      <c r="G4917" s="81"/>
      <c r="H4917" s="84"/>
    </row>
    <row r="4918" spans="1:8">
      <c r="A4918" s="82"/>
      <c r="B4918" s="82"/>
      <c r="C4918" s="84"/>
      <c r="D4918" s="83"/>
      <c r="E4918" s="81"/>
      <c r="F4918" s="81"/>
      <c r="G4918" s="81"/>
      <c r="H4918" s="84"/>
    </row>
    <row r="4919" spans="1:8">
      <c r="A4919" s="82"/>
      <c r="B4919" s="82"/>
      <c r="C4919" s="84"/>
      <c r="D4919" s="83"/>
      <c r="E4919" s="81"/>
      <c r="F4919" s="81"/>
      <c r="G4919" s="81"/>
      <c r="H4919" s="84"/>
    </row>
    <row r="4920" spans="1:8">
      <c r="A4920" s="82"/>
      <c r="B4920" s="82"/>
      <c r="C4920" s="84"/>
      <c r="D4920" s="83"/>
      <c r="E4920" s="81"/>
      <c r="F4920" s="81"/>
      <c r="G4920" s="81"/>
      <c r="H4920" s="84"/>
    </row>
    <row r="4921" spans="1:8">
      <c r="A4921" s="82"/>
      <c r="B4921" s="82"/>
      <c r="C4921" s="84"/>
      <c r="D4921" s="83"/>
      <c r="E4921" s="81"/>
      <c r="F4921" s="81"/>
      <c r="G4921" s="81"/>
      <c r="H4921" s="84"/>
    </row>
    <row r="4922" spans="1:8">
      <c r="A4922" s="82"/>
      <c r="B4922" s="82"/>
      <c r="C4922" s="84"/>
      <c r="D4922" s="83"/>
      <c r="E4922" s="81"/>
      <c r="F4922" s="81"/>
      <c r="G4922" s="81"/>
      <c r="H4922" s="84"/>
    </row>
    <row r="4923" spans="1:8">
      <c r="A4923" s="82"/>
      <c r="B4923" s="82"/>
      <c r="C4923" s="84"/>
      <c r="D4923" s="83"/>
      <c r="E4923" s="81"/>
      <c r="F4923" s="81"/>
      <c r="G4923" s="81"/>
      <c r="H4923" s="84"/>
    </row>
    <row r="4924" spans="1:8">
      <c r="A4924" s="82"/>
      <c r="B4924" s="82"/>
      <c r="C4924" s="84"/>
      <c r="D4924" s="83"/>
      <c r="E4924" s="81"/>
      <c r="F4924" s="81"/>
      <c r="G4924" s="81"/>
      <c r="H4924" s="84"/>
    </row>
    <row r="4925" spans="1:8">
      <c r="A4925" s="82"/>
      <c r="B4925" s="82"/>
      <c r="C4925" s="84"/>
      <c r="D4925" s="83"/>
      <c r="E4925" s="81"/>
      <c r="F4925" s="81"/>
      <c r="G4925" s="81"/>
      <c r="H4925" s="84"/>
    </row>
    <row r="4926" spans="1:8">
      <c r="A4926" s="82"/>
      <c r="B4926" s="82"/>
      <c r="C4926" s="84"/>
      <c r="D4926" s="83"/>
      <c r="E4926" s="81"/>
      <c r="F4926" s="81"/>
      <c r="G4926" s="81"/>
      <c r="H4926" s="84"/>
    </row>
    <row r="4927" spans="1:8">
      <c r="A4927" s="82"/>
      <c r="B4927" s="82"/>
      <c r="C4927" s="84"/>
      <c r="D4927" s="83"/>
      <c r="E4927" s="81"/>
      <c r="F4927" s="81"/>
      <c r="G4927" s="81"/>
      <c r="H4927" s="84"/>
    </row>
    <row r="4928" spans="1:8">
      <c r="A4928" s="82"/>
      <c r="B4928" s="82"/>
      <c r="C4928" s="84"/>
      <c r="D4928" s="83"/>
      <c r="E4928" s="81"/>
      <c r="F4928" s="81"/>
      <c r="G4928" s="81"/>
      <c r="H4928" s="84"/>
    </row>
    <row r="4929" spans="1:8">
      <c r="A4929" s="82"/>
      <c r="B4929" s="82"/>
      <c r="C4929" s="84"/>
      <c r="D4929" s="83"/>
      <c r="E4929" s="81"/>
      <c r="F4929" s="81"/>
      <c r="G4929" s="81"/>
      <c r="H4929" s="84"/>
    </row>
    <row r="4930" spans="1:8">
      <c r="A4930" s="82"/>
      <c r="B4930" s="82"/>
      <c r="C4930" s="84"/>
      <c r="D4930" s="83"/>
      <c r="E4930" s="81"/>
      <c r="F4930" s="81"/>
      <c r="G4930" s="81"/>
      <c r="H4930" s="84"/>
    </row>
    <row r="4931" spans="1:8">
      <c r="A4931" s="82"/>
      <c r="B4931" s="82"/>
      <c r="C4931" s="84"/>
      <c r="D4931" s="83"/>
      <c r="E4931" s="81"/>
      <c r="F4931" s="81"/>
      <c r="G4931" s="81"/>
      <c r="H4931" s="84"/>
    </row>
    <row r="4932" spans="1:8">
      <c r="A4932" s="82"/>
      <c r="B4932" s="82"/>
      <c r="C4932" s="84"/>
      <c r="D4932" s="83"/>
      <c r="E4932" s="81"/>
      <c r="F4932" s="81"/>
      <c r="G4932" s="81"/>
      <c r="H4932" s="84"/>
    </row>
    <row r="4933" spans="1:8">
      <c r="A4933" s="82"/>
      <c r="B4933" s="82"/>
      <c r="C4933" s="84"/>
      <c r="D4933" s="83"/>
      <c r="E4933" s="81"/>
      <c r="F4933" s="81"/>
      <c r="G4933" s="81"/>
      <c r="H4933" s="84"/>
    </row>
    <row r="4934" spans="1:8">
      <c r="A4934" s="82"/>
      <c r="B4934" s="82"/>
      <c r="C4934" s="84"/>
      <c r="D4934" s="83"/>
      <c r="E4934" s="81"/>
      <c r="F4934" s="81"/>
      <c r="G4934" s="81"/>
      <c r="H4934" s="84"/>
    </row>
    <row r="4935" spans="1:8">
      <c r="A4935" s="82"/>
      <c r="B4935" s="82"/>
      <c r="C4935" s="84"/>
      <c r="D4935" s="83"/>
      <c r="E4935" s="81"/>
      <c r="F4935" s="81"/>
      <c r="G4935" s="81"/>
      <c r="H4935" s="84"/>
    </row>
    <row r="4936" spans="1:8">
      <c r="A4936" s="82"/>
      <c r="B4936" s="82"/>
      <c r="C4936" s="84"/>
      <c r="D4936" s="83"/>
      <c r="E4936" s="81"/>
      <c r="F4936" s="81"/>
      <c r="G4936" s="81"/>
      <c r="H4936" s="84"/>
    </row>
    <row r="4937" spans="1:8">
      <c r="A4937" s="82"/>
      <c r="B4937" s="82"/>
      <c r="C4937" s="84"/>
      <c r="D4937" s="83"/>
      <c r="E4937" s="81"/>
      <c r="F4937" s="81"/>
      <c r="G4937" s="81"/>
      <c r="H4937" s="84"/>
    </row>
    <row r="4938" spans="1:8">
      <c r="A4938" s="82"/>
      <c r="B4938" s="82"/>
      <c r="C4938" s="84"/>
      <c r="D4938" s="83"/>
      <c r="E4938" s="81"/>
      <c r="F4938" s="81"/>
      <c r="G4938" s="81"/>
      <c r="H4938" s="84"/>
    </row>
    <row r="4939" spans="1:8">
      <c r="A4939" s="82"/>
      <c r="B4939" s="82"/>
      <c r="C4939" s="84"/>
      <c r="D4939" s="83"/>
      <c r="E4939" s="81"/>
      <c r="F4939" s="81"/>
      <c r="G4939" s="81"/>
      <c r="H4939" s="84"/>
    </row>
    <row r="4940" spans="1:8">
      <c r="A4940" s="82"/>
      <c r="B4940" s="82"/>
      <c r="C4940" s="84"/>
      <c r="D4940" s="83"/>
      <c r="E4940" s="81"/>
      <c r="F4940" s="81"/>
      <c r="G4940" s="81"/>
      <c r="H4940" s="84"/>
    </row>
    <row r="4941" spans="1:8">
      <c r="A4941" s="82"/>
      <c r="B4941" s="82"/>
      <c r="C4941" s="84"/>
      <c r="D4941" s="83"/>
      <c r="E4941" s="81"/>
      <c r="F4941" s="81"/>
      <c r="G4941" s="81"/>
      <c r="H4941" s="84"/>
    </row>
    <row r="4942" spans="1:8">
      <c r="A4942" s="82"/>
      <c r="B4942" s="82"/>
      <c r="C4942" s="84"/>
      <c r="D4942" s="83"/>
      <c r="E4942" s="81"/>
      <c r="F4942" s="81"/>
      <c r="G4942" s="81"/>
      <c r="H4942" s="84"/>
    </row>
    <row r="4943" spans="1:8">
      <c r="A4943" s="82"/>
      <c r="B4943" s="82"/>
      <c r="C4943" s="84"/>
      <c r="D4943" s="83"/>
      <c r="E4943" s="81"/>
      <c r="F4943" s="81"/>
      <c r="G4943" s="81"/>
      <c r="H4943" s="84"/>
    </row>
    <row r="4944" spans="1:8">
      <c r="A4944" s="82"/>
      <c r="B4944" s="82"/>
      <c r="C4944" s="84"/>
      <c r="D4944" s="83"/>
      <c r="E4944" s="81"/>
      <c r="F4944" s="81"/>
      <c r="G4944" s="81"/>
      <c r="H4944" s="84"/>
    </row>
    <row r="4945" spans="1:8">
      <c r="A4945" s="82"/>
      <c r="B4945" s="82"/>
      <c r="C4945" s="84"/>
      <c r="D4945" s="83"/>
      <c r="E4945" s="81"/>
      <c r="F4945" s="81"/>
      <c r="G4945" s="81"/>
      <c r="H4945" s="84"/>
    </row>
    <row r="4946" spans="1:8">
      <c r="A4946" s="82"/>
      <c r="B4946" s="82"/>
      <c r="C4946" s="84"/>
      <c r="D4946" s="83"/>
      <c r="E4946" s="81"/>
      <c r="F4946" s="81"/>
      <c r="G4946" s="81"/>
      <c r="H4946" s="84"/>
    </row>
    <row r="4947" spans="1:8">
      <c r="A4947" s="82"/>
      <c r="B4947" s="82"/>
      <c r="C4947" s="84"/>
      <c r="D4947" s="83"/>
      <c r="E4947" s="81"/>
      <c r="F4947" s="81"/>
      <c r="G4947" s="81"/>
      <c r="H4947" s="84"/>
    </row>
    <row r="4948" spans="1:8">
      <c r="A4948" s="82"/>
      <c r="B4948" s="82"/>
      <c r="C4948" s="84"/>
      <c r="D4948" s="83"/>
      <c r="E4948" s="81"/>
      <c r="F4948" s="81"/>
      <c r="G4948" s="81"/>
      <c r="H4948" s="84"/>
    </row>
    <row r="4949" spans="1:8">
      <c r="A4949" s="82"/>
      <c r="B4949" s="82"/>
      <c r="C4949" s="84"/>
      <c r="D4949" s="83"/>
      <c r="E4949" s="81"/>
      <c r="F4949" s="81"/>
      <c r="G4949" s="81"/>
      <c r="H4949" s="84"/>
    </row>
    <row r="4950" spans="1:8">
      <c r="A4950" s="82"/>
      <c r="B4950" s="82"/>
      <c r="C4950" s="84"/>
      <c r="D4950" s="83"/>
      <c r="E4950" s="81"/>
      <c r="F4950" s="81"/>
      <c r="G4950" s="81"/>
      <c r="H4950" s="84"/>
    </row>
    <row r="4951" spans="1:8">
      <c r="A4951" s="82"/>
      <c r="B4951" s="82"/>
      <c r="C4951" s="84"/>
      <c r="D4951" s="83"/>
      <c r="E4951" s="81"/>
      <c r="F4951" s="81"/>
      <c r="G4951" s="81"/>
      <c r="H4951" s="84"/>
    </row>
    <row r="4952" spans="1:8">
      <c r="A4952" s="82"/>
      <c r="B4952" s="82"/>
      <c r="C4952" s="84"/>
      <c r="D4952" s="83"/>
      <c r="E4952" s="81"/>
      <c r="F4952" s="81"/>
      <c r="G4952" s="81"/>
      <c r="H4952" s="84"/>
    </row>
    <row r="4953" spans="1:8">
      <c r="A4953" s="82"/>
      <c r="B4953" s="82"/>
      <c r="C4953" s="84"/>
      <c r="D4953" s="83"/>
      <c r="E4953" s="81"/>
      <c r="F4953" s="81"/>
      <c r="G4953" s="81"/>
      <c r="H4953" s="84"/>
    </row>
    <row r="4954" spans="1:8">
      <c r="A4954" s="82"/>
      <c r="B4954" s="82"/>
      <c r="C4954" s="84"/>
      <c r="D4954" s="83"/>
      <c r="E4954" s="81"/>
      <c r="F4954" s="81"/>
      <c r="G4954" s="81"/>
      <c r="H4954" s="84"/>
    </row>
    <row r="4955" spans="1:8">
      <c r="A4955" s="82"/>
      <c r="B4955" s="82"/>
      <c r="C4955" s="84"/>
      <c r="D4955" s="83"/>
      <c r="E4955" s="81"/>
      <c r="F4955" s="81"/>
      <c r="G4955" s="81"/>
      <c r="H4955" s="84"/>
    </row>
    <row r="4956" spans="1:8">
      <c r="A4956" s="82"/>
      <c r="B4956" s="82"/>
      <c r="C4956" s="84"/>
      <c r="D4956" s="83"/>
      <c r="E4956" s="81"/>
      <c r="F4956" s="81"/>
      <c r="G4956" s="81"/>
      <c r="H4956" s="84"/>
    </row>
    <row r="4957" spans="1:8">
      <c r="A4957" s="82"/>
      <c r="B4957" s="82"/>
      <c r="C4957" s="84"/>
      <c r="D4957" s="83"/>
      <c r="E4957" s="81"/>
      <c r="F4957" s="81"/>
      <c r="G4957" s="81"/>
      <c r="H4957" s="84"/>
    </row>
    <row r="4958" spans="1:8">
      <c r="A4958" s="82"/>
      <c r="B4958" s="82"/>
      <c r="C4958" s="84"/>
      <c r="D4958" s="83"/>
      <c r="E4958" s="81"/>
      <c r="F4958" s="81"/>
      <c r="G4958" s="81"/>
      <c r="H4958" s="84"/>
    </row>
    <row r="4959" spans="1:8">
      <c r="A4959" s="82"/>
      <c r="B4959" s="82"/>
      <c r="C4959" s="84"/>
      <c r="D4959" s="83"/>
      <c r="E4959" s="81"/>
      <c r="F4959" s="81"/>
      <c r="G4959" s="81"/>
      <c r="H4959" s="84"/>
    </row>
    <row r="4960" spans="1:8">
      <c r="A4960" s="82"/>
      <c r="B4960" s="82"/>
      <c r="C4960" s="84"/>
      <c r="D4960" s="83"/>
      <c r="E4960" s="81"/>
      <c r="F4960" s="81"/>
      <c r="G4960" s="81"/>
      <c r="H4960" s="84"/>
    </row>
    <row r="4961" spans="1:8">
      <c r="A4961" s="82"/>
      <c r="B4961" s="82"/>
      <c r="C4961" s="84"/>
      <c r="D4961" s="83"/>
      <c r="E4961" s="81"/>
      <c r="F4961" s="81"/>
      <c r="G4961" s="81"/>
      <c r="H4961" s="84"/>
    </row>
    <row r="4962" spans="1:8">
      <c r="A4962" s="82"/>
      <c r="B4962" s="82"/>
      <c r="C4962" s="84"/>
      <c r="D4962" s="83"/>
      <c r="E4962" s="81"/>
      <c r="F4962" s="81"/>
      <c r="G4962" s="81"/>
      <c r="H4962" s="84"/>
    </row>
    <row r="4963" spans="1:8">
      <c r="A4963" s="82"/>
      <c r="B4963" s="82"/>
      <c r="C4963" s="84"/>
      <c r="D4963" s="83"/>
      <c r="E4963" s="81"/>
      <c r="F4963" s="81"/>
      <c r="G4963" s="81"/>
      <c r="H4963" s="84"/>
    </row>
    <row r="4964" spans="1:8">
      <c r="A4964" s="82"/>
      <c r="B4964" s="82"/>
      <c r="C4964" s="84"/>
      <c r="D4964" s="83"/>
      <c r="E4964" s="81"/>
      <c r="F4964" s="81"/>
      <c r="G4964" s="81"/>
      <c r="H4964" s="84"/>
    </row>
    <row r="4965" spans="1:8">
      <c r="A4965" s="82"/>
      <c r="B4965" s="82"/>
      <c r="C4965" s="84"/>
      <c r="D4965" s="83"/>
      <c r="E4965" s="81"/>
      <c r="F4965" s="81"/>
      <c r="G4965" s="81"/>
      <c r="H4965" s="84"/>
    </row>
    <row r="4966" spans="1:8">
      <c r="A4966" s="82"/>
      <c r="B4966" s="82"/>
      <c r="C4966" s="84"/>
      <c r="D4966" s="83"/>
      <c r="E4966" s="81"/>
      <c r="F4966" s="81"/>
      <c r="G4966" s="81"/>
      <c r="H4966" s="84"/>
    </row>
    <row r="4967" spans="1:8">
      <c r="A4967" s="82"/>
      <c r="B4967" s="82"/>
      <c r="C4967" s="84"/>
      <c r="D4967" s="83"/>
      <c r="E4967" s="81"/>
      <c r="F4967" s="81"/>
      <c r="G4967" s="81"/>
      <c r="H4967" s="84"/>
    </row>
    <row r="4968" spans="1:8">
      <c r="A4968" s="82"/>
      <c r="B4968" s="82"/>
      <c r="C4968" s="84"/>
      <c r="D4968" s="83"/>
      <c r="E4968" s="81"/>
      <c r="F4968" s="81"/>
      <c r="G4968" s="81"/>
      <c r="H4968" s="84"/>
    </row>
    <row r="4969" spans="1:8">
      <c r="A4969" s="82"/>
      <c r="B4969" s="82"/>
      <c r="C4969" s="84"/>
      <c r="D4969" s="83"/>
      <c r="E4969" s="81"/>
      <c r="F4969" s="81"/>
      <c r="G4969" s="81"/>
      <c r="H4969" s="84"/>
    </row>
    <row r="4970" spans="1:8">
      <c r="A4970" s="82"/>
      <c r="B4970" s="82"/>
      <c r="C4970" s="84"/>
      <c r="D4970" s="83"/>
      <c r="E4970" s="81"/>
      <c r="F4970" s="81"/>
      <c r="G4970" s="81"/>
      <c r="H4970" s="84"/>
    </row>
    <row r="4971" spans="1:8">
      <c r="A4971" s="82"/>
      <c r="B4971" s="82"/>
      <c r="C4971" s="84"/>
      <c r="D4971" s="83"/>
      <c r="E4971" s="81"/>
      <c r="F4971" s="81"/>
      <c r="G4971" s="81"/>
      <c r="H4971" s="84"/>
    </row>
    <row r="4972" spans="1:8">
      <c r="A4972" s="82"/>
      <c r="B4972" s="82"/>
      <c r="C4972" s="84"/>
      <c r="D4972" s="83"/>
      <c r="E4972" s="81"/>
      <c r="F4972" s="81"/>
      <c r="G4972" s="81"/>
      <c r="H4972" s="84"/>
    </row>
    <row r="4973" spans="1:8">
      <c r="A4973" s="82"/>
      <c r="B4973" s="82"/>
      <c r="C4973" s="84"/>
      <c r="D4973" s="83"/>
      <c r="E4973" s="81"/>
      <c r="F4973" s="81"/>
      <c r="G4973" s="81"/>
      <c r="H4973" s="84"/>
    </row>
    <row r="4974" spans="1:8">
      <c r="A4974" s="82"/>
      <c r="B4974" s="82"/>
      <c r="C4974" s="84"/>
      <c r="D4974" s="83"/>
      <c r="E4974" s="81"/>
      <c r="F4974" s="81"/>
      <c r="G4974" s="81"/>
      <c r="H4974" s="84"/>
    </row>
    <row r="4975" spans="1:8">
      <c r="A4975" s="82"/>
      <c r="B4975" s="82"/>
      <c r="C4975" s="84"/>
      <c r="D4975" s="83"/>
      <c r="E4975" s="81"/>
      <c r="F4975" s="81"/>
      <c r="G4975" s="81"/>
      <c r="H4975" s="84"/>
    </row>
    <row r="4976" spans="1:8">
      <c r="A4976" s="82"/>
      <c r="B4976" s="82"/>
      <c r="C4976" s="84"/>
      <c r="D4976" s="83"/>
      <c r="E4976" s="81"/>
      <c r="F4976" s="81"/>
      <c r="G4976" s="81"/>
      <c r="H4976" s="84"/>
    </row>
    <row r="4977" spans="1:8">
      <c r="A4977" s="82"/>
      <c r="B4977" s="82"/>
      <c r="C4977" s="84"/>
      <c r="D4977" s="83"/>
      <c r="E4977" s="81"/>
      <c r="F4977" s="81"/>
      <c r="G4977" s="81"/>
      <c r="H4977" s="84"/>
    </row>
    <row r="4978" spans="1:8">
      <c r="A4978" s="82"/>
      <c r="B4978" s="82"/>
      <c r="C4978" s="84"/>
      <c r="D4978" s="83"/>
      <c r="E4978" s="81"/>
      <c r="F4978" s="81"/>
      <c r="G4978" s="81"/>
      <c r="H4978" s="84"/>
    </row>
    <row r="4979" spans="1:8">
      <c r="A4979" s="82"/>
      <c r="B4979" s="82"/>
      <c r="C4979" s="84"/>
      <c r="D4979" s="83"/>
      <c r="E4979" s="81"/>
      <c r="F4979" s="81"/>
      <c r="G4979" s="81"/>
      <c r="H4979" s="84"/>
    </row>
    <row r="4980" spans="1:8">
      <c r="A4980" s="82"/>
      <c r="B4980" s="82"/>
      <c r="C4980" s="84"/>
      <c r="D4980" s="83"/>
      <c r="E4980" s="81"/>
      <c r="F4980" s="81"/>
      <c r="G4980" s="81"/>
      <c r="H4980" s="84"/>
    </row>
    <row r="4981" spans="1:8">
      <c r="A4981" s="82"/>
      <c r="B4981" s="82"/>
      <c r="C4981" s="84"/>
      <c r="D4981" s="83"/>
      <c r="E4981" s="81"/>
      <c r="F4981" s="81"/>
      <c r="G4981" s="81"/>
      <c r="H4981" s="84"/>
    </row>
    <row r="4982" spans="1:8">
      <c r="A4982" s="82"/>
      <c r="B4982" s="82"/>
      <c r="C4982" s="84"/>
      <c r="D4982" s="83"/>
      <c r="E4982" s="81"/>
      <c r="F4982" s="81"/>
      <c r="G4982" s="81"/>
      <c r="H4982" s="84"/>
    </row>
    <row r="4983" spans="1:8">
      <c r="A4983" s="82"/>
      <c r="B4983" s="82"/>
      <c r="C4983" s="84"/>
      <c r="D4983" s="83"/>
      <c r="E4983" s="81"/>
      <c r="F4983" s="81"/>
      <c r="G4983" s="81"/>
      <c r="H4983" s="84"/>
    </row>
    <row r="4984" spans="1:8">
      <c r="A4984" s="82"/>
      <c r="B4984" s="82"/>
      <c r="C4984" s="84"/>
      <c r="D4984" s="83"/>
      <c r="E4984" s="81"/>
      <c r="F4984" s="81"/>
      <c r="G4984" s="81"/>
      <c r="H4984" s="84"/>
    </row>
    <row r="4985" spans="1:8">
      <c r="A4985" s="82"/>
      <c r="B4985" s="82"/>
      <c r="C4985" s="84"/>
      <c r="D4985" s="83"/>
      <c r="E4985" s="81"/>
      <c r="F4985" s="81"/>
      <c r="G4985" s="81"/>
      <c r="H4985" s="84"/>
    </row>
    <row r="4986" spans="1:8">
      <c r="A4986" s="82"/>
      <c r="B4986" s="82"/>
      <c r="C4986" s="84"/>
      <c r="D4986" s="83"/>
      <c r="E4986" s="81"/>
      <c r="F4986" s="81"/>
      <c r="G4986" s="81"/>
      <c r="H4986" s="84"/>
    </row>
    <row r="4987" spans="1:8">
      <c r="A4987" s="82"/>
      <c r="B4987" s="82"/>
      <c r="C4987" s="84"/>
      <c r="D4987" s="83"/>
      <c r="E4987" s="81"/>
      <c r="F4987" s="81"/>
      <c r="G4987" s="81"/>
      <c r="H4987" s="84"/>
    </row>
    <row r="4988" spans="1:8">
      <c r="A4988" s="82"/>
      <c r="B4988" s="82"/>
      <c r="C4988" s="84"/>
      <c r="D4988" s="83"/>
      <c r="E4988" s="81"/>
      <c r="F4988" s="81"/>
      <c r="G4988" s="81"/>
      <c r="H4988" s="84"/>
    </row>
    <row r="4989" spans="1:8">
      <c r="A4989" s="82"/>
      <c r="B4989" s="82"/>
      <c r="C4989" s="84"/>
      <c r="D4989" s="83"/>
      <c r="E4989" s="81"/>
      <c r="F4989" s="81"/>
      <c r="G4989" s="81"/>
      <c r="H4989" s="84"/>
    </row>
    <row r="4990" spans="1:8">
      <c r="A4990" s="82"/>
      <c r="B4990" s="82"/>
      <c r="C4990" s="84"/>
      <c r="D4990" s="83"/>
      <c r="E4990" s="81"/>
      <c r="F4990" s="81"/>
      <c r="G4990" s="81"/>
      <c r="H4990" s="84"/>
    </row>
    <row r="4991" spans="1:8">
      <c r="A4991" s="82"/>
      <c r="B4991" s="82"/>
      <c r="C4991" s="84"/>
      <c r="D4991" s="83"/>
      <c r="E4991" s="81"/>
      <c r="F4991" s="81"/>
      <c r="G4991" s="81"/>
      <c r="H4991" s="84"/>
    </row>
    <row r="4992" spans="1:8">
      <c r="A4992" s="82"/>
      <c r="B4992" s="82"/>
      <c r="C4992" s="84"/>
      <c r="D4992" s="83"/>
      <c r="E4992" s="81"/>
      <c r="F4992" s="81"/>
      <c r="G4992" s="81"/>
      <c r="H4992" s="84"/>
    </row>
    <row r="4993" spans="1:8">
      <c r="A4993" s="82"/>
      <c r="B4993" s="82"/>
      <c r="C4993" s="84"/>
      <c r="D4993" s="83"/>
      <c r="E4993" s="81"/>
      <c r="F4993" s="81"/>
      <c r="G4993" s="81"/>
      <c r="H4993" s="84"/>
    </row>
    <row r="4994" spans="1:8">
      <c r="A4994" s="82"/>
      <c r="B4994" s="82"/>
      <c r="C4994" s="84"/>
      <c r="D4994" s="83"/>
      <c r="E4994" s="81"/>
      <c r="F4994" s="81"/>
      <c r="G4994" s="81"/>
      <c r="H4994" s="84"/>
    </row>
    <row r="4995" spans="1:8">
      <c r="A4995" s="82"/>
      <c r="B4995" s="82"/>
      <c r="C4995" s="84"/>
      <c r="D4995" s="83"/>
      <c r="E4995" s="81"/>
      <c r="F4995" s="81"/>
      <c r="G4995" s="81"/>
      <c r="H4995" s="84"/>
    </row>
    <row r="4996" spans="1:8">
      <c r="A4996" s="82"/>
      <c r="B4996" s="82"/>
      <c r="C4996" s="84"/>
      <c r="D4996" s="83"/>
      <c r="E4996" s="81"/>
      <c r="F4996" s="81"/>
      <c r="G4996" s="81"/>
      <c r="H4996" s="84"/>
    </row>
    <row r="4997" spans="1:8">
      <c r="A4997" s="82"/>
      <c r="B4997" s="82"/>
      <c r="C4997" s="84"/>
      <c r="D4997" s="83"/>
      <c r="E4997" s="81"/>
      <c r="F4997" s="81"/>
      <c r="G4997" s="81"/>
      <c r="H4997" s="84"/>
    </row>
    <row r="4998" spans="1:8">
      <c r="A4998" s="82"/>
      <c r="B4998" s="82"/>
      <c r="C4998" s="84"/>
      <c r="D4998" s="83"/>
      <c r="E4998" s="81"/>
      <c r="F4998" s="81"/>
      <c r="G4998" s="81"/>
      <c r="H4998" s="84"/>
    </row>
    <row r="4999" spans="1:8">
      <c r="A4999" s="82"/>
      <c r="B4999" s="82"/>
      <c r="C4999" s="84"/>
      <c r="D4999" s="83"/>
      <c r="E4999" s="81"/>
      <c r="F4999" s="81"/>
      <c r="G4999" s="81"/>
      <c r="H4999" s="84"/>
    </row>
    <row r="5000" spans="1:8">
      <c r="A5000" s="82"/>
      <c r="B5000" s="82"/>
      <c r="C5000" s="84"/>
      <c r="D5000" s="83"/>
      <c r="E5000" s="81"/>
      <c r="F5000" s="81"/>
      <c r="G5000" s="81"/>
      <c r="H5000" s="84"/>
    </row>
    <row r="5001" spans="1:8">
      <c r="A5001" s="82"/>
      <c r="B5001" s="82"/>
      <c r="C5001" s="84"/>
      <c r="D5001" s="83"/>
      <c r="E5001" s="81"/>
      <c r="F5001" s="81"/>
      <c r="G5001" s="81"/>
      <c r="H5001" s="84"/>
    </row>
    <row r="5002" spans="1:8">
      <c r="A5002" s="82"/>
      <c r="B5002" s="82"/>
      <c r="C5002" s="84"/>
      <c r="D5002" s="83"/>
      <c r="E5002" s="81"/>
      <c r="F5002" s="81"/>
      <c r="G5002" s="81"/>
      <c r="H5002" s="84"/>
    </row>
    <row r="5003" spans="1:8">
      <c r="A5003" s="82"/>
      <c r="B5003" s="82"/>
      <c r="C5003" s="84"/>
      <c r="D5003" s="83"/>
      <c r="E5003" s="81"/>
      <c r="F5003" s="81"/>
      <c r="G5003" s="81"/>
      <c r="H5003" s="84"/>
    </row>
    <row r="5004" spans="1:8">
      <c r="A5004" s="82"/>
      <c r="B5004" s="82"/>
      <c r="C5004" s="84"/>
      <c r="D5004" s="83"/>
      <c r="E5004" s="81"/>
      <c r="F5004" s="81"/>
      <c r="G5004" s="81"/>
      <c r="H5004" s="84"/>
    </row>
    <row r="5005" spans="1:8">
      <c r="A5005" s="82"/>
      <c r="B5005" s="82"/>
      <c r="C5005" s="84"/>
      <c r="D5005" s="83"/>
      <c r="E5005" s="81"/>
      <c r="F5005" s="81"/>
      <c r="G5005" s="81"/>
      <c r="H5005" s="84"/>
    </row>
    <row r="5006" spans="1:8">
      <c r="A5006" s="82"/>
      <c r="B5006" s="82"/>
      <c r="C5006" s="84"/>
      <c r="D5006" s="83"/>
      <c r="E5006" s="81"/>
      <c r="F5006" s="81"/>
      <c r="G5006" s="81"/>
      <c r="H5006" s="84"/>
    </row>
    <row r="5007" spans="1:8">
      <c r="A5007" s="82"/>
      <c r="B5007" s="82"/>
      <c r="C5007" s="84"/>
      <c r="D5007" s="83"/>
      <c r="E5007" s="81"/>
      <c r="F5007" s="81"/>
      <c r="G5007" s="81"/>
      <c r="H5007" s="84"/>
    </row>
    <row r="5008" spans="1:8">
      <c r="A5008" s="82"/>
      <c r="B5008" s="82"/>
      <c r="C5008" s="84"/>
      <c r="D5008" s="83"/>
      <c r="E5008" s="81"/>
      <c r="F5008" s="81"/>
      <c r="G5008" s="81"/>
      <c r="H5008" s="84"/>
    </row>
    <row r="5009" spans="1:8">
      <c r="A5009" s="82"/>
      <c r="B5009" s="82"/>
      <c r="C5009" s="84"/>
      <c r="D5009" s="83"/>
      <c r="E5009" s="81"/>
      <c r="F5009" s="81"/>
      <c r="G5009" s="81"/>
      <c r="H5009" s="84"/>
    </row>
    <row r="5010" spans="1:8">
      <c r="A5010" s="82"/>
      <c r="B5010" s="82"/>
      <c r="C5010" s="84"/>
      <c r="D5010" s="83"/>
      <c r="E5010" s="81"/>
      <c r="F5010" s="81"/>
      <c r="G5010" s="81"/>
      <c r="H5010" s="84"/>
    </row>
    <row r="5011" spans="1:8">
      <c r="A5011" s="82"/>
      <c r="B5011" s="82"/>
      <c r="C5011" s="84"/>
      <c r="D5011" s="83"/>
      <c r="E5011" s="81"/>
      <c r="F5011" s="81"/>
      <c r="G5011" s="81"/>
      <c r="H5011" s="84"/>
    </row>
    <row r="5012" spans="1:8">
      <c r="A5012" s="82"/>
      <c r="B5012" s="82"/>
      <c r="C5012" s="84"/>
      <c r="D5012" s="83"/>
      <c r="E5012" s="81"/>
      <c r="F5012" s="81"/>
      <c r="G5012" s="81"/>
      <c r="H5012" s="84"/>
    </row>
    <row r="5013" spans="1:8">
      <c r="A5013" s="82"/>
      <c r="B5013" s="82"/>
      <c r="C5013" s="84"/>
      <c r="D5013" s="83"/>
      <c r="E5013" s="81"/>
      <c r="F5013" s="81"/>
      <c r="G5013" s="81"/>
      <c r="H5013" s="84"/>
    </row>
    <row r="5014" spans="1:8">
      <c r="A5014" s="82"/>
      <c r="B5014" s="82"/>
      <c r="C5014" s="84"/>
      <c r="D5014" s="83"/>
      <c r="E5014" s="81"/>
      <c r="F5014" s="81"/>
      <c r="G5014" s="81"/>
      <c r="H5014" s="84"/>
    </row>
    <row r="5015" spans="1:8">
      <c r="A5015" s="82"/>
      <c r="B5015" s="82"/>
      <c r="C5015" s="84"/>
      <c r="D5015" s="83"/>
      <c r="E5015" s="81"/>
      <c r="F5015" s="81"/>
      <c r="G5015" s="81"/>
      <c r="H5015" s="84"/>
    </row>
    <row r="5016" spans="1:8">
      <c r="A5016" s="82"/>
      <c r="B5016" s="82"/>
      <c r="C5016" s="84"/>
      <c r="D5016" s="83"/>
      <c r="E5016" s="81"/>
      <c r="F5016" s="81"/>
      <c r="G5016" s="81"/>
      <c r="H5016" s="84"/>
    </row>
    <row r="5017" spans="1:8">
      <c r="A5017" s="82"/>
      <c r="B5017" s="82"/>
      <c r="C5017" s="84"/>
      <c r="D5017" s="83"/>
      <c r="E5017" s="81"/>
      <c r="F5017" s="81"/>
      <c r="G5017" s="81"/>
      <c r="H5017" s="84"/>
    </row>
    <row r="5018" spans="1:8">
      <c r="A5018" s="82"/>
      <c r="B5018" s="82"/>
      <c r="C5018" s="84"/>
      <c r="D5018" s="83"/>
      <c r="E5018" s="81"/>
      <c r="F5018" s="81"/>
      <c r="G5018" s="81"/>
      <c r="H5018" s="84"/>
    </row>
    <row r="5019" spans="1:8">
      <c r="A5019" s="82"/>
      <c r="B5019" s="82"/>
      <c r="C5019" s="84"/>
      <c r="D5019" s="83"/>
      <c r="E5019" s="81"/>
      <c r="F5019" s="81"/>
      <c r="G5019" s="81"/>
      <c r="H5019" s="84"/>
    </row>
    <row r="5020" spans="1:8">
      <c r="A5020" s="82"/>
      <c r="B5020" s="82"/>
      <c r="C5020" s="84"/>
      <c r="D5020" s="83"/>
      <c r="E5020" s="81"/>
      <c r="F5020" s="81"/>
      <c r="G5020" s="81"/>
      <c r="H5020" s="84"/>
    </row>
    <row r="5021" spans="1:8">
      <c r="A5021" s="82"/>
      <c r="B5021" s="82"/>
      <c r="C5021" s="84"/>
      <c r="D5021" s="83"/>
      <c r="E5021" s="81"/>
      <c r="F5021" s="81"/>
      <c r="G5021" s="81"/>
      <c r="H5021" s="84"/>
    </row>
    <row r="5022" spans="1:8">
      <c r="A5022" s="82"/>
      <c r="B5022" s="82"/>
      <c r="C5022" s="84"/>
      <c r="D5022" s="83"/>
      <c r="E5022" s="81"/>
      <c r="F5022" s="81"/>
      <c r="G5022" s="81"/>
      <c r="H5022" s="84"/>
    </row>
    <row r="5023" spans="1:8">
      <c r="A5023" s="82"/>
      <c r="B5023" s="82"/>
      <c r="C5023" s="84"/>
      <c r="D5023" s="83"/>
      <c r="E5023" s="81"/>
      <c r="F5023" s="81"/>
      <c r="G5023" s="81"/>
      <c r="H5023" s="84"/>
    </row>
    <row r="5024" spans="1:8">
      <c r="A5024" s="82"/>
      <c r="B5024" s="82"/>
      <c r="C5024" s="84"/>
      <c r="D5024" s="83"/>
      <c r="E5024" s="81"/>
      <c r="F5024" s="81"/>
      <c r="G5024" s="81"/>
      <c r="H5024" s="84"/>
    </row>
    <row r="5025" spans="1:8">
      <c r="A5025" s="82"/>
      <c r="B5025" s="82"/>
      <c r="C5025" s="84"/>
      <c r="D5025" s="83"/>
      <c r="E5025" s="81"/>
      <c r="F5025" s="81"/>
      <c r="G5025" s="81"/>
      <c r="H5025" s="84"/>
    </row>
    <row r="5026" spans="1:8">
      <c r="A5026" s="82"/>
      <c r="B5026" s="82"/>
      <c r="C5026" s="84"/>
      <c r="D5026" s="83"/>
      <c r="E5026" s="81"/>
      <c r="F5026" s="81"/>
      <c r="G5026" s="81"/>
      <c r="H5026" s="84"/>
    </row>
    <row r="5027" spans="1:8">
      <c r="A5027" s="82"/>
      <c r="B5027" s="82"/>
      <c r="C5027" s="84"/>
      <c r="D5027" s="83"/>
      <c r="E5027" s="81"/>
      <c r="F5027" s="81"/>
      <c r="G5027" s="81"/>
      <c r="H5027" s="84"/>
    </row>
    <row r="5028" spans="1:8">
      <c r="A5028" s="82"/>
      <c r="B5028" s="82"/>
      <c r="C5028" s="84"/>
      <c r="D5028" s="83"/>
      <c r="E5028" s="81"/>
      <c r="F5028" s="81"/>
      <c r="G5028" s="81"/>
      <c r="H5028" s="84"/>
    </row>
    <row r="5029" spans="1:8">
      <c r="A5029" s="82"/>
      <c r="B5029" s="82"/>
      <c r="C5029" s="84"/>
      <c r="D5029" s="83"/>
      <c r="E5029" s="81"/>
      <c r="F5029" s="81"/>
      <c r="G5029" s="81"/>
      <c r="H5029" s="84"/>
    </row>
    <row r="5030" spans="1:8">
      <c r="A5030" s="82"/>
      <c r="B5030" s="82"/>
      <c r="C5030" s="84"/>
      <c r="D5030" s="83"/>
      <c r="E5030" s="81"/>
      <c r="F5030" s="81"/>
      <c r="G5030" s="81"/>
      <c r="H5030" s="84"/>
    </row>
    <row r="5031" spans="1:8">
      <c r="A5031" s="82"/>
      <c r="B5031" s="82"/>
      <c r="C5031" s="84"/>
      <c r="D5031" s="83"/>
      <c r="E5031" s="81"/>
      <c r="F5031" s="81"/>
      <c r="G5031" s="81"/>
      <c r="H5031" s="84"/>
    </row>
    <row r="5032" spans="1:8">
      <c r="A5032" s="82"/>
      <c r="B5032" s="82"/>
      <c r="C5032" s="84"/>
      <c r="D5032" s="83"/>
      <c r="E5032" s="81"/>
      <c r="F5032" s="81"/>
      <c r="G5032" s="81"/>
      <c r="H5032" s="84"/>
    </row>
    <row r="5033" spans="1:8">
      <c r="A5033" s="82"/>
      <c r="B5033" s="82"/>
      <c r="C5033" s="84"/>
      <c r="D5033" s="83"/>
      <c r="E5033" s="81"/>
      <c r="F5033" s="81"/>
      <c r="G5033" s="81"/>
      <c r="H5033" s="84"/>
    </row>
    <row r="5034" spans="1:8">
      <c r="A5034" s="82"/>
      <c r="B5034" s="82"/>
      <c r="C5034" s="84"/>
      <c r="D5034" s="83"/>
      <c r="E5034" s="81"/>
      <c r="F5034" s="81"/>
      <c r="G5034" s="81"/>
      <c r="H5034" s="84"/>
    </row>
    <row r="5035" spans="1:8">
      <c r="A5035" s="82"/>
      <c r="B5035" s="82"/>
      <c r="C5035" s="84"/>
      <c r="D5035" s="83"/>
      <c r="E5035" s="81"/>
      <c r="F5035" s="81"/>
      <c r="G5035" s="81"/>
      <c r="H5035" s="84"/>
    </row>
    <row r="5036" spans="1:8">
      <c r="A5036" s="82"/>
      <c r="B5036" s="82"/>
      <c r="C5036" s="84"/>
      <c r="D5036" s="83"/>
      <c r="E5036" s="81"/>
      <c r="F5036" s="81"/>
      <c r="G5036" s="81"/>
      <c r="H5036" s="84"/>
    </row>
    <row r="5037" spans="1:8">
      <c r="A5037" s="82"/>
      <c r="B5037" s="82"/>
      <c r="C5037" s="84"/>
      <c r="D5037" s="83"/>
      <c r="E5037" s="81"/>
      <c r="F5037" s="81"/>
      <c r="G5037" s="81"/>
      <c r="H5037" s="84"/>
    </row>
    <row r="5038" spans="1:8">
      <c r="A5038" s="82"/>
      <c r="B5038" s="82"/>
      <c r="C5038" s="84"/>
      <c r="D5038" s="83"/>
      <c r="E5038" s="81"/>
      <c r="F5038" s="81"/>
      <c r="G5038" s="81"/>
      <c r="H5038" s="84"/>
    </row>
    <row r="5039" spans="1:8">
      <c r="A5039" s="82"/>
      <c r="B5039" s="82"/>
      <c r="C5039" s="84"/>
      <c r="D5039" s="83"/>
      <c r="E5039" s="81"/>
      <c r="F5039" s="81"/>
      <c r="G5039" s="81"/>
      <c r="H5039" s="84"/>
    </row>
    <row r="5040" spans="1:8">
      <c r="A5040" s="82"/>
      <c r="B5040" s="82"/>
      <c r="C5040" s="84"/>
      <c r="D5040" s="83"/>
      <c r="E5040" s="81"/>
      <c r="F5040" s="81"/>
      <c r="G5040" s="81"/>
      <c r="H5040" s="84"/>
    </row>
    <row r="5041" spans="1:8">
      <c r="A5041" s="82"/>
      <c r="B5041" s="82"/>
      <c r="C5041" s="84"/>
      <c r="D5041" s="83"/>
      <c r="E5041" s="81"/>
      <c r="F5041" s="81"/>
      <c r="G5041" s="81"/>
      <c r="H5041" s="84"/>
    </row>
    <row r="5042" spans="1:8">
      <c r="A5042" s="82"/>
      <c r="B5042" s="82"/>
      <c r="C5042" s="84"/>
      <c r="D5042" s="83"/>
      <c r="E5042" s="81"/>
      <c r="F5042" s="81"/>
      <c r="G5042" s="81"/>
      <c r="H5042" s="84"/>
    </row>
    <row r="5043" spans="1:8">
      <c r="A5043" s="82"/>
      <c r="B5043" s="82"/>
      <c r="C5043" s="84"/>
      <c r="D5043" s="83"/>
      <c r="E5043" s="81"/>
      <c r="F5043" s="81"/>
      <c r="G5043" s="81"/>
      <c r="H5043" s="84"/>
    </row>
    <row r="5044" spans="1:8">
      <c r="A5044" s="82"/>
      <c r="B5044" s="82"/>
      <c r="C5044" s="84"/>
      <c r="D5044" s="83"/>
      <c r="E5044" s="81"/>
      <c r="F5044" s="81"/>
      <c r="G5044" s="81"/>
      <c r="H5044" s="84"/>
    </row>
    <row r="5045" spans="1:8">
      <c r="A5045" s="82"/>
      <c r="B5045" s="82"/>
      <c r="C5045" s="84"/>
      <c r="D5045" s="83"/>
      <c r="E5045" s="81"/>
      <c r="F5045" s="81"/>
      <c r="G5045" s="81"/>
      <c r="H5045" s="84"/>
    </row>
    <row r="5046" spans="1:8">
      <c r="A5046" s="82"/>
      <c r="B5046" s="82"/>
      <c r="C5046" s="84"/>
      <c r="D5046" s="83"/>
      <c r="E5046" s="81"/>
      <c r="F5046" s="81"/>
      <c r="G5046" s="81"/>
      <c r="H5046" s="84"/>
    </row>
    <row r="5047" spans="1:8">
      <c r="A5047" s="82"/>
      <c r="B5047" s="82"/>
      <c r="C5047" s="84"/>
      <c r="D5047" s="83"/>
      <c r="E5047" s="81"/>
      <c r="F5047" s="81"/>
      <c r="G5047" s="81"/>
      <c r="H5047" s="84"/>
    </row>
    <row r="5048" spans="1:8">
      <c r="A5048" s="82"/>
      <c r="B5048" s="82"/>
      <c r="C5048" s="84"/>
      <c r="D5048" s="83"/>
      <c r="E5048" s="81"/>
      <c r="F5048" s="81"/>
      <c r="G5048" s="81"/>
      <c r="H5048" s="84"/>
    </row>
    <row r="5049" spans="1:8">
      <c r="A5049" s="82"/>
      <c r="B5049" s="82"/>
      <c r="C5049" s="84"/>
      <c r="D5049" s="83"/>
      <c r="E5049" s="81"/>
      <c r="F5049" s="81"/>
      <c r="G5049" s="81"/>
      <c r="H5049" s="84"/>
    </row>
    <row r="5050" spans="1:8">
      <c r="A5050" s="82"/>
      <c r="B5050" s="82"/>
      <c r="C5050" s="84"/>
      <c r="D5050" s="83"/>
      <c r="E5050" s="81"/>
      <c r="F5050" s="81"/>
      <c r="G5050" s="81"/>
      <c r="H5050" s="84"/>
    </row>
    <row r="5051" spans="1:8">
      <c r="A5051" s="82"/>
      <c r="B5051" s="82"/>
      <c r="C5051" s="84"/>
      <c r="D5051" s="83"/>
      <c r="E5051" s="81"/>
      <c r="F5051" s="81"/>
      <c r="G5051" s="81"/>
      <c r="H5051" s="84"/>
    </row>
    <row r="5052" spans="1:8">
      <c r="A5052" s="82"/>
      <c r="B5052" s="82"/>
      <c r="C5052" s="84"/>
      <c r="D5052" s="83"/>
      <c r="E5052" s="81"/>
      <c r="F5052" s="81"/>
      <c r="G5052" s="81"/>
      <c r="H5052" s="84"/>
    </row>
    <row r="5053" spans="1:8">
      <c r="A5053" s="82"/>
      <c r="B5053" s="82"/>
      <c r="C5053" s="84"/>
      <c r="D5053" s="83"/>
      <c r="E5053" s="81"/>
      <c r="F5053" s="81"/>
      <c r="G5053" s="81"/>
      <c r="H5053" s="84"/>
    </row>
    <row r="5054" spans="1:8">
      <c r="A5054" s="82"/>
      <c r="B5054" s="82"/>
      <c r="C5054" s="84"/>
      <c r="D5054" s="83"/>
      <c r="E5054" s="81"/>
      <c r="F5054" s="81"/>
      <c r="G5054" s="81"/>
      <c r="H5054" s="84"/>
    </row>
    <row r="5055" spans="1:8">
      <c r="A5055" s="82"/>
      <c r="B5055" s="82"/>
      <c r="C5055" s="84"/>
      <c r="D5055" s="83"/>
      <c r="E5055" s="81"/>
      <c r="F5055" s="81"/>
      <c r="G5055" s="81"/>
      <c r="H5055" s="84"/>
    </row>
    <row r="5056" spans="1:8">
      <c r="A5056" s="82"/>
      <c r="B5056" s="82"/>
      <c r="C5056" s="84"/>
      <c r="D5056" s="83"/>
      <c r="E5056" s="81"/>
      <c r="F5056" s="81"/>
      <c r="G5056" s="81"/>
      <c r="H5056" s="84"/>
    </row>
    <row r="5057" spans="1:8">
      <c r="A5057" s="82"/>
      <c r="B5057" s="82"/>
      <c r="C5057" s="84"/>
      <c r="D5057" s="83"/>
      <c r="E5057" s="81"/>
      <c r="F5057" s="81"/>
      <c r="G5057" s="81"/>
      <c r="H5057" s="84"/>
    </row>
    <row r="5058" spans="1:8">
      <c r="A5058" s="82"/>
      <c r="B5058" s="82"/>
      <c r="C5058" s="84"/>
      <c r="D5058" s="83"/>
      <c r="E5058" s="81"/>
      <c r="F5058" s="81"/>
      <c r="G5058" s="81"/>
      <c r="H5058" s="84"/>
    </row>
    <row r="5059" spans="1:8">
      <c r="A5059" s="82"/>
      <c r="B5059" s="82"/>
      <c r="C5059" s="84"/>
      <c r="D5059" s="83"/>
      <c r="E5059" s="81"/>
      <c r="F5059" s="81"/>
      <c r="G5059" s="81"/>
      <c r="H5059" s="84"/>
    </row>
    <row r="5060" spans="1:8">
      <c r="A5060" s="82"/>
      <c r="B5060" s="82"/>
      <c r="C5060" s="84"/>
      <c r="D5060" s="83"/>
      <c r="E5060" s="81"/>
      <c r="F5060" s="81"/>
      <c r="G5060" s="81"/>
      <c r="H5060" s="84"/>
    </row>
    <row r="5061" spans="1:8">
      <c r="A5061" s="82"/>
      <c r="B5061" s="82"/>
      <c r="C5061" s="84"/>
      <c r="D5061" s="83"/>
      <c r="E5061" s="81"/>
      <c r="F5061" s="81"/>
      <c r="G5061" s="81"/>
      <c r="H5061" s="84"/>
    </row>
    <row r="5062" spans="1:8">
      <c r="A5062" s="82"/>
      <c r="B5062" s="82"/>
      <c r="C5062" s="84"/>
      <c r="D5062" s="83"/>
      <c r="E5062" s="81"/>
      <c r="F5062" s="81"/>
      <c r="G5062" s="81"/>
      <c r="H5062" s="84"/>
    </row>
    <row r="5063" spans="1:8">
      <c r="A5063" s="82"/>
      <c r="B5063" s="82"/>
      <c r="C5063" s="84"/>
      <c r="D5063" s="83"/>
      <c r="E5063" s="81"/>
      <c r="F5063" s="81"/>
      <c r="G5063" s="81"/>
      <c r="H5063" s="84"/>
    </row>
    <row r="5064" spans="1:8">
      <c r="A5064" s="82"/>
      <c r="B5064" s="82"/>
      <c r="C5064" s="84"/>
      <c r="D5064" s="83"/>
      <c r="E5064" s="81"/>
      <c r="F5064" s="81"/>
      <c r="G5064" s="81"/>
      <c r="H5064" s="84"/>
    </row>
    <row r="5065" spans="1:8">
      <c r="A5065" s="82"/>
      <c r="B5065" s="82"/>
      <c r="C5065" s="84"/>
      <c r="D5065" s="83"/>
      <c r="E5065" s="81"/>
      <c r="F5065" s="81"/>
      <c r="G5065" s="81"/>
      <c r="H5065" s="84"/>
    </row>
    <row r="5066" spans="1:8">
      <c r="A5066" s="82"/>
      <c r="B5066" s="82"/>
      <c r="C5066" s="84"/>
      <c r="D5066" s="83"/>
      <c r="E5066" s="81"/>
      <c r="F5066" s="81"/>
      <c r="G5066" s="81"/>
      <c r="H5066" s="84"/>
    </row>
    <row r="5067" spans="1:8">
      <c r="A5067" s="82"/>
      <c r="B5067" s="82"/>
      <c r="C5067" s="84"/>
      <c r="D5067" s="83"/>
      <c r="E5067" s="81"/>
      <c r="F5067" s="81"/>
      <c r="G5067" s="81"/>
      <c r="H5067" s="84"/>
    </row>
    <row r="5068" spans="1:8">
      <c r="A5068" s="82"/>
      <c r="B5068" s="82"/>
      <c r="C5068" s="84"/>
      <c r="D5068" s="83"/>
      <c r="E5068" s="81"/>
      <c r="F5068" s="81"/>
      <c r="G5068" s="81"/>
      <c r="H5068" s="84"/>
    </row>
    <row r="5069" spans="1:8">
      <c r="A5069" s="82"/>
      <c r="B5069" s="82"/>
      <c r="C5069" s="84"/>
      <c r="D5069" s="83"/>
      <c r="E5069" s="81"/>
      <c r="F5069" s="81"/>
      <c r="G5069" s="81"/>
      <c r="H5069" s="84"/>
    </row>
    <row r="5070" spans="1:8">
      <c r="A5070" s="82"/>
      <c r="B5070" s="82"/>
      <c r="C5070" s="84"/>
      <c r="D5070" s="83"/>
      <c r="E5070" s="81"/>
      <c r="F5070" s="81"/>
      <c r="G5070" s="81"/>
      <c r="H5070" s="84"/>
    </row>
    <row r="5071" spans="1:8">
      <c r="A5071" s="82"/>
      <c r="B5071" s="82"/>
      <c r="C5071" s="84"/>
      <c r="D5071" s="83"/>
      <c r="E5071" s="81"/>
      <c r="F5071" s="81"/>
      <c r="G5071" s="81"/>
      <c r="H5071" s="84"/>
    </row>
    <row r="5072" spans="1:8">
      <c r="A5072" s="82"/>
      <c r="B5072" s="82"/>
      <c r="C5072" s="84"/>
      <c r="D5072" s="83"/>
      <c r="E5072" s="81"/>
      <c r="F5072" s="81"/>
      <c r="G5072" s="81"/>
      <c r="H5072" s="84"/>
    </row>
    <row r="5073" spans="1:8">
      <c r="A5073" s="82"/>
      <c r="B5073" s="82"/>
      <c r="C5073" s="84"/>
      <c r="D5073" s="83"/>
      <c r="E5073" s="81"/>
      <c r="F5073" s="81"/>
      <c r="G5073" s="81"/>
      <c r="H5073" s="84"/>
    </row>
    <row r="5074" spans="1:8">
      <c r="A5074" s="82"/>
      <c r="B5074" s="82"/>
      <c r="C5074" s="84"/>
      <c r="D5074" s="83"/>
      <c r="E5074" s="81"/>
      <c r="F5074" s="81"/>
      <c r="G5074" s="81"/>
      <c r="H5074" s="84"/>
    </row>
    <row r="5075" spans="1:8">
      <c r="A5075" s="82"/>
      <c r="B5075" s="82"/>
      <c r="C5075" s="84"/>
      <c r="D5075" s="83"/>
      <c r="E5075" s="81"/>
      <c r="F5075" s="81"/>
      <c r="G5075" s="81"/>
      <c r="H5075" s="84"/>
    </row>
    <row r="5076" spans="1:8">
      <c r="A5076" s="82"/>
      <c r="B5076" s="82"/>
      <c r="C5076" s="84"/>
      <c r="D5076" s="83"/>
      <c r="E5076" s="81"/>
      <c r="F5076" s="81"/>
      <c r="G5076" s="81"/>
      <c r="H5076" s="84"/>
    </row>
    <row r="5077" spans="1:8">
      <c r="A5077" s="82"/>
      <c r="B5077" s="82"/>
      <c r="C5077" s="84"/>
      <c r="D5077" s="83"/>
      <c r="E5077" s="81"/>
      <c r="F5077" s="81"/>
      <c r="G5077" s="81"/>
      <c r="H5077" s="84"/>
    </row>
    <row r="5078" spans="1:8">
      <c r="A5078" s="82"/>
      <c r="B5078" s="82"/>
      <c r="C5078" s="84"/>
      <c r="D5078" s="83"/>
      <c r="E5078" s="81"/>
      <c r="F5078" s="81"/>
      <c r="G5078" s="81"/>
      <c r="H5078" s="84"/>
    </row>
    <row r="5079" spans="1:8">
      <c r="A5079" s="82"/>
      <c r="B5079" s="82"/>
      <c r="C5079" s="84"/>
      <c r="D5079" s="83"/>
      <c r="E5079" s="81"/>
      <c r="F5079" s="81"/>
      <c r="G5079" s="81"/>
      <c r="H5079" s="84"/>
    </row>
    <row r="5080" spans="1:8">
      <c r="A5080" s="82"/>
      <c r="B5080" s="82"/>
      <c r="C5080" s="84"/>
      <c r="D5080" s="83"/>
      <c r="E5080" s="81"/>
      <c r="F5080" s="81"/>
      <c r="G5080" s="81"/>
      <c r="H5080" s="84"/>
    </row>
    <row r="5081" spans="1:8">
      <c r="A5081" s="82"/>
      <c r="B5081" s="82"/>
      <c r="C5081" s="84"/>
      <c r="D5081" s="83"/>
      <c r="E5081" s="81"/>
      <c r="F5081" s="81"/>
      <c r="G5081" s="81"/>
      <c r="H5081" s="84"/>
    </row>
    <row r="5082" spans="1:8">
      <c r="A5082" s="82"/>
      <c r="B5082" s="82"/>
      <c r="C5082" s="84"/>
      <c r="D5082" s="83"/>
      <c r="E5082" s="81"/>
      <c r="F5082" s="81"/>
      <c r="G5082" s="81"/>
      <c r="H5082" s="84"/>
    </row>
    <row r="5083" spans="1:8">
      <c r="A5083" s="82"/>
      <c r="B5083" s="82"/>
      <c r="C5083" s="84"/>
      <c r="D5083" s="83"/>
      <c r="E5083" s="81"/>
      <c r="F5083" s="81"/>
      <c r="G5083" s="81"/>
      <c r="H5083" s="84"/>
    </row>
    <row r="5084" spans="1:8">
      <c r="A5084" s="82"/>
      <c r="B5084" s="82"/>
      <c r="C5084" s="84"/>
      <c r="D5084" s="83"/>
      <c r="E5084" s="81"/>
      <c r="F5084" s="81"/>
      <c r="G5084" s="81"/>
      <c r="H5084" s="84"/>
    </row>
    <row r="5085" spans="1:8">
      <c r="A5085" s="82"/>
      <c r="B5085" s="82"/>
      <c r="C5085" s="84"/>
      <c r="D5085" s="83"/>
      <c r="E5085" s="81"/>
      <c r="F5085" s="81"/>
      <c r="G5085" s="81"/>
      <c r="H5085" s="84"/>
    </row>
    <row r="5086" spans="1:8">
      <c r="A5086" s="82"/>
      <c r="B5086" s="82"/>
      <c r="C5086" s="84"/>
      <c r="D5086" s="83"/>
      <c r="E5086" s="81"/>
      <c r="F5086" s="81"/>
      <c r="G5086" s="81"/>
      <c r="H5086" s="84"/>
    </row>
    <row r="5087" spans="1:8">
      <c r="A5087" s="82"/>
      <c r="B5087" s="82"/>
      <c r="C5087" s="84"/>
      <c r="D5087" s="83"/>
      <c r="E5087" s="81"/>
      <c r="F5087" s="81"/>
      <c r="G5087" s="81"/>
      <c r="H5087" s="84"/>
    </row>
    <row r="5088" spans="1:8">
      <c r="A5088" s="82"/>
      <c r="B5088" s="82"/>
      <c r="C5088" s="84"/>
      <c r="D5088" s="83"/>
      <c r="E5088" s="81"/>
      <c r="F5088" s="81"/>
      <c r="G5088" s="81"/>
      <c r="H5088" s="84"/>
    </row>
    <row r="5089" spans="1:8">
      <c r="A5089" s="82"/>
      <c r="B5089" s="82"/>
      <c r="C5089" s="84"/>
      <c r="D5089" s="83"/>
      <c r="E5089" s="81"/>
      <c r="F5089" s="81"/>
      <c r="G5089" s="81"/>
      <c r="H5089" s="84"/>
    </row>
    <row r="5090" spans="1:8">
      <c r="A5090" s="82"/>
      <c r="B5090" s="82"/>
      <c r="C5090" s="84"/>
      <c r="D5090" s="83"/>
      <c r="E5090" s="81"/>
      <c r="F5090" s="81"/>
      <c r="G5090" s="81"/>
      <c r="H5090" s="84"/>
    </row>
    <row r="5091" spans="1:8">
      <c r="A5091" s="82"/>
      <c r="B5091" s="82"/>
      <c r="C5091" s="84"/>
      <c r="D5091" s="83"/>
      <c r="E5091" s="81"/>
      <c r="F5091" s="81"/>
      <c r="G5091" s="81"/>
      <c r="H5091" s="84"/>
    </row>
    <row r="5092" spans="1:8">
      <c r="A5092" s="82"/>
      <c r="B5092" s="82"/>
      <c r="C5092" s="84"/>
      <c r="D5092" s="83"/>
      <c r="E5092" s="81"/>
      <c r="F5092" s="81"/>
      <c r="G5092" s="81"/>
      <c r="H5092" s="84"/>
    </row>
    <row r="5093" spans="1:8">
      <c r="A5093" s="82"/>
      <c r="B5093" s="82"/>
      <c r="C5093" s="84"/>
      <c r="D5093" s="83"/>
      <c r="E5093" s="81"/>
      <c r="F5093" s="81"/>
      <c r="G5093" s="81"/>
      <c r="H5093" s="84"/>
    </row>
    <row r="5094" spans="1:8">
      <c r="A5094" s="82"/>
      <c r="B5094" s="82"/>
      <c r="C5094" s="84"/>
      <c r="D5094" s="83"/>
      <c r="E5094" s="81"/>
      <c r="F5094" s="81"/>
      <c r="G5094" s="81"/>
      <c r="H5094" s="84"/>
    </row>
    <row r="5095" spans="1:8">
      <c r="A5095" s="82"/>
      <c r="B5095" s="82"/>
      <c r="C5095" s="84"/>
      <c r="D5095" s="83"/>
      <c r="E5095" s="81"/>
      <c r="F5095" s="81"/>
      <c r="G5095" s="81"/>
      <c r="H5095" s="84"/>
    </row>
    <row r="5096" spans="1:8">
      <c r="A5096" s="82"/>
      <c r="B5096" s="82"/>
      <c r="C5096" s="84"/>
      <c r="D5096" s="83"/>
      <c r="E5096" s="81"/>
      <c r="F5096" s="81"/>
      <c r="G5096" s="81"/>
      <c r="H5096" s="84"/>
    </row>
    <row r="5097" spans="1:8">
      <c r="A5097" s="82"/>
      <c r="B5097" s="82"/>
      <c r="C5097" s="84"/>
      <c r="D5097" s="83"/>
      <c r="E5097" s="81"/>
      <c r="F5097" s="81"/>
      <c r="G5097" s="81"/>
      <c r="H5097" s="84"/>
    </row>
    <row r="5098" spans="1:8">
      <c r="A5098" s="82"/>
      <c r="B5098" s="82"/>
      <c r="C5098" s="84"/>
      <c r="D5098" s="83"/>
      <c r="E5098" s="81"/>
      <c r="F5098" s="81"/>
      <c r="G5098" s="81"/>
      <c r="H5098" s="84"/>
    </row>
    <row r="5099" spans="1:8">
      <c r="A5099" s="82"/>
      <c r="B5099" s="82"/>
      <c r="C5099" s="84"/>
      <c r="D5099" s="83"/>
      <c r="E5099" s="81"/>
      <c r="F5099" s="81"/>
      <c r="G5099" s="81"/>
      <c r="H5099" s="84"/>
    </row>
    <row r="5100" spans="1:8">
      <c r="A5100" s="82"/>
      <c r="B5100" s="82"/>
      <c r="C5100" s="84"/>
      <c r="D5100" s="83"/>
      <c r="E5100" s="81"/>
      <c r="F5100" s="81"/>
      <c r="G5100" s="81"/>
      <c r="H5100" s="84"/>
    </row>
    <row r="5101" spans="1:8">
      <c r="A5101" s="82"/>
      <c r="B5101" s="82"/>
      <c r="C5101" s="84"/>
      <c r="D5101" s="83"/>
      <c r="E5101" s="81"/>
      <c r="F5101" s="81"/>
      <c r="G5101" s="81"/>
      <c r="H5101" s="84"/>
    </row>
    <row r="5102" spans="1:8">
      <c r="A5102" s="82"/>
      <c r="B5102" s="82"/>
      <c r="C5102" s="84"/>
      <c r="D5102" s="83"/>
      <c r="E5102" s="81"/>
      <c r="F5102" s="81"/>
      <c r="G5102" s="81"/>
      <c r="H5102" s="84"/>
    </row>
    <row r="5103" spans="1:8">
      <c r="A5103" s="82"/>
      <c r="B5103" s="82"/>
      <c r="C5103" s="84"/>
      <c r="D5103" s="83"/>
      <c r="E5103" s="81"/>
      <c r="F5103" s="81"/>
      <c r="G5103" s="81"/>
      <c r="H5103" s="84"/>
    </row>
    <row r="5104" spans="1:8">
      <c r="A5104" s="82"/>
      <c r="B5104" s="82"/>
      <c r="C5104" s="84"/>
      <c r="D5104" s="83"/>
      <c r="E5104" s="81"/>
      <c r="F5104" s="81"/>
      <c r="G5104" s="81"/>
      <c r="H5104" s="84"/>
    </row>
    <row r="5105" spans="1:8">
      <c r="A5105" s="82"/>
      <c r="B5105" s="82"/>
      <c r="C5105" s="84"/>
      <c r="D5105" s="83"/>
      <c r="E5105" s="81"/>
      <c r="F5105" s="81"/>
      <c r="G5105" s="81"/>
      <c r="H5105" s="84"/>
    </row>
    <row r="5106" spans="1:8">
      <c r="A5106" s="82"/>
      <c r="B5106" s="82"/>
      <c r="C5106" s="84"/>
      <c r="D5106" s="83"/>
      <c r="E5106" s="81"/>
      <c r="F5106" s="81"/>
      <c r="G5106" s="81"/>
      <c r="H5106" s="84"/>
    </row>
    <row r="5107" spans="1:8">
      <c r="A5107" s="82"/>
      <c r="B5107" s="82"/>
      <c r="C5107" s="84"/>
      <c r="D5107" s="83"/>
      <c r="E5107" s="81"/>
      <c r="F5107" s="81"/>
      <c r="G5107" s="81"/>
      <c r="H5107" s="84"/>
    </row>
    <row r="5108" spans="1:8">
      <c r="A5108" s="82"/>
      <c r="B5108" s="82"/>
      <c r="C5108" s="84"/>
      <c r="D5108" s="83"/>
      <c r="E5108" s="81"/>
      <c r="F5108" s="81"/>
      <c r="G5108" s="81"/>
      <c r="H5108" s="84"/>
    </row>
    <row r="5109" spans="1:8">
      <c r="A5109" s="82"/>
      <c r="B5109" s="82"/>
      <c r="C5109" s="84"/>
      <c r="D5109" s="83"/>
      <c r="E5109" s="81"/>
      <c r="F5109" s="81"/>
      <c r="G5109" s="81"/>
      <c r="H5109" s="84"/>
    </row>
    <row r="5110" spans="1:8">
      <c r="A5110" s="82"/>
      <c r="B5110" s="82"/>
      <c r="C5110" s="84"/>
      <c r="D5110" s="83"/>
      <c r="E5110" s="81"/>
      <c r="F5110" s="81"/>
      <c r="G5110" s="81"/>
      <c r="H5110" s="84"/>
    </row>
    <row r="5111" spans="1:8">
      <c r="A5111" s="82"/>
      <c r="B5111" s="82"/>
      <c r="C5111" s="84"/>
      <c r="D5111" s="83"/>
      <c r="E5111" s="81"/>
      <c r="F5111" s="81"/>
      <c r="G5111" s="81"/>
      <c r="H5111" s="84"/>
    </row>
    <row r="5112" spans="1:8">
      <c r="A5112" s="82"/>
      <c r="B5112" s="82"/>
      <c r="C5112" s="84"/>
      <c r="D5112" s="83"/>
      <c r="E5112" s="81"/>
      <c r="F5112" s="81"/>
      <c r="G5112" s="81"/>
      <c r="H5112" s="84"/>
    </row>
    <row r="5113" spans="1:8">
      <c r="A5113" s="82"/>
      <c r="B5113" s="82"/>
      <c r="C5113" s="84"/>
      <c r="D5113" s="83"/>
      <c r="E5113" s="81"/>
      <c r="F5113" s="81"/>
      <c r="G5113" s="81"/>
      <c r="H5113" s="84"/>
    </row>
    <row r="5114" spans="1:8">
      <c r="A5114" s="82"/>
      <c r="B5114" s="82"/>
      <c r="C5114" s="84"/>
      <c r="D5114" s="83"/>
      <c r="E5114" s="81"/>
      <c r="F5114" s="81"/>
      <c r="G5114" s="81"/>
      <c r="H5114" s="84"/>
    </row>
    <row r="5115" spans="1:8">
      <c r="A5115" s="82"/>
      <c r="B5115" s="82"/>
      <c r="C5115" s="84"/>
      <c r="D5115" s="83"/>
      <c r="E5115" s="81"/>
      <c r="F5115" s="81"/>
      <c r="G5115" s="81"/>
      <c r="H5115" s="84"/>
    </row>
    <row r="5116" spans="1:8">
      <c r="A5116" s="82"/>
      <c r="B5116" s="82"/>
      <c r="C5116" s="84"/>
      <c r="D5116" s="83"/>
      <c r="E5116" s="81"/>
      <c r="F5116" s="81"/>
      <c r="G5116" s="81"/>
      <c r="H5116" s="84"/>
    </row>
    <row r="5117" spans="1:8">
      <c r="A5117" s="82"/>
      <c r="B5117" s="82"/>
      <c r="C5117" s="84"/>
      <c r="D5117" s="83"/>
      <c r="E5117" s="81"/>
      <c r="F5117" s="81"/>
      <c r="G5117" s="81"/>
      <c r="H5117" s="84"/>
    </row>
    <row r="5118" spans="1:8">
      <c r="A5118" s="82"/>
      <c r="B5118" s="82"/>
      <c r="C5118" s="84"/>
      <c r="D5118" s="83"/>
      <c r="E5118" s="81"/>
      <c r="F5118" s="81"/>
      <c r="G5118" s="81"/>
      <c r="H5118" s="84"/>
    </row>
    <row r="5119" spans="1:8">
      <c r="A5119" s="82"/>
      <c r="B5119" s="82"/>
      <c r="C5119" s="84"/>
      <c r="D5119" s="83"/>
      <c r="E5119" s="81"/>
      <c r="F5119" s="81"/>
      <c r="G5119" s="81"/>
      <c r="H5119" s="84"/>
    </row>
    <row r="5120" spans="1:8">
      <c r="A5120" s="82"/>
      <c r="B5120" s="82"/>
      <c r="C5120" s="84"/>
      <c r="D5120" s="83"/>
      <c r="E5120" s="81"/>
      <c r="F5120" s="81"/>
      <c r="G5120" s="81"/>
      <c r="H5120" s="84"/>
    </row>
    <row r="5121" spans="1:8">
      <c r="A5121" s="82"/>
      <c r="B5121" s="82"/>
      <c r="C5121" s="84"/>
      <c r="D5121" s="83"/>
      <c r="E5121" s="81"/>
      <c r="F5121" s="81"/>
      <c r="G5121" s="81"/>
      <c r="H5121" s="84"/>
    </row>
    <row r="5122" spans="1:8">
      <c r="A5122" s="82"/>
      <c r="B5122" s="82"/>
      <c r="C5122" s="84"/>
      <c r="D5122" s="83"/>
      <c r="E5122" s="81"/>
      <c r="F5122" s="81"/>
      <c r="G5122" s="81"/>
      <c r="H5122" s="84"/>
    </row>
    <row r="5123" spans="1:8">
      <c r="A5123" s="82"/>
      <c r="B5123" s="82"/>
      <c r="C5123" s="84"/>
      <c r="D5123" s="83"/>
      <c r="E5123" s="81"/>
      <c r="F5123" s="81"/>
      <c r="G5123" s="81"/>
      <c r="H5123" s="84"/>
    </row>
    <row r="5124" spans="1:8">
      <c r="A5124" s="82"/>
      <c r="B5124" s="82"/>
      <c r="C5124" s="84"/>
      <c r="D5124" s="83"/>
      <c r="E5124" s="81"/>
      <c r="F5124" s="81"/>
      <c r="G5124" s="81"/>
      <c r="H5124" s="84"/>
    </row>
    <row r="5125" spans="1:8">
      <c r="A5125" s="82"/>
      <c r="B5125" s="82"/>
      <c r="C5125" s="84"/>
      <c r="D5125" s="83"/>
      <c r="E5125" s="81"/>
      <c r="F5125" s="81"/>
      <c r="G5125" s="81"/>
      <c r="H5125" s="84"/>
    </row>
    <row r="5126" spans="1:8">
      <c r="A5126" s="82"/>
      <c r="B5126" s="82"/>
      <c r="C5126" s="84"/>
      <c r="D5126" s="83"/>
      <c r="E5126" s="81"/>
      <c r="F5126" s="81"/>
      <c r="G5126" s="81"/>
      <c r="H5126" s="84"/>
    </row>
    <row r="5127" spans="1:8">
      <c r="A5127" s="82"/>
      <c r="B5127" s="82"/>
      <c r="C5127" s="84"/>
      <c r="D5127" s="83"/>
      <c r="E5127" s="81"/>
      <c r="F5127" s="81"/>
      <c r="G5127" s="81"/>
      <c r="H5127" s="84"/>
    </row>
    <row r="5128" spans="1:8">
      <c r="A5128" s="82"/>
      <c r="B5128" s="82"/>
      <c r="C5128" s="84"/>
      <c r="D5128" s="83"/>
      <c r="E5128" s="81"/>
      <c r="F5128" s="81"/>
      <c r="G5128" s="81"/>
      <c r="H5128" s="84"/>
    </row>
    <row r="5129" spans="1:8">
      <c r="A5129" s="82"/>
      <c r="B5129" s="82"/>
      <c r="C5129" s="84"/>
      <c r="D5129" s="83"/>
      <c r="E5129" s="81"/>
      <c r="F5129" s="81"/>
      <c r="G5129" s="81"/>
      <c r="H5129" s="84"/>
    </row>
    <row r="5130" spans="1:8">
      <c r="A5130" s="82"/>
      <c r="B5130" s="82"/>
      <c r="C5130" s="84"/>
      <c r="D5130" s="83"/>
      <c r="E5130" s="81"/>
      <c r="F5130" s="81"/>
      <c r="G5130" s="81"/>
      <c r="H5130" s="84"/>
    </row>
    <row r="5131" spans="1:8">
      <c r="A5131" s="82"/>
      <c r="B5131" s="82"/>
      <c r="C5131" s="84"/>
      <c r="D5131" s="83"/>
      <c r="E5131" s="81"/>
      <c r="F5131" s="81"/>
      <c r="G5131" s="81"/>
      <c r="H5131" s="84"/>
    </row>
    <row r="5132" spans="1:8">
      <c r="A5132" s="82"/>
      <c r="B5132" s="82"/>
      <c r="C5132" s="84"/>
      <c r="D5132" s="83"/>
      <c r="E5132" s="81"/>
      <c r="F5132" s="81"/>
      <c r="G5132" s="81"/>
      <c r="H5132" s="84"/>
    </row>
    <row r="5133" spans="1:8">
      <c r="A5133" s="82"/>
      <c r="B5133" s="82"/>
      <c r="C5133" s="84"/>
      <c r="D5133" s="83"/>
      <c r="E5133" s="81"/>
      <c r="F5133" s="81"/>
      <c r="G5133" s="81"/>
      <c r="H5133" s="84"/>
    </row>
    <row r="5134" spans="1:8">
      <c r="A5134" s="82"/>
      <c r="B5134" s="82"/>
      <c r="C5134" s="84"/>
      <c r="D5134" s="83"/>
      <c r="E5134" s="81"/>
      <c r="F5134" s="81"/>
      <c r="G5134" s="81"/>
      <c r="H5134" s="84"/>
    </row>
    <row r="5135" spans="1:8">
      <c r="A5135" s="82"/>
      <c r="B5135" s="82"/>
      <c r="C5135" s="84"/>
      <c r="D5135" s="83"/>
      <c r="E5135" s="81"/>
      <c r="F5135" s="81"/>
      <c r="G5135" s="81"/>
      <c r="H5135" s="84"/>
    </row>
    <row r="5136" spans="1:8">
      <c r="A5136" s="82"/>
      <c r="B5136" s="82"/>
      <c r="C5136" s="84"/>
      <c r="D5136" s="83"/>
      <c r="E5136" s="81"/>
      <c r="F5136" s="81"/>
      <c r="G5136" s="81"/>
      <c r="H5136" s="84"/>
    </row>
    <row r="5137" spans="1:8">
      <c r="A5137" s="82"/>
      <c r="B5137" s="82"/>
      <c r="C5137" s="84"/>
      <c r="D5137" s="83"/>
      <c r="E5137" s="81"/>
      <c r="F5137" s="81"/>
      <c r="G5137" s="81"/>
      <c r="H5137" s="84"/>
    </row>
    <row r="5138" spans="1:8">
      <c r="A5138" s="82"/>
      <c r="B5138" s="82"/>
      <c r="C5138" s="84"/>
      <c r="D5138" s="83"/>
      <c r="E5138" s="81"/>
      <c r="F5138" s="81"/>
      <c r="G5138" s="81"/>
      <c r="H5138" s="84"/>
    </row>
    <row r="5139" spans="1:8">
      <c r="A5139" s="82"/>
      <c r="B5139" s="82"/>
      <c r="C5139" s="84"/>
      <c r="D5139" s="83"/>
      <c r="E5139" s="81"/>
      <c r="F5139" s="81"/>
      <c r="G5139" s="81"/>
      <c r="H5139" s="84"/>
    </row>
    <row r="5140" spans="1:8">
      <c r="A5140" s="82"/>
      <c r="B5140" s="82"/>
      <c r="C5140" s="84"/>
      <c r="D5140" s="83"/>
      <c r="E5140" s="81"/>
      <c r="F5140" s="81"/>
      <c r="G5140" s="81"/>
      <c r="H5140" s="84"/>
    </row>
    <row r="5141" spans="1:8">
      <c r="A5141" s="82"/>
      <c r="B5141" s="82"/>
      <c r="C5141" s="84"/>
      <c r="D5141" s="83"/>
      <c r="E5141" s="81"/>
      <c r="F5141" s="81"/>
      <c r="G5141" s="81"/>
      <c r="H5141" s="84"/>
    </row>
    <row r="5142" spans="1:8">
      <c r="A5142" s="82"/>
      <c r="B5142" s="82"/>
      <c r="C5142" s="84"/>
      <c r="D5142" s="83"/>
      <c r="E5142" s="81"/>
      <c r="F5142" s="81"/>
      <c r="G5142" s="81"/>
      <c r="H5142" s="84"/>
    </row>
    <row r="5143" spans="1:8">
      <c r="A5143" s="82"/>
      <c r="B5143" s="82"/>
      <c r="C5143" s="84"/>
      <c r="D5143" s="83"/>
      <c r="E5143" s="81"/>
      <c r="F5143" s="81"/>
      <c r="G5143" s="81"/>
      <c r="H5143" s="84"/>
    </row>
    <row r="5144" spans="1:8">
      <c r="A5144" s="82"/>
      <c r="B5144" s="82"/>
      <c r="C5144" s="84"/>
      <c r="D5144" s="83"/>
      <c r="E5144" s="81"/>
      <c r="F5144" s="81"/>
      <c r="G5144" s="81"/>
      <c r="H5144" s="84"/>
    </row>
    <row r="5145" spans="1:8">
      <c r="A5145" s="82"/>
      <c r="B5145" s="82"/>
      <c r="C5145" s="84"/>
      <c r="D5145" s="83"/>
      <c r="E5145" s="81"/>
      <c r="F5145" s="81"/>
      <c r="G5145" s="81"/>
      <c r="H5145" s="84"/>
    </row>
    <row r="5146" spans="1:8">
      <c r="A5146" s="82"/>
      <c r="B5146" s="82"/>
      <c r="C5146" s="84"/>
      <c r="D5146" s="83"/>
      <c r="E5146" s="81"/>
      <c r="F5146" s="81"/>
      <c r="G5146" s="81"/>
      <c r="H5146" s="84"/>
    </row>
    <row r="5147" spans="1:8">
      <c r="A5147" s="82"/>
      <c r="B5147" s="82"/>
      <c r="C5147" s="84"/>
      <c r="D5147" s="83"/>
      <c r="E5147" s="81"/>
      <c r="F5147" s="81"/>
      <c r="G5147" s="81"/>
      <c r="H5147" s="84"/>
    </row>
    <row r="5148" spans="1:8">
      <c r="A5148" s="82"/>
      <c r="B5148" s="82"/>
      <c r="C5148" s="84"/>
      <c r="D5148" s="83"/>
      <c r="E5148" s="81"/>
      <c r="F5148" s="81"/>
      <c r="G5148" s="81"/>
      <c r="H5148" s="84"/>
    </row>
    <row r="5149" spans="1:8">
      <c r="A5149" s="82"/>
      <c r="B5149" s="82"/>
      <c r="C5149" s="84"/>
      <c r="D5149" s="83"/>
      <c r="E5149" s="81"/>
      <c r="F5149" s="81"/>
      <c r="G5149" s="81"/>
      <c r="H5149" s="84"/>
    </row>
    <row r="5150" spans="1:8">
      <c r="A5150" s="82"/>
      <c r="B5150" s="82"/>
      <c r="C5150" s="84"/>
      <c r="D5150" s="83"/>
      <c r="E5150" s="81"/>
      <c r="F5150" s="81"/>
      <c r="G5150" s="81"/>
      <c r="H5150" s="84"/>
    </row>
    <row r="5151" spans="1:8">
      <c r="A5151" s="82"/>
      <c r="B5151" s="82"/>
      <c r="C5151" s="84"/>
      <c r="D5151" s="83"/>
      <c r="E5151" s="81"/>
      <c r="F5151" s="81"/>
      <c r="G5151" s="81"/>
      <c r="H5151" s="84"/>
    </row>
    <row r="5152" spans="1:8">
      <c r="A5152" s="82"/>
      <c r="B5152" s="82"/>
      <c r="C5152" s="84"/>
      <c r="D5152" s="83"/>
      <c r="E5152" s="81"/>
      <c r="F5152" s="81"/>
      <c r="G5152" s="81"/>
      <c r="H5152" s="84"/>
    </row>
    <row r="5153" spans="1:8">
      <c r="A5153" s="82"/>
      <c r="B5153" s="82"/>
      <c r="C5153" s="84"/>
      <c r="D5153" s="83"/>
      <c r="E5153" s="81"/>
      <c r="F5153" s="81"/>
      <c r="G5153" s="81"/>
      <c r="H5153" s="84"/>
    </row>
    <row r="5154" spans="1:8">
      <c r="A5154" s="82"/>
      <c r="B5154" s="82"/>
      <c r="C5154" s="84"/>
      <c r="D5154" s="83"/>
      <c r="E5154" s="81"/>
      <c r="F5154" s="81"/>
      <c r="G5154" s="81"/>
      <c r="H5154" s="84"/>
    </row>
    <row r="5155" spans="1:8">
      <c r="A5155" s="82"/>
      <c r="B5155" s="82"/>
      <c r="C5155" s="84"/>
      <c r="D5155" s="83"/>
      <c r="E5155" s="81"/>
      <c r="F5155" s="81"/>
      <c r="G5155" s="81"/>
      <c r="H5155" s="84"/>
    </row>
    <row r="5156" spans="1:8">
      <c r="A5156" s="82"/>
      <c r="B5156" s="82"/>
      <c r="C5156" s="84"/>
      <c r="D5156" s="83"/>
      <c r="E5156" s="81"/>
      <c r="F5156" s="81"/>
      <c r="G5156" s="81"/>
      <c r="H5156" s="84"/>
    </row>
    <row r="5157" spans="1:8">
      <c r="A5157" s="82"/>
      <c r="B5157" s="82"/>
      <c r="C5157" s="84"/>
      <c r="D5157" s="83"/>
      <c r="E5157" s="81"/>
      <c r="F5157" s="81"/>
      <c r="G5157" s="81"/>
      <c r="H5157" s="84"/>
    </row>
    <row r="5158" spans="1:8">
      <c r="A5158" s="82"/>
      <c r="B5158" s="82"/>
      <c r="C5158" s="84"/>
      <c r="D5158" s="83"/>
      <c r="E5158" s="81"/>
      <c r="F5158" s="81"/>
      <c r="G5158" s="81"/>
      <c r="H5158" s="84"/>
    </row>
    <row r="5159" spans="1:8">
      <c r="A5159" s="82"/>
      <c r="B5159" s="82"/>
      <c r="C5159" s="84"/>
      <c r="D5159" s="83"/>
      <c r="E5159" s="81"/>
      <c r="F5159" s="81"/>
      <c r="G5159" s="81"/>
      <c r="H5159" s="84"/>
    </row>
    <row r="5160" spans="1:8">
      <c r="A5160" s="82"/>
      <c r="B5160" s="82"/>
      <c r="C5160" s="84"/>
      <c r="D5160" s="83"/>
      <c r="E5160" s="81"/>
      <c r="F5160" s="81"/>
      <c r="G5160" s="81"/>
      <c r="H5160" s="84"/>
    </row>
    <row r="5161" spans="1:8">
      <c r="A5161" s="82"/>
      <c r="B5161" s="82"/>
      <c r="C5161" s="84"/>
      <c r="D5161" s="83"/>
      <c r="E5161" s="81"/>
      <c r="F5161" s="81"/>
      <c r="G5161" s="81"/>
      <c r="H5161" s="84"/>
    </row>
    <row r="5162" spans="1:8">
      <c r="A5162" s="82"/>
      <c r="B5162" s="82"/>
      <c r="C5162" s="84"/>
      <c r="D5162" s="83"/>
      <c r="E5162" s="81"/>
      <c r="F5162" s="81"/>
      <c r="G5162" s="81"/>
      <c r="H5162" s="84"/>
    </row>
    <row r="5163" spans="1:8">
      <c r="A5163" s="82"/>
      <c r="B5163" s="82"/>
      <c r="C5163" s="84"/>
      <c r="D5163" s="83"/>
      <c r="E5163" s="81"/>
      <c r="F5163" s="81"/>
      <c r="G5163" s="81"/>
      <c r="H5163" s="84"/>
    </row>
    <row r="5164" spans="1:8">
      <c r="A5164" s="82"/>
      <c r="B5164" s="82"/>
      <c r="C5164" s="84"/>
      <c r="D5164" s="83"/>
      <c r="E5164" s="81"/>
      <c r="F5164" s="81"/>
      <c r="G5164" s="81"/>
      <c r="H5164" s="84"/>
    </row>
    <row r="5165" spans="1:8">
      <c r="A5165" s="82"/>
      <c r="B5165" s="82"/>
      <c r="C5165" s="84"/>
      <c r="D5165" s="83"/>
      <c r="E5165" s="81"/>
      <c r="F5165" s="81"/>
      <c r="G5165" s="81"/>
      <c r="H5165" s="84"/>
    </row>
    <row r="5166" spans="1:8">
      <c r="A5166" s="82"/>
      <c r="B5166" s="82"/>
      <c r="C5166" s="84"/>
      <c r="D5166" s="83"/>
      <c r="E5166" s="81"/>
      <c r="F5166" s="81"/>
      <c r="G5166" s="81"/>
      <c r="H5166" s="84"/>
    </row>
    <row r="5167" spans="1:8">
      <c r="A5167" s="82"/>
      <c r="B5167" s="82"/>
      <c r="C5167" s="84"/>
      <c r="D5167" s="83"/>
      <c r="E5167" s="81"/>
      <c r="F5167" s="81"/>
      <c r="G5167" s="81"/>
      <c r="H5167" s="84"/>
    </row>
    <row r="5168" spans="1:8">
      <c r="A5168" s="82"/>
      <c r="B5168" s="82"/>
      <c r="C5168" s="84"/>
      <c r="D5168" s="83"/>
      <c r="E5168" s="81"/>
      <c r="F5168" s="81"/>
      <c r="G5168" s="81"/>
      <c r="H5168" s="84"/>
    </row>
    <row r="5169" spans="1:8">
      <c r="A5169" s="82"/>
      <c r="B5169" s="82"/>
      <c r="C5169" s="84"/>
      <c r="D5169" s="83"/>
      <c r="E5169" s="81"/>
      <c r="F5169" s="81"/>
      <c r="G5169" s="81"/>
      <c r="H5169" s="84"/>
    </row>
    <row r="5170" spans="1:8">
      <c r="A5170" s="82"/>
      <c r="B5170" s="82"/>
      <c r="C5170" s="84"/>
      <c r="D5170" s="83"/>
      <c r="E5170" s="81"/>
      <c r="F5170" s="81"/>
      <c r="G5170" s="81"/>
      <c r="H5170" s="84"/>
    </row>
    <row r="5171" spans="1:8">
      <c r="A5171" s="82"/>
      <c r="B5171" s="82"/>
      <c r="C5171" s="84"/>
      <c r="D5171" s="83"/>
      <c r="E5171" s="81"/>
      <c r="F5171" s="81"/>
      <c r="G5171" s="81"/>
      <c r="H5171" s="84"/>
    </row>
    <row r="5172" spans="1:8">
      <c r="A5172" s="82"/>
      <c r="B5172" s="82"/>
      <c r="C5172" s="84"/>
      <c r="D5172" s="83"/>
      <c r="E5172" s="81"/>
      <c r="F5172" s="81"/>
      <c r="G5172" s="81"/>
      <c r="H5172" s="84"/>
    </row>
    <row r="5173" spans="1:8">
      <c r="A5173" s="82"/>
      <c r="B5173" s="82"/>
      <c r="C5173" s="84"/>
      <c r="D5173" s="83"/>
      <c r="E5173" s="81"/>
      <c r="F5173" s="81"/>
      <c r="G5173" s="81"/>
      <c r="H5173" s="84"/>
    </row>
    <row r="5174" spans="1:8">
      <c r="A5174" s="82"/>
      <c r="B5174" s="82"/>
      <c r="C5174" s="84"/>
      <c r="D5174" s="83"/>
      <c r="E5174" s="81"/>
      <c r="F5174" s="81"/>
      <c r="G5174" s="81"/>
      <c r="H5174" s="84"/>
    </row>
    <row r="5175" spans="1:8">
      <c r="A5175" s="82"/>
      <c r="B5175" s="82"/>
      <c r="C5175" s="84"/>
      <c r="D5175" s="83"/>
      <c r="E5175" s="81"/>
      <c r="F5175" s="81"/>
      <c r="G5175" s="81"/>
      <c r="H5175" s="84"/>
    </row>
    <row r="5176" spans="1:8">
      <c r="A5176" s="82"/>
      <c r="B5176" s="82"/>
      <c r="C5176" s="84"/>
      <c r="D5176" s="83"/>
      <c r="E5176" s="81"/>
      <c r="F5176" s="81"/>
      <c r="G5176" s="81"/>
      <c r="H5176" s="84"/>
    </row>
    <row r="5177" spans="1:8">
      <c r="A5177" s="82"/>
      <c r="B5177" s="82"/>
      <c r="C5177" s="84"/>
      <c r="D5177" s="83"/>
      <c r="E5177" s="81"/>
      <c r="F5177" s="81"/>
      <c r="G5177" s="81"/>
      <c r="H5177" s="84"/>
    </row>
    <row r="5178" spans="1:8">
      <c r="A5178" s="82"/>
      <c r="B5178" s="82"/>
      <c r="C5178" s="84"/>
      <c r="D5178" s="83"/>
      <c r="E5178" s="81"/>
      <c r="F5178" s="81"/>
      <c r="G5178" s="81"/>
      <c r="H5178" s="84"/>
    </row>
    <row r="5179" spans="1:8">
      <c r="A5179" s="82"/>
      <c r="B5179" s="82"/>
      <c r="C5179" s="84"/>
      <c r="D5179" s="83"/>
      <c r="E5179" s="81"/>
      <c r="F5179" s="81"/>
      <c r="G5179" s="81"/>
      <c r="H5179" s="84"/>
    </row>
    <row r="5180" spans="1:8">
      <c r="A5180" s="82"/>
      <c r="B5180" s="82"/>
      <c r="C5180" s="84"/>
      <c r="D5180" s="83"/>
      <c r="E5180" s="81"/>
      <c r="F5180" s="81"/>
      <c r="G5180" s="81"/>
      <c r="H5180" s="84"/>
    </row>
    <row r="5181" spans="1:8">
      <c r="A5181" s="82"/>
      <c r="B5181" s="82"/>
      <c r="C5181" s="84"/>
      <c r="D5181" s="83"/>
      <c r="E5181" s="81"/>
      <c r="F5181" s="81"/>
      <c r="G5181" s="81"/>
      <c r="H5181" s="84"/>
    </row>
    <row r="5182" spans="1:8">
      <c r="A5182" s="82"/>
      <c r="B5182" s="82"/>
      <c r="C5182" s="84"/>
      <c r="D5182" s="83"/>
      <c r="E5182" s="81"/>
      <c r="F5182" s="81"/>
      <c r="G5182" s="81"/>
      <c r="H5182" s="84"/>
    </row>
    <row r="5183" spans="1:8">
      <c r="A5183" s="82"/>
      <c r="B5183" s="82"/>
      <c r="C5183" s="84"/>
      <c r="D5183" s="83"/>
      <c r="E5183" s="81"/>
      <c r="F5183" s="81"/>
      <c r="G5183" s="81"/>
      <c r="H5183" s="84"/>
    </row>
    <row r="5184" spans="1:8">
      <c r="A5184" s="82"/>
      <c r="B5184" s="82"/>
      <c r="C5184" s="84"/>
      <c r="D5184" s="83"/>
      <c r="E5184" s="81"/>
      <c r="F5184" s="81"/>
      <c r="G5184" s="81"/>
      <c r="H5184" s="84"/>
    </row>
    <row r="5185" spans="1:8">
      <c r="A5185" s="82"/>
      <c r="B5185" s="82"/>
      <c r="C5185" s="84"/>
      <c r="D5185" s="83"/>
      <c r="E5185" s="81"/>
      <c r="F5185" s="81"/>
      <c r="G5185" s="81"/>
      <c r="H5185" s="84"/>
    </row>
    <row r="5186" spans="1:8">
      <c r="A5186" s="82"/>
      <c r="B5186" s="82"/>
      <c r="C5186" s="84"/>
      <c r="D5186" s="83"/>
      <c r="E5186" s="81"/>
      <c r="F5186" s="81"/>
      <c r="G5186" s="81"/>
      <c r="H5186" s="84"/>
    </row>
    <row r="5187" spans="1:8">
      <c r="A5187" s="82"/>
      <c r="B5187" s="82"/>
      <c r="C5187" s="84"/>
      <c r="D5187" s="83"/>
      <c r="E5187" s="81"/>
      <c r="F5187" s="81"/>
      <c r="G5187" s="81"/>
      <c r="H5187" s="84"/>
    </row>
    <row r="5188" spans="1:8">
      <c r="A5188" s="82"/>
      <c r="B5188" s="82"/>
      <c r="C5188" s="84"/>
      <c r="D5188" s="83"/>
      <c r="E5188" s="81"/>
      <c r="F5188" s="81"/>
      <c r="G5188" s="81"/>
      <c r="H5188" s="84"/>
    </row>
    <row r="5189" spans="1:8">
      <c r="A5189" s="82"/>
      <c r="B5189" s="82"/>
      <c r="C5189" s="84"/>
      <c r="D5189" s="83"/>
      <c r="E5189" s="81"/>
      <c r="F5189" s="81"/>
      <c r="G5189" s="81"/>
      <c r="H5189" s="84"/>
    </row>
    <row r="5190" spans="1:8">
      <c r="A5190" s="82"/>
      <c r="B5190" s="82"/>
      <c r="C5190" s="84"/>
      <c r="D5190" s="83"/>
      <c r="E5190" s="81"/>
      <c r="F5190" s="81"/>
      <c r="G5190" s="81"/>
      <c r="H5190" s="84"/>
    </row>
    <row r="5191" spans="1:8">
      <c r="A5191" s="82"/>
      <c r="B5191" s="82"/>
      <c r="C5191" s="84"/>
      <c r="D5191" s="83"/>
      <c r="E5191" s="81"/>
      <c r="F5191" s="81"/>
      <c r="G5191" s="81"/>
      <c r="H5191" s="84"/>
    </row>
    <row r="5192" spans="1:8">
      <c r="A5192" s="82"/>
      <c r="B5192" s="82"/>
      <c r="C5192" s="84"/>
      <c r="D5192" s="83"/>
      <c r="E5192" s="81"/>
      <c r="F5192" s="81"/>
      <c r="G5192" s="81"/>
      <c r="H5192" s="84"/>
    </row>
    <row r="5193" spans="1:8">
      <c r="A5193" s="82"/>
      <c r="B5193" s="82"/>
      <c r="C5193" s="84"/>
      <c r="D5193" s="83"/>
      <c r="E5193" s="81"/>
      <c r="F5193" s="81"/>
      <c r="G5193" s="81"/>
      <c r="H5193" s="84"/>
    </row>
    <row r="5194" spans="1:8">
      <c r="A5194" s="82"/>
      <c r="B5194" s="82"/>
      <c r="C5194" s="84"/>
      <c r="D5194" s="83"/>
      <c r="E5194" s="81"/>
      <c r="F5194" s="81"/>
      <c r="G5194" s="81"/>
      <c r="H5194" s="84"/>
    </row>
    <row r="5195" spans="1:8">
      <c r="A5195" s="82"/>
      <c r="B5195" s="82"/>
      <c r="C5195" s="84"/>
      <c r="D5195" s="83"/>
      <c r="E5195" s="81"/>
      <c r="F5195" s="81"/>
      <c r="G5195" s="81"/>
      <c r="H5195" s="84"/>
    </row>
    <row r="5196" spans="1:8">
      <c r="A5196" s="82"/>
      <c r="B5196" s="82"/>
      <c r="C5196" s="84"/>
      <c r="D5196" s="83"/>
      <c r="E5196" s="81"/>
      <c r="F5196" s="81"/>
      <c r="G5196" s="81"/>
      <c r="H5196" s="84"/>
    </row>
    <row r="5197" spans="1:8">
      <c r="A5197" s="82"/>
      <c r="B5197" s="82"/>
      <c r="C5197" s="84"/>
      <c r="D5197" s="83"/>
      <c r="E5197" s="81"/>
      <c r="F5197" s="81"/>
      <c r="G5197" s="81"/>
      <c r="H5197" s="84"/>
    </row>
    <row r="5198" spans="1:8">
      <c r="A5198" s="82"/>
      <c r="B5198" s="82"/>
      <c r="C5198" s="84"/>
      <c r="D5198" s="83"/>
      <c r="E5198" s="81"/>
      <c r="F5198" s="81"/>
      <c r="G5198" s="81"/>
      <c r="H5198" s="84"/>
    </row>
    <row r="5199" spans="1:8">
      <c r="A5199" s="82"/>
      <c r="B5199" s="82"/>
      <c r="C5199" s="84"/>
      <c r="D5199" s="83"/>
      <c r="E5199" s="81"/>
      <c r="F5199" s="81"/>
      <c r="G5199" s="81"/>
      <c r="H5199" s="84"/>
    </row>
    <row r="5200" spans="1:8">
      <c r="A5200" s="82"/>
      <c r="B5200" s="82"/>
      <c r="C5200" s="84"/>
      <c r="D5200" s="83"/>
      <c r="E5200" s="81"/>
      <c r="F5200" s="81"/>
      <c r="G5200" s="81"/>
      <c r="H5200" s="84"/>
    </row>
    <row r="5201" spans="1:8">
      <c r="A5201" s="82"/>
      <c r="B5201" s="82"/>
      <c r="C5201" s="84"/>
      <c r="D5201" s="83"/>
      <c r="E5201" s="81"/>
      <c r="F5201" s="81"/>
      <c r="G5201" s="81"/>
      <c r="H5201" s="84"/>
    </row>
    <row r="5202" spans="1:8">
      <c r="A5202" s="82"/>
      <c r="B5202" s="82"/>
      <c r="C5202" s="84"/>
      <c r="D5202" s="83"/>
      <c r="E5202" s="81"/>
      <c r="F5202" s="81"/>
      <c r="G5202" s="81"/>
      <c r="H5202" s="84"/>
    </row>
    <row r="5203" spans="1:8">
      <c r="A5203" s="82"/>
      <c r="B5203" s="82"/>
      <c r="C5203" s="84"/>
      <c r="D5203" s="83"/>
      <c r="E5203" s="81"/>
      <c r="F5203" s="81"/>
      <c r="G5203" s="81"/>
      <c r="H5203" s="84"/>
    </row>
    <row r="5204" spans="1:8">
      <c r="A5204" s="82"/>
      <c r="B5204" s="82"/>
      <c r="C5204" s="84"/>
      <c r="D5204" s="83"/>
      <c r="E5204" s="81"/>
      <c r="F5204" s="81"/>
      <c r="G5204" s="81"/>
      <c r="H5204" s="84"/>
    </row>
    <row r="5205" spans="1:8">
      <c r="A5205" s="82"/>
      <c r="B5205" s="82"/>
      <c r="C5205" s="84"/>
      <c r="D5205" s="83"/>
      <c r="E5205" s="81"/>
      <c r="F5205" s="81"/>
      <c r="G5205" s="81"/>
      <c r="H5205" s="84"/>
    </row>
    <row r="5206" spans="1:8">
      <c r="A5206" s="82"/>
      <c r="B5206" s="82"/>
      <c r="C5206" s="84"/>
      <c r="D5206" s="83"/>
      <c r="E5206" s="81"/>
      <c r="F5206" s="81"/>
      <c r="G5206" s="81"/>
      <c r="H5206" s="84"/>
    </row>
    <row r="5207" spans="1:8">
      <c r="A5207" s="82"/>
      <c r="B5207" s="82"/>
      <c r="C5207" s="84"/>
      <c r="D5207" s="83"/>
      <c r="E5207" s="81"/>
      <c r="F5207" s="81"/>
      <c r="G5207" s="81"/>
      <c r="H5207" s="84"/>
    </row>
    <row r="5208" spans="1:8">
      <c r="A5208" s="82"/>
      <c r="B5208" s="82"/>
      <c r="C5208" s="84"/>
      <c r="D5208" s="83"/>
      <c r="E5208" s="81"/>
      <c r="F5208" s="81"/>
      <c r="G5208" s="81"/>
      <c r="H5208" s="84"/>
    </row>
    <row r="5209" spans="1:8">
      <c r="A5209" s="82"/>
      <c r="B5209" s="82"/>
      <c r="C5209" s="84"/>
      <c r="D5209" s="83"/>
      <c r="E5209" s="81"/>
      <c r="F5209" s="81"/>
      <c r="G5209" s="81"/>
      <c r="H5209" s="84"/>
    </row>
    <row r="5210" spans="1:8">
      <c r="A5210" s="82"/>
      <c r="B5210" s="82"/>
      <c r="C5210" s="84"/>
      <c r="D5210" s="83"/>
      <c r="E5210" s="81"/>
      <c r="F5210" s="81"/>
      <c r="G5210" s="81"/>
      <c r="H5210" s="84"/>
    </row>
    <row r="5211" spans="1:8">
      <c r="A5211" s="82"/>
      <c r="B5211" s="82"/>
      <c r="C5211" s="84"/>
      <c r="D5211" s="83"/>
      <c r="E5211" s="81"/>
      <c r="F5211" s="81"/>
      <c r="G5211" s="81"/>
      <c r="H5211" s="84"/>
    </row>
    <row r="5212" spans="1:8">
      <c r="A5212" s="82"/>
      <c r="B5212" s="82"/>
      <c r="C5212" s="84"/>
      <c r="D5212" s="83"/>
      <c r="E5212" s="81"/>
      <c r="F5212" s="81"/>
      <c r="G5212" s="81"/>
      <c r="H5212" s="84"/>
    </row>
    <row r="5213" spans="1:8">
      <c r="A5213" s="82"/>
      <c r="B5213" s="82"/>
      <c r="C5213" s="84"/>
      <c r="D5213" s="83"/>
      <c r="E5213" s="81"/>
      <c r="F5213" s="81"/>
      <c r="G5213" s="81"/>
      <c r="H5213" s="84"/>
    </row>
    <row r="5214" spans="1:8">
      <c r="A5214" s="82"/>
      <c r="B5214" s="82"/>
      <c r="C5214" s="84"/>
      <c r="D5214" s="83"/>
      <c r="E5214" s="81"/>
      <c r="F5214" s="81"/>
      <c r="G5214" s="81"/>
      <c r="H5214" s="84"/>
    </row>
    <row r="5215" spans="1:8">
      <c r="A5215" s="82"/>
      <c r="B5215" s="82"/>
      <c r="C5215" s="84"/>
      <c r="D5215" s="83"/>
      <c r="E5215" s="81"/>
      <c r="F5215" s="81"/>
      <c r="G5215" s="81"/>
      <c r="H5215" s="84"/>
    </row>
    <row r="5216" spans="1:8">
      <c r="A5216" s="82"/>
      <c r="B5216" s="82"/>
      <c r="C5216" s="84"/>
      <c r="D5216" s="83"/>
      <c r="E5216" s="81"/>
      <c r="F5216" s="81"/>
      <c r="G5216" s="81"/>
      <c r="H5216" s="84"/>
    </row>
    <row r="5217" spans="1:8">
      <c r="A5217" s="82"/>
      <c r="B5217" s="82"/>
      <c r="C5217" s="84"/>
      <c r="D5217" s="83"/>
      <c r="E5217" s="81"/>
      <c r="F5217" s="81"/>
      <c r="G5217" s="81"/>
      <c r="H5217" s="84"/>
    </row>
    <row r="5218" spans="1:8">
      <c r="A5218" s="82"/>
      <c r="B5218" s="82"/>
      <c r="C5218" s="84"/>
      <c r="D5218" s="83"/>
      <c r="E5218" s="81"/>
      <c r="F5218" s="81"/>
      <c r="G5218" s="81"/>
      <c r="H5218" s="84"/>
    </row>
    <row r="5219" spans="1:8">
      <c r="A5219" s="82"/>
      <c r="B5219" s="82"/>
      <c r="C5219" s="84"/>
      <c r="D5219" s="83"/>
      <c r="E5219" s="81"/>
      <c r="F5219" s="81"/>
      <c r="G5219" s="81"/>
      <c r="H5219" s="84"/>
    </row>
    <row r="5220" spans="1:8">
      <c r="A5220" s="82"/>
      <c r="B5220" s="82"/>
      <c r="C5220" s="84"/>
      <c r="D5220" s="83"/>
      <c r="E5220" s="81"/>
      <c r="F5220" s="81"/>
      <c r="G5220" s="81"/>
      <c r="H5220" s="84"/>
    </row>
    <row r="5221" spans="1:8">
      <c r="A5221" s="82"/>
      <c r="B5221" s="82"/>
      <c r="C5221" s="84"/>
      <c r="D5221" s="83"/>
      <c r="E5221" s="81"/>
      <c r="F5221" s="81"/>
      <c r="G5221" s="81"/>
      <c r="H5221" s="84"/>
    </row>
    <row r="5222" spans="1:8">
      <c r="A5222" s="82"/>
      <c r="B5222" s="82"/>
      <c r="C5222" s="84"/>
      <c r="D5222" s="83"/>
      <c r="E5222" s="81"/>
      <c r="F5222" s="81"/>
      <c r="G5222" s="81"/>
      <c r="H5222" s="84"/>
    </row>
    <row r="5223" spans="1:8">
      <c r="A5223" s="82"/>
      <c r="B5223" s="82"/>
      <c r="C5223" s="84"/>
      <c r="D5223" s="83"/>
      <c r="E5223" s="81"/>
      <c r="F5223" s="81"/>
      <c r="G5223" s="81"/>
      <c r="H5223" s="84"/>
    </row>
    <row r="5224" spans="1:8">
      <c r="A5224" s="82"/>
      <c r="B5224" s="82"/>
      <c r="C5224" s="84"/>
      <c r="D5224" s="83"/>
      <c r="E5224" s="81"/>
      <c r="F5224" s="81"/>
      <c r="G5224" s="81"/>
      <c r="H5224" s="84"/>
    </row>
    <row r="5225" spans="1:8">
      <c r="A5225" s="82"/>
      <c r="B5225" s="82"/>
      <c r="C5225" s="84"/>
      <c r="D5225" s="83"/>
      <c r="E5225" s="81"/>
      <c r="F5225" s="81"/>
      <c r="G5225" s="81"/>
      <c r="H5225" s="84"/>
    </row>
    <row r="5226" spans="1:8">
      <c r="A5226" s="82"/>
      <c r="B5226" s="82"/>
      <c r="C5226" s="84"/>
      <c r="D5226" s="83"/>
      <c r="E5226" s="81"/>
      <c r="F5226" s="81"/>
      <c r="G5226" s="81"/>
      <c r="H5226" s="84"/>
    </row>
    <row r="5227" spans="1:8">
      <c r="A5227" s="82"/>
      <c r="B5227" s="82"/>
      <c r="C5227" s="84"/>
      <c r="D5227" s="83"/>
      <c r="E5227" s="81"/>
      <c r="F5227" s="81"/>
      <c r="G5227" s="81"/>
      <c r="H5227" s="84"/>
    </row>
    <row r="5228" spans="1:8">
      <c r="A5228" s="82"/>
      <c r="B5228" s="82"/>
      <c r="C5228" s="84"/>
      <c r="D5228" s="83"/>
      <c r="E5228" s="81"/>
      <c r="F5228" s="81"/>
      <c r="G5228" s="81"/>
      <c r="H5228" s="84"/>
    </row>
    <row r="5229" spans="1:8">
      <c r="A5229" s="82"/>
      <c r="B5229" s="82"/>
      <c r="C5229" s="84"/>
      <c r="D5229" s="83"/>
      <c r="E5229" s="81"/>
      <c r="F5229" s="81"/>
      <c r="G5229" s="81"/>
      <c r="H5229" s="84"/>
    </row>
    <row r="5230" spans="1:8">
      <c r="A5230" s="82"/>
      <c r="B5230" s="82"/>
      <c r="C5230" s="84"/>
      <c r="D5230" s="83"/>
      <c r="E5230" s="81"/>
      <c r="F5230" s="81"/>
      <c r="G5230" s="81"/>
      <c r="H5230" s="84"/>
    </row>
    <row r="5231" spans="1:8">
      <c r="A5231" s="82"/>
      <c r="B5231" s="82"/>
      <c r="C5231" s="84"/>
      <c r="D5231" s="83"/>
      <c r="E5231" s="81"/>
      <c r="F5231" s="81"/>
      <c r="G5231" s="81"/>
      <c r="H5231" s="84"/>
    </row>
    <row r="5232" spans="1:8">
      <c r="A5232" s="82"/>
      <c r="B5232" s="82"/>
      <c r="C5232" s="84"/>
      <c r="D5232" s="83"/>
      <c r="E5232" s="81"/>
      <c r="F5232" s="81"/>
      <c r="G5232" s="81"/>
      <c r="H5232" s="84"/>
    </row>
    <row r="5233" spans="1:8">
      <c r="A5233" s="82"/>
      <c r="B5233" s="82"/>
      <c r="C5233" s="84"/>
      <c r="D5233" s="83"/>
      <c r="E5233" s="81"/>
      <c r="F5233" s="81"/>
      <c r="G5233" s="81"/>
      <c r="H5233" s="84"/>
    </row>
    <row r="5234" spans="1:8">
      <c r="A5234" s="82"/>
      <c r="B5234" s="82"/>
      <c r="C5234" s="84"/>
      <c r="D5234" s="83"/>
      <c r="E5234" s="81"/>
      <c r="F5234" s="81"/>
      <c r="G5234" s="81"/>
      <c r="H5234" s="84"/>
    </row>
    <row r="5235" spans="1:8">
      <c r="A5235" s="82"/>
      <c r="B5235" s="82"/>
      <c r="C5235" s="84"/>
      <c r="D5235" s="83"/>
      <c r="E5235" s="81"/>
      <c r="F5235" s="81"/>
      <c r="G5235" s="81"/>
      <c r="H5235" s="84"/>
    </row>
    <row r="5236" spans="1:8">
      <c r="A5236" s="82"/>
      <c r="B5236" s="82"/>
      <c r="C5236" s="84"/>
      <c r="D5236" s="83"/>
      <c r="E5236" s="81"/>
      <c r="F5236" s="81"/>
      <c r="G5236" s="81"/>
      <c r="H5236" s="84"/>
    </row>
    <row r="5237" spans="1:8">
      <c r="A5237" s="82"/>
      <c r="B5237" s="82"/>
      <c r="C5237" s="84"/>
      <c r="D5237" s="83"/>
      <c r="E5237" s="81"/>
      <c r="F5237" s="81"/>
      <c r="G5237" s="81"/>
      <c r="H5237" s="84"/>
    </row>
    <row r="5238" spans="1:8">
      <c r="A5238" s="82"/>
      <c r="B5238" s="82"/>
      <c r="C5238" s="84"/>
      <c r="D5238" s="83"/>
      <c r="E5238" s="81"/>
      <c r="F5238" s="81"/>
      <c r="G5238" s="81"/>
      <c r="H5238" s="84"/>
    </row>
    <row r="5239" spans="1:8">
      <c r="A5239" s="82"/>
      <c r="B5239" s="82"/>
      <c r="C5239" s="84"/>
      <c r="D5239" s="83"/>
      <c r="E5239" s="81"/>
      <c r="F5239" s="81"/>
      <c r="G5239" s="81"/>
      <c r="H5239" s="84"/>
    </row>
    <row r="5240" spans="1:8">
      <c r="A5240" s="82"/>
      <c r="B5240" s="82"/>
      <c r="C5240" s="84"/>
      <c r="D5240" s="83"/>
      <c r="E5240" s="81"/>
      <c r="F5240" s="81"/>
      <c r="G5240" s="81"/>
      <c r="H5240" s="84"/>
    </row>
    <row r="5241" spans="1:8">
      <c r="A5241" s="82"/>
      <c r="B5241" s="82"/>
      <c r="C5241" s="84"/>
      <c r="D5241" s="83"/>
      <c r="E5241" s="81"/>
      <c r="F5241" s="81"/>
      <c r="G5241" s="81"/>
      <c r="H5241" s="84"/>
    </row>
    <row r="5242" spans="1:8">
      <c r="A5242" s="82"/>
      <c r="B5242" s="82"/>
      <c r="C5242" s="84"/>
      <c r="D5242" s="83"/>
      <c r="E5242" s="81"/>
      <c r="F5242" s="81"/>
      <c r="G5242" s="81"/>
      <c r="H5242" s="84"/>
    </row>
    <row r="5243" spans="1:8">
      <c r="A5243" s="82"/>
      <c r="B5243" s="82"/>
      <c r="C5243" s="84"/>
      <c r="D5243" s="83"/>
      <c r="E5243" s="81"/>
      <c r="F5243" s="81"/>
      <c r="G5243" s="81"/>
      <c r="H5243" s="84"/>
    </row>
    <row r="5244" spans="1:8">
      <c r="A5244" s="82"/>
      <c r="B5244" s="82"/>
      <c r="C5244" s="84"/>
      <c r="D5244" s="83"/>
      <c r="E5244" s="81"/>
      <c r="F5244" s="81"/>
      <c r="G5244" s="81"/>
      <c r="H5244" s="84"/>
    </row>
    <row r="5245" spans="1:8">
      <c r="A5245" s="82"/>
      <c r="B5245" s="82"/>
      <c r="C5245" s="84"/>
      <c r="D5245" s="83"/>
      <c r="E5245" s="81"/>
      <c r="F5245" s="81"/>
      <c r="G5245" s="81"/>
      <c r="H5245" s="84"/>
    </row>
    <row r="5246" spans="1:8">
      <c r="A5246" s="82"/>
      <c r="B5246" s="82"/>
      <c r="C5246" s="84"/>
      <c r="D5246" s="83"/>
      <c r="E5246" s="81"/>
      <c r="F5246" s="81"/>
      <c r="G5246" s="81"/>
      <c r="H5246" s="84"/>
    </row>
    <row r="5247" spans="1:8">
      <c r="A5247" s="82"/>
      <c r="B5247" s="82"/>
      <c r="C5247" s="84"/>
      <c r="D5247" s="83"/>
      <c r="E5247" s="81"/>
      <c r="F5247" s="81"/>
      <c r="G5247" s="81"/>
      <c r="H5247" s="84"/>
    </row>
    <row r="5248" spans="1:8">
      <c r="A5248" s="82"/>
      <c r="B5248" s="82"/>
      <c r="C5248" s="84"/>
      <c r="D5248" s="83"/>
      <c r="E5248" s="81"/>
      <c r="F5248" s="81"/>
      <c r="G5248" s="81"/>
      <c r="H5248" s="84"/>
    </row>
    <row r="5249" spans="1:8">
      <c r="A5249" s="82"/>
      <c r="B5249" s="82"/>
      <c r="C5249" s="84"/>
      <c r="D5249" s="83"/>
      <c r="E5249" s="81"/>
      <c r="F5249" s="81"/>
      <c r="G5249" s="81"/>
      <c r="H5249" s="84"/>
    </row>
    <row r="5250" spans="1:8">
      <c r="A5250" s="82"/>
      <c r="B5250" s="82"/>
      <c r="C5250" s="84"/>
      <c r="D5250" s="83"/>
      <c r="E5250" s="81"/>
      <c r="F5250" s="81"/>
      <c r="G5250" s="81"/>
      <c r="H5250" s="84"/>
    </row>
    <row r="5251" spans="1:8">
      <c r="A5251" s="82"/>
      <c r="B5251" s="82"/>
      <c r="C5251" s="84"/>
      <c r="D5251" s="83"/>
      <c r="E5251" s="81"/>
      <c r="F5251" s="81"/>
      <c r="G5251" s="81"/>
      <c r="H5251" s="84"/>
    </row>
    <row r="5252" spans="1:8">
      <c r="A5252" s="82"/>
      <c r="B5252" s="82"/>
      <c r="C5252" s="84"/>
      <c r="D5252" s="83"/>
      <c r="E5252" s="81"/>
      <c r="F5252" s="81"/>
      <c r="G5252" s="81"/>
      <c r="H5252" s="84"/>
    </row>
    <row r="5253" spans="1:8">
      <c r="A5253" s="82"/>
      <c r="B5253" s="82"/>
      <c r="C5253" s="84"/>
      <c r="D5253" s="83"/>
      <c r="E5253" s="81"/>
      <c r="F5253" s="81"/>
      <c r="G5253" s="81"/>
      <c r="H5253" s="84"/>
    </row>
    <row r="5254" spans="1:8">
      <c r="A5254" s="82"/>
      <c r="B5254" s="82"/>
      <c r="C5254" s="84"/>
      <c r="D5254" s="83"/>
      <c r="E5254" s="81"/>
      <c r="F5254" s="81"/>
      <c r="G5254" s="81"/>
      <c r="H5254" s="84"/>
    </row>
    <row r="5255" spans="1:8">
      <c r="A5255" s="82"/>
      <c r="B5255" s="82"/>
      <c r="C5255" s="84"/>
      <c r="D5255" s="83"/>
      <c r="E5255" s="81"/>
      <c r="F5255" s="81"/>
      <c r="G5255" s="81"/>
      <c r="H5255" s="84"/>
    </row>
    <row r="5256" spans="1:8">
      <c r="A5256" s="82"/>
      <c r="B5256" s="82"/>
      <c r="C5256" s="84"/>
      <c r="D5256" s="83"/>
      <c r="E5256" s="81"/>
      <c r="F5256" s="81"/>
      <c r="G5256" s="81"/>
      <c r="H5256" s="84"/>
    </row>
    <row r="5257" spans="1:8">
      <c r="A5257" s="82"/>
      <c r="B5257" s="82"/>
      <c r="C5257" s="84"/>
      <c r="D5257" s="83"/>
      <c r="E5257" s="81"/>
      <c r="F5257" s="81"/>
      <c r="G5257" s="81"/>
      <c r="H5257" s="84"/>
    </row>
    <row r="5258" spans="1:8">
      <c r="A5258" s="82"/>
      <c r="B5258" s="82"/>
      <c r="C5258" s="84"/>
      <c r="D5258" s="83"/>
      <c r="E5258" s="81"/>
      <c r="F5258" s="81"/>
      <c r="G5258" s="81"/>
      <c r="H5258" s="84"/>
    </row>
    <row r="5259" spans="1:8">
      <c r="A5259" s="82"/>
      <c r="B5259" s="82"/>
      <c r="C5259" s="84"/>
      <c r="D5259" s="83"/>
      <c r="E5259" s="81"/>
      <c r="F5259" s="81"/>
      <c r="G5259" s="81"/>
      <c r="H5259" s="84"/>
    </row>
    <row r="5260" spans="1:8">
      <c r="A5260" s="82"/>
      <c r="B5260" s="82"/>
      <c r="C5260" s="84"/>
      <c r="D5260" s="83"/>
      <c r="E5260" s="81"/>
      <c r="F5260" s="81"/>
      <c r="G5260" s="81"/>
      <c r="H5260" s="84"/>
    </row>
    <row r="5261" spans="1:8">
      <c r="A5261" s="82"/>
      <c r="B5261" s="82"/>
      <c r="C5261" s="84"/>
      <c r="D5261" s="83"/>
      <c r="E5261" s="81"/>
      <c r="F5261" s="81"/>
      <c r="G5261" s="81"/>
      <c r="H5261" s="84"/>
    </row>
    <row r="5262" spans="1:8">
      <c r="A5262" s="82"/>
      <c r="B5262" s="82"/>
      <c r="C5262" s="84"/>
      <c r="D5262" s="83"/>
      <c r="E5262" s="81"/>
      <c r="F5262" s="81"/>
      <c r="G5262" s="81"/>
      <c r="H5262" s="84"/>
    </row>
    <row r="5263" spans="1:8">
      <c r="A5263" s="82"/>
      <c r="B5263" s="82"/>
      <c r="C5263" s="84"/>
      <c r="D5263" s="83"/>
      <c r="E5263" s="81"/>
      <c r="F5263" s="81"/>
      <c r="G5263" s="81"/>
      <c r="H5263" s="84"/>
    </row>
    <row r="5264" spans="1:8">
      <c r="A5264" s="82"/>
      <c r="B5264" s="82"/>
      <c r="C5264" s="84"/>
      <c r="D5264" s="83"/>
      <c r="E5264" s="81"/>
      <c r="F5264" s="81"/>
      <c r="G5264" s="81"/>
      <c r="H5264" s="84"/>
    </row>
    <row r="5265" spans="1:8">
      <c r="A5265" s="82"/>
      <c r="B5265" s="82"/>
      <c r="C5265" s="84"/>
      <c r="D5265" s="83"/>
      <c r="E5265" s="81"/>
      <c r="F5265" s="81"/>
      <c r="G5265" s="81"/>
      <c r="H5265" s="84"/>
    </row>
    <row r="5266" spans="1:8">
      <c r="A5266" s="82"/>
      <c r="B5266" s="82"/>
      <c r="C5266" s="84"/>
      <c r="D5266" s="83"/>
      <c r="E5266" s="81"/>
      <c r="F5266" s="81"/>
      <c r="G5266" s="81"/>
      <c r="H5266" s="84"/>
    </row>
    <row r="5267" spans="1:8">
      <c r="A5267" s="82"/>
      <c r="B5267" s="82"/>
      <c r="C5267" s="84"/>
      <c r="D5267" s="83"/>
      <c r="E5267" s="81"/>
      <c r="F5267" s="81"/>
      <c r="G5267" s="81"/>
      <c r="H5267" s="84"/>
    </row>
    <row r="5268" spans="1:8">
      <c r="A5268" s="82"/>
      <c r="B5268" s="82"/>
      <c r="C5268" s="84"/>
      <c r="D5268" s="83"/>
      <c r="E5268" s="81"/>
      <c r="F5268" s="81"/>
      <c r="G5268" s="81"/>
      <c r="H5268" s="84"/>
    </row>
    <row r="5269" spans="1:8">
      <c r="A5269" s="82"/>
      <c r="B5269" s="82"/>
      <c r="C5269" s="84"/>
      <c r="D5269" s="83"/>
      <c r="E5269" s="81"/>
      <c r="F5269" s="81"/>
      <c r="G5269" s="81"/>
      <c r="H5269" s="84"/>
    </row>
    <row r="5270" spans="1:8">
      <c r="A5270" s="82"/>
      <c r="B5270" s="82"/>
      <c r="C5270" s="84"/>
      <c r="D5270" s="83"/>
      <c r="E5270" s="81"/>
      <c r="F5270" s="81"/>
      <c r="G5270" s="81"/>
      <c r="H5270" s="84"/>
    </row>
    <row r="5271" spans="1:8">
      <c r="A5271" s="82"/>
      <c r="B5271" s="82"/>
      <c r="C5271" s="84"/>
      <c r="D5271" s="83"/>
      <c r="E5271" s="81"/>
      <c r="F5271" s="81"/>
      <c r="G5271" s="81"/>
      <c r="H5271" s="84"/>
    </row>
    <row r="5272" spans="1:8">
      <c r="A5272" s="82"/>
      <c r="B5272" s="82"/>
      <c r="C5272" s="84"/>
      <c r="D5272" s="83"/>
      <c r="E5272" s="81"/>
      <c r="F5272" s="81"/>
      <c r="G5272" s="81"/>
      <c r="H5272" s="84"/>
    </row>
    <row r="5273" spans="1:8">
      <c r="A5273" s="82"/>
      <c r="B5273" s="82"/>
      <c r="C5273" s="84"/>
      <c r="D5273" s="83"/>
      <c r="E5273" s="81"/>
      <c r="F5273" s="81"/>
      <c r="G5273" s="81"/>
      <c r="H5273" s="84"/>
    </row>
    <row r="5274" spans="1:8">
      <c r="A5274" s="82"/>
      <c r="B5274" s="82"/>
      <c r="C5274" s="84"/>
      <c r="D5274" s="83"/>
      <c r="E5274" s="81"/>
      <c r="F5274" s="81"/>
      <c r="G5274" s="81"/>
      <c r="H5274" s="84"/>
    </row>
    <row r="5275" spans="1:8">
      <c r="A5275" s="82"/>
      <c r="B5275" s="82"/>
      <c r="C5275" s="84"/>
      <c r="D5275" s="83"/>
      <c r="E5275" s="81"/>
      <c r="F5275" s="81"/>
      <c r="G5275" s="81"/>
      <c r="H5275" s="84"/>
    </row>
    <row r="5276" spans="1:8">
      <c r="A5276" s="82"/>
      <c r="B5276" s="82"/>
      <c r="C5276" s="84"/>
      <c r="D5276" s="83"/>
      <c r="E5276" s="81"/>
      <c r="F5276" s="81"/>
      <c r="G5276" s="81"/>
      <c r="H5276" s="84"/>
    </row>
    <row r="5277" spans="1:8">
      <c r="A5277" s="82"/>
      <c r="B5277" s="82"/>
      <c r="C5277" s="84"/>
      <c r="D5277" s="83"/>
      <c r="E5277" s="81"/>
      <c r="F5277" s="81"/>
      <c r="G5277" s="81"/>
      <c r="H5277" s="84"/>
    </row>
    <row r="5278" spans="1:8">
      <c r="A5278" s="82"/>
      <c r="B5278" s="82"/>
      <c r="C5278" s="84"/>
      <c r="D5278" s="83"/>
      <c r="E5278" s="81"/>
      <c r="F5278" s="81"/>
      <c r="G5278" s="81"/>
      <c r="H5278" s="84"/>
    </row>
    <row r="5279" spans="1:8">
      <c r="A5279" s="82"/>
      <c r="B5279" s="82"/>
      <c r="C5279" s="84"/>
      <c r="D5279" s="83"/>
      <c r="E5279" s="81"/>
      <c r="F5279" s="81"/>
      <c r="G5279" s="81"/>
      <c r="H5279" s="84"/>
    </row>
    <row r="5280" spans="1:8">
      <c r="A5280" s="82"/>
      <c r="B5280" s="82"/>
      <c r="C5280" s="84"/>
      <c r="D5280" s="83"/>
      <c r="E5280" s="81"/>
      <c r="F5280" s="81"/>
      <c r="G5280" s="81"/>
      <c r="H5280" s="84"/>
    </row>
    <row r="5281" spans="1:8">
      <c r="A5281" s="82"/>
      <c r="B5281" s="82"/>
      <c r="C5281" s="84"/>
      <c r="D5281" s="83"/>
      <c r="E5281" s="81"/>
      <c r="F5281" s="81"/>
      <c r="G5281" s="81"/>
      <c r="H5281" s="84"/>
    </row>
    <row r="5282" spans="1:8">
      <c r="A5282" s="82"/>
      <c r="B5282" s="82"/>
      <c r="C5282" s="84"/>
      <c r="D5282" s="83"/>
      <c r="E5282" s="81"/>
      <c r="F5282" s="81"/>
      <c r="G5282" s="81"/>
      <c r="H5282" s="84"/>
    </row>
    <row r="5283" spans="1:8">
      <c r="A5283" s="82"/>
      <c r="B5283" s="82"/>
      <c r="C5283" s="84"/>
      <c r="D5283" s="83"/>
      <c r="E5283" s="81"/>
      <c r="F5283" s="81"/>
      <c r="G5283" s="81"/>
      <c r="H5283" s="84"/>
    </row>
    <row r="5284" spans="1:8">
      <c r="A5284" s="82"/>
      <c r="B5284" s="82"/>
      <c r="C5284" s="84"/>
      <c r="D5284" s="83"/>
      <c r="E5284" s="81"/>
      <c r="F5284" s="81"/>
      <c r="G5284" s="81"/>
      <c r="H5284" s="84"/>
    </row>
    <row r="5285" spans="1:8">
      <c r="A5285" s="82"/>
      <c r="B5285" s="82"/>
      <c r="C5285" s="84"/>
      <c r="D5285" s="83"/>
      <c r="E5285" s="81"/>
      <c r="F5285" s="81"/>
      <c r="G5285" s="81"/>
      <c r="H5285" s="84"/>
    </row>
    <row r="5286" spans="1:8">
      <c r="A5286" s="82"/>
      <c r="B5286" s="82"/>
      <c r="C5286" s="84"/>
      <c r="D5286" s="83"/>
      <c r="E5286" s="81"/>
      <c r="F5286" s="81"/>
      <c r="G5286" s="81"/>
      <c r="H5286" s="84"/>
    </row>
    <row r="5287" spans="1:8">
      <c r="A5287" s="82"/>
      <c r="B5287" s="82"/>
      <c r="C5287" s="84"/>
      <c r="D5287" s="83"/>
      <c r="E5287" s="81"/>
      <c r="F5287" s="81"/>
      <c r="G5287" s="81"/>
      <c r="H5287" s="84"/>
    </row>
    <row r="5288" spans="1:8">
      <c r="A5288" s="82"/>
      <c r="B5288" s="82"/>
      <c r="C5288" s="84"/>
      <c r="D5288" s="83"/>
      <c r="E5288" s="81"/>
      <c r="F5288" s="81"/>
      <c r="G5288" s="81"/>
      <c r="H5288" s="84"/>
    </row>
    <row r="5289" spans="1:8">
      <c r="A5289" s="82"/>
      <c r="B5289" s="82"/>
      <c r="C5289" s="84"/>
      <c r="D5289" s="83"/>
      <c r="E5289" s="81"/>
      <c r="F5289" s="81"/>
      <c r="G5289" s="81"/>
      <c r="H5289" s="84"/>
    </row>
    <row r="5290" spans="1:8">
      <c r="A5290" s="82"/>
      <c r="B5290" s="82"/>
      <c r="C5290" s="84"/>
      <c r="D5290" s="83"/>
      <c r="E5290" s="81"/>
      <c r="F5290" s="81"/>
      <c r="G5290" s="81"/>
      <c r="H5290" s="84"/>
    </row>
    <row r="5291" spans="1:8">
      <c r="A5291" s="82"/>
      <c r="B5291" s="82"/>
      <c r="C5291" s="84"/>
      <c r="D5291" s="83"/>
      <c r="E5291" s="81"/>
      <c r="F5291" s="81"/>
      <c r="G5291" s="81"/>
      <c r="H5291" s="84"/>
    </row>
    <row r="5292" spans="1:8">
      <c r="A5292" s="82"/>
      <c r="B5292" s="82"/>
      <c r="C5292" s="84"/>
      <c r="D5292" s="83"/>
      <c r="E5292" s="81"/>
      <c r="F5292" s="81"/>
      <c r="G5292" s="81"/>
      <c r="H5292" s="84"/>
    </row>
    <row r="5293" spans="1:8">
      <c r="A5293" s="82"/>
      <c r="B5293" s="82"/>
      <c r="C5293" s="84"/>
      <c r="D5293" s="83"/>
      <c r="E5293" s="81"/>
      <c r="F5293" s="81"/>
      <c r="G5293" s="81"/>
      <c r="H5293" s="84"/>
    </row>
    <row r="5294" spans="1:8">
      <c r="A5294" s="82"/>
      <c r="B5294" s="82"/>
      <c r="C5294" s="84"/>
      <c r="D5294" s="83"/>
      <c r="E5294" s="81"/>
      <c r="F5294" s="81"/>
      <c r="G5294" s="81"/>
      <c r="H5294" s="84"/>
    </row>
    <row r="5295" spans="1:8">
      <c r="A5295" s="82"/>
      <c r="B5295" s="82"/>
      <c r="C5295" s="84"/>
      <c r="D5295" s="83"/>
      <c r="E5295" s="81"/>
      <c r="F5295" s="81"/>
      <c r="G5295" s="81"/>
      <c r="H5295" s="84"/>
    </row>
    <row r="5296" spans="1:8">
      <c r="A5296" s="82"/>
      <c r="B5296" s="82"/>
      <c r="C5296" s="84"/>
      <c r="D5296" s="83"/>
      <c r="E5296" s="81"/>
      <c r="F5296" s="81"/>
      <c r="G5296" s="81"/>
      <c r="H5296" s="84"/>
    </row>
    <row r="5297" spans="1:8">
      <c r="A5297" s="82"/>
      <c r="B5297" s="82"/>
      <c r="C5297" s="84"/>
      <c r="D5297" s="83"/>
      <c r="E5297" s="81"/>
      <c r="F5297" s="81"/>
      <c r="G5297" s="81"/>
      <c r="H5297" s="84"/>
    </row>
    <row r="5298" spans="1:8">
      <c r="A5298" s="82"/>
      <c r="B5298" s="82"/>
      <c r="C5298" s="84"/>
      <c r="D5298" s="83"/>
      <c r="E5298" s="81"/>
      <c r="F5298" s="81"/>
      <c r="G5298" s="81"/>
      <c r="H5298" s="84"/>
    </row>
    <row r="5299" spans="1:8">
      <c r="A5299" s="82"/>
      <c r="B5299" s="82"/>
      <c r="C5299" s="84"/>
      <c r="D5299" s="83"/>
      <c r="E5299" s="81"/>
      <c r="F5299" s="81"/>
      <c r="G5299" s="81"/>
      <c r="H5299" s="84"/>
    </row>
    <row r="5300" spans="1:8">
      <c r="A5300" s="82"/>
      <c r="B5300" s="82"/>
      <c r="C5300" s="84"/>
      <c r="D5300" s="83"/>
      <c r="E5300" s="81"/>
      <c r="F5300" s="81"/>
      <c r="G5300" s="81"/>
      <c r="H5300" s="84"/>
    </row>
    <row r="5301" spans="1:8">
      <c r="A5301" s="82"/>
      <c r="B5301" s="82"/>
      <c r="C5301" s="84"/>
      <c r="D5301" s="83"/>
      <c r="E5301" s="81"/>
      <c r="F5301" s="81"/>
      <c r="G5301" s="81"/>
      <c r="H5301" s="84"/>
    </row>
    <row r="5302" spans="1:8">
      <c r="A5302" s="82"/>
      <c r="B5302" s="82"/>
      <c r="C5302" s="84"/>
      <c r="D5302" s="83"/>
      <c r="E5302" s="81"/>
      <c r="F5302" s="81"/>
      <c r="G5302" s="81"/>
      <c r="H5302" s="84"/>
    </row>
    <row r="5303" spans="1:8">
      <c r="A5303" s="82"/>
      <c r="B5303" s="82"/>
      <c r="C5303" s="84"/>
      <c r="D5303" s="83"/>
      <c r="E5303" s="81"/>
      <c r="F5303" s="81"/>
      <c r="G5303" s="81"/>
      <c r="H5303" s="84"/>
    </row>
    <row r="5304" spans="1:8">
      <c r="A5304" s="82"/>
      <c r="B5304" s="82"/>
      <c r="C5304" s="84"/>
      <c r="D5304" s="83"/>
      <c r="E5304" s="81"/>
      <c r="F5304" s="81"/>
      <c r="G5304" s="81"/>
      <c r="H5304" s="84"/>
    </row>
    <row r="5305" spans="1:8">
      <c r="A5305" s="82"/>
      <c r="B5305" s="82"/>
      <c r="C5305" s="84"/>
      <c r="D5305" s="83"/>
      <c r="E5305" s="81"/>
      <c r="F5305" s="81"/>
      <c r="G5305" s="81"/>
      <c r="H5305" s="84"/>
    </row>
    <row r="5306" spans="1:8">
      <c r="A5306" s="82"/>
      <c r="B5306" s="82"/>
      <c r="C5306" s="84"/>
      <c r="D5306" s="83"/>
      <c r="E5306" s="81"/>
      <c r="F5306" s="81"/>
      <c r="G5306" s="81"/>
      <c r="H5306" s="84"/>
    </row>
    <row r="5307" spans="1:8">
      <c r="A5307" s="82"/>
      <c r="B5307" s="82"/>
      <c r="C5307" s="84"/>
      <c r="D5307" s="83"/>
      <c r="E5307" s="81"/>
      <c r="F5307" s="81"/>
      <c r="G5307" s="81"/>
      <c r="H5307" s="84"/>
    </row>
    <row r="5308" spans="1:8">
      <c r="A5308" s="82"/>
      <c r="B5308" s="82"/>
      <c r="C5308" s="84"/>
      <c r="D5308" s="83"/>
      <c r="E5308" s="81"/>
      <c r="F5308" s="81"/>
      <c r="G5308" s="81"/>
      <c r="H5308" s="84"/>
    </row>
    <row r="5309" spans="1:8">
      <c r="A5309" s="82"/>
      <c r="B5309" s="82"/>
      <c r="C5309" s="84"/>
      <c r="D5309" s="83"/>
      <c r="E5309" s="81"/>
      <c r="F5309" s="81"/>
      <c r="G5309" s="81"/>
      <c r="H5309" s="84"/>
    </row>
    <row r="5310" spans="1:8">
      <c r="A5310" s="82"/>
      <c r="B5310" s="82"/>
      <c r="C5310" s="84"/>
      <c r="D5310" s="83"/>
      <c r="E5310" s="81"/>
      <c r="F5310" s="81"/>
      <c r="G5310" s="81"/>
      <c r="H5310" s="84"/>
    </row>
    <row r="5311" spans="1:8">
      <c r="A5311" s="82"/>
      <c r="B5311" s="82"/>
      <c r="C5311" s="84"/>
      <c r="D5311" s="83"/>
      <c r="E5311" s="81"/>
      <c r="F5311" s="81"/>
      <c r="G5311" s="81"/>
      <c r="H5311" s="84"/>
    </row>
    <row r="5312" spans="1:8">
      <c r="A5312" s="82"/>
      <c r="B5312" s="82"/>
      <c r="C5312" s="84"/>
      <c r="D5312" s="83"/>
      <c r="E5312" s="81"/>
      <c r="F5312" s="81"/>
      <c r="G5312" s="81"/>
      <c r="H5312" s="84"/>
    </row>
    <row r="5313" spans="1:8">
      <c r="A5313" s="82"/>
      <c r="B5313" s="82"/>
      <c r="C5313" s="84"/>
      <c r="D5313" s="83"/>
      <c r="E5313" s="81"/>
      <c r="F5313" s="81"/>
      <c r="G5313" s="81"/>
      <c r="H5313" s="84"/>
    </row>
    <row r="5314" spans="1:8">
      <c r="A5314" s="82"/>
      <c r="B5314" s="82"/>
      <c r="C5314" s="84"/>
      <c r="D5314" s="83"/>
      <c r="E5314" s="81"/>
      <c r="F5314" s="81"/>
      <c r="G5314" s="81"/>
      <c r="H5314" s="84"/>
    </row>
    <row r="5315" spans="1:8">
      <c r="A5315" s="82"/>
      <c r="B5315" s="82"/>
      <c r="C5315" s="84"/>
      <c r="D5315" s="83"/>
      <c r="E5315" s="81"/>
      <c r="F5315" s="81"/>
      <c r="G5315" s="81"/>
      <c r="H5315" s="84"/>
    </row>
    <row r="5316" spans="1:8">
      <c r="A5316" s="82"/>
      <c r="B5316" s="82"/>
      <c r="C5316" s="84"/>
      <c r="D5316" s="83"/>
      <c r="E5316" s="81"/>
      <c r="F5316" s="81"/>
      <c r="G5316" s="81"/>
      <c r="H5316" s="84"/>
    </row>
    <row r="5317" spans="1:8">
      <c r="A5317" s="82"/>
      <c r="B5317" s="82"/>
      <c r="C5317" s="84"/>
      <c r="D5317" s="83"/>
      <c r="E5317" s="81"/>
      <c r="F5317" s="81"/>
      <c r="G5317" s="81"/>
      <c r="H5317" s="84"/>
    </row>
    <row r="5318" spans="1:8">
      <c r="A5318" s="82"/>
      <c r="B5318" s="82"/>
      <c r="C5318" s="84"/>
      <c r="D5318" s="83"/>
      <c r="E5318" s="81"/>
      <c r="F5318" s="81"/>
      <c r="G5318" s="81"/>
      <c r="H5318" s="84"/>
    </row>
    <row r="5319" spans="1:8">
      <c r="A5319" s="82"/>
      <c r="B5319" s="82"/>
      <c r="C5319" s="84"/>
      <c r="D5319" s="83"/>
      <c r="E5319" s="81"/>
      <c r="F5319" s="81"/>
      <c r="G5319" s="81"/>
      <c r="H5319" s="84"/>
    </row>
    <row r="5320" spans="1:8">
      <c r="A5320" s="82"/>
      <c r="B5320" s="82"/>
      <c r="C5320" s="84"/>
      <c r="D5320" s="83"/>
      <c r="E5320" s="81"/>
      <c r="F5320" s="81"/>
      <c r="G5320" s="81"/>
      <c r="H5320" s="84"/>
    </row>
    <row r="5321" spans="1:8">
      <c r="A5321" s="82"/>
      <c r="B5321" s="82"/>
      <c r="C5321" s="84"/>
      <c r="D5321" s="83"/>
      <c r="E5321" s="81"/>
      <c r="F5321" s="81"/>
      <c r="G5321" s="81"/>
      <c r="H5321" s="84"/>
    </row>
    <row r="5322" spans="1:8">
      <c r="A5322" s="82"/>
      <c r="B5322" s="82"/>
      <c r="C5322" s="84"/>
      <c r="D5322" s="83"/>
      <c r="E5322" s="81"/>
      <c r="F5322" s="81"/>
      <c r="G5322" s="81"/>
      <c r="H5322" s="84"/>
    </row>
    <row r="5323" spans="1:8">
      <c r="A5323" s="82"/>
      <c r="B5323" s="82"/>
      <c r="C5323" s="84"/>
      <c r="D5323" s="83"/>
      <c r="E5323" s="81"/>
      <c r="F5323" s="81"/>
      <c r="G5323" s="81"/>
      <c r="H5323" s="84"/>
    </row>
    <row r="5324" spans="1:8">
      <c r="A5324" s="82"/>
      <c r="B5324" s="82"/>
      <c r="C5324" s="84"/>
      <c r="D5324" s="83"/>
      <c r="E5324" s="81"/>
      <c r="F5324" s="81"/>
      <c r="G5324" s="81"/>
      <c r="H5324" s="84"/>
    </row>
    <row r="5325" spans="1:8">
      <c r="A5325" s="82"/>
      <c r="B5325" s="82"/>
      <c r="C5325" s="84"/>
      <c r="D5325" s="83"/>
      <c r="E5325" s="81"/>
      <c r="F5325" s="81"/>
      <c r="G5325" s="81"/>
      <c r="H5325" s="84"/>
    </row>
    <row r="5326" spans="1:8">
      <c r="A5326" s="82"/>
      <c r="B5326" s="82"/>
      <c r="C5326" s="84"/>
      <c r="D5326" s="83"/>
      <c r="E5326" s="81"/>
      <c r="F5326" s="81"/>
      <c r="G5326" s="81"/>
      <c r="H5326" s="84"/>
    </row>
    <row r="5327" spans="1:8">
      <c r="A5327" s="82"/>
      <c r="B5327" s="82"/>
      <c r="C5327" s="84"/>
      <c r="D5327" s="83"/>
      <c r="E5327" s="81"/>
      <c r="F5327" s="81"/>
      <c r="G5327" s="81"/>
      <c r="H5327" s="84"/>
    </row>
    <row r="5328" spans="1:8">
      <c r="A5328" s="82"/>
      <c r="B5328" s="82"/>
      <c r="C5328" s="84"/>
      <c r="D5328" s="83"/>
      <c r="E5328" s="81"/>
      <c r="F5328" s="81"/>
      <c r="G5328" s="81"/>
      <c r="H5328" s="84"/>
    </row>
    <row r="5329" spans="1:8">
      <c r="A5329" s="82"/>
      <c r="B5329" s="82"/>
      <c r="C5329" s="84"/>
      <c r="D5329" s="83"/>
      <c r="E5329" s="81"/>
      <c r="F5329" s="81"/>
      <c r="G5329" s="81"/>
      <c r="H5329" s="84"/>
    </row>
    <row r="5330" spans="1:8">
      <c r="A5330" s="82"/>
      <c r="B5330" s="82"/>
      <c r="C5330" s="84"/>
      <c r="D5330" s="83"/>
      <c r="E5330" s="81"/>
      <c r="F5330" s="81"/>
      <c r="G5330" s="81"/>
      <c r="H5330" s="84"/>
    </row>
    <row r="5331" spans="1:8">
      <c r="A5331" s="82"/>
      <c r="B5331" s="82"/>
      <c r="C5331" s="84"/>
      <c r="D5331" s="83"/>
      <c r="E5331" s="81"/>
      <c r="F5331" s="81"/>
      <c r="G5331" s="81"/>
      <c r="H5331" s="84"/>
    </row>
    <row r="5332" spans="1:8">
      <c r="A5332" s="82"/>
      <c r="B5332" s="82"/>
      <c r="C5332" s="84"/>
      <c r="D5332" s="83"/>
      <c r="E5332" s="81"/>
      <c r="F5332" s="81"/>
      <c r="G5332" s="81"/>
      <c r="H5332" s="84"/>
    </row>
    <row r="5333" spans="1:8">
      <c r="A5333" s="82"/>
      <c r="B5333" s="82"/>
      <c r="C5333" s="84"/>
      <c r="D5333" s="83"/>
      <c r="E5333" s="81"/>
      <c r="F5333" s="81"/>
      <c r="G5333" s="81"/>
      <c r="H5333" s="84"/>
    </row>
    <row r="5334" spans="1:8">
      <c r="A5334" s="82"/>
      <c r="B5334" s="82"/>
      <c r="C5334" s="84"/>
      <c r="D5334" s="83"/>
      <c r="E5334" s="81"/>
      <c r="F5334" s="81"/>
      <c r="G5334" s="81"/>
      <c r="H5334" s="84"/>
    </row>
    <row r="5335" spans="1:8">
      <c r="A5335" s="82"/>
      <c r="B5335" s="82"/>
      <c r="C5335" s="84"/>
      <c r="D5335" s="83"/>
      <c r="E5335" s="81"/>
      <c r="F5335" s="81"/>
      <c r="G5335" s="81"/>
      <c r="H5335" s="84"/>
    </row>
    <row r="5336" spans="1:8">
      <c r="A5336" s="82"/>
      <c r="B5336" s="82"/>
      <c r="C5336" s="84"/>
      <c r="D5336" s="83"/>
      <c r="E5336" s="81"/>
      <c r="F5336" s="81"/>
      <c r="G5336" s="81"/>
      <c r="H5336" s="84"/>
    </row>
    <row r="5337" spans="1:8">
      <c r="A5337" s="82"/>
      <c r="B5337" s="82"/>
      <c r="C5337" s="84"/>
      <c r="D5337" s="83"/>
      <c r="E5337" s="81"/>
      <c r="F5337" s="81"/>
      <c r="G5337" s="81"/>
      <c r="H5337" s="84"/>
    </row>
    <row r="5338" spans="1:8">
      <c r="A5338" s="82"/>
      <c r="B5338" s="82"/>
      <c r="C5338" s="84"/>
      <c r="D5338" s="83"/>
      <c r="E5338" s="81"/>
      <c r="F5338" s="81"/>
      <c r="G5338" s="81"/>
      <c r="H5338" s="84"/>
    </row>
    <row r="5339" spans="1:8">
      <c r="A5339" s="82"/>
      <c r="B5339" s="82"/>
      <c r="C5339" s="84"/>
      <c r="D5339" s="83"/>
      <c r="E5339" s="81"/>
      <c r="F5339" s="81"/>
      <c r="G5339" s="81"/>
      <c r="H5339" s="84"/>
    </row>
    <row r="5340" spans="1:8">
      <c r="A5340" s="82"/>
      <c r="B5340" s="82"/>
      <c r="C5340" s="84"/>
      <c r="D5340" s="83"/>
      <c r="E5340" s="81"/>
      <c r="F5340" s="81"/>
      <c r="G5340" s="81"/>
      <c r="H5340" s="84"/>
    </row>
    <row r="5341" spans="1:8">
      <c r="A5341" s="82"/>
      <c r="B5341" s="82"/>
      <c r="C5341" s="84"/>
      <c r="D5341" s="83"/>
      <c r="E5341" s="81"/>
      <c r="F5341" s="81"/>
      <c r="G5341" s="81"/>
      <c r="H5341" s="84"/>
    </row>
    <row r="5342" spans="1:8">
      <c r="A5342" s="82"/>
      <c r="B5342" s="82"/>
      <c r="C5342" s="84"/>
      <c r="D5342" s="83"/>
      <c r="E5342" s="81"/>
      <c r="F5342" s="81"/>
      <c r="G5342" s="81"/>
      <c r="H5342" s="84"/>
    </row>
    <row r="5343" spans="1:8">
      <c r="A5343" s="82"/>
      <c r="B5343" s="82"/>
      <c r="C5343" s="84"/>
      <c r="D5343" s="83"/>
      <c r="E5343" s="81"/>
      <c r="F5343" s="81"/>
      <c r="G5343" s="81"/>
      <c r="H5343" s="84"/>
    </row>
    <row r="5344" spans="1:8">
      <c r="A5344" s="82"/>
      <c r="B5344" s="82"/>
      <c r="C5344" s="84"/>
      <c r="D5344" s="83"/>
      <c r="E5344" s="81"/>
      <c r="F5344" s="81"/>
      <c r="G5344" s="81"/>
      <c r="H5344" s="84"/>
    </row>
    <row r="5345" spans="1:8">
      <c r="A5345" s="82"/>
      <c r="B5345" s="82"/>
      <c r="C5345" s="84"/>
      <c r="D5345" s="83"/>
      <c r="E5345" s="81"/>
      <c r="F5345" s="81"/>
      <c r="G5345" s="81"/>
      <c r="H5345" s="84"/>
    </row>
    <row r="5346" spans="1:8">
      <c r="A5346" s="82"/>
      <c r="B5346" s="82"/>
      <c r="C5346" s="84"/>
      <c r="D5346" s="83"/>
      <c r="E5346" s="81"/>
      <c r="F5346" s="81"/>
      <c r="G5346" s="81"/>
      <c r="H5346" s="84"/>
    </row>
    <row r="5347" spans="1:8">
      <c r="A5347" s="82"/>
      <c r="B5347" s="82"/>
      <c r="C5347" s="84"/>
      <c r="D5347" s="83"/>
      <c r="E5347" s="81"/>
      <c r="F5347" s="81"/>
      <c r="G5347" s="81"/>
      <c r="H5347" s="84"/>
    </row>
    <row r="5348" spans="1:8">
      <c r="A5348" s="82"/>
      <c r="B5348" s="82"/>
      <c r="C5348" s="84"/>
      <c r="D5348" s="83"/>
      <c r="E5348" s="81"/>
      <c r="F5348" s="81"/>
      <c r="G5348" s="81"/>
      <c r="H5348" s="84"/>
    </row>
    <row r="5349" spans="1:8">
      <c r="A5349" s="82"/>
      <c r="B5349" s="82"/>
      <c r="C5349" s="84"/>
      <c r="D5349" s="83"/>
      <c r="E5349" s="81"/>
      <c r="F5349" s="81"/>
      <c r="G5349" s="81"/>
      <c r="H5349" s="84"/>
    </row>
    <row r="5350" spans="1:8">
      <c r="A5350" s="82"/>
      <c r="B5350" s="82"/>
      <c r="C5350" s="84"/>
      <c r="D5350" s="83"/>
      <c r="E5350" s="81"/>
      <c r="F5350" s="81"/>
      <c r="G5350" s="81"/>
      <c r="H5350" s="84"/>
    </row>
    <row r="5351" spans="1:8">
      <c r="A5351" s="82"/>
      <c r="B5351" s="82"/>
      <c r="C5351" s="84"/>
      <c r="D5351" s="83"/>
      <c r="E5351" s="81"/>
      <c r="F5351" s="81"/>
      <c r="G5351" s="81"/>
      <c r="H5351" s="84"/>
    </row>
    <row r="5352" spans="1:8">
      <c r="A5352" s="82"/>
      <c r="B5352" s="82"/>
      <c r="C5352" s="84"/>
      <c r="D5352" s="83"/>
      <c r="E5352" s="81"/>
      <c r="F5352" s="81"/>
      <c r="G5352" s="81"/>
      <c r="H5352" s="84"/>
    </row>
    <row r="5353" spans="1:8">
      <c r="A5353" s="82"/>
      <c r="B5353" s="82"/>
      <c r="C5353" s="84"/>
      <c r="D5353" s="83"/>
      <c r="E5353" s="81"/>
      <c r="F5353" s="81"/>
      <c r="G5353" s="81"/>
      <c r="H5353" s="84"/>
    </row>
    <row r="5354" spans="1:8">
      <c r="A5354" s="82"/>
      <c r="B5354" s="82"/>
      <c r="C5354" s="84"/>
      <c r="D5354" s="83"/>
      <c r="E5354" s="81"/>
      <c r="F5354" s="81"/>
      <c r="G5354" s="81"/>
      <c r="H5354" s="84"/>
    </row>
    <row r="5355" spans="1:8">
      <c r="A5355" s="82"/>
      <c r="B5355" s="82"/>
      <c r="C5355" s="84"/>
      <c r="D5355" s="83"/>
      <c r="E5355" s="81"/>
      <c r="F5355" s="81"/>
      <c r="G5355" s="81"/>
      <c r="H5355" s="84"/>
    </row>
    <row r="5356" spans="1:8">
      <c r="A5356" s="82"/>
      <c r="B5356" s="82"/>
      <c r="C5356" s="84"/>
      <c r="D5356" s="83"/>
      <c r="E5356" s="81"/>
      <c r="F5356" s="81"/>
      <c r="G5356" s="81"/>
      <c r="H5356" s="84"/>
    </row>
    <row r="5357" spans="1:8">
      <c r="A5357" s="82"/>
      <c r="B5357" s="82"/>
      <c r="C5357" s="84"/>
      <c r="D5357" s="83"/>
      <c r="E5357" s="81"/>
      <c r="F5357" s="81"/>
      <c r="G5357" s="81"/>
      <c r="H5357" s="84"/>
    </row>
    <row r="5358" spans="1:8">
      <c r="A5358" s="82"/>
      <c r="B5358" s="82"/>
      <c r="C5358" s="84"/>
      <c r="D5358" s="83"/>
      <c r="E5358" s="81"/>
      <c r="F5358" s="81"/>
      <c r="G5358" s="81"/>
      <c r="H5358" s="84"/>
    </row>
    <row r="5359" spans="1:8">
      <c r="A5359" s="82"/>
      <c r="B5359" s="82"/>
      <c r="C5359" s="84"/>
      <c r="D5359" s="83"/>
      <c r="E5359" s="81"/>
      <c r="F5359" s="81"/>
      <c r="G5359" s="81"/>
      <c r="H5359" s="84"/>
    </row>
    <row r="5360" spans="1:8">
      <c r="A5360" s="82"/>
      <c r="B5360" s="82"/>
      <c r="C5360" s="84"/>
      <c r="D5360" s="83"/>
      <c r="E5360" s="81"/>
      <c r="F5360" s="81"/>
      <c r="G5360" s="81"/>
      <c r="H5360" s="84"/>
    </row>
    <row r="5361" spans="1:8">
      <c r="A5361" s="82"/>
      <c r="B5361" s="82"/>
      <c r="C5361" s="84"/>
      <c r="D5361" s="83"/>
      <c r="E5361" s="81"/>
      <c r="F5361" s="81"/>
      <c r="G5361" s="81"/>
      <c r="H5361" s="84"/>
    </row>
    <row r="5362" spans="1:8">
      <c r="A5362" s="82"/>
      <c r="B5362" s="82"/>
      <c r="C5362" s="84"/>
      <c r="D5362" s="83"/>
      <c r="E5362" s="81"/>
      <c r="F5362" s="81"/>
      <c r="G5362" s="81"/>
      <c r="H5362" s="84"/>
    </row>
    <row r="5363" spans="1:8">
      <c r="A5363" s="82"/>
      <c r="B5363" s="82"/>
      <c r="C5363" s="84"/>
      <c r="D5363" s="83"/>
      <c r="E5363" s="81"/>
      <c r="F5363" s="81"/>
      <c r="G5363" s="81"/>
      <c r="H5363" s="84"/>
    </row>
    <row r="5364" spans="1:8">
      <c r="A5364" s="82"/>
      <c r="B5364" s="82"/>
      <c r="C5364" s="84"/>
      <c r="D5364" s="83"/>
      <c r="E5364" s="81"/>
      <c r="F5364" s="81"/>
      <c r="G5364" s="81"/>
      <c r="H5364" s="84"/>
    </row>
    <row r="5365" spans="1:8">
      <c r="A5365" s="82"/>
      <c r="B5365" s="82"/>
      <c r="C5365" s="84"/>
      <c r="D5365" s="83"/>
      <c r="E5365" s="81"/>
      <c r="F5365" s="81"/>
      <c r="G5365" s="81"/>
      <c r="H5365" s="84"/>
    </row>
    <row r="5366" spans="1:8">
      <c r="A5366" s="82"/>
      <c r="B5366" s="82"/>
      <c r="C5366" s="84"/>
      <c r="D5366" s="83"/>
      <c r="E5366" s="81"/>
      <c r="F5366" s="81"/>
      <c r="G5366" s="81"/>
      <c r="H5366" s="84"/>
    </row>
    <row r="5367" spans="1:8">
      <c r="A5367" s="82"/>
      <c r="B5367" s="82"/>
      <c r="C5367" s="84"/>
      <c r="D5367" s="83"/>
      <c r="E5367" s="81"/>
      <c r="F5367" s="81"/>
      <c r="G5367" s="81"/>
      <c r="H5367" s="84"/>
    </row>
    <row r="5368" spans="1:8">
      <c r="A5368" s="82"/>
      <c r="B5368" s="82"/>
      <c r="C5368" s="84"/>
      <c r="D5368" s="83"/>
      <c r="E5368" s="81"/>
      <c r="F5368" s="81"/>
      <c r="G5368" s="81"/>
      <c r="H5368" s="84"/>
    </row>
    <row r="5369" spans="1:8">
      <c r="A5369" s="82"/>
      <c r="B5369" s="82"/>
      <c r="C5369" s="84"/>
      <c r="D5369" s="83"/>
      <c r="E5369" s="81"/>
      <c r="F5369" s="81"/>
      <c r="G5369" s="81"/>
      <c r="H5369" s="84"/>
    </row>
    <row r="5370" spans="1:8">
      <c r="A5370" s="82"/>
      <c r="B5370" s="82"/>
      <c r="C5370" s="84"/>
      <c r="D5370" s="83"/>
      <c r="E5370" s="81"/>
      <c r="F5370" s="81"/>
      <c r="G5370" s="81"/>
      <c r="H5370" s="84"/>
    </row>
    <row r="5371" spans="1:8">
      <c r="A5371" s="82"/>
      <c r="B5371" s="82"/>
      <c r="C5371" s="84"/>
      <c r="D5371" s="83"/>
      <c r="E5371" s="81"/>
      <c r="F5371" s="81"/>
      <c r="G5371" s="81"/>
      <c r="H5371" s="84"/>
    </row>
    <row r="5372" spans="1:8">
      <c r="A5372" s="82"/>
      <c r="B5372" s="82"/>
      <c r="C5372" s="84"/>
      <c r="D5372" s="83"/>
      <c r="E5372" s="81"/>
      <c r="F5372" s="81"/>
      <c r="G5372" s="81"/>
      <c r="H5372" s="84"/>
    </row>
    <row r="5373" spans="1:8">
      <c r="A5373" s="82"/>
      <c r="B5373" s="82"/>
      <c r="C5373" s="84"/>
      <c r="D5373" s="83"/>
      <c r="E5373" s="81"/>
      <c r="F5373" s="81"/>
      <c r="G5373" s="81"/>
      <c r="H5373" s="84"/>
    </row>
    <row r="5374" spans="1:8">
      <c r="A5374" s="82"/>
      <c r="B5374" s="82"/>
      <c r="C5374" s="84"/>
      <c r="D5374" s="83"/>
      <c r="E5374" s="81"/>
      <c r="F5374" s="81"/>
      <c r="G5374" s="81"/>
      <c r="H5374" s="84"/>
    </row>
    <row r="5375" spans="1:8">
      <c r="A5375" s="82"/>
      <c r="B5375" s="82"/>
      <c r="C5375" s="84"/>
      <c r="D5375" s="83"/>
      <c r="E5375" s="81"/>
      <c r="F5375" s="81"/>
      <c r="G5375" s="81"/>
      <c r="H5375" s="84"/>
    </row>
    <row r="5376" spans="1:8">
      <c r="A5376" s="82"/>
      <c r="B5376" s="82"/>
      <c r="C5376" s="84"/>
      <c r="D5376" s="83"/>
      <c r="E5376" s="81"/>
      <c r="F5376" s="81"/>
      <c r="G5376" s="81"/>
      <c r="H5376" s="84"/>
    </row>
    <row r="5377" spans="1:8">
      <c r="A5377" s="82"/>
      <c r="B5377" s="82"/>
      <c r="C5377" s="84"/>
      <c r="D5377" s="83"/>
      <c r="E5377" s="81"/>
      <c r="F5377" s="81"/>
      <c r="G5377" s="81"/>
      <c r="H5377" s="84"/>
    </row>
    <row r="5378" spans="1:8">
      <c r="A5378" s="82"/>
      <c r="B5378" s="82"/>
      <c r="C5378" s="84"/>
      <c r="D5378" s="83"/>
      <c r="E5378" s="81"/>
      <c r="F5378" s="81"/>
      <c r="G5378" s="81"/>
      <c r="H5378" s="84"/>
    </row>
    <row r="5379" spans="1:8">
      <c r="A5379" s="82"/>
      <c r="B5379" s="82"/>
      <c r="C5379" s="84"/>
      <c r="D5379" s="83"/>
      <c r="E5379" s="81"/>
      <c r="F5379" s="81"/>
      <c r="G5379" s="81"/>
      <c r="H5379" s="84"/>
    </row>
    <row r="5380" spans="1:8">
      <c r="A5380" s="82"/>
      <c r="B5380" s="82"/>
      <c r="C5380" s="84"/>
      <c r="D5380" s="83"/>
      <c r="E5380" s="81"/>
      <c r="F5380" s="81"/>
      <c r="G5380" s="81"/>
      <c r="H5380" s="84"/>
    </row>
    <row r="5381" spans="1:8">
      <c r="A5381" s="82"/>
      <c r="B5381" s="82"/>
      <c r="C5381" s="84"/>
      <c r="D5381" s="83"/>
      <c r="E5381" s="81"/>
      <c r="F5381" s="81"/>
      <c r="G5381" s="81"/>
      <c r="H5381" s="84"/>
    </row>
    <row r="5382" spans="1:8">
      <c r="A5382" s="82"/>
      <c r="B5382" s="82"/>
      <c r="C5382" s="84"/>
      <c r="D5382" s="83"/>
      <c r="E5382" s="81"/>
      <c r="F5382" s="81"/>
      <c r="G5382" s="81"/>
      <c r="H5382" s="84"/>
    </row>
    <row r="5383" spans="1:8">
      <c r="A5383" s="82"/>
      <c r="B5383" s="82"/>
      <c r="C5383" s="84"/>
      <c r="D5383" s="83"/>
      <c r="E5383" s="81"/>
      <c r="F5383" s="81"/>
      <c r="G5383" s="81"/>
      <c r="H5383" s="84"/>
    </row>
    <row r="5384" spans="1:8">
      <c r="A5384" s="82"/>
      <c r="B5384" s="82"/>
      <c r="C5384" s="84"/>
      <c r="D5384" s="83"/>
      <c r="E5384" s="81"/>
      <c r="F5384" s="81"/>
      <c r="G5384" s="81"/>
      <c r="H5384" s="84"/>
    </row>
    <row r="5385" spans="1:8">
      <c r="A5385" s="82"/>
      <c r="B5385" s="82"/>
      <c r="C5385" s="84"/>
      <c r="D5385" s="83"/>
      <c r="E5385" s="81"/>
      <c r="F5385" s="81"/>
      <c r="G5385" s="81"/>
      <c r="H5385" s="84"/>
    </row>
    <row r="5386" spans="1:8">
      <c r="A5386" s="82"/>
      <c r="B5386" s="82"/>
      <c r="C5386" s="84"/>
      <c r="D5386" s="83"/>
      <c r="E5386" s="81"/>
      <c r="F5386" s="81"/>
      <c r="G5386" s="81"/>
      <c r="H5386" s="84"/>
    </row>
    <row r="5387" spans="1:8">
      <c r="A5387" s="82"/>
      <c r="B5387" s="82"/>
      <c r="C5387" s="84"/>
      <c r="D5387" s="83"/>
      <c r="E5387" s="81"/>
      <c r="F5387" s="81"/>
      <c r="G5387" s="81"/>
      <c r="H5387" s="84"/>
    </row>
    <row r="5388" spans="1:8">
      <c r="A5388" s="82"/>
      <c r="B5388" s="82"/>
      <c r="C5388" s="84"/>
      <c r="D5388" s="83"/>
      <c r="E5388" s="81"/>
      <c r="F5388" s="81"/>
      <c r="G5388" s="81"/>
      <c r="H5388" s="84"/>
    </row>
    <row r="5389" spans="1:8">
      <c r="A5389" s="82"/>
      <c r="B5389" s="82"/>
      <c r="C5389" s="84"/>
      <c r="D5389" s="83"/>
      <c r="E5389" s="81"/>
      <c r="F5389" s="81"/>
      <c r="G5389" s="81"/>
      <c r="H5389" s="84"/>
    </row>
    <row r="5390" spans="1:8">
      <c r="A5390" s="82"/>
      <c r="B5390" s="82"/>
      <c r="C5390" s="84"/>
      <c r="D5390" s="83"/>
      <c r="E5390" s="81"/>
      <c r="F5390" s="81"/>
      <c r="G5390" s="81"/>
      <c r="H5390" s="84"/>
    </row>
    <row r="5391" spans="1:8">
      <c r="A5391" s="82"/>
      <c r="B5391" s="82"/>
      <c r="C5391" s="84"/>
      <c r="D5391" s="83"/>
      <c r="E5391" s="81"/>
      <c r="F5391" s="81"/>
      <c r="G5391" s="81"/>
      <c r="H5391" s="84"/>
    </row>
    <row r="5392" spans="1:8">
      <c r="A5392" s="82"/>
      <c r="B5392" s="82"/>
      <c r="C5392" s="84"/>
      <c r="D5392" s="83"/>
      <c r="E5392" s="81"/>
      <c r="F5392" s="81"/>
      <c r="G5392" s="81"/>
      <c r="H5392" s="84"/>
    </row>
    <row r="5393" spans="1:8">
      <c r="A5393" s="82"/>
      <c r="B5393" s="82"/>
      <c r="C5393" s="84"/>
      <c r="D5393" s="83"/>
      <c r="E5393" s="81"/>
      <c r="F5393" s="81"/>
      <c r="G5393" s="81"/>
      <c r="H5393" s="84"/>
    </row>
    <row r="5394" spans="1:8">
      <c r="A5394" s="82"/>
      <c r="B5394" s="82"/>
      <c r="C5394" s="84"/>
      <c r="D5394" s="83"/>
      <c r="E5394" s="81"/>
      <c r="F5394" s="81"/>
      <c r="G5394" s="81"/>
      <c r="H5394" s="84"/>
    </row>
    <row r="5395" spans="1:8">
      <c r="A5395" s="82"/>
      <c r="B5395" s="82"/>
      <c r="C5395" s="84"/>
      <c r="D5395" s="83"/>
      <c r="E5395" s="81"/>
      <c r="F5395" s="81"/>
      <c r="G5395" s="81"/>
      <c r="H5395" s="84"/>
    </row>
    <row r="5396" spans="1:8">
      <c r="A5396" s="82"/>
      <c r="B5396" s="82"/>
      <c r="C5396" s="84"/>
      <c r="D5396" s="83"/>
      <c r="E5396" s="81"/>
      <c r="F5396" s="81"/>
      <c r="G5396" s="81"/>
      <c r="H5396" s="84"/>
    </row>
    <row r="5397" spans="1:8">
      <c r="A5397" s="82"/>
      <c r="B5397" s="82"/>
      <c r="C5397" s="84"/>
      <c r="D5397" s="83"/>
      <c r="E5397" s="81"/>
      <c r="F5397" s="81"/>
      <c r="G5397" s="81"/>
      <c r="H5397" s="84"/>
    </row>
    <row r="5398" spans="1:8">
      <c r="A5398" s="82"/>
      <c r="B5398" s="82"/>
      <c r="C5398" s="84"/>
      <c r="D5398" s="83"/>
      <c r="E5398" s="81"/>
      <c r="F5398" s="81"/>
      <c r="G5398" s="81"/>
      <c r="H5398" s="84"/>
    </row>
    <row r="5399" spans="1:8">
      <c r="A5399" s="82"/>
      <c r="B5399" s="82"/>
      <c r="C5399" s="84"/>
      <c r="D5399" s="83"/>
      <c r="E5399" s="81"/>
      <c r="F5399" s="81"/>
      <c r="G5399" s="81"/>
      <c r="H5399" s="84"/>
    </row>
    <row r="5400" spans="1:8">
      <c r="A5400" s="82"/>
      <c r="B5400" s="82"/>
      <c r="C5400" s="84"/>
      <c r="D5400" s="83"/>
      <c r="E5400" s="81"/>
      <c r="F5400" s="81"/>
      <c r="G5400" s="81"/>
      <c r="H5400" s="84"/>
    </row>
    <row r="5401" spans="1:8">
      <c r="A5401" s="82"/>
      <c r="B5401" s="82"/>
      <c r="C5401" s="84"/>
      <c r="D5401" s="83"/>
      <c r="E5401" s="81"/>
      <c r="F5401" s="81"/>
      <c r="G5401" s="81"/>
      <c r="H5401" s="84"/>
    </row>
    <row r="5402" spans="1:8">
      <c r="A5402" s="82"/>
      <c r="B5402" s="82"/>
      <c r="C5402" s="84"/>
      <c r="D5402" s="83"/>
      <c r="E5402" s="81"/>
      <c r="F5402" s="81"/>
      <c r="G5402" s="81"/>
      <c r="H5402" s="84"/>
    </row>
    <row r="5403" spans="1:8">
      <c r="A5403" s="82"/>
      <c r="B5403" s="82"/>
      <c r="C5403" s="84"/>
      <c r="D5403" s="83"/>
      <c r="E5403" s="81"/>
      <c r="F5403" s="81"/>
      <c r="G5403" s="81"/>
      <c r="H5403" s="84"/>
    </row>
    <row r="5404" spans="1:8">
      <c r="A5404" s="82"/>
      <c r="B5404" s="82"/>
      <c r="C5404" s="84"/>
      <c r="D5404" s="83"/>
      <c r="E5404" s="81"/>
      <c r="F5404" s="81"/>
      <c r="G5404" s="81"/>
      <c r="H5404" s="84"/>
    </row>
    <row r="5405" spans="1:8">
      <c r="A5405" s="82"/>
      <c r="B5405" s="82"/>
      <c r="C5405" s="84"/>
      <c r="D5405" s="83"/>
      <c r="E5405" s="81"/>
      <c r="F5405" s="81"/>
      <c r="G5405" s="81"/>
      <c r="H5405" s="84"/>
    </row>
    <row r="5406" spans="1:8">
      <c r="A5406" s="82"/>
      <c r="B5406" s="82"/>
      <c r="C5406" s="84"/>
      <c r="D5406" s="83"/>
      <c r="E5406" s="81"/>
      <c r="F5406" s="81"/>
      <c r="G5406" s="81"/>
      <c r="H5406" s="84"/>
    </row>
    <row r="5407" spans="1:8">
      <c r="A5407" s="82"/>
      <c r="B5407" s="82"/>
      <c r="C5407" s="84"/>
      <c r="D5407" s="83"/>
      <c r="E5407" s="81"/>
      <c r="F5407" s="81"/>
      <c r="G5407" s="81"/>
      <c r="H5407" s="84"/>
    </row>
    <row r="5408" spans="1:8">
      <c r="A5408" s="82"/>
      <c r="B5408" s="82"/>
      <c r="C5408" s="84"/>
      <c r="D5408" s="83"/>
      <c r="E5408" s="81"/>
      <c r="F5408" s="81"/>
      <c r="G5408" s="81"/>
      <c r="H5408" s="84"/>
    </row>
    <row r="5409" spans="1:8">
      <c r="A5409" s="82"/>
      <c r="B5409" s="82"/>
      <c r="C5409" s="84"/>
      <c r="D5409" s="83"/>
      <c r="E5409" s="81"/>
      <c r="F5409" s="81"/>
      <c r="G5409" s="81"/>
      <c r="H5409" s="84"/>
    </row>
    <row r="5410" spans="1:8">
      <c r="A5410" s="82"/>
      <c r="B5410" s="82"/>
      <c r="C5410" s="84"/>
      <c r="D5410" s="83"/>
      <c r="E5410" s="81"/>
      <c r="F5410" s="81"/>
      <c r="G5410" s="81"/>
      <c r="H5410" s="84"/>
    </row>
    <row r="5411" spans="1:8">
      <c r="A5411" s="82"/>
      <c r="B5411" s="82"/>
      <c r="C5411" s="84"/>
      <c r="D5411" s="83"/>
      <c r="E5411" s="81"/>
      <c r="F5411" s="81"/>
      <c r="G5411" s="81"/>
      <c r="H5411" s="84"/>
    </row>
    <row r="5412" spans="1:8">
      <c r="A5412" s="82"/>
      <c r="B5412" s="82"/>
      <c r="C5412" s="84"/>
      <c r="D5412" s="83"/>
      <c r="E5412" s="81"/>
      <c r="F5412" s="81"/>
      <c r="G5412" s="81"/>
      <c r="H5412" s="84"/>
    </row>
    <row r="5413" spans="1:8">
      <c r="A5413" s="82"/>
      <c r="B5413" s="82"/>
      <c r="C5413" s="84"/>
      <c r="D5413" s="83"/>
      <c r="E5413" s="81"/>
      <c r="F5413" s="81"/>
      <c r="G5413" s="81"/>
      <c r="H5413" s="84"/>
    </row>
    <row r="5414" spans="1:8">
      <c r="A5414" s="82"/>
      <c r="B5414" s="82"/>
      <c r="C5414" s="84"/>
      <c r="D5414" s="83"/>
      <c r="E5414" s="81"/>
      <c r="F5414" s="81"/>
      <c r="G5414" s="81"/>
      <c r="H5414" s="84"/>
    </row>
    <row r="5415" spans="1:8">
      <c r="A5415" s="82"/>
      <c r="B5415" s="82"/>
      <c r="C5415" s="84"/>
      <c r="D5415" s="83"/>
      <c r="E5415" s="81"/>
      <c r="F5415" s="81"/>
      <c r="G5415" s="81"/>
      <c r="H5415" s="84"/>
    </row>
    <row r="5416" spans="1:8">
      <c r="A5416" s="82"/>
      <c r="B5416" s="82"/>
      <c r="C5416" s="84"/>
      <c r="D5416" s="83"/>
      <c r="E5416" s="81"/>
      <c r="F5416" s="81"/>
      <c r="G5416" s="81"/>
      <c r="H5416" s="84"/>
    </row>
    <row r="5417" spans="1:8">
      <c r="A5417" s="82"/>
      <c r="B5417" s="82"/>
      <c r="C5417" s="84"/>
      <c r="D5417" s="83"/>
      <c r="E5417" s="81"/>
      <c r="F5417" s="81"/>
      <c r="G5417" s="81"/>
      <c r="H5417" s="84"/>
    </row>
    <row r="5418" spans="1:8">
      <c r="A5418" s="82"/>
      <c r="B5418" s="82"/>
      <c r="C5418" s="84"/>
      <c r="D5418" s="83"/>
      <c r="E5418" s="81"/>
      <c r="F5418" s="81"/>
      <c r="G5418" s="81"/>
      <c r="H5418" s="84"/>
    </row>
    <row r="5419" spans="1:8">
      <c r="A5419" s="82"/>
      <c r="B5419" s="82"/>
      <c r="C5419" s="84"/>
      <c r="D5419" s="83"/>
      <c r="E5419" s="81"/>
      <c r="F5419" s="81"/>
      <c r="G5419" s="81"/>
      <c r="H5419" s="84"/>
    </row>
    <row r="5420" spans="1:8">
      <c r="A5420" s="82"/>
      <c r="B5420" s="82"/>
      <c r="C5420" s="84"/>
      <c r="D5420" s="83"/>
      <c r="E5420" s="81"/>
      <c r="F5420" s="81"/>
      <c r="G5420" s="81"/>
      <c r="H5420" s="84"/>
    </row>
    <row r="5421" spans="1:8">
      <c r="A5421" s="82"/>
      <c r="B5421" s="82"/>
      <c r="C5421" s="84"/>
      <c r="D5421" s="83"/>
      <c r="E5421" s="81"/>
      <c r="F5421" s="81"/>
      <c r="G5421" s="81"/>
      <c r="H5421" s="84"/>
    </row>
    <row r="5422" spans="1:8">
      <c r="A5422" s="82"/>
      <c r="B5422" s="82"/>
      <c r="C5422" s="84"/>
      <c r="D5422" s="83"/>
      <c r="E5422" s="81"/>
      <c r="F5422" s="81"/>
      <c r="G5422" s="81"/>
      <c r="H5422" s="84"/>
    </row>
    <row r="5423" spans="1:8">
      <c r="A5423" s="82"/>
      <c r="B5423" s="82"/>
      <c r="C5423" s="84"/>
      <c r="D5423" s="83"/>
      <c r="E5423" s="81"/>
      <c r="F5423" s="81"/>
      <c r="G5423" s="81"/>
      <c r="H5423" s="84"/>
    </row>
    <row r="5424" spans="1:8">
      <c r="A5424" s="82"/>
      <c r="B5424" s="82"/>
      <c r="C5424" s="84"/>
      <c r="D5424" s="83"/>
      <c r="E5424" s="81"/>
      <c r="F5424" s="81"/>
      <c r="G5424" s="81"/>
      <c r="H5424" s="84"/>
    </row>
    <row r="5425" spans="1:8">
      <c r="A5425" s="82"/>
      <c r="B5425" s="82"/>
      <c r="C5425" s="84"/>
      <c r="D5425" s="83"/>
      <c r="E5425" s="81"/>
      <c r="F5425" s="81"/>
      <c r="G5425" s="81"/>
      <c r="H5425" s="84"/>
    </row>
    <row r="5426" spans="1:8">
      <c r="A5426" s="82"/>
      <c r="B5426" s="82"/>
      <c r="C5426" s="84"/>
      <c r="D5426" s="83"/>
      <c r="E5426" s="81"/>
      <c r="F5426" s="81"/>
      <c r="G5426" s="81"/>
      <c r="H5426" s="84"/>
    </row>
    <row r="5427" spans="1:8">
      <c r="A5427" s="82"/>
      <c r="B5427" s="82"/>
      <c r="C5427" s="84"/>
      <c r="D5427" s="83"/>
      <c r="E5427" s="81"/>
      <c r="F5427" s="81"/>
      <c r="G5427" s="81"/>
      <c r="H5427" s="84"/>
    </row>
    <row r="5428" spans="1:8">
      <c r="A5428" s="82"/>
      <c r="B5428" s="82"/>
      <c r="C5428" s="84"/>
      <c r="D5428" s="83"/>
      <c r="E5428" s="81"/>
      <c r="F5428" s="81"/>
      <c r="G5428" s="81"/>
      <c r="H5428" s="84"/>
    </row>
    <row r="5429" spans="1:8">
      <c r="A5429" s="82"/>
      <c r="B5429" s="82"/>
      <c r="C5429" s="84"/>
      <c r="D5429" s="83"/>
      <c r="E5429" s="81"/>
      <c r="F5429" s="81"/>
      <c r="G5429" s="81"/>
      <c r="H5429" s="84"/>
    </row>
    <row r="5430" spans="1:8">
      <c r="A5430" s="82"/>
      <c r="B5430" s="82"/>
      <c r="C5430" s="84"/>
      <c r="D5430" s="83"/>
      <c r="E5430" s="81"/>
      <c r="F5430" s="81"/>
      <c r="G5430" s="81"/>
      <c r="H5430" s="84"/>
    </row>
    <row r="5431" spans="1:8">
      <c r="A5431" s="82"/>
      <c r="B5431" s="82"/>
      <c r="C5431" s="84"/>
      <c r="D5431" s="83"/>
      <c r="E5431" s="81"/>
      <c r="F5431" s="81"/>
      <c r="G5431" s="81"/>
      <c r="H5431" s="84"/>
    </row>
    <row r="5432" spans="1:8">
      <c r="A5432" s="82"/>
      <c r="B5432" s="82"/>
      <c r="C5432" s="84"/>
      <c r="D5432" s="83"/>
      <c r="E5432" s="81"/>
      <c r="F5432" s="81"/>
      <c r="G5432" s="81"/>
      <c r="H5432" s="84"/>
    </row>
    <row r="5433" spans="1:8">
      <c r="A5433" s="82"/>
      <c r="B5433" s="82"/>
      <c r="C5433" s="84"/>
      <c r="D5433" s="83"/>
      <c r="E5433" s="81"/>
      <c r="F5433" s="81"/>
      <c r="G5433" s="81"/>
      <c r="H5433" s="84"/>
    </row>
    <row r="5434" spans="1:8">
      <c r="A5434" s="82"/>
      <c r="B5434" s="82"/>
      <c r="C5434" s="84"/>
      <c r="D5434" s="83"/>
      <c r="E5434" s="81"/>
      <c r="F5434" s="81"/>
      <c r="G5434" s="81"/>
      <c r="H5434" s="84"/>
    </row>
    <row r="5435" spans="1:8">
      <c r="A5435" s="82"/>
      <c r="B5435" s="82"/>
      <c r="C5435" s="84"/>
      <c r="D5435" s="83"/>
      <c r="E5435" s="81"/>
      <c r="F5435" s="81"/>
      <c r="G5435" s="81"/>
      <c r="H5435" s="84"/>
    </row>
    <row r="5436" spans="1:8">
      <c r="A5436" s="82"/>
      <c r="B5436" s="82"/>
      <c r="C5436" s="84"/>
      <c r="D5436" s="83"/>
      <c r="E5436" s="81"/>
      <c r="F5436" s="81"/>
      <c r="G5436" s="81"/>
      <c r="H5436" s="84"/>
    </row>
    <row r="5437" spans="1:8">
      <c r="A5437" s="82"/>
      <c r="B5437" s="82"/>
      <c r="C5437" s="84"/>
      <c r="D5437" s="83"/>
      <c r="E5437" s="81"/>
      <c r="F5437" s="81"/>
      <c r="G5437" s="81"/>
      <c r="H5437" s="84"/>
    </row>
    <row r="5438" spans="1:8">
      <c r="A5438" s="82"/>
      <c r="B5438" s="82"/>
      <c r="C5438" s="84"/>
      <c r="D5438" s="83"/>
      <c r="E5438" s="81"/>
      <c r="F5438" s="81"/>
      <c r="G5438" s="81"/>
      <c r="H5438" s="84"/>
    </row>
    <row r="5439" spans="1:8">
      <c r="A5439" s="82"/>
      <c r="B5439" s="82"/>
      <c r="C5439" s="84"/>
      <c r="D5439" s="83"/>
      <c r="E5439" s="81"/>
      <c r="F5439" s="81"/>
      <c r="G5439" s="81"/>
      <c r="H5439" s="84"/>
    </row>
    <row r="5440" spans="1:8">
      <c r="A5440" s="82"/>
      <c r="B5440" s="82"/>
      <c r="C5440" s="84"/>
      <c r="D5440" s="83"/>
      <c r="E5440" s="81"/>
      <c r="F5440" s="81"/>
      <c r="G5440" s="81"/>
      <c r="H5440" s="84"/>
    </row>
    <row r="5441" spans="1:8">
      <c r="A5441" s="82"/>
      <c r="B5441" s="82"/>
      <c r="C5441" s="84"/>
      <c r="D5441" s="83"/>
      <c r="E5441" s="81"/>
      <c r="F5441" s="81"/>
      <c r="G5441" s="81"/>
      <c r="H5441" s="84"/>
    </row>
    <row r="5442" spans="1:8">
      <c r="A5442" s="82"/>
      <c r="B5442" s="82"/>
      <c r="C5442" s="84"/>
      <c r="D5442" s="83"/>
      <c r="E5442" s="81"/>
      <c r="F5442" s="81"/>
      <c r="G5442" s="81"/>
      <c r="H5442" s="84"/>
    </row>
    <row r="5443" spans="1:8">
      <c r="A5443" s="82"/>
      <c r="B5443" s="82"/>
      <c r="C5443" s="84"/>
      <c r="D5443" s="83"/>
      <c r="E5443" s="81"/>
      <c r="F5443" s="81"/>
      <c r="G5443" s="81"/>
      <c r="H5443" s="84"/>
    </row>
    <row r="5444" spans="1:8">
      <c r="A5444" s="82"/>
      <c r="B5444" s="82"/>
      <c r="C5444" s="84"/>
      <c r="D5444" s="83"/>
      <c r="E5444" s="81"/>
      <c r="F5444" s="81"/>
      <c r="G5444" s="81"/>
      <c r="H5444" s="84"/>
    </row>
    <row r="5445" spans="1:8">
      <c r="A5445" s="82"/>
      <c r="B5445" s="82"/>
      <c r="C5445" s="84"/>
      <c r="D5445" s="83"/>
      <c r="E5445" s="81"/>
      <c r="F5445" s="81"/>
      <c r="G5445" s="81"/>
      <c r="H5445" s="84"/>
    </row>
    <row r="5446" spans="1:8">
      <c r="A5446" s="82"/>
      <c r="B5446" s="82"/>
      <c r="C5446" s="84"/>
      <c r="D5446" s="83"/>
      <c r="E5446" s="81"/>
      <c r="F5446" s="81"/>
      <c r="G5446" s="81"/>
      <c r="H5446" s="84"/>
    </row>
    <row r="5447" spans="1:8">
      <c r="A5447" s="82"/>
      <c r="B5447" s="82"/>
      <c r="C5447" s="84"/>
      <c r="D5447" s="83"/>
      <c r="E5447" s="81"/>
      <c r="F5447" s="81"/>
      <c r="G5447" s="81"/>
      <c r="H5447" s="84"/>
    </row>
    <row r="5448" spans="1:8">
      <c r="A5448" s="82"/>
      <c r="B5448" s="82"/>
      <c r="C5448" s="84"/>
      <c r="D5448" s="83"/>
      <c r="E5448" s="81"/>
      <c r="F5448" s="81"/>
      <c r="G5448" s="81"/>
      <c r="H5448" s="84"/>
    </row>
    <row r="5449" spans="1:8">
      <c r="A5449" s="82"/>
      <c r="B5449" s="82"/>
      <c r="C5449" s="84"/>
      <c r="D5449" s="83"/>
      <c r="E5449" s="81"/>
      <c r="F5449" s="81"/>
      <c r="G5449" s="81"/>
      <c r="H5449" s="84"/>
    </row>
    <row r="5450" spans="1:8">
      <c r="A5450" s="82"/>
      <c r="B5450" s="82"/>
      <c r="C5450" s="84"/>
      <c r="D5450" s="83"/>
      <c r="E5450" s="81"/>
      <c r="F5450" s="81"/>
      <c r="G5450" s="81"/>
      <c r="H5450" s="84"/>
    </row>
    <row r="5451" spans="1:8">
      <c r="A5451" s="82"/>
      <c r="B5451" s="82"/>
      <c r="C5451" s="84"/>
      <c r="D5451" s="83"/>
      <c r="E5451" s="81"/>
      <c r="F5451" s="81"/>
      <c r="G5451" s="81"/>
      <c r="H5451" s="84"/>
    </row>
    <row r="5452" spans="1:8">
      <c r="A5452" s="82"/>
      <c r="B5452" s="82"/>
      <c r="C5452" s="84"/>
      <c r="D5452" s="83"/>
      <c r="E5452" s="81"/>
      <c r="F5452" s="81"/>
      <c r="G5452" s="81"/>
      <c r="H5452" s="84"/>
    </row>
    <row r="5453" spans="1:8">
      <c r="A5453" s="82"/>
      <c r="B5453" s="82"/>
      <c r="C5453" s="84"/>
      <c r="D5453" s="83"/>
      <c r="E5453" s="81"/>
      <c r="F5453" s="81"/>
      <c r="G5453" s="81"/>
      <c r="H5453" s="84"/>
    </row>
    <row r="5454" spans="1:8">
      <c r="A5454" s="82"/>
      <c r="B5454" s="82"/>
      <c r="C5454" s="84"/>
      <c r="D5454" s="83"/>
      <c r="E5454" s="81"/>
      <c r="F5454" s="81"/>
      <c r="G5454" s="81"/>
      <c r="H5454" s="84"/>
    </row>
    <row r="5455" spans="1:8">
      <c r="A5455" s="82"/>
      <c r="B5455" s="82"/>
      <c r="C5455" s="84"/>
      <c r="D5455" s="83"/>
      <c r="E5455" s="81"/>
      <c r="F5455" s="81"/>
      <c r="G5455" s="81"/>
      <c r="H5455" s="84"/>
    </row>
    <row r="5456" spans="1:8">
      <c r="A5456" s="82"/>
      <c r="B5456" s="82"/>
      <c r="C5456" s="84"/>
      <c r="D5456" s="83"/>
      <c r="E5456" s="81"/>
      <c r="F5456" s="81"/>
      <c r="G5456" s="81"/>
      <c r="H5456" s="84"/>
    </row>
    <row r="5457" spans="1:8">
      <c r="A5457" s="82"/>
      <c r="B5457" s="82"/>
      <c r="C5457" s="84"/>
      <c r="D5457" s="83"/>
      <c r="E5457" s="81"/>
      <c r="F5457" s="81"/>
      <c r="G5457" s="81"/>
      <c r="H5457" s="84"/>
    </row>
    <row r="5458" spans="1:8">
      <c r="A5458" s="82"/>
      <c r="B5458" s="82"/>
      <c r="C5458" s="84"/>
      <c r="D5458" s="83"/>
      <c r="E5458" s="81"/>
      <c r="F5458" s="81"/>
      <c r="G5458" s="81"/>
      <c r="H5458" s="84"/>
    </row>
    <row r="5459" spans="1:8">
      <c r="A5459" s="82"/>
      <c r="B5459" s="82"/>
      <c r="C5459" s="84"/>
      <c r="D5459" s="83"/>
      <c r="E5459" s="81"/>
      <c r="F5459" s="81"/>
      <c r="G5459" s="81"/>
      <c r="H5459" s="84"/>
    </row>
    <row r="5460" spans="1:8">
      <c r="A5460" s="82"/>
      <c r="B5460" s="82"/>
      <c r="C5460" s="84"/>
      <c r="D5460" s="83"/>
      <c r="E5460" s="81"/>
      <c r="F5460" s="81"/>
      <c r="G5460" s="81"/>
      <c r="H5460" s="84"/>
    </row>
    <row r="5461" spans="1:8">
      <c r="A5461" s="82"/>
      <c r="B5461" s="82"/>
      <c r="C5461" s="84"/>
      <c r="D5461" s="83"/>
      <c r="E5461" s="81"/>
      <c r="F5461" s="81"/>
      <c r="G5461" s="81"/>
      <c r="H5461" s="84"/>
    </row>
    <row r="5462" spans="1:8">
      <c r="A5462" s="82"/>
      <c r="B5462" s="82"/>
      <c r="C5462" s="84"/>
      <c r="D5462" s="83"/>
      <c r="E5462" s="81"/>
      <c r="F5462" s="81"/>
      <c r="G5462" s="81"/>
      <c r="H5462" s="84"/>
    </row>
    <row r="5463" spans="1:8">
      <c r="A5463" s="82"/>
      <c r="B5463" s="82"/>
      <c r="C5463" s="84"/>
      <c r="D5463" s="83"/>
      <c r="E5463" s="81"/>
      <c r="F5463" s="81"/>
      <c r="G5463" s="81"/>
      <c r="H5463" s="84"/>
    </row>
    <row r="5464" spans="1:8">
      <c r="A5464" s="82"/>
      <c r="B5464" s="82"/>
      <c r="C5464" s="84"/>
      <c r="D5464" s="83"/>
      <c r="E5464" s="81"/>
      <c r="F5464" s="81"/>
      <c r="G5464" s="81"/>
      <c r="H5464" s="84"/>
    </row>
    <row r="5465" spans="1:8">
      <c r="A5465" s="82"/>
      <c r="B5465" s="82"/>
      <c r="C5465" s="84"/>
      <c r="D5465" s="83"/>
      <c r="E5465" s="81"/>
      <c r="F5465" s="81"/>
      <c r="G5465" s="81"/>
      <c r="H5465" s="84"/>
    </row>
    <row r="5466" spans="1:8">
      <c r="A5466" s="82"/>
      <c r="B5466" s="82"/>
      <c r="C5466" s="84"/>
      <c r="D5466" s="83"/>
      <c r="E5466" s="81"/>
      <c r="F5466" s="81"/>
      <c r="G5466" s="81"/>
      <c r="H5466" s="84"/>
    </row>
    <row r="5467" spans="1:8">
      <c r="A5467" s="82"/>
      <c r="B5467" s="82"/>
      <c r="C5467" s="84"/>
      <c r="D5467" s="83"/>
      <c r="E5467" s="81"/>
      <c r="F5467" s="81"/>
      <c r="G5467" s="81"/>
      <c r="H5467" s="84"/>
    </row>
    <row r="5468" spans="1:8">
      <c r="A5468" s="82"/>
      <c r="B5468" s="82"/>
      <c r="C5468" s="84"/>
      <c r="D5468" s="83"/>
      <c r="E5468" s="81"/>
      <c r="F5468" s="81"/>
      <c r="G5468" s="81"/>
      <c r="H5468" s="84"/>
    </row>
    <row r="5469" spans="1:8">
      <c r="A5469" s="82"/>
      <c r="B5469" s="82"/>
      <c r="C5469" s="84"/>
      <c r="D5469" s="83"/>
      <c r="E5469" s="81"/>
      <c r="F5469" s="81"/>
      <c r="G5469" s="81"/>
      <c r="H5469" s="84"/>
    </row>
    <row r="5470" spans="1:8">
      <c r="A5470" s="82"/>
      <c r="B5470" s="82"/>
      <c r="C5470" s="84"/>
      <c r="D5470" s="83"/>
      <c r="E5470" s="81"/>
      <c r="F5470" s="81"/>
      <c r="G5470" s="81"/>
      <c r="H5470" s="84"/>
    </row>
    <row r="5471" spans="1:8">
      <c r="A5471" s="82"/>
      <c r="B5471" s="82"/>
      <c r="C5471" s="84"/>
      <c r="D5471" s="83"/>
      <c r="E5471" s="81"/>
      <c r="F5471" s="81"/>
      <c r="G5471" s="81"/>
      <c r="H5471" s="84"/>
    </row>
    <row r="5472" spans="1:8">
      <c r="A5472" s="82"/>
      <c r="B5472" s="82"/>
      <c r="C5472" s="84"/>
      <c r="D5472" s="83"/>
      <c r="E5472" s="81"/>
      <c r="F5472" s="81"/>
      <c r="G5472" s="81"/>
      <c r="H5472" s="84"/>
    </row>
    <row r="5473" spans="1:8">
      <c r="A5473" s="82"/>
      <c r="B5473" s="82"/>
      <c r="C5473" s="84"/>
      <c r="D5473" s="83"/>
      <c r="E5473" s="81"/>
      <c r="F5473" s="81"/>
      <c r="G5473" s="81"/>
      <c r="H5473" s="84"/>
    </row>
    <row r="5474" spans="1:8">
      <c r="A5474" s="82"/>
      <c r="B5474" s="82"/>
      <c r="C5474" s="84"/>
      <c r="D5474" s="83"/>
      <c r="E5474" s="81"/>
      <c r="F5474" s="81"/>
      <c r="G5474" s="81"/>
      <c r="H5474" s="84"/>
    </row>
    <row r="5475" spans="1:8">
      <c r="A5475" s="82"/>
      <c r="B5475" s="82"/>
      <c r="C5475" s="84"/>
      <c r="D5475" s="83"/>
      <c r="E5475" s="81"/>
      <c r="F5475" s="81"/>
      <c r="G5475" s="81"/>
      <c r="H5475" s="84"/>
    </row>
    <row r="5476" spans="1:8">
      <c r="A5476" s="82"/>
      <c r="B5476" s="82"/>
      <c r="C5476" s="84"/>
      <c r="D5476" s="83"/>
      <c r="E5476" s="81"/>
      <c r="F5476" s="81"/>
      <c r="G5476" s="81"/>
      <c r="H5476" s="84"/>
    </row>
    <row r="5477" spans="1:8">
      <c r="A5477" s="82"/>
      <c r="B5477" s="82"/>
      <c r="C5477" s="84"/>
      <c r="D5477" s="83"/>
      <c r="E5477" s="81"/>
      <c r="F5477" s="81"/>
      <c r="G5477" s="81"/>
      <c r="H5477" s="84"/>
    </row>
    <row r="5478" spans="1:8">
      <c r="A5478" s="82"/>
      <c r="B5478" s="82"/>
      <c r="C5478" s="84"/>
      <c r="D5478" s="83"/>
      <c r="E5478" s="81"/>
      <c r="F5478" s="81"/>
      <c r="G5478" s="81"/>
      <c r="H5478" s="84"/>
    </row>
    <row r="5479" spans="1:8">
      <c r="A5479" s="82"/>
      <c r="B5479" s="82"/>
      <c r="C5479" s="84"/>
      <c r="D5479" s="83"/>
      <c r="E5479" s="81"/>
      <c r="F5479" s="81"/>
      <c r="G5479" s="81"/>
      <c r="H5479" s="84"/>
    </row>
    <row r="5480" spans="1:8">
      <c r="A5480" s="82"/>
      <c r="B5480" s="82"/>
      <c r="C5480" s="84"/>
      <c r="D5480" s="83"/>
      <c r="E5480" s="81"/>
      <c r="F5480" s="81"/>
      <c r="G5480" s="81"/>
      <c r="H5480" s="84"/>
    </row>
    <row r="5481" spans="1:8">
      <c r="A5481" s="82"/>
      <c r="B5481" s="82"/>
      <c r="C5481" s="84"/>
      <c r="D5481" s="83"/>
      <c r="E5481" s="81"/>
      <c r="F5481" s="81"/>
      <c r="G5481" s="81"/>
      <c r="H5481" s="84"/>
    </row>
    <row r="5482" spans="1:8">
      <c r="A5482" s="82"/>
      <c r="B5482" s="82"/>
      <c r="C5482" s="84"/>
      <c r="D5482" s="83"/>
      <c r="E5482" s="81"/>
      <c r="F5482" s="81"/>
      <c r="G5482" s="81"/>
      <c r="H5482" s="84"/>
    </row>
    <row r="5483" spans="1:8">
      <c r="A5483" s="82"/>
      <c r="B5483" s="82"/>
      <c r="C5483" s="84"/>
      <c r="D5483" s="83"/>
      <c r="E5483" s="81"/>
      <c r="F5483" s="81"/>
      <c r="G5483" s="81"/>
      <c r="H5483" s="84"/>
    </row>
    <row r="5484" spans="1:8">
      <c r="A5484" s="82"/>
      <c r="B5484" s="82"/>
      <c r="C5484" s="84"/>
      <c r="D5484" s="83"/>
      <c r="E5484" s="81"/>
      <c r="F5484" s="81"/>
      <c r="G5484" s="81"/>
      <c r="H5484" s="84"/>
    </row>
    <row r="5485" spans="1:8">
      <c r="A5485" s="82"/>
      <c r="B5485" s="82"/>
      <c r="C5485" s="84"/>
      <c r="D5485" s="83"/>
      <c r="E5485" s="81"/>
      <c r="F5485" s="81"/>
      <c r="G5485" s="81"/>
      <c r="H5485" s="84"/>
    </row>
    <row r="5486" spans="1:8">
      <c r="A5486" s="82"/>
      <c r="B5486" s="82"/>
      <c r="C5486" s="84"/>
      <c r="D5486" s="83"/>
      <c r="E5486" s="81"/>
      <c r="F5486" s="81"/>
      <c r="G5486" s="81"/>
      <c r="H5486" s="84"/>
    </row>
    <row r="5487" spans="1:8">
      <c r="A5487" s="82"/>
      <c r="B5487" s="82"/>
      <c r="C5487" s="84"/>
      <c r="D5487" s="83"/>
      <c r="E5487" s="81"/>
      <c r="F5487" s="81"/>
      <c r="G5487" s="81"/>
      <c r="H5487" s="84"/>
    </row>
    <row r="5488" spans="1:8">
      <c r="A5488" s="82"/>
      <c r="B5488" s="82"/>
      <c r="C5488" s="84"/>
      <c r="D5488" s="83"/>
      <c r="E5488" s="81"/>
      <c r="F5488" s="81"/>
      <c r="G5488" s="81"/>
      <c r="H5488" s="84"/>
    </row>
    <row r="5489" spans="1:8">
      <c r="A5489" s="82"/>
      <c r="B5489" s="82"/>
      <c r="C5489" s="84"/>
      <c r="D5489" s="83"/>
      <c r="E5489" s="81"/>
      <c r="F5489" s="81"/>
      <c r="G5489" s="81"/>
      <c r="H5489" s="84"/>
    </row>
    <row r="5490" spans="1:8">
      <c r="A5490" s="82"/>
      <c r="B5490" s="82"/>
      <c r="C5490" s="84"/>
      <c r="D5490" s="83"/>
      <c r="E5490" s="81"/>
      <c r="F5490" s="81"/>
      <c r="G5490" s="81"/>
      <c r="H5490" s="84"/>
    </row>
    <row r="5491" spans="1:8">
      <c r="A5491" s="82"/>
      <c r="B5491" s="82"/>
      <c r="C5491" s="84"/>
      <c r="D5491" s="83"/>
      <c r="E5491" s="81"/>
      <c r="F5491" s="81"/>
      <c r="G5491" s="81"/>
      <c r="H5491" s="84"/>
    </row>
    <row r="5492" spans="1:8">
      <c r="A5492" s="82"/>
      <c r="B5492" s="82"/>
      <c r="C5492" s="84"/>
      <c r="D5492" s="83"/>
      <c r="E5492" s="81"/>
      <c r="F5492" s="81"/>
      <c r="G5492" s="81"/>
      <c r="H5492" s="84"/>
    </row>
    <row r="5493" spans="1:8">
      <c r="A5493" s="82"/>
      <c r="B5493" s="82"/>
      <c r="C5493" s="84"/>
      <c r="D5493" s="83"/>
      <c r="E5493" s="81"/>
      <c r="F5493" s="81"/>
      <c r="G5493" s="81"/>
      <c r="H5493" s="84"/>
    </row>
    <row r="5494" spans="1:8">
      <c r="A5494" s="82"/>
      <c r="B5494" s="82"/>
      <c r="C5494" s="84"/>
      <c r="D5494" s="83"/>
      <c r="E5494" s="81"/>
      <c r="F5494" s="81"/>
      <c r="G5494" s="81"/>
      <c r="H5494" s="84"/>
    </row>
    <row r="5495" spans="1:8">
      <c r="A5495" s="82"/>
      <c r="B5495" s="82"/>
      <c r="C5495" s="84"/>
      <c r="D5495" s="83"/>
      <c r="E5495" s="81"/>
      <c r="F5495" s="81"/>
      <c r="G5495" s="81"/>
      <c r="H5495" s="84"/>
    </row>
    <row r="5496" spans="1:8">
      <c r="A5496" s="82"/>
      <c r="B5496" s="82"/>
      <c r="C5496" s="84"/>
      <c r="D5496" s="83"/>
      <c r="E5496" s="81"/>
      <c r="F5496" s="81"/>
      <c r="G5496" s="81"/>
      <c r="H5496" s="84"/>
    </row>
    <row r="5497" spans="1:8">
      <c r="A5497" s="82"/>
      <c r="B5497" s="82"/>
      <c r="C5497" s="84"/>
      <c r="D5497" s="83"/>
      <c r="E5497" s="81"/>
      <c r="F5497" s="81"/>
      <c r="G5497" s="81"/>
      <c r="H5497" s="84"/>
    </row>
    <row r="5498" spans="1:8">
      <c r="A5498" s="82"/>
      <c r="B5498" s="82"/>
      <c r="C5498" s="84"/>
      <c r="D5498" s="83"/>
      <c r="E5498" s="81"/>
      <c r="F5498" s="81"/>
      <c r="G5498" s="81"/>
      <c r="H5498" s="84"/>
    </row>
    <row r="5499" spans="1:8">
      <c r="A5499" s="82"/>
      <c r="B5499" s="82"/>
      <c r="C5499" s="84"/>
      <c r="D5499" s="83"/>
      <c r="E5499" s="81"/>
      <c r="F5499" s="81"/>
      <c r="G5499" s="81"/>
      <c r="H5499" s="84"/>
    </row>
    <row r="5500" spans="1:8">
      <c r="A5500" s="82"/>
      <c r="B5500" s="82"/>
      <c r="C5500" s="84"/>
      <c r="D5500" s="83"/>
      <c r="E5500" s="81"/>
      <c r="F5500" s="81"/>
      <c r="G5500" s="81"/>
      <c r="H5500" s="84"/>
    </row>
    <row r="5501" spans="1:8">
      <c r="A5501" s="82"/>
      <c r="B5501" s="82"/>
      <c r="C5501" s="84"/>
      <c r="D5501" s="83"/>
      <c r="E5501" s="81"/>
      <c r="F5501" s="81"/>
      <c r="G5501" s="81"/>
      <c r="H5501" s="84"/>
    </row>
    <row r="5502" spans="1:8">
      <c r="A5502" s="82"/>
      <c r="B5502" s="82"/>
      <c r="C5502" s="84"/>
      <c r="D5502" s="83"/>
      <c r="E5502" s="81"/>
      <c r="F5502" s="81"/>
      <c r="G5502" s="81"/>
      <c r="H5502" s="84"/>
    </row>
    <row r="5503" spans="1:8">
      <c r="A5503" s="82"/>
      <c r="B5503" s="82"/>
      <c r="C5503" s="84"/>
      <c r="D5503" s="83"/>
      <c r="E5503" s="81"/>
      <c r="F5503" s="81"/>
      <c r="G5503" s="81"/>
      <c r="H5503" s="84"/>
    </row>
    <row r="5504" spans="1:8">
      <c r="A5504" s="82"/>
      <c r="B5504" s="82"/>
      <c r="C5504" s="84"/>
      <c r="D5504" s="83"/>
      <c r="E5504" s="81"/>
      <c r="F5504" s="81"/>
      <c r="G5504" s="81"/>
      <c r="H5504" s="84"/>
    </row>
    <row r="5505" spans="1:8">
      <c r="A5505" s="82"/>
      <c r="B5505" s="82"/>
      <c r="C5505" s="84"/>
      <c r="D5505" s="83"/>
      <c r="E5505" s="81"/>
      <c r="F5505" s="81"/>
      <c r="G5505" s="81"/>
      <c r="H5505" s="84"/>
    </row>
    <row r="5506" spans="1:8">
      <c r="A5506" s="82"/>
      <c r="B5506" s="82"/>
      <c r="C5506" s="84"/>
      <c r="D5506" s="83"/>
      <c r="E5506" s="81"/>
      <c r="F5506" s="81"/>
      <c r="G5506" s="81"/>
      <c r="H5506" s="84"/>
    </row>
    <row r="5507" spans="1:8">
      <c r="A5507" s="82"/>
      <c r="B5507" s="82"/>
      <c r="C5507" s="84"/>
      <c r="D5507" s="83"/>
      <c r="E5507" s="81"/>
      <c r="F5507" s="81"/>
      <c r="G5507" s="81"/>
      <c r="H5507" s="84"/>
    </row>
    <row r="5508" spans="1:8">
      <c r="A5508" s="82"/>
      <c r="B5508" s="82"/>
      <c r="C5508" s="84"/>
      <c r="D5508" s="83"/>
      <c r="E5508" s="81"/>
      <c r="F5508" s="81"/>
      <c r="G5508" s="81"/>
      <c r="H5508" s="84"/>
    </row>
    <row r="5509" spans="1:8">
      <c r="A5509" s="82"/>
      <c r="B5509" s="82"/>
      <c r="C5509" s="84"/>
      <c r="D5509" s="83"/>
      <c r="E5509" s="81"/>
      <c r="F5509" s="81"/>
      <c r="G5509" s="81"/>
      <c r="H5509" s="84"/>
    </row>
    <row r="5510" spans="1:8">
      <c r="A5510" s="82"/>
      <c r="B5510" s="82"/>
      <c r="C5510" s="84"/>
      <c r="D5510" s="83"/>
      <c r="E5510" s="81"/>
      <c r="F5510" s="81"/>
      <c r="G5510" s="81"/>
      <c r="H5510" s="84"/>
    </row>
    <row r="5511" spans="1:8">
      <c r="A5511" s="82"/>
      <c r="B5511" s="82"/>
      <c r="C5511" s="84"/>
      <c r="D5511" s="83"/>
      <c r="E5511" s="81"/>
      <c r="F5511" s="81"/>
      <c r="G5511" s="81"/>
      <c r="H5511" s="84"/>
    </row>
    <row r="5512" spans="1:8">
      <c r="A5512" s="82"/>
      <c r="B5512" s="82"/>
      <c r="C5512" s="84"/>
      <c r="D5512" s="83"/>
      <c r="E5512" s="81"/>
      <c r="F5512" s="81"/>
      <c r="G5512" s="81"/>
      <c r="H5512" s="84"/>
    </row>
    <row r="5513" spans="1:8">
      <c r="A5513" s="82"/>
      <c r="B5513" s="82"/>
      <c r="C5513" s="84"/>
      <c r="D5513" s="83"/>
      <c r="E5513" s="81"/>
      <c r="F5513" s="81"/>
      <c r="G5513" s="81"/>
      <c r="H5513" s="84"/>
    </row>
    <row r="5514" spans="1:8">
      <c r="A5514" s="82"/>
      <c r="B5514" s="82"/>
      <c r="C5514" s="84"/>
      <c r="D5514" s="83"/>
      <c r="E5514" s="81"/>
      <c r="F5514" s="81"/>
      <c r="G5514" s="81"/>
      <c r="H5514" s="84"/>
    </row>
    <row r="5515" spans="1:8">
      <c r="A5515" s="82"/>
      <c r="B5515" s="82"/>
      <c r="C5515" s="84"/>
      <c r="D5515" s="83"/>
      <c r="E5515" s="81"/>
      <c r="F5515" s="81"/>
      <c r="G5515" s="81"/>
      <c r="H5515" s="84"/>
    </row>
    <row r="5516" spans="1:8">
      <c r="A5516" s="82"/>
      <c r="B5516" s="82"/>
      <c r="C5516" s="84"/>
      <c r="D5516" s="83"/>
      <c r="E5516" s="81"/>
      <c r="F5516" s="81"/>
      <c r="G5516" s="81"/>
      <c r="H5516" s="84"/>
    </row>
    <row r="5517" spans="1:8">
      <c r="A5517" s="82"/>
      <c r="B5517" s="82"/>
      <c r="C5517" s="84"/>
      <c r="D5517" s="83"/>
      <c r="E5517" s="81"/>
      <c r="F5517" s="81"/>
      <c r="G5517" s="81"/>
      <c r="H5517" s="84"/>
    </row>
    <row r="5518" spans="1:8">
      <c r="A5518" s="82"/>
      <c r="B5518" s="82"/>
      <c r="C5518" s="84"/>
      <c r="D5518" s="83"/>
      <c r="E5518" s="81"/>
      <c r="F5518" s="81"/>
      <c r="G5518" s="81"/>
      <c r="H5518" s="84"/>
    </row>
    <row r="5519" spans="1:8">
      <c r="A5519" s="82"/>
      <c r="B5519" s="82"/>
      <c r="C5519" s="84"/>
      <c r="D5519" s="83"/>
      <c r="E5519" s="81"/>
      <c r="F5519" s="81"/>
      <c r="G5519" s="81"/>
      <c r="H5519" s="84"/>
    </row>
    <row r="5520" spans="1:8">
      <c r="A5520" s="82"/>
      <c r="B5520" s="82"/>
      <c r="C5520" s="84"/>
      <c r="D5520" s="83"/>
      <c r="E5520" s="81"/>
      <c r="F5520" s="81"/>
      <c r="G5520" s="81"/>
      <c r="H5520" s="84"/>
    </row>
    <row r="5521" spans="1:8">
      <c r="A5521" s="82"/>
      <c r="B5521" s="82"/>
      <c r="C5521" s="84"/>
      <c r="D5521" s="83"/>
      <c r="E5521" s="81"/>
      <c r="F5521" s="81"/>
      <c r="G5521" s="81"/>
      <c r="H5521" s="84"/>
    </row>
    <row r="5522" spans="1:8">
      <c r="A5522" s="82"/>
      <c r="B5522" s="82"/>
      <c r="C5522" s="84"/>
      <c r="D5522" s="83"/>
      <c r="E5522" s="81"/>
      <c r="F5522" s="81"/>
      <c r="G5522" s="81"/>
      <c r="H5522" s="84"/>
    </row>
    <row r="5523" spans="1:8">
      <c r="A5523" s="82"/>
      <c r="B5523" s="82"/>
      <c r="C5523" s="84"/>
      <c r="D5523" s="83"/>
      <c r="E5523" s="81"/>
      <c r="F5523" s="81"/>
      <c r="G5523" s="81"/>
      <c r="H5523" s="84"/>
    </row>
    <row r="5524" spans="1:8">
      <c r="A5524" s="82"/>
      <c r="B5524" s="82"/>
      <c r="C5524" s="84"/>
      <c r="D5524" s="83"/>
      <c r="E5524" s="81"/>
      <c r="F5524" s="81"/>
      <c r="G5524" s="81"/>
      <c r="H5524" s="84"/>
    </row>
    <row r="5525" spans="1:8">
      <c r="A5525" s="82"/>
      <c r="B5525" s="82"/>
      <c r="C5525" s="84"/>
      <c r="D5525" s="83"/>
      <c r="E5525" s="81"/>
      <c r="F5525" s="81"/>
      <c r="G5525" s="81"/>
      <c r="H5525" s="84"/>
    </row>
    <row r="5526" spans="1:8">
      <c r="A5526" s="82"/>
      <c r="B5526" s="82"/>
      <c r="C5526" s="84"/>
      <c r="D5526" s="83"/>
      <c r="E5526" s="81"/>
      <c r="F5526" s="81"/>
      <c r="G5526" s="81"/>
      <c r="H5526" s="84"/>
    </row>
    <row r="5527" spans="1:8">
      <c r="A5527" s="82"/>
      <c r="B5527" s="82"/>
      <c r="C5527" s="84"/>
      <c r="D5527" s="83"/>
      <c r="E5527" s="81"/>
      <c r="F5527" s="81"/>
      <c r="G5527" s="81"/>
      <c r="H5527" s="84"/>
    </row>
    <row r="5528" spans="1:8">
      <c r="A5528" s="82"/>
      <c r="B5528" s="82"/>
      <c r="C5528" s="84"/>
      <c r="D5528" s="83"/>
      <c r="E5528" s="81"/>
      <c r="F5528" s="81"/>
      <c r="G5528" s="81"/>
      <c r="H5528" s="84"/>
    </row>
    <row r="5529" spans="1:8">
      <c r="A5529" s="82"/>
      <c r="B5529" s="82"/>
      <c r="C5529" s="84"/>
      <c r="D5529" s="83"/>
      <c r="E5529" s="81"/>
      <c r="F5529" s="81"/>
      <c r="G5529" s="81"/>
      <c r="H5529" s="84"/>
    </row>
    <row r="5530" spans="1:8">
      <c r="A5530" s="82"/>
      <c r="B5530" s="82"/>
      <c r="C5530" s="84"/>
      <c r="D5530" s="83"/>
      <c r="E5530" s="81"/>
      <c r="F5530" s="81"/>
      <c r="G5530" s="81"/>
      <c r="H5530" s="84"/>
    </row>
    <row r="5531" spans="1:8">
      <c r="A5531" s="82"/>
      <c r="B5531" s="82"/>
      <c r="C5531" s="84"/>
      <c r="D5531" s="83"/>
      <c r="E5531" s="81"/>
      <c r="F5531" s="81"/>
      <c r="G5531" s="81"/>
      <c r="H5531" s="84"/>
    </row>
    <row r="5532" spans="1:8">
      <c r="A5532" s="82"/>
      <c r="B5532" s="82"/>
      <c r="C5532" s="84"/>
      <c r="D5532" s="83"/>
      <c r="E5532" s="81"/>
      <c r="F5532" s="81"/>
      <c r="G5532" s="81"/>
      <c r="H5532" s="84"/>
    </row>
    <row r="5533" spans="1:8">
      <c r="A5533" s="82"/>
      <c r="B5533" s="82"/>
      <c r="C5533" s="84"/>
      <c r="D5533" s="83"/>
      <c r="E5533" s="81"/>
      <c r="F5533" s="81"/>
      <c r="G5533" s="81"/>
      <c r="H5533" s="84"/>
    </row>
    <row r="5534" spans="1:8">
      <c r="A5534" s="82"/>
      <c r="B5534" s="82"/>
      <c r="C5534" s="84"/>
      <c r="D5534" s="83"/>
      <c r="E5534" s="81"/>
      <c r="F5534" s="81"/>
      <c r="G5534" s="81"/>
      <c r="H5534" s="84"/>
    </row>
    <row r="5535" spans="1:8">
      <c r="A5535" s="82"/>
      <c r="B5535" s="82"/>
      <c r="C5535" s="84"/>
      <c r="D5535" s="83"/>
      <c r="E5535" s="81"/>
      <c r="F5535" s="81"/>
      <c r="G5535" s="81"/>
      <c r="H5535" s="84"/>
    </row>
    <row r="5536" spans="1:8">
      <c r="A5536" s="82"/>
      <c r="B5536" s="82"/>
      <c r="C5536" s="84"/>
      <c r="D5536" s="83"/>
      <c r="E5536" s="81"/>
      <c r="F5536" s="81"/>
      <c r="G5536" s="81"/>
      <c r="H5536" s="84"/>
    </row>
    <row r="5537" spans="1:8">
      <c r="A5537" s="82"/>
      <c r="B5537" s="82"/>
      <c r="C5537" s="84"/>
      <c r="D5537" s="83"/>
      <c r="E5537" s="81"/>
      <c r="F5537" s="81"/>
      <c r="G5537" s="81"/>
      <c r="H5537" s="84"/>
    </row>
    <row r="5538" spans="1:8">
      <c r="A5538" s="82"/>
      <c r="B5538" s="82"/>
      <c r="C5538" s="84"/>
      <c r="D5538" s="83"/>
      <c r="E5538" s="81"/>
      <c r="F5538" s="81"/>
      <c r="G5538" s="81"/>
      <c r="H5538" s="84"/>
    </row>
    <row r="5539" spans="1:8">
      <c r="A5539" s="82"/>
      <c r="B5539" s="82"/>
      <c r="C5539" s="84"/>
      <c r="D5539" s="83"/>
      <c r="E5539" s="81"/>
      <c r="F5539" s="81"/>
      <c r="G5539" s="81"/>
      <c r="H5539" s="84"/>
    </row>
    <row r="5540" spans="1:8">
      <c r="A5540" s="82"/>
      <c r="B5540" s="82"/>
      <c r="C5540" s="84"/>
      <c r="D5540" s="83"/>
      <c r="E5540" s="81"/>
      <c r="F5540" s="81"/>
      <c r="G5540" s="81"/>
      <c r="H5540" s="84"/>
    </row>
    <row r="5541" spans="1:8">
      <c r="A5541" s="82"/>
      <c r="B5541" s="82"/>
      <c r="C5541" s="84"/>
      <c r="D5541" s="83"/>
      <c r="E5541" s="81"/>
      <c r="F5541" s="81"/>
      <c r="G5541" s="81"/>
      <c r="H5541" s="84"/>
    </row>
    <row r="5542" spans="1:8">
      <c r="A5542" s="82"/>
      <c r="B5542" s="82"/>
      <c r="C5542" s="84"/>
      <c r="D5542" s="83"/>
      <c r="E5542" s="81"/>
      <c r="F5542" s="81"/>
      <c r="G5542" s="81"/>
      <c r="H5542" s="84"/>
    </row>
    <row r="5543" spans="1:8">
      <c r="A5543" s="82"/>
      <c r="B5543" s="82"/>
      <c r="C5543" s="84"/>
      <c r="D5543" s="83"/>
      <c r="E5543" s="81"/>
      <c r="F5543" s="81"/>
      <c r="G5543" s="81"/>
      <c r="H5543" s="84"/>
    </row>
    <row r="5544" spans="1:8">
      <c r="A5544" s="82"/>
      <c r="B5544" s="82"/>
      <c r="C5544" s="84"/>
      <c r="D5544" s="83"/>
      <c r="E5544" s="81"/>
      <c r="F5544" s="81"/>
      <c r="G5544" s="81"/>
      <c r="H5544" s="84"/>
    </row>
    <row r="5545" spans="1:8">
      <c r="A5545" s="82"/>
      <c r="B5545" s="82"/>
      <c r="C5545" s="84"/>
      <c r="D5545" s="83"/>
      <c r="E5545" s="81"/>
      <c r="F5545" s="81"/>
      <c r="G5545" s="81"/>
      <c r="H5545" s="84"/>
    </row>
    <row r="5546" spans="1:8">
      <c r="A5546" s="82"/>
      <c r="B5546" s="82"/>
      <c r="C5546" s="84"/>
      <c r="D5546" s="83"/>
      <c r="E5546" s="81"/>
      <c r="F5546" s="81"/>
      <c r="G5546" s="81"/>
      <c r="H5546" s="84"/>
    </row>
    <row r="5547" spans="1:8">
      <c r="A5547" s="82"/>
      <c r="B5547" s="82"/>
      <c r="C5547" s="84"/>
      <c r="D5547" s="83"/>
      <c r="E5547" s="81"/>
      <c r="F5547" s="81"/>
      <c r="G5547" s="81"/>
      <c r="H5547" s="84"/>
    </row>
    <row r="5548" spans="1:8">
      <c r="A5548" s="82"/>
      <c r="B5548" s="82"/>
      <c r="C5548" s="84"/>
      <c r="D5548" s="83"/>
      <c r="E5548" s="81"/>
      <c r="F5548" s="81"/>
      <c r="G5548" s="81"/>
      <c r="H5548" s="84"/>
    </row>
    <row r="5549" spans="1:8">
      <c r="A5549" s="82"/>
      <c r="B5549" s="82"/>
      <c r="C5549" s="84"/>
      <c r="D5549" s="83"/>
      <c r="E5549" s="81"/>
      <c r="F5549" s="81"/>
      <c r="G5549" s="81"/>
      <c r="H5549" s="84"/>
    </row>
    <row r="5550" spans="1:8">
      <c r="A5550" s="82"/>
      <c r="B5550" s="82"/>
      <c r="C5550" s="84"/>
      <c r="D5550" s="83"/>
      <c r="E5550" s="81"/>
      <c r="F5550" s="81"/>
      <c r="G5550" s="81"/>
      <c r="H5550" s="84"/>
    </row>
    <row r="5551" spans="1:8">
      <c r="A5551" s="82"/>
      <c r="B5551" s="82"/>
      <c r="C5551" s="84"/>
      <c r="D5551" s="83"/>
      <c r="E5551" s="81"/>
      <c r="F5551" s="81"/>
      <c r="G5551" s="81"/>
      <c r="H5551" s="84"/>
    </row>
    <row r="5552" spans="1:8">
      <c r="A5552" s="82"/>
      <c r="B5552" s="82"/>
      <c r="C5552" s="84"/>
      <c r="D5552" s="83"/>
      <c r="E5552" s="81"/>
      <c r="F5552" s="81"/>
      <c r="G5552" s="81"/>
      <c r="H5552" s="84"/>
    </row>
    <row r="5553" spans="1:8">
      <c r="A5553" s="82"/>
      <c r="B5553" s="82"/>
      <c r="C5553" s="84"/>
      <c r="D5553" s="83"/>
      <c r="E5553" s="81"/>
      <c r="F5553" s="81"/>
      <c r="G5553" s="81"/>
      <c r="H5553" s="84"/>
    </row>
    <row r="5554" spans="1:8">
      <c r="A5554" s="82"/>
      <c r="B5554" s="82"/>
      <c r="C5554" s="84"/>
      <c r="D5554" s="83"/>
      <c r="E5554" s="81"/>
      <c r="F5554" s="81"/>
      <c r="G5554" s="81"/>
      <c r="H5554" s="84"/>
    </row>
    <row r="5555" spans="1:8">
      <c r="A5555" s="82"/>
      <c r="B5555" s="82"/>
      <c r="C5555" s="84"/>
      <c r="D5555" s="83"/>
      <c r="E5555" s="81"/>
      <c r="F5555" s="81"/>
      <c r="G5555" s="81"/>
      <c r="H5555" s="84"/>
    </row>
    <row r="5556" spans="1:8">
      <c r="A5556" s="82"/>
      <c r="B5556" s="82"/>
      <c r="C5556" s="84"/>
      <c r="D5556" s="83"/>
      <c r="E5556" s="81"/>
      <c r="F5556" s="81"/>
      <c r="G5556" s="81"/>
      <c r="H5556" s="84"/>
    </row>
    <row r="5557" spans="1:8">
      <c r="A5557" s="82"/>
      <c r="B5557" s="82"/>
      <c r="C5557" s="84"/>
      <c r="D5557" s="83"/>
      <c r="E5557" s="81"/>
      <c r="F5557" s="81"/>
      <c r="G5557" s="81"/>
      <c r="H5557" s="84"/>
    </row>
    <row r="5558" spans="1:8">
      <c r="A5558" s="82"/>
      <c r="B5558" s="82"/>
      <c r="C5558" s="84"/>
      <c r="D5558" s="83"/>
      <c r="E5558" s="81"/>
      <c r="F5558" s="81"/>
      <c r="G5558" s="81"/>
      <c r="H5558" s="84"/>
    </row>
    <row r="5559" spans="1:8">
      <c r="A5559" s="82"/>
      <c r="B5559" s="82"/>
      <c r="C5559" s="84"/>
      <c r="D5559" s="83"/>
      <c r="E5559" s="81"/>
      <c r="F5559" s="81"/>
      <c r="G5559" s="81"/>
      <c r="H5559" s="84"/>
    </row>
    <row r="5560" spans="1:8">
      <c r="A5560" s="82"/>
      <c r="B5560" s="82"/>
      <c r="C5560" s="84"/>
      <c r="D5560" s="83"/>
      <c r="E5560" s="81"/>
      <c r="F5560" s="81"/>
      <c r="G5560" s="81"/>
      <c r="H5560" s="84"/>
    </row>
    <row r="5561" spans="1:8">
      <c r="A5561" s="82"/>
      <c r="B5561" s="82"/>
      <c r="C5561" s="84"/>
      <c r="D5561" s="83"/>
      <c r="E5561" s="81"/>
      <c r="F5561" s="81"/>
      <c r="G5561" s="81"/>
      <c r="H5561" s="84"/>
    </row>
    <row r="5562" spans="1:8">
      <c r="A5562" s="82"/>
      <c r="B5562" s="82"/>
      <c r="C5562" s="84"/>
      <c r="D5562" s="83"/>
      <c r="E5562" s="81"/>
      <c r="F5562" s="81"/>
      <c r="G5562" s="81"/>
      <c r="H5562" s="84"/>
    </row>
    <row r="5563" spans="1:8">
      <c r="A5563" s="82"/>
      <c r="B5563" s="82"/>
      <c r="C5563" s="84"/>
      <c r="D5563" s="83"/>
      <c r="E5563" s="81"/>
      <c r="F5563" s="81"/>
      <c r="G5563" s="81"/>
      <c r="H5563" s="84"/>
    </row>
    <row r="5564" spans="1:8">
      <c r="A5564" s="82"/>
      <c r="B5564" s="82"/>
      <c r="C5564" s="84"/>
      <c r="D5564" s="83"/>
      <c r="E5564" s="81"/>
      <c r="F5564" s="81"/>
      <c r="G5564" s="81"/>
      <c r="H5564" s="84"/>
    </row>
    <row r="5565" spans="1:8">
      <c r="A5565" s="82"/>
      <c r="B5565" s="82"/>
      <c r="C5565" s="84"/>
      <c r="D5565" s="83"/>
      <c r="E5565" s="81"/>
      <c r="F5565" s="81"/>
      <c r="G5565" s="81"/>
      <c r="H5565" s="84"/>
    </row>
    <row r="5566" spans="1:8">
      <c r="A5566" s="82"/>
      <c r="B5566" s="82"/>
      <c r="C5566" s="84"/>
      <c r="D5566" s="83"/>
      <c r="E5566" s="81"/>
      <c r="F5566" s="81"/>
      <c r="G5566" s="81"/>
      <c r="H5566" s="84"/>
    </row>
    <row r="5567" spans="1:8">
      <c r="A5567" s="82"/>
      <c r="B5567" s="82"/>
      <c r="C5567" s="84"/>
      <c r="D5567" s="83"/>
      <c r="E5567" s="81"/>
      <c r="F5567" s="81"/>
      <c r="G5567" s="81"/>
      <c r="H5567" s="84"/>
    </row>
    <row r="5568" spans="1:8">
      <c r="A5568" s="82"/>
      <c r="B5568" s="82"/>
      <c r="C5568" s="84"/>
      <c r="D5568" s="83"/>
      <c r="E5568" s="81"/>
      <c r="F5568" s="81"/>
      <c r="G5568" s="81"/>
      <c r="H5568" s="84"/>
    </row>
    <row r="5569" spans="1:8">
      <c r="A5569" s="82"/>
      <c r="B5569" s="82"/>
      <c r="C5569" s="84"/>
      <c r="D5569" s="83"/>
      <c r="E5569" s="81"/>
      <c r="F5569" s="81"/>
      <c r="G5569" s="81"/>
      <c r="H5569" s="84"/>
    </row>
    <row r="5570" spans="1:8">
      <c r="A5570" s="82"/>
      <c r="B5570" s="82"/>
      <c r="C5570" s="84"/>
      <c r="D5570" s="83"/>
      <c r="E5570" s="81"/>
      <c r="F5570" s="81"/>
      <c r="G5570" s="81"/>
      <c r="H5570" s="84"/>
    </row>
    <row r="5571" spans="1:8">
      <c r="A5571" s="82"/>
      <c r="B5571" s="82"/>
      <c r="C5571" s="84"/>
      <c r="D5571" s="83"/>
      <c r="E5571" s="81"/>
      <c r="F5571" s="81"/>
      <c r="G5571" s="81"/>
      <c r="H5571" s="84"/>
    </row>
    <row r="5572" spans="1:8">
      <c r="A5572" s="82"/>
      <c r="B5572" s="82"/>
      <c r="C5572" s="84"/>
      <c r="D5572" s="83"/>
      <c r="E5572" s="81"/>
      <c r="F5572" s="81"/>
      <c r="G5572" s="81"/>
      <c r="H5572" s="84"/>
    </row>
    <row r="5573" spans="1:8">
      <c r="A5573" s="82"/>
      <c r="B5573" s="82"/>
      <c r="C5573" s="84"/>
      <c r="D5573" s="83"/>
      <c r="E5573" s="81"/>
      <c r="F5573" s="81"/>
      <c r="G5573" s="81"/>
      <c r="H5573" s="84"/>
    </row>
    <row r="5574" spans="1:8">
      <c r="A5574" s="82"/>
      <c r="B5574" s="82"/>
      <c r="C5574" s="84"/>
      <c r="D5574" s="83"/>
      <c r="E5574" s="81"/>
      <c r="F5574" s="81"/>
      <c r="G5574" s="81"/>
      <c r="H5574" s="84"/>
    </row>
    <row r="5575" spans="1:8">
      <c r="A5575" s="82"/>
      <c r="B5575" s="82"/>
      <c r="C5575" s="84"/>
      <c r="D5575" s="83"/>
      <c r="E5575" s="81"/>
      <c r="F5575" s="81"/>
      <c r="G5575" s="81"/>
      <c r="H5575" s="84"/>
    </row>
    <row r="5576" spans="1:8">
      <c r="A5576" s="82"/>
      <c r="B5576" s="82"/>
      <c r="C5576" s="84"/>
      <c r="D5576" s="83"/>
      <c r="E5576" s="81"/>
      <c r="F5576" s="81"/>
      <c r="G5576" s="81"/>
      <c r="H5576" s="84"/>
    </row>
    <row r="5577" spans="1:8">
      <c r="A5577" s="82"/>
      <c r="B5577" s="82"/>
      <c r="C5577" s="84"/>
      <c r="D5577" s="83"/>
      <c r="E5577" s="81"/>
      <c r="F5577" s="81"/>
      <c r="G5577" s="81"/>
      <c r="H5577" s="84"/>
    </row>
    <row r="5578" spans="1:8">
      <c r="A5578" s="82"/>
      <c r="B5578" s="82"/>
      <c r="C5578" s="84"/>
      <c r="D5578" s="83"/>
      <c r="E5578" s="81"/>
      <c r="F5578" s="81"/>
      <c r="G5578" s="81"/>
      <c r="H5578" s="84"/>
    </row>
    <row r="5579" spans="1:8">
      <c r="A5579" s="82"/>
      <c r="B5579" s="82"/>
      <c r="C5579" s="84"/>
      <c r="D5579" s="83"/>
      <c r="E5579" s="81"/>
      <c r="F5579" s="81"/>
      <c r="G5579" s="81"/>
      <c r="H5579" s="84"/>
    </row>
    <row r="5580" spans="1:8">
      <c r="A5580" s="82"/>
      <c r="B5580" s="82"/>
      <c r="C5580" s="84"/>
      <c r="D5580" s="83"/>
      <c r="E5580" s="81"/>
      <c r="F5580" s="81"/>
      <c r="G5580" s="81"/>
      <c r="H5580" s="84"/>
    </row>
    <row r="5581" spans="1:8">
      <c r="A5581" s="82"/>
      <c r="B5581" s="82"/>
      <c r="C5581" s="84"/>
      <c r="D5581" s="83"/>
      <c r="E5581" s="81"/>
      <c r="F5581" s="81"/>
      <c r="G5581" s="81"/>
      <c r="H5581" s="84"/>
    </row>
    <row r="5582" spans="1:8">
      <c r="A5582" s="82"/>
      <c r="B5582" s="82"/>
      <c r="C5582" s="84"/>
      <c r="D5582" s="83"/>
      <c r="E5582" s="81"/>
      <c r="F5582" s="81"/>
      <c r="G5582" s="81"/>
      <c r="H5582" s="84"/>
    </row>
    <row r="5583" spans="1:8">
      <c r="A5583" s="82"/>
      <c r="B5583" s="82"/>
      <c r="C5583" s="84"/>
      <c r="D5583" s="83"/>
      <c r="E5583" s="81"/>
      <c r="F5583" s="81"/>
      <c r="G5583" s="81"/>
      <c r="H5583" s="84"/>
    </row>
    <row r="5584" spans="1:8">
      <c r="A5584" s="82"/>
      <c r="B5584" s="82"/>
      <c r="C5584" s="84"/>
      <c r="D5584" s="83"/>
      <c r="E5584" s="81"/>
      <c r="F5584" s="81"/>
      <c r="G5584" s="81"/>
      <c r="H5584" s="84"/>
    </row>
    <row r="5585" spans="1:8">
      <c r="A5585" s="82"/>
      <c r="B5585" s="82"/>
      <c r="C5585" s="84"/>
      <c r="D5585" s="83"/>
      <c r="E5585" s="81"/>
      <c r="F5585" s="81"/>
      <c r="G5585" s="81"/>
      <c r="H5585" s="84"/>
    </row>
    <row r="5586" spans="1:8">
      <c r="A5586" s="82"/>
      <c r="B5586" s="82"/>
      <c r="C5586" s="84"/>
      <c r="D5586" s="83"/>
      <c r="E5586" s="81"/>
      <c r="F5586" s="81"/>
      <c r="G5586" s="81"/>
      <c r="H5586" s="84"/>
    </row>
    <row r="5587" spans="1:8">
      <c r="A5587" s="82"/>
      <c r="B5587" s="82"/>
      <c r="C5587" s="84"/>
      <c r="D5587" s="83"/>
      <c r="E5587" s="81"/>
      <c r="F5587" s="81"/>
      <c r="G5587" s="81"/>
      <c r="H5587" s="84"/>
    </row>
    <row r="5588" spans="1:8">
      <c r="A5588" s="82"/>
      <c r="B5588" s="82"/>
      <c r="C5588" s="84"/>
      <c r="D5588" s="83"/>
      <c r="E5588" s="81"/>
      <c r="F5588" s="81"/>
      <c r="G5588" s="81"/>
      <c r="H5588" s="84"/>
    </row>
    <row r="5589" spans="1:8">
      <c r="A5589" s="82"/>
      <c r="B5589" s="82"/>
      <c r="C5589" s="84"/>
      <c r="D5589" s="83"/>
      <c r="E5589" s="81"/>
      <c r="F5589" s="81"/>
      <c r="G5589" s="81"/>
      <c r="H5589" s="84"/>
    </row>
    <row r="5590" spans="1:8">
      <c r="A5590" s="82"/>
      <c r="B5590" s="82"/>
      <c r="C5590" s="84"/>
      <c r="D5590" s="83"/>
      <c r="E5590" s="81"/>
      <c r="F5590" s="81"/>
      <c r="G5590" s="81"/>
      <c r="H5590" s="84"/>
    </row>
    <row r="5591" spans="1:8">
      <c r="A5591" s="82"/>
      <c r="B5591" s="82"/>
      <c r="C5591" s="84"/>
      <c r="D5591" s="83"/>
      <c r="E5591" s="81"/>
      <c r="F5591" s="81"/>
      <c r="G5591" s="81"/>
      <c r="H5591" s="84"/>
    </row>
    <row r="5592" spans="1:8">
      <c r="A5592" s="82"/>
      <c r="B5592" s="82"/>
      <c r="C5592" s="84"/>
      <c r="D5592" s="83"/>
      <c r="E5592" s="81"/>
      <c r="F5592" s="81"/>
      <c r="G5592" s="81"/>
      <c r="H5592" s="84"/>
    </row>
    <row r="5593" spans="1:8">
      <c r="A5593" s="82"/>
      <c r="B5593" s="82"/>
      <c r="C5593" s="84"/>
      <c r="D5593" s="83"/>
      <c r="E5593" s="81"/>
      <c r="F5593" s="81"/>
      <c r="G5593" s="81"/>
      <c r="H5593" s="84"/>
    </row>
    <row r="5594" spans="1:8">
      <c r="A5594" s="82"/>
      <c r="B5594" s="82"/>
      <c r="C5594" s="84"/>
      <c r="D5594" s="83"/>
      <c r="E5594" s="81"/>
      <c r="F5594" s="81"/>
      <c r="G5594" s="81"/>
      <c r="H5594" s="84"/>
    </row>
    <row r="5595" spans="1:8">
      <c r="A5595" s="82"/>
      <c r="B5595" s="82"/>
      <c r="C5595" s="84"/>
      <c r="D5595" s="83"/>
      <c r="E5595" s="81"/>
      <c r="F5595" s="81"/>
      <c r="G5595" s="81"/>
      <c r="H5595" s="84"/>
    </row>
    <row r="5596" spans="1:8">
      <c r="A5596" s="82"/>
      <c r="B5596" s="82"/>
      <c r="C5596" s="84"/>
      <c r="D5596" s="83"/>
      <c r="E5596" s="81"/>
      <c r="F5596" s="81"/>
      <c r="G5596" s="81"/>
      <c r="H5596" s="84"/>
    </row>
    <row r="5597" spans="1:8">
      <c r="A5597" s="82"/>
      <c r="B5597" s="82"/>
      <c r="C5597" s="84"/>
      <c r="D5597" s="83"/>
      <c r="E5597" s="81"/>
      <c r="F5597" s="81"/>
      <c r="G5597" s="81"/>
      <c r="H5597" s="84"/>
    </row>
    <row r="5598" spans="1:8">
      <c r="A5598" s="82"/>
      <c r="B5598" s="82"/>
      <c r="C5598" s="84"/>
      <c r="D5598" s="83"/>
      <c r="E5598" s="81"/>
      <c r="F5598" s="81"/>
      <c r="G5598" s="81"/>
      <c r="H5598" s="84"/>
    </row>
    <row r="5599" spans="1:8">
      <c r="A5599" s="82"/>
      <c r="B5599" s="82"/>
      <c r="C5599" s="84"/>
      <c r="D5599" s="83"/>
      <c r="E5599" s="81"/>
      <c r="F5599" s="81"/>
      <c r="G5599" s="81"/>
      <c r="H5599" s="84"/>
    </row>
    <row r="5600" spans="1:8">
      <c r="A5600" s="82"/>
      <c r="B5600" s="82"/>
      <c r="C5600" s="84"/>
      <c r="D5600" s="83"/>
      <c r="E5600" s="81"/>
      <c r="F5600" s="81"/>
      <c r="G5600" s="81"/>
      <c r="H5600" s="84"/>
    </row>
    <row r="5601" spans="1:8">
      <c r="A5601" s="82"/>
      <c r="B5601" s="82"/>
      <c r="C5601" s="84"/>
      <c r="D5601" s="83"/>
      <c r="E5601" s="81"/>
      <c r="F5601" s="81"/>
      <c r="G5601" s="81"/>
      <c r="H5601" s="84"/>
    </row>
    <row r="5602" spans="1:8">
      <c r="A5602" s="82"/>
      <c r="B5602" s="82"/>
      <c r="C5602" s="84"/>
      <c r="D5602" s="83"/>
      <c r="E5602" s="81"/>
      <c r="F5602" s="81"/>
      <c r="G5602" s="81"/>
      <c r="H5602" s="84"/>
    </row>
    <row r="5603" spans="1:8">
      <c r="A5603" s="82"/>
      <c r="B5603" s="82"/>
      <c r="C5603" s="84"/>
      <c r="D5603" s="83"/>
      <c r="E5603" s="81"/>
      <c r="F5603" s="81"/>
      <c r="G5603" s="81"/>
      <c r="H5603" s="84"/>
    </row>
    <row r="5604" spans="1:8">
      <c r="A5604" s="82"/>
      <c r="B5604" s="82"/>
      <c r="C5604" s="84"/>
      <c r="D5604" s="83"/>
      <c r="E5604" s="81"/>
      <c r="F5604" s="81"/>
      <c r="G5604" s="81"/>
      <c r="H5604" s="84"/>
    </row>
    <row r="5605" spans="1:8">
      <c r="A5605" s="82"/>
      <c r="B5605" s="82"/>
      <c r="C5605" s="84"/>
      <c r="D5605" s="83"/>
      <c r="E5605" s="81"/>
      <c r="F5605" s="81"/>
      <c r="G5605" s="81"/>
      <c r="H5605" s="84"/>
    </row>
    <row r="5606" spans="1:8">
      <c r="A5606" s="82"/>
      <c r="B5606" s="82"/>
      <c r="C5606" s="84"/>
      <c r="D5606" s="83"/>
      <c r="E5606" s="81"/>
      <c r="F5606" s="81"/>
      <c r="G5606" s="81"/>
      <c r="H5606" s="84"/>
    </row>
    <row r="5607" spans="1:8">
      <c r="A5607" s="82"/>
      <c r="B5607" s="82"/>
      <c r="C5607" s="84"/>
      <c r="D5607" s="83"/>
      <c r="E5607" s="81"/>
      <c r="F5607" s="81"/>
      <c r="G5607" s="81"/>
      <c r="H5607" s="84"/>
    </row>
    <row r="5608" spans="1:8">
      <c r="A5608" s="82"/>
      <c r="B5608" s="82"/>
      <c r="C5608" s="84"/>
      <c r="D5608" s="83"/>
      <c r="E5608" s="81"/>
      <c r="F5608" s="81"/>
      <c r="G5608" s="81"/>
      <c r="H5608" s="84"/>
    </row>
    <row r="5609" spans="1:8">
      <c r="A5609" s="82"/>
      <c r="B5609" s="82"/>
      <c r="C5609" s="84"/>
      <c r="D5609" s="83"/>
      <c r="E5609" s="81"/>
      <c r="F5609" s="81"/>
      <c r="G5609" s="81"/>
      <c r="H5609" s="84"/>
    </row>
    <row r="5610" spans="1:8">
      <c r="A5610" s="82"/>
      <c r="B5610" s="82"/>
      <c r="C5610" s="84"/>
      <c r="D5610" s="83"/>
      <c r="E5610" s="81"/>
      <c r="F5610" s="81"/>
      <c r="G5610" s="81"/>
      <c r="H5610" s="84"/>
    </row>
    <row r="5611" spans="1:8">
      <c r="A5611" s="82"/>
      <c r="B5611" s="82"/>
      <c r="C5611" s="84"/>
      <c r="D5611" s="83"/>
      <c r="E5611" s="81"/>
      <c r="F5611" s="81"/>
      <c r="G5611" s="81"/>
      <c r="H5611" s="84"/>
    </row>
    <row r="5612" spans="1:8">
      <c r="A5612" s="82"/>
      <c r="B5612" s="82"/>
      <c r="C5612" s="84"/>
      <c r="D5612" s="83"/>
      <c r="E5612" s="81"/>
      <c r="F5612" s="81"/>
      <c r="G5612" s="81"/>
      <c r="H5612" s="84"/>
    </row>
    <row r="5613" spans="1:8">
      <c r="A5613" s="82"/>
      <c r="B5613" s="82"/>
      <c r="C5613" s="84"/>
      <c r="D5613" s="83"/>
      <c r="E5613" s="81"/>
      <c r="F5613" s="81"/>
      <c r="G5613" s="81"/>
      <c r="H5613" s="84"/>
    </row>
    <row r="5614" spans="1:8">
      <c r="A5614" s="82"/>
      <c r="B5614" s="82"/>
      <c r="C5614" s="84"/>
      <c r="D5614" s="83"/>
      <c r="E5614" s="81"/>
      <c r="F5614" s="81"/>
      <c r="G5614" s="81"/>
      <c r="H5614" s="84"/>
    </row>
    <row r="5615" spans="1:8">
      <c r="A5615" s="82"/>
      <c r="B5615" s="82"/>
      <c r="C5615" s="84"/>
      <c r="D5615" s="83"/>
      <c r="E5615" s="81"/>
      <c r="F5615" s="81"/>
      <c r="G5615" s="81"/>
      <c r="H5615" s="84"/>
    </row>
    <row r="5616" spans="1:8">
      <c r="A5616" s="82"/>
      <c r="B5616" s="82"/>
      <c r="C5616" s="84"/>
      <c r="D5616" s="83"/>
      <c r="E5616" s="81"/>
      <c r="F5616" s="81"/>
      <c r="G5616" s="81"/>
      <c r="H5616" s="84"/>
    </row>
    <row r="5617" spans="1:8">
      <c r="A5617" s="82"/>
      <c r="B5617" s="82"/>
      <c r="C5617" s="84"/>
      <c r="D5617" s="83"/>
      <c r="E5617" s="81"/>
      <c r="F5617" s="81"/>
      <c r="G5617" s="81"/>
      <c r="H5617" s="84"/>
    </row>
    <row r="5618" spans="1:8">
      <c r="A5618" s="82"/>
      <c r="B5618" s="82"/>
      <c r="C5618" s="84"/>
      <c r="D5618" s="83"/>
      <c r="E5618" s="81"/>
      <c r="F5618" s="81"/>
      <c r="G5618" s="81"/>
      <c r="H5618" s="84"/>
    </row>
    <row r="5619" spans="1:8">
      <c r="A5619" s="82"/>
      <c r="B5619" s="82"/>
      <c r="C5619" s="84"/>
      <c r="D5619" s="83"/>
      <c r="E5619" s="81"/>
      <c r="F5619" s="81"/>
      <c r="G5619" s="81"/>
      <c r="H5619" s="84"/>
    </row>
    <row r="5620" spans="1:8">
      <c r="A5620" s="82"/>
      <c r="B5620" s="82"/>
      <c r="C5620" s="84"/>
      <c r="D5620" s="83"/>
      <c r="E5620" s="81"/>
      <c r="F5620" s="81"/>
      <c r="G5620" s="81"/>
      <c r="H5620" s="84"/>
    </row>
    <row r="5621" spans="1:8">
      <c r="A5621" s="82"/>
      <c r="B5621" s="82"/>
      <c r="C5621" s="84"/>
      <c r="D5621" s="83"/>
      <c r="E5621" s="81"/>
      <c r="F5621" s="81"/>
      <c r="G5621" s="81"/>
      <c r="H5621" s="84"/>
    </row>
    <row r="5622" spans="1:8">
      <c r="A5622" s="82"/>
      <c r="B5622" s="82"/>
      <c r="C5622" s="84"/>
      <c r="D5622" s="83"/>
      <c r="E5622" s="81"/>
      <c r="F5622" s="81"/>
      <c r="G5622" s="81"/>
      <c r="H5622" s="84"/>
    </row>
    <row r="5623" spans="1:8">
      <c r="A5623" s="82"/>
      <c r="B5623" s="82"/>
      <c r="C5623" s="84"/>
      <c r="D5623" s="83"/>
      <c r="E5623" s="81"/>
      <c r="F5623" s="81"/>
      <c r="G5623" s="81"/>
      <c r="H5623" s="84"/>
    </row>
    <row r="5624" spans="1:8">
      <c r="A5624" s="82"/>
      <c r="B5624" s="82"/>
      <c r="C5624" s="84"/>
      <c r="D5624" s="83"/>
      <c r="E5624" s="81"/>
      <c r="F5624" s="81"/>
      <c r="G5624" s="81"/>
      <c r="H5624" s="84"/>
    </row>
    <row r="5625" spans="1:8">
      <c r="A5625" s="82"/>
      <c r="B5625" s="82"/>
      <c r="C5625" s="84"/>
      <c r="D5625" s="83"/>
      <c r="E5625" s="81"/>
      <c r="F5625" s="81"/>
      <c r="G5625" s="81"/>
      <c r="H5625" s="84"/>
    </row>
    <row r="5626" spans="1:8">
      <c r="A5626" s="82"/>
      <c r="B5626" s="82"/>
      <c r="C5626" s="84"/>
      <c r="D5626" s="83"/>
      <c r="E5626" s="81"/>
      <c r="F5626" s="81"/>
      <c r="G5626" s="81"/>
      <c r="H5626" s="84"/>
    </row>
    <row r="5627" spans="1:8">
      <c r="A5627" s="82"/>
      <c r="B5627" s="82"/>
      <c r="C5627" s="84"/>
      <c r="D5627" s="83"/>
      <c r="E5627" s="81"/>
      <c r="F5627" s="81"/>
      <c r="G5627" s="81"/>
      <c r="H5627" s="84"/>
    </row>
    <row r="5628" spans="1:8">
      <c r="A5628" s="82"/>
      <c r="B5628" s="82"/>
      <c r="C5628" s="84"/>
      <c r="D5628" s="83"/>
      <c r="E5628" s="81"/>
      <c r="F5628" s="81"/>
      <c r="G5628" s="81"/>
      <c r="H5628" s="84"/>
    </row>
    <row r="5629" spans="1:8">
      <c r="A5629" s="82"/>
      <c r="B5629" s="82"/>
      <c r="C5629" s="84"/>
      <c r="D5629" s="83"/>
      <c r="E5629" s="81"/>
      <c r="F5629" s="81"/>
      <c r="G5629" s="81"/>
      <c r="H5629" s="84"/>
    </row>
    <row r="5630" spans="1:8">
      <c r="A5630" s="82"/>
      <c r="B5630" s="82"/>
      <c r="C5630" s="84"/>
      <c r="D5630" s="83"/>
      <c r="E5630" s="81"/>
      <c r="F5630" s="81"/>
      <c r="G5630" s="81"/>
      <c r="H5630" s="84"/>
    </row>
    <row r="5631" spans="1:8">
      <c r="A5631" s="82"/>
      <c r="B5631" s="82"/>
      <c r="C5631" s="84"/>
      <c r="D5631" s="83"/>
      <c r="E5631" s="81"/>
      <c r="F5631" s="81"/>
      <c r="G5631" s="81"/>
      <c r="H5631" s="84"/>
    </row>
    <row r="5632" spans="1:8">
      <c r="A5632" s="82"/>
      <c r="B5632" s="82"/>
      <c r="C5632" s="84"/>
      <c r="D5632" s="83"/>
      <c r="E5632" s="81"/>
      <c r="F5632" s="81"/>
      <c r="G5632" s="81"/>
      <c r="H5632" s="84"/>
    </row>
    <row r="5633" spans="1:8">
      <c r="A5633" s="82"/>
      <c r="B5633" s="82"/>
      <c r="C5633" s="84"/>
      <c r="D5633" s="83"/>
      <c r="E5633" s="81"/>
      <c r="F5633" s="81"/>
      <c r="G5633" s="81"/>
      <c r="H5633" s="84"/>
    </row>
    <row r="5634" spans="1:8">
      <c r="A5634" s="82"/>
      <c r="B5634" s="82"/>
      <c r="C5634" s="84"/>
      <c r="D5634" s="83"/>
      <c r="E5634" s="81"/>
      <c r="F5634" s="81"/>
      <c r="G5634" s="81"/>
      <c r="H5634" s="84"/>
    </row>
    <row r="5635" spans="1:8">
      <c r="A5635" s="82"/>
      <c r="B5635" s="82"/>
      <c r="C5635" s="84"/>
      <c r="D5635" s="83"/>
      <c r="E5635" s="81"/>
      <c r="F5635" s="81"/>
      <c r="G5635" s="81"/>
      <c r="H5635" s="84"/>
    </row>
    <row r="5636" spans="1:8">
      <c r="A5636" s="82"/>
      <c r="B5636" s="82"/>
      <c r="C5636" s="84"/>
      <c r="D5636" s="83"/>
      <c r="E5636" s="81"/>
      <c r="F5636" s="81"/>
      <c r="G5636" s="81"/>
      <c r="H5636" s="84"/>
    </row>
    <row r="5637" spans="1:8">
      <c r="A5637" s="82"/>
      <c r="B5637" s="82"/>
      <c r="C5637" s="84"/>
      <c r="D5637" s="83"/>
      <c r="E5637" s="81"/>
      <c r="F5637" s="81"/>
      <c r="G5637" s="81"/>
      <c r="H5637" s="84"/>
    </row>
    <row r="5638" spans="1:8">
      <c r="A5638" s="82"/>
      <c r="B5638" s="82"/>
      <c r="C5638" s="84"/>
      <c r="D5638" s="83"/>
      <c r="E5638" s="81"/>
      <c r="F5638" s="81"/>
      <c r="G5638" s="81"/>
      <c r="H5638" s="84"/>
    </row>
    <row r="5639" spans="1:8">
      <c r="A5639" s="82"/>
      <c r="B5639" s="82"/>
      <c r="C5639" s="84"/>
      <c r="D5639" s="83"/>
      <c r="E5639" s="81"/>
      <c r="F5639" s="81"/>
      <c r="G5639" s="81"/>
      <c r="H5639" s="84"/>
    </row>
    <row r="5640" spans="1:8">
      <c r="A5640" s="82"/>
      <c r="B5640" s="82"/>
      <c r="C5640" s="84"/>
      <c r="D5640" s="83"/>
      <c r="E5640" s="81"/>
      <c r="F5640" s="81"/>
      <c r="G5640" s="81"/>
      <c r="H5640" s="84"/>
    </row>
    <row r="5641" spans="1:8">
      <c r="A5641" s="82"/>
      <c r="B5641" s="82"/>
      <c r="C5641" s="84"/>
      <c r="D5641" s="83"/>
      <c r="E5641" s="81"/>
      <c r="F5641" s="81"/>
      <c r="G5641" s="81"/>
      <c r="H5641" s="84"/>
    </row>
    <row r="5642" spans="1:8">
      <c r="A5642" s="82"/>
      <c r="B5642" s="82"/>
      <c r="C5642" s="84"/>
      <c r="D5642" s="83"/>
      <c r="E5642" s="81"/>
      <c r="F5642" s="81"/>
      <c r="G5642" s="81"/>
      <c r="H5642" s="84"/>
    </row>
    <row r="5643" spans="1:8">
      <c r="A5643" s="82"/>
      <c r="B5643" s="82"/>
      <c r="C5643" s="84"/>
      <c r="D5643" s="83"/>
      <c r="E5643" s="81"/>
      <c r="F5643" s="81"/>
      <c r="G5643" s="81"/>
      <c r="H5643" s="84"/>
    </row>
    <row r="5644" spans="1:8">
      <c r="A5644" s="82"/>
      <c r="B5644" s="82"/>
      <c r="C5644" s="84"/>
      <c r="D5644" s="83"/>
      <c r="E5644" s="81"/>
      <c r="F5644" s="81"/>
      <c r="G5644" s="81"/>
      <c r="H5644" s="84"/>
    </row>
    <row r="5645" spans="1:8">
      <c r="A5645" s="82"/>
      <c r="B5645" s="82"/>
      <c r="C5645" s="84"/>
      <c r="D5645" s="83"/>
      <c r="E5645" s="81"/>
      <c r="F5645" s="81"/>
      <c r="G5645" s="81"/>
      <c r="H5645" s="84"/>
    </row>
    <row r="5646" spans="1:8">
      <c r="A5646" s="82"/>
      <c r="B5646" s="82"/>
      <c r="C5646" s="84"/>
      <c r="D5646" s="83"/>
      <c r="E5646" s="81"/>
      <c r="F5646" s="81"/>
      <c r="G5646" s="81"/>
      <c r="H5646" s="84"/>
    </row>
    <row r="5647" spans="1:8">
      <c r="A5647" s="82"/>
      <c r="B5647" s="82"/>
      <c r="C5647" s="84"/>
      <c r="D5647" s="83"/>
      <c r="E5647" s="81"/>
      <c r="F5647" s="81"/>
      <c r="G5647" s="81"/>
      <c r="H5647" s="84"/>
    </row>
    <row r="5648" spans="1:8">
      <c r="A5648" s="82"/>
      <c r="B5648" s="82"/>
      <c r="C5648" s="84"/>
      <c r="D5648" s="83"/>
      <c r="E5648" s="81"/>
      <c r="F5648" s="81"/>
      <c r="G5648" s="81"/>
      <c r="H5648" s="84"/>
    </row>
    <row r="5649" spans="1:8">
      <c r="A5649" s="82"/>
      <c r="B5649" s="82"/>
      <c r="C5649" s="84"/>
      <c r="D5649" s="83"/>
      <c r="E5649" s="81"/>
      <c r="F5649" s="81"/>
      <c r="G5649" s="81"/>
      <c r="H5649" s="84"/>
    </row>
    <row r="5650" spans="1:8">
      <c r="A5650" s="82"/>
      <c r="B5650" s="82"/>
      <c r="C5650" s="84"/>
      <c r="D5650" s="83"/>
      <c r="E5650" s="81"/>
      <c r="F5650" s="81"/>
      <c r="G5650" s="81"/>
      <c r="H5650" s="84"/>
    </row>
    <row r="5651" spans="1:8">
      <c r="A5651" s="82"/>
      <c r="B5651" s="82"/>
      <c r="C5651" s="84"/>
      <c r="D5651" s="83"/>
      <c r="E5651" s="81"/>
      <c r="F5651" s="81"/>
      <c r="G5651" s="81"/>
      <c r="H5651" s="84"/>
    </row>
    <row r="5652" spans="1:8">
      <c r="A5652" s="82"/>
      <c r="B5652" s="82"/>
      <c r="C5652" s="84"/>
      <c r="D5652" s="83"/>
      <c r="E5652" s="81"/>
      <c r="F5652" s="81"/>
      <c r="G5652" s="81"/>
      <c r="H5652" s="84"/>
    </row>
    <row r="5653" spans="1:8">
      <c r="A5653" s="82"/>
      <c r="B5653" s="82"/>
      <c r="C5653" s="84"/>
      <c r="D5653" s="83"/>
      <c r="E5653" s="81"/>
      <c r="F5653" s="81"/>
      <c r="G5653" s="81"/>
      <c r="H5653" s="84"/>
    </row>
    <row r="5654" spans="1:8">
      <c r="A5654" s="82"/>
      <c r="B5654" s="82"/>
      <c r="C5654" s="84"/>
      <c r="D5654" s="83"/>
      <c r="E5654" s="81"/>
      <c r="F5654" s="81"/>
      <c r="G5654" s="81"/>
      <c r="H5654" s="84"/>
    </row>
    <row r="5655" spans="1:8">
      <c r="A5655" s="82"/>
      <c r="B5655" s="82"/>
      <c r="C5655" s="84"/>
      <c r="D5655" s="83"/>
      <c r="E5655" s="81"/>
      <c r="F5655" s="81"/>
      <c r="G5655" s="81"/>
      <c r="H5655" s="84"/>
    </row>
    <row r="5656" spans="1:8">
      <c r="A5656" s="82"/>
      <c r="B5656" s="82"/>
      <c r="C5656" s="84"/>
      <c r="D5656" s="83"/>
      <c r="E5656" s="81"/>
      <c r="F5656" s="81"/>
      <c r="G5656" s="81"/>
      <c r="H5656" s="84"/>
    </row>
    <row r="5657" spans="1:8">
      <c r="A5657" s="82"/>
      <c r="B5657" s="82"/>
      <c r="C5657" s="84"/>
      <c r="D5657" s="83"/>
      <c r="E5657" s="81"/>
      <c r="F5657" s="81"/>
      <c r="G5657" s="81"/>
      <c r="H5657" s="84"/>
    </row>
    <row r="5658" spans="1:8">
      <c r="A5658" s="82"/>
      <c r="B5658" s="82"/>
      <c r="C5658" s="84"/>
      <c r="D5658" s="83"/>
      <c r="E5658" s="81"/>
      <c r="F5658" s="81"/>
      <c r="G5658" s="81"/>
      <c r="H5658" s="84"/>
    </row>
    <row r="5659" spans="1:8">
      <c r="A5659" s="82"/>
      <c r="B5659" s="82"/>
      <c r="C5659" s="84"/>
      <c r="D5659" s="83"/>
      <c r="E5659" s="81"/>
      <c r="F5659" s="81"/>
      <c r="G5659" s="81"/>
      <c r="H5659" s="84"/>
    </row>
    <row r="5660" spans="1:8">
      <c r="A5660" s="82"/>
      <c r="B5660" s="82"/>
      <c r="C5660" s="84"/>
      <c r="D5660" s="83"/>
      <c r="E5660" s="81"/>
      <c r="F5660" s="81"/>
      <c r="G5660" s="81"/>
      <c r="H5660" s="84"/>
    </row>
    <row r="5661" spans="1:8">
      <c r="A5661" s="82"/>
      <c r="B5661" s="82"/>
      <c r="C5661" s="84"/>
      <c r="D5661" s="83"/>
      <c r="E5661" s="81"/>
      <c r="F5661" s="81"/>
      <c r="G5661" s="81"/>
      <c r="H5661" s="84"/>
    </row>
    <row r="5662" spans="1:8">
      <c r="A5662" s="82"/>
      <c r="B5662" s="82"/>
      <c r="C5662" s="84"/>
      <c r="D5662" s="83"/>
      <c r="E5662" s="81"/>
      <c r="F5662" s="81"/>
      <c r="G5662" s="81"/>
      <c r="H5662" s="84"/>
    </row>
    <row r="5663" spans="1:8">
      <c r="A5663" s="82"/>
      <c r="B5663" s="82"/>
      <c r="C5663" s="84"/>
      <c r="D5663" s="83"/>
      <c r="E5663" s="81"/>
      <c r="F5663" s="81"/>
      <c r="G5663" s="81"/>
      <c r="H5663" s="84"/>
    </row>
    <row r="5664" spans="1:8">
      <c r="A5664" s="82"/>
      <c r="B5664" s="82"/>
      <c r="C5664" s="84"/>
      <c r="D5664" s="83"/>
      <c r="E5664" s="81"/>
      <c r="F5664" s="81"/>
      <c r="G5664" s="81"/>
      <c r="H5664" s="84"/>
    </row>
    <row r="5665" spans="1:8">
      <c r="A5665" s="82"/>
      <c r="B5665" s="82"/>
      <c r="C5665" s="84"/>
      <c r="D5665" s="83"/>
      <c r="E5665" s="81"/>
      <c r="F5665" s="81"/>
      <c r="G5665" s="81"/>
      <c r="H5665" s="84"/>
    </row>
    <row r="5666" spans="1:8">
      <c r="A5666" s="82"/>
      <c r="B5666" s="82"/>
      <c r="C5666" s="84"/>
      <c r="D5666" s="83"/>
      <c r="E5666" s="81"/>
      <c r="F5666" s="81"/>
      <c r="G5666" s="81"/>
      <c r="H5666" s="84"/>
    </row>
    <row r="5667" spans="1:8">
      <c r="A5667" s="82"/>
      <c r="B5667" s="82"/>
      <c r="C5667" s="84"/>
      <c r="D5667" s="83"/>
      <c r="E5667" s="81"/>
      <c r="F5667" s="81"/>
      <c r="G5667" s="81"/>
      <c r="H5667" s="84"/>
    </row>
    <row r="5668" spans="1:8">
      <c r="A5668" s="82"/>
      <c r="B5668" s="82"/>
      <c r="C5668" s="84"/>
      <c r="D5668" s="83"/>
      <c r="E5668" s="81"/>
      <c r="F5668" s="81"/>
      <c r="G5668" s="81"/>
      <c r="H5668" s="84"/>
    </row>
    <row r="5669" spans="1:8">
      <c r="A5669" s="82"/>
      <c r="B5669" s="82"/>
      <c r="C5669" s="84"/>
      <c r="D5669" s="83"/>
      <c r="E5669" s="81"/>
      <c r="F5669" s="81"/>
      <c r="G5669" s="81"/>
      <c r="H5669" s="84"/>
    </row>
    <row r="5670" spans="1:8">
      <c r="A5670" s="82"/>
      <c r="B5670" s="82"/>
      <c r="C5670" s="84"/>
      <c r="D5670" s="83"/>
      <c r="E5670" s="81"/>
      <c r="F5670" s="81"/>
      <c r="G5670" s="81"/>
      <c r="H5670" s="84"/>
    </row>
    <row r="5671" spans="1:8">
      <c r="A5671" s="82"/>
      <c r="B5671" s="82"/>
      <c r="C5671" s="84"/>
      <c r="D5671" s="83"/>
      <c r="E5671" s="81"/>
      <c r="F5671" s="81"/>
      <c r="G5671" s="81"/>
      <c r="H5671" s="84"/>
    </row>
    <row r="5672" spans="1:8">
      <c r="A5672" s="82"/>
      <c r="B5672" s="82"/>
      <c r="C5672" s="84"/>
      <c r="D5672" s="83"/>
      <c r="E5672" s="81"/>
      <c r="F5672" s="81"/>
      <c r="G5672" s="81"/>
      <c r="H5672" s="84"/>
    </row>
    <row r="5673" spans="1:8">
      <c r="A5673" s="82"/>
      <c r="B5673" s="82"/>
      <c r="C5673" s="84"/>
      <c r="D5673" s="83"/>
      <c r="E5673" s="81"/>
      <c r="F5673" s="81"/>
      <c r="G5673" s="81"/>
      <c r="H5673" s="84"/>
    </row>
    <row r="5674" spans="1:8">
      <c r="A5674" s="82"/>
      <c r="B5674" s="82"/>
      <c r="C5674" s="84"/>
      <c r="D5674" s="83"/>
      <c r="E5674" s="81"/>
      <c r="F5674" s="81"/>
      <c r="G5674" s="81"/>
      <c r="H5674" s="84"/>
    </row>
    <row r="5675" spans="1:8">
      <c r="A5675" s="82"/>
      <c r="B5675" s="82"/>
      <c r="C5675" s="84"/>
      <c r="D5675" s="83"/>
      <c r="E5675" s="81"/>
      <c r="F5675" s="81"/>
      <c r="G5675" s="81"/>
      <c r="H5675" s="84"/>
    </row>
    <row r="5676" spans="1:8">
      <c r="A5676" s="82"/>
      <c r="B5676" s="82"/>
      <c r="C5676" s="84"/>
      <c r="D5676" s="83"/>
      <c r="E5676" s="81"/>
      <c r="F5676" s="81"/>
      <c r="G5676" s="81"/>
      <c r="H5676" s="84"/>
    </row>
    <row r="5677" spans="1:8">
      <c r="A5677" s="82"/>
      <c r="B5677" s="82"/>
      <c r="C5677" s="84"/>
      <c r="D5677" s="83"/>
      <c r="E5677" s="81"/>
      <c r="F5677" s="81"/>
      <c r="G5677" s="81"/>
      <c r="H5677" s="84"/>
    </row>
    <row r="5678" spans="1:8">
      <c r="A5678" s="82"/>
      <c r="B5678" s="82"/>
      <c r="C5678" s="84"/>
      <c r="D5678" s="83"/>
      <c r="E5678" s="81"/>
      <c r="F5678" s="81"/>
      <c r="G5678" s="81"/>
      <c r="H5678" s="84"/>
    </row>
    <row r="5679" spans="1:8">
      <c r="A5679" s="82"/>
      <c r="B5679" s="82"/>
      <c r="C5679" s="84"/>
      <c r="D5679" s="83"/>
      <c r="E5679" s="81"/>
      <c r="F5679" s="81"/>
      <c r="G5679" s="81"/>
      <c r="H5679" s="84"/>
    </row>
    <row r="5680" spans="1:8">
      <c r="A5680" s="82"/>
      <c r="B5680" s="82"/>
      <c r="C5680" s="84"/>
      <c r="D5680" s="83"/>
      <c r="E5680" s="81"/>
      <c r="F5680" s="81"/>
      <c r="G5680" s="81"/>
      <c r="H5680" s="84"/>
    </row>
    <row r="5681" spans="1:8">
      <c r="A5681" s="82"/>
      <c r="B5681" s="82"/>
      <c r="C5681" s="84"/>
      <c r="D5681" s="83"/>
      <c r="E5681" s="81"/>
      <c r="F5681" s="81"/>
      <c r="G5681" s="81"/>
      <c r="H5681" s="84"/>
    </row>
    <row r="5682" spans="1:8">
      <c r="A5682" s="82"/>
      <c r="B5682" s="82"/>
      <c r="C5682" s="84"/>
      <c r="D5682" s="83"/>
      <c r="E5682" s="81"/>
      <c r="F5682" s="81"/>
      <c r="G5682" s="81"/>
      <c r="H5682" s="84"/>
    </row>
    <row r="5683" spans="1:8">
      <c r="A5683" s="82"/>
      <c r="B5683" s="82"/>
      <c r="C5683" s="84"/>
      <c r="D5683" s="83"/>
      <c r="E5683" s="81"/>
      <c r="F5683" s="81"/>
      <c r="G5683" s="81"/>
      <c r="H5683" s="84"/>
    </row>
    <row r="5684" spans="1:8">
      <c r="A5684" s="82"/>
      <c r="B5684" s="82"/>
      <c r="C5684" s="84"/>
      <c r="D5684" s="83"/>
      <c r="E5684" s="81"/>
      <c r="F5684" s="81"/>
      <c r="G5684" s="81"/>
      <c r="H5684" s="84"/>
    </row>
    <row r="5685" spans="1:8">
      <c r="A5685" s="82"/>
      <c r="B5685" s="82"/>
      <c r="C5685" s="84"/>
      <c r="D5685" s="83"/>
      <c r="E5685" s="81"/>
      <c r="F5685" s="81"/>
      <c r="G5685" s="81"/>
      <c r="H5685" s="84"/>
    </row>
    <row r="5686" spans="1:8">
      <c r="A5686" s="82"/>
      <c r="B5686" s="82"/>
      <c r="C5686" s="84"/>
      <c r="D5686" s="83"/>
      <c r="E5686" s="81"/>
      <c r="F5686" s="81"/>
      <c r="G5686" s="81"/>
      <c r="H5686" s="84"/>
    </row>
    <row r="5687" spans="1:8">
      <c r="A5687" s="82"/>
      <c r="B5687" s="82"/>
      <c r="C5687" s="84"/>
      <c r="D5687" s="83"/>
      <c r="E5687" s="81"/>
      <c r="F5687" s="81"/>
      <c r="G5687" s="81"/>
      <c r="H5687" s="84"/>
    </row>
    <row r="5688" spans="1:8">
      <c r="A5688" s="82"/>
      <c r="B5688" s="82"/>
      <c r="C5688" s="84"/>
      <c r="D5688" s="83"/>
      <c r="E5688" s="81"/>
      <c r="F5688" s="81"/>
      <c r="G5688" s="81"/>
      <c r="H5688" s="84"/>
    </row>
    <row r="5689" spans="1:8">
      <c r="A5689" s="82"/>
      <c r="B5689" s="82"/>
      <c r="C5689" s="84"/>
      <c r="D5689" s="83"/>
      <c r="E5689" s="81"/>
      <c r="F5689" s="81"/>
      <c r="G5689" s="81"/>
      <c r="H5689" s="84"/>
    </row>
    <row r="5690" spans="1:8">
      <c r="A5690" s="82"/>
      <c r="B5690" s="82"/>
      <c r="C5690" s="84"/>
      <c r="D5690" s="83"/>
      <c r="E5690" s="81"/>
      <c r="F5690" s="81"/>
      <c r="G5690" s="81"/>
      <c r="H5690" s="84"/>
    </row>
    <row r="5691" spans="1:8">
      <c r="A5691" s="82"/>
      <c r="B5691" s="82"/>
      <c r="C5691" s="84"/>
      <c r="D5691" s="83"/>
      <c r="E5691" s="81"/>
      <c r="F5691" s="81"/>
      <c r="G5691" s="81"/>
      <c r="H5691" s="84"/>
    </row>
    <row r="5692" spans="1:8">
      <c r="A5692" s="82"/>
      <c r="B5692" s="82"/>
      <c r="C5692" s="84"/>
      <c r="D5692" s="83"/>
      <c r="E5692" s="81"/>
      <c r="F5692" s="81"/>
      <c r="G5692" s="81"/>
      <c r="H5692" s="84"/>
    </row>
    <row r="5693" spans="1:8">
      <c r="A5693" s="82"/>
      <c r="B5693" s="82"/>
      <c r="C5693" s="84"/>
      <c r="D5693" s="83"/>
      <c r="E5693" s="81"/>
      <c r="F5693" s="81"/>
      <c r="G5693" s="81"/>
      <c r="H5693" s="84"/>
    </row>
    <row r="5694" spans="1:8">
      <c r="A5694" s="82"/>
      <c r="B5694" s="82"/>
      <c r="C5694" s="84"/>
      <c r="D5694" s="83"/>
      <c r="E5694" s="81"/>
      <c r="F5694" s="81"/>
      <c r="G5694" s="81"/>
      <c r="H5694" s="84"/>
    </row>
    <row r="5695" spans="1:8">
      <c r="A5695" s="82"/>
      <c r="B5695" s="82"/>
      <c r="C5695" s="84"/>
      <c r="D5695" s="83"/>
      <c r="E5695" s="81"/>
      <c r="F5695" s="81"/>
      <c r="G5695" s="81"/>
      <c r="H5695" s="84"/>
    </row>
    <row r="5696" spans="1:8">
      <c r="A5696" s="82"/>
      <c r="B5696" s="82"/>
      <c r="C5696" s="84"/>
      <c r="D5696" s="83"/>
      <c r="E5696" s="81"/>
      <c r="F5696" s="81"/>
      <c r="G5696" s="81"/>
      <c r="H5696" s="84"/>
    </row>
    <row r="5697" spans="1:8">
      <c r="A5697" s="82"/>
      <c r="B5697" s="82"/>
      <c r="C5697" s="84"/>
      <c r="D5697" s="83"/>
      <c r="E5697" s="81"/>
      <c r="F5697" s="81"/>
      <c r="G5697" s="81"/>
      <c r="H5697" s="84"/>
    </row>
    <row r="5698" spans="1:8">
      <c r="A5698" s="82"/>
      <c r="B5698" s="82"/>
      <c r="C5698" s="84"/>
      <c r="D5698" s="83"/>
      <c r="E5698" s="81"/>
      <c r="F5698" s="81"/>
      <c r="G5698" s="81"/>
      <c r="H5698" s="84"/>
    </row>
    <row r="5699" spans="1:8">
      <c r="A5699" s="82"/>
      <c r="B5699" s="82"/>
      <c r="C5699" s="84"/>
      <c r="D5699" s="83"/>
      <c r="E5699" s="81"/>
      <c r="F5699" s="81"/>
      <c r="G5699" s="81"/>
      <c r="H5699" s="84"/>
    </row>
    <row r="5700" spans="1:8">
      <c r="A5700" s="82"/>
      <c r="B5700" s="82"/>
      <c r="C5700" s="84"/>
      <c r="D5700" s="83"/>
      <c r="E5700" s="81"/>
      <c r="F5700" s="81"/>
      <c r="G5700" s="81"/>
      <c r="H5700" s="84"/>
    </row>
    <row r="5701" spans="1:8">
      <c r="A5701" s="82"/>
      <c r="B5701" s="82"/>
      <c r="C5701" s="84"/>
      <c r="D5701" s="83"/>
      <c r="E5701" s="81"/>
      <c r="F5701" s="81"/>
      <c r="G5701" s="81"/>
      <c r="H5701" s="84"/>
    </row>
    <row r="5702" spans="1:8">
      <c r="A5702" s="82"/>
      <c r="B5702" s="82"/>
      <c r="C5702" s="84"/>
      <c r="D5702" s="83"/>
      <c r="E5702" s="81"/>
      <c r="F5702" s="81"/>
      <c r="G5702" s="81"/>
      <c r="H5702" s="84"/>
    </row>
    <row r="5703" spans="1:8">
      <c r="A5703" s="82"/>
      <c r="B5703" s="82"/>
      <c r="C5703" s="84"/>
      <c r="D5703" s="83"/>
      <c r="E5703" s="81"/>
      <c r="F5703" s="81"/>
      <c r="G5703" s="81"/>
      <c r="H5703" s="84"/>
    </row>
    <row r="5704" spans="1:8">
      <c r="A5704" s="82"/>
      <c r="B5704" s="82"/>
      <c r="C5704" s="84"/>
      <c r="D5704" s="83"/>
      <c r="E5704" s="81"/>
      <c r="F5704" s="81"/>
      <c r="G5704" s="81"/>
      <c r="H5704" s="84"/>
    </row>
    <row r="5705" spans="1:8">
      <c r="A5705" s="82"/>
      <c r="B5705" s="82"/>
      <c r="C5705" s="84"/>
      <c r="D5705" s="83"/>
      <c r="E5705" s="81"/>
      <c r="F5705" s="81"/>
      <c r="G5705" s="81"/>
      <c r="H5705" s="84"/>
    </row>
    <row r="5706" spans="1:8">
      <c r="A5706" s="82"/>
      <c r="B5706" s="82"/>
      <c r="C5706" s="84"/>
      <c r="D5706" s="83"/>
      <c r="E5706" s="81"/>
      <c r="F5706" s="81"/>
      <c r="G5706" s="81"/>
      <c r="H5706" s="84"/>
    </row>
    <row r="5707" spans="1:8">
      <c r="A5707" s="82"/>
      <c r="B5707" s="82"/>
      <c r="C5707" s="84"/>
      <c r="D5707" s="83"/>
      <c r="E5707" s="81"/>
      <c r="F5707" s="81"/>
      <c r="G5707" s="81"/>
      <c r="H5707" s="84"/>
    </row>
    <row r="5708" spans="1:8">
      <c r="A5708" s="82"/>
      <c r="B5708" s="82"/>
      <c r="C5708" s="84"/>
      <c r="D5708" s="83"/>
      <c r="E5708" s="81"/>
      <c r="F5708" s="81"/>
      <c r="G5708" s="81"/>
      <c r="H5708" s="84"/>
    </row>
    <row r="5709" spans="1:8">
      <c r="A5709" s="82"/>
      <c r="B5709" s="82"/>
      <c r="C5709" s="84"/>
      <c r="D5709" s="83"/>
      <c r="E5709" s="81"/>
      <c r="F5709" s="81"/>
      <c r="G5709" s="81"/>
      <c r="H5709" s="84"/>
    </row>
    <row r="5710" spans="1:8">
      <c r="A5710" s="82"/>
      <c r="B5710" s="82"/>
      <c r="C5710" s="84"/>
      <c r="D5710" s="83"/>
      <c r="E5710" s="81"/>
      <c r="F5710" s="81"/>
      <c r="G5710" s="81"/>
      <c r="H5710" s="84"/>
    </row>
    <row r="5711" spans="1:8">
      <c r="A5711" s="82"/>
      <c r="B5711" s="82"/>
      <c r="C5711" s="84"/>
      <c r="D5711" s="83"/>
      <c r="E5711" s="81"/>
      <c r="F5711" s="81"/>
      <c r="G5711" s="81"/>
      <c r="H5711" s="84"/>
    </row>
    <row r="5712" spans="1:8">
      <c r="A5712" s="82"/>
      <c r="B5712" s="82"/>
      <c r="C5712" s="84"/>
      <c r="D5712" s="83"/>
      <c r="E5712" s="81"/>
      <c r="F5712" s="81"/>
      <c r="G5712" s="81"/>
      <c r="H5712" s="84"/>
    </row>
    <row r="5713" spans="1:8">
      <c r="A5713" s="82"/>
      <c r="B5713" s="82"/>
      <c r="C5713" s="84"/>
      <c r="D5713" s="83"/>
      <c r="E5713" s="81"/>
      <c r="F5713" s="81"/>
      <c r="G5713" s="81"/>
      <c r="H5713" s="84"/>
    </row>
    <row r="5714" spans="1:8">
      <c r="A5714" s="82"/>
      <c r="B5714" s="82"/>
      <c r="C5714" s="84"/>
      <c r="D5714" s="83"/>
      <c r="E5714" s="81"/>
      <c r="F5714" s="81"/>
      <c r="G5714" s="81"/>
      <c r="H5714" s="84"/>
    </row>
    <row r="5715" spans="1:8">
      <c r="A5715" s="82"/>
      <c r="B5715" s="82"/>
      <c r="C5715" s="84"/>
      <c r="D5715" s="83"/>
      <c r="E5715" s="81"/>
      <c r="F5715" s="81"/>
      <c r="G5715" s="81"/>
      <c r="H5715" s="84"/>
    </row>
    <row r="5716" spans="1:8">
      <c r="A5716" s="82"/>
      <c r="B5716" s="82"/>
      <c r="C5716" s="84"/>
      <c r="D5716" s="83"/>
      <c r="E5716" s="81"/>
      <c r="F5716" s="81"/>
      <c r="G5716" s="81"/>
      <c r="H5716" s="84"/>
    </row>
    <row r="5717" spans="1:8">
      <c r="A5717" s="82"/>
      <c r="B5717" s="82"/>
      <c r="C5717" s="84"/>
      <c r="D5717" s="83"/>
      <c r="E5717" s="81"/>
      <c r="F5717" s="81"/>
      <c r="G5717" s="81"/>
      <c r="H5717" s="84"/>
    </row>
    <row r="5718" spans="1:8">
      <c r="A5718" s="82"/>
      <c r="B5718" s="82"/>
      <c r="C5718" s="84"/>
      <c r="D5718" s="83"/>
      <c r="E5718" s="81"/>
      <c r="F5718" s="81"/>
      <c r="G5718" s="81"/>
      <c r="H5718" s="84"/>
    </row>
    <row r="5719" spans="1:8">
      <c r="A5719" s="82"/>
      <c r="B5719" s="82"/>
      <c r="C5719" s="84"/>
      <c r="D5719" s="83"/>
      <c r="E5719" s="81"/>
      <c r="F5719" s="81"/>
      <c r="G5719" s="81"/>
      <c r="H5719" s="84"/>
    </row>
    <row r="5720" spans="1:8">
      <c r="A5720" s="82"/>
      <c r="B5720" s="82"/>
      <c r="C5720" s="84"/>
      <c r="D5720" s="83"/>
      <c r="E5720" s="81"/>
      <c r="F5720" s="81"/>
      <c r="G5720" s="81"/>
      <c r="H5720" s="84"/>
    </row>
    <row r="5721" spans="1:8">
      <c r="A5721" s="82"/>
      <c r="B5721" s="82"/>
      <c r="C5721" s="84"/>
      <c r="D5721" s="83"/>
      <c r="E5721" s="81"/>
      <c r="F5721" s="81"/>
      <c r="G5721" s="81"/>
      <c r="H5721" s="84"/>
    </row>
    <row r="5722" spans="1:8">
      <c r="A5722" s="82"/>
      <c r="B5722" s="82"/>
      <c r="C5722" s="84"/>
      <c r="D5722" s="83"/>
      <c r="E5722" s="81"/>
      <c r="F5722" s="81"/>
      <c r="G5722" s="81"/>
      <c r="H5722" s="84"/>
    </row>
    <row r="5723" spans="1:8">
      <c r="A5723" s="82"/>
      <c r="B5723" s="82"/>
      <c r="C5723" s="84"/>
      <c r="D5723" s="83"/>
      <c r="E5723" s="81"/>
      <c r="F5723" s="81"/>
      <c r="G5723" s="81"/>
      <c r="H5723" s="84"/>
    </row>
    <row r="5724" spans="1:8">
      <c r="A5724" s="82"/>
      <c r="B5724" s="82"/>
      <c r="C5724" s="84"/>
      <c r="D5724" s="83"/>
      <c r="E5724" s="81"/>
      <c r="F5724" s="81"/>
      <c r="G5724" s="81"/>
      <c r="H5724" s="84"/>
    </row>
    <row r="5725" spans="1:8">
      <c r="A5725" s="82"/>
      <c r="B5725" s="82"/>
      <c r="C5725" s="84"/>
      <c r="D5725" s="83"/>
      <c r="E5725" s="81"/>
      <c r="F5725" s="81"/>
      <c r="G5725" s="81"/>
      <c r="H5725" s="84"/>
    </row>
    <row r="5726" spans="1:8">
      <c r="A5726" s="82"/>
      <c r="B5726" s="82"/>
      <c r="C5726" s="84"/>
      <c r="D5726" s="83"/>
      <c r="E5726" s="81"/>
      <c r="F5726" s="81"/>
      <c r="G5726" s="81"/>
      <c r="H5726" s="84"/>
    </row>
    <row r="5727" spans="1:8">
      <c r="A5727" s="82"/>
      <c r="B5727" s="82"/>
      <c r="C5727" s="84"/>
      <c r="D5727" s="83"/>
      <c r="E5727" s="81"/>
      <c r="F5727" s="81"/>
      <c r="G5727" s="81"/>
      <c r="H5727" s="84"/>
    </row>
    <row r="5728" spans="1:8">
      <c r="A5728" s="82"/>
      <c r="B5728" s="82"/>
      <c r="C5728" s="84"/>
      <c r="D5728" s="83"/>
      <c r="E5728" s="81"/>
      <c r="F5728" s="81"/>
      <c r="G5728" s="81"/>
      <c r="H5728" s="84"/>
    </row>
    <row r="5729" spans="1:8">
      <c r="A5729" s="82"/>
      <c r="B5729" s="82"/>
      <c r="C5729" s="84"/>
      <c r="D5729" s="83"/>
      <c r="E5729" s="81"/>
      <c r="F5729" s="81"/>
      <c r="G5729" s="81"/>
      <c r="H5729" s="84"/>
    </row>
    <row r="5730" spans="1:8">
      <c r="A5730" s="82"/>
      <c r="B5730" s="82"/>
      <c r="C5730" s="84"/>
      <c r="D5730" s="83"/>
      <c r="E5730" s="81"/>
      <c r="F5730" s="81"/>
      <c r="G5730" s="81"/>
      <c r="H5730" s="84"/>
    </row>
    <row r="5731" spans="1:8">
      <c r="A5731" s="82"/>
      <c r="B5731" s="82"/>
      <c r="C5731" s="84"/>
      <c r="D5731" s="83"/>
      <c r="E5731" s="81"/>
      <c r="F5731" s="81"/>
      <c r="G5731" s="81"/>
      <c r="H5731" s="84"/>
    </row>
    <row r="5732" spans="1:8">
      <c r="A5732" s="82"/>
      <c r="B5732" s="82"/>
      <c r="C5732" s="84"/>
      <c r="D5732" s="83"/>
      <c r="E5732" s="81"/>
      <c r="F5732" s="81"/>
      <c r="G5732" s="81"/>
      <c r="H5732" s="84"/>
    </row>
    <row r="5733" spans="1:8">
      <c r="A5733" s="82"/>
      <c r="B5733" s="82"/>
      <c r="C5733" s="84"/>
      <c r="D5733" s="83"/>
      <c r="E5733" s="81"/>
      <c r="F5733" s="81"/>
      <c r="G5733" s="81"/>
      <c r="H5733" s="84"/>
    </row>
    <row r="5734" spans="1:8">
      <c r="A5734" s="82"/>
      <c r="B5734" s="82"/>
      <c r="C5734" s="84"/>
      <c r="D5734" s="83"/>
      <c r="E5734" s="81"/>
      <c r="F5734" s="81"/>
      <c r="G5734" s="81"/>
      <c r="H5734" s="84"/>
    </row>
    <row r="5735" spans="1:8">
      <c r="A5735" s="82"/>
      <c r="B5735" s="82"/>
      <c r="C5735" s="84"/>
      <c r="D5735" s="83"/>
      <c r="E5735" s="81"/>
      <c r="F5735" s="81"/>
      <c r="G5735" s="81"/>
      <c r="H5735" s="84"/>
    </row>
    <row r="5736" spans="1:8">
      <c r="A5736" s="82"/>
      <c r="B5736" s="82"/>
      <c r="C5736" s="84"/>
      <c r="D5736" s="83"/>
      <c r="E5736" s="81"/>
      <c r="F5736" s="81"/>
      <c r="G5736" s="81"/>
      <c r="H5736" s="84"/>
    </row>
    <row r="5737" spans="1:8">
      <c r="A5737" s="82"/>
      <c r="B5737" s="82"/>
      <c r="C5737" s="84"/>
      <c r="D5737" s="83"/>
      <c r="E5737" s="81"/>
      <c r="F5737" s="81"/>
      <c r="G5737" s="81"/>
      <c r="H5737" s="84"/>
    </row>
    <row r="5738" spans="1:8">
      <c r="A5738" s="82"/>
      <c r="B5738" s="82"/>
      <c r="C5738" s="84"/>
      <c r="D5738" s="83"/>
      <c r="E5738" s="81"/>
      <c r="F5738" s="81"/>
      <c r="G5738" s="81"/>
      <c r="H5738" s="84"/>
    </row>
    <row r="5739" spans="1:8">
      <c r="A5739" s="82"/>
      <c r="B5739" s="82"/>
      <c r="C5739" s="84"/>
      <c r="D5739" s="83"/>
      <c r="E5739" s="81"/>
      <c r="F5739" s="81"/>
      <c r="G5739" s="81"/>
      <c r="H5739" s="84"/>
    </row>
    <row r="5740" spans="1:8">
      <c r="A5740" s="82"/>
      <c r="B5740" s="82"/>
      <c r="C5740" s="84"/>
      <c r="D5740" s="83"/>
      <c r="E5740" s="81"/>
      <c r="F5740" s="81"/>
      <c r="G5740" s="81"/>
      <c r="H5740" s="84"/>
    </row>
    <row r="5741" spans="1:8">
      <c r="A5741" s="82"/>
      <c r="B5741" s="82"/>
      <c r="C5741" s="84"/>
      <c r="D5741" s="83"/>
      <c r="E5741" s="81"/>
      <c r="F5741" s="81"/>
      <c r="G5741" s="81"/>
      <c r="H5741" s="84"/>
    </row>
    <row r="5742" spans="1:8">
      <c r="A5742" s="82"/>
      <c r="B5742" s="82"/>
      <c r="C5742" s="84"/>
      <c r="D5742" s="83"/>
      <c r="E5742" s="81"/>
      <c r="F5742" s="81"/>
      <c r="G5742" s="81"/>
      <c r="H5742" s="84"/>
    </row>
    <row r="5743" spans="1:8">
      <c r="A5743" s="82"/>
      <c r="B5743" s="82"/>
      <c r="C5743" s="84"/>
      <c r="D5743" s="83"/>
      <c r="E5743" s="81"/>
      <c r="F5743" s="81"/>
      <c r="G5743" s="81"/>
      <c r="H5743" s="84"/>
    </row>
    <row r="5744" spans="1:8">
      <c r="A5744" s="82"/>
      <c r="B5744" s="82"/>
      <c r="C5744" s="84"/>
      <c r="D5744" s="83"/>
      <c r="E5744" s="81"/>
      <c r="F5744" s="81"/>
      <c r="G5744" s="81"/>
      <c r="H5744" s="84"/>
    </row>
    <row r="5745" spans="1:8">
      <c r="A5745" s="82"/>
      <c r="B5745" s="82"/>
      <c r="C5745" s="84"/>
      <c r="D5745" s="83"/>
      <c r="E5745" s="81"/>
      <c r="F5745" s="81"/>
      <c r="G5745" s="81"/>
      <c r="H5745" s="84"/>
    </row>
    <row r="5746" spans="1:8">
      <c r="A5746" s="82"/>
      <c r="B5746" s="82"/>
      <c r="C5746" s="84"/>
      <c r="D5746" s="83"/>
      <c r="E5746" s="81"/>
      <c r="F5746" s="81"/>
      <c r="G5746" s="81"/>
      <c r="H5746" s="84"/>
    </row>
    <row r="5747" spans="1:8">
      <c r="A5747" s="82"/>
      <c r="B5747" s="82"/>
      <c r="C5747" s="84"/>
      <c r="D5747" s="83"/>
      <c r="E5747" s="81"/>
      <c r="F5747" s="81"/>
      <c r="G5747" s="81"/>
      <c r="H5747" s="84"/>
    </row>
    <row r="5748" spans="1:8">
      <c r="A5748" s="82"/>
      <c r="B5748" s="82"/>
      <c r="C5748" s="84"/>
      <c r="D5748" s="83"/>
      <c r="E5748" s="81"/>
      <c r="F5748" s="81"/>
      <c r="G5748" s="81"/>
      <c r="H5748" s="84"/>
    </row>
    <row r="5749" spans="1:8">
      <c r="A5749" s="82"/>
      <c r="B5749" s="82"/>
      <c r="C5749" s="84"/>
      <c r="D5749" s="83"/>
      <c r="E5749" s="81"/>
      <c r="F5749" s="81"/>
      <c r="G5749" s="81"/>
      <c r="H5749" s="84"/>
    </row>
    <row r="5750" spans="1:8">
      <c r="A5750" s="82"/>
      <c r="B5750" s="82"/>
      <c r="C5750" s="84"/>
      <c r="D5750" s="83"/>
      <c r="E5750" s="81"/>
      <c r="F5750" s="81"/>
      <c r="G5750" s="81"/>
      <c r="H5750" s="84"/>
    </row>
    <row r="5751" spans="1:8">
      <c r="A5751" s="82"/>
      <c r="B5751" s="82"/>
      <c r="C5751" s="84"/>
      <c r="D5751" s="83"/>
      <c r="E5751" s="81"/>
      <c r="F5751" s="81"/>
      <c r="G5751" s="81"/>
      <c r="H5751" s="84"/>
    </row>
    <row r="5752" spans="1:8">
      <c r="A5752" s="82"/>
      <c r="B5752" s="82"/>
      <c r="C5752" s="84"/>
      <c r="D5752" s="83"/>
      <c r="E5752" s="81"/>
      <c r="F5752" s="81"/>
      <c r="G5752" s="81"/>
      <c r="H5752" s="84"/>
    </row>
    <row r="5753" spans="1:8">
      <c r="A5753" s="82"/>
      <c r="B5753" s="82"/>
      <c r="C5753" s="84"/>
      <c r="D5753" s="83"/>
      <c r="E5753" s="81"/>
      <c r="F5753" s="81"/>
      <c r="G5753" s="81"/>
      <c r="H5753" s="84"/>
    </row>
    <row r="5754" spans="1:8">
      <c r="A5754" s="82"/>
      <c r="B5754" s="82"/>
      <c r="C5754" s="84"/>
      <c r="D5754" s="83"/>
      <c r="E5754" s="81"/>
      <c r="F5754" s="81"/>
      <c r="G5754" s="81"/>
      <c r="H5754" s="84"/>
    </row>
    <row r="5755" spans="1:8">
      <c r="A5755" s="82"/>
      <c r="B5755" s="82"/>
      <c r="C5755" s="84"/>
      <c r="D5755" s="83"/>
      <c r="E5755" s="81"/>
      <c r="F5755" s="81"/>
      <c r="G5755" s="81"/>
      <c r="H5755" s="84"/>
    </row>
    <row r="5756" spans="1:8">
      <c r="A5756" s="82"/>
      <c r="B5756" s="82"/>
      <c r="C5756" s="84"/>
      <c r="D5756" s="83"/>
      <c r="E5756" s="81"/>
      <c r="F5756" s="81"/>
      <c r="G5756" s="81"/>
      <c r="H5756" s="84"/>
    </row>
    <row r="5757" spans="1:8">
      <c r="A5757" s="82"/>
      <c r="B5757" s="82"/>
      <c r="C5757" s="84"/>
      <c r="D5757" s="83"/>
      <c r="E5757" s="81"/>
      <c r="F5757" s="81"/>
      <c r="G5757" s="81"/>
      <c r="H5757" s="84"/>
    </row>
    <row r="5758" spans="1:8">
      <c r="A5758" s="82"/>
      <c r="B5758" s="82"/>
      <c r="C5758" s="84"/>
      <c r="D5758" s="83"/>
      <c r="E5758" s="81"/>
      <c r="F5758" s="81"/>
      <c r="G5758" s="81"/>
      <c r="H5758" s="84"/>
    </row>
    <row r="5759" spans="1:8">
      <c r="A5759" s="82"/>
      <c r="B5759" s="82"/>
      <c r="C5759" s="84"/>
      <c r="D5759" s="83"/>
      <c r="E5759" s="81"/>
      <c r="F5759" s="81"/>
      <c r="G5759" s="81"/>
      <c r="H5759" s="84"/>
    </row>
    <row r="5760" spans="1:8">
      <c r="A5760" s="82"/>
      <c r="B5760" s="82"/>
      <c r="C5760" s="84"/>
      <c r="D5760" s="83"/>
      <c r="E5760" s="81"/>
      <c r="F5760" s="81"/>
      <c r="G5760" s="81"/>
      <c r="H5760" s="84"/>
    </row>
    <row r="5761" spans="1:8">
      <c r="A5761" s="82"/>
      <c r="B5761" s="82"/>
      <c r="C5761" s="84"/>
      <c r="D5761" s="83"/>
      <c r="E5761" s="81"/>
      <c r="F5761" s="81"/>
      <c r="G5761" s="81"/>
      <c r="H5761" s="84"/>
    </row>
    <row r="5762" spans="1:8">
      <c r="A5762" s="82"/>
      <c r="B5762" s="82"/>
      <c r="C5762" s="84"/>
      <c r="D5762" s="83"/>
      <c r="E5762" s="81"/>
      <c r="F5762" s="81"/>
      <c r="G5762" s="81"/>
      <c r="H5762" s="84"/>
    </row>
    <row r="5763" spans="1:8">
      <c r="A5763" s="82"/>
      <c r="B5763" s="82"/>
      <c r="C5763" s="84"/>
      <c r="D5763" s="83"/>
      <c r="E5763" s="81"/>
      <c r="F5763" s="81"/>
      <c r="G5763" s="81"/>
      <c r="H5763" s="84"/>
    </row>
    <row r="5764" spans="1:8">
      <c r="A5764" s="82"/>
      <c r="B5764" s="82"/>
      <c r="C5764" s="84"/>
      <c r="D5764" s="83"/>
      <c r="E5764" s="81"/>
      <c r="F5764" s="81"/>
      <c r="G5764" s="81"/>
      <c r="H5764" s="84"/>
    </row>
    <row r="5765" spans="1:8">
      <c r="A5765" s="82"/>
      <c r="B5765" s="82"/>
      <c r="C5765" s="84"/>
      <c r="D5765" s="83"/>
      <c r="E5765" s="81"/>
      <c r="F5765" s="81"/>
      <c r="G5765" s="81"/>
      <c r="H5765" s="84"/>
    </row>
    <row r="5766" spans="1:8">
      <c r="A5766" s="82"/>
      <c r="B5766" s="82"/>
      <c r="C5766" s="84"/>
      <c r="D5766" s="83"/>
      <c r="E5766" s="81"/>
      <c r="F5766" s="81"/>
      <c r="G5766" s="81"/>
      <c r="H5766" s="84"/>
    </row>
    <row r="5767" spans="1:8">
      <c r="A5767" s="82"/>
      <c r="B5767" s="82"/>
      <c r="C5767" s="84"/>
      <c r="D5767" s="83"/>
      <c r="E5767" s="81"/>
      <c r="F5767" s="81"/>
      <c r="G5767" s="81"/>
      <c r="H5767" s="84"/>
    </row>
    <row r="5768" spans="1:8">
      <c r="A5768" s="82"/>
      <c r="B5768" s="82"/>
      <c r="C5768" s="84"/>
      <c r="D5768" s="83"/>
      <c r="E5768" s="81"/>
      <c r="F5768" s="81"/>
      <c r="G5768" s="81"/>
      <c r="H5768" s="84"/>
    </row>
    <row r="5769" spans="1:8">
      <c r="A5769" s="82"/>
      <c r="B5769" s="82"/>
      <c r="C5769" s="84"/>
      <c r="D5769" s="83"/>
      <c r="E5769" s="81"/>
      <c r="F5769" s="81"/>
      <c r="G5769" s="81"/>
      <c r="H5769" s="84"/>
    </row>
    <row r="5770" spans="1:8">
      <c r="A5770" s="82"/>
      <c r="B5770" s="82"/>
      <c r="C5770" s="84"/>
      <c r="D5770" s="83"/>
      <c r="E5770" s="81"/>
      <c r="F5770" s="81"/>
      <c r="G5770" s="81"/>
      <c r="H5770" s="84"/>
    </row>
    <row r="5771" spans="1:8">
      <c r="A5771" s="82"/>
      <c r="B5771" s="82"/>
      <c r="C5771" s="84"/>
      <c r="D5771" s="83"/>
      <c r="E5771" s="81"/>
      <c r="F5771" s="81"/>
      <c r="G5771" s="81"/>
      <c r="H5771" s="84"/>
    </row>
    <row r="5772" spans="1:8">
      <c r="A5772" s="82"/>
      <c r="B5772" s="82"/>
      <c r="C5772" s="84"/>
      <c r="D5772" s="83"/>
      <c r="E5772" s="81"/>
      <c r="F5772" s="81"/>
      <c r="G5772" s="81"/>
      <c r="H5772" s="84"/>
    </row>
    <row r="5773" spans="1:8">
      <c r="A5773" s="82"/>
      <c r="B5773" s="82"/>
      <c r="C5773" s="84"/>
      <c r="D5773" s="83"/>
      <c r="E5773" s="81"/>
      <c r="F5773" s="81"/>
      <c r="G5773" s="81"/>
      <c r="H5773" s="84"/>
    </row>
    <row r="5774" spans="1:8">
      <c r="A5774" s="82"/>
      <c r="B5774" s="82"/>
      <c r="C5774" s="84"/>
      <c r="D5774" s="83"/>
      <c r="E5774" s="81"/>
      <c r="F5774" s="81"/>
      <c r="G5774" s="81"/>
      <c r="H5774" s="84"/>
    </row>
    <row r="5775" spans="1:8">
      <c r="A5775" s="82"/>
      <c r="B5775" s="82"/>
      <c r="C5775" s="84"/>
      <c r="D5775" s="83"/>
      <c r="E5775" s="81"/>
      <c r="F5775" s="81"/>
      <c r="G5775" s="81"/>
      <c r="H5775" s="84"/>
    </row>
    <row r="5776" spans="1:8">
      <c r="A5776" s="82"/>
      <c r="B5776" s="82"/>
      <c r="C5776" s="84"/>
      <c r="D5776" s="83"/>
      <c r="E5776" s="81"/>
      <c r="F5776" s="81"/>
      <c r="G5776" s="81"/>
      <c r="H5776" s="84"/>
    </row>
    <row r="5777" spans="1:8">
      <c r="A5777" s="82"/>
      <c r="B5777" s="82"/>
      <c r="C5777" s="84"/>
      <c r="D5777" s="83"/>
      <c r="E5777" s="81"/>
      <c r="F5777" s="81"/>
      <c r="G5777" s="81"/>
      <c r="H5777" s="84"/>
    </row>
    <row r="5778" spans="1:8">
      <c r="A5778" s="82"/>
      <c r="B5778" s="82"/>
      <c r="C5778" s="84"/>
      <c r="D5778" s="83"/>
      <c r="E5778" s="81"/>
      <c r="F5778" s="81"/>
      <c r="G5778" s="81"/>
      <c r="H5778" s="84"/>
    </row>
    <row r="5779" spans="1:8">
      <c r="A5779" s="82"/>
      <c r="B5779" s="82"/>
      <c r="C5779" s="84"/>
      <c r="D5779" s="83"/>
      <c r="E5779" s="81"/>
      <c r="F5779" s="81"/>
      <c r="G5779" s="81"/>
      <c r="H5779" s="84"/>
    </row>
    <row r="5780" spans="1:8">
      <c r="A5780" s="82"/>
      <c r="B5780" s="82"/>
      <c r="C5780" s="84"/>
      <c r="D5780" s="83"/>
      <c r="E5780" s="81"/>
      <c r="F5780" s="81"/>
      <c r="G5780" s="81"/>
      <c r="H5780" s="84"/>
    </row>
    <row r="5781" spans="1:8">
      <c r="A5781" s="82"/>
      <c r="B5781" s="82"/>
      <c r="C5781" s="84"/>
      <c r="D5781" s="83"/>
      <c r="E5781" s="81"/>
      <c r="F5781" s="81"/>
      <c r="G5781" s="81"/>
      <c r="H5781" s="84"/>
    </row>
    <row r="5782" spans="1:8">
      <c r="A5782" s="82"/>
      <c r="B5782" s="82"/>
      <c r="C5782" s="84"/>
      <c r="D5782" s="83"/>
      <c r="E5782" s="81"/>
      <c r="F5782" s="81"/>
      <c r="G5782" s="81"/>
      <c r="H5782" s="84"/>
    </row>
    <row r="5783" spans="1:8">
      <c r="A5783" s="82"/>
      <c r="B5783" s="82"/>
      <c r="C5783" s="84"/>
      <c r="D5783" s="83"/>
      <c r="E5783" s="81"/>
      <c r="F5783" s="81"/>
      <c r="G5783" s="81"/>
      <c r="H5783" s="84"/>
    </row>
    <row r="5784" spans="1:8">
      <c r="A5784" s="82"/>
      <c r="B5784" s="82"/>
      <c r="C5784" s="84"/>
      <c r="D5784" s="83"/>
      <c r="E5784" s="81"/>
      <c r="F5784" s="81"/>
      <c r="G5784" s="81"/>
      <c r="H5784" s="84"/>
    </row>
    <row r="5785" spans="1:8">
      <c r="A5785" s="82"/>
      <c r="B5785" s="82"/>
      <c r="C5785" s="84"/>
      <c r="D5785" s="83"/>
      <c r="E5785" s="81"/>
      <c r="F5785" s="81"/>
      <c r="G5785" s="81"/>
      <c r="H5785" s="84"/>
    </row>
    <row r="5786" spans="1:8">
      <c r="A5786" s="82"/>
      <c r="B5786" s="82"/>
      <c r="C5786" s="84"/>
      <c r="D5786" s="83"/>
      <c r="E5786" s="81"/>
      <c r="F5786" s="81"/>
      <c r="G5786" s="81"/>
      <c r="H5786" s="84"/>
    </row>
    <row r="5787" spans="1:8">
      <c r="A5787" s="82"/>
      <c r="B5787" s="82"/>
      <c r="C5787" s="84"/>
      <c r="D5787" s="83"/>
      <c r="E5787" s="81"/>
      <c r="F5787" s="81"/>
      <c r="G5787" s="81"/>
      <c r="H5787" s="84"/>
    </row>
    <row r="5788" spans="1:8">
      <c r="A5788" s="82"/>
      <c r="B5788" s="82"/>
      <c r="C5788" s="84"/>
      <c r="D5788" s="83"/>
      <c r="E5788" s="81"/>
      <c r="F5788" s="81"/>
      <c r="G5788" s="81"/>
      <c r="H5788" s="84"/>
    </row>
    <row r="5789" spans="1:8">
      <c r="A5789" s="82"/>
      <c r="B5789" s="82"/>
      <c r="C5789" s="84"/>
      <c r="D5789" s="83"/>
      <c r="E5789" s="81"/>
      <c r="F5789" s="81"/>
      <c r="G5789" s="81"/>
      <c r="H5789" s="84"/>
    </row>
    <row r="5790" spans="1:8">
      <c r="A5790" s="82"/>
      <c r="B5790" s="82"/>
      <c r="C5790" s="84"/>
      <c r="D5790" s="83"/>
      <c r="E5790" s="81"/>
      <c r="F5790" s="81"/>
      <c r="G5790" s="81"/>
      <c r="H5790" s="84"/>
    </row>
    <row r="5791" spans="1:8">
      <c r="A5791" s="82"/>
      <c r="B5791" s="82"/>
      <c r="C5791" s="84"/>
      <c r="D5791" s="83"/>
      <c r="E5791" s="81"/>
      <c r="F5791" s="81"/>
      <c r="G5791" s="81"/>
      <c r="H5791" s="84"/>
    </row>
    <row r="5792" spans="1:8">
      <c r="A5792" s="82"/>
      <c r="B5792" s="82"/>
      <c r="C5792" s="84"/>
      <c r="D5792" s="83"/>
      <c r="E5792" s="81"/>
      <c r="F5792" s="81"/>
      <c r="G5792" s="81"/>
      <c r="H5792" s="84"/>
    </row>
    <row r="5793" spans="1:8">
      <c r="A5793" s="82"/>
      <c r="B5793" s="82"/>
      <c r="C5793" s="84"/>
      <c r="D5793" s="83"/>
      <c r="E5793" s="81"/>
      <c r="F5793" s="81"/>
      <c r="G5793" s="81"/>
      <c r="H5793" s="84"/>
    </row>
    <row r="5794" spans="1:8">
      <c r="A5794" s="82"/>
      <c r="B5794" s="82"/>
      <c r="C5794" s="84"/>
      <c r="D5794" s="83"/>
      <c r="E5794" s="81"/>
      <c r="F5794" s="81"/>
      <c r="G5794" s="81"/>
      <c r="H5794" s="84"/>
    </row>
    <row r="5795" spans="1:8">
      <c r="A5795" s="82"/>
      <c r="B5795" s="82"/>
      <c r="C5795" s="84"/>
      <c r="D5795" s="83"/>
      <c r="E5795" s="81"/>
      <c r="F5795" s="81"/>
      <c r="G5795" s="81"/>
      <c r="H5795" s="84"/>
    </row>
    <row r="5796" spans="1:8">
      <c r="A5796" s="82"/>
      <c r="B5796" s="82"/>
      <c r="C5796" s="84"/>
      <c r="D5796" s="83"/>
      <c r="E5796" s="81"/>
      <c r="F5796" s="81"/>
      <c r="G5796" s="81"/>
      <c r="H5796" s="84"/>
    </row>
    <row r="5797" spans="1:8">
      <c r="A5797" s="82"/>
      <c r="B5797" s="82"/>
      <c r="C5797" s="84"/>
      <c r="D5797" s="83"/>
      <c r="E5797" s="81"/>
      <c r="F5797" s="81"/>
      <c r="G5797" s="81"/>
      <c r="H5797" s="84"/>
    </row>
    <row r="5798" spans="1:8">
      <c r="A5798" s="82"/>
      <c r="B5798" s="82"/>
      <c r="C5798" s="84"/>
      <c r="D5798" s="83"/>
      <c r="E5798" s="81"/>
      <c r="F5798" s="81"/>
      <c r="G5798" s="81"/>
      <c r="H5798" s="84"/>
    </row>
    <row r="5799" spans="1:8">
      <c r="A5799" s="82"/>
      <c r="B5799" s="82"/>
      <c r="C5799" s="84"/>
      <c r="D5799" s="83"/>
      <c r="E5799" s="81"/>
      <c r="F5799" s="81"/>
      <c r="G5799" s="81"/>
      <c r="H5799" s="84"/>
    </row>
    <row r="5800" spans="1:8">
      <c r="A5800" s="82"/>
      <c r="B5800" s="82"/>
      <c r="C5800" s="84"/>
      <c r="D5800" s="83"/>
      <c r="E5800" s="81"/>
      <c r="F5800" s="81"/>
      <c r="G5800" s="81"/>
      <c r="H5800" s="84"/>
    </row>
    <row r="5801" spans="1:8">
      <c r="A5801" s="82"/>
      <c r="B5801" s="82"/>
      <c r="C5801" s="84"/>
      <c r="D5801" s="83"/>
      <c r="E5801" s="81"/>
      <c r="F5801" s="81"/>
      <c r="G5801" s="81"/>
      <c r="H5801" s="84"/>
    </row>
    <row r="5802" spans="1:8">
      <c r="A5802" s="82"/>
      <c r="B5802" s="82"/>
      <c r="C5802" s="84"/>
      <c r="D5802" s="83"/>
      <c r="E5802" s="81"/>
      <c r="F5802" s="81"/>
      <c r="G5802" s="81"/>
      <c r="H5802" s="84"/>
    </row>
    <row r="5803" spans="1:8">
      <c r="A5803" s="82"/>
      <c r="B5803" s="82"/>
      <c r="C5803" s="84"/>
      <c r="D5803" s="83"/>
      <c r="E5803" s="81"/>
      <c r="F5803" s="81"/>
      <c r="G5803" s="81"/>
      <c r="H5803" s="84"/>
    </row>
    <row r="5804" spans="1:8">
      <c r="A5804" s="82"/>
      <c r="B5804" s="82"/>
      <c r="C5804" s="84"/>
      <c r="D5804" s="83"/>
      <c r="E5804" s="81"/>
      <c r="F5804" s="81"/>
      <c r="G5804" s="81"/>
      <c r="H5804" s="84"/>
    </row>
    <row r="5805" spans="1:8">
      <c r="A5805" s="82"/>
      <c r="B5805" s="82"/>
      <c r="C5805" s="84"/>
      <c r="D5805" s="83"/>
      <c r="E5805" s="81"/>
      <c r="F5805" s="81"/>
      <c r="G5805" s="81"/>
      <c r="H5805" s="84"/>
    </row>
    <row r="5806" spans="1:8">
      <c r="A5806" s="82"/>
      <c r="B5806" s="82"/>
      <c r="C5806" s="84"/>
      <c r="D5806" s="83"/>
      <c r="E5806" s="81"/>
      <c r="F5806" s="81"/>
      <c r="G5806" s="81"/>
      <c r="H5806" s="84"/>
    </row>
    <row r="5807" spans="1:8">
      <c r="A5807" s="82"/>
      <c r="B5807" s="82"/>
      <c r="C5807" s="84"/>
      <c r="D5807" s="83"/>
      <c r="E5807" s="81"/>
      <c r="F5807" s="81"/>
      <c r="G5807" s="81"/>
      <c r="H5807" s="84"/>
    </row>
    <row r="5808" spans="1:8">
      <c r="A5808" s="82"/>
      <c r="B5808" s="82"/>
      <c r="C5808" s="84"/>
      <c r="D5808" s="83"/>
      <c r="E5808" s="81"/>
      <c r="F5808" s="81"/>
      <c r="G5808" s="81"/>
      <c r="H5808" s="84"/>
    </row>
    <row r="5809" spans="1:8">
      <c r="A5809" s="82"/>
      <c r="B5809" s="82"/>
      <c r="C5809" s="84"/>
      <c r="D5809" s="83"/>
      <c r="E5809" s="81"/>
      <c r="F5809" s="81"/>
      <c r="G5809" s="81"/>
      <c r="H5809" s="84"/>
    </row>
    <row r="5810" spans="1:8">
      <c r="A5810" s="82"/>
      <c r="B5810" s="82"/>
      <c r="C5810" s="84"/>
      <c r="D5810" s="83"/>
      <c r="E5810" s="81"/>
      <c r="F5810" s="81"/>
      <c r="G5810" s="81"/>
      <c r="H5810" s="84"/>
    </row>
    <row r="5811" spans="1:8">
      <c r="A5811" s="82"/>
      <c r="B5811" s="82"/>
      <c r="C5811" s="84"/>
      <c r="D5811" s="83"/>
      <c r="E5811" s="81"/>
      <c r="F5811" s="81"/>
      <c r="G5811" s="81"/>
      <c r="H5811" s="84"/>
    </row>
    <row r="5812" spans="1:8">
      <c r="A5812" s="82"/>
      <c r="B5812" s="82"/>
      <c r="C5812" s="84"/>
      <c r="D5812" s="83"/>
      <c r="E5812" s="81"/>
      <c r="F5812" s="81"/>
      <c r="G5812" s="81"/>
      <c r="H5812" s="84"/>
    </row>
    <row r="5813" spans="1:8">
      <c r="A5813" s="82"/>
      <c r="B5813" s="82"/>
      <c r="C5813" s="84"/>
      <c r="D5813" s="83"/>
      <c r="E5813" s="81"/>
      <c r="F5813" s="81"/>
      <c r="G5813" s="81"/>
      <c r="H5813" s="84"/>
    </row>
    <row r="5814" spans="1:8">
      <c r="A5814" s="82"/>
      <c r="B5814" s="82"/>
      <c r="C5814" s="84"/>
      <c r="D5814" s="83"/>
      <c r="E5814" s="81"/>
      <c r="F5814" s="81"/>
      <c r="G5814" s="81"/>
      <c r="H5814" s="84"/>
    </row>
    <row r="5815" spans="1:8">
      <c r="A5815" s="82"/>
      <c r="B5815" s="82"/>
      <c r="C5815" s="84"/>
      <c r="D5815" s="83"/>
      <c r="E5815" s="81"/>
      <c r="F5815" s="81"/>
      <c r="G5815" s="81"/>
      <c r="H5815" s="84"/>
    </row>
    <row r="5816" spans="1:8">
      <c r="A5816" s="82"/>
      <c r="B5816" s="82"/>
      <c r="C5816" s="84"/>
      <c r="D5816" s="83"/>
      <c r="E5816" s="81"/>
      <c r="F5816" s="81"/>
      <c r="G5816" s="81"/>
      <c r="H5816" s="84"/>
    </row>
    <row r="5817" spans="1:8">
      <c r="A5817" s="82"/>
      <c r="B5817" s="82"/>
      <c r="C5817" s="84"/>
      <c r="D5817" s="83"/>
      <c r="E5817" s="81"/>
      <c r="F5817" s="81"/>
      <c r="G5817" s="81"/>
      <c r="H5817" s="84"/>
    </row>
    <row r="5818" spans="1:8">
      <c r="A5818" s="82"/>
      <c r="B5818" s="82"/>
      <c r="C5818" s="84"/>
      <c r="D5818" s="83"/>
      <c r="E5818" s="81"/>
      <c r="F5818" s="81"/>
      <c r="G5818" s="81"/>
      <c r="H5818" s="84"/>
    </row>
    <row r="5819" spans="1:8">
      <c r="A5819" s="82"/>
      <c r="B5819" s="82"/>
      <c r="C5819" s="84"/>
      <c r="D5819" s="83"/>
      <c r="E5819" s="81"/>
      <c r="F5819" s="81"/>
      <c r="G5819" s="81"/>
      <c r="H5819" s="84"/>
    </row>
    <row r="5820" spans="1:8">
      <c r="A5820" s="82"/>
      <c r="B5820" s="82"/>
      <c r="C5820" s="84"/>
      <c r="D5820" s="83"/>
      <c r="E5820" s="81"/>
      <c r="F5820" s="81"/>
      <c r="G5820" s="81"/>
      <c r="H5820" s="84"/>
    </row>
    <row r="5821" spans="1:8">
      <c r="A5821" s="82"/>
      <c r="B5821" s="82"/>
      <c r="C5821" s="84"/>
      <c r="D5821" s="83"/>
      <c r="E5821" s="81"/>
      <c r="F5821" s="81"/>
      <c r="G5821" s="81"/>
      <c r="H5821" s="84"/>
    </row>
    <row r="5822" spans="1:8">
      <c r="A5822" s="82"/>
      <c r="B5822" s="82"/>
      <c r="C5822" s="84"/>
      <c r="D5822" s="83"/>
      <c r="E5822" s="81"/>
      <c r="F5822" s="81"/>
      <c r="G5822" s="81"/>
      <c r="H5822" s="84"/>
    </row>
    <row r="5823" spans="1:8">
      <c r="A5823" s="82"/>
      <c r="B5823" s="82"/>
      <c r="C5823" s="84"/>
      <c r="D5823" s="83"/>
      <c r="E5823" s="81"/>
      <c r="F5823" s="81"/>
      <c r="G5823" s="81"/>
      <c r="H5823" s="84"/>
    </row>
    <row r="5824" spans="1:8">
      <c r="A5824" s="82"/>
      <c r="B5824" s="82"/>
      <c r="C5824" s="84"/>
      <c r="D5824" s="83"/>
      <c r="E5824" s="81"/>
      <c r="F5824" s="81"/>
      <c r="G5824" s="81"/>
      <c r="H5824" s="84"/>
    </row>
    <row r="5825" spans="1:8">
      <c r="A5825" s="82"/>
      <c r="B5825" s="82"/>
      <c r="C5825" s="84"/>
      <c r="D5825" s="83"/>
      <c r="E5825" s="81"/>
      <c r="F5825" s="81"/>
      <c r="G5825" s="81"/>
      <c r="H5825" s="84"/>
    </row>
    <row r="5826" spans="1:8">
      <c r="A5826" s="82"/>
      <c r="B5826" s="82"/>
      <c r="C5826" s="84"/>
      <c r="D5826" s="83"/>
      <c r="E5826" s="81"/>
      <c r="F5826" s="81"/>
      <c r="G5826" s="81"/>
      <c r="H5826" s="84"/>
    </row>
    <row r="5827" spans="1:8">
      <c r="A5827" s="82"/>
      <c r="B5827" s="82"/>
      <c r="C5827" s="84"/>
      <c r="D5827" s="83"/>
      <c r="E5827" s="81"/>
      <c r="F5827" s="81"/>
      <c r="G5827" s="81"/>
      <c r="H5827" s="84"/>
    </row>
    <row r="5828" spans="1:8">
      <c r="A5828" s="82"/>
      <c r="B5828" s="82"/>
      <c r="C5828" s="84"/>
      <c r="D5828" s="83"/>
      <c r="E5828" s="81"/>
      <c r="F5828" s="81"/>
      <c r="G5828" s="81"/>
      <c r="H5828" s="84"/>
    </row>
    <row r="5829" spans="1:8">
      <c r="A5829" s="82"/>
      <c r="B5829" s="82"/>
      <c r="C5829" s="84"/>
      <c r="D5829" s="83"/>
      <c r="E5829" s="81"/>
      <c r="F5829" s="81"/>
      <c r="G5829" s="81"/>
      <c r="H5829" s="84"/>
    </row>
    <row r="5830" spans="1:8">
      <c r="A5830" s="82"/>
      <c r="B5830" s="82"/>
      <c r="C5830" s="84"/>
      <c r="D5830" s="83"/>
      <c r="E5830" s="81"/>
      <c r="F5830" s="81"/>
      <c r="G5830" s="81"/>
      <c r="H5830" s="84"/>
    </row>
    <row r="5831" spans="1:8">
      <c r="A5831" s="82"/>
      <c r="B5831" s="82"/>
      <c r="C5831" s="84"/>
      <c r="D5831" s="83"/>
      <c r="E5831" s="81"/>
      <c r="F5831" s="81"/>
      <c r="G5831" s="81"/>
      <c r="H5831" s="84"/>
    </row>
    <row r="5832" spans="1:8">
      <c r="A5832" s="82"/>
      <c r="B5832" s="82"/>
      <c r="C5832" s="84"/>
      <c r="D5832" s="83"/>
      <c r="E5832" s="81"/>
      <c r="F5832" s="81"/>
      <c r="G5832" s="81"/>
      <c r="H5832" s="84"/>
    </row>
    <row r="5833" spans="1:8">
      <c r="A5833" s="82"/>
      <c r="B5833" s="82"/>
      <c r="C5833" s="84"/>
      <c r="D5833" s="83"/>
      <c r="E5833" s="81"/>
      <c r="F5833" s="81"/>
      <c r="G5833" s="81"/>
      <c r="H5833" s="84"/>
    </row>
    <row r="5834" spans="1:8">
      <c r="A5834" s="82"/>
      <c r="B5834" s="82"/>
      <c r="C5834" s="84"/>
      <c r="D5834" s="83"/>
      <c r="E5834" s="81"/>
      <c r="F5834" s="81"/>
      <c r="G5834" s="81"/>
      <c r="H5834" s="84"/>
    </row>
    <row r="5835" spans="1:8">
      <c r="A5835" s="82"/>
      <c r="B5835" s="82"/>
      <c r="C5835" s="84"/>
      <c r="D5835" s="83"/>
      <c r="E5835" s="81"/>
      <c r="F5835" s="81"/>
      <c r="G5835" s="81"/>
      <c r="H5835" s="84"/>
    </row>
    <row r="5836" spans="1:8">
      <c r="A5836" s="82"/>
      <c r="B5836" s="82"/>
      <c r="C5836" s="84"/>
      <c r="D5836" s="83"/>
      <c r="E5836" s="81"/>
      <c r="F5836" s="81"/>
      <c r="G5836" s="81"/>
      <c r="H5836" s="84"/>
    </row>
    <row r="5837" spans="1:8">
      <c r="A5837" s="82"/>
      <c r="B5837" s="82"/>
      <c r="C5837" s="84"/>
      <c r="D5837" s="83"/>
      <c r="E5837" s="81"/>
      <c r="F5837" s="81"/>
      <c r="G5837" s="81"/>
      <c r="H5837" s="84"/>
    </row>
    <row r="5838" spans="1:8">
      <c r="A5838" s="82"/>
      <c r="B5838" s="82"/>
      <c r="C5838" s="84"/>
      <c r="D5838" s="83"/>
      <c r="E5838" s="81"/>
      <c r="F5838" s="81"/>
      <c r="G5838" s="81"/>
      <c r="H5838" s="84"/>
    </row>
    <row r="5839" spans="1:8">
      <c r="A5839" s="82"/>
      <c r="B5839" s="82"/>
      <c r="C5839" s="84"/>
      <c r="D5839" s="83"/>
      <c r="E5839" s="81"/>
      <c r="F5839" s="81"/>
      <c r="G5839" s="81"/>
      <c r="H5839" s="84"/>
    </row>
    <row r="5840" spans="1:8">
      <c r="A5840" s="82"/>
      <c r="B5840" s="82"/>
      <c r="C5840" s="84"/>
      <c r="D5840" s="83"/>
      <c r="E5840" s="81"/>
      <c r="F5840" s="81"/>
      <c r="G5840" s="81"/>
      <c r="H5840" s="84"/>
    </row>
    <row r="5841" spans="1:8">
      <c r="A5841" s="82"/>
      <c r="B5841" s="82"/>
      <c r="C5841" s="84"/>
      <c r="D5841" s="83"/>
      <c r="E5841" s="81"/>
      <c r="F5841" s="81"/>
      <c r="G5841" s="81"/>
      <c r="H5841" s="84"/>
    </row>
    <row r="5842" spans="1:8">
      <c r="A5842" s="82"/>
      <c r="B5842" s="82"/>
      <c r="C5842" s="84"/>
      <c r="D5842" s="83"/>
      <c r="E5842" s="81"/>
      <c r="F5842" s="81"/>
      <c r="G5842" s="81"/>
      <c r="H5842" s="84"/>
    </row>
    <row r="5843" spans="1:8">
      <c r="A5843" s="82"/>
      <c r="B5843" s="82"/>
      <c r="C5843" s="84"/>
      <c r="D5843" s="83"/>
      <c r="E5843" s="81"/>
      <c r="F5843" s="81"/>
      <c r="G5843" s="81"/>
      <c r="H5843" s="84"/>
    </row>
    <row r="5844" spans="1:8">
      <c r="A5844" s="82"/>
      <c r="B5844" s="82"/>
      <c r="C5844" s="84"/>
      <c r="D5844" s="83"/>
      <c r="E5844" s="81"/>
      <c r="F5844" s="81"/>
      <c r="G5844" s="81"/>
      <c r="H5844" s="84"/>
    </row>
    <row r="5845" spans="1:8">
      <c r="A5845" s="82"/>
      <c r="B5845" s="82"/>
      <c r="C5845" s="84"/>
      <c r="D5845" s="83"/>
      <c r="E5845" s="81"/>
      <c r="F5845" s="81"/>
      <c r="G5845" s="81"/>
      <c r="H5845" s="84"/>
    </row>
    <row r="5846" spans="1:8">
      <c r="A5846" s="82"/>
      <c r="B5846" s="82"/>
      <c r="C5846" s="84"/>
      <c r="D5846" s="83"/>
      <c r="E5846" s="81"/>
      <c r="F5846" s="81"/>
      <c r="G5846" s="81"/>
      <c r="H5846" s="84"/>
    </row>
    <row r="5847" spans="1:8">
      <c r="A5847" s="82"/>
      <c r="B5847" s="82"/>
      <c r="C5847" s="84"/>
      <c r="D5847" s="83"/>
      <c r="E5847" s="81"/>
      <c r="F5847" s="81"/>
      <c r="G5847" s="81"/>
      <c r="H5847" s="84"/>
    </row>
    <row r="5848" spans="1:8">
      <c r="A5848" s="82"/>
      <c r="B5848" s="82"/>
      <c r="C5848" s="84"/>
      <c r="D5848" s="83"/>
      <c r="E5848" s="81"/>
      <c r="F5848" s="81"/>
      <c r="G5848" s="81"/>
      <c r="H5848" s="84"/>
    </row>
    <row r="5849" spans="1:8">
      <c r="A5849" s="82"/>
      <c r="B5849" s="82"/>
      <c r="C5849" s="84"/>
      <c r="D5849" s="83"/>
      <c r="E5849" s="81"/>
      <c r="F5849" s="81"/>
      <c r="G5849" s="81"/>
      <c r="H5849" s="84"/>
    </row>
    <row r="5850" spans="1:8">
      <c r="A5850" s="82"/>
      <c r="B5850" s="82"/>
      <c r="C5850" s="84"/>
      <c r="D5850" s="83"/>
      <c r="E5850" s="81"/>
      <c r="F5850" s="81"/>
      <c r="G5850" s="81"/>
      <c r="H5850" s="84"/>
    </row>
    <row r="5851" spans="1:8">
      <c r="A5851" s="82"/>
      <c r="B5851" s="82"/>
      <c r="C5851" s="84"/>
      <c r="D5851" s="83"/>
      <c r="E5851" s="81"/>
      <c r="F5851" s="81"/>
      <c r="G5851" s="81"/>
      <c r="H5851" s="84"/>
    </row>
    <row r="5852" spans="1:8">
      <c r="A5852" s="82"/>
      <c r="B5852" s="82"/>
      <c r="C5852" s="84"/>
      <c r="D5852" s="83"/>
      <c r="E5852" s="81"/>
      <c r="F5852" s="81"/>
      <c r="G5852" s="81"/>
      <c r="H5852" s="84"/>
    </row>
    <row r="5853" spans="1:8">
      <c r="A5853" s="82"/>
      <c r="B5853" s="82"/>
      <c r="C5853" s="84"/>
      <c r="D5853" s="83"/>
      <c r="E5853" s="81"/>
      <c r="F5853" s="81"/>
      <c r="G5853" s="81"/>
      <c r="H5853" s="84"/>
    </row>
    <row r="5854" spans="1:8">
      <c r="A5854" s="82"/>
      <c r="B5854" s="82"/>
      <c r="C5854" s="84"/>
      <c r="D5854" s="83"/>
      <c r="E5854" s="81"/>
      <c r="F5854" s="81"/>
      <c r="G5854" s="81"/>
      <c r="H5854" s="84"/>
    </row>
    <row r="5855" spans="1:8">
      <c r="A5855" s="82"/>
      <c r="B5855" s="82"/>
      <c r="C5855" s="84"/>
      <c r="D5855" s="83"/>
      <c r="E5855" s="81"/>
      <c r="F5855" s="81"/>
      <c r="G5855" s="81"/>
      <c r="H5855" s="84"/>
    </row>
    <row r="5856" spans="1:8">
      <c r="A5856" s="82"/>
      <c r="B5856" s="82"/>
      <c r="C5856" s="84"/>
      <c r="D5856" s="83"/>
      <c r="E5856" s="81"/>
      <c r="F5856" s="81"/>
      <c r="G5856" s="81"/>
      <c r="H5856" s="84"/>
    </row>
    <row r="5857" spans="1:8">
      <c r="A5857" s="82"/>
      <c r="B5857" s="82"/>
      <c r="C5857" s="84"/>
      <c r="D5857" s="83"/>
      <c r="E5857" s="81"/>
      <c r="F5857" s="81"/>
      <c r="G5857" s="81"/>
      <c r="H5857" s="84"/>
    </row>
    <row r="5858" spans="1:8">
      <c r="A5858" s="82"/>
      <c r="B5858" s="82"/>
      <c r="C5858" s="84"/>
      <c r="D5858" s="83"/>
      <c r="E5858" s="81"/>
      <c r="F5858" s="81"/>
      <c r="G5858" s="81"/>
      <c r="H5858" s="84"/>
    </row>
    <row r="5859" spans="1:8">
      <c r="A5859" s="82"/>
      <c r="B5859" s="82"/>
      <c r="C5859" s="84"/>
      <c r="D5859" s="83"/>
      <c r="E5859" s="81"/>
      <c r="F5859" s="81"/>
      <c r="G5859" s="81"/>
      <c r="H5859" s="84"/>
    </row>
    <row r="5860" spans="1:8">
      <c r="A5860" s="82"/>
      <c r="B5860" s="82"/>
      <c r="C5860" s="84"/>
      <c r="D5860" s="83"/>
      <c r="E5860" s="81"/>
      <c r="F5860" s="81"/>
      <c r="G5860" s="81"/>
      <c r="H5860" s="84"/>
    </row>
    <row r="5861" spans="1:8">
      <c r="A5861" s="82"/>
      <c r="B5861" s="82"/>
      <c r="C5861" s="84"/>
      <c r="D5861" s="83"/>
      <c r="E5861" s="81"/>
      <c r="F5861" s="81"/>
      <c r="G5861" s="81"/>
      <c r="H5861" s="84"/>
    </row>
    <row r="5862" spans="1:8">
      <c r="A5862" s="82"/>
      <c r="B5862" s="82"/>
      <c r="C5862" s="84"/>
      <c r="D5862" s="83"/>
      <c r="E5862" s="81"/>
      <c r="F5862" s="81"/>
      <c r="G5862" s="81"/>
      <c r="H5862" s="84"/>
    </row>
    <row r="5863" spans="1:8">
      <c r="A5863" s="82"/>
      <c r="B5863" s="82"/>
      <c r="C5863" s="84"/>
      <c r="D5863" s="83"/>
      <c r="E5863" s="81"/>
      <c r="F5863" s="81"/>
      <c r="G5863" s="81"/>
      <c r="H5863" s="84"/>
    </row>
    <row r="5864" spans="1:8">
      <c r="A5864" s="82"/>
      <c r="B5864" s="82"/>
      <c r="C5864" s="84"/>
      <c r="D5864" s="83"/>
      <c r="E5864" s="81"/>
      <c r="F5864" s="81"/>
      <c r="G5864" s="81"/>
      <c r="H5864" s="84"/>
    </row>
    <row r="5865" spans="1:8">
      <c r="A5865" s="82"/>
      <c r="B5865" s="82"/>
      <c r="C5865" s="84"/>
      <c r="D5865" s="83"/>
      <c r="E5865" s="81"/>
      <c r="F5865" s="81"/>
      <c r="G5865" s="81"/>
      <c r="H5865" s="84"/>
    </row>
    <row r="5866" spans="1:8">
      <c r="A5866" s="82"/>
      <c r="B5866" s="82"/>
      <c r="C5866" s="84"/>
      <c r="D5866" s="83"/>
      <c r="E5866" s="81"/>
      <c r="F5866" s="81"/>
      <c r="G5866" s="81"/>
      <c r="H5866" s="84"/>
    </row>
    <row r="5867" spans="1:8">
      <c r="A5867" s="82"/>
      <c r="B5867" s="82"/>
      <c r="C5867" s="84"/>
      <c r="D5867" s="83"/>
      <c r="E5867" s="81"/>
      <c r="F5867" s="81"/>
      <c r="G5867" s="81"/>
      <c r="H5867" s="84"/>
    </row>
    <row r="5868" spans="1:8">
      <c r="A5868" s="82"/>
      <c r="B5868" s="82"/>
      <c r="C5868" s="84"/>
      <c r="D5868" s="83"/>
      <c r="E5868" s="81"/>
      <c r="F5868" s="81"/>
      <c r="G5868" s="81"/>
      <c r="H5868" s="84"/>
    </row>
    <row r="5869" spans="1:8">
      <c r="A5869" s="82"/>
      <c r="B5869" s="82"/>
      <c r="C5869" s="84"/>
      <c r="D5869" s="83"/>
      <c r="E5869" s="81"/>
      <c r="F5869" s="81"/>
      <c r="G5869" s="81"/>
      <c r="H5869" s="84"/>
    </row>
    <row r="5870" spans="1:8">
      <c r="A5870" s="82"/>
      <c r="B5870" s="82"/>
      <c r="C5870" s="84"/>
      <c r="D5870" s="83"/>
      <c r="E5870" s="81"/>
      <c r="F5870" s="81"/>
      <c r="G5870" s="81"/>
      <c r="H5870" s="84"/>
    </row>
    <row r="5871" spans="1:8">
      <c r="A5871" s="82"/>
      <c r="B5871" s="82"/>
      <c r="C5871" s="84"/>
      <c r="D5871" s="83"/>
      <c r="E5871" s="81"/>
      <c r="F5871" s="81"/>
      <c r="G5871" s="81"/>
      <c r="H5871" s="84"/>
    </row>
    <row r="5872" spans="1:8">
      <c r="A5872" s="82"/>
      <c r="B5872" s="82"/>
      <c r="C5872" s="84"/>
      <c r="D5872" s="83"/>
      <c r="E5872" s="81"/>
      <c r="F5872" s="81"/>
      <c r="G5872" s="81"/>
      <c r="H5872" s="84"/>
    </row>
    <row r="5873" spans="1:8">
      <c r="A5873" s="82"/>
      <c r="B5873" s="82"/>
      <c r="C5873" s="84"/>
      <c r="D5873" s="83"/>
      <c r="E5873" s="81"/>
      <c r="F5873" s="81"/>
      <c r="G5873" s="81"/>
      <c r="H5873" s="84"/>
    </row>
    <row r="5874" spans="1:8">
      <c r="A5874" s="82"/>
      <c r="B5874" s="82"/>
      <c r="C5874" s="84"/>
      <c r="D5874" s="83"/>
      <c r="E5874" s="81"/>
      <c r="F5874" s="81"/>
      <c r="G5874" s="81"/>
      <c r="H5874" s="84"/>
    </row>
    <row r="5875" spans="1:8">
      <c r="A5875" s="82"/>
      <c r="B5875" s="82"/>
      <c r="C5875" s="84"/>
      <c r="D5875" s="83"/>
      <c r="E5875" s="81"/>
      <c r="F5875" s="81"/>
      <c r="G5875" s="81"/>
      <c r="H5875" s="84"/>
    </row>
    <row r="5876" spans="1:8">
      <c r="A5876" s="82"/>
      <c r="B5876" s="82"/>
      <c r="C5876" s="84"/>
      <c r="D5876" s="83"/>
      <c r="E5876" s="81"/>
      <c r="F5876" s="81"/>
      <c r="G5876" s="81"/>
      <c r="H5876" s="84"/>
    </row>
    <row r="5877" spans="1:8">
      <c r="A5877" s="82"/>
      <c r="B5877" s="82"/>
      <c r="C5877" s="84"/>
      <c r="D5877" s="83"/>
      <c r="E5877" s="81"/>
      <c r="F5877" s="81"/>
      <c r="G5877" s="81"/>
      <c r="H5877" s="84"/>
    </row>
    <row r="5878" spans="1:8">
      <c r="A5878" s="82"/>
      <c r="B5878" s="82"/>
      <c r="C5878" s="84"/>
      <c r="D5878" s="83"/>
      <c r="E5878" s="81"/>
      <c r="F5878" s="81"/>
      <c r="G5878" s="81"/>
      <c r="H5878" s="84"/>
    </row>
    <row r="5879" spans="1:8">
      <c r="A5879" s="82"/>
      <c r="B5879" s="82"/>
      <c r="C5879" s="84"/>
      <c r="D5879" s="83"/>
      <c r="E5879" s="81"/>
      <c r="F5879" s="81"/>
      <c r="G5879" s="81"/>
      <c r="H5879" s="84"/>
    </row>
    <row r="5880" spans="1:8">
      <c r="A5880" s="82"/>
      <c r="B5880" s="82"/>
      <c r="C5880" s="84"/>
      <c r="D5880" s="83"/>
      <c r="E5880" s="81"/>
      <c r="F5880" s="81"/>
      <c r="G5880" s="81"/>
      <c r="H5880" s="84"/>
    </row>
    <row r="5881" spans="1:8">
      <c r="A5881" s="82"/>
      <c r="B5881" s="82"/>
      <c r="C5881" s="84"/>
      <c r="D5881" s="83"/>
      <c r="E5881" s="81"/>
      <c r="F5881" s="81"/>
      <c r="G5881" s="81"/>
      <c r="H5881" s="84"/>
    </row>
    <row r="5882" spans="1:8">
      <c r="A5882" s="82"/>
      <c r="B5882" s="82"/>
      <c r="C5882" s="84"/>
      <c r="D5882" s="83"/>
      <c r="E5882" s="81"/>
      <c r="F5882" s="81"/>
      <c r="G5882" s="81"/>
      <c r="H5882" s="84"/>
    </row>
    <row r="5883" spans="1:8">
      <c r="A5883" s="82"/>
      <c r="B5883" s="82"/>
      <c r="C5883" s="84"/>
      <c r="D5883" s="83"/>
      <c r="E5883" s="81"/>
      <c r="F5883" s="81"/>
      <c r="G5883" s="81"/>
      <c r="H5883" s="84"/>
    </row>
    <row r="5884" spans="1:8">
      <c r="A5884" s="82"/>
      <c r="B5884" s="82"/>
      <c r="C5884" s="84"/>
      <c r="D5884" s="83"/>
      <c r="E5884" s="81"/>
      <c r="F5884" s="81"/>
      <c r="G5884" s="81"/>
      <c r="H5884" s="84"/>
    </row>
    <row r="5885" spans="1:8">
      <c r="A5885" s="82"/>
      <c r="B5885" s="82"/>
      <c r="C5885" s="84"/>
      <c r="D5885" s="83"/>
      <c r="E5885" s="81"/>
      <c r="F5885" s="81"/>
      <c r="G5885" s="81"/>
      <c r="H5885" s="84"/>
    </row>
    <row r="5886" spans="1:8">
      <c r="A5886" s="82"/>
      <c r="B5886" s="82"/>
      <c r="C5886" s="84"/>
      <c r="D5886" s="83"/>
      <c r="E5886" s="81"/>
      <c r="F5886" s="81"/>
      <c r="G5886" s="81"/>
      <c r="H5886" s="84"/>
    </row>
    <row r="5887" spans="1:8">
      <c r="A5887" s="82"/>
      <c r="B5887" s="82"/>
      <c r="C5887" s="84"/>
      <c r="D5887" s="83"/>
      <c r="E5887" s="81"/>
      <c r="F5887" s="81"/>
      <c r="G5887" s="81"/>
      <c r="H5887" s="84"/>
    </row>
    <row r="5888" spans="1:8">
      <c r="A5888" s="82"/>
      <c r="B5888" s="82"/>
      <c r="C5888" s="84"/>
      <c r="D5888" s="83"/>
      <c r="E5888" s="81"/>
      <c r="F5888" s="81"/>
      <c r="G5888" s="81"/>
      <c r="H5888" s="84"/>
    </row>
    <row r="5889" spans="1:8">
      <c r="A5889" s="82"/>
      <c r="B5889" s="82"/>
      <c r="C5889" s="84"/>
      <c r="D5889" s="83"/>
      <c r="E5889" s="81"/>
      <c r="F5889" s="81"/>
      <c r="G5889" s="81"/>
      <c r="H5889" s="84"/>
    </row>
    <row r="5890" spans="1:8">
      <c r="A5890" s="82"/>
      <c r="B5890" s="82"/>
      <c r="C5890" s="84"/>
      <c r="D5890" s="83"/>
      <c r="E5890" s="81"/>
      <c r="F5890" s="81"/>
      <c r="G5890" s="81"/>
      <c r="H5890" s="84"/>
    </row>
    <row r="5891" spans="1:8">
      <c r="A5891" s="82"/>
      <c r="B5891" s="82"/>
      <c r="C5891" s="84"/>
      <c r="D5891" s="83"/>
      <c r="E5891" s="81"/>
      <c r="F5891" s="81"/>
      <c r="G5891" s="81"/>
      <c r="H5891" s="84"/>
    </row>
    <row r="5892" spans="1:8">
      <c r="A5892" s="82"/>
      <c r="B5892" s="82"/>
      <c r="C5892" s="84"/>
      <c r="D5892" s="83"/>
      <c r="E5892" s="81"/>
      <c r="F5892" s="81"/>
      <c r="G5892" s="81"/>
      <c r="H5892" s="84"/>
    </row>
    <row r="5893" spans="1:8">
      <c r="A5893" s="82"/>
      <c r="B5893" s="82"/>
      <c r="C5893" s="84"/>
      <c r="D5893" s="83"/>
      <c r="E5893" s="81"/>
      <c r="F5893" s="81"/>
      <c r="G5893" s="81"/>
      <c r="H5893" s="84"/>
    </row>
    <row r="5894" spans="1:8">
      <c r="A5894" s="82"/>
      <c r="B5894" s="82"/>
      <c r="C5894" s="84"/>
      <c r="D5894" s="83"/>
      <c r="E5894" s="81"/>
      <c r="F5894" s="81"/>
      <c r="G5894" s="81"/>
      <c r="H5894" s="84"/>
    </row>
    <row r="5895" spans="1:8">
      <c r="A5895" s="82"/>
      <c r="B5895" s="82"/>
      <c r="C5895" s="84"/>
      <c r="D5895" s="83"/>
      <c r="E5895" s="81"/>
      <c r="F5895" s="81"/>
      <c r="G5895" s="81"/>
      <c r="H5895" s="84"/>
    </row>
    <row r="5896" spans="1:8">
      <c r="A5896" s="82"/>
      <c r="B5896" s="82"/>
      <c r="C5896" s="84"/>
      <c r="D5896" s="83"/>
      <c r="E5896" s="81"/>
      <c r="F5896" s="81"/>
      <c r="G5896" s="81"/>
      <c r="H5896" s="84"/>
    </row>
    <row r="5897" spans="1:8">
      <c r="A5897" s="82"/>
      <c r="B5897" s="82"/>
      <c r="C5897" s="84"/>
      <c r="D5897" s="83"/>
      <c r="E5897" s="81"/>
      <c r="F5897" s="81"/>
      <c r="G5897" s="81"/>
      <c r="H5897" s="84"/>
    </row>
    <row r="5898" spans="1:8">
      <c r="A5898" s="82"/>
      <c r="B5898" s="82"/>
      <c r="C5898" s="84"/>
      <c r="D5898" s="83"/>
      <c r="E5898" s="81"/>
      <c r="F5898" s="81"/>
      <c r="G5898" s="81"/>
      <c r="H5898" s="84"/>
    </row>
    <row r="5899" spans="1:8">
      <c r="A5899" s="82"/>
      <c r="B5899" s="82"/>
      <c r="C5899" s="84"/>
      <c r="D5899" s="83"/>
      <c r="E5899" s="81"/>
      <c r="F5899" s="81"/>
      <c r="G5899" s="81"/>
      <c r="H5899" s="84"/>
    </row>
    <row r="5900" spans="1:8">
      <c r="A5900" s="82"/>
      <c r="B5900" s="82"/>
      <c r="C5900" s="84"/>
      <c r="D5900" s="83"/>
      <c r="E5900" s="81"/>
      <c r="F5900" s="81"/>
      <c r="G5900" s="81"/>
      <c r="H5900" s="84"/>
    </row>
    <row r="5901" spans="1:8">
      <c r="A5901" s="82"/>
      <c r="B5901" s="82"/>
      <c r="C5901" s="84"/>
      <c r="D5901" s="83"/>
      <c r="E5901" s="81"/>
      <c r="F5901" s="81"/>
      <c r="G5901" s="81"/>
      <c r="H5901" s="84"/>
    </row>
    <row r="5902" spans="1:8">
      <c r="A5902" s="82"/>
      <c r="B5902" s="82"/>
      <c r="C5902" s="84"/>
      <c r="D5902" s="83"/>
      <c r="E5902" s="81"/>
      <c r="F5902" s="81"/>
      <c r="G5902" s="81"/>
      <c r="H5902" s="84"/>
    </row>
    <row r="5903" spans="1:8">
      <c r="A5903" s="82"/>
      <c r="B5903" s="82"/>
      <c r="C5903" s="84"/>
      <c r="D5903" s="83"/>
      <c r="E5903" s="81"/>
      <c r="F5903" s="81"/>
      <c r="G5903" s="81"/>
      <c r="H5903" s="84"/>
    </row>
    <row r="5904" spans="1:8">
      <c r="A5904" s="82"/>
      <c r="B5904" s="82"/>
      <c r="C5904" s="84"/>
      <c r="D5904" s="83"/>
      <c r="E5904" s="81"/>
      <c r="F5904" s="81"/>
      <c r="G5904" s="81"/>
      <c r="H5904" s="84"/>
    </row>
    <row r="5905" spans="1:8">
      <c r="A5905" s="82"/>
      <c r="B5905" s="82"/>
      <c r="C5905" s="84"/>
      <c r="D5905" s="83"/>
      <c r="E5905" s="81"/>
      <c r="F5905" s="81"/>
      <c r="G5905" s="81"/>
      <c r="H5905" s="84"/>
    </row>
    <row r="5906" spans="1:8">
      <c r="A5906" s="82"/>
      <c r="B5906" s="82"/>
      <c r="C5906" s="84"/>
      <c r="D5906" s="83"/>
      <c r="E5906" s="81"/>
      <c r="F5906" s="81"/>
      <c r="G5906" s="81"/>
      <c r="H5906" s="84"/>
    </row>
    <row r="5907" spans="1:8">
      <c r="A5907" s="82"/>
      <c r="B5907" s="82"/>
      <c r="C5907" s="84"/>
      <c r="D5907" s="83"/>
      <c r="E5907" s="81"/>
      <c r="F5907" s="81"/>
      <c r="G5907" s="81"/>
      <c r="H5907" s="84"/>
    </row>
    <row r="5908" spans="1:8">
      <c r="A5908" s="82"/>
      <c r="B5908" s="82"/>
      <c r="C5908" s="84"/>
      <c r="D5908" s="83"/>
      <c r="E5908" s="81"/>
      <c r="F5908" s="81"/>
      <c r="G5908" s="81"/>
      <c r="H5908" s="84"/>
    </row>
    <row r="5909" spans="1:8">
      <c r="A5909" s="82"/>
      <c r="B5909" s="82"/>
      <c r="C5909" s="84"/>
      <c r="D5909" s="83"/>
      <c r="E5909" s="81"/>
      <c r="F5909" s="81"/>
      <c r="G5909" s="81"/>
      <c r="H5909" s="84"/>
    </row>
    <row r="5910" spans="1:8">
      <c r="A5910" s="82"/>
      <c r="B5910" s="82"/>
      <c r="C5910" s="84"/>
      <c r="D5910" s="83"/>
      <c r="E5910" s="81"/>
      <c r="F5910" s="81"/>
      <c r="G5910" s="81"/>
      <c r="H5910" s="84"/>
    </row>
    <row r="5911" spans="1:8">
      <c r="A5911" s="82"/>
      <c r="B5911" s="82"/>
      <c r="C5911" s="84"/>
      <c r="D5911" s="83"/>
      <c r="E5911" s="81"/>
      <c r="F5911" s="81"/>
      <c r="G5911" s="81"/>
      <c r="H5911" s="84"/>
    </row>
    <row r="5912" spans="1:8">
      <c r="A5912" s="82"/>
      <c r="B5912" s="82"/>
      <c r="C5912" s="84"/>
      <c r="D5912" s="83"/>
      <c r="E5912" s="81"/>
      <c r="F5912" s="81"/>
      <c r="G5912" s="81"/>
      <c r="H5912" s="84"/>
    </row>
    <row r="5913" spans="1:8">
      <c r="A5913" s="82"/>
      <c r="B5913" s="82"/>
      <c r="C5913" s="84"/>
      <c r="D5913" s="83"/>
      <c r="E5913" s="81"/>
      <c r="F5913" s="81"/>
      <c r="G5913" s="81"/>
      <c r="H5913" s="84"/>
    </row>
    <row r="5914" spans="1:8">
      <c r="A5914" s="82"/>
      <c r="B5914" s="82"/>
      <c r="C5914" s="84"/>
      <c r="D5914" s="83"/>
      <c r="E5914" s="81"/>
      <c r="F5914" s="81"/>
      <c r="G5914" s="81"/>
      <c r="H5914" s="84"/>
    </row>
    <row r="5915" spans="1:8">
      <c r="A5915" s="82"/>
      <c r="B5915" s="82"/>
      <c r="C5915" s="84"/>
      <c r="D5915" s="83"/>
      <c r="E5915" s="81"/>
      <c r="F5915" s="81"/>
      <c r="G5915" s="81"/>
      <c r="H5915" s="84"/>
    </row>
    <row r="5916" spans="1:8">
      <c r="A5916" s="82"/>
      <c r="B5916" s="82"/>
      <c r="C5916" s="84"/>
      <c r="D5916" s="83"/>
      <c r="E5916" s="81"/>
      <c r="F5916" s="81"/>
      <c r="G5916" s="81"/>
      <c r="H5916" s="84"/>
    </row>
    <row r="5917" spans="1:8">
      <c r="A5917" s="82"/>
      <c r="B5917" s="82"/>
      <c r="C5917" s="84"/>
      <c r="D5917" s="83"/>
      <c r="E5917" s="81"/>
      <c r="F5917" s="81"/>
      <c r="G5917" s="81"/>
      <c r="H5917" s="84"/>
    </row>
    <row r="5918" spans="1:8">
      <c r="A5918" s="82"/>
      <c r="B5918" s="82"/>
      <c r="C5918" s="84"/>
      <c r="D5918" s="83"/>
      <c r="E5918" s="81"/>
      <c r="F5918" s="81"/>
      <c r="G5918" s="81"/>
      <c r="H5918" s="84"/>
    </row>
    <row r="5919" spans="1:8">
      <c r="A5919" s="82"/>
      <c r="B5919" s="82"/>
      <c r="C5919" s="84"/>
      <c r="D5919" s="83"/>
      <c r="E5919" s="81"/>
      <c r="F5919" s="81"/>
      <c r="G5919" s="81"/>
      <c r="H5919" s="84"/>
    </row>
    <row r="5920" spans="1:8">
      <c r="A5920" s="82"/>
      <c r="B5920" s="82"/>
      <c r="C5920" s="84"/>
      <c r="D5920" s="83"/>
      <c r="E5920" s="81"/>
      <c r="F5920" s="81"/>
      <c r="G5920" s="81"/>
      <c r="H5920" s="84"/>
    </row>
    <row r="5921" spans="1:8">
      <c r="A5921" s="82"/>
      <c r="B5921" s="82"/>
      <c r="C5921" s="84"/>
      <c r="D5921" s="83"/>
      <c r="E5921" s="81"/>
      <c r="F5921" s="81"/>
      <c r="G5921" s="81"/>
      <c r="H5921" s="84"/>
    </row>
    <row r="5922" spans="1:8">
      <c r="A5922" s="82"/>
      <c r="B5922" s="82"/>
      <c r="C5922" s="84"/>
      <c r="D5922" s="83"/>
      <c r="E5922" s="81"/>
      <c r="F5922" s="81"/>
      <c r="G5922" s="81"/>
      <c r="H5922" s="84"/>
    </row>
    <row r="5923" spans="1:8">
      <c r="A5923" s="82"/>
      <c r="B5923" s="82"/>
      <c r="C5923" s="84"/>
      <c r="D5923" s="83"/>
      <c r="E5923" s="81"/>
      <c r="F5923" s="81"/>
      <c r="G5923" s="81"/>
      <c r="H5923" s="84"/>
    </row>
    <row r="5924" spans="1:8">
      <c r="A5924" s="82"/>
      <c r="B5924" s="82"/>
      <c r="C5924" s="84"/>
      <c r="D5924" s="83"/>
      <c r="E5924" s="81"/>
      <c r="F5924" s="81"/>
      <c r="G5924" s="81"/>
      <c r="H5924" s="84"/>
    </row>
    <row r="5925" spans="1:8">
      <c r="A5925" s="82"/>
      <c r="B5925" s="82"/>
      <c r="C5925" s="84"/>
      <c r="D5925" s="83"/>
      <c r="E5925" s="81"/>
      <c r="F5925" s="81"/>
      <c r="G5925" s="81"/>
      <c r="H5925" s="84"/>
    </row>
    <row r="5926" spans="1:8">
      <c r="A5926" s="82"/>
      <c r="B5926" s="82"/>
      <c r="C5926" s="84"/>
      <c r="D5926" s="83"/>
      <c r="E5926" s="81"/>
      <c r="F5926" s="81"/>
      <c r="G5926" s="81"/>
      <c r="H5926" s="84"/>
    </row>
    <row r="5927" spans="1:8">
      <c r="A5927" s="82"/>
      <c r="B5927" s="82"/>
      <c r="C5927" s="84"/>
      <c r="D5927" s="83"/>
      <c r="E5927" s="81"/>
      <c r="F5927" s="81"/>
      <c r="G5927" s="81"/>
      <c r="H5927" s="84"/>
    </row>
    <row r="5928" spans="1:8">
      <c r="A5928" s="82"/>
      <c r="B5928" s="82"/>
      <c r="C5928" s="84"/>
      <c r="D5928" s="83"/>
      <c r="E5928" s="81"/>
      <c r="F5928" s="81"/>
      <c r="G5928" s="81"/>
      <c r="H5928" s="84"/>
    </row>
    <row r="5929" spans="1:8">
      <c r="A5929" s="82"/>
      <c r="B5929" s="82"/>
      <c r="C5929" s="84"/>
      <c r="D5929" s="83"/>
      <c r="E5929" s="81"/>
      <c r="F5929" s="81"/>
      <c r="G5929" s="81"/>
      <c r="H5929" s="84"/>
    </row>
    <row r="5930" spans="1:8">
      <c r="A5930" s="82"/>
      <c r="B5930" s="82"/>
      <c r="C5930" s="84"/>
      <c r="D5930" s="83"/>
      <c r="E5930" s="81"/>
      <c r="F5930" s="81"/>
      <c r="G5930" s="81"/>
      <c r="H5930" s="84"/>
    </row>
    <row r="5931" spans="1:8">
      <c r="A5931" s="82"/>
      <c r="B5931" s="82"/>
      <c r="C5931" s="84"/>
      <c r="D5931" s="83"/>
      <c r="E5931" s="81"/>
      <c r="F5931" s="81"/>
      <c r="G5931" s="81"/>
      <c r="H5931" s="84"/>
    </row>
    <row r="5932" spans="1:8">
      <c r="A5932" s="82"/>
      <c r="B5932" s="82"/>
      <c r="C5932" s="84"/>
      <c r="D5932" s="83"/>
      <c r="E5932" s="81"/>
      <c r="F5932" s="81"/>
      <c r="G5932" s="81"/>
      <c r="H5932" s="84"/>
    </row>
    <row r="5933" spans="1:8">
      <c r="A5933" s="82"/>
      <c r="B5933" s="82"/>
      <c r="C5933" s="84"/>
      <c r="D5933" s="83"/>
      <c r="E5933" s="81"/>
      <c r="F5933" s="81"/>
      <c r="G5933" s="81"/>
      <c r="H5933" s="84"/>
    </row>
    <row r="5934" spans="1:8">
      <c r="A5934" s="82"/>
      <c r="B5934" s="82"/>
      <c r="C5934" s="84"/>
      <c r="D5934" s="83"/>
      <c r="E5934" s="81"/>
      <c r="F5934" s="81"/>
      <c r="G5934" s="81"/>
      <c r="H5934" s="84"/>
    </row>
    <row r="5935" spans="1:8">
      <c r="A5935" s="82"/>
      <c r="B5935" s="82"/>
      <c r="C5935" s="84"/>
      <c r="D5935" s="83"/>
      <c r="E5935" s="81"/>
      <c r="F5935" s="81"/>
      <c r="G5935" s="81"/>
      <c r="H5935" s="84"/>
    </row>
    <row r="5936" spans="1:8">
      <c r="A5936" s="82"/>
      <c r="B5936" s="82"/>
      <c r="C5936" s="84"/>
      <c r="D5936" s="83"/>
      <c r="E5936" s="81"/>
      <c r="F5936" s="81"/>
      <c r="G5936" s="81"/>
      <c r="H5936" s="84"/>
    </row>
    <row r="5937" spans="1:8">
      <c r="A5937" s="82"/>
      <c r="B5937" s="82"/>
      <c r="C5937" s="84"/>
      <c r="D5937" s="83"/>
      <c r="E5937" s="81"/>
      <c r="F5937" s="81"/>
      <c r="G5937" s="81"/>
      <c r="H5937" s="84"/>
    </row>
    <row r="5938" spans="1:8">
      <c r="A5938" s="82"/>
      <c r="B5938" s="82"/>
      <c r="C5938" s="84"/>
      <c r="D5938" s="83"/>
      <c r="E5938" s="81"/>
      <c r="F5938" s="81"/>
      <c r="G5938" s="81"/>
      <c r="H5938" s="84"/>
    </row>
    <row r="5939" spans="1:8">
      <c r="A5939" s="82"/>
      <c r="B5939" s="82"/>
      <c r="C5939" s="84"/>
      <c r="D5939" s="83"/>
      <c r="E5939" s="81"/>
      <c r="F5939" s="81"/>
      <c r="G5939" s="81"/>
      <c r="H5939" s="84"/>
    </row>
    <row r="5940" spans="1:8">
      <c r="A5940" s="82"/>
      <c r="B5940" s="82"/>
      <c r="C5940" s="84"/>
      <c r="D5940" s="83"/>
      <c r="E5940" s="81"/>
      <c r="F5940" s="81"/>
      <c r="G5940" s="81"/>
      <c r="H5940" s="84"/>
    </row>
    <row r="5941" spans="1:8">
      <c r="A5941" s="82"/>
      <c r="B5941" s="82"/>
      <c r="C5941" s="84"/>
      <c r="D5941" s="83"/>
      <c r="E5941" s="81"/>
      <c r="F5941" s="81"/>
      <c r="G5941" s="81"/>
      <c r="H5941" s="84"/>
    </row>
    <row r="5942" spans="1:8">
      <c r="A5942" s="82"/>
      <c r="B5942" s="82"/>
      <c r="C5942" s="84"/>
      <c r="D5942" s="83"/>
      <c r="E5942" s="81"/>
      <c r="F5942" s="81"/>
      <c r="G5942" s="81"/>
      <c r="H5942" s="84"/>
    </row>
    <row r="5943" spans="1:8">
      <c r="A5943" s="82"/>
      <c r="B5943" s="82"/>
      <c r="C5943" s="84"/>
      <c r="D5943" s="83"/>
      <c r="E5943" s="81"/>
      <c r="F5943" s="81"/>
      <c r="G5943" s="81"/>
      <c r="H5943" s="84"/>
    </row>
    <row r="5944" spans="1:8">
      <c r="A5944" s="82"/>
      <c r="B5944" s="82"/>
      <c r="C5944" s="84"/>
      <c r="D5944" s="83"/>
      <c r="E5944" s="81"/>
      <c r="F5944" s="81"/>
      <c r="G5944" s="81"/>
      <c r="H5944" s="84"/>
    </row>
    <row r="5945" spans="1:8">
      <c r="A5945" s="82"/>
      <c r="B5945" s="82"/>
      <c r="C5945" s="84"/>
      <c r="D5945" s="83"/>
      <c r="E5945" s="81"/>
      <c r="F5945" s="81"/>
      <c r="G5945" s="81"/>
      <c r="H5945" s="84"/>
    </row>
    <row r="5946" spans="1:8">
      <c r="A5946" s="82"/>
      <c r="B5946" s="82"/>
      <c r="C5946" s="84"/>
      <c r="D5946" s="83"/>
      <c r="E5946" s="81"/>
      <c r="F5946" s="81"/>
      <c r="G5946" s="81"/>
      <c r="H5946" s="84"/>
    </row>
    <row r="5947" spans="1:8">
      <c r="A5947" s="82"/>
      <c r="B5947" s="82"/>
      <c r="C5947" s="84"/>
      <c r="D5947" s="83"/>
      <c r="E5947" s="81"/>
      <c r="F5947" s="81"/>
      <c r="G5947" s="81"/>
      <c r="H5947" s="84"/>
    </row>
    <row r="5948" spans="1:8">
      <c r="A5948" s="82"/>
      <c r="B5948" s="82"/>
      <c r="C5948" s="84"/>
      <c r="D5948" s="83"/>
      <c r="E5948" s="81"/>
      <c r="F5948" s="81"/>
      <c r="G5948" s="81"/>
      <c r="H5948" s="84"/>
    </row>
    <row r="5949" spans="1:8">
      <c r="A5949" s="82"/>
      <c r="B5949" s="82"/>
      <c r="C5949" s="84"/>
      <c r="D5949" s="83"/>
      <c r="E5949" s="81"/>
      <c r="F5949" s="81"/>
      <c r="G5949" s="81"/>
      <c r="H5949" s="84"/>
    </row>
    <row r="5950" spans="1:8">
      <c r="A5950" s="82"/>
      <c r="B5950" s="82"/>
      <c r="C5950" s="84"/>
      <c r="D5950" s="83"/>
      <c r="E5950" s="81"/>
      <c r="F5950" s="81"/>
      <c r="G5950" s="81"/>
      <c r="H5950" s="84"/>
    </row>
    <row r="5951" spans="1:8">
      <c r="A5951" s="82"/>
      <c r="B5951" s="82"/>
      <c r="C5951" s="84"/>
      <c r="D5951" s="83"/>
      <c r="E5951" s="81"/>
      <c r="F5951" s="81"/>
      <c r="G5951" s="81"/>
      <c r="H5951" s="84"/>
    </row>
    <row r="5952" spans="1:8">
      <c r="A5952" s="82"/>
      <c r="B5952" s="82"/>
      <c r="C5952" s="84"/>
      <c r="D5952" s="83"/>
      <c r="E5952" s="81"/>
      <c r="F5952" s="81"/>
      <c r="G5952" s="81"/>
      <c r="H5952" s="84"/>
    </row>
    <row r="5953" spans="1:8">
      <c r="A5953" s="82"/>
      <c r="B5953" s="82"/>
      <c r="C5953" s="84"/>
      <c r="D5953" s="83"/>
      <c r="E5953" s="81"/>
      <c r="F5953" s="81"/>
      <c r="G5953" s="81"/>
      <c r="H5953" s="84"/>
    </row>
    <row r="5954" spans="1:8">
      <c r="A5954" s="82"/>
      <c r="B5954" s="82"/>
      <c r="C5954" s="84"/>
      <c r="D5954" s="83"/>
      <c r="E5954" s="81"/>
      <c r="F5954" s="81"/>
      <c r="G5954" s="81"/>
      <c r="H5954" s="84"/>
    </row>
    <row r="5955" spans="1:8">
      <c r="A5955" s="82"/>
      <c r="B5955" s="82"/>
      <c r="C5955" s="84"/>
      <c r="D5955" s="83"/>
      <c r="E5955" s="81"/>
      <c r="F5955" s="81"/>
      <c r="G5955" s="81"/>
      <c r="H5955" s="84"/>
    </row>
    <row r="5956" spans="1:8">
      <c r="A5956" s="82"/>
      <c r="B5956" s="82"/>
      <c r="C5956" s="84"/>
      <c r="D5956" s="83"/>
      <c r="E5956" s="81"/>
      <c r="F5956" s="81"/>
      <c r="G5956" s="81"/>
      <c r="H5956" s="84"/>
    </row>
    <row r="5957" spans="1:8">
      <c r="A5957" s="82"/>
      <c r="B5957" s="82"/>
      <c r="C5957" s="84"/>
      <c r="D5957" s="83"/>
      <c r="E5957" s="81"/>
      <c r="F5957" s="81"/>
      <c r="G5957" s="81"/>
      <c r="H5957" s="84"/>
    </row>
    <row r="5958" spans="1:8">
      <c r="A5958" s="82"/>
      <c r="B5958" s="82"/>
      <c r="C5958" s="84"/>
      <c r="D5958" s="83"/>
      <c r="E5958" s="81"/>
      <c r="F5958" s="81"/>
      <c r="G5958" s="81"/>
      <c r="H5958" s="84"/>
    </row>
    <row r="5959" spans="1:8">
      <c r="A5959" s="82"/>
      <c r="B5959" s="82"/>
      <c r="C5959" s="84"/>
      <c r="D5959" s="83"/>
      <c r="E5959" s="81"/>
      <c r="F5959" s="81"/>
      <c r="G5959" s="81"/>
      <c r="H5959" s="84"/>
    </row>
    <row r="5960" spans="1:8">
      <c r="A5960" s="82"/>
      <c r="B5960" s="82"/>
      <c r="C5960" s="84"/>
      <c r="D5960" s="83"/>
      <c r="E5960" s="81"/>
      <c r="F5960" s="81"/>
      <c r="G5960" s="81"/>
      <c r="H5960" s="84"/>
    </row>
    <row r="5961" spans="1:8">
      <c r="A5961" s="82"/>
      <c r="B5961" s="82"/>
      <c r="C5961" s="84"/>
      <c r="D5961" s="83"/>
      <c r="E5961" s="81"/>
      <c r="F5961" s="81"/>
      <c r="G5961" s="81"/>
      <c r="H5961" s="84"/>
    </row>
    <row r="5962" spans="1:8">
      <c r="A5962" s="82"/>
      <c r="B5962" s="82"/>
      <c r="C5962" s="84"/>
      <c r="D5962" s="83"/>
      <c r="E5962" s="81"/>
      <c r="F5962" s="81"/>
      <c r="G5962" s="81"/>
      <c r="H5962" s="84"/>
    </row>
    <row r="5963" spans="1:8">
      <c r="A5963" s="82"/>
      <c r="B5963" s="82"/>
      <c r="C5963" s="84"/>
      <c r="D5963" s="83"/>
      <c r="E5963" s="81"/>
      <c r="F5963" s="81"/>
      <c r="G5963" s="81"/>
      <c r="H5963" s="84"/>
    </row>
    <row r="5964" spans="1:8">
      <c r="A5964" s="82"/>
      <c r="B5964" s="82"/>
      <c r="C5964" s="84"/>
      <c r="D5964" s="83"/>
      <c r="E5964" s="81"/>
      <c r="F5964" s="81"/>
      <c r="G5964" s="81"/>
      <c r="H5964" s="84"/>
    </row>
    <row r="5965" spans="1:8">
      <c r="A5965" s="82"/>
      <c r="B5965" s="82"/>
      <c r="C5965" s="84"/>
      <c r="D5965" s="83"/>
      <c r="E5965" s="81"/>
      <c r="F5965" s="81"/>
      <c r="G5965" s="81"/>
      <c r="H5965" s="84"/>
    </row>
    <row r="5966" spans="1:8">
      <c r="A5966" s="82"/>
      <c r="B5966" s="82"/>
      <c r="C5966" s="84"/>
      <c r="D5966" s="83"/>
      <c r="E5966" s="81"/>
      <c r="F5966" s="81"/>
      <c r="G5966" s="81"/>
      <c r="H5966" s="84"/>
    </row>
    <row r="5967" spans="1:8">
      <c r="A5967" s="82"/>
      <c r="B5967" s="82"/>
      <c r="C5967" s="84"/>
      <c r="D5967" s="83"/>
      <c r="E5967" s="81"/>
      <c r="F5967" s="81"/>
      <c r="G5967" s="81"/>
      <c r="H5967" s="84"/>
    </row>
    <row r="5968" spans="1:8">
      <c r="A5968" s="82"/>
      <c r="B5968" s="82"/>
      <c r="C5968" s="84"/>
      <c r="D5968" s="83"/>
      <c r="E5968" s="81"/>
      <c r="F5968" s="81"/>
      <c r="G5968" s="81"/>
      <c r="H5968" s="84"/>
    </row>
    <row r="5969" spans="1:8">
      <c r="A5969" s="82"/>
      <c r="B5969" s="82"/>
      <c r="C5969" s="84"/>
      <c r="D5969" s="83"/>
      <c r="E5969" s="81"/>
      <c r="F5969" s="81"/>
      <c r="G5969" s="81"/>
      <c r="H5969" s="84"/>
    </row>
    <row r="5970" spans="1:8">
      <c r="A5970" s="82"/>
      <c r="B5970" s="82"/>
      <c r="C5970" s="84"/>
      <c r="D5970" s="83"/>
      <c r="E5970" s="81"/>
      <c r="F5970" s="81"/>
      <c r="G5970" s="81"/>
      <c r="H5970" s="84"/>
    </row>
    <row r="5971" spans="1:8">
      <c r="A5971" s="82"/>
      <c r="B5971" s="82"/>
      <c r="C5971" s="84"/>
      <c r="D5971" s="83"/>
      <c r="E5971" s="81"/>
      <c r="F5971" s="81"/>
      <c r="G5971" s="81"/>
      <c r="H5971" s="84"/>
    </row>
    <row r="5972" spans="1:8">
      <c r="A5972" s="82"/>
      <c r="B5972" s="82"/>
      <c r="C5972" s="84"/>
      <c r="D5972" s="83"/>
      <c r="E5972" s="81"/>
      <c r="F5972" s="81"/>
      <c r="G5972" s="81"/>
      <c r="H5972" s="84"/>
    </row>
    <row r="5973" spans="1:8">
      <c r="A5973" s="82"/>
      <c r="B5973" s="82"/>
      <c r="C5973" s="84"/>
      <c r="D5973" s="83"/>
      <c r="E5973" s="81"/>
      <c r="F5973" s="81"/>
      <c r="G5973" s="81"/>
      <c r="H5973" s="84"/>
    </row>
    <row r="5974" spans="1:8">
      <c r="A5974" s="82"/>
      <c r="B5974" s="82"/>
      <c r="C5974" s="84"/>
      <c r="D5974" s="83"/>
      <c r="E5974" s="81"/>
      <c r="F5974" s="81"/>
      <c r="G5974" s="81"/>
      <c r="H5974" s="84"/>
    </row>
    <row r="5975" spans="1:8">
      <c r="A5975" s="82"/>
      <c r="B5975" s="82"/>
      <c r="C5975" s="84"/>
      <c r="D5975" s="83"/>
      <c r="E5975" s="81"/>
      <c r="F5975" s="81"/>
      <c r="G5975" s="81"/>
      <c r="H5975" s="84"/>
    </row>
    <row r="5976" spans="1:8">
      <c r="A5976" s="82"/>
      <c r="B5976" s="82"/>
      <c r="C5976" s="84"/>
      <c r="D5976" s="83"/>
      <c r="E5976" s="81"/>
      <c r="F5976" s="81"/>
      <c r="G5976" s="81"/>
      <c r="H5976" s="84"/>
    </row>
    <row r="5977" spans="1:8">
      <c r="A5977" s="82"/>
      <c r="B5977" s="82"/>
      <c r="C5977" s="84"/>
      <c r="D5977" s="83"/>
      <c r="E5977" s="81"/>
      <c r="F5977" s="81"/>
      <c r="G5977" s="81"/>
      <c r="H5977" s="84"/>
    </row>
    <row r="5978" spans="1:8">
      <c r="A5978" s="82"/>
      <c r="B5978" s="82"/>
      <c r="C5978" s="84"/>
      <c r="D5978" s="83"/>
      <c r="E5978" s="81"/>
      <c r="F5978" s="81"/>
      <c r="G5978" s="81"/>
      <c r="H5978" s="84"/>
    </row>
    <row r="5979" spans="1:8">
      <c r="A5979" s="82"/>
      <c r="B5979" s="82"/>
      <c r="C5979" s="84"/>
      <c r="D5979" s="83"/>
      <c r="E5979" s="81"/>
      <c r="F5979" s="81"/>
      <c r="G5979" s="81"/>
      <c r="H5979" s="84"/>
    </row>
    <row r="5980" spans="1:8">
      <c r="A5980" s="82"/>
      <c r="B5980" s="82"/>
      <c r="C5980" s="84"/>
      <c r="D5980" s="83"/>
      <c r="E5980" s="81"/>
      <c r="F5980" s="81"/>
      <c r="G5980" s="81"/>
      <c r="H5980" s="84"/>
    </row>
    <row r="5981" spans="1:8">
      <c r="A5981" s="82"/>
      <c r="B5981" s="82"/>
      <c r="C5981" s="84"/>
      <c r="D5981" s="83"/>
      <c r="E5981" s="81"/>
      <c r="F5981" s="81"/>
      <c r="G5981" s="81"/>
      <c r="H5981" s="84"/>
    </row>
    <row r="5982" spans="1:8">
      <c r="A5982" s="82"/>
      <c r="B5982" s="82"/>
      <c r="C5982" s="84"/>
      <c r="D5982" s="83"/>
      <c r="E5982" s="81"/>
      <c r="F5982" s="81"/>
      <c r="G5982" s="81"/>
      <c r="H5982" s="84"/>
    </row>
    <row r="5983" spans="1:8">
      <c r="A5983" s="82"/>
      <c r="B5983" s="82"/>
      <c r="C5983" s="84"/>
      <c r="D5983" s="83"/>
      <c r="E5983" s="81"/>
      <c r="F5983" s="81"/>
      <c r="G5983" s="81"/>
      <c r="H5983" s="84"/>
    </row>
    <row r="5984" spans="1:8">
      <c r="A5984" s="82"/>
      <c r="B5984" s="82"/>
      <c r="C5984" s="84"/>
      <c r="D5984" s="83"/>
      <c r="E5984" s="81"/>
      <c r="F5984" s="81"/>
      <c r="G5984" s="81"/>
      <c r="H5984" s="84"/>
    </row>
    <row r="5985" spans="1:8">
      <c r="A5985" s="82"/>
      <c r="B5985" s="82"/>
      <c r="C5985" s="84"/>
      <c r="D5985" s="83"/>
      <c r="E5985" s="81"/>
      <c r="F5985" s="81"/>
      <c r="G5985" s="81"/>
      <c r="H5985" s="84"/>
    </row>
    <row r="5986" spans="1:8">
      <c r="A5986" s="82"/>
      <c r="B5986" s="82"/>
      <c r="C5986" s="84"/>
      <c r="D5986" s="83"/>
      <c r="E5986" s="81"/>
      <c r="F5986" s="81"/>
      <c r="G5986" s="81"/>
      <c r="H5986" s="84"/>
    </row>
    <row r="5987" spans="1:8">
      <c r="A5987" s="82"/>
      <c r="B5987" s="82"/>
      <c r="C5987" s="84"/>
      <c r="D5987" s="83"/>
      <c r="E5987" s="81"/>
      <c r="F5987" s="81"/>
      <c r="G5987" s="81"/>
      <c r="H5987" s="84"/>
    </row>
    <row r="5988" spans="1:8">
      <c r="A5988" s="82"/>
      <c r="B5988" s="82"/>
      <c r="C5988" s="84"/>
      <c r="D5988" s="83"/>
      <c r="E5988" s="81"/>
      <c r="F5988" s="81"/>
      <c r="G5988" s="81"/>
      <c r="H5988" s="84"/>
    </row>
    <row r="5989" spans="1:8">
      <c r="A5989" s="82"/>
      <c r="B5989" s="82"/>
      <c r="C5989" s="84"/>
      <c r="D5989" s="83"/>
      <c r="E5989" s="81"/>
      <c r="F5989" s="81"/>
      <c r="G5989" s="81"/>
      <c r="H5989" s="84"/>
    </row>
    <row r="5990" spans="1:8">
      <c r="A5990" s="82"/>
      <c r="B5990" s="82"/>
      <c r="C5990" s="84"/>
      <c r="D5990" s="83"/>
      <c r="E5990" s="81"/>
      <c r="F5990" s="81"/>
      <c r="G5990" s="81"/>
      <c r="H5990" s="84"/>
    </row>
    <row r="5991" spans="1:8">
      <c r="A5991" s="82"/>
      <c r="B5991" s="82"/>
      <c r="C5991" s="84"/>
      <c r="D5991" s="83"/>
      <c r="E5991" s="81"/>
      <c r="F5991" s="81"/>
      <c r="G5991" s="81"/>
      <c r="H5991" s="84"/>
    </row>
    <row r="5992" spans="1:8">
      <c r="A5992" s="82"/>
      <c r="B5992" s="82"/>
      <c r="C5992" s="84"/>
      <c r="D5992" s="83"/>
      <c r="E5992" s="81"/>
      <c r="F5992" s="81"/>
      <c r="G5992" s="81"/>
      <c r="H5992" s="84"/>
    </row>
    <row r="5993" spans="1:8">
      <c r="A5993" s="82"/>
      <c r="B5993" s="82"/>
      <c r="C5993" s="84"/>
      <c r="D5993" s="83"/>
      <c r="E5993" s="81"/>
      <c r="F5993" s="81"/>
      <c r="G5993" s="81"/>
      <c r="H5993" s="84"/>
    </row>
    <row r="5994" spans="1:8">
      <c r="A5994" s="82"/>
      <c r="B5994" s="82"/>
      <c r="C5994" s="84"/>
      <c r="D5994" s="83"/>
      <c r="E5994" s="81"/>
      <c r="F5994" s="81"/>
      <c r="G5994" s="81"/>
      <c r="H5994" s="84"/>
    </row>
    <row r="5995" spans="1:8">
      <c r="A5995" s="82"/>
      <c r="B5995" s="82"/>
      <c r="C5995" s="84"/>
      <c r="D5995" s="83"/>
      <c r="E5995" s="81"/>
      <c r="F5995" s="81"/>
      <c r="G5995" s="81"/>
      <c r="H5995" s="84"/>
    </row>
    <row r="5996" spans="1:8">
      <c r="A5996" s="82"/>
      <c r="B5996" s="82"/>
      <c r="C5996" s="84"/>
      <c r="D5996" s="83"/>
      <c r="E5996" s="81"/>
      <c r="F5996" s="81"/>
      <c r="G5996" s="81"/>
      <c r="H5996" s="84"/>
    </row>
    <row r="5997" spans="1:8">
      <c r="A5997" s="82"/>
      <c r="B5997" s="82"/>
      <c r="C5997" s="84"/>
      <c r="D5997" s="83"/>
      <c r="E5997" s="81"/>
      <c r="F5997" s="81"/>
      <c r="G5997" s="81"/>
      <c r="H5997" s="84"/>
    </row>
    <row r="5998" spans="1:8">
      <c r="A5998" s="82"/>
      <c r="B5998" s="82"/>
      <c r="C5998" s="84"/>
      <c r="D5998" s="83"/>
      <c r="E5998" s="81"/>
      <c r="F5998" s="81"/>
      <c r="G5998" s="81"/>
      <c r="H5998" s="84"/>
    </row>
    <row r="5999" spans="1:8">
      <c r="A5999" s="82"/>
      <c r="B5999" s="82"/>
      <c r="C5999" s="84"/>
      <c r="D5999" s="83"/>
      <c r="E5999" s="81"/>
      <c r="F5999" s="81"/>
      <c r="G5999" s="81"/>
      <c r="H5999" s="84"/>
    </row>
    <row r="6000" spans="1:8">
      <c r="A6000" s="82"/>
      <c r="B6000" s="82"/>
      <c r="C6000" s="84"/>
      <c r="D6000" s="83"/>
      <c r="E6000" s="81"/>
      <c r="F6000" s="81"/>
      <c r="G6000" s="81"/>
      <c r="H6000" s="84"/>
    </row>
    <row r="6001" spans="1:8">
      <c r="A6001" s="82"/>
      <c r="B6001" s="82"/>
      <c r="C6001" s="84"/>
      <c r="D6001" s="83"/>
      <c r="E6001" s="81"/>
      <c r="F6001" s="81"/>
      <c r="G6001" s="81"/>
      <c r="H6001" s="84"/>
    </row>
    <row r="6002" spans="1:8">
      <c r="A6002" s="82"/>
      <c r="B6002" s="82"/>
      <c r="C6002" s="84"/>
      <c r="D6002" s="83"/>
      <c r="E6002" s="81"/>
      <c r="F6002" s="81"/>
      <c r="G6002" s="81"/>
      <c r="H6002" s="84"/>
    </row>
    <row r="6003" spans="1:8">
      <c r="A6003" s="82"/>
      <c r="B6003" s="82"/>
      <c r="C6003" s="84"/>
      <c r="D6003" s="83"/>
      <c r="E6003" s="81"/>
      <c r="F6003" s="81"/>
      <c r="G6003" s="81"/>
      <c r="H6003" s="84"/>
    </row>
    <row r="6004" spans="1:8">
      <c r="A6004" s="82"/>
      <c r="B6004" s="82"/>
      <c r="C6004" s="84"/>
      <c r="D6004" s="83"/>
      <c r="E6004" s="81"/>
      <c r="F6004" s="81"/>
      <c r="G6004" s="81"/>
      <c r="H6004" s="84"/>
    </row>
    <row r="6005" spans="1:8">
      <c r="A6005" s="82"/>
      <c r="B6005" s="82"/>
      <c r="C6005" s="84"/>
      <c r="D6005" s="83"/>
      <c r="E6005" s="81"/>
      <c r="F6005" s="81"/>
      <c r="G6005" s="81"/>
      <c r="H6005" s="84"/>
    </row>
    <row r="6006" spans="1:8">
      <c r="A6006" s="82"/>
      <c r="B6006" s="82"/>
      <c r="C6006" s="84"/>
      <c r="D6006" s="83"/>
      <c r="E6006" s="81"/>
      <c r="F6006" s="81"/>
      <c r="G6006" s="81"/>
      <c r="H6006" s="84"/>
    </row>
    <row r="6007" spans="1:8">
      <c r="A6007" s="82"/>
      <c r="B6007" s="82"/>
      <c r="C6007" s="84"/>
      <c r="D6007" s="83"/>
      <c r="E6007" s="81"/>
      <c r="F6007" s="81"/>
      <c r="G6007" s="81"/>
      <c r="H6007" s="84"/>
    </row>
    <row r="6008" spans="1:8">
      <c r="A6008" s="82"/>
      <c r="B6008" s="82"/>
      <c r="C6008" s="84"/>
      <c r="D6008" s="83"/>
      <c r="E6008" s="81"/>
      <c r="F6008" s="81"/>
      <c r="G6008" s="81"/>
      <c r="H6008" s="84"/>
    </row>
    <row r="6009" spans="1:8">
      <c r="A6009" s="82"/>
      <c r="B6009" s="82"/>
      <c r="C6009" s="84"/>
      <c r="D6009" s="83"/>
      <c r="E6009" s="81"/>
      <c r="F6009" s="81"/>
      <c r="G6009" s="81"/>
      <c r="H6009" s="84"/>
    </row>
    <row r="6010" spans="1:8">
      <c r="A6010" s="82"/>
      <c r="B6010" s="82"/>
      <c r="C6010" s="84"/>
      <c r="D6010" s="83"/>
      <c r="E6010" s="81"/>
      <c r="F6010" s="81"/>
      <c r="G6010" s="81"/>
      <c r="H6010" s="84"/>
    </row>
    <row r="6011" spans="1:8">
      <c r="A6011" s="82"/>
      <c r="B6011" s="82"/>
      <c r="C6011" s="84"/>
      <c r="D6011" s="83"/>
      <c r="E6011" s="81"/>
      <c r="F6011" s="81"/>
      <c r="G6011" s="81"/>
      <c r="H6011" s="84"/>
    </row>
    <row r="6012" spans="1:8">
      <c r="A6012" s="82"/>
      <c r="B6012" s="82"/>
      <c r="C6012" s="84"/>
      <c r="D6012" s="83"/>
      <c r="E6012" s="81"/>
      <c r="F6012" s="81"/>
      <c r="G6012" s="81"/>
      <c r="H6012" s="84"/>
    </row>
    <row r="6013" spans="1:8">
      <c r="A6013" s="82"/>
      <c r="B6013" s="82"/>
      <c r="C6013" s="84"/>
      <c r="D6013" s="83"/>
      <c r="E6013" s="81"/>
      <c r="F6013" s="81"/>
      <c r="G6013" s="81"/>
      <c r="H6013" s="84"/>
    </row>
    <row r="6014" spans="1:8">
      <c r="A6014" s="82"/>
      <c r="B6014" s="82"/>
      <c r="C6014" s="84"/>
      <c r="D6014" s="83"/>
      <c r="E6014" s="81"/>
      <c r="F6014" s="81"/>
      <c r="G6014" s="81"/>
      <c r="H6014" s="84"/>
    </row>
    <row r="6015" spans="1:8">
      <c r="A6015" s="82"/>
      <c r="B6015" s="82"/>
      <c r="C6015" s="84"/>
      <c r="D6015" s="83"/>
      <c r="E6015" s="81"/>
      <c r="F6015" s="81"/>
      <c r="G6015" s="81"/>
      <c r="H6015" s="84"/>
    </row>
    <row r="6016" spans="1:8">
      <c r="A6016" s="82"/>
      <c r="B6016" s="82"/>
      <c r="C6016" s="84"/>
      <c r="D6016" s="83"/>
      <c r="E6016" s="81"/>
      <c r="F6016" s="81"/>
      <c r="G6016" s="81"/>
      <c r="H6016" s="84"/>
    </row>
    <row r="6017" spans="1:8">
      <c r="A6017" s="82"/>
      <c r="B6017" s="82"/>
      <c r="C6017" s="84"/>
      <c r="D6017" s="83"/>
      <c r="E6017" s="81"/>
      <c r="F6017" s="81"/>
      <c r="G6017" s="81"/>
      <c r="H6017" s="84"/>
    </row>
    <row r="6018" spans="1:8">
      <c r="A6018" s="82"/>
      <c r="B6018" s="82"/>
      <c r="C6018" s="84"/>
      <c r="D6018" s="83"/>
      <c r="E6018" s="81"/>
      <c r="F6018" s="81"/>
      <c r="G6018" s="81"/>
      <c r="H6018" s="84"/>
    </row>
    <row r="6019" spans="1:8">
      <c r="A6019" s="82"/>
      <c r="B6019" s="82"/>
      <c r="C6019" s="84"/>
      <c r="D6019" s="83"/>
      <c r="E6019" s="81"/>
      <c r="F6019" s="81"/>
      <c r="G6019" s="81"/>
      <c r="H6019" s="84"/>
    </row>
    <row r="6020" spans="1:8">
      <c r="A6020" s="82"/>
      <c r="B6020" s="82"/>
      <c r="C6020" s="84"/>
      <c r="D6020" s="83"/>
      <c r="E6020" s="81"/>
      <c r="F6020" s="81"/>
      <c r="G6020" s="81"/>
      <c r="H6020" s="84"/>
    </row>
    <row r="6021" spans="1:8">
      <c r="A6021" s="82"/>
      <c r="B6021" s="82"/>
      <c r="C6021" s="84"/>
      <c r="D6021" s="83"/>
      <c r="E6021" s="81"/>
      <c r="F6021" s="81"/>
      <c r="G6021" s="81"/>
      <c r="H6021" s="84"/>
    </row>
    <row r="6022" spans="1:8">
      <c r="A6022" s="82"/>
      <c r="B6022" s="82"/>
      <c r="C6022" s="84"/>
      <c r="D6022" s="83"/>
      <c r="E6022" s="81"/>
      <c r="F6022" s="81"/>
      <c r="G6022" s="81"/>
      <c r="H6022" s="84"/>
    </row>
    <row r="6023" spans="1:8">
      <c r="A6023" s="82"/>
      <c r="B6023" s="82"/>
      <c r="C6023" s="84"/>
      <c r="D6023" s="83"/>
      <c r="E6023" s="81"/>
      <c r="F6023" s="81"/>
      <c r="G6023" s="81"/>
      <c r="H6023" s="84"/>
    </row>
    <row r="6024" spans="1:8">
      <c r="A6024" s="82"/>
      <c r="B6024" s="82"/>
      <c r="C6024" s="84"/>
      <c r="D6024" s="83"/>
      <c r="E6024" s="81"/>
      <c r="F6024" s="81"/>
      <c r="G6024" s="81"/>
      <c r="H6024" s="84"/>
    </row>
    <row r="6025" spans="1:8">
      <c r="A6025" s="82"/>
      <c r="B6025" s="82"/>
      <c r="C6025" s="84"/>
      <c r="D6025" s="83"/>
      <c r="E6025" s="81"/>
      <c r="F6025" s="81"/>
      <c r="G6025" s="81"/>
      <c r="H6025" s="84"/>
    </row>
    <row r="6026" spans="1:8">
      <c r="A6026" s="82"/>
      <c r="B6026" s="82"/>
      <c r="C6026" s="84"/>
      <c r="D6026" s="83"/>
      <c r="E6026" s="81"/>
      <c r="F6026" s="81"/>
      <c r="G6026" s="81"/>
      <c r="H6026" s="84"/>
    </row>
    <row r="6027" spans="1:8">
      <c r="A6027" s="82"/>
      <c r="B6027" s="82"/>
      <c r="C6027" s="84"/>
      <c r="D6027" s="83"/>
      <c r="E6027" s="81"/>
      <c r="F6027" s="81"/>
      <c r="G6027" s="81"/>
      <c r="H6027" s="84"/>
    </row>
    <row r="6028" spans="1:8">
      <c r="A6028" s="82"/>
      <c r="B6028" s="82"/>
      <c r="C6028" s="84"/>
      <c r="D6028" s="83"/>
      <c r="E6028" s="81"/>
      <c r="F6028" s="81"/>
      <c r="G6028" s="81"/>
      <c r="H6028" s="84"/>
    </row>
    <row r="6029" spans="1:8">
      <c r="A6029" s="82"/>
      <c r="B6029" s="82"/>
      <c r="C6029" s="84"/>
      <c r="D6029" s="83"/>
      <c r="E6029" s="81"/>
      <c r="F6029" s="81"/>
      <c r="G6029" s="81"/>
      <c r="H6029" s="84"/>
    </row>
    <row r="6030" spans="1:8">
      <c r="A6030" s="82"/>
      <c r="B6030" s="82"/>
      <c r="C6030" s="84"/>
      <c r="D6030" s="83"/>
      <c r="E6030" s="81"/>
      <c r="F6030" s="81"/>
      <c r="G6030" s="81"/>
      <c r="H6030" s="84"/>
    </row>
    <row r="6031" spans="1:8">
      <c r="A6031" s="82"/>
      <c r="B6031" s="82"/>
      <c r="C6031" s="84"/>
      <c r="D6031" s="83"/>
      <c r="E6031" s="81"/>
      <c r="F6031" s="81"/>
      <c r="G6031" s="81"/>
      <c r="H6031" s="84"/>
    </row>
    <row r="6032" spans="1:8">
      <c r="A6032" s="82"/>
      <c r="B6032" s="82"/>
      <c r="C6032" s="84"/>
      <c r="D6032" s="83"/>
      <c r="E6032" s="81"/>
      <c r="F6032" s="81"/>
      <c r="G6032" s="81"/>
      <c r="H6032" s="84"/>
    </row>
    <row r="6033" spans="1:8">
      <c r="A6033" s="82"/>
      <c r="B6033" s="82"/>
      <c r="C6033" s="84"/>
      <c r="D6033" s="83"/>
      <c r="E6033" s="81"/>
      <c r="F6033" s="81"/>
      <c r="G6033" s="81"/>
      <c r="H6033" s="84"/>
    </row>
    <row r="6034" spans="1:8">
      <c r="A6034" s="82"/>
      <c r="B6034" s="82"/>
      <c r="C6034" s="84"/>
      <c r="D6034" s="83"/>
      <c r="E6034" s="81"/>
      <c r="F6034" s="81"/>
      <c r="G6034" s="81"/>
      <c r="H6034" s="84"/>
    </row>
    <row r="6035" spans="1:8">
      <c r="A6035" s="82"/>
      <c r="B6035" s="82"/>
      <c r="C6035" s="84"/>
      <c r="D6035" s="83"/>
      <c r="E6035" s="81"/>
      <c r="F6035" s="81"/>
      <c r="G6035" s="81"/>
      <c r="H6035" s="84"/>
    </row>
    <row r="6036" spans="1:8">
      <c r="A6036" s="82"/>
      <c r="B6036" s="82"/>
      <c r="C6036" s="84"/>
      <c r="D6036" s="83"/>
      <c r="E6036" s="81"/>
      <c r="F6036" s="81"/>
      <c r="G6036" s="81"/>
      <c r="H6036" s="84"/>
    </row>
    <row r="6037" spans="1:8">
      <c r="A6037" s="82"/>
      <c r="B6037" s="82"/>
      <c r="C6037" s="84"/>
      <c r="D6037" s="83"/>
      <c r="E6037" s="81"/>
      <c r="F6037" s="81"/>
      <c r="G6037" s="81"/>
      <c r="H6037" s="84"/>
    </row>
    <row r="6038" spans="1:8">
      <c r="A6038" s="82"/>
      <c r="B6038" s="82"/>
      <c r="C6038" s="84"/>
      <c r="D6038" s="83"/>
      <c r="E6038" s="81"/>
      <c r="F6038" s="81"/>
      <c r="G6038" s="81"/>
      <c r="H6038" s="84"/>
    </row>
    <row r="6039" spans="1:8">
      <c r="A6039" s="82"/>
      <c r="B6039" s="82"/>
      <c r="C6039" s="84"/>
      <c r="D6039" s="83"/>
      <c r="E6039" s="81"/>
      <c r="F6039" s="81"/>
      <c r="G6039" s="81"/>
      <c r="H6039" s="84"/>
    </row>
    <row r="6040" spans="1:8">
      <c r="A6040" s="82"/>
      <c r="B6040" s="82"/>
      <c r="C6040" s="84"/>
      <c r="D6040" s="83"/>
      <c r="E6040" s="81"/>
      <c r="F6040" s="81"/>
      <c r="G6040" s="81"/>
      <c r="H6040" s="84"/>
    </row>
    <row r="6041" spans="1:8">
      <c r="A6041" s="82"/>
      <c r="B6041" s="82"/>
      <c r="C6041" s="84"/>
      <c r="D6041" s="83"/>
      <c r="E6041" s="81"/>
      <c r="F6041" s="81"/>
      <c r="G6041" s="81"/>
      <c r="H6041" s="84"/>
    </row>
    <row r="6042" spans="1:8">
      <c r="A6042" s="82"/>
      <c r="B6042" s="82"/>
      <c r="C6042" s="84"/>
      <c r="D6042" s="83"/>
      <c r="E6042" s="81"/>
      <c r="F6042" s="81"/>
      <c r="G6042" s="81"/>
      <c r="H6042" s="84"/>
    </row>
    <row r="6043" spans="1:8">
      <c r="A6043" s="82"/>
      <c r="B6043" s="82"/>
      <c r="C6043" s="84"/>
      <c r="D6043" s="83"/>
      <c r="E6043" s="81"/>
      <c r="F6043" s="81"/>
      <c r="G6043" s="81"/>
      <c r="H6043" s="84"/>
    </row>
    <row r="6044" spans="1:8">
      <c r="A6044" s="82"/>
      <c r="B6044" s="82"/>
      <c r="C6044" s="84"/>
      <c r="D6044" s="83"/>
      <c r="E6044" s="81"/>
      <c r="F6044" s="81"/>
      <c r="G6044" s="81"/>
      <c r="H6044" s="84"/>
    </row>
    <row r="6045" spans="1:8">
      <c r="A6045" s="82"/>
      <c r="B6045" s="82"/>
      <c r="C6045" s="84"/>
      <c r="D6045" s="83"/>
      <c r="E6045" s="81"/>
      <c r="F6045" s="81"/>
      <c r="G6045" s="81"/>
      <c r="H6045" s="84"/>
    </row>
    <row r="6046" spans="1:8">
      <c r="A6046" s="82"/>
      <c r="B6046" s="82"/>
      <c r="C6046" s="84"/>
      <c r="D6046" s="83"/>
      <c r="E6046" s="81"/>
      <c r="F6046" s="81"/>
      <c r="G6046" s="81"/>
      <c r="H6046" s="84"/>
    </row>
    <row r="6047" spans="1:8">
      <c r="A6047" s="82"/>
      <c r="B6047" s="82"/>
      <c r="C6047" s="84"/>
      <c r="D6047" s="83"/>
      <c r="E6047" s="81"/>
      <c r="F6047" s="81"/>
      <c r="G6047" s="81"/>
      <c r="H6047" s="84"/>
    </row>
    <row r="6048" spans="1:8">
      <c r="A6048" s="82"/>
      <c r="B6048" s="82"/>
      <c r="C6048" s="84"/>
      <c r="D6048" s="83"/>
      <c r="E6048" s="81"/>
      <c r="F6048" s="81"/>
      <c r="G6048" s="81"/>
      <c r="H6048" s="84"/>
    </row>
    <row r="6049" spans="1:8">
      <c r="A6049" s="82"/>
      <c r="B6049" s="82"/>
      <c r="C6049" s="84"/>
      <c r="D6049" s="83"/>
      <c r="E6049" s="81"/>
      <c r="F6049" s="81"/>
      <c r="G6049" s="81"/>
      <c r="H6049" s="84"/>
    </row>
    <row r="6050" spans="1:8">
      <c r="A6050" s="82"/>
      <c r="B6050" s="82"/>
      <c r="C6050" s="84"/>
      <c r="D6050" s="83"/>
      <c r="E6050" s="81"/>
      <c r="F6050" s="81"/>
      <c r="G6050" s="81"/>
      <c r="H6050" s="84"/>
    </row>
    <row r="6051" spans="1:8">
      <c r="A6051" s="82"/>
      <c r="B6051" s="82"/>
      <c r="C6051" s="84"/>
      <c r="D6051" s="83"/>
      <c r="E6051" s="81"/>
      <c r="F6051" s="81"/>
      <c r="G6051" s="81"/>
      <c r="H6051" s="84"/>
    </row>
    <row r="6052" spans="1:8">
      <c r="A6052" s="82"/>
      <c r="B6052" s="82"/>
      <c r="C6052" s="84"/>
      <c r="D6052" s="83"/>
      <c r="E6052" s="81"/>
      <c r="F6052" s="81"/>
      <c r="G6052" s="81"/>
      <c r="H6052" s="84"/>
    </row>
    <row r="6053" spans="1:8">
      <c r="A6053" s="82"/>
      <c r="B6053" s="82"/>
      <c r="C6053" s="84"/>
      <c r="D6053" s="83"/>
      <c r="E6053" s="81"/>
      <c r="F6053" s="81"/>
      <c r="G6053" s="81"/>
      <c r="H6053" s="84"/>
    </row>
    <row r="6054" spans="1:8">
      <c r="A6054" s="82"/>
      <c r="B6054" s="82"/>
      <c r="C6054" s="84"/>
      <c r="D6054" s="83"/>
      <c r="E6054" s="81"/>
      <c r="F6054" s="81"/>
      <c r="G6054" s="81"/>
      <c r="H6054" s="84"/>
    </row>
    <row r="6055" spans="1:8">
      <c r="A6055" s="82"/>
      <c r="B6055" s="82"/>
      <c r="C6055" s="84"/>
      <c r="D6055" s="83"/>
      <c r="E6055" s="81"/>
      <c r="F6055" s="81"/>
      <c r="G6055" s="81"/>
      <c r="H6055" s="84"/>
    </row>
    <row r="6056" spans="1:8">
      <c r="A6056" s="82"/>
      <c r="B6056" s="82"/>
      <c r="C6056" s="84"/>
      <c r="D6056" s="83"/>
      <c r="E6056" s="81"/>
      <c r="F6056" s="81"/>
      <c r="G6056" s="81"/>
      <c r="H6056" s="84"/>
    </row>
    <row r="6057" spans="1:8">
      <c r="A6057" s="82"/>
      <c r="B6057" s="82"/>
      <c r="C6057" s="84"/>
      <c r="D6057" s="83"/>
      <c r="E6057" s="81"/>
      <c r="F6057" s="81"/>
      <c r="G6057" s="81"/>
      <c r="H6057" s="84"/>
    </row>
    <row r="6058" spans="1:8">
      <c r="A6058" s="82"/>
      <c r="B6058" s="82"/>
      <c r="C6058" s="84"/>
      <c r="D6058" s="83"/>
      <c r="E6058" s="81"/>
      <c r="F6058" s="81"/>
      <c r="G6058" s="81"/>
      <c r="H6058" s="84"/>
    </row>
    <row r="6059" spans="1:8">
      <c r="A6059" s="82"/>
      <c r="B6059" s="82"/>
      <c r="C6059" s="84"/>
      <c r="D6059" s="83"/>
      <c r="E6059" s="81"/>
      <c r="F6059" s="81"/>
      <c r="G6059" s="81"/>
      <c r="H6059" s="84"/>
    </row>
    <row r="6060" spans="1:8">
      <c r="A6060" s="82"/>
      <c r="B6060" s="82"/>
      <c r="C6060" s="84"/>
      <c r="D6060" s="83"/>
      <c r="E6060" s="81"/>
      <c r="F6060" s="81"/>
      <c r="G6060" s="81"/>
      <c r="H6060" s="84"/>
    </row>
    <row r="6061" spans="1:8">
      <c r="A6061" s="82"/>
      <c r="B6061" s="82"/>
      <c r="C6061" s="84"/>
      <c r="D6061" s="83"/>
      <c r="E6061" s="81"/>
      <c r="F6061" s="81"/>
      <c r="G6061" s="81"/>
      <c r="H6061" s="84"/>
    </row>
    <row r="6062" spans="1:8">
      <c r="A6062" s="82"/>
      <c r="B6062" s="82"/>
      <c r="C6062" s="84"/>
      <c r="D6062" s="83"/>
      <c r="E6062" s="81"/>
      <c r="F6062" s="81"/>
      <c r="G6062" s="81"/>
      <c r="H6062" s="84"/>
    </row>
    <row r="6063" spans="1:8">
      <c r="A6063" s="82"/>
      <c r="B6063" s="82"/>
      <c r="C6063" s="84"/>
      <c r="D6063" s="83"/>
      <c r="E6063" s="81"/>
      <c r="F6063" s="81"/>
      <c r="G6063" s="81"/>
      <c r="H6063" s="84"/>
    </row>
    <row r="6064" spans="1:8">
      <c r="A6064" s="82"/>
      <c r="B6064" s="82"/>
      <c r="C6064" s="84"/>
      <c r="D6064" s="83"/>
      <c r="E6064" s="81"/>
      <c r="F6064" s="81"/>
      <c r="G6064" s="81"/>
      <c r="H6064" s="84"/>
    </row>
    <row r="6065" spans="1:8">
      <c r="A6065" s="82"/>
      <c r="B6065" s="82"/>
      <c r="C6065" s="84"/>
      <c r="D6065" s="83"/>
      <c r="E6065" s="81"/>
      <c r="F6065" s="81"/>
      <c r="G6065" s="81"/>
      <c r="H6065" s="84"/>
    </row>
    <row r="6066" spans="1:8">
      <c r="A6066" s="82"/>
      <c r="B6066" s="82"/>
      <c r="C6066" s="84"/>
      <c r="D6066" s="83"/>
      <c r="E6066" s="81"/>
      <c r="F6066" s="81"/>
      <c r="G6066" s="81"/>
      <c r="H6066" s="84"/>
    </row>
    <row r="6067" spans="1:8">
      <c r="A6067" s="82"/>
      <c r="B6067" s="82"/>
      <c r="C6067" s="84"/>
      <c r="D6067" s="83"/>
      <c r="E6067" s="81"/>
      <c r="F6067" s="81"/>
      <c r="G6067" s="81"/>
      <c r="H6067" s="84"/>
    </row>
    <row r="6068" spans="1:8">
      <c r="A6068" s="82"/>
      <c r="B6068" s="82"/>
      <c r="C6068" s="84"/>
      <c r="D6068" s="83"/>
      <c r="E6068" s="81"/>
      <c r="F6068" s="81"/>
      <c r="G6068" s="81"/>
      <c r="H6068" s="84"/>
    </row>
    <row r="6069" spans="1:8">
      <c r="A6069" s="82"/>
      <c r="B6069" s="82"/>
      <c r="C6069" s="84"/>
      <c r="D6069" s="83"/>
      <c r="E6069" s="81"/>
      <c r="F6069" s="81"/>
      <c r="G6069" s="81"/>
      <c r="H6069" s="84"/>
    </row>
    <row r="6070" spans="1:8">
      <c r="A6070" s="82"/>
      <c r="B6070" s="82"/>
      <c r="C6070" s="84"/>
      <c r="D6070" s="83"/>
      <c r="E6070" s="81"/>
      <c r="F6070" s="81"/>
      <c r="G6070" s="81"/>
      <c r="H6070" s="84"/>
    </row>
    <row r="6071" spans="1:8">
      <c r="A6071" s="82"/>
      <c r="B6071" s="82"/>
      <c r="C6071" s="84"/>
      <c r="D6071" s="83"/>
      <c r="E6071" s="81"/>
      <c r="F6071" s="81"/>
      <c r="G6071" s="81"/>
      <c r="H6071" s="84"/>
    </row>
    <row r="6072" spans="1:8">
      <c r="A6072" s="82"/>
      <c r="B6072" s="82"/>
      <c r="C6072" s="84"/>
      <c r="D6072" s="83"/>
      <c r="E6072" s="81"/>
      <c r="F6072" s="81"/>
      <c r="G6072" s="81"/>
      <c r="H6072" s="84"/>
    </row>
    <row r="6073" spans="1:8">
      <c r="A6073" s="82"/>
      <c r="B6073" s="82"/>
      <c r="C6073" s="84"/>
      <c r="D6073" s="83"/>
      <c r="E6073" s="81"/>
      <c r="F6073" s="81"/>
      <c r="G6073" s="81"/>
      <c r="H6073" s="84"/>
    </row>
    <row r="6074" spans="1:8">
      <c r="A6074" s="82"/>
      <c r="B6074" s="82"/>
      <c r="C6074" s="84"/>
      <c r="D6074" s="83"/>
      <c r="E6074" s="81"/>
      <c r="F6074" s="81"/>
      <c r="G6074" s="81"/>
      <c r="H6074" s="84"/>
    </row>
    <row r="6075" spans="1:8">
      <c r="A6075" s="82"/>
      <c r="B6075" s="82"/>
      <c r="C6075" s="84"/>
      <c r="D6075" s="83"/>
      <c r="E6075" s="81"/>
      <c r="F6075" s="81"/>
      <c r="G6075" s="81"/>
      <c r="H6075" s="84"/>
    </row>
    <row r="6076" spans="1:8">
      <c r="A6076" s="82"/>
      <c r="B6076" s="82"/>
      <c r="C6076" s="84"/>
      <c r="D6076" s="83"/>
      <c r="E6076" s="81"/>
      <c r="F6076" s="81"/>
      <c r="G6076" s="81"/>
      <c r="H6076" s="84"/>
    </row>
    <row r="6077" spans="1:8">
      <c r="A6077" s="82"/>
      <c r="B6077" s="82"/>
      <c r="C6077" s="84"/>
      <c r="D6077" s="83"/>
      <c r="E6077" s="81"/>
      <c r="F6077" s="81"/>
      <c r="G6077" s="81"/>
      <c r="H6077" s="84"/>
    </row>
    <row r="6078" spans="1:8">
      <c r="A6078" s="82"/>
      <c r="B6078" s="82"/>
      <c r="C6078" s="84"/>
      <c r="D6078" s="83"/>
      <c r="E6078" s="81"/>
      <c r="F6078" s="81"/>
      <c r="G6078" s="81"/>
      <c r="H6078" s="84"/>
    </row>
    <row r="6079" spans="1:8">
      <c r="A6079" s="82"/>
      <c r="B6079" s="82"/>
      <c r="C6079" s="84"/>
      <c r="D6079" s="83"/>
      <c r="E6079" s="81"/>
      <c r="F6079" s="81"/>
      <c r="G6079" s="81"/>
      <c r="H6079" s="84"/>
    </row>
    <row r="6080" spans="1:8">
      <c r="A6080" s="82"/>
      <c r="B6080" s="82"/>
      <c r="C6080" s="84"/>
      <c r="D6080" s="83"/>
      <c r="E6080" s="81"/>
      <c r="F6080" s="81"/>
      <c r="G6080" s="81"/>
      <c r="H6080" s="84"/>
    </row>
    <row r="6081" spans="1:8">
      <c r="A6081" s="82"/>
      <c r="B6081" s="82"/>
      <c r="C6081" s="84"/>
      <c r="D6081" s="83"/>
      <c r="E6081" s="81"/>
      <c r="F6081" s="81"/>
      <c r="G6081" s="81"/>
      <c r="H6081" s="84"/>
    </row>
    <row r="6082" spans="1:8">
      <c r="A6082" s="82"/>
      <c r="B6082" s="82"/>
      <c r="C6082" s="84"/>
      <c r="D6082" s="83"/>
      <c r="E6082" s="81"/>
      <c r="F6082" s="81"/>
      <c r="G6082" s="81"/>
      <c r="H6082" s="84"/>
    </row>
    <row r="6083" spans="1:8">
      <c r="A6083" s="82"/>
      <c r="B6083" s="82"/>
      <c r="C6083" s="84"/>
      <c r="D6083" s="83"/>
      <c r="E6083" s="81"/>
      <c r="F6083" s="81"/>
      <c r="G6083" s="81"/>
      <c r="H6083" s="84"/>
    </row>
    <row r="6084" spans="1:8">
      <c r="A6084" s="82"/>
      <c r="B6084" s="82"/>
      <c r="C6084" s="84"/>
      <c r="D6084" s="83"/>
      <c r="E6084" s="81"/>
      <c r="F6084" s="81"/>
      <c r="G6084" s="81"/>
      <c r="H6084" s="84"/>
    </row>
    <row r="6085" spans="1:8">
      <c r="A6085" s="82"/>
      <c r="B6085" s="82"/>
      <c r="C6085" s="84"/>
      <c r="D6085" s="83"/>
      <c r="E6085" s="81"/>
      <c r="F6085" s="81"/>
      <c r="G6085" s="81"/>
      <c r="H6085" s="84"/>
    </row>
    <row r="6086" spans="1:8">
      <c r="A6086" s="82"/>
      <c r="B6086" s="82"/>
      <c r="C6086" s="84"/>
      <c r="D6086" s="83"/>
      <c r="E6086" s="81"/>
      <c r="F6086" s="81"/>
      <c r="G6086" s="81"/>
      <c r="H6086" s="84"/>
    </row>
    <row r="6087" spans="1:8">
      <c r="A6087" s="82"/>
      <c r="B6087" s="82"/>
      <c r="C6087" s="84"/>
      <c r="D6087" s="83"/>
      <c r="E6087" s="81"/>
      <c r="F6087" s="81"/>
      <c r="G6087" s="81"/>
      <c r="H6087" s="84"/>
    </row>
    <row r="6088" spans="1:8">
      <c r="A6088" s="82"/>
      <c r="B6088" s="82"/>
      <c r="C6088" s="84"/>
      <c r="D6088" s="83"/>
      <c r="E6088" s="81"/>
      <c r="F6088" s="81"/>
      <c r="G6088" s="81"/>
      <c r="H6088" s="84"/>
    </row>
    <row r="6089" spans="1:8">
      <c r="A6089" s="82"/>
      <c r="B6089" s="82"/>
      <c r="C6089" s="84"/>
      <c r="D6089" s="83"/>
      <c r="E6089" s="81"/>
      <c r="F6089" s="81"/>
      <c r="G6089" s="81"/>
      <c r="H6089" s="84"/>
    </row>
    <row r="6090" spans="1:8">
      <c r="A6090" s="82"/>
      <c r="B6090" s="82"/>
      <c r="C6090" s="84"/>
      <c r="D6090" s="83"/>
      <c r="E6090" s="81"/>
      <c r="F6090" s="81"/>
      <c r="G6090" s="81"/>
      <c r="H6090" s="84"/>
    </row>
    <row r="6091" spans="1:8">
      <c r="A6091" s="82"/>
      <c r="B6091" s="82"/>
      <c r="C6091" s="84"/>
      <c r="D6091" s="83"/>
      <c r="E6091" s="81"/>
      <c r="F6091" s="81"/>
      <c r="G6091" s="81"/>
      <c r="H6091" s="84"/>
    </row>
    <row r="6092" spans="1:8">
      <c r="A6092" s="82"/>
      <c r="B6092" s="82"/>
      <c r="C6092" s="84"/>
      <c r="D6092" s="83"/>
      <c r="E6092" s="81"/>
      <c r="F6092" s="81"/>
      <c r="G6092" s="81"/>
      <c r="H6092" s="84"/>
    </row>
    <row r="6093" spans="1:8">
      <c r="A6093" s="82"/>
      <c r="B6093" s="82"/>
      <c r="C6093" s="84"/>
      <c r="D6093" s="83"/>
      <c r="E6093" s="81"/>
      <c r="F6093" s="81"/>
      <c r="G6093" s="81"/>
      <c r="H6093" s="84"/>
    </row>
    <row r="6094" spans="1:8">
      <c r="A6094" s="82"/>
      <c r="B6094" s="82"/>
      <c r="C6094" s="84"/>
      <c r="D6094" s="83"/>
      <c r="E6094" s="81"/>
      <c r="F6094" s="81"/>
      <c r="G6094" s="81"/>
      <c r="H6094" s="84"/>
    </row>
    <row r="6095" spans="1:8">
      <c r="A6095" s="82"/>
      <c r="B6095" s="82"/>
      <c r="C6095" s="84"/>
      <c r="D6095" s="83"/>
      <c r="E6095" s="81"/>
      <c r="F6095" s="81"/>
      <c r="G6095" s="81"/>
      <c r="H6095" s="84"/>
    </row>
    <row r="6096" spans="1:8">
      <c r="A6096" s="82"/>
      <c r="B6096" s="82"/>
      <c r="C6096" s="84"/>
      <c r="D6096" s="83"/>
      <c r="E6096" s="81"/>
      <c r="F6096" s="81"/>
      <c r="G6096" s="81"/>
      <c r="H6096" s="84"/>
    </row>
    <row r="6097" spans="1:8">
      <c r="A6097" s="82"/>
      <c r="B6097" s="82"/>
      <c r="C6097" s="84"/>
      <c r="D6097" s="83"/>
      <c r="E6097" s="81"/>
      <c r="F6097" s="81"/>
      <c r="G6097" s="81"/>
      <c r="H6097" s="84"/>
    </row>
    <row r="6098" spans="1:8">
      <c r="A6098" s="82"/>
      <c r="B6098" s="82"/>
      <c r="C6098" s="84"/>
      <c r="D6098" s="83"/>
      <c r="E6098" s="81"/>
      <c r="F6098" s="81"/>
      <c r="G6098" s="81"/>
      <c r="H6098" s="84"/>
    </row>
    <row r="6099" spans="1:8">
      <c r="A6099" s="82"/>
      <c r="B6099" s="82"/>
      <c r="C6099" s="84"/>
      <c r="D6099" s="83"/>
      <c r="E6099" s="81"/>
      <c r="F6099" s="81"/>
      <c r="G6099" s="81"/>
      <c r="H6099" s="84"/>
    </row>
    <row r="6100" spans="1:8">
      <c r="A6100" s="82"/>
      <c r="B6100" s="82"/>
      <c r="C6100" s="84"/>
      <c r="D6100" s="83"/>
      <c r="E6100" s="81"/>
      <c r="F6100" s="81"/>
      <c r="G6100" s="81"/>
      <c r="H6100" s="84"/>
    </row>
    <row r="6101" spans="1:8">
      <c r="A6101" s="82"/>
      <c r="B6101" s="82"/>
      <c r="C6101" s="84"/>
      <c r="D6101" s="83"/>
      <c r="E6101" s="81"/>
      <c r="F6101" s="81"/>
      <c r="G6101" s="81"/>
      <c r="H6101" s="84"/>
    </row>
    <row r="6102" spans="1:8">
      <c r="A6102" s="82"/>
      <c r="B6102" s="82"/>
      <c r="C6102" s="84"/>
      <c r="D6102" s="83"/>
      <c r="E6102" s="81"/>
      <c r="F6102" s="81"/>
      <c r="G6102" s="81"/>
      <c r="H6102" s="84"/>
    </row>
    <row r="6103" spans="1:8">
      <c r="A6103" s="82"/>
      <c r="B6103" s="82"/>
      <c r="C6103" s="84"/>
      <c r="D6103" s="83"/>
      <c r="E6103" s="81"/>
      <c r="F6103" s="81"/>
      <c r="G6103" s="81"/>
      <c r="H6103" s="84"/>
    </row>
    <row r="6104" spans="1:8">
      <c r="A6104" s="82"/>
      <c r="B6104" s="82"/>
      <c r="C6104" s="84"/>
      <c r="D6104" s="83"/>
      <c r="E6104" s="81"/>
      <c r="F6104" s="81"/>
      <c r="G6104" s="81"/>
      <c r="H6104" s="84"/>
    </row>
    <row r="6105" spans="1:8">
      <c r="A6105" s="82"/>
      <c r="B6105" s="82"/>
      <c r="C6105" s="84"/>
      <c r="D6105" s="83"/>
      <c r="E6105" s="81"/>
      <c r="F6105" s="81"/>
      <c r="G6105" s="81"/>
      <c r="H6105" s="84"/>
    </row>
    <row r="6106" spans="1:8">
      <c r="A6106" s="82"/>
      <c r="B6106" s="82"/>
      <c r="C6106" s="84"/>
      <c r="D6106" s="83"/>
      <c r="E6106" s="81"/>
      <c r="F6106" s="81"/>
      <c r="G6106" s="81"/>
      <c r="H6106" s="84"/>
    </row>
    <row r="6107" spans="1:8">
      <c r="A6107" s="82"/>
      <c r="B6107" s="82"/>
      <c r="C6107" s="84"/>
      <c r="D6107" s="83"/>
      <c r="E6107" s="81"/>
      <c r="F6107" s="81"/>
      <c r="G6107" s="81"/>
      <c r="H6107" s="84"/>
    </row>
    <row r="6108" spans="1:8">
      <c r="A6108" s="82"/>
      <c r="B6108" s="82"/>
      <c r="C6108" s="84"/>
      <c r="D6108" s="83"/>
      <c r="E6108" s="81"/>
      <c r="F6108" s="81"/>
      <c r="G6108" s="81"/>
      <c r="H6108" s="84"/>
    </row>
    <row r="6109" spans="1:8">
      <c r="A6109" s="82"/>
      <c r="B6109" s="82"/>
      <c r="C6109" s="84"/>
      <c r="D6109" s="83"/>
      <c r="E6109" s="81"/>
      <c r="F6109" s="81"/>
      <c r="G6109" s="81"/>
      <c r="H6109" s="84"/>
    </row>
    <row r="6110" spans="1:8">
      <c r="A6110" s="82"/>
      <c r="B6110" s="82"/>
      <c r="C6110" s="84"/>
      <c r="D6110" s="83"/>
      <c r="E6110" s="81"/>
      <c r="F6110" s="81"/>
      <c r="G6110" s="81"/>
      <c r="H6110" s="84"/>
    </row>
    <row r="6111" spans="1:8">
      <c r="A6111" s="82"/>
      <c r="B6111" s="82"/>
      <c r="C6111" s="84"/>
      <c r="D6111" s="83"/>
      <c r="E6111" s="81"/>
      <c r="F6111" s="81"/>
      <c r="G6111" s="81"/>
      <c r="H6111" s="84"/>
    </row>
    <row r="6112" spans="1:8">
      <c r="A6112" s="82"/>
      <c r="B6112" s="82"/>
      <c r="C6112" s="84"/>
      <c r="D6112" s="83"/>
      <c r="E6112" s="81"/>
      <c r="F6112" s="81"/>
      <c r="G6112" s="81"/>
      <c r="H6112" s="84"/>
    </row>
    <row r="6113" spans="1:8">
      <c r="A6113" s="82"/>
      <c r="B6113" s="82"/>
      <c r="C6113" s="84"/>
      <c r="D6113" s="83"/>
      <c r="E6113" s="81"/>
      <c r="F6113" s="81"/>
      <c r="G6113" s="81"/>
      <c r="H6113" s="84"/>
    </row>
    <row r="6114" spans="1:8">
      <c r="A6114" s="82"/>
      <c r="B6114" s="82"/>
      <c r="C6114" s="84"/>
      <c r="D6114" s="83"/>
      <c r="E6114" s="81"/>
      <c r="F6114" s="81"/>
      <c r="G6114" s="81"/>
      <c r="H6114" s="84"/>
    </row>
    <row r="6115" spans="1:8">
      <c r="A6115" s="82"/>
      <c r="B6115" s="82"/>
      <c r="C6115" s="84"/>
      <c r="D6115" s="83"/>
      <c r="E6115" s="81"/>
      <c r="F6115" s="81"/>
      <c r="G6115" s="81"/>
      <c r="H6115" s="84"/>
    </row>
    <row r="6116" spans="1:8">
      <c r="A6116" s="82"/>
      <c r="B6116" s="82"/>
      <c r="C6116" s="84"/>
      <c r="D6116" s="83"/>
      <c r="E6116" s="81"/>
      <c r="F6116" s="81"/>
      <c r="G6116" s="81"/>
      <c r="H6116" s="84"/>
    </row>
    <row r="6117" spans="1:8">
      <c r="A6117" s="82"/>
      <c r="B6117" s="82"/>
      <c r="C6117" s="84"/>
      <c r="D6117" s="83"/>
      <c r="E6117" s="81"/>
      <c r="F6117" s="81"/>
      <c r="G6117" s="81"/>
      <c r="H6117" s="84"/>
    </row>
    <row r="6118" spans="1:8">
      <c r="A6118" s="82"/>
      <c r="B6118" s="82"/>
      <c r="C6118" s="84"/>
      <c r="D6118" s="83"/>
      <c r="E6118" s="81"/>
      <c r="F6118" s="81"/>
      <c r="G6118" s="81"/>
      <c r="H6118" s="84"/>
    </row>
    <row r="6119" spans="1:8">
      <c r="A6119" s="82"/>
      <c r="B6119" s="82"/>
      <c r="C6119" s="84"/>
      <c r="D6119" s="83"/>
      <c r="E6119" s="81"/>
      <c r="F6119" s="81"/>
      <c r="G6119" s="81"/>
      <c r="H6119" s="84"/>
    </row>
    <row r="6120" spans="1:8">
      <c r="A6120" s="82"/>
      <c r="B6120" s="82"/>
      <c r="C6120" s="84"/>
      <c r="D6120" s="83"/>
      <c r="E6120" s="81"/>
      <c r="F6120" s="81"/>
      <c r="G6120" s="81"/>
      <c r="H6120" s="84"/>
    </row>
    <row r="6121" spans="1:8">
      <c r="A6121" s="82"/>
      <c r="B6121" s="82"/>
      <c r="C6121" s="84"/>
      <c r="D6121" s="83"/>
      <c r="E6121" s="81"/>
      <c r="F6121" s="81"/>
      <c r="G6121" s="81"/>
      <c r="H6121" s="84"/>
    </row>
    <row r="6122" spans="1:8">
      <c r="A6122" s="82"/>
      <c r="B6122" s="82"/>
      <c r="C6122" s="84"/>
      <c r="D6122" s="83"/>
      <c r="E6122" s="81"/>
      <c r="F6122" s="81"/>
      <c r="G6122" s="81"/>
      <c r="H6122" s="84"/>
    </row>
    <row r="6123" spans="1:8">
      <c r="A6123" s="82"/>
      <c r="B6123" s="82"/>
      <c r="C6123" s="84"/>
      <c r="D6123" s="83"/>
      <c r="E6123" s="81"/>
      <c r="F6123" s="81"/>
      <c r="G6123" s="81"/>
      <c r="H6123" s="84"/>
    </row>
    <row r="6124" spans="1:8">
      <c r="A6124" s="82"/>
      <c r="B6124" s="82"/>
      <c r="C6124" s="84"/>
      <c r="D6124" s="83"/>
      <c r="E6124" s="81"/>
      <c r="F6124" s="81"/>
      <c r="G6124" s="81"/>
      <c r="H6124" s="84"/>
    </row>
    <row r="6125" spans="1:8">
      <c r="A6125" s="82"/>
      <c r="B6125" s="82"/>
      <c r="C6125" s="84"/>
      <c r="D6125" s="83"/>
      <c r="E6125" s="81"/>
      <c r="F6125" s="81"/>
      <c r="G6125" s="81"/>
      <c r="H6125" s="84"/>
    </row>
    <row r="6126" spans="1:8">
      <c r="A6126" s="82"/>
      <c r="B6126" s="82"/>
      <c r="C6126" s="84"/>
      <c r="D6126" s="83"/>
      <c r="E6126" s="81"/>
      <c r="F6126" s="81"/>
      <c r="G6126" s="81"/>
      <c r="H6126" s="84"/>
    </row>
    <row r="6127" spans="1:8">
      <c r="A6127" s="82"/>
      <c r="B6127" s="82"/>
      <c r="C6127" s="84"/>
      <c r="D6127" s="83"/>
      <c r="E6127" s="81"/>
      <c r="F6127" s="81"/>
      <c r="G6127" s="81"/>
      <c r="H6127" s="84"/>
    </row>
    <row r="6128" spans="1:8">
      <c r="A6128" s="82"/>
      <c r="B6128" s="82"/>
      <c r="C6128" s="84"/>
      <c r="D6128" s="83"/>
      <c r="E6128" s="81"/>
      <c r="F6128" s="81"/>
      <c r="G6128" s="81"/>
      <c r="H6128" s="84"/>
    </row>
    <row r="6129" spans="1:8">
      <c r="A6129" s="82"/>
      <c r="B6129" s="82"/>
      <c r="C6129" s="84"/>
      <c r="D6129" s="83"/>
      <c r="E6129" s="81"/>
      <c r="F6129" s="81"/>
      <c r="G6129" s="81"/>
      <c r="H6129" s="84"/>
    </row>
    <row r="6130" spans="1:8">
      <c r="A6130" s="82"/>
      <c r="B6130" s="82"/>
      <c r="C6130" s="84"/>
      <c r="D6130" s="83"/>
      <c r="E6130" s="81"/>
      <c r="F6130" s="81"/>
      <c r="G6130" s="81"/>
      <c r="H6130" s="84"/>
    </row>
    <row r="6131" spans="1:8">
      <c r="A6131" s="82"/>
      <c r="B6131" s="82"/>
      <c r="C6131" s="84"/>
      <c r="D6131" s="83"/>
      <c r="E6131" s="81"/>
      <c r="F6131" s="81"/>
      <c r="G6131" s="81"/>
      <c r="H6131" s="84"/>
    </row>
    <row r="6132" spans="1:8">
      <c r="A6132" s="82"/>
      <c r="B6132" s="82"/>
      <c r="C6132" s="84"/>
      <c r="D6132" s="83"/>
      <c r="E6132" s="81"/>
      <c r="F6132" s="81"/>
      <c r="G6132" s="81"/>
      <c r="H6132" s="84"/>
    </row>
    <row r="6133" spans="1:8">
      <c r="A6133" s="82"/>
      <c r="B6133" s="82"/>
      <c r="C6133" s="84"/>
      <c r="D6133" s="83"/>
      <c r="E6133" s="81"/>
      <c r="F6133" s="81"/>
      <c r="G6133" s="81"/>
      <c r="H6133" s="84"/>
    </row>
    <row r="6134" spans="1:8">
      <c r="A6134" s="82"/>
      <c r="B6134" s="82"/>
      <c r="C6134" s="84"/>
      <c r="D6134" s="83"/>
      <c r="E6134" s="81"/>
      <c r="F6134" s="81"/>
      <c r="G6134" s="81"/>
      <c r="H6134" s="84"/>
    </row>
    <row r="6135" spans="1:8">
      <c r="A6135" s="82"/>
      <c r="B6135" s="82"/>
      <c r="C6135" s="84"/>
      <c r="D6135" s="83"/>
      <c r="E6135" s="81"/>
      <c r="F6135" s="81"/>
      <c r="G6135" s="81"/>
      <c r="H6135" s="84"/>
    </row>
    <row r="6136" spans="1:8">
      <c r="A6136" s="82"/>
      <c r="B6136" s="82"/>
      <c r="C6136" s="84"/>
      <c r="D6136" s="83"/>
      <c r="E6136" s="81"/>
      <c r="F6136" s="81"/>
      <c r="G6136" s="81"/>
      <c r="H6136" s="84"/>
    </row>
    <row r="6137" spans="1:8">
      <c r="A6137" s="82"/>
      <c r="B6137" s="82"/>
      <c r="C6137" s="84"/>
      <c r="D6137" s="83"/>
      <c r="E6137" s="81"/>
      <c r="F6137" s="81"/>
      <c r="G6137" s="81"/>
      <c r="H6137" s="84"/>
    </row>
    <row r="6138" spans="1:8">
      <c r="A6138" s="82"/>
      <c r="B6138" s="82"/>
      <c r="C6138" s="84"/>
      <c r="D6138" s="83"/>
      <c r="E6138" s="81"/>
      <c r="F6138" s="81"/>
      <c r="G6138" s="81"/>
      <c r="H6138" s="84"/>
    </row>
    <row r="6139" spans="1:8">
      <c r="A6139" s="82"/>
      <c r="B6139" s="82"/>
      <c r="C6139" s="84"/>
      <c r="D6139" s="83"/>
      <c r="E6139" s="81"/>
      <c r="F6139" s="81"/>
      <c r="G6139" s="81"/>
      <c r="H6139" s="84"/>
    </row>
    <row r="6140" spans="1:8">
      <c r="A6140" s="82"/>
      <c r="B6140" s="82"/>
      <c r="C6140" s="84"/>
      <c r="D6140" s="83"/>
      <c r="E6140" s="81"/>
      <c r="F6140" s="81"/>
      <c r="G6140" s="81"/>
      <c r="H6140" s="84"/>
    </row>
    <row r="6141" spans="1:8">
      <c r="A6141" s="82"/>
      <c r="B6141" s="82"/>
      <c r="C6141" s="84"/>
      <c r="D6141" s="83"/>
      <c r="E6141" s="81"/>
      <c r="F6141" s="81"/>
      <c r="G6141" s="81"/>
      <c r="H6141" s="84"/>
    </row>
    <row r="6142" spans="1:8">
      <c r="A6142" s="82"/>
      <c r="B6142" s="82"/>
      <c r="C6142" s="84"/>
      <c r="D6142" s="83"/>
      <c r="E6142" s="81"/>
      <c r="F6142" s="81"/>
      <c r="G6142" s="81"/>
      <c r="H6142" s="84"/>
    </row>
    <row r="6143" spans="1:8">
      <c r="A6143" s="82"/>
      <c r="B6143" s="82"/>
      <c r="C6143" s="84"/>
      <c r="D6143" s="83"/>
      <c r="E6143" s="81"/>
      <c r="F6143" s="81"/>
      <c r="G6143" s="81"/>
      <c r="H6143" s="84"/>
    </row>
    <row r="6144" spans="1:8">
      <c r="A6144" s="82"/>
      <c r="B6144" s="82"/>
      <c r="C6144" s="84"/>
      <c r="D6144" s="83"/>
      <c r="E6144" s="81"/>
      <c r="F6144" s="81"/>
      <c r="G6144" s="81"/>
      <c r="H6144" s="84"/>
    </row>
    <row r="6145" spans="1:8">
      <c r="A6145" s="82"/>
      <c r="B6145" s="82"/>
      <c r="C6145" s="84"/>
      <c r="D6145" s="83"/>
      <c r="E6145" s="81"/>
      <c r="F6145" s="81"/>
      <c r="G6145" s="81"/>
      <c r="H6145" s="84"/>
    </row>
    <row r="6146" spans="1:8">
      <c r="A6146" s="82"/>
      <c r="B6146" s="82"/>
      <c r="C6146" s="84"/>
      <c r="D6146" s="83"/>
      <c r="E6146" s="81"/>
      <c r="F6146" s="81"/>
      <c r="G6146" s="81"/>
      <c r="H6146" s="84"/>
    </row>
    <row r="6147" spans="1:8">
      <c r="A6147" s="82"/>
      <c r="B6147" s="82"/>
      <c r="C6147" s="84"/>
      <c r="D6147" s="83"/>
      <c r="E6147" s="81"/>
      <c r="F6147" s="81"/>
      <c r="G6147" s="81"/>
      <c r="H6147" s="84"/>
    </row>
    <row r="6148" spans="1:8">
      <c r="A6148" s="82"/>
      <c r="B6148" s="82"/>
      <c r="C6148" s="84"/>
      <c r="D6148" s="83"/>
      <c r="E6148" s="81"/>
      <c r="F6148" s="81"/>
      <c r="G6148" s="81"/>
      <c r="H6148" s="84"/>
    </row>
    <row r="6149" spans="1:8">
      <c r="A6149" s="82"/>
      <c r="B6149" s="82"/>
      <c r="C6149" s="84"/>
      <c r="D6149" s="83"/>
      <c r="E6149" s="81"/>
      <c r="F6149" s="81"/>
      <c r="G6149" s="81"/>
      <c r="H6149" s="84"/>
    </row>
    <row r="6150" spans="1:8">
      <c r="A6150" s="82"/>
      <c r="B6150" s="82"/>
      <c r="C6150" s="84"/>
      <c r="D6150" s="83"/>
      <c r="E6150" s="81"/>
      <c r="F6150" s="81"/>
      <c r="G6150" s="81"/>
      <c r="H6150" s="84"/>
    </row>
    <row r="6151" spans="1:8">
      <c r="A6151" s="82"/>
      <c r="B6151" s="82"/>
      <c r="C6151" s="84"/>
      <c r="D6151" s="83"/>
      <c r="E6151" s="81"/>
      <c r="F6151" s="81"/>
      <c r="G6151" s="81"/>
      <c r="H6151" s="84"/>
    </row>
    <row r="6152" spans="1:8">
      <c r="A6152" s="82"/>
      <c r="B6152" s="82"/>
      <c r="C6152" s="84"/>
      <c r="D6152" s="83"/>
      <c r="E6152" s="81"/>
      <c r="F6152" s="81"/>
      <c r="G6152" s="81"/>
      <c r="H6152" s="84"/>
    </row>
    <row r="6153" spans="1:8">
      <c r="A6153" s="82"/>
      <c r="B6153" s="82"/>
      <c r="C6153" s="84"/>
      <c r="D6153" s="83"/>
      <c r="E6153" s="81"/>
      <c r="F6153" s="81"/>
      <c r="G6153" s="81"/>
      <c r="H6153" s="84"/>
    </row>
    <row r="6154" spans="1:8">
      <c r="A6154" s="82"/>
      <c r="B6154" s="82"/>
      <c r="C6154" s="84"/>
      <c r="D6154" s="83"/>
      <c r="E6154" s="81"/>
      <c r="F6154" s="81"/>
      <c r="G6154" s="81"/>
      <c r="H6154" s="84"/>
    </row>
    <row r="6155" spans="1:8">
      <c r="A6155" s="82"/>
      <c r="B6155" s="82"/>
      <c r="C6155" s="84"/>
      <c r="D6155" s="83"/>
      <c r="E6155" s="81"/>
      <c r="F6155" s="81"/>
      <c r="G6155" s="81"/>
      <c r="H6155" s="84"/>
    </row>
    <row r="6156" spans="1:8">
      <c r="A6156" s="82"/>
      <c r="B6156" s="82"/>
      <c r="C6156" s="84"/>
      <c r="D6156" s="83"/>
      <c r="E6156" s="81"/>
      <c r="F6156" s="81"/>
      <c r="G6156" s="81"/>
      <c r="H6156" s="84"/>
    </row>
    <row r="6157" spans="1:8">
      <c r="A6157" s="82"/>
      <c r="B6157" s="82"/>
      <c r="C6157" s="84"/>
      <c r="D6157" s="83"/>
      <c r="E6157" s="81"/>
      <c r="F6157" s="81"/>
      <c r="G6157" s="81"/>
      <c r="H6157" s="84"/>
    </row>
    <row r="6158" spans="1:8">
      <c r="A6158" s="82"/>
      <c r="B6158" s="82"/>
      <c r="C6158" s="84"/>
      <c r="D6158" s="83"/>
      <c r="E6158" s="81"/>
      <c r="F6158" s="81"/>
      <c r="G6158" s="81"/>
      <c r="H6158" s="84"/>
    </row>
    <row r="6159" spans="1:8">
      <c r="A6159" s="82"/>
      <c r="B6159" s="82"/>
      <c r="C6159" s="84"/>
      <c r="D6159" s="83"/>
      <c r="E6159" s="81"/>
      <c r="F6159" s="81"/>
      <c r="G6159" s="81"/>
      <c r="H6159" s="84"/>
    </row>
    <row r="6160" spans="1:8">
      <c r="A6160" s="82"/>
      <c r="B6160" s="82"/>
      <c r="C6160" s="84"/>
      <c r="D6160" s="83"/>
      <c r="E6160" s="81"/>
      <c r="F6160" s="81"/>
      <c r="G6160" s="81"/>
      <c r="H6160" s="84"/>
    </row>
    <row r="6161" spans="1:8">
      <c r="A6161" s="82"/>
      <c r="B6161" s="82"/>
      <c r="C6161" s="84"/>
      <c r="D6161" s="83"/>
      <c r="E6161" s="81"/>
      <c r="F6161" s="81"/>
      <c r="G6161" s="81"/>
      <c r="H6161" s="84"/>
    </row>
    <row r="6162" spans="1:8">
      <c r="A6162" s="82"/>
      <c r="B6162" s="82"/>
      <c r="C6162" s="84"/>
      <c r="D6162" s="83"/>
      <c r="E6162" s="81"/>
      <c r="F6162" s="81"/>
      <c r="G6162" s="81"/>
      <c r="H6162" s="84"/>
    </row>
    <row r="6163" spans="1:8">
      <c r="A6163" s="82"/>
      <c r="B6163" s="82"/>
      <c r="C6163" s="84"/>
      <c r="D6163" s="83"/>
      <c r="E6163" s="81"/>
      <c r="F6163" s="81"/>
      <c r="G6163" s="81"/>
      <c r="H6163" s="84"/>
    </row>
    <row r="6164" spans="1:8">
      <c r="A6164" s="82"/>
      <c r="B6164" s="82"/>
      <c r="C6164" s="84"/>
      <c r="D6164" s="83"/>
      <c r="E6164" s="81"/>
      <c r="F6164" s="81"/>
      <c r="G6164" s="81"/>
      <c r="H6164" s="84"/>
    </row>
    <row r="6165" spans="1:8">
      <c r="A6165" s="82"/>
      <c r="B6165" s="82"/>
      <c r="C6165" s="84"/>
      <c r="D6165" s="83"/>
      <c r="E6165" s="81"/>
      <c r="F6165" s="81"/>
      <c r="G6165" s="81"/>
      <c r="H6165" s="84"/>
    </row>
    <row r="6166" spans="1:8">
      <c r="A6166" s="82"/>
      <c r="B6166" s="82"/>
      <c r="C6166" s="84"/>
      <c r="D6166" s="83"/>
      <c r="E6166" s="81"/>
      <c r="F6166" s="81"/>
      <c r="G6166" s="81"/>
      <c r="H6166" s="84"/>
    </row>
    <row r="6167" spans="1:8">
      <c r="A6167" s="82"/>
      <c r="B6167" s="82"/>
      <c r="C6167" s="84"/>
      <c r="D6167" s="83"/>
      <c r="E6167" s="81"/>
      <c r="F6167" s="81"/>
      <c r="G6167" s="81"/>
      <c r="H6167" s="84"/>
    </row>
    <row r="6168" spans="1:8">
      <c r="A6168" s="82"/>
      <c r="B6168" s="82"/>
      <c r="C6168" s="84"/>
      <c r="D6168" s="83"/>
      <c r="E6168" s="81"/>
      <c r="F6168" s="81"/>
      <c r="G6168" s="81"/>
      <c r="H6168" s="84"/>
    </row>
    <row r="6169" spans="1:8">
      <c r="A6169" s="82"/>
      <c r="B6169" s="82"/>
      <c r="C6169" s="84"/>
      <c r="D6169" s="83"/>
      <c r="E6169" s="81"/>
      <c r="F6169" s="81"/>
      <c r="G6169" s="81"/>
      <c r="H6169" s="84"/>
    </row>
    <row r="6170" spans="1:8">
      <c r="A6170" s="82"/>
      <c r="B6170" s="82"/>
      <c r="C6170" s="84"/>
      <c r="D6170" s="83"/>
      <c r="E6170" s="81"/>
      <c r="F6170" s="81"/>
      <c r="G6170" s="81"/>
      <c r="H6170" s="84"/>
    </row>
    <row r="6171" spans="1:8">
      <c r="A6171" s="82"/>
      <c r="B6171" s="82"/>
      <c r="C6171" s="84"/>
      <c r="D6171" s="83"/>
      <c r="E6171" s="81"/>
      <c r="F6171" s="81"/>
      <c r="G6171" s="81"/>
      <c r="H6171" s="84"/>
    </row>
    <row r="6172" spans="1:8">
      <c r="A6172" s="82"/>
      <c r="B6172" s="82"/>
      <c r="C6172" s="84"/>
      <c r="D6172" s="83"/>
      <c r="E6172" s="81"/>
      <c r="F6172" s="81"/>
      <c r="G6172" s="81"/>
      <c r="H6172" s="84"/>
    </row>
    <row r="6173" spans="1:8">
      <c r="A6173" s="82"/>
      <c r="B6173" s="82"/>
      <c r="C6173" s="84"/>
      <c r="D6173" s="83"/>
      <c r="E6173" s="81"/>
      <c r="F6173" s="81"/>
      <c r="G6173" s="81"/>
      <c r="H6173" s="84"/>
    </row>
    <row r="6174" spans="1:8">
      <c r="A6174" s="82"/>
      <c r="B6174" s="82"/>
      <c r="C6174" s="84"/>
      <c r="D6174" s="83"/>
      <c r="E6174" s="81"/>
      <c r="F6174" s="81"/>
      <c r="G6174" s="81"/>
      <c r="H6174" s="84"/>
    </row>
    <row r="6175" spans="1:8">
      <c r="A6175" s="82"/>
      <c r="B6175" s="82"/>
      <c r="C6175" s="84"/>
      <c r="D6175" s="83"/>
      <c r="E6175" s="81"/>
      <c r="F6175" s="81"/>
      <c r="G6175" s="81"/>
      <c r="H6175" s="84"/>
    </row>
    <row r="6176" spans="1:8">
      <c r="A6176" s="82"/>
      <c r="B6176" s="82"/>
      <c r="C6176" s="84"/>
      <c r="D6176" s="83"/>
      <c r="E6176" s="81"/>
      <c r="F6176" s="81"/>
      <c r="G6176" s="81"/>
      <c r="H6176" s="84"/>
    </row>
    <row r="6177" spans="1:8">
      <c r="A6177" s="82"/>
      <c r="B6177" s="82"/>
      <c r="C6177" s="84"/>
      <c r="D6177" s="83"/>
      <c r="E6177" s="81"/>
      <c r="F6177" s="81"/>
      <c r="G6177" s="81"/>
      <c r="H6177" s="84"/>
    </row>
    <row r="6178" spans="1:8">
      <c r="A6178" s="82"/>
      <c r="B6178" s="82"/>
      <c r="C6178" s="84"/>
      <c r="D6178" s="83"/>
      <c r="E6178" s="81"/>
      <c r="F6178" s="81"/>
      <c r="G6178" s="81"/>
      <c r="H6178" s="84"/>
    </row>
    <row r="6179" spans="1:8">
      <c r="A6179" s="82"/>
      <c r="B6179" s="82"/>
      <c r="C6179" s="84"/>
      <c r="D6179" s="83"/>
      <c r="E6179" s="81"/>
      <c r="F6179" s="81"/>
      <c r="G6179" s="81"/>
      <c r="H6179" s="84"/>
    </row>
    <row r="6180" spans="1:8">
      <c r="A6180" s="82"/>
      <c r="B6180" s="82"/>
      <c r="C6180" s="84"/>
      <c r="D6180" s="83"/>
      <c r="E6180" s="81"/>
      <c r="F6180" s="81"/>
      <c r="G6180" s="81"/>
      <c r="H6180" s="84"/>
    </row>
    <row r="6181" spans="1:8">
      <c r="A6181" s="82"/>
      <c r="B6181" s="82"/>
      <c r="C6181" s="84"/>
      <c r="D6181" s="83"/>
      <c r="E6181" s="81"/>
      <c r="F6181" s="81"/>
      <c r="G6181" s="81"/>
      <c r="H6181" s="84"/>
    </row>
    <row r="6182" spans="1:8">
      <c r="A6182" s="82"/>
      <c r="B6182" s="82"/>
      <c r="C6182" s="84"/>
      <c r="D6182" s="83"/>
      <c r="E6182" s="81"/>
      <c r="F6182" s="81"/>
      <c r="G6182" s="81"/>
      <c r="H6182" s="84"/>
    </row>
    <row r="6183" spans="1:8">
      <c r="A6183" s="82"/>
      <c r="B6183" s="82"/>
      <c r="C6183" s="84"/>
      <c r="D6183" s="83"/>
      <c r="E6183" s="81"/>
      <c r="F6183" s="81"/>
      <c r="G6183" s="81"/>
      <c r="H6183" s="84"/>
    </row>
    <row r="6184" spans="1:8">
      <c r="A6184" s="82"/>
      <c r="B6184" s="82"/>
      <c r="C6184" s="84"/>
      <c r="D6184" s="83"/>
      <c r="E6184" s="81"/>
      <c r="F6184" s="81"/>
      <c r="G6184" s="81"/>
      <c r="H6184" s="84"/>
    </row>
    <row r="6185" spans="1:8">
      <c r="A6185" s="82"/>
      <c r="B6185" s="82"/>
      <c r="C6185" s="84"/>
      <c r="D6185" s="83"/>
      <c r="E6185" s="81"/>
      <c r="F6185" s="81"/>
      <c r="G6185" s="81"/>
      <c r="H6185" s="84"/>
    </row>
    <row r="6186" spans="1:8">
      <c r="A6186" s="82"/>
      <c r="B6186" s="82"/>
      <c r="C6186" s="84"/>
      <c r="D6186" s="83"/>
      <c r="E6186" s="81"/>
      <c r="F6186" s="81"/>
      <c r="G6186" s="81"/>
      <c r="H6186" s="84"/>
    </row>
    <row r="6187" spans="1:8">
      <c r="A6187" s="82"/>
      <c r="B6187" s="82"/>
      <c r="C6187" s="84"/>
      <c r="D6187" s="83"/>
      <c r="E6187" s="81"/>
      <c r="F6187" s="81"/>
      <c r="G6187" s="81"/>
      <c r="H6187" s="84"/>
    </row>
    <row r="6188" spans="1:8">
      <c r="A6188" s="82"/>
      <c r="B6188" s="82"/>
      <c r="C6188" s="84"/>
      <c r="D6188" s="83"/>
      <c r="E6188" s="81"/>
      <c r="F6188" s="81"/>
      <c r="G6188" s="81"/>
      <c r="H6188" s="84"/>
    </row>
    <row r="6189" spans="1:8">
      <c r="A6189" s="82"/>
      <c r="B6189" s="82"/>
      <c r="C6189" s="84"/>
      <c r="D6189" s="83"/>
      <c r="E6189" s="81"/>
      <c r="F6189" s="81"/>
      <c r="G6189" s="81"/>
      <c r="H6189" s="84"/>
    </row>
    <row r="6190" spans="1:8">
      <c r="A6190" s="82"/>
      <c r="B6190" s="82"/>
      <c r="C6190" s="84"/>
      <c r="D6190" s="83"/>
      <c r="E6190" s="81"/>
      <c r="F6190" s="81"/>
      <c r="G6190" s="81"/>
      <c r="H6190" s="84"/>
    </row>
    <row r="6191" spans="1:8">
      <c r="A6191" s="82"/>
      <c r="B6191" s="82"/>
      <c r="C6191" s="84"/>
      <c r="D6191" s="83"/>
      <c r="E6191" s="81"/>
      <c r="F6191" s="81"/>
      <c r="G6191" s="81"/>
      <c r="H6191" s="84"/>
    </row>
    <row r="6192" spans="1:8">
      <c r="A6192" s="82"/>
      <c r="B6192" s="82"/>
      <c r="C6192" s="84"/>
      <c r="D6192" s="83"/>
      <c r="E6192" s="81"/>
      <c r="F6192" s="81"/>
      <c r="G6192" s="81"/>
      <c r="H6192" s="84"/>
    </row>
    <row r="6193" spans="1:8">
      <c r="A6193" s="82"/>
      <c r="B6193" s="82"/>
      <c r="C6193" s="84"/>
      <c r="D6193" s="83"/>
      <c r="E6193" s="81"/>
      <c r="F6193" s="81"/>
      <c r="G6193" s="81"/>
      <c r="H6193" s="84"/>
    </row>
    <row r="6194" spans="1:8">
      <c r="A6194" s="82"/>
      <c r="B6194" s="82"/>
      <c r="C6194" s="84"/>
      <c r="D6194" s="83"/>
      <c r="E6194" s="81"/>
      <c r="F6194" s="81"/>
      <c r="G6194" s="81"/>
      <c r="H6194" s="84"/>
    </row>
    <row r="6195" spans="1:8">
      <c r="A6195" s="82"/>
      <c r="B6195" s="82"/>
      <c r="C6195" s="84"/>
      <c r="D6195" s="83"/>
      <c r="E6195" s="81"/>
      <c r="F6195" s="81"/>
      <c r="G6195" s="81"/>
      <c r="H6195" s="84"/>
    </row>
    <row r="6196" spans="1:8">
      <c r="A6196" s="82"/>
      <c r="B6196" s="82"/>
      <c r="C6196" s="84"/>
      <c r="D6196" s="83"/>
      <c r="E6196" s="81"/>
      <c r="F6196" s="81"/>
      <c r="G6196" s="81"/>
      <c r="H6196" s="84"/>
    </row>
    <row r="6197" spans="1:8">
      <c r="A6197" s="82"/>
      <c r="B6197" s="82"/>
      <c r="C6197" s="84"/>
      <c r="D6197" s="83"/>
      <c r="E6197" s="81"/>
      <c r="F6197" s="81"/>
      <c r="G6197" s="81"/>
      <c r="H6197" s="84"/>
    </row>
    <row r="6198" spans="1:8">
      <c r="A6198" s="82"/>
      <c r="B6198" s="82"/>
      <c r="C6198" s="84"/>
      <c r="D6198" s="83"/>
      <c r="E6198" s="81"/>
      <c r="F6198" s="81"/>
      <c r="G6198" s="81"/>
      <c r="H6198" s="84"/>
    </row>
    <row r="6199" spans="1:8">
      <c r="A6199" s="82"/>
      <c r="B6199" s="82"/>
      <c r="C6199" s="84"/>
      <c r="D6199" s="83"/>
      <c r="E6199" s="81"/>
      <c r="F6199" s="81"/>
      <c r="G6199" s="81"/>
      <c r="H6199" s="84"/>
    </row>
    <row r="6200" spans="1:8">
      <c r="A6200" s="82"/>
      <c r="B6200" s="82"/>
      <c r="C6200" s="84"/>
      <c r="D6200" s="83"/>
      <c r="E6200" s="81"/>
      <c r="F6200" s="81"/>
      <c r="G6200" s="81"/>
      <c r="H6200" s="84"/>
    </row>
    <row r="6201" spans="1:8">
      <c r="A6201" s="82"/>
      <c r="B6201" s="82"/>
      <c r="C6201" s="84"/>
      <c r="D6201" s="83"/>
      <c r="E6201" s="81"/>
      <c r="F6201" s="81"/>
      <c r="G6201" s="81"/>
      <c r="H6201" s="84"/>
    </row>
    <row r="6202" spans="1:8">
      <c r="A6202" s="82"/>
      <c r="B6202" s="82"/>
      <c r="C6202" s="84"/>
      <c r="D6202" s="83"/>
      <c r="E6202" s="81"/>
      <c r="F6202" s="81"/>
      <c r="G6202" s="81"/>
      <c r="H6202" s="84"/>
    </row>
    <row r="6203" spans="1:8">
      <c r="A6203" s="82"/>
      <c r="B6203" s="82"/>
      <c r="C6203" s="84"/>
      <c r="D6203" s="83"/>
      <c r="E6203" s="81"/>
      <c r="F6203" s="81"/>
      <c r="G6203" s="81"/>
      <c r="H6203" s="84"/>
    </row>
    <row r="6204" spans="1:8">
      <c r="A6204" s="82"/>
      <c r="B6204" s="82"/>
      <c r="C6204" s="84"/>
      <c r="D6204" s="83"/>
      <c r="E6204" s="81"/>
      <c r="F6204" s="81"/>
      <c r="G6204" s="81"/>
      <c r="H6204" s="84"/>
    </row>
    <row r="6205" spans="1:8">
      <c r="A6205" s="82"/>
      <c r="B6205" s="82"/>
      <c r="C6205" s="84"/>
      <c r="D6205" s="83"/>
      <c r="E6205" s="81"/>
      <c r="F6205" s="81"/>
      <c r="G6205" s="81"/>
      <c r="H6205" s="84"/>
    </row>
    <row r="6206" spans="1:8">
      <c r="A6206" s="82"/>
      <c r="B6206" s="82"/>
      <c r="C6206" s="84"/>
      <c r="D6206" s="83"/>
      <c r="E6206" s="81"/>
      <c r="F6206" s="81"/>
      <c r="G6206" s="81"/>
      <c r="H6206" s="84"/>
    </row>
    <row r="6207" spans="1:8">
      <c r="A6207" s="82"/>
      <c r="B6207" s="82"/>
      <c r="C6207" s="84"/>
      <c r="D6207" s="83"/>
      <c r="E6207" s="81"/>
      <c r="F6207" s="81"/>
      <c r="G6207" s="81"/>
      <c r="H6207" s="84"/>
    </row>
    <row r="6208" spans="1:8">
      <c r="A6208" s="82"/>
      <c r="B6208" s="82"/>
      <c r="C6208" s="84"/>
      <c r="D6208" s="83"/>
      <c r="E6208" s="81"/>
      <c r="F6208" s="81"/>
      <c r="G6208" s="81"/>
      <c r="H6208" s="84"/>
    </row>
    <row r="6209" spans="1:8">
      <c r="A6209" s="82"/>
      <c r="B6209" s="82"/>
      <c r="C6209" s="84"/>
      <c r="D6209" s="83"/>
      <c r="E6209" s="81"/>
      <c r="F6209" s="81"/>
      <c r="G6209" s="81"/>
      <c r="H6209" s="84"/>
    </row>
    <row r="6210" spans="1:8">
      <c r="A6210" s="82"/>
      <c r="B6210" s="82"/>
      <c r="C6210" s="84"/>
      <c r="D6210" s="83"/>
      <c r="E6210" s="81"/>
      <c r="F6210" s="81"/>
      <c r="G6210" s="81"/>
      <c r="H6210" s="84"/>
    </row>
    <row r="6211" spans="1:8">
      <c r="A6211" s="82"/>
      <c r="B6211" s="82"/>
      <c r="C6211" s="84"/>
      <c r="D6211" s="83"/>
      <c r="E6211" s="81"/>
      <c r="F6211" s="81"/>
      <c r="G6211" s="81"/>
      <c r="H6211" s="84"/>
    </row>
    <row r="6212" spans="1:8">
      <c r="A6212" s="82"/>
      <c r="B6212" s="82"/>
      <c r="C6212" s="84"/>
      <c r="D6212" s="83"/>
      <c r="E6212" s="81"/>
      <c r="F6212" s="81"/>
      <c r="G6212" s="81"/>
      <c r="H6212" s="84"/>
    </row>
    <row r="6213" spans="1:8">
      <c r="A6213" s="82"/>
      <c r="B6213" s="82"/>
      <c r="C6213" s="84"/>
      <c r="D6213" s="83"/>
      <c r="E6213" s="81"/>
      <c r="F6213" s="81"/>
      <c r="G6213" s="81"/>
      <c r="H6213" s="84"/>
    </row>
    <row r="6214" spans="1:8">
      <c r="A6214" s="82"/>
      <c r="B6214" s="82"/>
      <c r="C6214" s="84"/>
      <c r="D6214" s="83"/>
      <c r="E6214" s="81"/>
      <c r="F6214" s="81"/>
      <c r="G6214" s="81"/>
      <c r="H6214" s="84"/>
    </row>
    <row r="6215" spans="1:8">
      <c r="A6215" s="82"/>
      <c r="B6215" s="82"/>
      <c r="C6215" s="84"/>
      <c r="D6215" s="83"/>
      <c r="E6215" s="81"/>
      <c r="F6215" s="81"/>
      <c r="G6215" s="81"/>
      <c r="H6215" s="84"/>
    </row>
    <row r="6216" spans="1:8">
      <c r="A6216" s="82"/>
      <c r="B6216" s="82"/>
      <c r="C6216" s="84"/>
      <c r="D6216" s="83"/>
      <c r="E6216" s="81"/>
      <c r="F6216" s="81"/>
      <c r="G6216" s="81"/>
      <c r="H6216" s="84"/>
    </row>
    <row r="6217" spans="1:8">
      <c r="A6217" s="82"/>
      <c r="B6217" s="82"/>
      <c r="C6217" s="84"/>
      <c r="D6217" s="83"/>
      <c r="E6217" s="81"/>
      <c r="F6217" s="81"/>
      <c r="G6217" s="81"/>
      <c r="H6217" s="84"/>
    </row>
    <row r="6218" spans="1:8">
      <c r="A6218" s="82"/>
      <c r="B6218" s="82"/>
      <c r="C6218" s="84"/>
      <c r="D6218" s="83"/>
      <c r="E6218" s="81"/>
      <c r="F6218" s="81"/>
      <c r="G6218" s="81"/>
      <c r="H6218" s="84"/>
    </row>
    <row r="6219" spans="1:8">
      <c r="A6219" s="82"/>
      <c r="B6219" s="82"/>
      <c r="C6219" s="84"/>
      <c r="D6219" s="83"/>
      <c r="E6219" s="81"/>
      <c r="F6219" s="81"/>
      <c r="G6219" s="81"/>
      <c r="H6219" s="84"/>
    </row>
    <row r="6220" spans="1:8">
      <c r="A6220" s="82"/>
      <c r="B6220" s="82"/>
      <c r="C6220" s="84"/>
      <c r="D6220" s="83"/>
      <c r="E6220" s="81"/>
      <c r="F6220" s="81"/>
      <c r="G6220" s="81"/>
      <c r="H6220" s="84"/>
    </row>
    <row r="6221" spans="1:8">
      <c r="A6221" s="82"/>
      <c r="B6221" s="82"/>
      <c r="C6221" s="84"/>
      <c r="D6221" s="83"/>
      <c r="E6221" s="81"/>
      <c r="F6221" s="81"/>
      <c r="G6221" s="81"/>
      <c r="H6221" s="84"/>
    </row>
    <row r="6222" spans="1:8">
      <c r="A6222" s="82"/>
      <c r="B6222" s="82"/>
      <c r="C6222" s="84"/>
      <c r="D6222" s="83"/>
      <c r="E6222" s="81"/>
      <c r="F6222" s="81"/>
      <c r="G6222" s="81"/>
      <c r="H6222" s="84"/>
    </row>
    <row r="6223" spans="1:8">
      <c r="A6223" s="82"/>
      <c r="B6223" s="82"/>
      <c r="C6223" s="84"/>
      <c r="D6223" s="83"/>
      <c r="E6223" s="81"/>
      <c r="F6223" s="81"/>
      <c r="G6223" s="81"/>
      <c r="H6223" s="84"/>
    </row>
    <row r="6224" spans="1:8">
      <c r="A6224" s="82"/>
      <c r="B6224" s="82"/>
      <c r="C6224" s="84"/>
      <c r="D6224" s="83"/>
      <c r="E6224" s="81"/>
      <c r="F6224" s="81"/>
      <c r="G6224" s="81"/>
      <c r="H6224" s="84"/>
    </row>
    <row r="6225" spans="1:8">
      <c r="A6225" s="82"/>
      <c r="B6225" s="82"/>
      <c r="C6225" s="84"/>
      <c r="D6225" s="83"/>
      <c r="E6225" s="81"/>
      <c r="F6225" s="81"/>
      <c r="G6225" s="81"/>
      <c r="H6225" s="84"/>
    </row>
    <row r="6226" spans="1:8">
      <c r="A6226" s="82"/>
      <c r="B6226" s="82"/>
      <c r="C6226" s="84"/>
      <c r="D6226" s="83"/>
      <c r="E6226" s="81"/>
      <c r="F6226" s="81"/>
      <c r="G6226" s="81"/>
      <c r="H6226" s="84"/>
    </row>
    <row r="6227" spans="1:8">
      <c r="A6227" s="82"/>
      <c r="B6227" s="82"/>
      <c r="C6227" s="84"/>
      <c r="D6227" s="83"/>
      <c r="E6227" s="81"/>
      <c r="F6227" s="81"/>
      <c r="G6227" s="81"/>
      <c r="H6227" s="84"/>
    </row>
    <row r="6228" spans="1:8">
      <c r="A6228" s="82"/>
      <c r="B6228" s="82"/>
      <c r="C6228" s="84"/>
      <c r="D6228" s="83"/>
      <c r="E6228" s="81"/>
      <c r="F6228" s="81"/>
      <c r="G6228" s="81"/>
      <c r="H6228" s="84"/>
    </row>
    <row r="6229" spans="1:8">
      <c r="A6229" s="82"/>
      <c r="B6229" s="82"/>
      <c r="C6229" s="84"/>
      <c r="D6229" s="83"/>
      <c r="E6229" s="81"/>
      <c r="F6229" s="81"/>
      <c r="G6229" s="81"/>
      <c r="H6229" s="84"/>
    </row>
    <row r="6230" spans="1:8">
      <c r="A6230" s="82"/>
      <c r="B6230" s="82"/>
      <c r="C6230" s="84"/>
      <c r="D6230" s="83"/>
      <c r="E6230" s="81"/>
      <c r="F6230" s="81"/>
      <c r="G6230" s="81"/>
      <c r="H6230" s="84"/>
    </row>
    <row r="6231" spans="1:8">
      <c r="A6231" s="82"/>
      <c r="B6231" s="82"/>
      <c r="C6231" s="84"/>
      <c r="D6231" s="83"/>
      <c r="E6231" s="81"/>
      <c r="F6231" s="81"/>
      <c r="G6231" s="81"/>
      <c r="H6231" s="84"/>
    </row>
    <row r="6232" spans="1:8">
      <c r="A6232" s="82"/>
      <c r="B6232" s="82"/>
      <c r="C6232" s="84"/>
      <c r="D6232" s="83"/>
      <c r="E6232" s="81"/>
      <c r="F6232" s="81"/>
      <c r="G6232" s="81"/>
      <c r="H6232" s="84"/>
    </row>
    <row r="6233" spans="1:8">
      <c r="A6233" s="82"/>
      <c r="B6233" s="82"/>
      <c r="C6233" s="84"/>
      <c r="D6233" s="83"/>
      <c r="E6233" s="81"/>
      <c r="F6233" s="81"/>
      <c r="G6233" s="81"/>
      <c r="H6233" s="84"/>
    </row>
    <row r="6234" spans="1:8">
      <c r="A6234" s="82"/>
      <c r="B6234" s="82"/>
      <c r="C6234" s="84"/>
      <c r="D6234" s="83"/>
      <c r="E6234" s="81"/>
      <c r="F6234" s="81"/>
      <c r="G6234" s="81"/>
      <c r="H6234" s="84"/>
    </row>
    <row r="6235" spans="1:8">
      <c r="A6235" s="82"/>
      <c r="B6235" s="82"/>
      <c r="C6235" s="84"/>
      <c r="D6235" s="83"/>
      <c r="E6235" s="81"/>
      <c r="F6235" s="81"/>
      <c r="G6235" s="81"/>
      <c r="H6235" s="84"/>
    </row>
    <row r="6236" spans="1:8">
      <c r="A6236" s="82"/>
      <c r="B6236" s="82"/>
      <c r="C6236" s="84"/>
      <c r="D6236" s="83"/>
      <c r="E6236" s="81"/>
      <c r="F6236" s="81"/>
      <c r="G6236" s="81"/>
      <c r="H6236" s="84"/>
    </row>
    <row r="6237" spans="1:8">
      <c r="A6237" s="82"/>
      <c r="B6237" s="82"/>
      <c r="C6237" s="84"/>
      <c r="D6237" s="83"/>
      <c r="E6237" s="81"/>
      <c r="F6237" s="81"/>
      <c r="G6237" s="81"/>
      <c r="H6237" s="84"/>
    </row>
    <row r="6238" spans="1:8">
      <c r="A6238" s="82"/>
      <c r="B6238" s="82"/>
      <c r="C6238" s="84"/>
      <c r="D6238" s="83"/>
      <c r="E6238" s="81"/>
      <c r="F6238" s="81"/>
      <c r="G6238" s="81"/>
      <c r="H6238" s="84"/>
    </row>
    <row r="6239" spans="1:8">
      <c r="A6239" s="82"/>
      <c r="B6239" s="82"/>
      <c r="C6239" s="84"/>
      <c r="D6239" s="83"/>
      <c r="E6239" s="81"/>
      <c r="F6239" s="81"/>
      <c r="G6239" s="81"/>
      <c r="H6239" s="84"/>
    </row>
    <row r="6240" spans="1:8">
      <c r="A6240" s="82"/>
      <c r="B6240" s="82"/>
      <c r="C6240" s="84"/>
      <c r="D6240" s="83"/>
      <c r="E6240" s="81"/>
      <c r="F6240" s="81"/>
      <c r="G6240" s="81"/>
      <c r="H6240" s="84"/>
    </row>
    <row r="6241" spans="1:8">
      <c r="A6241" s="82"/>
      <c r="B6241" s="82"/>
      <c r="C6241" s="84"/>
      <c r="D6241" s="83"/>
      <c r="E6241" s="81"/>
      <c r="F6241" s="81"/>
      <c r="G6241" s="81"/>
      <c r="H6241" s="84"/>
    </row>
    <row r="6242" spans="1:8">
      <c r="A6242" s="82"/>
      <c r="B6242" s="82"/>
      <c r="C6242" s="84"/>
      <c r="D6242" s="83"/>
      <c r="E6242" s="81"/>
      <c r="F6242" s="81"/>
      <c r="G6242" s="81"/>
      <c r="H6242" s="84"/>
    </row>
    <row r="6243" spans="1:8">
      <c r="A6243" s="82"/>
      <c r="B6243" s="82"/>
      <c r="C6243" s="84"/>
      <c r="D6243" s="83"/>
      <c r="E6243" s="81"/>
      <c r="F6243" s="81"/>
      <c r="G6243" s="81"/>
      <c r="H6243" s="84"/>
    </row>
    <row r="6244" spans="1:8">
      <c r="A6244" s="82"/>
      <c r="B6244" s="82"/>
      <c r="C6244" s="84"/>
      <c r="D6244" s="83"/>
      <c r="E6244" s="81"/>
      <c r="F6244" s="81"/>
      <c r="G6244" s="81"/>
      <c r="H6244" s="84"/>
    </row>
    <row r="6245" spans="1:8">
      <c r="A6245" s="82"/>
      <c r="B6245" s="82"/>
      <c r="C6245" s="84"/>
      <c r="D6245" s="83"/>
      <c r="E6245" s="81"/>
      <c r="F6245" s="81"/>
      <c r="G6245" s="81"/>
      <c r="H6245" s="84"/>
    </row>
    <row r="6246" spans="1:8">
      <c r="A6246" s="82"/>
      <c r="B6246" s="82"/>
      <c r="C6246" s="84"/>
      <c r="D6246" s="83"/>
      <c r="E6246" s="81"/>
      <c r="F6246" s="81"/>
      <c r="G6246" s="81"/>
      <c r="H6246" s="84"/>
    </row>
    <row r="6247" spans="1:8">
      <c r="A6247" s="82"/>
      <c r="B6247" s="82"/>
      <c r="C6247" s="84"/>
      <c r="D6247" s="83"/>
      <c r="E6247" s="81"/>
      <c r="F6247" s="81"/>
      <c r="G6247" s="81"/>
      <c r="H6247" s="84"/>
    </row>
    <row r="6248" spans="1:8">
      <c r="A6248" s="82"/>
      <c r="B6248" s="82"/>
      <c r="C6248" s="84"/>
      <c r="D6248" s="83"/>
      <c r="E6248" s="81"/>
      <c r="F6248" s="81"/>
      <c r="G6248" s="81"/>
      <c r="H6248" s="84"/>
    </row>
    <row r="6249" spans="1:8">
      <c r="A6249" s="82"/>
      <c r="B6249" s="82"/>
      <c r="C6249" s="84"/>
      <c r="D6249" s="83"/>
      <c r="E6249" s="81"/>
      <c r="F6249" s="81"/>
      <c r="G6249" s="81"/>
      <c r="H6249" s="84"/>
    </row>
    <row r="6250" spans="1:8">
      <c r="A6250" s="82"/>
      <c r="B6250" s="82"/>
      <c r="C6250" s="84"/>
      <c r="D6250" s="83"/>
      <c r="E6250" s="81"/>
      <c r="F6250" s="81"/>
      <c r="G6250" s="81"/>
      <c r="H6250" s="84"/>
    </row>
    <row r="6251" spans="1:8">
      <c r="A6251" s="82"/>
      <c r="B6251" s="82"/>
      <c r="C6251" s="84"/>
      <c r="D6251" s="83"/>
      <c r="E6251" s="81"/>
      <c r="F6251" s="81"/>
      <c r="G6251" s="81"/>
      <c r="H6251" s="84"/>
    </row>
    <row r="6252" spans="1:8">
      <c r="A6252" s="82"/>
      <c r="B6252" s="82"/>
      <c r="C6252" s="84"/>
      <c r="D6252" s="83"/>
      <c r="E6252" s="81"/>
      <c r="F6252" s="81"/>
      <c r="G6252" s="81"/>
      <c r="H6252" s="84"/>
    </row>
    <row r="6253" spans="1:8">
      <c r="A6253" s="82"/>
      <c r="B6253" s="82"/>
      <c r="C6253" s="84"/>
      <c r="D6253" s="83"/>
      <c r="E6253" s="81"/>
      <c r="F6253" s="81"/>
      <c r="G6253" s="81"/>
      <c r="H6253" s="84"/>
    </row>
    <row r="6254" spans="1:8">
      <c r="A6254" s="82"/>
      <c r="B6254" s="82"/>
      <c r="C6254" s="84"/>
      <c r="D6254" s="83"/>
      <c r="E6254" s="81"/>
      <c r="F6254" s="81"/>
      <c r="G6254" s="81"/>
      <c r="H6254" s="84"/>
    </row>
    <row r="6255" spans="1:8">
      <c r="A6255" s="82"/>
      <c r="B6255" s="82"/>
      <c r="C6255" s="84"/>
      <c r="D6255" s="83"/>
      <c r="E6255" s="81"/>
      <c r="F6255" s="81"/>
      <c r="G6255" s="81"/>
      <c r="H6255" s="84"/>
    </row>
    <row r="6256" spans="1:8">
      <c r="A6256" s="82"/>
      <c r="B6256" s="82"/>
      <c r="C6256" s="84"/>
      <c r="D6256" s="83"/>
      <c r="E6256" s="81"/>
      <c r="F6256" s="81"/>
      <c r="G6256" s="81"/>
      <c r="H6256" s="84"/>
    </row>
    <row r="6257" spans="1:8">
      <c r="A6257" s="82"/>
      <c r="B6257" s="82"/>
      <c r="C6257" s="84"/>
      <c r="D6257" s="83"/>
      <c r="E6257" s="81"/>
      <c r="F6257" s="81"/>
      <c r="G6257" s="81"/>
      <c r="H6257" s="84"/>
    </row>
    <row r="6258" spans="1:8">
      <c r="A6258" s="82"/>
      <c r="B6258" s="82"/>
      <c r="C6258" s="84"/>
      <c r="D6258" s="83"/>
      <c r="E6258" s="81"/>
      <c r="F6258" s="81"/>
      <c r="G6258" s="81"/>
      <c r="H6258" s="84"/>
    </row>
    <row r="6259" spans="1:8">
      <c r="A6259" s="82"/>
      <c r="B6259" s="82"/>
      <c r="C6259" s="84"/>
      <c r="D6259" s="83"/>
      <c r="E6259" s="81"/>
      <c r="F6259" s="81"/>
      <c r="G6259" s="81"/>
      <c r="H6259" s="84"/>
    </row>
    <row r="6260" spans="1:8">
      <c r="A6260" s="82"/>
      <c r="B6260" s="82"/>
      <c r="C6260" s="84"/>
      <c r="D6260" s="83"/>
      <c r="E6260" s="81"/>
      <c r="F6260" s="81"/>
      <c r="G6260" s="81"/>
      <c r="H6260" s="84"/>
    </row>
    <row r="6261" spans="1:8">
      <c r="A6261" s="82"/>
      <c r="B6261" s="82"/>
      <c r="C6261" s="84"/>
      <c r="D6261" s="83"/>
      <c r="E6261" s="81"/>
      <c r="F6261" s="81"/>
      <c r="G6261" s="81"/>
      <c r="H6261" s="84"/>
    </row>
    <row r="6262" spans="1:8">
      <c r="A6262" s="82"/>
      <c r="B6262" s="82"/>
      <c r="C6262" s="84"/>
      <c r="D6262" s="83"/>
      <c r="E6262" s="81"/>
      <c r="F6262" s="81"/>
      <c r="G6262" s="81"/>
      <c r="H6262" s="84"/>
    </row>
    <row r="6263" spans="1:8">
      <c r="A6263" s="82"/>
      <c r="B6263" s="82"/>
      <c r="C6263" s="84"/>
      <c r="D6263" s="83"/>
      <c r="E6263" s="81"/>
      <c r="F6263" s="81"/>
      <c r="G6263" s="81"/>
      <c r="H6263" s="84"/>
    </row>
    <row r="6264" spans="1:8">
      <c r="A6264" s="82"/>
      <c r="B6264" s="82"/>
      <c r="C6264" s="84"/>
      <c r="D6264" s="83"/>
      <c r="E6264" s="81"/>
      <c r="F6264" s="81"/>
      <c r="G6264" s="81"/>
      <c r="H6264" s="84"/>
    </row>
    <row r="6265" spans="1:8">
      <c r="A6265" s="82"/>
      <c r="B6265" s="82"/>
      <c r="C6265" s="84"/>
      <c r="D6265" s="83"/>
      <c r="E6265" s="81"/>
      <c r="F6265" s="81"/>
      <c r="G6265" s="81"/>
      <c r="H6265" s="84"/>
    </row>
    <row r="6266" spans="1:8">
      <c r="A6266" s="82"/>
      <c r="B6266" s="82"/>
      <c r="C6266" s="84"/>
      <c r="D6266" s="83"/>
      <c r="E6266" s="81"/>
      <c r="F6266" s="81"/>
      <c r="G6266" s="81"/>
      <c r="H6266" s="84"/>
    </row>
    <row r="6267" spans="1:8">
      <c r="A6267" s="82"/>
      <c r="B6267" s="82"/>
      <c r="C6267" s="84"/>
      <c r="D6267" s="83"/>
      <c r="E6267" s="81"/>
      <c r="F6267" s="81"/>
      <c r="G6267" s="81"/>
      <c r="H6267" s="84"/>
    </row>
    <row r="6268" spans="1:8">
      <c r="A6268" s="82"/>
      <c r="B6268" s="82"/>
      <c r="C6268" s="84"/>
      <c r="D6268" s="83"/>
      <c r="E6268" s="81"/>
      <c r="F6268" s="81"/>
      <c r="G6268" s="81"/>
      <c r="H6268" s="84"/>
    </row>
    <row r="6269" spans="1:8">
      <c r="A6269" s="82"/>
      <c r="B6269" s="82"/>
      <c r="C6269" s="84"/>
      <c r="D6269" s="83"/>
      <c r="E6269" s="81"/>
      <c r="F6269" s="81"/>
      <c r="G6269" s="81"/>
      <c r="H6269" s="84"/>
    </row>
    <row r="6270" spans="1:8">
      <c r="A6270" s="82"/>
      <c r="B6270" s="82"/>
      <c r="C6270" s="84"/>
      <c r="D6270" s="83"/>
      <c r="E6270" s="81"/>
      <c r="F6270" s="81"/>
      <c r="G6270" s="81"/>
      <c r="H6270" s="84"/>
    </row>
    <row r="6271" spans="1:8">
      <c r="A6271" s="82"/>
      <c r="B6271" s="82"/>
      <c r="C6271" s="84"/>
      <c r="D6271" s="83"/>
      <c r="E6271" s="81"/>
      <c r="F6271" s="81"/>
      <c r="G6271" s="81"/>
      <c r="H6271" s="84"/>
    </row>
    <row r="6272" spans="1:8">
      <c r="A6272" s="82"/>
      <c r="B6272" s="82"/>
      <c r="C6272" s="84"/>
      <c r="D6272" s="83"/>
      <c r="E6272" s="81"/>
      <c r="F6272" s="81"/>
      <c r="G6272" s="81"/>
      <c r="H6272" s="84"/>
    </row>
    <row r="6273" spans="1:8">
      <c r="A6273" s="82"/>
      <c r="B6273" s="82"/>
      <c r="C6273" s="84"/>
      <c r="D6273" s="83"/>
      <c r="E6273" s="81"/>
      <c r="F6273" s="81"/>
      <c r="G6273" s="81"/>
      <c r="H6273" s="84"/>
    </row>
    <row r="6274" spans="1:8">
      <c r="A6274" s="82"/>
      <c r="B6274" s="82"/>
      <c r="C6274" s="84"/>
      <c r="D6274" s="83"/>
      <c r="E6274" s="81"/>
      <c r="F6274" s="81"/>
      <c r="G6274" s="81"/>
      <c r="H6274" s="84"/>
    </row>
    <row r="6275" spans="1:8">
      <c r="A6275" s="82"/>
      <c r="B6275" s="82"/>
      <c r="C6275" s="84"/>
      <c r="D6275" s="83"/>
      <c r="E6275" s="81"/>
      <c r="F6275" s="81"/>
      <c r="G6275" s="81"/>
      <c r="H6275" s="84"/>
    </row>
    <row r="6276" spans="1:8">
      <c r="A6276" s="82"/>
      <c r="B6276" s="82"/>
      <c r="C6276" s="84"/>
      <c r="D6276" s="83"/>
      <c r="E6276" s="81"/>
      <c r="F6276" s="81"/>
      <c r="G6276" s="81"/>
      <c r="H6276" s="84"/>
    </row>
    <row r="6277" spans="1:8">
      <c r="A6277" s="82"/>
      <c r="B6277" s="82"/>
      <c r="C6277" s="84"/>
      <c r="D6277" s="83"/>
      <c r="E6277" s="81"/>
      <c r="F6277" s="81"/>
      <c r="G6277" s="81"/>
      <c r="H6277" s="84"/>
    </row>
    <row r="6278" spans="1:8">
      <c r="A6278" s="82"/>
      <c r="B6278" s="82"/>
      <c r="C6278" s="84"/>
      <c r="D6278" s="83"/>
      <c r="E6278" s="81"/>
      <c r="F6278" s="81"/>
      <c r="G6278" s="81"/>
      <c r="H6278" s="84"/>
    </row>
    <row r="6279" spans="1:8">
      <c r="A6279" s="82"/>
      <c r="B6279" s="82"/>
      <c r="C6279" s="84"/>
      <c r="D6279" s="83"/>
      <c r="E6279" s="81"/>
      <c r="F6279" s="81"/>
      <c r="G6279" s="81"/>
      <c r="H6279" s="84"/>
    </row>
    <row r="6280" spans="1:8">
      <c r="A6280" s="82"/>
      <c r="B6280" s="82"/>
      <c r="C6280" s="84"/>
      <c r="D6280" s="83"/>
      <c r="E6280" s="81"/>
      <c r="F6280" s="81"/>
      <c r="G6280" s="81"/>
      <c r="H6280" s="84"/>
    </row>
    <row r="6281" spans="1:8">
      <c r="A6281" s="82"/>
      <c r="B6281" s="82"/>
      <c r="C6281" s="84"/>
      <c r="D6281" s="83"/>
      <c r="E6281" s="81"/>
      <c r="F6281" s="81"/>
      <c r="G6281" s="81"/>
      <c r="H6281" s="84"/>
    </row>
    <row r="6282" spans="1:8">
      <c r="A6282" s="82"/>
      <c r="B6282" s="82"/>
      <c r="C6282" s="84"/>
      <c r="D6282" s="83"/>
      <c r="E6282" s="81"/>
      <c r="F6282" s="81"/>
      <c r="G6282" s="81"/>
      <c r="H6282" s="84"/>
    </row>
    <row r="6283" spans="1:8">
      <c r="A6283" s="82"/>
      <c r="B6283" s="82"/>
      <c r="C6283" s="84"/>
      <c r="D6283" s="83"/>
      <c r="E6283" s="81"/>
      <c r="F6283" s="81"/>
      <c r="G6283" s="81"/>
      <c r="H6283" s="84"/>
    </row>
    <row r="6284" spans="1:8">
      <c r="A6284" s="82"/>
      <c r="B6284" s="82"/>
      <c r="C6284" s="84"/>
      <c r="D6284" s="83"/>
      <c r="E6284" s="81"/>
      <c r="F6284" s="81"/>
      <c r="G6284" s="81"/>
      <c r="H6284" s="84"/>
    </row>
    <row r="6285" spans="1:8">
      <c r="A6285" s="82"/>
      <c r="B6285" s="82"/>
      <c r="C6285" s="84"/>
      <c r="D6285" s="83"/>
      <c r="E6285" s="81"/>
      <c r="F6285" s="81"/>
      <c r="G6285" s="81"/>
      <c r="H6285" s="84"/>
    </row>
    <row r="6286" spans="1:8">
      <c r="A6286" s="82"/>
      <c r="B6286" s="82"/>
      <c r="C6286" s="84"/>
      <c r="D6286" s="83"/>
      <c r="E6286" s="81"/>
      <c r="F6286" s="81"/>
      <c r="G6286" s="81"/>
      <c r="H6286" s="84"/>
    </row>
    <row r="6287" spans="1:8">
      <c r="A6287" s="82"/>
      <c r="B6287" s="82"/>
      <c r="C6287" s="84"/>
      <c r="D6287" s="83"/>
      <c r="E6287" s="81"/>
      <c r="F6287" s="81"/>
      <c r="G6287" s="81"/>
      <c r="H6287" s="84"/>
    </row>
    <row r="6288" spans="1:8">
      <c r="A6288" s="82"/>
      <c r="B6288" s="82"/>
      <c r="C6288" s="84"/>
      <c r="D6288" s="83"/>
      <c r="E6288" s="81"/>
      <c r="F6288" s="81"/>
      <c r="G6288" s="81"/>
      <c r="H6288" s="84"/>
    </row>
    <row r="6289" spans="1:8">
      <c r="A6289" s="82"/>
      <c r="B6289" s="82"/>
      <c r="C6289" s="84"/>
      <c r="D6289" s="83"/>
      <c r="E6289" s="81"/>
      <c r="F6289" s="81"/>
      <c r="G6289" s="81"/>
      <c r="H6289" s="84"/>
    </row>
    <row r="6290" spans="1:8">
      <c r="A6290" s="82"/>
      <c r="B6290" s="82"/>
      <c r="C6290" s="84"/>
      <c r="D6290" s="83"/>
      <c r="E6290" s="81"/>
      <c r="F6290" s="81"/>
      <c r="G6290" s="81"/>
      <c r="H6290" s="84"/>
    </row>
    <row r="6291" spans="1:8">
      <c r="A6291" s="82"/>
      <c r="B6291" s="82"/>
      <c r="C6291" s="84"/>
      <c r="D6291" s="83"/>
      <c r="E6291" s="81"/>
      <c r="F6291" s="81"/>
      <c r="G6291" s="81"/>
      <c r="H6291" s="84"/>
    </row>
    <row r="6292" spans="1:8">
      <c r="A6292" s="82"/>
      <c r="B6292" s="82"/>
      <c r="C6292" s="84"/>
      <c r="D6292" s="83"/>
      <c r="E6292" s="81"/>
      <c r="F6292" s="81"/>
      <c r="G6292" s="81"/>
      <c r="H6292" s="84"/>
    </row>
    <row r="6293" spans="1:8">
      <c r="A6293" s="82"/>
      <c r="B6293" s="82"/>
      <c r="C6293" s="84"/>
      <c r="D6293" s="83"/>
      <c r="E6293" s="81"/>
      <c r="F6293" s="81"/>
      <c r="G6293" s="81"/>
      <c r="H6293" s="84"/>
    </row>
    <row r="6294" spans="1:8">
      <c r="A6294" s="82"/>
      <c r="B6294" s="82"/>
      <c r="C6294" s="84"/>
      <c r="D6294" s="83"/>
      <c r="E6294" s="81"/>
      <c r="F6294" s="81"/>
      <c r="G6294" s="81"/>
      <c r="H6294" s="84"/>
    </row>
    <row r="6295" spans="1:8">
      <c r="A6295" s="82"/>
      <c r="B6295" s="82"/>
      <c r="C6295" s="84"/>
      <c r="D6295" s="83"/>
      <c r="E6295" s="81"/>
      <c r="F6295" s="81"/>
      <c r="G6295" s="81"/>
      <c r="H6295" s="84"/>
    </row>
    <row r="6296" spans="1:8">
      <c r="A6296" s="82"/>
      <c r="B6296" s="82"/>
      <c r="C6296" s="84"/>
      <c r="D6296" s="83"/>
      <c r="E6296" s="81"/>
      <c r="F6296" s="81"/>
      <c r="G6296" s="81"/>
      <c r="H6296" s="84"/>
    </row>
    <row r="6297" spans="1:8">
      <c r="A6297" s="82"/>
      <c r="B6297" s="82"/>
      <c r="C6297" s="84"/>
      <c r="D6297" s="83"/>
      <c r="E6297" s="81"/>
      <c r="F6297" s="81"/>
      <c r="G6297" s="81"/>
      <c r="H6297" s="84"/>
    </row>
    <row r="6298" spans="1:8">
      <c r="A6298" s="82"/>
      <c r="B6298" s="82"/>
      <c r="C6298" s="84"/>
      <c r="D6298" s="83"/>
      <c r="E6298" s="81"/>
      <c r="F6298" s="81"/>
      <c r="G6298" s="81"/>
      <c r="H6298" s="84"/>
    </row>
    <row r="6299" spans="1:8">
      <c r="A6299" s="82"/>
      <c r="B6299" s="82"/>
      <c r="C6299" s="84"/>
      <c r="D6299" s="83"/>
      <c r="E6299" s="81"/>
      <c r="F6299" s="81"/>
      <c r="G6299" s="81"/>
      <c r="H6299" s="84"/>
    </row>
    <row r="6300" spans="1:8">
      <c r="A6300" s="82"/>
      <c r="B6300" s="82"/>
      <c r="C6300" s="84"/>
      <c r="D6300" s="83"/>
      <c r="E6300" s="81"/>
      <c r="F6300" s="81"/>
      <c r="G6300" s="81"/>
      <c r="H6300" s="84"/>
    </row>
    <row r="6301" spans="1:8">
      <c r="A6301" s="82"/>
      <c r="B6301" s="82"/>
      <c r="C6301" s="84"/>
      <c r="D6301" s="83"/>
      <c r="E6301" s="81"/>
      <c r="F6301" s="81"/>
      <c r="G6301" s="81"/>
      <c r="H6301" s="84"/>
    </row>
    <row r="6302" spans="1:8">
      <c r="A6302" s="82"/>
      <c r="B6302" s="82"/>
      <c r="C6302" s="84"/>
      <c r="D6302" s="83"/>
      <c r="E6302" s="81"/>
      <c r="F6302" s="81"/>
      <c r="G6302" s="81"/>
      <c r="H6302" s="84"/>
    </row>
    <row r="6303" spans="1:8">
      <c r="A6303" s="82"/>
      <c r="B6303" s="82"/>
      <c r="C6303" s="84"/>
      <c r="D6303" s="83"/>
      <c r="E6303" s="81"/>
      <c r="F6303" s="81"/>
      <c r="G6303" s="81"/>
      <c r="H6303" s="84"/>
    </row>
    <row r="6304" spans="1:8">
      <c r="A6304" s="82"/>
      <c r="B6304" s="82"/>
      <c r="C6304" s="84"/>
      <c r="D6304" s="83"/>
      <c r="E6304" s="81"/>
      <c r="F6304" s="81"/>
      <c r="G6304" s="81"/>
      <c r="H6304" s="84"/>
    </row>
    <row r="6305" spans="1:8">
      <c r="A6305" s="82"/>
      <c r="B6305" s="82"/>
      <c r="C6305" s="84"/>
      <c r="D6305" s="83"/>
      <c r="E6305" s="81"/>
      <c r="F6305" s="81"/>
      <c r="G6305" s="81"/>
      <c r="H6305" s="84"/>
    </row>
    <row r="6306" spans="1:8">
      <c r="A6306" s="82"/>
      <c r="B6306" s="82"/>
      <c r="C6306" s="84"/>
      <c r="D6306" s="83"/>
      <c r="E6306" s="81"/>
      <c r="F6306" s="81"/>
      <c r="G6306" s="81"/>
      <c r="H6306" s="84"/>
    </row>
    <row r="6307" spans="1:8">
      <c r="A6307" s="82"/>
      <c r="B6307" s="82"/>
      <c r="C6307" s="84"/>
      <c r="D6307" s="83"/>
      <c r="E6307" s="81"/>
      <c r="F6307" s="81"/>
      <c r="G6307" s="81"/>
      <c r="H6307" s="84"/>
    </row>
    <row r="6308" spans="1:8">
      <c r="A6308" s="82"/>
      <c r="B6308" s="82"/>
      <c r="C6308" s="84"/>
      <c r="D6308" s="83"/>
      <c r="E6308" s="81"/>
      <c r="F6308" s="81"/>
      <c r="G6308" s="81"/>
      <c r="H6308" s="84"/>
    </row>
    <row r="6309" spans="1:8">
      <c r="A6309" s="82"/>
      <c r="B6309" s="82"/>
      <c r="C6309" s="84"/>
      <c r="D6309" s="83"/>
      <c r="E6309" s="81"/>
      <c r="F6309" s="81"/>
      <c r="G6309" s="81"/>
      <c r="H6309" s="84"/>
    </row>
    <row r="6310" spans="1:8">
      <c r="A6310" s="82"/>
      <c r="B6310" s="82"/>
      <c r="C6310" s="84"/>
      <c r="D6310" s="83"/>
      <c r="E6310" s="81"/>
      <c r="F6310" s="81"/>
      <c r="G6310" s="81"/>
      <c r="H6310" s="84"/>
    </row>
    <row r="6311" spans="1:8">
      <c r="A6311" s="82"/>
      <c r="B6311" s="82"/>
      <c r="C6311" s="84"/>
      <c r="D6311" s="83"/>
      <c r="E6311" s="81"/>
      <c r="F6311" s="81"/>
      <c r="G6311" s="81"/>
      <c r="H6311" s="84"/>
    </row>
    <row r="6312" spans="1:8">
      <c r="A6312" s="82"/>
      <c r="B6312" s="82"/>
      <c r="C6312" s="84"/>
      <c r="D6312" s="83"/>
      <c r="E6312" s="81"/>
      <c r="F6312" s="81"/>
      <c r="G6312" s="81"/>
      <c r="H6312" s="84"/>
    </row>
    <row r="6313" spans="1:8">
      <c r="A6313" s="82"/>
      <c r="B6313" s="82"/>
      <c r="C6313" s="84"/>
      <c r="D6313" s="83"/>
      <c r="E6313" s="81"/>
      <c r="F6313" s="81"/>
      <c r="G6313" s="81"/>
      <c r="H6313" s="84"/>
    </row>
    <row r="6314" spans="1:8">
      <c r="A6314" s="82"/>
      <c r="B6314" s="82"/>
      <c r="C6314" s="84"/>
      <c r="D6314" s="83"/>
      <c r="E6314" s="81"/>
      <c r="F6314" s="81"/>
      <c r="G6314" s="81"/>
      <c r="H6314" s="84"/>
    </row>
    <row r="6315" spans="1:8">
      <c r="A6315" s="82"/>
      <c r="B6315" s="82"/>
      <c r="C6315" s="84"/>
      <c r="D6315" s="83"/>
      <c r="E6315" s="81"/>
      <c r="F6315" s="81"/>
      <c r="G6315" s="81"/>
      <c r="H6315" s="84"/>
    </row>
    <row r="6316" spans="1:8">
      <c r="A6316" s="82"/>
      <c r="B6316" s="82"/>
      <c r="C6316" s="84"/>
      <c r="D6316" s="83"/>
      <c r="E6316" s="81"/>
      <c r="F6316" s="81"/>
      <c r="G6316" s="81"/>
      <c r="H6316" s="84"/>
    </row>
    <row r="6317" spans="1:8">
      <c r="A6317" s="82"/>
      <c r="B6317" s="82"/>
      <c r="C6317" s="84"/>
      <c r="D6317" s="83"/>
      <c r="E6317" s="81"/>
      <c r="F6317" s="81"/>
      <c r="G6317" s="81"/>
      <c r="H6317" s="84"/>
    </row>
    <row r="6318" spans="1:8">
      <c r="A6318" s="82"/>
      <c r="B6318" s="82"/>
      <c r="C6318" s="84"/>
      <c r="D6318" s="83"/>
      <c r="E6318" s="81"/>
      <c r="F6318" s="81"/>
      <c r="G6318" s="81"/>
      <c r="H6318" s="84"/>
    </row>
    <row r="6319" spans="1:8">
      <c r="A6319" s="82"/>
      <c r="B6319" s="82"/>
      <c r="C6319" s="84"/>
      <c r="D6319" s="83"/>
      <c r="E6319" s="81"/>
      <c r="F6319" s="81"/>
      <c r="G6319" s="81"/>
      <c r="H6319" s="84"/>
    </row>
    <row r="6320" spans="1:8">
      <c r="A6320" s="82"/>
      <c r="B6320" s="82"/>
      <c r="C6320" s="84"/>
      <c r="D6320" s="83"/>
      <c r="E6320" s="81"/>
      <c r="F6320" s="81"/>
      <c r="G6320" s="81"/>
      <c r="H6320" s="84"/>
    </row>
    <row r="6321" spans="1:8">
      <c r="A6321" s="82"/>
      <c r="B6321" s="82"/>
      <c r="C6321" s="84"/>
      <c r="D6321" s="83"/>
      <c r="E6321" s="81"/>
      <c r="F6321" s="81"/>
      <c r="G6321" s="81"/>
      <c r="H6321" s="84"/>
    </row>
    <row r="6322" spans="1:8">
      <c r="A6322" s="82"/>
      <c r="B6322" s="82"/>
      <c r="C6322" s="84"/>
      <c r="D6322" s="83"/>
      <c r="E6322" s="81"/>
      <c r="F6322" s="81"/>
      <c r="G6322" s="81"/>
      <c r="H6322" s="84"/>
    </row>
    <row r="6323" spans="1:8">
      <c r="A6323" s="82"/>
      <c r="B6323" s="82"/>
      <c r="C6323" s="84"/>
      <c r="D6323" s="83"/>
      <c r="E6323" s="81"/>
      <c r="F6323" s="81"/>
      <c r="G6323" s="81"/>
      <c r="H6323" s="84"/>
    </row>
    <row r="6324" spans="1:8">
      <c r="A6324" s="82"/>
      <c r="B6324" s="82"/>
      <c r="C6324" s="84"/>
      <c r="D6324" s="83"/>
      <c r="E6324" s="81"/>
      <c r="F6324" s="81"/>
      <c r="G6324" s="81"/>
      <c r="H6324" s="84"/>
    </row>
    <row r="6325" spans="1:8">
      <c r="A6325" s="82"/>
      <c r="B6325" s="82"/>
      <c r="C6325" s="84"/>
      <c r="D6325" s="83"/>
      <c r="E6325" s="81"/>
      <c r="F6325" s="81"/>
      <c r="G6325" s="81"/>
      <c r="H6325" s="84"/>
    </row>
    <row r="6326" spans="1:8">
      <c r="A6326" s="82"/>
      <c r="B6326" s="82"/>
      <c r="C6326" s="84"/>
      <c r="D6326" s="83"/>
      <c r="E6326" s="81"/>
      <c r="F6326" s="81"/>
      <c r="G6326" s="81"/>
      <c r="H6326" s="84"/>
    </row>
    <row r="6327" spans="1:8">
      <c r="A6327" s="82"/>
      <c r="B6327" s="82"/>
      <c r="C6327" s="84"/>
      <c r="D6327" s="83"/>
      <c r="E6327" s="81"/>
      <c r="F6327" s="81"/>
      <c r="G6327" s="81"/>
      <c r="H6327" s="84"/>
    </row>
    <row r="6328" spans="1:8">
      <c r="A6328" s="82"/>
      <c r="B6328" s="82"/>
      <c r="C6328" s="84"/>
      <c r="D6328" s="83"/>
      <c r="E6328" s="81"/>
      <c r="F6328" s="81"/>
      <c r="G6328" s="81"/>
      <c r="H6328" s="84"/>
    </row>
    <row r="6329" spans="1:8">
      <c r="A6329" s="82"/>
      <c r="B6329" s="82"/>
      <c r="C6329" s="84"/>
      <c r="D6329" s="83"/>
      <c r="E6329" s="81"/>
      <c r="F6329" s="81"/>
      <c r="G6329" s="81"/>
      <c r="H6329" s="84"/>
    </row>
    <row r="6330" spans="1:8">
      <c r="A6330" s="82"/>
      <c r="B6330" s="82"/>
      <c r="C6330" s="84"/>
      <c r="D6330" s="83"/>
      <c r="E6330" s="81"/>
      <c r="F6330" s="81"/>
      <c r="G6330" s="81"/>
      <c r="H6330" s="84"/>
    </row>
    <row r="6331" spans="1:8">
      <c r="A6331" s="82"/>
      <c r="B6331" s="82"/>
      <c r="C6331" s="84"/>
      <c r="D6331" s="83"/>
      <c r="E6331" s="81"/>
      <c r="F6331" s="81"/>
      <c r="G6331" s="81"/>
      <c r="H6331" s="84"/>
    </row>
    <row r="6332" spans="1:8">
      <c r="A6332" s="82"/>
      <c r="B6332" s="82"/>
      <c r="C6332" s="84"/>
      <c r="D6332" s="83"/>
      <c r="E6332" s="81"/>
      <c r="F6332" s="81"/>
      <c r="G6332" s="81"/>
      <c r="H6332" s="84"/>
    </row>
    <row r="6333" spans="1:8">
      <c r="A6333" s="82"/>
      <c r="B6333" s="82"/>
      <c r="C6333" s="84"/>
      <c r="D6333" s="83"/>
      <c r="E6333" s="81"/>
      <c r="F6333" s="81"/>
      <c r="G6333" s="81"/>
      <c r="H6333" s="84"/>
    </row>
    <row r="6334" spans="1:8">
      <c r="A6334" s="82"/>
      <c r="B6334" s="82"/>
      <c r="C6334" s="84"/>
      <c r="D6334" s="83"/>
      <c r="E6334" s="81"/>
      <c r="F6334" s="81"/>
      <c r="G6334" s="81"/>
      <c r="H6334" s="84"/>
    </row>
    <row r="6335" spans="1:8">
      <c r="A6335" s="82"/>
      <c r="B6335" s="82"/>
      <c r="C6335" s="84"/>
      <c r="D6335" s="83"/>
      <c r="E6335" s="81"/>
      <c r="F6335" s="81"/>
      <c r="G6335" s="81"/>
      <c r="H6335" s="84"/>
    </row>
    <row r="6336" spans="1:8">
      <c r="A6336" s="82"/>
      <c r="B6336" s="82"/>
      <c r="C6336" s="84"/>
      <c r="D6336" s="83"/>
      <c r="E6336" s="81"/>
      <c r="F6336" s="81"/>
      <c r="G6336" s="81"/>
      <c r="H6336" s="84"/>
    </row>
    <row r="6337" spans="1:8">
      <c r="A6337" s="82"/>
      <c r="B6337" s="82"/>
      <c r="C6337" s="84"/>
      <c r="D6337" s="83"/>
      <c r="E6337" s="81"/>
      <c r="F6337" s="81"/>
      <c r="G6337" s="81"/>
      <c r="H6337" s="84"/>
    </row>
    <row r="6338" spans="1:8">
      <c r="A6338" s="82"/>
      <c r="B6338" s="82"/>
      <c r="C6338" s="84"/>
      <c r="D6338" s="83"/>
      <c r="E6338" s="81"/>
      <c r="F6338" s="81"/>
      <c r="G6338" s="81"/>
      <c r="H6338" s="84"/>
    </row>
    <row r="6339" spans="1:8">
      <c r="A6339" s="82"/>
      <c r="B6339" s="82"/>
      <c r="C6339" s="84"/>
      <c r="D6339" s="83"/>
      <c r="E6339" s="81"/>
      <c r="F6339" s="81"/>
      <c r="G6339" s="81"/>
      <c r="H6339" s="84"/>
    </row>
    <row r="6340" spans="1:8">
      <c r="A6340" s="82"/>
      <c r="B6340" s="82"/>
      <c r="C6340" s="84"/>
      <c r="D6340" s="83"/>
      <c r="E6340" s="81"/>
      <c r="F6340" s="81"/>
      <c r="G6340" s="81"/>
      <c r="H6340" s="84"/>
    </row>
    <row r="6341" spans="1:8">
      <c r="A6341" s="82"/>
      <c r="B6341" s="82"/>
      <c r="C6341" s="84"/>
      <c r="D6341" s="83"/>
      <c r="E6341" s="81"/>
      <c r="F6341" s="81"/>
      <c r="G6341" s="81"/>
      <c r="H6341" s="84"/>
    </row>
    <row r="6342" spans="1:8">
      <c r="A6342" s="82"/>
      <c r="B6342" s="82"/>
      <c r="C6342" s="84"/>
      <c r="D6342" s="83"/>
      <c r="E6342" s="81"/>
      <c r="F6342" s="81"/>
      <c r="G6342" s="81"/>
      <c r="H6342" s="84"/>
    </row>
    <row r="6343" spans="1:8">
      <c r="A6343" s="82"/>
      <c r="B6343" s="82"/>
      <c r="C6343" s="84"/>
      <c r="D6343" s="83"/>
      <c r="E6343" s="81"/>
      <c r="F6343" s="81"/>
      <c r="G6343" s="81"/>
      <c r="H6343" s="84"/>
    </row>
    <row r="6344" spans="1:8">
      <c r="A6344" s="82"/>
      <c r="B6344" s="82"/>
      <c r="C6344" s="84"/>
      <c r="D6344" s="83"/>
      <c r="E6344" s="81"/>
      <c r="F6344" s="81"/>
      <c r="G6344" s="81"/>
      <c r="H6344" s="84"/>
    </row>
    <row r="6345" spans="1:8">
      <c r="A6345" s="82"/>
      <c r="B6345" s="82"/>
      <c r="C6345" s="84"/>
      <c r="D6345" s="83"/>
      <c r="E6345" s="81"/>
      <c r="F6345" s="81"/>
      <c r="G6345" s="81"/>
      <c r="H6345" s="84"/>
    </row>
    <row r="6346" spans="1:8">
      <c r="A6346" s="82"/>
      <c r="B6346" s="82"/>
      <c r="C6346" s="84"/>
      <c r="D6346" s="83"/>
      <c r="E6346" s="81"/>
      <c r="F6346" s="81"/>
      <c r="G6346" s="81"/>
      <c r="H6346" s="84"/>
    </row>
    <row r="6347" spans="1:8">
      <c r="A6347" s="82"/>
      <c r="B6347" s="82"/>
      <c r="C6347" s="84"/>
      <c r="D6347" s="83"/>
      <c r="E6347" s="81"/>
      <c r="F6347" s="81"/>
      <c r="G6347" s="81"/>
      <c r="H6347" s="84"/>
    </row>
    <row r="6348" spans="1:8">
      <c r="A6348" s="82"/>
      <c r="B6348" s="82"/>
      <c r="C6348" s="84"/>
      <c r="D6348" s="83"/>
      <c r="E6348" s="81"/>
      <c r="F6348" s="81"/>
      <c r="G6348" s="81"/>
      <c r="H6348" s="84"/>
    </row>
    <row r="6349" spans="1:8">
      <c r="A6349" s="82"/>
      <c r="B6349" s="82"/>
      <c r="C6349" s="84"/>
      <c r="D6349" s="83"/>
      <c r="E6349" s="81"/>
      <c r="F6349" s="81"/>
      <c r="G6349" s="81"/>
      <c r="H6349" s="84"/>
    </row>
    <row r="6350" spans="1:8">
      <c r="A6350" s="82"/>
      <c r="B6350" s="82"/>
      <c r="C6350" s="84"/>
      <c r="D6350" s="83"/>
      <c r="E6350" s="81"/>
      <c r="F6350" s="81"/>
      <c r="G6350" s="81"/>
      <c r="H6350" s="84"/>
    </row>
    <row r="6351" spans="1:8">
      <c r="A6351" s="82"/>
      <c r="B6351" s="82"/>
      <c r="C6351" s="84"/>
      <c r="D6351" s="83"/>
      <c r="E6351" s="81"/>
      <c r="F6351" s="81"/>
      <c r="G6351" s="81"/>
      <c r="H6351" s="84"/>
    </row>
    <row r="6352" spans="1:8">
      <c r="A6352" s="82"/>
      <c r="B6352" s="82"/>
      <c r="C6352" s="84"/>
      <c r="D6352" s="83"/>
      <c r="E6352" s="81"/>
      <c r="F6352" s="81"/>
      <c r="G6352" s="81"/>
      <c r="H6352" s="84"/>
    </row>
    <row r="6353" spans="1:8">
      <c r="A6353" s="82"/>
      <c r="B6353" s="82"/>
      <c r="C6353" s="84"/>
      <c r="D6353" s="83"/>
      <c r="E6353" s="81"/>
      <c r="F6353" s="81"/>
      <c r="G6353" s="81"/>
      <c r="H6353" s="84"/>
    </row>
    <row r="6354" spans="1:8">
      <c r="A6354" s="82"/>
      <c r="B6354" s="82"/>
      <c r="C6354" s="84"/>
      <c r="D6354" s="83"/>
      <c r="E6354" s="81"/>
      <c r="F6354" s="81"/>
      <c r="G6354" s="81"/>
      <c r="H6354" s="84"/>
    </row>
    <row r="6355" spans="1:8">
      <c r="A6355" s="82"/>
      <c r="B6355" s="82"/>
      <c r="C6355" s="84"/>
      <c r="D6355" s="83"/>
      <c r="E6355" s="81"/>
      <c r="F6355" s="81"/>
      <c r="G6355" s="81"/>
      <c r="H6355" s="84"/>
    </row>
    <row r="6356" spans="1:8">
      <c r="A6356" s="82"/>
      <c r="B6356" s="82"/>
      <c r="C6356" s="84"/>
      <c r="D6356" s="83"/>
      <c r="E6356" s="81"/>
      <c r="F6356" s="81"/>
      <c r="G6356" s="81"/>
      <c r="H6356" s="84"/>
    </row>
    <row r="6357" spans="1:8">
      <c r="A6357" s="82"/>
      <c r="B6357" s="82"/>
      <c r="C6357" s="84"/>
      <c r="D6357" s="83"/>
      <c r="E6357" s="81"/>
      <c r="F6357" s="81"/>
      <c r="G6357" s="81"/>
      <c r="H6357" s="84"/>
    </row>
    <row r="6358" spans="1:8">
      <c r="A6358" s="82"/>
      <c r="B6358" s="82"/>
      <c r="C6358" s="84"/>
      <c r="D6358" s="83"/>
      <c r="E6358" s="81"/>
      <c r="F6358" s="81"/>
      <c r="G6358" s="81"/>
      <c r="H6358" s="84"/>
    </row>
    <row r="6359" spans="1:8">
      <c r="A6359" s="82"/>
      <c r="B6359" s="82"/>
      <c r="C6359" s="84"/>
      <c r="D6359" s="83"/>
      <c r="E6359" s="81"/>
      <c r="F6359" s="81"/>
      <c r="G6359" s="81"/>
      <c r="H6359" s="84"/>
    </row>
    <row r="6360" spans="1:8">
      <c r="A6360" s="82"/>
      <c r="B6360" s="82"/>
      <c r="C6360" s="84"/>
      <c r="D6360" s="83"/>
      <c r="E6360" s="81"/>
      <c r="F6360" s="81"/>
      <c r="G6360" s="81"/>
      <c r="H6360" s="84"/>
    </row>
    <row r="6361" spans="1:8">
      <c r="A6361" s="82"/>
      <c r="B6361" s="82"/>
      <c r="C6361" s="84"/>
      <c r="D6361" s="83"/>
      <c r="E6361" s="81"/>
      <c r="F6361" s="81"/>
      <c r="G6361" s="81"/>
      <c r="H6361" s="84"/>
    </row>
    <row r="6362" spans="1:8">
      <c r="A6362" s="82"/>
      <c r="B6362" s="82"/>
      <c r="C6362" s="84"/>
      <c r="D6362" s="83"/>
      <c r="E6362" s="81"/>
      <c r="F6362" s="81"/>
      <c r="G6362" s="81"/>
      <c r="H6362" s="84"/>
    </row>
    <row r="6363" spans="1:8">
      <c r="A6363" s="82"/>
      <c r="B6363" s="82"/>
      <c r="C6363" s="84"/>
      <c r="D6363" s="83"/>
      <c r="E6363" s="81"/>
      <c r="F6363" s="81"/>
      <c r="G6363" s="81"/>
      <c r="H6363" s="84"/>
    </row>
    <row r="6364" spans="1:8">
      <c r="A6364" s="82"/>
      <c r="B6364" s="82"/>
      <c r="C6364" s="84"/>
      <c r="D6364" s="83"/>
      <c r="E6364" s="81"/>
      <c r="F6364" s="81"/>
      <c r="G6364" s="81"/>
      <c r="H6364" s="84"/>
    </row>
    <row r="6365" spans="1:8">
      <c r="A6365" s="82"/>
      <c r="B6365" s="82"/>
      <c r="C6365" s="84"/>
      <c r="D6365" s="83"/>
      <c r="E6365" s="81"/>
      <c r="F6365" s="81"/>
      <c r="G6365" s="81"/>
      <c r="H6365" s="84"/>
    </row>
    <row r="6366" spans="1:8">
      <c r="A6366" s="82"/>
      <c r="B6366" s="82"/>
      <c r="C6366" s="84"/>
      <c r="D6366" s="83"/>
      <c r="E6366" s="81"/>
      <c r="F6366" s="81"/>
      <c r="G6366" s="81"/>
      <c r="H6366" s="84"/>
    </row>
    <row r="6367" spans="1:8">
      <c r="A6367" s="82"/>
      <c r="B6367" s="82"/>
      <c r="C6367" s="84"/>
      <c r="D6367" s="83"/>
      <c r="E6367" s="81"/>
      <c r="F6367" s="81"/>
      <c r="G6367" s="81"/>
      <c r="H6367" s="84"/>
    </row>
    <row r="6368" spans="1:8">
      <c r="A6368" s="82"/>
      <c r="B6368" s="82"/>
      <c r="C6368" s="84"/>
      <c r="D6368" s="83"/>
      <c r="E6368" s="81"/>
      <c r="F6368" s="81"/>
      <c r="G6368" s="81"/>
      <c r="H6368" s="84"/>
    </row>
    <row r="6369" spans="1:8">
      <c r="A6369" s="82"/>
      <c r="B6369" s="82"/>
      <c r="C6369" s="84"/>
      <c r="D6369" s="83"/>
      <c r="E6369" s="81"/>
      <c r="F6369" s="81"/>
      <c r="G6369" s="81"/>
      <c r="H6369" s="84"/>
    </row>
    <row r="6370" spans="1:8">
      <c r="A6370" s="82"/>
      <c r="B6370" s="82"/>
      <c r="C6370" s="84"/>
      <c r="D6370" s="83"/>
      <c r="E6370" s="81"/>
      <c r="F6370" s="81"/>
      <c r="G6370" s="81"/>
      <c r="H6370" s="84"/>
    </row>
    <row r="6371" spans="1:8">
      <c r="A6371" s="82"/>
      <c r="B6371" s="82"/>
      <c r="C6371" s="84"/>
      <c r="D6371" s="83"/>
      <c r="E6371" s="81"/>
      <c r="F6371" s="81"/>
      <c r="G6371" s="81"/>
      <c r="H6371" s="84"/>
    </row>
    <row r="6372" spans="1:8">
      <c r="A6372" s="82"/>
      <c r="B6372" s="82"/>
      <c r="C6372" s="84"/>
      <c r="D6372" s="83"/>
      <c r="E6372" s="81"/>
      <c r="F6372" s="81"/>
      <c r="G6372" s="81"/>
      <c r="H6372" s="84"/>
    </row>
    <row r="6373" spans="1:8">
      <c r="A6373" s="82"/>
      <c r="B6373" s="82"/>
      <c r="C6373" s="84"/>
      <c r="D6373" s="83"/>
      <c r="E6373" s="81"/>
      <c r="F6373" s="81"/>
      <c r="G6373" s="81"/>
      <c r="H6373" s="84"/>
    </row>
    <row r="6374" spans="1:8">
      <c r="A6374" s="82"/>
      <c r="B6374" s="82"/>
      <c r="C6374" s="84"/>
      <c r="D6374" s="83"/>
      <c r="E6374" s="81"/>
      <c r="F6374" s="81"/>
      <c r="G6374" s="81"/>
      <c r="H6374" s="84"/>
    </row>
    <row r="6375" spans="1:8">
      <c r="A6375" s="82"/>
      <c r="B6375" s="82"/>
      <c r="C6375" s="84"/>
      <c r="D6375" s="83"/>
      <c r="E6375" s="81"/>
      <c r="F6375" s="81"/>
      <c r="G6375" s="81"/>
      <c r="H6375" s="84"/>
    </row>
    <row r="6376" spans="1:8">
      <c r="A6376" s="82"/>
      <c r="B6376" s="82"/>
      <c r="C6376" s="84"/>
      <c r="D6376" s="83"/>
      <c r="E6376" s="81"/>
      <c r="F6376" s="81"/>
      <c r="G6376" s="81"/>
      <c r="H6376" s="84"/>
    </row>
    <row r="6377" spans="1:8">
      <c r="A6377" s="82"/>
      <c r="B6377" s="82"/>
      <c r="C6377" s="84"/>
      <c r="D6377" s="83"/>
      <c r="E6377" s="81"/>
      <c r="F6377" s="81"/>
      <c r="G6377" s="81"/>
      <c r="H6377" s="84"/>
    </row>
    <row r="6378" spans="1:8">
      <c r="A6378" s="82"/>
      <c r="B6378" s="82"/>
      <c r="C6378" s="84"/>
      <c r="D6378" s="83"/>
      <c r="E6378" s="81"/>
      <c r="F6378" s="81"/>
      <c r="G6378" s="81"/>
      <c r="H6378" s="84"/>
    </row>
    <row r="6379" spans="1:8">
      <c r="A6379" s="82"/>
      <c r="B6379" s="82"/>
      <c r="C6379" s="84"/>
      <c r="D6379" s="83"/>
      <c r="E6379" s="81"/>
      <c r="F6379" s="81"/>
      <c r="G6379" s="81"/>
      <c r="H6379" s="84"/>
    </row>
    <row r="6380" spans="1:8">
      <c r="A6380" s="82"/>
      <c r="B6380" s="82"/>
      <c r="C6380" s="84"/>
      <c r="D6380" s="83"/>
      <c r="E6380" s="81"/>
      <c r="F6380" s="81"/>
      <c r="G6380" s="81"/>
      <c r="H6380" s="84"/>
    </row>
    <row r="6381" spans="1:8">
      <c r="A6381" s="82"/>
      <c r="B6381" s="82"/>
      <c r="C6381" s="84"/>
      <c r="D6381" s="83"/>
      <c r="E6381" s="81"/>
      <c r="F6381" s="81"/>
      <c r="G6381" s="81"/>
      <c r="H6381" s="84"/>
    </row>
    <row r="6382" spans="1:8">
      <c r="A6382" s="82"/>
      <c r="B6382" s="82"/>
      <c r="C6382" s="84"/>
      <c r="D6382" s="83"/>
      <c r="E6382" s="81"/>
      <c r="F6382" s="81"/>
      <c r="G6382" s="81"/>
      <c r="H6382" s="84"/>
    </row>
    <row r="6383" spans="1:8">
      <c r="A6383" s="82"/>
      <c r="B6383" s="82"/>
      <c r="C6383" s="84"/>
      <c r="D6383" s="83"/>
      <c r="E6383" s="81"/>
      <c r="F6383" s="81"/>
      <c r="G6383" s="81"/>
      <c r="H6383" s="84"/>
    </row>
    <row r="6384" spans="1:8">
      <c r="A6384" s="82"/>
      <c r="B6384" s="82"/>
      <c r="C6384" s="84"/>
      <c r="D6384" s="83"/>
      <c r="E6384" s="81"/>
      <c r="F6384" s="81"/>
      <c r="G6384" s="81"/>
      <c r="H6384" s="84"/>
    </row>
    <row r="6385" spans="1:8">
      <c r="A6385" s="82"/>
      <c r="B6385" s="82"/>
      <c r="C6385" s="84"/>
      <c r="D6385" s="83"/>
      <c r="E6385" s="81"/>
      <c r="F6385" s="81"/>
      <c r="G6385" s="81"/>
      <c r="H6385" s="84"/>
    </row>
    <row r="6386" spans="1:8">
      <c r="A6386" s="82"/>
      <c r="B6386" s="82"/>
      <c r="C6386" s="84"/>
      <c r="D6386" s="83"/>
      <c r="E6386" s="81"/>
      <c r="F6386" s="81"/>
      <c r="G6386" s="81"/>
      <c r="H6386" s="84"/>
    </row>
    <row r="6387" spans="1:8">
      <c r="A6387" s="82"/>
      <c r="B6387" s="82"/>
      <c r="C6387" s="84"/>
      <c r="D6387" s="83"/>
      <c r="E6387" s="81"/>
      <c r="F6387" s="81"/>
      <c r="G6387" s="81"/>
      <c r="H6387" s="84"/>
    </row>
    <row r="6388" spans="1:8">
      <c r="A6388" s="82"/>
      <c r="B6388" s="82"/>
      <c r="C6388" s="84"/>
      <c r="D6388" s="83"/>
      <c r="E6388" s="81"/>
      <c r="F6388" s="81"/>
      <c r="G6388" s="81"/>
      <c r="H6388" s="84"/>
    </row>
    <row r="6389" spans="1:8">
      <c r="A6389" s="82"/>
      <c r="B6389" s="82"/>
      <c r="C6389" s="84"/>
      <c r="D6389" s="83"/>
      <c r="E6389" s="81"/>
      <c r="F6389" s="81"/>
      <c r="G6389" s="81"/>
      <c r="H6389" s="84"/>
    </row>
    <row r="6390" spans="1:8">
      <c r="A6390" s="82"/>
      <c r="B6390" s="82"/>
      <c r="C6390" s="84"/>
      <c r="D6390" s="83"/>
      <c r="E6390" s="81"/>
      <c r="F6390" s="81"/>
      <c r="G6390" s="81"/>
      <c r="H6390" s="84"/>
    </row>
    <row r="6391" spans="1:8">
      <c r="A6391" s="82"/>
      <c r="B6391" s="82"/>
      <c r="C6391" s="84"/>
      <c r="D6391" s="83"/>
      <c r="E6391" s="81"/>
      <c r="F6391" s="81"/>
      <c r="G6391" s="81"/>
      <c r="H6391" s="84"/>
    </row>
    <row r="6392" spans="1:8">
      <c r="A6392" s="82"/>
      <c r="B6392" s="82"/>
      <c r="C6392" s="84"/>
      <c r="D6392" s="83"/>
      <c r="E6392" s="81"/>
      <c r="F6392" s="81"/>
      <c r="G6392" s="81"/>
      <c r="H6392" s="84"/>
    </row>
    <row r="6393" spans="1:8">
      <c r="A6393" s="82"/>
      <c r="B6393" s="82"/>
      <c r="C6393" s="84"/>
      <c r="D6393" s="83"/>
      <c r="E6393" s="81"/>
      <c r="F6393" s="81"/>
      <c r="G6393" s="81"/>
      <c r="H6393" s="84"/>
    </row>
    <row r="6394" spans="1:8">
      <c r="A6394" s="82"/>
      <c r="B6394" s="82"/>
      <c r="C6394" s="84"/>
      <c r="D6394" s="83"/>
      <c r="E6394" s="81"/>
      <c r="F6394" s="81"/>
      <c r="G6394" s="81"/>
      <c r="H6394" s="84"/>
    </row>
    <row r="6395" spans="1:8">
      <c r="A6395" s="82"/>
      <c r="B6395" s="82"/>
      <c r="C6395" s="84"/>
      <c r="D6395" s="83"/>
      <c r="E6395" s="81"/>
      <c r="F6395" s="81"/>
      <c r="G6395" s="81"/>
      <c r="H6395" s="84"/>
    </row>
    <row r="6396" spans="1:8">
      <c r="A6396" s="82"/>
      <c r="B6396" s="82"/>
      <c r="C6396" s="84"/>
      <c r="D6396" s="83"/>
      <c r="E6396" s="81"/>
      <c r="F6396" s="81"/>
      <c r="G6396" s="81"/>
      <c r="H6396" s="84"/>
    </row>
    <row r="6397" spans="1:8">
      <c r="A6397" s="82"/>
      <c r="B6397" s="82"/>
      <c r="C6397" s="84"/>
      <c r="D6397" s="83"/>
      <c r="E6397" s="81"/>
      <c r="F6397" s="81"/>
      <c r="G6397" s="81"/>
      <c r="H6397" s="84"/>
    </row>
    <row r="6398" spans="1:8">
      <c r="A6398" s="82"/>
      <c r="B6398" s="82"/>
      <c r="C6398" s="84"/>
      <c r="D6398" s="83"/>
      <c r="E6398" s="81"/>
      <c r="F6398" s="81"/>
      <c r="G6398" s="81"/>
      <c r="H6398" s="84"/>
    </row>
    <row r="6399" spans="1:8">
      <c r="A6399" s="82"/>
      <c r="B6399" s="82"/>
      <c r="C6399" s="84"/>
      <c r="D6399" s="83"/>
      <c r="E6399" s="81"/>
      <c r="F6399" s="81"/>
      <c r="G6399" s="81"/>
      <c r="H6399" s="84"/>
    </row>
    <row r="6400" spans="1:8">
      <c r="A6400" s="82"/>
      <c r="B6400" s="82"/>
      <c r="C6400" s="84"/>
      <c r="D6400" s="83"/>
      <c r="E6400" s="81"/>
      <c r="F6400" s="81"/>
      <c r="G6400" s="81"/>
      <c r="H6400" s="84"/>
    </row>
    <row r="6401" spans="1:8">
      <c r="A6401" s="82"/>
      <c r="B6401" s="82"/>
      <c r="C6401" s="84"/>
      <c r="D6401" s="83"/>
      <c r="E6401" s="81"/>
      <c r="F6401" s="81"/>
      <c r="G6401" s="81"/>
      <c r="H6401" s="84"/>
    </row>
    <row r="6402" spans="1:8">
      <c r="A6402" s="82"/>
      <c r="B6402" s="82"/>
      <c r="C6402" s="84"/>
      <c r="D6402" s="83"/>
      <c r="E6402" s="81"/>
      <c r="F6402" s="81"/>
      <c r="G6402" s="81"/>
      <c r="H6402" s="84"/>
    </row>
    <row r="6403" spans="1:8">
      <c r="A6403" s="82"/>
      <c r="B6403" s="82"/>
      <c r="C6403" s="84"/>
      <c r="D6403" s="83"/>
      <c r="E6403" s="81"/>
      <c r="F6403" s="81"/>
      <c r="G6403" s="81"/>
      <c r="H6403" s="84"/>
    </row>
    <row r="6404" spans="1:8">
      <c r="A6404" s="82"/>
      <c r="B6404" s="82"/>
      <c r="C6404" s="84"/>
      <c r="D6404" s="83"/>
      <c r="E6404" s="81"/>
      <c r="F6404" s="81"/>
      <c r="G6404" s="81"/>
      <c r="H6404" s="84"/>
    </row>
    <row r="6405" spans="1:8">
      <c r="A6405" s="82"/>
      <c r="B6405" s="82"/>
      <c r="C6405" s="84"/>
      <c r="D6405" s="83"/>
      <c r="E6405" s="81"/>
      <c r="F6405" s="81"/>
      <c r="G6405" s="81"/>
      <c r="H6405" s="84"/>
    </row>
    <row r="6406" spans="1:8">
      <c r="A6406" s="82"/>
      <c r="B6406" s="82"/>
      <c r="C6406" s="84"/>
      <c r="D6406" s="83"/>
      <c r="E6406" s="81"/>
      <c r="F6406" s="81"/>
      <c r="G6406" s="81"/>
      <c r="H6406" s="84"/>
    </row>
    <row r="6407" spans="1:8">
      <c r="A6407" s="82"/>
      <c r="B6407" s="82"/>
      <c r="C6407" s="84"/>
      <c r="D6407" s="83"/>
      <c r="E6407" s="81"/>
      <c r="F6407" s="81"/>
      <c r="G6407" s="81"/>
      <c r="H6407" s="84"/>
    </row>
    <row r="6408" spans="1:8">
      <c r="A6408" s="82"/>
      <c r="B6408" s="82"/>
      <c r="C6408" s="84"/>
      <c r="D6408" s="83"/>
      <c r="E6408" s="81"/>
      <c r="F6408" s="81"/>
      <c r="G6408" s="81"/>
      <c r="H6408" s="84"/>
    </row>
    <row r="6409" spans="1:8">
      <c r="A6409" s="82"/>
      <c r="B6409" s="82"/>
      <c r="C6409" s="84"/>
      <c r="D6409" s="83"/>
      <c r="E6409" s="81"/>
      <c r="F6409" s="81"/>
      <c r="G6409" s="81"/>
      <c r="H6409" s="84"/>
    </row>
    <row r="6410" spans="1:8">
      <c r="A6410" s="82"/>
      <c r="B6410" s="82"/>
      <c r="C6410" s="84"/>
      <c r="D6410" s="83"/>
      <c r="E6410" s="81"/>
      <c r="F6410" s="81"/>
      <c r="G6410" s="81"/>
      <c r="H6410" s="84"/>
    </row>
    <row r="6411" spans="1:8">
      <c r="A6411" s="82"/>
      <c r="B6411" s="82"/>
      <c r="C6411" s="84"/>
      <c r="D6411" s="83"/>
      <c r="E6411" s="81"/>
      <c r="F6411" s="81"/>
      <c r="G6411" s="81"/>
      <c r="H6411" s="84"/>
    </row>
    <row r="6412" spans="1:8">
      <c r="A6412" s="82"/>
      <c r="B6412" s="82"/>
      <c r="C6412" s="84"/>
      <c r="D6412" s="83"/>
      <c r="E6412" s="81"/>
      <c r="F6412" s="81"/>
      <c r="G6412" s="81"/>
      <c r="H6412" s="84"/>
    </row>
    <row r="6413" spans="1:8">
      <c r="A6413" s="82"/>
      <c r="B6413" s="82"/>
      <c r="C6413" s="84"/>
      <c r="D6413" s="83"/>
      <c r="E6413" s="81"/>
      <c r="F6413" s="81"/>
      <c r="G6413" s="81"/>
      <c r="H6413" s="84"/>
    </row>
    <row r="6414" spans="1:8">
      <c r="A6414" s="82"/>
      <c r="B6414" s="82"/>
      <c r="C6414" s="84"/>
      <c r="D6414" s="83"/>
      <c r="E6414" s="81"/>
      <c r="F6414" s="81"/>
      <c r="G6414" s="81"/>
      <c r="H6414" s="84"/>
    </row>
    <row r="6415" spans="1:8">
      <c r="A6415" s="82"/>
      <c r="B6415" s="82"/>
      <c r="C6415" s="84"/>
      <c r="D6415" s="83"/>
      <c r="E6415" s="81"/>
      <c r="F6415" s="81"/>
      <c r="G6415" s="81"/>
      <c r="H6415" s="84"/>
    </row>
    <row r="6416" spans="1:8">
      <c r="A6416" s="82"/>
      <c r="B6416" s="82"/>
      <c r="C6416" s="84"/>
      <c r="D6416" s="83"/>
      <c r="E6416" s="81"/>
      <c r="F6416" s="81"/>
      <c r="G6416" s="81"/>
      <c r="H6416" s="84"/>
    </row>
    <row r="6417" spans="1:8">
      <c r="A6417" s="82"/>
      <c r="B6417" s="82"/>
      <c r="C6417" s="84"/>
      <c r="D6417" s="83"/>
      <c r="E6417" s="81"/>
      <c r="F6417" s="81"/>
      <c r="G6417" s="81"/>
      <c r="H6417" s="84"/>
    </row>
    <row r="6418" spans="1:8">
      <c r="A6418" s="82"/>
      <c r="B6418" s="82"/>
      <c r="C6418" s="84"/>
      <c r="D6418" s="83"/>
      <c r="E6418" s="81"/>
      <c r="F6418" s="81"/>
      <c r="G6418" s="81"/>
      <c r="H6418" s="84"/>
    </row>
    <row r="6419" spans="1:8">
      <c r="A6419" s="82"/>
      <c r="B6419" s="82"/>
      <c r="C6419" s="84"/>
      <c r="D6419" s="83"/>
      <c r="E6419" s="81"/>
      <c r="F6419" s="81"/>
      <c r="G6419" s="81"/>
      <c r="H6419" s="84"/>
    </row>
    <row r="6420" spans="1:8">
      <c r="A6420" s="82"/>
      <c r="B6420" s="82"/>
      <c r="C6420" s="84"/>
      <c r="D6420" s="83"/>
      <c r="E6420" s="81"/>
      <c r="F6420" s="81"/>
      <c r="G6420" s="81"/>
      <c r="H6420" s="84"/>
    </row>
    <row r="6421" spans="1:8">
      <c r="A6421" s="82"/>
      <c r="B6421" s="82"/>
      <c r="C6421" s="84"/>
      <c r="D6421" s="83"/>
      <c r="E6421" s="81"/>
      <c r="F6421" s="81"/>
      <c r="G6421" s="81"/>
      <c r="H6421" s="84"/>
    </row>
    <row r="6422" spans="1:8">
      <c r="A6422" s="82"/>
      <c r="B6422" s="82"/>
      <c r="C6422" s="84"/>
      <c r="D6422" s="83"/>
      <c r="E6422" s="81"/>
      <c r="F6422" s="81"/>
      <c r="G6422" s="81"/>
      <c r="H6422" s="84"/>
    </row>
    <row r="6423" spans="1:8">
      <c r="A6423" s="82"/>
      <c r="B6423" s="82"/>
      <c r="C6423" s="84"/>
      <c r="D6423" s="83"/>
      <c r="E6423" s="81"/>
      <c r="F6423" s="81"/>
      <c r="G6423" s="81"/>
      <c r="H6423" s="84"/>
    </row>
    <row r="6424" spans="1:8">
      <c r="A6424" s="82"/>
      <c r="B6424" s="82"/>
      <c r="C6424" s="84"/>
      <c r="D6424" s="83"/>
      <c r="E6424" s="81"/>
      <c r="F6424" s="81"/>
      <c r="G6424" s="81"/>
      <c r="H6424" s="84"/>
    </row>
    <row r="6425" spans="1:8">
      <c r="A6425" s="82"/>
      <c r="B6425" s="82"/>
      <c r="C6425" s="84"/>
      <c r="D6425" s="83"/>
      <c r="E6425" s="81"/>
      <c r="F6425" s="81"/>
      <c r="G6425" s="81"/>
      <c r="H6425" s="84"/>
    </row>
    <row r="6426" spans="1:8">
      <c r="A6426" s="82"/>
      <c r="B6426" s="82"/>
      <c r="C6426" s="84"/>
      <c r="D6426" s="83"/>
      <c r="E6426" s="81"/>
      <c r="F6426" s="81"/>
      <c r="G6426" s="81"/>
      <c r="H6426" s="84"/>
    </row>
    <row r="6427" spans="1:8">
      <c r="A6427" s="82"/>
      <c r="B6427" s="82"/>
      <c r="C6427" s="84"/>
      <c r="D6427" s="83"/>
      <c r="E6427" s="81"/>
      <c r="F6427" s="81"/>
      <c r="G6427" s="81"/>
      <c r="H6427" s="84"/>
    </row>
    <row r="6428" spans="1:8">
      <c r="A6428" s="82"/>
      <c r="B6428" s="82"/>
      <c r="C6428" s="84"/>
      <c r="D6428" s="83"/>
      <c r="E6428" s="81"/>
      <c r="F6428" s="81"/>
      <c r="G6428" s="81"/>
      <c r="H6428" s="84"/>
    </row>
    <row r="6429" spans="1:8">
      <c r="A6429" s="82"/>
      <c r="B6429" s="82"/>
      <c r="C6429" s="84"/>
      <c r="D6429" s="83"/>
      <c r="E6429" s="81"/>
      <c r="F6429" s="81"/>
      <c r="G6429" s="81"/>
      <c r="H6429" s="84"/>
    </row>
    <row r="6430" spans="1:8">
      <c r="A6430" s="82"/>
      <c r="B6430" s="82"/>
      <c r="C6430" s="84"/>
      <c r="D6430" s="83"/>
      <c r="E6430" s="81"/>
      <c r="F6430" s="81"/>
      <c r="G6430" s="81"/>
      <c r="H6430" s="84"/>
    </row>
    <row r="6431" spans="1:8">
      <c r="A6431" s="82"/>
      <c r="B6431" s="82"/>
      <c r="C6431" s="84"/>
      <c r="D6431" s="83"/>
      <c r="E6431" s="81"/>
      <c r="F6431" s="81"/>
      <c r="G6431" s="81"/>
      <c r="H6431" s="84"/>
    </row>
    <row r="6432" spans="1:8">
      <c r="A6432" s="82"/>
      <c r="B6432" s="82"/>
      <c r="C6432" s="84"/>
      <c r="D6432" s="83"/>
      <c r="E6432" s="81"/>
      <c r="F6432" s="81"/>
      <c r="G6432" s="81"/>
      <c r="H6432" s="84"/>
    </row>
    <row r="6433" spans="1:8">
      <c r="A6433" s="82"/>
      <c r="B6433" s="82"/>
      <c r="C6433" s="84"/>
      <c r="D6433" s="83"/>
      <c r="E6433" s="81"/>
      <c r="F6433" s="81"/>
      <c r="G6433" s="81"/>
      <c r="H6433" s="84"/>
    </row>
    <row r="6434" spans="1:8">
      <c r="A6434" s="82"/>
      <c r="B6434" s="82"/>
      <c r="C6434" s="84"/>
      <c r="D6434" s="83"/>
      <c r="E6434" s="81"/>
      <c r="F6434" s="81"/>
      <c r="G6434" s="81"/>
      <c r="H6434" s="84"/>
    </row>
    <row r="6435" spans="1:8">
      <c r="A6435" s="82"/>
      <c r="B6435" s="82"/>
      <c r="C6435" s="84"/>
      <c r="D6435" s="83"/>
      <c r="E6435" s="81"/>
      <c r="F6435" s="81"/>
      <c r="G6435" s="81"/>
      <c r="H6435" s="84"/>
    </row>
    <row r="6436" spans="1:8">
      <c r="A6436" s="82"/>
      <c r="B6436" s="82"/>
      <c r="C6436" s="84"/>
      <c r="D6436" s="83"/>
      <c r="E6436" s="81"/>
      <c r="F6436" s="81"/>
      <c r="G6436" s="81"/>
      <c r="H6436" s="84"/>
    </row>
    <row r="6437" spans="1:8">
      <c r="A6437" s="82"/>
      <c r="B6437" s="82"/>
      <c r="C6437" s="84"/>
      <c r="D6437" s="83"/>
      <c r="E6437" s="81"/>
      <c r="F6437" s="81"/>
      <c r="G6437" s="81"/>
      <c r="H6437" s="84"/>
    </row>
    <row r="6438" spans="1:8">
      <c r="A6438" s="82"/>
      <c r="B6438" s="82"/>
      <c r="C6438" s="84"/>
      <c r="D6438" s="83"/>
      <c r="E6438" s="81"/>
      <c r="F6438" s="81"/>
      <c r="G6438" s="81"/>
      <c r="H6438" s="84"/>
    </row>
    <row r="6439" spans="1:8">
      <c r="A6439" s="82"/>
      <c r="B6439" s="82"/>
      <c r="C6439" s="84"/>
      <c r="D6439" s="83"/>
      <c r="E6439" s="81"/>
      <c r="F6439" s="81"/>
      <c r="G6439" s="81"/>
      <c r="H6439" s="84"/>
    </row>
    <row r="6440" spans="1:8">
      <c r="A6440" s="82"/>
      <c r="B6440" s="82"/>
      <c r="C6440" s="84"/>
      <c r="D6440" s="83"/>
      <c r="E6440" s="81"/>
      <c r="F6440" s="81"/>
      <c r="G6440" s="81"/>
      <c r="H6440" s="84"/>
    </row>
    <row r="6441" spans="1:8">
      <c r="A6441" s="82"/>
      <c r="B6441" s="82"/>
      <c r="C6441" s="84"/>
      <c r="D6441" s="83"/>
      <c r="E6441" s="81"/>
      <c r="F6441" s="81"/>
      <c r="G6441" s="81"/>
      <c r="H6441" s="84"/>
    </row>
    <row r="6442" spans="1:8">
      <c r="A6442" s="82"/>
      <c r="B6442" s="82"/>
      <c r="C6442" s="84"/>
      <c r="D6442" s="83"/>
      <c r="E6442" s="81"/>
      <c r="F6442" s="81"/>
      <c r="G6442" s="81"/>
      <c r="H6442" s="84"/>
    </row>
    <row r="6443" spans="1:8">
      <c r="A6443" s="82"/>
      <c r="B6443" s="82"/>
      <c r="C6443" s="84"/>
      <c r="D6443" s="83"/>
      <c r="E6443" s="81"/>
      <c r="F6443" s="81"/>
      <c r="G6443" s="81"/>
      <c r="H6443" s="84"/>
    </row>
    <row r="6444" spans="1:8">
      <c r="A6444" s="82"/>
      <c r="B6444" s="82"/>
      <c r="C6444" s="84"/>
      <c r="D6444" s="83"/>
      <c r="E6444" s="81"/>
      <c r="F6444" s="81"/>
      <c r="G6444" s="81"/>
      <c r="H6444" s="84"/>
    </row>
    <row r="6445" spans="1:8">
      <c r="A6445" s="82"/>
      <c r="B6445" s="82"/>
      <c r="C6445" s="84"/>
      <c r="D6445" s="83"/>
      <c r="E6445" s="81"/>
      <c r="F6445" s="81"/>
      <c r="G6445" s="81"/>
      <c r="H6445" s="84"/>
    </row>
    <row r="6446" spans="1:8">
      <c r="A6446" s="82"/>
      <c r="B6446" s="82"/>
      <c r="C6446" s="84"/>
      <c r="D6446" s="83"/>
      <c r="E6446" s="81"/>
      <c r="F6446" s="81"/>
      <c r="G6446" s="81"/>
      <c r="H6446" s="84"/>
    </row>
    <row r="6447" spans="1:8">
      <c r="A6447" s="82"/>
      <c r="B6447" s="82"/>
      <c r="C6447" s="84"/>
      <c r="D6447" s="83"/>
      <c r="E6447" s="81"/>
      <c r="F6447" s="81"/>
      <c r="G6447" s="81"/>
      <c r="H6447" s="84"/>
    </row>
    <row r="6448" spans="1:8">
      <c r="A6448" s="82"/>
      <c r="B6448" s="82"/>
      <c r="C6448" s="84"/>
      <c r="D6448" s="83"/>
      <c r="E6448" s="81"/>
      <c r="F6448" s="81"/>
      <c r="G6448" s="81"/>
      <c r="H6448" s="84"/>
    </row>
    <row r="6449" spans="1:8">
      <c r="A6449" s="82"/>
      <c r="B6449" s="82"/>
      <c r="C6449" s="84"/>
      <c r="D6449" s="83"/>
      <c r="E6449" s="81"/>
      <c r="F6449" s="81"/>
      <c r="G6449" s="81"/>
      <c r="H6449" s="84"/>
    </row>
    <row r="6450" spans="1:8">
      <c r="A6450" s="82"/>
      <c r="B6450" s="82"/>
      <c r="C6450" s="84"/>
      <c r="D6450" s="83"/>
      <c r="E6450" s="81"/>
      <c r="F6450" s="81"/>
      <c r="G6450" s="81"/>
      <c r="H6450" s="84"/>
    </row>
    <row r="6451" spans="1:8">
      <c r="A6451" s="82"/>
      <c r="B6451" s="82"/>
      <c r="C6451" s="84"/>
      <c r="D6451" s="83"/>
      <c r="E6451" s="81"/>
      <c r="F6451" s="81"/>
      <c r="G6451" s="81"/>
      <c r="H6451" s="84"/>
    </row>
    <row r="6452" spans="1:8">
      <c r="A6452" s="82"/>
      <c r="B6452" s="82"/>
      <c r="C6452" s="84"/>
      <c r="D6452" s="83"/>
      <c r="E6452" s="81"/>
      <c r="F6452" s="81"/>
      <c r="G6452" s="81"/>
      <c r="H6452" s="84"/>
    </row>
    <row r="6453" spans="1:8">
      <c r="A6453" s="82"/>
      <c r="B6453" s="82"/>
      <c r="C6453" s="84"/>
      <c r="D6453" s="83"/>
      <c r="E6453" s="81"/>
      <c r="F6453" s="81"/>
      <c r="G6453" s="81"/>
      <c r="H6453" s="84"/>
    </row>
    <row r="6454" spans="1:8">
      <c r="A6454" s="82"/>
      <c r="B6454" s="82"/>
      <c r="C6454" s="84"/>
      <c r="D6454" s="83"/>
      <c r="E6454" s="81"/>
      <c r="F6454" s="81"/>
      <c r="G6454" s="81"/>
      <c r="H6454" s="84"/>
    </row>
    <row r="6455" spans="1:8">
      <c r="A6455" s="82"/>
      <c r="B6455" s="82"/>
      <c r="C6455" s="84"/>
      <c r="D6455" s="83"/>
      <c r="E6455" s="81"/>
      <c r="F6455" s="81"/>
      <c r="G6455" s="81"/>
      <c r="H6455" s="84"/>
    </row>
    <row r="6456" spans="1:8">
      <c r="A6456" s="82"/>
      <c r="B6456" s="82"/>
      <c r="C6456" s="84"/>
      <c r="D6456" s="83"/>
      <c r="E6456" s="81"/>
      <c r="F6456" s="81"/>
      <c r="G6456" s="81"/>
      <c r="H6456" s="84"/>
    </row>
    <row r="6457" spans="1:8">
      <c r="A6457" s="82"/>
      <c r="B6457" s="82"/>
      <c r="C6457" s="84"/>
      <c r="D6457" s="83"/>
      <c r="E6457" s="81"/>
      <c r="F6457" s="81"/>
      <c r="G6457" s="81"/>
      <c r="H6457" s="84"/>
    </row>
    <row r="6458" spans="1:8">
      <c r="A6458" s="82"/>
      <c r="B6458" s="82"/>
      <c r="C6458" s="84"/>
      <c r="D6458" s="83"/>
      <c r="E6458" s="81"/>
      <c r="F6458" s="81"/>
      <c r="G6458" s="81"/>
      <c r="H6458" s="84"/>
    </row>
    <row r="6459" spans="1:8">
      <c r="A6459" s="82"/>
      <c r="B6459" s="82"/>
      <c r="C6459" s="84"/>
      <c r="D6459" s="83"/>
      <c r="E6459" s="81"/>
      <c r="F6459" s="81"/>
      <c r="G6459" s="81"/>
      <c r="H6459" s="84"/>
    </row>
    <row r="6460" spans="1:8">
      <c r="A6460" s="82"/>
      <c r="B6460" s="82"/>
      <c r="C6460" s="84"/>
      <c r="D6460" s="83"/>
      <c r="E6460" s="81"/>
      <c r="F6460" s="81"/>
      <c r="G6460" s="81"/>
      <c r="H6460" s="84"/>
    </row>
    <row r="6461" spans="1:8">
      <c r="A6461" s="82"/>
      <c r="B6461" s="82"/>
      <c r="C6461" s="84"/>
      <c r="D6461" s="83"/>
      <c r="E6461" s="81"/>
      <c r="F6461" s="81"/>
      <c r="G6461" s="81"/>
      <c r="H6461" s="84"/>
    </row>
    <row r="6462" spans="1:8">
      <c r="A6462" s="82"/>
      <c r="B6462" s="82"/>
      <c r="C6462" s="84"/>
      <c r="D6462" s="83"/>
      <c r="E6462" s="81"/>
      <c r="F6462" s="81"/>
      <c r="G6462" s="81"/>
      <c r="H6462" s="84"/>
    </row>
    <row r="6463" spans="1:8">
      <c r="A6463" s="82"/>
      <c r="B6463" s="82"/>
      <c r="C6463" s="84"/>
      <c r="D6463" s="83"/>
      <c r="E6463" s="81"/>
      <c r="F6463" s="81"/>
      <c r="G6463" s="81"/>
      <c r="H6463" s="84"/>
    </row>
    <row r="6464" spans="1:8">
      <c r="A6464" s="82"/>
      <c r="B6464" s="82"/>
      <c r="C6464" s="84"/>
      <c r="D6464" s="83"/>
      <c r="E6464" s="81"/>
      <c r="F6464" s="81"/>
      <c r="G6464" s="81"/>
      <c r="H6464" s="84"/>
    </row>
    <row r="6465" spans="1:8">
      <c r="A6465" s="82"/>
      <c r="B6465" s="82"/>
      <c r="C6465" s="84"/>
      <c r="D6465" s="83"/>
      <c r="E6465" s="81"/>
      <c r="F6465" s="81"/>
      <c r="G6465" s="81"/>
      <c r="H6465" s="84"/>
    </row>
    <row r="6466" spans="1:8">
      <c r="A6466" s="82"/>
      <c r="B6466" s="82"/>
      <c r="C6466" s="84"/>
      <c r="D6466" s="83"/>
      <c r="E6466" s="81"/>
      <c r="F6466" s="81"/>
      <c r="G6466" s="81"/>
      <c r="H6466" s="84"/>
    </row>
    <row r="6467" spans="1:8">
      <c r="A6467" s="82"/>
      <c r="B6467" s="82"/>
      <c r="C6467" s="84"/>
      <c r="D6467" s="83"/>
      <c r="E6467" s="81"/>
      <c r="F6467" s="81"/>
      <c r="G6467" s="81"/>
      <c r="H6467" s="84"/>
    </row>
    <row r="6468" spans="1:8">
      <c r="A6468" s="82"/>
      <c r="B6468" s="82"/>
      <c r="C6468" s="84"/>
      <c r="D6468" s="83"/>
      <c r="E6468" s="81"/>
      <c r="F6468" s="81"/>
      <c r="G6468" s="81"/>
      <c r="H6468" s="84"/>
    </row>
    <row r="6469" spans="1:8">
      <c r="A6469" s="82"/>
      <c r="B6469" s="82"/>
      <c r="C6469" s="84"/>
      <c r="D6469" s="83"/>
      <c r="E6469" s="81"/>
      <c r="F6469" s="81"/>
      <c r="G6469" s="81"/>
      <c r="H6469" s="84"/>
    </row>
    <row r="6470" spans="1:8">
      <c r="A6470" s="82"/>
      <c r="B6470" s="82"/>
      <c r="C6470" s="84"/>
      <c r="D6470" s="83"/>
      <c r="E6470" s="81"/>
      <c r="F6470" s="81"/>
      <c r="G6470" s="81"/>
      <c r="H6470" s="84"/>
    </row>
    <row r="6471" spans="1:8">
      <c r="A6471" s="82"/>
      <c r="B6471" s="82"/>
      <c r="C6471" s="84"/>
      <c r="D6471" s="83"/>
      <c r="E6471" s="81"/>
      <c r="F6471" s="81"/>
      <c r="G6471" s="81"/>
      <c r="H6471" s="84"/>
    </row>
    <row r="6472" spans="1:8">
      <c r="A6472" s="82"/>
      <c r="B6472" s="82"/>
      <c r="C6472" s="84"/>
      <c r="D6472" s="83"/>
      <c r="E6472" s="81"/>
      <c r="F6472" s="81"/>
      <c r="G6472" s="81"/>
      <c r="H6472" s="84"/>
    </row>
    <row r="6473" spans="1:8">
      <c r="A6473" s="82"/>
      <c r="B6473" s="82"/>
      <c r="C6473" s="84"/>
      <c r="D6473" s="83"/>
      <c r="E6473" s="81"/>
      <c r="F6473" s="81"/>
      <c r="G6473" s="81"/>
      <c r="H6473" s="84"/>
    </row>
    <row r="6474" spans="1:8">
      <c r="A6474" s="82"/>
      <c r="B6474" s="82"/>
      <c r="C6474" s="84"/>
      <c r="D6474" s="83"/>
      <c r="E6474" s="81"/>
      <c r="F6474" s="81"/>
      <c r="G6474" s="81"/>
      <c r="H6474" s="84"/>
    </row>
    <row r="6475" spans="1:8">
      <c r="A6475" s="82"/>
      <c r="B6475" s="82"/>
      <c r="C6475" s="84"/>
      <c r="D6475" s="83"/>
      <c r="E6475" s="81"/>
      <c r="F6475" s="81"/>
      <c r="G6475" s="81"/>
      <c r="H6475" s="84"/>
    </row>
    <row r="6476" spans="1:8">
      <c r="A6476" s="82"/>
      <c r="B6476" s="82"/>
      <c r="C6476" s="84"/>
      <c r="D6476" s="83"/>
      <c r="E6476" s="81"/>
      <c r="F6476" s="81"/>
      <c r="G6476" s="81"/>
      <c r="H6476" s="84"/>
    </row>
    <row r="6477" spans="1:8">
      <c r="A6477" s="82"/>
      <c r="B6477" s="82"/>
      <c r="C6477" s="84"/>
      <c r="D6477" s="83"/>
      <c r="E6477" s="81"/>
      <c r="F6477" s="81"/>
      <c r="G6477" s="81"/>
      <c r="H6477" s="84"/>
    </row>
    <row r="6478" spans="1:8">
      <c r="A6478" s="82"/>
      <c r="B6478" s="82"/>
      <c r="C6478" s="84"/>
      <c r="D6478" s="83"/>
      <c r="E6478" s="81"/>
      <c r="F6478" s="81"/>
      <c r="G6478" s="81"/>
      <c r="H6478" s="84"/>
    </row>
    <row r="6479" spans="1:8">
      <c r="A6479" s="82"/>
      <c r="B6479" s="82"/>
      <c r="C6479" s="84"/>
      <c r="D6479" s="83"/>
      <c r="E6479" s="81"/>
      <c r="F6479" s="81"/>
      <c r="G6479" s="81"/>
      <c r="H6479" s="84"/>
    </row>
    <row r="6480" spans="1:8">
      <c r="A6480" s="82"/>
      <c r="B6480" s="82"/>
      <c r="C6480" s="84"/>
      <c r="D6480" s="83"/>
      <c r="E6480" s="81"/>
      <c r="F6480" s="81"/>
      <c r="G6480" s="81"/>
      <c r="H6480" s="84"/>
    </row>
    <row r="6481" spans="1:8">
      <c r="A6481" s="82"/>
      <c r="B6481" s="82"/>
      <c r="C6481" s="84"/>
      <c r="D6481" s="83"/>
      <c r="E6481" s="81"/>
      <c r="F6481" s="81"/>
      <c r="G6481" s="81"/>
      <c r="H6481" s="84"/>
    </row>
    <row r="6482" spans="1:8">
      <c r="A6482" s="82"/>
      <c r="B6482" s="82"/>
      <c r="C6482" s="84"/>
      <c r="D6482" s="83"/>
      <c r="E6482" s="81"/>
      <c r="F6482" s="81"/>
      <c r="G6482" s="81"/>
      <c r="H6482" s="84"/>
    </row>
    <row r="6483" spans="1:8">
      <c r="A6483" s="82"/>
      <c r="B6483" s="82"/>
      <c r="C6483" s="84"/>
      <c r="D6483" s="83"/>
      <c r="E6483" s="81"/>
      <c r="F6483" s="81"/>
      <c r="G6483" s="81"/>
      <c r="H6483" s="84"/>
    </row>
    <row r="6484" spans="1:8">
      <c r="A6484" s="82"/>
      <c r="B6484" s="82"/>
      <c r="C6484" s="84"/>
      <c r="D6484" s="83"/>
      <c r="E6484" s="81"/>
      <c r="F6484" s="81"/>
      <c r="G6484" s="81"/>
      <c r="H6484" s="84"/>
    </row>
    <row r="6485" spans="1:8">
      <c r="A6485" s="82"/>
      <c r="B6485" s="82"/>
      <c r="C6485" s="84"/>
      <c r="D6485" s="83"/>
      <c r="E6485" s="81"/>
      <c r="F6485" s="81"/>
      <c r="G6485" s="81"/>
      <c r="H6485" s="84"/>
    </row>
    <row r="6486" spans="1:8">
      <c r="A6486" s="82"/>
      <c r="B6486" s="82"/>
      <c r="C6486" s="84"/>
      <c r="D6486" s="83"/>
      <c r="E6486" s="81"/>
      <c r="F6486" s="81"/>
      <c r="G6486" s="81"/>
      <c r="H6486" s="84"/>
    </row>
    <row r="6487" spans="1:8">
      <c r="A6487" s="82"/>
      <c r="B6487" s="82"/>
      <c r="C6487" s="84"/>
      <c r="D6487" s="83"/>
      <c r="E6487" s="81"/>
      <c r="F6487" s="81"/>
      <c r="G6487" s="81"/>
      <c r="H6487" s="84"/>
    </row>
    <row r="6488" spans="1:8">
      <c r="A6488" s="82"/>
      <c r="B6488" s="82"/>
      <c r="C6488" s="84"/>
      <c r="D6488" s="83"/>
      <c r="E6488" s="81"/>
      <c r="F6488" s="81"/>
      <c r="G6488" s="81"/>
      <c r="H6488" s="84"/>
    </row>
    <row r="6489" spans="1:8">
      <c r="A6489" s="82"/>
      <c r="B6489" s="82"/>
      <c r="C6489" s="84"/>
      <c r="D6489" s="83"/>
      <c r="E6489" s="81"/>
      <c r="F6489" s="81"/>
      <c r="G6489" s="81"/>
      <c r="H6489" s="84"/>
    </row>
    <row r="6490" spans="1:8">
      <c r="A6490" s="82"/>
      <c r="B6490" s="82"/>
      <c r="C6490" s="84"/>
      <c r="D6490" s="83"/>
      <c r="E6490" s="81"/>
      <c r="F6490" s="81"/>
      <c r="G6490" s="81"/>
      <c r="H6490" s="84"/>
    </row>
    <row r="6491" spans="1:8">
      <c r="A6491" s="82"/>
      <c r="B6491" s="82"/>
      <c r="C6491" s="84"/>
      <c r="D6491" s="83"/>
      <c r="E6491" s="81"/>
      <c r="F6491" s="81"/>
      <c r="G6491" s="81"/>
      <c r="H6491" s="84"/>
    </row>
    <row r="6492" spans="1:8">
      <c r="A6492" s="82"/>
      <c r="B6492" s="82"/>
      <c r="C6492" s="84"/>
      <c r="D6492" s="83"/>
      <c r="E6492" s="81"/>
      <c r="F6492" s="81"/>
      <c r="G6492" s="81"/>
      <c r="H6492" s="84"/>
    </row>
    <row r="6493" spans="1:8">
      <c r="A6493" s="82"/>
      <c r="B6493" s="82"/>
      <c r="C6493" s="84"/>
      <c r="D6493" s="83"/>
      <c r="E6493" s="81"/>
      <c r="F6493" s="81"/>
      <c r="G6493" s="81"/>
      <c r="H6493" s="84"/>
    </row>
    <row r="6494" spans="1:8">
      <c r="A6494" s="82"/>
      <c r="B6494" s="82"/>
      <c r="C6494" s="84"/>
      <c r="D6494" s="83"/>
      <c r="E6494" s="81"/>
      <c r="F6494" s="81"/>
      <c r="G6494" s="81"/>
      <c r="H6494" s="84"/>
    </row>
    <row r="6495" spans="1:8">
      <c r="A6495" s="82"/>
      <c r="B6495" s="82"/>
      <c r="C6495" s="84"/>
      <c r="D6495" s="83"/>
      <c r="E6495" s="81"/>
      <c r="F6495" s="81"/>
      <c r="G6495" s="81"/>
      <c r="H6495" s="84"/>
    </row>
    <row r="6496" spans="1:8">
      <c r="A6496" s="82"/>
      <c r="B6496" s="82"/>
      <c r="C6496" s="84"/>
      <c r="D6496" s="83"/>
      <c r="E6496" s="81"/>
      <c r="F6496" s="81"/>
      <c r="G6496" s="81"/>
      <c r="H6496" s="84"/>
    </row>
    <row r="6497" spans="1:8">
      <c r="A6497" s="82"/>
      <c r="B6497" s="82"/>
      <c r="C6497" s="84"/>
      <c r="D6497" s="83"/>
      <c r="E6497" s="81"/>
      <c r="F6497" s="81"/>
      <c r="G6497" s="81"/>
      <c r="H6497" s="84"/>
    </row>
    <row r="6498" spans="1:8">
      <c r="A6498" s="82"/>
      <c r="B6498" s="82"/>
      <c r="C6498" s="84"/>
      <c r="D6498" s="83"/>
      <c r="E6498" s="81"/>
      <c r="F6498" s="81"/>
      <c r="G6498" s="81"/>
      <c r="H6498" s="84"/>
    </row>
    <row r="6499" spans="1:8">
      <c r="A6499" s="82"/>
      <c r="B6499" s="82"/>
      <c r="C6499" s="84"/>
      <c r="D6499" s="83"/>
      <c r="E6499" s="81"/>
      <c r="F6499" s="81"/>
      <c r="G6499" s="81"/>
      <c r="H6499" s="84"/>
    </row>
    <row r="6500" spans="1:8">
      <c r="A6500" s="82"/>
      <c r="B6500" s="82"/>
      <c r="C6500" s="84"/>
      <c r="D6500" s="83"/>
      <c r="E6500" s="81"/>
      <c r="F6500" s="81"/>
      <c r="G6500" s="81"/>
      <c r="H6500" s="84"/>
    </row>
    <row r="6501" spans="1:8">
      <c r="A6501" s="82"/>
      <c r="B6501" s="82"/>
      <c r="C6501" s="84"/>
      <c r="D6501" s="83"/>
      <c r="E6501" s="81"/>
      <c r="F6501" s="81"/>
      <c r="G6501" s="81"/>
      <c r="H6501" s="84"/>
    </row>
    <row r="6502" spans="1:8">
      <c r="A6502" s="82"/>
      <c r="B6502" s="82"/>
      <c r="C6502" s="84"/>
      <c r="D6502" s="83"/>
      <c r="E6502" s="81"/>
      <c r="F6502" s="81"/>
      <c r="G6502" s="81"/>
      <c r="H6502" s="84"/>
    </row>
    <row r="6503" spans="1:8">
      <c r="A6503" s="82"/>
      <c r="B6503" s="82"/>
      <c r="C6503" s="84"/>
      <c r="D6503" s="83"/>
      <c r="E6503" s="81"/>
      <c r="F6503" s="81"/>
      <c r="G6503" s="81"/>
      <c r="H6503" s="84"/>
    </row>
    <row r="6504" spans="1:8">
      <c r="A6504" s="82"/>
      <c r="B6504" s="82"/>
      <c r="C6504" s="84"/>
      <c r="D6504" s="83"/>
      <c r="E6504" s="81"/>
      <c r="F6504" s="81"/>
      <c r="G6504" s="81"/>
      <c r="H6504" s="84"/>
    </row>
    <row r="6505" spans="1:8">
      <c r="A6505" s="82"/>
      <c r="B6505" s="82"/>
      <c r="C6505" s="84"/>
      <c r="D6505" s="83"/>
      <c r="E6505" s="81"/>
      <c r="F6505" s="81"/>
      <c r="G6505" s="81"/>
      <c r="H6505" s="84"/>
    </row>
    <row r="6506" spans="1:8">
      <c r="A6506" s="82"/>
      <c r="B6506" s="82"/>
      <c r="C6506" s="84"/>
      <c r="D6506" s="83"/>
      <c r="E6506" s="81"/>
      <c r="F6506" s="81"/>
      <c r="G6506" s="81"/>
      <c r="H6506" s="84"/>
    </row>
    <row r="6507" spans="1:8">
      <c r="A6507" s="82"/>
      <c r="B6507" s="82"/>
      <c r="C6507" s="84"/>
      <c r="D6507" s="83"/>
      <c r="E6507" s="81"/>
      <c r="F6507" s="81"/>
      <c r="G6507" s="81"/>
      <c r="H6507" s="84"/>
    </row>
    <row r="6508" spans="1:8">
      <c r="A6508" s="82"/>
      <c r="B6508" s="82"/>
      <c r="C6508" s="84"/>
      <c r="D6508" s="83"/>
      <c r="E6508" s="81"/>
      <c r="F6508" s="81"/>
      <c r="G6508" s="81"/>
      <c r="H6508" s="84"/>
    </row>
    <row r="6509" spans="1:8">
      <c r="A6509" s="82"/>
      <c r="B6509" s="82"/>
      <c r="C6509" s="84"/>
      <c r="D6509" s="83"/>
      <c r="E6509" s="81"/>
      <c r="F6509" s="81"/>
      <c r="G6509" s="81"/>
      <c r="H6509" s="84"/>
    </row>
    <row r="6510" spans="1:8">
      <c r="A6510" s="82"/>
      <c r="B6510" s="82"/>
      <c r="C6510" s="84"/>
      <c r="D6510" s="83"/>
      <c r="E6510" s="81"/>
      <c r="F6510" s="81"/>
      <c r="G6510" s="81"/>
      <c r="H6510" s="84"/>
    </row>
    <row r="6511" spans="1:8">
      <c r="A6511" s="82"/>
      <c r="B6511" s="82"/>
      <c r="C6511" s="84"/>
      <c r="D6511" s="83"/>
      <c r="E6511" s="81"/>
      <c r="F6511" s="81"/>
      <c r="G6511" s="81"/>
      <c r="H6511" s="84"/>
    </row>
    <row r="6512" spans="1:8">
      <c r="A6512" s="82"/>
      <c r="B6512" s="82"/>
      <c r="C6512" s="84"/>
      <c r="D6512" s="83"/>
      <c r="E6512" s="81"/>
      <c r="F6512" s="81"/>
      <c r="G6512" s="81"/>
      <c r="H6512" s="84"/>
    </row>
    <row r="6513" spans="1:8">
      <c r="A6513" s="82"/>
      <c r="B6513" s="82"/>
      <c r="C6513" s="84"/>
      <c r="D6513" s="83"/>
      <c r="E6513" s="81"/>
      <c r="F6513" s="81"/>
      <c r="G6513" s="81"/>
      <c r="H6513" s="84"/>
    </row>
    <row r="6514" spans="1:8">
      <c r="A6514" s="82"/>
      <c r="B6514" s="82"/>
      <c r="C6514" s="84"/>
      <c r="D6514" s="83"/>
      <c r="E6514" s="81"/>
      <c r="F6514" s="81"/>
      <c r="G6514" s="81"/>
      <c r="H6514" s="84"/>
    </row>
    <row r="6515" spans="1:8">
      <c r="A6515" s="82"/>
      <c r="B6515" s="82"/>
      <c r="C6515" s="84"/>
      <c r="D6515" s="83"/>
      <c r="E6515" s="81"/>
      <c r="F6515" s="81"/>
      <c r="G6515" s="81"/>
      <c r="H6515" s="84"/>
    </row>
    <row r="6516" spans="1:8">
      <c r="A6516" s="82"/>
      <c r="B6516" s="82"/>
      <c r="C6516" s="84"/>
      <c r="D6516" s="83"/>
      <c r="E6516" s="81"/>
      <c r="F6516" s="81"/>
      <c r="G6516" s="81"/>
      <c r="H6516" s="84"/>
    </row>
    <row r="6517" spans="1:8">
      <c r="A6517" s="82"/>
      <c r="B6517" s="82"/>
      <c r="C6517" s="84"/>
      <c r="D6517" s="83"/>
      <c r="E6517" s="81"/>
      <c r="F6517" s="81"/>
      <c r="G6517" s="81"/>
      <c r="H6517" s="84"/>
    </row>
    <row r="6518" spans="1:8">
      <c r="A6518" s="82"/>
      <c r="B6518" s="82"/>
      <c r="C6518" s="84"/>
      <c r="D6518" s="83"/>
      <c r="E6518" s="81"/>
      <c r="F6518" s="81"/>
      <c r="G6518" s="81"/>
      <c r="H6518" s="84"/>
    </row>
    <row r="6519" spans="1:8">
      <c r="A6519" s="82"/>
      <c r="B6519" s="82"/>
      <c r="C6519" s="84"/>
      <c r="D6519" s="83"/>
      <c r="E6519" s="81"/>
      <c r="F6519" s="81"/>
      <c r="G6519" s="81"/>
      <c r="H6519" s="84"/>
    </row>
    <row r="6520" spans="1:8">
      <c r="A6520" s="82"/>
      <c r="B6520" s="82"/>
      <c r="C6520" s="84"/>
      <c r="D6520" s="83"/>
      <c r="E6520" s="81"/>
      <c r="F6520" s="81"/>
      <c r="G6520" s="81"/>
      <c r="H6520" s="84"/>
    </row>
    <row r="6521" spans="1:8">
      <c r="A6521" s="82"/>
      <c r="B6521" s="82"/>
      <c r="C6521" s="84"/>
      <c r="D6521" s="83"/>
      <c r="E6521" s="81"/>
      <c r="F6521" s="81"/>
      <c r="G6521" s="81"/>
      <c r="H6521" s="84"/>
    </row>
    <row r="6522" spans="1:8">
      <c r="A6522" s="82"/>
      <c r="B6522" s="82"/>
      <c r="C6522" s="84"/>
      <c r="D6522" s="83"/>
      <c r="E6522" s="81"/>
      <c r="F6522" s="81"/>
      <c r="G6522" s="81"/>
      <c r="H6522" s="84"/>
    </row>
    <row r="6523" spans="1:8">
      <c r="A6523" s="82"/>
      <c r="B6523" s="82"/>
      <c r="C6523" s="84"/>
      <c r="D6523" s="83"/>
      <c r="E6523" s="81"/>
      <c r="F6523" s="81"/>
      <c r="G6523" s="81"/>
      <c r="H6523" s="84"/>
    </row>
    <row r="6524" spans="1:8">
      <c r="A6524" s="82"/>
      <c r="B6524" s="82"/>
      <c r="C6524" s="84"/>
      <c r="D6524" s="83"/>
      <c r="E6524" s="81"/>
      <c r="F6524" s="81"/>
      <c r="G6524" s="81"/>
      <c r="H6524" s="84"/>
    </row>
    <row r="6525" spans="1:8">
      <c r="A6525" s="82"/>
      <c r="B6525" s="82"/>
      <c r="C6525" s="84"/>
      <c r="D6525" s="83"/>
      <c r="E6525" s="81"/>
      <c r="F6525" s="81"/>
      <c r="G6525" s="81"/>
      <c r="H6525" s="84"/>
    </row>
    <row r="6526" spans="1:8">
      <c r="A6526" s="82"/>
      <c r="B6526" s="82"/>
      <c r="C6526" s="84"/>
      <c r="D6526" s="83"/>
      <c r="E6526" s="81"/>
      <c r="F6526" s="81"/>
      <c r="G6526" s="81"/>
      <c r="H6526" s="84"/>
    </row>
    <row r="6527" spans="1:8">
      <c r="A6527" s="82"/>
      <c r="B6527" s="82"/>
      <c r="C6527" s="84"/>
      <c r="D6527" s="83"/>
      <c r="E6527" s="81"/>
      <c r="F6527" s="81"/>
      <c r="G6527" s="81"/>
      <c r="H6527" s="84"/>
    </row>
    <row r="6528" spans="1:8">
      <c r="A6528" s="82"/>
      <c r="B6528" s="82"/>
      <c r="C6528" s="84"/>
      <c r="D6528" s="83"/>
      <c r="E6528" s="81"/>
      <c r="F6528" s="81"/>
      <c r="G6528" s="81"/>
      <c r="H6528" s="84"/>
    </row>
    <row r="6529" spans="1:8">
      <c r="A6529" s="82"/>
      <c r="B6529" s="82"/>
      <c r="C6529" s="84"/>
      <c r="D6529" s="83"/>
      <c r="E6529" s="81"/>
      <c r="F6529" s="81"/>
      <c r="G6529" s="81"/>
      <c r="H6529" s="84"/>
    </row>
    <row r="6530" spans="1:8">
      <c r="A6530" s="82"/>
      <c r="B6530" s="82"/>
      <c r="C6530" s="84"/>
      <c r="D6530" s="83"/>
      <c r="E6530" s="81"/>
      <c r="F6530" s="81"/>
      <c r="G6530" s="81"/>
      <c r="H6530" s="84"/>
    </row>
    <row r="6531" spans="1:8">
      <c r="A6531" s="82"/>
      <c r="B6531" s="82"/>
      <c r="C6531" s="84"/>
      <c r="D6531" s="83"/>
      <c r="E6531" s="81"/>
      <c r="F6531" s="81"/>
      <c r="G6531" s="81"/>
      <c r="H6531" s="84"/>
    </row>
    <row r="6532" spans="1:8">
      <c r="A6532" s="82"/>
      <c r="B6532" s="82"/>
      <c r="C6532" s="84"/>
      <c r="D6532" s="83"/>
      <c r="E6532" s="81"/>
      <c r="F6532" s="81"/>
      <c r="G6532" s="81"/>
      <c r="H6532" s="84"/>
    </row>
    <row r="6533" spans="1:8">
      <c r="A6533" s="82"/>
      <c r="B6533" s="82"/>
      <c r="C6533" s="84"/>
      <c r="D6533" s="83"/>
      <c r="E6533" s="81"/>
      <c r="F6533" s="81"/>
      <c r="G6533" s="81"/>
      <c r="H6533" s="84"/>
    </row>
    <row r="6534" spans="1:8">
      <c r="A6534" s="82"/>
      <c r="B6534" s="82"/>
      <c r="C6534" s="84"/>
      <c r="D6534" s="83"/>
      <c r="E6534" s="81"/>
      <c r="F6534" s="81"/>
      <c r="G6534" s="81"/>
      <c r="H6534" s="84"/>
    </row>
    <row r="6535" spans="1:8">
      <c r="A6535" s="82"/>
      <c r="B6535" s="82"/>
      <c r="C6535" s="84"/>
      <c r="D6535" s="83"/>
      <c r="E6535" s="81"/>
      <c r="F6535" s="81"/>
      <c r="G6535" s="81"/>
      <c r="H6535" s="84"/>
    </row>
    <row r="6536" spans="1:8">
      <c r="A6536" s="82"/>
      <c r="B6536" s="82"/>
      <c r="C6536" s="84"/>
      <c r="D6536" s="83"/>
      <c r="E6536" s="81"/>
      <c r="F6536" s="81"/>
      <c r="G6536" s="81"/>
      <c r="H6536" s="84"/>
    </row>
    <row r="6537" spans="1:8">
      <c r="A6537" s="82"/>
      <c r="B6537" s="82"/>
      <c r="C6537" s="84"/>
      <c r="D6537" s="83"/>
      <c r="E6537" s="81"/>
      <c r="F6537" s="81"/>
      <c r="G6537" s="81"/>
      <c r="H6537" s="84"/>
    </row>
    <row r="6538" spans="1:8">
      <c r="A6538" s="82"/>
      <c r="B6538" s="82"/>
      <c r="C6538" s="84"/>
      <c r="D6538" s="83"/>
      <c r="E6538" s="81"/>
      <c r="F6538" s="81"/>
      <c r="G6538" s="81"/>
      <c r="H6538" s="84"/>
    </row>
    <row r="6539" spans="1:8">
      <c r="A6539" s="82"/>
      <c r="B6539" s="82"/>
      <c r="C6539" s="84"/>
      <c r="D6539" s="83"/>
      <c r="E6539" s="81"/>
      <c r="F6539" s="81"/>
      <c r="G6539" s="81"/>
      <c r="H6539" s="84"/>
    </row>
    <row r="6540" spans="1:8">
      <c r="A6540" s="82"/>
      <c r="B6540" s="82"/>
      <c r="C6540" s="84"/>
      <c r="D6540" s="83"/>
      <c r="E6540" s="81"/>
      <c r="F6540" s="81"/>
      <c r="G6540" s="81"/>
      <c r="H6540" s="84"/>
    </row>
    <row r="6541" spans="1:8">
      <c r="A6541" s="82"/>
      <c r="B6541" s="82"/>
      <c r="C6541" s="84"/>
      <c r="D6541" s="83"/>
      <c r="E6541" s="81"/>
      <c r="F6541" s="81"/>
      <c r="G6541" s="81"/>
      <c r="H6541" s="84"/>
    </row>
    <row r="6542" spans="1:8">
      <c r="A6542" s="82"/>
      <c r="B6542" s="82"/>
      <c r="C6542" s="84"/>
      <c r="D6542" s="83"/>
      <c r="E6542" s="81"/>
      <c r="F6542" s="81"/>
      <c r="G6542" s="81"/>
      <c r="H6542" s="84"/>
    </row>
    <row r="6543" spans="1:8">
      <c r="A6543" s="82"/>
      <c r="B6543" s="82"/>
      <c r="C6543" s="84"/>
      <c r="D6543" s="83"/>
      <c r="E6543" s="81"/>
      <c r="F6543" s="81"/>
      <c r="G6543" s="81"/>
      <c r="H6543" s="84"/>
    </row>
    <row r="6544" spans="1:8">
      <c r="A6544" s="82"/>
      <c r="B6544" s="82"/>
      <c r="C6544" s="84"/>
      <c r="D6544" s="83"/>
      <c r="E6544" s="81"/>
      <c r="F6544" s="81"/>
      <c r="G6544" s="81"/>
      <c r="H6544" s="84"/>
    </row>
    <row r="6545" spans="1:8">
      <c r="A6545" s="82"/>
      <c r="B6545" s="82"/>
      <c r="C6545" s="84"/>
      <c r="D6545" s="83"/>
      <c r="E6545" s="81"/>
      <c r="F6545" s="81"/>
      <c r="G6545" s="81"/>
      <c r="H6545" s="84"/>
    </row>
    <row r="6546" spans="1:8">
      <c r="A6546" s="82"/>
      <c r="B6546" s="82"/>
      <c r="C6546" s="84"/>
      <c r="D6546" s="83"/>
      <c r="E6546" s="81"/>
      <c r="F6546" s="81"/>
      <c r="G6546" s="81"/>
      <c r="H6546" s="84"/>
    </row>
    <row r="6547" spans="1:8">
      <c r="A6547" s="82"/>
      <c r="B6547" s="82"/>
      <c r="C6547" s="84"/>
      <c r="D6547" s="83"/>
      <c r="E6547" s="81"/>
      <c r="F6547" s="81"/>
      <c r="G6547" s="81"/>
      <c r="H6547" s="84"/>
    </row>
    <row r="6548" spans="1:8">
      <c r="A6548" s="82"/>
      <c r="B6548" s="82"/>
      <c r="C6548" s="84"/>
      <c r="D6548" s="83"/>
      <c r="E6548" s="81"/>
      <c r="F6548" s="81"/>
      <c r="G6548" s="81"/>
      <c r="H6548" s="84"/>
    </row>
    <row r="6549" spans="1:8">
      <c r="A6549" s="82"/>
      <c r="B6549" s="82"/>
      <c r="C6549" s="84"/>
      <c r="D6549" s="83"/>
      <c r="E6549" s="81"/>
      <c r="F6549" s="81"/>
      <c r="G6549" s="81"/>
      <c r="H6549" s="84"/>
    </row>
    <row r="6550" spans="1:8">
      <c r="A6550" s="82"/>
      <c r="B6550" s="82"/>
      <c r="C6550" s="84"/>
      <c r="D6550" s="83"/>
      <c r="E6550" s="81"/>
      <c r="F6550" s="81"/>
      <c r="G6550" s="81"/>
      <c r="H6550" s="84"/>
    </row>
    <row r="6551" spans="1:8">
      <c r="A6551" s="82"/>
      <c r="B6551" s="82"/>
      <c r="C6551" s="84"/>
      <c r="D6551" s="83"/>
      <c r="E6551" s="81"/>
      <c r="F6551" s="81"/>
      <c r="G6551" s="81"/>
      <c r="H6551" s="84"/>
    </row>
    <row r="6552" spans="1:8">
      <c r="A6552" s="82"/>
      <c r="B6552" s="82"/>
      <c r="C6552" s="84"/>
      <c r="D6552" s="83"/>
      <c r="E6552" s="81"/>
      <c r="F6552" s="81"/>
      <c r="G6552" s="81"/>
      <c r="H6552" s="84"/>
    </row>
    <row r="6553" spans="1:8">
      <c r="A6553" s="82"/>
      <c r="B6553" s="82"/>
      <c r="C6553" s="84"/>
      <c r="D6553" s="83"/>
      <c r="E6553" s="81"/>
      <c r="F6553" s="81"/>
      <c r="G6553" s="81"/>
      <c r="H6553" s="84"/>
    </row>
    <row r="6554" spans="1:8">
      <c r="A6554" s="82"/>
      <c r="B6554" s="82"/>
      <c r="C6554" s="84"/>
      <c r="D6554" s="83"/>
      <c r="E6554" s="81"/>
      <c r="F6554" s="81"/>
      <c r="G6554" s="81"/>
      <c r="H6554" s="84"/>
    </row>
    <row r="6555" spans="1:8">
      <c r="A6555" s="82"/>
      <c r="B6555" s="82"/>
      <c r="C6555" s="84"/>
      <c r="D6555" s="83"/>
      <c r="E6555" s="81"/>
      <c r="F6555" s="81"/>
      <c r="G6555" s="81"/>
      <c r="H6555" s="84"/>
    </row>
    <row r="6556" spans="1:8">
      <c r="A6556" s="82"/>
      <c r="B6556" s="82"/>
      <c r="C6556" s="84"/>
      <c r="D6556" s="83"/>
      <c r="E6556" s="81"/>
      <c r="F6556" s="81"/>
      <c r="G6556" s="81"/>
      <c r="H6556" s="84"/>
    </row>
    <row r="6557" spans="1:8">
      <c r="A6557" s="82"/>
      <c r="B6557" s="82"/>
      <c r="C6557" s="84"/>
      <c r="D6557" s="83"/>
      <c r="E6557" s="81"/>
      <c r="F6557" s="81"/>
      <c r="G6557" s="81"/>
      <c r="H6557" s="84"/>
    </row>
    <row r="6558" spans="1:8">
      <c r="A6558" s="82"/>
      <c r="B6558" s="82"/>
      <c r="C6558" s="84"/>
      <c r="D6558" s="83"/>
      <c r="E6558" s="81"/>
      <c r="F6558" s="81"/>
      <c r="G6558" s="81"/>
      <c r="H6558" s="84"/>
    </row>
    <row r="6559" spans="1:8">
      <c r="A6559" s="82"/>
      <c r="B6559" s="82"/>
      <c r="C6559" s="84"/>
      <c r="D6559" s="83"/>
      <c r="E6559" s="81"/>
      <c r="F6559" s="81"/>
      <c r="G6559" s="81"/>
      <c r="H6559" s="84"/>
    </row>
    <row r="6560" spans="1:8">
      <c r="A6560" s="82"/>
      <c r="B6560" s="82"/>
      <c r="C6560" s="84"/>
      <c r="D6560" s="83"/>
      <c r="E6560" s="81"/>
      <c r="F6560" s="81"/>
      <c r="G6560" s="81"/>
      <c r="H6560" s="84"/>
    </row>
    <row r="6561" spans="1:8">
      <c r="A6561" s="82"/>
      <c r="B6561" s="82"/>
      <c r="C6561" s="84"/>
      <c r="D6561" s="83"/>
      <c r="E6561" s="81"/>
      <c r="F6561" s="81"/>
      <c r="G6561" s="81"/>
      <c r="H6561" s="84"/>
    </row>
    <row r="6562" spans="1:8">
      <c r="A6562" s="82"/>
      <c r="B6562" s="82"/>
      <c r="C6562" s="84"/>
      <c r="D6562" s="83"/>
      <c r="E6562" s="81"/>
      <c r="F6562" s="81"/>
      <c r="G6562" s="81"/>
      <c r="H6562" s="84"/>
    </row>
    <row r="6563" spans="1:8">
      <c r="A6563" s="82"/>
      <c r="B6563" s="82"/>
      <c r="C6563" s="84"/>
      <c r="D6563" s="83"/>
      <c r="E6563" s="81"/>
      <c r="F6563" s="81"/>
      <c r="G6563" s="81"/>
      <c r="H6563" s="84"/>
    </row>
    <row r="6564" spans="1:8">
      <c r="A6564" s="82"/>
      <c r="B6564" s="82"/>
      <c r="C6564" s="84"/>
      <c r="D6564" s="83"/>
      <c r="E6564" s="81"/>
      <c r="F6564" s="81"/>
      <c r="G6564" s="81"/>
      <c r="H6564" s="84"/>
    </row>
    <row r="6565" spans="1:8">
      <c r="A6565" s="82"/>
      <c r="B6565" s="82"/>
      <c r="C6565" s="84"/>
      <c r="D6565" s="83"/>
      <c r="E6565" s="81"/>
      <c r="F6565" s="81"/>
      <c r="G6565" s="81"/>
      <c r="H6565" s="84"/>
    </row>
    <row r="6566" spans="1:8">
      <c r="A6566" s="82"/>
      <c r="B6566" s="82"/>
      <c r="C6566" s="84"/>
      <c r="D6566" s="83"/>
      <c r="E6566" s="81"/>
      <c r="F6566" s="81"/>
      <c r="G6566" s="81"/>
      <c r="H6566" s="84"/>
    </row>
    <row r="6567" spans="1:8">
      <c r="A6567" s="82"/>
      <c r="B6567" s="82"/>
      <c r="C6567" s="84"/>
      <c r="D6567" s="83"/>
      <c r="E6567" s="81"/>
      <c r="F6567" s="81"/>
      <c r="G6567" s="81"/>
      <c r="H6567" s="84"/>
    </row>
    <row r="6568" spans="1:8">
      <c r="A6568" s="82"/>
      <c r="B6568" s="82"/>
      <c r="C6568" s="84"/>
      <c r="D6568" s="83"/>
      <c r="E6568" s="81"/>
      <c r="F6568" s="81"/>
      <c r="G6568" s="81"/>
      <c r="H6568" s="84"/>
    </row>
    <row r="6569" spans="1:8">
      <c r="A6569" s="82"/>
      <c r="B6569" s="82"/>
      <c r="C6569" s="84"/>
      <c r="D6569" s="83"/>
      <c r="E6569" s="81"/>
      <c r="F6569" s="81"/>
      <c r="G6569" s="81"/>
      <c r="H6569" s="84"/>
    </row>
    <row r="6570" spans="1:8">
      <c r="A6570" s="82"/>
      <c r="B6570" s="82"/>
      <c r="C6570" s="84"/>
      <c r="D6570" s="83"/>
      <c r="E6570" s="81"/>
      <c r="F6570" s="81"/>
      <c r="G6570" s="81"/>
      <c r="H6570" s="84"/>
    </row>
    <row r="6571" spans="1:8">
      <c r="A6571" s="82"/>
      <c r="B6571" s="82"/>
      <c r="C6571" s="84"/>
      <c r="D6571" s="83"/>
      <c r="E6571" s="81"/>
      <c r="F6571" s="81"/>
      <c r="G6571" s="81"/>
      <c r="H6571" s="84"/>
    </row>
    <row r="6572" spans="1:8">
      <c r="A6572" s="82"/>
      <c r="B6572" s="82"/>
      <c r="C6572" s="84"/>
      <c r="D6572" s="83"/>
      <c r="E6572" s="81"/>
      <c r="F6572" s="81"/>
      <c r="G6572" s="81"/>
      <c r="H6572" s="84"/>
    </row>
    <row r="6573" spans="1:8">
      <c r="A6573" s="82"/>
      <c r="B6573" s="82"/>
      <c r="C6573" s="84"/>
      <c r="D6573" s="83"/>
      <c r="E6573" s="81"/>
      <c r="F6573" s="81"/>
      <c r="G6573" s="81"/>
      <c r="H6573" s="84"/>
    </row>
    <row r="6574" spans="1:8">
      <c r="A6574" s="82"/>
      <c r="B6574" s="82"/>
      <c r="C6574" s="84"/>
      <c r="D6574" s="83"/>
      <c r="E6574" s="81"/>
      <c r="F6574" s="81"/>
      <c r="G6574" s="81"/>
      <c r="H6574" s="84"/>
    </row>
    <row r="6575" spans="1:8">
      <c r="A6575" s="82"/>
      <c r="B6575" s="82"/>
      <c r="C6575" s="84"/>
      <c r="D6575" s="83"/>
      <c r="E6575" s="81"/>
      <c r="F6575" s="81"/>
      <c r="G6575" s="81"/>
      <c r="H6575" s="84"/>
    </row>
    <row r="6576" spans="1:8">
      <c r="A6576" s="82"/>
      <c r="B6576" s="82"/>
      <c r="C6576" s="84"/>
      <c r="D6576" s="83"/>
      <c r="E6576" s="81"/>
      <c r="F6576" s="81"/>
      <c r="G6576" s="81"/>
      <c r="H6576" s="84"/>
    </row>
    <row r="6577" spans="1:8">
      <c r="A6577" s="82"/>
      <c r="B6577" s="82"/>
      <c r="C6577" s="84"/>
      <c r="D6577" s="83"/>
      <c r="E6577" s="81"/>
      <c r="F6577" s="81"/>
      <c r="G6577" s="81"/>
      <c r="H6577" s="84"/>
    </row>
    <row r="6578" spans="1:8">
      <c r="A6578" s="82"/>
      <c r="B6578" s="82"/>
      <c r="C6578" s="84"/>
      <c r="D6578" s="83"/>
      <c r="E6578" s="81"/>
      <c r="F6578" s="81"/>
      <c r="G6578" s="81"/>
      <c r="H6578" s="84"/>
    </row>
    <row r="6579" spans="1:8">
      <c r="A6579" s="82"/>
      <c r="B6579" s="82"/>
      <c r="C6579" s="84"/>
      <c r="D6579" s="83"/>
      <c r="E6579" s="81"/>
      <c r="F6579" s="81"/>
      <c r="G6579" s="81"/>
      <c r="H6579" s="84"/>
    </row>
    <row r="6580" spans="1:8">
      <c r="A6580" s="82"/>
      <c r="B6580" s="82"/>
      <c r="C6580" s="84"/>
      <c r="D6580" s="83"/>
      <c r="E6580" s="81"/>
      <c r="F6580" s="81"/>
      <c r="G6580" s="81"/>
      <c r="H6580" s="84"/>
    </row>
    <row r="6581" spans="1:8">
      <c r="A6581" s="82"/>
      <c r="B6581" s="82"/>
      <c r="C6581" s="84"/>
      <c r="D6581" s="83"/>
      <c r="E6581" s="81"/>
      <c r="F6581" s="81"/>
      <c r="G6581" s="81"/>
      <c r="H6581" s="84"/>
    </row>
    <row r="6582" spans="1:8">
      <c r="A6582" s="82"/>
      <c r="B6582" s="82"/>
      <c r="C6582" s="84"/>
      <c r="D6582" s="83"/>
      <c r="E6582" s="81"/>
      <c r="F6582" s="81"/>
      <c r="G6582" s="81"/>
      <c r="H6582" s="84"/>
    </row>
    <row r="6583" spans="1:8">
      <c r="A6583" s="82"/>
      <c r="B6583" s="82"/>
      <c r="C6583" s="84"/>
      <c r="D6583" s="83"/>
      <c r="E6583" s="81"/>
      <c r="F6583" s="81"/>
      <c r="G6583" s="81"/>
      <c r="H6583" s="84"/>
    </row>
    <row r="6584" spans="1:8">
      <c r="A6584" s="82"/>
      <c r="B6584" s="82"/>
      <c r="C6584" s="84"/>
      <c r="D6584" s="83"/>
      <c r="E6584" s="81"/>
      <c r="F6584" s="81"/>
      <c r="G6584" s="81"/>
      <c r="H6584" s="84"/>
    </row>
    <row r="6585" spans="1:8">
      <c r="A6585" s="82"/>
      <c r="B6585" s="82"/>
      <c r="C6585" s="84"/>
      <c r="D6585" s="83"/>
      <c r="E6585" s="81"/>
      <c r="F6585" s="81"/>
      <c r="G6585" s="81"/>
      <c r="H6585" s="84"/>
    </row>
    <row r="6586" spans="1:8">
      <c r="A6586" s="82"/>
      <c r="B6586" s="82"/>
      <c r="C6586" s="84"/>
      <c r="D6586" s="83"/>
      <c r="E6586" s="81"/>
      <c r="F6586" s="81"/>
      <c r="G6586" s="81"/>
      <c r="H6586" s="84"/>
    </row>
    <row r="6587" spans="1:8">
      <c r="A6587" s="82"/>
      <c r="B6587" s="82"/>
      <c r="C6587" s="84"/>
      <c r="D6587" s="83"/>
      <c r="E6587" s="81"/>
      <c r="F6587" s="81"/>
      <c r="G6587" s="81"/>
      <c r="H6587" s="84"/>
    </row>
    <row r="6588" spans="1:8">
      <c r="A6588" s="82"/>
      <c r="B6588" s="82"/>
      <c r="C6588" s="84"/>
      <c r="D6588" s="83"/>
      <c r="E6588" s="81"/>
      <c r="F6588" s="81"/>
      <c r="G6588" s="81"/>
      <c r="H6588" s="84"/>
    </row>
    <row r="6589" spans="1:8">
      <c r="A6589" s="82"/>
      <c r="B6589" s="82"/>
      <c r="C6589" s="84"/>
      <c r="D6589" s="83"/>
      <c r="E6589" s="81"/>
      <c r="F6589" s="81"/>
      <c r="G6589" s="81"/>
      <c r="H6589" s="84"/>
    </row>
    <row r="6590" spans="1:8">
      <c r="A6590" s="82"/>
      <c r="B6590" s="82"/>
      <c r="C6590" s="84"/>
      <c r="D6590" s="83"/>
      <c r="E6590" s="81"/>
      <c r="F6590" s="81"/>
      <c r="G6590" s="81"/>
      <c r="H6590" s="84"/>
    </row>
    <row r="6591" spans="1:8">
      <c r="A6591" s="82"/>
      <c r="B6591" s="82"/>
      <c r="C6591" s="84"/>
      <c r="D6591" s="83"/>
      <c r="E6591" s="81"/>
      <c r="F6591" s="81"/>
      <c r="G6591" s="81"/>
      <c r="H6591" s="84"/>
    </row>
    <row r="6592" spans="1:8">
      <c r="A6592" s="82"/>
      <c r="B6592" s="82"/>
      <c r="C6592" s="84"/>
      <c r="D6592" s="83"/>
      <c r="E6592" s="81"/>
      <c r="F6592" s="81"/>
      <c r="G6592" s="81"/>
      <c r="H6592" s="84"/>
    </row>
    <row r="6593" spans="1:8">
      <c r="A6593" s="82"/>
      <c r="B6593" s="82"/>
      <c r="C6593" s="84"/>
      <c r="D6593" s="83"/>
      <c r="E6593" s="81"/>
      <c r="F6593" s="81"/>
      <c r="G6593" s="81"/>
      <c r="H6593" s="84"/>
    </row>
    <row r="6594" spans="1:8">
      <c r="A6594" s="82"/>
      <c r="B6594" s="82"/>
      <c r="C6594" s="84"/>
      <c r="D6594" s="83"/>
      <c r="E6594" s="81"/>
      <c r="F6594" s="81"/>
      <c r="G6594" s="81"/>
      <c r="H6594" s="84"/>
    </row>
    <row r="6595" spans="1:8">
      <c r="A6595" s="82"/>
      <c r="B6595" s="82"/>
      <c r="C6595" s="84"/>
      <c r="D6595" s="83"/>
      <c r="E6595" s="81"/>
      <c r="F6595" s="81"/>
      <c r="G6595" s="81"/>
      <c r="H6595" s="84"/>
    </row>
    <row r="6596" spans="1:8">
      <c r="A6596" s="82"/>
      <c r="B6596" s="82"/>
      <c r="C6596" s="84"/>
      <c r="D6596" s="83"/>
      <c r="E6596" s="81"/>
      <c r="F6596" s="81"/>
      <c r="G6596" s="81"/>
      <c r="H6596" s="84"/>
    </row>
    <row r="6597" spans="1:8">
      <c r="A6597" s="82"/>
      <c r="B6597" s="82"/>
      <c r="C6597" s="84"/>
      <c r="D6597" s="83"/>
      <c r="E6597" s="81"/>
      <c r="F6597" s="81"/>
      <c r="G6597" s="81"/>
      <c r="H6597" s="84"/>
    </row>
    <row r="6598" spans="1:8">
      <c r="A6598" s="82"/>
      <c r="B6598" s="82"/>
      <c r="C6598" s="84"/>
      <c r="D6598" s="83"/>
      <c r="E6598" s="81"/>
      <c r="F6598" s="81"/>
      <c r="G6598" s="81"/>
      <c r="H6598" s="84"/>
    </row>
    <row r="6599" spans="1:8">
      <c r="A6599" s="82"/>
      <c r="B6599" s="82"/>
      <c r="C6599" s="84"/>
      <c r="D6599" s="83"/>
      <c r="E6599" s="81"/>
      <c r="F6599" s="81"/>
      <c r="G6599" s="81"/>
      <c r="H6599" s="84"/>
    </row>
    <row r="6600" spans="1:8">
      <c r="A6600" s="82"/>
      <c r="B6600" s="82"/>
      <c r="C6600" s="84"/>
      <c r="D6600" s="83"/>
      <c r="E6600" s="81"/>
      <c r="F6600" s="81"/>
      <c r="G6600" s="81"/>
      <c r="H6600" s="84"/>
    </row>
    <row r="6601" spans="1:8">
      <c r="A6601" s="82"/>
      <c r="B6601" s="82"/>
      <c r="C6601" s="84"/>
      <c r="D6601" s="83"/>
      <c r="E6601" s="81"/>
      <c r="F6601" s="81"/>
      <c r="G6601" s="81"/>
      <c r="H6601" s="84"/>
    </row>
    <row r="6602" spans="1:8">
      <c r="A6602" s="82"/>
      <c r="B6602" s="82"/>
      <c r="C6602" s="84"/>
      <c r="D6602" s="83"/>
      <c r="E6602" s="81"/>
      <c r="F6602" s="81"/>
      <c r="G6602" s="81"/>
      <c r="H6602" s="84"/>
    </row>
    <row r="6603" spans="1:8">
      <c r="A6603" s="82"/>
      <c r="B6603" s="82"/>
      <c r="C6603" s="84"/>
      <c r="D6603" s="83"/>
      <c r="E6603" s="81"/>
      <c r="F6603" s="81"/>
      <c r="G6603" s="81"/>
      <c r="H6603" s="84"/>
    </row>
    <row r="6604" spans="1:8">
      <c r="A6604" s="82"/>
      <c r="B6604" s="82"/>
      <c r="C6604" s="84"/>
      <c r="D6604" s="83"/>
      <c r="E6604" s="81"/>
      <c r="F6604" s="81"/>
      <c r="G6604" s="81"/>
      <c r="H6604" s="84"/>
    </row>
    <row r="6605" spans="1:8">
      <c r="A6605" s="82"/>
      <c r="B6605" s="82"/>
      <c r="C6605" s="84"/>
      <c r="D6605" s="83"/>
      <c r="E6605" s="81"/>
      <c r="F6605" s="81"/>
      <c r="G6605" s="81"/>
      <c r="H6605" s="84"/>
    </row>
    <row r="6606" spans="1:8">
      <c r="A6606" s="82"/>
      <c r="B6606" s="82"/>
      <c r="C6606" s="84"/>
      <c r="D6606" s="83"/>
      <c r="E6606" s="81"/>
      <c r="F6606" s="81"/>
      <c r="G6606" s="81"/>
      <c r="H6606" s="84"/>
    </row>
    <row r="6607" spans="1:8">
      <c r="A6607" s="82"/>
      <c r="B6607" s="82"/>
      <c r="C6607" s="84"/>
      <c r="D6607" s="83"/>
      <c r="E6607" s="81"/>
      <c r="F6607" s="81"/>
      <c r="G6607" s="81"/>
      <c r="H6607" s="84"/>
    </row>
    <row r="6608" spans="1:8">
      <c r="A6608" s="82"/>
      <c r="B6608" s="82"/>
      <c r="C6608" s="84"/>
      <c r="D6608" s="83"/>
      <c r="E6608" s="81"/>
      <c r="F6608" s="81"/>
      <c r="G6608" s="81"/>
      <c r="H6608" s="84"/>
    </row>
    <row r="6609" spans="1:8">
      <c r="A6609" s="82"/>
      <c r="B6609" s="82"/>
      <c r="C6609" s="84"/>
      <c r="D6609" s="83"/>
      <c r="E6609" s="81"/>
      <c r="F6609" s="81"/>
      <c r="G6609" s="81"/>
      <c r="H6609" s="84"/>
    </row>
    <row r="6610" spans="1:8">
      <c r="A6610" s="82"/>
      <c r="B6610" s="82"/>
      <c r="C6610" s="84"/>
      <c r="D6610" s="83"/>
      <c r="E6610" s="81"/>
      <c r="F6610" s="81"/>
      <c r="G6610" s="81"/>
      <c r="H6610" s="84"/>
    </row>
    <row r="6611" spans="1:8">
      <c r="A6611" s="82"/>
      <c r="B6611" s="82"/>
      <c r="C6611" s="84"/>
      <c r="D6611" s="83"/>
      <c r="E6611" s="81"/>
      <c r="F6611" s="81"/>
      <c r="G6611" s="81"/>
      <c r="H6611" s="84"/>
    </row>
    <row r="6612" spans="1:8">
      <c r="A6612" s="82"/>
      <c r="B6612" s="82"/>
      <c r="C6612" s="84"/>
      <c r="D6612" s="83"/>
      <c r="E6612" s="81"/>
      <c r="F6612" s="81"/>
      <c r="G6612" s="81"/>
      <c r="H6612" s="84"/>
    </row>
    <row r="6613" spans="1:8">
      <c r="A6613" s="82"/>
      <c r="B6613" s="82"/>
      <c r="C6613" s="84"/>
      <c r="D6613" s="83"/>
      <c r="E6613" s="81"/>
      <c r="F6613" s="81"/>
      <c r="G6613" s="81"/>
      <c r="H6613" s="84"/>
    </row>
    <row r="6614" spans="1:8">
      <c r="A6614" s="82"/>
      <c r="B6614" s="82"/>
      <c r="C6614" s="84"/>
      <c r="D6614" s="83"/>
      <c r="E6614" s="81"/>
      <c r="F6614" s="81"/>
      <c r="G6614" s="81"/>
      <c r="H6614" s="84"/>
    </row>
    <row r="6615" spans="1:8">
      <c r="A6615" s="82"/>
      <c r="B6615" s="82"/>
      <c r="C6615" s="84"/>
      <c r="D6615" s="83"/>
      <c r="E6615" s="81"/>
      <c r="F6615" s="81"/>
      <c r="G6615" s="81"/>
      <c r="H6615" s="84"/>
    </row>
    <row r="6616" spans="1:8">
      <c r="A6616" s="82"/>
      <c r="B6616" s="82"/>
      <c r="C6616" s="84"/>
      <c r="D6616" s="83"/>
      <c r="E6616" s="81"/>
      <c r="F6616" s="81"/>
      <c r="G6616" s="81"/>
      <c r="H6616" s="84"/>
    </row>
    <row r="6617" spans="1:8">
      <c r="A6617" s="82"/>
      <c r="B6617" s="82"/>
      <c r="C6617" s="84"/>
      <c r="D6617" s="83"/>
      <c r="E6617" s="81"/>
      <c r="F6617" s="81"/>
      <c r="G6617" s="81"/>
      <c r="H6617" s="84"/>
    </row>
    <row r="6618" spans="1:8">
      <c r="A6618" s="82"/>
      <c r="B6618" s="82"/>
      <c r="C6618" s="84"/>
      <c r="D6618" s="83"/>
      <c r="E6618" s="81"/>
      <c r="F6618" s="81"/>
      <c r="G6618" s="81"/>
      <c r="H6618" s="84"/>
    </row>
    <row r="6619" spans="1:8">
      <c r="A6619" s="82"/>
      <c r="B6619" s="82"/>
      <c r="C6619" s="84"/>
      <c r="D6619" s="83"/>
      <c r="E6619" s="81"/>
      <c r="F6619" s="81"/>
      <c r="G6619" s="81"/>
      <c r="H6619" s="84"/>
    </row>
    <row r="6620" spans="1:8">
      <c r="A6620" s="82"/>
      <c r="B6620" s="82"/>
      <c r="C6620" s="84"/>
      <c r="D6620" s="83"/>
      <c r="E6620" s="81"/>
      <c r="F6620" s="81"/>
      <c r="G6620" s="81"/>
      <c r="H6620" s="84"/>
    </row>
    <row r="6621" spans="1:8">
      <c r="A6621" s="82"/>
      <c r="B6621" s="82"/>
      <c r="C6621" s="84"/>
      <c r="D6621" s="83"/>
      <c r="E6621" s="81"/>
      <c r="F6621" s="81"/>
      <c r="G6621" s="81"/>
      <c r="H6621" s="84"/>
    </row>
    <row r="6622" spans="1:8">
      <c r="A6622" s="82"/>
      <c r="B6622" s="82"/>
      <c r="C6622" s="84"/>
      <c r="D6622" s="83"/>
      <c r="E6622" s="81"/>
      <c r="F6622" s="81"/>
      <c r="G6622" s="81"/>
      <c r="H6622" s="84"/>
    </row>
    <row r="6623" spans="1:8">
      <c r="A6623" s="82"/>
      <c r="B6623" s="82"/>
      <c r="C6623" s="84"/>
      <c r="D6623" s="83"/>
      <c r="E6623" s="81"/>
      <c r="F6623" s="81"/>
      <c r="G6623" s="81"/>
      <c r="H6623" s="84"/>
    </row>
    <row r="6624" spans="1:8">
      <c r="A6624" s="82"/>
      <c r="B6624" s="82"/>
      <c r="C6624" s="84"/>
      <c r="D6624" s="83"/>
      <c r="E6624" s="81"/>
      <c r="F6624" s="81"/>
      <c r="G6624" s="81"/>
      <c r="H6624" s="84"/>
    </row>
    <row r="6625" spans="1:8">
      <c r="A6625" s="82"/>
      <c r="B6625" s="82"/>
      <c r="C6625" s="84"/>
      <c r="D6625" s="83"/>
      <c r="E6625" s="81"/>
      <c r="F6625" s="81"/>
      <c r="G6625" s="81"/>
      <c r="H6625" s="84"/>
    </row>
    <row r="6626" spans="1:8">
      <c r="A6626" s="82"/>
      <c r="B6626" s="82"/>
      <c r="C6626" s="84"/>
      <c r="D6626" s="83"/>
      <c r="E6626" s="81"/>
      <c r="F6626" s="81"/>
      <c r="G6626" s="81"/>
      <c r="H6626" s="84"/>
    </row>
    <row r="6627" spans="1:8">
      <c r="A6627" s="82"/>
      <c r="B6627" s="82"/>
      <c r="C6627" s="84"/>
      <c r="D6627" s="83"/>
      <c r="E6627" s="81"/>
      <c r="F6627" s="81"/>
      <c r="G6627" s="81"/>
      <c r="H6627" s="84"/>
    </row>
    <row r="6628" spans="1:8">
      <c r="A6628" s="82"/>
      <c r="B6628" s="82"/>
      <c r="C6628" s="84"/>
      <c r="D6628" s="83"/>
      <c r="E6628" s="81"/>
      <c r="F6628" s="81"/>
      <c r="G6628" s="81"/>
      <c r="H6628" s="84"/>
    </row>
    <row r="6629" spans="1:8">
      <c r="A6629" s="82"/>
      <c r="B6629" s="82"/>
      <c r="C6629" s="84"/>
      <c r="D6629" s="83"/>
      <c r="E6629" s="81"/>
      <c r="F6629" s="81"/>
      <c r="G6629" s="81"/>
      <c r="H6629" s="84"/>
    </row>
    <row r="6630" spans="1:8">
      <c r="A6630" s="82"/>
      <c r="B6630" s="82"/>
      <c r="C6630" s="84"/>
      <c r="D6630" s="83"/>
      <c r="E6630" s="81"/>
      <c r="F6630" s="81"/>
      <c r="G6630" s="81"/>
      <c r="H6630" s="84"/>
    </row>
    <row r="6631" spans="1:8">
      <c r="A6631" s="82"/>
      <c r="B6631" s="82"/>
      <c r="C6631" s="84"/>
      <c r="D6631" s="83"/>
      <c r="E6631" s="81"/>
      <c r="F6631" s="81"/>
      <c r="G6631" s="81"/>
      <c r="H6631" s="84"/>
    </row>
    <row r="6632" spans="1:8">
      <c r="A6632" s="82"/>
      <c r="B6632" s="82"/>
      <c r="C6632" s="84"/>
      <c r="D6632" s="83"/>
      <c r="E6632" s="81"/>
      <c r="F6632" s="81"/>
      <c r="G6632" s="81"/>
      <c r="H6632" s="84"/>
    </row>
    <row r="6633" spans="1:8">
      <c r="A6633" s="82"/>
      <c r="B6633" s="82"/>
      <c r="C6633" s="84"/>
      <c r="D6633" s="83"/>
      <c r="E6633" s="81"/>
      <c r="F6633" s="81"/>
      <c r="G6633" s="81"/>
      <c r="H6633" s="84"/>
    </row>
    <row r="6634" spans="1:8">
      <c r="A6634" s="82"/>
      <c r="B6634" s="82"/>
      <c r="C6634" s="84"/>
      <c r="D6634" s="83"/>
      <c r="E6634" s="81"/>
      <c r="F6634" s="81"/>
      <c r="G6634" s="81"/>
      <c r="H6634" s="84"/>
    </row>
    <row r="6635" spans="1:8">
      <c r="A6635" s="82"/>
      <c r="B6635" s="82"/>
      <c r="C6635" s="84"/>
      <c r="D6635" s="83"/>
      <c r="E6635" s="81"/>
      <c r="F6635" s="81"/>
      <c r="G6635" s="81"/>
      <c r="H6635" s="84"/>
    </row>
    <row r="6636" spans="1:8">
      <c r="A6636" s="82"/>
      <c r="B6636" s="82"/>
      <c r="C6636" s="84"/>
      <c r="D6636" s="83"/>
      <c r="E6636" s="81"/>
      <c r="F6636" s="81"/>
      <c r="G6636" s="81"/>
      <c r="H6636" s="84"/>
    </row>
    <row r="6637" spans="1:8">
      <c r="A6637" s="82"/>
      <c r="B6637" s="82"/>
      <c r="C6637" s="84"/>
      <c r="D6637" s="83"/>
      <c r="E6637" s="81"/>
      <c r="F6637" s="81"/>
      <c r="G6637" s="81"/>
      <c r="H6637" s="84"/>
    </row>
    <row r="6638" spans="1:8">
      <c r="A6638" s="82"/>
      <c r="B6638" s="82"/>
      <c r="C6638" s="84"/>
      <c r="D6638" s="83"/>
      <c r="E6638" s="81"/>
      <c r="F6638" s="81"/>
      <c r="G6638" s="81"/>
      <c r="H6638" s="84"/>
    </row>
    <row r="6639" spans="1:8">
      <c r="A6639" s="82"/>
      <c r="B6639" s="82"/>
      <c r="C6639" s="84"/>
      <c r="D6639" s="83"/>
      <c r="E6639" s="81"/>
      <c r="F6639" s="81"/>
      <c r="G6639" s="81"/>
      <c r="H6639" s="84"/>
    </row>
    <row r="6640" spans="1:8">
      <c r="A6640" s="82"/>
      <c r="B6640" s="82"/>
      <c r="C6640" s="84"/>
      <c r="D6640" s="83"/>
      <c r="E6640" s="81"/>
      <c r="F6640" s="81"/>
      <c r="G6640" s="81"/>
      <c r="H6640" s="84"/>
    </row>
    <row r="6641" spans="1:8">
      <c r="A6641" s="82"/>
      <c r="B6641" s="82"/>
      <c r="C6641" s="84"/>
      <c r="D6641" s="83"/>
      <c r="E6641" s="81"/>
      <c r="F6641" s="81"/>
      <c r="G6641" s="81"/>
      <c r="H6641" s="84"/>
    </row>
    <row r="6642" spans="1:8">
      <c r="A6642" s="82"/>
      <c r="B6642" s="82"/>
      <c r="C6642" s="84"/>
      <c r="D6642" s="83"/>
      <c r="E6642" s="81"/>
      <c r="F6642" s="81"/>
      <c r="G6642" s="81"/>
      <c r="H6642" s="84"/>
    </row>
    <row r="6643" spans="1:8">
      <c r="A6643" s="82"/>
      <c r="B6643" s="82"/>
      <c r="C6643" s="84"/>
      <c r="D6643" s="83"/>
      <c r="E6643" s="81"/>
      <c r="F6643" s="81"/>
      <c r="G6643" s="81"/>
      <c r="H6643" s="84"/>
    </row>
    <row r="6644" spans="1:8">
      <c r="A6644" s="82"/>
      <c r="B6644" s="82"/>
      <c r="C6644" s="84"/>
      <c r="D6644" s="83"/>
      <c r="E6644" s="81"/>
      <c r="F6644" s="81"/>
      <c r="G6644" s="81"/>
      <c r="H6644" s="84"/>
    </row>
    <row r="6645" spans="1:8">
      <c r="A6645" s="82"/>
      <c r="B6645" s="82"/>
      <c r="C6645" s="84"/>
      <c r="D6645" s="83"/>
      <c r="E6645" s="81"/>
      <c r="F6645" s="81"/>
      <c r="G6645" s="81"/>
      <c r="H6645" s="84"/>
    </row>
    <row r="6646" spans="1:8">
      <c r="A6646" s="82"/>
      <c r="B6646" s="82"/>
      <c r="C6646" s="84"/>
      <c r="D6646" s="83"/>
      <c r="E6646" s="81"/>
      <c r="F6646" s="81"/>
      <c r="G6646" s="81"/>
      <c r="H6646" s="84"/>
    </row>
    <row r="6647" spans="1:8">
      <c r="A6647" s="82"/>
      <c r="B6647" s="82"/>
      <c r="C6647" s="84"/>
      <c r="D6647" s="83"/>
      <c r="E6647" s="81"/>
      <c r="F6647" s="81"/>
      <c r="G6647" s="81"/>
      <c r="H6647" s="84"/>
    </row>
    <row r="6648" spans="1:8">
      <c r="A6648" s="82"/>
      <c r="B6648" s="82"/>
      <c r="C6648" s="84"/>
      <c r="D6648" s="83"/>
      <c r="E6648" s="81"/>
      <c r="F6648" s="81"/>
      <c r="G6648" s="81"/>
      <c r="H6648" s="84"/>
    </row>
    <row r="6649" spans="1:8">
      <c r="A6649" s="82"/>
      <c r="B6649" s="82"/>
      <c r="C6649" s="84"/>
      <c r="D6649" s="83"/>
      <c r="E6649" s="81"/>
      <c r="F6649" s="81"/>
      <c r="G6649" s="81"/>
      <c r="H6649" s="84"/>
    </row>
    <row r="6650" spans="1:8">
      <c r="A6650" s="82"/>
      <c r="B6650" s="82"/>
      <c r="C6650" s="84"/>
      <c r="D6650" s="83"/>
      <c r="E6650" s="81"/>
      <c r="F6650" s="81"/>
      <c r="G6650" s="81"/>
      <c r="H6650" s="84"/>
    </row>
    <row r="6651" spans="1:8">
      <c r="A6651" s="82"/>
      <c r="B6651" s="82"/>
      <c r="C6651" s="84"/>
      <c r="D6651" s="83"/>
      <c r="E6651" s="81"/>
      <c r="F6651" s="81"/>
      <c r="G6651" s="81"/>
      <c r="H6651" s="84"/>
    </row>
    <row r="6652" spans="1:8">
      <c r="A6652" s="82"/>
      <c r="B6652" s="82"/>
      <c r="C6652" s="84"/>
      <c r="D6652" s="83"/>
      <c r="E6652" s="81"/>
      <c r="F6652" s="81"/>
      <c r="G6652" s="81"/>
      <c r="H6652" s="84"/>
    </row>
    <row r="6653" spans="1:8">
      <c r="A6653" s="82"/>
      <c r="B6653" s="82"/>
      <c r="C6653" s="84"/>
      <c r="D6653" s="83"/>
      <c r="E6653" s="81"/>
      <c r="F6653" s="81"/>
      <c r="G6653" s="81"/>
      <c r="H6653" s="84"/>
    </row>
    <row r="6654" spans="1:8">
      <c r="A6654" s="82"/>
      <c r="B6654" s="82"/>
      <c r="C6654" s="84"/>
      <c r="D6654" s="83"/>
      <c r="E6654" s="81"/>
      <c r="F6654" s="81"/>
      <c r="G6654" s="81"/>
      <c r="H6654" s="84"/>
    </row>
    <row r="6655" spans="1:8">
      <c r="A6655" s="82"/>
      <c r="B6655" s="82"/>
      <c r="C6655" s="84"/>
      <c r="D6655" s="83"/>
      <c r="E6655" s="81"/>
      <c r="F6655" s="81"/>
      <c r="G6655" s="81"/>
      <c r="H6655" s="84"/>
    </row>
    <row r="6656" spans="1:8">
      <c r="A6656" s="82"/>
      <c r="B6656" s="82"/>
      <c r="C6656" s="84"/>
      <c r="D6656" s="83"/>
      <c r="E6656" s="81"/>
      <c r="F6656" s="81"/>
      <c r="G6656" s="81"/>
      <c r="H6656" s="84"/>
    </row>
    <row r="6657" spans="1:8">
      <c r="A6657" s="82"/>
      <c r="B6657" s="82"/>
      <c r="C6657" s="84"/>
      <c r="D6657" s="83"/>
      <c r="E6657" s="81"/>
      <c r="F6657" s="81"/>
      <c r="G6657" s="81"/>
      <c r="H6657" s="84"/>
    </row>
    <row r="6658" spans="1:8">
      <c r="A6658" s="82"/>
      <c r="B6658" s="82"/>
      <c r="C6658" s="84"/>
      <c r="D6658" s="83"/>
      <c r="E6658" s="81"/>
      <c r="F6658" s="81"/>
      <c r="G6658" s="81"/>
      <c r="H6658" s="84"/>
    </row>
    <row r="6659" spans="1:8">
      <c r="A6659" s="82"/>
      <c r="B6659" s="82"/>
      <c r="C6659" s="84"/>
      <c r="D6659" s="83"/>
      <c r="E6659" s="81"/>
      <c r="F6659" s="81"/>
      <c r="G6659" s="81"/>
      <c r="H6659" s="84"/>
    </row>
    <row r="6660" spans="1:8">
      <c r="A6660" s="82"/>
      <c r="B6660" s="82"/>
      <c r="C6660" s="84"/>
      <c r="D6660" s="83"/>
      <c r="E6660" s="81"/>
      <c r="F6660" s="81"/>
      <c r="G6660" s="81"/>
      <c r="H6660" s="84"/>
    </row>
    <row r="6661" spans="1:8">
      <c r="A6661" s="82"/>
      <c r="B6661" s="82"/>
      <c r="C6661" s="84"/>
      <c r="D6661" s="83"/>
      <c r="E6661" s="81"/>
      <c r="F6661" s="81"/>
      <c r="G6661" s="81"/>
      <c r="H6661" s="84"/>
    </row>
    <row r="6662" spans="1:8">
      <c r="A6662" s="82"/>
      <c r="B6662" s="82"/>
      <c r="C6662" s="84"/>
      <c r="D6662" s="83"/>
      <c r="E6662" s="81"/>
      <c r="F6662" s="81"/>
      <c r="G6662" s="81"/>
      <c r="H6662" s="84"/>
    </row>
    <row r="6663" spans="1:8">
      <c r="A6663" s="82"/>
      <c r="B6663" s="82"/>
      <c r="C6663" s="84"/>
      <c r="D6663" s="83"/>
      <c r="E6663" s="81"/>
      <c r="F6663" s="81"/>
      <c r="G6663" s="81"/>
      <c r="H6663" s="84"/>
    </row>
    <row r="6664" spans="1:8">
      <c r="A6664" s="82"/>
      <c r="B6664" s="82"/>
      <c r="C6664" s="84"/>
      <c r="D6664" s="83"/>
      <c r="E6664" s="81"/>
      <c r="F6664" s="81"/>
      <c r="G6664" s="81"/>
      <c r="H6664" s="84"/>
    </row>
    <row r="6665" spans="1:8">
      <c r="A6665" s="82"/>
      <c r="B6665" s="82"/>
      <c r="C6665" s="84"/>
      <c r="D6665" s="83"/>
      <c r="E6665" s="81"/>
      <c r="F6665" s="81"/>
      <c r="G6665" s="81"/>
      <c r="H6665" s="84"/>
    </row>
    <row r="6666" spans="1:8">
      <c r="A6666" s="82"/>
      <c r="B6666" s="82"/>
      <c r="C6666" s="84"/>
      <c r="D6666" s="83"/>
      <c r="E6666" s="81"/>
      <c r="F6666" s="81"/>
      <c r="G6666" s="81"/>
      <c r="H6666" s="84"/>
    </row>
    <row r="6667" spans="1:8">
      <c r="A6667" s="82"/>
      <c r="B6667" s="82"/>
      <c r="C6667" s="84"/>
      <c r="D6667" s="83"/>
      <c r="E6667" s="81"/>
      <c r="F6667" s="81"/>
      <c r="G6667" s="81"/>
      <c r="H6667" s="84"/>
    </row>
    <row r="6668" spans="1:8">
      <c r="A6668" s="82"/>
      <c r="B6668" s="82"/>
      <c r="C6668" s="84"/>
      <c r="D6668" s="83"/>
      <c r="E6668" s="81"/>
      <c r="F6668" s="81"/>
      <c r="G6668" s="81"/>
      <c r="H6668" s="84"/>
    </row>
    <row r="6669" spans="1:8">
      <c r="A6669" s="82"/>
      <c r="B6669" s="82"/>
      <c r="C6669" s="84"/>
      <c r="D6669" s="83"/>
      <c r="E6669" s="81"/>
      <c r="F6669" s="81"/>
      <c r="G6669" s="81"/>
      <c r="H6669" s="84"/>
    </row>
    <row r="6670" spans="1:8">
      <c r="A6670" s="82"/>
      <c r="B6670" s="82"/>
      <c r="C6670" s="84"/>
      <c r="D6670" s="83"/>
      <c r="E6670" s="81"/>
      <c r="F6670" s="81"/>
      <c r="G6670" s="81"/>
      <c r="H6670" s="84"/>
    </row>
    <row r="6671" spans="1:8">
      <c r="A6671" s="82"/>
      <c r="B6671" s="82"/>
      <c r="C6671" s="84"/>
      <c r="D6671" s="83"/>
      <c r="E6671" s="81"/>
      <c r="F6671" s="81"/>
      <c r="G6671" s="81"/>
      <c r="H6671" s="84"/>
    </row>
    <row r="6672" spans="1:8">
      <c r="A6672" s="82"/>
      <c r="B6672" s="82"/>
      <c r="C6672" s="84"/>
      <c r="D6672" s="83"/>
      <c r="E6672" s="81"/>
      <c r="F6672" s="81"/>
      <c r="G6672" s="81"/>
      <c r="H6672" s="84"/>
    </row>
    <row r="6673" spans="1:8">
      <c r="A6673" s="82"/>
      <c r="B6673" s="82"/>
      <c r="C6673" s="84"/>
      <c r="D6673" s="83"/>
      <c r="E6673" s="81"/>
      <c r="F6673" s="81"/>
      <c r="G6673" s="81"/>
      <c r="H6673" s="84"/>
    </row>
    <row r="6674" spans="1:8">
      <c r="A6674" s="82"/>
      <c r="B6674" s="82"/>
      <c r="C6674" s="84"/>
      <c r="D6674" s="83"/>
      <c r="E6674" s="81"/>
      <c r="F6674" s="81"/>
      <c r="G6674" s="81"/>
      <c r="H6674" s="84"/>
    </row>
    <row r="6675" spans="1:8">
      <c r="A6675" s="82"/>
      <c r="B6675" s="82"/>
      <c r="C6675" s="84"/>
      <c r="D6675" s="83"/>
      <c r="E6675" s="81"/>
      <c r="F6675" s="81"/>
      <c r="G6675" s="81"/>
      <c r="H6675" s="84"/>
    </row>
    <row r="6676" spans="1:8">
      <c r="A6676" s="82"/>
      <c r="B6676" s="82"/>
      <c r="C6676" s="84"/>
      <c r="D6676" s="83"/>
      <c r="E6676" s="81"/>
      <c r="F6676" s="81"/>
      <c r="G6676" s="81"/>
      <c r="H6676" s="84"/>
    </row>
    <row r="6677" spans="1:8">
      <c r="A6677" s="82"/>
      <c r="B6677" s="82"/>
      <c r="C6677" s="84"/>
      <c r="D6677" s="83"/>
      <c r="E6677" s="81"/>
      <c r="F6677" s="81"/>
      <c r="G6677" s="81"/>
      <c r="H6677" s="84"/>
    </row>
    <row r="6678" spans="1:8">
      <c r="A6678" s="82"/>
      <c r="B6678" s="82"/>
      <c r="C6678" s="84"/>
      <c r="D6678" s="83"/>
      <c r="E6678" s="81"/>
      <c r="F6678" s="81"/>
      <c r="G6678" s="81"/>
      <c r="H6678" s="84"/>
    </row>
    <row r="6679" spans="1:8">
      <c r="A6679" s="82"/>
      <c r="B6679" s="82"/>
      <c r="C6679" s="84"/>
      <c r="D6679" s="83"/>
      <c r="E6679" s="81"/>
      <c r="F6679" s="81"/>
      <c r="G6679" s="81"/>
      <c r="H6679" s="84"/>
    </row>
    <row r="6680" spans="1:8">
      <c r="A6680" s="82"/>
      <c r="B6680" s="82"/>
      <c r="C6680" s="84"/>
      <c r="D6680" s="83"/>
      <c r="E6680" s="81"/>
      <c r="F6680" s="81"/>
      <c r="G6680" s="81"/>
      <c r="H6680" s="84"/>
    </row>
    <row r="6681" spans="1:8">
      <c r="A6681" s="82"/>
      <c r="B6681" s="82"/>
      <c r="C6681" s="84"/>
      <c r="D6681" s="83"/>
      <c r="E6681" s="81"/>
      <c r="F6681" s="81"/>
      <c r="G6681" s="81"/>
      <c r="H6681" s="84"/>
    </row>
    <row r="6682" spans="1:8">
      <c r="A6682" s="82"/>
      <c r="B6682" s="82"/>
      <c r="C6682" s="84"/>
      <c r="D6682" s="83"/>
      <c r="E6682" s="81"/>
      <c r="F6682" s="81"/>
      <c r="G6682" s="81"/>
      <c r="H6682" s="84"/>
    </row>
    <row r="6683" spans="1:8">
      <c r="A6683" s="82"/>
      <c r="B6683" s="82"/>
      <c r="C6683" s="84"/>
      <c r="D6683" s="83"/>
      <c r="E6683" s="81"/>
      <c r="F6683" s="81"/>
      <c r="G6683" s="81"/>
      <c r="H6683" s="84"/>
    </row>
    <row r="6684" spans="1:8">
      <c r="A6684" s="82"/>
      <c r="B6684" s="82"/>
      <c r="C6684" s="84"/>
      <c r="D6684" s="83"/>
      <c r="E6684" s="81"/>
      <c r="F6684" s="81"/>
      <c r="G6684" s="81"/>
      <c r="H6684" s="84"/>
    </row>
    <row r="6685" spans="1:8">
      <c r="A6685" s="82"/>
      <c r="B6685" s="82"/>
      <c r="C6685" s="84"/>
      <c r="D6685" s="83"/>
      <c r="E6685" s="81"/>
      <c r="F6685" s="81"/>
      <c r="G6685" s="81"/>
      <c r="H6685" s="84"/>
    </row>
    <row r="6686" spans="1:8">
      <c r="A6686" s="82"/>
      <c r="B6686" s="82"/>
      <c r="C6686" s="84"/>
      <c r="D6686" s="83"/>
      <c r="E6686" s="81"/>
      <c r="F6686" s="81"/>
      <c r="G6686" s="81"/>
      <c r="H6686" s="84"/>
    </row>
    <row r="6687" spans="1:8">
      <c r="A6687" s="82"/>
      <c r="B6687" s="82"/>
      <c r="C6687" s="84"/>
      <c r="D6687" s="83"/>
      <c r="E6687" s="81"/>
      <c r="F6687" s="81"/>
      <c r="G6687" s="81"/>
      <c r="H6687" s="84"/>
    </row>
    <row r="6688" spans="1:8">
      <c r="A6688" s="82"/>
      <c r="B6688" s="82"/>
      <c r="C6688" s="84"/>
      <c r="D6688" s="83"/>
      <c r="E6688" s="81"/>
      <c r="F6688" s="81"/>
      <c r="G6688" s="81"/>
      <c r="H6688" s="84"/>
    </row>
    <row r="6689" spans="1:8">
      <c r="A6689" s="82"/>
      <c r="B6689" s="82"/>
      <c r="C6689" s="84"/>
      <c r="D6689" s="83"/>
      <c r="E6689" s="81"/>
      <c r="F6689" s="81"/>
      <c r="G6689" s="81"/>
      <c r="H6689" s="84"/>
    </row>
    <row r="6690" spans="1:8">
      <c r="A6690" s="82"/>
      <c r="B6690" s="82"/>
      <c r="C6690" s="84"/>
      <c r="D6690" s="83"/>
      <c r="E6690" s="81"/>
      <c r="F6690" s="81"/>
      <c r="G6690" s="81"/>
      <c r="H6690" s="84"/>
    </row>
    <row r="6691" spans="1:8">
      <c r="A6691" s="82"/>
      <c r="B6691" s="82"/>
      <c r="C6691" s="84"/>
      <c r="D6691" s="83"/>
      <c r="E6691" s="81"/>
      <c r="F6691" s="81"/>
      <c r="G6691" s="81"/>
      <c r="H6691" s="84"/>
    </row>
    <row r="6692" spans="1:8">
      <c r="A6692" s="82"/>
      <c r="B6692" s="82"/>
      <c r="C6692" s="84"/>
      <c r="D6692" s="83"/>
      <c r="E6692" s="81"/>
      <c r="F6692" s="81"/>
      <c r="G6692" s="81"/>
      <c r="H6692" s="84"/>
    </row>
    <row r="6693" spans="1:8">
      <c r="A6693" s="82"/>
      <c r="B6693" s="82"/>
      <c r="C6693" s="84"/>
      <c r="D6693" s="83"/>
      <c r="E6693" s="81"/>
      <c r="F6693" s="81"/>
      <c r="G6693" s="81"/>
      <c r="H6693" s="84"/>
    </row>
    <row r="6694" spans="1:8">
      <c r="A6694" s="82"/>
      <c r="B6694" s="82"/>
      <c r="C6694" s="84"/>
      <c r="D6694" s="83"/>
      <c r="E6694" s="81"/>
      <c r="F6694" s="81"/>
      <c r="G6694" s="81"/>
      <c r="H6694" s="84"/>
    </row>
    <row r="6695" spans="1:8">
      <c r="A6695" s="82"/>
      <c r="B6695" s="82"/>
      <c r="C6695" s="84"/>
      <c r="D6695" s="83"/>
      <c r="E6695" s="81"/>
      <c r="F6695" s="81"/>
      <c r="G6695" s="81"/>
      <c r="H6695" s="84"/>
    </row>
    <row r="6696" spans="1:8">
      <c r="A6696" s="82"/>
      <c r="B6696" s="82"/>
      <c r="C6696" s="84"/>
      <c r="D6696" s="83"/>
      <c r="E6696" s="81"/>
      <c r="F6696" s="81"/>
      <c r="G6696" s="81"/>
      <c r="H6696" s="84"/>
    </row>
    <row r="6697" spans="1:8">
      <c r="A6697" s="82"/>
      <c r="B6697" s="82"/>
      <c r="C6697" s="84"/>
      <c r="D6697" s="83"/>
      <c r="E6697" s="81"/>
      <c r="F6697" s="81"/>
      <c r="G6697" s="81"/>
      <c r="H6697" s="84"/>
    </row>
    <row r="6698" spans="1:8">
      <c r="A6698" s="82"/>
      <c r="B6698" s="82"/>
      <c r="C6698" s="84"/>
      <c r="D6698" s="83"/>
      <c r="E6698" s="81"/>
      <c r="F6698" s="81"/>
      <c r="G6698" s="81"/>
      <c r="H6698" s="84"/>
    </row>
    <row r="6699" spans="1:8">
      <c r="A6699" s="82"/>
      <c r="B6699" s="82"/>
      <c r="C6699" s="84"/>
      <c r="D6699" s="83"/>
      <c r="E6699" s="81"/>
      <c r="F6699" s="81"/>
      <c r="G6699" s="81"/>
      <c r="H6699" s="84"/>
    </row>
    <row r="6700" spans="1:8">
      <c r="A6700" s="82"/>
      <c r="B6700" s="82"/>
      <c r="C6700" s="84"/>
      <c r="D6700" s="83"/>
      <c r="E6700" s="81"/>
      <c r="F6700" s="81"/>
      <c r="G6700" s="81"/>
      <c r="H6700" s="84"/>
    </row>
    <row r="6701" spans="1:8">
      <c r="A6701" s="82"/>
      <c r="B6701" s="82"/>
      <c r="C6701" s="84"/>
      <c r="D6701" s="83"/>
      <c r="E6701" s="81"/>
      <c r="F6701" s="81"/>
      <c r="G6701" s="81"/>
      <c r="H6701" s="84"/>
    </row>
    <row r="6702" spans="1:8">
      <c r="A6702" s="82"/>
      <c r="B6702" s="82"/>
      <c r="C6702" s="84"/>
      <c r="D6702" s="83"/>
      <c r="E6702" s="81"/>
      <c r="F6702" s="81"/>
      <c r="G6702" s="81"/>
      <c r="H6702" s="84"/>
    </row>
    <row r="6703" spans="1:8">
      <c r="A6703" s="82"/>
      <c r="B6703" s="82"/>
      <c r="C6703" s="84"/>
      <c r="D6703" s="83"/>
      <c r="E6703" s="81"/>
      <c r="F6703" s="81"/>
      <c r="G6703" s="81"/>
      <c r="H6703" s="84"/>
    </row>
    <row r="6704" spans="1:8">
      <c r="A6704" s="82"/>
      <c r="B6704" s="82"/>
      <c r="C6704" s="84"/>
      <c r="D6704" s="83"/>
      <c r="E6704" s="81"/>
      <c r="F6704" s="81"/>
      <c r="G6704" s="81"/>
      <c r="H6704" s="84"/>
    </row>
    <row r="6705" spans="1:8">
      <c r="A6705" s="82"/>
      <c r="B6705" s="82"/>
      <c r="C6705" s="84"/>
      <c r="D6705" s="83"/>
      <c r="E6705" s="81"/>
      <c r="F6705" s="81"/>
      <c r="G6705" s="81"/>
      <c r="H6705" s="84"/>
    </row>
    <row r="6706" spans="1:8">
      <c r="A6706" s="82"/>
      <c r="B6706" s="82"/>
      <c r="C6706" s="84"/>
      <c r="D6706" s="83"/>
      <c r="E6706" s="81"/>
      <c r="F6706" s="81"/>
      <c r="G6706" s="81"/>
      <c r="H6706" s="84"/>
    </row>
    <row r="6707" spans="1:8">
      <c r="A6707" s="82"/>
      <c r="B6707" s="82"/>
      <c r="C6707" s="84"/>
      <c r="D6707" s="83"/>
      <c r="E6707" s="81"/>
      <c r="F6707" s="81"/>
      <c r="G6707" s="81"/>
      <c r="H6707" s="84"/>
    </row>
    <row r="6708" spans="1:8">
      <c r="A6708" s="82"/>
      <c r="B6708" s="82"/>
      <c r="C6708" s="84"/>
      <c r="D6708" s="83"/>
      <c r="E6708" s="81"/>
      <c r="F6708" s="81"/>
      <c r="G6708" s="81"/>
      <c r="H6708" s="84"/>
    </row>
    <row r="6709" spans="1:8">
      <c r="A6709" s="82"/>
      <c r="B6709" s="82"/>
      <c r="C6709" s="84"/>
      <c r="D6709" s="83"/>
      <c r="E6709" s="81"/>
      <c r="F6709" s="81"/>
      <c r="G6709" s="81"/>
      <c r="H6709" s="84"/>
    </row>
    <row r="6710" spans="1:8">
      <c r="A6710" s="82"/>
      <c r="B6710" s="82"/>
      <c r="C6710" s="84"/>
      <c r="D6710" s="83"/>
      <c r="E6710" s="81"/>
      <c r="F6710" s="81"/>
      <c r="G6710" s="81"/>
      <c r="H6710" s="84"/>
    </row>
    <row r="6711" spans="1:8">
      <c r="A6711" s="82"/>
      <c r="B6711" s="82"/>
      <c r="C6711" s="84"/>
      <c r="D6711" s="83"/>
      <c r="E6711" s="81"/>
      <c r="F6711" s="81"/>
      <c r="G6711" s="81"/>
      <c r="H6711" s="84"/>
    </row>
    <row r="6712" spans="1:8">
      <c r="A6712" s="82"/>
      <c r="B6712" s="82"/>
      <c r="C6712" s="84"/>
      <c r="D6712" s="83"/>
      <c r="E6712" s="81"/>
      <c r="F6712" s="81"/>
      <c r="G6712" s="81"/>
      <c r="H6712" s="84"/>
    </row>
    <row r="6713" spans="1:8">
      <c r="A6713" s="82"/>
      <c r="B6713" s="82"/>
      <c r="C6713" s="84"/>
      <c r="D6713" s="83"/>
      <c r="E6713" s="81"/>
      <c r="F6713" s="81"/>
      <c r="G6713" s="81"/>
      <c r="H6713" s="84"/>
    </row>
    <row r="6714" spans="1:8">
      <c r="A6714" s="82"/>
      <c r="B6714" s="82"/>
      <c r="C6714" s="84"/>
      <c r="D6714" s="83"/>
      <c r="E6714" s="81"/>
      <c r="F6714" s="81"/>
      <c r="G6714" s="81"/>
      <c r="H6714" s="84"/>
    </row>
    <row r="6715" spans="1:8">
      <c r="A6715" s="82"/>
      <c r="B6715" s="82"/>
      <c r="C6715" s="84"/>
      <c r="D6715" s="83"/>
      <c r="E6715" s="81"/>
      <c r="F6715" s="81"/>
      <c r="G6715" s="81"/>
      <c r="H6715" s="84"/>
    </row>
    <row r="6716" spans="1:8">
      <c r="A6716" s="82"/>
      <c r="B6716" s="82"/>
      <c r="C6716" s="84"/>
      <c r="D6716" s="83"/>
      <c r="E6716" s="81"/>
      <c r="F6716" s="81"/>
      <c r="G6716" s="81"/>
      <c r="H6716" s="84"/>
    </row>
    <row r="6717" spans="1:8">
      <c r="A6717" s="82"/>
      <c r="B6717" s="82"/>
      <c r="C6717" s="84"/>
      <c r="D6717" s="83"/>
      <c r="E6717" s="81"/>
      <c r="F6717" s="81"/>
      <c r="G6717" s="81"/>
      <c r="H6717" s="84"/>
    </row>
    <row r="6718" spans="1:8">
      <c r="A6718" s="82"/>
      <c r="B6718" s="82"/>
      <c r="C6718" s="84"/>
      <c r="D6718" s="83"/>
      <c r="E6718" s="81"/>
      <c r="F6718" s="81"/>
      <c r="G6718" s="81"/>
      <c r="H6718" s="84"/>
    </row>
    <row r="6719" spans="1:8">
      <c r="A6719" s="82"/>
      <c r="B6719" s="82"/>
      <c r="C6719" s="84"/>
      <c r="D6719" s="83"/>
      <c r="E6719" s="81"/>
      <c r="F6719" s="81"/>
      <c r="G6719" s="81"/>
      <c r="H6719" s="84"/>
    </row>
    <row r="6720" spans="1:8">
      <c r="A6720" s="82"/>
      <c r="B6720" s="82"/>
      <c r="C6720" s="84"/>
      <c r="D6720" s="83"/>
      <c r="E6720" s="81"/>
      <c r="F6720" s="81"/>
      <c r="G6720" s="81"/>
      <c r="H6720" s="84"/>
    </row>
    <row r="6721" spans="1:8">
      <c r="A6721" s="82"/>
      <c r="B6721" s="82"/>
      <c r="C6721" s="84"/>
      <c r="D6721" s="83"/>
      <c r="E6721" s="81"/>
      <c r="F6721" s="81"/>
      <c r="G6721" s="81"/>
      <c r="H6721" s="84"/>
    </row>
    <row r="6722" spans="1:8">
      <c r="A6722" s="82"/>
      <c r="B6722" s="82"/>
      <c r="C6722" s="84"/>
      <c r="D6722" s="83"/>
      <c r="E6722" s="81"/>
      <c r="F6722" s="81"/>
      <c r="G6722" s="81"/>
      <c r="H6722" s="84"/>
    </row>
    <row r="6723" spans="1:8">
      <c r="A6723" s="82"/>
      <c r="B6723" s="82"/>
      <c r="C6723" s="84"/>
      <c r="D6723" s="83"/>
      <c r="E6723" s="81"/>
      <c r="F6723" s="81"/>
      <c r="G6723" s="81"/>
      <c r="H6723" s="84"/>
    </row>
    <row r="6724" spans="1:8">
      <c r="A6724" s="82"/>
      <c r="B6724" s="82"/>
      <c r="C6724" s="84"/>
      <c r="D6724" s="83"/>
      <c r="E6724" s="81"/>
      <c r="F6724" s="81"/>
      <c r="G6724" s="81"/>
      <c r="H6724" s="84"/>
    </row>
    <row r="6725" spans="1:8">
      <c r="A6725" s="82"/>
      <c r="B6725" s="82"/>
      <c r="C6725" s="84"/>
      <c r="D6725" s="83"/>
      <c r="E6725" s="81"/>
      <c r="F6725" s="81"/>
      <c r="G6725" s="81"/>
      <c r="H6725" s="84"/>
    </row>
    <row r="6726" spans="1:8">
      <c r="A6726" s="82"/>
      <c r="B6726" s="82"/>
      <c r="C6726" s="84"/>
      <c r="D6726" s="83"/>
      <c r="E6726" s="81"/>
      <c r="F6726" s="81"/>
      <c r="G6726" s="81"/>
      <c r="H6726" s="84"/>
    </row>
    <row r="6727" spans="1:8">
      <c r="A6727" s="82"/>
      <c r="B6727" s="82"/>
      <c r="C6727" s="84"/>
      <c r="D6727" s="83"/>
      <c r="E6727" s="81"/>
      <c r="F6727" s="81"/>
      <c r="G6727" s="81"/>
      <c r="H6727" s="84"/>
    </row>
    <row r="6728" spans="1:8">
      <c r="A6728" s="82"/>
      <c r="B6728" s="82"/>
      <c r="C6728" s="84"/>
      <c r="D6728" s="83"/>
      <c r="E6728" s="81"/>
      <c r="F6728" s="81"/>
      <c r="G6728" s="81"/>
      <c r="H6728" s="84"/>
    </row>
    <row r="6729" spans="1:8">
      <c r="A6729" s="82"/>
      <c r="B6729" s="82"/>
      <c r="C6729" s="84"/>
      <c r="D6729" s="83"/>
      <c r="E6729" s="81"/>
      <c r="F6729" s="81"/>
      <c r="G6729" s="81"/>
      <c r="H6729" s="84"/>
    </row>
    <row r="6730" spans="1:8">
      <c r="A6730" s="82"/>
      <c r="B6730" s="82"/>
      <c r="C6730" s="84"/>
      <c r="D6730" s="83"/>
      <c r="E6730" s="81"/>
      <c r="F6730" s="81"/>
      <c r="G6730" s="81"/>
      <c r="H6730" s="84"/>
    </row>
    <row r="6731" spans="1:8">
      <c r="A6731" s="82"/>
      <c r="B6731" s="82"/>
      <c r="C6731" s="84"/>
      <c r="D6731" s="83"/>
      <c r="E6731" s="81"/>
      <c r="F6731" s="81"/>
      <c r="G6731" s="81"/>
      <c r="H6731" s="84"/>
    </row>
    <row r="6732" spans="1:8">
      <c r="A6732" s="82"/>
      <c r="B6732" s="82"/>
      <c r="C6732" s="84"/>
      <c r="D6732" s="83"/>
      <c r="E6732" s="81"/>
      <c r="F6732" s="81"/>
      <c r="G6732" s="81"/>
      <c r="H6732" s="84"/>
    </row>
    <row r="6733" spans="1:8">
      <c r="A6733" s="82"/>
      <c r="B6733" s="82"/>
      <c r="C6733" s="84"/>
      <c r="D6733" s="83"/>
      <c r="E6733" s="81"/>
      <c r="F6733" s="81"/>
      <c r="G6733" s="81"/>
      <c r="H6733" s="84"/>
    </row>
    <row r="6734" spans="1:8">
      <c r="A6734" s="82"/>
      <c r="B6734" s="82"/>
      <c r="C6734" s="84"/>
      <c r="D6734" s="83"/>
      <c r="E6734" s="81"/>
      <c r="F6734" s="81"/>
      <c r="G6734" s="81"/>
      <c r="H6734" s="84"/>
    </row>
    <row r="6735" spans="1:8">
      <c r="A6735" s="82"/>
      <c r="B6735" s="82"/>
      <c r="C6735" s="84"/>
      <c r="D6735" s="83"/>
      <c r="E6735" s="81"/>
      <c r="F6735" s="81"/>
      <c r="G6735" s="81"/>
      <c r="H6735" s="84"/>
    </row>
    <row r="6736" spans="1:8">
      <c r="A6736" s="82"/>
      <c r="B6736" s="82"/>
      <c r="C6736" s="84"/>
      <c r="D6736" s="83"/>
      <c r="E6736" s="81"/>
      <c r="F6736" s="81"/>
      <c r="G6736" s="81"/>
      <c r="H6736" s="84"/>
    </row>
    <row r="6737" spans="1:8">
      <c r="A6737" s="82"/>
      <c r="B6737" s="82"/>
      <c r="C6737" s="84"/>
      <c r="D6737" s="83"/>
      <c r="E6737" s="81"/>
      <c r="F6737" s="81"/>
      <c r="G6737" s="81"/>
      <c r="H6737" s="84"/>
    </row>
    <row r="6738" spans="1:8">
      <c r="A6738" s="82"/>
      <c r="B6738" s="82"/>
      <c r="C6738" s="84"/>
      <c r="D6738" s="83"/>
      <c r="E6738" s="81"/>
      <c r="F6738" s="81"/>
      <c r="G6738" s="81"/>
      <c r="H6738" s="84"/>
    </row>
    <row r="6739" spans="1:8">
      <c r="A6739" s="82"/>
      <c r="B6739" s="82"/>
      <c r="C6739" s="84"/>
      <c r="D6739" s="83"/>
      <c r="E6739" s="81"/>
      <c r="F6739" s="81"/>
      <c r="G6739" s="81"/>
      <c r="H6739" s="84"/>
    </row>
    <row r="6740" spans="1:8">
      <c r="A6740" s="82"/>
      <c r="B6740" s="82"/>
      <c r="C6740" s="84"/>
      <c r="D6740" s="83"/>
      <c r="E6740" s="81"/>
      <c r="F6740" s="81"/>
      <c r="G6740" s="81"/>
      <c r="H6740" s="84"/>
    </row>
    <row r="6741" spans="1:8">
      <c r="A6741" s="82"/>
      <c r="B6741" s="82"/>
      <c r="C6741" s="84"/>
      <c r="D6741" s="83"/>
      <c r="E6741" s="81"/>
      <c r="F6741" s="81"/>
      <c r="G6741" s="81"/>
      <c r="H6741" s="84"/>
    </row>
    <row r="6742" spans="1:8">
      <c r="A6742" s="82"/>
      <c r="B6742" s="82"/>
      <c r="C6742" s="84"/>
      <c r="D6742" s="83"/>
      <c r="E6742" s="81"/>
      <c r="F6742" s="81"/>
      <c r="G6742" s="81"/>
      <c r="H6742" s="84"/>
    </row>
    <row r="6743" spans="1:8">
      <c r="A6743" s="82"/>
      <c r="B6743" s="82"/>
      <c r="C6743" s="84"/>
      <c r="D6743" s="83"/>
      <c r="E6743" s="81"/>
      <c r="F6743" s="81"/>
      <c r="G6743" s="81"/>
      <c r="H6743" s="84"/>
    </row>
    <row r="6744" spans="1:8">
      <c r="A6744" s="82"/>
      <c r="B6744" s="82"/>
      <c r="C6744" s="84"/>
      <c r="D6744" s="83"/>
      <c r="E6744" s="81"/>
      <c r="F6744" s="81"/>
      <c r="G6744" s="81"/>
      <c r="H6744" s="84"/>
    </row>
    <row r="6745" spans="1:8">
      <c r="A6745" s="82"/>
      <c r="B6745" s="82"/>
      <c r="C6745" s="84"/>
      <c r="D6745" s="83"/>
      <c r="E6745" s="81"/>
      <c r="F6745" s="81"/>
      <c r="G6745" s="81"/>
      <c r="H6745" s="84"/>
    </row>
    <row r="6746" spans="1:8">
      <c r="A6746" s="82"/>
      <c r="B6746" s="82"/>
      <c r="C6746" s="84"/>
      <c r="D6746" s="83"/>
      <c r="E6746" s="81"/>
      <c r="F6746" s="81"/>
      <c r="G6746" s="81"/>
      <c r="H6746" s="84"/>
    </row>
    <row r="6747" spans="1:8">
      <c r="A6747" s="82"/>
      <c r="B6747" s="82"/>
      <c r="C6747" s="84"/>
      <c r="D6747" s="83"/>
      <c r="E6747" s="81"/>
      <c r="F6747" s="81"/>
      <c r="G6747" s="81"/>
      <c r="H6747" s="84"/>
    </row>
    <row r="6748" spans="1:8">
      <c r="A6748" s="82"/>
      <c r="B6748" s="82"/>
      <c r="C6748" s="84"/>
      <c r="D6748" s="83"/>
      <c r="E6748" s="81"/>
      <c r="F6748" s="81"/>
      <c r="G6748" s="81"/>
      <c r="H6748" s="84"/>
    </row>
    <row r="6749" spans="1:8">
      <c r="A6749" s="82"/>
      <c r="B6749" s="82"/>
      <c r="C6749" s="84"/>
      <c r="D6749" s="83"/>
      <c r="E6749" s="81"/>
      <c r="F6749" s="81"/>
      <c r="G6749" s="81"/>
      <c r="H6749" s="84"/>
    </row>
    <row r="6750" spans="1:8">
      <c r="A6750" s="82"/>
      <c r="B6750" s="82"/>
      <c r="C6750" s="84"/>
      <c r="D6750" s="83"/>
      <c r="E6750" s="81"/>
      <c r="F6750" s="81"/>
      <c r="G6750" s="81"/>
      <c r="H6750" s="84"/>
    </row>
    <row r="6751" spans="1:8">
      <c r="A6751" s="82"/>
      <c r="B6751" s="82"/>
      <c r="C6751" s="84"/>
      <c r="D6751" s="83"/>
      <c r="E6751" s="81"/>
      <c r="F6751" s="81"/>
      <c r="G6751" s="81"/>
      <c r="H6751" s="84"/>
    </row>
    <row r="6752" spans="1:8">
      <c r="A6752" s="82"/>
      <c r="B6752" s="82"/>
      <c r="C6752" s="84"/>
      <c r="D6752" s="83"/>
      <c r="E6752" s="81"/>
      <c r="F6752" s="81"/>
      <c r="G6752" s="81"/>
      <c r="H6752" s="84"/>
    </row>
    <row r="6753" spans="1:8">
      <c r="A6753" s="82"/>
      <c r="B6753" s="82"/>
      <c r="C6753" s="84"/>
      <c r="D6753" s="83"/>
      <c r="E6753" s="81"/>
      <c r="F6753" s="81"/>
      <c r="G6753" s="81"/>
      <c r="H6753" s="84"/>
    </row>
    <row r="6754" spans="1:8">
      <c r="A6754" s="82"/>
      <c r="B6754" s="82"/>
      <c r="C6754" s="84"/>
      <c r="D6754" s="83"/>
      <c r="E6754" s="81"/>
      <c r="F6754" s="81"/>
      <c r="G6754" s="81"/>
      <c r="H6754" s="84"/>
    </row>
    <row r="6755" spans="1:8">
      <c r="A6755" s="82"/>
      <c r="B6755" s="82"/>
      <c r="C6755" s="84"/>
      <c r="D6755" s="83"/>
      <c r="E6755" s="81"/>
      <c r="F6755" s="81"/>
      <c r="G6755" s="81"/>
      <c r="H6755" s="84"/>
    </row>
    <row r="6756" spans="1:8">
      <c r="A6756" s="82"/>
      <c r="B6756" s="82"/>
      <c r="C6756" s="84"/>
      <c r="D6756" s="83"/>
      <c r="E6756" s="81"/>
      <c r="F6756" s="81"/>
      <c r="G6756" s="81"/>
      <c r="H6756" s="84"/>
    </row>
    <row r="6757" spans="1:8">
      <c r="A6757" s="82"/>
      <c r="B6757" s="82"/>
      <c r="C6757" s="84"/>
      <c r="D6757" s="83"/>
      <c r="E6757" s="81"/>
      <c r="F6757" s="81"/>
      <c r="G6757" s="81"/>
      <c r="H6757" s="84"/>
    </row>
    <row r="6758" spans="1:8">
      <c r="A6758" s="82"/>
      <c r="B6758" s="82"/>
      <c r="C6758" s="84"/>
      <c r="D6758" s="83"/>
      <c r="E6758" s="81"/>
      <c r="F6758" s="81"/>
      <c r="G6758" s="81"/>
      <c r="H6758" s="84"/>
    </row>
    <row r="6759" spans="1:8">
      <c r="A6759" s="82"/>
      <c r="B6759" s="82"/>
      <c r="C6759" s="84"/>
      <c r="D6759" s="83"/>
      <c r="E6759" s="81"/>
      <c r="F6759" s="81"/>
      <c r="G6759" s="81"/>
      <c r="H6759" s="84"/>
    </row>
    <row r="6760" spans="1:8">
      <c r="A6760" s="82"/>
      <c r="B6760" s="82"/>
      <c r="C6760" s="84"/>
      <c r="D6760" s="83"/>
      <c r="E6760" s="81"/>
      <c r="F6760" s="81"/>
      <c r="G6760" s="81"/>
      <c r="H6760" s="84"/>
    </row>
    <row r="6761" spans="1:8">
      <c r="A6761" s="82"/>
      <c r="B6761" s="82"/>
      <c r="C6761" s="84"/>
      <c r="D6761" s="83"/>
      <c r="E6761" s="81"/>
      <c r="F6761" s="81"/>
      <c r="G6761" s="81"/>
      <c r="H6761" s="84"/>
    </row>
    <row r="6762" spans="1:8">
      <c r="A6762" s="82"/>
      <c r="B6762" s="82"/>
      <c r="C6762" s="84"/>
      <c r="D6762" s="83"/>
      <c r="E6762" s="81"/>
      <c r="F6762" s="81"/>
      <c r="G6762" s="81"/>
      <c r="H6762" s="84"/>
    </row>
    <row r="6763" spans="1:8">
      <c r="A6763" s="82"/>
      <c r="B6763" s="82"/>
      <c r="C6763" s="84"/>
      <c r="D6763" s="83"/>
      <c r="E6763" s="81"/>
      <c r="F6763" s="81"/>
      <c r="G6763" s="81"/>
      <c r="H6763" s="84"/>
    </row>
    <row r="6764" spans="1:8">
      <c r="A6764" s="82"/>
      <c r="B6764" s="82"/>
      <c r="C6764" s="84"/>
      <c r="D6764" s="83"/>
      <c r="E6764" s="81"/>
      <c r="F6764" s="81"/>
      <c r="G6764" s="81"/>
      <c r="H6764" s="84"/>
    </row>
    <row r="6765" spans="1:8">
      <c r="A6765" s="82"/>
      <c r="B6765" s="82"/>
      <c r="C6765" s="84"/>
      <c r="D6765" s="83"/>
      <c r="E6765" s="81"/>
      <c r="F6765" s="81"/>
      <c r="G6765" s="81"/>
      <c r="H6765" s="84"/>
    </row>
    <row r="6766" spans="1:8">
      <c r="A6766" s="82"/>
      <c r="B6766" s="82"/>
      <c r="C6766" s="84"/>
      <c r="D6766" s="83"/>
      <c r="E6766" s="81"/>
      <c r="F6766" s="81"/>
      <c r="G6766" s="81"/>
      <c r="H6766" s="84"/>
    </row>
    <row r="6767" spans="1:8">
      <c r="A6767" s="82"/>
      <c r="B6767" s="82"/>
      <c r="C6767" s="84"/>
      <c r="D6767" s="83"/>
      <c r="E6767" s="81"/>
      <c r="F6767" s="81"/>
      <c r="G6767" s="81"/>
      <c r="H6767" s="84"/>
    </row>
    <row r="6768" spans="1:8">
      <c r="A6768" s="82"/>
      <c r="B6768" s="82"/>
      <c r="C6768" s="84"/>
      <c r="D6768" s="83"/>
      <c r="E6768" s="81"/>
      <c r="F6768" s="81"/>
      <c r="G6768" s="81"/>
      <c r="H6768" s="84"/>
    </row>
    <row r="6769" spans="1:8">
      <c r="A6769" s="82"/>
      <c r="B6769" s="82"/>
      <c r="C6769" s="84"/>
      <c r="D6769" s="83"/>
      <c r="E6769" s="81"/>
      <c r="F6769" s="81"/>
      <c r="G6769" s="81"/>
      <c r="H6769" s="84"/>
    </row>
    <row r="6770" spans="1:8">
      <c r="A6770" s="82"/>
      <c r="B6770" s="82"/>
      <c r="C6770" s="84"/>
      <c r="D6770" s="83"/>
      <c r="E6770" s="81"/>
      <c r="F6770" s="81"/>
      <c r="G6770" s="81"/>
      <c r="H6770" s="84"/>
    </row>
    <row r="6771" spans="1:8">
      <c r="A6771" s="82"/>
      <c r="B6771" s="82"/>
      <c r="C6771" s="84"/>
      <c r="D6771" s="83"/>
      <c r="E6771" s="81"/>
      <c r="F6771" s="81"/>
      <c r="G6771" s="81"/>
      <c r="H6771" s="84"/>
    </row>
    <row r="6772" spans="1:8">
      <c r="A6772" s="82"/>
      <c r="B6772" s="82"/>
      <c r="C6772" s="84"/>
      <c r="D6772" s="83"/>
      <c r="E6772" s="81"/>
      <c r="F6772" s="81"/>
      <c r="G6772" s="81"/>
      <c r="H6772" s="84"/>
    </row>
    <row r="6773" spans="1:8">
      <c r="A6773" s="82"/>
      <c r="B6773" s="82"/>
      <c r="C6773" s="84"/>
      <c r="D6773" s="83"/>
      <c r="E6773" s="81"/>
      <c r="F6773" s="81"/>
      <c r="G6773" s="81"/>
      <c r="H6773" s="84"/>
    </row>
    <row r="6774" spans="1:8">
      <c r="A6774" s="82"/>
      <c r="B6774" s="82"/>
      <c r="C6774" s="84"/>
      <c r="D6774" s="83"/>
      <c r="E6774" s="81"/>
      <c r="F6774" s="81"/>
      <c r="G6774" s="81"/>
      <c r="H6774" s="84"/>
    </row>
    <row r="6775" spans="1:8">
      <c r="A6775" s="82"/>
      <c r="B6775" s="82"/>
      <c r="C6775" s="84"/>
      <c r="D6775" s="83"/>
      <c r="E6775" s="81"/>
      <c r="F6775" s="81"/>
      <c r="G6775" s="81"/>
      <c r="H6775" s="84"/>
    </row>
    <row r="6776" spans="1:8">
      <c r="A6776" s="82"/>
      <c r="B6776" s="82"/>
      <c r="C6776" s="84"/>
      <c r="D6776" s="83"/>
      <c r="E6776" s="81"/>
      <c r="F6776" s="81"/>
      <c r="G6776" s="81"/>
      <c r="H6776" s="84"/>
    </row>
    <row r="6777" spans="1:8">
      <c r="A6777" s="82"/>
      <c r="B6777" s="82"/>
      <c r="C6777" s="84"/>
      <c r="D6777" s="83"/>
      <c r="E6777" s="81"/>
      <c r="F6777" s="81"/>
      <c r="G6777" s="81"/>
      <c r="H6777" s="84"/>
    </row>
    <row r="6778" spans="1:8">
      <c r="A6778" s="82"/>
      <c r="B6778" s="82"/>
      <c r="C6778" s="84"/>
      <c r="D6778" s="83"/>
      <c r="E6778" s="81"/>
      <c r="F6778" s="81"/>
      <c r="G6778" s="81"/>
      <c r="H6778" s="84"/>
    </row>
    <row r="6779" spans="1:8">
      <c r="A6779" s="82"/>
      <c r="B6779" s="82"/>
      <c r="C6779" s="84"/>
      <c r="D6779" s="83"/>
      <c r="E6779" s="81"/>
      <c r="F6779" s="81"/>
      <c r="G6779" s="81"/>
      <c r="H6779" s="84"/>
    </row>
    <row r="6780" spans="1:8">
      <c r="A6780" s="82"/>
      <c r="B6780" s="82"/>
      <c r="C6780" s="84"/>
      <c r="D6780" s="83"/>
      <c r="E6780" s="81"/>
      <c r="F6780" s="81"/>
      <c r="G6780" s="81"/>
      <c r="H6780" s="84"/>
    </row>
    <row r="6781" spans="1:8">
      <c r="A6781" s="82"/>
      <c r="B6781" s="82"/>
      <c r="C6781" s="84"/>
      <c r="D6781" s="83"/>
      <c r="E6781" s="81"/>
      <c r="F6781" s="81"/>
      <c r="G6781" s="81"/>
      <c r="H6781" s="84"/>
    </row>
    <row r="6782" spans="1:8">
      <c r="A6782" s="82"/>
      <c r="B6782" s="82"/>
      <c r="C6782" s="84"/>
      <c r="D6782" s="83"/>
      <c r="E6782" s="81"/>
      <c r="F6782" s="81"/>
      <c r="G6782" s="81"/>
      <c r="H6782" s="84"/>
    </row>
    <row r="6783" spans="1:8">
      <c r="A6783" s="82"/>
      <c r="B6783" s="82"/>
      <c r="C6783" s="84"/>
      <c r="D6783" s="83"/>
      <c r="E6783" s="81"/>
      <c r="F6783" s="81"/>
      <c r="G6783" s="81"/>
      <c r="H6783" s="84"/>
    </row>
    <row r="6784" spans="1:8">
      <c r="A6784" s="82"/>
      <c r="B6784" s="82"/>
      <c r="C6784" s="84"/>
      <c r="D6784" s="83"/>
      <c r="E6784" s="81"/>
      <c r="F6784" s="81"/>
      <c r="G6784" s="81"/>
      <c r="H6784" s="84"/>
    </row>
    <row r="6785" spans="1:8">
      <c r="A6785" s="82"/>
      <c r="B6785" s="82"/>
      <c r="C6785" s="84"/>
      <c r="D6785" s="83"/>
      <c r="E6785" s="81"/>
      <c r="F6785" s="81"/>
      <c r="G6785" s="81"/>
      <c r="H6785" s="84"/>
    </row>
    <row r="6786" spans="1:8">
      <c r="A6786" s="82"/>
      <c r="B6786" s="82"/>
      <c r="C6786" s="84"/>
      <c r="D6786" s="83"/>
      <c r="E6786" s="81"/>
      <c r="F6786" s="81"/>
      <c r="G6786" s="81"/>
      <c r="H6786" s="84"/>
    </row>
    <row r="6787" spans="1:8">
      <c r="A6787" s="82"/>
      <c r="B6787" s="82"/>
      <c r="C6787" s="84"/>
      <c r="D6787" s="83"/>
      <c r="E6787" s="81"/>
      <c r="F6787" s="81"/>
      <c r="G6787" s="81"/>
      <c r="H6787" s="84"/>
    </row>
    <row r="6788" spans="1:8">
      <c r="A6788" s="82"/>
      <c r="B6788" s="82"/>
      <c r="C6788" s="84"/>
      <c r="D6788" s="83"/>
      <c r="E6788" s="81"/>
      <c r="F6788" s="81"/>
      <c r="G6788" s="81"/>
      <c r="H6788" s="84"/>
    </row>
    <row r="6789" spans="1:8">
      <c r="A6789" s="82"/>
      <c r="B6789" s="82"/>
      <c r="C6789" s="84"/>
      <c r="D6789" s="83"/>
      <c r="E6789" s="81"/>
      <c r="F6789" s="81"/>
      <c r="G6789" s="81"/>
      <c r="H6789" s="84"/>
    </row>
    <row r="6790" spans="1:8">
      <c r="A6790" s="82"/>
      <c r="B6790" s="82"/>
      <c r="C6790" s="84"/>
      <c r="D6790" s="83"/>
      <c r="E6790" s="81"/>
      <c r="F6790" s="81"/>
      <c r="G6790" s="81"/>
      <c r="H6790" s="84"/>
    </row>
    <row r="6791" spans="1:8">
      <c r="A6791" s="82"/>
      <c r="B6791" s="82"/>
      <c r="C6791" s="84"/>
      <c r="D6791" s="83"/>
      <c r="E6791" s="81"/>
      <c r="F6791" s="81"/>
      <c r="G6791" s="81"/>
      <c r="H6791" s="84"/>
    </row>
    <row r="6792" spans="1:8">
      <c r="A6792" s="82"/>
      <c r="B6792" s="82"/>
      <c r="C6792" s="84"/>
      <c r="D6792" s="83"/>
      <c r="E6792" s="81"/>
      <c r="F6792" s="81"/>
      <c r="G6792" s="81"/>
      <c r="H6792" s="84"/>
    </row>
    <row r="6793" spans="1:8">
      <c r="A6793" s="82"/>
      <c r="B6793" s="82"/>
      <c r="C6793" s="84"/>
      <c r="D6793" s="83"/>
      <c r="E6793" s="81"/>
      <c r="F6793" s="81"/>
      <c r="G6793" s="81"/>
      <c r="H6793" s="84"/>
    </row>
    <row r="6794" spans="1:8">
      <c r="A6794" s="82"/>
      <c r="B6794" s="82"/>
      <c r="C6794" s="84"/>
      <c r="D6794" s="83"/>
      <c r="E6794" s="81"/>
      <c r="F6794" s="81"/>
      <c r="G6794" s="81"/>
      <c r="H6794" s="84"/>
    </row>
    <row r="6795" spans="1:8">
      <c r="A6795" s="82"/>
      <c r="B6795" s="82"/>
      <c r="C6795" s="84"/>
      <c r="D6795" s="83"/>
      <c r="E6795" s="81"/>
      <c r="F6795" s="81"/>
      <c r="G6795" s="81"/>
      <c r="H6795" s="84"/>
    </row>
    <row r="6796" spans="1:8">
      <c r="A6796" s="82"/>
      <c r="B6796" s="82"/>
      <c r="C6796" s="84"/>
      <c r="D6796" s="83"/>
      <c r="E6796" s="81"/>
      <c r="F6796" s="81"/>
      <c r="G6796" s="81"/>
      <c r="H6796" s="84"/>
    </row>
    <row r="6797" spans="1:8">
      <c r="A6797" s="82"/>
      <c r="B6797" s="82"/>
      <c r="C6797" s="84"/>
      <c r="D6797" s="83"/>
      <c r="E6797" s="81"/>
      <c r="F6797" s="81"/>
      <c r="G6797" s="81"/>
      <c r="H6797" s="84"/>
    </row>
    <row r="6798" spans="1:8">
      <c r="A6798" s="82"/>
      <c r="B6798" s="82"/>
      <c r="C6798" s="84"/>
      <c r="D6798" s="83"/>
      <c r="E6798" s="81"/>
      <c r="F6798" s="81"/>
      <c r="G6798" s="81"/>
      <c r="H6798" s="84"/>
    </row>
    <row r="6799" spans="1:8">
      <c r="A6799" s="82"/>
      <c r="B6799" s="82"/>
      <c r="C6799" s="84"/>
      <c r="D6799" s="83"/>
      <c r="E6799" s="81"/>
      <c r="F6799" s="81"/>
      <c r="G6799" s="81"/>
      <c r="H6799" s="84"/>
    </row>
    <row r="6800" spans="1:8">
      <c r="A6800" s="82"/>
      <c r="B6800" s="82"/>
      <c r="C6800" s="84"/>
      <c r="D6800" s="83"/>
      <c r="E6800" s="81"/>
      <c r="F6800" s="81"/>
      <c r="G6800" s="81"/>
      <c r="H6800" s="84"/>
    </row>
    <row r="6801" spans="1:8">
      <c r="A6801" s="82"/>
      <c r="B6801" s="82"/>
      <c r="C6801" s="84"/>
      <c r="D6801" s="83"/>
      <c r="E6801" s="81"/>
      <c r="F6801" s="81"/>
      <c r="G6801" s="81"/>
      <c r="H6801" s="84"/>
    </row>
    <row r="6802" spans="1:8">
      <c r="A6802" s="82"/>
      <c r="B6802" s="82"/>
      <c r="C6802" s="84"/>
      <c r="D6802" s="83"/>
      <c r="E6802" s="81"/>
      <c r="F6802" s="81"/>
      <c r="G6802" s="81"/>
      <c r="H6802" s="84"/>
    </row>
    <row r="6803" spans="1:8">
      <c r="A6803" s="82"/>
      <c r="B6803" s="82"/>
      <c r="C6803" s="84"/>
      <c r="D6803" s="83"/>
      <c r="E6803" s="81"/>
      <c r="F6803" s="81"/>
      <c r="G6803" s="81"/>
      <c r="H6803" s="84"/>
    </row>
    <row r="6804" spans="1:8">
      <c r="A6804" s="82"/>
      <c r="B6804" s="82"/>
      <c r="C6804" s="84"/>
      <c r="D6804" s="83"/>
      <c r="E6804" s="81"/>
      <c r="F6804" s="81"/>
      <c r="G6804" s="81"/>
      <c r="H6804" s="84"/>
    </row>
    <row r="6805" spans="1:8">
      <c r="A6805" s="82"/>
      <c r="B6805" s="82"/>
      <c r="C6805" s="84"/>
      <c r="D6805" s="83"/>
      <c r="E6805" s="81"/>
      <c r="F6805" s="81"/>
      <c r="G6805" s="81"/>
      <c r="H6805" s="84"/>
    </row>
    <row r="6806" spans="1:8">
      <c r="A6806" s="82"/>
      <c r="B6806" s="82"/>
      <c r="C6806" s="84"/>
      <c r="D6806" s="83"/>
      <c r="E6806" s="81"/>
      <c r="F6806" s="81"/>
      <c r="G6806" s="81"/>
      <c r="H6806" s="84"/>
    </row>
    <row r="6807" spans="1:8">
      <c r="A6807" s="82"/>
      <c r="B6807" s="82"/>
      <c r="C6807" s="84"/>
      <c r="D6807" s="83"/>
      <c r="E6807" s="81"/>
      <c r="F6807" s="81"/>
      <c r="G6807" s="81"/>
      <c r="H6807" s="84"/>
    </row>
    <row r="6808" spans="1:8">
      <c r="A6808" s="82"/>
      <c r="B6808" s="82"/>
      <c r="C6808" s="84"/>
      <c r="D6808" s="83"/>
      <c r="E6808" s="81"/>
      <c r="F6808" s="81"/>
      <c r="G6808" s="81"/>
      <c r="H6808" s="84"/>
    </row>
    <row r="6809" spans="1:8">
      <c r="A6809" s="82"/>
      <c r="B6809" s="82"/>
      <c r="C6809" s="84"/>
      <c r="D6809" s="83"/>
      <c r="E6809" s="81"/>
      <c r="F6809" s="81"/>
      <c r="G6809" s="81"/>
      <c r="H6809" s="84"/>
    </row>
    <row r="6810" spans="1:8">
      <c r="A6810" s="82"/>
      <c r="B6810" s="82"/>
      <c r="C6810" s="84"/>
      <c r="D6810" s="83"/>
      <c r="E6810" s="81"/>
      <c r="F6810" s="81"/>
      <c r="G6810" s="81"/>
      <c r="H6810" s="84"/>
    </row>
    <row r="6811" spans="1:8">
      <c r="A6811" s="82"/>
      <c r="B6811" s="82"/>
      <c r="C6811" s="84"/>
      <c r="D6811" s="83"/>
      <c r="E6811" s="81"/>
      <c r="F6811" s="81"/>
      <c r="G6811" s="81"/>
      <c r="H6811" s="84"/>
    </row>
    <row r="6812" spans="1:8">
      <c r="A6812" s="82"/>
      <c r="B6812" s="82"/>
      <c r="C6812" s="84"/>
      <c r="D6812" s="83"/>
      <c r="E6812" s="81"/>
      <c r="F6812" s="81"/>
      <c r="G6812" s="81"/>
      <c r="H6812" s="84"/>
    </row>
    <row r="6813" spans="1:8">
      <c r="A6813" s="82"/>
      <c r="B6813" s="82"/>
      <c r="C6813" s="84"/>
      <c r="D6813" s="83"/>
      <c r="E6813" s="81"/>
      <c r="F6813" s="81"/>
      <c r="G6813" s="81"/>
      <c r="H6813" s="84"/>
    </row>
    <row r="6814" spans="1:8">
      <c r="A6814" s="82"/>
      <c r="B6814" s="82"/>
      <c r="C6814" s="84"/>
      <c r="D6814" s="83"/>
      <c r="E6814" s="81"/>
      <c r="F6814" s="81"/>
      <c r="G6814" s="81"/>
      <c r="H6814" s="84"/>
    </row>
    <row r="6815" spans="1:8">
      <c r="A6815" s="82"/>
      <c r="B6815" s="82"/>
      <c r="C6815" s="84"/>
      <c r="D6815" s="83"/>
      <c r="E6815" s="81"/>
      <c r="F6815" s="81"/>
      <c r="G6815" s="81"/>
      <c r="H6815" s="84"/>
    </row>
    <row r="6816" spans="1:8">
      <c r="A6816" s="82"/>
      <c r="B6816" s="82"/>
      <c r="C6816" s="84"/>
      <c r="D6816" s="83"/>
      <c r="E6816" s="81"/>
      <c r="F6816" s="81"/>
      <c r="G6816" s="81"/>
      <c r="H6816" s="84"/>
    </row>
    <row r="6817" spans="1:8">
      <c r="A6817" s="82"/>
      <c r="B6817" s="82"/>
      <c r="C6817" s="84"/>
      <c r="D6817" s="83"/>
      <c r="E6817" s="81"/>
      <c r="F6817" s="81"/>
      <c r="G6817" s="81"/>
      <c r="H6817" s="84"/>
    </row>
    <row r="6818" spans="1:8">
      <c r="A6818" s="82"/>
      <c r="B6818" s="82"/>
      <c r="C6818" s="84"/>
      <c r="D6818" s="83"/>
      <c r="E6818" s="81"/>
      <c r="F6818" s="81"/>
      <c r="G6818" s="81"/>
      <c r="H6818" s="84"/>
    </row>
    <row r="6819" spans="1:8">
      <c r="A6819" s="82"/>
      <c r="B6819" s="82"/>
      <c r="C6819" s="84"/>
      <c r="D6819" s="83"/>
      <c r="E6819" s="81"/>
      <c r="F6819" s="81"/>
      <c r="G6819" s="81"/>
      <c r="H6819" s="84"/>
    </row>
    <row r="6820" spans="1:8">
      <c r="A6820" s="82"/>
      <c r="B6820" s="82"/>
      <c r="C6820" s="84"/>
      <c r="D6820" s="83"/>
      <c r="E6820" s="81"/>
      <c r="F6820" s="81"/>
      <c r="G6820" s="81"/>
      <c r="H6820" s="84"/>
    </row>
    <row r="6821" spans="1:8">
      <c r="A6821" s="82"/>
      <c r="B6821" s="82"/>
      <c r="C6821" s="84"/>
      <c r="D6821" s="83"/>
      <c r="E6821" s="81"/>
      <c r="F6821" s="81"/>
      <c r="G6821" s="81"/>
      <c r="H6821" s="84"/>
    </row>
    <row r="6822" spans="1:8">
      <c r="A6822" s="82"/>
      <c r="B6822" s="82"/>
      <c r="C6822" s="84"/>
      <c r="D6822" s="83"/>
      <c r="E6822" s="81"/>
      <c r="F6822" s="81"/>
      <c r="G6822" s="81"/>
      <c r="H6822" s="84"/>
    </row>
    <row r="6823" spans="1:8">
      <c r="A6823" s="82"/>
      <c r="B6823" s="82"/>
      <c r="C6823" s="84"/>
      <c r="D6823" s="83"/>
      <c r="E6823" s="81"/>
      <c r="F6823" s="81"/>
      <c r="G6823" s="81"/>
      <c r="H6823" s="84"/>
    </row>
    <row r="6824" spans="1:8">
      <c r="A6824" s="82"/>
      <c r="B6824" s="82"/>
      <c r="C6824" s="84"/>
      <c r="D6824" s="83"/>
      <c r="E6824" s="81"/>
      <c r="F6824" s="81"/>
      <c r="G6824" s="81"/>
      <c r="H6824" s="84"/>
    </row>
    <row r="6825" spans="1:8">
      <c r="A6825" s="82"/>
      <c r="B6825" s="82"/>
      <c r="C6825" s="84"/>
      <c r="D6825" s="83"/>
      <c r="E6825" s="81"/>
      <c r="F6825" s="81"/>
      <c r="G6825" s="81"/>
      <c r="H6825" s="84"/>
    </row>
    <row r="6826" spans="1:8">
      <c r="A6826" s="82"/>
      <c r="B6826" s="82"/>
      <c r="C6826" s="84"/>
      <c r="D6826" s="83"/>
      <c r="E6826" s="81"/>
      <c r="F6826" s="81"/>
      <c r="G6826" s="81"/>
      <c r="H6826" s="84"/>
    </row>
    <row r="6827" spans="1:8">
      <c r="A6827" s="82"/>
      <c r="B6827" s="82"/>
      <c r="C6827" s="84"/>
      <c r="D6827" s="83"/>
      <c r="E6827" s="81"/>
      <c r="F6827" s="81"/>
      <c r="G6827" s="81"/>
      <c r="H6827" s="84"/>
    </row>
    <row r="6828" spans="1:8">
      <c r="A6828" s="82"/>
      <c r="B6828" s="82"/>
      <c r="C6828" s="84"/>
      <c r="D6828" s="83"/>
      <c r="E6828" s="81"/>
      <c r="F6828" s="81"/>
      <c r="G6828" s="81"/>
      <c r="H6828" s="84"/>
    </row>
    <row r="6829" spans="1:8">
      <c r="A6829" s="82"/>
      <c r="B6829" s="82"/>
      <c r="C6829" s="84"/>
      <c r="D6829" s="83"/>
      <c r="E6829" s="81"/>
      <c r="F6829" s="81"/>
      <c r="G6829" s="81"/>
      <c r="H6829" s="84"/>
    </row>
    <row r="6830" spans="1:8">
      <c r="A6830" s="82"/>
      <c r="B6830" s="82"/>
      <c r="C6830" s="84"/>
      <c r="D6830" s="83"/>
      <c r="E6830" s="81"/>
      <c r="F6830" s="81"/>
      <c r="G6830" s="81"/>
      <c r="H6830" s="84"/>
    </row>
    <row r="6831" spans="1:8">
      <c r="A6831" s="82"/>
      <c r="B6831" s="82"/>
      <c r="C6831" s="84"/>
      <c r="D6831" s="83"/>
      <c r="E6831" s="81"/>
      <c r="F6831" s="81"/>
      <c r="G6831" s="81"/>
      <c r="H6831" s="84"/>
    </row>
    <row r="6832" spans="1:8">
      <c r="A6832" s="82"/>
      <c r="B6832" s="82"/>
      <c r="C6832" s="84"/>
      <c r="D6832" s="83"/>
      <c r="E6832" s="81"/>
      <c r="F6832" s="81"/>
      <c r="G6832" s="81"/>
      <c r="H6832" s="84"/>
    </row>
    <row r="6833" spans="1:8">
      <c r="A6833" s="82"/>
      <c r="B6833" s="82"/>
      <c r="C6833" s="84"/>
      <c r="D6833" s="83"/>
      <c r="E6833" s="81"/>
      <c r="F6833" s="81"/>
      <c r="G6833" s="81"/>
      <c r="H6833" s="84"/>
    </row>
    <row r="6834" spans="1:8">
      <c r="A6834" s="82"/>
      <c r="B6834" s="82"/>
      <c r="C6834" s="84"/>
      <c r="D6834" s="83"/>
      <c r="E6834" s="81"/>
      <c r="F6834" s="81"/>
      <c r="G6834" s="81"/>
      <c r="H6834" s="84"/>
    </row>
    <row r="6835" spans="1:8">
      <c r="A6835" s="82"/>
      <c r="B6835" s="82"/>
      <c r="C6835" s="84"/>
      <c r="D6835" s="83"/>
      <c r="E6835" s="81"/>
      <c r="F6835" s="81"/>
      <c r="G6835" s="81"/>
      <c r="H6835" s="84"/>
    </row>
    <row r="6836" spans="1:8">
      <c r="A6836" s="82"/>
      <c r="B6836" s="82"/>
      <c r="C6836" s="84"/>
      <c r="D6836" s="83"/>
      <c r="E6836" s="81"/>
      <c r="F6836" s="81"/>
      <c r="G6836" s="81"/>
      <c r="H6836" s="84"/>
    </row>
    <row r="6837" spans="1:8">
      <c r="A6837" s="82"/>
      <c r="B6837" s="82"/>
      <c r="C6837" s="84"/>
      <c r="D6837" s="83"/>
      <c r="E6837" s="81"/>
      <c r="F6837" s="81"/>
      <c r="G6837" s="81"/>
      <c r="H6837" s="84"/>
    </row>
    <row r="6838" spans="1:8">
      <c r="A6838" s="82"/>
      <c r="B6838" s="82"/>
      <c r="C6838" s="84"/>
      <c r="D6838" s="83"/>
      <c r="E6838" s="81"/>
      <c r="F6838" s="81"/>
      <c r="G6838" s="81"/>
      <c r="H6838" s="84"/>
    </row>
    <row r="6839" spans="1:8">
      <c r="A6839" s="82"/>
      <c r="B6839" s="82"/>
      <c r="C6839" s="84"/>
      <c r="D6839" s="83"/>
      <c r="E6839" s="81"/>
      <c r="F6839" s="81"/>
      <c r="G6839" s="81"/>
      <c r="H6839" s="84"/>
    </row>
    <row r="6840" spans="1:8">
      <c r="A6840" s="82"/>
      <c r="B6840" s="82"/>
      <c r="C6840" s="84"/>
      <c r="D6840" s="83"/>
      <c r="E6840" s="81"/>
      <c r="F6840" s="81"/>
      <c r="G6840" s="81"/>
      <c r="H6840" s="84"/>
    </row>
    <row r="6841" spans="1:8">
      <c r="A6841" s="82"/>
      <c r="B6841" s="82"/>
      <c r="C6841" s="84"/>
      <c r="D6841" s="83"/>
      <c r="E6841" s="81"/>
      <c r="F6841" s="81"/>
      <c r="G6841" s="81"/>
      <c r="H6841" s="84"/>
    </row>
    <row r="6842" spans="1:8">
      <c r="A6842" s="82"/>
      <c r="B6842" s="82"/>
      <c r="C6842" s="84"/>
      <c r="D6842" s="83"/>
      <c r="E6842" s="81"/>
      <c r="F6842" s="81"/>
      <c r="G6842" s="81"/>
      <c r="H6842" s="84"/>
    </row>
    <row r="6843" spans="1:8">
      <c r="A6843" s="82"/>
      <c r="B6843" s="82"/>
      <c r="C6843" s="84"/>
      <c r="D6843" s="83"/>
      <c r="E6843" s="81"/>
      <c r="F6843" s="81"/>
      <c r="G6843" s="81"/>
      <c r="H6843" s="84"/>
    </row>
    <row r="6844" spans="1:8">
      <c r="A6844" s="82"/>
      <c r="B6844" s="82"/>
      <c r="C6844" s="84"/>
      <c r="D6844" s="83"/>
      <c r="E6844" s="81"/>
      <c r="F6844" s="81"/>
      <c r="G6844" s="81"/>
      <c r="H6844" s="84"/>
    </row>
    <row r="6845" spans="1:8">
      <c r="A6845" s="82"/>
      <c r="B6845" s="82"/>
      <c r="C6845" s="84"/>
      <c r="D6845" s="83"/>
      <c r="E6845" s="81"/>
      <c r="F6845" s="81"/>
      <c r="G6845" s="81"/>
      <c r="H6845" s="84"/>
    </row>
    <row r="6846" spans="1:8">
      <c r="A6846" s="82"/>
      <c r="B6846" s="82"/>
      <c r="C6846" s="84"/>
      <c r="D6846" s="83"/>
      <c r="E6846" s="81"/>
      <c r="F6846" s="81"/>
      <c r="G6846" s="81"/>
      <c r="H6846" s="84"/>
    </row>
    <row r="6847" spans="1:8">
      <c r="A6847" s="82"/>
      <c r="B6847" s="82"/>
      <c r="C6847" s="84"/>
      <c r="D6847" s="83"/>
      <c r="E6847" s="81"/>
      <c r="F6847" s="81"/>
      <c r="G6847" s="81"/>
      <c r="H6847" s="84"/>
    </row>
    <row r="6848" spans="1:8">
      <c r="A6848" s="82"/>
      <c r="B6848" s="82"/>
      <c r="C6848" s="84"/>
      <c r="D6848" s="83"/>
      <c r="E6848" s="81"/>
      <c r="F6848" s="81"/>
      <c r="G6848" s="81"/>
      <c r="H6848" s="84"/>
    </row>
    <row r="6849" spans="1:8">
      <c r="A6849" s="82"/>
      <c r="B6849" s="82"/>
      <c r="C6849" s="84"/>
      <c r="D6849" s="83"/>
      <c r="E6849" s="81"/>
      <c r="F6849" s="81"/>
      <c r="G6849" s="81"/>
      <c r="H6849" s="84"/>
    </row>
    <row r="6850" spans="1:8">
      <c r="A6850" s="82"/>
      <c r="B6850" s="82"/>
      <c r="C6850" s="84"/>
      <c r="D6850" s="83"/>
      <c r="E6850" s="81"/>
      <c r="F6850" s="81"/>
      <c r="G6850" s="81"/>
      <c r="H6850" s="84"/>
    </row>
    <row r="6851" spans="1:8">
      <c r="A6851" s="82"/>
      <c r="B6851" s="82"/>
      <c r="C6851" s="84"/>
      <c r="D6851" s="83"/>
      <c r="E6851" s="81"/>
      <c r="F6851" s="81"/>
      <c r="G6851" s="81"/>
      <c r="H6851" s="84"/>
    </row>
    <row r="6852" spans="1:8">
      <c r="A6852" s="82"/>
      <c r="B6852" s="82"/>
      <c r="C6852" s="84"/>
      <c r="D6852" s="83"/>
      <c r="E6852" s="81"/>
      <c r="F6852" s="81"/>
      <c r="G6852" s="81"/>
      <c r="H6852" s="84"/>
    </row>
    <row r="6853" spans="1:8">
      <c r="A6853" s="82"/>
      <c r="B6853" s="82"/>
      <c r="C6853" s="84"/>
      <c r="D6853" s="83"/>
      <c r="E6853" s="81"/>
      <c r="F6853" s="81"/>
      <c r="G6853" s="81"/>
      <c r="H6853" s="84"/>
    </row>
    <row r="6854" spans="1:8">
      <c r="A6854" s="82"/>
      <c r="B6854" s="82"/>
      <c r="C6854" s="84"/>
      <c r="D6854" s="83"/>
      <c r="E6854" s="81"/>
      <c r="F6854" s="81"/>
      <c r="G6854" s="81"/>
      <c r="H6854" s="84"/>
    </row>
    <row r="6855" spans="1:8">
      <c r="A6855" s="82"/>
      <c r="B6855" s="82"/>
      <c r="C6855" s="84"/>
      <c r="D6855" s="83"/>
      <c r="E6855" s="81"/>
      <c r="F6855" s="81"/>
      <c r="G6855" s="81"/>
      <c r="H6855" s="84"/>
    </row>
    <row r="6856" spans="1:8">
      <c r="A6856" s="82"/>
      <c r="B6856" s="82"/>
      <c r="C6856" s="84"/>
      <c r="D6856" s="83"/>
      <c r="E6856" s="81"/>
      <c r="F6856" s="81"/>
      <c r="G6856" s="81"/>
      <c r="H6856" s="84"/>
    </row>
    <row r="6857" spans="1:8">
      <c r="A6857" s="82"/>
      <c r="B6857" s="82"/>
      <c r="C6857" s="84"/>
      <c r="D6857" s="83"/>
      <c r="E6857" s="81"/>
      <c r="F6857" s="81"/>
      <c r="G6857" s="81"/>
      <c r="H6857" s="84"/>
    </row>
    <row r="6858" spans="1:8">
      <c r="A6858" s="82"/>
      <c r="B6858" s="82"/>
      <c r="C6858" s="84"/>
      <c r="D6858" s="83"/>
      <c r="E6858" s="81"/>
      <c r="F6858" s="81"/>
      <c r="G6858" s="81"/>
      <c r="H6858" s="84"/>
    </row>
    <row r="6859" spans="1:8">
      <c r="A6859" s="82"/>
      <c r="B6859" s="82"/>
      <c r="C6859" s="84"/>
      <c r="D6859" s="83"/>
      <c r="E6859" s="81"/>
      <c r="F6859" s="81"/>
      <c r="G6859" s="81"/>
      <c r="H6859" s="84"/>
    </row>
    <row r="6860" spans="1:8">
      <c r="A6860" s="82"/>
      <c r="B6860" s="82"/>
      <c r="C6860" s="84"/>
      <c r="D6860" s="83"/>
      <c r="E6860" s="81"/>
      <c r="F6860" s="81"/>
      <c r="G6860" s="81"/>
      <c r="H6860" s="84"/>
    </row>
    <row r="6861" spans="1:8">
      <c r="A6861" s="82"/>
      <c r="B6861" s="82"/>
      <c r="C6861" s="84"/>
      <c r="D6861" s="83"/>
      <c r="E6861" s="81"/>
      <c r="F6861" s="81"/>
      <c r="G6861" s="81"/>
      <c r="H6861" s="84"/>
    </row>
    <row r="6862" spans="1:8">
      <c r="A6862" s="82"/>
      <c r="B6862" s="82"/>
      <c r="C6862" s="84"/>
      <c r="D6862" s="83"/>
      <c r="E6862" s="81"/>
      <c r="F6862" s="81"/>
      <c r="G6862" s="81"/>
      <c r="H6862" s="84"/>
    </row>
    <row r="6863" spans="1:8">
      <c r="A6863" s="82"/>
      <c r="B6863" s="82"/>
      <c r="C6863" s="84"/>
      <c r="D6863" s="83"/>
      <c r="E6863" s="81"/>
      <c r="F6863" s="81"/>
      <c r="G6863" s="81"/>
      <c r="H6863" s="84"/>
    </row>
    <row r="6864" spans="1:8">
      <c r="A6864" s="82"/>
      <c r="B6864" s="82"/>
      <c r="C6864" s="84"/>
      <c r="D6864" s="83"/>
      <c r="E6864" s="81"/>
      <c r="F6864" s="81"/>
      <c r="G6864" s="81"/>
      <c r="H6864" s="84"/>
    </row>
    <row r="6865" spans="1:8">
      <c r="A6865" s="82"/>
      <c r="B6865" s="82"/>
      <c r="C6865" s="84"/>
      <c r="D6865" s="83"/>
      <c r="E6865" s="81"/>
      <c r="F6865" s="81"/>
      <c r="G6865" s="81"/>
      <c r="H6865" s="84"/>
    </row>
    <row r="6866" spans="1:8">
      <c r="A6866" s="82"/>
      <c r="B6866" s="82"/>
      <c r="C6866" s="84"/>
      <c r="D6866" s="83"/>
      <c r="E6866" s="81"/>
      <c r="F6866" s="81"/>
      <c r="G6866" s="81"/>
      <c r="H6866" s="84"/>
    </row>
    <row r="6867" spans="1:8">
      <c r="A6867" s="82"/>
      <c r="B6867" s="82"/>
      <c r="C6867" s="84"/>
      <c r="D6867" s="83"/>
      <c r="E6867" s="81"/>
      <c r="F6867" s="81"/>
      <c r="G6867" s="81"/>
      <c r="H6867" s="84"/>
    </row>
    <row r="6868" spans="1:8">
      <c r="A6868" s="82"/>
      <c r="B6868" s="82"/>
      <c r="C6868" s="84"/>
      <c r="D6868" s="83"/>
      <c r="E6868" s="81"/>
      <c r="F6868" s="81"/>
      <c r="G6868" s="81"/>
      <c r="H6868" s="84"/>
    </row>
    <row r="6869" spans="1:8">
      <c r="A6869" s="82"/>
      <c r="B6869" s="82"/>
      <c r="C6869" s="84"/>
      <c r="D6869" s="83"/>
      <c r="E6869" s="81"/>
      <c r="F6869" s="81"/>
      <c r="G6869" s="81"/>
      <c r="H6869" s="84"/>
    </row>
    <row r="6870" spans="1:8">
      <c r="A6870" s="82"/>
      <c r="B6870" s="82"/>
      <c r="C6870" s="84"/>
      <c r="D6870" s="83"/>
      <c r="E6870" s="81"/>
      <c r="F6870" s="81"/>
      <c r="G6870" s="81"/>
      <c r="H6870" s="84"/>
    </row>
    <row r="6871" spans="1:8">
      <c r="A6871" s="82"/>
      <c r="B6871" s="82"/>
      <c r="C6871" s="84"/>
      <c r="D6871" s="83"/>
      <c r="E6871" s="81"/>
      <c r="F6871" s="81"/>
      <c r="G6871" s="81"/>
      <c r="H6871" s="84"/>
    </row>
    <row r="6872" spans="1:8">
      <c r="A6872" s="82"/>
      <c r="B6872" s="82"/>
      <c r="C6872" s="84"/>
      <c r="D6872" s="83"/>
      <c r="E6872" s="81"/>
      <c r="F6872" s="81"/>
      <c r="G6872" s="81"/>
      <c r="H6872" s="84"/>
    </row>
    <row r="6873" spans="1:8">
      <c r="A6873" s="82"/>
      <c r="B6873" s="82"/>
      <c r="C6873" s="84"/>
      <c r="D6873" s="83"/>
      <c r="E6873" s="81"/>
      <c r="F6873" s="81"/>
      <c r="G6873" s="81"/>
      <c r="H6873" s="84"/>
    </row>
    <row r="6874" spans="1:8">
      <c r="A6874" s="82"/>
      <c r="B6874" s="82"/>
      <c r="C6874" s="84"/>
      <c r="D6874" s="83"/>
      <c r="E6874" s="81"/>
      <c r="F6874" s="81"/>
      <c r="G6874" s="81"/>
      <c r="H6874" s="84"/>
    </row>
    <row r="6875" spans="1:8">
      <c r="A6875" s="82"/>
      <c r="B6875" s="82"/>
      <c r="C6875" s="84"/>
      <c r="D6875" s="83"/>
      <c r="E6875" s="81"/>
      <c r="F6875" s="81"/>
      <c r="G6875" s="81"/>
      <c r="H6875" s="84"/>
    </row>
    <row r="6876" spans="1:8">
      <c r="A6876" s="82"/>
      <c r="B6876" s="82"/>
      <c r="C6876" s="84"/>
      <c r="D6876" s="83"/>
      <c r="E6876" s="81"/>
      <c r="F6876" s="81"/>
      <c r="G6876" s="81"/>
      <c r="H6876" s="84"/>
    </row>
    <row r="6877" spans="1:8">
      <c r="A6877" s="82"/>
      <c r="B6877" s="82"/>
      <c r="C6877" s="84"/>
      <c r="D6877" s="83"/>
      <c r="E6877" s="81"/>
      <c r="F6877" s="81"/>
      <c r="G6877" s="81"/>
      <c r="H6877" s="84"/>
    </row>
    <row r="6878" spans="1:8">
      <c r="A6878" s="82"/>
      <c r="B6878" s="82"/>
      <c r="C6878" s="84"/>
      <c r="D6878" s="83"/>
      <c r="E6878" s="81"/>
      <c r="F6878" s="81"/>
      <c r="G6878" s="81"/>
      <c r="H6878" s="84"/>
    </row>
    <row r="6879" spans="1:8">
      <c r="A6879" s="82"/>
      <c r="B6879" s="82"/>
      <c r="C6879" s="84"/>
      <c r="D6879" s="83"/>
      <c r="E6879" s="81"/>
      <c r="F6879" s="81"/>
      <c r="G6879" s="81"/>
      <c r="H6879" s="84"/>
    </row>
    <row r="6880" spans="1:8">
      <c r="A6880" s="82"/>
      <c r="B6880" s="82"/>
      <c r="C6880" s="84"/>
      <c r="D6880" s="83"/>
      <c r="E6880" s="81"/>
      <c r="F6880" s="81"/>
      <c r="G6880" s="81"/>
      <c r="H6880" s="84"/>
    </row>
    <row r="6881" spans="1:8">
      <c r="A6881" s="82"/>
      <c r="B6881" s="82"/>
      <c r="C6881" s="84"/>
      <c r="D6881" s="83"/>
      <c r="E6881" s="81"/>
      <c r="F6881" s="81"/>
      <c r="G6881" s="81"/>
      <c r="H6881" s="84"/>
    </row>
    <row r="6882" spans="1:8">
      <c r="A6882" s="82"/>
      <c r="B6882" s="82"/>
      <c r="C6882" s="84"/>
      <c r="D6882" s="83"/>
      <c r="E6882" s="81"/>
      <c r="F6882" s="81"/>
      <c r="G6882" s="81"/>
      <c r="H6882" s="84"/>
    </row>
    <row r="6883" spans="1:8">
      <c r="A6883" s="82"/>
      <c r="B6883" s="82"/>
      <c r="C6883" s="84"/>
      <c r="D6883" s="83"/>
      <c r="E6883" s="81"/>
      <c r="F6883" s="81"/>
      <c r="G6883" s="81"/>
      <c r="H6883" s="84"/>
    </row>
    <row r="6884" spans="1:8">
      <c r="A6884" s="82"/>
      <c r="B6884" s="82"/>
      <c r="C6884" s="84"/>
      <c r="D6884" s="83"/>
      <c r="E6884" s="81"/>
      <c r="F6884" s="81"/>
      <c r="G6884" s="81"/>
      <c r="H6884" s="84"/>
    </row>
    <row r="6885" spans="1:8">
      <c r="A6885" s="82"/>
      <c r="B6885" s="82"/>
      <c r="C6885" s="84"/>
      <c r="D6885" s="83"/>
      <c r="E6885" s="81"/>
      <c r="F6885" s="81"/>
      <c r="G6885" s="81"/>
      <c r="H6885" s="84"/>
    </row>
    <row r="6886" spans="1:8">
      <c r="A6886" s="82"/>
      <c r="B6886" s="82"/>
      <c r="C6886" s="84"/>
      <c r="D6886" s="83"/>
      <c r="E6886" s="81"/>
      <c r="F6886" s="81"/>
      <c r="G6886" s="81"/>
      <c r="H6886" s="84"/>
    </row>
    <row r="6887" spans="1:8">
      <c r="A6887" s="82"/>
      <c r="B6887" s="82"/>
      <c r="C6887" s="84"/>
      <c r="D6887" s="83"/>
      <c r="E6887" s="81"/>
      <c r="F6887" s="81"/>
      <c r="G6887" s="81"/>
      <c r="H6887" s="84"/>
    </row>
    <row r="6888" spans="1:8">
      <c r="A6888" s="82"/>
      <c r="B6888" s="82"/>
      <c r="C6888" s="84"/>
      <c r="D6888" s="83"/>
      <c r="E6888" s="81"/>
      <c r="F6888" s="81"/>
      <c r="G6888" s="81"/>
      <c r="H6888" s="84"/>
    </row>
    <row r="6889" spans="1:8">
      <c r="A6889" s="82"/>
      <c r="B6889" s="82"/>
      <c r="C6889" s="84"/>
      <c r="D6889" s="83"/>
      <c r="E6889" s="81"/>
      <c r="F6889" s="81"/>
      <c r="G6889" s="81"/>
      <c r="H6889" s="84"/>
    </row>
    <row r="6890" spans="1:8">
      <c r="A6890" s="82"/>
      <c r="B6890" s="82"/>
      <c r="C6890" s="84"/>
      <c r="D6890" s="83"/>
      <c r="E6890" s="81"/>
      <c r="F6890" s="81"/>
      <c r="G6890" s="81"/>
      <c r="H6890" s="84"/>
    </row>
    <row r="6891" spans="1:8">
      <c r="A6891" s="82"/>
      <c r="B6891" s="82"/>
      <c r="C6891" s="84"/>
      <c r="D6891" s="83"/>
      <c r="E6891" s="81"/>
      <c r="F6891" s="81"/>
      <c r="G6891" s="81"/>
      <c r="H6891" s="84"/>
    </row>
    <row r="6892" spans="1:8">
      <c r="A6892" s="82"/>
      <c r="B6892" s="82"/>
      <c r="C6892" s="84"/>
      <c r="D6892" s="83"/>
      <c r="E6892" s="81"/>
      <c r="F6892" s="81"/>
      <c r="G6892" s="81"/>
      <c r="H6892" s="84"/>
    </row>
    <row r="6893" spans="1:8">
      <c r="A6893" s="82"/>
      <c r="B6893" s="82"/>
      <c r="C6893" s="84"/>
      <c r="D6893" s="83"/>
      <c r="E6893" s="81"/>
      <c r="F6893" s="81"/>
      <c r="G6893" s="81"/>
      <c r="H6893" s="84"/>
    </row>
    <row r="6894" spans="1:8">
      <c r="A6894" s="82"/>
      <c r="B6894" s="82"/>
      <c r="C6894" s="84"/>
      <c r="D6894" s="83"/>
      <c r="E6894" s="81"/>
      <c r="F6894" s="81"/>
      <c r="G6894" s="81"/>
      <c r="H6894" s="84"/>
    </row>
    <row r="6895" spans="1:8">
      <c r="A6895" s="82"/>
      <c r="B6895" s="82"/>
      <c r="C6895" s="84"/>
      <c r="D6895" s="83"/>
      <c r="E6895" s="81"/>
      <c r="F6895" s="81"/>
      <c r="G6895" s="81"/>
      <c r="H6895" s="84"/>
    </row>
    <row r="6896" spans="1:8">
      <c r="A6896" s="82"/>
      <c r="B6896" s="82"/>
      <c r="C6896" s="84"/>
      <c r="D6896" s="83"/>
      <c r="E6896" s="81"/>
      <c r="F6896" s="81"/>
      <c r="G6896" s="81"/>
      <c r="H6896" s="84"/>
    </row>
    <row r="6897" spans="1:8">
      <c r="A6897" s="82"/>
      <c r="B6897" s="82"/>
      <c r="C6897" s="84"/>
      <c r="D6897" s="83"/>
      <c r="E6897" s="81"/>
      <c r="F6897" s="81"/>
      <c r="G6897" s="81"/>
      <c r="H6897" s="84"/>
    </row>
    <row r="6898" spans="1:8">
      <c r="A6898" s="82"/>
      <c r="B6898" s="82"/>
      <c r="C6898" s="84"/>
      <c r="D6898" s="83"/>
      <c r="E6898" s="81"/>
      <c r="F6898" s="81"/>
      <c r="G6898" s="81"/>
      <c r="H6898" s="84"/>
    </row>
    <row r="6899" spans="1:8">
      <c r="A6899" s="82"/>
      <c r="B6899" s="82"/>
      <c r="C6899" s="84"/>
      <c r="D6899" s="83"/>
      <c r="E6899" s="81"/>
      <c r="F6899" s="81"/>
      <c r="G6899" s="81"/>
      <c r="H6899" s="84"/>
    </row>
    <row r="6900" spans="1:8">
      <c r="A6900" s="82"/>
      <c r="B6900" s="82"/>
      <c r="C6900" s="84"/>
      <c r="D6900" s="83"/>
      <c r="E6900" s="81"/>
      <c r="F6900" s="81"/>
      <c r="G6900" s="81"/>
      <c r="H6900" s="84"/>
    </row>
    <row r="6901" spans="1:8">
      <c r="A6901" s="82"/>
      <c r="B6901" s="82"/>
      <c r="C6901" s="84"/>
      <c r="D6901" s="83"/>
      <c r="E6901" s="81"/>
      <c r="F6901" s="81"/>
      <c r="G6901" s="81"/>
      <c r="H6901" s="84"/>
    </row>
    <row r="6902" spans="1:8">
      <c r="A6902" s="82"/>
      <c r="B6902" s="82"/>
      <c r="C6902" s="84"/>
      <c r="D6902" s="83"/>
      <c r="E6902" s="81"/>
      <c r="F6902" s="81"/>
      <c r="G6902" s="81"/>
      <c r="H6902" s="84"/>
    </row>
    <row r="6903" spans="1:8">
      <c r="A6903" s="82"/>
      <c r="B6903" s="82"/>
      <c r="C6903" s="84"/>
      <c r="D6903" s="83"/>
      <c r="E6903" s="81"/>
      <c r="F6903" s="81"/>
      <c r="G6903" s="81"/>
      <c r="H6903" s="84"/>
    </row>
    <row r="6904" spans="1:8">
      <c r="A6904" s="82"/>
      <c r="B6904" s="82"/>
      <c r="C6904" s="84"/>
      <c r="D6904" s="83"/>
      <c r="E6904" s="81"/>
      <c r="F6904" s="81"/>
      <c r="G6904" s="81"/>
      <c r="H6904" s="84"/>
    </row>
    <row r="6905" spans="1:8">
      <c r="A6905" s="82"/>
      <c r="B6905" s="82"/>
      <c r="C6905" s="84"/>
      <c r="D6905" s="83"/>
      <c r="E6905" s="81"/>
      <c r="F6905" s="81"/>
      <c r="G6905" s="81"/>
      <c r="H6905" s="84"/>
    </row>
    <row r="6906" spans="1:8">
      <c r="A6906" s="82"/>
      <c r="B6906" s="82"/>
      <c r="C6906" s="84"/>
      <c r="D6906" s="83"/>
      <c r="E6906" s="81"/>
      <c r="F6906" s="81"/>
      <c r="G6906" s="81"/>
      <c r="H6906" s="84"/>
    </row>
    <row r="6907" spans="1:8">
      <c r="A6907" s="82"/>
      <c r="B6907" s="82"/>
      <c r="C6907" s="84"/>
      <c r="D6907" s="83"/>
      <c r="E6907" s="81"/>
      <c r="F6907" s="81"/>
      <c r="G6907" s="81"/>
      <c r="H6907" s="84"/>
    </row>
    <row r="6908" spans="1:8">
      <c r="A6908" s="82"/>
      <c r="B6908" s="82"/>
      <c r="C6908" s="84"/>
      <c r="D6908" s="83"/>
      <c r="E6908" s="81"/>
      <c r="F6908" s="81"/>
      <c r="G6908" s="81"/>
      <c r="H6908" s="84"/>
    </row>
    <row r="6909" spans="1:8">
      <c r="A6909" s="82"/>
      <c r="B6909" s="82"/>
      <c r="C6909" s="84"/>
      <c r="D6909" s="83"/>
      <c r="E6909" s="81"/>
      <c r="F6909" s="81"/>
      <c r="G6909" s="81"/>
      <c r="H6909" s="84"/>
    </row>
    <row r="6910" spans="1:8">
      <c r="A6910" s="82"/>
      <c r="B6910" s="82"/>
      <c r="C6910" s="84"/>
      <c r="D6910" s="83"/>
      <c r="E6910" s="81"/>
      <c r="F6910" s="81"/>
      <c r="G6910" s="81"/>
      <c r="H6910" s="84"/>
    </row>
    <row r="6911" spans="1:8">
      <c r="A6911" s="82"/>
      <c r="B6911" s="82"/>
      <c r="C6911" s="84"/>
      <c r="D6911" s="83"/>
      <c r="E6911" s="81"/>
      <c r="F6911" s="81"/>
      <c r="G6911" s="81"/>
      <c r="H6911" s="84"/>
    </row>
    <row r="6912" spans="1:8">
      <c r="A6912" s="82"/>
      <c r="B6912" s="82"/>
      <c r="C6912" s="84"/>
      <c r="D6912" s="83"/>
      <c r="E6912" s="81"/>
      <c r="F6912" s="81"/>
      <c r="G6912" s="81"/>
      <c r="H6912" s="84"/>
    </row>
    <row r="6913" spans="1:8">
      <c r="A6913" s="82"/>
      <c r="B6913" s="82"/>
      <c r="C6913" s="84"/>
      <c r="D6913" s="83"/>
      <c r="E6913" s="81"/>
      <c r="F6913" s="81"/>
      <c r="G6913" s="81"/>
      <c r="H6913" s="84"/>
    </row>
    <row r="6914" spans="1:8">
      <c r="A6914" s="82"/>
      <c r="B6914" s="82"/>
      <c r="C6914" s="84"/>
      <c r="D6914" s="83"/>
      <c r="E6914" s="81"/>
      <c r="F6914" s="81"/>
      <c r="G6914" s="81"/>
      <c r="H6914" s="84"/>
    </row>
    <row r="6915" spans="1:8">
      <c r="A6915" s="82"/>
      <c r="B6915" s="82"/>
      <c r="C6915" s="84"/>
      <c r="D6915" s="83"/>
      <c r="E6915" s="81"/>
      <c r="F6915" s="81"/>
      <c r="G6915" s="81"/>
      <c r="H6915" s="84"/>
    </row>
    <row r="6916" spans="1:8">
      <c r="A6916" s="82"/>
      <c r="B6916" s="82"/>
      <c r="C6916" s="84"/>
      <c r="D6916" s="83"/>
      <c r="E6916" s="81"/>
      <c r="F6916" s="81"/>
      <c r="G6916" s="81"/>
      <c r="H6916" s="84"/>
    </row>
    <row r="6917" spans="1:8">
      <c r="A6917" s="82"/>
      <c r="B6917" s="82"/>
      <c r="C6917" s="84"/>
      <c r="D6917" s="83"/>
      <c r="E6917" s="81"/>
      <c r="F6917" s="81"/>
      <c r="G6917" s="81"/>
      <c r="H6917" s="84"/>
    </row>
    <row r="6918" spans="1:8">
      <c r="A6918" s="82"/>
      <c r="B6918" s="82"/>
      <c r="C6918" s="84"/>
      <c r="D6918" s="83"/>
      <c r="E6918" s="81"/>
      <c r="F6918" s="81"/>
      <c r="G6918" s="81"/>
      <c r="H6918" s="84"/>
    </row>
    <row r="6919" spans="1:8">
      <c r="A6919" s="82"/>
      <c r="B6919" s="82"/>
      <c r="C6919" s="84"/>
      <c r="D6919" s="83"/>
      <c r="E6919" s="81"/>
      <c r="F6919" s="81"/>
      <c r="G6919" s="81"/>
      <c r="H6919" s="84"/>
    </row>
    <row r="6920" spans="1:8">
      <c r="A6920" s="82"/>
      <c r="B6920" s="82"/>
      <c r="C6920" s="84"/>
      <c r="D6920" s="83"/>
      <c r="E6920" s="81"/>
      <c r="F6920" s="81"/>
      <c r="G6920" s="81"/>
      <c r="H6920" s="84"/>
    </row>
    <row r="6921" spans="1:8">
      <c r="A6921" s="82"/>
      <c r="B6921" s="82"/>
      <c r="C6921" s="84"/>
      <c r="D6921" s="83"/>
      <c r="E6921" s="81"/>
      <c r="F6921" s="81"/>
      <c r="G6921" s="81"/>
      <c r="H6921" s="84"/>
    </row>
    <row r="6922" spans="1:8">
      <c r="A6922" s="82"/>
      <c r="B6922" s="82"/>
      <c r="C6922" s="84"/>
      <c r="D6922" s="83"/>
      <c r="E6922" s="81"/>
      <c r="F6922" s="81"/>
      <c r="G6922" s="81"/>
      <c r="H6922" s="84"/>
    </row>
    <row r="6923" spans="1:8">
      <c r="A6923" s="82"/>
      <c r="B6923" s="82"/>
      <c r="C6923" s="84"/>
      <c r="D6923" s="83"/>
      <c r="E6923" s="81"/>
      <c r="F6923" s="81"/>
      <c r="G6923" s="81"/>
      <c r="H6923" s="84"/>
    </row>
    <row r="6924" spans="1:8">
      <c r="A6924" s="82"/>
      <c r="B6924" s="82"/>
      <c r="C6924" s="84"/>
      <c r="D6924" s="83"/>
      <c r="E6924" s="81"/>
      <c r="F6924" s="81"/>
      <c r="G6924" s="81"/>
      <c r="H6924" s="84"/>
    </row>
    <row r="6925" spans="1:8">
      <c r="A6925" s="82"/>
      <c r="B6925" s="82"/>
      <c r="C6925" s="84"/>
      <c r="D6925" s="83"/>
      <c r="E6925" s="81"/>
      <c r="F6925" s="81"/>
      <c r="G6925" s="81"/>
      <c r="H6925" s="84"/>
    </row>
    <row r="6926" spans="1:8">
      <c r="A6926" s="82"/>
      <c r="B6926" s="82"/>
      <c r="C6926" s="84"/>
      <c r="D6926" s="83"/>
      <c r="E6926" s="81"/>
      <c r="F6926" s="81"/>
      <c r="G6926" s="81"/>
      <c r="H6926" s="84"/>
    </row>
    <row r="6927" spans="1:8">
      <c r="A6927" s="82"/>
      <c r="B6927" s="82"/>
      <c r="C6927" s="84"/>
      <c r="D6927" s="83"/>
      <c r="E6927" s="81"/>
      <c r="F6927" s="81"/>
      <c r="G6927" s="81"/>
      <c r="H6927" s="84"/>
    </row>
    <row r="6928" spans="1:8">
      <c r="A6928" s="82"/>
      <c r="B6928" s="82"/>
      <c r="C6928" s="84"/>
      <c r="D6928" s="83"/>
      <c r="E6928" s="81"/>
      <c r="F6928" s="81"/>
      <c r="G6928" s="81"/>
      <c r="H6928" s="84"/>
    </row>
    <row r="6929" spans="1:8">
      <c r="A6929" s="82"/>
      <c r="B6929" s="82"/>
      <c r="C6929" s="84"/>
      <c r="D6929" s="83"/>
      <c r="E6929" s="81"/>
      <c r="F6929" s="81"/>
      <c r="G6929" s="81"/>
      <c r="H6929" s="84"/>
    </row>
    <row r="6930" spans="1:8">
      <c r="A6930" s="82"/>
      <c r="B6930" s="82"/>
      <c r="C6930" s="84"/>
      <c r="D6930" s="83"/>
      <c r="E6930" s="81"/>
      <c r="F6930" s="81"/>
      <c r="G6930" s="81"/>
      <c r="H6930" s="84"/>
    </row>
    <row r="6931" spans="1:8">
      <c r="A6931" s="82"/>
      <c r="B6931" s="82"/>
      <c r="C6931" s="84"/>
      <c r="D6931" s="83"/>
      <c r="E6931" s="81"/>
      <c r="F6931" s="81"/>
      <c r="G6931" s="81"/>
      <c r="H6931" s="84"/>
    </row>
    <row r="6932" spans="1:8">
      <c r="A6932" s="82"/>
      <c r="B6932" s="82"/>
      <c r="C6932" s="84"/>
      <c r="D6932" s="83"/>
      <c r="E6932" s="81"/>
      <c r="F6932" s="81"/>
      <c r="G6932" s="81"/>
      <c r="H6932" s="84"/>
    </row>
    <row r="6933" spans="1:8">
      <c r="A6933" s="82"/>
      <c r="B6933" s="82"/>
      <c r="C6933" s="84"/>
      <c r="D6933" s="83"/>
      <c r="E6933" s="81"/>
      <c r="F6933" s="81"/>
      <c r="G6933" s="81"/>
      <c r="H6933" s="84"/>
    </row>
    <row r="6934" spans="1:8">
      <c r="A6934" s="82"/>
      <c r="B6934" s="82"/>
      <c r="C6934" s="84"/>
      <c r="D6934" s="83"/>
      <c r="E6934" s="81"/>
      <c r="F6934" s="81"/>
      <c r="G6934" s="81"/>
      <c r="H6934" s="84"/>
    </row>
    <row r="6935" spans="1:8">
      <c r="A6935" s="82"/>
      <c r="B6935" s="82"/>
      <c r="C6935" s="84"/>
      <c r="D6935" s="83"/>
      <c r="E6935" s="81"/>
      <c r="F6935" s="81"/>
      <c r="G6935" s="81"/>
      <c r="H6935" s="84"/>
    </row>
    <row r="6936" spans="1:8">
      <c r="A6936" s="82"/>
      <c r="B6936" s="82"/>
      <c r="C6936" s="84"/>
      <c r="D6936" s="83"/>
      <c r="E6936" s="81"/>
      <c r="F6936" s="81"/>
      <c r="G6936" s="81"/>
      <c r="H6936" s="84"/>
    </row>
    <row r="6937" spans="1:8">
      <c r="A6937" s="82"/>
      <c r="B6937" s="82"/>
      <c r="C6937" s="84"/>
      <c r="D6937" s="83"/>
      <c r="E6937" s="81"/>
      <c r="F6937" s="81"/>
      <c r="G6937" s="81"/>
      <c r="H6937" s="84"/>
    </row>
    <row r="6938" spans="1:8">
      <c r="A6938" s="82"/>
      <c r="B6938" s="82"/>
      <c r="C6938" s="84"/>
      <c r="D6938" s="83"/>
      <c r="E6938" s="81"/>
      <c r="F6938" s="81"/>
      <c r="G6938" s="81"/>
      <c r="H6938" s="84"/>
    </row>
    <row r="6939" spans="1:8">
      <c r="A6939" s="82"/>
      <c r="B6939" s="82"/>
      <c r="C6939" s="84"/>
      <c r="D6939" s="83"/>
      <c r="E6939" s="81"/>
      <c r="F6939" s="81"/>
      <c r="G6939" s="81"/>
      <c r="H6939" s="84"/>
    </row>
    <row r="6940" spans="1:8">
      <c r="A6940" s="82"/>
      <c r="B6940" s="82"/>
      <c r="C6940" s="84"/>
      <c r="D6940" s="83"/>
      <c r="E6940" s="81"/>
      <c r="F6940" s="81"/>
      <c r="G6940" s="81"/>
      <c r="H6940" s="84"/>
    </row>
    <row r="6941" spans="1:8">
      <c r="A6941" s="82"/>
      <c r="B6941" s="82"/>
      <c r="C6941" s="84"/>
      <c r="D6941" s="83"/>
      <c r="E6941" s="81"/>
      <c r="F6941" s="81"/>
      <c r="G6941" s="81"/>
      <c r="H6941" s="84"/>
    </row>
    <row r="6942" spans="1:8">
      <c r="A6942" s="82"/>
      <c r="B6942" s="82"/>
      <c r="C6942" s="84"/>
      <c r="D6942" s="83"/>
      <c r="E6942" s="81"/>
      <c r="F6942" s="81"/>
      <c r="G6942" s="81"/>
      <c r="H6942" s="84"/>
    </row>
    <row r="6943" spans="1:8">
      <c r="A6943" s="82"/>
      <c r="B6943" s="82"/>
      <c r="C6943" s="84"/>
      <c r="D6943" s="83"/>
      <c r="E6943" s="81"/>
      <c r="F6943" s="81"/>
      <c r="G6943" s="81"/>
      <c r="H6943" s="84"/>
    </row>
    <row r="6944" spans="1:8">
      <c r="A6944" s="82"/>
      <c r="B6944" s="82"/>
      <c r="C6944" s="84"/>
      <c r="D6944" s="83"/>
      <c r="E6944" s="81"/>
      <c r="F6944" s="81"/>
      <c r="G6944" s="81"/>
      <c r="H6944" s="84"/>
    </row>
    <row r="6945" spans="1:8">
      <c r="A6945" s="82"/>
      <c r="B6945" s="82"/>
      <c r="C6945" s="84"/>
      <c r="D6945" s="83"/>
      <c r="E6945" s="81"/>
      <c r="F6945" s="81"/>
      <c r="G6945" s="81"/>
      <c r="H6945" s="84"/>
    </row>
    <row r="6946" spans="1:8">
      <c r="A6946" s="82"/>
      <c r="B6946" s="82"/>
      <c r="C6946" s="84"/>
      <c r="D6946" s="83"/>
      <c r="E6946" s="81"/>
      <c r="F6946" s="81"/>
      <c r="G6946" s="81"/>
      <c r="H6946" s="84"/>
    </row>
    <row r="6947" spans="1:8">
      <c r="A6947" s="82"/>
      <c r="B6947" s="82"/>
      <c r="C6947" s="84"/>
      <c r="D6947" s="83"/>
      <c r="E6947" s="81"/>
      <c r="F6947" s="81"/>
      <c r="G6947" s="81"/>
      <c r="H6947" s="84"/>
    </row>
    <row r="6948" spans="1:8">
      <c r="A6948" s="82"/>
      <c r="B6948" s="82"/>
      <c r="C6948" s="84"/>
      <c r="D6948" s="83"/>
      <c r="E6948" s="81"/>
      <c r="F6948" s="81"/>
      <c r="G6948" s="81"/>
      <c r="H6948" s="84"/>
    </row>
    <row r="6949" spans="1:8">
      <c r="A6949" s="82"/>
      <c r="B6949" s="82"/>
      <c r="C6949" s="84"/>
      <c r="D6949" s="83"/>
      <c r="E6949" s="81"/>
      <c r="F6949" s="81"/>
      <c r="G6949" s="81"/>
      <c r="H6949" s="84"/>
    </row>
    <row r="6950" spans="1:8">
      <c r="A6950" s="82"/>
      <c r="B6950" s="82"/>
      <c r="C6950" s="84"/>
      <c r="D6950" s="83"/>
      <c r="E6950" s="81"/>
      <c r="F6950" s="81"/>
      <c r="G6950" s="81"/>
      <c r="H6950" s="84"/>
    </row>
    <row r="6951" spans="1:8">
      <c r="A6951" s="82"/>
      <c r="B6951" s="82"/>
      <c r="C6951" s="84"/>
      <c r="D6951" s="83"/>
      <c r="E6951" s="81"/>
      <c r="F6951" s="81"/>
      <c r="G6951" s="81"/>
      <c r="H6951" s="84"/>
    </row>
    <row r="6952" spans="1:8">
      <c r="A6952" s="82"/>
      <c r="B6952" s="82"/>
      <c r="C6952" s="84"/>
      <c r="D6952" s="83"/>
      <c r="E6952" s="81"/>
      <c r="F6952" s="81"/>
      <c r="G6952" s="81"/>
      <c r="H6952" s="84"/>
    </row>
    <row r="6953" spans="1:8">
      <c r="A6953" s="82"/>
      <c r="B6953" s="82"/>
      <c r="C6953" s="84"/>
      <c r="D6953" s="83"/>
      <c r="E6953" s="81"/>
      <c r="F6953" s="81"/>
      <c r="G6953" s="81"/>
      <c r="H6953" s="84"/>
    </row>
    <row r="6954" spans="1:8">
      <c r="A6954" s="82"/>
      <c r="B6954" s="82"/>
      <c r="C6954" s="84"/>
      <c r="D6954" s="83"/>
      <c r="E6954" s="81"/>
      <c r="F6954" s="81"/>
      <c r="G6954" s="81"/>
      <c r="H6954" s="84"/>
    </row>
    <row r="6955" spans="1:8">
      <c r="A6955" s="82"/>
      <c r="B6955" s="82"/>
      <c r="C6955" s="84"/>
      <c r="D6955" s="83"/>
      <c r="E6955" s="81"/>
      <c r="F6955" s="81"/>
      <c r="G6955" s="81"/>
      <c r="H6955" s="84"/>
    </row>
    <row r="6956" spans="1:8">
      <c r="A6956" s="82"/>
      <c r="B6956" s="82"/>
      <c r="C6956" s="84"/>
      <c r="D6956" s="83"/>
      <c r="E6956" s="81"/>
      <c r="F6956" s="81"/>
      <c r="G6956" s="81"/>
      <c r="H6956" s="84"/>
    </row>
    <row r="6957" spans="1:8">
      <c r="A6957" s="82"/>
      <c r="B6957" s="82"/>
      <c r="C6957" s="84"/>
      <c r="D6957" s="83"/>
      <c r="E6957" s="81"/>
      <c r="F6957" s="81"/>
      <c r="G6957" s="81"/>
      <c r="H6957" s="84"/>
    </row>
    <row r="6958" spans="1:8">
      <c r="A6958" s="82"/>
      <c r="B6958" s="82"/>
      <c r="C6958" s="84"/>
      <c r="D6958" s="83"/>
      <c r="E6958" s="81"/>
      <c r="F6958" s="81"/>
      <c r="G6958" s="81"/>
      <c r="H6958" s="84"/>
    </row>
    <row r="6959" spans="1:8">
      <c r="A6959" s="82"/>
      <c r="B6959" s="82"/>
      <c r="C6959" s="84"/>
      <c r="D6959" s="83"/>
      <c r="E6959" s="81"/>
      <c r="F6959" s="81"/>
      <c r="G6959" s="81"/>
      <c r="H6959" s="84"/>
    </row>
    <row r="6960" spans="1:8">
      <c r="A6960" s="82"/>
      <c r="B6960" s="82"/>
      <c r="C6960" s="84"/>
      <c r="D6960" s="83"/>
      <c r="E6960" s="81"/>
      <c r="F6960" s="81"/>
      <c r="G6960" s="81"/>
      <c r="H6960" s="84"/>
    </row>
    <row r="6961" spans="1:8">
      <c r="A6961" s="82"/>
      <c r="B6961" s="82"/>
      <c r="C6961" s="84"/>
      <c r="D6961" s="83"/>
      <c r="E6961" s="81"/>
      <c r="F6961" s="81"/>
      <c r="G6961" s="81"/>
      <c r="H6961" s="84"/>
    </row>
    <row r="6962" spans="1:8">
      <c r="A6962" s="82"/>
      <c r="B6962" s="82"/>
      <c r="C6962" s="84"/>
      <c r="D6962" s="83"/>
      <c r="E6962" s="81"/>
      <c r="F6962" s="81"/>
      <c r="G6962" s="81"/>
      <c r="H6962" s="84"/>
    </row>
    <row r="6963" spans="1:8">
      <c r="A6963" s="82"/>
      <c r="B6963" s="82"/>
      <c r="C6963" s="84"/>
      <c r="D6963" s="83"/>
      <c r="E6963" s="81"/>
      <c r="F6963" s="81"/>
      <c r="G6963" s="81"/>
      <c r="H6963" s="84"/>
    </row>
    <row r="6964" spans="1:8">
      <c r="A6964" s="82"/>
      <c r="B6964" s="82"/>
      <c r="C6964" s="84"/>
      <c r="D6964" s="83"/>
      <c r="E6964" s="81"/>
      <c r="F6964" s="81"/>
      <c r="G6964" s="81"/>
      <c r="H6964" s="84"/>
    </row>
    <row r="6965" spans="1:8">
      <c r="A6965" s="82"/>
      <c r="B6965" s="82"/>
      <c r="C6965" s="84"/>
      <c r="D6965" s="83"/>
      <c r="E6965" s="81"/>
      <c r="F6965" s="81"/>
      <c r="G6965" s="81"/>
      <c r="H6965" s="84"/>
    </row>
    <row r="6966" spans="1:8">
      <c r="A6966" s="82"/>
      <c r="B6966" s="82"/>
      <c r="C6966" s="84"/>
      <c r="D6966" s="83"/>
      <c r="E6966" s="81"/>
      <c r="F6966" s="81"/>
      <c r="G6966" s="81"/>
      <c r="H6966" s="84"/>
    </row>
    <row r="6967" spans="1:8">
      <c r="A6967" s="82"/>
      <c r="B6967" s="82"/>
      <c r="C6967" s="84"/>
      <c r="D6967" s="83"/>
      <c r="E6967" s="81"/>
      <c r="F6967" s="81"/>
      <c r="G6967" s="81"/>
      <c r="H6967" s="84"/>
    </row>
    <row r="6968" spans="1:8">
      <c r="A6968" s="82"/>
      <c r="B6968" s="82"/>
      <c r="C6968" s="84"/>
      <c r="D6968" s="83"/>
      <c r="E6968" s="81"/>
      <c r="F6968" s="81"/>
      <c r="G6968" s="81"/>
      <c r="H6968" s="84"/>
    </row>
    <row r="6969" spans="1:8">
      <c r="A6969" s="82"/>
      <c r="B6969" s="82"/>
      <c r="C6969" s="84"/>
      <c r="D6969" s="83"/>
      <c r="E6969" s="81"/>
      <c r="F6969" s="81"/>
      <c r="G6969" s="81"/>
      <c r="H6969" s="84"/>
    </row>
    <row r="6970" spans="1:8">
      <c r="A6970" s="82"/>
      <c r="B6970" s="82"/>
      <c r="C6970" s="84"/>
      <c r="D6970" s="83"/>
      <c r="E6970" s="81"/>
      <c r="F6970" s="81"/>
      <c r="G6970" s="81"/>
      <c r="H6970" s="84"/>
    </row>
    <row r="6971" spans="1:8">
      <c r="A6971" s="82"/>
      <c r="B6971" s="82"/>
      <c r="C6971" s="84"/>
      <c r="D6971" s="83"/>
      <c r="E6971" s="81"/>
      <c r="F6971" s="81"/>
      <c r="G6971" s="81"/>
      <c r="H6971" s="84"/>
    </row>
    <row r="6972" spans="1:8">
      <c r="A6972" s="82"/>
      <c r="B6972" s="82"/>
      <c r="C6972" s="84"/>
      <c r="D6972" s="83"/>
      <c r="E6972" s="81"/>
      <c r="F6972" s="81"/>
      <c r="G6972" s="81"/>
      <c r="H6972" s="84"/>
    </row>
    <row r="6973" spans="1:8">
      <c r="A6973" s="82"/>
      <c r="B6973" s="82"/>
      <c r="C6973" s="84"/>
      <c r="D6973" s="83"/>
      <c r="E6973" s="81"/>
      <c r="F6973" s="81"/>
      <c r="G6973" s="81"/>
      <c r="H6973" s="84"/>
    </row>
    <row r="6974" spans="1:8">
      <c r="A6974" s="82"/>
      <c r="B6974" s="82"/>
      <c r="C6974" s="84"/>
      <c r="D6974" s="83"/>
      <c r="E6974" s="81"/>
      <c r="F6974" s="81"/>
      <c r="G6974" s="81"/>
      <c r="H6974" s="84"/>
    </row>
    <row r="6975" spans="1:8">
      <c r="A6975" s="82"/>
      <c r="B6975" s="82"/>
      <c r="C6975" s="84"/>
      <c r="D6975" s="83"/>
      <c r="E6975" s="81"/>
      <c r="F6975" s="81"/>
      <c r="G6975" s="81"/>
      <c r="H6975" s="84"/>
    </row>
    <row r="6976" spans="1:8">
      <c r="A6976" s="82"/>
      <c r="B6976" s="82"/>
      <c r="C6976" s="84"/>
      <c r="D6976" s="83"/>
      <c r="E6976" s="81"/>
      <c r="F6976" s="81"/>
      <c r="G6976" s="81"/>
      <c r="H6976" s="84"/>
    </row>
    <row r="6977" spans="1:8">
      <c r="A6977" s="82"/>
      <c r="B6977" s="82"/>
      <c r="C6977" s="84"/>
      <c r="D6977" s="83"/>
      <c r="E6977" s="81"/>
      <c r="F6977" s="81"/>
      <c r="G6977" s="81"/>
      <c r="H6977" s="84"/>
    </row>
    <row r="6978" spans="1:8">
      <c r="A6978" s="82"/>
      <c r="B6978" s="82"/>
      <c r="C6978" s="84"/>
      <c r="D6978" s="83"/>
      <c r="E6978" s="81"/>
      <c r="F6978" s="81"/>
      <c r="G6978" s="81"/>
      <c r="H6978" s="84"/>
    </row>
    <row r="6979" spans="1:8">
      <c r="A6979" s="82"/>
      <c r="B6979" s="82"/>
      <c r="C6979" s="84"/>
      <c r="D6979" s="83"/>
      <c r="E6979" s="81"/>
      <c r="F6979" s="81"/>
      <c r="G6979" s="81"/>
      <c r="H6979" s="84"/>
    </row>
    <row r="6980" spans="1:8">
      <c r="A6980" s="82"/>
      <c r="B6980" s="82"/>
      <c r="C6980" s="84"/>
      <c r="D6980" s="83"/>
      <c r="E6980" s="81"/>
      <c r="F6980" s="81"/>
      <c r="G6980" s="81"/>
      <c r="H6980" s="84"/>
    </row>
    <row r="6981" spans="1:8">
      <c r="A6981" s="82"/>
      <c r="B6981" s="82"/>
      <c r="C6981" s="84"/>
      <c r="D6981" s="83"/>
      <c r="E6981" s="81"/>
      <c r="F6981" s="81"/>
      <c r="G6981" s="81"/>
      <c r="H6981" s="84"/>
    </row>
    <row r="6982" spans="1:8">
      <c r="A6982" s="82"/>
      <c r="B6982" s="82"/>
      <c r="C6982" s="84"/>
      <c r="D6982" s="83"/>
      <c r="E6982" s="81"/>
      <c r="F6982" s="81"/>
      <c r="G6982" s="81"/>
      <c r="H6982" s="84"/>
    </row>
    <row r="6983" spans="1:8">
      <c r="A6983" s="82"/>
      <c r="B6983" s="82"/>
      <c r="C6983" s="84"/>
      <c r="D6983" s="83"/>
      <c r="E6983" s="81"/>
      <c r="F6983" s="81"/>
      <c r="G6983" s="81"/>
      <c r="H6983" s="84"/>
    </row>
    <row r="6984" spans="1:8">
      <c r="A6984" s="82"/>
      <c r="B6984" s="82"/>
      <c r="C6984" s="84"/>
      <c r="D6984" s="83"/>
      <c r="E6984" s="81"/>
      <c r="F6984" s="81"/>
      <c r="G6984" s="81"/>
      <c r="H6984" s="84"/>
    </row>
    <row r="6985" spans="1:8">
      <c r="A6985" s="82"/>
      <c r="B6985" s="82"/>
      <c r="C6985" s="84"/>
      <c r="D6985" s="83"/>
      <c r="E6985" s="81"/>
      <c r="F6985" s="81"/>
      <c r="G6985" s="81"/>
      <c r="H6985" s="84"/>
    </row>
    <row r="6986" spans="1:8">
      <c r="A6986" s="82"/>
      <c r="B6986" s="82"/>
      <c r="C6986" s="84"/>
      <c r="D6986" s="83"/>
      <c r="E6986" s="81"/>
      <c r="F6986" s="81"/>
      <c r="G6986" s="81"/>
      <c r="H6986" s="84"/>
    </row>
    <row r="6987" spans="1:8">
      <c r="A6987" s="82"/>
      <c r="B6987" s="82"/>
      <c r="C6987" s="84"/>
      <c r="D6987" s="83"/>
      <c r="E6987" s="81"/>
      <c r="F6987" s="81"/>
      <c r="G6987" s="81"/>
      <c r="H6987" s="84"/>
    </row>
    <row r="6988" spans="1:8">
      <c r="A6988" s="82"/>
      <c r="B6988" s="82"/>
      <c r="C6988" s="84"/>
      <c r="D6988" s="83"/>
      <c r="E6988" s="81"/>
      <c r="F6988" s="81"/>
      <c r="G6988" s="81"/>
      <c r="H6988" s="84"/>
    </row>
    <row r="6989" spans="1:8">
      <c r="A6989" s="82"/>
      <c r="B6989" s="82"/>
      <c r="C6989" s="84"/>
      <c r="D6989" s="83"/>
      <c r="E6989" s="81"/>
      <c r="F6989" s="81"/>
      <c r="G6989" s="81"/>
      <c r="H6989" s="84"/>
    </row>
    <row r="6990" spans="1:8">
      <c r="A6990" s="82"/>
      <c r="B6990" s="82"/>
      <c r="C6990" s="84"/>
      <c r="D6990" s="83"/>
      <c r="E6990" s="81"/>
      <c r="F6990" s="81"/>
      <c r="G6990" s="81"/>
      <c r="H6990" s="84"/>
    </row>
    <row r="6991" spans="1:8">
      <c r="A6991" s="82"/>
      <c r="B6991" s="82"/>
      <c r="C6991" s="84"/>
      <c r="D6991" s="83"/>
      <c r="E6991" s="81"/>
      <c r="F6991" s="81"/>
      <c r="G6991" s="81"/>
      <c r="H6991" s="84"/>
    </row>
    <row r="6992" spans="1:8">
      <c r="A6992" s="82"/>
      <c r="B6992" s="82"/>
      <c r="C6992" s="84"/>
      <c r="D6992" s="83"/>
      <c r="E6992" s="81"/>
      <c r="F6992" s="81"/>
      <c r="G6992" s="81"/>
      <c r="H6992" s="84"/>
    </row>
    <row r="6993" spans="1:8">
      <c r="A6993" s="82"/>
      <c r="B6993" s="82"/>
      <c r="C6993" s="84"/>
      <c r="D6993" s="83"/>
      <c r="E6993" s="81"/>
      <c r="F6993" s="81"/>
      <c r="G6993" s="81"/>
      <c r="H6993" s="84"/>
    </row>
    <row r="6994" spans="1:8">
      <c r="A6994" s="82"/>
      <c r="B6994" s="82"/>
      <c r="C6994" s="84"/>
      <c r="D6994" s="83"/>
      <c r="E6994" s="81"/>
      <c r="F6994" s="81"/>
      <c r="G6994" s="81"/>
      <c r="H6994" s="84"/>
    </row>
    <row r="6995" spans="1:8">
      <c r="A6995" s="82"/>
      <c r="B6995" s="82"/>
      <c r="C6995" s="84"/>
      <c r="D6995" s="83"/>
      <c r="E6995" s="81"/>
      <c r="F6995" s="81"/>
      <c r="G6995" s="81"/>
      <c r="H6995" s="84"/>
    </row>
    <row r="6996" spans="1:8">
      <c r="A6996" s="82"/>
      <c r="B6996" s="82"/>
      <c r="C6996" s="84"/>
      <c r="D6996" s="83"/>
      <c r="E6996" s="81"/>
      <c r="F6996" s="81"/>
      <c r="G6996" s="81"/>
      <c r="H6996" s="84"/>
    </row>
    <row r="6997" spans="1:8">
      <c r="A6997" s="82"/>
      <c r="B6997" s="82"/>
      <c r="C6997" s="84"/>
      <c r="D6997" s="83"/>
      <c r="E6997" s="81"/>
      <c r="F6997" s="81"/>
      <c r="G6997" s="81"/>
      <c r="H6997" s="84"/>
    </row>
    <row r="6998" spans="1:8">
      <c r="A6998" s="82"/>
      <c r="B6998" s="82"/>
      <c r="C6998" s="84"/>
      <c r="D6998" s="83"/>
      <c r="E6998" s="81"/>
      <c r="F6998" s="81"/>
      <c r="G6998" s="81"/>
      <c r="H6998" s="84"/>
    </row>
    <row r="6999" spans="1:8">
      <c r="A6999" s="82"/>
      <c r="B6999" s="82"/>
      <c r="C6999" s="84"/>
      <c r="D6999" s="83"/>
      <c r="E6999" s="81"/>
      <c r="F6999" s="81"/>
      <c r="G6999" s="81"/>
      <c r="H6999" s="84"/>
    </row>
    <row r="7000" spans="1:8">
      <c r="A7000" s="82"/>
      <c r="B7000" s="82"/>
      <c r="C7000" s="84"/>
      <c r="D7000" s="83"/>
      <c r="E7000" s="81"/>
      <c r="F7000" s="81"/>
      <c r="G7000" s="81"/>
      <c r="H7000" s="84"/>
    </row>
    <row r="7001" spans="1:8">
      <c r="A7001" s="82"/>
      <c r="B7001" s="82"/>
      <c r="C7001" s="84"/>
      <c r="D7001" s="83"/>
      <c r="E7001" s="81"/>
      <c r="F7001" s="81"/>
      <c r="G7001" s="81"/>
      <c r="H7001" s="84"/>
    </row>
    <row r="7002" spans="1:8">
      <c r="A7002" s="82"/>
      <c r="B7002" s="82"/>
      <c r="C7002" s="84"/>
      <c r="D7002" s="83"/>
      <c r="E7002" s="81"/>
      <c r="F7002" s="81"/>
      <c r="G7002" s="81"/>
      <c r="H7002" s="84"/>
    </row>
    <row r="7003" spans="1:8">
      <c r="A7003" s="82"/>
      <c r="B7003" s="82"/>
      <c r="C7003" s="84"/>
      <c r="D7003" s="83"/>
      <c r="E7003" s="81"/>
      <c r="F7003" s="81"/>
      <c r="G7003" s="81"/>
      <c r="H7003" s="84"/>
    </row>
    <row r="7004" spans="1:8">
      <c r="A7004" s="82"/>
      <c r="B7004" s="82"/>
      <c r="C7004" s="84"/>
      <c r="D7004" s="83"/>
      <c r="E7004" s="81"/>
      <c r="F7004" s="81"/>
      <c r="G7004" s="81"/>
      <c r="H7004" s="84"/>
    </row>
    <row r="7005" spans="1:8">
      <c r="A7005" s="82"/>
      <c r="B7005" s="82"/>
      <c r="C7005" s="84"/>
      <c r="D7005" s="83"/>
      <c r="E7005" s="81"/>
      <c r="F7005" s="81"/>
      <c r="G7005" s="81"/>
      <c r="H7005" s="84"/>
    </row>
    <row r="7006" spans="1:8">
      <c r="A7006" s="82"/>
      <c r="B7006" s="82"/>
      <c r="C7006" s="84"/>
      <c r="D7006" s="83"/>
      <c r="E7006" s="81"/>
      <c r="F7006" s="81"/>
      <c r="G7006" s="81"/>
      <c r="H7006" s="84"/>
    </row>
    <row r="7007" spans="1:8">
      <c r="A7007" s="82"/>
      <c r="B7007" s="82"/>
      <c r="C7007" s="84"/>
      <c r="D7007" s="83"/>
      <c r="E7007" s="81"/>
      <c r="F7007" s="81"/>
      <c r="G7007" s="81"/>
      <c r="H7007" s="84"/>
    </row>
    <row r="7008" spans="1:8">
      <c r="A7008" s="82"/>
      <c r="B7008" s="82"/>
      <c r="C7008" s="84"/>
      <c r="D7008" s="83"/>
      <c r="E7008" s="81"/>
      <c r="F7008" s="81"/>
      <c r="G7008" s="81"/>
      <c r="H7008" s="84"/>
    </row>
    <row r="7009" spans="1:8">
      <c r="A7009" s="82"/>
      <c r="B7009" s="82"/>
      <c r="C7009" s="84"/>
      <c r="D7009" s="83"/>
      <c r="E7009" s="81"/>
      <c r="F7009" s="81"/>
      <c r="G7009" s="81"/>
      <c r="H7009" s="84"/>
    </row>
    <row r="7010" spans="1:8">
      <c r="A7010" s="82"/>
      <c r="B7010" s="82"/>
      <c r="C7010" s="84"/>
      <c r="D7010" s="83"/>
      <c r="E7010" s="81"/>
      <c r="F7010" s="81"/>
      <c r="G7010" s="81"/>
      <c r="H7010" s="84"/>
    </row>
    <row r="7011" spans="1:8">
      <c r="A7011" s="82"/>
      <c r="B7011" s="82"/>
      <c r="C7011" s="84"/>
      <c r="D7011" s="83"/>
      <c r="E7011" s="81"/>
      <c r="F7011" s="81"/>
      <c r="G7011" s="81"/>
      <c r="H7011" s="84"/>
    </row>
    <row r="7012" spans="1:8">
      <c r="A7012" s="82"/>
      <c r="B7012" s="82"/>
      <c r="C7012" s="84"/>
      <c r="D7012" s="83"/>
      <c r="E7012" s="81"/>
      <c r="F7012" s="81"/>
      <c r="G7012" s="81"/>
      <c r="H7012" s="84"/>
    </row>
    <row r="7013" spans="1:8">
      <c r="A7013" s="82"/>
      <c r="B7013" s="82"/>
      <c r="C7013" s="84"/>
      <c r="D7013" s="83"/>
      <c r="E7013" s="81"/>
      <c r="F7013" s="81"/>
      <c r="G7013" s="81"/>
      <c r="H7013" s="84"/>
    </row>
    <row r="7014" spans="1:8">
      <c r="A7014" s="82"/>
      <c r="B7014" s="82"/>
      <c r="C7014" s="84"/>
      <c r="D7014" s="83"/>
      <c r="E7014" s="81"/>
      <c r="F7014" s="81"/>
      <c r="G7014" s="81"/>
      <c r="H7014" s="84"/>
    </row>
    <row r="7015" spans="1:8">
      <c r="A7015" s="82"/>
      <c r="B7015" s="82"/>
      <c r="C7015" s="84"/>
      <c r="D7015" s="83"/>
      <c r="E7015" s="81"/>
      <c r="F7015" s="81"/>
      <c r="G7015" s="81"/>
      <c r="H7015" s="84"/>
    </row>
    <row r="7016" spans="1:8">
      <c r="A7016" s="82"/>
      <c r="B7016" s="82"/>
      <c r="C7016" s="84"/>
      <c r="D7016" s="83"/>
      <c r="E7016" s="81"/>
      <c r="F7016" s="81"/>
      <c r="G7016" s="81"/>
      <c r="H7016" s="84"/>
    </row>
    <row r="7017" spans="1:8">
      <c r="A7017" s="82"/>
      <c r="B7017" s="82"/>
      <c r="C7017" s="84"/>
      <c r="D7017" s="83"/>
      <c r="E7017" s="81"/>
      <c r="F7017" s="81"/>
      <c r="G7017" s="81"/>
      <c r="H7017" s="84"/>
    </row>
    <row r="7018" spans="1:8">
      <c r="A7018" s="82"/>
      <c r="B7018" s="82"/>
      <c r="C7018" s="84"/>
      <c r="D7018" s="83"/>
      <c r="E7018" s="81"/>
      <c r="F7018" s="81"/>
      <c r="G7018" s="81"/>
      <c r="H7018" s="84"/>
    </row>
    <row r="7019" spans="1:8">
      <c r="A7019" s="82"/>
      <c r="B7019" s="82"/>
      <c r="C7019" s="84"/>
      <c r="D7019" s="83"/>
      <c r="E7019" s="81"/>
      <c r="F7019" s="81"/>
      <c r="G7019" s="81"/>
      <c r="H7019" s="84"/>
    </row>
    <row r="7020" spans="1:8">
      <c r="A7020" s="82"/>
      <c r="B7020" s="82"/>
      <c r="C7020" s="84"/>
      <c r="D7020" s="83"/>
      <c r="E7020" s="81"/>
      <c r="F7020" s="81"/>
      <c r="G7020" s="81"/>
      <c r="H7020" s="84"/>
    </row>
    <row r="7021" spans="1:8">
      <c r="A7021" s="82"/>
      <c r="B7021" s="82"/>
      <c r="C7021" s="84"/>
      <c r="D7021" s="83"/>
      <c r="E7021" s="81"/>
      <c r="F7021" s="81"/>
      <c r="G7021" s="81"/>
      <c r="H7021" s="84"/>
    </row>
    <row r="7022" spans="1:8">
      <c r="A7022" s="82"/>
      <c r="B7022" s="82"/>
      <c r="C7022" s="84"/>
      <c r="D7022" s="83"/>
      <c r="E7022" s="81"/>
      <c r="F7022" s="81"/>
      <c r="G7022" s="81"/>
      <c r="H7022" s="84"/>
    </row>
    <row r="7023" spans="1:8">
      <c r="A7023" s="82"/>
      <c r="B7023" s="82"/>
      <c r="C7023" s="84"/>
      <c r="D7023" s="83"/>
      <c r="E7023" s="81"/>
      <c r="F7023" s="81"/>
      <c r="G7023" s="81"/>
      <c r="H7023" s="84"/>
    </row>
    <row r="7024" spans="1:8">
      <c r="A7024" s="82"/>
      <c r="B7024" s="82"/>
      <c r="C7024" s="84"/>
      <c r="D7024" s="83"/>
      <c r="E7024" s="81"/>
      <c r="F7024" s="81"/>
      <c r="G7024" s="81"/>
      <c r="H7024" s="84"/>
    </row>
    <row r="7025" spans="1:8">
      <c r="A7025" s="82"/>
      <c r="B7025" s="82"/>
      <c r="C7025" s="84"/>
      <c r="D7025" s="83"/>
      <c r="E7025" s="81"/>
      <c r="F7025" s="81"/>
      <c r="G7025" s="81"/>
      <c r="H7025" s="84"/>
    </row>
    <row r="7026" spans="1:8">
      <c r="A7026" s="82"/>
      <c r="B7026" s="82"/>
      <c r="C7026" s="84"/>
      <c r="D7026" s="83"/>
      <c r="E7026" s="81"/>
      <c r="F7026" s="81"/>
      <c r="G7026" s="81"/>
      <c r="H7026" s="84"/>
    </row>
    <row r="7027" spans="1:8">
      <c r="A7027" s="82"/>
      <c r="B7027" s="82"/>
      <c r="C7027" s="84"/>
      <c r="D7027" s="83"/>
      <c r="E7027" s="81"/>
      <c r="F7027" s="81"/>
      <c r="G7027" s="81"/>
      <c r="H7027" s="84"/>
    </row>
    <row r="7028" spans="1:8">
      <c r="A7028" s="82"/>
      <c r="B7028" s="82"/>
      <c r="C7028" s="84"/>
      <c r="D7028" s="83"/>
      <c r="E7028" s="81"/>
      <c r="F7028" s="81"/>
      <c r="G7028" s="81"/>
      <c r="H7028" s="84"/>
    </row>
    <row r="7029" spans="1:8">
      <c r="A7029" s="82"/>
      <c r="B7029" s="82"/>
      <c r="C7029" s="84"/>
      <c r="D7029" s="83"/>
      <c r="E7029" s="81"/>
      <c r="F7029" s="81"/>
      <c r="G7029" s="81"/>
      <c r="H7029" s="84"/>
    </row>
    <row r="7030" spans="1:8">
      <c r="A7030" s="82"/>
      <c r="B7030" s="82"/>
      <c r="C7030" s="84"/>
      <c r="D7030" s="83"/>
      <c r="E7030" s="81"/>
      <c r="F7030" s="81"/>
      <c r="G7030" s="81"/>
      <c r="H7030" s="84"/>
    </row>
    <row r="7031" spans="1:8">
      <c r="A7031" s="82"/>
      <c r="B7031" s="82"/>
      <c r="C7031" s="84"/>
      <c r="D7031" s="83"/>
      <c r="E7031" s="81"/>
      <c r="F7031" s="81"/>
      <c r="G7031" s="81"/>
      <c r="H7031" s="84"/>
    </row>
    <row r="7032" spans="1:8">
      <c r="A7032" s="82"/>
      <c r="B7032" s="82"/>
      <c r="C7032" s="84"/>
      <c r="D7032" s="83"/>
      <c r="E7032" s="81"/>
      <c r="F7032" s="81"/>
      <c r="G7032" s="81"/>
      <c r="H7032" s="84"/>
    </row>
    <row r="7033" spans="1:8">
      <c r="A7033" s="82"/>
      <c r="B7033" s="82"/>
      <c r="C7033" s="84"/>
      <c r="D7033" s="83"/>
      <c r="E7033" s="81"/>
      <c r="F7033" s="81"/>
      <c r="G7033" s="81"/>
      <c r="H7033" s="84"/>
    </row>
    <row r="7034" spans="1:8">
      <c r="A7034" s="82"/>
      <c r="B7034" s="82"/>
      <c r="C7034" s="84"/>
      <c r="D7034" s="83"/>
      <c r="E7034" s="81"/>
      <c r="F7034" s="81"/>
      <c r="G7034" s="81"/>
      <c r="H7034" s="84"/>
    </row>
    <row r="7035" spans="1:8">
      <c r="A7035" s="82"/>
      <c r="B7035" s="82"/>
      <c r="C7035" s="84"/>
      <c r="D7035" s="83"/>
      <c r="E7035" s="81"/>
      <c r="F7035" s="81"/>
      <c r="G7035" s="81"/>
      <c r="H7035" s="84"/>
    </row>
    <row r="7036" spans="1:8">
      <c r="A7036" s="82"/>
      <c r="B7036" s="82"/>
      <c r="C7036" s="84"/>
      <c r="D7036" s="83"/>
      <c r="E7036" s="81"/>
      <c r="F7036" s="81"/>
      <c r="G7036" s="81"/>
      <c r="H7036" s="84"/>
    </row>
    <row r="7037" spans="1:8">
      <c r="A7037" s="82"/>
      <c r="B7037" s="82"/>
      <c r="C7037" s="84"/>
      <c r="D7037" s="83"/>
      <c r="E7037" s="81"/>
      <c r="F7037" s="81"/>
      <c r="G7037" s="81"/>
      <c r="H7037" s="84"/>
    </row>
    <row r="7038" spans="1:8">
      <c r="A7038" s="82"/>
      <c r="B7038" s="82"/>
      <c r="C7038" s="84"/>
      <c r="D7038" s="83"/>
      <c r="E7038" s="81"/>
      <c r="F7038" s="81"/>
      <c r="G7038" s="81"/>
      <c r="H7038" s="84"/>
    </row>
    <row r="7039" spans="1:8">
      <c r="A7039" s="82"/>
      <c r="B7039" s="82"/>
      <c r="C7039" s="84"/>
      <c r="D7039" s="83"/>
      <c r="E7039" s="81"/>
      <c r="F7039" s="81"/>
      <c r="G7039" s="81"/>
      <c r="H7039" s="84"/>
    </row>
    <row r="7040" spans="1:8">
      <c r="A7040" s="82"/>
      <c r="B7040" s="82"/>
      <c r="C7040" s="84"/>
      <c r="D7040" s="83"/>
      <c r="E7040" s="81"/>
      <c r="F7040" s="81"/>
      <c r="G7040" s="81"/>
      <c r="H7040" s="84"/>
    </row>
    <row r="7041" spans="1:8">
      <c r="A7041" s="82"/>
      <c r="B7041" s="82"/>
      <c r="C7041" s="84"/>
      <c r="D7041" s="83"/>
      <c r="E7041" s="81"/>
      <c r="F7041" s="81"/>
      <c r="G7041" s="81"/>
      <c r="H7041" s="84"/>
    </row>
    <row r="7042" spans="1:8">
      <c r="A7042" s="82"/>
      <c r="B7042" s="82"/>
      <c r="C7042" s="84"/>
      <c r="D7042" s="83"/>
      <c r="E7042" s="81"/>
      <c r="F7042" s="81"/>
      <c r="G7042" s="81"/>
      <c r="H7042" s="84"/>
    </row>
    <row r="7043" spans="1:8">
      <c r="A7043" s="82"/>
      <c r="B7043" s="82"/>
      <c r="C7043" s="84"/>
      <c r="D7043" s="83"/>
      <c r="E7043" s="81"/>
      <c r="F7043" s="81"/>
      <c r="G7043" s="81"/>
      <c r="H7043" s="84"/>
    </row>
    <row r="7044" spans="1:8">
      <c r="A7044" s="82"/>
      <c r="B7044" s="82"/>
      <c r="C7044" s="84"/>
      <c r="D7044" s="83"/>
      <c r="E7044" s="81"/>
      <c r="F7044" s="81"/>
      <c r="G7044" s="81"/>
      <c r="H7044" s="84"/>
    </row>
    <row r="7045" spans="1:8">
      <c r="A7045" s="82"/>
      <c r="B7045" s="82"/>
      <c r="C7045" s="84"/>
      <c r="D7045" s="83"/>
      <c r="E7045" s="81"/>
      <c r="F7045" s="81"/>
      <c r="G7045" s="81"/>
      <c r="H7045" s="84"/>
    </row>
    <row r="7046" spans="1:8">
      <c r="A7046" s="82"/>
      <c r="B7046" s="82"/>
      <c r="C7046" s="84"/>
      <c r="D7046" s="83"/>
      <c r="E7046" s="81"/>
      <c r="F7046" s="81"/>
      <c r="G7046" s="81"/>
      <c r="H7046" s="84"/>
    </row>
    <row r="7047" spans="1:8">
      <c r="A7047" s="82"/>
      <c r="B7047" s="82"/>
      <c r="C7047" s="84"/>
      <c r="D7047" s="83"/>
      <c r="E7047" s="81"/>
      <c r="F7047" s="81"/>
      <c r="G7047" s="81"/>
      <c r="H7047" s="84"/>
    </row>
    <row r="7048" spans="1:8">
      <c r="A7048" s="82"/>
      <c r="B7048" s="82"/>
      <c r="C7048" s="84"/>
      <c r="D7048" s="83"/>
      <c r="E7048" s="81"/>
      <c r="F7048" s="81"/>
      <c r="G7048" s="81"/>
      <c r="H7048" s="84"/>
    </row>
    <row r="7049" spans="1:8">
      <c r="A7049" s="82"/>
      <c r="B7049" s="82"/>
      <c r="C7049" s="84"/>
      <c r="D7049" s="83"/>
      <c r="E7049" s="81"/>
      <c r="F7049" s="81"/>
      <c r="G7049" s="81"/>
      <c r="H7049" s="84"/>
    </row>
    <row r="7050" spans="1:8">
      <c r="A7050" s="82"/>
      <c r="B7050" s="82"/>
      <c r="C7050" s="84"/>
      <c r="D7050" s="83"/>
      <c r="E7050" s="81"/>
      <c r="F7050" s="81"/>
      <c r="G7050" s="81"/>
      <c r="H7050" s="84"/>
    </row>
    <row r="7051" spans="1:8">
      <c r="A7051" s="82"/>
      <c r="B7051" s="82"/>
      <c r="C7051" s="84"/>
      <c r="D7051" s="83"/>
      <c r="E7051" s="81"/>
      <c r="F7051" s="81"/>
      <c r="G7051" s="81"/>
      <c r="H7051" s="84"/>
    </row>
    <row r="7052" spans="1:8">
      <c r="A7052" s="82"/>
      <c r="B7052" s="82"/>
      <c r="C7052" s="84"/>
      <c r="D7052" s="83"/>
      <c r="E7052" s="81"/>
      <c r="F7052" s="81"/>
      <c r="G7052" s="81"/>
      <c r="H7052" s="84"/>
    </row>
    <row r="7053" spans="1:8">
      <c r="A7053" s="82"/>
      <c r="B7053" s="82"/>
      <c r="C7053" s="84"/>
      <c r="D7053" s="83"/>
      <c r="E7053" s="81"/>
      <c r="F7053" s="81"/>
      <c r="G7053" s="81"/>
      <c r="H7053" s="84"/>
    </row>
    <row r="7054" spans="1:8">
      <c r="A7054" s="82"/>
      <c r="B7054" s="82"/>
      <c r="C7054" s="84"/>
      <c r="D7054" s="83"/>
      <c r="E7054" s="81"/>
      <c r="F7054" s="81"/>
      <c r="G7054" s="81"/>
      <c r="H7054" s="84"/>
    </row>
    <row r="7055" spans="1:8">
      <c r="A7055" s="82"/>
      <c r="B7055" s="82"/>
      <c r="C7055" s="84"/>
      <c r="D7055" s="83"/>
      <c r="E7055" s="81"/>
      <c r="F7055" s="81"/>
      <c r="G7055" s="81"/>
      <c r="H7055" s="84"/>
    </row>
    <row r="7056" spans="1:8">
      <c r="A7056" s="82"/>
      <c r="B7056" s="82"/>
      <c r="C7056" s="84"/>
      <c r="D7056" s="83"/>
      <c r="E7056" s="81"/>
      <c r="F7056" s="81"/>
      <c r="G7056" s="81"/>
      <c r="H7056" s="84"/>
    </row>
    <row r="7057" spans="1:8">
      <c r="A7057" s="82"/>
      <c r="B7057" s="82"/>
      <c r="C7057" s="84"/>
      <c r="D7057" s="83"/>
      <c r="E7057" s="81"/>
      <c r="F7057" s="81"/>
      <c r="G7057" s="81"/>
      <c r="H7057" s="84"/>
    </row>
    <row r="7058" spans="1:8">
      <c r="A7058" s="82"/>
      <c r="B7058" s="82"/>
      <c r="C7058" s="84"/>
      <c r="D7058" s="83"/>
      <c r="E7058" s="81"/>
      <c r="F7058" s="81"/>
      <c r="G7058" s="81"/>
      <c r="H7058" s="84"/>
    </row>
    <row r="7059" spans="1:8">
      <c r="A7059" s="82"/>
      <c r="B7059" s="82"/>
      <c r="C7059" s="84"/>
      <c r="D7059" s="83"/>
      <c r="E7059" s="81"/>
      <c r="F7059" s="81"/>
      <c r="G7059" s="81"/>
      <c r="H7059" s="84"/>
    </row>
    <row r="7060" spans="1:8">
      <c r="A7060" s="82"/>
      <c r="B7060" s="82"/>
      <c r="C7060" s="84"/>
      <c r="D7060" s="83"/>
      <c r="E7060" s="81"/>
      <c r="F7060" s="81"/>
      <c r="G7060" s="81"/>
      <c r="H7060" s="84"/>
    </row>
    <row r="7061" spans="1:8">
      <c r="A7061" s="82"/>
      <c r="B7061" s="82"/>
      <c r="C7061" s="84"/>
      <c r="D7061" s="83"/>
      <c r="E7061" s="81"/>
      <c r="F7061" s="81"/>
      <c r="G7061" s="81"/>
      <c r="H7061" s="84"/>
    </row>
    <row r="7062" spans="1:8">
      <c r="A7062" s="82"/>
      <c r="B7062" s="82"/>
      <c r="C7062" s="84"/>
      <c r="D7062" s="83"/>
      <c r="E7062" s="81"/>
      <c r="F7062" s="81"/>
      <c r="G7062" s="81"/>
      <c r="H7062" s="84"/>
    </row>
    <row r="7063" spans="1:8">
      <c r="A7063" s="82"/>
      <c r="B7063" s="82"/>
      <c r="C7063" s="84"/>
      <c r="D7063" s="83"/>
      <c r="E7063" s="81"/>
      <c r="F7063" s="81"/>
      <c r="G7063" s="81"/>
      <c r="H7063" s="84"/>
    </row>
    <row r="7064" spans="1:8">
      <c r="A7064" s="82"/>
      <c r="B7064" s="82"/>
      <c r="C7064" s="84"/>
      <c r="D7064" s="83"/>
      <c r="E7064" s="81"/>
      <c r="F7064" s="81"/>
      <c r="G7064" s="81"/>
      <c r="H7064" s="84"/>
    </row>
    <row r="7065" spans="1:8">
      <c r="A7065" s="82"/>
      <c r="B7065" s="82"/>
      <c r="C7065" s="84"/>
      <c r="D7065" s="83"/>
      <c r="E7065" s="81"/>
      <c r="F7065" s="81"/>
      <c r="G7065" s="81"/>
      <c r="H7065" s="84"/>
    </row>
    <row r="7066" spans="1:8">
      <c r="A7066" s="82"/>
      <c r="B7066" s="82"/>
      <c r="C7066" s="84"/>
      <c r="D7066" s="83"/>
      <c r="E7066" s="81"/>
      <c r="F7066" s="81"/>
      <c r="G7066" s="81"/>
      <c r="H7066" s="84"/>
    </row>
    <row r="7067" spans="1:8">
      <c r="A7067" s="82"/>
      <c r="B7067" s="82"/>
      <c r="C7067" s="84"/>
      <c r="D7067" s="83"/>
      <c r="E7067" s="81"/>
      <c r="F7067" s="81"/>
      <c r="G7067" s="81"/>
      <c r="H7067" s="84"/>
    </row>
    <row r="7068" spans="1:8">
      <c r="A7068" s="82"/>
      <c r="B7068" s="82"/>
      <c r="C7068" s="84"/>
      <c r="D7068" s="83"/>
      <c r="E7068" s="81"/>
      <c r="F7068" s="81"/>
      <c r="G7068" s="81"/>
      <c r="H7068" s="84"/>
    </row>
    <row r="7069" spans="1:8">
      <c r="A7069" s="82"/>
      <c r="B7069" s="82"/>
      <c r="C7069" s="84"/>
      <c r="D7069" s="83"/>
      <c r="E7069" s="81"/>
      <c r="F7069" s="81"/>
      <c r="G7069" s="81"/>
      <c r="H7069" s="84"/>
    </row>
    <row r="7070" spans="1:8">
      <c r="A7070" s="82"/>
      <c r="B7070" s="82"/>
      <c r="C7070" s="84"/>
      <c r="D7070" s="83"/>
      <c r="E7070" s="81"/>
      <c r="F7070" s="81"/>
      <c r="G7070" s="81"/>
      <c r="H7070" s="84"/>
    </row>
    <row r="7071" spans="1:8">
      <c r="A7071" s="82"/>
      <c r="B7071" s="82"/>
      <c r="C7071" s="84"/>
      <c r="D7071" s="83"/>
      <c r="E7071" s="81"/>
      <c r="F7071" s="81"/>
      <c r="G7071" s="81"/>
      <c r="H7071" s="84"/>
    </row>
    <row r="7072" spans="1:8">
      <c r="A7072" s="82"/>
      <c r="B7072" s="82"/>
      <c r="C7072" s="84"/>
      <c r="D7072" s="83"/>
      <c r="E7072" s="81"/>
      <c r="F7072" s="81"/>
      <c r="G7072" s="81"/>
      <c r="H7072" s="84"/>
    </row>
    <row r="7073" spans="1:8">
      <c r="A7073" s="82"/>
      <c r="B7073" s="82"/>
      <c r="C7073" s="84"/>
      <c r="D7073" s="83"/>
      <c r="E7073" s="81"/>
      <c r="F7073" s="81"/>
      <c r="G7073" s="81"/>
      <c r="H7073" s="84"/>
    </row>
    <row r="7074" spans="1:8">
      <c r="A7074" s="82"/>
      <c r="B7074" s="82"/>
      <c r="C7074" s="84"/>
      <c r="D7074" s="83"/>
      <c r="E7074" s="81"/>
      <c r="F7074" s="81"/>
      <c r="G7074" s="81"/>
      <c r="H7074" s="84"/>
    </row>
    <row r="7075" spans="1:8">
      <c r="A7075" s="82"/>
      <c r="B7075" s="82"/>
      <c r="C7075" s="84"/>
      <c r="D7075" s="83"/>
      <c r="E7075" s="81"/>
      <c r="F7075" s="81"/>
      <c r="G7075" s="81"/>
      <c r="H7075" s="84"/>
    </row>
    <row r="7076" spans="1:8">
      <c r="A7076" s="82"/>
      <c r="B7076" s="82"/>
      <c r="C7076" s="84"/>
      <c r="D7076" s="83"/>
      <c r="E7076" s="81"/>
      <c r="F7076" s="81"/>
      <c r="G7076" s="81"/>
      <c r="H7076" s="84"/>
    </row>
    <row r="7077" spans="1:8">
      <c r="A7077" s="82"/>
      <c r="B7077" s="82"/>
      <c r="C7077" s="84"/>
      <c r="D7077" s="83"/>
      <c r="E7077" s="81"/>
      <c r="F7077" s="81"/>
      <c r="G7077" s="81"/>
      <c r="H7077" s="84"/>
    </row>
    <row r="7078" spans="1:8">
      <c r="A7078" s="82"/>
      <c r="B7078" s="82"/>
      <c r="C7078" s="84"/>
      <c r="D7078" s="83"/>
      <c r="E7078" s="81"/>
      <c r="F7078" s="81"/>
      <c r="G7078" s="81"/>
      <c r="H7078" s="84"/>
    </row>
    <row r="7079" spans="1:8">
      <c r="A7079" s="82"/>
      <c r="B7079" s="82"/>
      <c r="C7079" s="84"/>
      <c r="D7079" s="83"/>
      <c r="E7079" s="81"/>
      <c r="F7079" s="81"/>
      <c r="G7079" s="81"/>
      <c r="H7079" s="84"/>
    </row>
    <row r="7080" spans="1:8">
      <c r="A7080" s="82"/>
      <c r="B7080" s="82"/>
      <c r="C7080" s="84"/>
      <c r="D7080" s="83"/>
      <c r="E7080" s="81"/>
      <c r="F7080" s="81"/>
      <c r="G7080" s="81"/>
      <c r="H7080" s="84"/>
    </row>
    <row r="7081" spans="1:8">
      <c r="A7081" s="82"/>
      <c r="B7081" s="82"/>
      <c r="C7081" s="84"/>
      <c r="D7081" s="83"/>
      <c r="E7081" s="81"/>
      <c r="F7081" s="81"/>
      <c r="G7081" s="81"/>
      <c r="H7081" s="84"/>
    </row>
    <row r="7082" spans="1:8">
      <c r="A7082" s="82"/>
      <c r="B7082" s="82"/>
      <c r="C7082" s="84"/>
      <c r="D7082" s="83"/>
      <c r="E7082" s="81"/>
      <c r="F7082" s="81"/>
      <c r="G7082" s="81"/>
      <c r="H7082" s="84"/>
    </row>
    <row r="7083" spans="1:8">
      <c r="A7083" s="82"/>
      <c r="B7083" s="82"/>
      <c r="C7083" s="84"/>
      <c r="D7083" s="83"/>
      <c r="E7083" s="81"/>
      <c r="F7083" s="81"/>
      <c r="G7083" s="81"/>
      <c r="H7083" s="84"/>
    </row>
    <row r="7084" spans="1:8">
      <c r="A7084" s="82"/>
      <c r="B7084" s="82"/>
      <c r="C7084" s="84"/>
      <c r="D7084" s="83"/>
      <c r="E7084" s="81"/>
      <c r="F7084" s="81"/>
      <c r="G7084" s="81"/>
      <c r="H7084" s="84"/>
    </row>
    <row r="7085" spans="1:8">
      <c r="A7085" s="82"/>
      <c r="B7085" s="82"/>
      <c r="C7085" s="84"/>
      <c r="D7085" s="83"/>
      <c r="E7085" s="81"/>
      <c r="F7085" s="81"/>
      <c r="G7085" s="81"/>
      <c r="H7085" s="84"/>
    </row>
    <row r="7086" spans="1:8">
      <c r="A7086" s="82"/>
      <c r="B7086" s="82"/>
      <c r="C7086" s="84"/>
      <c r="D7086" s="83"/>
      <c r="E7086" s="81"/>
      <c r="F7086" s="81"/>
      <c r="G7086" s="81"/>
      <c r="H7086" s="84"/>
    </row>
    <row r="7087" spans="1:8">
      <c r="A7087" s="82"/>
      <c r="B7087" s="82"/>
      <c r="C7087" s="84"/>
      <c r="D7087" s="83"/>
      <c r="E7087" s="81"/>
      <c r="F7087" s="81"/>
      <c r="G7087" s="81"/>
      <c r="H7087" s="84"/>
    </row>
    <row r="7088" spans="1:8">
      <c r="A7088" s="82"/>
      <c r="B7088" s="82"/>
      <c r="C7088" s="84"/>
      <c r="D7088" s="83"/>
      <c r="E7088" s="81"/>
      <c r="F7088" s="81"/>
      <c r="G7088" s="81"/>
      <c r="H7088" s="84"/>
    </row>
    <row r="7089" spans="1:8">
      <c r="A7089" s="82"/>
      <c r="B7089" s="82"/>
      <c r="C7089" s="84"/>
      <c r="D7089" s="83"/>
      <c r="E7089" s="81"/>
      <c r="F7089" s="81"/>
      <c r="G7089" s="81"/>
      <c r="H7089" s="84"/>
    </row>
    <row r="7090" spans="1:8">
      <c r="A7090" s="82"/>
      <c r="B7090" s="82"/>
      <c r="C7090" s="84"/>
      <c r="D7090" s="83"/>
      <c r="E7090" s="81"/>
      <c r="F7090" s="81"/>
      <c r="G7090" s="81"/>
      <c r="H7090" s="84"/>
    </row>
    <row r="7091" spans="1:8">
      <c r="A7091" s="82"/>
      <c r="B7091" s="82"/>
      <c r="C7091" s="84"/>
      <c r="D7091" s="83"/>
      <c r="E7091" s="81"/>
      <c r="F7091" s="81"/>
      <c r="G7091" s="81"/>
      <c r="H7091" s="84"/>
    </row>
    <row r="7092" spans="1:8">
      <c r="A7092" s="82"/>
      <c r="B7092" s="82"/>
      <c r="C7092" s="84"/>
      <c r="D7092" s="83"/>
      <c r="E7092" s="81"/>
      <c r="F7092" s="81"/>
      <c r="G7092" s="81"/>
      <c r="H7092" s="84"/>
    </row>
    <row r="7093" spans="1:8">
      <c r="A7093" s="82"/>
      <c r="B7093" s="82"/>
      <c r="C7093" s="84"/>
      <c r="D7093" s="83"/>
      <c r="E7093" s="81"/>
      <c r="F7093" s="81"/>
      <c r="G7093" s="81"/>
      <c r="H7093" s="84"/>
    </row>
    <row r="7094" spans="1:8">
      <c r="A7094" s="82"/>
      <c r="B7094" s="82"/>
      <c r="C7094" s="84"/>
      <c r="D7094" s="83"/>
      <c r="E7094" s="81"/>
      <c r="F7094" s="81"/>
      <c r="G7094" s="81"/>
      <c r="H7094" s="84"/>
    </row>
    <row r="7095" spans="1:8">
      <c r="A7095" s="82"/>
      <c r="B7095" s="82"/>
      <c r="C7095" s="84"/>
      <c r="D7095" s="83"/>
      <c r="E7095" s="81"/>
      <c r="F7095" s="81"/>
      <c r="G7095" s="81"/>
      <c r="H7095" s="84"/>
    </row>
    <row r="7096" spans="1:8">
      <c r="A7096" s="82"/>
      <c r="B7096" s="82"/>
      <c r="C7096" s="84"/>
      <c r="D7096" s="83"/>
      <c r="E7096" s="81"/>
      <c r="F7096" s="81"/>
      <c r="G7096" s="81"/>
      <c r="H7096" s="84"/>
    </row>
    <row r="7097" spans="1:8">
      <c r="A7097" s="82"/>
      <c r="B7097" s="82"/>
      <c r="C7097" s="84"/>
      <c r="D7097" s="83"/>
      <c r="E7097" s="81"/>
      <c r="F7097" s="81"/>
      <c r="G7097" s="81"/>
      <c r="H7097" s="84"/>
    </row>
    <row r="7098" spans="1:8">
      <c r="A7098" s="82"/>
      <c r="B7098" s="82"/>
      <c r="C7098" s="84"/>
      <c r="D7098" s="83"/>
      <c r="E7098" s="81"/>
      <c r="F7098" s="81"/>
      <c r="G7098" s="81"/>
      <c r="H7098" s="84"/>
    </row>
    <row r="7099" spans="1:8">
      <c r="A7099" s="82"/>
      <c r="B7099" s="82"/>
      <c r="C7099" s="84"/>
      <c r="D7099" s="83"/>
      <c r="E7099" s="81"/>
      <c r="F7099" s="81"/>
      <c r="G7099" s="81"/>
      <c r="H7099" s="84"/>
    </row>
    <row r="7100" spans="1:8">
      <c r="A7100" s="82"/>
      <c r="B7100" s="82"/>
      <c r="C7100" s="84"/>
      <c r="D7100" s="83"/>
      <c r="E7100" s="81"/>
      <c r="F7100" s="81"/>
      <c r="G7100" s="81"/>
      <c r="H7100" s="84"/>
    </row>
    <row r="7101" spans="1:8">
      <c r="A7101" s="82"/>
      <c r="B7101" s="82"/>
      <c r="C7101" s="84"/>
      <c r="D7101" s="83"/>
      <c r="E7101" s="81"/>
      <c r="F7101" s="81"/>
      <c r="G7101" s="81"/>
      <c r="H7101" s="84"/>
    </row>
    <row r="7102" spans="1:8">
      <c r="A7102" s="82"/>
      <c r="B7102" s="82"/>
      <c r="C7102" s="84"/>
      <c r="D7102" s="83"/>
      <c r="E7102" s="81"/>
      <c r="F7102" s="81"/>
      <c r="G7102" s="81"/>
      <c r="H7102" s="84"/>
    </row>
    <row r="7103" spans="1:8">
      <c r="A7103" s="82"/>
      <c r="B7103" s="82"/>
      <c r="C7103" s="84"/>
      <c r="D7103" s="83"/>
      <c r="E7103" s="81"/>
      <c r="F7103" s="81"/>
      <c r="G7103" s="81"/>
      <c r="H7103" s="84"/>
    </row>
    <row r="7104" spans="1:8">
      <c r="A7104" s="82"/>
      <c r="B7104" s="82"/>
      <c r="C7104" s="84"/>
      <c r="D7104" s="83"/>
      <c r="E7104" s="81"/>
      <c r="F7104" s="81"/>
      <c r="G7104" s="81"/>
      <c r="H7104" s="84"/>
    </row>
    <row r="7105" spans="1:8">
      <c r="A7105" s="82"/>
      <c r="B7105" s="82"/>
      <c r="C7105" s="84"/>
      <c r="D7105" s="83"/>
      <c r="E7105" s="81"/>
      <c r="F7105" s="81"/>
      <c r="G7105" s="81"/>
      <c r="H7105" s="84"/>
    </row>
    <row r="7106" spans="1:8">
      <c r="A7106" s="82"/>
      <c r="B7106" s="82"/>
      <c r="C7106" s="84"/>
      <c r="D7106" s="83"/>
      <c r="E7106" s="81"/>
      <c r="F7106" s="81"/>
      <c r="G7106" s="81"/>
      <c r="H7106" s="84"/>
    </row>
    <row r="7107" spans="1:8">
      <c r="A7107" s="82"/>
      <c r="B7107" s="82"/>
      <c r="C7107" s="84"/>
      <c r="D7107" s="83"/>
      <c r="E7107" s="81"/>
      <c r="F7107" s="81"/>
      <c r="G7107" s="81"/>
      <c r="H7107" s="84"/>
    </row>
    <row r="7108" spans="1:8">
      <c r="A7108" s="82"/>
      <c r="B7108" s="82"/>
      <c r="C7108" s="84"/>
      <c r="D7108" s="83"/>
      <c r="E7108" s="81"/>
      <c r="F7108" s="81"/>
      <c r="G7108" s="81"/>
      <c r="H7108" s="84"/>
    </row>
    <row r="7109" spans="1:8">
      <c r="A7109" s="82"/>
      <c r="B7109" s="82"/>
      <c r="C7109" s="84"/>
      <c r="D7109" s="83"/>
      <c r="E7109" s="81"/>
      <c r="F7109" s="81"/>
      <c r="G7109" s="81"/>
      <c r="H7109" s="84"/>
    </row>
    <row r="7110" spans="1:8">
      <c r="A7110" s="82"/>
      <c r="B7110" s="82"/>
      <c r="C7110" s="84"/>
      <c r="D7110" s="83"/>
      <c r="E7110" s="81"/>
      <c r="F7110" s="81"/>
      <c r="G7110" s="81"/>
      <c r="H7110" s="84"/>
    </row>
    <row r="7111" spans="1:8">
      <c r="A7111" s="82"/>
      <c r="B7111" s="82"/>
      <c r="C7111" s="84"/>
      <c r="D7111" s="83"/>
      <c r="E7111" s="81"/>
      <c r="F7111" s="81"/>
      <c r="G7111" s="81"/>
      <c r="H7111" s="84"/>
    </row>
    <row r="7112" spans="1:8">
      <c r="A7112" s="82"/>
      <c r="B7112" s="82"/>
      <c r="C7112" s="84"/>
      <c r="D7112" s="83"/>
      <c r="E7112" s="81"/>
      <c r="F7112" s="81"/>
      <c r="G7112" s="81"/>
      <c r="H7112" s="84"/>
    </row>
    <row r="7113" spans="1:8">
      <c r="A7113" s="82"/>
      <c r="B7113" s="82"/>
      <c r="C7113" s="84"/>
      <c r="D7113" s="83"/>
      <c r="E7113" s="81"/>
      <c r="F7113" s="81"/>
      <c r="G7113" s="81"/>
      <c r="H7113" s="84"/>
    </row>
    <row r="7114" spans="1:8">
      <c r="A7114" s="82"/>
      <c r="B7114" s="82"/>
      <c r="C7114" s="84"/>
      <c r="D7114" s="83"/>
      <c r="E7114" s="81"/>
      <c r="F7114" s="81"/>
      <c r="G7114" s="81"/>
      <c r="H7114" s="84"/>
    </row>
    <row r="7115" spans="1:8">
      <c r="A7115" s="82"/>
      <c r="B7115" s="82"/>
      <c r="C7115" s="84"/>
      <c r="D7115" s="83"/>
      <c r="E7115" s="81"/>
      <c r="F7115" s="81"/>
      <c r="G7115" s="81"/>
      <c r="H7115" s="84"/>
    </row>
    <row r="7116" spans="1:8">
      <c r="A7116" s="82"/>
      <c r="B7116" s="82"/>
      <c r="C7116" s="84"/>
      <c r="D7116" s="83"/>
      <c r="E7116" s="81"/>
      <c r="F7116" s="81"/>
      <c r="G7116" s="81"/>
      <c r="H7116" s="84"/>
    </row>
    <row r="7117" spans="1:8">
      <c r="A7117" s="82"/>
      <c r="B7117" s="82"/>
      <c r="C7117" s="84"/>
      <c r="D7117" s="83"/>
      <c r="E7117" s="81"/>
      <c r="F7117" s="81"/>
      <c r="G7117" s="81"/>
      <c r="H7117" s="84"/>
    </row>
    <row r="7118" spans="1:8">
      <c r="A7118" s="82"/>
      <c r="B7118" s="82"/>
      <c r="C7118" s="84"/>
      <c r="D7118" s="83"/>
      <c r="E7118" s="81"/>
      <c r="F7118" s="81"/>
      <c r="G7118" s="81"/>
      <c r="H7118" s="84"/>
    </row>
    <row r="7119" spans="1:8">
      <c r="A7119" s="82"/>
      <c r="B7119" s="82"/>
      <c r="C7119" s="84"/>
      <c r="D7119" s="83"/>
      <c r="E7119" s="81"/>
      <c r="F7119" s="81"/>
      <c r="G7119" s="81"/>
      <c r="H7119" s="84"/>
    </row>
    <row r="7120" spans="1:8">
      <c r="A7120" s="82"/>
      <c r="B7120" s="82"/>
      <c r="C7120" s="84"/>
      <c r="D7120" s="83"/>
      <c r="E7120" s="81"/>
      <c r="F7120" s="81"/>
      <c r="G7120" s="81"/>
      <c r="H7120" s="84"/>
    </row>
    <row r="7121" spans="1:8">
      <c r="A7121" s="82"/>
      <c r="B7121" s="82"/>
      <c r="C7121" s="84"/>
      <c r="D7121" s="83"/>
      <c r="E7121" s="81"/>
      <c r="F7121" s="81"/>
      <c r="G7121" s="81"/>
      <c r="H7121" s="84"/>
    </row>
    <row r="7122" spans="1:8">
      <c r="A7122" s="82"/>
      <c r="B7122" s="82"/>
      <c r="C7122" s="84"/>
      <c r="D7122" s="83"/>
      <c r="E7122" s="81"/>
      <c r="F7122" s="81"/>
      <c r="G7122" s="81"/>
      <c r="H7122" s="84"/>
    </row>
    <row r="7123" spans="1:8">
      <c r="A7123" s="82"/>
      <c r="B7123" s="82"/>
      <c r="C7123" s="84"/>
      <c r="D7123" s="83"/>
      <c r="E7123" s="81"/>
      <c r="F7123" s="81"/>
      <c r="G7123" s="81"/>
      <c r="H7123" s="84"/>
    </row>
    <row r="7124" spans="1:8">
      <c r="A7124" s="82"/>
      <c r="B7124" s="82"/>
      <c r="C7124" s="84"/>
      <c r="D7124" s="83"/>
      <c r="E7124" s="81"/>
      <c r="F7124" s="81"/>
      <c r="G7124" s="81"/>
      <c r="H7124" s="84"/>
    </row>
    <row r="7125" spans="1:8">
      <c r="A7125" s="82"/>
      <c r="B7125" s="82"/>
      <c r="C7125" s="84"/>
      <c r="D7125" s="83"/>
      <c r="E7125" s="81"/>
      <c r="F7125" s="81"/>
      <c r="G7125" s="81"/>
      <c r="H7125" s="84"/>
    </row>
    <row r="7126" spans="1:8">
      <c r="A7126" s="82"/>
      <c r="B7126" s="82"/>
      <c r="C7126" s="84"/>
      <c r="D7126" s="83"/>
      <c r="E7126" s="81"/>
      <c r="F7126" s="81"/>
      <c r="G7126" s="81"/>
      <c r="H7126" s="84"/>
    </row>
    <row r="7127" spans="1:8">
      <c r="A7127" s="82"/>
      <c r="B7127" s="82"/>
      <c r="C7127" s="84"/>
      <c r="D7127" s="83"/>
      <c r="E7127" s="81"/>
      <c r="F7127" s="81"/>
      <c r="G7127" s="81"/>
      <c r="H7127" s="84"/>
    </row>
    <row r="7128" spans="1:8">
      <c r="A7128" s="82"/>
      <c r="B7128" s="82"/>
      <c r="C7128" s="84"/>
      <c r="D7128" s="83"/>
      <c r="E7128" s="81"/>
      <c r="F7128" s="81"/>
      <c r="G7128" s="81"/>
      <c r="H7128" s="84"/>
    </row>
    <row r="7129" spans="1:8">
      <c r="A7129" s="82"/>
      <c r="B7129" s="82"/>
      <c r="C7129" s="84"/>
      <c r="D7129" s="83"/>
      <c r="E7129" s="81"/>
      <c r="F7129" s="81"/>
      <c r="G7129" s="81"/>
      <c r="H7129" s="84"/>
    </row>
    <row r="7130" spans="1:8">
      <c r="A7130" s="82"/>
      <c r="B7130" s="82"/>
      <c r="C7130" s="84"/>
      <c r="D7130" s="83"/>
      <c r="E7130" s="81"/>
      <c r="F7130" s="81"/>
      <c r="G7130" s="81"/>
      <c r="H7130" s="84"/>
    </row>
    <row r="7131" spans="1:8">
      <c r="A7131" s="82"/>
      <c r="B7131" s="82"/>
      <c r="C7131" s="84"/>
      <c r="D7131" s="83"/>
      <c r="E7131" s="81"/>
      <c r="F7131" s="81"/>
      <c r="G7131" s="81"/>
      <c r="H7131" s="84"/>
    </row>
    <row r="7132" spans="1:8">
      <c r="A7132" s="82"/>
      <c r="B7132" s="82"/>
      <c r="C7132" s="84"/>
      <c r="D7132" s="83"/>
      <c r="E7132" s="81"/>
      <c r="F7132" s="81"/>
      <c r="G7132" s="81"/>
      <c r="H7132" s="84"/>
    </row>
    <row r="7133" spans="1:8">
      <c r="A7133" s="82"/>
      <c r="B7133" s="82"/>
      <c r="C7133" s="84"/>
      <c r="D7133" s="83"/>
      <c r="E7133" s="81"/>
      <c r="F7133" s="81"/>
      <c r="G7133" s="81"/>
      <c r="H7133" s="84"/>
    </row>
    <row r="7134" spans="1:8">
      <c r="A7134" s="82"/>
      <c r="B7134" s="82"/>
      <c r="C7134" s="84"/>
      <c r="D7134" s="83"/>
      <c r="E7134" s="81"/>
      <c r="F7134" s="81"/>
      <c r="G7134" s="81"/>
      <c r="H7134" s="84"/>
    </row>
    <row r="7135" spans="1:8">
      <c r="A7135" s="82"/>
      <c r="B7135" s="82"/>
      <c r="C7135" s="84"/>
      <c r="D7135" s="83"/>
      <c r="E7135" s="81"/>
      <c r="F7135" s="81"/>
      <c r="G7135" s="81"/>
      <c r="H7135" s="84"/>
    </row>
    <row r="7136" spans="1:8">
      <c r="A7136" s="82"/>
      <c r="B7136" s="82"/>
      <c r="C7136" s="84"/>
      <c r="D7136" s="83"/>
      <c r="E7136" s="81"/>
      <c r="F7136" s="81"/>
      <c r="G7136" s="81"/>
      <c r="H7136" s="84"/>
    </row>
    <row r="7137" spans="1:8">
      <c r="A7137" s="82"/>
      <c r="B7137" s="82"/>
      <c r="C7137" s="84"/>
      <c r="D7137" s="83"/>
      <c r="E7137" s="81"/>
      <c r="F7137" s="81"/>
      <c r="G7137" s="81"/>
      <c r="H7137" s="84"/>
    </row>
    <row r="7138" spans="1:8">
      <c r="A7138" s="82"/>
      <c r="B7138" s="82"/>
      <c r="C7138" s="84"/>
      <c r="D7138" s="83"/>
      <c r="E7138" s="81"/>
      <c r="F7138" s="81"/>
      <c r="G7138" s="81"/>
      <c r="H7138" s="84"/>
    </row>
    <row r="7139" spans="1:8">
      <c r="A7139" s="82"/>
      <c r="B7139" s="82"/>
      <c r="C7139" s="84"/>
      <c r="D7139" s="83"/>
      <c r="E7139" s="81"/>
      <c r="F7139" s="81"/>
      <c r="G7139" s="81"/>
      <c r="H7139" s="84"/>
    </row>
    <row r="7140" spans="1:8">
      <c r="A7140" s="82"/>
      <c r="B7140" s="82"/>
      <c r="C7140" s="84"/>
      <c r="D7140" s="83"/>
      <c r="E7140" s="81"/>
      <c r="F7140" s="81"/>
      <c r="G7140" s="81"/>
      <c r="H7140" s="84"/>
    </row>
    <row r="7141" spans="1:8">
      <c r="A7141" s="82"/>
      <c r="B7141" s="82"/>
      <c r="C7141" s="84"/>
      <c r="D7141" s="83"/>
      <c r="E7141" s="81"/>
      <c r="F7141" s="81"/>
      <c r="G7141" s="81"/>
      <c r="H7141" s="84"/>
    </row>
    <row r="7142" spans="1:8">
      <c r="A7142" s="82"/>
      <c r="B7142" s="82"/>
      <c r="C7142" s="84"/>
      <c r="D7142" s="83"/>
      <c r="E7142" s="81"/>
      <c r="F7142" s="81"/>
      <c r="G7142" s="81"/>
      <c r="H7142" s="84"/>
    </row>
    <row r="7143" spans="1:8">
      <c r="A7143" s="82"/>
      <c r="B7143" s="82"/>
      <c r="C7143" s="84"/>
      <c r="D7143" s="83"/>
      <c r="E7143" s="81"/>
      <c r="F7143" s="81"/>
      <c r="G7143" s="81"/>
      <c r="H7143" s="84"/>
    </row>
    <row r="7144" spans="1:8">
      <c r="A7144" s="82"/>
      <c r="B7144" s="82"/>
      <c r="C7144" s="84"/>
      <c r="D7144" s="83"/>
      <c r="E7144" s="81"/>
      <c r="F7144" s="81"/>
      <c r="G7144" s="81"/>
      <c r="H7144" s="84"/>
    </row>
    <row r="7145" spans="1:8">
      <c r="A7145" s="82"/>
      <c r="B7145" s="82"/>
      <c r="C7145" s="84"/>
      <c r="D7145" s="83"/>
      <c r="E7145" s="81"/>
      <c r="F7145" s="81"/>
      <c r="G7145" s="81"/>
      <c r="H7145" s="84"/>
    </row>
    <row r="7146" spans="1:8">
      <c r="A7146" s="82"/>
      <c r="B7146" s="82"/>
      <c r="C7146" s="84"/>
      <c r="D7146" s="83"/>
      <c r="E7146" s="81"/>
      <c r="F7146" s="81"/>
      <c r="G7146" s="81"/>
      <c r="H7146" s="84"/>
    </row>
    <row r="7147" spans="1:8">
      <c r="A7147" s="82"/>
      <c r="B7147" s="82"/>
      <c r="C7147" s="84"/>
      <c r="D7147" s="83"/>
      <c r="E7147" s="81"/>
      <c r="F7147" s="81"/>
      <c r="G7147" s="81"/>
      <c r="H7147" s="84"/>
    </row>
    <row r="7148" spans="1:8">
      <c r="A7148" s="82"/>
      <c r="B7148" s="82"/>
      <c r="C7148" s="84"/>
      <c r="D7148" s="83"/>
      <c r="E7148" s="81"/>
      <c r="F7148" s="81"/>
      <c r="G7148" s="81"/>
      <c r="H7148" s="84"/>
    </row>
    <row r="7149" spans="1:8">
      <c r="A7149" s="82"/>
      <c r="B7149" s="82"/>
      <c r="C7149" s="84"/>
      <c r="D7149" s="83"/>
      <c r="E7149" s="81"/>
      <c r="F7149" s="81"/>
      <c r="G7149" s="81"/>
      <c r="H7149" s="84"/>
    </row>
    <row r="7150" spans="1:8">
      <c r="A7150" s="82"/>
      <c r="B7150" s="82"/>
      <c r="C7150" s="84"/>
      <c r="D7150" s="83"/>
      <c r="E7150" s="81"/>
      <c r="F7150" s="81"/>
      <c r="G7150" s="81"/>
      <c r="H7150" s="84"/>
    </row>
    <row r="7151" spans="1:8">
      <c r="A7151" s="82"/>
      <c r="B7151" s="82"/>
      <c r="C7151" s="84"/>
      <c r="D7151" s="83"/>
      <c r="E7151" s="81"/>
      <c r="F7151" s="81"/>
      <c r="G7151" s="81"/>
      <c r="H7151" s="84"/>
    </row>
    <row r="7152" spans="1:8">
      <c r="A7152" s="82"/>
      <c r="B7152" s="82"/>
      <c r="C7152" s="84"/>
      <c r="D7152" s="83"/>
      <c r="E7152" s="81"/>
      <c r="F7152" s="81"/>
      <c r="G7152" s="81"/>
      <c r="H7152" s="84"/>
    </row>
    <row r="7153" spans="1:8">
      <c r="A7153" s="82"/>
      <c r="B7153" s="82"/>
      <c r="C7153" s="84"/>
      <c r="D7153" s="83"/>
      <c r="E7153" s="81"/>
      <c r="F7153" s="81"/>
      <c r="G7153" s="81"/>
      <c r="H7153" s="84"/>
    </row>
    <row r="7154" spans="1:8">
      <c r="A7154" s="82"/>
      <c r="B7154" s="82"/>
      <c r="C7154" s="84"/>
      <c r="D7154" s="83"/>
      <c r="E7154" s="81"/>
      <c r="F7154" s="81"/>
      <c r="G7154" s="81"/>
      <c r="H7154" s="84"/>
    </row>
    <row r="7155" spans="1:8">
      <c r="A7155" s="82"/>
      <c r="B7155" s="82"/>
      <c r="C7155" s="84"/>
      <c r="D7155" s="83"/>
      <c r="E7155" s="81"/>
      <c r="F7155" s="81"/>
      <c r="G7155" s="81"/>
      <c r="H7155" s="84"/>
    </row>
    <row r="7156" spans="1:8">
      <c r="A7156" s="82"/>
      <c r="B7156" s="82"/>
      <c r="C7156" s="84"/>
      <c r="D7156" s="83"/>
      <c r="E7156" s="81"/>
      <c r="F7156" s="81"/>
      <c r="G7156" s="81"/>
      <c r="H7156" s="84"/>
    </row>
    <row r="7157" spans="1:8">
      <c r="A7157" s="82"/>
      <c r="B7157" s="82"/>
      <c r="C7157" s="84"/>
      <c r="D7157" s="83"/>
      <c r="E7157" s="81"/>
      <c r="F7157" s="81"/>
      <c r="G7157" s="81"/>
      <c r="H7157" s="84"/>
    </row>
    <row r="7158" spans="1:8">
      <c r="A7158" s="82"/>
      <c r="B7158" s="82"/>
      <c r="C7158" s="84"/>
      <c r="D7158" s="83"/>
      <c r="E7158" s="81"/>
      <c r="F7158" s="81"/>
      <c r="G7158" s="81"/>
      <c r="H7158" s="84"/>
    </row>
    <row r="7159" spans="1:8">
      <c r="A7159" s="82"/>
      <c r="B7159" s="82"/>
      <c r="C7159" s="84"/>
      <c r="D7159" s="83"/>
      <c r="E7159" s="81"/>
      <c r="F7159" s="81"/>
      <c r="G7159" s="81"/>
      <c r="H7159" s="84"/>
    </row>
    <row r="7160" spans="1:8">
      <c r="A7160" s="82"/>
      <c r="B7160" s="82"/>
      <c r="C7160" s="84"/>
      <c r="D7160" s="83"/>
      <c r="E7160" s="81"/>
      <c r="F7160" s="81"/>
      <c r="G7160" s="81"/>
      <c r="H7160" s="84"/>
    </row>
    <row r="7161" spans="1:8">
      <c r="A7161" s="82"/>
      <c r="B7161" s="82"/>
      <c r="C7161" s="84"/>
      <c r="D7161" s="83"/>
      <c r="E7161" s="81"/>
      <c r="F7161" s="81"/>
      <c r="G7161" s="81"/>
      <c r="H7161" s="84"/>
    </row>
    <row r="7162" spans="1:8">
      <c r="A7162" s="82"/>
      <c r="B7162" s="82"/>
      <c r="C7162" s="84"/>
      <c r="D7162" s="83"/>
      <c r="E7162" s="81"/>
      <c r="F7162" s="81"/>
      <c r="G7162" s="81"/>
      <c r="H7162" s="84"/>
    </row>
    <row r="7163" spans="1:8">
      <c r="A7163" s="82"/>
      <c r="B7163" s="82"/>
      <c r="C7163" s="84"/>
      <c r="D7163" s="83"/>
      <c r="E7163" s="81"/>
      <c r="F7163" s="81"/>
      <c r="G7163" s="81"/>
      <c r="H7163" s="84"/>
    </row>
    <row r="7164" spans="1:8">
      <c r="A7164" s="82"/>
      <c r="B7164" s="82"/>
      <c r="C7164" s="84"/>
      <c r="D7164" s="83"/>
      <c r="E7164" s="81"/>
      <c r="F7164" s="81"/>
      <c r="G7164" s="81"/>
      <c r="H7164" s="84"/>
    </row>
    <row r="7165" spans="1:8">
      <c r="A7165" s="82"/>
      <c r="B7165" s="82"/>
      <c r="C7165" s="84"/>
      <c r="D7165" s="83"/>
      <c r="E7165" s="81"/>
      <c r="F7165" s="81"/>
      <c r="G7165" s="81"/>
      <c r="H7165" s="84"/>
    </row>
    <row r="7166" spans="1:8">
      <c r="A7166" s="82"/>
      <c r="B7166" s="82"/>
      <c r="C7166" s="84"/>
      <c r="D7166" s="83"/>
      <c r="E7166" s="81"/>
      <c r="F7166" s="81"/>
      <c r="G7166" s="81"/>
      <c r="H7166" s="84"/>
    </row>
    <row r="7167" spans="1:8">
      <c r="A7167" s="82"/>
      <c r="B7167" s="82"/>
      <c r="C7167" s="84"/>
      <c r="D7167" s="83"/>
      <c r="E7167" s="81"/>
      <c r="F7167" s="81"/>
      <c r="G7167" s="81"/>
      <c r="H7167" s="84"/>
    </row>
    <row r="7168" spans="1:8">
      <c r="A7168" s="82"/>
      <c r="B7168" s="82"/>
      <c r="C7168" s="84"/>
      <c r="D7168" s="83"/>
      <c r="E7168" s="81"/>
      <c r="F7168" s="81"/>
      <c r="G7168" s="81"/>
      <c r="H7168" s="84"/>
    </row>
    <row r="7169" spans="1:8">
      <c r="A7169" s="82"/>
      <c r="B7169" s="82"/>
      <c r="C7169" s="84"/>
      <c r="D7169" s="83"/>
      <c r="E7169" s="81"/>
      <c r="F7169" s="81"/>
      <c r="G7169" s="81"/>
      <c r="H7169" s="84"/>
    </row>
    <row r="7170" spans="1:8">
      <c r="A7170" s="82"/>
      <c r="B7170" s="82"/>
      <c r="C7170" s="84"/>
      <c r="D7170" s="83"/>
      <c r="E7170" s="81"/>
      <c r="F7170" s="81"/>
      <c r="G7170" s="81"/>
      <c r="H7170" s="84"/>
    </row>
    <row r="7171" spans="1:8">
      <c r="A7171" s="82"/>
      <c r="B7171" s="82"/>
      <c r="C7171" s="84"/>
      <c r="D7171" s="83"/>
      <c r="E7171" s="81"/>
      <c r="F7171" s="81"/>
      <c r="G7171" s="81"/>
      <c r="H7171" s="84"/>
    </row>
    <row r="7172" spans="1:8">
      <c r="A7172" s="82"/>
      <c r="B7172" s="82"/>
      <c r="C7172" s="84"/>
      <c r="D7172" s="83"/>
      <c r="E7172" s="81"/>
      <c r="F7172" s="81"/>
      <c r="G7172" s="81"/>
      <c r="H7172" s="84"/>
    </row>
    <row r="7173" spans="1:8">
      <c r="A7173" s="82"/>
      <c r="B7173" s="82"/>
      <c r="C7173" s="84"/>
      <c r="D7173" s="83"/>
      <c r="E7173" s="81"/>
      <c r="F7173" s="81"/>
      <c r="G7173" s="81"/>
      <c r="H7173" s="84"/>
    </row>
    <row r="7174" spans="1:8">
      <c r="A7174" s="82"/>
      <c r="B7174" s="82"/>
      <c r="C7174" s="84"/>
      <c r="D7174" s="83"/>
      <c r="E7174" s="81"/>
      <c r="F7174" s="81"/>
      <c r="G7174" s="81"/>
      <c r="H7174" s="84"/>
    </row>
    <row r="7175" spans="1:8">
      <c r="A7175" s="82"/>
      <c r="B7175" s="82"/>
      <c r="C7175" s="84"/>
      <c r="D7175" s="83"/>
      <c r="E7175" s="81"/>
      <c r="F7175" s="81"/>
      <c r="G7175" s="81"/>
      <c r="H7175" s="84"/>
    </row>
    <row r="7176" spans="1:8">
      <c r="A7176" s="82"/>
      <c r="B7176" s="82"/>
      <c r="C7176" s="84"/>
      <c r="D7176" s="83"/>
      <c r="E7176" s="81"/>
      <c r="F7176" s="81"/>
      <c r="G7176" s="81"/>
      <c r="H7176" s="84"/>
    </row>
    <row r="7177" spans="1:8">
      <c r="A7177" s="82"/>
      <c r="B7177" s="82"/>
      <c r="C7177" s="84"/>
      <c r="D7177" s="83"/>
      <c r="E7177" s="81"/>
      <c r="F7177" s="81"/>
      <c r="G7177" s="81"/>
      <c r="H7177" s="84"/>
    </row>
    <row r="7178" spans="1:8">
      <c r="A7178" s="82"/>
      <c r="B7178" s="82"/>
      <c r="C7178" s="84"/>
      <c r="D7178" s="83"/>
      <c r="E7178" s="81"/>
      <c r="F7178" s="81"/>
      <c r="G7178" s="81"/>
      <c r="H7178" s="84"/>
    </row>
    <row r="7179" spans="1:8">
      <c r="A7179" s="82"/>
      <c r="B7179" s="82"/>
      <c r="C7179" s="84"/>
      <c r="D7179" s="83"/>
      <c r="E7179" s="81"/>
      <c r="F7179" s="81"/>
      <c r="G7179" s="81"/>
      <c r="H7179" s="84"/>
    </row>
    <row r="7180" spans="1:8">
      <c r="A7180" s="82"/>
      <c r="B7180" s="82"/>
      <c r="C7180" s="84"/>
      <c r="D7180" s="83"/>
      <c r="E7180" s="81"/>
      <c r="F7180" s="81"/>
      <c r="G7180" s="81"/>
      <c r="H7180" s="84"/>
    </row>
    <row r="7181" spans="1:8">
      <c r="A7181" s="82"/>
      <c r="B7181" s="82"/>
      <c r="C7181" s="84"/>
      <c r="D7181" s="83"/>
      <c r="E7181" s="81"/>
      <c r="F7181" s="81"/>
      <c r="G7181" s="81"/>
      <c r="H7181" s="84"/>
    </row>
    <row r="7182" spans="1:8">
      <c r="A7182" s="82"/>
      <c r="B7182" s="82"/>
      <c r="C7182" s="84"/>
      <c r="D7182" s="83"/>
      <c r="E7182" s="81"/>
      <c r="F7182" s="81"/>
      <c r="G7182" s="81"/>
      <c r="H7182" s="84"/>
    </row>
    <row r="7183" spans="1:8">
      <c r="A7183" s="82"/>
      <c r="B7183" s="82"/>
      <c r="C7183" s="84"/>
      <c r="D7183" s="83"/>
      <c r="E7183" s="81"/>
      <c r="F7183" s="81"/>
      <c r="G7183" s="81"/>
      <c r="H7183" s="84"/>
    </row>
    <row r="7184" spans="1:8">
      <c r="A7184" s="82"/>
      <c r="B7184" s="82"/>
      <c r="C7184" s="84"/>
      <c r="D7184" s="83"/>
      <c r="E7184" s="81"/>
      <c r="F7184" s="81"/>
      <c r="G7184" s="81"/>
      <c r="H7184" s="84"/>
    </row>
    <row r="7185" spans="1:8">
      <c r="A7185" s="82"/>
      <c r="B7185" s="82"/>
      <c r="C7185" s="84"/>
      <c r="D7185" s="83"/>
      <c r="E7185" s="81"/>
      <c r="F7185" s="81"/>
      <c r="G7185" s="81"/>
      <c r="H7185" s="84"/>
    </row>
    <row r="7186" spans="1:8">
      <c r="A7186" s="82"/>
      <c r="B7186" s="82"/>
      <c r="C7186" s="84"/>
      <c r="D7186" s="83"/>
      <c r="E7186" s="81"/>
      <c r="F7186" s="81"/>
      <c r="G7186" s="81"/>
      <c r="H7186" s="84"/>
    </row>
    <row r="7187" spans="1:8">
      <c r="A7187" s="82"/>
      <c r="B7187" s="82"/>
      <c r="C7187" s="84"/>
      <c r="D7187" s="83"/>
      <c r="E7187" s="81"/>
      <c r="F7187" s="81"/>
      <c r="G7187" s="81"/>
      <c r="H7187" s="84"/>
    </row>
    <row r="7188" spans="1:8">
      <c r="A7188" s="82"/>
      <c r="B7188" s="82"/>
      <c r="C7188" s="84"/>
      <c r="D7188" s="83"/>
      <c r="E7188" s="81"/>
      <c r="F7188" s="81"/>
      <c r="G7188" s="81"/>
      <c r="H7188" s="84"/>
    </row>
    <row r="7189" spans="1:8">
      <c r="A7189" s="82"/>
      <c r="B7189" s="82"/>
      <c r="C7189" s="84"/>
      <c r="D7189" s="83"/>
      <c r="E7189" s="81"/>
      <c r="F7189" s="81"/>
      <c r="G7189" s="81"/>
      <c r="H7189" s="84"/>
    </row>
    <row r="7190" spans="1:8">
      <c r="A7190" s="82"/>
      <c r="B7190" s="82"/>
      <c r="C7190" s="84"/>
      <c r="D7190" s="83"/>
      <c r="E7190" s="81"/>
      <c r="F7190" s="81"/>
      <c r="G7190" s="81"/>
      <c r="H7190" s="84"/>
    </row>
    <row r="7191" spans="1:8">
      <c r="A7191" s="82"/>
      <c r="B7191" s="82"/>
      <c r="C7191" s="84"/>
      <c r="D7191" s="83"/>
      <c r="E7191" s="81"/>
      <c r="F7191" s="81"/>
      <c r="G7191" s="81"/>
      <c r="H7191" s="84"/>
    </row>
    <row r="7192" spans="1:8">
      <c r="A7192" s="82"/>
      <c r="B7192" s="82"/>
      <c r="C7192" s="84"/>
      <c r="D7192" s="83"/>
      <c r="E7192" s="81"/>
      <c r="F7192" s="81"/>
      <c r="G7192" s="81"/>
      <c r="H7192" s="84"/>
    </row>
    <row r="7193" spans="1:8">
      <c r="A7193" s="82"/>
      <c r="B7193" s="82"/>
      <c r="C7193" s="84"/>
      <c r="D7193" s="83"/>
      <c r="E7193" s="81"/>
      <c r="F7193" s="81"/>
      <c r="G7193" s="81"/>
      <c r="H7193" s="84"/>
    </row>
    <row r="7194" spans="1:8">
      <c r="A7194" s="82"/>
      <c r="B7194" s="82"/>
      <c r="C7194" s="84"/>
      <c r="D7194" s="83"/>
      <c r="E7194" s="81"/>
      <c r="F7194" s="81"/>
      <c r="G7194" s="81"/>
      <c r="H7194" s="84"/>
    </row>
    <row r="7195" spans="1:8">
      <c r="A7195" s="82"/>
      <c r="B7195" s="82"/>
      <c r="C7195" s="84"/>
      <c r="D7195" s="83"/>
      <c r="E7195" s="81"/>
      <c r="F7195" s="81"/>
      <c r="G7195" s="81"/>
      <c r="H7195" s="84"/>
    </row>
    <row r="7196" spans="1:8">
      <c r="A7196" s="82"/>
      <c r="B7196" s="82"/>
      <c r="C7196" s="84"/>
      <c r="D7196" s="83"/>
      <c r="E7196" s="81"/>
      <c r="F7196" s="81"/>
      <c r="G7196" s="81"/>
      <c r="H7196" s="84"/>
    </row>
    <row r="7197" spans="1:8">
      <c r="A7197" s="82"/>
      <c r="B7197" s="82"/>
      <c r="C7197" s="84"/>
      <c r="D7197" s="83"/>
      <c r="E7197" s="81"/>
      <c r="F7197" s="81"/>
      <c r="G7197" s="81"/>
      <c r="H7197" s="84"/>
    </row>
    <row r="7198" spans="1:8">
      <c r="A7198" s="82"/>
      <c r="B7198" s="82"/>
      <c r="C7198" s="84"/>
      <c r="D7198" s="83"/>
      <c r="E7198" s="81"/>
      <c r="F7198" s="81"/>
      <c r="G7198" s="81"/>
      <c r="H7198" s="84"/>
    </row>
    <row r="7199" spans="1:8">
      <c r="A7199" s="82"/>
      <c r="B7199" s="82"/>
      <c r="C7199" s="84"/>
      <c r="D7199" s="83"/>
      <c r="E7199" s="81"/>
      <c r="F7199" s="81"/>
      <c r="G7199" s="81"/>
      <c r="H7199" s="84"/>
    </row>
    <row r="7200" spans="1:8">
      <c r="A7200" s="82"/>
      <c r="B7200" s="82"/>
      <c r="C7200" s="84"/>
      <c r="D7200" s="83"/>
      <c r="E7200" s="81"/>
      <c r="F7200" s="81"/>
      <c r="G7200" s="81"/>
      <c r="H7200" s="84"/>
    </row>
    <row r="7201" spans="1:8">
      <c r="A7201" s="82"/>
      <c r="B7201" s="82"/>
      <c r="C7201" s="84"/>
      <c r="D7201" s="83"/>
      <c r="E7201" s="81"/>
      <c r="F7201" s="81"/>
      <c r="G7201" s="81"/>
      <c r="H7201" s="84"/>
    </row>
    <row r="7202" spans="1:8">
      <c r="A7202" s="82"/>
      <c r="B7202" s="82"/>
      <c r="C7202" s="84"/>
      <c r="D7202" s="83"/>
      <c r="E7202" s="81"/>
      <c r="F7202" s="81"/>
      <c r="G7202" s="81"/>
      <c r="H7202" s="84"/>
    </row>
    <row r="7203" spans="1:8">
      <c r="A7203" s="82"/>
      <c r="B7203" s="82"/>
      <c r="C7203" s="84"/>
      <c r="D7203" s="83"/>
      <c r="E7203" s="81"/>
      <c r="F7203" s="81"/>
      <c r="G7203" s="81"/>
      <c r="H7203" s="84"/>
    </row>
    <row r="7204" spans="1:8">
      <c r="A7204" s="82"/>
      <c r="B7204" s="82"/>
      <c r="C7204" s="84"/>
      <c r="D7204" s="83"/>
      <c r="E7204" s="81"/>
      <c r="F7204" s="81"/>
      <c r="G7204" s="81"/>
      <c r="H7204" s="84"/>
    </row>
    <row r="7205" spans="1:8">
      <c r="A7205" s="82"/>
      <c r="B7205" s="82"/>
      <c r="C7205" s="84"/>
      <c r="D7205" s="83"/>
      <c r="E7205" s="81"/>
      <c r="F7205" s="81"/>
      <c r="G7205" s="81"/>
      <c r="H7205" s="84"/>
    </row>
    <row r="7206" spans="1:8">
      <c r="A7206" s="82"/>
      <c r="B7206" s="82"/>
      <c r="C7206" s="84"/>
      <c r="D7206" s="83"/>
      <c r="E7206" s="81"/>
      <c r="F7206" s="81"/>
      <c r="G7206" s="81"/>
      <c r="H7206" s="84"/>
    </row>
    <row r="7207" spans="1:8">
      <c r="A7207" s="82"/>
      <c r="B7207" s="82"/>
      <c r="C7207" s="84"/>
      <c r="D7207" s="83"/>
      <c r="E7207" s="81"/>
      <c r="F7207" s="81"/>
      <c r="G7207" s="81"/>
      <c r="H7207" s="84"/>
    </row>
    <row r="7208" spans="1:8">
      <c r="A7208" s="82"/>
      <c r="B7208" s="82"/>
      <c r="C7208" s="84"/>
      <c r="D7208" s="83"/>
      <c r="E7208" s="81"/>
      <c r="F7208" s="81"/>
      <c r="G7208" s="81"/>
      <c r="H7208" s="84"/>
    </row>
    <row r="7209" spans="1:8">
      <c r="A7209" s="82"/>
      <c r="B7209" s="82"/>
      <c r="C7209" s="84"/>
      <c r="D7209" s="83"/>
      <c r="E7209" s="81"/>
      <c r="F7209" s="81"/>
      <c r="G7209" s="81"/>
      <c r="H7209" s="84"/>
    </row>
    <row r="7210" spans="1:8">
      <c r="A7210" s="82"/>
      <c r="B7210" s="82"/>
      <c r="C7210" s="84"/>
      <c r="D7210" s="83"/>
      <c r="E7210" s="81"/>
      <c r="F7210" s="81"/>
      <c r="G7210" s="81"/>
      <c r="H7210" s="84"/>
    </row>
    <row r="7211" spans="1:8">
      <c r="A7211" s="82"/>
      <c r="B7211" s="82"/>
      <c r="C7211" s="84"/>
      <c r="D7211" s="83"/>
      <c r="E7211" s="81"/>
      <c r="F7211" s="81"/>
      <c r="G7211" s="81"/>
      <c r="H7211" s="84"/>
    </row>
    <row r="7212" spans="1:8">
      <c r="A7212" s="82"/>
      <c r="B7212" s="82"/>
      <c r="C7212" s="84"/>
      <c r="D7212" s="83"/>
      <c r="E7212" s="81"/>
      <c r="F7212" s="81"/>
      <c r="G7212" s="81"/>
      <c r="H7212" s="84"/>
    </row>
    <row r="7213" spans="1:8">
      <c r="A7213" s="82"/>
      <c r="B7213" s="82"/>
      <c r="C7213" s="84"/>
      <c r="D7213" s="83"/>
      <c r="E7213" s="81"/>
      <c r="F7213" s="81"/>
      <c r="G7213" s="81"/>
      <c r="H7213" s="84"/>
    </row>
    <row r="7214" spans="1:8">
      <c r="A7214" s="82"/>
      <c r="B7214" s="82"/>
      <c r="C7214" s="84"/>
      <c r="D7214" s="83"/>
      <c r="E7214" s="81"/>
      <c r="F7214" s="81"/>
      <c r="G7214" s="81"/>
      <c r="H7214" s="84"/>
    </row>
    <row r="7215" spans="1:8">
      <c r="A7215" s="82"/>
      <c r="B7215" s="82"/>
      <c r="C7215" s="84"/>
      <c r="D7215" s="83"/>
      <c r="E7215" s="81"/>
      <c r="F7215" s="81"/>
      <c r="G7215" s="81"/>
      <c r="H7215" s="84"/>
    </row>
    <row r="7216" spans="1:8">
      <c r="A7216" s="82"/>
      <c r="B7216" s="82"/>
      <c r="C7216" s="84"/>
      <c r="D7216" s="83"/>
      <c r="E7216" s="81"/>
      <c r="F7216" s="81"/>
      <c r="G7216" s="81"/>
      <c r="H7216" s="84"/>
    </row>
    <row r="7217" spans="1:8">
      <c r="A7217" s="82"/>
      <c r="B7217" s="82"/>
      <c r="C7217" s="84"/>
      <c r="D7217" s="83"/>
      <c r="E7217" s="81"/>
      <c r="F7217" s="81"/>
      <c r="G7217" s="81"/>
      <c r="H7217" s="84"/>
    </row>
    <row r="7218" spans="1:8">
      <c r="A7218" s="82"/>
      <c r="B7218" s="82"/>
      <c r="C7218" s="84"/>
      <c r="D7218" s="83"/>
      <c r="E7218" s="81"/>
      <c r="F7218" s="81"/>
      <c r="G7218" s="81"/>
      <c r="H7218" s="84"/>
    </row>
    <row r="7219" spans="1:8">
      <c r="A7219" s="82"/>
      <c r="B7219" s="82"/>
      <c r="C7219" s="84"/>
      <c r="D7219" s="83"/>
      <c r="E7219" s="81"/>
      <c r="F7219" s="81"/>
      <c r="G7219" s="81"/>
      <c r="H7219" s="84"/>
    </row>
    <row r="7220" spans="1:8">
      <c r="A7220" s="82"/>
      <c r="B7220" s="82"/>
      <c r="C7220" s="84"/>
      <c r="D7220" s="83"/>
      <c r="E7220" s="81"/>
      <c r="F7220" s="81"/>
      <c r="G7220" s="81"/>
      <c r="H7220" s="84"/>
    </row>
    <row r="7221" spans="1:8">
      <c r="A7221" s="82"/>
      <c r="B7221" s="82"/>
      <c r="C7221" s="84"/>
      <c r="D7221" s="83"/>
      <c r="E7221" s="81"/>
      <c r="F7221" s="81"/>
      <c r="G7221" s="81"/>
      <c r="H7221" s="84"/>
    </row>
    <row r="7222" spans="1:8">
      <c r="A7222" s="82"/>
      <c r="B7222" s="82"/>
      <c r="C7222" s="84"/>
      <c r="D7222" s="83"/>
      <c r="E7222" s="81"/>
      <c r="F7222" s="81"/>
      <c r="G7222" s="81"/>
      <c r="H7222" s="84"/>
    </row>
    <row r="7223" spans="1:8">
      <c r="A7223" s="82"/>
      <c r="B7223" s="82"/>
      <c r="C7223" s="84"/>
      <c r="D7223" s="83"/>
      <c r="E7223" s="81"/>
      <c r="F7223" s="81"/>
      <c r="G7223" s="81"/>
      <c r="H7223" s="84"/>
    </row>
    <row r="7224" spans="1:8">
      <c r="A7224" s="82"/>
      <c r="B7224" s="82"/>
      <c r="C7224" s="84"/>
      <c r="D7224" s="83"/>
      <c r="E7224" s="81"/>
      <c r="F7224" s="81"/>
      <c r="G7224" s="81"/>
      <c r="H7224" s="84"/>
    </row>
    <row r="7225" spans="1:8">
      <c r="A7225" s="82"/>
      <c r="B7225" s="82"/>
      <c r="C7225" s="84"/>
      <c r="D7225" s="83"/>
      <c r="E7225" s="81"/>
      <c r="F7225" s="81"/>
      <c r="G7225" s="81"/>
      <c r="H7225" s="84"/>
    </row>
    <row r="7226" spans="1:8">
      <c r="A7226" s="82"/>
      <c r="B7226" s="82"/>
      <c r="C7226" s="84"/>
      <c r="D7226" s="83"/>
      <c r="E7226" s="81"/>
      <c r="F7226" s="81"/>
      <c r="G7226" s="81"/>
      <c r="H7226" s="84"/>
    </row>
    <row r="7227" spans="1:8">
      <c r="A7227" s="82"/>
      <c r="B7227" s="82"/>
      <c r="C7227" s="84"/>
      <c r="D7227" s="83"/>
      <c r="E7227" s="81"/>
      <c r="F7227" s="81"/>
      <c r="G7227" s="81"/>
      <c r="H7227" s="84"/>
    </row>
    <row r="7228" spans="1:8">
      <c r="A7228" s="82"/>
      <c r="B7228" s="82"/>
      <c r="C7228" s="84"/>
      <c r="D7228" s="83"/>
      <c r="E7228" s="81"/>
      <c r="F7228" s="81"/>
      <c r="G7228" s="81"/>
      <c r="H7228" s="84"/>
    </row>
    <row r="7229" spans="1:8">
      <c r="A7229" s="82"/>
      <c r="B7229" s="82"/>
      <c r="C7229" s="84"/>
      <c r="D7229" s="83"/>
      <c r="E7229" s="81"/>
      <c r="F7229" s="81"/>
      <c r="G7229" s="81"/>
      <c r="H7229" s="84"/>
    </row>
    <row r="7230" spans="1:8">
      <c r="A7230" s="82"/>
      <c r="B7230" s="82"/>
      <c r="C7230" s="84"/>
      <c r="D7230" s="83"/>
      <c r="E7230" s="81"/>
      <c r="F7230" s="81"/>
      <c r="G7230" s="81"/>
      <c r="H7230" s="84"/>
    </row>
    <row r="7231" spans="1:8">
      <c r="A7231" s="82"/>
      <c r="B7231" s="82"/>
      <c r="C7231" s="84"/>
      <c r="D7231" s="83"/>
      <c r="E7231" s="81"/>
      <c r="F7231" s="81"/>
      <c r="G7231" s="81"/>
      <c r="H7231" s="84"/>
    </row>
    <row r="7232" spans="1:8">
      <c r="A7232" s="82"/>
      <c r="B7232" s="82"/>
      <c r="C7232" s="84"/>
      <c r="D7232" s="83"/>
      <c r="E7232" s="81"/>
      <c r="F7232" s="81"/>
      <c r="G7232" s="81"/>
      <c r="H7232" s="84"/>
    </row>
    <row r="7233" spans="1:8">
      <c r="A7233" s="82"/>
      <c r="B7233" s="82"/>
      <c r="C7233" s="84"/>
      <c r="D7233" s="83"/>
      <c r="E7233" s="81"/>
      <c r="F7233" s="81"/>
      <c r="G7233" s="81"/>
      <c r="H7233" s="84"/>
    </row>
    <row r="7234" spans="1:8">
      <c r="A7234" s="82"/>
      <c r="B7234" s="82"/>
      <c r="C7234" s="84"/>
      <c r="D7234" s="83"/>
      <c r="E7234" s="81"/>
      <c r="F7234" s="81"/>
      <c r="G7234" s="81"/>
      <c r="H7234" s="84"/>
    </row>
    <row r="7235" spans="1:8">
      <c r="A7235" s="82"/>
      <c r="B7235" s="82"/>
      <c r="C7235" s="84"/>
      <c r="D7235" s="83"/>
      <c r="E7235" s="81"/>
      <c r="F7235" s="81"/>
      <c r="G7235" s="81"/>
      <c r="H7235" s="84"/>
    </row>
    <row r="7236" spans="1:8">
      <c r="A7236" s="82"/>
      <c r="B7236" s="82"/>
      <c r="C7236" s="84"/>
      <c r="D7236" s="83"/>
      <c r="E7236" s="81"/>
      <c r="F7236" s="81"/>
      <c r="G7236" s="81"/>
      <c r="H7236" s="84"/>
    </row>
    <row r="7237" spans="1:8">
      <c r="A7237" s="82"/>
      <c r="B7237" s="82"/>
      <c r="C7237" s="84"/>
      <c r="D7237" s="83"/>
      <c r="E7237" s="81"/>
      <c r="F7237" s="81"/>
      <c r="G7237" s="81"/>
      <c r="H7237" s="84"/>
    </row>
    <row r="7238" spans="1:8">
      <c r="A7238" s="82"/>
      <c r="B7238" s="82"/>
      <c r="C7238" s="84"/>
      <c r="D7238" s="83"/>
      <c r="E7238" s="81"/>
      <c r="F7238" s="81"/>
      <c r="G7238" s="81"/>
      <c r="H7238" s="84"/>
    </row>
    <row r="7239" spans="1:8">
      <c r="A7239" s="82"/>
      <c r="B7239" s="82"/>
      <c r="C7239" s="84"/>
      <c r="D7239" s="83"/>
      <c r="E7239" s="81"/>
      <c r="F7239" s="81"/>
      <c r="G7239" s="81"/>
      <c r="H7239" s="84"/>
    </row>
    <row r="7240" spans="1:8">
      <c r="A7240" s="82"/>
      <c r="B7240" s="82"/>
      <c r="C7240" s="84"/>
      <c r="D7240" s="83"/>
      <c r="E7240" s="81"/>
      <c r="F7240" s="81"/>
      <c r="G7240" s="81"/>
      <c r="H7240" s="84"/>
    </row>
    <row r="7241" spans="1:8">
      <c r="A7241" s="82"/>
      <c r="B7241" s="82"/>
      <c r="C7241" s="84"/>
      <c r="D7241" s="83"/>
      <c r="E7241" s="81"/>
      <c r="F7241" s="81"/>
      <c r="G7241" s="81"/>
      <c r="H7241" s="84"/>
    </row>
    <row r="7242" spans="1:8">
      <c r="A7242" s="82"/>
      <c r="B7242" s="82"/>
      <c r="C7242" s="84"/>
      <c r="D7242" s="83"/>
      <c r="E7242" s="81"/>
      <c r="F7242" s="81"/>
      <c r="G7242" s="81"/>
      <c r="H7242" s="84"/>
    </row>
    <row r="7243" spans="1:8">
      <c r="A7243" s="82"/>
      <c r="B7243" s="82"/>
      <c r="C7243" s="84"/>
      <c r="D7243" s="83"/>
      <c r="E7243" s="81"/>
      <c r="F7243" s="81"/>
      <c r="G7243" s="81"/>
      <c r="H7243" s="84"/>
    </row>
    <row r="7244" spans="1:8">
      <c r="A7244" s="82"/>
      <c r="B7244" s="82"/>
      <c r="C7244" s="84"/>
      <c r="D7244" s="83"/>
      <c r="E7244" s="81"/>
      <c r="F7244" s="81"/>
      <c r="G7244" s="81"/>
      <c r="H7244" s="84"/>
    </row>
    <row r="7245" spans="1:8">
      <c r="A7245" s="82"/>
      <c r="B7245" s="82"/>
      <c r="C7245" s="84"/>
      <c r="D7245" s="83"/>
      <c r="E7245" s="81"/>
      <c r="F7245" s="81"/>
      <c r="G7245" s="81"/>
      <c r="H7245" s="84"/>
    </row>
    <row r="7246" spans="1:8">
      <c r="A7246" s="82"/>
      <c r="B7246" s="82"/>
      <c r="C7246" s="84"/>
      <c r="D7246" s="83"/>
      <c r="E7246" s="81"/>
      <c r="F7246" s="81"/>
      <c r="G7246" s="81"/>
      <c r="H7246" s="84"/>
    </row>
    <row r="7247" spans="1:8">
      <c r="A7247" s="82"/>
      <c r="B7247" s="82"/>
      <c r="C7247" s="84"/>
      <c r="D7247" s="83"/>
      <c r="E7247" s="81"/>
      <c r="F7247" s="81"/>
      <c r="G7247" s="81"/>
      <c r="H7247" s="84"/>
    </row>
    <row r="7248" spans="1:8">
      <c r="A7248" s="82"/>
      <c r="B7248" s="82"/>
      <c r="C7248" s="84"/>
      <c r="D7248" s="83"/>
      <c r="E7248" s="81"/>
      <c r="F7248" s="81"/>
      <c r="G7248" s="81"/>
      <c r="H7248" s="84"/>
    </row>
    <row r="7249" spans="1:8">
      <c r="A7249" s="82"/>
      <c r="B7249" s="82"/>
      <c r="C7249" s="84"/>
      <c r="D7249" s="83"/>
      <c r="E7249" s="81"/>
      <c r="F7249" s="81"/>
      <c r="G7249" s="81"/>
      <c r="H7249" s="84"/>
    </row>
    <row r="7250" spans="1:8">
      <c r="A7250" s="82"/>
      <c r="B7250" s="82"/>
      <c r="C7250" s="84"/>
      <c r="D7250" s="83"/>
      <c r="E7250" s="81"/>
      <c r="F7250" s="81"/>
      <c r="G7250" s="81"/>
      <c r="H7250" s="84"/>
    </row>
    <row r="7251" spans="1:8">
      <c r="A7251" s="82"/>
      <c r="B7251" s="82"/>
      <c r="C7251" s="84"/>
      <c r="D7251" s="83"/>
      <c r="E7251" s="81"/>
      <c r="F7251" s="81"/>
      <c r="G7251" s="81"/>
      <c r="H7251" s="84"/>
    </row>
    <row r="7252" spans="1:8">
      <c r="A7252" s="82"/>
      <c r="B7252" s="82"/>
      <c r="C7252" s="84"/>
      <c r="D7252" s="83"/>
      <c r="E7252" s="81"/>
      <c r="F7252" s="81"/>
      <c r="G7252" s="81"/>
      <c r="H7252" s="84"/>
    </row>
    <row r="7253" spans="1:8">
      <c r="A7253" s="82"/>
      <c r="B7253" s="82"/>
      <c r="C7253" s="84"/>
      <c r="D7253" s="83"/>
      <c r="E7253" s="81"/>
      <c r="F7253" s="81"/>
      <c r="G7253" s="81"/>
      <c r="H7253" s="84"/>
    </row>
    <row r="7254" spans="1:8">
      <c r="A7254" s="82"/>
      <c r="B7254" s="82"/>
      <c r="C7254" s="84"/>
      <c r="D7254" s="83"/>
      <c r="E7254" s="81"/>
      <c r="F7254" s="81"/>
      <c r="G7254" s="81"/>
      <c r="H7254" s="84"/>
    </row>
    <row r="7255" spans="1:8">
      <c r="A7255" s="82"/>
      <c r="B7255" s="82"/>
      <c r="C7255" s="84"/>
      <c r="D7255" s="83"/>
      <c r="E7255" s="81"/>
      <c r="F7255" s="81"/>
      <c r="G7255" s="81"/>
      <c r="H7255" s="84"/>
    </row>
    <row r="7256" spans="1:8">
      <c r="A7256" s="82"/>
      <c r="B7256" s="82"/>
      <c r="C7256" s="84"/>
      <c r="D7256" s="83"/>
      <c r="E7256" s="81"/>
      <c r="F7256" s="81"/>
      <c r="G7256" s="81"/>
      <c r="H7256" s="84"/>
    </row>
    <row r="7257" spans="1:8">
      <c r="A7257" s="82"/>
      <c r="B7257" s="82"/>
      <c r="C7257" s="84"/>
      <c r="D7257" s="83"/>
      <c r="E7257" s="81"/>
      <c r="F7257" s="81"/>
      <c r="G7257" s="81"/>
      <c r="H7257" s="84"/>
    </row>
    <row r="7258" spans="1:8">
      <c r="A7258" s="82"/>
      <c r="B7258" s="82"/>
      <c r="C7258" s="84"/>
      <c r="D7258" s="83"/>
      <c r="E7258" s="81"/>
      <c r="F7258" s="81"/>
      <c r="G7258" s="81"/>
      <c r="H7258" s="84"/>
    </row>
    <row r="7259" spans="1:8">
      <c r="A7259" s="82"/>
      <c r="B7259" s="82"/>
      <c r="C7259" s="84"/>
      <c r="D7259" s="83"/>
      <c r="E7259" s="81"/>
      <c r="F7259" s="81"/>
      <c r="G7259" s="81"/>
      <c r="H7259" s="84"/>
    </row>
    <row r="7260" spans="1:8">
      <c r="A7260" s="82"/>
      <c r="B7260" s="82"/>
      <c r="C7260" s="84"/>
      <c r="D7260" s="83"/>
      <c r="E7260" s="81"/>
      <c r="F7260" s="81"/>
      <c r="G7260" s="81"/>
      <c r="H7260" s="84"/>
    </row>
    <row r="7261" spans="1:8">
      <c r="A7261" s="82"/>
      <c r="B7261" s="82"/>
      <c r="C7261" s="84"/>
      <c r="D7261" s="83"/>
      <c r="E7261" s="81"/>
      <c r="F7261" s="81"/>
      <c r="G7261" s="81"/>
      <c r="H7261" s="84"/>
    </row>
    <row r="7262" spans="1:8">
      <c r="A7262" s="82"/>
      <c r="B7262" s="82"/>
      <c r="C7262" s="84"/>
      <c r="D7262" s="83"/>
      <c r="E7262" s="81"/>
      <c r="F7262" s="81"/>
      <c r="G7262" s="81"/>
      <c r="H7262" s="84"/>
    </row>
    <row r="7263" spans="1:8">
      <c r="A7263" s="82"/>
      <c r="B7263" s="82"/>
      <c r="C7263" s="84"/>
      <c r="D7263" s="83"/>
      <c r="E7263" s="81"/>
      <c r="F7263" s="81"/>
      <c r="G7263" s="81"/>
      <c r="H7263" s="84"/>
    </row>
    <row r="7264" spans="1:8">
      <c r="A7264" s="82"/>
      <c r="B7264" s="82"/>
      <c r="C7264" s="84"/>
      <c r="D7264" s="83"/>
      <c r="E7264" s="81"/>
      <c r="F7264" s="81"/>
      <c r="G7264" s="81"/>
      <c r="H7264" s="84"/>
    </row>
    <row r="7265" spans="1:8">
      <c r="A7265" s="82"/>
      <c r="B7265" s="82"/>
      <c r="C7265" s="84"/>
      <c r="D7265" s="83"/>
      <c r="E7265" s="81"/>
      <c r="F7265" s="81"/>
      <c r="G7265" s="81"/>
      <c r="H7265" s="84"/>
    </row>
    <row r="7266" spans="1:8">
      <c r="A7266" s="82"/>
      <c r="B7266" s="82"/>
      <c r="C7266" s="84"/>
      <c r="D7266" s="83"/>
      <c r="E7266" s="81"/>
      <c r="F7266" s="81"/>
      <c r="G7266" s="81"/>
      <c r="H7266" s="84"/>
    </row>
    <row r="7267" spans="1:8">
      <c r="A7267" s="82"/>
      <c r="B7267" s="82"/>
      <c r="C7267" s="84"/>
      <c r="D7267" s="83"/>
      <c r="E7267" s="81"/>
      <c r="F7267" s="81"/>
      <c r="G7267" s="81"/>
      <c r="H7267" s="84"/>
    </row>
    <row r="7268" spans="1:8">
      <c r="A7268" s="82"/>
      <c r="B7268" s="82"/>
      <c r="C7268" s="84"/>
      <c r="D7268" s="83"/>
      <c r="E7268" s="81"/>
      <c r="F7268" s="81"/>
      <c r="G7268" s="81"/>
      <c r="H7268" s="84"/>
    </row>
    <row r="7269" spans="1:8">
      <c r="A7269" s="82"/>
      <c r="B7269" s="82"/>
      <c r="C7269" s="84"/>
      <c r="D7269" s="83"/>
      <c r="E7269" s="81"/>
      <c r="F7269" s="81"/>
      <c r="G7269" s="81"/>
      <c r="H7269" s="84"/>
    </row>
    <row r="7270" spans="1:8">
      <c r="A7270" s="82"/>
      <c r="B7270" s="82"/>
      <c r="C7270" s="84"/>
      <c r="D7270" s="83"/>
      <c r="E7270" s="81"/>
      <c r="F7270" s="81"/>
      <c r="G7270" s="81"/>
      <c r="H7270" s="84"/>
    </row>
    <row r="7271" spans="1:8">
      <c r="A7271" s="82"/>
      <c r="B7271" s="82"/>
      <c r="C7271" s="84"/>
      <c r="D7271" s="83"/>
      <c r="E7271" s="81"/>
      <c r="F7271" s="81"/>
      <c r="G7271" s="81"/>
      <c r="H7271" s="84"/>
    </row>
    <row r="7272" spans="1:8">
      <c r="A7272" s="82"/>
      <c r="B7272" s="82"/>
      <c r="C7272" s="84"/>
      <c r="D7272" s="83"/>
      <c r="E7272" s="81"/>
      <c r="F7272" s="81"/>
      <c r="G7272" s="81"/>
      <c r="H7272" s="84"/>
    </row>
    <row r="7273" spans="1:8">
      <c r="A7273" s="82"/>
      <c r="B7273" s="82"/>
      <c r="C7273" s="84"/>
      <c r="D7273" s="83"/>
      <c r="E7273" s="81"/>
      <c r="F7273" s="81"/>
      <c r="G7273" s="81"/>
      <c r="H7273" s="84"/>
    </row>
    <row r="7274" spans="1:8">
      <c r="A7274" s="82"/>
      <c r="B7274" s="82"/>
      <c r="C7274" s="84"/>
      <c r="D7274" s="83"/>
      <c r="E7274" s="81"/>
      <c r="F7274" s="81"/>
      <c r="G7274" s="81"/>
      <c r="H7274" s="84"/>
    </row>
    <row r="7275" spans="1:8">
      <c r="A7275" s="82"/>
      <c r="B7275" s="82"/>
      <c r="C7275" s="84"/>
      <c r="D7275" s="83"/>
      <c r="E7275" s="81"/>
      <c r="F7275" s="81"/>
      <c r="G7275" s="81"/>
      <c r="H7275" s="84"/>
    </row>
    <row r="7276" spans="1:8">
      <c r="A7276" s="82"/>
      <c r="B7276" s="82"/>
      <c r="C7276" s="84"/>
      <c r="D7276" s="83"/>
      <c r="E7276" s="81"/>
      <c r="F7276" s="81"/>
      <c r="G7276" s="81"/>
      <c r="H7276" s="84"/>
    </row>
    <row r="7277" spans="1:8">
      <c r="A7277" s="82"/>
      <c r="B7277" s="82"/>
      <c r="C7277" s="84"/>
      <c r="D7277" s="83"/>
      <c r="E7277" s="81"/>
      <c r="F7277" s="81"/>
      <c r="G7277" s="81"/>
      <c r="H7277" s="84"/>
    </row>
    <row r="7278" spans="1:8">
      <c r="A7278" s="82"/>
      <c r="B7278" s="82"/>
      <c r="C7278" s="84"/>
      <c r="D7278" s="83"/>
      <c r="E7278" s="81"/>
      <c r="F7278" s="81"/>
      <c r="G7278" s="81"/>
      <c r="H7278" s="84"/>
    </row>
    <row r="7279" spans="1:8">
      <c r="A7279" s="82"/>
      <c r="B7279" s="82"/>
      <c r="C7279" s="84"/>
      <c r="D7279" s="83"/>
      <c r="E7279" s="81"/>
      <c r="F7279" s="81"/>
      <c r="G7279" s="81"/>
      <c r="H7279" s="84"/>
    </row>
    <row r="7280" spans="1:8">
      <c r="A7280" s="82"/>
      <c r="B7280" s="82"/>
      <c r="C7280" s="84"/>
      <c r="D7280" s="83"/>
      <c r="E7280" s="81"/>
      <c r="F7280" s="81"/>
      <c r="G7280" s="81"/>
      <c r="H7280" s="84"/>
    </row>
    <row r="7281" spans="1:8">
      <c r="A7281" s="82"/>
      <c r="B7281" s="82"/>
      <c r="C7281" s="84"/>
      <c r="D7281" s="83"/>
      <c r="E7281" s="81"/>
      <c r="F7281" s="81"/>
      <c r="G7281" s="81"/>
      <c r="H7281" s="84"/>
    </row>
    <row r="7282" spans="1:8">
      <c r="A7282" s="82"/>
      <c r="B7282" s="82"/>
      <c r="C7282" s="84"/>
      <c r="D7282" s="83"/>
      <c r="E7282" s="81"/>
      <c r="F7282" s="81"/>
      <c r="G7282" s="81"/>
      <c r="H7282" s="84"/>
    </row>
    <row r="7283" spans="1:8">
      <c r="A7283" s="82"/>
      <c r="B7283" s="82"/>
      <c r="C7283" s="84"/>
      <c r="D7283" s="83"/>
      <c r="E7283" s="81"/>
      <c r="F7283" s="81"/>
      <c r="G7283" s="81"/>
      <c r="H7283" s="84"/>
    </row>
    <row r="7284" spans="1:8">
      <c r="A7284" s="82"/>
      <c r="B7284" s="82"/>
      <c r="C7284" s="84"/>
      <c r="D7284" s="83"/>
      <c r="E7284" s="81"/>
      <c r="F7284" s="81"/>
      <c r="G7284" s="81"/>
      <c r="H7284" s="84"/>
    </row>
    <row r="7285" spans="1:8">
      <c r="A7285" s="82"/>
      <c r="B7285" s="82"/>
      <c r="C7285" s="84"/>
      <c r="D7285" s="83"/>
      <c r="E7285" s="81"/>
      <c r="F7285" s="81"/>
      <c r="G7285" s="81"/>
      <c r="H7285" s="84"/>
    </row>
    <row r="7286" spans="1:8">
      <c r="A7286" s="82"/>
      <c r="B7286" s="82"/>
      <c r="C7286" s="84"/>
      <c r="D7286" s="83"/>
      <c r="E7286" s="81"/>
      <c r="F7286" s="81"/>
      <c r="G7286" s="81"/>
      <c r="H7286" s="84"/>
    </row>
    <row r="7287" spans="1:8">
      <c r="A7287" s="82"/>
      <c r="B7287" s="82"/>
      <c r="C7287" s="84"/>
      <c r="D7287" s="83"/>
      <c r="E7287" s="81"/>
      <c r="F7287" s="81"/>
      <c r="G7287" s="81"/>
      <c r="H7287" s="84"/>
    </row>
    <row r="7288" spans="1:8">
      <c r="A7288" s="82"/>
      <c r="B7288" s="82"/>
      <c r="C7288" s="84"/>
      <c r="D7288" s="83"/>
      <c r="E7288" s="81"/>
      <c r="F7288" s="81"/>
      <c r="G7288" s="81"/>
      <c r="H7288" s="84"/>
    </row>
    <row r="7289" spans="1:8">
      <c r="A7289" s="82"/>
      <c r="B7289" s="82"/>
      <c r="C7289" s="84"/>
      <c r="D7289" s="83"/>
      <c r="E7289" s="81"/>
      <c r="F7289" s="81"/>
      <c r="G7289" s="81"/>
      <c r="H7289" s="84"/>
    </row>
    <row r="7290" spans="1:8">
      <c r="A7290" s="82"/>
      <c r="B7290" s="82"/>
      <c r="C7290" s="84"/>
      <c r="D7290" s="83"/>
      <c r="E7290" s="81"/>
      <c r="F7290" s="81"/>
      <c r="G7290" s="81"/>
      <c r="H7290" s="84"/>
    </row>
    <row r="7291" spans="1:8">
      <c r="A7291" s="82"/>
      <c r="B7291" s="82"/>
      <c r="C7291" s="84"/>
      <c r="D7291" s="83"/>
      <c r="E7291" s="81"/>
      <c r="F7291" s="81"/>
      <c r="G7291" s="81"/>
      <c r="H7291" s="84"/>
    </row>
    <row r="7292" spans="1:8">
      <c r="A7292" s="82"/>
      <c r="B7292" s="82"/>
      <c r="C7292" s="84"/>
      <c r="D7292" s="83"/>
      <c r="E7292" s="81"/>
      <c r="F7292" s="81"/>
      <c r="G7292" s="81"/>
      <c r="H7292" s="84"/>
    </row>
    <row r="7293" spans="1:8">
      <c r="A7293" s="82"/>
      <c r="B7293" s="82"/>
      <c r="C7293" s="84"/>
      <c r="D7293" s="83"/>
      <c r="E7293" s="81"/>
      <c r="F7293" s="81"/>
      <c r="G7293" s="81"/>
      <c r="H7293" s="84"/>
    </row>
    <row r="7294" spans="1:8">
      <c r="A7294" s="82"/>
      <c r="B7294" s="82"/>
      <c r="C7294" s="84"/>
      <c r="D7294" s="83"/>
      <c r="E7294" s="81"/>
      <c r="F7294" s="81"/>
      <c r="G7294" s="81"/>
      <c r="H7294" s="84"/>
    </row>
    <row r="7295" spans="1:8">
      <c r="A7295" s="82"/>
      <c r="B7295" s="82"/>
      <c r="C7295" s="84"/>
      <c r="D7295" s="83"/>
      <c r="E7295" s="81"/>
      <c r="F7295" s="81"/>
      <c r="G7295" s="81"/>
      <c r="H7295" s="84"/>
    </row>
    <row r="7296" spans="1:8">
      <c r="A7296" s="82"/>
      <c r="B7296" s="82"/>
      <c r="C7296" s="84"/>
      <c r="D7296" s="83"/>
      <c r="E7296" s="81"/>
      <c r="F7296" s="81"/>
      <c r="G7296" s="81"/>
      <c r="H7296" s="84"/>
    </row>
    <row r="7297" spans="1:8">
      <c r="A7297" s="82"/>
      <c r="B7297" s="82"/>
      <c r="C7297" s="84"/>
      <c r="D7297" s="83"/>
      <c r="E7297" s="81"/>
      <c r="F7297" s="81"/>
      <c r="G7297" s="81"/>
      <c r="H7297" s="84"/>
    </row>
    <row r="7298" spans="1:8">
      <c r="A7298" s="82"/>
      <c r="B7298" s="82"/>
      <c r="C7298" s="84"/>
      <c r="D7298" s="83"/>
      <c r="E7298" s="81"/>
      <c r="F7298" s="81"/>
      <c r="G7298" s="81"/>
      <c r="H7298" s="84"/>
    </row>
    <row r="7299" spans="1:8">
      <c r="A7299" s="82"/>
      <c r="B7299" s="82"/>
      <c r="C7299" s="84"/>
      <c r="D7299" s="83"/>
      <c r="E7299" s="81"/>
      <c r="F7299" s="81"/>
      <c r="G7299" s="81"/>
      <c r="H7299" s="84"/>
    </row>
    <row r="7300" spans="1:8">
      <c r="A7300" s="82"/>
      <c r="B7300" s="82"/>
      <c r="C7300" s="84"/>
      <c r="D7300" s="83"/>
      <c r="E7300" s="81"/>
      <c r="F7300" s="81"/>
      <c r="G7300" s="81"/>
      <c r="H7300" s="84"/>
    </row>
    <row r="7301" spans="1:8">
      <c r="A7301" s="82"/>
      <c r="B7301" s="82"/>
      <c r="C7301" s="84"/>
      <c r="D7301" s="83"/>
      <c r="E7301" s="81"/>
      <c r="F7301" s="81"/>
      <c r="G7301" s="81"/>
      <c r="H7301" s="84"/>
    </row>
    <row r="7302" spans="1:8">
      <c r="A7302" s="82"/>
      <c r="B7302" s="82"/>
      <c r="C7302" s="84"/>
      <c r="D7302" s="83"/>
      <c r="E7302" s="81"/>
      <c r="F7302" s="81"/>
      <c r="G7302" s="81"/>
      <c r="H7302" s="84"/>
    </row>
    <row r="7303" spans="1:8">
      <c r="A7303" s="82"/>
      <c r="B7303" s="82"/>
      <c r="C7303" s="84"/>
      <c r="D7303" s="83"/>
      <c r="E7303" s="81"/>
      <c r="F7303" s="81"/>
      <c r="G7303" s="81"/>
      <c r="H7303" s="84"/>
    </row>
    <row r="7304" spans="1:8">
      <c r="A7304" s="82"/>
      <c r="B7304" s="82"/>
      <c r="C7304" s="84"/>
      <c r="D7304" s="83"/>
      <c r="E7304" s="81"/>
      <c r="F7304" s="81"/>
      <c r="G7304" s="81"/>
      <c r="H7304" s="84"/>
    </row>
    <row r="7305" spans="1:8">
      <c r="A7305" s="82"/>
      <c r="B7305" s="82"/>
      <c r="C7305" s="84"/>
      <c r="D7305" s="83"/>
      <c r="E7305" s="81"/>
      <c r="F7305" s="81"/>
      <c r="G7305" s="81"/>
      <c r="H7305" s="84"/>
    </row>
    <row r="7306" spans="1:8">
      <c r="A7306" s="82"/>
      <c r="B7306" s="82"/>
      <c r="C7306" s="84"/>
      <c r="D7306" s="83"/>
      <c r="E7306" s="81"/>
      <c r="F7306" s="81"/>
      <c r="G7306" s="81"/>
      <c r="H7306" s="84"/>
    </row>
    <row r="7307" spans="1:8">
      <c r="A7307" s="82"/>
      <c r="B7307" s="82"/>
      <c r="C7307" s="84"/>
      <c r="D7307" s="83"/>
      <c r="E7307" s="81"/>
      <c r="F7307" s="81"/>
      <c r="G7307" s="81"/>
      <c r="H7307" s="84"/>
    </row>
    <row r="7308" spans="1:8">
      <c r="A7308" s="82"/>
      <c r="B7308" s="82"/>
      <c r="C7308" s="84"/>
      <c r="D7308" s="83"/>
      <c r="E7308" s="81"/>
      <c r="F7308" s="81"/>
      <c r="G7308" s="81"/>
      <c r="H7308" s="84"/>
    </row>
    <row r="7309" spans="1:8">
      <c r="A7309" s="82"/>
      <c r="B7309" s="82"/>
      <c r="C7309" s="84"/>
      <c r="D7309" s="83"/>
      <c r="E7309" s="81"/>
      <c r="F7309" s="81"/>
      <c r="G7309" s="81"/>
      <c r="H7309" s="84"/>
    </row>
    <row r="7310" spans="1:8">
      <c r="A7310" s="82"/>
      <c r="B7310" s="82"/>
      <c r="C7310" s="84"/>
      <c r="D7310" s="83"/>
      <c r="E7310" s="81"/>
      <c r="F7310" s="81"/>
      <c r="G7310" s="81"/>
      <c r="H7310" s="84"/>
    </row>
    <row r="7311" spans="1:8">
      <c r="A7311" s="82"/>
      <c r="B7311" s="82"/>
      <c r="C7311" s="84"/>
      <c r="D7311" s="83"/>
      <c r="E7311" s="81"/>
      <c r="F7311" s="81"/>
      <c r="G7311" s="81"/>
      <c r="H7311" s="84"/>
    </row>
    <row r="7312" spans="1:8">
      <c r="A7312" s="82"/>
      <c r="B7312" s="82"/>
      <c r="C7312" s="84"/>
      <c r="D7312" s="83"/>
      <c r="E7312" s="81"/>
      <c r="F7312" s="81"/>
      <c r="G7312" s="81"/>
      <c r="H7312" s="84"/>
    </row>
    <row r="7313" spans="1:8">
      <c r="A7313" s="82"/>
      <c r="B7313" s="82"/>
      <c r="C7313" s="84"/>
      <c r="D7313" s="83"/>
      <c r="E7313" s="81"/>
      <c r="F7313" s="81"/>
      <c r="G7313" s="81"/>
      <c r="H7313" s="84"/>
    </row>
    <row r="7314" spans="1:8">
      <c r="A7314" s="82"/>
      <c r="B7314" s="82"/>
      <c r="C7314" s="84"/>
      <c r="D7314" s="83"/>
      <c r="E7314" s="81"/>
      <c r="F7314" s="81"/>
      <c r="G7314" s="81"/>
      <c r="H7314" s="84"/>
    </row>
    <row r="7315" spans="1:8">
      <c r="A7315" s="82"/>
      <c r="B7315" s="82"/>
      <c r="C7315" s="84"/>
      <c r="D7315" s="83"/>
      <c r="E7315" s="81"/>
      <c r="F7315" s="81"/>
      <c r="G7315" s="81"/>
      <c r="H7315" s="84"/>
    </row>
    <row r="7316" spans="1:8">
      <c r="A7316" s="82"/>
      <c r="B7316" s="82"/>
      <c r="C7316" s="84"/>
      <c r="D7316" s="83"/>
      <c r="E7316" s="81"/>
      <c r="F7316" s="81"/>
      <c r="G7316" s="81"/>
      <c r="H7316" s="84"/>
    </row>
    <row r="7317" spans="1:8">
      <c r="A7317" s="82"/>
      <c r="B7317" s="82"/>
      <c r="C7317" s="84"/>
      <c r="D7317" s="83"/>
      <c r="E7317" s="81"/>
      <c r="F7317" s="81"/>
      <c r="G7317" s="81"/>
      <c r="H7317" s="84"/>
    </row>
    <row r="7318" spans="1:8">
      <c r="A7318" s="82"/>
      <c r="B7318" s="82"/>
      <c r="C7318" s="84"/>
      <c r="D7318" s="83"/>
      <c r="E7318" s="81"/>
      <c r="F7318" s="81"/>
      <c r="G7318" s="81"/>
      <c r="H7318" s="84"/>
    </row>
    <row r="7319" spans="1:8">
      <c r="A7319" s="82"/>
      <c r="B7319" s="82"/>
      <c r="C7319" s="84"/>
      <c r="D7319" s="83"/>
      <c r="E7319" s="81"/>
      <c r="F7319" s="81"/>
      <c r="G7319" s="81"/>
      <c r="H7319" s="84"/>
    </row>
    <row r="7320" spans="1:8">
      <c r="A7320" s="82"/>
      <c r="B7320" s="82"/>
      <c r="C7320" s="84"/>
      <c r="D7320" s="83"/>
      <c r="E7320" s="81"/>
      <c r="F7320" s="81"/>
      <c r="G7320" s="81"/>
      <c r="H7320" s="84"/>
    </row>
    <row r="7321" spans="1:8">
      <c r="A7321" s="82"/>
      <c r="B7321" s="82"/>
      <c r="C7321" s="84"/>
      <c r="D7321" s="83"/>
      <c r="E7321" s="81"/>
      <c r="F7321" s="81"/>
      <c r="G7321" s="81"/>
      <c r="H7321" s="84"/>
    </row>
    <row r="7322" spans="1:8">
      <c r="A7322" s="82"/>
      <c r="B7322" s="82"/>
      <c r="C7322" s="84"/>
      <c r="D7322" s="83"/>
      <c r="E7322" s="81"/>
      <c r="F7322" s="81"/>
      <c r="G7322" s="81"/>
      <c r="H7322" s="84"/>
    </row>
    <row r="7323" spans="1:8">
      <c r="A7323" s="82"/>
      <c r="B7323" s="82"/>
      <c r="C7323" s="84"/>
      <c r="D7323" s="83"/>
      <c r="E7323" s="81"/>
      <c r="F7323" s="81"/>
      <c r="G7323" s="81"/>
      <c r="H7323" s="84"/>
    </row>
    <row r="7324" spans="1:8">
      <c r="A7324" s="82"/>
      <c r="B7324" s="82"/>
      <c r="C7324" s="84"/>
      <c r="D7324" s="83"/>
      <c r="E7324" s="81"/>
      <c r="F7324" s="81"/>
      <c r="G7324" s="81"/>
      <c r="H7324" s="84"/>
    </row>
    <row r="7325" spans="1:8">
      <c r="A7325" s="82"/>
      <c r="B7325" s="82"/>
      <c r="C7325" s="84"/>
      <c r="D7325" s="83"/>
      <c r="E7325" s="81"/>
      <c r="F7325" s="81"/>
      <c r="G7325" s="81"/>
      <c r="H7325" s="84"/>
    </row>
    <row r="7326" spans="1:8">
      <c r="A7326" s="82"/>
      <c r="B7326" s="82"/>
      <c r="C7326" s="84"/>
      <c r="D7326" s="83"/>
      <c r="E7326" s="81"/>
      <c r="F7326" s="81"/>
      <c r="G7326" s="81"/>
      <c r="H7326" s="84"/>
    </row>
    <row r="7327" spans="1:8">
      <c r="A7327" s="82"/>
      <c r="B7327" s="82"/>
      <c r="C7327" s="84"/>
      <c r="D7327" s="83"/>
      <c r="E7327" s="81"/>
      <c r="F7327" s="81"/>
      <c r="G7327" s="81"/>
      <c r="H7327" s="84"/>
    </row>
    <row r="7328" spans="1:8">
      <c r="A7328" s="82"/>
      <c r="B7328" s="82"/>
      <c r="C7328" s="84"/>
      <c r="D7328" s="83"/>
      <c r="E7328" s="81"/>
      <c r="F7328" s="81"/>
      <c r="G7328" s="81"/>
      <c r="H7328" s="84"/>
    </row>
    <row r="7329" spans="1:8">
      <c r="A7329" s="82"/>
      <c r="B7329" s="82"/>
      <c r="C7329" s="84"/>
      <c r="D7329" s="83"/>
      <c r="E7329" s="81"/>
      <c r="F7329" s="81"/>
      <c r="G7329" s="81"/>
      <c r="H7329" s="84"/>
    </row>
    <row r="7330" spans="1:8">
      <c r="A7330" s="82"/>
      <c r="B7330" s="82"/>
      <c r="C7330" s="84"/>
      <c r="D7330" s="83"/>
      <c r="E7330" s="81"/>
      <c r="F7330" s="81"/>
      <c r="G7330" s="81"/>
      <c r="H7330" s="84"/>
    </row>
    <row r="7331" spans="1:8">
      <c r="A7331" s="82"/>
      <c r="B7331" s="82"/>
      <c r="C7331" s="84"/>
      <c r="D7331" s="83"/>
      <c r="E7331" s="81"/>
      <c r="F7331" s="81"/>
      <c r="G7331" s="81"/>
      <c r="H7331" s="84"/>
    </row>
    <row r="7332" spans="1:8">
      <c r="A7332" s="82"/>
      <c r="B7332" s="82"/>
      <c r="C7332" s="84"/>
      <c r="D7332" s="83"/>
      <c r="E7332" s="81"/>
      <c r="F7332" s="81"/>
      <c r="G7332" s="81"/>
      <c r="H7332" s="84"/>
    </row>
    <row r="7333" spans="1:8">
      <c r="A7333" s="82"/>
      <c r="B7333" s="82"/>
      <c r="C7333" s="84"/>
      <c r="D7333" s="83"/>
      <c r="E7333" s="81"/>
      <c r="F7333" s="81"/>
      <c r="G7333" s="81"/>
      <c r="H7333" s="84"/>
    </row>
    <row r="7334" spans="1:8">
      <c r="A7334" s="82"/>
      <c r="B7334" s="82"/>
      <c r="C7334" s="84"/>
      <c r="D7334" s="83"/>
      <c r="E7334" s="81"/>
      <c r="F7334" s="81"/>
      <c r="G7334" s="81"/>
      <c r="H7334" s="84"/>
    </row>
    <row r="7335" spans="1:8">
      <c r="A7335" s="82"/>
      <c r="B7335" s="82"/>
      <c r="C7335" s="84"/>
      <c r="D7335" s="83"/>
      <c r="E7335" s="81"/>
      <c r="F7335" s="81"/>
      <c r="G7335" s="81"/>
      <c r="H7335" s="84"/>
    </row>
    <row r="7336" spans="1:8">
      <c r="A7336" s="82"/>
      <c r="B7336" s="82"/>
      <c r="C7336" s="84"/>
      <c r="D7336" s="83"/>
      <c r="E7336" s="81"/>
      <c r="F7336" s="81"/>
      <c r="G7336" s="81"/>
      <c r="H7336" s="84"/>
    </row>
    <row r="7337" spans="1:8">
      <c r="A7337" s="82"/>
      <c r="B7337" s="82"/>
      <c r="C7337" s="84"/>
      <c r="D7337" s="83"/>
      <c r="E7337" s="81"/>
      <c r="F7337" s="81"/>
      <c r="G7337" s="81"/>
      <c r="H7337" s="84"/>
    </row>
    <row r="7338" spans="1:8">
      <c r="A7338" s="82"/>
      <c r="B7338" s="82"/>
      <c r="C7338" s="84"/>
      <c r="D7338" s="83"/>
      <c r="E7338" s="81"/>
      <c r="F7338" s="81"/>
      <c r="G7338" s="81"/>
      <c r="H7338" s="84"/>
    </row>
    <row r="7339" spans="1:8">
      <c r="A7339" s="82"/>
      <c r="B7339" s="82"/>
      <c r="C7339" s="84"/>
      <c r="D7339" s="83"/>
      <c r="E7339" s="81"/>
      <c r="F7339" s="81"/>
      <c r="G7339" s="81"/>
      <c r="H7339" s="84"/>
    </row>
    <row r="7340" spans="1:8">
      <c r="A7340" s="82"/>
      <c r="B7340" s="82"/>
      <c r="C7340" s="84"/>
      <c r="D7340" s="83"/>
      <c r="E7340" s="81"/>
      <c r="F7340" s="81"/>
      <c r="G7340" s="81"/>
      <c r="H7340" s="84"/>
    </row>
    <row r="7341" spans="1:8">
      <c r="A7341" s="82"/>
      <c r="B7341" s="82"/>
      <c r="C7341" s="84"/>
      <c r="D7341" s="83"/>
      <c r="E7341" s="81"/>
      <c r="F7341" s="81"/>
      <c r="G7341" s="81"/>
      <c r="H7341" s="84"/>
    </row>
    <row r="7342" spans="1:8">
      <c r="A7342" s="82"/>
      <c r="B7342" s="82"/>
      <c r="C7342" s="84"/>
      <c r="D7342" s="83"/>
      <c r="E7342" s="81"/>
      <c r="F7342" s="81"/>
      <c r="G7342" s="81"/>
      <c r="H7342" s="84"/>
    </row>
    <row r="7343" spans="1:8">
      <c r="A7343" s="82"/>
      <c r="B7343" s="82"/>
      <c r="C7343" s="84"/>
      <c r="D7343" s="83"/>
      <c r="E7343" s="81"/>
      <c r="F7343" s="81"/>
      <c r="G7343" s="81"/>
      <c r="H7343" s="84"/>
    </row>
    <row r="7344" spans="1:8">
      <c r="A7344" s="82"/>
      <c r="B7344" s="82"/>
      <c r="C7344" s="84"/>
      <c r="D7344" s="83"/>
      <c r="E7344" s="81"/>
      <c r="F7344" s="81"/>
      <c r="G7344" s="81"/>
      <c r="H7344" s="84"/>
    </row>
    <row r="7345" spans="1:8">
      <c r="A7345" s="82"/>
      <c r="B7345" s="82"/>
      <c r="C7345" s="84"/>
      <c r="D7345" s="83"/>
      <c r="E7345" s="81"/>
      <c r="F7345" s="81"/>
      <c r="G7345" s="81"/>
      <c r="H7345" s="84"/>
    </row>
    <row r="7346" spans="1:8">
      <c r="A7346" s="82"/>
      <c r="B7346" s="82"/>
      <c r="C7346" s="84"/>
      <c r="D7346" s="83"/>
      <c r="E7346" s="81"/>
      <c r="F7346" s="81"/>
      <c r="G7346" s="81"/>
      <c r="H7346" s="84"/>
    </row>
    <row r="7347" spans="1:8">
      <c r="A7347" s="82"/>
      <c r="B7347" s="82"/>
      <c r="C7347" s="84"/>
      <c r="D7347" s="83"/>
      <c r="E7347" s="81"/>
      <c r="F7347" s="81"/>
      <c r="G7347" s="81"/>
      <c r="H7347" s="84"/>
    </row>
    <row r="7348" spans="1:8">
      <c r="A7348" s="82"/>
      <c r="B7348" s="82"/>
      <c r="C7348" s="84"/>
      <c r="D7348" s="83"/>
      <c r="E7348" s="81"/>
      <c r="F7348" s="81"/>
      <c r="G7348" s="81"/>
      <c r="H7348" s="84"/>
    </row>
    <row r="7349" spans="1:8">
      <c r="A7349" s="82"/>
      <c r="B7349" s="82"/>
      <c r="C7349" s="84"/>
      <c r="D7349" s="83"/>
      <c r="E7349" s="81"/>
      <c r="F7349" s="81"/>
      <c r="G7349" s="81"/>
      <c r="H7349" s="84"/>
    </row>
    <row r="7350" spans="1:8">
      <c r="A7350" s="82"/>
      <c r="B7350" s="82"/>
      <c r="C7350" s="84"/>
      <c r="D7350" s="83"/>
      <c r="E7350" s="81"/>
      <c r="F7350" s="81"/>
      <c r="G7350" s="81"/>
      <c r="H7350" s="84"/>
    </row>
    <row r="7351" spans="1:8">
      <c r="A7351" s="82"/>
      <c r="B7351" s="82"/>
      <c r="C7351" s="84"/>
      <c r="D7351" s="83"/>
      <c r="E7351" s="81"/>
      <c r="F7351" s="81"/>
      <c r="G7351" s="81"/>
      <c r="H7351" s="84"/>
    </row>
    <row r="7352" spans="1:8">
      <c r="A7352" s="82"/>
      <c r="B7352" s="82"/>
      <c r="C7352" s="84"/>
      <c r="D7352" s="83"/>
      <c r="E7352" s="81"/>
      <c r="F7352" s="81"/>
      <c r="G7352" s="81"/>
      <c r="H7352" s="84"/>
    </row>
    <row r="7353" spans="1:8">
      <c r="A7353" s="82"/>
      <c r="B7353" s="82"/>
      <c r="C7353" s="84"/>
      <c r="D7353" s="83"/>
      <c r="E7353" s="81"/>
      <c r="F7353" s="81"/>
      <c r="G7353" s="81"/>
      <c r="H7353" s="84"/>
    </row>
    <row r="7354" spans="1:8">
      <c r="A7354" s="82"/>
      <c r="B7354" s="82"/>
      <c r="C7354" s="84"/>
      <c r="D7354" s="83"/>
      <c r="E7354" s="81"/>
      <c r="F7354" s="81"/>
      <c r="G7354" s="81"/>
      <c r="H7354" s="84"/>
    </row>
    <row r="7355" spans="1:8">
      <c r="A7355" s="82"/>
      <c r="B7355" s="82"/>
      <c r="C7355" s="84"/>
      <c r="D7355" s="83"/>
      <c r="E7355" s="81"/>
      <c r="F7355" s="81"/>
      <c r="G7355" s="81"/>
      <c r="H7355" s="84"/>
    </row>
    <row r="7356" spans="1:8">
      <c r="A7356" s="82"/>
      <c r="B7356" s="82"/>
      <c r="C7356" s="84"/>
      <c r="D7356" s="83"/>
      <c r="E7356" s="81"/>
      <c r="F7356" s="81"/>
      <c r="G7356" s="81"/>
      <c r="H7356" s="84"/>
    </row>
    <row r="7357" spans="1:8">
      <c r="A7357" s="82"/>
      <c r="B7357" s="82"/>
      <c r="C7357" s="84"/>
      <c r="D7357" s="83"/>
      <c r="E7357" s="81"/>
      <c r="F7357" s="81"/>
      <c r="G7357" s="81"/>
      <c r="H7357" s="84"/>
    </row>
    <row r="7358" spans="1:8">
      <c r="A7358" s="82"/>
      <c r="B7358" s="82"/>
      <c r="C7358" s="84"/>
      <c r="D7358" s="83"/>
      <c r="E7358" s="81"/>
      <c r="F7358" s="81"/>
      <c r="G7358" s="81"/>
      <c r="H7358" s="84"/>
    </row>
    <row r="7359" spans="1:8">
      <c r="A7359" s="82"/>
      <c r="B7359" s="82"/>
      <c r="C7359" s="84"/>
      <c r="D7359" s="83"/>
      <c r="E7359" s="81"/>
      <c r="F7359" s="81"/>
      <c r="G7359" s="81"/>
      <c r="H7359" s="84"/>
    </row>
    <row r="7360" spans="1:8">
      <c r="A7360" s="82"/>
      <c r="B7360" s="82"/>
      <c r="C7360" s="84"/>
      <c r="D7360" s="83"/>
      <c r="E7360" s="81"/>
      <c r="F7360" s="81"/>
      <c r="G7360" s="81"/>
      <c r="H7360" s="84"/>
    </row>
    <row r="7361" spans="1:8">
      <c r="A7361" s="82"/>
      <c r="B7361" s="82"/>
      <c r="C7361" s="84"/>
      <c r="D7361" s="83"/>
      <c r="E7361" s="81"/>
      <c r="F7361" s="81"/>
      <c r="G7361" s="81"/>
      <c r="H7361" s="84"/>
    </row>
    <row r="7362" spans="1:8">
      <c r="A7362" s="82"/>
      <c r="B7362" s="82"/>
      <c r="C7362" s="84"/>
      <c r="D7362" s="83"/>
      <c r="E7362" s="81"/>
      <c r="F7362" s="81"/>
      <c r="G7362" s="81"/>
      <c r="H7362" s="84"/>
    </row>
    <row r="7363" spans="1:8">
      <c r="A7363" s="82"/>
      <c r="B7363" s="82"/>
      <c r="C7363" s="84"/>
      <c r="D7363" s="83"/>
      <c r="E7363" s="81"/>
      <c r="F7363" s="81"/>
      <c r="G7363" s="81"/>
      <c r="H7363" s="84"/>
    </row>
    <row r="7364" spans="1:8">
      <c r="A7364" s="82"/>
      <c r="B7364" s="82"/>
      <c r="C7364" s="84"/>
      <c r="D7364" s="83"/>
      <c r="E7364" s="81"/>
      <c r="F7364" s="81"/>
      <c r="G7364" s="81"/>
      <c r="H7364" s="84"/>
    </row>
    <row r="7365" spans="1:8">
      <c r="A7365" s="82"/>
      <c r="B7365" s="82"/>
      <c r="C7365" s="84"/>
      <c r="D7365" s="83"/>
      <c r="E7365" s="81"/>
      <c r="F7365" s="81"/>
      <c r="G7365" s="81"/>
      <c r="H7365" s="84"/>
    </row>
    <row r="7366" spans="1:8">
      <c r="A7366" s="82"/>
      <c r="B7366" s="82"/>
      <c r="C7366" s="84"/>
      <c r="D7366" s="83"/>
      <c r="E7366" s="81"/>
      <c r="F7366" s="81"/>
      <c r="G7366" s="81"/>
      <c r="H7366" s="84"/>
    </row>
    <row r="7367" spans="1:8">
      <c r="A7367" s="82"/>
      <c r="B7367" s="82"/>
      <c r="C7367" s="84"/>
      <c r="D7367" s="83"/>
      <c r="E7367" s="81"/>
      <c r="F7367" s="81"/>
      <c r="G7367" s="81"/>
      <c r="H7367" s="84"/>
    </row>
    <row r="7368" spans="1:8">
      <c r="A7368" s="82"/>
      <c r="B7368" s="82"/>
      <c r="C7368" s="84"/>
      <c r="D7368" s="83"/>
      <c r="E7368" s="81"/>
      <c r="F7368" s="81"/>
      <c r="G7368" s="81"/>
      <c r="H7368" s="84"/>
    </row>
    <row r="7369" spans="1:8">
      <c r="A7369" s="82"/>
      <c r="B7369" s="82"/>
      <c r="C7369" s="84"/>
      <c r="D7369" s="83"/>
      <c r="E7369" s="81"/>
      <c r="F7369" s="81"/>
      <c r="G7369" s="81"/>
      <c r="H7369" s="84"/>
    </row>
    <row r="7370" spans="1:8">
      <c r="A7370" s="82"/>
      <c r="B7370" s="82"/>
      <c r="C7370" s="84"/>
      <c r="D7370" s="83"/>
      <c r="E7370" s="81"/>
      <c r="F7370" s="81"/>
      <c r="G7370" s="81"/>
      <c r="H7370" s="84"/>
    </row>
    <row r="7371" spans="1:8">
      <c r="A7371" s="82"/>
      <c r="B7371" s="82"/>
      <c r="C7371" s="84"/>
      <c r="D7371" s="83"/>
      <c r="E7371" s="81"/>
      <c r="F7371" s="81"/>
      <c r="G7371" s="81"/>
      <c r="H7371" s="84"/>
    </row>
    <row r="7372" spans="1:8">
      <c r="A7372" s="82"/>
      <c r="B7372" s="82"/>
      <c r="C7372" s="84"/>
      <c r="D7372" s="83"/>
      <c r="E7372" s="81"/>
      <c r="F7372" s="81"/>
      <c r="G7372" s="81"/>
      <c r="H7372" s="84"/>
    </row>
    <row r="7373" spans="1:8">
      <c r="A7373" s="82"/>
      <c r="B7373" s="82"/>
      <c r="C7373" s="84"/>
      <c r="D7373" s="83"/>
      <c r="E7373" s="81"/>
      <c r="F7373" s="81"/>
      <c r="G7373" s="81"/>
      <c r="H7373" s="84"/>
    </row>
    <row r="7374" spans="1:8">
      <c r="A7374" s="82"/>
      <c r="B7374" s="82"/>
      <c r="C7374" s="84"/>
      <c r="D7374" s="83"/>
      <c r="E7374" s="81"/>
      <c r="F7374" s="81"/>
      <c r="G7374" s="81"/>
      <c r="H7374" s="84"/>
    </row>
    <row r="7375" spans="1:8">
      <c r="A7375" s="82"/>
      <c r="B7375" s="82"/>
      <c r="C7375" s="84"/>
      <c r="D7375" s="83"/>
      <c r="E7375" s="81"/>
      <c r="F7375" s="81"/>
      <c r="G7375" s="81"/>
      <c r="H7375" s="84"/>
    </row>
    <row r="7376" spans="1:8">
      <c r="A7376" s="82"/>
      <c r="B7376" s="82"/>
      <c r="C7376" s="84"/>
      <c r="D7376" s="83"/>
      <c r="E7376" s="81"/>
      <c r="F7376" s="81"/>
      <c r="G7376" s="81"/>
      <c r="H7376" s="84"/>
    </row>
    <row r="7377" spans="1:8">
      <c r="A7377" s="82"/>
      <c r="B7377" s="82"/>
      <c r="C7377" s="84"/>
      <c r="D7377" s="83"/>
      <c r="E7377" s="81"/>
      <c r="F7377" s="81"/>
      <c r="G7377" s="81"/>
      <c r="H7377" s="84"/>
    </row>
    <row r="7378" spans="1:8">
      <c r="A7378" s="82"/>
      <c r="B7378" s="82"/>
      <c r="C7378" s="84"/>
      <c r="D7378" s="83"/>
      <c r="E7378" s="81"/>
      <c r="F7378" s="81"/>
      <c r="G7378" s="81"/>
      <c r="H7378" s="84"/>
    </row>
    <row r="7379" spans="1:8">
      <c r="A7379" s="82"/>
      <c r="B7379" s="82"/>
      <c r="C7379" s="84"/>
      <c r="D7379" s="83"/>
      <c r="E7379" s="81"/>
      <c r="F7379" s="81"/>
      <c r="G7379" s="81"/>
      <c r="H7379" s="84"/>
    </row>
    <row r="7380" spans="1:8">
      <c r="A7380" s="82"/>
      <c r="B7380" s="82"/>
      <c r="C7380" s="84"/>
      <c r="D7380" s="83"/>
      <c r="E7380" s="81"/>
      <c r="F7380" s="81"/>
      <c r="G7380" s="81"/>
      <c r="H7380" s="84"/>
    </row>
    <row r="7381" spans="1:8">
      <c r="A7381" s="82"/>
      <c r="B7381" s="82"/>
      <c r="C7381" s="84"/>
      <c r="D7381" s="83"/>
      <c r="E7381" s="81"/>
      <c r="F7381" s="81"/>
      <c r="G7381" s="81"/>
      <c r="H7381" s="84"/>
    </row>
    <row r="7382" spans="1:8">
      <c r="A7382" s="82"/>
      <c r="B7382" s="82"/>
      <c r="C7382" s="84"/>
      <c r="D7382" s="83"/>
      <c r="E7382" s="81"/>
      <c r="F7382" s="81"/>
      <c r="G7382" s="81"/>
      <c r="H7382" s="84"/>
    </row>
    <row r="7383" spans="1:8">
      <c r="A7383" s="82"/>
      <c r="B7383" s="82"/>
      <c r="C7383" s="84"/>
      <c r="D7383" s="83"/>
      <c r="E7383" s="81"/>
      <c r="F7383" s="81"/>
      <c r="G7383" s="81"/>
      <c r="H7383" s="84"/>
    </row>
    <row r="7384" spans="1:8">
      <c r="A7384" s="82"/>
      <c r="B7384" s="82"/>
      <c r="C7384" s="84"/>
      <c r="D7384" s="83"/>
      <c r="E7384" s="81"/>
      <c r="F7384" s="81"/>
      <c r="G7384" s="81"/>
      <c r="H7384" s="84"/>
    </row>
    <row r="7385" spans="1:8">
      <c r="A7385" s="82"/>
      <c r="B7385" s="82"/>
      <c r="C7385" s="84"/>
      <c r="D7385" s="83"/>
      <c r="E7385" s="81"/>
      <c r="F7385" s="81"/>
      <c r="G7385" s="81"/>
      <c r="H7385" s="84"/>
    </row>
    <row r="7386" spans="1:8">
      <c r="A7386" s="82"/>
      <c r="B7386" s="82"/>
      <c r="C7386" s="84"/>
      <c r="D7386" s="83"/>
      <c r="E7386" s="81"/>
      <c r="F7386" s="81"/>
      <c r="G7386" s="81"/>
      <c r="H7386" s="84"/>
    </row>
    <row r="7387" spans="1:8">
      <c r="A7387" s="82"/>
      <c r="B7387" s="82"/>
      <c r="C7387" s="84"/>
      <c r="D7387" s="83"/>
      <c r="E7387" s="81"/>
      <c r="F7387" s="81"/>
      <c r="G7387" s="81"/>
      <c r="H7387" s="84"/>
    </row>
    <row r="7388" spans="1:8">
      <c r="A7388" s="82"/>
      <c r="B7388" s="82"/>
      <c r="C7388" s="84"/>
      <c r="D7388" s="83"/>
      <c r="E7388" s="81"/>
      <c r="F7388" s="81"/>
      <c r="G7388" s="81"/>
      <c r="H7388" s="84"/>
    </row>
    <row r="7389" spans="1:8">
      <c r="A7389" s="82"/>
      <c r="B7389" s="82"/>
      <c r="C7389" s="84"/>
      <c r="D7389" s="83"/>
      <c r="E7389" s="81"/>
      <c r="F7389" s="81"/>
      <c r="G7389" s="81"/>
      <c r="H7389" s="84"/>
    </row>
    <row r="7390" spans="1:8">
      <c r="A7390" s="82"/>
      <c r="B7390" s="82"/>
      <c r="C7390" s="84"/>
      <c r="D7390" s="83"/>
      <c r="E7390" s="81"/>
      <c r="F7390" s="81"/>
      <c r="G7390" s="81"/>
      <c r="H7390" s="84"/>
    </row>
    <row r="7391" spans="1:8">
      <c r="A7391" s="82"/>
      <c r="B7391" s="82"/>
      <c r="C7391" s="84"/>
      <c r="D7391" s="83"/>
      <c r="E7391" s="81"/>
      <c r="F7391" s="81"/>
      <c r="G7391" s="81"/>
      <c r="H7391" s="84"/>
    </row>
    <row r="7392" spans="1:8">
      <c r="A7392" s="82"/>
      <c r="B7392" s="82"/>
      <c r="C7392" s="84"/>
      <c r="D7392" s="83"/>
      <c r="E7392" s="81"/>
      <c r="F7392" s="81"/>
      <c r="G7392" s="81"/>
      <c r="H7392" s="84"/>
    </row>
    <row r="7393" spans="1:8">
      <c r="A7393" s="82"/>
      <c r="B7393" s="82"/>
      <c r="C7393" s="84"/>
      <c r="D7393" s="83"/>
      <c r="E7393" s="81"/>
      <c r="F7393" s="81"/>
      <c r="G7393" s="81"/>
      <c r="H7393" s="84"/>
    </row>
    <row r="7394" spans="1:8">
      <c r="A7394" s="82"/>
      <c r="B7394" s="82"/>
      <c r="C7394" s="84"/>
      <c r="D7394" s="83"/>
      <c r="E7394" s="81"/>
      <c r="F7394" s="81"/>
      <c r="G7394" s="81"/>
      <c r="H7394" s="84"/>
    </row>
    <row r="7395" spans="1:8">
      <c r="A7395" s="82"/>
      <c r="B7395" s="82"/>
      <c r="C7395" s="84"/>
      <c r="D7395" s="83"/>
      <c r="E7395" s="81"/>
      <c r="F7395" s="81"/>
      <c r="G7395" s="81"/>
      <c r="H7395" s="84"/>
    </row>
    <row r="7396" spans="1:8">
      <c r="A7396" s="82"/>
      <c r="B7396" s="82"/>
      <c r="C7396" s="84"/>
      <c r="D7396" s="83"/>
      <c r="E7396" s="81"/>
      <c r="F7396" s="81"/>
      <c r="G7396" s="81"/>
      <c r="H7396" s="84"/>
    </row>
    <row r="7397" spans="1:8">
      <c r="A7397" s="82"/>
      <c r="B7397" s="82"/>
      <c r="C7397" s="84"/>
      <c r="D7397" s="83"/>
      <c r="E7397" s="81"/>
      <c r="F7397" s="81"/>
      <c r="G7397" s="81"/>
      <c r="H7397" s="84"/>
    </row>
    <row r="7398" spans="1:8">
      <c r="A7398" s="82"/>
      <c r="B7398" s="82"/>
      <c r="C7398" s="84"/>
      <c r="D7398" s="83"/>
      <c r="E7398" s="81"/>
      <c r="F7398" s="81"/>
      <c r="G7398" s="81"/>
      <c r="H7398" s="84"/>
    </row>
    <row r="7399" spans="1:8">
      <c r="A7399" s="82"/>
      <c r="B7399" s="82"/>
      <c r="C7399" s="84"/>
      <c r="D7399" s="83"/>
      <c r="E7399" s="81"/>
      <c r="F7399" s="81"/>
      <c r="G7399" s="81"/>
      <c r="H7399" s="84"/>
    </row>
    <row r="7400" spans="1:8">
      <c r="A7400" s="82"/>
      <c r="B7400" s="82"/>
      <c r="C7400" s="84"/>
      <c r="D7400" s="83"/>
      <c r="E7400" s="81"/>
      <c r="F7400" s="81"/>
      <c r="G7400" s="81"/>
      <c r="H7400" s="84"/>
    </row>
    <row r="7401" spans="1:8">
      <c r="A7401" s="82"/>
      <c r="B7401" s="82"/>
      <c r="C7401" s="84"/>
      <c r="D7401" s="83"/>
      <c r="E7401" s="81"/>
      <c r="F7401" s="81"/>
      <c r="G7401" s="81"/>
      <c r="H7401" s="84"/>
    </row>
    <row r="7402" spans="1:8">
      <c r="A7402" s="82"/>
      <c r="B7402" s="82"/>
      <c r="C7402" s="84"/>
      <c r="D7402" s="83"/>
      <c r="E7402" s="81"/>
      <c r="F7402" s="81"/>
      <c r="G7402" s="81"/>
      <c r="H7402" s="84"/>
    </row>
    <row r="7403" spans="1:8">
      <c r="A7403" s="82"/>
      <c r="B7403" s="82"/>
      <c r="C7403" s="84"/>
      <c r="D7403" s="83"/>
      <c r="E7403" s="81"/>
      <c r="F7403" s="81"/>
      <c r="G7403" s="81"/>
      <c r="H7403" s="84"/>
    </row>
    <row r="7404" spans="1:8">
      <c r="A7404" s="82"/>
      <c r="B7404" s="82"/>
      <c r="C7404" s="84"/>
      <c r="D7404" s="83"/>
      <c r="E7404" s="81"/>
      <c r="F7404" s="81"/>
      <c r="G7404" s="81"/>
      <c r="H7404" s="84"/>
    </row>
    <row r="7405" spans="1:8">
      <c r="A7405" s="82"/>
      <c r="B7405" s="82"/>
      <c r="C7405" s="84"/>
      <c r="D7405" s="83"/>
      <c r="E7405" s="81"/>
      <c r="F7405" s="81"/>
      <c r="G7405" s="81"/>
      <c r="H7405" s="84"/>
    </row>
    <row r="7406" spans="1:8">
      <c r="A7406" s="82"/>
      <c r="B7406" s="82"/>
      <c r="C7406" s="84"/>
      <c r="D7406" s="83"/>
      <c r="E7406" s="81"/>
      <c r="F7406" s="81"/>
      <c r="G7406" s="81"/>
      <c r="H7406" s="84"/>
    </row>
    <row r="7407" spans="1:8">
      <c r="A7407" s="82"/>
      <c r="B7407" s="82"/>
      <c r="C7407" s="84"/>
      <c r="D7407" s="83"/>
      <c r="E7407" s="81"/>
      <c r="F7407" s="81"/>
      <c r="G7407" s="81"/>
      <c r="H7407" s="84"/>
    </row>
    <row r="7408" spans="1:8">
      <c r="A7408" s="82"/>
      <c r="B7408" s="82"/>
      <c r="C7408" s="84"/>
      <c r="D7408" s="83"/>
      <c r="E7408" s="81"/>
      <c r="F7408" s="81"/>
      <c r="G7408" s="81"/>
      <c r="H7408" s="84"/>
    </row>
    <row r="7409" spans="1:8">
      <c r="A7409" s="82"/>
      <c r="B7409" s="82"/>
      <c r="C7409" s="84"/>
      <c r="D7409" s="83"/>
      <c r="E7409" s="81"/>
      <c r="F7409" s="81"/>
      <c r="G7409" s="81"/>
      <c r="H7409" s="84"/>
    </row>
    <row r="7410" spans="1:8">
      <c r="A7410" s="82"/>
      <c r="B7410" s="82"/>
      <c r="C7410" s="84"/>
      <c r="D7410" s="83"/>
      <c r="E7410" s="81"/>
      <c r="F7410" s="81"/>
      <c r="G7410" s="81"/>
      <c r="H7410" s="84"/>
    </row>
    <row r="7411" spans="1:8">
      <c r="A7411" s="82"/>
      <c r="B7411" s="82"/>
      <c r="C7411" s="84"/>
      <c r="D7411" s="83"/>
      <c r="E7411" s="81"/>
      <c r="F7411" s="81"/>
      <c r="G7411" s="81"/>
      <c r="H7411" s="84"/>
    </row>
    <row r="7412" spans="1:8">
      <c r="A7412" s="82"/>
      <c r="B7412" s="82"/>
      <c r="C7412" s="84"/>
      <c r="D7412" s="83"/>
      <c r="E7412" s="81"/>
      <c r="F7412" s="81"/>
      <c r="G7412" s="81"/>
      <c r="H7412" s="84"/>
    </row>
    <row r="7413" spans="1:8">
      <c r="A7413" s="82"/>
      <c r="B7413" s="82"/>
      <c r="C7413" s="84"/>
      <c r="D7413" s="83"/>
      <c r="E7413" s="81"/>
      <c r="F7413" s="81"/>
      <c r="G7413" s="81"/>
      <c r="H7413" s="84"/>
    </row>
    <row r="7414" spans="1:8">
      <c r="A7414" s="82"/>
      <c r="B7414" s="82"/>
      <c r="C7414" s="84"/>
      <c r="D7414" s="83"/>
      <c r="E7414" s="81"/>
      <c r="F7414" s="81"/>
      <c r="G7414" s="81"/>
      <c r="H7414" s="84"/>
    </row>
    <row r="7415" spans="1:8">
      <c r="A7415" s="82"/>
      <c r="B7415" s="82"/>
      <c r="C7415" s="84"/>
      <c r="D7415" s="83"/>
      <c r="E7415" s="81"/>
      <c r="F7415" s="81"/>
      <c r="G7415" s="81"/>
      <c r="H7415" s="84"/>
    </row>
    <row r="7416" spans="1:8">
      <c r="A7416" s="82"/>
      <c r="B7416" s="82"/>
      <c r="C7416" s="84"/>
      <c r="D7416" s="83"/>
      <c r="E7416" s="81"/>
      <c r="F7416" s="81"/>
      <c r="G7416" s="81"/>
      <c r="H7416" s="84"/>
    </row>
    <row r="7417" spans="1:8">
      <c r="A7417" s="82"/>
      <c r="B7417" s="82"/>
      <c r="C7417" s="84"/>
      <c r="D7417" s="83"/>
      <c r="E7417" s="81"/>
      <c r="F7417" s="81"/>
      <c r="G7417" s="81"/>
      <c r="H7417" s="84"/>
    </row>
    <row r="7418" spans="1:8">
      <c r="A7418" s="82"/>
      <c r="B7418" s="82"/>
      <c r="C7418" s="84"/>
      <c r="D7418" s="83"/>
      <c r="E7418" s="81"/>
      <c r="F7418" s="81"/>
      <c r="G7418" s="81"/>
      <c r="H7418" s="84"/>
    </row>
    <row r="7419" spans="1:8">
      <c r="A7419" s="82"/>
      <c r="B7419" s="82"/>
      <c r="C7419" s="84"/>
      <c r="D7419" s="83"/>
      <c r="E7419" s="81"/>
      <c r="F7419" s="81"/>
      <c r="G7419" s="81"/>
      <c r="H7419" s="84"/>
    </row>
    <row r="7420" spans="1:8">
      <c r="A7420" s="82"/>
      <c r="B7420" s="82"/>
      <c r="C7420" s="84"/>
      <c r="D7420" s="83"/>
      <c r="E7420" s="81"/>
      <c r="F7420" s="81"/>
      <c r="G7420" s="81"/>
      <c r="H7420" s="84"/>
    </row>
    <row r="7421" spans="1:8">
      <c r="A7421" s="82"/>
      <c r="B7421" s="82"/>
      <c r="C7421" s="84"/>
      <c r="D7421" s="83"/>
      <c r="E7421" s="81"/>
      <c r="F7421" s="81"/>
      <c r="G7421" s="81"/>
      <c r="H7421" s="84"/>
    </row>
    <row r="7422" spans="1:8">
      <c r="A7422" s="82"/>
      <c r="B7422" s="82"/>
      <c r="C7422" s="84"/>
      <c r="D7422" s="83"/>
      <c r="E7422" s="81"/>
      <c r="F7422" s="81"/>
      <c r="G7422" s="81"/>
      <c r="H7422" s="84"/>
    </row>
    <row r="7423" spans="1:8">
      <c r="A7423" s="82"/>
      <c r="B7423" s="82"/>
      <c r="C7423" s="84"/>
      <c r="D7423" s="83"/>
      <c r="E7423" s="81"/>
      <c r="F7423" s="81"/>
      <c r="G7423" s="81"/>
      <c r="H7423" s="84"/>
    </row>
    <row r="7424" spans="1:8">
      <c r="A7424" s="82"/>
      <c r="B7424" s="82"/>
      <c r="C7424" s="84"/>
      <c r="D7424" s="83"/>
      <c r="E7424" s="81"/>
      <c r="F7424" s="81"/>
      <c r="G7424" s="81"/>
      <c r="H7424" s="84"/>
    </row>
    <row r="7425" spans="1:8">
      <c r="A7425" s="82"/>
      <c r="B7425" s="82"/>
      <c r="C7425" s="84"/>
      <c r="D7425" s="83"/>
      <c r="E7425" s="81"/>
      <c r="F7425" s="81"/>
      <c r="G7425" s="81"/>
      <c r="H7425" s="84"/>
    </row>
    <row r="7426" spans="1:8">
      <c r="A7426" s="82"/>
      <c r="B7426" s="82"/>
      <c r="C7426" s="84"/>
      <c r="D7426" s="83"/>
      <c r="E7426" s="81"/>
      <c r="F7426" s="81"/>
      <c r="G7426" s="81"/>
      <c r="H7426" s="84"/>
    </row>
    <row r="7427" spans="1:8">
      <c r="A7427" s="82"/>
      <c r="B7427" s="82"/>
      <c r="C7427" s="84"/>
      <c r="D7427" s="83"/>
      <c r="E7427" s="81"/>
      <c r="F7427" s="81"/>
      <c r="G7427" s="81"/>
      <c r="H7427" s="84"/>
    </row>
    <row r="7428" spans="1:8">
      <c r="A7428" s="82"/>
      <c r="B7428" s="82"/>
      <c r="C7428" s="84"/>
      <c r="D7428" s="83"/>
      <c r="E7428" s="81"/>
      <c r="F7428" s="81"/>
      <c r="G7428" s="81"/>
      <c r="H7428" s="84"/>
    </row>
    <row r="7429" spans="1:8">
      <c r="A7429" s="82"/>
      <c r="B7429" s="82"/>
      <c r="C7429" s="84"/>
      <c r="D7429" s="83"/>
      <c r="E7429" s="81"/>
      <c r="F7429" s="81"/>
      <c r="G7429" s="81"/>
      <c r="H7429" s="84"/>
    </row>
    <row r="7430" spans="1:8">
      <c r="A7430" s="82"/>
      <c r="B7430" s="82"/>
      <c r="C7430" s="84"/>
      <c r="D7430" s="83"/>
      <c r="E7430" s="81"/>
      <c r="F7430" s="81"/>
      <c r="G7430" s="81"/>
      <c r="H7430" s="84"/>
    </row>
    <row r="7431" spans="1:8">
      <c r="A7431" s="82"/>
      <c r="B7431" s="82"/>
      <c r="C7431" s="84"/>
      <c r="D7431" s="83"/>
      <c r="E7431" s="81"/>
      <c r="F7431" s="81"/>
      <c r="G7431" s="81"/>
      <c r="H7431" s="84"/>
    </row>
    <row r="7432" spans="1:8">
      <c r="A7432" s="82"/>
      <c r="B7432" s="82"/>
      <c r="C7432" s="84"/>
      <c r="D7432" s="83"/>
      <c r="E7432" s="81"/>
      <c r="F7432" s="81"/>
      <c r="G7432" s="81"/>
      <c r="H7432" s="84"/>
    </row>
    <row r="7433" spans="1:8">
      <c r="A7433" s="82"/>
      <c r="B7433" s="82"/>
      <c r="C7433" s="84"/>
      <c r="D7433" s="83"/>
      <c r="E7433" s="81"/>
      <c r="F7433" s="81"/>
      <c r="G7433" s="81"/>
      <c r="H7433" s="84"/>
    </row>
    <row r="7434" spans="1:8">
      <c r="A7434" s="82"/>
      <c r="B7434" s="82"/>
      <c r="C7434" s="84"/>
      <c r="D7434" s="83"/>
      <c r="E7434" s="81"/>
      <c r="F7434" s="81"/>
      <c r="G7434" s="81"/>
      <c r="H7434" s="84"/>
    </row>
    <row r="7435" spans="1:8">
      <c r="A7435" s="82"/>
      <c r="B7435" s="82"/>
      <c r="C7435" s="84"/>
      <c r="D7435" s="83"/>
      <c r="E7435" s="81"/>
      <c r="F7435" s="81"/>
      <c r="G7435" s="81"/>
      <c r="H7435" s="84"/>
    </row>
    <row r="7436" spans="1:8">
      <c r="A7436" s="82"/>
      <c r="B7436" s="82"/>
      <c r="C7436" s="84"/>
      <c r="D7436" s="83"/>
      <c r="E7436" s="81"/>
      <c r="F7436" s="81"/>
      <c r="G7436" s="81"/>
      <c r="H7436" s="84"/>
    </row>
    <row r="7437" spans="1:8">
      <c r="A7437" s="82"/>
      <c r="B7437" s="82"/>
      <c r="C7437" s="84"/>
      <c r="D7437" s="83"/>
      <c r="E7437" s="81"/>
      <c r="F7437" s="81"/>
      <c r="G7437" s="81"/>
      <c r="H7437" s="84"/>
    </row>
    <row r="7438" spans="1:8">
      <c r="A7438" s="82"/>
      <c r="B7438" s="82"/>
      <c r="C7438" s="84"/>
      <c r="D7438" s="83"/>
      <c r="E7438" s="81"/>
      <c r="F7438" s="81"/>
      <c r="G7438" s="81"/>
      <c r="H7438" s="84"/>
    </row>
    <row r="7439" spans="1:8">
      <c r="A7439" s="82"/>
      <c r="B7439" s="82"/>
      <c r="C7439" s="84"/>
      <c r="D7439" s="83"/>
      <c r="E7439" s="81"/>
      <c r="F7439" s="81"/>
      <c r="G7439" s="81"/>
      <c r="H7439" s="84"/>
    </row>
    <row r="7440" spans="1:8">
      <c r="A7440" s="82"/>
      <c r="B7440" s="82"/>
      <c r="C7440" s="84"/>
      <c r="D7440" s="83"/>
      <c r="E7440" s="81"/>
      <c r="F7440" s="81"/>
      <c r="G7440" s="81"/>
      <c r="H7440" s="84"/>
    </row>
    <row r="7441" spans="1:8">
      <c r="A7441" s="82"/>
      <c r="B7441" s="82"/>
      <c r="C7441" s="84"/>
      <c r="D7441" s="83"/>
      <c r="E7441" s="81"/>
      <c r="F7441" s="81"/>
      <c r="G7441" s="81"/>
      <c r="H7441" s="84"/>
    </row>
    <row r="7442" spans="1:8">
      <c r="A7442" s="82"/>
      <c r="B7442" s="82"/>
      <c r="C7442" s="84"/>
      <c r="D7442" s="83"/>
      <c r="E7442" s="81"/>
      <c r="F7442" s="81"/>
      <c r="G7442" s="81"/>
      <c r="H7442" s="84"/>
    </row>
    <row r="7443" spans="1:8">
      <c r="A7443" s="82"/>
      <c r="B7443" s="82"/>
      <c r="C7443" s="84"/>
      <c r="D7443" s="83"/>
      <c r="E7443" s="81"/>
      <c r="F7443" s="81"/>
      <c r="G7443" s="81"/>
      <c r="H7443" s="84"/>
    </row>
    <row r="7444" spans="1:8">
      <c r="A7444" s="82"/>
      <c r="B7444" s="82"/>
      <c r="C7444" s="84"/>
      <c r="D7444" s="83"/>
      <c r="E7444" s="81"/>
      <c r="F7444" s="81"/>
      <c r="G7444" s="81"/>
      <c r="H7444" s="84"/>
    </row>
    <row r="7445" spans="1:8">
      <c r="A7445" s="82"/>
      <c r="B7445" s="82"/>
      <c r="C7445" s="84"/>
      <c r="D7445" s="83"/>
      <c r="E7445" s="81"/>
      <c r="F7445" s="81"/>
      <c r="G7445" s="81"/>
      <c r="H7445" s="84"/>
    </row>
    <row r="7446" spans="1:8">
      <c r="A7446" s="82"/>
      <c r="B7446" s="82"/>
      <c r="C7446" s="84"/>
      <c r="D7446" s="83"/>
      <c r="E7446" s="81"/>
      <c r="F7446" s="81"/>
      <c r="G7446" s="81"/>
      <c r="H7446" s="84"/>
    </row>
    <row r="7447" spans="1:8">
      <c r="A7447" s="82"/>
      <c r="B7447" s="82"/>
      <c r="C7447" s="84"/>
      <c r="D7447" s="83"/>
      <c r="E7447" s="81"/>
      <c r="F7447" s="81"/>
      <c r="G7447" s="81"/>
      <c r="H7447" s="84"/>
    </row>
    <row r="7448" spans="1:8">
      <c r="A7448" s="82"/>
      <c r="B7448" s="82"/>
      <c r="C7448" s="84"/>
      <c r="D7448" s="83"/>
      <c r="E7448" s="81"/>
      <c r="F7448" s="81"/>
      <c r="G7448" s="81"/>
      <c r="H7448" s="84"/>
    </row>
    <row r="7449" spans="1:8">
      <c r="A7449" s="82"/>
      <c r="B7449" s="82"/>
      <c r="C7449" s="84"/>
      <c r="D7449" s="83"/>
      <c r="E7449" s="81"/>
      <c r="F7449" s="81"/>
      <c r="G7449" s="81"/>
      <c r="H7449" s="84"/>
    </row>
    <row r="7450" spans="1:8">
      <c r="A7450" s="82"/>
      <c r="B7450" s="82"/>
      <c r="C7450" s="84"/>
      <c r="D7450" s="83"/>
      <c r="E7450" s="81"/>
      <c r="F7450" s="81"/>
      <c r="G7450" s="81"/>
      <c r="H7450" s="84"/>
    </row>
    <row r="7451" spans="1:8">
      <c r="A7451" s="82"/>
      <c r="B7451" s="82"/>
      <c r="C7451" s="84"/>
      <c r="D7451" s="83"/>
      <c r="E7451" s="81"/>
      <c r="F7451" s="81"/>
      <c r="G7451" s="81"/>
      <c r="H7451" s="84"/>
    </row>
    <row r="7452" spans="1:8">
      <c r="A7452" s="82"/>
      <c r="B7452" s="82"/>
      <c r="C7452" s="84"/>
      <c r="D7452" s="83"/>
      <c r="E7452" s="81"/>
      <c r="F7452" s="81"/>
      <c r="G7452" s="81"/>
      <c r="H7452" s="84"/>
    </row>
    <row r="7453" spans="1:8">
      <c r="A7453" s="82"/>
      <c r="B7453" s="82"/>
      <c r="C7453" s="84"/>
      <c r="D7453" s="83"/>
      <c r="E7453" s="81"/>
      <c r="F7453" s="81"/>
      <c r="G7453" s="81"/>
      <c r="H7453" s="84"/>
    </row>
    <row r="7454" spans="1:8">
      <c r="A7454" s="82"/>
      <c r="B7454" s="82"/>
      <c r="C7454" s="84"/>
      <c r="D7454" s="83"/>
      <c r="E7454" s="81"/>
      <c r="F7454" s="81"/>
      <c r="G7454" s="81"/>
      <c r="H7454" s="84"/>
    </row>
    <row r="7455" spans="1:8">
      <c r="A7455" s="82"/>
      <c r="B7455" s="82"/>
      <c r="C7455" s="84"/>
      <c r="D7455" s="83"/>
      <c r="E7455" s="81"/>
      <c r="F7455" s="81"/>
      <c r="G7455" s="81"/>
      <c r="H7455" s="84"/>
    </row>
    <row r="7456" spans="1:8">
      <c r="A7456" s="82"/>
      <c r="B7456" s="82"/>
      <c r="C7456" s="84"/>
      <c r="D7456" s="83"/>
      <c r="E7456" s="81"/>
      <c r="F7456" s="81"/>
      <c r="G7456" s="81"/>
      <c r="H7456" s="84"/>
    </row>
    <row r="7457" spans="1:8">
      <c r="A7457" s="82"/>
      <c r="B7457" s="82"/>
      <c r="C7457" s="84"/>
      <c r="D7457" s="83"/>
      <c r="E7457" s="81"/>
      <c r="F7457" s="81"/>
      <c r="G7457" s="81"/>
      <c r="H7457" s="84"/>
    </row>
    <row r="7458" spans="1:8">
      <c r="A7458" s="82"/>
      <c r="B7458" s="82"/>
      <c r="C7458" s="84"/>
      <c r="D7458" s="83"/>
      <c r="E7458" s="81"/>
      <c r="F7458" s="81"/>
      <c r="G7458" s="81"/>
      <c r="H7458" s="84"/>
    </row>
    <row r="7459" spans="1:8">
      <c r="A7459" s="82"/>
      <c r="B7459" s="82"/>
      <c r="C7459" s="84"/>
      <c r="D7459" s="83"/>
      <c r="E7459" s="81"/>
      <c r="F7459" s="81"/>
      <c r="G7459" s="81"/>
      <c r="H7459" s="84"/>
    </row>
    <row r="7460" spans="1:8">
      <c r="A7460" s="82"/>
      <c r="B7460" s="82"/>
      <c r="C7460" s="84"/>
      <c r="D7460" s="83"/>
      <c r="E7460" s="81"/>
      <c r="F7460" s="81"/>
      <c r="G7460" s="81"/>
      <c r="H7460" s="84"/>
    </row>
    <row r="7461" spans="1:8">
      <c r="A7461" s="82"/>
      <c r="B7461" s="82"/>
      <c r="C7461" s="84"/>
      <c r="D7461" s="83"/>
      <c r="E7461" s="81"/>
      <c r="F7461" s="81"/>
      <c r="G7461" s="81"/>
      <c r="H7461" s="84"/>
    </row>
    <row r="7462" spans="1:8">
      <c r="A7462" s="82"/>
      <c r="B7462" s="82"/>
      <c r="C7462" s="84"/>
      <c r="D7462" s="83"/>
      <c r="E7462" s="81"/>
      <c r="F7462" s="81"/>
      <c r="G7462" s="81"/>
      <c r="H7462" s="84"/>
    </row>
    <row r="7463" spans="1:8">
      <c r="A7463" s="82"/>
      <c r="B7463" s="82"/>
      <c r="C7463" s="84"/>
      <c r="D7463" s="83"/>
      <c r="E7463" s="81"/>
      <c r="F7463" s="81"/>
      <c r="G7463" s="81"/>
      <c r="H7463" s="84"/>
    </row>
    <row r="7464" spans="1:8">
      <c r="A7464" s="82"/>
      <c r="B7464" s="82"/>
      <c r="C7464" s="84"/>
      <c r="D7464" s="83"/>
      <c r="E7464" s="81"/>
      <c r="F7464" s="81"/>
      <c r="G7464" s="81"/>
      <c r="H7464" s="84"/>
    </row>
    <row r="7465" spans="1:8">
      <c r="A7465" s="82"/>
      <c r="B7465" s="82"/>
      <c r="C7465" s="84"/>
      <c r="D7465" s="83"/>
      <c r="E7465" s="81"/>
      <c r="F7465" s="81"/>
      <c r="G7465" s="81"/>
      <c r="H7465" s="84"/>
    </row>
    <row r="7466" spans="1:8">
      <c r="A7466" s="82"/>
      <c r="B7466" s="82"/>
      <c r="C7466" s="84"/>
      <c r="D7466" s="83"/>
      <c r="E7466" s="81"/>
      <c r="F7466" s="81"/>
      <c r="G7466" s="81"/>
      <c r="H7466" s="84"/>
    </row>
    <row r="7467" spans="1:8">
      <c r="A7467" s="82"/>
      <c r="B7467" s="82"/>
      <c r="C7467" s="84"/>
      <c r="D7467" s="83"/>
      <c r="E7467" s="81"/>
      <c r="F7467" s="81"/>
      <c r="G7467" s="81"/>
      <c r="H7467" s="84"/>
    </row>
    <row r="7468" spans="1:8">
      <c r="A7468" s="82"/>
      <c r="B7468" s="82"/>
      <c r="C7468" s="84"/>
      <c r="D7468" s="83"/>
      <c r="E7468" s="81"/>
      <c r="F7468" s="81"/>
      <c r="G7468" s="81"/>
      <c r="H7468" s="84"/>
    </row>
    <row r="7469" spans="1:8">
      <c r="A7469" s="82"/>
      <c r="B7469" s="82"/>
      <c r="C7469" s="84"/>
      <c r="D7469" s="83"/>
      <c r="E7469" s="81"/>
      <c r="F7469" s="81"/>
      <c r="G7469" s="81"/>
      <c r="H7469" s="84"/>
    </row>
    <row r="7470" spans="1:8">
      <c r="A7470" s="82"/>
      <c r="B7470" s="82"/>
      <c r="C7470" s="84"/>
      <c r="D7470" s="83"/>
      <c r="E7470" s="81"/>
      <c r="F7470" s="81"/>
      <c r="G7470" s="81"/>
      <c r="H7470" s="84"/>
    </row>
    <row r="7471" spans="1:8">
      <c r="A7471" s="82"/>
      <c r="B7471" s="82"/>
      <c r="C7471" s="84"/>
      <c r="D7471" s="83"/>
      <c r="E7471" s="81"/>
      <c r="F7471" s="81"/>
      <c r="G7471" s="81"/>
      <c r="H7471" s="84"/>
    </row>
    <row r="7472" spans="1:8">
      <c r="A7472" s="82"/>
      <c r="B7472" s="82"/>
      <c r="C7472" s="84"/>
      <c r="D7472" s="83"/>
      <c r="E7472" s="81"/>
      <c r="F7472" s="81"/>
      <c r="G7472" s="81"/>
      <c r="H7472" s="84"/>
    </row>
    <row r="7473" spans="1:8">
      <c r="A7473" s="82"/>
      <c r="B7473" s="82"/>
      <c r="C7473" s="84"/>
      <c r="D7473" s="83"/>
      <c r="E7473" s="81"/>
      <c r="F7473" s="81"/>
      <c r="G7473" s="81"/>
      <c r="H7473" s="84"/>
    </row>
    <row r="7474" spans="1:8">
      <c r="A7474" s="82"/>
      <c r="B7474" s="82"/>
      <c r="C7474" s="84"/>
      <c r="D7474" s="83"/>
      <c r="E7474" s="81"/>
      <c r="F7474" s="81"/>
      <c r="G7474" s="81"/>
      <c r="H7474" s="84"/>
    </row>
    <row r="7475" spans="1:8">
      <c r="A7475" s="82"/>
      <c r="B7475" s="82"/>
      <c r="C7475" s="84"/>
      <c r="D7475" s="83"/>
      <c r="E7475" s="81"/>
      <c r="F7475" s="81"/>
      <c r="G7475" s="81"/>
      <c r="H7475" s="84"/>
    </row>
    <row r="7476" spans="1:8">
      <c r="A7476" s="82"/>
      <c r="B7476" s="82"/>
      <c r="C7476" s="84"/>
      <c r="D7476" s="83"/>
      <c r="E7476" s="81"/>
      <c r="F7476" s="81"/>
      <c r="G7476" s="81"/>
      <c r="H7476" s="84"/>
    </row>
    <row r="7477" spans="1:8">
      <c r="A7477" s="82"/>
      <c r="B7477" s="82"/>
      <c r="C7477" s="84"/>
      <c r="D7477" s="83"/>
      <c r="E7477" s="81"/>
      <c r="F7477" s="81"/>
      <c r="G7477" s="81"/>
      <c r="H7477" s="84"/>
    </row>
    <row r="7478" spans="1:8">
      <c r="A7478" s="82"/>
      <c r="B7478" s="82"/>
      <c r="C7478" s="84"/>
      <c r="D7478" s="83"/>
      <c r="E7478" s="81"/>
      <c r="F7478" s="81"/>
      <c r="G7478" s="81"/>
      <c r="H7478" s="84"/>
    </row>
    <row r="7479" spans="1:8">
      <c r="A7479" s="82"/>
      <c r="B7479" s="82"/>
      <c r="C7479" s="84"/>
      <c r="D7479" s="83"/>
      <c r="E7479" s="81"/>
      <c r="F7479" s="81"/>
      <c r="G7479" s="81"/>
      <c r="H7479" s="84"/>
    </row>
    <row r="7480" spans="1:8">
      <c r="A7480" s="82"/>
      <c r="B7480" s="82"/>
      <c r="C7480" s="84"/>
      <c r="D7480" s="83"/>
      <c r="E7480" s="81"/>
      <c r="F7480" s="81"/>
      <c r="G7480" s="81"/>
      <c r="H7480" s="84"/>
    </row>
    <row r="7481" spans="1:8">
      <c r="A7481" s="82"/>
      <c r="B7481" s="82"/>
      <c r="C7481" s="84"/>
      <c r="D7481" s="83"/>
      <c r="E7481" s="81"/>
      <c r="F7481" s="81"/>
      <c r="G7481" s="81"/>
      <c r="H7481" s="84"/>
    </row>
    <row r="7482" spans="1:8">
      <c r="A7482" s="82"/>
      <c r="B7482" s="82"/>
      <c r="C7482" s="84"/>
      <c r="D7482" s="83"/>
      <c r="E7482" s="81"/>
      <c r="F7482" s="81"/>
      <c r="G7482" s="81"/>
      <c r="H7482" s="84"/>
    </row>
    <row r="7483" spans="1:8">
      <c r="A7483" s="82"/>
      <c r="B7483" s="82"/>
      <c r="C7483" s="84"/>
      <c r="D7483" s="83"/>
      <c r="E7483" s="81"/>
      <c r="F7483" s="81"/>
      <c r="G7483" s="81"/>
      <c r="H7483" s="84"/>
    </row>
    <row r="7484" spans="1:8">
      <c r="A7484" s="82"/>
      <c r="B7484" s="82"/>
      <c r="C7484" s="84"/>
      <c r="D7484" s="83"/>
      <c r="E7484" s="81"/>
      <c r="F7484" s="81"/>
      <c r="G7484" s="81"/>
      <c r="H7484" s="84"/>
    </row>
    <row r="7485" spans="1:8">
      <c r="A7485" s="82"/>
      <c r="B7485" s="82"/>
      <c r="C7485" s="84"/>
      <c r="D7485" s="83"/>
      <c r="E7485" s="81"/>
      <c r="F7485" s="81"/>
      <c r="G7485" s="81"/>
      <c r="H7485" s="84"/>
    </row>
    <row r="7486" spans="1:8">
      <c r="A7486" s="82"/>
      <c r="B7486" s="82"/>
      <c r="C7486" s="84"/>
      <c r="D7486" s="83"/>
      <c r="E7486" s="81"/>
      <c r="F7486" s="81"/>
      <c r="G7486" s="81"/>
      <c r="H7486" s="84"/>
    </row>
    <row r="7487" spans="1:8">
      <c r="A7487" s="82"/>
      <c r="B7487" s="82"/>
      <c r="C7487" s="84"/>
      <c r="D7487" s="83"/>
      <c r="E7487" s="81"/>
      <c r="F7487" s="81"/>
      <c r="G7487" s="81"/>
      <c r="H7487" s="84"/>
    </row>
    <row r="7488" spans="1:8">
      <c r="A7488" s="82"/>
      <c r="B7488" s="82"/>
      <c r="C7488" s="84"/>
      <c r="D7488" s="83"/>
      <c r="E7488" s="81"/>
      <c r="F7488" s="81"/>
      <c r="G7488" s="81"/>
      <c r="H7488" s="84"/>
    </row>
    <row r="7489" spans="1:8">
      <c r="A7489" s="82"/>
      <c r="B7489" s="82"/>
      <c r="C7489" s="84"/>
      <c r="D7489" s="83"/>
      <c r="E7489" s="81"/>
      <c r="F7489" s="81"/>
      <c r="G7489" s="81"/>
      <c r="H7489" s="84"/>
    </row>
    <row r="7490" spans="1:8">
      <c r="A7490" s="82"/>
      <c r="B7490" s="82"/>
      <c r="C7490" s="84"/>
      <c r="D7490" s="83"/>
      <c r="E7490" s="81"/>
      <c r="F7490" s="81"/>
      <c r="G7490" s="81"/>
      <c r="H7490" s="84"/>
    </row>
    <row r="7491" spans="1:8">
      <c r="A7491" s="82"/>
      <c r="B7491" s="82"/>
      <c r="C7491" s="84"/>
      <c r="D7491" s="83"/>
      <c r="E7491" s="81"/>
      <c r="F7491" s="81"/>
      <c r="G7491" s="81"/>
      <c r="H7491" s="84"/>
    </row>
    <row r="7492" spans="1:8">
      <c r="A7492" s="82"/>
      <c r="B7492" s="82"/>
      <c r="C7492" s="84"/>
      <c r="D7492" s="83"/>
      <c r="E7492" s="81"/>
      <c r="F7492" s="81"/>
      <c r="G7492" s="81"/>
      <c r="H7492" s="84"/>
    </row>
    <row r="7493" spans="1:8">
      <c r="A7493" s="82"/>
      <c r="B7493" s="82"/>
      <c r="C7493" s="84"/>
      <c r="D7493" s="83"/>
      <c r="E7493" s="81"/>
      <c r="F7493" s="81"/>
      <c r="G7493" s="81"/>
      <c r="H7493" s="84"/>
    </row>
    <row r="7494" spans="1:8">
      <c r="A7494" s="82"/>
      <c r="B7494" s="82"/>
      <c r="C7494" s="84"/>
      <c r="D7494" s="83"/>
      <c r="E7494" s="81"/>
      <c r="F7494" s="81"/>
      <c r="G7494" s="81"/>
      <c r="H7494" s="84"/>
    </row>
    <row r="7495" spans="1:8">
      <c r="A7495" s="82"/>
      <c r="B7495" s="82"/>
      <c r="C7495" s="84"/>
      <c r="D7495" s="83"/>
      <c r="E7495" s="81"/>
      <c r="F7495" s="81"/>
      <c r="G7495" s="81"/>
      <c r="H7495" s="84"/>
    </row>
    <row r="7496" spans="1:8">
      <c r="A7496" s="82"/>
      <c r="B7496" s="82"/>
      <c r="C7496" s="84"/>
      <c r="D7496" s="83"/>
      <c r="E7496" s="81"/>
      <c r="F7496" s="81"/>
      <c r="G7496" s="81"/>
      <c r="H7496" s="84"/>
    </row>
    <row r="7497" spans="1:8">
      <c r="A7497" s="82"/>
      <c r="B7497" s="82"/>
      <c r="C7497" s="84"/>
      <c r="D7497" s="83"/>
      <c r="E7497" s="81"/>
      <c r="F7497" s="81"/>
      <c r="G7497" s="81"/>
      <c r="H7497" s="84"/>
    </row>
    <row r="7498" spans="1:8">
      <c r="A7498" s="82"/>
      <c r="B7498" s="82"/>
      <c r="C7498" s="84"/>
      <c r="D7498" s="83"/>
      <c r="E7498" s="81"/>
      <c r="F7498" s="81"/>
      <c r="G7498" s="81"/>
      <c r="H7498" s="84"/>
    </row>
    <row r="7499" spans="1:8">
      <c r="A7499" s="82"/>
      <c r="B7499" s="82"/>
      <c r="C7499" s="84"/>
      <c r="D7499" s="83"/>
      <c r="E7499" s="81"/>
      <c r="F7499" s="81"/>
      <c r="G7499" s="81"/>
      <c r="H7499" s="84"/>
    </row>
    <row r="7500" spans="1:8">
      <c r="A7500" s="82"/>
      <c r="B7500" s="82"/>
      <c r="C7500" s="84"/>
      <c r="D7500" s="83"/>
      <c r="E7500" s="81"/>
      <c r="F7500" s="81"/>
      <c r="G7500" s="81"/>
      <c r="H7500" s="84"/>
    </row>
    <row r="7501" spans="1:8">
      <c r="A7501" s="82"/>
      <c r="B7501" s="82"/>
      <c r="C7501" s="84"/>
      <c r="D7501" s="83"/>
      <c r="E7501" s="81"/>
      <c r="F7501" s="81"/>
      <c r="G7501" s="81"/>
      <c r="H7501" s="84"/>
    </row>
    <row r="7502" spans="1:8">
      <c r="A7502" s="82"/>
      <c r="B7502" s="82"/>
      <c r="C7502" s="84"/>
      <c r="D7502" s="83"/>
      <c r="E7502" s="81"/>
      <c r="F7502" s="81"/>
      <c r="G7502" s="81"/>
      <c r="H7502" s="84"/>
    </row>
    <row r="7503" spans="1:8">
      <c r="A7503" s="82"/>
      <c r="B7503" s="82"/>
      <c r="C7503" s="84"/>
      <c r="D7503" s="83"/>
      <c r="E7503" s="81"/>
      <c r="F7503" s="81"/>
      <c r="G7503" s="81"/>
      <c r="H7503" s="84"/>
    </row>
    <row r="7504" spans="1:8">
      <c r="A7504" s="82"/>
      <c r="B7504" s="82"/>
      <c r="C7504" s="84"/>
      <c r="D7504" s="83"/>
      <c r="E7504" s="81"/>
      <c r="F7504" s="81"/>
      <c r="G7504" s="81"/>
      <c r="H7504" s="84"/>
    </row>
    <row r="7505" spans="1:8">
      <c r="A7505" s="82"/>
      <c r="B7505" s="82"/>
      <c r="C7505" s="84"/>
      <c r="D7505" s="83"/>
      <c r="E7505" s="81"/>
      <c r="F7505" s="81"/>
      <c r="G7505" s="81"/>
      <c r="H7505" s="84"/>
    </row>
    <row r="7506" spans="1:8">
      <c r="A7506" s="82"/>
      <c r="B7506" s="82"/>
      <c r="C7506" s="84"/>
      <c r="D7506" s="83"/>
      <c r="E7506" s="81"/>
      <c r="F7506" s="81"/>
      <c r="G7506" s="81"/>
      <c r="H7506" s="84"/>
    </row>
    <row r="7507" spans="1:8">
      <c r="A7507" s="82"/>
      <c r="B7507" s="82"/>
      <c r="C7507" s="84"/>
      <c r="D7507" s="83"/>
      <c r="E7507" s="81"/>
      <c r="F7507" s="81"/>
      <c r="G7507" s="81"/>
      <c r="H7507" s="84"/>
    </row>
    <row r="7508" spans="1:8">
      <c r="A7508" s="82"/>
      <c r="B7508" s="82"/>
      <c r="C7508" s="84"/>
      <c r="D7508" s="83"/>
      <c r="E7508" s="81"/>
      <c r="F7508" s="81"/>
      <c r="G7508" s="81"/>
      <c r="H7508" s="84"/>
    </row>
    <row r="7509" spans="1:8">
      <c r="A7509" s="82"/>
      <c r="B7509" s="82"/>
      <c r="C7509" s="84"/>
      <c r="D7509" s="83"/>
      <c r="E7509" s="81"/>
      <c r="F7509" s="81"/>
      <c r="G7509" s="81"/>
      <c r="H7509" s="84"/>
    </row>
    <row r="7510" spans="1:8">
      <c r="A7510" s="82"/>
      <c r="B7510" s="82"/>
      <c r="C7510" s="84"/>
      <c r="D7510" s="83"/>
      <c r="E7510" s="81"/>
      <c r="F7510" s="81"/>
      <c r="G7510" s="81"/>
      <c r="H7510" s="84"/>
    </row>
    <row r="7511" spans="1:8">
      <c r="A7511" s="82"/>
      <c r="B7511" s="82"/>
      <c r="C7511" s="84"/>
      <c r="D7511" s="83"/>
      <c r="E7511" s="81"/>
      <c r="F7511" s="81"/>
      <c r="G7511" s="81"/>
      <c r="H7511" s="84"/>
    </row>
    <row r="7512" spans="1:8">
      <c r="A7512" s="82"/>
      <c r="B7512" s="82"/>
      <c r="C7512" s="84"/>
      <c r="D7512" s="83"/>
      <c r="E7512" s="81"/>
      <c r="F7512" s="81"/>
      <c r="G7512" s="81"/>
      <c r="H7512" s="84"/>
    </row>
    <row r="7513" spans="1:8">
      <c r="A7513" s="82"/>
      <c r="B7513" s="82"/>
      <c r="C7513" s="84"/>
      <c r="D7513" s="83"/>
      <c r="E7513" s="81"/>
      <c r="F7513" s="81"/>
      <c r="G7513" s="81"/>
      <c r="H7513" s="84"/>
    </row>
    <row r="7514" spans="1:8">
      <c r="A7514" s="82"/>
      <c r="B7514" s="82"/>
      <c r="C7514" s="84"/>
      <c r="D7514" s="83"/>
      <c r="E7514" s="81"/>
      <c r="F7514" s="81"/>
      <c r="G7514" s="81"/>
      <c r="H7514" s="84"/>
    </row>
    <row r="7515" spans="1:8">
      <c r="A7515" s="82"/>
      <c r="B7515" s="82"/>
      <c r="C7515" s="84"/>
      <c r="D7515" s="83"/>
      <c r="E7515" s="81"/>
      <c r="F7515" s="81"/>
      <c r="G7515" s="81"/>
      <c r="H7515" s="84"/>
    </row>
    <row r="7516" spans="1:8">
      <c r="A7516" s="82"/>
      <c r="B7516" s="82"/>
      <c r="C7516" s="84"/>
      <c r="D7516" s="83"/>
      <c r="E7516" s="81"/>
      <c r="F7516" s="81"/>
      <c r="G7516" s="81"/>
      <c r="H7516" s="84"/>
    </row>
    <row r="7517" spans="1:8">
      <c r="A7517" s="82"/>
      <c r="B7517" s="82"/>
      <c r="C7517" s="84"/>
      <c r="D7517" s="83"/>
      <c r="E7517" s="81"/>
      <c r="F7517" s="81"/>
      <c r="G7517" s="81"/>
      <c r="H7517" s="84"/>
    </row>
    <row r="7518" spans="1:8">
      <c r="A7518" s="82"/>
      <c r="B7518" s="82"/>
      <c r="C7518" s="84"/>
      <c r="D7518" s="83"/>
      <c r="E7518" s="81"/>
      <c r="F7518" s="81"/>
      <c r="G7518" s="81"/>
      <c r="H7518" s="84"/>
    </row>
    <row r="7519" spans="1:8">
      <c r="A7519" s="82"/>
      <c r="B7519" s="82"/>
      <c r="C7519" s="84"/>
      <c r="D7519" s="83"/>
      <c r="E7519" s="81"/>
      <c r="F7519" s="81"/>
      <c r="G7519" s="81"/>
      <c r="H7519" s="84"/>
    </row>
    <row r="7520" spans="1:8">
      <c r="A7520" s="82"/>
      <c r="B7520" s="82"/>
      <c r="C7520" s="84"/>
      <c r="D7520" s="83"/>
      <c r="E7520" s="81"/>
      <c r="F7520" s="81"/>
      <c r="G7520" s="81"/>
      <c r="H7520" s="84"/>
    </row>
    <row r="7521" spans="1:8">
      <c r="A7521" s="82"/>
      <c r="B7521" s="82"/>
      <c r="C7521" s="84"/>
      <c r="D7521" s="83"/>
      <c r="E7521" s="81"/>
      <c r="F7521" s="81"/>
      <c r="G7521" s="81"/>
      <c r="H7521" s="84"/>
    </row>
    <row r="7522" spans="1:8">
      <c r="A7522" s="82"/>
      <c r="B7522" s="82"/>
      <c r="C7522" s="84"/>
      <c r="D7522" s="83"/>
      <c r="E7522" s="81"/>
      <c r="F7522" s="81"/>
      <c r="G7522" s="81"/>
      <c r="H7522" s="84"/>
    </row>
    <row r="7523" spans="1:8">
      <c r="A7523" s="82"/>
      <c r="B7523" s="82"/>
      <c r="C7523" s="84"/>
      <c r="D7523" s="83"/>
      <c r="E7523" s="81"/>
      <c r="F7523" s="81"/>
      <c r="G7523" s="81"/>
      <c r="H7523" s="84"/>
    </row>
    <row r="7524" spans="1:8">
      <c r="A7524" s="82"/>
      <c r="B7524" s="82"/>
      <c r="C7524" s="84"/>
      <c r="D7524" s="83"/>
      <c r="E7524" s="81"/>
      <c r="F7524" s="81"/>
      <c r="G7524" s="81"/>
      <c r="H7524" s="84"/>
    </row>
    <row r="7525" spans="1:8">
      <c r="A7525" s="82"/>
      <c r="B7525" s="82"/>
      <c r="C7525" s="84"/>
      <c r="D7525" s="83"/>
      <c r="E7525" s="81"/>
      <c r="F7525" s="81"/>
      <c r="G7525" s="81"/>
      <c r="H7525" s="84"/>
    </row>
    <row r="7526" spans="1:8">
      <c r="A7526" s="82"/>
      <c r="B7526" s="82"/>
      <c r="C7526" s="84"/>
      <c r="D7526" s="83"/>
      <c r="E7526" s="81"/>
      <c r="F7526" s="81"/>
      <c r="G7526" s="81"/>
      <c r="H7526" s="84"/>
    </row>
    <row r="7527" spans="1:8">
      <c r="A7527" s="82"/>
      <c r="B7527" s="82"/>
      <c r="C7527" s="84"/>
      <c r="D7527" s="83"/>
      <c r="E7527" s="81"/>
      <c r="F7527" s="81"/>
      <c r="G7527" s="81"/>
      <c r="H7527" s="84"/>
    </row>
    <row r="7528" spans="1:8">
      <c r="A7528" s="82"/>
      <c r="B7528" s="82"/>
      <c r="C7528" s="84"/>
      <c r="D7528" s="83"/>
      <c r="E7528" s="81"/>
      <c r="F7528" s="81"/>
      <c r="G7528" s="81"/>
      <c r="H7528" s="84"/>
    </row>
    <row r="7529" spans="1:8">
      <c r="A7529" s="82"/>
      <c r="B7529" s="82"/>
      <c r="C7529" s="84"/>
      <c r="D7529" s="83"/>
      <c r="E7529" s="81"/>
      <c r="F7529" s="81"/>
      <c r="G7529" s="81"/>
      <c r="H7529" s="84"/>
    </row>
    <row r="7530" spans="1:8">
      <c r="A7530" s="82"/>
      <c r="B7530" s="82"/>
      <c r="C7530" s="84"/>
      <c r="D7530" s="83"/>
      <c r="E7530" s="81"/>
      <c r="F7530" s="81"/>
      <c r="G7530" s="81"/>
      <c r="H7530" s="84"/>
    </row>
    <row r="7531" spans="1:8">
      <c r="A7531" s="82"/>
      <c r="B7531" s="82"/>
      <c r="C7531" s="84"/>
      <c r="D7531" s="83"/>
      <c r="E7531" s="81"/>
      <c r="F7531" s="81"/>
      <c r="G7531" s="81"/>
      <c r="H7531" s="84"/>
    </row>
    <row r="7532" spans="1:8">
      <c r="A7532" s="82"/>
      <c r="B7532" s="82"/>
      <c r="C7532" s="84"/>
      <c r="D7532" s="83"/>
      <c r="E7532" s="81"/>
      <c r="F7532" s="81"/>
      <c r="G7532" s="81"/>
      <c r="H7532" s="84"/>
    </row>
    <row r="7533" spans="1:8">
      <c r="A7533" s="82"/>
      <c r="B7533" s="82"/>
      <c r="C7533" s="84"/>
      <c r="D7533" s="83"/>
      <c r="E7533" s="81"/>
      <c r="F7533" s="81"/>
      <c r="G7533" s="81"/>
      <c r="H7533" s="84"/>
    </row>
    <row r="7534" spans="1:8">
      <c r="A7534" s="82"/>
      <c r="B7534" s="82"/>
      <c r="C7534" s="84"/>
      <c r="D7534" s="83"/>
      <c r="E7534" s="81"/>
      <c r="F7534" s="81"/>
      <c r="G7534" s="81"/>
      <c r="H7534" s="84"/>
    </row>
    <row r="7535" spans="1:8">
      <c r="A7535" s="82"/>
      <c r="B7535" s="82"/>
      <c r="C7535" s="84"/>
      <c r="D7535" s="83"/>
      <c r="E7535" s="81"/>
      <c r="F7535" s="81"/>
      <c r="G7535" s="81"/>
      <c r="H7535" s="84"/>
    </row>
    <row r="7536" spans="1:8">
      <c r="A7536" s="82"/>
      <c r="B7536" s="82"/>
      <c r="C7536" s="84"/>
      <c r="D7536" s="83"/>
      <c r="E7536" s="81"/>
      <c r="F7536" s="81"/>
      <c r="G7536" s="81"/>
      <c r="H7536" s="84"/>
    </row>
    <row r="7537" spans="1:8">
      <c r="A7537" s="82"/>
      <c r="B7537" s="82"/>
      <c r="C7537" s="84"/>
      <c r="D7537" s="83"/>
      <c r="E7537" s="81"/>
      <c r="F7537" s="81"/>
      <c r="G7537" s="81"/>
      <c r="H7537" s="84"/>
    </row>
    <row r="7538" spans="1:8">
      <c r="A7538" s="82"/>
      <c r="B7538" s="82"/>
      <c r="C7538" s="84"/>
      <c r="D7538" s="83"/>
      <c r="E7538" s="81"/>
      <c r="F7538" s="81"/>
      <c r="G7538" s="81"/>
      <c r="H7538" s="84"/>
    </row>
    <row r="7539" spans="1:8">
      <c r="A7539" s="82"/>
      <c r="B7539" s="82"/>
      <c r="C7539" s="84"/>
      <c r="D7539" s="83"/>
      <c r="E7539" s="81"/>
      <c r="F7539" s="81"/>
      <c r="G7539" s="81"/>
      <c r="H7539" s="84"/>
    </row>
    <row r="7540" spans="1:8">
      <c r="A7540" s="82"/>
      <c r="B7540" s="82"/>
      <c r="C7540" s="84"/>
      <c r="D7540" s="83"/>
      <c r="E7540" s="81"/>
      <c r="F7540" s="81"/>
      <c r="G7540" s="81"/>
      <c r="H7540" s="84"/>
    </row>
    <row r="7541" spans="1:8">
      <c r="A7541" s="82"/>
      <c r="B7541" s="82"/>
      <c r="C7541" s="84"/>
      <c r="D7541" s="83"/>
      <c r="E7541" s="81"/>
      <c r="F7541" s="81"/>
      <c r="G7541" s="81"/>
      <c r="H7541" s="84"/>
    </row>
    <row r="7542" spans="1:8">
      <c r="A7542" s="82"/>
      <c r="B7542" s="82"/>
      <c r="C7542" s="84"/>
      <c r="D7542" s="83"/>
      <c r="E7542" s="81"/>
      <c r="F7542" s="81"/>
      <c r="G7542" s="81"/>
      <c r="H7542" s="84"/>
    </row>
    <row r="7543" spans="1:8">
      <c r="A7543" s="82"/>
      <c r="B7543" s="82"/>
      <c r="C7543" s="84"/>
      <c r="D7543" s="83"/>
      <c r="E7543" s="81"/>
      <c r="F7543" s="81"/>
      <c r="G7543" s="81"/>
      <c r="H7543" s="84"/>
    </row>
    <row r="7544" spans="1:8">
      <c r="A7544" s="82"/>
      <c r="B7544" s="82"/>
      <c r="C7544" s="84"/>
      <c r="D7544" s="83"/>
      <c r="E7544" s="81"/>
      <c r="F7544" s="81"/>
      <c r="G7544" s="81"/>
      <c r="H7544" s="84"/>
    </row>
    <row r="7545" spans="1:8">
      <c r="A7545" s="82"/>
      <c r="B7545" s="82"/>
      <c r="C7545" s="84"/>
      <c r="D7545" s="83"/>
      <c r="E7545" s="81"/>
      <c r="F7545" s="81"/>
      <c r="G7545" s="81"/>
      <c r="H7545" s="84"/>
    </row>
    <row r="7546" spans="1:8">
      <c r="A7546" s="82"/>
      <c r="B7546" s="82"/>
      <c r="C7546" s="84"/>
      <c r="D7546" s="83"/>
      <c r="E7546" s="81"/>
      <c r="F7546" s="81"/>
      <c r="G7546" s="81"/>
      <c r="H7546" s="84"/>
    </row>
    <row r="7547" spans="1:8">
      <c r="A7547" s="82"/>
      <c r="B7547" s="82"/>
      <c r="C7547" s="84"/>
      <c r="D7547" s="83"/>
      <c r="E7547" s="81"/>
      <c r="F7547" s="81"/>
      <c r="G7547" s="81"/>
      <c r="H7547" s="84"/>
    </row>
    <row r="7548" spans="1:8">
      <c r="A7548" s="82"/>
      <c r="B7548" s="82"/>
      <c r="C7548" s="84"/>
      <c r="D7548" s="83"/>
      <c r="E7548" s="81"/>
      <c r="F7548" s="81"/>
      <c r="G7548" s="81"/>
      <c r="H7548" s="84"/>
    </row>
    <row r="7549" spans="1:8">
      <c r="A7549" s="82"/>
      <c r="B7549" s="82"/>
      <c r="C7549" s="84"/>
      <c r="D7549" s="83"/>
      <c r="E7549" s="81"/>
      <c r="F7549" s="81"/>
      <c r="G7549" s="81"/>
      <c r="H7549" s="84"/>
    </row>
    <row r="7550" spans="1:8">
      <c r="A7550" s="82"/>
      <c r="B7550" s="82"/>
      <c r="C7550" s="84"/>
      <c r="D7550" s="83"/>
      <c r="E7550" s="81"/>
      <c r="F7550" s="81"/>
      <c r="G7550" s="81"/>
      <c r="H7550" s="84"/>
    </row>
    <row r="7551" spans="1:8">
      <c r="A7551" s="82"/>
      <c r="B7551" s="82"/>
      <c r="C7551" s="84"/>
      <c r="D7551" s="83"/>
      <c r="E7551" s="81"/>
      <c r="F7551" s="81"/>
      <c r="G7551" s="81"/>
      <c r="H7551" s="84"/>
    </row>
    <row r="7552" spans="1:8">
      <c r="A7552" s="82"/>
      <c r="B7552" s="82"/>
      <c r="C7552" s="84"/>
      <c r="D7552" s="83"/>
      <c r="E7552" s="81"/>
      <c r="F7552" s="81"/>
      <c r="G7552" s="81"/>
      <c r="H7552" s="84"/>
    </row>
    <row r="7553" spans="1:8">
      <c r="A7553" s="82"/>
      <c r="B7553" s="82"/>
      <c r="C7553" s="84"/>
      <c r="D7553" s="83"/>
      <c r="E7553" s="81"/>
      <c r="F7553" s="81"/>
      <c r="G7553" s="81"/>
      <c r="H7553" s="84"/>
    </row>
    <row r="7554" spans="1:8">
      <c r="A7554" s="82"/>
      <c r="B7554" s="82"/>
      <c r="C7554" s="84"/>
      <c r="D7554" s="83"/>
      <c r="E7554" s="81"/>
      <c r="F7554" s="81"/>
      <c r="G7554" s="81"/>
      <c r="H7554" s="84"/>
    </row>
    <row r="7555" spans="1:8">
      <c r="A7555" s="82"/>
      <c r="B7555" s="82"/>
      <c r="C7555" s="84"/>
      <c r="D7555" s="83"/>
      <c r="E7555" s="81"/>
      <c r="F7555" s="81"/>
      <c r="G7555" s="81"/>
      <c r="H7555" s="84"/>
    </row>
    <row r="7556" spans="1:8">
      <c r="A7556" s="82"/>
      <c r="B7556" s="82"/>
      <c r="C7556" s="84"/>
      <c r="D7556" s="83"/>
      <c r="E7556" s="81"/>
      <c r="F7556" s="81"/>
      <c r="G7556" s="81"/>
      <c r="H7556" s="84"/>
    </row>
    <row r="7557" spans="1:8">
      <c r="A7557" s="82"/>
      <c r="B7557" s="82"/>
      <c r="C7557" s="84"/>
      <c r="D7557" s="83"/>
      <c r="E7557" s="81"/>
      <c r="F7557" s="81"/>
      <c r="G7557" s="81"/>
      <c r="H7557" s="84"/>
    </row>
    <row r="7558" spans="1:8">
      <c r="A7558" s="82"/>
      <c r="B7558" s="82"/>
      <c r="C7558" s="84"/>
      <c r="D7558" s="83"/>
      <c r="E7558" s="81"/>
      <c r="F7558" s="81"/>
      <c r="G7558" s="81"/>
      <c r="H7558" s="84"/>
    </row>
    <row r="7559" spans="1:8">
      <c r="A7559" s="82"/>
      <c r="B7559" s="82"/>
      <c r="C7559" s="84"/>
      <c r="D7559" s="83"/>
      <c r="E7559" s="81"/>
      <c r="F7559" s="81"/>
      <c r="G7559" s="81"/>
      <c r="H7559" s="84"/>
    </row>
    <row r="7560" spans="1:8">
      <c r="A7560" s="82"/>
      <c r="B7560" s="82"/>
      <c r="C7560" s="84"/>
      <c r="D7560" s="83"/>
      <c r="E7560" s="81"/>
      <c r="F7560" s="81"/>
      <c r="G7560" s="81"/>
      <c r="H7560" s="84"/>
    </row>
    <row r="7561" spans="1:8">
      <c r="A7561" s="82"/>
      <c r="B7561" s="82"/>
      <c r="C7561" s="84"/>
      <c r="D7561" s="83"/>
      <c r="E7561" s="81"/>
      <c r="F7561" s="81"/>
      <c r="G7561" s="81"/>
      <c r="H7561" s="84"/>
    </row>
    <row r="7562" spans="1:8">
      <c r="A7562" s="82"/>
      <c r="B7562" s="82"/>
      <c r="C7562" s="84"/>
      <c r="D7562" s="83"/>
      <c r="E7562" s="81"/>
      <c r="F7562" s="81"/>
      <c r="G7562" s="81"/>
      <c r="H7562" s="84"/>
    </row>
    <row r="7563" spans="1:8">
      <c r="A7563" s="82"/>
      <c r="B7563" s="82"/>
      <c r="C7563" s="84"/>
      <c r="D7563" s="83"/>
      <c r="E7563" s="81"/>
      <c r="F7563" s="81"/>
      <c r="G7563" s="81"/>
      <c r="H7563" s="84"/>
    </row>
    <row r="7564" spans="1:8">
      <c r="A7564" s="82"/>
      <c r="B7564" s="82"/>
      <c r="C7564" s="84"/>
      <c r="D7564" s="83"/>
      <c r="E7564" s="81"/>
      <c r="F7564" s="81"/>
      <c r="G7564" s="81"/>
      <c r="H7564" s="84"/>
    </row>
    <row r="7565" spans="1:8">
      <c r="A7565" s="82"/>
      <c r="B7565" s="82"/>
      <c r="C7565" s="84"/>
      <c r="D7565" s="83"/>
      <c r="E7565" s="81"/>
      <c r="F7565" s="81"/>
      <c r="G7565" s="81"/>
      <c r="H7565" s="84"/>
    </row>
    <row r="7566" spans="1:8">
      <c r="A7566" s="82"/>
      <c r="B7566" s="82"/>
      <c r="C7566" s="84"/>
      <c r="D7566" s="83"/>
      <c r="E7566" s="81"/>
      <c r="F7566" s="81"/>
      <c r="G7566" s="81"/>
      <c r="H7566" s="84"/>
    </row>
    <row r="7567" spans="1:8">
      <c r="A7567" s="82"/>
      <c r="B7567" s="82"/>
      <c r="C7567" s="84"/>
      <c r="D7567" s="83"/>
      <c r="E7567" s="81"/>
      <c r="F7567" s="81"/>
      <c r="G7567" s="81"/>
      <c r="H7567" s="84"/>
    </row>
    <row r="7568" spans="1:8">
      <c r="A7568" s="82"/>
      <c r="B7568" s="82"/>
      <c r="C7568" s="84"/>
      <c r="D7568" s="83"/>
      <c r="E7568" s="81"/>
      <c r="F7568" s="81"/>
      <c r="G7568" s="81"/>
      <c r="H7568" s="84"/>
    </row>
    <row r="7569" spans="1:8">
      <c r="A7569" s="82"/>
      <c r="B7569" s="82"/>
      <c r="C7569" s="84"/>
      <c r="D7569" s="83"/>
      <c r="E7569" s="81"/>
      <c r="F7569" s="81"/>
      <c r="G7569" s="81"/>
      <c r="H7569" s="84"/>
    </row>
    <row r="7570" spans="1:8">
      <c r="A7570" s="82"/>
      <c r="B7570" s="82"/>
      <c r="C7570" s="84"/>
      <c r="D7570" s="83"/>
      <c r="E7570" s="81"/>
      <c r="F7570" s="81"/>
      <c r="G7570" s="81"/>
      <c r="H7570" s="84"/>
    </row>
    <row r="7571" spans="1:8">
      <c r="A7571" s="82"/>
      <c r="B7571" s="82"/>
      <c r="C7571" s="84"/>
      <c r="D7571" s="83"/>
      <c r="E7571" s="81"/>
      <c r="F7571" s="81"/>
      <c r="G7571" s="81"/>
      <c r="H7571" s="84"/>
    </row>
    <row r="7572" spans="1:8">
      <c r="A7572" s="82"/>
      <c r="B7572" s="82"/>
      <c r="C7572" s="84"/>
      <c r="D7572" s="83"/>
      <c r="E7572" s="81"/>
      <c r="F7572" s="81"/>
      <c r="G7572" s="81"/>
      <c r="H7572" s="84"/>
    </row>
    <row r="7573" spans="1:8">
      <c r="A7573" s="82"/>
      <c r="B7573" s="82"/>
      <c r="C7573" s="84"/>
      <c r="D7573" s="83"/>
      <c r="E7573" s="81"/>
      <c r="F7573" s="81"/>
      <c r="G7573" s="81"/>
      <c r="H7573" s="84"/>
    </row>
    <row r="7574" spans="1:8">
      <c r="A7574" s="82"/>
      <c r="B7574" s="82"/>
      <c r="C7574" s="84"/>
      <c r="D7574" s="83"/>
      <c r="E7574" s="81"/>
      <c r="F7574" s="81"/>
      <c r="G7574" s="81"/>
      <c r="H7574" s="84"/>
    </row>
    <row r="7575" spans="1:8">
      <c r="A7575" s="82"/>
      <c r="B7575" s="82"/>
      <c r="C7575" s="84"/>
      <c r="D7575" s="83"/>
      <c r="E7575" s="81"/>
      <c r="F7575" s="81"/>
      <c r="G7575" s="81"/>
      <c r="H7575" s="84"/>
    </row>
    <row r="7576" spans="1:8">
      <c r="A7576" s="82"/>
      <c r="B7576" s="82"/>
      <c r="C7576" s="84"/>
      <c r="D7576" s="83"/>
      <c r="E7576" s="81"/>
      <c r="F7576" s="81"/>
      <c r="G7576" s="81"/>
      <c r="H7576" s="84"/>
    </row>
    <row r="7577" spans="1:8">
      <c r="A7577" s="82"/>
      <c r="B7577" s="82"/>
      <c r="C7577" s="84"/>
      <c r="D7577" s="83"/>
      <c r="E7577" s="81"/>
      <c r="F7577" s="81"/>
      <c r="G7577" s="81"/>
      <c r="H7577" s="84"/>
    </row>
    <row r="7578" spans="1:8">
      <c r="A7578" s="82"/>
      <c r="B7578" s="82"/>
      <c r="C7578" s="84"/>
      <c r="D7578" s="83"/>
      <c r="E7578" s="81"/>
      <c r="F7578" s="81"/>
      <c r="G7578" s="81"/>
      <c r="H7578" s="84"/>
    </row>
    <row r="7579" spans="1:8">
      <c r="A7579" s="82"/>
      <c r="B7579" s="82"/>
      <c r="C7579" s="84"/>
      <c r="D7579" s="83"/>
      <c r="E7579" s="81"/>
      <c r="F7579" s="81"/>
      <c r="G7579" s="81"/>
      <c r="H7579" s="84"/>
    </row>
    <row r="7580" spans="1:8">
      <c r="A7580" s="82"/>
      <c r="B7580" s="82"/>
      <c r="C7580" s="84"/>
      <c r="D7580" s="83"/>
      <c r="E7580" s="81"/>
      <c r="F7580" s="81"/>
      <c r="G7580" s="81"/>
      <c r="H7580" s="84"/>
    </row>
    <row r="7581" spans="1:8">
      <c r="A7581" s="82"/>
      <c r="B7581" s="82"/>
      <c r="C7581" s="84"/>
      <c r="D7581" s="83"/>
      <c r="E7581" s="81"/>
      <c r="F7581" s="81"/>
      <c r="G7581" s="81"/>
      <c r="H7581" s="84"/>
    </row>
    <row r="7582" spans="1:8">
      <c r="A7582" s="82"/>
      <c r="B7582" s="82"/>
      <c r="C7582" s="84"/>
      <c r="D7582" s="83"/>
      <c r="E7582" s="81"/>
      <c r="F7582" s="81"/>
      <c r="G7582" s="81"/>
      <c r="H7582" s="84"/>
    </row>
    <row r="7583" spans="1:8">
      <c r="A7583" s="82"/>
      <c r="B7583" s="82"/>
      <c r="C7583" s="84"/>
      <c r="D7583" s="83"/>
      <c r="E7583" s="81"/>
      <c r="F7583" s="81"/>
      <c r="G7583" s="81"/>
      <c r="H7583" s="84"/>
    </row>
    <row r="7584" spans="1:8">
      <c r="A7584" s="82"/>
      <c r="B7584" s="82"/>
      <c r="C7584" s="84"/>
      <c r="D7584" s="83"/>
      <c r="E7584" s="81"/>
      <c r="F7584" s="81"/>
      <c r="G7584" s="81"/>
      <c r="H7584" s="84"/>
    </row>
    <row r="7585" spans="1:8">
      <c r="A7585" s="82"/>
      <c r="B7585" s="82"/>
      <c r="C7585" s="84"/>
      <c r="D7585" s="83"/>
      <c r="E7585" s="81"/>
      <c r="F7585" s="81"/>
      <c r="G7585" s="81"/>
      <c r="H7585" s="84"/>
    </row>
    <row r="7586" spans="1:8">
      <c r="A7586" s="82"/>
      <c r="B7586" s="82"/>
      <c r="C7586" s="84"/>
      <c r="D7586" s="83"/>
      <c r="E7586" s="81"/>
      <c r="F7586" s="81"/>
      <c r="G7586" s="81"/>
      <c r="H7586" s="84"/>
    </row>
    <row r="7587" spans="1:8">
      <c r="A7587" s="82"/>
      <c r="B7587" s="82"/>
      <c r="C7587" s="84"/>
      <c r="D7587" s="83"/>
      <c r="E7587" s="81"/>
      <c r="F7587" s="81"/>
      <c r="G7587" s="81"/>
      <c r="H7587" s="84"/>
    </row>
    <row r="7588" spans="1:8">
      <c r="A7588" s="82"/>
      <c r="B7588" s="82"/>
      <c r="C7588" s="84"/>
      <c r="D7588" s="83"/>
      <c r="E7588" s="81"/>
      <c r="F7588" s="81"/>
      <c r="G7588" s="81"/>
      <c r="H7588" s="84"/>
    </row>
    <row r="7589" spans="1:8">
      <c r="A7589" s="82"/>
      <c r="B7589" s="82"/>
      <c r="C7589" s="84"/>
      <c r="D7589" s="83"/>
      <c r="E7589" s="81"/>
      <c r="F7589" s="81"/>
      <c r="G7589" s="81"/>
      <c r="H7589" s="84"/>
    </row>
    <row r="7590" spans="1:8">
      <c r="A7590" s="82"/>
      <c r="B7590" s="82"/>
      <c r="C7590" s="84"/>
      <c r="D7590" s="83"/>
      <c r="E7590" s="81"/>
      <c r="F7590" s="81"/>
      <c r="G7590" s="81"/>
      <c r="H7590" s="84"/>
    </row>
    <row r="7591" spans="1:8">
      <c r="A7591" s="82"/>
      <c r="B7591" s="82"/>
      <c r="C7591" s="84"/>
      <c r="D7591" s="83"/>
      <c r="E7591" s="81"/>
      <c r="F7591" s="81"/>
      <c r="G7591" s="81"/>
      <c r="H7591" s="84"/>
    </row>
    <row r="7592" spans="1:8">
      <c r="A7592" s="82"/>
      <c r="B7592" s="82"/>
      <c r="C7592" s="84"/>
      <c r="D7592" s="83"/>
      <c r="E7592" s="81"/>
      <c r="F7592" s="81"/>
      <c r="G7592" s="81"/>
      <c r="H7592" s="84"/>
    </row>
    <row r="7593" spans="1:8">
      <c r="A7593" s="82"/>
      <c r="B7593" s="82"/>
      <c r="C7593" s="84"/>
      <c r="D7593" s="83"/>
      <c r="E7593" s="81"/>
      <c r="F7593" s="81"/>
      <c r="G7593" s="81"/>
      <c r="H7593" s="84"/>
    </row>
    <row r="7594" spans="1:8">
      <c r="A7594" s="82"/>
      <c r="B7594" s="82"/>
      <c r="C7594" s="84"/>
      <c r="D7594" s="83"/>
      <c r="E7594" s="81"/>
      <c r="F7594" s="81"/>
      <c r="G7594" s="81"/>
      <c r="H7594" s="84"/>
    </row>
    <row r="7595" spans="1:8">
      <c r="A7595" s="82"/>
      <c r="B7595" s="82"/>
      <c r="C7595" s="84"/>
      <c r="D7595" s="83"/>
      <c r="E7595" s="81"/>
      <c r="F7595" s="81"/>
      <c r="G7595" s="81"/>
      <c r="H7595" s="84"/>
    </row>
    <row r="7596" spans="1:8">
      <c r="A7596" s="82"/>
      <c r="B7596" s="82"/>
      <c r="C7596" s="84"/>
      <c r="D7596" s="83"/>
      <c r="E7596" s="81"/>
      <c r="F7596" s="81"/>
      <c r="G7596" s="81"/>
      <c r="H7596" s="84"/>
    </row>
    <row r="7597" spans="1:8">
      <c r="A7597" s="82"/>
      <c r="B7597" s="82"/>
      <c r="C7597" s="84"/>
      <c r="D7597" s="83"/>
      <c r="E7597" s="81"/>
      <c r="F7597" s="81"/>
      <c r="G7597" s="81"/>
      <c r="H7597" s="84"/>
    </row>
    <row r="7598" spans="1:8">
      <c r="A7598" s="82"/>
      <c r="B7598" s="82"/>
      <c r="C7598" s="84"/>
      <c r="D7598" s="83"/>
      <c r="E7598" s="81"/>
      <c r="F7598" s="81"/>
      <c r="G7598" s="81"/>
      <c r="H7598" s="84"/>
    </row>
    <row r="7599" spans="1:8">
      <c r="A7599" s="82"/>
      <c r="B7599" s="82"/>
      <c r="C7599" s="84"/>
      <c r="D7599" s="83"/>
      <c r="E7599" s="81"/>
      <c r="F7599" s="81"/>
      <c r="G7599" s="81"/>
      <c r="H7599" s="84"/>
    </row>
    <row r="7600" spans="1:8">
      <c r="A7600" s="82"/>
      <c r="B7600" s="82"/>
      <c r="C7600" s="84"/>
      <c r="D7600" s="83"/>
      <c r="E7600" s="81"/>
      <c r="F7600" s="81"/>
      <c r="G7600" s="81"/>
      <c r="H7600" s="84"/>
    </row>
    <row r="7601" spans="1:8">
      <c r="A7601" s="82"/>
      <c r="B7601" s="82"/>
      <c r="C7601" s="84"/>
      <c r="D7601" s="83"/>
      <c r="E7601" s="81"/>
      <c r="F7601" s="81"/>
      <c r="G7601" s="81"/>
      <c r="H7601" s="84"/>
    </row>
    <row r="7602" spans="1:8">
      <c r="A7602" s="82"/>
      <c r="B7602" s="82"/>
      <c r="C7602" s="84"/>
      <c r="D7602" s="83"/>
      <c r="E7602" s="81"/>
      <c r="F7602" s="81"/>
      <c r="G7602" s="81"/>
      <c r="H7602" s="84"/>
    </row>
    <row r="7603" spans="1:8">
      <c r="A7603" s="82"/>
      <c r="B7603" s="82"/>
      <c r="C7603" s="84"/>
      <c r="D7603" s="83"/>
      <c r="E7603" s="81"/>
      <c r="F7603" s="81"/>
      <c r="G7603" s="81"/>
      <c r="H7603" s="84"/>
    </row>
    <row r="7604" spans="1:8">
      <c r="A7604" s="82"/>
      <c r="B7604" s="82"/>
      <c r="C7604" s="84"/>
      <c r="D7604" s="83"/>
      <c r="E7604" s="81"/>
      <c r="F7604" s="81"/>
      <c r="G7604" s="81"/>
      <c r="H7604" s="84"/>
    </row>
    <row r="7605" spans="1:8">
      <c r="A7605" s="82"/>
      <c r="B7605" s="82"/>
      <c r="C7605" s="84"/>
      <c r="D7605" s="83"/>
      <c r="E7605" s="81"/>
      <c r="F7605" s="81"/>
      <c r="G7605" s="81"/>
      <c r="H7605" s="84"/>
    </row>
    <row r="7606" spans="1:8">
      <c r="A7606" s="82"/>
      <c r="B7606" s="82"/>
      <c r="C7606" s="84"/>
      <c r="D7606" s="83"/>
      <c r="E7606" s="81"/>
      <c r="F7606" s="81"/>
      <c r="G7606" s="81"/>
      <c r="H7606" s="84"/>
    </row>
    <row r="7607" spans="1:8">
      <c r="A7607" s="82"/>
      <c r="B7607" s="82"/>
      <c r="C7607" s="84"/>
      <c r="D7607" s="83"/>
      <c r="E7607" s="81"/>
      <c r="F7607" s="81"/>
      <c r="G7607" s="81"/>
      <c r="H7607" s="84"/>
    </row>
    <row r="7608" spans="1:8">
      <c r="A7608" s="82"/>
      <c r="B7608" s="82"/>
      <c r="C7608" s="84"/>
      <c r="D7608" s="83"/>
      <c r="E7608" s="81"/>
      <c r="F7608" s="81"/>
      <c r="G7608" s="81"/>
      <c r="H7608" s="84"/>
    </row>
    <row r="7609" spans="1:8">
      <c r="A7609" s="82"/>
      <c r="B7609" s="82"/>
      <c r="C7609" s="84"/>
      <c r="D7609" s="83"/>
      <c r="E7609" s="81"/>
      <c r="F7609" s="81"/>
      <c r="G7609" s="81"/>
      <c r="H7609" s="84"/>
    </row>
    <row r="7610" spans="1:8">
      <c r="A7610" s="82"/>
      <c r="B7610" s="82"/>
      <c r="C7610" s="84"/>
      <c r="D7610" s="83"/>
      <c r="E7610" s="81"/>
      <c r="F7610" s="81"/>
      <c r="G7610" s="81"/>
      <c r="H7610" s="84"/>
    </row>
    <row r="7611" spans="1:8">
      <c r="A7611" s="82"/>
      <c r="B7611" s="82"/>
      <c r="C7611" s="84"/>
      <c r="D7611" s="83"/>
      <c r="E7611" s="81"/>
      <c r="F7611" s="81"/>
      <c r="G7611" s="81"/>
      <c r="H7611" s="84"/>
    </row>
    <row r="7612" spans="1:8">
      <c r="A7612" s="82"/>
      <c r="B7612" s="82"/>
      <c r="C7612" s="84"/>
      <c r="D7612" s="83"/>
      <c r="E7612" s="81"/>
      <c r="F7612" s="81"/>
      <c r="G7612" s="81"/>
      <c r="H7612" s="84"/>
    </row>
    <row r="7613" spans="1:8">
      <c r="A7613" s="82"/>
      <c r="B7613" s="82"/>
      <c r="C7613" s="84"/>
      <c r="D7613" s="83"/>
      <c r="E7613" s="81"/>
      <c r="F7613" s="81"/>
      <c r="G7613" s="81"/>
      <c r="H7613" s="84"/>
    </row>
    <row r="7614" spans="1:8">
      <c r="A7614" s="82"/>
      <c r="B7614" s="82"/>
      <c r="C7614" s="84"/>
      <c r="D7614" s="83"/>
      <c r="E7614" s="81"/>
      <c r="F7614" s="81"/>
      <c r="G7614" s="81"/>
      <c r="H7614" s="84"/>
    </row>
    <row r="7615" spans="1:8">
      <c r="A7615" s="82"/>
      <c r="B7615" s="82"/>
      <c r="C7615" s="84"/>
      <c r="D7615" s="83"/>
      <c r="E7615" s="81"/>
      <c r="F7615" s="81"/>
      <c r="G7615" s="81"/>
      <c r="H7615" s="84"/>
    </row>
    <row r="7616" spans="1:8">
      <c r="A7616" s="82"/>
      <c r="B7616" s="82"/>
      <c r="C7616" s="84"/>
      <c r="D7616" s="83"/>
      <c r="E7616" s="81"/>
      <c r="F7616" s="81"/>
      <c r="G7616" s="81"/>
      <c r="H7616" s="84"/>
    </row>
    <row r="7617" spans="1:8">
      <c r="A7617" s="82"/>
      <c r="B7617" s="82"/>
      <c r="C7617" s="84"/>
      <c r="D7617" s="83"/>
      <c r="E7617" s="81"/>
      <c r="F7617" s="81"/>
      <c r="G7617" s="81"/>
      <c r="H7617" s="84"/>
    </row>
    <row r="7618" spans="1:8">
      <c r="A7618" s="82"/>
      <c r="B7618" s="82"/>
      <c r="C7618" s="84"/>
      <c r="D7618" s="83"/>
      <c r="E7618" s="81"/>
      <c r="F7618" s="81"/>
      <c r="G7618" s="81"/>
      <c r="H7618" s="84"/>
    </row>
    <row r="7619" spans="1:8">
      <c r="A7619" s="82"/>
      <c r="B7619" s="82"/>
      <c r="C7619" s="84"/>
      <c r="D7619" s="83"/>
      <c r="E7619" s="81"/>
      <c r="F7619" s="81"/>
      <c r="G7619" s="81"/>
      <c r="H7619" s="84"/>
    </row>
    <row r="7620" spans="1:8">
      <c r="A7620" s="82"/>
      <c r="B7620" s="82"/>
      <c r="C7620" s="84"/>
      <c r="D7620" s="83"/>
      <c r="E7620" s="81"/>
      <c r="F7620" s="81"/>
      <c r="G7620" s="81"/>
      <c r="H7620" s="84"/>
    </row>
    <row r="7621" spans="1:8">
      <c r="A7621" s="82"/>
      <c r="B7621" s="82"/>
      <c r="C7621" s="84"/>
      <c r="D7621" s="83"/>
      <c r="E7621" s="81"/>
      <c r="F7621" s="81"/>
      <c r="G7621" s="81"/>
      <c r="H7621" s="84"/>
    </row>
    <row r="7622" spans="1:8">
      <c r="A7622" s="82"/>
      <c r="B7622" s="82"/>
      <c r="C7622" s="84"/>
      <c r="D7622" s="83"/>
      <c r="E7622" s="81"/>
      <c r="F7622" s="81"/>
      <c r="G7622" s="81"/>
      <c r="H7622" s="84"/>
    </row>
    <row r="7623" spans="1:8">
      <c r="A7623" s="82"/>
      <c r="B7623" s="82"/>
      <c r="C7623" s="84"/>
      <c r="D7623" s="83"/>
      <c r="E7623" s="81"/>
      <c r="F7623" s="81"/>
      <c r="G7623" s="81"/>
      <c r="H7623" s="84"/>
    </row>
    <row r="7624" spans="1:8">
      <c r="A7624" s="82"/>
      <c r="B7624" s="82"/>
      <c r="C7624" s="84"/>
      <c r="D7624" s="83"/>
      <c r="E7624" s="81"/>
      <c r="F7624" s="81"/>
      <c r="G7624" s="81"/>
      <c r="H7624" s="84"/>
    </row>
    <row r="7625" spans="1:8">
      <c r="A7625" s="82"/>
      <c r="B7625" s="82"/>
      <c r="C7625" s="84"/>
      <c r="D7625" s="83"/>
      <c r="E7625" s="81"/>
      <c r="F7625" s="81"/>
      <c r="G7625" s="81"/>
      <c r="H7625" s="84"/>
    </row>
    <row r="7626" spans="1:8">
      <c r="A7626" s="82"/>
      <c r="B7626" s="82"/>
      <c r="C7626" s="84"/>
      <c r="D7626" s="83"/>
      <c r="E7626" s="81"/>
      <c r="F7626" s="81"/>
      <c r="G7626" s="81"/>
      <c r="H7626" s="84"/>
    </row>
    <row r="7627" spans="1:8">
      <c r="A7627" s="82"/>
      <c r="B7627" s="82"/>
      <c r="C7627" s="84"/>
      <c r="D7627" s="83"/>
      <c r="E7627" s="81"/>
      <c r="F7627" s="81"/>
      <c r="G7627" s="81"/>
      <c r="H7627" s="84"/>
    </row>
    <row r="7628" spans="1:8">
      <c r="A7628" s="82"/>
      <c r="B7628" s="82"/>
      <c r="C7628" s="84"/>
      <c r="D7628" s="83"/>
      <c r="E7628" s="81"/>
      <c r="F7628" s="81"/>
      <c r="G7628" s="81"/>
      <c r="H7628" s="84"/>
    </row>
    <row r="7629" spans="1:8">
      <c r="A7629" s="82"/>
      <c r="B7629" s="82"/>
      <c r="C7629" s="84"/>
      <c r="D7629" s="83"/>
      <c r="E7629" s="81"/>
      <c r="F7629" s="81"/>
      <c r="G7629" s="81"/>
      <c r="H7629" s="84"/>
    </row>
    <row r="7630" spans="1:8">
      <c r="A7630" s="82"/>
      <c r="B7630" s="82"/>
      <c r="C7630" s="84"/>
      <c r="D7630" s="83"/>
      <c r="E7630" s="81"/>
      <c r="F7630" s="81"/>
      <c r="G7630" s="81"/>
      <c r="H7630" s="84"/>
    </row>
    <row r="7631" spans="1:8">
      <c r="A7631" s="82"/>
      <c r="B7631" s="82"/>
      <c r="C7631" s="84"/>
      <c r="D7631" s="83"/>
      <c r="E7631" s="81"/>
      <c r="F7631" s="81"/>
      <c r="G7631" s="81"/>
      <c r="H7631" s="84"/>
    </row>
    <row r="7632" spans="1:8">
      <c r="A7632" s="82"/>
      <c r="B7632" s="82"/>
      <c r="C7632" s="84"/>
      <c r="D7632" s="83"/>
      <c r="E7632" s="81"/>
      <c r="F7632" s="81"/>
      <c r="G7632" s="81"/>
      <c r="H7632" s="84"/>
    </row>
    <row r="7633" spans="1:8">
      <c r="A7633" s="82"/>
      <c r="B7633" s="82"/>
      <c r="C7633" s="84"/>
      <c r="D7633" s="83"/>
      <c r="E7633" s="81"/>
      <c r="F7633" s="81"/>
      <c r="G7633" s="81"/>
      <c r="H7633" s="84"/>
    </row>
    <row r="7634" spans="1:8">
      <c r="A7634" s="82"/>
      <c r="B7634" s="82"/>
      <c r="C7634" s="84"/>
      <c r="D7634" s="83"/>
      <c r="E7634" s="81"/>
      <c r="F7634" s="81"/>
      <c r="G7634" s="81"/>
      <c r="H7634" s="84"/>
    </row>
    <row r="7635" spans="1:8">
      <c r="A7635" s="82"/>
      <c r="B7635" s="82"/>
      <c r="C7635" s="84"/>
      <c r="D7635" s="83"/>
      <c r="E7635" s="81"/>
      <c r="F7635" s="81"/>
      <c r="G7635" s="81"/>
      <c r="H7635" s="84"/>
    </row>
    <row r="7636" spans="1:8">
      <c r="A7636" s="82"/>
      <c r="B7636" s="82"/>
      <c r="C7636" s="84"/>
      <c r="D7636" s="83"/>
      <c r="E7636" s="81"/>
      <c r="F7636" s="81"/>
      <c r="G7636" s="81"/>
      <c r="H7636" s="84"/>
    </row>
    <row r="7637" spans="1:8">
      <c r="A7637" s="82"/>
      <c r="B7637" s="82"/>
      <c r="C7637" s="84"/>
      <c r="D7637" s="83"/>
      <c r="E7637" s="81"/>
      <c r="F7637" s="81"/>
      <c r="G7637" s="81"/>
      <c r="H7637" s="84"/>
    </row>
    <row r="7638" spans="1:8">
      <c r="A7638" s="82"/>
      <c r="B7638" s="82"/>
      <c r="C7638" s="84"/>
      <c r="D7638" s="83"/>
      <c r="E7638" s="81"/>
      <c r="F7638" s="81"/>
      <c r="G7638" s="81"/>
      <c r="H7638" s="84"/>
    </row>
    <row r="7639" spans="1:8">
      <c r="A7639" s="82"/>
      <c r="B7639" s="82"/>
      <c r="C7639" s="84"/>
      <c r="D7639" s="83"/>
      <c r="E7639" s="81"/>
      <c r="F7639" s="81"/>
      <c r="G7639" s="81"/>
      <c r="H7639" s="84"/>
    </row>
    <row r="7640" spans="1:8">
      <c r="A7640" s="82"/>
      <c r="B7640" s="82"/>
      <c r="C7640" s="84"/>
      <c r="D7640" s="83"/>
      <c r="E7640" s="81"/>
      <c r="F7640" s="81"/>
      <c r="G7640" s="81"/>
      <c r="H7640" s="84"/>
    </row>
    <row r="7641" spans="1:8">
      <c r="A7641" s="82"/>
      <c r="B7641" s="82"/>
      <c r="C7641" s="84"/>
      <c r="D7641" s="83"/>
      <c r="E7641" s="81"/>
      <c r="F7641" s="81"/>
      <c r="G7641" s="81"/>
      <c r="H7641" s="84"/>
    </row>
    <row r="7642" spans="1:8">
      <c r="A7642" s="82"/>
      <c r="B7642" s="82"/>
      <c r="C7642" s="84"/>
      <c r="D7642" s="83"/>
      <c r="E7642" s="81"/>
      <c r="F7642" s="81"/>
      <c r="G7642" s="81"/>
      <c r="H7642" s="84"/>
    </row>
    <row r="7643" spans="1:8">
      <c r="A7643" s="82"/>
      <c r="B7643" s="82"/>
      <c r="C7643" s="84"/>
      <c r="D7643" s="83"/>
      <c r="E7643" s="81"/>
      <c r="F7643" s="81"/>
      <c r="G7643" s="81"/>
      <c r="H7643" s="84"/>
    </row>
    <row r="7644" spans="1:8">
      <c r="A7644" s="82"/>
      <c r="B7644" s="82"/>
      <c r="C7644" s="84"/>
      <c r="D7644" s="83"/>
      <c r="E7644" s="81"/>
      <c r="F7644" s="81"/>
      <c r="G7644" s="81"/>
      <c r="H7644" s="84"/>
    </row>
    <row r="7645" spans="1:8">
      <c r="A7645" s="82"/>
      <c r="B7645" s="82"/>
      <c r="C7645" s="84"/>
      <c r="D7645" s="83"/>
      <c r="E7645" s="81"/>
      <c r="F7645" s="81"/>
      <c r="G7645" s="81"/>
      <c r="H7645" s="84"/>
    </row>
    <row r="7646" spans="1:8">
      <c r="A7646" s="82"/>
      <c r="B7646" s="82"/>
      <c r="C7646" s="84"/>
      <c r="D7646" s="83"/>
      <c r="E7646" s="81"/>
      <c r="F7646" s="81"/>
      <c r="G7646" s="81"/>
      <c r="H7646" s="84"/>
    </row>
    <row r="7647" spans="1:8">
      <c r="A7647" s="82"/>
      <c r="B7647" s="82"/>
      <c r="C7647" s="84"/>
      <c r="D7647" s="83"/>
      <c r="E7647" s="81"/>
      <c r="F7647" s="81"/>
      <c r="G7647" s="81"/>
      <c r="H7647" s="84"/>
    </row>
    <row r="7648" spans="1:8">
      <c r="A7648" s="82"/>
      <c r="B7648" s="82"/>
      <c r="C7648" s="84"/>
      <c r="D7648" s="83"/>
      <c r="E7648" s="81"/>
      <c r="F7648" s="81"/>
      <c r="G7648" s="81"/>
      <c r="H7648" s="84"/>
    </row>
    <row r="7649" spans="1:8">
      <c r="A7649" s="82"/>
      <c r="B7649" s="82"/>
      <c r="C7649" s="84"/>
      <c r="D7649" s="83"/>
      <c r="E7649" s="81"/>
      <c r="F7649" s="81"/>
      <c r="G7649" s="81"/>
      <c r="H7649" s="84"/>
    </row>
    <row r="7650" spans="1:8">
      <c r="A7650" s="82"/>
      <c r="B7650" s="82"/>
      <c r="C7650" s="84"/>
      <c r="D7650" s="83"/>
      <c r="E7650" s="81"/>
      <c r="F7650" s="81"/>
      <c r="G7650" s="81"/>
      <c r="H7650" s="84"/>
    </row>
    <row r="7651" spans="1:8">
      <c r="A7651" s="82"/>
      <c r="B7651" s="82"/>
      <c r="C7651" s="84"/>
      <c r="D7651" s="83"/>
      <c r="E7651" s="81"/>
      <c r="F7651" s="81"/>
      <c r="G7651" s="81"/>
      <c r="H7651" s="84"/>
    </row>
    <row r="7652" spans="1:8">
      <c r="A7652" s="82"/>
      <c r="B7652" s="82"/>
      <c r="C7652" s="84"/>
      <c r="D7652" s="83"/>
      <c r="E7652" s="81"/>
      <c r="F7652" s="81"/>
      <c r="G7652" s="81"/>
      <c r="H7652" s="84"/>
    </row>
    <row r="7653" spans="1:8">
      <c r="A7653" s="82"/>
      <c r="B7653" s="82"/>
      <c r="C7653" s="84"/>
      <c r="D7653" s="83"/>
      <c r="E7653" s="81"/>
      <c r="F7653" s="81"/>
      <c r="G7653" s="81"/>
      <c r="H7653" s="84"/>
    </row>
    <row r="7654" spans="1:8">
      <c r="A7654" s="82"/>
      <c r="B7654" s="82"/>
      <c r="C7654" s="84"/>
      <c r="D7654" s="83"/>
      <c r="E7654" s="81"/>
      <c r="F7654" s="81"/>
      <c r="G7654" s="81"/>
      <c r="H7654" s="84"/>
    </row>
    <row r="7655" spans="1:8">
      <c r="A7655" s="82"/>
      <c r="B7655" s="82"/>
      <c r="C7655" s="84"/>
      <c r="D7655" s="83"/>
      <c r="E7655" s="81"/>
      <c r="F7655" s="81"/>
      <c r="G7655" s="81"/>
      <c r="H7655" s="84"/>
    </row>
    <row r="7656" spans="1:8">
      <c r="A7656" s="82"/>
      <c r="B7656" s="82"/>
      <c r="C7656" s="84"/>
      <c r="D7656" s="83"/>
      <c r="E7656" s="81"/>
      <c r="F7656" s="81"/>
      <c r="G7656" s="81"/>
      <c r="H7656" s="84"/>
    </row>
    <row r="7657" spans="1:8">
      <c r="A7657" s="82"/>
      <c r="B7657" s="82"/>
      <c r="C7657" s="84"/>
      <c r="D7657" s="83"/>
      <c r="E7657" s="81"/>
      <c r="F7657" s="81"/>
      <c r="G7657" s="81"/>
      <c r="H7657" s="84"/>
    </row>
    <row r="7658" spans="1:8">
      <c r="A7658" s="82"/>
      <c r="B7658" s="82"/>
      <c r="C7658" s="84"/>
      <c r="D7658" s="83"/>
      <c r="E7658" s="81"/>
      <c r="F7658" s="81"/>
      <c r="G7658" s="81"/>
      <c r="H7658" s="84"/>
    </row>
    <row r="7659" spans="1:8">
      <c r="A7659" s="82"/>
      <c r="B7659" s="82"/>
      <c r="C7659" s="84"/>
      <c r="D7659" s="83"/>
      <c r="E7659" s="81"/>
      <c r="F7659" s="81"/>
      <c r="G7659" s="81"/>
      <c r="H7659" s="84"/>
    </row>
    <row r="7660" spans="1:8">
      <c r="A7660" s="82"/>
      <c r="B7660" s="82"/>
      <c r="C7660" s="84"/>
      <c r="D7660" s="83"/>
      <c r="E7660" s="81"/>
      <c r="F7660" s="81"/>
      <c r="G7660" s="81"/>
      <c r="H7660" s="84"/>
    </row>
    <row r="7661" spans="1:8">
      <c r="A7661" s="82"/>
      <c r="B7661" s="82"/>
      <c r="C7661" s="84"/>
      <c r="D7661" s="83"/>
      <c r="E7661" s="81"/>
      <c r="F7661" s="81"/>
      <c r="G7661" s="81"/>
      <c r="H7661" s="84"/>
    </row>
    <row r="7662" spans="1:8">
      <c r="A7662" s="82"/>
      <c r="B7662" s="82"/>
      <c r="C7662" s="84"/>
      <c r="D7662" s="83"/>
      <c r="E7662" s="81"/>
      <c r="F7662" s="81"/>
      <c r="G7662" s="81"/>
      <c r="H7662" s="84"/>
    </row>
    <row r="7663" spans="1:8">
      <c r="A7663" s="82"/>
      <c r="B7663" s="82"/>
      <c r="C7663" s="84"/>
      <c r="D7663" s="83"/>
      <c r="E7663" s="81"/>
      <c r="F7663" s="81"/>
      <c r="G7663" s="81"/>
      <c r="H7663" s="84"/>
    </row>
    <row r="7664" spans="1:8">
      <c r="A7664" s="82"/>
      <c r="B7664" s="82"/>
      <c r="C7664" s="84"/>
      <c r="D7664" s="83"/>
      <c r="E7664" s="81"/>
      <c r="F7664" s="81"/>
      <c r="G7664" s="81"/>
      <c r="H7664" s="84"/>
    </row>
    <row r="7665" spans="1:8">
      <c r="A7665" s="82"/>
      <c r="B7665" s="82"/>
      <c r="C7665" s="84"/>
      <c r="D7665" s="83"/>
      <c r="E7665" s="81"/>
      <c r="F7665" s="81"/>
      <c r="G7665" s="81"/>
      <c r="H7665" s="84"/>
    </row>
    <row r="7666" spans="1:8">
      <c r="A7666" s="82"/>
      <c r="B7666" s="82"/>
      <c r="C7666" s="84"/>
      <c r="D7666" s="83"/>
      <c r="E7666" s="81"/>
      <c r="F7666" s="81"/>
      <c r="G7666" s="81"/>
      <c r="H7666" s="84"/>
    </row>
    <row r="7667" spans="1:8">
      <c r="A7667" s="82"/>
      <c r="B7667" s="82"/>
      <c r="C7667" s="84"/>
      <c r="D7667" s="83"/>
      <c r="E7667" s="81"/>
      <c r="F7667" s="81"/>
      <c r="G7667" s="81"/>
      <c r="H7667" s="84"/>
    </row>
    <row r="7668" spans="1:8">
      <c r="A7668" s="82"/>
      <c r="B7668" s="82"/>
      <c r="C7668" s="84"/>
      <c r="D7668" s="83"/>
      <c r="E7668" s="81"/>
      <c r="F7668" s="81"/>
      <c r="G7668" s="81"/>
      <c r="H7668" s="84"/>
    </row>
    <row r="7669" spans="1:8">
      <c r="A7669" s="82"/>
      <c r="B7669" s="82"/>
      <c r="C7669" s="84"/>
      <c r="D7669" s="83"/>
      <c r="E7669" s="81"/>
      <c r="F7669" s="81"/>
      <c r="G7669" s="81"/>
      <c r="H7669" s="84"/>
    </row>
    <row r="7670" spans="1:8">
      <c r="A7670" s="82"/>
      <c r="B7670" s="82"/>
      <c r="C7670" s="84"/>
      <c r="D7670" s="83"/>
      <c r="E7670" s="81"/>
      <c r="F7670" s="81"/>
      <c r="G7670" s="81"/>
      <c r="H7670" s="84"/>
    </row>
    <row r="7671" spans="1:8">
      <c r="A7671" s="82"/>
      <c r="B7671" s="82"/>
      <c r="C7671" s="84"/>
      <c r="D7671" s="83"/>
      <c r="E7671" s="81"/>
      <c r="F7671" s="81"/>
      <c r="G7671" s="81"/>
      <c r="H7671" s="84"/>
    </row>
    <row r="7672" spans="1:8">
      <c r="A7672" s="82"/>
      <c r="B7672" s="82"/>
      <c r="C7672" s="84"/>
      <c r="D7672" s="83"/>
      <c r="E7672" s="81"/>
      <c r="F7672" s="81"/>
      <c r="G7672" s="81"/>
      <c r="H7672" s="84"/>
    </row>
    <row r="7673" spans="1:8">
      <c r="A7673" s="82"/>
      <c r="B7673" s="82"/>
      <c r="C7673" s="84"/>
      <c r="D7673" s="83"/>
      <c r="E7673" s="81"/>
      <c r="F7673" s="81"/>
      <c r="G7673" s="81"/>
      <c r="H7673" s="84"/>
    </row>
    <row r="7674" spans="1:8">
      <c r="A7674" s="82"/>
      <c r="B7674" s="82"/>
      <c r="C7674" s="84"/>
      <c r="D7674" s="83"/>
      <c r="E7674" s="81"/>
      <c r="F7674" s="81"/>
      <c r="G7674" s="81"/>
      <c r="H7674" s="84"/>
    </row>
    <row r="7675" spans="1:8">
      <c r="A7675" s="82"/>
      <c r="B7675" s="82"/>
      <c r="C7675" s="84"/>
      <c r="D7675" s="83"/>
      <c r="E7675" s="81"/>
      <c r="F7675" s="81"/>
      <c r="G7675" s="81"/>
      <c r="H7675" s="84"/>
    </row>
    <row r="7676" spans="1:8">
      <c r="A7676" s="82"/>
      <c r="B7676" s="82"/>
      <c r="C7676" s="84"/>
      <c r="D7676" s="83"/>
      <c r="E7676" s="81"/>
      <c r="F7676" s="81"/>
      <c r="G7676" s="81"/>
      <c r="H7676" s="84"/>
    </row>
    <row r="7677" spans="1:8">
      <c r="A7677" s="82"/>
      <c r="B7677" s="82"/>
      <c r="C7677" s="84"/>
      <c r="D7677" s="83"/>
      <c r="E7677" s="81"/>
      <c r="F7677" s="81"/>
      <c r="G7677" s="81"/>
      <c r="H7677" s="84"/>
    </row>
    <row r="7678" spans="1:8">
      <c r="A7678" s="82"/>
      <c r="B7678" s="82"/>
      <c r="C7678" s="84"/>
      <c r="D7678" s="83"/>
      <c r="E7678" s="81"/>
      <c r="F7678" s="81"/>
      <c r="G7678" s="81"/>
      <c r="H7678" s="84"/>
    </row>
    <row r="7679" spans="1:8">
      <c r="A7679" s="82"/>
      <c r="B7679" s="82"/>
      <c r="C7679" s="84"/>
      <c r="D7679" s="83"/>
      <c r="E7679" s="81"/>
      <c r="F7679" s="81"/>
      <c r="G7679" s="81"/>
      <c r="H7679" s="84"/>
    </row>
    <row r="7680" spans="1:8">
      <c r="A7680" s="82"/>
      <c r="B7680" s="82"/>
      <c r="C7680" s="84"/>
      <c r="D7680" s="83"/>
      <c r="E7680" s="81"/>
      <c r="F7680" s="81"/>
      <c r="G7680" s="81"/>
      <c r="H7680" s="84"/>
    </row>
    <row r="7681" spans="1:8">
      <c r="A7681" s="82"/>
      <c r="B7681" s="82"/>
      <c r="C7681" s="84"/>
      <c r="D7681" s="83"/>
      <c r="E7681" s="81"/>
      <c r="F7681" s="81"/>
      <c r="G7681" s="81"/>
      <c r="H7681" s="84"/>
    </row>
    <row r="7682" spans="1:8">
      <c r="A7682" s="82"/>
      <c r="B7682" s="82"/>
      <c r="C7682" s="84"/>
      <c r="D7682" s="83"/>
      <c r="E7682" s="81"/>
      <c r="F7682" s="81"/>
      <c r="G7682" s="81"/>
      <c r="H7682" s="84"/>
    </row>
    <row r="7683" spans="1:8">
      <c r="A7683" s="82"/>
      <c r="B7683" s="82"/>
      <c r="C7683" s="84"/>
      <c r="D7683" s="83"/>
      <c r="E7683" s="81"/>
      <c r="F7683" s="81"/>
      <c r="G7683" s="81"/>
      <c r="H7683" s="84"/>
    </row>
    <row r="7684" spans="1:8">
      <c r="A7684" s="82"/>
      <c r="B7684" s="82"/>
      <c r="C7684" s="84"/>
      <c r="D7684" s="83"/>
      <c r="E7684" s="81"/>
      <c r="F7684" s="81"/>
      <c r="G7684" s="81"/>
      <c r="H7684" s="84"/>
    </row>
    <row r="7685" spans="1:8">
      <c r="A7685" s="82"/>
      <c r="B7685" s="82"/>
      <c r="C7685" s="84"/>
      <c r="D7685" s="83"/>
      <c r="E7685" s="81"/>
      <c r="F7685" s="81"/>
      <c r="G7685" s="81"/>
      <c r="H7685" s="84"/>
    </row>
    <row r="7686" spans="1:8">
      <c r="A7686" s="82"/>
      <c r="B7686" s="82"/>
      <c r="C7686" s="84"/>
      <c r="D7686" s="83"/>
      <c r="E7686" s="81"/>
      <c r="F7686" s="81"/>
      <c r="G7686" s="81"/>
      <c r="H7686" s="84"/>
    </row>
    <row r="7687" spans="1:8">
      <c r="A7687" s="82"/>
      <c r="B7687" s="82"/>
      <c r="C7687" s="84"/>
      <c r="D7687" s="83"/>
      <c r="E7687" s="81"/>
      <c r="F7687" s="81"/>
      <c r="G7687" s="81"/>
      <c r="H7687" s="84"/>
    </row>
    <row r="7688" spans="1:8">
      <c r="A7688" s="82"/>
      <c r="B7688" s="82"/>
      <c r="C7688" s="84"/>
      <c r="D7688" s="83"/>
      <c r="E7688" s="81"/>
      <c r="F7688" s="81"/>
      <c r="G7688" s="81"/>
      <c r="H7688" s="84"/>
    </row>
    <row r="7689" spans="1:8">
      <c r="A7689" s="82"/>
      <c r="B7689" s="82"/>
      <c r="C7689" s="84"/>
      <c r="D7689" s="83"/>
      <c r="E7689" s="81"/>
      <c r="F7689" s="81"/>
      <c r="G7689" s="81"/>
      <c r="H7689" s="84"/>
    </row>
    <row r="7690" spans="1:8">
      <c r="A7690" s="82"/>
      <c r="B7690" s="82"/>
      <c r="C7690" s="84"/>
      <c r="D7690" s="83"/>
      <c r="E7690" s="81"/>
      <c r="F7690" s="81"/>
      <c r="G7690" s="81"/>
      <c r="H7690" s="84"/>
    </row>
    <row r="7691" spans="1:8">
      <c r="A7691" s="82"/>
      <c r="B7691" s="82"/>
      <c r="C7691" s="84"/>
      <c r="D7691" s="83"/>
      <c r="E7691" s="81"/>
      <c r="F7691" s="81"/>
      <c r="G7691" s="81"/>
      <c r="H7691" s="84"/>
    </row>
    <row r="7692" spans="1:8">
      <c r="A7692" s="82"/>
      <c r="B7692" s="82"/>
      <c r="C7692" s="84"/>
      <c r="D7692" s="83"/>
      <c r="E7692" s="81"/>
      <c r="F7692" s="81"/>
      <c r="G7692" s="81"/>
      <c r="H7692" s="84"/>
    </row>
    <row r="7693" spans="1:8">
      <c r="A7693" s="82"/>
      <c r="B7693" s="82"/>
      <c r="C7693" s="84"/>
      <c r="D7693" s="83"/>
      <c r="E7693" s="81"/>
      <c r="F7693" s="81"/>
      <c r="G7693" s="81"/>
      <c r="H7693" s="84"/>
    </row>
    <row r="7694" spans="1:8">
      <c r="A7694" s="82"/>
      <c r="B7694" s="82"/>
      <c r="C7694" s="84"/>
      <c r="D7694" s="83"/>
      <c r="E7694" s="81"/>
      <c r="F7694" s="81"/>
      <c r="G7694" s="81"/>
      <c r="H7694" s="84"/>
    </row>
    <row r="7695" spans="1:8">
      <c r="A7695" s="82"/>
      <c r="B7695" s="82"/>
      <c r="C7695" s="84"/>
      <c r="D7695" s="83"/>
      <c r="E7695" s="81"/>
      <c r="F7695" s="81"/>
      <c r="G7695" s="81"/>
      <c r="H7695" s="84"/>
    </row>
    <row r="7696" spans="1:8">
      <c r="A7696" s="82"/>
      <c r="B7696" s="82"/>
      <c r="C7696" s="84"/>
      <c r="D7696" s="83"/>
      <c r="E7696" s="81"/>
      <c r="F7696" s="81"/>
      <c r="G7696" s="81"/>
      <c r="H7696" s="84"/>
    </row>
    <row r="7697" spans="1:8">
      <c r="A7697" s="82"/>
      <c r="B7697" s="82"/>
      <c r="C7697" s="84"/>
      <c r="D7697" s="83"/>
      <c r="E7697" s="81"/>
      <c r="F7697" s="81"/>
      <c r="G7697" s="81"/>
      <c r="H7697" s="84"/>
    </row>
    <row r="7698" spans="1:8">
      <c r="A7698" s="82"/>
      <c r="B7698" s="82"/>
      <c r="C7698" s="84"/>
      <c r="D7698" s="83"/>
      <c r="E7698" s="81"/>
      <c r="F7698" s="81"/>
      <c r="G7698" s="81"/>
      <c r="H7698" s="84"/>
    </row>
    <row r="7699" spans="1:8">
      <c r="A7699" s="82"/>
      <c r="B7699" s="82"/>
      <c r="C7699" s="84"/>
      <c r="D7699" s="83"/>
      <c r="E7699" s="81"/>
      <c r="F7699" s="81"/>
      <c r="G7699" s="81"/>
      <c r="H7699" s="84"/>
    </row>
    <row r="7700" spans="1:8">
      <c r="A7700" s="82"/>
      <c r="B7700" s="82"/>
      <c r="C7700" s="84"/>
      <c r="D7700" s="83"/>
      <c r="E7700" s="81"/>
      <c r="F7700" s="81"/>
      <c r="G7700" s="81"/>
      <c r="H7700" s="84"/>
    </row>
    <row r="7701" spans="1:8">
      <c r="A7701" s="82"/>
      <c r="B7701" s="82"/>
      <c r="C7701" s="84"/>
      <c r="D7701" s="83"/>
      <c r="E7701" s="81"/>
      <c r="F7701" s="81"/>
      <c r="G7701" s="81"/>
      <c r="H7701" s="84"/>
    </row>
    <row r="7702" spans="1:8">
      <c r="A7702" s="82"/>
      <c r="B7702" s="82"/>
      <c r="C7702" s="84"/>
      <c r="D7702" s="83"/>
      <c r="E7702" s="81"/>
      <c r="F7702" s="81"/>
      <c r="G7702" s="81"/>
      <c r="H7702" s="84"/>
    </row>
    <row r="7703" spans="1:8">
      <c r="A7703" s="82"/>
      <c r="B7703" s="82"/>
      <c r="C7703" s="84"/>
      <c r="D7703" s="83"/>
      <c r="E7703" s="81"/>
      <c r="F7703" s="81"/>
      <c r="G7703" s="81"/>
      <c r="H7703" s="84"/>
    </row>
    <row r="7704" spans="1:8">
      <c r="A7704" s="82"/>
      <c r="B7704" s="82"/>
      <c r="C7704" s="84"/>
      <c r="D7704" s="83"/>
      <c r="E7704" s="81"/>
      <c r="F7704" s="81"/>
      <c r="G7704" s="81"/>
      <c r="H7704" s="84"/>
    </row>
    <row r="7705" spans="1:8">
      <c r="A7705" s="82"/>
      <c r="B7705" s="82"/>
      <c r="C7705" s="84"/>
      <c r="D7705" s="83"/>
      <c r="E7705" s="81"/>
      <c r="F7705" s="81"/>
      <c r="G7705" s="81"/>
      <c r="H7705" s="84"/>
    </row>
    <row r="7706" spans="1:8">
      <c r="A7706" s="82"/>
      <c r="B7706" s="82"/>
      <c r="C7706" s="84"/>
      <c r="D7706" s="83"/>
      <c r="E7706" s="81"/>
      <c r="F7706" s="81"/>
      <c r="G7706" s="81"/>
      <c r="H7706" s="84"/>
    </row>
    <row r="7707" spans="1:8">
      <c r="A7707" s="82"/>
      <c r="B7707" s="82"/>
      <c r="C7707" s="84"/>
      <c r="D7707" s="83"/>
      <c r="E7707" s="81"/>
      <c r="F7707" s="81"/>
      <c r="G7707" s="81"/>
      <c r="H7707" s="84"/>
    </row>
    <row r="7708" spans="1:8">
      <c r="A7708" s="82"/>
      <c r="B7708" s="82"/>
      <c r="C7708" s="84"/>
      <c r="D7708" s="83"/>
      <c r="E7708" s="81"/>
      <c r="F7708" s="81"/>
      <c r="G7708" s="81"/>
      <c r="H7708" s="84"/>
    </row>
    <row r="7709" spans="1:8">
      <c r="A7709" s="82"/>
      <c r="B7709" s="82"/>
      <c r="C7709" s="84"/>
      <c r="D7709" s="83"/>
      <c r="E7709" s="81"/>
      <c r="F7709" s="81"/>
      <c r="G7709" s="81"/>
      <c r="H7709" s="84"/>
    </row>
    <row r="7710" spans="1:8">
      <c r="A7710" s="82"/>
      <c r="B7710" s="82"/>
      <c r="C7710" s="84"/>
      <c r="D7710" s="83"/>
      <c r="E7710" s="81"/>
      <c r="F7710" s="81"/>
      <c r="G7710" s="81"/>
      <c r="H7710" s="84"/>
    </row>
    <row r="7711" spans="1:8">
      <c r="A7711" s="82"/>
      <c r="B7711" s="82"/>
      <c r="C7711" s="84"/>
      <c r="D7711" s="83"/>
      <c r="E7711" s="81"/>
      <c r="F7711" s="81"/>
      <c r="G7711" s="81"/>
      <c r="H7711" s="84"/>
    </row>
    <row r="7712" spans="1:8">
      <c r="A7712" s="82"/>
      <c r="B7712" s="82"/>
      <c r="C7712" s="84"/>
      <c r="D7712" s="83"/>
      <c r="E7712" s="81"/>
      <c r="F7712" s="81"/>
      <c r="G7712" s="81"/>
      <c r="H7712" s="84"/>
    </row>
    <row r="7713" spans="1:8">
      <c r="A7713" s="82"/>
      <c r="B7713" s="82"/>
      <c r="C7713" s="84"/>
      <c r="D7713" s="83"/>
      <c r="E7713" s="81"/>
      <c r="F7713" s="81"/>
      <c r="G7713" s="81"/>
      <c r="H7713" s="84"/>
    </row>
    <row r="7714" spans="1:8">
      <c r="A7714" s="82"/>
      <c r="B7714" s="82"/>
      <c r="C7714" s="84"/>
      <c r="D7714" s="83"/>
      <c r="E7714" s="81"/>
      <c r="F7714" s="81"/>
      <c r="G7714" s="81"/>
      <c r="H7714" s="84"/>
    </row>
    <row r="7715" spans="1:8">
      <c r="A7715" s="82"/>
      <c r="B7715" s="82"/>
      <c r="C7715" s="84"/>
      <c r="D7715" s="83"/>
      <c r="E7715" s="81"/>
      <c r="F7715" s="81"/>
      <c r="G7715" s="81"/>
      <c r="H7715" s="84"/>
    </row>
    <row r="7716" spans="1:8">
      <c r="A7716" s="82"/>
      <c r="B7716" s="82"/>
      <c r="C7716" s="84"/>
      <c r="D7716" s="83"/>
      <c r="E7716" s="81"/>
      <c r="F7716" s="81"/>
      <c r="G7716" s="81"/>
      <c r="H7716" s="84"/>
    </row>
    <row r="7717" spans="1:8">
      <c r="A7717" s="82"/>
      <c r="B7717" s="82"/>
      <c r="C7717" s="84"/>
      <c r="D7717" s="83"/>
      <c r="E7717" s="81"/>
      <c r="F7717" s="81"/>
      <c r="G7717" s="81"/>
      <c r="H7717" s="84"/>
    </row>
    <row r="7718" spans="1:8">
      <c r="A7718" s="82"/>
      <c r="B7718" s="82"/>
      <c r="C7718" s="84"/>
      <c r="D7718" s="83"/>
      <c r="E7718" s="81"/>
      <c r="F7718" s="81"/>
      <c r="G7718" s="81"/>
      <c r="H7718" s="84"/>
    </row>
    <row r="7719" spans="1:8">
      <c r="A7719" s="82"/>
      <c r="B7719" s="82"/>
      <c r="C7719" s="84"/>
      <c r="D7719" s="83"/>
      <c r="E7719" s="81"/>
      <c r="F7719" s="81"/>
      <c r="G7719" s="81"/>
      <c r="H7719" s="84"/>
    </row>
    <row r="7720" spans="1:8">
      <c r="A7720" s="82"/>
      <c r="B7720" s="82"/>
      <c r="C7720" s="84"/>
      <c r="D7720" s="83"/>
      <c r="E7720" s="81"/>
      <c r="F7720" s="81"/>
      <c r="G7720" s="81"/>
      <c r="H7720" s="84"/>
    </row>
    <row r="7721" spans="1:8">
      <c r="A7721" s="82"/>
      <c r="B7721" s="82"/>
      <c r="C7721" s="84"/>
      <c r="D7721" s="83"/>
      <c r="E7721" s="81"/>
      <c r="F7721" s="81"/>
      <c r="G7721" s="81"/>
      <c r="H7721" s="84"/>
    </row>
    <row r="7722" spans="1:8">
      <c r="A7722" s="82"/>
      <c r="B7722" s="82"/>
      <c r="C7722" s="84"/>
      <c r="D7722" s="83"/>
      <c r="E7722" s="81"/>
      <c r="F7722" s="81"/>
      <c r="G7722" s="81"/>
      <c r="H7722" s="84"/>
    </row>
    <row r="7723" spans="1:8">
      <c r="A7723" s="82"/>
      <c r="B7723" s="82"/>
      <c r="C7723" s="84"/>
      <c r="D7723" s="83"/>
      <c r="E7723" s="81"/>
      <c r="F7723" s="81"/>
      <c r="G7723" s="81"/>
      <c r="H7723" s="84"/>
    </row>
    <row r="7724" spans="1:8">
      <c r="A7724" s="82"/>
      <c r="B7724" s="82"/>
      <c r="C7724" s="84"/>
      <c r="D7724" s="83"/>
      <c r="E7724" s="81"/>
      <c r="F7724" s="81"/>
      <c r="G7724" s="81"/>
      <c r="H7724" s="84"/>
    </row>
    <row r="7725" spans="1:8">
      <c r="A7725" s="82"/>
      <c r="B7725" s="82"/>
      <c r="C7725" s="84"/>
      <c r="D7725" s="83"/>
      <c r="E7725" s="81"/>
      <c r="F7725" s="81"/>
      <c r="G7725" s="81"/>
      <c r="H7725" s="84"/>
    </row>
    <row r="7726" spans="1:8">
      <c r="A7726" s="82"/>
      <c r="B7726" s="82"/>
      <c r="C7726" s="84"/>
      <c r="D7726" s="83"/>
      <c r="E7726" s="81"/>
      <c r="F7726" s="81"/>
      <c r="G7726" s="81"/>
      <c r="H7726" s="84"/>
    </row>
    <row r="7727" spans="1:8">
      <c r="A7727" s="82"/>
      <c r="B7727" s="82"/>
      <c r="C7727" s="84"/>
      <c r="D7727" s="83"/>
      <c r="E7727" s="81"/>
      <c r="F7727" s="81"/>
      <c r="G7727" s="81"/>
      <c r="H7727" s="84"/>
    </row>
    <row r="7728" spans="1:8">
      <c r="A7728" s="82"/>
      <c r="B7728" s="82"/>
      <c r="C7728" s="84"/>
      <c r="D7728" s="83"/>
      <c r="E7728" s="81"/>
      <c r="F7728" s="81"/>
      <c r="G7728" s="81"/>
      <c r="H7728" s="84"/>
    </row>
    <row r="7729" spans="1:8">
      <c r="A7729" s="82"/>
      <c r="B7729" s="82"/>
      <c r="C7729" s="84"/>
      <c r="D7729" s="83"/>
      <c r="E7729" s="81"/>
      <c r="F7729" s="81"/>
      <c r="G7729" s="81"/>
      <c r="H7729" s="84"/>
    </row>
    <row r="7730" spans="1:8">
      <c r="A7730" s="82"/>
      <c r="B7730" s="82"/>
      <c r="C7730" s="84"/>
      <c r="D7730" s="83"/>
      <c r="E7730" s="81"/>
      <c r="F7730" s="81"/>
      <c r="G7730" s="81"/>
      <c r="H7730" s="84"/>
    </row>
    <row r="7731" spans="1:8">
      <c r="A7731" s="82"/>
      <c r="B7731" s="82"/>
      <c r="C7731" s="84"/>
      <c r="D7731" s="83"/>
      <c r="E7731" s="81"/>
      <c r="F7731" s="81"/>
      <c r="G7731" s="81"/>
      <c r="H7731" s="84"/>
    </row>
    <row r="7732" spans="1:8">
      <c r="A7732" s="82"/>
      <c r="B7732" s="82"/>
      <c r="C7732" s="84"/>
      <c r="D7732" s="83"/>
      <c r="E7732" s="81"/>
      <c r="F7732" s="81"/>
      <c r="G7732" s="81"/>
      <c r="H7732" s="84"/>
    </row>
    <row r="7733" spans="1:8">
      <c r="A7733" s="82"/>
      <c r="B7733" s="82"/>
      <c r="C7733" s="84"/>
      <c r="D7733" s="83"/>
      <c r="E7733" s="81"/>
      <c r="F7733" s="81"/>
      <c r="G7733" s="81"/>
      <c r="H7733" s="84"/>
    </row>
    <row r="7734" spans="1:8">
      <c r="A7734" s="82"/>
      <c r="B7734" s="82"/>
      <c r="C7734" s="84"/>
      <c r="D7734" s="83"/>
      <c r="E7734" s="81"/>
      <c r="F7734" s="81"/>
      <c r="G7734" s="81"/>
      <c r="H7734" s="84"/>
    </row>
    <row r="7735" spans="1:8">
      <c r="A7735" s="82"/>
      <c r="B7735" s="82"/>
      <c r="C7735" s="84"/>
      <c r="D7735" s="83"/>
      <c r="E7735" s="81"/>
      <c r="F7735" s="81"/>
      <c r="G7735" s="81"/>
      <c r="H7735" s="84"/>
    </row>
    <row r="7736" spans="1:8">
      <c r="A7736" s="82"/>
      <c r="B7736" s="82"/>
      <c r="C7736" s="84"/>
      <c r="D7736" s="83"/>
      <c r="E7736" s="81"/>
      <c r="F7736" s="81"/>
      <c r="G7736" s="81"/>
      <c r="H7736" s="84"/>
    </row>
    <row r="7737" spans="1:8">
      <c r="A7737" s="82"/>
      <c r="B7737" s="82"/>
      <c r="C7737" s="84"/>
      <c r="D7737" s="83"/>
      <c r="E7737" s="81"/>
      <c r="F7737" s="81"/>
      <c r="G7737" s="81"/>
      <c r="H7737" s="84"/>
    </row>
    <row r="7738" spans="1:8">
      <c r="A7738" s="82"/>
      <c r="B7738" s="82"/>
      <c r="C7738" s="84"/>
      <c r="D7738" s="83"/>
      <c r="E7738" s="81"/>
      <c r="F7738" s="81"/>
      <c r="G7738" s="81"/>
      <c r="H7738" s="84"/>
    </row>
    <row r="7739" spans="1:8">
      <c r="A7739" s="82"/>
      <c r="B7739" s="82"/>
      <c r="C7739" s="84"/>
      <c r="D7739" s="83"/>
      <c r="E7739" s="81"/>
      <c r="F7739" s="81"/>
      <c r="G7739" s="81"/>
      <c r="H7739" s="84"/>
    </row>
    <row r="7740" spans="1:8">
      <c r="A7740" s="82"/>
      <c r="B7740" s="82"/>
      <c r="C7740" s="84"/>
      <c r="D7740" s="83"/>
      <c r="E7740" s="81"/>
      <c r="F7740" s="81"/>
      <c r="G7740" s="81"/>
      <c r="H7740" s="84"/>
    </row>
    <row r="7741" spans="1:8">
      <c r="A7741" s="82"/>
      <c r="B7741" s="82"/>
      <c r="C7741" s="84"/>
      <c r="D7741" s="83"/>
      <c r="E7741" s="81"/>
      <c r="F7741" s="81"/>
      <c r="G7741" s="81"/>
      <c r="H7741" s="84"/>
    </row>
    <row r="7742" spans="1:8">
      <c r="A7742" s="82"/>
      <c r="B7742" s="82"/>
      <c r="C7742" s="84"/>
      <c r="D7742" s="83"/>
      <c r="E7742" s="81"/>
      <c r="F7742" s="81"/>
      <c r="G7742" s="81"/>
      <c r="H7742" s="84"/>
    </row>
    <row r="7743" spans="1:8">
      <c r="A7743" s="82"/>
      <c r="B7743" s="82"/>
      <c r="C7743" s="84"/>
      <c r="D7743" s="83"/>
      <c r="E7743" s="81"/>
      <c r="F7743" s="81"/>
      <c r="G7743" s="81"/>
      <c r="H7743" s="84"/>
    </row>
    <row r="7744" spans="1:8">
      <c r="A7744" s="82"/>
      <c r="B7744" s="82"/>
      <c r="C7744" s="84"/>
      <c r="D7744" s="83"/>
      <c r="E7744" s="81"/>
      <c r="F7744" s="81"/>
      <c r="G7744" s="81"/>
      <c r="H7744" s="84"/>
    </row>
    <row r="7745" spans="1:8">
      <c r="A7745" s="82"/>
      <c r="B7745" s="82"/>
      <c r="C7745" s="84"/>
      <c r="D7745" s="83"/>
      <c r="E7745" s="81"/>
      <c r="F7745" s="81"/>
      <c r="G7745" s="81"/>
      <c r="H7745" s="84"/>
    </row>
    <row r="7746" spans="1:8">
      <c r="A7746" s="82"/>
      <c r="B7746" s="82"/>
      <c r="C7746" s="84"/>
      <c r="D7746" s="83"/>
      <c r="E7746" s="81"/>
      <c r="F7746" s="81"/>
      <c r="G7746" s="81"/>
      <c r="H7746" s="84"/>
    </row>
    <row r="7747" spans="1:8">
      <c r="A7747" s="82"/>
      <c r="B7747" s="82"/>
      <c r="C7747" s="84"/>
      <c r="D7747" s="83"/>
      <c r="E7747" s="81"/>
      <c r="F7747" s="81"/>
      <c r="G7747" s="81"/>
      <c r="H7747" s="84"/>
    </row>
    <row r="7748" spans="1:8">
      <c r="A7748" s="82"/>
      <c r="B7748" s="82"/>
      <c r="C7748" s="84"/>
      <c r="D7748" s="83"/>
      <c r="E7748" s="81"/>
      <c r="F7748" s="81"/>
      <c r="G7748" s="81"/>
      <c r="H7748" s="84"/>
    </row>
    <row r="7749" spans="1:8">
      <c r="A7749" s="82"/>
      <c r="B7749" s="82"/>
      <c r="C7749" s="84"/>
      <c r="D7749" s="83"/>
      <c r="E7749" s="81"/>
      <c r="F7749" s="81"/>
      <c r="G7749" s="81"/>
      <c r="H7749" s="84"/>
    </row>
    <row r="7750" spans="1:8">
      <c r="A7750" s="82"/>
      <c r="B7750" s="82"/>
      <c r="C7750" s="84"/>
      <c r="D7750" s="83"/>
      <c r="E7750" s="81"/>
      <c r="F7750" s="81"/>
      <c r="G7750" s="81"/>
      <c r="H7750" s="84"/>
    </row>
    <row r="7751" spans="1:8">
      <c r="A7751" s="82"/>
      <c r="B7751" s="82"/>
      <c r="C7751" s="84"/>
      <c r="D7751" s="83"/>
      <c r="E7751" s="81"/>
      <c r="F7751" s="81"/>
      <c r="G7751" s="81"/>
      <c r="H7751" s="84"/>
    </row>
    <row r="7752" spans="1:8">
      <c r="A7752" s="82"/>
      <c r="B7752" s="82"/>
      <c r="C7752" s="84"/>
      <c r="D7752" s="83"/>
      <c r="E7752" s="81"/>
      <c r="F7752" s="81"/>
      <c r="G7752" s="81"/>
      <c r="H7752" s="84"/>
    </row>
    <row r="7753" spans="1:8">
      <c r="A7753" s="82"/>
      <c r="B7753" s="82"/>
      <c r="C7753" s="84"/>
      <c r="D7753" s="83"/>
      <c r="E7753" s="81"/>
      <c r="F7753" s="81"/>
      <c r="G7753" s="81"/>
      <c r="H7753" s="84"/>
    </row>
    <row r="7754" spans="1:8">
      <c r="A7754" s="82"/>
      <c r="B7754" s="82"/>
      <c r="C7754" s="84"/>
      <c r="D7754" s="83"/>
      <c r="E7754" s="81"/>
      <c r="F7754" s="81"/>
      <c r="G7754" s="81"/>
      <c r="H7754" s="84"/>
    </row>
    <row r="7755" spans="1:8">
      <c r="A7755" s="82"/>
      <c r="B7755" s="82"/>
      <c r="C7755" s="84"/>
      <c r="D7755" s="83"/>
      <c r="E7755" s="81"/>
      <c r="F7755" s="81"/>
      <c r="G7755" s="81"/>
      <c r="H7755" s="84"/>
    </row>
    <row r="7756" spans="1:8">
      <c r="A7756" s="82"/>
      <c r="B7756" s="82"/>
      <c r="C7756" s="84"/>
      <c r="D7756" s="83"/>
      <c r="E7756" s="81"/>
      <c r="F7756" s="81"/>
      <c r="G7756" s="81"/>
      <c r="H7756" s="84"/>
    </row>
    <row r="7757" spans="1:8">
      <c r="A7757" s="82"/>
      <c r="B7757" s="82"/>
      <c r="C7757" s="84"/>
      <c r="D7757" s="83"/>
      <c r="E7757" s="81"/>
      <c r="F7757" s="81"/>
      <c r="G7757" s="81"/>
      <c r="H7757" s="84"/>
    </row>
    <row r="7758" spans="1:8">
      <c r="A7758" s="82"/>
      <c r="B7758" s="82"/>
      <c r="C7758" s="84"/>
      <c r="D7758" s="83"/>
      <c r="E7758" s="81"/>
      <c r="F7758" s="81"/>
      <c r="G7758" s="81"/>
      <c r="H7758" s="84"/>
    </row>
    <row r="7759" spans="1:8">
      <c r="A7759" s="82"/>
      <c r="B7759" s="82"/>
      <c r="C7759" s="84"/>
      <c r="D7759" s="83"/>
      <c r="E7759" s="81"/>
      <c r="F7759" s="81"/>
      <c r="G7759" s="81"/>
      <c r="H7759" s="84"/>
    </row>
    <row r="7760" spans="1:8">
      <c r="A7760" s="82"/>
      <c r="B7760" s="82"/>
      <c r="C7760" s="84"/>
      <c r="D7760" s="83"/>
      <c r="E7760" s="81"/>
      <c r="F7760" s="81"/>
      <c r="G7760" s="81"/>
      <c r="H7760" s="84"/>
    </row>
    <row r="7761" spans="1:8">
      <c r="A7761" s="82"/>
      <c r="B7761" s="82"/>
      <c r="C7761" s="84"/>
      <c r="D7761" s="83"/>
      <c r="E7761" s="81"/>
      <c r="F7761" s="81"/>
      <c r="G7761" s="81"/>
      <c r="H7761" s="84"/>
    </row>
    <row r="7762" spans="1:8">
      <c r="A7762" s="82"/>
      <c r="B7762" s="82"/>
      <c r="C7762" s="84"/>
      <c r="D7762" s="83"/>
      <c r="E7762" s="81"/>
      <c r="F7762" s="81"/>
      <c r="G7762" s="81"/>
      <c r="H7762" s="84"/>
    </row>
    <row r="7763" spans="1:8">
      <c r="A7763" s="82"/>
      <c r="B7763" s="82"/>
      <c r="C7763" s="84"/>
      <c r="D7763" s="83"/>
      <c r="E7763" s="81"/>
      <c r="F7763" s="81"/>
      <c r="G7763" s="81"/>
      <c r="H7763" s="84"/>
    </row>
    <row r="7764" spans="1:8">
      <c r="A7764" s="82"/>
      <c r="B7764" s="82"/>
      <c r="C7764" s="84"/>
      <c r="D7764" s="83"/>
      <c r="E7764" s="81"/>
      <c r="F7764" s="81"/>
      <c r="G7764" s="81"/>
      <c r="H7764" s="84"/>
    </row>
    <row r="7765" spans="1:8">
      <c r="A7765" s="82"/>
      <c r="B7765" s="82"/>
      <c r="C7765" s="84"/>
      <c r="D7765" s="83"/>
      <c r="E7765" s="81"/>
      <c r="F7765" s="81"/>
      <c r="G7765" s="81"/>
      <c r="H7765" s="84"/>
    </row>
    <row r="7766" spans="1:8">
      <c r="A7766" s="82"/>
      <c r="B7766" s="82"/>
      <c r="C7766" s="84"/>
      <c r="D7766" s="83"/>
      <c r="E7766" s="81"/>
      <c r="F7766" s="81"/>
      <c r="G7766" s="81"/>
      <c r="H7766" s="84"/>
    </row>
    <row r="7767" spans="1:8">
      <c r="A7767" s="82"/>
      <c r="B7767" s="82"/>
      <c r="C7767" s="84"/>
      <c r="D7767" s="83"/>
      <c r="E7767" s="81"/>
      <c r="F7767" s="81"/>
      <c r="G7767" s="81"/>
      <c r="H7767" s="84"/>
    </row>
    <row r="7768" spans="1:8">
      <c r="A7768" s="82"/>
      <c r="B7768" s="82"/>
      <c r="C7768" s="84"/>
      <c r="D7768" s="83"/>
      <c r="E7768" s="81"/>
      <c r="F7768" s="81"/>
      <c r="G7768" s="81"/>
      <c r="H7768" s="84"/>
    </row>
    <row r="7769" spans="1:8">
      <c r="A7769" s="82"/>
      <c r="B7769" s="82"/>
      <c r="C7769" s="84"/>
      <c r="D7769" s="83"/>
      <c r="E7769" s="81"/>
      <c r="F7769" s="81"/>
      <c r="G7769" s="81"/>
      <c r="H7769" s="84"/>
    </row>
    <row r="7770" spans="1:8">
      <c r="A7770" s="82"/>
      <c r="B7770" s="82"/>
      <c r="C7770" s="84"/>
      <c r="D7770" s="83"/>
      <c r="E7770" s="81"/>
      <c r="F7770" s="81"/>
      <c r="G7770" s="81"/>
      <c r="H7770" s="84"/>
    </row>
    <row r="7771" spans="1:8">
      <c r="A7771" s="82"/>
      <c r="B7771" s="82"/>
      <c r="C7771" s="84"/>
      <c r="D7771" s="83"/>
      <c r="E7771" s="81"/>
      <c r="F7771" s="81"/>
      <c r="G7771" s="81"/>
      <c r="H7771" s="84"/>
    </row>
    <row r="7772" spans="1:8">
      <c r="A7772" s="82"/>
      <c r="B7772" s="82"/>
      <c r="C7772" s="84"/>
      <c r="D7772" s="83"/>
      <c r="E7772" s="81"/>
      <c r="F7772" s="81"/>
      <c r="G7772" s="81"/>
      <c r="H7772" s="84"/>
    </row>
    <row r="7773" spans="1:8">
      <c r="A7773" s="82"/>
      <c r="B7773" s="82"/>
      <c r="C7773" s="84"/>
      <c r="D7773" s="83"/>
      <c r="E7773" s="81"/>
      <c r="F7773" s="81"/>
      <c r="G7773" s="81"/>
      <c r="H7773" s="84"/>
    </row>
    <row r="7774" spans="1:8">
      <c r="A7774" s="82"/>
      <c r="B7774" s="82"/>
      <c r="C7774" s="84"/>
      <c r="D7774" s="83"/>
      <c r="E7774" s="81"/>
      <c r="F7774" s="81"/>
      <c r="G7774" s="81"/>
      <c r="H7774" s="84"/>
    </row>
    <row r="7775" spans="1:8">
      <c r="A7775" s="82"/>
      <c r="B7775" s="82"/>
      <c r="C7775" s="84"/>
      <c r="D7775" s="83"/>
      <c r="E7775" s="81"/>
      <c r="F7775" s="81"/>
      <c r="G7775" s="81"/>
      <c r="H7775" s="84"/>
    </row>
    <row r="7776" spans="1:8">
      <c r="A7776" s="82"/>
      <c r="B7776" s="82"/>
      <c r="C7776" s="84"/>
      <c r="D7776" s="83"/>
      <c r="E7776" s="81"/>
      <c r="F7776" s="81"/>
      <c r="G7776" s="81"/>
      <c r="H7776" s="84"/>
    </row>
    <row r="7777" spans="1:8">
      <c r="A7777" s="82"/>
      <c r="B7777" s="82"/>
      <c r="C7777" s="84"/>
      <c r="D7777" s="83"/>
      <c r="E7777" s="81"/>
      <c r="F7777" s="81"/>
      <c r="G7777" s="81"/>
      <c r="H7777" s="84"/>
    </row>
    <row r="7778" spans="1:8">
      <c r="A7778" s="82"/>
      <c r="B7778" s="82"/>
      <c r="C7778" s="84"/>
      <c r="D7778" s="83"/>
      <c r="E7778" s="81"/>
      <c r="F7778" s="81"/>
      <c r="G7778" s="81"/>
      <c r="H7778" s="84"/>
    </row>
    <row r="7779" spans="1:8">
      <c r="A7779" s="82"/>
      <c r="B7779" s="82"/>
      <c r="C7779" s="84"/>
      <c r="D7779" s="83"/>
      <c r="E7779" s="81"/>
      <c r="F7779" s="81"/>
      <c r="G7779" s="81"/>
      <c r="H7779" s="84"/>
    </row>
    <row r="7780" spans="1:8">
      <c r="A7780" s="82"/>
      <c r="B7780" s="82"/>
      <c r="C7780" s="84"/>
      <c r="D7780" s="83"/>
      <c r="E7780" s="81"/>
      <c r="F7780" s="81"/>
      <c r="G7780" s="81"/>
      <c r="H7780" s="84"/>
    </row>
    <row r="7781" spans="1:8">
      <c r="A7781" s="82"/>
      <c r="B7781" s="82"/>
      <c r="C7781" s="84"/>
      <c r="D7781" s="83"/>
      <c r="E7781" s="81"/>
      <c r="F7781" s="81"/>
      <c r="G7781" s="81"/>
      <c r="H7781" s="84"/>
    </row>
    <row r="7782" spans="1:8">
      <c r="A7782" s="82"/>
      <c r="B7782" s="82"/>
      <c r="C7782" s="84"/>
      <c r="D7782" s="83"/>
      <c r="E7782" s="81"/>
      <c r="F7782" s="81"/>
      <c r="G7782" s="81"/>
      <c r="H7782" s="84"/>
    </row>
    <row r="7783" spans="1:8">
      <c r="A7783" s="82"/>
      <c r="B7783" s="82"/>
      <c r="C7783" s="84"/>
      <c r="D7783" s="83"/>
      <c r="E7783" s="81"/>
      <c r="F7783" s="81"/>
      <c r="G7783" s="81"/>
      <c r="H7783" s="84"/>
    </row>
    <row r="7784" spans="1:8">
      <c r="A7784" s="82"/>
      <c r="B7784" s="82"/>
      <c r="C7784" s="84"/>
      <c r="D7784" s="83"/>
      <c r="E7784" s="81"/>
      <c r="F7784" s="81"/>
      <c r="G7784" s="81"/>
      <c r="H7784" s="84"/>
    </row>
    <row r="7785" spans="1:8">
      <c r="A7785" s="82"/>
      <c r="B7785" s="82"/>
      <c r="C7785" s="84"/>
      <c r="D7785" s="83"/>
      <c r="E7785" s="81"/>
      <c r="F7785" s="81"/>
      <c r="G7785" s="81"/>
      <c r="H7785" s="84"/>
    </row>
    <row r="7786" spans="1:8">
      <c r="A7786" s="82"/>
      <c r="B7786" s="82"/>
      <c r="C7786" s="84"/>
      <c r="D7786" s="83"/>
      <c r="E7786" s="81"/>
      <c r="F7786" s="81"/>
      <c r="G7786" s="81"/>
      <c r="H7786" s="84"/>
    </row>
    <row r="7787" spans="1:8">
      <c r="A7787" s="82"/>
      <c r="B7787" s="82"/>
      <c r="C7787" s="84"/>
      <c r="D7787" s="83"/>
      <c r="E7787" s="81"/>
      <c r="F7787" s="81"/>
      <c r="G7787" s="81"/>
      <c r="H7787" s="84"/>
    </row>
    <row r="7788" spans="1:8">
      <c r="A7788" s="82"/>
      <c r="B7788" s="82"/>
      <c r="C7788" s="84"/>
      <c r="D7788" s="83"/>
      <c r="E7788" s="81"/>
      <c r="F7788" s="81"/>
      <c r="G7788" s="81"/>
      <c r="H7788" s="84"/>
    </row>
    <row r="7789" spans="1:8">
      <c r="A7789" s="82"/>
      <c r="B7789" s="82"/>
      <c r="C7789" s="84"/>
      <c r="D7789" s="83"/>
      <c r="E7789" s="81"/>
      <c r="F7789" s="81"/>
      <c r="G7789" s="81"/>
      <c r="H7789" s="84"/>
    </row>
    <row r="7790" spans="1:8">
      <c r="A7790" s="82"/>
      <c r="B7790" s="82"/>
      <c r="C7790" s="84"/>
      <c r="D7790" s="83"/>
      <c r="E7790" s="81"/>
      <c r="F7790" s="81"/>
      <c r="G7790" s="81"/>
      <c r="H7790" s="84"/>
    </row>
    <row r="7791" spans="1:8">
      <c r="A7791" s="82"/>
      <c r="B7791" s="82"/>
      <c r="C7791" s="84"/>
      <c r="D7791" s="83"/>
      <c r="E7791" s="81"/>
      <c r="F7791" s="81"/>
      <c r="G7791" s="81"/>
      <c r="H7791" s="84"/>
    </row>
    <row r="7792" spans="1:8">
      <c r="A7792" s="82"/>
      <c r="B7792" s="82"/>
      <c r="C7792" s="84"/>
      <c r="D7792" s="83"/>
      <c r="E7792" s="81"/>
      <c r="F7792" s="81"/>
      <c r="G7792" s="81"/>
      <c r="H7792" s="84"/>
    </row>
    <row r="7793" spans="1:8">
      <c r="A7793" s="82"/>
      <c r="B7793" s="82"/>
      <c r="C7793" s="84"/>
      <c r="D7793" s="83"/>
      <c r="E7793" s="81"/>
      <c r="F7793" s="81"/>
      <c r="G7793" s="81"/>
      <c r="H7793" s="84"/>
    </row>
    <row r="7794" spans="1:8">
      <c r="A7794" s="82"/>
      <c r="B7794" s="82"/>
      <c r="C7794" s="84"/>
      <c r="D7794" s="83"/>
      <c r="E7794" s="81"/>
      <c r="F7794" s="81"/>
      <c r="G7794" s="81"/>
      <c r="H7794" s="84"/>
    </row>
    <row r="7795" spans="1:8">
      <c r="A7795" s="82"/>
      <c r="B7795" s="82"/>
      <c r="C7795" s="84"/>
      <c r="D7795" s="83"/>
      <c r="E7795" s="81"/>
      <c r="F7795" s="81"/>
      <c r="G7795" s="81"/>
      <c r="H7795" s="84"/>
    </row>
    <row r="7796" spans="1:8">
      <c r="A7796" s="82"/>
      <c r="B7796" s="82"/>
      <c r="C7796" s="84"/>
      <c r="D7796" s="83"/>
      <c r="E7796" s="81"/>
      <c r="F7796" s="81"/>
      <c r="G7796" s="81"/>
      <c r="H7796" s="84"/>
    </row>
    <row r="7797" spans="1:8">
      <c r="A7797" s="82"/>
      <c r="B7797" s="82"/>
      <c r="C7797" s="84"/>
      <c r="D7797" s="83"/>
      <c r="E7797" s="81"/>
      <c r="F7797" s="81"/>
      <c r="G7797" s="81"/>
      <c r="H7797" s="84"/>
    </row>
    <row r="7798" spans="1:8">
      <c r="A7798" s="82"/>
      <c r="B7798" s="82"/>
      <c r="C7798" s="84"/>
      <c r="D7798" s="83"/>
      <c r="E7798" s="81"/>
      <c r="F7798" s="81"/>
      <c r="G7798" s="81"/>
      <c r="H7798" s="84"/>
    </row>
    <row r="7799" spans="1:8">
      <c r="A7799" s="82"/>
      <c r="B7799" s="82"/>
      <c r="C7799" s="84"/>
      <c r="D7799" s="83"/>
      <c r="E7799" s="81"/>
      <c r="F7799" s="81"/>
      <c r="G7799" s="81"/>
      <c r="H7799" s="84"/>
    </row>
    <row r="7800" spans="1:8">
      <c r="A7800" s="82"/>
      <c r="B7800" s="82"/>
      <c r="C7800" s="84"/>
      <c r="D7800" s="83"/>
      <c r="E7800" s="81"/>
      <c r="F7800" s="81"/>
      <c r="G7800" s="81"/>
      <c r="H7800" s="84"/>
    </row>
    <row r="7801" spans="1:8">
      <c r="A7801" s="82"/>
      <c r="B7801" s="82"/>
      <c r="C7801" s="84"/>
      <c r="D7801" s="83"/>
      <c r="E7801" s="81"/>
      <c r="F7801" s="81"/>
      <c r="G7801" s="81"/>
      <c r="H7801" s="84"/>
    </row>
    <row r="7802" spans="1:8">
      <c r="A7802" s="82"/>
      <c r="B7802" s="82"/>
      <c r="C7802" s="84"/>
      <c r="D7802" s="83"/>
      <c r="E7802" s="81"/>
      <c r="F7802" s="81"/>
      <c r="G7802" s="81"/>
      <c r="H7802" s="84"/>
    </row>
    <row r="7803" spans="1:8">
      <c r="A7803" s="82"/>
      <c r="B7803" s="82"/>
      <c r="C7803" s="84"/>
      <c r="D7803" s="83"/>
      <c r="E7803" s="81"/>
      <c r="F7803" s="81"/>
      <c r="G7803" s="81"/>
      <c r="H7803" s="84"/>
    </row>
    <row r="7804" spans="1:8">
      <c r="A7804" s="82"/>
      <c r="B7804" s="82"/>
      <c r="C7804" s="84"/>
      <c r="D7804" s="83"/>
      <c r="E7804" s="81"/>
      <c r="F7804" s="81"/>
      <c r="G7804" s="81"/>
      <c r="H7804" s="84"/>
    </row>
    <row r="7805" spans="1:8">
      <c r="A7805" s="82"/>
      <c r="B7805" s="82"/>
      <c r="C7805" s="84"/>
      <c r="D7805" s="83"/>
      <c r="E7805" s="81"/>
      <c r="F7805" s="81"/>
      <c r="G7805" s="81"/>
      <c r="H7805" s="84"/>
    </row>
    <row r="7806" spans="1:8">
      <c r="A7806" s="82"/>
      <c r="B7806" s="82"/>
      <c r="C7806" s="84"/>
      <c r="D7806" s="83"/>
      <c r="E7806" s="81"/>
      <c r="F7806" s="81"/>
      <c r="G7806" s="81"/>
      <c r="H7806" s="84"/>
    </row>
    <row r="7807" spans="1:8">
      <c r="A7807" s="82"/>
      <c r="B7807" s="82"/>
      <c r="C7807" s="84"/>
      <c r="D7807" s="83"/>
      <c r="E7807" s="81"/>
      <c r="F7807" s="81"/>
      <c r="G7807" s="81"/>
      <c r="H7807" s="84"/>
    </row>
    <row r="7808" spans="1:8">
      <c r="A7808" s="82"/>
      <c r="B7808" s="82"/>
      <c r="C7808" s="84"/>
      <c r="D7808" s="83"/>
      <c r="E7808" s="81"/>
      <c r="F7808" s="81"/>
      <c r="G7808" s="81"/>
      <c r="H7808" s="84"/>
    </row>
    <row r="7809" spans="1:8">
      <c r="A7809" s="82"/>
      <c r="B7809" s="82"/>
      <c r="C7809" s="84"/>
      <c r="D7809" s="83"/>
      <c r="E7809" s="81"/>
      <c r="F7809" s="81"/>
      <c r="G7809" s="81"/>
      <c r="H7809" s="84"/>
    </row>
    <row r="7810" spans="1:8">
      <c r="A7810" s="82"/>
      <c r="B7810" s="82"/>
      <c r="C7810" s="84"/>
      <c r="D7810" s="83"/>
      <c r="E7810" s="81"/>
      <c r="F7810" s="81"/>
      <c r="G7810" s="81"/>
      <c r="H7810" s="84"/>
    </row>
    <row r="7811" spans="1:8">
      <c r="A7811" s="82"/>
      <c r="B7811" s="82"/>
      <c r="C7811" s="84"/>
      <c r="D7811" s="83"/>
      <c r="E7811" s="81"/>
      <c r="F7811" s="81"/>
      <c r="G7811" s="81"/>
      <c r="H7811" s="84"/>
    </row>
    <row r="7812" spans="1:8">
      <c r="A7812" s="82"/>
      <c r="B7812" s="82"/>
      <c r="C7812" s="84"/>
      <c r="D7812" s="83"/>
      <c r="E7812" s="81"/>
      <c r="F7812" s="81"/>
      <c r="G7812" s="81"/>
      <c r="H7812" s="84"/>
    </row>
    <row r="7813" spans="1:8">
      <c r="A7813" s="82"/>
      <c r="B7813" s="82"/>
      <c r="C7813" s="84"/>
      <c r="D7813" s="83"/>
      <c r="E7813" s="81"/>
      <c r="F7813" s="81"/>
      <c r="G7813" s="81"/>
      <c r="H7813" s="84"/>
    </row>
    <row r="7814" spans="1:8">
      <c r="A7814" s="82"/>
      <c r="B7814" s="82"/>
      <c r="C7814" s="84"/>
      <c r="D7814" s="83"/>
      <c r="E7814" s="81"/>
      <c r="F7814" s="81"/>
      <c r="G7814" s="81"/>
      <c r="H7814" s="84"/>
    </row>
    <row r="7815" spans="1:8">
      <c r="A7815" s="82"/>
      <c r="B7815" s="82"/>
      <c r="C7815" s="84"/>
      <c r="D7815" s="83"/>
      <c r="E7815" s="81"/>
      <c r="F7815" s="81"/>
      <c r="G7815" s="81"/>
      <c r="H7815" s="84"/>
    </row>
    <row r="7816" spans="1:8">
      <c r="A7816" s="82"/>
      <c r="B7816" s="82"/>
      <c r="C7816" s="84"/>
      <c r="D7816" s="83"/>
      <c r="E7816" s="81"/>
      <c r="F7816" s="81"/>
      <c r="G7816" s="81"/>
      <c r="H7816" s="84"/>
    </row>
    <row r="7817" spans="1:8">
      <c r="A7817" s="82"/>
      <c r="B7817" s="82"/>
      <c r="C7817" s="84"/>
      <c r="D7817" s="83"/>
      <c r="E7817" s="81"/>
      <c r="F7817" s="81"/>
      <c r="G7817" s="81"/>
      <c r="H7817" s="84"/>
    </row>
    <row r="7818" spans="1:8">
      <c r="A7818" s="82"/>
      <c r="B7818" s="82"/>
      <c r="C7818" s="84"/>
      <c r="D7818" s="83"/>
      <c r="E7818" s="81"/>
      <c r="F7818" s="81"/>
      <c r="G7818" s="81"/>
      <c r="H7818" s="84"/>
    </row>
    <row r="7819" spans="1:8">
      <c r="A7819" s="82"/>
      <c r="B7819" s="82"/>
      <c r="C7819" s="84"/>
      <c r="D7819" s="83"/>
      <c r="E7819" s="81"/>
      <c r="F7819" s="81"/>
      <c r="G7819" s="81"/>
      <c r="H7819" s="84"/>
    </row>
    <row r="7820" spans="1:8">
      <c r="A7820" s="82"/>
      <c r="B7820" s="82"/>
      <c r="C7820" s="84"/>
      <c r="D7820" s="83"/>
      <c r="E7820" s="81"/>
      <c r="F7820" s="81"/>
      <c r="G7820" s="81"/>
      <c r="H7820" s="84"/>
    </row>
    <row r="7821" spans="1:8">
      <c r="A7821" s="82"/>
      <c r="B7821" s="82"/>
      <c r="C7821" s="84"/>
      <c r="D7821" s="83"/>
      <c r="E7821" s="81"/>
      <c r="F7821" s="81"/>
      <c r="G7821" s="81"/>
      <c r="H7821" s="84"/>
    </row>
    <row r="7822" spans="1:8">
      <c r="A7822" s="82"/>
      <c r="B7822" s="82"/>
      <c r="C7822" s="84"/>
      <c r="D7822" s="83"/>
      <c r="E7822" s="81"/>
      <c r="F7822" s="81"/>
      <c r="G7822" s="81"/>
      <c r="H7822" s="84"/>
    </row>
    <row r="7823" spans="1:8">
      <c r="A7823" s="82"/>
      <c r="B7823" s="82"/>
      <c r="C7823" s="84"/>
      <c r="D7823" s="83"/>
      <c r="E7823" s="81"/>
      <c r="F7823" s="81"/>
      <c r="G7823" s="81"/>
      <c r="H7823" s="84"/>
    </row>
    <row r="7824" spans="1:8">
      <c r="A7824" s="82"/>
      <c r="B7824" s="82"/>
      <c r="C7824" s="84"/>
      <c r="D7824" s="83"/>
      <c r="E7824" s="81"/>
      <c r="F7824" s="81"/>
      <c r="G7824" s="81"/>
      <c r="H7824" s="84"/>
    </row>
    <row r="7825" spans="1:8">
      <c r="A7825" s="82"/>
      <c r="B7825" s="82"/>
      <c r="C7825" s="84"/>
      <c r="D7825" s="83"/>
      <c r="E7825" s="81"/>
      <c r="F7825" s="81"/>
      <c r="G7825" s="81"/>
      <c r="H7825" s="84"/>
    </row>
    <row r="7826" spans="1:8">
      <c r="A7826" s="82"/>
      <c r="B7826" s="82"/>
      <c r="C7826" s="84"/>
      <c r="D7826" s="83"/>
      <c r="E7826" s="81"/>
      <c r="F7826" s="81"/>
      <c r="G7826" s="81"/>
      <c r="H7826" s="84"/>
    </row>
    <row r="7827" spans="1:8">
      <c r="A7827" s="82"/>
      <c r="B7827" s="82"/>
      <c r="C7827" s="84"/>
      <c r="D7827" s="83"/>
      <c r="E7827" s="81"/>
      <c r="F7827" s="81"/>
      <c r="G7827" s="81"/>
      <c r="H7827" s="84"/>
    </row>
    <row r="7828" spans="1:8">
      <c r="A7828" s="82"/>
      <c r="B7828" s="82"/>
      <c r="C7828" s="84"/>
      <c r="D7828" s="83"/>
      <c r="E7828" s="81"/>
      <c r="F7828" s="81"/>
      <c r="G7828" s="81"/>
      <c r="H7828" s="84"/>
    </row>
    <row r="7829" spans="1:8">
      <c r="A7829" s="82"/>
      <c r="B7829" s="82"/>
      <c r="C7829" s="84"/>
      <c r="D7829" s="83"/>
      <c r="E7829" s="81"/>
      <c r="F7829" s="81"/>
      <c r="G7829" s="81"/>
      <c r="H7829" s="84"/>
    </row>
    <row r="7830" spans="1:8">
      <c r="A7830" s="82"/>
      <c r="B7830" s="82"/>
      <c r="C7830" s="84"/>
      <c r="D7830" s="83"/>
      <c r="E7830" s="81"/>
      <c r="F7830" s="81"/>
      <c r="G7830" s="81"/>
      <c r="H7830" s="84"/>
    </row>
    <row r="7831" spans="1:8">
      <c r="A7831" s="82"/>
      <c r="B7831" s="82"/>
      <c r="C7831" s="84"/>
      <c r="D7831" s="83"/>
      <c r="E7831" s="81"/>
      <c r="F7831" s="81"/>
      <c r="G7831" s="81"/>
      <c r="H7831" s="84"/>
    </row>
    <row r="7832" spans="1:8">
      <c r="A7832" s="82"/>
      <c r="B7832" s="82"/>
      <c r="C7832" s="84"/>
      <c r="D7832" s="83"/>
      <c r="E7832" s="81"/>
      <c r="F7832" s="81"/>
      <c r="G7832" s="81"/>
      <c r="H7832" s="84"/>
    </row>
    <row r="7833" spans="1:8">
      <c r="A7833" s="82"/>
      <c r="B7833" s="82"/>
      <c r="C7833" s="84"/>
      <c r="D7833" s="83"/>
      <c r="E7833" s="81"/>
      <c r="F7833" s="81"/>
      <c r="G7833" s="81"/>
      <c r="H7833" s="84"/>
    </row>
    <row r="7834" spans="1:8">
      <c r="A7834" s="82"/>
      <c r="B7834" s="82"/>
      <c r="C7834" s="84"/>
      <c r="D7834" s="83"/>
      <c r="E7834" s="81"/>
      <c r="F7834" s="81"/>
      <c r="G7834" s="81"/>
      <c r="H7834" s="84"/>
    </row>
    <row r="7835" spans="1:8">
      <c r="A7835" s="82"/>
      <c r="B7835" s="82"/>
      <c r="C7835" s="84"/>
      <c r="D7835" s="83"/>
      <c r="E7835" s="81"/>
      <c r="F7835" s="81"/>
      <c r="G7835" s="81"/>
      <c r="H7835" s="84"/>
    </row>
    <row r="7836" spans="1:8">
      <c r="A7836" s="82"/>
      <c r="B7836" s="82"/>
      <c r="C7836" s="84"/>
      <c r="D7836" s="83"/>
      <c r="E7836" s="81"/>
      <c r="F7836" s="81"/>
      <c r="G7836" s="81"/>
      <c r="H7836" s="84"/>
    </row>
    <row r="7837" spans="1:8">
      <c r="A7837" s="82"/>
      <c r="B7837" s="82"/>
      <c r="C7837" s="84"/>
      <c r="D7837" s="83"/>
      <c r="E7837" s="81"/>
      <c r="F7837" s="81"/>
      <c r="G7837" s="81"/>
      <c r="H7837" s="84"/>
    </row>
    <row r="7838" spans="1:8">
      <c r="A7838" s="82"/>
      <c r="B7838" s="82"/>
      <c r="C7838" s="84"/>
      <c r="D7838" s="83"/>
      <c r="E7838" s="81"/>
      <c r="F7838" s="81"/>
      <c r="G7838" s="81"/>
      <c r="H7838" s="84"/>
    </row>
    <row r="7839" spans="1:8">
      <c r="A7839" s="82"/>
      <c r="B7839" s="82"/>
      <c r="C7839" s="84"/>
      <c r="D7839" s="83"/>
      <c r="E7839" s="81"/>
      <c r="F7839" s="81"/>
      <c r="G7839" s="81"/>
      <c r="H7839" s="84"/>
    </row>
    <row r="7840" spans="1:8">
      <c r="A7840" s="82"/>
      <c r="B7840" s="82"/>
      <c r="C7840" s="84"/>
      <c r="D7840" s="83"/>
      <c r="E7840" s="81"/>
      <c r="F7840" s="81"/>
      <c r="G7840" s="81"/>
      <c r="H7840" s="84"/>
    </row>
    <row r="7841" spans="1:8">
      <c r="A7841" s="82"/>
      <c r="B7841" s="82"/>
      <c r="C7841" s="84"/>
      <c r="D7841" s="83"/>
      <c r="E7841" s="81"/>
      <c r="F7841" s="81"/>
      <c r="G7841" s="81"/>
      <c r="H7841" s="84"/>
    </row>
    <row r="7842" spans="1:8">
      <c r="A7842" s="82"/>
      <c r="B7842" s="82"/>
      <c r="C7842" s="84"/>
      <c r="D7842" s="83"/>
      <c r="E7842" s="81"/>
      <c r="F7842" s="81"/>
      <c r="G7842" s="81"/>
      <c r="H7842" s="84"/>
    </row>
    <row r="7843" spans="1:8">
      <c r="A7843" s="82"/>
      <c r="B7843" s="82"/>
      <c r="C7843" s="84"/>
      <c r="D7843" s="83"/>
      <c r="E7843" s="81"/>
      <c r="F7843" s="81"/>
      <c r="G7843" s="81"/>
      <c r="H7843" s="84"/>
    </row>
    <row r="7844" spans="1:8">
      <c r="A7844" s="82"/>
      <c r="B7844" s="82"/>
      <c r="C7844" s="84"/>
      <c r="D7844" s="83"/>
      <c r="E7844" s="81"/>
      <c r="F7844" s="81"/>
      <c r="G7844" s="81"/>
      <c r="H7844" s="84"/>
    </row>
    <row r="7845" spans="1:8">
      <c r="A7845" s="82"/>
      <c r="B7845" s="82"/>
      <c r="C7845" s="84"/>
      <c r="D7845" s="83"/>
      <c r="E7845" s="81"/>
      <c r="F7845" s="81"/>
      <c r="G7845" s="81"/>
      <c r="H7845" s="84"/>
    </row>
    <row r="7846" spans="1:8">
      <c r="A7846" s="82"/>
      <c r="B7846" s="82"/>
      <c r="C7846" s="84"/>
      <c r="D7846" s="83"/>
      <c r="E7846" s="81"/>
      <c r="F7846" s="81"/>
      <c r="G7846" s="81"/>
      <c r="H7846" s="84"/>
    </row>
    <row r="7847" spans="1:8">
      <c r="A7847" s="82"/>
      <c r="B7847" s="82"/>
      <c r="C7847" s="84"/>
      <c r="D7847" s="83"/>
      <c r="E7847" s="81"/>
      <c r="F7847" s="81"/>
      <c r="G7847" s="81"/>
      <c r="H7847" s="84"/>
    </row>
    <row r="7848" spans="1:8">
      <c r="A7848" s="82"/>
      <c r="B7848" s="82"/>
      <c r="C7848" s="84"/>
      <c r="D7848" s="83"/>
      <c r="E7848" s="81"/>
      <c r="F7848" s="81"/>
      <c r="G7848" s="81"/>
      <c r="H7848" s="84"/>
    </row>
    <row r="7849" spans="1:8">
      <c r="A7849" s="82"/>
      <c r="B7849" s="82"/>
      <c r="C7849" s="84"/>
      <c r="D7849" s="83"/>
      <c r="E7849" s="81"/>
      <c r="F7849" s="81"/>
      <c r="G7849" s="81"/>
      <c r="H7849" s="84"/>
    </row>
    <row r="7850" spans="1:8">
      <c r="A7850" s="82"/>
      <c r="B7850" s="82"/>
      <c r="C7850" s="84"/>
      <c r="D7850" s="83"/>
      <c r="E7850" s="81"/>
      <c r="F7850" s="81"/>
      <c r="G7850" s="81"/>
      <c r="H7850" s="84"/>
    </row>
    <row r="7851" spans="1:8">
      <c r="A7851" s="82"/>
      <c r="B7851" s="82"/>
      <c r="C7851" s="84"/>
      <c r="D7851" s="83"/>
      <c r="E7851" s="81"/>
      <c r="F7851" s="81"/>
      <c r="G7851" s="81"/>
      <c r="H7851" s="84"/>
    </row>
    <row r="7852" spans="1:8">
      <c r="A7852" s="82"/>
      <c r="B7852" s="82"/>
      <c r="C7852" s="84"/>
      <c r="D7852" s="83"/>
      <c r="E7852" s="81"/>
      <c r="F7852" s="81"/>
      <c r="G7852" s="81"/>
      <c r="H7852" s="84"/>
    </row>
    <row r="7853" spans="1:8">
      <c r="A7853" s="82"/>
      <c r="B7853" s="82"/>
      <c r="C7853" s="84"/>
      <c r="D7853" s="83"/>
      <c r="E7853" s="81"/>
      <c r="F7853" s="81"/>
      <c r="G7853" s="81"/>
      <c r="H7853" s="84"/>
    </row>
    <row r="7854" spans="1:8">
      <c r="A7854" s="82"/>
      <c r="B7854" s="82"/>
      <c r="C7854" s="84"/>
      <c r="D7854" s="83"/>
      <c r="E7854" s="81"/>
      <c r="F7854" s="81"/>
      <c r="G7854" s="81"/>
      <c r="H7854" s="84"/>
    </row>
    <row r="7855" spans="1:8">
      <c r="A7855" s="82"/>
      <c r="B7855" s="82"/>
      <c r="C7855" s="84"/>
      <c r="D7855" s="83"/>
      <c r="E7855" s="81"/>
      <c r="F7855" s="81"/>
      <c r="G7855" s="81"/>
      <c r="H7855" s="84"/>
    </row>
    <row r="7856" spans="1:8">
      <c r="A7856" s="82"/>
      <c r="B7856" s="82"/>
      <c r="C7856" s="84"/>
      <c r="D7856" s="83"/>
      <c r="E7856" s="81"/>
      <c r="F7856" s="81"/>
      <c r="G7856" s="81"/>
      <c r="H7856" s="84"/>
    </row>
    <row r="7857" spans="1:8">
      <c r="A7857" s="82"/>
      <c r="B7857" s="82"/>
      <c r="C7857" s="84"/>
      <c r="D7857" s="83"/>
      <c r="E7857" s="81"/>
      <c r="F7857" s="81"/>
      <c r="G7857" s="81"/>
      <c r="H7857" s="84"/>
    </row>
    <row r="7858" spans="1:8">
      <c r="A7858" s="82"/>
      <c r="B7858" s="82"/>
      <c r="C7858" s="84"/>
      <c r="D7858" s="83"/>
      <c r="E7858" s="81"/>
      <c r="F7858" s="81"/>
      <c r="G7858" s="81"/>
      <c r="H7858" s="84"/>
    </row>
    <row r="7859" spans="1:8">
      <c r="A7859" s="82"/>
      <c r="B7859" s="82"/>
      <c r="C7859" s="84"/>
      <c r="D7859" s="83"/>
      <c r="E7859" s="81"/>
      <c r="F7859" s="81"/>
      <c r="G7859" s="81"/>
      <c r="H7859" s="84"/>
    </row>
    <row r="7860" spans="1:8">
      <c r="A7860" s="82"/>
      <c r="B7860" s="82"/>
      <c r="C7860" s="84"/>
      <c r="D7860" s="83"/>
      <c r="E7860" s="81"/>
      <c r="F7860" s="81"/>
      <c r="G7860" s="81"/>
      <c r="H7860" s="84"/>
    </row>
    <row r="7861" spans="1:8">
      <c r="A7861" s="82"/>
      <c r="B7861" s="82"/>
      <c r="C7861" s="84"/>
      <c r="D7861" s="83"/>
      <c r="E7861" s="81"/>
      <c r="F7861" s="81"/>
      <c r="G7861" s="81"/>
      <c r="H7861" s="84"/>
    </row>
    <row r="7862" spans="1:8">
      <c r="A7862" s="82"/>
      <c r="B7862" s="82"/>
      <c r="C7862" s="84"/>
      <c r="D7862" s="83"/>
      <c r="E7862" s="81"/>
      <c r="F7862" s="81"/>
      <c r="G7862" s="81"/>
      <c r="H7862" s="84"/>
    </row>
    <row r="7863" spans="1:8">
      <c r="A7863" s="82"/>
      <c r="B7863" s="82"/>
      <c r="C7863" s="84"/>
      <c r="D7863" s="83"/>
      <c r="E7863" s="81"/>
      <c r="F7863" s="81"/>
      <c r="G7863" s="81"/>
      <c r="H7863" s="84"/>
    </row>
    <row r="7864" spans="1:8">
      <c r="A7864" s="82"/>
      <c r="B7864" s="82"/>
      <c r="C7864" s="84"/>
      <c r="D7864" s="83"/>
      <c r="E7864" s="81"/>
      <c r="F7864" s="81"/>
      <c r="G7864" s="81"/>
      <c r="H7864" s="84"/>
    </row>
    <row r="7865" spans="1:8">
      <c r="A7865" s="82"/>
      <c r="B7865" s="82"/>
      <c r="C7865" s="84"/>
      <c r="D7865" s="83"/>
      <c r="E7865" s="81"/>
      <c r="F7865" s="81"/>
      <c r="G7865" s="81"/>
      <c r="H7865" s="84"/>
    </row>
    <row r="7866" spans="1:8">
      <c r="A7866" s="82"/>
      <c r="B7866" s="82"/>
      <c r="C7866" s="84"/>
      <c r="D7866" s="83"/>
      <c r="E7866" s="81"/>
      <c r="F7866" s="81"/>
      <c r="G7866" s="81"/>
      <c r="H7866" s="84"/>
    </row>
    <row r="7867" spans="1:8">
      <c r="A7867" s="82"/>
      <c r="B7867" s="82"/>
      <c r="C7867" s="84"/>
      <c r="D7867" s="83"/>
      <c r="E7867" s="81"/>
      <c r="F7867" s="81"/>
      <c r="G7867" s="81"/>
      <c r="H7867" s="84"/>
    </row>
    <row r="7868" spans="1:8">
      <c r="A7868" s="82"/>
      <c r="B7868" s="82"/>
      <c r="C7868" s="84"/>
      <c r="D7868" s="83"/>
      <c r="E7868" s="81"/>
      <c r="F7868" s="81"/>
      <c r="G7868" s="81"/>
      <c r="H7868" s="84"/>
    </row>
    <row r="7869" spans="1:8">
      <c r="A7869" s="82"/>
      <c r="B7869" s="82"/>
      <c r="C7869" s="84"/>
      <c r="D7869" s="83"/>
      <c r="E7869" s="81"/>
      <c r="F7869" s="81"/>
      <c r="G7869" s="81"/>
      <c r="H7869" s="84"/>
    </row>
    <row r="7870" spans="1:8">
      <c r="A7870" s="82"/>
      <c r="B7870" s="82"/>
      <c r="C7870" s="84"/>
      <c r="D7870" s="83"/>
      <c r="E7870" s="81"/>
      <c r="F7870" s="81"/>
      <c r="G7870" s="81"/>
      <c r="H7870" s="84"/>
    </row>
    <row r="7871" spans="1:8">
      <c r="A7871" s="82"/>
      <c r="B7871" s="82"/>
      <c r="C7871" s="84"/>
      <c r="D7871" s="83"/>
      <c r="E7871" s="81"/>
      <c r="F7871" s="81"/>
      <c r="G7871" s="81"/>
      <c r="H7871" s="84"/>
    </row>
    <row r="7872" spans="1:8">
      <c r="A7872" s="82"/>
      <c r="B7872" s="82"/>
      <c r="C7872" s="84"/>
      <c r="D7872" s="83"/>
      <c r="E7872" s="81"/>
      <c r="F7872" s="81"/>
      <c r="G7872" s="81"/>
      <c r="H7872" s="84"/>
    </row>
    <row r="7873" spans="1:8">
      <c r="A7873" s="82"/>
      <c r="B7873" s="82"/>
      <c r="C7873" s="84"/>
      <c r="D7873" s="83"/>
      <c r="E7873" s="81"/>
      <c r="F7873" s="81"/>
      <c r="G7873" s="81"/>
      <c r="H7873" s="84"/>
    </row>
    <row r="7874" spans="1:8">
      <c r="A7874" s="82"/>
      <c r="B7874" s="82"/>
      <c r="C7874" s="84"/>
      <c r="D7874" s="83"/>
      <c r="E7874" s="81"/>
      <c r="F7874" s="81"/>
      <c r="G7874" s="81"/>
      <c r="H7874" s="84"/>
    </row>
    <row r="7875" spans="1:8">
      <c r="A7875" s="82"/>
      <c r="B7875" s="82"/>
      <c r="C7875" s="84"/>
      <c r="D7875" s="83"/>
      <c r="E7875" s="81"/>
      <c r="F7875" s="81"/>
      <c r="G7875" s="81"/>
      <c r="H7875" s="84"/>
    </row>
    <row r="7876" spans="1:8">
      <c r="A7876" s="82"/>
      <c r="B7876" s="82"/>
      <c r="C7876" s="84"/>
      <c r="D7876" s="83"/>
      <c r="E7876" s="81"/>
      <c r="F7876" s="81"/>
      <c r="G7876" s="81"/>
      <c r="H7876" s="84"/>
    </row>
    <row r="7877" spans="1:8">
      <c r="A7877" s="82"/>
      <c r="B7877" s="82"/>
      <c r="C7877" s="84"/>
      <c r="D7877" s="83"/>
      <c r="E7877" s="81"/>
      <c r="F7877" s="81"/>
      <c r="G7877" s="81"/>
      <c r="H7877" s="84"/>
    </row>
    <row r="7878" spans="1:8">
      <c r="A7878" s="82"/>
      <c r="B7878" s="82"/>
      <c r="C7878" s="84"/>
      <c r="D7878" s="83"/>
      <c r="E7878" s="81"/>
      <c r="F7878" s="81"/>
      <c r="G7878" s="81"/>
      <c r="H7878" s="84"/>
    </row>
    <row r="7879" spans="1:8">
      <c r="A7879" s="82"/>
      <c r="B7879" s="82"/>
      <c r="C7879" s="84"/>
      <c r="D7879" s="83"/>
      <c r="E7879" s="81"/>
      <c r="F7879" s="81"/>
      <c r="G7879" s="81"/>
      <c r="H7879" s="84"/>
    </row>
    <row r="7880" spans="1:8">
      <c r="A7880" s="82"/>
      <c r="B7880" s="82"/>
      <c r="C7880" s="84"/>
      <c r="D7880" s="83"/>
      <c r="E7880" s="81"/>
      <c r="F7880" s="81"/>
      <c r="G7880" s="81"/>
      <c r="H7880" s="84"/>
    </row>
    <row r="7881" spans="1:8">
      <c r="A7881" s="82"/>
      <c r="B7881" s="82"/>
      <c r="C7881" s="84"/>
      <c r="D7881" s="83"/>
      <c r="E7881" s="81"/>
      <c r="F7881" s="81"/>
      <c r="G7881" s="81"/>
      <c r="H7881" s="84"/>
    </row>
    <row r="7882" spans="1:8">
      <c r="A7882" s="82"/>
      <c r="B7882" s="82"/>
      <c r="C7882" s="84"/>
      <c r="D7882" s="83"/>
      <c r="E7882" s="81"/>
      <c r="F7882" s="81"/>
      <c r="G7882" s="81"/>
      <c r="H7882" s="84"/>
    </row>
    <row r="7883" spans="1:8">
      <c r="A7883" s="82"/>
      <c r="B7883" s="82"/>
      <c r="C7883" s="84"/>
      <c r="D7883" s="83"/>
      <c r="E7883" s="81"/>
      <c r="F7883" s="81"/>
      <c r="G7883" s="81"/>
      <c r="H7883" s="84"/>
    </row>
    <row r="7884" spans="1:8">
      <c r="A7884" s="82"/>
      <c r="B7884" s="82"/>
      <c r="C7884" s="84"/>
      <c r="D7884" s="83"/>
      <c r="E7884" s="81"/>
      <c r="F7884" s="81"/>
      <c r="G7884" s="81"/>
      <c r="H7884" s="84"/>
    </row>
    <row r="7885" spans="1:8">
      <c r="A7885" s="82"/>
      <c r="B7885" s="82"/>
      <c r="C7885" s="84"/>
      <c r="D7885" s="83"/>
      <c r="E7885" s="81"/>
      <c r="F7885" s="81"/>
      <c r="G7885" s="81"/>
      <c r="H7885" s="84"/>
    </row>
    <row r="7886" spans="1:8">
      <c r="A7886" s="82"/>
      <c r="B7886" s="82"/>
      <c r="C7886" s="84"/>
      <c r="D7886" s="83"/>
      <c r="E7886" s="81"/>
      <c r="F7886" s="81"/>
      <c r="G7886" s="81"/>
      <c r="H7886" s="84"/>
    </row>
    <row r="7887" spans="1:8">
      <c r="A7887" s="82"/>
      <c r="B7887" s="82"/>
      <c r="C7887" s="84"/>
      <c r="D7887" s="83"/>
      <c r="E7887" s="81"/>
      <c r="F7887" s="81"/>
      <c r="G7887" s="81"/>
      <c r="H7887" s="84"/>
    </row>
    <row r="7888" spans="1:8">
      <c r="A7888" s="82"/>
      <c r="B7888" s="82"/>
      <c r="C7888" s="84"/>
      <c r="D7888" s="83"/>
      <c r="E7888" s="81"/>
      <c r="F7888" s="81"/>
      <c r="G7888" s="81"/>
      <c r="H7888" s="84"/>
    </row>
    <row r="7889" spans="1:8">
      <c r="A7889" s="82"/>
      <c r="B7889" s="82"/>
      <c r="C7889" s="84"/>
      <c r="D7889" s="83"/>
      <c r="E7889" s="81"/>
      <c r="F7889" s="81"/>
      <c r="G7889" s="81"/>
      <c r="H7889" s="84"/>
    </row>
    <row r="7890" spans="1:8">
      <c r="A7890" s="82"/>
      <c r="B7890" s="82"/>
      <c r="C7890" s="84"/>
      <c r="D7890" s="83"/>
      <c r="E7890" s="81"/>
      <c r="F7890" s="81"/>
      <c r="G7890" s="81"/>
      <c r="H7890" s="84"/>
    </row>
    <row r="7891" spans="1:8">
      <c r="A7891" s="82"/>
      <c r="B7891" s="82"/>
      <c r="C7891" s="84"/>
      <c r="D7891" s="83"/>
      <c r="E7891" s="81"/>
      <c r="F7891" s="81"/>
      <c r="G7891" s="81"/>
      <c r="H7891" s="84"/>
    </row>
    <row r="7892" spans="1:8">
      <c r="A7892" s="82"/>
      <c r="B7892" s="82"/>
      <c r="C7892" s="84"/>
      <c r="D7892" s="83"/>
      <c r="E7892" s="81"/>
      <c r="F7892" s="81"/>
      <c r="G7892" s="81"/>
      <c r="H7892" s="84"/>
    </row>
    <row r="7893" spans="1:8">
      <c r="A7893" s="82"/>
      <c r="B7893" s="82"/>
      <c r="C7893" s="84"/>
      <c r="D7893" s="83"/>
      <c r="E7893" s="81"/>
      <c r="F7893" s="81"/>
      <c r="G7893" s="81"/>
      <c r="H7893" s="84"/>
    </row>
    <row r="7894" spans="1:8">
      <c r="A7894" s="82"/>
      <c r="B7894" s="82"/>
      <c r="C7894" s="84"/>
      <c r="D7894" s="83"/>
      <c r="E7894" s="81"/>
      <c r="F7894" s="81"/>
      <c r="G7894" s="81"/>
      <c r="H7894" s="84"/>
    </row>
    <row r="7895" spans="1:8">
      <c r="A7895" s="82"/>
      <c r="B7895" s="82"/>
      <c r="C7895" s="84"/>
      <c r="D7895" s="83"/>
      <c r="E7895" s="81"/>
      <c r="F7895" s="81"/>
      <c r="G7895" s="81"/>
      <c r="H7895" s="84"/>
    </row>
    <row r="7896" spans="1:8">
      <c r="A7896" s="82"/>
      <c r="B7896" s="82"/>
      <c r="C7896" s="84"/>
      <c r="D7896" s="83"/>
      <c r="E7896" s="81"/>
      <c r="F7896" s="81"/>
      <c r="G7896" s="81"/>
      <c r="H7896" s="84"/>
    </row>
    <row r="7897" spans="1:8">
      <c r="A7897" s="82"/>
      <c r="B7897" s="82"/>
      <c r="C7897" s="84"/>
      <c r="D7897" s="83"/>
      <c r="E7897" s="81"/>
      <c r="F7897" s="81"/>
      <c r="G7897" s="81"/>
      <c r="H7897" s="84"/>
    </row>
    <row r="7898" spans="1:8">
      <c r="A7898" s="82"/>
      <c r="B7898" s="82"/>
      <c r="C7898" s="84"/>
      <c r="D7898" s="83"/>
      <c r="E7898" s="81"/>
      <c r="F7898" s="81"/>
      <c r="G7898" s="81"/>
      <c r="H7898" s="84"/>
    </row>
    <row r="7899" spans="1:8">
      <c r="A7899" s="82"/>
      <c r="B7899" s="82"/>
      <c r="C7899" s="84"/>
      <c r="D7899" s="83"/>
      <c r="E7899" s="81"/>
      <c r="F7899" s="81"/>
      <c r="G7899" s="81"/>
      <c r="H7899" s="84"/>
    </row>
    <row r="7900" spans="1:8">
      <c r="A7900" s="82"/>
      <c r="B7900" s="82"/>
      <c r="C7900" s="84"/>
      <c r="D7900" s="83"/>
      <c r="E7900" s="81"/>
      <c r="F7900" s="81"/>
      <c r="G7900" s="81"/>
      <c r="H7900" s="84"/>
    </row>
    <row r="7901" spans="1:8">
      <c r="A7901" s="82"/>
      <c r="B7901" s="82"/>
      <c r="C7901" s="84"/>
      <c r="D7901" s="83"/>
      <c r="E7901" s="81"/>
      <c r="F7901" s="81"/>
      <c r="G7901" s="81"/>
      <c r="H7901" s="84"/>
    </row>
    <row r="7902" spans="1:8">
      <c r="A7902" s="82"/>
      <c r="B7902" s="82"/>
      <c r="C7902" s="84"/>
      <c r="D7902" s="83"/>
      <c r="E7902" s="81"/>
      <c r="F7902" s="81"/>
      <c r="G7902" s="81"/>
      <c r="H7902" s="84"/>
    </row>
    <row r="7903" spans="1:8">
      <c r="A7903" s="82"/>
      <c r="B7903" s="82"/>
      <c r="C7903" s="84"/>
      <c r="D7903" s="83"/>
      <c r="E7903" s="81"/>
      <c r="F7903" s="81"/>
      <c r="G7903" s="81"/>
      <c r="H7903" s="84"/>
    </row>
    <row r="7904" spans="1:8">
      <c r="A7904" s="82"/>
      <c r="B7904" s="82"/>
      <c r="C7904" s="84"/>
      <c r="D7904" s="83"/>
      <c r="E7904" s="81"/>
      <c r="F7904" s="81"/>
      <c r="G7904" s="81"/>
      <c r="H7904" s="84"/>
    </row>
    <row r="7905" spans="1:8">
      <c r="A7905" s="82"/>
      <c r="B7905" s="82"/>
      <c r="C7905" s="84"/>
      <c r="D7905" s="83"/>
      <c r="E7905" s="81"/>
      <c r="F7905" s="81"/>
      <c r="G7905" s="81"/>
      <c r="H7905" s="84"/>
    </row>
    <row r="7906" spans="1:8">
      <c r="A7906" s="82"/>
      <c r="B7906" s="82"/>
      <c r="C7906" s="84"/>
      <c r="D7906" s="83"/>
      <c r="E7906" s="81"/>
      <c r="F7906" s="81"/>
      <c r="G7906" s="81"/>
      <c r="H7906" s="84"/>
    </row>
    <row r="7907" spans="1:8">
      <c r="A7907" s="82"/>
      <c r="B7907" s="82"/>
      <c r="C7907" s="84"/>
      <c r="D7907" s="83"/>
      <c r="E7907" s="81"/>
      <c r="F7907" s="81"/>
      <c r="G7907" s="81"/>
      <c r="H7907" s="84"/>
    </row>
    <row r="7908" spans="1:8">
      <c r="A7908" s="82"/>
      <c r="B7908" s="82"/>
      <c r="C7908" s="84"/>
      <c r="D7908" s="83"/>
      <c r="E7908" s="81"/>
      <c r="F7908" s="81"/>
      <c r="G7908" s="81"/>
      <c r="H7908" s="84"/>
    </row>
    <row r="7909" spans="1:8">
      <c r="A7909" s="82"/>
      <c r="B7909" s="82"/>
      <c r="C7909" s="84"/>
      <c r="D7909" s="83"/>
      <c r="E7909" s="81"/>
      <c r="F7909" s="81"/>
      <c r="G7909" s="81"/>
      <c r="H7909" s="84"/>
    </row>
    <row r="7910" spans="1:8">
      <c r="A7910" s="82"/>
      <c r="B7910" s="82"/>
      <c r="C7910" s="84"/>
      <c r="D7910" s="83"/>
      <c r="E7910" s="81"/>
      <c r="F7910" s="81"/>
      <c r="G7910" s="81"/>
      <c r="H7910" s="84"/>
    </row>
    <row r="7911" spans="1:8">
      <c r="A7911" s="82"/>
      <c r="B7911" s="82"/>
      <c r="C7911" s="84"/>
      <c r="D7911" s="83"/>
      <c r="E7911" s="81"/>
      <c r="F7911" s="81"/>
      <c r="G7911" s="81"/>
      <c r="H7911" s="84"/>
    </row>
    <row r="7912" spans="1:8">
      <c r="A7912" s="82"/>
      <c r="B7912" s="82"/>
      <c r="C7912" s="84"/>
      <c r="D7912" s="83"/>
      <c r="E7912" s="81"/>
      <c r="F7912" s="81"/>
      <c r="G7912" s="81"/>
      <c r="H7912" s="84"/>
    </row>
    <row r="7913" spans="1:8">
      <c r="A7913" s="82"/>
      <c r="B7913" s="82"/>
      <c r="C7913" s="84"/>
      <c r="D7913" s="83"/>
      <c r="E7913" s="81"/>
      <c r="F7913" s="81"/>
      <c r="G7913" s="81"/>
      <c r="H7913" s="84"/>
    </row>
    <row r="7914" spans="1:8">
      <c r="A7914" s="82"/>
      <c r="B7914" s="82"/>
      <c r="C7914" s="84"/>
      <c r="D7914" s="83"/>
      <c r="E7914" s="81"/>
      <c r="F7914" s="81"/>
      <c r="G7914" s="81"/>
      <c r="H7914" s="84"/>
    </row>
    <row r="7915" spans="1:8">
      <c r="A7915" s="82"/>
      <c r="B7915" s="82"/>
      <c r="C7915" s="84"/>
      <c r="D7915" s="83"/>
      <c r="E7915" s="81"/>
      <c r="F7915" s="81"/>
      <c r="G7915" s="81"/>
      <c r="H7915" s="84"/>
    </row>
    <row r="7916" spans="1:8">
      <c r="A7916" s="82"/>
      <c r="B7916" s="82"/>
      <c r="C7916" s="84"/>
      <c r="D7916" s="83"/>
      <c r="E7916" s="81"/>
      <c r="F7916" s="81"/>
      <c r="G7916" s="81"/>
      <c r="H7916" s="84"/>
    </row>
    <row r="7917" spans="1:8">
      <c r="A7917" s="82"/>
      <c r="B7917" s="82"/>
      <c r="C7917" s="84"/>
      <c r="D7917" s="83"/>
      <c r="E7917" s="81"/>
      <c r="F7917" s="81"/>
      <c r="G7917" s="81"/>
      <c r="H7917" s="84"/>
    </row>
    <row r="7918" spans="1:8">
      <c r="A7918" s="82"/>
      <c r="B7918" s="82"/>
      <c r="C7918" s="84"/>
      <c r="D7918" s="83"/>
      <c r="E7918" s="81"/>
      <c r="F7918" s="81"/>
      <c r="G7918" s="81"/>
      <c r="H7918" s="84"/>
    </row>
    <row r="7919" spans="1:8">
      <c r="A7919" s="82"/>
      <c r="B7919" s="82"/>
      <c r="C7919" s="84"/>
      <c r="D7919" s="83"/>
      <c r="E7919" s="81"/>
      <c r="F7919" s="81"/>
      <c r="G7919" s="81"/>
      <c r="H7919" s="84"/>
    </row>
    <row r="7920" spans="1:8">
      <c r="A7920" s="82"/>
      <c r="B7920" s="82"/>
      <c r="C7920" s="84"/>
      <c r="D7920" s="83"/>
      <c r="E7920" s="81"/>
      <c r="F7920" s="81"/>
      <c r="G7920" s="81"/>
      <c r="H7920" s="84"/>
    </row>
    <row r="7921" spans="1:8">
      <c r="A7921" s="82"/>
      <c r="B7921" s="82"/>
      <c r="C7921" s="84"/>
      <c r="D7921" s="83"/>
      <c r="E7921" s="81"/>
      <c r="F7921" s="81"/>
      <c r="G7921" s="81"/>
      <c r="H7921" s="84"/>
    </row>
    <row r="7922" spans="1:8">
      <c r="A7922" s="82"/>
      <c r="B7922" s="82"/>
      <c r="C7922" s="84"/>
      <c r="D7922" s="83"/>
      <c r="E7922" s="81"/>
      <c r="F7922" s="81"/>
      <c r="G7922" s="81"/>
      <c r="H7922" s="84"/>
    </row>
    <row r="7923" spans="1:8">
      <c r="A7923" s="82"/>
      <c r="B7923" s="82"/>
      <c r="C7923" s="84"/>
      <c r="D7923" s="83"/>
      <c r="E7923" s="81"/>
      <c r="F7923" s="81"/>
      <c r="G7923" s="81"/>
      <c r="H7923" s="84"/>
    </row>
    <row r="7924" spans="1:8">
      <c r="A7924" s="82"/>
      <c r="B7924" s="82"/>
      <c r="C7924" s="84"/>
      <c r="D7924" s="83"/>
      <c r="E7924" s="81"/>
      <c r="F7924" s="81"/>
      <c r="G7924" s="81"/>
      <c r="H7924" s="84"/>
    </row>
    <row r="7925" spans="1:8">
      <c r="A7925" s="82"/>
      <c r="B7925" s="82"/>
      <c r="C7925" s="84"/>
      <c r="D7925" s="83"/>
      <c r="E7925" s="81"/>
      <c r="F7925" s="81"/>
      <c r="G7925" s="81"/>
      <c r="H7925" s="84"/>
    </row>
    <row r="7926" spans="1:8">
      <c r="A7926" s="82"/>
      <c r="B7926" s="82"/>
      <c r="C7926" s="84"/>
      <c r="D7926" s="83"/>
      <c r="E7926" s="81"/>
      <c r="F7926" s="81"/>
      <c r="G7926" s="81"/>
      <c r="H7926" s="84"/>
    </row>
    <row r="7927" spans="1:8">
      <c r="A7927" s="82"/>
      <c r="B7927" s="82"/>
      <c r="C7927" s="84"/>
      <c r="D7927" s="83"/>
      <c r="E7927" s="81"/>
      <c r="F7927" s="81"/>
      <c r="G7927" s="81"/>
      <c r="H7927" s="84"/>
    </row>
    <row r="7928" spans="1:8">
      <c r="A7928" s="82"/>
      <c r="B7928" s="82"/>
      <c r="C7928" s="84"/>
      <c r="D7928" s="83"/>
      <c r="E7928" s="81"/>
      <c r="F7928" s="81"/>
      <c r="G7928" s="81"/>
      <c r="H7928" s="84"/>
    </row>
    <row r="7929" spans="1:8">
      <c r="A7929" s="82"/>
      <c r="B7929" s="82"/>
      <c r="C7929" s="84"/>
      <c r="D7929" s="83"/>
      <c r="E7929" s="81"/>
      <c r="F7929" s="81"/>
      <c r="G7929" s="81"/>
      <c r="H7929" s="84"/>
    </row>
    <row r="7930" spans="1:8">
      <c r="A7930" s="82"/>
      <c r="B7930" s="82"/>
      <c r="C7930" s="84"/>
      <c r="D7930" s="83"/>
      <c r="E7930" s="81"/>
      <c r="F7930" s="81"/>
      <c r="G7930" s="81"/>
      <c r="H7930" s="84"/>
    </row>
    <row r="7931" spans="1:8">
      <c r="A7931" s="82"/>
      <c r="B7931" s="82"/>
      <c r="C7931" s="84"/>
      <c r="D7931" s="83"/>
      <c r="E7931" s="81"/>
      <c r="F7931" s="81"/>
      <c r="G7931" s="81"/>
      <c r="H7931" s="84"/>
    </row>
    <row r="7932" spans="1:8">
      <c r="A7932" s="82"/>
      <c r="B7932" s="82"/>
      <c r="C7932" s="84"/>
      <c r="D7932" s="83"/>
      <c r="E7932" s="81"/>
      <c r="F7932" s="81"/>
      <c r="G7932" s="81"/>
      <c r="H7932" s="84"/>
    </row>
    <row r="7933" spans="1:8">
      <c r="A7933" s="82"/>
      <c r="B7933" s="82"/>
      <c r="C7933" s="84"/>
      <c r="D7933" s="83"/>
      <c r="E7933" s="81"/>
      <c r="F7933" s="81"/>
      <c r="G7933" s="81"/>
      <c r="H7933" s="84"/>
    </row>
    <row r="7934" spans="1:8">
      <c r="A7934" s="82"/>
      <c r="B7934" s="82"/>
      <c r="C7934" s="84"/>
      <c r="D7934" s="83"/>
      <c r="E7934" s="81"/>
      <c r="F7934" s="81"/>
      <c r="G7934" s="81"/>
      <c r="H7934" s="84"/>
    </row>
    <row r="7935" spans="1:8">
      <c r="A7935" s="82"/>
      <c r="B7935" s="82"/>
      <c r="C7935" s="84"/>
      <c r="D7935" s="83"/>
      <c r="E7935" s="81"/>
      <c r="F7935" s="81"/>
      <c r="G7935" s="81"/>
      <c r="H7935" s="84"/>
    </row>
    <row r="7936" spans="1:8">
      <c r="A7936" s="82"/>
      <c r="B7936" s="82"/>
      <c r="C7936" s="84"/>
      <c r="D7936" s="83"/>
      <c r="E7936" s="81"/>
      <c r="F7936" s="81"/>
      <c r="G7936" s="81"/>
      <c r="H7936" s="84"/>
    </row>
    <row r="7937" spans="1:8">
      <c r="A7937" s="82"/>
      <c r="B7937" s="82"/>
      <c r="C7937" s="84"/>
      <c r="D7937" s="83"/>
      <c r="E7937" s="81"/>
      <c r="F7937" s="81"/>
      <c r="G7937" s="81"/>
      <c r="H7937" s="84"/>
    </row>
    <row r="7938" spans="1:8">
      <c r="A7938" s="82"/>
      <c r="B7938" s="82"/>
      <c r="C7938" s="84"/>
      <c r="D7938" s="83"/>
      <c r="E7938" s="81"/>
      <c r="F7938" s="81"/>
      <c r="G7938" s="81"/>
      <c r="H7938" s="84"/>
    </row>
    <row r="7939" spans="1:8">
      <c r="A7939" s="82"/>
      <c r="B7939" s="82"/>
      <c r="C7939" s="84"/>
      <c r="D7939" s="83"/>
      <c r="E7939" s="81"/>
      <c r="F7939" s="81"/>
      <c r="G7939" s="81"/>
      <c r="H7939" s="84"/>
    </row>
    <row r="7940" spans="1:8">
      <c r="A7940" s="82"/>
      <c r="B7940" s="82"/>
      <c r="C7940" s="84"/>
      <c r="D7940" s="83"/>
      <c r="E7940" s="81"/>
      <c r="F7940" s="81"/>
      <c r="G7940" s="81"/>
      <c r="H7940" s="84"/>
    </row>
    <row r="7941" spans="1:8">
      <c r="A7941" s="82"/>
      <c r="B7941" s="82"/>
      <c r="C7941" s="84"/>
      <c r="D7941" s="83"/>
      <c r="E7941" s="81"/>
      <c r="F7941" s="81"/>
      <c r="G7941" s="81"/>
      <c r="H7941" s="84"/>
    </row>
    <row r="7942" spans="1:8">
      <c r="A7942" s="82"/>
      <c r="B7942" s="82"/>
      <c r="C7942" s="84"/>
      <c r="D7942" s="83"/>
      <c r="E7942" s="81"/>
      <c r="F7942" s="81"/>
      <c r="G7942" s="81"/>
      <c r="H7942" s="84"/>
    </row>
    <row r="7943" spans="1:8">
      <c r="A7943" s="82"/>
      <c r="B7943" s="82"/>
      <c r="C7943" s="84"/>
      <c r="D7943" s="83"/>
      <c r="E7943" s="81"/>
      <c r="F7943" s="81"/>
      <c r="G7943" s="81"/>
      <c r="H7943" s="84"/>
    </row>
    <row r="7944" spans="1:8">
      <c r="A7944" s="82"/>
      <c r="B7944" s="82"/>
      <c r="C7944" s="84"/>
      <c r="D7944" s="83"/>
      <c r="E7944" s="81"/>
      <c r="F7944" s="81"/>
      <c r="G7944" s="81"/>
      <c r="H7944" s="84"/>
    </row>
    <row r="7945" spans="1:8">
      <c r="A7945" s="82"/>
      <c r="B7945" s="82"/>
      <c r="C7945" s="84"/>
      <c r="D7945" s="83"/>
      <c r="E7945" s="81"/>
      <c r="F7945" s="81"/>
      <c r="G7945" s="81"/>
      <c r="H7945" s="84"/>
    </row>
    <row r="7946" spans="1:8">
      <c r="A7946" s="82"/>
      <c r="B7946" s="82"/>
      <c r="C7946" s="84"/>
      <c r="D7946" s="83"/>
      <c r="E7946" s="81"/>
      <c r="F7946" s="81"/>
      <c r="G7946" s="81"/>
      <c r="H7946" s="84"/>
    </row>
    <row r="7947" spans="1:8">
      <c r="A7947" s="82"/>
      <c r="B7947" s="82"/>
      <c r="C7947" s="84"/>
      <c r="D7947" s="83"/>
      <c r="E7947" s="81"/>
      <c r="F7947" s="81"/>
      <c r="G7947" s="81"/>
      <c r="H7947" s="84"/>
    </row>
    <row r="7948" spans="1:8">
      <c r="A7948" s="82"/>
      <c r="B7948" s="82"/>
      <c r="C7948" s="84"/>
      <c r="D7948" s="83"/>
      <c r="E7948" s="81"/>
      <c r="F7948" s="81"/>
      <c r="G7948" s="81"/>
      <c r="H7948" s="84"/>
    </row>
    <row r="7949" spans="1:8">
      <c r="A7949" s="82"/>
      <c r="B7949" s="82"/>
      <c r="C7949" s="84"/>
      <c r="D7949" s="83"/>
      <c r="E7949" s="81"/>
      <c r="F7949" s="81"/>
      <c r="G7949" s="81"/>
      <c r="H7949" s="84"/>
    </row>
    <row r="7950" spans="1:8">
      <c r="A7950" s="82"/>
      <c r="B7950" s="82"/>
      <c r="C7950" s="84"/>
      <c r="D7950" s="83"/>
      <c r="E7950" s="81"/>
      <c r="F7950" s="81"/>
      <c r="G7950" s="81"/>
      <c r="H7950" s="84"/>
    </row>
    <row r="7951" spans="1:8">
      <c r="A7951" s="82"/>
      <c r="B7951" s="82"/>
      <c r="C7951" s="84"/>
      <c r="D7951" s="83"/>
      <c r="E7951" s="81"/>
      <c r="F7951" s="81"/>
      <c r="G7951" s="81"/>
      <c r="H7951" s="84"/>
    </row>
    <row r="7952" spans="1:8">
      <c r="A7952" s="82"/>
      <c r="B7952" s="82"/>
      <c r="C7952" s="84"/>
      <c r="D7952" s="83"/>
      <c r="E7952" s="81"/>
      <c r="F7952" s="81"/>
      <c r="G7952" s="81"/>
      <c r="H7952" s="84"/>
    </row>
    <row r="7953" spans="1:8">
      <c r="A7953" s="82"/>
      <c r="B7953" s="82"/>
      <c r="C7953" s="84"/>
      <c r="D7953" s="83"/>
      <c r="E7953" s="81"/>
      <c r="F7953" s="81"/>
      <c r="G7953" s="81"/>
      <c r="H7953" s="84"/>
    </row>
    <row r="7954" spans="1:8">
      <c r="A7954" s="82"/>
      <c r="B7954" s="82"/>
      <c r="C7954" s="84"/>
      <c r="D7954" s="83"/>
      <c r="E7954" s="81"/>
      <c r="F7954" s="81"/>
      <c r="G7954" s="81"/>
      <c r="H7954" s="84"/>
    </row>
    <row r="7955" spans="1:8">
      <c r="A7955" s="82"/>
      <c r="B7955" s="82"/>
      <c r="C7955" s="84"/>
      <c r="D7955" s="83"/>
      <c r="E7955" s="81"/>
      <c r="F7955" s="81"/>
      <c r="G7955" s="81"/>
      <c r="H7955" s="84"/>
    </row>
    <row r="7956" spans="1:8">
      <c r="A7956" s="82"/>
      <c r="B7956" s="82"/>
      <c r="C7956" s="84"/>
      <c r="D7956" s="83"/>
      <c r="E7956" s="81"/>
      <c r="F7956" s="81"/>
      <c r="G7956" s="81"/>
      <c r="H7956" s="84"/>
    </row>
    <row r="7957" spans="1:8">
      <c r="A7957" s="82"/>
      <c r="B7957" s="82"/>
      <c r="C7957" s="84"/>
      <c r="D7957" s="83"/>
      <c r="E7957" s="81"/>
      <c r="F7957" s="81"/>
      <c r="G7957" s="81"/>
      <c r="H7957" s="84"/>
    </row>
    <row r="7958" spans="1:8">
      <c r="A7958" s="82"/>
      <c r="B7958" s="82"/>
      <c r="C7958" s="84"/>
      <c r="D7958" s="83"/>
      <c r="E7958" s="81"/>
      <c r="F7958" s="81"/>
      <c r="G7958" s="81"/>
      <c r="H7958" s="84"/>
    </row>
    <row r="7959" spans="1:8">
      <c r="A7959" s="82"/>
      <c r="B7959" s="82"/>
      <c r="C7959" s="84"/>
      <c r="D7959" s="83"/>
      <c r="E7959" s="81"/>
      <c r="F7959" s="81"/>
      <c r="G7959" s="81"/>
      <c r="H7959" s="84"/>
    </row>
    <row r="7960" spans="1:8">
      <c r="A7960" s="82"/>
      <c r="B7960" s="82"/>
      <c r="C7960" s="84"/>
      <c r="D7960" s="83"/>
      <c r="E7960" s="81"/>
      <c r="F7960" s="81"/>
      <c r="G7960" s="81"/>
      <c r="H7960" s="84"/>
    </row>
    <row r="7961" spans="1:8">
      <c r="A7961" s="82"/>
      <c r="B7961" s="82"/>
      <c r="C7961" s="84"/>
      <c r="D7961" s="83"/>
      <c r="E7961" s="81"/>
      <c r="F7961" s="81"/>
      <c r="G7961" s="81"/>
      <c r="H7961" s="84"/>
    </row>
    <row r="7962" spans="1:8">
      <c r="A7962" s="82"/>
      <c r="B7962" s="82"/>
      <c r="C7962" s="84"/>
      <c r="D7962" s="83"/>
      <c r="E7962" s="81"/>
      <c r="F7962" s="81"/>
      <c r="G7962" s="81"/>
      <c r="H7962" s="84"/>
    </row>
    <row r="7963" spans="1:8">
      <c r="A7963" s="82"/>
      <c r="B7963" s="82"/>
      <c r="C7963" s="84"/>
      <c r="D7963" s="83"/>
      <c r="E7963" s="81"/>
      <c r="F7963" s="81"/>
      <c r="G7963" s="81"/>
      <c r="H7963" s="84"/>
    </row>
    <row r="7964" spans="1:8">
      <c r="A7964" s="82"/>
      <c r="B7964" s="82"/>
      <c r="C7964" s="84"/>
      <c r="D7964" s="83"/>
      <c r="E7964" s="81"/>
      <c r="F7964" s="81"/>
      <c r="G7964" s="81"/>
      <c r="H7964" s="84"/>
    </row>
    <row r="7965" spans="1:8">
      <c r="A7965" s="82"/>
      <c r="B7965" s="82"/>
      <c r="C7965" s="84"/>
      <c r="D7965" s="83"/>
      <c r="E7965" s="81"/>
      <c r="F7965" s="81"/>
      <c r="G7965" s="81"/>
      <c r="H7965" s="84"/>
    </row>
    <row r="7966" spans="1:8">
      <c r="A7966" s="82"/>
      <c r="B7966" s="82"/>
      <c r="C7966" s="84"/>
      <c r="D7966" s="83"/>
      <c r="E7966" s="81"/>
      <c r="F7966" s="81"/>
      <c r="G7966" s="81"/>
      <c r="H7966" s="84"/>
    </row>
    <row r="7967" spans="1:8">
      <c r="A7967" s="82"/>
      <c r="B7967" s="82"/>
      <c r="C7967" s="84"/>
      <c r="D7967" s="83"/>
      <c r="E7967" s="81"/>
      <c r="F7967" s="81"/>
      <c r="G7967" s="81"/>
      <c r="H7967" s="84"/>
    </row>
    <row r="7968" spans="1:8">
      <c r="A7968" s="82"/>
      <c r="B7968" s="82"/>
      <c r="C7968" s="84"/>
      <c r="D7968" s="83"/>
      <c r="E7968" s="81"/>
      <c r="F7968" s="81"/>
      <c r="G7968" s="81"/>
      <c r="H7968" s="84"/>
    </row>
    <row r="7969" spans="1:8">
      <c r="A7969" s="82"/>
      <c r="B7969" s="82"/>
      <c r="C7969" s="84"/>
      <c r="D7969" s="83"/>
      <c r="E7969" s="81"/>
      <c r="F7969" s="81"/>
      <c r="G7969" s="81"/>
      <c r="H7969" s="84"/>
    </row>
    <row r="7970" spans="1:8">
      <c r="A7970" s="82"/>
      <c r="B7970" s="82"/>
      <c r="C7970" s="84"/>
      <c r="D7970" s="83"/>
      <c r="E7970" s="81"/>
      <c r="F7970" s="81"/>
      <c r="G7970" s="81"/>
      <c r="H7970" s="84"/>
    </row>
    <row r="7971" spans="1:8">
      <c r="A7971" s="82"/>
      <c r="B7971" s="82"/>
      <c r="C7971" s="84"/>
      <c r="D7971" s="83"/>
      <c r="E7971" s="81"/>
      <c r="F7971" s="81"/>
      <c r="G7971" s="81"/>
      <c r="H7971" s="84"/>
    </row>
    <row r="7972" spans="1:8">
      <c r="A7972" s="82"/>
      <c r="B7972" s="82"/>
      <c r="C7972" s="84"/>
      <c r="D7972" s="83"/>
      <c r="E7972" s="81"/>
      <c r="F7972" s="81"/>
      <c r="G7972" s="81"/>
      <c r="H7972" s="84"/>
    </row>
    <row r="7973" spans="1:8">
      <c r="A7973" s="82"/>
      <c r="B7973" s="82"/>
      <c r="C7973" s="84"/>
      <c r="D7973" s="83"/>
      <c r="E7973" s="81"/>
      <c r="F7973" s="81"/>
      <c r="G7973" s="81"/>
      <c r="H7973" s="84"/>
    </row>
    <row r="7974" spans="1:8">
      <c r="A7974" s="82"/>
      <c r="B7974" s="82"/>
      <c r="C7974" s="84"/>
      <c r="D7974" s="83"/>
      <c r="E7974" s="81"/>
      <c r="F7974" s="81"/>
      <c r="G7974" s="81"/>
      <c r="H7974" s="84"/>
    </row>
    <row r="7975" spans="1:8">
      <c r="A7975" s="82"/>
      <c r="B7975" s="82"/>
      <c r="C7975" s="84"/>
      <c r="D7975" s="83"/>
      <c r="E7975" s="81"/>
      <c r="F7975" s="81"/>
      <c r="G7975" s="81"/>
      <c r="H7975" s="84"/>
    </row>
    <row r="7976" spans="1:8">
      <c r="A7976" s="82"/>
      <c r="B7976" s="82"/>
      <c r="C7976" s="84"/>
      <c r="D7976" s="83"/>
      <c r="E7976" s="81"/>
      <c r="F7976" s="81"/>
      <c r="G7976" s="81"/>
      <c r="H7976" s="84"/>
    </row>
    <row r="7977" spans="1:8">
      <c r="A7977" s="82"/>
      <c r="B7977" s="82"/>
      <c r="C7977" s="84"/>
      <c r="D7977" s="83"/>
      <c r="E7977" s="81"/>
      <c r="F7977" s="81"/>
      <c r="G7977" s="81"/>
      <c r="H7977" s="84"/>
    </row>
    <row r="7978" spans="1:8">
      <c r="A7978" s="82"/>
      <c r="B7978" s="82"/>
      <c r="C7978" s="84"/>
      <c r="D7978" s="83"/>
      <c r="E7978" s="81"/>
      <c r="F7978" s="81"/>
      <c r="G7978" s="81"/>
      <c r="H7978" s="84"/>
    </row>
    <row r="7979" spans="1:8">
      <c r="A7979" s="82"/>
      <c r="B7979" s="82"/>
      <c r="C7979" s="84"/>
      <c r="D7979" s="83"/>
      <c r="E7979" s="81"/>
      <c r="F7979" s="81"/>
      <c r="G7979" s="81"/>
      <c r="H7979" s="84"/>
    </row>
    <row r="7980" spans="1:8">
      <c r="A7980" s="82"/>
      <c r="B7980" s="82"/>
      <c r="C7980" s="84"/>
      <c r="D7980" s="83"/>
      <c r="E7980" s="81"/>
      <c r="F7980" s="81"/>
      <c r="G7980" s="81"/>
      <c r="H7980" s="84"/>
    </row>
    <row r="7981" spans="1:8">
      <c r="A7981" s="82"/>
      <c r="B7981" s="82"/>
      <c r="C7981" s="84"/>
      <c r="D7981" s="83"/>
      <c r="E7981" s="81"/>
      <c r="F7981" s="81"/>
      <c r="G7981" s="81"/>
      <c r="H7981" s="84"/>
    </row>
    <row r="7982" spans="1:8">
      <c r="A7982" s="82"/>
      <c r="B7982" s="82"/>
      <c r="C7982" s="84"/>
      <c r="D7982" s="83"/>
      <c r="E7982" s="81"/>
      <c r="F7982" s="81"/>
      <c r="G7982" s="81"/>
      <c r="H7982" s="84"/>
    </row>
    <row r="7983" spans="1:8">
      <c r="A7983" s="82"/>
      <c r="B7983" s="82"/>
      <c r="C7983" s="84"/>
      <c r="D7983" s="83"/>
      <c r="E7983" s="81"/>
      <c r="F7983" s="81"/>
      <c r="G7983" s="81"/>
      <c r="H7983" s="84"/>
    </row>
    <row r="7984" spans="1:8">
      <c r="A7984" s="82"/>
      <c r="B7984" s="82"/>
      <c r="C7984" s="84"/>
      <c r="D7984" s="83"/>
      <c r="E7984" s="81"/>
      <c r="F7984" s="81"/>
      <c r="G7984" s="81"/>
      <c r="H7984" s="84"/>
    </row>
    <row r="7985" spans="1:8">
      <c r="A7985" s="82"/>
      <c r="B7985" s="82"/>
      <c r="C7985" s="84"/>
      <c r="D7985" s="83"/>
      <c r="E7985" s="81"/>
      <c r="F7985" s="81"/>
      <c r="G7985" s="81"/>
      <c r="H7985" s="84"/>
    </row>
    <row r="7986" spans="1:8">
      <c r="A7986" s="82"/>
      <c r="B7986" s="82"/>
      <c r="C7986" s="84"/>
      <c r="D7986" s="83"/>
      <c r="E7986" s="81"/>
      <c r="F7986" s="81"/>
      <c r="G7986" s="81"/>
      <c r="H7986" s="84"/>
    </row>
    <row r="7987" spans="1:8">
      <c r="A7987" s="82"/>
      <c r="B7987" s="82"/>
      <c r="C7987" s="84"/>
      <c r="D7987" s="83"/>
      <c r="E7987" s="81"/>
      <c r="F7987" s="81"/>
      <c r="G7987" s="81"/>
      <c r="H7987" s="84"/>
    </row>
    <row r="7988" spans="1:8">
      <c r="A7988" s="82"/>
      <c r="B7988" s="82"/>
      <c r="C7988" s="84"/>
      <c r="D7988" s="83"/>
      <c r="E7988" s="81"/>
      <c r="F7988" s="81"/>
      <c r="G7988" s="81"/>
      <c r="H7988" s="84"/>
    </row>
    <row r="7989" spans="1:8">
      <c r="A7989" s="82"/>
      <c r="B7989" s="82"/>
      <c r="C7989" s="84"/>
      <c r="D7989" s="83"/>
      <c r="E7989" s="81"/>
      <c r="F7989" s="81"/>
      <c r="G7989" s="81"/>
      <c r="H7989" s="84"/>
    </row>
    <row r="7990" spans="1:8">
      <c r="A7990" s="82"/>
      <c r="B7990" s="82"/>
      <c r="C7990" s="84"/>
      <c r="D7990" s="83"/>
      <c r="E7990" s="81"/>
      <c r="F7990" s="81"/>
      <c r="G7990" s="81"/>
      <c r="H7990" s="84"/>
    </row>
    <row r="7991" spans="1:8">
      <c r="A7991" s="82"/>
      <c r="B7991" s="82"/>
      <c r="C7991" s="84"/>
      <c r="D7991" s="83"/>
      <c r="E7991" s="81"/>
      <c r="F7991" s="81"/>
      <c r="G7991" s="81"/>
      <c r="H7991" s="84"/>
    </row>
    <row r="7992" spans="1:8">
      <c r="A7992" s="82"/>
      <c r="B7992" s="82"/>
      <c r="C7992" s="84"/>
      <c r="D7992" s="83"/>
      <c r="E7992" s="81"/>
      <c r="F7992" s="81"/>
      <c r="G7992" s="81"/>
      <c r="H7992" s="84"/>
    </row>
    <row r="7993" spans="1:8">
      <c r="A7993" s="82"/>
      <c r="B7993" s="82"/>
      <c r="C7993" s="84"/>
      <c r="D7993" s="83"/>
      <c r="E7993" s="81"/>
      <c r="F7993" s="81"/>
      <c r="G7993" s="81"/>
      <c r="H7993" s="84"/>
    </row>
    <row r="7994" spans="1:8">
      <c r="A7994" s="82"/>
      <c r="B7994" s="82"/>
      <c r="C7994" s="84"/>
      <c r="D7994" s="83"/>
      <c r="E7994" s="81"/>
      <c r="F7994" s="81"/>
      <c r="G7994" s="81"/>
      <c r="H7994" s="84"/>
    </row>
    <row r="7995" spans="1:8">
      <c r="A7995" s="82"/>
      <c r="B7995" s="82"/>
      <c r="C7995" s="84"/>
      <c r="D7995" s="83"/>
      <c r="E7995" s="81"/>
      <c r="F7995" s="81"/>
      <c r="G7995" s="81"/>
      <c r="H7995" s="84"/>
    </row>
    <row r="7996" spans="1:8">
      <c r="A7996" s="82"/>
      <c r="B7996" s="82"/>
      <c r="C7996" s="84"/>
      <c r="D7996" s="83"/>
      <c r="E7996" s="81"/>
      <c r="F7996" s="81"/>
      <c r="G7996" s="81"/>
      <c r="H7996" s="84"/>
    </row>
    <row r="7997" spans="1:8">
      <c r="A7997" s="82"/>
      <c r="B7997" s="82"/>
      <c r="C7997" s="84"/>
      <c r="D7997" s="83"/>
      <c r="E7997" s="81"/>
      <c r="F7997" s="81"/>
      <c r="G7997" s="81"/>
      <c r="H7997" s="84"/>
    </row>
    <row r="7998" spans="1:8">
      <c r="A7998" s="82"/>
      <c r="B7998" s="82"/>
      <c r="C7998" s="84"/>
      <c r="D7998" s="83"/>
      <c r="E7998" s="81"/>
      <c r="F7998" s="81"/>
      <c r="G7998" s="81"/>
      <c r="H7998" s="84"/>
    </row>
    <row r="7999" spans="1:8">
      <c r="A7999" s="82"/>
      <c r="B7999" s="82"/>
      <c r="C7999" s="84"/>
      <c r="D7999" s="83"/>
      <c r="E7999" s="81"/>
      <c r="F7999" s="81"/>
      <c r="G7999" s="81"/>
      <c r="H7999" s="84"/>
    </row>
    <row r="8000" spans="1:8">
      <c r="A8000" s="82"/>
      <c r="B8000" s="82"/>
      <c r="C8000" s="84"/>
      <c r="D8000" s="83"/>
      <c r="E8000" s="81"/>
      <c r="F8000" s="81"/>
      <c r="G8000" s="81"/>
      <c r="H8000" s="84"/>
    </row>
    <row r="8001" spans="1:8">
      <c r="A8001" s="82"/>
      <c r="B8001" s="82"/>
      <c r="C8001" s="84"/>
      <c r="D8001" s="83"/>
      <c r="E8001" s="81"/>
      <c r="F8001" s="81"/>
      <c r="G8001" s="81"/>
      <c r="H8001" s="84"/>
    </row>
    <row r="8002" spans="1:8">
      <c r="A8002" s="82"/>
      <c r="B8002" s="82"/>
      <c r="C8002" s="84"/>
      <c r="D8002" s="83"/>
      <c r="E8002" s="81"/>
      <c r="F8002" s="81"/>
      <c r="G8002" s="81"/>
      <c r="H8002" s="84"/>
    </row>
    <row r="8003" spans="1:8">
      <c r="A8003" s="82"/>
      <c r="B8003" s="82"/>
      <c r="C8003" s="84"/>
      <c r="D8003" s="83"/>
      <c r="E8003" s="81"/>
      <c r="F8003" s="81"/>
      <c r="G8003" s="81"/>
      <c r="H8003" s="84"/>
    </row>
    <row r="8004" spans="1:8">
      <c r="A8004" s="82"/>
      <c r="B8004" s="82"/>
      <c r="C8004" s="84"/>
      <c r="D8004" s="83"/>
      <c r="E8004" s="81"/>
      <c r="F8004" s="81"/>
      <c r="G8004" s="81"/>
      <c r="H8004" s="84"/>
    </row>
    <row r="8005" spans="1:8">
      <c r="A8005" s="82"/>
      <c r="B8005" s="82"/>
      <c r="C8005" s="84"/>
      <c r="D8005" s="83"/>
      <c r="E8005" s="81"/>
      <c r="F8005" s="81"/>
      <c r="G8005" s="81"/>
      <c r="H8005" s="84"/>
    </row>
    <row r="8006" spans="1:8">
      <c r="A8006" s="82"/>
      <c r="B8006" s="82"/>
      <c r="C8006" s="84"/>
      <c r="D8006" s="83"/>
      <c r="E8006" s="81"/>
      <c r="F8006" s="81"/>
      <c r="G8006" s="81"/>
      <c r="H8006" s="84"/>
    </row>
    <row r="8007" spans="1:8">
      <c r="A8007" s="82"/>
      <c r="B8007" s="82"/>
      <c r="C8007" s="84"/>
      <c r="D8007" s="83"/>
      <c r="E8007" s="81"/>
      <c r="F8007" s="81"/>
      <c r="G8007" s="81"/>
      <c r="H8007" s="84"/>
    </row>
    <row r="8008" spans="1:8">
      <c r="A8008" s="82"/>
      <c r="B8008" s="82"/>
      <c r="C8008" s="84"/>
      <c r="D8008" s="83"/>
      <c r="E8008" s="81"/>
      <c r="F8008" s="81"/>
      <c r="G8008" s="81"/>
      <c r="H8008" s="84"/>
    </row>
    <row r="8009" spans="1:8">
      <c r="A8009" s="82"/>
      <c r="B8009" s="82"/>
      <c r="C8009" s="84"/>
      <c r="D8009" s="83"/>
      <c r="E8009" s="81"/>
      <c r="F8009" s="81"/>
      <c r="G8009" s="81"/>
      <c r="H8009" s="84"/>
    </row>
    <row r="8010" spans="1:8">
      <c r="A8010" s="82"/>
      <c r="B8010" s="82"/>
      <c r="C8010" s="84"/>
      <c r="D8010" s="83"/>
      <c r="E8010" s="81"/>
      <c r="F8010" s="81"/>
      <c r="G8010" s="81"/>
      <c r="H8010" s="84"/>
    </row>
    <row r="8011" spans="1:8">
      <c r="A8011" s="82"/>
      <c r="B8011" s="82"/>
      <c r="C8011" s="84"/>
      <c r="D8011" s="83"/>
      <c r="E8011" s="81"/>
      <c r="F8011" s="81"/>
      <c r="G8011" s="81"/>
      <c r="H8011" s="84"/>
    </row>
    <row r="8012" spans="1:8">
      <c r="A8012" s="82"/>
      <c r="B8012" s="82"/>
      <c r="C8012" s="84"/>
      <c r="D8012" s="83"/>
      <c r="E8012" s="81"/>
      <c r="F8012" s="81"/>
      <c r="G8012" s="81"/>
      <c r="H8012" s="84"/>
    </row>
    <row r="8013" spans="1:8">
      <c r="A8013" s="82"/>
      <c r="B8013" s="82"/>
      <c r="C8013" s="84"/>
      <c r="D8013" s="83"/>
      <c r="E8013" s="81"/>
      <c r="F8013" s="81"/>
      <c r="G8013" s="81"/>
      <c r="H8013" s="84"/>
    </row>
    <row r="8014" spans="1:8">
      <c r="A8014" s="82"/>
      <c r="B8014" s="82"/>
      <c r="C8014" s="84"/>
      <c r="D8014" s="83"/>
      <c r="E8014" s="81"/>
      <c r="F8014" s="81"/>
      <c r="G8014" s="81"/>
      <c r="H8014" s="84"/>
    </row>
    <row r="8015" spans="1:8">
      <c r="A8015" s="82"/>
      <c r="B8015" s="82"/>
      <c r="C8015" s="84"/>
      <c r="D8015" s="83"/>
      <c r="E8015" s="81"/>
      <c r="F8015" s="81"/>
      <c r="G8015" s="81"/>
      <c r="H8015" s="84"/>
    </row>
    <row r="8016" spans="1:8">
      <c r="A8016" s="82"/>
      <c r="B8016" s="82"/>
      <c r="C8016" s="84"/>
      <c r="D8016" s="83"/>
      <c r="E8016" s="81"/>
      <c r="F8016" s="81"/>
      <c r="G8016" s="81"/>
      <c r="H8016" s="84"/>
    </row>
    <row r="8017" spans="1:8">
      <c r="A8017" s="82"/>
      <c r="B8017" s="82"/>
      <c r="C8017" s="84"/>
      <c r="D8017" s="83"/>
      <c r="E8017" s="81"/>
      <c r="F8017" s="81"/>
      <c r="G8017" s="81"/>
      <c r="H8017" s="84"/>
    </row>
    <row r="8018" spans="1:8">
      <c r="A8018" s="82"/>
      <c r="B8018" s="82"/>
      <c r="C8018" s="84"/>
      <c r="D8018" s="83"/>
      <c r="E8018" s="81"/>
      <c r="F8018" s="81"/>
      <c r="G8018" s="81"/>
      <c r="H8018" s="84"/>
    </row>
    <row r="8019" spans="1:8">
      <c r="A8019" s="82"/>
      <c r="B8019" s="82"/>
      <c r="C8019" s="84"/>
      <c r="D8019" s="83"/>
      <c r="E8019" s="81"/>
      <c r="F8019" s="81"/>
      <c r="G8019" s="81"/>
      <c r="H8019" s="84"/>
    </row>
    <row r="8020" spans="1:8">
      <c r="A8020" s="82"/>
      <c r="B8020" s="82"/>
      <c r="C8020" s="84"/>
      <c r="D8020" s="83"/>
      <c r="E8020" s="81"/>
      <c r="F8020" s="81"/>
      <c r="G8020" s="81"/>
      <c r="H8020" s="84"/>
    </row>
    <row r="8021" spans="1:8">
      <c r="A8021" s="82"/>
      <c r="B8021" s="82"/>
      <c r="C8021" s="84"/>
      <c r="D8021" s="83"/>
      <c r="E8021" s="81"/>
      <c r="F8021" s="81"/>
      <c r="G8021" s="81"/>
      <c r="H8021" s="84"/>
    </row>
    <row r="8022" spans="1:8">
      <c r="A8022" s="82"/>
      <c r="B8022" s="82"/>
      <c r="C8022" s="84"/>
      <c r="D8022" s="83"/>
      <c r="E8022" s="81"/>
      <c r="F8022" s="81"/>
      <c r="G8022" s="81"/>
      <c r="H8022" s="84"/>
    </row>
    <row r="8023" spans="1:8">
      <c r="A8023" s="82"/>
      <c r="B8023" s="82"/>
      <c r="C8023" s="84"/>
      <c r="D8023" s="83"/>
      <c r="E8023" s="81"/>
      <c r="F8023" s="81"/>
      <c r="G8023" s="81"/>
      <c r="H8023" s="84"/>
    </row>
    <row r="8024" spans="1:8">
      <c r="A8024" s="82"/>
      <c r="B8024" s="82"/>
      <c r="C8024" s="84"/>
      <c r="D8024" s="83"/>
      <c r="E8024" s="81"/>
      <c r="F8024" s="81"/>
      <c r="G8024" s="81"/>
      <c r="H8024" s="84"/>
    </row>
    <row r="8025" spans="1:8">
      <c r="A8025" s="82"/>
      <c r="B8025" s="82"/>
      <c r="C8025" s="84"/>
      <c r="D8025" s="83"/>
      <c r="E8025" s="81"/>
      <c r="F8025" s="81"/>
      <c r="G8025" s="81"/>
      <c r="H8025" s="84"/>
    </row>
    <row r="8026" spans="1:8">
      <c r="A8026" s="82"/>
      <c r="B8026" s="82"/>
      <c r="C8026" s="84"/>
      <c r="D8026" s="83"/>
      <c r="E8026" s="81"/>
      <c r="F8026" s="81"/>
      <c r="G8026" s="81"/>
      <c r="H8026" s="84"/>
    </row>
    <row r="8027" spans="1:8">
      <c r="A8027" s="82"/>
      <c r="B8027" s="82"/>
      <c r="C8027" s="84"/>
      <c r="D8027" s="83"/>
      <c r="E8027" s="81"/>
      <c r="F8027" s="81"/>
      <c r="G8027" s="81"/>
      <c r="H8027" s="84"/>
    </row>
    <row r="8028" spans="1:8">
      <c r="A8028" s="82"/>
      <c r="B8028" s="82"/>
      <c r="C8028" s="84"/>
      <c r="D8028" s="83"/>
      <c r="E8028" s="81"/>
      <c r="F8028" s="81"/>
      <c r="G8028" s="81"/>
      <c r="H8028" s="84"/>
    </row>
    <row r="8029" spans="1:8">
      <c r="A8029" s="82"/>
      <c r="B8029" s="82"/>
      <c r="C8029" s="84"/>
      <c r="D8029" s="83"/>
      <c r="E8029" s="81"/>
      <c r="F8029" s="81"/>
      <c r="G8029" s="81"/>
      <c r="H8029" s="84"/>
    </row>
    <row r="8030" spans="1:8">
      <c r="A8030" s="82"/>
      <c r="B8030" s="82"/>
      <c r="C8030" s="84"/>
      <c r="D8030" s="83"/>
      <c r="E8030" s="81"/>
      <c r="F8030" s="81"/>
      <c r="G8030" s="81"/>
      <c r="H8030" s="84"/>
    </row>
    <row r="8031" spans="1:8">
      <c r="A8031" s="82"/>
      <c r="B8031" s="82"/>
      <c r="C8031" s="84"/>
      <c r="D8031" s="83"/>
      <c r="E8031" s="81"/>
      <c r="F8031" s="81"/>
      <c r="G8031" s="81"/>
      <c r="H8031" s="84"/>
    </row>
    <row r="8032" spans="1:8">
      <c r="A8032" s="82"/>
      <c r="B8032" s="82"/>
      <c r="C8032" s="84"/>
      <c r="D8032" s="83"/>
      <c r="E8032" s="81"/>
      <c r="F8032" s="81"/>
      <c r="G8032" s="81"/>
      <c r="H8032" s="84"/>
    </row>
    <row r="8033" spans="1:8">
      <c r="A8033" s="82"/>
      <c r="B8033" s="82"/>
      <c r="C8033" s="84"/>
      <c r="D8033" s="83"/>
      <c r="E8033" s="81"/>
      <c r="F8033" s="81"/>
      <c r="G8033" s="81"/>
      <c r="H8033" s="84"/>
    </row>
    <row r="8034" spans="1:8">
      <c r="A8034" s="82"/>
      <c r="B8034" s="82"/>
      <c r="C8034" s="84"/>
      <c r="D8034" s="83"/>
      <c r="E8034" s="81"/>
      <c r="F8034" s="81"/>
      <c r="G8034" s="81"/>
      <c r="H8034" s="84"/>
    </row>
    <row r="8035" spans="1:8">
      <c r="A8035" s="82"/>
      <c r="B8035" s="82"/>
      <c r="C8035" s="84"/>
      <c r="D8035" s="83"/>
      <c r="E8035" s="81"/>
      <c r="F8035" s="81"/>
      <c r="G8035" s="81"/>
      <c r="H8035" s="84"/>
    </row>
    <row r="8036" spans="1:8">
      <c r="A8036" s="82"/>
      <c r="B8036" s="82"/>
      <c r="C8036" s="84"/>
      <c r="D8036" s="83"/>
      <c r="E8036" s="81"/>
      <c r="F8036" s="81"/>
      <c r="G8036" s="81"/>
      <c r="H8036" s="84"/>
    </row>
    <row r="8037" spans="1:8">
      <c r="A8037" s="82"/>
      <c r="B8037" s="82"/>
      <c r="C8037" s="84"/>
      <c r="D8037" s="83"/>
      <c r="E8037" s="81"/>
      <c r="F8037" s="81"/>
      <c r="G8037" s="81"/>
      <c r="H8037" s="84"/>
    </row>
    <row r="8038" spans="1:8">
      <c r="A8038" s="82"/>
      <c r="B8038" s="82"/>
      <c r="C8038" s="84"/>
      <c r="D8038" s="83"/>
      <c r="E8038" s="81"/>
      <c r="F8038" s="81"/>
      <c r="G8038" s="81"/>
      <c r="H8038" s="84"/>
    </row>
    <row r="8039" spans="1:8">
      <c r="A8039" s="82"/>
      <c r="B8039" s="82"/>
      <c r="C8039" s="84"/>
      <c r="D8039" s="83"/>
      <c r="E8039" s="81"/>
      <c r="F8039" s="81"/>
      <c r="G8039" s="81"/>
      <c r="H8039" s="84"/>
    </row>
    <row r="8040" spans="1:8">
      <c r="A8040" s="82"/>
      <c r="B8040" s="82"/>
      <c r="C8040" s="84"/>
      <c r="D8040" s="83"/>
      <c r="E8040" s="81"/>
      <c r="F8040" s="81"/>
      <c r="G8040" s="81"/>
      <c r="H8040" s="84"/>
    </row>
    <row r="8041" spans="1:8">
      <c r="A8041" s="82"/>
      <c r="B8041" s="82"/>
      <c r="C8041" s="84"/>
      <c r="D8041" s="83"/>
      <c r="E8041" s="81"/>
      <c r="F8041" s="81"/>
      <c r="G8041" s="81"/>
      <c r="H8041" s="84"/>
    </row>
    <row r="8042" spans="1:8">
      <c r="A8042" s="82"/>
      <c r="B8042" s="82"/>
      <c r="C8042" s="84"/>
      <c r="D8042" s="83"/>
      <c r="E8042" s="81"/>
      <c r="F8042" s="81"/>
      <c r="G8042" s="81"/>
      <c r="H8042" s="84"/>
    </row>
    <row r="8043" spans="1:8">
      <c r="A8043" s="82"/>
      <c r="B8043" s="82"/>
      <c r="C8043" s="84"/>
      <c r="D8043" s="83"/>
      <c r="E8043" s="81"/>
      <c r="F8043" s="81"/>
      <c r="G8043" s="81"/>
      <c r="H8043" s="84"/>
    </row>
    <row r="8044" spans="1:8">
      <c r="A8044" s="82"/>
      <c r="B8044" s="82"/>
      <c r="C8044" s="84"/>
      <c r="D8044" s="83"/>
      <c r="E8044" s="81"/>
      <c r="F8044" s="81"/>
      <c r="G8044" s="81"/>
      <c r="H8044" s="84"/>
    </row>
    <row r="8045" spans="1:8">
      <c r="A8045" s="82"/>
      <c r="B8045" s="82"/>
      <c r="C8045" s="84"/>
      <c r="D8045" s="83"/>
      <c r="E8045" s="81"/>
      <c r="F8045" s="81"/>
      <c r="G8045" s="81"/>
      <c r="H8045" s="84"/>
    </row>
    <row r="8046" spans="1:8">
      <c r="A8046" s="82"/>
      <c r="B8046" s="82"/>
      <c r="C8046" s="84"/>
      <c r="D8046" s="83"/>
      <c r="E8046" s="81"/>
      <c r="F8046" s="81"/>
      <c r="G8046" s="81"/>
      <c r="H8046" s="84"/>
    </row>
    <row r="8047" spans="1:8">
      <c r="A8047" s="82"/>
      <c r="B8047" s="82"/>
      <c r="C8047" s="84"/>
      <c r="D8047" s="83"/>
      <c r="E8047" s="81"/>
      <c r="F8047" s="81"/>
      <c r="G8047" s="81"/>
      <c r="H8047" s="84"/>
    </row>
    <row r="8048" spans="1:8">
      <c r="A8048" s="82"/>
      <c r="B8048" s="82"/>
      <c r="C8048" s="84"/>
      <c r="D8048" s="83"/>
      <c r="E8048" s="81"/>
      <c r="F8048" s="81"/>
      <c r="G8048" s="81"/>
      <c r="H8048" s="84"/>
    </row>
    <row r="8049" spans="1:8">
      <c r="A8049" s="82"/>
      <c r="B8049" s="82"/>
      <c r="C8049" s="84"/>
      <c r="D8049" s="83"/>
      <c r="E8049" s="81"/>
      <c r="F8049" s="81"/>
      <c r="G8049" s="81"/>
      <c r="H8049" s="84"/>
    </row>
    <row r="8050" spans="1:8">
      <c r="A8050" s="82"/>
      <c r="B8050" s="82"/>
      <c r="C8050" s="84"/>
      <c r="D8050" s="83"/>
      <c r="E8050" s="81"/>
      <c r="F8050" s="81"/>
      <c r="G8050" s="81"/>
      <c r="H8050" s="84"/>
    </row>
    <row r="8051" spans="1:8">
      <c r="A8051" s="82"/>
      <c r="B8051" s="82"/>
      <c r="C8051" s="84"/>
      <c r="D8051" s="83"/>
      <c r="E8051" s="81"/>
      <c r="F8051" s="81"/>
      <c r="G8051" s="81"/>
      <c r="H8051" s="84"/>
    </row>
    <row r="8052" spans="1:8">
      <c r="A8052" s="82"/>
      <c r="B8052" s="82"/>
      <c r="C8052" s="84"/>
      <c r="D8052" s="83"/>
      <c r="E8052" s="81"/>
      <c r="F8052" s="81"/>
      <c r="G8052" s="81"/>
      <c r="H8052" s="84"/>
    </row>
    <row r="8053" spans="1:8">
      <c r="A8053" s="82"/>
      <c r="B8053" s="82"/>
      <c r="C8053" s="84"/>
      <c r="D8053" s="83"/>
      <c r="E8053" s="81"/>
      <c r="F8053" s="81"/>
      <c r="G8053" s="81"/>
      <c r="H8053" s="84"/>
    </row>
    <row r="8054" spans="1:8">
      <c r="A8054" s="82"/>
      <c r="B8054" s="82"/>
      <c r="C8054" s="84"/>
      <c r="D8054" s="83"/>
      <c r="E8054" s="81"/>
      <c r="F8054" s="81"/>
      <c r="G8054" s="81"/>
      <c r="H8054" s="84"/>
    </row>
    <row r="8055" spans="1:8">
      <c r="A8055" s="82"/>
      <c r="B8055" s="82"/>
      <c r="C8055" s="84"/>
      <c r="D8055" s="83"/>
      <c r="E8055" s="81"/>
      <c r="F8055" s="81"/>
      <c r="G8055" s="81"/>
      <c r="H8055" s="84"/>
    </row>
    <row r="8056" spans="1:8">
      <c r="A8056" s="82"/>
      <c r="B8056" s="82"/>
      <c r="C8056" s="84"/>
      <c r="D8056" s="83"/>
      <c r="E8056" s="81"/>
      <c r="F8056" s="81"/>
      <c r="G8056" s="81"/>
      <c r="H8056" s="84"/>
    </row>
    <row r="8057" spans="1:8">
      <c r="A8057" s="82"/>
      <c r="B8057" s="82"/>
      <c r="C8057" s="84"/>
      <c r="D8057" s="83"/>
      <c r="E8057" s="81"/>
      <c r="F8057" s="81"/>
      <c r="G8057" s="81"/>
      <c r="H8057" s="84"/>
    </row>
    <row r="8058" spans="1:8">
      <c r="A8058" s="82"/>
      <c r="B8058" s="82"/>
      <c r="C8058" s="84"/>
      <c r="D8058" s="83"/>
      <c r="E8058" s="81"/>
      <c r="F8058" s="81"/>
      <c r="G8058" s="81"/>
      <c r="H8058" s="84"/>
    </row>
    <row r="8059" spans="1:8">
      <c r="A8059" s="82"/>
      <c r="B8059" s="82"/>
      <c r="C8059" s="84"/>
      <c r="D8059" s="83"/>
      <c r="E8059" s="81"/>
      <c r="F8059" s="81"/>
      <c r="G8059" s="81"/>
      <c r="H8059" s="84"/>
    </row>
    <row r="8060" spans="1:8">
      <c r="A8060" s="82"/>
      <c r="B8060" s="82"/>
      <c r="C8060" s="84"/>
      <c r="D8060" s="83"/>
      <c r="E8060" s="81"/>
      <c r="F8060" s="81"/>
      <c r="G8060" s="81"/>
      <c r="H8060" s="84"/>
    </row>
    <row r="8061" spans="1:8">
      <c r="A8061" s="82"/>
      <c r="B8061" s="82"/>
      <c r="C8061" s="84"/>
      <c r="D8061" s="83"/>
      <c r="E8061" s="81"/>
      <c r="F8061" s="81"/>
      <c r="G8061" s="81"/>
      <c r="H8061" s="84"/>
    </row>
    <row r="8062" spans="1:8">
      <c r="A8062" s="82"/>
      <c r="B8062" s="82"/>
      <c r="C8062" s="84"/>
      <c r="D8062" s="83"/>
      <c r="E8062" s="81"/>
      <c r="F8062" s="81"/>
      <c r="G8062" s="81"/>
      <c r="H8062" s="84"/>
    </row>
    <row r="8063" spans="1:8">
      <c r="A8063" s="82"/>
      <c r="B8063" s="82"/>
      <c r="C8063" s="84"/>
      <c r="D8063" s="83"/>
      <c r="E8063" s="81"/>
      <c r="F8063" s="81"/>
      <c r="G8063" s="81"/>
      <c r="H8063" s="84"/>
    </row>
    <row r="8064" spans="1:8">
      <c r="A8064" s="82"/>
      <c r="B8064" s="82"/>
      <c r="C8064" s="84"/>
      <c r="D8064" s="83"/>
      <c r="E8064" s="81"/>
      <c r="F8064" s="81"/>
      <c r="G8064" s="81"/>
      <c r="H8064" s="84"/>
    </row>
    <row r="8065" spans="1:8">
      <c r="A8065" s="82"/>
      <c r="B8065" s="82"/>
      <c r="C8065" s="84"/>
      <c r="D8065" s="83"/>
      <c r="E8065" s="81"/>
      <c r="F8065" s="81"/>
      <c r="G8065" s="81"/>
      <c r="H8065" s="84"/>
    </row>
    <row r="8066" spans="1:8">
      <c r="A8066" s="82"/>
      <c r="B8066" s="82"/>
      <c r="C8066" s="84"/>
      <c r="D8066" s="83"/>
      <c r="E8066" s="81"/>
      <c r="F8066" s="81"/>
      <c r="G8066" s="81"/>
      <c r="H8066" s="84"/>
    </row>
    <row r="8067" spans="1:8">
      <c r="A8067" s="82"/>
      <c r="B8067" s="82"/>
      <c r="C8067" s="84"/>
      <c r="D8067" s="83"/>
      <c r="E8067" s="81"/>
      <c r="F8067" s="81"/>
      <c r="G8067" s="81"/>
      <c r="H8067" s="84"/>
    </row>
    <row r="8068" spans="1:8">
      <c r="A8068" s="82"/>
      <c r="B8068" s="82"/>
      <c r="C8068" s="84"/>
      <c r="D8068" s="83"/>
      <c r="E8068" s="81"/>
      <c r="F8068" s="81"/>
      <c r="G8068" s="81"/>
      <c r="H8068" s="84"/>
    </row>
    <row r="8069" spans="1:8">
      <c r="A8069" s="82"/>
      <c r="B8069" s="82"/>
      <c r="C8069" s="84"/>
      <c r="D8069" s="83"/>
      <c r="E8069" s="81"/>
      <c r="F8069" s="81"/>
      <c r="G8069" s="81"/>
      <c r="H8069" s="84"/>
    </row>
    <row r="8070" spans="1:8">
      <c r="A8070" s="82"/>
      <c r="B8070" s="82"/>
      <c r="C8070" s="84"/>
      <c r="D8070" s="83"/>
      <c r="E8070" s="81"/>
      <c r="F8070" s="81"/>
      <c r="G8070" s="81"/>
      <c r="H8070" s="84"/>
    </row>
    <row r="8071" spans="1:8">
      <c r="A8071" s="82"/>
      <c r="B8071" s="82"/>
      <c r="C8071" s="84"/>
      <c r="D8071" s="83"/>
      <c r="E8071" s="81"/>
      <c r="F8071" s="81"/>
      <c r="G8071" s="81"/>
      <c r="H8071" s="84"/>
    </row>
    <row r="8072" spans="1:8">
      <c r="A8072" s="82"/>
      <c r="B8072" s="82"/>
      <c r="C8072" s="84"/>
      <c r="D8072" s="83"/>
      <c r="E8072" s="81"/>
      <c r="F8072" s="81"/>
      <c r="G8072" s="81"/>
      <c r="H8072" s="84"/>
    </row>
    <row r="8073" spans="1:8">
      <c r="A8073" s="82"/>
      <c r="B8073" s="82"/>
      <c r="C8073" s="84"/>
      <c r="D8073" s="83"/>
      <c r="E8073" s="81"/>
      <c r="F8073" s="81"/>
      <c r="G8073" s="81"/>
      <c r="H8073" s="84"/>
    </row>
    <row r="8074" spans="1:8">
      <c r="A8074" s="82"/>
      <c r="B8074" s="82"/>
      <c r="C8074" s="84"/>
      <c r="D8074" s="83"/>
      <c r="E8074" s="81"/>
      <c r="F8074" s="81"/>
      <c r="G8074" s="81"/>
      <c r="H8074" s="84"/>
    </row>
    <row r="8075" spans="1:8">
      <c r="A8075" s="82"/>
      <c r="B8075" s="82"/>
      <c r="C8075" s="84"/>
      <c r="D8075" s="83"/>
      <c r="E8075" s="81"/>
      <c r="F8075" s="81"/>
      <c r="G8075" s="81"/>
      <c r="H8075" s="84"/>
    </row>
    <row r="8076" spans="1:8">
      <c r="A8076" s="82"/>
      <c r="B8076" s="82"/>
      <c r="C8076" s="84"/>
      <c r="D8076" s="83"/>
      <c r="E8076" s="81"/>
      <c r="F8076" s="81"/>
      <c r="G8076" s="81"/>
      <c r="H8076" s="84"/>
    </row>
    <row r="8077" spans="1:8">
      <c r="A8077" s="82"/>
      <c r="B8077" s="82"/>
      <c r="C8077" s="84"/>
      <c r="D8077" s="83"/>
      <c r="E8077" s="81"/>
      <c r="F8077" s="81"/>
      <c r="G8077" s="81"/>
      <c r="H8077" s="84"/>
    </row>
    <row r="8078" spans="1:8">
      <c r="A8078" s="82"/>
      <c r="B8078" s="82"/>
      <c r="C8078" s="84"/>
      <c r="D8078" s="83"/>
      <c r="E8078" s="81"/>
      <c r="F8078" s="81"/>
      <c r="G8078" s="81"/>
      <c r="H8078" s="84"/>
    </row>
    <row r="8079" spans="1:8">
      <c r="A8079" s="82"/>
      <c r="B8079" s="82"/>
      <c r="C8079" s="84"/>
      <c r="D8079" s="83"/>
      <c r="E8079" s="81"/>
      <c r="F8079" s="81"/>
      <c r="G8079" s="81"/>
      <c r="H8079" s="84"/>
    </row>
    <row r="8080" spans="1:8">
      <c r="A8080" s="82"/>
      <c r="B8080" s="82"/>
      <c r="C8080" s="84"/>
      <c r="D8080" s="83"/>
      <c r="E8080" s="81"/>
      <c r="F8080" s="81"/>
      <c r="G8080" s="81"/>
      <c r="H8080" s="84"/>
    </row>
    <row r="8081" spans="1:8">
      <c r="A8081" s="82"/>
      <c r="B8081" s="82"/>
      <c r="C8081" s="84"/>
      <c r="D8081" s="83"/>
      <c r="E8081" s="81"/>
      <c r="F8081" s="81"/>
      <c r="G8081" s="81"/>
      <c r="H8081" s="84"/>
    </row>
    <row r="8082" spans="1:8">
      <c r="A8082" s="82"/>
      <c r="B8082" s="82"/>
      <c r="C8082" s="84"/>
      <c r="D8082" s="83"/>
      <c r="E8082" s="81"/>
      <c r="F8082" s="81"/>
      <c r="G8082" s="81"/>
      <c r="H8082" s="84"/>
    </row>
    <row r="8083" spans="1:8">
      <c r="A8083" s="82"/>
      <c r="B8083" s="82"/>
      <c r="C8083" s="84"/>
      <c r="D8083" s="83"/>
      <c r="E8083" s="81"/>
      <c r="F8083" s="81"/>
      <c r="G8083" s="81"/>
      <c r="H8083" s="84"/>
    </row>
    <row r="8084" spans="1:8">
      <c r="A8084" s="82"/>
      <c r="B8084" s="82"/>
      <c r="C8084" s="84"/>
      <c r="D8084" s="83"/>
      <c r="E8084" s="81"/>
      <c r="F8084" s="81"/>
      <c r="G8084" s="81"/>
      <c r="H8084" s="84"/>
    </row>
    <row r="8085" spans="1:8">
      <c r="A8085" s="82"/>
      <c r="B8085" s="82"/>
      <c r="C8085" s="84"/>
      <c r="D8085" s="83"/>
      <c r="E8085" s="81"/>
      <c r="F8085" s="81"/>
      <c r="G8085" s="81"/>
      <c r="H8085" s="84"/>
    </row>
    <row r="8086" spans="1:8">
      <c r="A8086" s="82"/>
      <c r="B8086" s="82"/>
      <c r="C8086" s="84"/>
      <c r="D8086" s="83"/>
      <c r="E8086" s="81"/>
      <c r="F8086" s="81"/>
      <c r="G8086" s="81"/>
      <c r="H8086" s="84"/>
    </row>
    <row r="8087" spans="1:8">
      <c r="A8087" s="82"/>
      <c r="B8087" s="82"/>
      <c r="C8087" s="84"/>
      <c r="D8087" s="83"/>
      <c r="E8087" s="81"/>
      <c r="F8087" s="81"/>
      <c r="G8087" s="81"/>
      <c r="H8087" s="84"/>
    </row>
    <row r="8088" spans="1:8">
      <c r="A8088" s="82"/>
      <c r="B8088" s="82"/>
      <c r="C8088" s="84"/>
      <c r="D8088" s="83"/>
      <c r="E8088" s="81"/>
      <c r="F8088" s="81"/>
      <c r="G8088" s="81"/>
      <c r="H8088" s="84"/>
    </row>
    <row r="8089" spans="1:8">
      <c r="A8089" s="82"/>
      <c r="B8089" s="82"/>
      <c r="C8089" s="84"/>
      <c r="D8089" s="83"/>
      <c r="E8089" s="81"/>
      <c r="F8089" s="81"/>
      <c r="G8089" s="81"/>
      <c r="H8089" s="84"/>
    </row>
    <row r="8090" spans="1:8">
      <c r="A8090" s="82"/>
      <c r="B8090" s="82"/>
      <c r="C8090" s="84"/>
      <c r="D8090" s="83"/>
      <c r="E8090" s="81"/>
      <c r="F8090" s="81"/>
      <c r="G8090" s="81"/>
      <c r="H8090" s="84"/>
    </row>
    <row r="8091" spans="1:8">
      <c r="A8091" s="82"/>
      <c r="B8091" s="82"/>
      <c r="C8091" s="84"/>
      <c r="D8091" s="83"/>
      <c r="E8091" s="81"/>
      <c r="F8091" s="81"/>
      <c r="G8091" s="81"/>
      <c r="H8091" s="84"/>
    </row>
    <row r="8092" spans="1:8">
      <c r="A8092" s="82"/>
      <c r="B8092" s="82"/>
      <c r="C8092" s="84"/>
      <c r="D8092" s="83"/>
      <c r="E8092" s="81"/>
      <c r="F8092" s="81"/>
      <c r="G8092" s="81"/>
      <c r="H8092" s="84"/>
    </row>
    <row r="8093" spans="1:8">
      <c r="A8093" s="82"/>
      <c r="B8093" s="82"/>
      <c r="C8093" s="84"/>
      <c r="D8093" s="83"/>
      <c r="E8093" s="81"/>
      <c r="F8093" s="81"/>
      <c r="G8093" s="81"/>
      <c r="H8093" s="84"/>
    </row>
    <row r="8094" spans="1:8">
      <c r="A8094" s="82"/>
      <c r="B8094" s="82"/>
      <c r="C8094" s="84"/>
      <c r="D8094" s="83"/>
      <c r="E8094" s="81"/>
      <c r="F8094" s="81"/>
      <c r="G8094" s="81"/>
      <c r="H8094" s="84"/>
    </row>
    <row r="8095" spans="1:8">
      <c r="A8095" s="82"/>
      <c r="B8095" s="82"/>
      <c r="C8095" s="84"/>
      <c r="D8095" s="83"/>
      <c r="E8095" s="81"/>
      <c r="F8095" s="81"/>
      <c r="G8095" s="81"/>
      <c r="H8095" s="84"/>
    </row>
    <row r="8096" spans="1:8">
      <c r="A8096" s="82"/>
      <c r="B8096" s="82"/>
      <c r="C8096" s="84"/>
      <c r="D8096" s="83"/>
      <c r="E8096" s="81"/>
      <c r="F8096" s="81"/>
      <c r="G8096" s="81"/>
      <c r="H8096" s="84"/>
    </row>
    <row r="8097" spans="1:8">
      <c r="A8097" s="82"/>
      <c r="B8097" s="82"/>
      <c r="C8097" s="84"/>
      <c r="D8097" s="83"/>
      <c r="E8097" s="81"/>
      <c r="F8097" s="81"/>
      <c r="G8097" s="81"/>
      <c r="H8097" s="84"/>
    </row>
    <row r="8098" spans="1:8">
      <c r="A8098" s="82"/>
      <c r="B8098" s="82"/>
      <c r="C8098" s="84"/>
      <c r="D8098" s="83"/>
      <c r="E8098" s="81"/>
      <c r="F8098" s="81"/>
      <c r="G8098" s="81"/>
      <c r="H8098" s="84"/>
    </row>
    <row r="8099" spans="1:8">
      <c r="A8099" s="82"/>
      <c r="B8099" s="82"/>
      <c r="C8099" s="84"/>
      <c r="D8099" s="83"/>
      <c r="E8099" s="81"/>
      <c r="F8099" s="81"/>
      <c r="G8099" s="81"/>
      <c r="H8099" s="84"/>
    </row>
    <row r="8100" spans="1:8">
      <c r="A8100" s="82"/>
      <c r="B8100" s="82"/>
      <c r="C8100" s="84"/>
      <c r="D8100" s="83"/>
      <c r="E8100" s="81"/>
      <c r="F8100" s="81"/>
      <c r="G8100" s="81"/>
      <c r="H8100" s="84"/>
    </row>
    <row r="8101" spans="1:8">
      <c r="A8101" s="82"/>
      <c r="B8101" s="82"/>
      <c r="C8101" s="84"/>
      <c r="D8101" s="83"/>
      <c r="E8101" s="81"/>
      <c r="F8101" s="81"/>
      <c r="G8101" s="81"/>
      <c r="H8101" s="84"/>
    </row>
    <row r="8102" spans="1:8">
      <c r="A8102" s="82"/>
      <c r="B8102" s="82"/>
      <c r="C8102" s="84"/>
      <c r="D8102" s="83"/>
      <c r="E8102" s="81"/>
      <c r="F8102" s="81"/>
      <c r="G8102" s="81"/>
      <c r="H8102" s="84"/>
    </row>
    <row r="8103" spans="1:8">
      <c r="A8103" s="82"/>
      <c r="B8103" s="82"/>
      <c r="C8103" s="84"/>
      <c r="D8103" s="83"/>
      <c r="E8103" s="81"/>
      <c r="F8103" s="81"/>
      <c r="G8103" s="81"/>
      <c r="H8103" s="84"/>
    </row>
    <row r="8104" spans="1:8">
      <c r="A8104" s="82"/>
      <c r="B8104" s="82"/>
      <c r="C8104" s="84"/>
      <c r="D8104" s="83"/>
      <c r="E8104" s="81"/>
      <c r="F8104" s="81"/>
      <c r="G8104" s="81"/>
      <c r="H8104" s="84"/>
    </row>
    <row r="8105" spans="1:8">
      <c r="A8105" s="82"/>
      <c r="B8105" s="82"/>
      <c r="C8105" s="84"/>
      <c r="D8105" s="83"/>
      <c r="E8105" s="81"/>
      <c r="F8105" s="81"/>
      <c r="G8105" s="81"/>
      <c r="H8105" s="84"/>
    </row>
    <row r="8106" spans="1:8">
      <c r="A8106" s="82"/>
      <c r="B8106" s="82"/>
      <c r="C8106" s="84"/>
      <c r="D8106" s="83"/>
      <c r="E8106" s="81"/>
      <c r="F8106" s="81"/>
      <c r="G8106" s="81"/>
      <c r="H8106" s="84"/>
    </row>
    <row r="8107" spans="1:8">
      <c r="A8107" s="82"/>
      <c r="B8107" s="82"/>
      <c r="C8107" s="84"/>
      <c r="D8107" s="83"/>
      <c r="E8107" s="81"/>
      <c r="F8107" s="81"/>
      <c r="G8107" s="81"/>
      <c r="H8107" s="84"/>
    </row>
    <row r="8108" spans="1:8">
      <c r="A8108" s="82"/>
      <c r="B8108" s="82"/>
      <c r="C8108" s="84"/>
      <c r="D8108" s="83"/>
      <c r="E8108" s="81"/>
      <c r="F8108" s="81"/>
      <c r="G8108" s="81"/>
      <c r="H8108" s="84"/>
    </row>
    <row r="8109" spans="1:8">
      <c r="A8109" s="82"/>
      <c r="B8109" s="82"/>
      <c r="C8109" s="84"/>
      <c r="D8109" s="83"/>
      <c r="E8109" s="81"/>
      <c r="F8109" s="81"/>
      <c r="G8109" s="81"/>
      <c r="H8109" s="84"/>
    </row>
    <row r="8110" spans="1:8">
      <c r="A8110" s="82"/>
      <c r="B8110" s="82"/>
      <c r="C8110" s="84"/>
      <c r="D8110" s="83"/>
      <c r="E8110" s="81"/>
      <c r="F8110" s="81"/>
      <c r="G8110" s="81"/>
      <c r="H8110" s="84"/>
    </row>
    <row r="8111" spans="1:8">
      <c r="A8111" s="82"/>
      <c r="B8111" s="82"/>
      <c r="C8111" s="84"/>
      <c r="D8111" s="83"/>
      <c r="E8111" s="81"/>
      <c r="F8111" s="81"/>
      <c r="G8111" s="81"/>
      <c r="H8111" s="84"/>
    </row>
    <row r="8112" spans="1:8">
      <c r="A8112" s="82"/>
      <c r="B8112" s="82"/>
      <c r="C8112" s="84"/>
      <c r="D8112" s="83"/>
      <c r="E8112" s="81"/>
      <c r="F8112" s="81"/>
      <c r="G8112" s="81"/>
      <c r="H8112" s="84"/>
    </row>
    <row r="8113" spans="1:8">
      <c r="A8113" s="82"/>
      <c r="B8113" s="82"/>
      <c r="C8113" s="84"/>
      <c r="D8113" s="83"/>
      <c r="E8113" s="81"/>
      <c r="F8113" s="81"/>
      <c r="G8113" s="81"/>
      <c r="H8113" s="84"/>
    </row>
    <row r="8114" spans="1:8">
      <c r="A8114" s="82"/>
      <c r="B8114" s="82"/>
      <c r="C8114" s="84"/>
      <c r="D8114" s="83"/>
      <c r="E8114" s="81"/>
      <c r="F8114" s="81"/>
      <c r="G8114" s="81"/>
      <c r="H8114" s="84"/>
    </row>
    <row r="8115" spans="1:8">
      <c r="A8115" s="82"/>
      <c r="B8115" s="82"/>
      <c r="C8115" s="84"/>
      <c r="D8115" s="83"/>
      <c r="E8115" s="81"/>
      <c r="F8115" s="81"/>
      <c r="G8115" s="81"/>
      <c r="H8115" s="84"/>
    </row>
    <row r="8116" spans="1:8">
      <c r="A8116" s="82"/>
      <c r="B8116" s="82"/>
      <c r="C8116" s="84"/>
      <c r="D8116" s="83"/>
      <c r="E8116" s="81"/>
      <c r="F8116" s="81"/>
      <c r="G8116" s="81"/>
      <c r="H8116" s="84"/>
    </row>
    <row r="8117" spans="1:8">
      <c r="A8117" s="82"/>
      <c r="B8117" s="82"/>
      <c r="C8117" s="84"/>
      <c r="D8117" s="83"/>
      <c r="E8117" s="81"/>
      <c r="F8117" s="81"/>
      <c r="G8117" s="81"/>
      <c r="H8117" s="84"/>
    </row>
    <row r="8118" spans="1:8">
      <c r="A8118" s="82"/>
      <c r="B8118" s="82"/>
      <c r="C8118" s="84"/>
      <c r="D8118" s="83"/>
      <c r="E8118" s="81"/>
      <c r="F8118" s="81"/>
      <c r="G8118" s="81"/>
      <c r="H8118" s="84"/>
    </row>
    <row r="8119" spans="1:8">
      <c r="A8119" s="82"/>
      <c r="B8119" s="82"/>
      <c r="C8119" s="84"/>
      <c r="D8119" s="83"/>
      <c r="E8119" s="81"/>
      <c r="F8119" s="81"/>
      <c r="G8119" s="81"/>
      <c r="H8119" s="84"/>
    </row>
    <row r="8120" spans="1:8">
      <c r="A8120" s="82"/>
      <c r="B8120" s="82"/>
      <c r="C8120" s="84"/>
      <c r="D8120" s="83"/>
      <c r="E8120" s="81"/>
      <c r="F8120" s="81"/>
      <c r="G8120" s="81"/>
      <c r="H8120" s="84"/>
    </row>
    <row r="8121" spans="1:8">
      <c r="A8121" s="82"/>
      <c r="B8121" s="82"/>
      <c r="C8121" s="84"/>
      <c r="D8121" s="83"/>
      <c r="E8121" s="81"/>
      <c r="F8121" s="81"/>
      <c r="G8121" s="81"/>
      <c r="H8121" s="84"/>
    </row>
    <row r="8122" spans="1:8">
      <c r="A8122" s="82"/>
      <c r="B8122" s="82"/>
      <c r="C8122" s="84"/>
      <c r="D8122" s="83"/>
      <c r="E8122" s="81"/>
      <c r="F8122" s="81"/>
      <c r="G8122" s="81"/>
      <c r="H8122" s="84"/>
    </row>
    <row r="8123" spans="1:8">
      <c r="A8123" s="82"/>
      <c r="B8123" s="82"/>
      <c r="C8123" s="84"/>
      <c r="D8123" s="83"/>
      <c r="E8123" s="81"/>
      <c r="F8123" s="81"/>
      <c r="G8123" s="81"/>
      <c r="H8123" s="84"/>
    </row>
    <row r="8124" spans="1:8">
      <c r="A8124" s="82"/>
      <c r="B8124" s="82"/>
      <c r="C8124" s="84"/>
      <c r="D8124" s="83"/>
      <c r="E8124" s="81"/>
      <c r="F8124" s="81"/>
      <c r="G8124" s="81"/>
      <c r="H8124" s="84"/>
    </row>
    <row r="8125" spans="1:8">
      <c r="A8125" s="82"/>
      <c r="B8125" s="82"/>
      <c r="C8125" s="84"/>
      <c r="D8125" s="83"/>
      <c r="E8125" s="81"/>
      <c r="F8125" s="81"/>
      <c r="G8125" s="81"/>
      <c r="H8125" s="84"/>
    </row>
    <row r="8126" spans="1:8">
      <c r="A8126" s="82"/>
      <c r="B8126" s="82"/>
      <c r="C8126" s="84"/>
      <c r="D8126" s="83"/>
      <c r="E8126" s="81"/>
      <c r="F8126" s="81"/>
      <c r="G8126" s="81"/>
      <c r="H8126" s="84"/>
    </row>
    <row r="8127" spans="1:8">
      <c r="A8127" s="82"/>
      <c r="B8127" s="82"/>
      <c r="C8127" s="84"/>
      <c r="D8127" s="83"/>
      <c r="E8127" s="81"/>
      <c r="F8127" s="81"/>
      <c r="G8127" s="81"/>
      <c r="H8127" s="84"/>
    </row>
    <row r="8128" spans="1:8">
      <c r="A8128" s="82"/>
      <c r="B8128" s="82"/>
      <c r="C8128" s="84"/>
      <c r="D8128" s="83"/>
      <c r="E8128" s="81"/>
      <c r="F8128" s="81"/>
      <c r="G8128" s="81"/>
      <c r="H8128" s="84"/>
    </row>
    <row r="8129" spans="1:8">
      <c r="A8129" s="82"/>
      <c r="B8129" s="82"/>
      <c r="C8129" s="84"/>
      <c r="D8129" s="83"/>
      <c r="E8129" s="81"/>
      <c r="F8129" s="81"/>
      <c r="G8129" s="81"/>
      <c r="H8129" s="84"/>
    </row>
    <row r="8130" spans="1:8">
      <c r="A8130" s="82"/>
      <c r="B8130" s="82"/>
      <c r="C8130" s="84"/>
      <c r="D8130" s="83"/>
      <c r="E8130" s="81"/>
      <c r="F8130" s="81"/>
      <c r="G8130" s="81"/>
      <c r="H8130" s="84"/>
    </row>
    <row r="8131" spans="1:8">
      <c r="A8131" s="82"/>
      <c r="B8131" s="82"/>
      <c r="C8131" s="84"/>
      <c r="D8131" s="83"/>
      <c r="E8131" s="81"/>
      <c r="F8131" s="81"/>
      <c r="G8131" s="81"/>
      <c r="H8131" s="84"/>
    </row>
    <row r="8132" spans="1:8">
      <c r="A8132" s="82"/>
      <c r="B8132" s="82"/>
      <c r="C8132" s="84"/>
      <c r="D8132" s="83"/>
      <c r="E8132" s="81"/>
      <c r="F8132" s="81"/>
      <c r="G8132" s="81"/>
      <c r="H8132" s="84"/>
    </row>
    <row r="8133" spans="1:8">
      <c r="A8133" s="82"/>
      <c r="B8133" s="82"/>
      <c r="C8133" s="84"/>
      <c r="D8133" s="83"/>
      <c r="E8133" s="81"/>
      <c r="F8133" s="81"/>
      <c r="G8133" s="81"/>
      <c r="H8133" s="84"/>
    </row>
    <row r="8134" spans="1:8">
      <c r="A8134" s="82"/>
      <c r="B8134" s="82"/>
      <c r="C8134" s="84"/>
      <c r="D8134" s="83"/>
      <c r="E8134" s="81"/>
      <c r="F8134" s="81"/>
      <c r="G8134" s="81"/>
      <c r="H8134" s="84"/>
    </row>
    <row r="8135" spans="1:8">
      <c r="A8135" s="82"/>
      <c r="B8135" s="82"/>
      <c r="C8135" s="84"/>
      <c r="D8135" s="83"/>
      <c r="E8135" s="81"/>
      <c r="F8135" s="81"/>
      <c r="G8135" s="81"/>
      <c r="H8135" s="84"/>
    </row>
    <row r="8136" spans="1:8">
      <c r="A8136" s="82"/>
      <c r="B8136" s="82"/>
      <c r="C8136" s="84"/>
      <c r="D8136" s="83"/>
      <c r="E8136" s="81"/>
      <c r="F8136" s="81"/>
      <c r="G8136" s="81"/>
      <c r="H8136" s="84"/>
    </row>
    <row r="8137" spans="1:8">
      <c r="A8137" s="82"/>
      <c r="B8137" s="82"/>
      <c r="C8137" s="84"/>
      <c r="D8137" s="83"/>
      <c r="E8137" s="81"/>
      <c r="F8137" s="81"/>
      <c r="G8137" s="81"/>
      <c r="H8137" s="84"/>
    </row>
    <row r="8138" spans="1:8">
      <c r="A8138" s="82"/>
      <c r="B8138" s="82"/>
      <c r="C8138" s="84"/>
      <c r="D8138" s="83"/>
      <c r="E8138" s="81"/>
      <c r="F8138" s="81"/>
      <c r="G8138" s="81"/>
      <c r="H8138" s="84"/>
    </row>
    <row r="8139" spans="1:8">
      <c r="A8139" s="82"/>
      <c r="B8139" s="82"/>
      <c r="C8139" s="84"/>
      <c r="D8139" s="83"/>
      <c r="E8139" s="81"/>
      <c r="F8139" s="81"/>
      <c r="G8139" s="81"/>
      <c r="H8139" s="84"/>
    </row>
    <row r="8140" spans="1:8">
      <c r="A8140" s="82"/>
      <c r="B8140" s="82"/>
      <c r="C8140" s="84"/>
      <c r="D8140" s="83"/>
      <c r="E8140" s="81"/>
      <c r="F8140" s="81"/>
      <c r="G8140" s="81"/>
      <c r="H8140" s="84"/>
    </row>
    <row r="8141" spans="1:8">
      <c r="A8141" s="82"/>
      <c r="B8141" s="82"/>
      <c r="C8141" s="84"/>
      <c r="D8141" s="83"/>
      <c r="E8141" s="81"/>
      <c r="F8141" s="81"/>
      <c r="G8141" s="81"/>
      <c r="H8141" s="84"/>
    </row>
    <row r="8142" spans="1:8">
      <c r="A8142" s="82"/>
      <c r="B8142" s="82"/>
      <c r="C8142" s="84"/>
      <c r="D8142" s="83"/>
      <c r="E8142" s="81"/>
      <c r="F8142" s="81"/>
      <c r="G8142" s="81"/>
      <c r="H8142" s="84"/>
    </row>
    <row r="8143" spans="1:8">
      <c r="A8143" s="82"/>
      <c r="B8143" s="82"/>
      <c r="C8143" s="84"/>
      <c r="D8143" s="83"/>
      <c r="E8143" s="81"/>
      <c r="F8143" s="81"/>
      <c r="G8143" s="81"/>
      <c r="H8143" s="84"/>
    </row>
    <row r="8144" spans="1:8">
      <c r="A8144" s="82"/>
      <c r="B8144" s="82"/>
      <c r="C8144" s="84"/>
      <c r="D8144" s="83"/>
      <c r="E8144" s="81"/>
      <c r="F8144" s="81"/>
      <c r="G8144" s="81"/>
      <c r="H8144" s="84"/>
    </row>
    <row r="8145" spans="1:8">
      <c r="A8145" s="82"/>
      <c r="B8145" s="82"/>
      <c r="C8145" s="84"/>
      <c r="D8145" s="83"/>
      <c r="E8145" s="81"/>
      <c r="F8145" s="81"/>
      <c r="G8145" s="81"/>
      <c r="H8145" s="84"/>
    </row>
    <row r="8146" spans="1:8">
      <c r="A8146" s="82"/>
      <c r="B8146" s="82"/>
      <c r="C8146" s="84"/>
      <c r="D8146" s="83"/>
      <c r="E8146" s="81"/>
      <c r="F8146" s="81"/>
      <c r="G8146" s="81"/>
      <c r="H8146" s="84"/>
    </row>
    <row r="8147" spans="1:8">
      <c r="A8147" s="82"/>
      <c r="B8147" s="82"/>
      <c r="C8147" s="84"/>
      <c r="D8147" s="83"/>
      <c r="E8147" s="81"/>
      <c r="F8147" s="81"/>
      <c r="G8147" s="81"/>
      <c r="H8147" s="84"/>
    </row>
    <row r="8148" spans="1:8">
      <c r="A8148" s="82"/>
      <c r="B8148" s="82"/>
      <c r="C8148" s="84"/>
      <c r="D8148" s="83"/>
      <c r="E8148" s="81"/>
      <c r="F8148" s="81"/>
      <c r="G8148" s="81"/>
      <c r="H8148" s="84"/>
    </row>
    <row r="8149" spans="1:8">
      <c r="A8149" s="82"/>
      <c r="B8149" s="82"/>
      <c r="C8149" s="84"/>
      <c r="D8149" s="83"/>
      <c r="E8149" s="81"/>
      <c r="F8149" s="81"/>
      <c r="G8149" s="81"/>
      <c r="H8149" s="84"/>
    </row>
    <row r="8150" spans="1:8">
      <c r="A8150" s="82"/>
      <c r="B8150" s="82"/>
      <c r="C8150" s="84"/>
      <c r="D8150" s="83"/>
      <c r="E8150" s="81"/>
      <c r="F8150" s="81"/>
      <c r="G8150" s="81"/>
      <c r="H8150" s="84"/>
    </row>
    <row r="8151" spans="1:8">
      <c r="A8151" s="82"/>
      <c r="B8151" s="82"/>
      <c r="C8151" s="84"/>
      <c r="D8151" s="83"/>
      <c r="E8151" s="81"/>
      <c r="F8151" s="81"/>
      <c r="G8151" s="81"/>
      <c r="H8151" s="84"/>
    </row>
    <row r="8152" spans="1:8">
      <c r="A8152" s="82"/>
      <c r="B8152" s="82"/>
      <c r="C8152" s="84"/>
      <c r="D8152" s="83"/>
      <c r="E8152" s="81"/>
      <c r="F8152" s="81"/>
      <c r="G8152" s="81"/>
      <c r="H8152" s="84"/>
    </row>
    <row r="8153" spans="1:8">
      <c r="A8153" s="82"/>
      <c r="B8153" s="82"/>
      <c r="C8153" s="84"/>
      <c r="D8153" s="83"/>
      <c r="E8153" s="81"/>
      <c r="F8153" s="81"/>
      <c r="G8153" s="81"/>
      <c r="H8153" s="84"/>
    </row>
    <row r="8154" spans="1:8">
      <c r="A8154" s="82"/>
      <c r="B8154" s="82"/>
      <c r="C8154" s="84"/>
      <c r="D8154" s="83"/>
      <c r="E8154" s="81"/>
      <c r="F8154" s="81"/>
      <c r="G8154" s="81"/>
      <c r="H8154" s="84"/>
    </row>
    <row r="8155" spans="1:8">
      <c r="A8155" s="82"/>
      <c r="B8155" s="82"/>
      <c r="C8155" s="84"/>
      <c r="D8155" s="83"/>
      <c r="E8155" s="81"/>
      <c r="F8155" s="81"/>
      <c r="G8155" s="81"/>
      <c r="H8155" s="84"/>
    </row>
    <row r="8156" spans="1:8">
      <c r="A8156" s="82"/>
      <c r="B8156" s="82"/>
      <c r="C8156" s="84"/>
      <c r="D8156" s="83"/>
      <c r="E8156" s="81"/>
      <c r="F8156" s="81"/>
      <c r="G8156" s="81"/>
      <c r="H8156" s="84"/>
    </row>
    <row r="8157" spans="1:8">
      <c r="A8157" s="82"/>
      <c r="B8157" s="82"/>
      <c r="C8157" s="84"/>
      <c r="D8157" s="83"/>
      <c r="E8157" s="81"/>
      <c r="F8157" s="81"/>
      <c r="G8157" s="81"/>
      <c r="H8157" s="84"/>
    </row>
    <row r="8158" spans="1:8">
      <c r="A8158" s="82"/>
      <c r="B8158" s="82"/>
      <c r="C8158" s="84"/>
      <c r="D8158" s="83"/>
      <c r="E8158" s="81"/>
      <c r="F8158" s="81"/>
      <c r="G8158" s="81"/>
      <c r="H8158" s="84"/>
    </row>
    <row r="8159" spans="1:8">
      <c r="A8159" s="82"/>
      <c r="B8159" s="82"/>
      <c r="C8159" s="84"/>
      <c r="D8159" s="83"/>
      <c r="E8159" s="81"/>
      <c r="F8159" s="81"/>
      <c r="G8159" s="81"/>
      <c r="H8159" s="84"/>
    </row>
    <row r="8160" spans="1:8">
      <c r="A8160" s="82"/>
      <c r="B8160" s="82"/>
      <c r="C8160" s="84"/>
      <c r="D8160" s="83"/>
      <c r="E8160" s="81"/>
      <c r="F8160" s="81"/>
      <c r="G8160" s="81"/>
      <c r="H8160" s="84"/>
    </row>
    <row r="8161" spans="1:8">
      <c r="A8161" s="82"/>
      <c r="B8161" s="82"/>
      <c r="C8161" s="84"/>
      <c r="D8161" s="83"/>
      <c r="E8161" s="81"/>
      <c r="F8161" s="81"/>
      <c r="G8161" s="81"/>
      <c r="H8161" s="84"/>
    </row>
    <row r="8162" spans="1:8">
      <c r="A8162" s="82"/>
      <c r="B8162" s="82"/>
      <c r="C8162" s="84"/>
      <c r="D8162" s="83"/>
      <c r="E8162" s="81"/>
      <c r="F8162" s="81"/>
      <c r="G8162" s="81"/>
      <c r="H8162" s="84"/>
    </row>
    <row r="8163" spans="1:8">
      <c r="A8163" s="82"/>
      <c r="B8163" s="82"/>
      <c r="C8163" s="84"/>
      <c r="D8163" s="83"/>
      <c r="E8163" s="81"/>
      <c r="F8163" s="81"/>
      <c r="G8163" s="81"/>
      <c r="H8163" s="84"/>
    </row>
    <row r="8164" spans="1:8">
      <c r="A8164" s="82"/>
      <c r="B8164" s="82"/>
      <c r="C8164" s="84"/>
      <c r="D8164" s="83"/>
      <c r="E8164" s="81"/>
      <c r="F8164" s="81"/>
      <c r="G8164" s="81"/>
      <c r="H8164" s="84"/>
    </row>
    <row r="8165" spans="1:8">
      <c r="A8165" s="82"/>
      <c r="B8165" s="82"/>
      <c r="C8165" s="84"/>
      <c r="D8165" s="83"/>
      <c r="E8165" s="81"/>
      <c r="F8165" s="81"/>
      <c r="G8165" s="81"/>
      <c r="H8165" s="84"/>
    </row>
    <row r="8166" spans="1:8">
      <c r="A8166" s="82"/>
      <c r="B8166" s="82"/>
      <c r="C8166" s="84"/>
      <c r="D8166" s="83"/>
      <c r="E8166" s="81"/>
      <c r="F8166" s="81"/>
      <c r="G8166" s="81"/>
      <c r="H8166" s="84"/>
    </row>
    <row r="8167" spans="1:8">
      <c r="A8167" s="82"/>
      <c r="B8167" s="82"/>
      <c r="C8167" s="84"/>
      <c r="D8167" s="83"/>
      <c r="E8167" s="81"/>
      <c r="F8167" s="81"/>
      <c r="G8167" s="81"/>
      <c r="H8167" s="84"/>
    </row>
    <row r="8168" spans="1:8">
      <c r="A8168" s="82"/>
      <c r="B8168" s="82"/>
      <c r="C8168" s="84"/>
      <c r="D8168" s="83"/>
      <c r="E8168" s="81"/>
      <c r="F8168" s="81"/>
      <c r="G8168" s="81"/>
      <c r="H8168" s="84"/>
    </row>
    <row r="8169" spans="1:8">
      <c r="A8169" s="82"/>
      <c r="B8169" s="82"/>
      <c r="C8169" s="84"/>
      <c r="D8169" s="83"/>
      <c r="E8169" s="81"/>
      <c r="F8169" s="81"/>
      <c r="G8169" s="81"/>
      <c r="H8169" s="84"/>
    </row>
    <row r="8170" spans="1:8">
      <c r="A8170" s="82"/>
      <c r="B8170" s="82"/>
      <c r="C8170" s="84"/>
      <c r="D8170" s="83"/>
      <c r="E8170" s="81"/>
      <c r="F8170" s="81"/>
      <c r="G8170" s="81"/>
      <c r="H8170" s="84"/>
    </row>
    <row r="8171" spans="1:8">
      <c r="A8171" s="82"/>
      <c r="B8171" s="82"/>
      <c r="C8171" s="84"/>
      <c r="D8171" s="83"/>
      <c r="E8171" s="81"/>
      <c r="F8171" s="81"/>
      <c r="G8171" s="81"/>
      <c r="H8171" s="84"/>
    </row>
    <row r="8172" spans="1:8">
      <c r="A8172" s="82"/>
      <c r="B8172" s="82"/>
      <c r="C8172" s="84"/>
      <c r="D8172" s="83"/>
      <c r="E8172" s="81"/>
      <c r="F8172" s="81"/>
      <c r="G8172" s="81"/>
      <c r="H8172" s="84"/>
    </row>
    <row r="8173" spans="1:8">
      <c r="A8173" s="82"/>
      <c r="B8173" s="82"/>
      <c r="C8173" s="84"/>
      <c r="D8173" s="83"/>
      <c r="E8173" s="81"/>
      <c r="F8173" s="81"/>
      <c r="G8173" s="81"/>
      <c r="H8173" s="84"/>
    </row>
    <row r="8174" spans="1:8">
      <c r="A8174" s="82"/>
      <c r="B8174" s="82"/>
      <c r="C8174" s="84"/>
      <c r="D8174" s="83"/>
      <c r="E8174" s="81"/>
      <c r="F8174" s="81"/>
      <c r="G8174" s="81"/>
      <c r="H8174" s="84"/>
    </row>
    <row r="8175" spans="1:8">
      <c r="A8175" s="82"/>
      <c r="B8175" s="82"/>
      <c r="C8175" s="84"/>
      <c r="D8175" s="83"/>
      <c r="E8175" s="81"/>
      <c r="F8175" s="81"/>
      <c r="G8175" s="81"/>
      <c r="H8175" s="84"/>
    </row>
    <row r="8176" spans="1:8">
      <c r="A8176" s="82"/>
      <c r="B8176" s="82"/>
      <c r="C8176" s="84"/>
      <c r="D8176" s="83"/>
      <c r="E8176" s="81"/>
      <c r="F8176" s="81"/>
      <c r="G8176" s="81"/>
      <c r="H8176" s="84"/>
    </row>
    <row r="8177" spans="1:8">
      <c r="A8177" s="82"/>
      <c r="B8177" s="82"/>
      <c r="C8177" s="84"/>
      <c r="D8177" s="83"/>
      <c r="E8177" s="81"/>
      <c r="F8177" s="81"/>
      <c r="G8177" s="81"/>
      <c r="H8177" s="84"/>
    </row>
    <row r="8178" spans="1:8">
      <c r="A8178" s="82"/>
      <c r="B8178" s="82"/>
      <c r="C8178" s="84"/>
      <c r="D8178" s="83"/>
      <c r="E8178" s="81"/>
      <c r="F8178" s="81"/>
      <c r="G8178" s="81"/>
      <c r="H8178" s="84"/>
    </row>
    <row r="8179" spans="1:8">
      <c r="A8179" s="82"/>
      <c r="B8179" s="82"/>
      <c r="C8179" s="84"/>
      <c r="D8179" s="83"/>
      <c r="E8179" s="81"/>
      <c r="F8179" s="81"/>
      <c r="G8179" s="81"/>
      <c r="H8179" s="84"/>
    </row>
    <row r="8180" spans="1:8">
      <c r="A8180" s="82"/>
      <c r="B8180" s="82"/>
      <c r="C8180" s="84"/>
      <c r="D8180" s="83"/>
      <c r="E8180" s="81"/>
      <c r="F8180" s="81"/>
      <c r="G8180" s="81"/>
      <c r="H8180" s="84"/>
    </row>
    <row r="8181" spans="1:8">
      <c r="A8181" s="82"/>
      <c r="B8181" s="82"/>
      <c r="C8181" s="84"/>
      <c r="D8181" s="83"/>
      <c r="E8181" s="81"/>
      <c r="F8181" s="81"/>
      <c r="G8181" s="81"/>
      <c r="H8181" s="84"/>
    </row>
    <row r="8182" spans="1:8">
      <c r="A8182" s="82"/>
      <c r="B8182" s="82"/>
      <c r="C8182" s="84"/>
      <c r="D8182" s="83"/>
      <c r="E8182" s="81"/>
      <c r="F8182" s="81"/>
      <c r="G8182" s="81"/>
      <c r="H8182" s="84"/>
    </row>
    <row r="8183" spans="1:8">
      <c r="A8183" s="82"/>
      <c r="B8183" s="82"/>
      <c r="C8183" s="84"/>
      <c r="D8183" s="83"/>
      <c r="E8183" s="81"/>
      <c r="F8183" s="81"/>
      <c r="G8183" s="81"/>
      <c r="H8183" s="84"/>
    </row>
    <row r="8184" spans="1:8">
      <c r="A8184" s="82"/>
      <c r="B8184" s="82"/>
      <c r="C8184" s="84"/>
      <c r="D8184" s="83"/>
      <c r="E8184" s="81"/>
      <c r="F8184" s="81"/>
      <c r="G8184" s="81"/>
      <c r="H8184" s="84"/>
    </row>
    <row r="8185" spans="1:8">
      <c r="A8185" s="82"/>
      <c r="B8185" s="82"/>
      <c r="C8185" s="84"/>
      <c r="D8185" s="83"/>
      <c r="E8185" s="81"/>
      <c r="F8185" s="81"/>
      <c r="G8185" s="81"/>
      <c r="H8185" s="84"/>
    </row>
    <row r="8186" spans="1:8">
      <c r="A8186" s="82"/>
      <c r="B8186" s="82"/>
      <c r="C8186" s="84"/>
      <c r="D8186" s="83"/>
      <c r="E8186" s="81"/>
      <c r="F8186" s="81"/>
      <c r="G8186" s="81"/>
      <c r="H8186" s="84"/>
    </row>
    <row r="8187" spans="1:8">
      <c r="A8187" s="82"/>
      <c r="B8187" s="82"/>
      <c r="C8187" s="84"/>
      <c r="D8187" s="83"/>
      <c r="E8187" s="81"/>
      <c r="F8187" s="81"/>
      <c r="G8187" s="81"/>
      <c r="H8187" s="84"/>
    </row>
    <row r="8188" spans="1:8">
      <c r="A8188" s="82"/>
      <c r="B8188" s="82"/>
      <c r="C8188" s="84"/>
      <c r="D8188" s="83"/>
      <c r="E8188" s="81"/>
      <c r="F8188" s="81"/>
      <c r="G8188" s="81"/>
      <c r="H8188" s="84"/>
    </row>
    <row r="8189" spans="1:8">
      <c r="A8189" s="82"/>
      <c r="B8189" s="82"/>
      <c r="C8189" s="84"/>
      <c r="D8189" s="83"/>
      <c r="E8189" s="81"/>
      <c r="F8189" s="81"/>
      <c r="G8189" s="81"/>
      <c r="H8189" s="84"/>
    </row>
    <row r="8190" spans="1:8">
      <c r="A8190" s="82"/>
      <c r="B8190" s="82"/>
      <c r="C8190" s="84"/>
      <c r="D8190" s="83"/>
      <c r="E8190" s="81"/>
      <c r="F8190" s="81"/>
      <c r="G8190" s="81"/>
      <c r="H8190" s="84"/>
    </row>
    <row r="8191" spans="1:8">
      <c r="A8191" s="82"/>
      <c r="B8191" s="82"/>
      <c r="C8191" s="84"/>
      <c r="D8191" s="83"/>
      <c r="E8191" s="81"/>
      <c r="F8191" s="81"/>
      <c r="G8191" s="81"/>
      <c r="H8191" s="84"/>
    </row>
    <row r="8192" spans="1:8">
      <c r="A8192" s="82"/>
      <c r="B8192" s="82"/>
      <c r="C8192" s="84"/>
      <c r="D8192" s="83"/>
      <c r="E8192" s="81"/>
      <c r="F8192" s="81"/>
      <c r="G8192" s="81"/>
      <c r="H8192" s="84"/>
    </row>
    <row r="8193" spans="1:8">
      <c r="A8193" s="82"/>
      <c r="B8193" s="82"/>
      <c r="C8193" s="84"/>
      <c r="D8193" s="83"/>
      <c r="E8193" s="81"/>
      <c r="F8193" s="81"/>
      <c r="G8193" s="81"/>
      <c r="H8193" s="84"/>
    </row>
    <row r="8194" spans="1:8">
      <c r="A8194" s="82"/>
      <c r="B8194" s="82"/>
      <c r="C8194" s="84"/>
      <c r="D8194" s="83"/>
      <c r="E8194" s="81"/>
      <c r="F8194" s="81"/>
      <c r="G8194" s="81"/>
      <c r="H8194" s="84"/>
    </row>
    <row r="8195" spans="1:8">
      <c r="A8195" s="82"/>
      <c r="B8195" s="82"/>
      <c r="C8195" s="84"/>
      <c r="D8195" s="83"/>
      <c r="E8195" s="81"/>
      <c r="F8195" s="81"/>
      <c r="G8195" s="81"/>
      <c r="H8195" s="84"/>
    </row>
    <row r="8196" spans="1:8">
      <c r="A8196" s="82"/>
      <c r="B8196" s="82"/>
      <c r="C8196" s="84"/>
      <c r="D8196" s="83"/>
      <c r="E8196" s="81"/>
      <c r="F8196" s="81"/>
      <c r="G8196" s="81"/>
      <c r="H8196" s="84"/>
    </row>
    <row r="8197" spans="1:8">
      <c r="A8197" s="82"/>
      <c r="B8197" s="82"/>
      <c r="C8197" s="84"/>
      <c r="D8197" s="83"/>
      <c r="E8197" s="81"/>
      <c r="F8197" s="81"/>
      <c r="G8197" s="81"/>
      <c r="H8197" s="84"/>
    </row>
    <row r="8198" spans="1:8">
      <c r="A8198" s="82"/>
      <c r="B8198" s="82"/>
      <c r="C8198" s="84"/>
      <c r="D8198" s="83"/>
      <c r="E8198" s="81"/>
      <c r="F8198" s="81"/>
      <c r="G8198" s="81"/>
      <c r="H8198" s="84"/>
    </row>
    <row r="8199" spans="1:8">
      <c r="A8199" s="82"/>
      <c r="B8199" s="82"/>
      <c r="C8199" s="84"/>
      <c r="D8199" s="83"/>
      <c r="E8199" s="81"/>
      <c r="F8199" s="81"/>
      <c r="G8199" s="81"/>
      <c r="H8199" s="84"/>
    </row>
    <row r="8200" spans="1:8">
      <c r="A8200" s="82"/>
      <c r="B8200" s="82"/>
      <c r="C8200" s="84"/>
      <c r="D8200" s="83"/>
      <c r="E8200" s="81"/>
      <c r="F8200" s="81"/>
      <c r="G8200" s="81"/>
      <c r="H8200" s="84"/>
    </row>
    <row r="8201" spans="1:8">
      <c r="A8201" s="82"/>
      <c r="B8201" s="82"/>
      <c r="C8201" s="84"/>
      <c r="D8201" s="83"/>
      <c r="E8201" s="81"/>
      <c r="F8201" s="81"/>
      <c r="G8201" s="81"/>
      <c r="H8201" s="84"/>
    </row>
    <row r="8202" spans="1:8">
      <c r="A8202" s="82"/>
      <c r="B8202" s="82"/>
      <c r="C8202" s="84"/>
      <c r="D8202" s="83"/>
      <c r="E8202" s="81"/>
      <c r="F8202" s="81"/>
      <c r="G8202" s="81"/>
      <c r="H8202" s="84"/>
    </row>
    <row r="8203" spans="1:8">
      <c r="A8203" s="82"/>
      <c r="B8203" s="82"/>
      <c r="C8203" s="84"/>
      <c r="D8203" s="83"/>
      <c r="E8203" s="81"/>
      <c r="F8203" s="81"/>
      <c r="G8203" s="81"/>
      <c r="H8203" s="84"/>
    </row>
    <row r="8204" spans="1:8">
      <c r="A8204" s="82"/>
      <c r="B8204" s="82"/>
      <c r="C8204" s="84"/>
      <c r="D8204" s="83"/>
      <c r="E8204" s="81"/>
      <c r="F8204" s="81"/>
      <c r="G8204" s="81"/>
      <c r="H8204" s="84"/>
    </row>
    <row r="8205" spans="1:8">
      <c r="A8205" s="82"/>
      <c r="B8205" s="82"/>
      <c r="C8205" s="84"/>
      <c r="D8205" s="83"/>
      <c r="E8205" s="81"/>
      <c r="F8205" s="81"/>
      <c r="G8205" s="81"/>
      <c r="H8205" s="84"/>
    </row>
    <row r="8206" spans="1:8">
      <c r="A8206" s="82"/>
      <c r="B8206" s="82"/>
      <c r="C8206" s="84"/>
      <c r="D8206" s="83"/>
      <c r="E8206" s="81"/>
      <c r="F8206" s="81"/>
      <c r="G8206" s="81"/>
      <c r="H8206" s="84"/>
    </row>
    <row r="8207" spans="1:8">
      <c r="A8207" s="82"/>
      <c r="B8207" s="82"/>
      <c r="C8207" s="84"/>
      <c r="D8207" s="83"/>
      <c r="E8207" s="81"/>
      <c r="F8207" s="81"/>
      <c r="G8207" s="81"/>
      <c r="H8207" s="84"/>
    </row>
    <row r="8208" spans="1:8">
      <c r="A8208" s="82"/>
      <c r="B8208" s="82"/>
      <c r="C8208" s="84"/>
      <c r="D8208" s="83"/>
      <c r="E8208" s="81"/>
      <c r="F8208" s="81"/>
      <c r="G8208" s="81"/>
      <c r="H8208" s="84"/>
    </row>
    <row r="8209" spans="1:8">
      <c r="A8209" s="82"/>
      <c r="B8209" s="82"/>
      <c r="C8209" s="84"/>
      <c r="D8209" s="83"/>
      <c r="E8209" s="81"/>
      <c r="F8209" s="81"/>
      <c r="G8209" s="81"/>
      <c r="H8209" s="84"/>
    </row>
    <row r="8210" spans="1:8">
      <c r="A8210" s="82"/>
      <c r="B8210" s="82"/>
      <c r="C8210" s="84"/>
      <c r="D8210" s="83"/>
      <c r="E8210" s="81"/>
      <c r="F8210" s="81"/>
      <c r="G8210" s="81"/>
      <c r="H8210" s="84"/>
    </row>
    <row r="8211" spans="1:8">
      <c r="A8211" s="82"/>
      <c r="B8211" s="82"/>
      <c r="C8211" s="84"/>
      <c r="D8211" s="83"/>
      <c r="E8211" s="81"/>
      <c r="F8211" s="81"/>
      <c r="G8211" s="81"/>
      <c r="H8211" s="84"/>
    </row>
    <row r="8212" spans="1:8">
      <c r="A8212" s="82"/>
      <c r="B8212" s="82"/>
      <c r="C8212" s="84"/>
      <c r="D8212" s="83"/>
      <c r="E8212" s="81"/>
      <c r="F8212" s="81"/>
      <c r="G8212" s="81"/>
      <c r="H8212" s="84"/>
    </row>
    <row r="8213" spans="1:8">
      <c r="A8213" s="82"/>
      <c r="B8213" s="82"/>
      <c r="C8213" s="84"/>
      <c r="D8213" s="83"/>
      <c r="E8213" s="81"/>
      <c r="F8213" s="81"/>
      <c r="G8213" s="81"/>
      <c r="H8213" s="84"/>
    </row>
    <row r="8214" spans="1:8">
      <c r="A8214" s="82"/>
      <c r="B8214" s="82"/>
      <c r="C8214" s="84"/>
      <c r="D8214" s="83"/>
      <c r="E8214" s="81"/>
      <c r="F8214" s="81"/>
      <c r="G8214" s="81"/>
      <c r="H8214" s="84"/>
    </row>
    <row r="8215" spans="1:8">
      <c r="A8215" s="82"/>
      <c r="B8215" s="82"/>
      <c r="C8215" s="84"/>
      <c r="D8215" s="83"/>
      <c r="E8215" s="81"/>
      <c r="F8215" s="81"/>
      <c r="G8215" s="81"/>
      <c r="H8215" s="84"/>
    </row>
    <row r="8216" spans="1:8">
      <c r="A8216" s="82"/>
      <c r="B8216" s="82"/>
      <c r="C8216" s="84"/>
      <c r="D8216" s="83"/>
      <c r="E8216" s="81"/>
      <c r="F8216" s="81"/>
      <c r="G8216" s="81"/>
      <c r="H8216" s="84"/>
    </row>
    <row r="8217" spans="1:8">
      <c r="A8217" s="82"/>
      <c r="B8217" s="82"/>
      <c r="C8217" s="84"/>
      <c r="D8217" s="83"/>
      <c r="E8217" s="81"/>
      <c r="F8217" s="81"/>
      <c r="G8217" s="81"/>
      <c r="H8217" s="84"/>
    </row>
    <row r="8218" spans="1:8">
      <c r="A8218" s="82"/>
      <c r="B8218" s="82"/>
      <c r="C8218" s="84"/>
      <c r="D8218" s="83"/>
      <c r="E8218" s="81"/>
      <c r="F8218" s="81"/>
      <c r="G8218" s="81"/>
      <c r="H8218" s="84"/>
    </row>
    <row r="8219" spans="1:8">
      <c r="A8219" s="82"/>
      <c r="B8219" s="82"/>
      <c r="C8219" s="84"/>
      <c r="D8219" s="83"/>
      <c r="E8219" s="81"/>
      <c r="F8219" s="81"/>
      <c r="G8219" s="81"/>
      <c r="H8219" s="84"/>
    </row>
    <row r="8220" spans="1:8">
      <c r="A8220" s="82"/>
      <c r="B8220" s="82"/>
      <c r="C8220" s="84"/>
      <c r="D8220" s="83"/>
      <c r="E8220" s="81"/>
      <c r="F8220" s="81"/>
      <c r="G8220" s="81"/>
      <c r="H8220" s="84"/>
    </row>
    <row r="8221" spans="1:8">
      <c r="A8221" s="82"/>
      <c r="B8221" s="82"/>
      <c r="C8221" s="84"/>
      <c r="D8221" s="83"/>
      <c r="E8221" s="81"/>
      <c r="F8221" s="81"/>
      <c r="G8221" s="81"/>
      <c r="H8221" s="84"/>
    </row>
    <row r="8222" spans="1:8">
      <c r="A8222" s="82"/>
      <c r="B8222" s="82"/>
      <c r="C8222" s="84"/>
      <c r="D8222" s="83"/>
      <c r="E8222" s="81"/>
      <c r="F8222" s="81"/>
      <c r="G8222" s="81"/>
      <c r="H8222" s="84"/>
    </row>
    <row r="8223" spans="1:8">
      <c r="A8223" s="82"/>
      <c r="B8223" s="82"/>
      <c r="C8223" s="84"/>
      <c r="D8223" s="83"/>
      <c r="E8223" s="81"/>
      <c r="F8223" s="81"/>
      <c r="G8223" s="81"/>
      <c r="H8223" s="84"/>
    </row>
    <row r="8224" spans="1:8">
      <c r="A8224" s="82"/>
      <c r="B8224" s="82"/>
      <c r="C8224" s="84"/>
      <c r="D8224" s="83"/>
      <c r="E8224" s="81"/>
      <c r="F8224" s="81"/>
      <c r="G8224" s="81"/>
      <c r="H8224" s="84"/>
    </row>
    <row r="8225" spans="1:8">
      <c r="A8225" s="82"/>
      <c r="B8225" s="82"/>
      <c r="C8225" s="84"/>
      <c r="D8225" s="83"/>
      <c r="E8225" s="81"/>
      <c r="F8225" s="81"/>
      <c r="G8225" s="81"/>
      <c r="H8225" s="84"/>
    </row>
    <row r="8226" spans="1:8">
      <c r="A8226" s="82"/>
      <c r="B8226" s="82"/>
      <c r="C8226" s="84"/>
      <c r="D8226" s="83"/>
      <c r="E8226" s="81"/>
      <c r="F8226" s="81"/>
      <c r="G8226" s="81"/>
      <c r="H8226" s="84"/>
    </row>
    <row r="8227" spans="1:8">
      <c r="A8227" s="82"/>
      <c r="B8227" s="82"/>
      <c r="C8227" s="84"/>
      <c r="D8227" s="83"/>
      <c r="E8227" s="81"/>
      <c r="F8227" s="81"/>
      <c r="G8227" s="81"/>
      <c r="H8227" s="84"/>
    </row>
    <row r="8228" spans="1:8">
      <c r="A8228" s="82"/>
      <c r="B8228" s="82"/>
      <c r="C8228" s="84"/>
      <c r="D8228" s="83"/>
      <c r="E8228" s="81"/>
      <c r="F8228" s="81"/>
      <c r="G8228" s="81"/>
      <c r="H8228" s="84"/>
    </row>
    <row r="8229" spans="1:8">
      <c r="A8229" s="82"/>
      <c r="B8229" s="82"/>
      <c r="C8229" s="84"/>
      <c r="D8229" s="83"/>
      <c r="E8229" s="81"/>
      <c r="F8229" s="81"/>
      <c r="G8229" s="81"/>
      <c r="H8229" s="84"/>
    </row>
    <row r="8230" spans="1:8">
      <c r="A8230" s="82"/>
      <c r="B8230" s="82"/>
      <c r="C8230" s="84"/>
      <c r="D8230" s="83"/>
      <c r="E8230" s="81"/>
      <c r="F8230" s="81"/>
      <c r="G8230" s="81"/>
      <c r="H8230" s="84"/>
    </row>
    <row r="8231" spans="1:8">
      <c r="A8231" s="82"/>
      <c r="B8231" s="82"/>
      <c r="C8231" s="84"/>
      <c r="D8231" s="83"/>
      <c r="E8231" s="81"/>
      <c r="F8231" s="81"/>
      <c r="G8231" s="81"/>
      <c r="H8231" s="84"/>
    </row>
    <row r="8232" spans="1:8">
      <c r="A8232" s="82"/>
      <c r="B8232" s="82"/>
      <c r="C8232" s="84"/>
      <c r="D8232" s="83"/>
      <c r="E8232" s="81"/>
      <c r="F8232" s="81"/>
      <c r="G8232" s="81"/>
      <c r="H8232" s="84"/>
    </row>
    <row r="8233" spans="1:8">
      <c r="A8233" s="82"/>
      <c r="B8233" s="82"/>
      <c r="C8233" s="84"/>
      <c r="D8233" s="83"/>
      <c r="E8233" s="81"/>
      <c r="F8233" s="81"/>
      <c r="G8233" s="81"/>
      <c r="H8233" s="84"/>
    </row>
    <row r="8234" spans="1:8">
      <c r="A8234" s="82"/>
      <c r="B8234" s="82"/>
      <c r="C8234" s="84"/>
      <c r="D8234" s="83"/>
      <c r="E8234" s="81"/>
      <c r="F8234" s="81"/>
      <c r="G8234" s="81"/>
      <c r="H8234" s="84"/>
    </row>
    <row r="8235" spans="1:8">
      <c r="A8235" s="82"/>
      <c r="B8235" s="82"/>
      <c r="C8235" s="84"/>
      <c r="D8235" s="83"/>
      <c r="E8235" s="81"/>
      <c r="F8235" s="81"/>
      <c r="G8235" s="81"/>
      <c r="H8235" s="84"/>
    </row>
    <row r="8236" spans="1:8">
      <c r="A8236" s="82"/>
      <c r="B8236" s="82"/>
      <c r="C8236" s="84"/>
      <c r="D8236" s="83"/>
      <c r="E8236" s="81"/>
      <c r="F8236" s="81"/>
      <c r="G8236" s="81"/>
      <c r="H8236" s="84"/>
    </row>
    <row r="8237" spans="1:8">
      <c r="A8237" s="82"/>
      <c r="B8237" s="82"/>
      <c r="C8237" s="84"/>
      <c r="D8237" s="83"/>
      <c r="E8237" s="81"/>
      <c r="F8237" s="81"/>
      <c r="G8237" s="81"/>
      <c r="H8237" s="84"/>
    </row>
    <row r="8238" spans="1:8">
      <c r="A8238" s="82"/>
      <c r="B8238" s="82"/>
      <c r="C8238" s="84"/>
      <c r="D8238" s="83"/>
      <c r="E8238" s="81"/>
      <c r="F8238" s="81"/>
      <c r="G8238" s="81"/>
      <c r="H8238" s="84"/>
    </row>
    <row r="8239" spans="1:8">
      <c r="A8239" s="82"/>
      <c r="B8239" s="82"/>
      <c r="C8239" s="84"/>
      <c r="D8239" s="83"/>
      <c r="E8239" s="81"/>
      <c r="F8239" s="81"/>
      <c r="G8239" s="81"/>
      <c r="H8239" s="84"/>
    </row>
    <row r="8240" spans="1:8">
      <c r="A8240" s="82"/>
      <c r="B8240" s="82"/>
      <c r="C8240" s="84"/>
      <c r="D8240" s="83"/>
      <c r="E8240" s="81"/>
      <c r="F8240" s="81"/>
      <c r="G8240" s="81"/>
      <c r="H8240" s="84"/>
    </row>
    <row r="8241" spans="1:8">
      <c r="A8241" s="82"/>
      <c r="B8241" s="82"/>
      <c r="C8241" s="84"/>
      <c r="D8241" s="83"/>
      <c r="E8241" s="81"/>
      <c r="F8241" s="81"/>
      <c r="G8241" s="81"/>
      <c r="H8241" s="84"/>
    </row>
    <row r="8242" spans="1:8">
      <c r="A8242" s="82"/>
      <c r="B8242" s="82"/>
      <c r="C8242" s="84"/>
      <c r="D8242" s="83"/>
      <c r="E8242" s="81"/>
      <c r="F8242" s="81"/>
      <c r="G8242" s="81"/>
      <c r="H8242" s="84"/>
    </row>
    <row r="8243" spans="1:8">
      <c r="A8243" s="82"/>
      <c r="B8243" s="82"/>
      <c r="C8243" s="84"/>
      <c r="D8243" s="83"/>
      <c r="E8243" s="81"/>
      <c r="F8243" s="81"/>
      <c r="G8243" s="81"/>
      <c r="H8243" s="84"/>
    </row>
    <row r="8244" spans="1:8">
      <c r="A8244" s="82"/>
      <c r="B8244" s="82"/>
      <c r="C8244" s="84"/>
      <c r="D8244" s="83"/>
      <c r="E8244" s="81"/>
      <c r="F8244" s="81"/>
      <c r="G8244" s="81"/>
      <c r="H8244" s="84"/>
    </row>
    <row r="8245" spans="1:8">
      <c r="A8245" s="82"/>
      <c r="B8245" s="82"/>
      <c r="C8245" s="84"/>
      <c r="D8245" s="83"/>
      <c r="E8245" s="81"/>
      <c r="F8245" s="81"/>
      <c r="G8245" s="81"/>
      <c r="H8245" s="84"/>
    </row>
    <row r="8246" spans="1:8">
      <c r="A8246" s="82"/>
      <c r="B8246" s="82"/>
      <c r="C8246" s="84"/>
      <c r="D8246" s="83"/>
      <c r="E8246" s="81"/>
      <c r="F8246" s="81"/>
      <c r="G8246" s="81"/>
      <c r="H8246" s="84"/>
    </row>
    <row r="8247" spans="1:8">
      <c r="A8247" s="82"/>
      <c r="B8247" s="82"/>
      <c r="C8247" s="84"/>
      <c r="D8247" s="83"/>
      <c r="E8247" s="81"/>
      <c r="F8247" s="81"/>
      <c r="G8247" s="81"/>
      <c r="H8247" s="84"/>
    </row>
    <row r="8248" spans="1:8">
      <c r="A8248" s="82"/>
      <c r="B8248" s="82"/>
      <c r="C8248" s="84"/>
      <c r="D8248" s="83"/>
      <c r="E8248" s="81"/>
      <c r="F8248" s="81"/>
      <c r="G8248" s="81"/>
      <c r="H8248" s="84"/>
    </row>
    <row r="8249" spans="1:8">
      <c r="A8249" s="82"/>
      <c r="B8249" s="82"/>
      <c r="C8249" s="84"/>
      <c r="D8249" s="83"/>
      <c r="E8249" s="81"/>
      <c r="F8249" s="81"/>
      <c r="G8249" s="81"/>
      <c r="H8249" s="84"/>
    </row>
    <row r="8250" spans="1:8">
      <c r="A8250" s="82"/>
      <c r="B8250" s="82"/>
      <c r="C8250" s="84"/>
      <c r="D8250" s="83"/>
      <c r="E8250" s="81"/>
      <c r="F8250" s="81"/>
      <c r="G8250" s="81"/>
      <c r="H8250" s="84"/>
    </row>
    <row r="8251" spans="1:8">
      <c r="A8251" s="82"/>
      <c r="B8251" s="82"/>
      <c r="C8251" s="84"/>
      <c r="D8251" s="83"/>
      <c r="E8251" s="81"/>
      <c r="F8251" s="81"/>
      <c r="G8251" s="81"/>
      <c r="H8251" s="84"/>
    </row>
    <row r="8252" spans="1:8">
      <c r="A8252" s="82"/>
      <c r="B8252" s="82"/>
      <c r="C8252" s="84"/>
      <c r="D8252" s="83"/>
      <c r="E8252" s="81"/>
      <c r="F8252" s="81"/>
      <c r="G8252" s="81"/>
      <c r="H8252" s="84"/>
    </row>
    <row r="8253" spans="1:8">
      <c r="A8253" s="82"/>
      <c r="B8253" s="82"/>
      <c r="C8253" s="84"/>
      <c r="D8253" s="83"/>
      <c r="E8253" s="81"/>
      <c r="F8253" s="81"/>
      <c r="G8253" s="81"/>
      <c r="H8253" s="84"/>
    </row>
    <row r="8254" spans="1:8">
      <c r="A8254" s="82"/>
      <c r="B8254" s="82"/>
      <c r="C8254" s="84"/>
      <c r="D8254" s="83"/>
      <c r="E8254" s="81"/>
      <c r="F8254" s="81"/>
      <c r="G8254" s="81"/>
      <c r="H8254" s="84"/>
    </row>
    <row r="8255" spans="1:8">
      <c r="A8255" s="82"/>
      <c r="B8255" s="82"/>
      <c r="C8255" s="84"/>
      <c r="D8255" s="83"/>
      <c r="E8255" s="81"/>
      <c r="F8255" s="81"/>
      <c r="G8255" s="81"/>
      <c r="H8255" s="84"/>
    </row>
    <row r="8256" spans="1:8">
      <c r="A8256" s="82"/>
      <c r="B8256" s="82"/>
      <c r="C8256" s="84"/>
      <c r="D8256" s="83"/>
      <c r="E8256" s="81"/>
      <c r="F8256" s="81"/>
      <c r="G8256" s="81"/>
      <c r="H8256" s="84"/>
    </row>
    <row r="8257" spans="1:8">
      <c r="A8257" s="82"/>
      <c r="B8257" s="82"/>
      <c r="C8257" s="84"/>
      <c r="D8257" s="83"/>
      <c r="E8257" s="81"/>
      <c r="F8257" s="81"/>
      <c r="G8257" s="81"/>
      <c r="H8257" s="84"/>
    </row>
    <row r="8258" spans="1:8">
      <c r="A8258" s="82"/>
      <c r="B8258" s="82"/>
      <c r="C8258" s="84"/>
      <c r="D8258" s="83"/>
      <c r="E8258" s="81"/>
      <c r="F8258" s="81"/>
      <c r="G8258" s="81"/>
      <c r="H8258" s="84"/>
    </row>
    <row r="8259" spans="1:8">
      <c r="A8259" s="82"/>
      <c r="B8259" s="82"/>
      <c r="C8259" s="84"/>
      <c r="D8259" s="83"/>
      <c r="E8259" s="81"/>
      <c r="F8259" s="81"/>
      <c r="G8259" s="81"/>
      <c r="H8259" s="84"/>
    </row>
    <row r="8260" spans="1:8">
      <c r="A8260" s="82"/>
      <c r="B8260" s="82"/>
      <c r="C8260" s="84"/>
      <c r="D8260" s="83"/>
      <c r="E8260" s="81"/>
      <c r="F8260" s="81"/>
      <c r="G8260" s="81"/>
      <c r="H8260" s="84"/>
    </row>
    <row r="8261" spans="1:8">
      <c r="A8261" s="82"/>
      <c r="B8261" s="82"/>
      <c r="C8261" s="84"/>
      <c r="D8261" s="83"/>
      <c r="E8261" s="81"/>
      <c r="F8261" s="81"/>
      <c r="G8261" s="81"/>
      <c r="H8261" s="84"/>
    </row>
    <row r="8262" spans="1:8">
      <c r="A8262" s="82"/>
      <c r="B8262" s="82"/>
      <c r="C8262" s="84"/>
      <c r="D8262" s="83"/>
      <c r="E8262" s="81"/>
      <c r="F8262" s="81"/>
      <c r="G8262" s="81"/>
      <c r="H8262" s="84"/>
    </row>
    <row r="8263" spans="1:8">
      <c r="A8263" s="82"/>
      <c r="B8263" s="82"/>
      <c r="C8263" s="84"/>
      <c r="D8263" s="83"/>
      <c r="E8263" s="81"/>
      <c r="F8263" s="81"/>
      <c r="G8263" s="81"/>
      <c r="H8263" s="84"/>
    </row>
    <row r="8264" spans="1:8">
      <c r="A8264" s="82"/>
      <c r="B8264" s="82"/>
      <c r="C8264" s="84"/>
      <c r="D8264" s="83"/>
      <c r="E8264" s="81"/>
      <c r="F8264" s="81"/>
      <c r="G8264" s="81"/>
      <c r="H8264" s="84"/>
    </row>
    <row r="8265" spans="1:8">
      <c r="A8265" s="82"/>
      <c r="B8265" s="82"/>
      <c r="C8265" s="84"/>
      <c r="D8265" s="83"/>
      <c r="E8265" s="81"/>
      <c r="F8265" s="81"/>
      <c r="G8265" s="81"/>
      <c r="H8265" s="84"/>
    </row>
    <row r="8266" spans="1:8">
      <c r="A8266" s="82"/>
      <c r="B8266" s="82"/>
      <c r="C8266" s="84"/>
      <c r="D8266" s="83"/>
      <c r="E8266" s="81"/>
      <c r="F8266" s="81"/>
      <c r="G8266" s="81"/>
      <c r="H8266" s="84"/>
    </row>
    <row r="8267" spans="1:8">
      <c r="A8267" s="82"/>
      <c r="B8267" s="82"/>
      <c r="C8267" s="84"/>
      <c r="D8267" s="83"/>
      <c r="E8267" s="81"/>
      <c r="F8267" s="81"/>
      <c r="G8267" s="81"/>
      <c r="H8267" s="84"/>
    </row>
    <row r="8268" spans="1:8">
      <c r="A8268" s="82"/>
      <c r="B8268" s="82"/>
      <c r="C8268" s="84"/>
      <c r="D8268" s="83"/>
      <c r="E8268" s="81"/>
      <c r="F8268" s="81"/>
      <c r="G8268" s="81"/>
      <c r="H8268" s="84"/>
    </row>
    <row r="8269" spans="1:8">
      <c r="A8269" s="82"/>
      <c r="B8269" s="82"/>
      <c r="C8269" s="84"/>
      <c r="D8269" s="83"/>
      <c r="E8269" s="81"/>
      <c r="F8269" s="81"/>
      <c r="G8269" s="81"/>
      <c r="H8269" s="84"/>
    </row>
    <row r="8270" spans="1:8">
      <c r="A8270" s="82"/>
      <c r="B8270" s="82"/>
      <c r="C8270" s="84"/>
      <c r="D8270" s="83"/>
      <c r="E8270" s="81"/>
      <c r="F8270" s="81"/>
      <c r="G8270" s="81"/>
      <c r="H8270" s="84"/>
    </row>
    <row r="8271" spans="1:8">
      <c r="A8271" s="82"/>
      <c r="B8271" s="82"/>
      <c r="C8271" s="84"/>
      <c r="D8271" s="83"/>
      <c r="E8271" s="81"/>
      <c r="F8271" s="81"/>
      <c r="G8271" s="81"/>
      <c r="H8271" s="84"/>
    </row>
    <row r="8272" spans="1:8">
      <c r="A8272" s="82"/>
      <c r="B8272" s="82"/>
      <c r="C8272" s="84"/>
      <c r="D8272" s="83"/>
      <c r="E8272" s="81"/>
      <c r="F8272" s="81"/>
      <c r="G8272" s="81"/>
      <c r="H8272" s="84"/>
    </row>
    <row r="8273" spans="1:8">
      <c r="A8273" s="82"/>
      <c r="B8273" s="82"/>
      <c r="C8273" s="84"/>
      <c r="D8273" s="83"/>
      <c r="E8273" s="81"/>
      <c r="F8273" s="81"/>
      <c r="G8273" s="81"/>
      <c r="H8273" s="84"/>
    </row>
    <row r="8274" spans="1:8">
      <c r="A8274" s="82"/>
      <c r="B8274" s="82"/>
      <c r="C8274" s="84"/>
      <c r="D8274" s="83"/>
      <c r="E8274" s="81"/>
      <c r="F8274" s="81"/>
      <c r="G8274" s="81"/>
      <c r="H8274" s="84"/>
    </row>
    <row r="8275" spans="1:8">
      <c r="A8275" s="82"/>
      <c r="B8275" s="82"/>
      <c r="C8275" s="84"/>
      <c r="D8275" s="83"/>
      <c r="E8275" s="81"/>
      <c r="F8275" s="81"/>
      <c r="G8275" s="81"/>
      <c r="H8275" s="84"/>
    </row>
    <row r="8276" spans="1:8">
      <c r="A8276" s="82"/>
      <c r="B8276" s="82"/>
      <c r="C8276" s="84"/>
      <c r="D8276" s="83"/>
      <c r="E8276" s="81"/>
      <c r="F8276" s="81"/>
      <c r="G8276" s="81"/>
      <c r="H8276" s="84"/>
    </row>
    <row r="8277" spans="1:8">
      <c r="A8277" s="82"/>
      <c r="B8277" s="82"/>
      <c r="C8277" s="84"/>
      <c r="D8277" s="83"/>
      <c r="E8277" s="81"/>
      <c r="F8277" s="81"/>
      <c r="G8277" s="81"/>
      <c r="H8277" s="84"/>
    </row>
    <row r="8278" spans="1:8">
      <c r="A8278" s="82"/>
      <c r="B8278" s="82"/>
      <c r="C8278" s="84"/>
      <c r="D8278" s="83"/>
      <c r="E8278" s="81"/>
      <c r="F8278" s="81"/>
      <c r="G8278" s="81"/>
      <c r="H8278" s="84"/>
    </row>
    <row r="8279" spans="1:8">
      <c r="A8279" s="82"/>
      <c r="B8279" s="82"/>
      <c r="C8279" s="84"/>
      <c r="D8279" s="83"/>
      <c r="E8279" s="81"/>
      <c r="F8279" s="81"/>
      <c r="G8279" s="81"/>
      <c r="H8279" s="84"/>
    </row>
    <row r="8280" spans="1:8">
      <c r="A8280" s="82"/>
      <c r="B8280" s="82"/>
      <c r="C8280" s="84"/>
      <c r="D8280" s="83"/>
      <c r="E8280" s="81"/>
      <c r="F8280" s="81"/>
      <c r="G8280" s="81"/>
      <c r="H8280" s="84"/>
    </row>
    <row r="8281" spans="1:8">
      <c r="A8281" s="82"/>
      <c r="B8281" s="82"/>
      <c r="C8281" s="84"/>
      <c r="D8281" s="83"/>
      <c r="E8281" s="81"/>
      <c r="F8281" s="81"/>
      <c r="G8281" s="81"/>
      <c r="H8281" s="84"/>
    </row>
    <row r="8282" spans="1:8">
      <c r="A8282" s="82"/>
      <c r="B8282" s="82"/>
      <c r="C8282" s="84"/>
      <c r="D8282" s="83"/>
      <c r="E8282" s="81"/>
      <c r="F8282" s="81"/>
      <c r="G8282" s="81"/>
      <c r="H8282" s="84"/>
    </row>
    <row r="8283" spans="1:8">
      <c r="A8283" s="82"/>
      <c r="B8283" s="82"/>
      <c r="C8283" s="84"/>
      <c r="D8283" s="83"/>
      <c r="E8283" s="81"/>
      <c r="F8283" s="81"/>
      <c r="G8283" s="81"/>
      <c r="H8283" s="84"/>
    </row>
    <row r="8284" spans="1:8">
      <c r="A8284" s="82"/>
      <c r="B8284" s="82"/>
      <c r="C8284" s="84"/>
      <c r="D8284" s="83"/>
      <c r="E8284" s="81"/>
      <c r="F8284" s="81"/>
      <c r="G8284" s="81"/>
      <c r="H8284" s="84"/>
    </row>
    <row r="8285" spans="1:8">
      <c r="A8285" s="82"/>
      <c r="B8285" s="82"/>
      <c r="C8285" s="84"/>
      <c r="D8285" s="83"/>
      <c r="E8285" s="81"/>
      <c r="F8285" s="81"/>
      <c r="G8285" s="81"/>
      <c r="H8285" s="84"/>
    </row>
    <row r="8286" spans="1:8">
      <c r="A8286" s="82"/>
      <c r="B8286" s="82"/>
      <c r="C8286" s="84"/>
      <c r="D8286" s="83"/>
      <c r="E8286" s="81"/>
      <c r="F8286" s="81"/>
      <c r="G8286" s="81"/>
      <c r="H8286" s="84"/>
    </row>
    <row r="8287" spans="1:8">
      <c r="A8287" s="82"/>
      <c r="B8287" s="82"/>
      <c r="C8287" s="84"/>
      <c r="D8287" s="83"/>
      <c r="E8287" s="81"/>
      <c r="F8287" s="81"/>
      <c r="G8287" s="81"/>
      <c r="H8287" s="84"/>
    </row>
    <row r="8288" spans="1:8">
      <c r="A8288" s="82"/>
      <c r="B8288" s="82"/>
      <c r="C8288" s="84"/>
      <c r="D8288" s="83"/>
      <c r="E8288" s="81"/>
      <c r="F8288" s="81"/>
      <c r="G8288" s="81"/>
      <c r="H8288" s="84"/>
    </row>
    <row r="8289" spans="1:8">
      <c r="A8289" s="82"/>
      <c r="B8289" s="82"/>
      <c r="C8289" s="84"/>
      <c r="D8289" s="83"/>
      <c r="E8289" s="81"/>
      <c r="F8289" s="81"/>
      <c r="G8289" s="81"/>
      <c r="H8289" s="84"/>
    </row>
    <row r="8290" spans="1:8">
      <c r="A8290" s="82"/>
      <c r="B8290" s="82"/>
      <c r="C8290" s="84"/>
      <c r="D8290" s="83"/>
      <c r="E8290" s="81"/>
      <c r="F8290" s="81"/>
      <c r="G8290" s="81"/>
      <c r="H8290" s="84"/>
    </row>
    <row r="8291" spans="1:8">
      <c r="A8291" s="82"/>
      <c r="B8291" s="82"/>
      <c r="C8291" s="84"/>
      <c r="D8291" s="83"/>
      <c r="E8291" s="81"/>
      <c r="F8291" s="81"/>
      <c r="G8291" s="81"/>
      <c r="H8291" s="84"/>
    </row>
    <row r="8292" spans="1:8">
      <c r="A8292" s="82"/>
      <c r="B8292" s="82"/>
      <c r="C8292" s="84"/>
      <c r="D8292" s="83"/>
      <c r="E8292" s="81"/>
      <c r="F8292" s="81"/>
      <c r="G8292" s="81"/>
      <c r="H8292" s="84"/>
    </row>
    <row r="8293" spans="1:8">
      <c r="A8293" s="82"/>
      <c r="B8293" s="82"/>
      <c r="C8293" s="84"/>
      <c r="D8293" s="83"/>
      <c r="E8293" s="81"/>
      <c r="F8293" s="81"/>
      <c r="G8293" s="81"/>
      <c r="H8293" s="84"/>
    </row>
    <row r="8294" spans="1:8">
      <c r="A8294" s="82"/>
      <c r="B8294" s="82"/>
      <c r="C8294" s="84"/>
      <c r="D8294" s="83"/>
      <c r="E8294" s="81"/>
      <c r="F8294" s="81"/>
      <c r="G8294" s="81"/>
      <c r="H8294" s="84"/>
    </row>
    <row r="8295" spans="1:8">
      <c r="A8295" s="82"/>
      <c r="B8295" s="82"/>
      <c r="C8295" s="84"/>
      <c r="D8295" s="83"/>
      <c r="E8295" s="81"/>
      <c r="F8295" s="81"/>
      <c r="G8295" s="81"/>
      <c r="H8295" s="84"/>
    </row>
    <row r="8296" spans="1:8">
      <c r="A8296" s="82"/>
      <c r="B8296" s="82"/>
      <c r="C8296" s="84"/>
      <c r="D8296" s="83"/>
      <c r="E8296" s="81"/>
      <c r="F8296" s="81"/>
      <c r="G8296" s="81"/>
      <c r="H8296" s="84"/>
    </row>
    <row r="8297" spans="1:8">
      <c r="A8297" s="82"/>
      <c r="B8297" s="82"/>
      <c r="C8297" s="84"/>
      <c r="D8297" s="83"/>
      <c r="E8297" s="81"/>
      <c r="F8297" s="81"/>
      <c r="G8297" s="81"/>
      <c r="H8297" s="84"/>
    </row>
    <row r="8298" spans="1:8">
      <c r="A8298" s="82"/>
      <c r="B8298" s="82"/>
      <c r="C8298" s="84"/>
      <c r="D8298" s="83"/>
      <c r="E8298" s="81"/>
      <c r="F8298" s="81"/>
      <c r="G8298" s="81"/>
      <c r="H8298" s="84"/>
    </row>
    <row r="8299" spans="1:8">
      <c r="A8299" s="82"/>
      <c r="B8299" s="82"/>
      <c r="C8299" s="84"/>
      <c r="D8299" s="83"/>
      <c r="E8299" s="81"/>
      <c r="F8299" s="81"/>
      <c r="G8299" s="81"/>
      <c r="H8299" s="84"/>
    </row>
    <row r="8300" spans="1:8">
      <c r="A8300" s="82"/>
      <c r="B8300" s="82"/>
      <c r="C8300" s="84"/>
      <c r="D8300" s="83"/>
      <c r="E8300" s="81"/>
      <c r="F8300" s="81"/>
      <c r="G8300" s="81"/>
      <c r="H8300" s="84"/>
    </row>
    <row r="8301" spans="1:8">
      <c r="A8301" s="82"/>
      <c r="B8301" s="82"/>
      <c r="C8301" s="84"/>
      <c r="D8301" s="83"/>
      <c r="E8301" s="81"/>
      <c r="F8301" s="81"/>
      <c r="G8301" s="81"/>
      <c r="H8301" s="84"/>
    </row>
    <row r="8302" spans="1:8">
      <c r="A8302" s="82"/>
      <c r="B8302" s="82"/>
      <c r="C8302" s="84"/>
      <c r="D8302" s="83"/>
      <c r="E8302" s="81"/>
      <c r="F8302" s="81"/>
      <c r="G8302" s="81"/>
      <c r="H8302" s="84"/>
    </row>
    <row r="8303" spans="1:8">
      <c r="A8303" s="82"/>
      <c r="B8303" s="82"/>
      <c r="C8303" s="84"/>
      <c r="D8303" s="83"/>
      <c r="E8303" s="81"/>
      <c r="F8303" s="81"/>
      <c r="G8303" s="81"/>
      <c r="H8303" s="84"/>
    </row>
    <row r="8304" spans="1:8">
      <c r="A8304" s="82"/>
      <c r="B8304" s="82"/>
      <c r="C8304" s="84"/>
      <c r="D8304" s="83"/>
      <c r="E8304" s="81"/>
      <c r="F8304" s="81"/>
      <c r="G8304" s="81"/>
      <c r="H8304" s="84"/>
    </row>
    <row r="8305" spans="1:8">
      <c r="A8305" s="82"/>
      <c r="B8305" s="82"/>
      <c r="C8305" s="84"/>
      <c r="D8305" s="83"/>
      <c r="E8305" s="81"/>
      <c r="F8305" s="81"/>
      <c r="G8305" s="81"/>
      <c r="H8305" s="84"/>
    </row>
    <row r="8306" spans="1:8">
      <c r="A8306" s="82"/>
      <c r="B8306" s="82"/>
      <c r="C8306" s="84"/>
      <c r="D8306" s="83"/>
      <c r="E8306" s="81"/>
      <c r="F8306" s="81"/>
      <c r="G8306" s="81"/>
      <c r="H8306" s="84"/>
    </row>
    <row r="8307" spans="1:8">
      <c r="A8307" s="82"/>
      <c r="B8307" s="82"/>
      <c r="C8307" s="84"/>
      <c r="D8307" s="83"/>
      <c r="E8307" s="81"/>
      <c r="F8307" s="81"/>
      <c r="G8307" s="81"/>
      <c r="H8307" s="84"/>
    </row>
    <row r="8308" spans="1:8">
      <c r="A8308" s="82"/>
      <c r="B8308" s="82"/>
      <c r="C8308" s="84"/>
      <c r="D8308" s="83"/>
      <c r="E8308" s="81"/>
      <c r="F8308" s="81"/>
      <c r="G8308" s="81"/>
      <c r="H8308" s="84"/>
    </row>
    <row r="8309" spans="1:8">
      <c r="A8309" s="82"/>
      <c r="B8309" s="82"/>
      <c r="C8309" s="84"/>
      <c r="D8309" s="83"/>
      <c r="E8309" s="81"/>
      <c r="F8309" s="81"/>
      <c r="G8309" s="81"/>
      <c r="H8309" s="84"/>
    </row>
    <row r="8310" spans="1:8">
      <c r="A8310" s="82"/>
      <c r="B8310" s="82"/>
      <c r="C8310" s="84"/>
      <c r="D8310" s="83"/>
      <c r="E8310" s="81"/>
      <c r="F8310" s="81"/>
      <c r="G8310" s="81"/>
      <c r="H8310" s="84"/>
    </row>
    <row r="8311" spans="1:8">
      <c r="A8311" s="82"/>
      <c r="B8311" s="82"/>
      <c r="C8311" s="84"/>
      <c r="D8311" s="83"/>
      <c r="E8311" s="81"/>
      <c r="F8311" s="81"/>
      <c r="G8311" s="81"/>
      <c r="H8311" s="84"/>
    </row>
    <row r="8312" spans="1:8">
      <c r="A8312" s="82"/>
      <c r="B8312" s="82"/>
      <c r="C8312" s="84"/>
      <c r="D8312" s="83"/>
      <c r="E8312" s="81"/>
      <c r="F8312" s="81"/>
      <c r="G8312" s="81"/>
      <c r="H8312" s="84"/>
    </row>
    <row r="8313" spans="1:8">
      <c r="A8313" s="82"/>
      <c r="B8313" s="82"/>
      <c r="C8313" s="84"/>
      <c r="D8313" s="83"/>
      <c r="E8313" s="81"/>
      <c r="F8313" s="81"/>
      <c r="G8313" s="81"/>
      <c r="H8313" s="84"/>
    </row>
    <row r="8314" spans="1:8">
      <c r="A8314" s="82"/>
      <c r="B8314" s="82"/>
      <c r="C8314" s="84"/>
      <c r="D8314" s="83"/>
      <c r="E8314" s="81"/>
      <c r="F8314" s="81"/>
      <c r="G8314" s="81"/>
      <c r="H8314" s="84"/>
    </row>
    <row r="8315" spans="1:8">
      <c r="A8315" s="82"/>
      <c r="B8315" s="82"/>
      <c r="C8315" s="84"/>
      <c r="D8315" s="83"/>
      <c r="E8315" s="81"/>
      <c r="F8315" s="81"/>
      <c r="G8315" s="81"/>
      <c r="H8315" s="84"/>
    </row>
    <row r="8316" spans="1:8">
      <c r="A8316" s="82"/>
      <c r="B8316" s="82"/>
      <c r="C8316" s="84"/>
      <c r="D8316" s="83"/>
      <c r="E8316" s="81"/>
      <c r="F8316" s="81"/>
      <c r="G8316" s="81"/>
      <c r="H8316" s="84"/>
    </row>
    <row r="8317" spans="1:8">
      <c r="A8317" s="82"/>
      <c r="B8317" s="82"/>
      <c r="C8317" s="84"/>
      <c r="D8317" s="83"/>
      <c r="E8317" s="81"/>
      <c r="F8317" s="81"/>
      <c r="G8317" s="81"/>
      <c r="H8317" s="84"/>
    </row>
    <row r="8318" spans="1:8">
      <c r="A8318" s="82"/>
      <c r="B8318" s="82"/>
      <c r="C8318" s="84"/>
      <c r="D8318" s="83"/>
      <c r="E8318" s="81"/>
      <c r="F8318" s="81"/>
      <c r="G8318" s="81"/>
      <c r="H8318" s="84"/>
    </row>
    <row r="8319" spans="1:8">
      <c r="A8319" s="82"/>
      <c r="B8319" s="82"/>
      <c r="C8319" s="84"/>
      <c r="D8319" s="83"/>
      <c r="E8319" s="81"/>
      <c r="F8319" s="81"/>
      <c r="G8319" s="81"/>
      <c r="H8319" s="84"/>
    </row>
    <row r="8320" spans="1:8">
      <c r="A8320" s="82"/>
      <c r="B8320" s="82"/>
      <c r="C8320" s="84"/>
      <c r="D8320" s="83"/>
      <c r="E8320" s="81"/>
      <c r="F8320" s="81"/>
      <c r="G8320" s="81"/>
      <c r="H8320" s="84"/>
    </row>
    <row r="8321" spans="1:8">
      <c r="A8321" s="82"/>
      <c r="B8321" s="82"/>
      <c r="C8321" s="84"/>
      <c r="D8321" s="83"/>
      <c r="E8321" s="81"/>
      <c r="F8321" s="81"/>
      <c r="G8321" s="81"/>
      <c r="H8321" s="84"/>
    </row>
    <row r="8322" spans="1:8">
      <c r="A8322" s="82"/>
      <c r="B8322" s="82"/>
      <c r="C8322" s="84"/>
      <c r="D8322" s="83"/>
      <c r="E8322" s="81"/>
      <c r="F8322" s="81"/>
      <c r="G8322" s="81"/>
      <c r="H8322" s="84"/>
    </row>
    <row r="8323" spans="1:8">
      <c r="A8323" s="82"/>
      <c r="B8323" s="82"/>
      <c r="C8323" s="84"/>
      <c r="D8323" s="83"/>
      <c r="E8323" s="81"/>
      <c r="F8323" s="81"/>
      <c r="G8323" s="81"/>
      <c r="H8323" s="84"/>
    </row>
    <row r="8324" spans="1:8">
      <c r="A8324" s="82"/>
      <c r="B8324" s="82"/>
      <c r="C8324" s="84"/>
      <c r="D8324" s="83"/>
      <c r="E8324" s="81"/>
      <c r="F8324" s="81"/>
      <c r="G8324" s="81"/>
      <c r="H8324" s="84"/>
    </row>
    <row r="8325" spans="1:8">
      <c r="A8325" s="82"/>
      <c r="B8325" s="82"/>
      <c r="C8325" s="84"/>
      <c r="D8325" s="83"/>
      <c r="E8325" s="81"/>
      <c r="F8325" s="81"/>
      <c r="G8325" s="81"/>
      <c r="H8325" s="84"/>
    </row>
    <row r="8326" spans="1:8">
      <c r="A8326" s="82"/>
      <c r="B8326" s="82"/>
      <c r="C8326" s="84"/>
      <c r="D8326" s="83"/>
      <c r="E8326" s="81"/>
      <c r="F8326" s="81"/>
      <c r="G8326" s="81"/>
      <c r="H8326" s="84"/>
    </row>
    <row r="8327" spans="1:8">
      <c r="A8327" s="82"/>
      <c r="B8327" s="82"/>
      <c r="C8327" s="84"/>
      <c r="D8327" s="83"/>
      <c r="E8327" s="81"/>
      <c r="F8327" s="81"/>
      <c r="G8327" s="81"/>
      <c r="H8327" s="84"/>
    </row>
    <row r="8328" spans="1:8">
      <c r="A8328" s="82"/>
      <c r="B8328" s="82"/>
      <c r="C8328" s="84"/>
      <c r="D8328" s="83"/>
      <c r="E8328" s="81"/>
      <c r="F8328" s="81"/>
      <c r="G8328" s="81"/>
      <c r="H8328" s="84"/>
    </row>
    <row r="8329" spans="1:8">
      <c r="A8329" s="82"/>
      <c r="B8329" s="82"/>
      <c r="C8329" s="84"/>
      <c r="D8329" s="83"/>
      <c r="E8329" s="81"/>
      <c r="F8329" s="81"/>
      <c r="G8329" s="81"/>
      <c r="H8329" s="84"/>
    </row>
    <row r="8330" spans="1:8">
      <c r="A8330" s="82"/>
      <c r="B8330" s="82"/>
      <c r="C8330" s="84"/>
      <c r="D8330" s="83"/>
      <c r="E8330" s="81"/>
      <c r="F8330" s="81"/>
      <c r="G8330" s="81"/>
      <c r="H8330" s="84"/>
    </row>
    <row r="8331" spans="1:8">
      <c r="A8331" s="82"/>
      <c r="B8331" s="82"/>
      <c r="C8331" s="84"/>
      <c r="D8331" s="83"/>
      <c r="E8331" s="81"/>
      <c r="F8331" s="81"/>
      <c r="G8331" s="81"/>
      <c r="H8331" s="84"/>
    </row>
    <row r="8332" spans="1:8">
      <c r="A8332" s="82"/>
      <c r="B8332" s="82"/>
      <c r="C8332" s="84"/>
      <c r="D8332" s="83"/>
      <c r="E8332" s="81"/>
      <c r="F8332" s="81"/>
      <c r="G8332" s="81"/>
      <c r="H8332" s="84"/>
    </row>
    <row r="8333" spans="1:8">
      <c r="A8333" s="82"/>
      <c r="B8333" s="82"/>
      <c r="C8333" s="84"/>
      <c r="D8333" s="83"/>
      <c r="E8333" s="81"/>
      <c r="F8333" s="81"/>
      <c r="G8333" s="81"/>
      <c r="H8333" s="84"/>
    </row>
    <row r="8334" spans="1:8">
      <c r="A8334" s="82"/>
      <c r="B8334" s="82"/>
      <c r="C8334" s="84"/>
      <c r="D8334" s="83"/>
      <c r="E8334" s="81"/>
      <c r="F8334" s="81"/>
      <c r="G8334" s="81"/>
      <c r="H8334" s="84"/>
    </row>
    <row r="8335" spans="1:8">
      <c r="A8335" s="82"/>
      <c r="B8335" s="82"/>
      <c r="C8335" s="84"/>
      <c r="D8335" s="83"/>
      <c r="E8335" s="81"/>
      <c r="F8335" s="81"/>
      <c r="G8335" s="81"/>
      <c r="H8335" s="84"/>
    </row>
    <row r="8336" spans="1:8">
      <c r="A8336" s="82"/>
      <c r="B8336" s="82"/>
      <c r="C8336" s="84"/>
      <c r="D8336" s="83"/>
      <c r="E8336" s="81"/>
      <c r="F8336" s="81"/>
      <c r="G8336" s="81"/>
      <c r="H8336" s="84"/>
    </row>
    <row r="8337" spans="1:8">
      <c r="A8337" s="82"/>
      <c r="B8337" s="82"/>
      <c r="C8337" s="84"/>
      <c r="D8337" s="83"/>
      <c r="E8337" s="81"/>
      <c r="F8337" s="81"/>
      <c r="G8337" s="81"/>
      <c r="H8337" s="84"/>
    </row>
    <row r="8338" spans="1:8">
      <c r="A8338" s="82"/>
      <c r="B8338" s="82"/>
      <c r="C8338" s="84"/>
      <c r="D8338" s="83"/>
      <c r="E8338" s="81"/>
      <c r="F8338" s="81"/>
      <c r="G8338" s="81"/>
      <c r="H8338" s="84"/>
    </row>
    <row r="8339" spans="1:8">
      <c r="A8339" s="82"/>
      <c r="B8339" s="82"/>
      <c r="C8339" s="84"/>
      <c r="D8339" s="83"/>
      <c r="E8339" s="81"/>
      <c r="F8339" s="81"/>
      <c r="G8339" s="81"/>
      <c r="H8339" s="84"/>
    </row>
    <row r="8340" spans="1:8">
      <c r="A8340" s="82"/>
      <c r="B8340" s="82"/>
      <c r="C8340" s="84"/>
      <c r="D8340" s="83"/>
      <c r="E8340" s="81"/>
      <c r="F8340" s="81"/>
      <c r="G8340" s="81"/>
      <c r="H8340" s="84"/>
    </row>
    <row r="8341" spans="1:8">
      <c r="A8341" s="82"/>
      <c r="B8341" s="82"/>
      <c r="C8341" s="84"/>
      <c r="D8341" s="83"/>
      <c r="E8341" s="81"/>
      <c r="F8341" s="81"/>
      <c r="G8341" s="81"/>
      <c r="H8341" s="84"/>
    </row>
    <row r="8342" spans="1:8">
      <c r="A8342" s="82"/>
      <c r="B8342" s="82"/>
      <c r="C8342" s="84"/>
      <c r="D8342" s="83"/>
      <c r="E8342" s="81"/>
      <c r="F8342" s="81"/>
      <c r="G8342" s="81"/>
      <c r="H8342" s="84"/>
    </row>
    <row r="8343" spans="1:8">
      <c r="A8343" s="82"/>
      <c r="B8343" s="82"/>
      <c r="C8343" s="84"/>
      <c r="D8343" s="83"/>
      <c r="E8343" s="81"/>
      <c r="F8343" s="81"/>
      <c r="G8343" s="81"/>
      <c r="H8343" s="84"/>
    </row>
    <row r="8344" spans="1:8">
      <c r="A8344" s="82"/>
      <c r="B8344" s="82"/>
      <c r="C8344" s="84"/>
      <c r="D8344" s="83"/>
      <c r="E8344" s="81"/>
      <c r="F8344" s="81"/>
      <c r="G8344" s="81"/>
      <c r="H8344" s="84"/>
    </row>
    <row r="8345" spans="1:8">
      <c r="A8345" s="82"/>
      <c r="B8345" s="82"/>
      <c r="C8345" s="84"/>
      <c r="D8345" s="83"/>
      <c r="E8345" s="81"/>
      <c r="F8345" s="81"/>
      <c r="G8345" s="81"/>
      <c r="H8345" s="84"/>
    </row>
    <row r="8346" spans="1:8">
      <c r="A8346" s="82"/>
      <c r="B8346" s="82"/>
      <c r="C8346" s="84"/>
      <c r="D8346" s="83"/>
      <c r="E8346" s="81"/>
      <c r="F8346" s="81"/>
      <c r="G8346" s="81"/>
      <c r="H8346" s="84"/>
    </row>
    <row r="8347" spans="1:8">
      <c r="A8347" s="82"/>
      <c r="B8347" s="82"/>
      <c r="C8347" s="84"/>
      <c r="D8347" s="83"/>
      <c r="E8347" s="81"/>
      <c r="F8347" s="81"/>
      <c r="G8347" s="81"/>
      <c r="H8347" s="84"/>
    </row>
    <row r="8348" spans="1:8">
      <c r="A8348" s="82"/>
      <c r="B8348" s="82"/>
      <c r="C8348" s="84"/>
      <c r="D8348" s="83"/>
      <c r="E8348" s="81"/>
      <c r="F8348" s="81"/>
      <c r="G8348" s="81"/>
      <c r="H8348" s="84"/>
    </row>
    <row r="8349" spans="1:8">
      <c r="A8349" s="82"/>
      <c r="B8349" s="82"/>
      <c r="C8349" s="84"/>
      <c r="D8349" s="83"/>
      <c r="E8349" s="81"/>
      <c r="F8349" s="81"/>
      <c r="G8349" s="81"/>
      <c r="H8349" s="84"/>
    </row>
    <row r="8350" spans="1:8">
      <c r="A8350" s="82"/>
      <c r="B8350" s="82"/>
      <c r="C8350" s="84"/>
      <c r="D8350" s="83"/>
      <c r="E8350" s="81"/>
      <c r="F8350" s="81"/>
      <c r="G8350" s="81"/>
      <c r="H8350" s="84"/>
    </row>
    <row r="8351" spans="1:8">
      <c r="A8351" s="82"/>
      <c r="B8351" s="82"/>
      <c r="C8351" s="84"/>
      <c r="D8351" s="83"/>
      <c r="E8351" s="81"/>
      <c r="F8351" s="81"/>
      <c r="G8351" s="81"/>
      <c r="H8351" s="84"/>
    </row>
    <row r="8352" spans="1:8">
      <c r="A8352" s="82"/>
      <c r="B8352" s="82"/>
      <c r="C8352" s="84"/>
      <c r="D8352" s="83"/>
      <c r="E8352" s="81"/>
      <c r="F8352" s="81"/>
      <c r="G8352" s="81"/>
      <c r="H8352" s="84"/>
    </row>
    <row r="8353" spans="1:8">
      <c r="A8353" s="82"/>
      <c r="B8353" s="82"/>
      <c r="C8353" s="84"/>
      <c r="D8353" s="83"/>
      <c r="E8353" s="81"/>
      <c r="F8353" s="81"/>
      <c r="G8353" s="81"/>
      <c r="H8353" s="84"/>
    </row>
    <row r="8354" spans="1:8">
      <c r="A8354" s="82"/>
      <c r="B8354" s="82"/>
      <c r="C8354" s="84"/>
      <c r="D8354" s="83"/>
      <c r="E8354" s="81"/>
      <c r="F8354" s="81"/>
      <c r="G8354" s="81"/>
      <c r="H8354" s="84"/>
    </row>
    <row r="8355" spans="1:8">
      <c r="A8355" s="82"/>
      <c r="B8355" s="82"/>
      <c r="C8355" s="84"/>
      <c r="D8355" s="83"/>
      <c r="E8355" s="81"/>
      <c r="F8355" s="81"/>
      <c r="G8355" s="81"/>
      <c r="H8355" s="84"/>
    </row>
    <row r="8356" spans="1:8">
      <c r="A8356" s="82"/>
      <c r="B8356" s="82"/>
      <c r="C8356" s="84"/>
      <c r="D8356" s="83"/>
      <c r="E8356" s="81"/>
      <c r="F8356" s="81"/>
      <c r="G8356" s="81"/>
      <c r="H8356" s="84"/>
    </row>
    <row r="8357" spans="1:8">
      <c r="A8357" s="82"/>
      <c r="B8357" s="82"/>
      <c r="C8357" s="84"/>
      <c r="D8357" s="83"/>
      <c r="E8357" s="81"/>
      <c r="F8357" s="81"/>
      <c r="G8357" s="81"/>
      <c r="H8357" s="84"/>
    </row>
    <row r="8358" spans="1:8">
      <c r="A8358" s="82"/>
      <c r="B8358" s="82"/>
      <c r="C8358" s="84"/>
      <c r="D8358" s="83"/>
      <c r="E8358" s="81"/>
      <c r="F8358" s="81"/>
      <c r="G8358" s="81"/>
      <c r="H8358" s="84"/>
    </row>
    <row r="8359" spans="1:8">
      <c r="A8359" s="82"/>
      <c r="B8359" s="82"/>
      <c r="C8359" s="84"/>
      <c r="D8359" s="83"/>
      <c r="E8359" s="81"/>
      <c r="F8359" s="81"/>
      <c r="G8359" s="81"/>
      <c r="H8359" s="84"/>
    </row>
    <row r="8360" spans="1:8">
      <c r="A8360" s="82"/>
      <c r="B8360" s="82"/>
      <c r="C8360" s="84"/>
      <c r="D8360" s="83"/>
      <c r="E8360" s="81"/>
      <c r="F8360" s="81"/>
      <c r="G8360" s="81"/>
      <c r="H8360" s="84"/>
    </row>
    <row r="8361" spans="1:8">
      <c r="A8361" s="82"/>
      <c r="B8361" s="82"/>
      <c r="C8361" s="84"/>
      <c r="D8361" s="83"/>
      <c r="E8361" s="81"/>
      <c r="F8361" s="81"/>
      <c r="G8361" s="81"/>
      <c r="H8361" s="84"/>
    </row>
    <row r="8362" spans="1:8">
      <c r="A8362" s="82"/>
      <c r="B8362" s="82"/>
      <c r="C8362" s="84"/>
      <c r="D8362" s="83"/>
      <c r="E8362" s="81"/>
      <c r="F8362" s="81"/>
      <c r="G8362" s="81"/>
      <c r="H8362" s="84"/>
    </row>
    <row r="8363" spans="1:8">
      <c r="A8363" s="82"/>
      <c r="B8363" s="82"/>
      <c r="C8363" s="84"/>
      <c r="D8363" s="83"/>
      <c r="E8363" s="81"/>
      <c r="F8363" s="81"/>
      <c r="G8363" s="81"/>
      <c r="H8363" s="84"/>
    </row>
    <row r="8364" spans="1:8">
      <c r="A8364" s="82"/>
      <c r="B8364" s="82"/>
      <c r="C8364" s="84"/>
      <c r="D8364" s="83"/>
      <c r="E8364" s="81"/>
      <c r="F8364" s="81"/>
      <c r="G8364" s="81"/>
      <c r="H8364" s="84"/>
    </row>
    <row r="8365" spans="1:8">
      <c r="A8365" s="82"/>
      <c r="B8365" s="82"/>
      <c r="C8365" s="84"/>
      <c r="D8365" s="83"/>
      <c r="E8365" s="81"/>
      <c r="F8365" s="81"/>
      <c r="G8365" s="81"/>
      <c r="H8365" s="84"/>
    </row>
    <row r="8366" spans="1:8">
      <c r="A8366" s="82"/>
      <c r="B8366" s="82"/>
      <c r="C8366" s="84"/>
      <c r="D8366" s="83"/>
      <c r="E8366" s="81"/>
      <c r="F8366" s="81"/>
      <c r="G8366" s="81"/>
      <c r="H8366" s="84"/>
    </row>
    <row r="8367" spans="1:8">
      <c r="A8367" s="82"/>
      <c r="B8367" s="82"/>
      <c r="C8367" s="84"/>
      <c r="D8367" s="83"/>
      <c r="E8367" s="81"/>
      <c r="F8367" s="81"/>
      <c r="G8367" s="81"/>
      <c r="H8367" s="84"/>
    </row>
    <row r="8368" spans="1:8">
      <c r="A8368" s="82"/>
      <c r="B8368" s="82"/>
      <c r="C8368" s="84"/>
      <c r="D8368" s="83"/>
      <c r="E8368" s="81"/>
      <c r="F8368" s="81"/>
      <c r="G8368" s="81"/>
      <c r="H8368" s="84"/>
    </row>
    <row r="8369" spans="1:8">
      <c r="A8369" s="82"/>
      <c r="B8369" s="82"/>
      <c r="C8369" s="84"/>
      <c r="D8369" s="83"/>
      <c r="E8369" s="81"/>
      <c r="F8369" s="81"/>
      <c r="G8369" s="81"/>
      <c r="H8369" s="84"/>
    </row>
    <row r="8370" spans="1:8">
      <c r="A8370" s="82"/>
      <c r="B8370" s="82"/>
      <c r="C8370" s="84"/>
      <c r="D8370" s="83"/>
      <c r="E8370" s="81"/>
      <c r="F8370" s="81"/>
      <c r="G8370" s="81"/>
      <c r="H8370" s="84"/>
    </row>
    <row r="8371" spans="1:8">
      <c r="A8371" s="82"/>
      <c r="B8371" s="82"/>
      <c r="C8371" s="84"/>
      <c r="D8371" s="83"/>
      <c r="E8371" s="81"/>
      <c r="F8371" s="81"/>
      <c r="G8371" s="81"/>
      <c r="H8371" s="84"/>
    </row>
    <row r="8372" spans="1:8">
      <c r="A8372" s="82"/>
      <c r="B8372" s="82"/>
      <c r="C8372" s="84"/>
      <c r="D8372" s="83"/>
      <c r="E8372" s="81"/>
      <c r="F8372" s="81"/>
      <c r="G8372" s="81"/>
      <c r="H8372" s="84"/>
    </row>
    <row r="8373" spans="1:8">
      <c r="A8373" s="82"/>
      <c r="B8373" s="82"/>
      <c r="C8373" s="84"/>
      <c r="D8373" s="83"/>
      <c r="E8373" s="81"/>
      <c r="F8373" s="81"/>
      <c r="G8373" s="81"/>
      <c r="H8373" s="84"/>
    </row>
    <row r="8374" spans="1:8">
      <c r="A8374" s="82"/>
      <c r="B8374" s="82"/>
      <c r="C8374" s="84"/>
      <c r="D8374" s="83"/>
      <c r="E8374" s="81"/>
      <c r="F8374" s="81"/>
      <c r="G8374" s="81"/>
      <c r="H8374" s="84"/>
    </row>
    <row r="8375" spans="1:8">
      <c r="A8375" s="82"/>
      <c r="B8375" s="82"/>
      <c r="C8375" s="84"/>
      <c r="D8375" s="83"/>
      <c r="E8375" s="81"/>
      <c r="F8375" s="81"/>
      <c r="G8375" s="81"/>
      <c r="H8375" s="84"/>
    </row>
    <row r="8376" spans="1:8">
      <c r="A8376" s="82"/>
      <c r="B8376" s="82"/>
      <c r="C8376" s="84"/>
      <c r="D8376" s="83"/>
      <c r="E8376" s="81"/>
      <c r="F8376" s="81"/>
      <c r="G8376" s="81"/>
      <c r="H8376" s="84"/>
    </row>
    <row r="8377" spans="1:8">
      <c r="A8377" s="82"/>
      <c r="B8377" s="82"/>
      <c r="C8377" s="84"/>
      <c r="D8377" s="83"/>
      <c r="E8377" s="81"/>
      <c r="F8377" s="81"/>
      <c r="G8377" s="81"/>
      <c r="H8377" s="84"/>
    </row>
    <row r="8378" spans="1:8">
      <c r="A8378" s="82"/>
      <c r="B8378" s="82"/>
      <c r="C8378" s="84"/>
      <c r="D8378" s="83"/>
      <c r="E8378" s="81"/>
      <c r="F8378" s="81"/>
      <c r="G8378" s="81"/>
      <c r="H8378" s="84"/>
    </row>
    <row r="8379" spans="1:8">
      <c r="A8379" s="82"/>
      <c r="B8379" s="82"/>
      <c r="C8379" s="84"/>
      <c r="D8379" s="83"/>
      <c r="E8379" s="81"/>
      <c r="F8379" s="81"/>
      <c r="G8379" s="81"/>
      <c r="H8379" s="84"/>
    </row>
    <row r="8380" spans="1:8">
      <c r="A8380" s="82"/>
      <c r="B8380" s="82"/>
      <c r="C8380" s="84"/>
      <c r="D8380" s="83"/>
      <c r="E8380" s="81"/>
      <c r="F8380" s="81"/>
      <c r="G8380" s="81"/>
      <c r="H8380" s="84"/>
    </row>
    <row r="8381" spans="1:8">
      <c r="A8381" s="82"/>
      <c r="B8381" s="82"/>
      <c r="C8381" s="84"/>
      <c r="D8381" s="83"/>
      <c r="E8381" s="81"/>
      <c r="F8381" s="81"/>
      <c r="G8381" s="81"/>
      <c r="H8381" s="84"/>
    </row>
    <row r="8382" spans="1:8">
      <c r="A8382" s="82"/>
      <c r="B8382" s="82"/>
      <c r="C8382" s="84"/>
      <c r="D8382" s="83"/>
      <c r="E8382" s="81"/>
      <c r="F8382" s="81"/>
      <c r="G8382" s="81"/>
      <c r="H8382" s="84"/>
    </row>
    <row r="8383" spans="1:8">
      <c r="A8383" s="82"/>
      <c r="B8383" s="82"/>
      <c r="C8383" s="84"/>
      <c r="D8383" s="83"/>
      <c r="E8383" s="81"/>
      <c r="F8383" s="81"/>
      <c r="G8383" s="81"/>
      <c r="H8383" s="84"/>
    </row>
    <row r="8384" spans="1:8">
      <c r="A8384" s="82"/>
      <c r="B8384" s="82"/>
      <c r="C8384" s="84"/>
      <c r="D8384" s="83"/>
      <c r="E8384" s="81"/>
      <c r="F8384" s="81"/>
      <c r="G8384" s="81"/>
      <c r="H8384" s="84"/>
    </row>
    <row r="8385" spans="1:8">
      <c r="A8385" s="82"/>
      <c r="B8385" s="82"/>
      <c r="C8385" s="84"/>
      <c r="D8385" s="83"/>
      <c r="E8385" s="81"/>
      <c r="F8385" s="81"/>
      <c r="G8385" s="81"/>
      <c r="H8385" s="84"/>
    </row>
    <row r="8386" spans="1:8">
      <c r="A8386" s="82"/>
      <c r="B8386" s="82"/>
      <c r="C8386" s="84"/>
      <c r="D8386" s="83"/>
      <c r="E8386" s="81"/>
      <c r="F8386" s="81"/>
      <c r="G8386" s="81"/>
      <c r="H8386" s="84"/>
    </row>
    <row r="8387" spans="1:8">
      <c r="A8387" s="82"/>
      <c r="B8387" s="82"/>
      <c r="C8387" s="84"/>
      <c r="D8387" s="83"/>
      <c r="E8387" s="81"/>
      <c r="F8387" s="81"/>
      <c r="G8387" s="81"/>
      <c r="H8387" s="84"/>
    </row>
    <row r="8388" spans="1:8">
      <c r="A8388" s="82"/>
      <c r="B8388" s="82"/>
      <c r="C8388" s="84"/>
      <c r="D8388" s="83"/>
      <c r="E8388" s="81"/>
      <c r="F8388" s="81"/>
      <c r="G8388" s="81"/>
      <c r="H8388" s="84"/>
    </row>
    <row r="8389" spans="1:8">
      <c r="A8389" s="82"/>
      <c r="B8389" s="82"/>
      <c r="C8389" s="84"/>
      <c r="D8389" s="83"/>
      <c r="E8389" s="81"/>
      <c r="F8389" s="81"/>
      <c r="G8389" s="81"/>
      <c r="H8389" s="84"/>
    </row>
    <row r="8390" spans="1:8">
      <c r="A8390" s="82"/>
      <c r="B8390" s="82"/>
      <c r="C8390" s="84"/>
      <c r="D8390" s="83"/>
      <c r="E8390" s="81"/>
      <c r="F8390" s="81"/>
      <c r="G8390" s="81"/>
      <c r="H8390" s="84"/>
    </row>
    <row r="8391" spans="1:8">
      <c r="A8391" s="82"/>
      <c r="B8391" s="82"/>
      <c r="C8391" s="84"/>
      <c r="D8391" s="83"/>
      <c r="E8391" s="81"/>
      <c r="F8391" s="81"/>
      <c r="G8391" s="81"/>
      <c r="H8391" s="84"/>
    </row>
    <row r="8392" spans="1:8">
      <c r="A8392" s="82"/>
      <c r="B8392" s="82"/>
      <c r="C8392" s="84"/>
      <c r="D8392" s="83"/>
      <c r="E8392" s="81"/>
      <c r="F8392" s="81"/>
      <c r="G8392" s="81"/>
      <c r="H8392" s="84"/>
    </row>
    <row r="8393" spans="1:8">
      <c r="A8393" s="82"/>
      <c r="B8393" s="82"/>
      <c r="C8393" s="84"/>
      <c r="D8393" s="83"/>
      <c r="E8393" s="81"/>
      <c r="F8393" s="81"/>
      <c r="G8393" s="81"/>
      <c r="H8393" s="84"/>
    </row>
    <row r="8394" spans="1:8">
      <c r="A8394" s="82"/>
      <c r="B8394" s="82"/>
      <c r="C8394" s="84"/>
      <c r="D8394" s="83"/>
      <c r="E8394" s="81"/>
      <c r="F8394" s="81"/>
      <c r="G8394" s="81"/>
      <c r="H8394" s="84"/>
    </row>
    <row r="8395" spans="1:8">
      <c r="A8395" s="82"/>
      <c r="B8395" s="82"/>
      <c r="C8395" s="84"/>
      <c r="D8395" s="83"/>
      <c r="E8395" s="81"/>
      <c r="F8395" s="81"/>
      <c r="G8395" s="81"/>
      <c r="H8395" s="84"/>
    </row>
    <row r="8396" spans="1:8">
      <c r="A8396" s="82"/>
      <c r="B8396" s="82"/>
      <c r="C8396" s="84"/>
      <c r="D8396" s="83"/>
      <c r="E8396" s="81"/>
      <c r="F8396" s="81"/>
      <c r="G8396" s="81"/>
      <c r="H8396" s="84"/>
    </row>
    <row r="8397" spans="1:8">
      <c r="A8397" s="82"/>
      <c r="B8397" s="82"/>
      <c r="C8397" s="84"/>
      <c r="D8397" s="83"/>
      <c r="E8397" s="81"/>
      <c r="F8397" s="81"/>
      <c r="G8397" s="81"/>
      <c r="H8397" s="84"/>
    </row>
    <row r="8398" spans="1:8">
      <c r="A8398" s="82"/>
      <c r="B8398" s="82"/>
      <c r="C8398" s="84"/>
      <c r="D8398" s="83"/>
      <c r="E8398" s="81"/>
      <c r="F8398" s="81"/>
      <c r="G8398" s="81"/>
      <c r="H8398" s="84"/>
    </row>
    <row r="8399" spans="1:8">
      <c r="A8399" s="82"/>
      <c r="B8399" s="82"/>
      <c r="C8399" s="84"/>
      <c r="D8399" s="83"/>
      <c r="E8399" s="81"/>
      <c r="F8399" s="81"/>
      <c r="G8399" s="81"/>
      <c r="H8399" s="84"/>
    </row>
    <row r="8400" spans="1:8">
      <c r="A8400" s="82"/>
      <c r="B8400" s="82"/>
      <c r="C8400" s="84"/>
      <c r="D8400" s="83"/>
      <c r="E8400" s="81"/>
      <c r="F8400" s="81"/>
      <c r="G8400" s="81"/>
      <c r="H8400" s="84"/>
    </row>
    <row r="8401" spans="1:8">
      <c r="A8401" s="82"/>
      <c r="B8401" s="82"/>
      <c r="C8401" s="84"/>
      <c r="D8401" s="83"/>
      <c r="E8401" s="81"/>
      <c r="F8401" s="81"/>
      <c r="G8401" s="81"/>
      <c r="H8401" s="84"/>
    </row>
    <row r="8402" spans="1:8">
      <c r="A8402" s="82"/>
      <c r="B8402" s="82"/>
      <c r="C8402" s="84"/>
      <c r="D8402" s="83"/>
      <c r="E8402" s="81"/>
      <c r="F8402" s="81"/>
      <c r="G8402" s="81"/>
      <c r="H8402" s="84"/>
    </row>
    <row r="8403" spans="1:8">
      <c r="A8403" s="82"/>
      <c r="B8403" s="82"/>
      <c r="C8403" s="84"/>
      <c r="D8403" s="83"/>
      <c r="E8403" s="81"/>
      <c r="F8403" s="81"/>
      <c r="G8403" s="81"/>
      <c r="H8403" s="84"/>
    </row>
    <row r="8404" spans="1:8">
      <c r="A8404" s="82"/>
      <c r="B8404" s="82"/>
      <c r="C8404" s="84"/>
      <c r="D8404" s="83"/>
      <c r="E8404" s="81"/>
      <c r="F8404" s="81"/>
      <c r="G8404" s="81"/>
      <c r="H8404" s="84"/>
    </row>
    <row r="8405" spans="1:8">
      <c r="A8405" s="82"/>
      <c r="B8405" s="82"/>
      <c r="C8405" s="84"/>
      <c r="D8405" s="83"/>
      <c r="E8405" s="81"/>
      <c r="F8405" s="81"/>
      <c r="G8405" s="81"/>
      <c r="H8405" s="84"/>
    </row>
    <row r="8406" spans="1:8">
      <c r="A8406" s="82"/>
      <c r="B8406" s="82"/>
      <c r="C8406" s="84"/>
      <c r="D8406" s="83"/>
      <c r="E8406" s="81"/>
      <c r="F8406" s="81"/>
      <c r="G8406" s="81"/>
      <c r="H8406" s="84"/>
    </row>
    <row r="8407" spans="1:8">
      <c r="A8407" s="82"/>
      <c r="B8407" s="82"/>
      <c r="C8407" s="84"/>
      <c r="D8407" s="83"/>
      <c r="E8407" s="81"/>
      <c r="F8407" s="81"/>
      <c r="G8407" s="81"/>
      <c r="H8407" s="84"/>
    </row>
    <row r="8408" spans="1:8">
      <c r="A8408" s="82"/>
      <c r="B8408" s="82"/>
      <c r="C8408" s="84"/>
      <c r="D8408" s="83"/>
      <c r="E8408" s="81"/>
      <c r="F8408" s="81"/>
      <c r="G8408" s="81"/>
      <c r="H8408" s="84"/>
    </row>
    <row r="8409" spans="1:8">
      <c r="A8409" s="82"/>
      <c r="B8409" s="82"/>
      <c r="C8409" s="84"/>
      <c r="D8409" s="83"/>
      <c r="E8409" s="81"/>
      <c r="F8409" s="81"/>
      <c r="G8409" s="81"/>
      <c r="H8409" s="84"/>
    </row>
    <row r="8410" spans="1:8">
      <c r="A8410" s="82"/>
      <c r="B8410" s="82"/>
      <c r="C8410" s="84"/>
      <c r="D8410" s="83"/>
      <c r="E8410" s="81"/>
      <c r="F8410" s="81"/>
      <c r="G8410" s="81"/>
      <c r="H8410" s="84"/>
    </row>
    <row r="8411" spans="1:8">
      <c r="A8411" s="82"/>
      <c r="B8411" s="82"/>
      <c r="C8411" s="84"/>
      <c r="D8411" s="83"/>
      <c r="E8411" s="81"/>
      <c r="F8411" s="81"/>
      <c r="G8411" s="81"/>
      <c r="H8411" s="84"/>
    </row>
    <row r="8412" spans="1:8">
      <c r="A8412" s="82"/>
      <c r="B8412" s="82"/>
      <c r="C8412" s="84"/>
      <c r="D8412" s="83"/>
      <c r="E8412" s="81"/>
      <c r="F8412" s="81"/>
      <c r="G8412" s="81"/>
      <c r="H8412" s="84"/>
    </row>
    <row r="8413" spans="1:8">
      <c r="A8413" s="82"/>
      <c r="B8413" s="82"/>
      <c r="C8413" s="84"/>
      <c r="D8413" s="83"/>
      <c r="E8413" s="81"/>
      <c r="F8413" s="81"/>
      <c r="G8413" s="81"/>
      <c r="H8413" s="84"/>
    </row>
    <row r="8414" spans="1:8">
      <c r="A8414" s="82"/>
      <c r="B8414" s="82"/>
      <c r="C8414" s="84"/>
      <c r="D8414" s="83"/>
      <c r="E8414" s="81"/>
      <c r="F8414" s="81"/>
      <c r="G8414" s="81"/>
      <c r="H8414" s="84"/>
    </row>
    <row r="8415" spans="1:8">
      <c r="A8415" s="82"/>
      <c r="B8415" s="82"/>
      <c r="C8415" s="84"/>
      <c r="D8415" s="83"/>
      <c r="E8415" s="81"/>
      <c r="F8415" s="81"/>
      <c r="G8415" s="81"/>
      <c r="H8415" s="84"/>
    </row>
    <row r="8416" spans="1:8">
      <c r="A8416" s="82"/>
      <c r="B8416" s="82"/>
      <c r="C8416" s="84"/>
      <c r="D8416" s="83"/>
      <c r="E8416" s="81"/>
      <c r="F8416" s="81"/>
      <c r="G8416" s="81"/>
      <c r="H8416" s="84"/>
    </row>
    <row r="8417" spans="1:8">
      <c r="A8417" s="82"/>
      <c r="B8417" s="82"/>
      <c r="C8417" s="84"/>
      <c r="D8417" s="83"/>
      <c r="E8417" s="81"/>
      <c r="F8417" s="81"/>
      <c r="G8417" s="81"/>
      <c r="H8417" s="84"/>
    </row>
    <row r="8418" spans="1:8">
      <c r="A8418" s="82"/>
      <c r="B8418" s="82"/>
      <c r="C8418" s="84"/>
      <c r="D8418" s="83"/>
      <c r="E8418" s="81"/>
      <c r="F8418" s="81"/>
      <c r="G8418" s="81"/>
      <c r="H8418" s="84"/>
    </row>
    <row r="8419" spans="1:8">
      <c r="A8419" s="82"/>
      <c r="B8419" s="82"/>
      <c r="C8419" s="84"/>
      <c r="D8419" s="83"/>
      <c r="E8419" s="81"/>
      <c r="F8419" s="81"/>
      <c r="G8419" s="81"/>
      <c r="H8419" s="84"/>
    </row>
    <row r="8420" spans="1:8">
      <c r="A8420" s="82"/>
      <c r="B8420" s="82"/>
      <c r="C8420" s="84"/>
      <c r="D8420" s="83"/>
      <c r="E8420" s="81"/>
      <c r="F8420" s="81"/>
      <c r="G8420" s="81"/>
      <c r="H8420" s="84"/>
    </row>
    <row r="8421" spans="1:8">
      <c r="A8421" s="82"/>
      <c r="B8421" s="82"/>
      <c r="C8421" s="84"/>
      <c r="D8421" s="83"/>
      <c r="E8421" s="81"/>
      <c r="F8421" s="81"/>
      <c r="G8421" s="81"/>
      <c r="H8421" s="84"/>
    </row>
    <row r="8422" spans="1:8">
      <c r="A8422" s="82"/>
      <c r="B8422" s="82"/>
      <c r="C8422" s="84"/>
      <c r="D8422" s="83"/>
      <c r="E8422" s="81"/>
      <c r="F8422" s="81"/>
      <c r="G8422" s="81"/>
      <c r="H8422" s="84"/>
    </row>
    <row r="8423" spans="1:8">
      <c r="A8423" s="82"/>
      <c r="B8423" s="82"/>
      <c r="C8423" s="84"/>
      <c r="D8423" s="83"/>
      <c r="E8423" s="81"/>
      <c r="F8423" s="81"/>
      <c r="G8423" s="81"/>
      <c r="H8423" s="84"/>
    </row>
    <row r="8424" spans="1:8">
      <c r="A8424" s="82"/>
      <c r="B8424" s="82"/>
      <c r="C8424" s="84"/>
      <c r="D8424" s="83"/>
      <c r="E8424" s="81"/>
      <c r="F8424" s="81"/>
      <c r="G8424" s="81"/>
      <c r="H8424" s="84"/>
    </row>
    <row r="8425" spans="1:8">
      <c r="A8425" s="82"/>
      <c r="B8425" s="82"/>
      <c r="C8425" s="84"/>
      <c r="D8425" s="83"/>
      <c r="E8425" s="81"/>
      <c r="F8425" s="81"/>
      <c r="G8425" s="81"/>
      <c r="H8425" s="84"/>
    </row>
    <row r="8426" spans="1:8">
      <c r="A8426" s="82"/>
      <c r="B8426" s="82"/>
      <c r="C8426" s="84"/>
      <c r="D8426" s="83"/>
      <c r="E8426" s="81"/>
      <c r="F8426" s="81"/>
      <c r="G8426" s="81"/>
      <c r="H8426" s="84"/>
    </row>
    <row r="8427" spans="1:8">
      <c r="A8427" s="82"/>
      <c r="B8427" s="82"/>
      <c r="C8427" s="84"/>
      <c r="D8427" s="83"/>
      <c r="E8427" s="81"/>
      <c r="F8427" s="81"/>
      <c r="G8427" s="81"/>
      <c r="H8427" s="84"/>
    </row>
    <row r="8428" spans="1:8">
      <c r="A8428" s="82"/>
      <c r="B8428" s="82"/>
      <c r="C8428" s="84"/>
      <c r="D8428" s="83"/>
      <c r="E8428" s="81"/>
      <c r="F8428" s="81"/>
      <c r="G8428" s="81"/>
      <c r="H8428" s="84"/>
    </row>
    <row r="8429" spans="1:8">
      <c r="A8429" s="82"/>
      <c r="B8429" s="82"/>
      <c r="C8429" s="84"/>
      <c r="D8429" s="83"/>
      <c r="E8429" s="81"/>
      <c r="F8429" s="81"/>
      <c r="G8429" s="81"/>
      <c r="H8429" s="84"/>
    </row>
    <row r="8430" spans="1:8">
      <c r="A8430" s="82"/>
      <c r="B8430" s="82"/>
      <c r="C8430" s="84"/>
      <c r="D8430" s="83"/>
      <c r="E8430" s="81"/>
      <c r="F8430" s="81"/>
      <c r="G8430" s="81"/>
      <c r="H8430" s="84"/>
    </row>
    <row r="8431" spans="1:8">
      <c r="A8431" s="82"/>
      <c r="B8431" s="82"/>
      <c r="C8431" s="84"/>
      <c r="D8431" s="83"/>
      <c r="E8431" s="81"/>
      <c r="F8431" s="81"/>
      <c r="G8431" s="81"/>
      <c r="H8431" s="84"/>
    </row>
    <row r="8432" spans="1:8">
      <c r="A8432" s="82"/>
      <c r="B8432" s="82"/>
      <c r="C8432" s="84"/>
      <c r="D8432" s="83"/>
      <c r="E8432" s="81"/>
      <c r="F8432" s="81"/>
      <c r="G8432" s="81"/>
      <c r="H8432" s="84"/>
    </row>
    <row r="8433" spans="1:8">
      <c r="A8433" s="82"/>
      <c r="B8433" s="82"/>
      <c r="C8433" s="84"/>
      <c r="D8433" s="83"/>
      <c r="E8433" s="81"/>
      <c r="F8433" s="81"/>
      <c r="G8433" s="81"/>
      <c r="H8433" s="84"/>
    </row>
    <row r="8434" spans="1:8">
      <c r="A8434" s="82"/>
      <c r="B8434" s="82"/>
      <c r="C8434" s="84"/>
      <c r="D8434" s="83"/>
      <c r="E8434" s="81"/>
      <c r="F8434" s="81"/>
      <c r="G8434" s="81"/>
      <c r="H8434" s="84"/>
    </row>
    <row r="8435" spans="1:8">
      <c r="A8435" s="82"/>
      <c r="B8435" s="82"/>
      <c r="C8435" s="84"/>
      <c r="D8435" s="83"/>
      <c r="E8435" s="81"/>
      <c r="F8435" s="81"/>
      <c r="G8435" s="81"/>
      <c r="H8435" s="84"/>
    </row>
    <row r="8436" spans="1:8">
      <c r="A8436" s="82"/>
      <c r="B8436" s="82"/>
      <c r="C8436" s="84"/>
      <c r="D8436" s="83"/>
      <c r="E8436" s="81"/>
      <c r="F8436" s="81"/>
      <c r="G8436" s="81"/>
      <c r="H8436" s="84"/>
    </row>
    <row r="8437" spans="1:8">
      <c r="A8437" s="82"/>
      <c r="B8437" s="82"/>
      <c r="C8437" s="84"/>
      <c r="D8437" s="83"/>
      <c r="E8437" s="81"/>
      <c r="F8437" s="81"/>
      <c r="G8437" s="81"/>
      <c r="H8437" s="84"/>
    </row>
    <row r="8438" spans="1:8">
      <c r="A8438" s="82"/>
      <c r="B8438" s="82"/>
      <c r="C8438" s="84"/>
      <c r="D8438" s="83"/>
      <c r="E8438" s="81"/>
      <c r="F8438" s="81"/>
      <c r="G8438" s="81"/>
      <c r="H8438" s="84"/>
    </row>
    <row r="8439" spans="1:8">
      <c r="A8439" s="82"/>
      <c r="B8439" s="82"/>
      <c r="C8439" s="84"/>
      <c r="D8439" s="83"/>
      <c r="E8439" s="81"/>
      <c r="F8439" s="81"/>
      <c r="G8439" s="81"/>
      <c r="H8439" s="84"/>
    </row>
    <row r="8440" spans="1:8">
      <c r="A8440" s="82"/>
      <c r="B8440" s="82"/>
      <c r="C8440" s="84"/>
      <c r="D8440" s="83"/>
      <c r="E8440" s="81"/>
      <c r="F8440" s="81"/>
      <c r="G8440" s="81"/>
      <c r="H8440" s="84"/>
    </row>
    <row r="8441" spans="1:8">
      <c r="A8441" s="82"/>
      <c r="B8441" s="82"/>
      <c r="C8441" s="84"/>
      <c r="D8441" s="83"/>
      <c r="E8441" s="81"/>
      <c r="F8441" s="81"/>
      <c r="G8441" s="81"/>
      <c r="H8441" s="84"/>
    </row>
    <row r="8442" spans="1:8">
      <c r="A8442" s="82"/>
      <c r="B8442" s="82"/>
      <c r="C8442" s="84"/>
      <c r="D8442" s="83"/>
      <c r="E8442" s="81"/>
      <c r="F8442" s="81"/>
      <c r="G8442" s="81"/>
      <c r="H8442" s="84"/>
    </row>
    <row r="8443" spans="1:8">
      <c r="A8443" s="82"/>
      <c r="B8443" s="82"/>
      <c r="C8443" s="84"/>
      <c r="D8443" s="83"/>
      <c r="E8443" s="81"/>
      <c r="F8443" s="81"/>
      <c r="G8443" s="81"/>
      <c r="H8443" s="84"/>
    </row>
    <row r="8444" spans="1:8">
      <c r="A8444" s="82"/>
      <c r="B8444" s="82"/>
      <c r="C8444" s="84"/>
      <c r="D8444" s="83"/>
      <c r="E8444" s="81"/>
      <c r="F8444" s="81"/>
      <c r="G8444" s="81"/>
      <c r="H8444" s="84"/>
    </row>
    <row r="8445" spans="1:8">
      <c r="A8445" s="82"/>
      <c r="B8445" s="82"/>
      <c r="C8445" s="84"/>
      <c r="D8445" s="83"/>
      <c r="E8445" s="81"/>
      <c r="F8445" s="81"/>
      <c r="G8445" s="81"/>
      <c r="H8445" s="84"/>
    </row>
    <row r="8446" spans="1:8">
      <c r="A8446" s="82"/>
      <c r="B8446" s="82"/>
      <c r="C8446" s="84"/>
      <c r="D8446" s="83"/>
      <c r="E8446" s="81"/>
      <c r="F8446" s="81"/>
      <c r="G8446" s="81"/>
      <c r="H8446" s="84"/>
    </row>
    <row r="8447" spans="1:8">
      <c r="A8447" s="82"/>
      <c r="B8447" s="82"/>
      <c r="C8447" s="84"/>
      <c r="D8447" s="83"/>
      <c r="E8447" s="81"/>
      <c r="F8447" s="81"/>
      <c r="G8447" s="81"/>
      <c r="H8447" s="84"/>
    </row>
    <row r="8448" spans="1:8">
      <c r="A8448" s="82"/>
      <c r="B8448" s="82"/>
      <c r="C8448" s="84"/>
      <c r="D8448" s="83"/>
      <c r="E8448" s="81"/>
      <c r="F8448" s="81"/>
      <c r="G8448" s="81"/>
      <c r="H8448" s="84"/>
    </row>
    <row r="8449" spans="1:8">
      <c r="A8449" s="82"/>
      <c r="B8449" s="82"/>
      <c r="C8449" s="84"/>
      <c r="D8449" s="83"/>
      <c r="E8449" s="81"/>
      <c r="F8449" s="81"/>
      <c r="G8449" s="81"/>
      <c r="H8449" s="84"/>
    </row>
    <row r="8450" spans="1:8">
      <c r="A8450" s="82"/>
      <c r="B8450" s="82"/>
      <c r="C8450" s="84"/>
      <c r="D8450" s="83"/>
      <c r="E8450" s="81"/>
      <c r="F8450" s="81"/>
      <c r="G8450" s="81"/>
      <c r="H8450" s="84"/>
    </row>
    <row r="8451" spans="1:8">
      <c r="A8451" s="82"/>
      <c r="B8451" s="82"/>
      <c r="C8451" s="84"/>
      <c r="D8451" s="83"/>
      <c r="E8451" s="81"/>
      <c r="F8451" s="81"/>
      <c r="G8451" s="81"/>
      <c r="H8451" s="84"/>
    </row>
    <row r="8452" spans="1:8">
      <c r="A8452" s="82"/>
      <c r="B8452" s="82"/>
      <c r="C8452" s="84"/>
      <c r="D8452" s="83"/>
      <c r="E8452" s="81"/>
      <c r="F8452" s="81"/>
      <c r="G8452" s="81"/>
      <c r="H8452" s="84"/>
    </row>
    <row r="8453" spans="1:8">
      <c r="A8453" s="82"/>
      <c r="B8453" s="82"/>
      <c r="C8453" s="84"/>
      <c r="D8453" s="83"/>
      <c r="E8453" s="81"/>
      <c r="F8453" s="81"/>
      <c r="G8453" s="81"/>
      <c r="H8453" s="84"/>
    </row>
    <row r="8454" spans="1:8">
      <c r="A8454" s="82"/>
      <c r="B8454" s="82"/>
      <c r="C8454" s="84"/>
      <c r="D8454" s="83"/>
      <c r="E8454" s="81"/>
      <c r="F8454" s="81"/>
      <c r="G8454" s="81"/>
      <c r="H8454" s="84"/>
    </row>
    <row r="8455" spans="1:8">
      <c r="A8455" s="82"/>
      <c r="B8455" s="82"/>
      <c r="C8455" s="84"/>
      <c r="D8455" s="83"/>
      <c r="E8455" s="81"/>
      <c r="F8455" s="81"/>
      <c r="G8455" s="81"/>
      <c r="H8455" s="84"/>
    </row>
    <row r="8456" spans="1:8">
      <c r="A8456" s="82"/>
      <c r="B8456" s="82"/>
      <c r="C8456" s="84"/>
      <c r="D8456" s="83"/>
      <c r="E8456" s="81"/>
      <c r="F8456" s="81"/>
      <c r="G8456" s="81"/>
      <c r="H8456" s="84"/>
    </row>
    <row r="8457" spans="1:8">
      <c r="A8457" s="82"/>
      <c r="B8457" s="82"/>
      <c r="C8457" s="84"/>
      <c r="D8457" s="83"/>
      <c r="E8457" s="81"/>
      <c r="F8457" s="81"/>
      <c r="G8457" s="81"/>
      <c r="H8457" s="84"/>
    </row>
    <row r="8458" spans="1:8">
      <c r="A8458" s="82"/>
      <c r="B8458" s="82"/>
      <c r="C8458" s="84"/>
      <c r="D8458" s="83"/>
      <c r="E8458" s="81"/>
      <c r="F8458" s="81"/>
      <c r="G8458" s="81"/>
      <c r="H8458" s="84"/>
    </row>
    <row r="8459" spans="1:8">
      <c r="A8459" s="82"/>
      <c r="B8459" s="82"/>
      <c r="C8459" s="84"/>
      <c r="D8459" s="83"/>
      <c r="E8459" s="81"/>
      <c r="F8459" s="81"/>
      <c r="G8459" s="81"/>
      <c r="H8459" s="84"/>
    </row>
    <row r="8460" spans="1:8">
      <c r="A8460" s="82"/>
      <c r="B8460" s="82"/>
      <c r="C8460" s="84"/>
      <c r="D8460" s="83"/>
      <c r="E8460" s="81"/>
      <c r="F8460" s="81"/>
      <c r="G8460" s="81"/>
      <c r="H8460" s="84"/>
    </row>
    <row r="8461" spans="1:8">
      <c r="A8461" s="82"/>
      <c r="B8461" s="82"/>
      <c r="C8461" s="84"/>
      <c r="D8461" s="83"/>
      <c r="E8461" s="81"/>
      <c r="F8461" s="81"/>
      <c r="G8461" s="81"/>
      <c r="H8461" s="84"/>
    </row>
    <row r="8462" spans="1:8">
      <c r="A8462" s="82"/>
      <c r="B8462" s="82"/>
      <c r="C8462" s="84"/>
      <c r="D8462" s="83"/>
      <c r="E8462" s="81"/>
      <c r="F8462" s="81"/>
      <c r="G8462" s="81"/>
      <c r="H8462" s="84"/>
    </row>
    <row r="8463" spans="1:8">
      <c r="A8463" s="82"/>
      <c r="B8463" s="82"/>
      <c r="C8463" s="84"/>
      <c r="D8463" s="83"/>
      <c r="E8463" s="81"/>
      <c r="F8463" s="81"/>
      <c r="G8463" s="81"/>
      <c r="H8463" s="84"/>
    </row>
    <row r="8464" spans="1:8">
      <c r="A8464" s="82"/>
      <c r="B8464" s="82"/>
      <c r="C8464" s="84"/>
      <c r="D8464" s="83"/>
      <c r="E8464" s="81"/>
      <c r="F8464" s="81"/>
      <c r="G8464" s="81"/>
      <c r="H8464" s="84"/>
    </row>
    <row r="8465" spans="1:8">
      <c r="A8465" s="82"/>
      <c r="B8465" s="82"/>
      <c r="C8465" s="84"/>
      <c r="D8465" s="83"/>
      <c r="E8465" s="81"/>
      <c r="F8465" s="81"/>
      <c r="G8465" s="81"/>
      <c r="H8465" s="84"/>
    </row>
    <row r="8466" spans="1:8">
      <c r="A8466" s="82"/>
      <c r="B8466" s="82"/>
      <c r="C8466" s="84"/>
      <c r="D8466" s="83"/>
      <c r="E8466" s="81"/>
      <c r="F8466" s="81"/>
      <c r="G8466" s="81"/>
      <c r="H8466" s="84"/>
    </row>
    <row r="8467" spans="1:8">
      <c r="A8467" s="82"/>
      <c r="B8467" s="82"/>
      <c r="C8467" s="84"/>
      <c r="D8467" s="83"/>
      <c r="E8467" s="81"/>
      <c r="F8467" s="81"/>
      <c r="G8467" s="81"/>
      <c r="H8467" s="84"/>
    </row>
    <row r="8468" spans="1:8">
      <c r="A8468" s="82"/>
      <c r="B8468" s="82"/>
      <c r="C8468" s="84"/>
      <c r="D8468" s="83"/>
      <c r="E8468" s="81"/>
      <c r="F8468" s="81"/>
      <c r="G8468" s="81"/>
      <c r="H8468" s="84"/>
    </row>
    <row r="8469" spans="1:8">
      <c r="A8469" s="82"/>
      <c r="B8469" s="82"/>
      <c r="C8469" s="84"/>
      <c r="D8469" s="83"/>
      <c r="E8469" s="81"/>
      <c r="F8469" s="81"/>
      <c r="G8469" s="81"/>
      <c r="H8469" s="84"/>
    </row>
    <row r="8470" spans="1:8">
      <c r="A8470" s="82"/>
      <c r="B8470" s="82"/>
      <c r="C8470" s="84"/>
      <c r="D8470" s="83"/>
      <c r="E8470" s="81"/>
      <c r="F8470" s="81"/>
      <c r="G8470" s="81"/>
      <c r="H8470" s="84"/>
    </row>
    <row r="8471" spans="1:8">
      <c r="A8471" s="82"/>
      <c r="B8471" s="82"/>
      <c r="C8471" s="84"/>
      <c r="D8471" s="83"/>
      <c r="E8471" s="81"/>
      <c r="F8471" s="81"/>
      <c r="G8471" s="81"/>
      <c r="H8471" s="84"/>
    </row>
    <row r="8472" spans="1:8">
      <c r="A8472" s="82"/>
      <c r="B8472" s="82"/>
      <c r="C8472" s="84"/>
      <c r="D8472" s="83"/>
      <c r="E8472" s="81"/>
      <c r="F8472" s="81"/>
      <c r="G8472" s="81"/>
      <c r="H8472" s="84"/>
    </row>
    <row r="8473" spans="1:8">
      <c r="A8473" s="82"/>
      <c r="B8473" s="82"/>
      <c r="C8473" s="84"/>
      <c r="D8473" s="83"/>
      <c r="E8473" s="81"/>
      <c r="F8473" s="81"/>
      <c r="G8473" s="81"/>
      <c r="H8473" s="84"/>
    </row>
    <row r="8474" spans="1:8">
      <c r="A8474" s="82"/>
      <c r="B8474" s="82"/>
      <c r="C8474" s="84"/>
      <c r="D8474" s="83"/>
      <c r="E8474" s="81"/>
      <c r="F8474" s="81"/>
      <c r="G8474" s="81"/>
      <c r="H8474" s="84"/>
    </row>
    <row r="8475" spans="1:8">
      <c r="A8475" s="82"/>
      <c r="B8475" s="82"/>
      <c r="C8475" s="84"/>
      <c r="D8475" s="83"/>
      <c r="E8475" s="81"/>
      <c r="F8475" s="81"/>
      <c r="G8475" s="81"/>
      <c r="H8475" s="84"/>
    </row>
    <row r="8476" spans="1:8">
      <c r="A8476" s="82"/>
      <c r="B8476" s="82"/>
      <c r="C8476" s="84"/>
      <c r="D8476" s="83"/>
      <c r="E8476" s="81"/>
      <c r="F8476" s="81"/>
      <c r="G8476" s="81"/>
      <c r="H8476" s="84"/>
    </row>
    <row r="8477" spans="1:8">
      <c r="A8477" s="82"/>
      <c r="B8477" s="82"/>
      <c r="C8477" s="84"/>
      <c r="D8477" s="83"/>
      <c r="E8477" s="81"/>
      <c r="F8477" s="81"/>
      <c r="G8477" s="81"/>
      <c r="H8477" s="84"/>
    </row>
    <row r="8478" spans="1:8">
      <c r="A8478" s="82"/>
      <c r="B8478" s="82"/>
      <c r="C8478" s="84"/>
      <c r="D8478" s="83"/>
      <c r="E8478" s="81"/>
      <c r="F8478" s="81"/>
      <c r="G8478" s="81"/>
      <c r="H8478" s="84"/>
    </row>
    <row r="8479" spans="1:8">
      <c r="A8479" s="82"/>
      <c r="B8479" s="82"/>
      <c r="C8479" s="84"/>
      <c r="D8479" s="83"/>
      <c r="E8479" s="81"/>
      <c r="F8479" s="81"/>
      <c r="G8479" s="81"/>
      <c r="H8479" s="84"/>
    </row>
    <row r="8480" spans="1:8">
      <c r="A8480" s="82"/>
      <c r="B8480" s="82"/>
      <c r="C8480" s="84"/>
      <c r="D8480" s="83"/>
      <c r="E8480" s="81"/>
      <c r="F8480" s="81"/>
      <c r="G8480" s="81"/>
      <c r="H8480" s="84"/>
    </row>
    <row r="8481" spans="1:8">
      <c r="A8481" s="82"/>
      <c r="B8481" s="82"/>
      <c r="C8481" s="84"/>
      <c r="D8481" s="83"/>
      <c r="E8481" s="81"/>
      <c r="F8481" s="81"/>
      <c r="G8481" s="81"/>
      <c r="H8481" s="84"/>
    </row>
    <row r="8482" spans="1:8">
      <c r="A8482" s="82"/>
      <c r="B8482" s="82"/>
      <c r="C8482" s="84"/>
      <c r="D8482" s="83"/>
      <c r="E8482" s="81"/>
      <c r="F8482" s="81"/>
      <c r="G8482" s="81"/>
      <c r="H8482" s="84"/>
    </row>
    <row r="8483" spans="1:8">
      <c r="A8483" s="82"/>
      <c r="B8483" s="82"/>
      <c r="C8483" s="84"/>
      <c r="D8483" s="83"/>
      <c r="E8483" s="81"/>
      <c r="F8483" s="81"/>
      <c r="G8483" s="81"/>
      <c r="H8483" s="84"/>
    </row>
    <row r="8484" spans="1:8">
      <c r="A8484" s="82"/>
      <c r="B8484" s="82"/>
      <c r="C8484" s="84"/>
      <c r="D8484" s="83"/>
      <c r="E8484" s="81"/>
      <c r="F8484" s="81"/>
      <c r="G8484" s="81"/>
      <c r="H8484" s="84"/>
    </row>
    <row r="8485" spans="1:8">
      <c r="A8485" s="82"/>
      <c r="B8485" s="82"/>
      <c r="C8485" s="84"/>
      <c r="D8485" s="83"/>
      <c r="E8485" s="81"/>
      <c r="F8485" s="81"/>
      <c r="G8485" s="81"/>
      <c r="H8485" s="84"/>
    </row>
    <row r="8486" spans="1:8">
      <c r="A8486" s="82"/>
      <c r="B8486" s="82"/>
      <c r="C8486" s="84"/>
      <c r="D8486" s="83"/>
      <c r="E8486" s="81"/>
      <c r="F8486" s="81"/>
      <c r="G8486" s="81"/>
      <c r="H8486" s="84"/>
    </row>
    <row r="8487" spans="1:8">
      <c r="A8487" s="82"/>
      <c r="B8487" s="82"/>
      <c r="C8487" s="84"/>
      <c r="D8487" s="83"/>
      <c r="E8487" s="81"/>
      <c r="F8487" s="81"/>
      <c r="G8487" s="81"/>
      <c r="H8487" s="84"/>
    </row>
    <row r="8488" spans="1:8">
      <c r="A8488" s="82"/>
      <c r="B8488" s="82"/>
      <c r="C8488" s="84"/>
      <c r="D8488" s="83"/>
      <c r="E8488" s="81"/>
      <c r="F8488" s="81"/>
      <c r="G8488" s="81"/>
      <c r="H8488" s="84"/>
    </row>
    <row r="8489" spans="1:8">
      <c r="A8489" s="82"/>
      <c r="B8489" s="82"/>
      <c r="C8489" s="84"/>
      <c r="D8489" s="83"/>
      <c r="E8489" s="81"/>
      <c r="F8489" s="81"/>
      <c r="G8489" s="81"/>
      <c r="H8489" s="84"/>
    </row>
    <row r="8490" spans="1:8">
      <c r="A8490" s="82"/>
      <c r="B8490" s="82"/>
      <c r="C8490" s="84"/>
      <c r="D8490" s="83"/>
      <c r="E8490" s="81"/>
      <c r="F8490" s="81"/>
      <c r="G8490" s="81"/>
      <c r="H8490" s="84"/>
    </row>
    <row r="8491" spans="1:8">
      <c r="A8491" s="82"/>
      <c r="B8491" s="82"/>
      <c r="C8491" s="84"/>
      <c r="D8491" s="83"/>
      <c r="E8491" s="81"/>
      <c r="F8491" s="81"/>
      <c r="G8491" s="81"/>
      <c r="H8491" s="84"/>
    </row>
    <row r="8492" spans="1:8">
      <c r="A8492" s="82"/>
      <c r="B8492" s="82"/>
      <c r="C8492" s="84"/>
      <c r="D8492" s="83"/>
      <c r="E8492" s="81"/>
      <c r="F8492" s="81"/>
      <c r="G8492" s="81"/>
      <c r="H8492" s="84"/>
    </row>
    <row r="8493" spans="1:8">
      <c r="A8493" s="82"/>
      <c r="B8493" s="82"/>
      <c r="C8493" s="84"/>
      <c r="D8493" s="83"/>
      <c r="E8493" s="81"/>
      <c r="F8493" s="81"/>
      <c r="G8493" s="81"/>
      <c r="H8493" s="84"/>
    </row>
    <row r="8494" spans="1:8">
      <c r="A8494" s="82"/>
      <c r="B8494" s="82"/>
      <c r="C8494" s="84"/>
      <c r="D8494" s="83"/>
      <c r="E8494" s="81"/>
      <c r="F8494" s="81"/>
      <c r="G8494" s="81"/>
      <c r="H8494" s="84"/>
    </row>
    <row r="8495" spans="1:8">
      <c r="A8495" s="82"/>
      <c r="B8495" s="82"/>
      <c r="C8495" s="84"/>
      <c r="D8495" s="83"/>
      <c r="E8495" s="81"/>
      <c r="F8495" s="81"/>
      <c r="G8495" s="81"/>
      <c r="H8495" s="84"/>
    </row>
    <row r="8496" spans="1:8">
      <c r="A8496" s="82"/>
      <c r="B8496" s="82"/>
      <c r="C8496" s="84"/>
      <c r="D8496" s="83"/>
      <c r="E8496" s="81"/>
      <c r="F8496" s="81"/>
      <c r="G8496" s="81"/>
      <c r="H8496" s="84"/>
    </row>
    <row r="8497" spans="1:8">
      <c r="A8497" s="82"/>
      <c r="B8497" s="82"/>
      <c r="C8497" s="84"/>
      <c r="D8497" s="83"/>
      <c r="E8497" s="81"/>
      <c r="F8497" s="81"/>
      <c r="G8497" s="81"/>
      <c r="H8497" s="84"/>
    </row>
    <row r="8498" spans="1:8">
      <c r="A8498" s="82"/>
      <c r="B8498" s="82"/>
      <c r="C8498" s="84"/>
      <c r="D8498" s="83"/>
      <c r="E8498" s="81"/>
      <c r="F8498" s="81"/>
      <c r="G8498" s="81"/>
      <c r="H8498" s="84"/>
    </row>
    <row r="8499" spans="1:8">
      <c r="A8499" s="82"/>
      <c r="B8499" s="82"/>
      <c r="C8499" s="84"/>
      <c r="D8499" s="83"/>
      <c r="E8499" s="81"/>
      <c r="F8499" s="81"/>
      <c r="G8499" s="81"/>
      <c r="H8499" s="84"/>
    </row>
    <row r="8500" spans="1:8">
      <c r="A8500" s="82"/>
      <c r="B8500" s="82"/>
      <c r="C8500" s="84"/>
      <c r="D8500" s="83"/>
      <c r="E8500" s="81"/>
      <c r="F8500" s="81"/>
      <c r="G8500" s="81"/>
      <c r="H8500" s="84"/>
    </row>
    <row r="8501" spans="1:8">
      <c r="A8501" s="82"/>
      <c r="B8501" s="82"/>
      <c r="C8501" s="84"/>
      <c r="D8501" s="83"/>
      <c r="E8501" s="81"/>
      <c r="F8501" s="81"/>
      <c r="G8501" s="81"/>
      <c r="H8501" s="84"/>
    </row>
    <row r="8502" spans="1:8">
      <c r="A8502" s="82"/>
      <c r="B8502" s="82"/>
      <c r="C8502" s="84"/>
      <c r="D8502" s="83"/>
      <c r="E8502" s="81"/>
      <c r="F8502" s="81"/>
      <c r="G8502" s="81"/>
      <c r="H8502" s="84"/>
    </row>
    <row r="8503" spans="1:8">
      <c r="A8503" s="82"/>
      <c r="B8503" s="82"/>
      <c r="C8503" s="84"/>
      <c r="D8503" s="83"/>
      <c r="E8503" s="81"/>
      <c r="F8503" s="81"/>
      <c r="G8503" s="81"/>
      <c r="H8503" s="84"/>
    </row>
    <row r="8504" spans="1:8">
      <c r="A8504" s="82"/>
      <c r="B8504" s="82"/>
      <c r="C8504" s="84"/>
      <c r="D8504" s="83"/>
      <c r="E8504" s="81"/>
      <c r="F8504" s="81"/>
      <c r="G8504" s="81"/>
      <c r="H8504" s="84"/>
    </row>
    <row r="8505" spans="1:8">
      <c r="A8505" s="82"/>
      <c r="B8505" s="82"/>
      <c r="C8505" s="84"/>
      <c r="D8505" s="83"/>
      <c r="E8505" s="81"/>
      <c r="F8505" s="81"/>
      <c r="G8505" s="81"/>
      <c r="H8505" s="84"/>
    </row>
    <row r="8506" spans="1:8">
      <c r="A8506" s="82"/>
      <c r="B8506" s="82"/>
      <c r="C8506" s="84"/>
      <c r="D8506" s="83"/>
      <c r="E8506" s="81"/>
      <c r="F8506" s="81"/>
      <c r="G8506" s="81"/>
      <c r="H8506" s="84"/>
    </row>
    <row r="8507" spans="1:8">
      <c r="A8507" s="82"/>
      <c r="B8507" s="82"/>
      <c r="C8507" s="84"/>
      <c r="D8507" s="83"/>
      <c r="E8507" s="81"/>
      <c r="F8507" s="81"/>
      <c r="G8507" s="81"/>
      <c r="H8507" s="84"/>
    </row>
    <row r="8508" spans="1:8">
      <c r="A8508" s="82"/>
      <c r="B8508" s="82"/>
      <c r="C8508" s="84"/>
      <c r="D8508" s="83"/>
      <c r="E8508" s="81"/>
      <c r="F8508" s="81"/>
      <c r="G8508" s="81"/>
      <c r="H8508" s="84"/>
    </row>
    <row r="8509" spans="1:8">
      <c r="A8509" s="82"/>
      <c r="B8509" s="82"/>
      <c r="C8509" s="84"/>
      <c r="D8509" s="83"/>
      <c r="E8509" s="81"/>
      <c r="F8509" s="81"/>
      <c r="G8509" s="81"/>
      <c r="H8509" s="84"/>
    </row>
    <row r="8510" spans="1:8">
      <c r="A8510" s="82"/>
      <c r="B8510" s="82"/>
      <c r="C8510" s="84"/>
      <c r="D8510" s="83"/>
      <c r="E8510" s="81"/>
      <c r="F8510" s="81"/>
      <c r="G8510" s="81"/>
      <c r="H8510" s="84"/>
    </row>
    <row r="8511" spans="1:8">
      <c r="A8511" s="82"/>
      <c r="B8511" s="82"/>
      <c r="C8511" s="84"/>
      <c r="D8511" s="83"/>
      <c r="E8511" s="81"/>
      <c r="F8511" s="81"/>
      <c r="G8511" s="81"/>
      <c r="H8511" s="84"/>
    </row>
    <row r="8512" spans="1:8">
      <c r="A8512" s="82"/>
      <c r="B8512" s="82"/>
      <c r="C8512" s="84"/>
      <c r="D8512" s="83"/>
      <c r="E8512" s="81"/>
      <c r="F8512" s="81"/>
      <c r="G8512" s="81"/>
      <c r="H8512" s="84"/>
    </row>
    <row r="8513" spans="1:8">
      <c r="A8513" s="82"/>
      <c r="B8513" s="82"/>
      <c r="C8513" s="84"/>
      <c r="D8513" s="83"/>
      <c r="E8513" s="81"/>
      <c r="F8513" s="81"/>
      <c r="G8513" s="81"/>
      <c r="H8513" s="84"/>
    </row>
    <row r="8514" spans="1:8">
      <c r="A8514" s="82"/>
      <c r="B8514" s="82"/>
      <c r="C8514" s="84"/>
      <c r="D8514" s="83"/>
      <c r="E8514" s="81"/>
      <c r="F8514" s="81"/>
      <c r="G8514" s="81"/>
      <c r="H8514" s="84"/>
    </row>
    <row r="8515" spans="1:8">
      <c r="A8515" s="82"/>
      <c r="B8515" s="82"/>
      <c r="C8515" s="84"/>
      <c r="D8515" s="83"/>
      <c r="E8515" s="81"/>
      <c r="F8515" s="81"/>
      <c r="G8515" s="81"/>
      <c r="H8515" s="84"/>
    </row>
    <row r="8516" spans="1:8">
      <c r="A8516" s="82"/>
      <c r="B8516" s="82"/>
      <c r="C8516" s="84"/>
      <c r="D8516" s="83"/>
      <c r="E8516" s="81"/>
      <c r="F8516" s="81"/>
      <c r="G8516" s="81"/>
      <c r="H8516" s="84"/>
    </row>
    <row r="8517" spans="1:8">
      <c r="A8517" s="82"/>
      <c r="B8517" s="82"/>
      <c r="C8517" s="84"/>
      <c r="D8517" s="83"/>
      <c r="E8517" s="81"/>
      <c r="F8517" s="81"/>
      <c r="G8517" s="81"/>
      <c r="H8517" s="84"/>
    </row>
    <row r="8518" spans="1:8">
      <c r="A8518" s="82"/>
      <c r="B8518" s="82"/>
      <c r="C8518" s="84"/>
      <c r="D8518" s="83"/>
      <c r="E8518" s="81"/>
      <c r="F8518" s="81"/>
      <c r="G8518" s="81"/>
      <c r="H8518" s="84"/>
    </row>
    <row r="8519" spans="1:8">
      <c r="A8519" s="82"/>
      <c r="B8519" s="82"/>
      <c r="C8519" s="84"/>
      <c r="D8519" s="83"/>
      <c r="E8519" s="81"/>
      <c r="F8519" s="81"/>
      <c r="G8519" s="81"/>
      <c r="H8519" s="84"/>
    </row>
    <row r="8520" spans="1:8">
      <c r="A8520" s="82"/>
      <c r="B8520" s="82"/>
      <c r="C8520" s="84"/>
      <c r="D8520" s="83"/>
      <c r="E8520" s="81"/>
      <c r="F8520" s="81"/>
      <c r="G8520" s="81"/>
      <c r="H8520" s="84"/>
    </row>
    <row r="8521" spans="1:8">
      <c r="A8521" s="82"/>
      <c r="B8521" s="82"/>
      <c r="C8521" s="84"/>
      <c r="D8521" s="83"/>
      <c r="E8521" s="81"/>
      <c r="F8521" s="81"/>
      <c r="G8521" s="81"/>
      <c r="H8521" s="84"/>
    </row>
    <row r="8522" spans="1:8">
      <c r="A8522" s="82"/>
      <c r="B8522" s="82"/>
      <c r="C8522" s="84"/>
      <c r="D8522" s="83"/>
      <c r="E8522" s="81"/>
      <c r="F8522" s="81"/>
      <c r="G8522" s="81"/>
      <c r="H8522" s="84"/>
    </row>
    <row r="8523" spans="1:8">
      <c r="A8523" s="82"/>
      <c r="B8523" s="82"/>
      <c r="C8523" s="84"/>
      <c r="D8523" s="83"/>
      <c r="E8523" s="81"/>
      <c r="F8523" s="81"/>
      <c r="G8523" s="81"/>
      <c r="H8523" s="84"/>
    </row>
    <row r="8524" spans="1:8">
      <c r="A8524" s="82"/>
      <c r="B8524" s="82"/>
      <c r="C8524" s="84"/>
      <c r="D8524" s="83"/>
      <c r="E8524" s="81"/>
      <c r="F8524" s="81"/>
      <c r="G8524" s="81"/>
      <c r="H8524" s="84"/>
    </row>
    <row r="8525" spans="1:8">
      <c r="A8525" s="82"/>
      <c r="B8525" s="82"/>
      <c r="C8525" s="84"/>
      <c r="D8525" s="83"/>
      <c r="E8525" s="81"/>
      <c r="F8525" s="81"/>
      <c r="G8525" s="81"/>
      <c r="H8525" s="84"/>
    </row>
    <row r="8526" spans="1:8">
      <c r="A8526" s="82"/>
      <c r="B8526" s="82"/>
      <c r="C8526" s="84"/>
      <c r="D8526" s="83"/>
      <c r="E8526" s="81"/>
      <c r="F8526" s="81"/>
      <c r="G8526" s="81"/>
      <c r="H8526" s="84"/>
    </row>
    <row r="8527" spans="1:8">
      <c r="A8527" s="82"/>
      <c r="B8527" s="82"/>
      <c r="C8527" s="84"/>
      <c r="D8527" s="83"/>
      <c r="E8527" s="81"/>
      <c r="F8527" s="81"/>
      <c r="G8527" s="81"/>
      <c r="H8527" s="84"/>
    </row>
    <row r="8528" spans="1:8">
      <c r="A8528" s="82"/>
      <c r="B8528" s="82"/>
      <c r="C8528" s="84"/>
      <c r="D8528" s="83"/>
      <c r="E8528" s="81"/>
      <c r="F8528" s="81"/>
      <c r="G8528" s="81"/>
      <c r="H8528" s="84"/>
    </row>
    <row r="8529" spans="1:8">
      <c r="A8529" s="82"/>
      <c r="B8529" s="82"/>
      <c r="C8529" s="84"/>
      <c r="D8529" s="83"/>
      <c r="E8529" s="81"/>
      <c r="F8529" s="81"/>
      <c r="G8529" s="81"/>
      <c r="H8529" s="84"/>
    </row>
    <row r="8530" spans="1:8">
      <c r="A8530" s="82"/>
      <c r="B8530" s="82"/>
      <c r="C8530" s="84"/>
      <c r="D8530" s="83"/>
      <c r="E8530" s="81"/>
      <c r="F8530" s="81"/>
      <c r="G8530" s="81"/>
      <c r="H8530" s="84"/>
    </row>
    <row r="8531" spans="1:8">
      <c r="A8531" s="82"/>
      <c r="B8531" s="82"/>
      <c r="C8531" s="84"/>
      <c r="D8531" s="83"/>
      <c r="E8531" s="81"/>
      <c r="F8531" s="81"/>
      <c r="G8531" s="81"/>
      <c r="H8531" s="84"/>
    </row>
    <row r="8532" spans="1:8">
      <c r="A8532" s="82"/>
      <c r="B8532" s="82"/>
      <c r="C8532" s="84"/>
      <c r="D8532" s="83"/>
      <c r="E8532" s="81"/>
      <c r="F8532" s="81"/>
      <c r="G8532" s="81"/>
      <c r="H8532" s="84"/>
    </row>
    <row r="8533" spans="1:8">
      <c r="A8533" s="82"/>
      <c r="B8533" s="82"/>
      <c r="C8533" s="84"/>
      <c r="D8533" s="83"/>
      <c r="E8533" s="81"/>
      <c r="F8533" s="81"/>
      <c r="G8533" s="81"/>
      <c r="H8533" s="84"/>
    </row>
    <row r="8534" spans="1:8">
      <c r="A8534" s="82"/>
      <c r="B8534" s="82"/>
      <c r="C8534" s="84"/>
      <c r="D8534" s="83"/>
      <c r="E8534" s="81"/>
      <c r="F8534" s="81"/>
      <c r="G8534" s="81"/>
      <c r="H8534" s="84"/>
    </row>
    <row r="8535" spans="1:8">
      <c r="A8535" s="82"/>
      <c r="B8535" s="82"/>
      <c r="C8535" s="84"/>
      <c r="D8535" s="83"/>
      <c r="E8535" s="81"/>
      <c r="F8535" s="81"/>
      <c r="G8535" s="81"/>
      <c r="H8535" s="84"/>
    </row>
    <row r="8536" spans="1:8">
      <c r="A8536" s="82"/>
      <c r="B8536" s="82"/>
      <c r="C8536" s="84"/>
      <c r="D8536" s="83"/>
      <c r="E8536" s="81"/>
      <c r="F8536" s="81"/>
      <c r="G8536" s="81"/>
      <c r="H8536" s="84"/>
    </row>
    <row r="8537" spans="1:8">
      <c r="A8537" s="82"/>
      <c r="B8537" s="82"/>
      <c r="C8537" s="84"/>
      <c r="D8537" s="83"/>
      <c r="E8537" s="81"/>
      <c r="F8537" s="81"/>
      <c r="G8537" s="81"/>
      <c r="H8537" s="84"/>
    </row>
    <row r="8538" spans="1:8">
      <c r="A8538" s="82"/>
      <c r="B8538" s="82"/>
      <c r="C8538" s="84"/>
      <c r="D8538" s="83"/>
      <c r="E8538" s="81"/>
      <c r="F8538" s="81"/>
      <c r="G8538" s="81"/>
      <c r="H8538" s="84"/>
    </row>
    <row r="8539" spans="1:8">
      <c r="A8539" s="82"/>
      <c r="B8539" s="82"/>
      <c r="C8539" s="84"/>
      <c r="D8539" s="83"/>
      <c r="E8539" s="81"/>
      <c r="F8539" s="81"/>
      <c r="G8539" s="81"/>
      <c r="H8539" s="84"/>
    </row>
    <row r="8540" spans="1:8">
      <c r="A8540" s="82"/>
      <c r="B8540" s="82"/>
      <c r="C8540" s="84"/>
      <c r="D8540" s="83"/>
      <c r="E8540" s="81"/>
      <c r="F8540" s="81"/>
      <c r="G8540" s="81"/>
      <c r="H8540" s="84"/>
    </row>
    <row r="8541" spans="1:8">
      <c r="A8541" s="82"/>
      <c r="B8541" s="82"/>
      <c r="C8541" s="84"/>
      <c r="D8541" s="83"/>
      <c r="E8541" s="81"/>
      <c r="F8541" s="81"/>
      <c r="G8541" s="81"/>
      <c r="H8541" s="84"/>
    </row>
    <row r="8542" spans="1:8">
      <c r="A8542" s="82"/>
      <c r="B8542" s="82"/>
      <c r="C8542" s="84"/>
      <c r="D8542" s="83"/>
      <c r="E8542" s="81"/>
      <c r="F8542" s="81"/>
      <c r="G8542" s="81"/>
      <c r="H8542" s="84"/>
    </row>
    <row r="8543" spans="1:8">
      <c r="A8543" s="82"/>
      <c r="B8543" s="82"/>
      <c r="C8543" s="84"/>
      <c r="D8543" s="83"/>
      <c r="E8543" s="81"/>
      <c r="F8543" s="81"/>
      <c r="G8543" s="81"/>
      <c r="H8543" s="84"/>
    </row>
    <row r="8544" spans="1:8">
      <c r="A8544" s="82"/>
      <c r="B8544" s="82"/>
      <c r="C8544" s="84"/>
      <c r="D8544" s="83"/>
      <c r="E8544" s="81"/>
      <c r="F8544" s="81"/>
      <c r="G8544" s="81"/>
      <c r="H8544" s="84"/>
    </row>
    <row r="8545" spans="1:8">
      <c r="A8545" s="82"/>
      <c r="B8545" s="82"/>
      <c r="C8545" s="84"/>
      <c r="D8545" s="83"/>
      <c r="E8545" s="81"/>
      <c r="F8545" s="81"/>
      <c r="G8545" s="81"/>
      <c r="H8545" s="84"/>
    </row>
    <row r="8546" spans="1:8">
      <c r="A8546" s="82"/>
      <c r="B8546" s="82"/>
      <c r="C8546" s="84"/>
      <c r="D8546" s="83"/>
      <c r="E8546" s="81"/>
      <c r="F8546" s="81"/>
      <c r="G8546" s="81"/>
      <c r="H8546" s="84"/>
    </row>
    <row r="8547" spans="1:8">
      <c r="A8547" s="82"/>
      <c r="B8547" s="82"/>
      <c r="C8547" s="84"/>
      <c r="D8547" s="83"/>
      <c r="E8547" s="81"/>
      <c r="F8547" s="81"/>
      <c r="G8547" s="81"/>
      <c r="H8547" s="84"/>
    </row>
    <row r="8548" spans="1:8">
      <c r="A8548" s="82"/>
      <c r="B8548" s="82"/>
      <c r="C8548" s="84"/>
      <c r="D8548" s="83"/>
      <c r="E8548" s="81"/>
      <c r="F8548" s="81"/>
      <c r="G8548" s="81"/>
      <c r="H8548" s="84"/>
    </row>
    <row r="8549" spans="1:8">
      <c r="A8549" s="82"/>
      <c r="B8549" s="82"/>
      <c r="C8549" s="84"/>
      <c r="D8549" s="83"/>
      <c r="E8549" s="81"/>
      <c r="F8549" s="81"/>
      <c r="G8549" s="81"/>
      <c r="H8549" s="84"/>
    </row>
    <row r="8550" spans="1:8">
      <c r="A8550" s="82"/>
      <c r="B8550" s="82"/>
      <c r="C8550" s="84"/>
      <c r="D8550" s="83"/>
      <c r="E8550" s="81"/>
      <c r="F8550" s="81"/>
      <c r="G8550" s="81"/>
      <c r="H8550" s="84"/>
    </row>
    <row r="8551" spans="1:8">
      <c r="A8551" s="82"/>
      <c r="B8551" s="82"/>
      <c r="C8551" s="84"/>
      <c r="D8551" s="83"/>
      <c r="E8551" s="81"/>
      <c r="F8551" s="81"/>
      <c r="G8551" s="81"/>
      <c r="H8551" s="84"/>
    </row>
    <row r="8552" spans="1:8">
      <c r="A8552" s="82"/>
      <c r="B8552" s="82"/>
      <c r="C8552" s="84"/>
      <c r="D8552" s="83"/>
      <c r="E8552" s="81"/>
      <c r="F8552" s="81"/>
      <c r="G8552" s="81"/>
      <c r="H8552" s="84"/>
    </row>
    <row r="8553" spans="1:8">
      <c r="A8553" s="82"/>
      <c r="B8553" s="82"/>
      <c r="C8553" s="84"/>
      <c r="D8553" s="83"/>
      <c r="E8553" s="81"/>
      <c r="F8553" s="81"/>
      <c r="G8553" s="81"/>
      <c r="H8553" s="84"/>
    </row>
    <row r="8554" spans="1:8">
      <c r="A8554" s="82"/>
      <c r="B8554" s="82"/>
      <c r="C8554" s="84"/>
      <c r="D8554" s="83"/>
      <c r="E8554" s="81"/>
      <c r="F8554" s="81"/>
      <c r="G8554" s="81"/>
      <c r="H8554" s="84"/>
    </row>
    <row r="8555" spans="1:8">
      <c r="A8555" s="82"/>
      <c r="B8555" s="82"/>
      <c r="C8555" s="84"/>
      <c r="D8555" s="83"/>
      <c r="E8555" s="81"/>
      <c r="F8555" s="81"/>
      <c r="G8555" s="81"/>
      <c r="H8555" s="84"/>
    </row>
    <row r="8556" spans="1:8">
      <c r="A8556" s="82"/>
      <c r="B8556" s="82"/>
      <c r="C8556" s="84"/>
      <c r="D8556" s="83"/>
      <c r="E8556" s="81"/>
      <c r="F8556" s="81"/>
      <c r="G8556" s="81"/>
      <c r="H8556" s="84"/>
    </row>
    <row r="8557" spans="1:8">
      <c r="A8557" s="82"/>
      <c r="B8557" s="82"/>
      <c r="C8557" s="84"/>
      <c r="D8557" s="83"/>
      <c r="E8557" s="81"/>
      <c r="F8557" s="81"/>
      <c r="G8557" s="81"/>
      <c r="H8557" s="84"/>
    </row>
    <row r="8558" spans="1:8">
      <c r="A8558" s="82"/>
      <c r="B8558" s="82"/>
      <c r="C8558" s="84"/>
      <c r="D8558" s="83"/>
      <c r="E8558" s="81"/>
      <c r="F8558" s="81"/>
      <c r="G8558" s="81"/>
      <c r="H8558" s="84"/>
    </row>
    <row r="8559" spans="1:8">
      <c r="A8559" s="82"/>
      <c r="B8559" s="82"/>
      <c r="C8559" s="84"/>
      <c r="D8559" s="83"/>
      <c r="E8559" s="81"/>
      <c r="F8559" s="81"/>
      <c r="G8559" s="81"/>
      <c r="H8559" s="84"/>
    </row>
    <row r="8560" spans="1:8">
      <c r="A8560" s="82"/>
      <c r="B8560" s="82"/>
      <c r="C8560" s="84"/>
      <c r="D8560" s="83"/>
      <c r="E8560" s="81"/>
      <c r="F8560" s="81"/>
      <c r="G8560" s="81"/>
      <c r="H8560" s="84"/>
    </row>
    <row r="8561" spans="1:8">
      <c r="A8561" s="82"/>
      <c r="B8561" s="82"/>
      <c r="C8561" s="84"/>
      <c r="D8561" s="83"/>
      <c r="E8561" s="81"/>
      <c r="F8561" s="81"/>
      <c r="G8561" s="81"/>
      <c r="H8561" s="84"/>
    </row>
    <row r="8562" spans="1:8">
      <c r="A8562" s="82"/>
      <c r="B8562" s="82"/>
      <c r="C8562" s="84"/>
      <c r="D8562" s="83"/>
      <c r="E8562" s="81"/>
      <c r="F8562" s="81"/>
      <c r="G8562" s="81"/>
      <c r="H8562" s="84"/>
    </row>
    <row r="8563" spans="1:8">
      <c r="A8563" s="82"/>
      <c r="B8563" s="82"/>
      <c r="C8563" s="84"/>
      <c r="D8563" s="83"/>
      <c r="E8563" s="81"/>
      <c r="F8563" s="81"/>
      <c r="G8563" s="81"/>
      <c r="H8563" s="84"/>
    </row>
    <row r="8564" spans="1:8">
      <c r="A8564" s="82"/>
      <c r="B8564" s="82"/>
      <c r="C8564" s="84"/>
      <c r="D8564" s="83"/>
      <c r="E8564" s="81"/>
      <c r="F8564" s="81"/>
      <c r="G8564" s="81"/>
      <c r="H8564" s="84"/>
    </row>
    <row r="8565" spans="1:8">
      <c r="A8565" s="82"/>
      <c r="B8565" s="82"/>
      <c r="C8565" s="84"/>
      <c r="D8565" s="83"/>
      <c r="E8565" s="81"/>
      <c r="F8565" s="81"/>
      <c r="G8565" s="81"/>
      <c r="H8565" s="84"/>
    </row>
    <row r="8566" spans="1:8">
      <c r="A8566" s="82"/>
      <c r="B8566" s="82"/>
      <c r="C8566" s="84"/>
      <c r="D8566" s="83"/>
      <c r="E8566" s="81"/>
      <c r="F8566" s="81"/>
      <c r="G8566" s="81"/>
      <c r="H8566" s="84"/>
    </row>
    <row r="8567" spans="1:8">
      <c r="A8567" s="82"/>
      <c r="B8567" s="82"/>
      <c r="C8567" s="84"/>
      <c r="D8567" s="83"/>
      <c r="E8567" s="81"/>
      <c r="F8567" s="81"/>
      <c r="G8567" s="81"/>
      <c r="H8567" s="84"/>
    </row>
    <row r="8568" spans="1:8">
      <c r="A8568" s="82"/>
      <c r="B8568" s="82"/>
      <c r="C8568" s="84"/>
      <c r="D8568" s="83"/>
      <c r="E8568" s="81"/>
      <c r="F8568" s="81"/>
      <c r="G8568" s="81"/>
      <c r="H8568" s="84"/>
    </row>
    <row r="8569" spans="1:8">
      <c r="A8569" s="82"/>
      <c r="B8569" s="82"/>
      <c r="C8569" s="84"/>
      <c r="D8569" s="83"/>
      <c r="E8569" s="81"/>
      <c r="F8569" s="81"/>
      <c r="G8569" s="81"/>
      <c r="H8569" s="84"/>
    </row>
    <row r="8570" spans="1:8">
      <c r="A8570" s="82"/>
      <c r="B8570" s="82"/>
      <c r="C8570" s="84"/>
      <c r="D8570" s="83"/>
      <c r="E8570" s="81"/>
      <c r="F8570" s="81"/>
      <c r="G8570" s="81"/>
      <c r="H8570" s="84"/>
    </row>
    <row r="8571" spans="1:8">
      <c r="A8571" s="82"/>
      <c r="B8571" s="82"/>
      <c r="C8571" s="84"/>
      <c r="D8571" s="83"/>
      <c r="E8571" s="81"/>
      <c r="F8571" s="81"/>
      <c r="G8571" s="81"/>
      <c r="H8571" s="84"/>
    </row>
    <row r="8572" spans="1:8">
      <c r="A8572" s="82"/>
      <c r="B8572" s="82"/>
      <c r="C8572" s="84"/>
      <c r="D8572" s="83"/>
      <c r="E8572" s="81"/>
      <c r="F8572" s="81"/>
      <c r="G8572" s="81"/>
      <c r="H8572" s="84"/>
    </row>
    <row r="8573" spans="1:8">
      <c r="A8573" s="82"/>
      <c r="B8573" s="82"/>
      <c r="C8573" s="84"/>
      <c r="D8573" s="83"/>
      <c r="E8573" s="81"/>
      <c r="F8573" s="81"/>
      <c r="G8573" s="81"/>
      <c r="H8573" s="84"/>
    </row>
    <row r="8574" spans="1:8">
      <c r="A8574" s="82"/>
      <c r="B8574" s="82"/>
      <c r="C8574" s="84"/>
      <c r="D8574" s="83"/>
      <c r="E8574" s="81"/>
      <c r="F8574" s="81"/>
      <c r="G8574" s="81"/>
      <c r="H8574" s="84"/>
    </row>
    <row r="8575" spans="1:8">
      <c r="A8575" s="82"/>
      <c r="B8575" s="82"/>
      <c r="C8575" s="84"/>
      <c r="D8575" s="83"/>
      <c r="E8575" s="81"/>
      <c r="F8575" s="81"/>
      <c r="G8575" s="81"/>
      <c r="H8575" s="84"/>
    </row>
    <row r="8576" spans="1:8">
      <c r="A8576" s="82"/>
      <c r="B8576" s="82"/>
      <c r="C8576" s="84"/>
      <c r="D8576" s="83"/>
      <c r="E8576" s="81"/>
      <c r="F8576" s="81"/>
      <c r="G8576" s="81"/>
      <c r="H8576" s="84"/>
    </row>
    <row r="8577" spans="1:8">
      <c r="A8577" s="82"/>
      <c r="B8577" s="82"/>
      <c r="C8577" s="84"/>
      <c r="D8577" s="83"/>
      <c r="E8577" s="81"/>
      <c r="F8577" s="81"/>
      <c r="G8577" s="81"/>
      <c r="H8577" s="84"/>
    </row>
    <row r="8578" spans="1:8">
      <c r="A8578" s="82"/>
      <c r="B8578" s="82"/>
      <c r="C8578" s="84"/>
      <c r="D8578" s="83"/>
      <c r="E8578" s="81"/>
      <c r="F8578" s="81"/>
      <c r="G8578" s="81"/>
      <c r="H8578" s="84"/>
    </row>
    <row r="8579" spans="1:8">
      <c r="A8579" s="82"/>
      <c r="B8579" s="82"/>
      <c r="C8579" s="84"/>
      <c r="D8579" s="83"/>
      <c r="E8579" s="81"/>
      <c r="F8579" s="81"/>
      <c r="G8579" s="81"/>
      <c r="H8579" s="84"/>
    </row>
    <row r="8580" spans="1:8">
      <c r="A8580" s="82"/>
      <c r="B8580" s="82"/>
      <c r="C8580" s="84"/>
      <c r="D8580" s="83"/>
      <c r="E8580" s="81"/>
      <c r="F8580" s="81"/>
      <c r="G8580" s="81"/>
      <c r="H8580" s="84"/>
    </row>
    <row r="8581" spans="1:8">
      <c r="A8581" s="82"/>
      <c r="B8581" s="82"/>
      <c r="C8581" s="84"/>
      <c r="D8581" s="83"/>
      <c r="E8581" s="81"/>
      <c r="F8581" s="81"/>
      <c r="G8581" s="81"/>
      <c r="H8581" s="84"/>
    </row>
    <row r="8582" spans="1:8">
      <c r="A8582" s="82"/>
      <c r="B8582" s="82"/>
      <c r="C8582" s="84"/>
      <c r="D8582" s="83"/>
      <c r="E8582" s="81"/>
      <c r="F8582" s="81"/>
      <c r="G8582" s="81"/>
      <c r="H8582" s="84"/>
    </row>
    <row r="8583" spans="1:8">
      <c r="A8583" s="82"/>
      <c r="B8583" s="82"/>
      <c r="C8583" s="84"/>
      <c r="D8583" s="83"/>
      <c r="E8583" s="81"/>
      <c r="F8583" s="81"/>
      <c r="G8583" s="81"/>
      <c r="H8583" s="84"/>
    </row>
    <row r="8584" spans="1:8">
      <c r="A8584" s="82"/>
      <c r="B8584" s="82"/>
      <c r="C8584" s="84"/>
      <c r="D8584" s="83"/>
      <c r="E8584" s="81"/>
      <c r="F8584" s="81"/>
      <c r="G8584" s="81"/>
      <c r="H8584" s="84"/>
    </row>
    <row r="8585" spans="1:8">
      <c r="A8585" s="82"/>
      <c r="B8585" s="82"/>
      <c r="C8585" s="84"/>
      <c r="D8585" s="83"/>
      <c r="E8585" s="81"/>
      <c r="F8585" s="81"/>
      <c r="G8585" s="81"/>
      <c r="H8585" s="84"/>
    </row>
    <row r="8586" spans="1:8">
      <c r="A8586" s="82"/>
      <c r="B8586" s="82"/>
      <c r="C8586" s="84"/>
      <c r="D8586" s="83"/>
      <c r="E8586" s="81"/>
      <c r="F8586" s="81"/>
      <c r="G8586" s="81"/>
      <c r="H8586" s="84"/>
    </row>
    <row r="8587" spans="1:8">
      <c r="A8587" s="82"/>
      <c r="B8587" s="82"/>
      <c r="C8587" s="84"/>
      <c r="D8587" s="83"/>
      <c r="E8587" s="81"/>
      <c r="F8587" s="81"/>
      <c r="G8587" s="81"/>
      <c r="H8587" s="84"/>
    </row>
    <row r="8588" spans="1:8">
      <c r="A8588" s="82"/>
      <c r="B8588" s="82"/>
      <c r="C8588" s="84"/>
      <c r="D8588" s="83"/>
      <c r="E8588" s="81"/>
      <c r="F8588" s="81"/>
      <c r="G8588" s="81"/>
      <c r="H8588" s="84"/>
    </row>
    <row r="8589" spans="1:8">
      <c r="A8589" s="82"/>
      <c r="B8589" s="82"/>
      <c r="C8589" s="84"/>
      <c r="D8589" s="83"/>
      <c r="E8589" s="81"/>
      <c r="F8589" s="81"/>
      <c r="G8589" s="81"/>
      <c r="H8589" s="84"/>
    </row>
    <row r="8590" spans="1:8">
      <c r="A8590" s="82"/>
      <c r="B8590" s="82"/>
      <c r="C8590" s="84"/>
      <c r="D8590" s="83"/>
      <c r="E8590" s="81"/>
      <c r="F8590" s="81"/>
      <c r="G8590" s="81"/>
      <c r="H8590" s="84"/>
    </row>
    <row r="8591" spans="1:8">
      <c r="A8591" s="82"/>
      <c r="B8591" s="82"/>
      <c r="C8591" s="84"/>
      <c r="D8591" s="83"/>
      <c r="E8591" s="81"/>
      <c r="F8591" s="81"/>
      <c r="G8591" s="81"/>
      <c r="H8591" s="84"/>
    </row>
    <row r="8592" spans="1:8">
      <c r="A8592" s="82"/>
      <c r="B8592" s="82"/>
      <c r="C8592" s="84"/>
      <c r="D8592" s="83"/>
      <c r="E8592" s="81"/>
      <c r="F8592" s="81"/>
      <c r="G8592" s="81"/>
      <c r="H8592" s="84"/>
    </row>
    <row r="8593" spans="1:8">
      <c r="A8593" s="82"/>
      <c r="B8593" s="82"/>
      <c r="C8593" s="84"/>
      <c r="D8593" s="83"/>
      <c r="E8593" s="81"/>
      <c r="F8593" s="81"/>
      <c r="G8593" s="81"/>
      <c r="H8593" s="84"/>
    </row>
    <row r="8594" spans="1:8">
      <c r="A8594" s="82"/>
      <c r="B8594" s="82"/>
      <c r="C8594" s="84"/>
      <c r="D8594" s="83"/>
      <c r="E8594" s="81"/>
      <c r="F8594" s="81"/>
      <c r="G8594" s="81"/>
      <c r="H8594" s="84"/>
    </row>
    <row r="8595" spans="1:8">
      <c r="A8595" s="82"/>
      <c r="B8595" s="82"/>
      <c r="C8595" s="84"/>
      <c r="D8595" s="83"/>
      <c r="E8595" s="81"/>
      <c r="F8595" s="81"/>
      <c r="G8595" s="81"/>
      <c r="H8595" s="84"/>
    </row>
    <row r="8596" spans="1:8">
      <c r="A8596" s="82"/>
      <c r="B8596" s="82"/>
      <c r="C8596" s="84"/>
      <c r="D8596" s="83"/>
      <c r="E8596" s="81"/>
      <c r="F8596" s="81"/>
      <c r="G8596" s="81"/>
      <c r="H8596" s="84"/>
    </row>
    <row r="8597" spans="1:8">
      <c r="A8597" s="82"/>
      <c r="B8597" s="82"/>
      <c r="C8597" s="84"/>
      <c r="D8597" s="83"/>
      <c r="E8597" s="81"/>
      <c r="F8597" s="81"/>
      <c r="G8597" s="81"/>
      <c r="H8597" s="84"/>
    </row>
    <row r="8598" spans="1:8">
      <c r="A8598" s="82"/>
      <c r="B8598" s="82"/>
      <c r="C8598" s="84"/>
      <c r="D8598" s="83"/>
      <c r="E8598" s="81"/>
      <c r="F8598" s="81"/>
      <c r="G8598" s="81"/>
      <c r="H8598" s="84"/>
    </row>
    <row r="8599" spans="1:8">
      <c r="A8599" s="82"/>
      <c r="B8599" s="82"/>
      <c r="C8599" s="84"/>
      <c r="D8599" s="83"/>
      <c r="E8599" s="81"/>
      <c r="F8599" s="81"/>
      <c r="G8599" s="81"/>
      <c r="H8599" s="84"/>
    </row>
    <row r="8600" spans="1:8">
      <c r="A8600" s="82"/>
      <c r="B8600" s="82"/>
      <c r="C8600" s="84"/>
      <c r="D8600" s="83"/>
      <c r="E8600" s="81"/>
      <c r="F8600" s="81"/>
      <c r="G8600" s="81"/>
      <c r="H8600" s="84"/>
    </row>
    <row r="8601" spans="1:8">
      <c r="A8601" s="82"/>
      <c r="B8601" s="82"/>
      <c r="C8601" s="84"/>
      <c r="D8601" s="83"/>
      <c r="E8601" s="81"/>
      <c r="F8601" s="81"/>
      <c r="G8601" s="81"/>
      <c r="H8601" s="84"/>
    </row>
    <row r="8602" spans="1:8">
      <c r="A8602" s="82"/>
      <c r="B8602" s="82"/>
      <c r="C8602" s="84"/>
      <c r="D8602" s="83"/>
      <c r="E8602" s="81"/>
      <c r="F8602" s="81"/>
      <c r="G8602" s="81"/>
      <c r="H8602" s="84"/>
    </row>
    <row r="8603" spans="1:8">
      <c r="A8603" s="82"/>
      <c r="B8603" s="82"/>
      <c r="C8603" s="84"/>
      <c r="D8603" s="83"/>
      <c r="E8603" s="81"/>
      <c r="F8603" s="81"/>
      <c r="G8603" s="81"/>
      <c r="H8603" s="84"/>
    </row>
    <row r="8604" spans="1:8">
      <c r="A8604" s="82"/>
      <c r="B8604" s="82"/>
      <c r="C8604" s="84"/>
      <c r="D8604" s="83"/>
      <c r="E8604" s="81"/>
      <c r="F8604" s="81"/>
      <c r="G8604" s="81"/>
      <c r="H8604" s="84"/>
    </row>
    <row r="8605" spans="1:8">
      <c r="A8605" s="82"/>
      <c r="B8605" s="82"/>
      <c r="C8605" s="84"/>
      <c r="D8605" s="83"/>
      <c r="E8605" s="81"/>
      <c r="F8605" s="81"/>
      <c r="G8605" s="81"/>
      <c r="H8605" s="84"/>
    </row>
    <row r="8606" spans="1:8">
      <c r="A8606" s="82"/>
      <c r="B8606" s="82"/>
      <c r="C8606" s="84"/>
      <c r="D8606" s="83"/>
      <c r="E8606" s="81"/>
      <c r="F8606" s="81"/>
      <c r="G8606" s="81"/>
      <c r="H8606" s="84"/>
    </row>
    <row r="8607" spans="1:8">
      <c r="A8607" s="82"/>
      <c r="B8607" s="82"/>
      <c r="C8607" s="84"/>
      <c r="D8607" s="83"/>
      <c r="E8607" s="81"/>
      <c r="F8607" s="81"/>
      <c r="G8607" s="81"/>
      <c r="H8607" s="84"/>
    </row>
    <row r="8608" spans="1:8">
      <c r="A8608" s="82"/>
      <c r="B8608" s="82"/>
      <c r="C8608" s="84"/>
      <c r="D8608" s="83"/>
      <c r="E8608" s="81"/>
      <c r="F8608" s="81"/>
      <c r="G8608" s="81"/>
      <c r="H8608" s="84"/>
    </row>
    <row r="8609" spans="1:8">
      <c r="A8609" s="82"/>
      <c r="B8609" s="82"/>
      <c r="C8609" s="84"/>
      <c r="D8609" s="83"/>
      <c r="E8609" s="81"/>
      <c r="F8609" s="81"/>
      <c r="G8609" s="81"/>
      <c r="H8609" s="84"/>
    </row>
    <row r="8610" spans="1:8">
      <c r="A8610" s="82"/>
      <c r="B8610" s="82"/>
      <c r="C8610" s="84"/>
      <c r="D8610" s="83"/>
      <c r="E8610" s="81"/>
      <c r="F8610" s="81"/>
      <c r="G8610" s="81"/>
      <c r="H8610" s="84"/>
    </row>
    <row r="8611" spans="1:8">
      <c r="A8611" s="82"/>
      <c r="B8611" s="82"/>
      <c r="C8611" s="84"/>
      <c r="D8611" s="83"/>
      <c r="E8611" s="81"/>
      <c r="F8611" s="81"/>
      <c r="G8611" s="81"/>
      <c r="H8611" s="84"/>
    </row>
    <row r="8612" spans="1:8">
      <c r="A8612" s="82"/>
      <c r="B8612" s="82"/>
      <c r="C8612" s="84"/>
      <c r="D8612" s="83"/>
      <c r="E8612" s="81"/>
      <c r="F8612" s="81"/>
      <c r="G8612" s="81"/>
      <c r="H8612" s="84"/>
    </row>
    <row r="8613" spans="1:8">
      <c r="A8613" s="82"/>
      <c r="B8613" s="82"/>
      <c r="C8613" s="84"/>
      <c r="D8613" s="83"/>
      <c r="E8613" s="81"/>
      <c r="F8613" s="81"/>
      <c r="G8613" s="81"/>
      <c r="H8613" s="84"/>
    </row>
    <row r="8614" spans="1:8">
      <c r="A8614" s="82"/>
      <c r="B8614" s="82"/>
      <c r="C8614" s="84"/>
      <c r="D8614" s="83"/>
      <c r="E8614" s="81"/>
      <c r="F8614" s="81"/>
      <c r="G8614" s="81"/>
      <c r="H8614" s="84"/>
    </row>
    <row r="8615" spans="1:8">
      <c r="A8615" s="82"/>
      <c r="B8615" s="82"/>
      <c r="C8615" s="84"/>
      <c r="D8615" s="83"/>
      <c r="E8615" s="81"/>
      <c r="F8615" s="81"/>
      <c r="G8615" s="81"/>
      <c r="H8615" s="84"/>
    </row>
    <row r="8616" spans="1:8">
      <c r="A8616" s="82"/>
      <c r="B8616" s="82"/>
      <c r="C8616" s="84"/>
      <c r="D8616" s="83"/>
      <c r="E8616" s="81"/>
      <c r="F8616" s="81"/>
      <c r="G8616" s="81"/>
      <c r="H8616" s="84"/>
    </row>
    <row r="8617" spans="1:8">
      <c r="A8617" s="82"/>
      <c r="B8617" s="82"/>
      <c r="C8617" s="84"/>
      <c r="D8617" s="83"/>
      <c r="E8617" s="81"/>
      <c r="F8617" s="81"/>
      <c r="G8617" s="81"/>
      <c r="H8617" s="84"/>
    </row>
    <row r="8618" spans="1:8">
      <c r="A8618" s="82"/>
      <c r="B8618" s="82"/>
      <c r="C8618" s="84"/>
      <c r="D8618" s="83"/>
      <c r="E8618" s="81"/>
      <c r="F8618" s="81"/>
      <c r="G8618" s="81"/>
      <c r="H8618" s="84"/>
    </row>
    <row r="8619" spans="1:8">
      <c r="A8619" s="82"/>
      <c r="B8619" s="82"/>
      <c r="C8619" s="84"/>
      <c r="D8619" s="83"/>
      <c r="E8619" s="81"/>
      <c r="F8619" s="81"/>
      <c r="G8619" s="81"/>
      <c r="H8619" s="84"/>
    </row>
    <row r="8620" spans="1:8">
      <c r="A8620" s="82"/>
      <c r="B8620" s="82"/>
      <c r="C8620" s="84"/>
      <c r="D8620" s="83"/>
      <c r="E8620" s="81"/>
      <c r="F8620" s="81"/>
      <c r="G8620" s="81"/>
      <c r="H8620" s="84"/>
    </row>
    <row r="8621" spans="1:8">
      <c r="A8621" s="82"/>
      <c r="B8621" s="82"/>
      <c r="C8621" s="84"/>
      <c r="D8621" s="83"/>
      <c r="E8621" s="81"/>
      <c r="F8621" s="81"/>
      <c r="G8621" s="81"/>
      <c r="H8621" s="84"/>
    </row>
    <row r="8622" spans="1:8">
      <c r="A8622" s="82"/>
      <c r="B8622" s="82"/>
      <c r="C8622" s="84"/>
      <c r="D8622" s="83"/>
      <c r="E8622" s="81"/>
      <c r="F8622" s="81"/>
      <c r="G8622" s="81"/>
      <c r="H8622" s="84"/>
    </row>
    <row r="8623" spans="1:8">
      <c r="A8623" s="82"/>
      <c r="B8623" s="82"/>
      <c r="C8623" s="84"/>
      <c r="D8623" s="83"/>
      <c r="E8623" s="81"/>
      <c r="F8623" s="81"/>
      <c r="G8623" s="81"/>
      <c r="H8623" s="84"/>
    </row>
    <row r="8624" spans="1:8">
      <c r="A8624" s="82"/>
      <c r="B8624" s="82"/>
      <c r="C8624" s="84"/>
      <c r="D8624" s="83"/>
      <c r="E8624" s="81"/>
      <c r="F8624" s="81"/>
      <c r="G8624" s="81"/>
      <c r="H8624" s="84"/>
    </row>
    <row r="8625" spans="1:8">
      <c r="A8625" s="82"/>
      <c r="B8625" s="82"/>
      <c r="C8625" s="84"/>
      <c r="D8625" s="83"/>
      <c r="E8625" s="81"/>
      <c r="F8625" s="81"/>
      <c r="G8625" s="81"/>
      <c r="H8625" s="84"/>
    </row>
    <row r="8626" spans="1:8">
      <c r="A8626" s="82"/>
      <c r="B8626" s="82"/>
      <c r="C8626" s="84"/>
      <c r="D8626" s="83"/>
      <c r="E8626" s="81"/>
      <c r="F8626" s="81"/>
      <c r="G8626" s="81"/>
      <c r="H8626" s="84"/>
    </row>
    <row r="8627" spans="1:8">
      <c r="A8627" s="82"/>
      <c r="B8627" s="82"/>
      <c r="C8627" s="84"/>
      <c r="D8627" s="83"/>
      <c r="E8627" s="81"/>
      <c r="F8627" s="81"/>
      <c r="G8627" s="81"/>
      <c r="H8627" s="84"/>
    </row>
    <row r="8628" spans="1:8">
      <c r="A8628" s="82"/>
      <c r="B8628" s="82"/>
      <c r="C8628" s="84"/>
      <c r="D8628" s="83"/>
      <c r="E8628" s="81"/>
      <c r="F8628" s="81"/>
      <c r="G8628" s="81"/>
      <c r="H8628" s="84"/>
    </row>
    <row r="8629" spans="1:8">
      <c r="A8629" s="82"/>
      <c r="B8629" s="82"/>
      <c r="C8629" s="84"/>
      <c r="D8629" s="83"/>
      <c r="E8629" s="81"/>
      <c r="F8629" s="81"/>
      <c r="G8629" s="81"/>
      <c r="H8629" s="84"/>
    </row>
    <row r="8630" spans="1:8">
      <c r="A8630" s="82"/>
      <c r="B8630" s="82"/>
      <c r="C8630" s="84"/>
      <c r="D8630" s="83"/>
      <c r="E8630" s="81"/>
      <c r="F8630" s="81"/>
      <c r="G8630" s="81"/>
      <c r="H8630" s="84"/>
    </row>
    <row r="8631" spans="1:8">
      <c r="A8631" s="82"/>
      <c r="B8631" s="82"/>
      <c r="C8631" s="84"/>
      <c r="D8631" s="83"/>
      <c r="E8631" s="81"/>
      <c r="F8631" s="81"/>
      <c r="G8631" s="81"/>
      <c r="H8631" s="84"/>
    </row>
    <row r="8632" spans="1:8">
      <c r="A8632" s="82"/>
      <c r="B8632" s="82"/>
      <c r="C8632" s="84"/>
      <c r="D8632" s="83"/>
      <c r="E8632" s="81"/>
      <c r="F8632" s="81"/>
      <c r="G8632" s="81"/>
      <c r="H8632" s="84"/>
    </row>
    <row r="8633" spans="1:8">
      <c r="A8633" s="82"/>
      <c r="B8633" s="82"/>
      <c r="C8633" s="84"/>
      <c r="D8633" s="83"/>
      <c r="E8633" s="81"/>
      <c r="F8633" s="81"/>
      <c r="G8633" s="81"/>
      <c r="H8633" s="84"/>
    </row>
    <row r="8634" spans="1:8">
      <c r="A8634" s="82"/>
      <c r="B8634" s="82"/>
      <c r="C8634" s="84"/>
      <c r="D8634" s="83"/>
      <c r="E8634" s="81"/>
      <c r="F8634" s="81"/>
      <c r="G8634" s="81"/>
      <c r="H8634" s="84"/>
    </row>
    <row r="8635" spans="1:8">
      <c r="A8635" s="82"/>
      <c r="B8635" s="82"/>
      <c r="C8635" s="84"/>
      <c r="D8635" s="83"/>
      <c r="E8635" s="81"/>
      <c r="F8635" s="81"/>
      <c r="G8635" s="81"/>
      <c r="H8635" s="84"/>
    </row>
    <row r="8636" spans="1:8">
      <c r="A8636" s="82"/>
      <c r="B8636" s="82"/>
      <c r="C8636" s="84"/>
      <c r="D8636" s="83"/>
      <c r="E8636" s="81"/>
      <c r="F8636" s="81"/>
      <c r="G8636" s="81"/>
      <c r="H8636" s="84"/>
    </row>
    <row r="8637" spans="1:8">
      <c r="A8637" s="82"/>
      <c r="B8637" s="82"/>
      <c r="C8637" s="84"/>
      <c r="D8637" s="83"/>
      <c r="E8637" s="81"/>
      <c r="F8637" s="81"/>
      <c r="G8637" s="81"/>
      <c r="H8637" s="84"/>
    </row>
    <row r="8638" spans="1:8">
      <c r="A8638" s="82"/>
      <c r="B8638" s="82"/>
      <c r="C8638" s="84"/>
      <c r="D8638" s="83"/>
      <c r="E8638" s="81"/>
      <c r="F8638" s="81"/>
      <c r="G8638" s="81"/>
      <c r="H8638" s="84"/>
    </row>
    <row r="8639" spans="1:8">
      <c r="A8639" s="82"/>
      <c r="B8639" s="82"/>
      <c r="C8639" s="84"/>
      <c r="D8639" s="83"/>
      <c r="E8639" s="81"/>
      <c r="F8639" s="81"/>
      <c r="G8639" s="81"/>
      <c r="H8639" s="84"/>
    </row>
    <row r="8640" spans="1:8">
      <c r="A8640" s="82"/>
      <c r="B8640" s="82"/>
      <c r="C8640" s="84"/>
      <c r="D8640" s="83"/>
      <c r="E8640" s="81"/>
      <c r="F8640" s="81"/>
      <c r="G8640" s="81"/>
      <c r="H8640" s="84"/>
    </row>
    <row r="8641" spans="1:8">
      <c r="A8641" s="82"/>
      <c r="B8641" s="82"/>
      <c r="C8641" s="84"/>
      <c r="D8641" s="83"/>
      <c r="E8641" s="81"/>
      <c r="F8641" s="81"/>
      <c r="G8641" s="81"/>
      <c r="H8641" s="84"/>
    </row>
    <row r="8642" spans="1:8">
      <c r="A8642" s="82"/>
      <c r="B8642" s="82"/>
      <c r="C8642" s="84"/>
      <c r="D8642" s="83"/>
      <c r="E8642" s="81"/>
      <c r="F8642" s="81"/>
      <c r="G8642" s="81"/>
      <c r="H8642" s="84"/>
    </row>
    <row r="8643" spans="1:8">
      <c r="A8643" s="82"/>
      <c r="B8643" s="82"/>
      <c r="C8643" s="84"/>
      <c r="D8643" s="83"/>
      <c r="E8643" s="81"/>
      <c r="F8643" s="81"/>
      <c r="G8643" s="81"/>
      <c r="H8643" s="84"/>
    </row>
    <row r="8644" spans="1:8">
      <c r="A8644" s="82"/>
      <c r="B8644" s="82"/>
      <c r="C8644" s="84"/>
      <c r="D8644" s="83"/>
      <c r="E8644" s="81"/>
      <c r="F8644" s="81"/>
      <c r="G8644" s="81"/>
      <c r="H8644" s="84"/>
    </row>
    <row r="8645" spans="1:8">
      <c r="A8645" s="82"/>
      <c r="B8645" s="82"/>
      <c r="C8645" s="84"/>
      <c r="D8645" s="83"/>
      <c r="E8645" s="81"/>
      <c r="F8645" s="81"/>
      <c r="G8645" s="81"/>
      <c r="H8645" s="84"/>
    </row>
    <row r="8646" spans="1:8">
      <c r="A8646" s="82"/>
      <c r="B8646" s="82"/>
      <c r="C8646" s="84"/>
      <c r="D8646" s="83"/>
      <c r="E8646" s="81"/>
      <c r="F8646" s="81"/>
      <c r="G8646" s="81"/>
      <c r="H8646" s="84"/>
    </row>
    <row r="8647" spans="1:8">
      <c r="A8647" s="82"/>
      <c r="B8647" s="82"/>
      <c r="C8647" s="84"/>
      <c r="D8647" s="83"/>
      <c r="E8647" s="81"/>
      <c r="F8647" s="81"/>
      <c r="G8647" s="81"/>
      <c r="H8647" s="84"/>
    </row>
    <row r="8648" spans="1:8">
      <c r="A8648" s="82"/>
      <c r="B8648" s="82"/>
      <c r="C8648" s="84"/>
      <c r="D8648" s="83"/>
      <c r="E8648" s="81"/>
      <c r="F8648" s="81"/>
      <c r="G8648" s="81"/>
      <c r="H8648" s="84"/>
    </row>
    <row r="8649" spans="1:8">
      <c r="A8649" s="82"/>
      <c r="B8649" s="82"/>
      <c r="C8649" s="84"/>
      <c r="D8649" s="83"/>
      <c r="E8649" s="81"/>
      <c r="F8649" s="81"/>
      <c r="G8649" s="81"/>
      <c r="H8649" s="84"/>
    </row>
    <row r="8650" spans="1:8">
      <c r="A8650" s="82"/>
      <c r="B8650" s="82"/>
      <c r="C8650" s="84"/>
      <c r="D8650" s="83"/>
      <c r="E8650" s="81"/>
      <c r="F8650" s="81"/>
      <c r="G8650" s="81"/>
      <c r="H8650" s="84"/>
    </row>
    <row r="8651" spans="1:8">
      <c r="A8651" s="82"/>
      <c r="B8651" s="82"/>
      <c r="C8651" s="84"/>
      <c r="D8651" s="83"/>
      <c r="E8651" s="81"/>
      <c r="F8651" s="81"/>
      <c r="G8651" s="81"/>
      <c r="H8651" s="84"/>
    </row>
    <row r="8652" spans="1:8">
      <c r="A8652" s="82"/>
      <c r="B8652" s="82"/>
      <c r="C8652" s="84"/>
      <c r="D8652" s="83"/>
      <c r="E8652" s="81"/>
      <c r="F8652" s="81"/>
      <c r="G8652" s="81"/>
      <c r="H8652" s="84"/>
    </row>
    <row r="8653" spans="1:8">
      <c r="A8653" s="82"/>
      <c r="B8653" s="82"/>
      <c r="C8653" s="84"/>
      <c r="D8653" s="83"/>
      <c r="E8653" s="81"/>
      <c r="F8653" s="81"/>
      <c r="G8653" s="81"/>
      <c r="H8653" s="84"/>
    </row>
    <row r="8654" spans="1:8">
      <c r="A8654" s="82"/>
      <c r="B8654" s="82"/>
      <c r="C8654" s="84"/>
      <c r="D8654" s="83"/>
      <c r="E8654" s="81"/>
      <c r="F8654" s="81"/>
      <c r="G8654" s="81"/>
      <c r="H8654" s="84"/>
    </row>
    <row r="8655" spans="1:8">
      <c r="A8655" s="82"/>
      <c r="B8655" s="82"/>
      <c r="C8655" s="84"/>
      <c r="D8655" s="83"/>
      <c r="E8655" s="81"/>
      <c r="F8655" s="81"/>
      <c r="G8655" s="81"/>
      <c r="H8655" s="84"/>
    </row>
    <row r="8656" spans="1:8">
      <c r="A8656" s="82"/>
      <c r="B8656" s="82"/>
      <c r="C8656" s="84"/>
      <c r="D8656" s="83"/>
      <c r="E8656" s="81"/>
      <c r="F8656" s="81"/>
      <c r="G8656" s="81"/>
      <c r="H8656" s="84"/>
    </row>
    <row r="8657" spans="1:8">
      <c r="A8657" s="82"/>
      <c r="B8657" s="82"/>
      <c r="C8657" s="84"/>
      <c r="D8657" s="83"/>
      <c r="E8657" s="81"/>
      <c r="F8657" s="81"/>
      <c r="G8657" s="81"/>
      <c r="H8657" s="84"/>
    </row>
    <row r="8658" spans="1:8">
      <c r="A8658" s="82"/>
      <c r="B8658" s="82"/>
      <c r="C8658" s="84"/>
      <c r="D8658" s="83"/>
      <c r="E8658" s="81"/>
      <c r="F8658" s="81"/>
      <c r="G8658" s="81"/>
      <c r="H8658" s="84"/>
    </row>
    <row r="8659" spans="1:8">
      <c r="A8659" s="82"/>
      <c r="B8659" s="82"/>
      <c r="C8659" s="84"/>
      <c r="D8659" s="83"/>
      <c r="E8659" s="81"/>
      <c r="F8659" s="81"/>
      <c r="G8659" s="81"/>
      <c r="H8659" s="84"/>
    </row>
    <row r="8660" spans="1:8">
      <c r="A8660" s="82"/>
      <c r="B8660" s="82"/>
      <c r="C8660" s="84"/>
      <c r="D8660" s="83"/>
      <c r="E8660" s="81"/>
      <c r="F8660" s="81"/>
      <c r="G8660" s="81"/>
      <c r="H8660" s="84"/>
    </row>
    <row r="8661" spans="1:8">
      <c r="A8661" s="82"/>
      <c r="B8661" s="82"/>
      <c r="C8661" s="84"/>
      <c r="D8661" s="83"/>
      <c r="E8661" s="81"/>
      <c r="F8661" s="81"/>
      <c r="G8661" s="81"/>
      <c r="H8661" s="84"/>
    </row>
    <row r="8662" spans="1:8">
      <c r="A8662" s="82"/>
      <c r="B8662" s="82"/>
      <c r="C8662" s="84"/>
      <c r="D8662" s="83"/>
      <c r="E8662" s="81"/>
      <c r="F8662" s="81"/>
      <c r="G8662" s="81"/>
      <c r="H8662" s="84"/>
    </row>
    <row r="8663" spans="1:8">
      <c r="A8663" s="82"/>
      <c r="B8663" s="82"/>
      <c r="C8663" s="84"/>
      <c r="D8663" s="83"/>
      <c r="E8663" s="81"/>
      <c r="F8663" s="81"/>
      <c r="G8663" s="81"/>
      <c r="H8663" s="84"/>
    </row>
    <row r="8664" spans="1:8">
      <c r="A8664" s="82"/>
      <c r="B8664" s="82"/>
      <c r="C8664" s="84"/>
      <c r="D8664" s="83"/>
      <c r="E8664" s="81"/>
      <c r="F8664" s="81"/>
      <c r="G8664" s="81"/>
      <c r="H8664" s="84"/>
    </row>
    <row r="8665" spans="1:8">
      <c r="A8665" s="82"/>
      <c r="B8665" s="82"/>
      <c r="C8665" s="84"/>
      <c r="D8665" s="83"/>
      <c r="E8665" s="81"/>
      <c r="F8665" s="81"/>
      <c r="G8665" s="81"/>
      <c r="H8665" s="84"/>
    </row>
    <row r="8666" spans="1:8">
      <c r="A8666" s="82"/>
      <c r="B8666" s="82"/>
      <c r="C8666" s="84"/>
      <c r="D8666" s="83"/>
      <c r="E8666" s="81"/>
      <c r="F8666" s="81"/>
      <c r="G8666" s="81"/>
      <c r="H8666" s="84"/>
    </row>
    <row r="8667" spans="1:8">
      <c r="A8667" s="82"/>
      <c r="B8667" s="82"/>
      <c r="C8667" s="84"/>
      <c r="D8667" s="83"/>
      <c r="E8667" s="81"/>
      <c r="F8667" s="81"/>
      <c r="G8667" s="81"/>
      <c r="H8667" s="84"/>
    </row>
    <row r="8668" spans="1:8">
      <c r="A8668" s="82"/>
      <c r="B8668" s="82"/>
      <c r="C8668" s="84"/>
      <c r="D8668" s="83"/>
      <c r="E8668" s="81"/>
      <c r="F8668" s="81"/>
      <c r="G8668" s="81"/>
      <c r="H8668" s="84"/>
    </row>
    <row r="8669" spans="1:8">
      <c r="A8669" s="82"/>
      <c r="B8669" s="82"/>
      <c r="C8669" s="84"/>
      <c r="D8669" s="83"/>
      <c r="E8669" s="81"/>
      <c r="F8669" s="81"/>
      <c r="G8669" s="81"/>
      <c r="H8669" s="84"/>
    </row>
    <row r="8670" spans="1:8">
      <c r="A8670" s="82"/>
      <c r="B8670" s="82"/>
      <c r="C8670" s="84"/>
      <c r="D8670" s="83"/>
      <c r="E8670" s="81"/>
      <c r="F8670" s="81"/>
      <c r="G8670" s="81"/>
      <c r="H8670" s="84"/>
    </row>
    <row r="8671" spans="1:8">
      <c r="A8671" s="82"/>
      <c r="B8671" s="82"/>
      <c r="C8671" s="84"/>
      <c r="D8671" s="83"/>
      <c r="E8671" s="81"/>
      <c r="F8671" s="81"/>
      <c r="G8671" s="81"/>
      <c r="H8671" s="84"/>
    </row>
    <row r="8672" spans="1:8">
      <c r="A8672" s="82"/>
      <c r="B8672" s="82"/>
      <c r="C8672" s="84"/>
      <c r="D8672" s="83"/>
      <c r="E8672" s="81"/>
      <c r="F8672" s="81"/>
      <c r="G8672" s="81"/>
      <c r="H8672" s="84"/>
    </row>
    <row r="8673" spans="1:8">
      <c r="A8673" s="82"/>
      <c r="B8673" s="82"/>
      <c r="C8673" s="84"/>
      <c r="D8673" s="83"/>
      <c r="E8673" s="81"/>
      <c r="F8673" s="81"/>
      <c r="G8673" s="81"/>
      <c r="H8673" s="84"/>
    </row>
    <row r="8674" spans="1:8">
      <c r="A8674" s="82"/>
      <c r="B8674" s="82"/>
      <c r="C8674" s="84"/>
      <c r="D8674" s="83"/>
      <c r="E8674" s="81"/>
      <c r="F8674" s="81"/>
      <c r="G8674" s="81"/>
      <c r="H8674" s="84"/>
    </row>
    <row r="8675" spans="1:8">
      <c r="A8675" s="82"/>
      <c r="B8675" s="82"/>
      <c r="C8675" s="84"/>
      <c r="D8675" s="83"/>
      <c r="E8675" s="81"/>
      <c r="F8675" s="81"/>
      <c r="G8675" s="81"/>
      <c r="H8675" s="84"/>
    </row>
    <row r="8676" spans="1:8">
      <c r="A8676" s="82"/>
      <c r="B8676" s="82"/>
      <c r="C8676" s="84"/>
      <c r="D8676" s="83"/>
      <c r="E8676" s="81"/>
      <c r="F8676" s="81"/>
      <c r="G8676" s="81"/>
      <c r="H8676" s="84"/>
    </row>
    <row r="8677" spans="1:8">
      <c r="A8677" s="82"/>
      <c r="B8677" s="82"/>
      <c r="C8677" s="84"/>
      <c r="D8677" s="83"/>
      <c r="E8677" s="81"/>
      <c r="F8677" s="81"/>
      <c r="G8677" s="81"/>
      <c r="H8677" s="84"/>
    </row>
    <row r="8678" spans="1:8">
      <c r="A8678" s="82"/>
      <c r="B8678" s="82"/>
      <c r="C8678" s="84"/>
      <c r="D8678" s="83"/>
      <c r="E8678" s="81"/>
      <c r="F8678" s="81"/>
      <c r="G8678" s="81"/>
      <c r="H8678" s="84"/>
    </row>
    <row r="8679" spans="1:8">
      <c r="A8679" s="82"/>
      <c r="B8679" s="82"/>
      <c r="C8679" s="84"/>
      <c r="D8679" s="83"/>
      <c r="E8679" s="81"/>
      <c r="F8679" s="81"/>
      <c r="G8679" s="81"/>
      <c r="H8679" s="84"/>
    </row>
    <row r="8680" spans="1:8">
      <c r="A8680" s="82"/>
      <c r="B8680" s="82"/>
      <c r="C8680" s="84"/>
      <c r="D8680" s="83"/>
      <c r="E8680" s="81"/>
      <c r="F8680" s="81"/>
      <c r="G8680" s="81"/>
      <c r="H8680" s="84"/>
    </row>
    <row r="8681" spans="1:8">
      <c r="A8681" s="82"/>
      <c r="B8681" s="82"/>
      <c r="C8681" s="84"/>
      <c r="D8681" s="83"/>
      <c r="E8681" s="81"/>
      <c r="F8681" s="81"/>
      <c r="G8681" s="81"/>
      <c r="H8681" s="84"/>
    </row>
    <row r="8682" spans="1:8">
      <c r="A8682" s="82"/>
      <c r="B8682" s="82"/>
      <c r="C8682" s="84"/>
      <c r="D8682" s="83"/>
      <c r="E8682" s="81"/>
      <c r="F8682" s="81"/>
      <c r="G8682" s="81"/>
      <c r="H8682" s="84"/>
    </row>
    <row r="8683" spans="1:8">
      <c r="A8683" s="82"/>
      <c r="B8683" s="82"/>
      <c r="C8683" s="84"/>
      <c r="D8683" s="83"/>
      <c r="E8683" s="81"/>
      <c r="F8683" s="81"/>
      <c r="G8683" s="81"/>
      <c r="H8683" s="84"/>
    </row>
    <row r="8684" spans="1:8">
      <c r="A8684" s="82"/>
      <c r="B8684" s="82"/>
      <c r="C8684" s="84"/>
      <c r="D8684" s="83"/>
      <c r="E8684" s="81"/>
      <c r="F8684" s="81"/>
      <c r="G8684" s="81"/>
      <c r="H8684" s="84"/>
    </row>
    <row r="8685" spans="1:8">
      <c r="A8685" s="82"/>
      <c r="B8685" s="82"/>
      <c r="C8685" s="84"/>
      <c r="D8685" s="83"/>
      <c r="E8685" s="81"/>
      <c r="F8685" s="81"/>
      <c r="G8685" s="81"/>
      <c r="H8685" s="84"/>
    </row>
    <row r="8686" spans="1:8">
      <c r="A8686" s="82"/>
      <c r="B8686" s="82"/>
      <c r="C8686" s="84"/>
      <c r="D8686" s="83"/>
      <c r="E8686" s="81"/>
      <c r="F8686" s="81"/>
      <c r="G8686" s="81"/>
      <c r="H8686" s="84"/>
    </row>
    <row r="8687" spans="1:8">
      <c r="A8687" s="82"/>
      <c r="B8687" s="82"/>
      <c r="C8687" s="84"/>
      <c r="D8687" s="83"/>
      <c r="E8687" s="81"/>
      <c r="F8687" s="81"/>
      <c r="G8687" s="81"/>
      <c r="H8687" s="84"/>
    </row>
    <row r="8688" spans="1:8">
      <c r="A8688" s="82"/>
      <c r="B8688" s="82"/>
      <c r="C8688" s="84"/>
      <c r="D8688" s="83"/>
      <c r="E8688" s="81"/>
      <c r="F8688" s="81"/>
      <c r="G8688" s="81"/>
      <c r="H8688" s="84"/>
    </row>
    <row r="8689" spans="1:8">
      <c r="A8689" s="82"/>
      <c r="B8689" s="82"/>
      <c r="C8689" s="84"/>
      <c r="D8689" s="83"/>
      <c r="E8689" s="81"/>
      <c r="F8689" s="81"/>
      <c r="G8689" s="81"/>
      <c r="H8689" s="84"/>
    </row>
    <row r="8690" spans="1:8">
      <c r="A8690" s="82"/>
      <c r="B8690" s="82"/>
      <c r="C8690" s="84"/>
      <c r="D8690" s="83"/>
      <c r="E8690" s="81"/>
      <c r="F8690" s="81"/>
      <c r="G8690" s="81"/>
      <c r="H8690" s="84"/>
    </row>
    <row r="8691" spans="1:8">
      <c r="A8691" s="82"/>
      <c r="B8691" s="82"/>
      <c r="C8691" s="84"/>
      <c r="D8691" s="83"/>
      <c r="E8691" s="81"/>
      <c r="F8691" s="81"/>
      <c r="G8691" s="81"/>
      <c r="H8691" s="84"/>
    </row>
    <row r="8692" spans="1:8">
      <c r="A8692" s="82"/>
      <c r="B8692" s="82"/>
      <c r="C8692" s="84"/>
      <c r="D8692" s="83"/>
      <c r="E8692" s="81"/>
      <c r="F8692" s="81"/>
      <c r="G8692" s="81"/>
      <c r="H8692" s="84"/>
    </row>
    <row r="8693" spans="1:8">
      <c r="A8693" s="82"/>
      <c r="B8693" s="82"/>
      <c r="C8693" s="84"/>
      <c r="D8693" s="83"/>
      <c r="E8693" s="81"/>
      <c r="F8693" s="81"/>
      <c r="G8693" s="81"/>
      <c r="H8693" s="84"/>
    </row>
    <row r="8694" spans="1:8">
      <c r="A8694" s="82"/>
      <c r="B8694" s="82"/>
      <c r="C8694" s="84"/>
      <c r="D8694" s="83"/>
      <c r="E8694" s="81"/>
      <c r="F8694" s="81"/>
      <c r="G8694" s="81"/>
      <c r="H8694" s="84"/>
    </row>
    <row r="8695" spans="1:8">
      <c r="A8695" s="82"/>
      <c r="B8695" s="82"/>
      <c r="C8695" s="84"/>
      <c r="D8695" s="83"/>
      <c r="E8695" s="81"/>
      <c r="F8695" s="81"/>
      <c r="G8695" s="81"/>
      <c r="H8695" s="84"/>
    </row>
    <row r="8696" spans="1:8">
      <c r="A8696" s="82"/>
      <c r="B8696" s="82"/>
      <c r="C8696" s="84"/>
      <c r="D8696" s="83"/>
      <c r="E8696" s="81"/>
      <c r="F8696" s="81"/>
      <c r="G8696" s="81"/>
      <c r="H8696" s="84"/>
    </row>
    <row r="8697" spans="1:8">
      <c r="A8697" s="82"/>
      <c r="B8697" s="82"/>
      <c r="C8697" s="84"/>
      <c r="D8697" s="83"/>
      <c r="E8697" s="81"/>
      <c r="F8697" s="81"/>
      <c r="G8697" s="81"/>
      <c r="H8697" s="84"/>
    </row>
    <row r="8698" spans="1:8">
      <c r="A8698" s="82"/>
      <c r="B8698" s="82"/>
      <c r="C8698" s="84"/>
      <c r="D8698" s="83"/>
      <c r="E8698" s="81"/>
      <c r="F8698" s="81"/>
      <c r="G8698" s="81"/>
      <c r="H8698" s="84"/>
    </row>
    <row r="8699" spans="1:8">
      <c r="A8699" s="82"/>
      <c r="B8699" s="82"/>
      <c r="C8699" s="84"/>
      <c r="D8699" s="83"/>
      <c r="E8699" s="81"/>
      <c r="F8699" s="81"/>
      <c r="G8699" s="81"/>
      <c r="H8699" s="84"/>
    </row>
    <row r="8700" spans="1:8">
      <c r="A8700" s="82"/>
      <c r="B8700" s="82"/>
      <c r="C8700" s="84"/>
      <c r="D8700" s="83"/>
      <c r="E8700" s="81"/>
      <c r="F8700" s="81"/>
      <c r="G8700" s="81"/>
      <c r="H8700" s="84"/>
    </row>
    <row r="8701" spans="1:8">
      <c r="A8701" s="82"/>
      <c r="B8701" s="82"/>
      <c r="C8701" s="84"/>
      <c r="D8701" s="83"/>
      <c r="E8701" s="81"/>
      <c r="F8701" s="81"/>
      <c r="G8701" s="81"/>
      <c r="H8701" s="84"/>
    </row>
    <row r="8702" spans="1:8">
      <c r="A8702" s="82"/>
      <c r="B8702" s="82"/>
      <c r="C8702" s="84"/>
      <c r="D8702" s="83"/>
      <c r="E8702" s="81"/>
      <c r="F8702" s="81"/>
      <c r="G8702" s="81"/>
      <c r="H8702" s="84"/>
    </row>
    <row r="8703" spans="1:8">
      <c r="A8703" s="82"/>
      <c r="B8703" s="82"/>
      <c r="C8703" s="84"/>
      <c r="D8703" s="83"/>
      <c r="E8703" s="81"/>
      <c r="F8703" s="81"/>
      <c r="G8703" s="81"/>
      <c r="H8703" s="84"/>
    </row>
    <row r="8704" spans="1:8">
      <c r="A8704" s="82"/>
      <c r="B8704" s="82"/>
      <c r="C8704" s="84"/>
      <c r="D8704" s="83"/>
      <c r="E8704" s="81"/>
      <c r="F8704" s="81"/>
      <c r="G8704" s="81"/>
      <c r="H8704" s="84"/>
    </row>
    <row r="8705" spans="1:8">
      <c r="A8705" s="82"/>
      <c r="B8705" s="82"/>
      <c r="C8705" s="84"/>
      <c r="D8705" s="83"/>
      <c r="E8705" s="81"/>
      <c r="F8705" s="81"/>
      <c r="G8705" s="81"/>
      <c r="H8705" s="84"/>
    </row>
    <row r="8706" spans="1:8">
      <c r="A8706" s="82"/>
      <c r="B8706" s="82"/>
      <c r="C8706" s="84"/>
      <c r="D8706" s="83"/>
      <c r="E8706" s="81"/>
      <c r="F8706" s="81"/>
      <c r="G8706" s="81"/>
      <c r="H8706" s="84"/>
    </row>
    <row r="8707" spans="1:8">
      <c r="A8707" s="82"/>
      <c r="B8707" s="82"/>
      <c r="C8707" s="84"/>
      <c r="D8707" s="83"/>
      <c r="E8707" s="81"/>
      <c r="F8707" s="81"/>
      <c r="G8707" s="81"/>
      <c r="H8707" s="84"/>
    </row>
    <row r="8708" spans="1:8">
      <c r="A8708" s="82"/>
      <c r="B8708" s="82"/>
      <c r="C8708" s="84"/>
      <c r="D8708" s="83"/>
      <c r="E8708" s="81"/>
      <c r="F8708" s="81"/>
      <c r="G8708" s="81"/>
      <c r="H8708" s="84"/>
    </row>
    <row r="8709" spans="1:8">
      <c r="A8709" s="82"/>
      <c r="B8709" s="82"/>
      <c r="C8709" s="84"/>
      <c r="D8709" s="83"/>
      <c r="E8709" s="81"/>
      <c r="F8709" s="81"/>
      <c r="G8709" s="81"/>
      <c r="H8709" s="84"/>
    </row>
    <row r="8710" spans="1:8">
      <c r="A8710" s="82"/>
      <c r="B8710" s="82"/>
      <c r="C8710" s="84"/>
      <c r="D8710" s="83"/>
      <c r="E8710" s="81"/>
      <c r="F8710" s="81"/>
      <c r="G8710" s="81"/>
      <c r="H8710" s="84"/>
    </row>
    <row r="8711" spans="1:8">
      <c r="A8711" s="82"/>
      <c r="B8711" s="82"/>
      <c r="C8711" s="84"/>
      <c r="D8711" s="83"/>
      <c r="E8711" s="81"/>
      <c r="F8711" s="81"/>
      <c r="G8711" s="81"/>
      <c r="H8711" s="84"/>
    </row>
    <row r="8712" spans="1:8">
      <c r="A8712" s="82"/>
      <c r="B8712" s="82"/>
      <c r="C8712" s="84"/>
      <c r="D8712" s="83"/>
      <c r="E8712" s="81"/>
      <c r="F8712" s="81"/>
      <c r="G8712" s="81"/>
      <c r="H8712" s="84"/>
    </row>
    <row r="8713" spans="1:8">
      <c r="A8713" s="82"/>
      <c r="B8713" s="82"/>
      <c r="C8713" s="84"/>
      <c r="D8713" s="83"/>
      <c r="E8713" s="81"/>
      <c r="F8713" s="81"/>
      <c r="G8713" s="81"/>
      <c r="H8713" s="84"/>
    </row>
    <row r="8714" spans="1:8">
      <c r="A8714" s="82"/>
      <c r="B8714" s="82"/>
      <c r="C8714" s="84"/>
      <c r="D8714" s="83"/>
      <c r="E8714" s="81"/>
      <c r="F8714" s="81"/>
      <c r="G8714" s="81"/>
      <c r="H8714" s="84"/>
    </row>
    <row r="8715" spans="1:8">
      <c r="A8715" s="82"/>
      <c r="B8715" s="82"/>
      <c r="C8715" s="84"/>
      <c r="D8715" s="83"/>
      <c r="E8715" s="81"/>
      <c r="F8715" s="81"/>
      <c r="G8715" s="81"/>
      <c r="H8715" s="84"/>
    </row>
    <row r="8716" spans="1:8">
      <c r="A8716" s="82"/>
      <c r="B8716" s="82"/>
      <c r="C8716" s="84"/>
      <c r="D8716" s="83"/>
      <c r="E8716" s="81"/>
      <c r="F8716" s="81"/>
      <c r="G8716" s="81"/>
      <c r="H8716" s="84"/>
    </row>
    <row r="8717" spans="1:8">
      <c r="A8717" s="82"/>
      <c r="B8717" s="82"/>
      <c r="C8717" s="84"/>
      <c r="D8717" s="83"/>
      <c r="E8717" s="81"/>
      <c r="F8717" s="81"/>
      <c r="G8717" s="81"/>
      <c r="H8717" s="84"/>
    </row>
    <row r="8718" spans="1:8">
      <c r="A8718" s="82"/>
      <c r="B8718" s="82"/>
      <c r="C8718" s="84"/>
      <c r="D8718" s="83"/>
      <c r="E8718" s="81"/>
      <c r="F8718" s="81"/>
      <c r="G8718" s="81"/>
      <c r="H8718" s="84"/>
    </row>
    <row r="8719" spans="1:8">
      <c r="A8719" s="82"/>
      <c r="B8719" s="82"/>
      <c r="C8719" s="84"/>
      <c r="D8719" s="83"/>
      <c r="E8719" s="81"/>
      <c r="F8719" s="81"/>
      <c r="G8719" s="81"/>
      <c r="H8719" s="84"/>
    </row>
    <row r="8720" spans="1:8">
      <c r="A8720" s="82"/>
      <c r="B8720" s="82"/>
      <c r="C8720" s="84"/>
      <c r="D8720" s="83"/>
      <c r="E8720" s="81"/>
      <c r="F8720" s="81"/>
      <c r="G8720" s="81"/>
      <c r="H8720" s="84"/>
    </row>
    <row r="8721" spans="1:8">
      <c r="A8721" s="82"/>
      <c r="B8721" s="82"/>
      <c r="C8721" s="84"/>
      <c r="D8721" s="83"/>
      <c r="E8721" s="81"/>
      <c r="F8721" s="81"/>
      <c r="G8721" s="81"/>
      <c r="H8721" s="84"/>
    </row>
    <row r="8722" spans="1:8">
      <c r="A8722" s="82"/>
      <c r="B8722" s="82"/>
      <c r="C8722" s="84"/>
      <c r="D8722" s="83"/>
      <c r="E8722" s="81"/>
      <c r="F8722" s="81"/>
      <c r="G8722" s="81"/>
      <c r="H8722" s="84"/>
    </row>
    <row r="8723" spans="1:8">
      <c r="A8723" s="82"/>
      <c r="B8723" s="82"/>
      <c r="C8723" s="84"/>
      <c r="D8723" s="83"/>
      <c r="E8723" s="81"/>
      <c r="F8723" s="81"/>
      <c r="G8723" s="81"/>
      <c r="H8723" s="84"/>
    </row>
    <row r="8724" spans="1:8">
      <c r="A8724" s="82"/>
      <c r="B8724" s="82"/>
      <c r="C8724" s="84"/>
      <c r="D8724" s="83"/>
      <c r="E8724" s="81"/>
      <c r="F8724" s="81"/>
      <c r="G8724" s="81"/>
      <c r="H8724" s="84"/>
    </row>
    <row r="8725" spans="1:8">
      <c r="A8725" s="82"/>
      <c r="B8725" s="82"/>
      <c r="C8725" s="84"/>
      <c r="D8725" s="83"/>
      <c r="E8725" s="81"/>
      <c r="F8725" s="81"/>
      <c r="G8725" s="81"/>
      <c r="H8725" s="84"/>
    </row>
    <row r="8726" spans="1:8">
      <c r="A8726" s="82"/>
      <c r="B8726" s="82"/>
      <c r="C8726" s="84"/>
      <c r="D8726" s="83"/>
      <c r="E8726" s="81"/>
      <c r="F8726" s="81"/>
      <c r="G8726" s="81"/>
      <c r="H8726" s="84"/>
    </row>
    <row r="8727" spans="1:8">
      <c r="A8727" s="82"/>
      <c r="B8727" s="82"/>
      <c r="C8727" s="84"/>
      <c r="D8727" s="83"/>
      <c r="E8727" s="81"/>
      <c r="F8727" s="81"/>
      <c r="G8727" s="81"/>
      <c r="H8727" s="84"/>
    </row>
    <row r="8728" spans="1:8">
      <c r="A8728" s="82"/>
      <c r="B8728" s="82"/>
      <c r="C8728" s="84"/>
      <c r="D8728" s="83"/>
      <c r="E8728" s="81"/>
      <c r="F8728" s="81"/>
      <c r="G8728" s="81"/>
      <c r="H8728" s="84"/>
    </row>
    <row r="8729" spans="1:8">
      <c r="A8729" s="82"/>
      <c r="B8729" s="82"/>
      <c r="C8729" s="84"/>
      <c r="D8729" s="83"/>
      <c r="E8729" s="81"/>
      <c r="F8729" s="81"/>
      <c r="G8729" s="81"/>
      <c r="H8729" s="84"/>
    </row>
    <row r="8730" spans="1:8">
      <c r="A8730" s="82"/>
      <c r="B8730" s="82"/>
      <c r="C8730" s="84"/>
      <c r="D8730" s="83"/>
      <c r="E8730" s="81"/>
      <c r="F8730" s="81"/>
      <c r="G8730" s="81"/>
      <c r="H8730" s="84"/>
    </row>
    <row r="8731" spans="1:8">
      <c r="A8731" s="82"/>
      <c r="B8731" s="82"/>
      <c r="C8731" s="84"/>
      <c r="D8731" s="83"/>
      <c r="E8731" s="81"/>
      <c r="F8731" s="81"/>
      <c r="G8731" s="81"/>
      <c r="H8731" s="84"/>
    </row>
    <row r="8732" spans="1:8">
      <c r="A8732" s="82"/>
      <c r="B8732" s="82"/>
      <c r="C8732" s="84"/>
      <c r="D8732" s="83"/>
      <c r="E8732" s="81"/>
      <c r="F8732" s="81"/>
      <c r="G8732" s="81"/>
      <c r="H8732" s="84"/>
    </row>
    <row r="8733" spans="1:8">
      <c r="A8733" s="82"/>
      <c r="B8733" s="82"/>
      <c r="C8733" s="84"/>
      <c r="D8733" s="83"/>
      <c r="E8733" s="81"/>
      <c r="F8733" s="81"/>
      <c r="G8733" s="81"/>
      <c r="H8733" s="84"/>
    </row>
    <row r="8734" spans="1:8">
      <c r="A8734" s="82"/>
      <c r="B8734" s="82"/>
      <c r="C8734" s="84"/>
      <c r="D8734" s="83"/>
      <c r="E8734" s="81"/>
      <c r="F8734" s="81"/>
      <c r="G8734" s="81"/>
      <c r="H8734" s="84"/>
    </row>
    <row r="8735" spans="1:8">
      <c r="A8735" s="82"/>
      <c r="B8735" s="82"/>
      <c r="C8735" s="84"/>
      <c r="D8735" s="83"/>
      <c r="E8735" s="81"/>
      <c r="F8735" s="81"/>
      <c r="G8735" s="81"/>
      <c r="H8735" s="84"/>
    </row>
    <row r="8736" spans="1:8">
      <c r="A8736" s="82"/>
      <c r="B8736" s="82"/>
      <c r="C8736" s="84"/>
      <c r="D8736" s="83"/>
      <c r="E8736" s="81"/>
      <c r="F8736" s="81"/>
      <c r="G8736" s="81"/>
      <c r="H8736" s="84"/>
    </row>
    <row r="8737" spans="1:8">
      <c r="A8737" s="82"/>
      <c r="B8737" s="82"/>
      <c r="C8737" s="84"/>
      <c r="D8737" s="83"/>
      <c r="E8737" s="81"/>
      <c r="F8737" s="81"/>
      <c r="G8737" s="81"/>
      <c r="H8737" s="84"/>
    </row>
    <row r="8738" spans="1:8">
      <c r="A8738" s="82"/>
      <c r="B8738" s="82"/>
      <c r="C8738" s="84"/>
      <c r="D8738" s="83"/>
      <c r="E8738" s="81"/>
      <c r="F8738" s="81"/>
      <c r="G8738" s="81"/>
      <c r="H8738" s="84"/>
    </row>
    <row r="8739" spans="1:8">
      <c r="A8739" s="82"/>
      <c r="B8739" s="82"/>
      <c r="C8739" s="84"/>
      <c r="D8739" s="83"/>
      <c r="E8739" s="81"/>
      <c r="F8739" s="81"/>
      <c r="G8739" s="81"/>
      <c r="H8739" s="84"/>
    </row>
    <row r="8740" spans="1:8">
      <c r="A8740" s="82"/>
      <c r="B8740" s="82"/>
      <c r="C8740" s="84"/>
      <c r="D8740" s="83"/>
      <c r="E8740" s="81"/>
      <c r="F8740" s="81"/>
      <c r="G8740" s="81"/>
      <c r="H8740" s="84"/>
    </row>
    <row r="8741" spans="1:8">
      <c r="A8741" s="82"/>
      <c r="B8741" s="82"/>
      <c r="C8741" s="84"/>
      <c r="D8741" s="83"/>
      <c r="E8741" s="81"/>
      <c r="F8741" s="81"/>
      <c r="G8741" s="81"/>
      <c r="H8741" s="84"/>
    </row>
    <row r="8742" spans="1:8">
      <c r="A8742" s="82"/>
      <c r="B8742" s="82"/>
      <c r="C8742" s="84"/>
      <c r="D8742" s="83"/>
      <c r="E8742" s="81"/>
      <c r="F8742" s="81"/>
      <c r="G8742" s="81"/>
      <c r="H8742" s="84"/>
    </row>
    <row r="8743" spans="1:8">
      <c r="A8743" s="82"/>
      <c r="B8743" s="82"/>
      <c r="C8743" s="84"/>
      <c r="D8743" s="83"/>
      <c r="E8743" s="81"/>
      <c r="F8743" s="81"/>
      <c r="G8743" s="81"/>
      <c r="H8743" s="84"/>
    </row>
    <row r="8744" spans="1:8">
      <c r="A8744" s="82"/>
      <c r="B8744" s="82"/>
      <c r="C8744" s="84"/>
      <c r="D8744" s="83"/>
      <c r="E8744" s="81"/>
      <c r="F8744" s="81"/>
      <c r="G8744" s="81"/>
      <c r="H8744" s="84"/>
    </row>
    <row r="8745" spans="1:8">
      <c r="A8745" s="82"/>
      <c r="B8745" s="82"/>
      <c r="C8745" s="84"/>
      <c r="D8745" s="83"/>
      <c r="E8745" s="81"/>
      <c r="F8745" s="81"/>
      <c r="G8745" s="81"/>
      <c r="H8745" s="84"/>
    </row>
    <row r="8746" spans="1:8">
      <c r="A8746" s="82"/>
      <c r="B8746" s="82"/>
      <c r="C8746" s="84"/>
      <c r="D8746" s="83"/>
      <c r="E8746" s="81"/>
      <c r="F8746" s="81"/>
      <c r="G8746" s="81"/>
      <c r="H8746" s="84"/>
    </row>
    <row r="8747" spans="1:8">
      <c r="A8747" s="82"/>
      <c r="B8747" s="82"/>
      <c r="C8747" s="84"/>
      <c r="D8747" s="83"/>
      <c r="E8747" s="81"/>
      <c r="F8747" s="81"/>
      <c r="G8747" s="81"/>
      <c r="H8747" s="84"/>
    </row>
    <row r="8748" spans="1:8">
      <c r="A8748" s="82"/>
      <c r="B8748" s="82"/>
      <c r="C8748" s="84"/>
      <c r="D8748" s="83"/>
      <c r="E8748" s="81"/>
      <c r="F8748" s="81"/>
      <c r="G8748" s="81"/>
      <c r="H8748" s="84"/>
    </row>
    <row r="8749" spans="1:8">
      <c r="A8749" s="82"/>
      <c r="B8749" s="82"/>
      <c r="C8749" s="84"/>
      <c r="D8749" s="83"/>
      <c r="E8749" s="81"/>
      <c r="F8749" s="81"/>
      <c r="G8749" s="81"/>
      <c r="H8749" s="84"/>
    </row>
    <row r="8750" spans="1:8">
      <c r="A8750" s="82"/>
      <c r="B8750" s="82"/>
      <c r="C8750" s="84"/>
      <c r="D8750" s="83"/>
      <c r="E8750" s="81"/>
      <c r="F8750" s="81"/>
      <c r="G8750" s="81"/>
      <c r="H8750" s="84"/>
    </row>
    <row r="8751" spans="1:8">
      <c r="A8751" s="82"/>
      <c r="B8751" s="82"/>
      <c r="C8751" s="84"/>
      <c r="D8751" s="83"/>
      <c r="E8751" s="81"/>
      <c r="F8751" s="81"/>
      <c r="G8751" s="81"/>
      <c r="H8751" s="84"/>
    </row>
    <row r="8752" spans="1:8">
      <c r="A8752" s="82"/>
      <c r="B8752" s="82"/>
      <c r="C8752" s="84"/>
      <c r="D8752" s="83"/>
      <c r="E8752" s="81"/>
      <c r="F8752" s="81"/>
      <c r="G8752" s="81"/>
      <c r="H8752" s="84"/>
    </row>
    <row r="8753" spans="1:8">
      <c r="A8753" s="82"/>
      <c r="B8753" s="82"/>
      <c r="C8753" s="84"/>
      <c r="D8753" s="83"/>
      <c r="E8753" s="81"/>
      <c r="F8753" s="81"/>
      <c r="G8753" s="81"/>
      <c r="H8753" s="84"/>
    </row>
    <row r="8754" spans="1:8">
      <c r="A8754" s="82"/>
      <c r="B8754" s="82"/>
      <c r="C8754" s="84"/>
      <c r="D8754" s="83"/>
      <c r="E8754" s="81"/>
      <c r="F8754" s="81"/>
      <c r="G8754" s="81"/>
      <c r="H8754" s="84"/>
    </row>
    <row r="8755" spans="1:8">
      <c r="A8755" s="82"/>
      <c r="B8755" s="82"/>
      <c r="C8755" s="84"/>
      <c r="D8755" s="83"/>
      <c r="E8755" s="81"/>
      <c r="F8755" s="81"/>
      <c r="G8755" s="81"/>
      <c r="H8755" s="84"/>
    </row>
    <row r="8756" spans="1:8">
      <c r="A8756" s="82"/>
      <c r="B8756" s="82"/>
      <c r="C8756" s="84"/>
      <c r="D8756" s="83"/>
      <c r="E8756" s="81"/>
      <c r="F8756" s="81"/>
      <c r="G8756" s="81"/>
      <c r="H8756" s="84"/>
    </row>
    <row r="8757" spans="1:8">
      <c r="A8757" s="82"/>
      <c r="B8757" s="82"/>
      <c r="C8757" s="84"/>
      <c r="D8757" s="83"/>
      <c r="E8757" s="81"/>
      <c r="F8757" s="81"/>
      <c r="G8757" s="81"/>
      <c r="H8757" s="84"/>
    </row>
    <row r="8758" spans="1:8">
      <c r="A8758" s="82"/>
      <c r="B8758" s="82"/>
      <c r="C8758" s="84"/>
      <c r="D8758" s="83"/>
      <c r="E8758" s="81"/>
      <c r="F8758" s="81"/>
      <c r="G8758" s="81"/>
      <c r="H8758" s="84"/>
    </row>
    <row r="8759" spans="1:8">
      <c r="A8759" s="82"/>
      <c r="B8759" s="82"/>
      <c r="C8759" s="84"/>
      <c r="D8759" s="83"/>
      <c r="E8759" s="81"/>
      <c r="F8759" s="81"/>
      <c r="G8759" s="81"/>
      <c r="H8759" s="84"/>
    </row>
    <row r="8760" spans="1:8">
      <c r="A8760" s="82"/>
      <c r="B8760" s="82"/>
      <c r="C8760" s="84"/>
      <c r="D8760" s="83"/>
      <c r="E8760" s="81"/>
      <c r="F8760" s="81"/>
      <c r="G8760" s="81"/>
      <c r="H8760" s="84"/>
    </row>
    <row r="8761" spans="1:8">
      <c r="A8761" s="82"/>
      <c r="B8761" s="82"/>
      <c r="C8761" s="84"/>
      <c r="D8761" s="83"/>
      <c r="E8761" s="81"/>
      <c r="F8761" s="81"/>
      <c r="G8761" s="81"/>
      <c r="H8761" s="84"/>
    </row>
    <row r="8762" spans="1:8">
      <c r="A8762" s="82"/>
      <c r="B8762" s="82"/>
      <c r="C8762" s="84"/>
      <c r="D8762" s="83"/>
      <c r="E8762" s="81"/>
      <c r="F8762" s="81"/>
      <c r="G8762" s="81"/>
      <c r="H8762" s="84"/>
    </row>
    <row r="8763" spans="1:8">
      <c r="A8763" s="82"/>
      <c r="B8763" s="82"/>
      <c r="C8763" s="84"/>
      <c r="D8763" s="83"/>
      <c r="E8763" s="81"/>
      <c r="F8763" s="81"/>
      <c r="G8763" s="81"/>
      <c r="H8763" s="84"/>
    </row>
    <row r="8764" spans="1:8">
      <c r="A8764" s="82"/>
      <c r="B8764" s="82"/>
      <c r="C8764" s="84"/>
      <c r="D8764" s="83"/>
      <c r="E8764" s="81"/>
      <c r="F8764" s="81"/>
      <c r="G8764" s="81"/>
      <c r="H8764" s="84"/>
    </row>
    <row r="8765" spans="1:8">
      <c r="A8765" s="82"/>
      <c r="B8765" s="82"/>
      <c r="C8765" s="84"/>
      <c r="D8765" s="83"/>
      <c r="E8765" s="81"/>
      <c r="F8765" s="81"/>
      <c r="G8765" s="81"/>
      <c r="H8765" s="84"/>
    </row>
    <row r="8766" spans="1:8">
      <c r="A8766" s="82"/>
      <c r="B8766" s="82"/>
      <c r="C8766" s="84"/>
      <c r="D8766" s="83"/>
      <c r="E8766" s="81"/>
      <c r="F8766" s="81"/>
      <c r="G8766" s="81"/>
      <c r="H8766" s="84"/>
    </row>
    <row r="8767" spans="1:8">
      <c r="A8767" s="82"/>
      <c r="B8767" s="82"/>
      <c r="C8767" s="84"/>
      <c r="D8767" s="83"/>
      <c r="E8767" s="81"/>
      <c r="F8767" s="81"/>
      <c r="G8767" s="81"/>
      <c r="H8767" s="84"/>
    </row>
    <row r="8768" spans="1:8">
      <c r="A8768" s="82"/>
      <c r="B8768" s="82"/>
      <c r="C8768" s="84"/>
      <c r="D8768" s="83"/>
      <c r="E8768" s="81"/>
      <c r="F8768" s="81"/>
      <c r="G8768" s="81"/>
      <c r="H8768" s="84"/>
    </row>
    <row r="8769" spans="1:8">
      <c r="A8769" s="82"/>
      <c r="B8769" s="82"/>
      <c r="C8769" s="84"/>
      <c r="D8769" s="83"/>
      <c r="E8769" s="81"/>
      <c r="F8769" s="81"/>
      <c r="G8769" s="81"/>
      <c r="H8769" s="84"/>
    </row>
    <row r="8770" spans="1:8">
      <c r="A8770" s="82"/>
      <c r="B8770" s="82"/>
      <c r="C8770" s="84"/>
      <c r="D8770" s="83"/>
      <c r="E8770" s="81"/>
      <c r="F8770" s="81"/>
      <c r="G8770" s="81"/>
      <c r="H8770" s="84"/>
    </row>
    <row r="8771" spans="1:8">
      <c r="A8771" s="82"/>
      <c r="B8771" s="82"/>
      <c r="C8771" s="84"/>
      <c r="D8771" s="83"/>
      <c r="E8771" s="81"/>
      <c r="F8771" s="81"/>
      <c r="G8771" s="81"/>
      <c r="H8771" s="84"/>
    </row>
    <row r="8772" spans="1:8">
      <c r="A8772" s="82"/>
      <c r="B8772" s="82"/>
      <c r="C8772" s="84"/>
      <c r="D8772" s="83"/>
      <c r="E8772" s="81"/>
      <c r="F8772" s="81"/>
      <c r="G8772" s="81"/>
      <c r="H8772" s="84"/>
    </row>
    <row r="8773" spans="1:8">
      <c r="A8773" s="82"/>
      <c r="B8773" s="82"/>
      <c r="C8773" s="84"/>
      <c r="D8773" s="83"/>
      <c r="E8773" s="81"/>
      <c r="F8773" s="81"/>
      <c r="G8773" s="81"/>
      <c r="H8773" s="84"/>
    </row>
    <row r="8774" spans="1:8">
      <c r="A8774" s="82"/>
      <c r="B8774" s="82"/>
      <c r="C8774" s="84"/>
      <c r="D8774" s="83"/>
      <c r="E8774" s="81"/>
      <c r="F8774" s="81"/>
      <c r="G8774" s="81"/>
      <c r="H8774" s="84"/>
    </row>
    <row r="8775" spans="1:8">
      <c r="A8775" s="82"/>
      <c r="B8775" s="82"/>
      <c r="C8775" s="84"/>
      <c r="D8775" s="83"/>
      <c r="E8775" s="81"/>
      <c r="F8775" s="81"/>
      <c r="G8775" s="81"/>
      <c r="H8775" s="84"/>
    </row>
    <row r="8776" spans="1:8">
      <c r="A8776" s="82"/>
      <c r="B8776" s="82"/>
      <c r="C8776" s="84"/>
      <c r="D8776" s="83"/>
      <c r="E8776" s="81"/>
      <c r="F8776" s="81"/>
      <c r="G8776" s="81"/>
      <c r="H8776" s="84"/>
    </row>
    <row r="8777" spans="1:8">
      <c r="A8777" s="82"/>
      <c r="B8777" s="82"/>
      <c r="C8777" s="84"/>
      <c r="D8777" s="83"/>
      <c r="E8777" s="81"/>
      <c r="F8777" s="81"/>
      <c r="G8777" s="81"/>
      <c r="H8777" s="84"/>
    </row>
    <row r="8778" spans="1:8">
      <c r="A8778" s="82"/>
      <c r="B8778" s="82"/>
      <c r="C8778" s="84"/>
      <c r="D8778" s="83"/>
      <c r="E8778" s="81"/>
      <c r="F8778" s="81"/>
      <c r="G8778" s="81"/>
      <c r="H8778" s="84"/>
    </row>
    <row r="8779" spans="1:8">
      <c r="A8779" s="82"/>
      <c r="B8779" s="82"/>
      <c r="C8779" s="84"/>
      <c r="D8779" s="83"/>
      <c r="E8779" s="81"/>
      <c r="F8779" s="81"/>
      <c r="G8779" s="81"/>
      <c r="H8779" s="84"/>
    </row>
    <row r="8780" spans="1:8">
      <c r="A8780" s="82"/>
      <c r="B8780" s="82"/>
      <c r="C8780" s="84"/>
      <c r="D8780" s="83"/>
      <c r="E8780" s="81"/>
      <c r="F8780" s="81"/>
      <c r="G8780" s="81"/>
      <c r="H8780" s="84"/>
    </row>
    <row r="8781" spans="1:8">
      <c r="A8781" s="82"/>
      <c r="B8781" s="82"/>
      <c r="C8781" s="84"/>
      <c r="D8781" s="83"/>
      <c r="E8781" s="81"/>
      <c r="F8781" s="81"/>
      <c r="G8781" s="81"/>
      <c r="H8781" s="84"/>
    </row>
    <row r="8782" spans="1:8">
      <c r="A8782" s="82"/>
      <c r="B8782" s="82"/>
      <c r="C8782" s="84"/>
      <c r="D8782" s="83"/>
      <c r="E8782" s="81"/>
      <c r="F8782" s="81"/>
      <c r="G8782" s="81"/>
      <c r="H8782" s="84"/>
    </row>
    <row r="8783" spans="1:8">
      <c r="A8783" s="82"/>
      <c r="B8783" s="82"/>
      <c r="C8783" s="84"/>
      <c r="D8783" s="83"/>
      <c r="E8783" s="81"/>
      <c r="F8783" s="81"/>
      <c r="G8783" s="81"/>
      <c r="H8783" s="84"/>
    </row>
    <row r="8784" spans="1:8">
      <c r="A8784" s="82"/>
      <c r="B8784" s="82"/>
      <c r="C8784" s="84"/>
      <c r="D8784" s="83"/>
      <c r="E8784" s="81"/>
      <c r="F8784" s="81"/>
      <c r="G8784" s="81"/>
      <c r="H8784" s="84"/>
    </row>
    <row r="8785" spans="1:8">
      <c r="A8785" s="82"/>
      <c r="B8785" s="82"/>
      <c r="C8785" s="84"/>
      <c r="D8785" s="83"/>
      <c r="E8785" s="81"/>
      <c r="F8785" s="81"/>
      <c r="G8785" s="81"/>
      <c r="H8785" s="84"/>
    </row>
    <row r="8786" spans="1:8">
      <c r="A8786" s="82"/>
      <c r="B8786" s="82"/>
      <c r="C8786" s="84"/>
      <c r="D8786" s="83"/>
      <c r="E8786" s="81"/>
      <c r="F8786" s="81"/>
      <c r="G8786" s="81"/>
      <c r="H8786" s="84"/>
    </row>
    <row r="8787" spans="1:8">
      <c r="A8787" s="82"/>
      <c r="B8787" s="82"/>
      <c r="C8787" s="84"/>
      <c r="D8787" s="83"/>
      <c r="E8787" s="81"/>
      <c r="F8787" s="81"/>
      <c r="G8787" s="81"/>
      <c r="H8787" s="84"/>
    </row>
    <row r="8788" spans="1:8">
      <c r="A8788" s="82"/>
      <c r="B8788" s="82"/>
      <c r="C8788" s="84"/>
      <c r="D8788" s="83"/>
      <c r="E8788" s="81"/>
      <c r="F8788" s="81"/>
      <c r="G8788" s="81"/>
      <c r="H8788" s="84"/>
    </row>
    <row r="8789" spans="1:8">
      <c r="A8789" s="82"/>
      <c r="B8789" s="82"/>
      <c r="C8789" s="84"/>
      <c r="D8789" s="83"/>
      <c r="E8789" s="81"/>
      <c r="F8789" s="81"/>
      <c r="G8789" s="81"/>
      <c r="H8789" s="84"/>
    </row>
    <row r="8790" spans="1:8">
      <c r="A8790" s="82"/>
      <c r="B8790" s="82"/>
      <c r="C8790" s="84"/>
      <c r="D8790" s="83"/>
      <c r="E8790" s="81"/>
      <c r="F8790" s="81"/>
      <c r="G8790" s="81"/>
      <c r="H8790" s="84"/>
    </row>
    <row r="8791" spans="1:8">
      <c r="A8791" s="82"/>
      <c r="B8791" s="82"/>
      <c r="C8791" s="84"/>
      <c r="D8791" s="83"/>
      <c r="E8791" s="81"/>
      <c r="F8791" s="81"/>
      <c r="G8791" s="81"/>
      <c r="H8791" s="84"/>
    </row>
    <row r="8792" spans="1:8">
      <c r="A8792" s="82"/>
      <c r="B8792" s="82"/>
      <c r="C8792" s="84"/>
      <c r="D8792" s="83"/>
      <c r="E8792" s="81"/>
      <c r="F8792" s="81"/>
      <c r="G8792" s="81"/>
      <c r="H8792" s="84"/>
    </row>
    <row r="8793" spans="1:8">
      <c r="A8793" s="82"/>
      <c r="B8793" s="82"/>
      <c r="C8793" s="84"/>
      <c r="D8793" s="83"/>
      <c r="E8793" s="81"/>
      <c r="F8793" s="81"/>
      <c r="G8793" s="81"/>
      <c r="H8793" s="84"/>
    </row>
    <row r="8794" spans="1:8">
      <c r="A8794" s="82"/>
      <c r="B8794" s="82"/>
      <c r="C8794" s="84"/>
      <c r="D8794" s="83"/>
      <c r="E8794" s="81"/>
      <c r="F8794" s="81"/>
      <c r="G8794" s="81"/>
      <c r="H8794" s="84"/>
    </row>
    <row r="8795" spans="1:8">
      <c r="A8795" s="82"/>
      <c r="B8795" s="82"/>
      <c r="C8795" s="84"/>
      <c r="D8795" s="83"/>
      <c r="E8795" s="81"/>
      <c r="F8795" s="81"/>
      <c r="G8795" s="81"/>
      <c r="H8795" s="84"/>
    </row>
    <row r="8796" spans="1:8">
      <c r="A8796" s="82"/>
      <c r="B8796" s="82"/>
      <c r="C8796" s="84"/>
      <c r="D8796" s="83"/>
      <c r="E8796" s="81"/>
      <c r="F8796" s="81"/>
      <c r="G8796" s="81"/>
      <c r="H8796" s="84"/>
    </row>
    <row r="8797" spans="1:8">
      <c r="A8797" s="82"/>
      <c r="B8797" s="82"/>
      <c r="C8797" s="84"/>
      <c r="D8797" s="83"/>
      <c r="E8797" s="81"/>
      <c r="F8797" s="81"/>
      <c r="G8797" s="81"/>
      <c r="H8797" s="84"/>
    </row>
    <row r="8798" spans="1:8">
      <c r="A8798" s="82"/>
      <c r="B8798" s="82"/>
      <c r="C8798" s="84"/>
      <c r="D8798" s="83"/>
      <c r="E8798" s="81"/>
      <c r="F8798" s="81"/>
      <c r="G8798" s="81"/>
      <c r="H8798" s="84"/>
    </row>
    <row r="8799" spans="1:8">
      <c r="A8799" s="82"/>
      <c r="B8799" s="82"/>
      <c r="C8799" s="84"/>
      <c r="D8799" s="83"/>
      <c r="E8799" s="81"/>
      <c r="F8799" s="81"/>
      <c r="G8799" s="81"/>
      <c r="H8799" s="84"/>
    </row>
    <row r="8800" spans="1:8">
      <c r="A8800" s="82"/>
      <c r="B8800" s="82"/>
      <c r="C8800" s="84"/>
      <c r="D8800" s="83"/>
      <c r="E8800" s="81"/>
      <c r="F8800" s="81"/>
      <c r="G8800" s="81"/>
      <c r="H8800" s="84"/>
    </row>
    <row r="8801" spans="1:8">
      <c r="A8801" s="82"/>
      <c r="B8801" s="82"/>
      <c r="C8801" s="84"/>
      <c r="D8801" s="83"/>
      <c r="E8801" s="81"/>
      <c r="F8801" s="81"/>
      <c r="G8801" s="81"/>
      <c r="H8801" s="84"/>
    </row>
    <row r="8802" spans="1:8">
      <c r="A8802" s="82"/>
      <c r="B8802" s="82"/>
      <c r="C8802" s="84"/>
      <c r="D8802" s="83"/>
      <c r="E8802" s="81"/>
      <c r="F8802" s="81"/>
      <c r="G8802" s="81"/>
      <c r="H8802" s="84"/>
    </row>
    <row r="8803" spans="1:8">
      <c r="A8803" s="82"/>
      <c r="B8803" s="82"/>
      <c r="C8803" s="84"/>
      <c r="D8803" s="83"/>
      <c r="E8803" s="81"/>
      <c r="F8803" s="81"/>
      <c r="G8803" s="81"/>
      <c r="H8803" s="84"/>
    </row>
    <row r="8804" spans="1:8">
      <c r="A8804" s="82"/>
      <c r="B8804" s="82"/>
      <c r="C8804" s="84"/>
      <c r="D8804" s="83"/>
      <c r="E8804" s="81"/>
      <c r="F8804" s="81"/>
      <c r="G8804" s="81"/>
      <c r="H8804" s="84"/>
    </row>
    <row r="8805" spans="1:8">
      <c r="A8805" s="82"/>
      <c r="B8805" s="82"/>
      <c r="C8805" s="84"/>
      <c r="D8805" s="83"/>
      <c r="E8805" s="81"/>
      <c r="F8805" s="81"/>
      <c r="G8805" s="81"/>
      <c r="H8805" s="84"/>
    </row>
    <row r="8806" spans="1:8">
      <c r="A8806" s="82"/>
      <c r="B8806" s="82"/>
      <c r="C8806" s="84"/>
      <c r="D8806" s="83"/>
      <c r="E8806" s="81"/>
      <c r="F8806" s="81"/>
      <c r="G8806" s="81"/>
      <c r="H8806" s="84"/>
    </row>
    <row r="8807" spans="1:8">
      <c r="A8807" s="82"/>
      <c r="B8807" s="82"/>
      <c r="C8807" s="84"/>
      <c r="D8807" s="83"/>
      <c r="E8807" s="81"/>
      <c r="F8807" s="81"/>
      <c r="G8807" s="81"/>
      <c r="H8807" s="84"/>
    </row>
    <row r="8808" spans="1:8">
      <c r="A8808" s="82"/>
      <c r="B8808" s="82"/>
      <c r="C8808" s="84"/>
      <c r="D8808" s="83"/>
      <c r="E8808" s="81"/>
      <c r="F8808" s="81"/>
      <c r="G8808" s="81"/>
      <c r="H8808" s="84"/>
    </row>
    <row r="8809" spans="1:8">
      <c r="A8809" s="82"/>
      <c r="B8809" s="82"/>
      <c r="C8809" s="84"/>
      <c r="D8809" s="83"/>
      <c r="E8809" s="81"/>
      <c r="F8809" s="81"/>
      <c r="G8809" s="81"/>
      <c r="H8809" s="84"/>
    </row>
    <row r="8810" spans="1:8">
      <c r="A8810" s="82"/>
      <c r="B8810" s="82"/>
      <c r="C8810" s="84"/>
      <c r="D8810" s="83"/>
      <c r="E8810" s="81"/>
      <c r="F8810" s="81"/>
      <c r="G8810" s="81"/>
      <c r="H8810" s="84"/>
    </row>
    <row r="8811" spans="1:8">
      <c r="A8811" s="82"/>
      <c r="B8811" s="82"/>
      <c r="C8811" s="84"/>
      <c r="D8811" s="83"/>
      <c r="E8811" s="81"/>
      <c r="F8811" s="81"/>
      <c r="G8811" s="81"/>
      <c r="H8811" s="84"/>
    </row>
    <row r="8812" spans="1:8">
      <c r="A8812" s="82"/>
      <c r="B8812" s="82"/>
      <c r="C8812" s="84"/>
      <c r="D8812" s="83"/>
      <c r="E8812" s="81"/>
      <c r="F8812" s="81"/>
      <c r="G8812" s="81"/>
      <c r="H8812" s="84"/>
    </row>
    <row r="8813" spans="1:8">
      <c r="A8813" s="82"/>
      <c r="B8813" s="82"/>
      <c r="C8813" s="84"/>
      <c r="D8813" s="83"/>
      <c r="E8813" s="81"/>
      <c r="F8813" s="81"/>
      <c r="G8813" s="81"/>
      <c r="H8813" s="84"/>
    </row>
    <row r="8814" spans="1:8">
      <c r="A8814" s="82"/>
      <c r="B8814" s="82"/>
      <c r="C8814" s="84"/>
      <c r="D8814" s="83"/>
      <c r="E8814" s="81"/>
      <c r="F8814" s="81"/>
      <c r="G8814" s="81"/>
      <c r="H8814" s="84"/>
    </row>
    <row r="8815" spans="1:8">
      <c r="A8815" s="82"/>
      <c r="B8815" s="82"/>
      <c r="C8815" s="84"/>
      <c r="D8815" s="83"/>
      <c r="E8815" s="81"/>
      <c r="F8815" s="81"/>
      <c r="G8815" s="81"/>
      <c r="H8815" s="84"/>
    </row>
    <row r="8816" spans="1:8">
      <c r="A8816" s="82"/>
      <c r="B8816" s="82"/>
      <c r="C8816" s="84"/>
      <c r="D8816" s="83"/>
      <c r="E8816" s="81"/>
      <c r="F8816" s="81"/>
      <c r="G8816" s="81"/>
      <c r="H8816" s="84"/>
    </row>
    <row r="8817" spans="1:8">
      <c r="A8817" s="82"/>
      <c r="B8817" s="82"/>
      <c r="C8817" s="84"/>
      <c r="D8817" s="83"/>
      <c r="E8817" s="81"/>
      <c r="F8817" s="81"/>
      <c r="G8817" s="81"/>
      <c r="H8817" s="84"/>
    </row>
    <row r="8818" spans="1:8">
      <c r="A8818" s="82"/>
      <c r="B8818" s="82"/>
      <c r="C8818" s="84"/>
      <c r="D8818" s="83"/>
      <c r="E8818" s="81"/>
      <c r="F8818" s="81"/>
      <c r="G8818" s="81"/>
      <c r="H8818" s="84"/>
    </row>
    <row r="8819" spans="1:8">
      <c r="A8819" s="82"/>
      <c r="B8819" s="82"/>
      <c r="C8819" s="84"/>
      <c r="D8819" s="83"/>
      <c r="E8819" s="81"/>
      <c r="F8819" s="81"/>
      <c r="G8819" s="81"/>
      <c r="H8819" s="84"/>
    </row>
    <row r="8820" spans="1:8">
      <c r="A8820" s="82"/>
      <c r="B8820" s="82"/>
      <c r="C8820" s="84"/>
      <c r="D8820" s="83"/>
      <c r="E8820" s="81"/>
      <c r="F8820" s="81"/>
      <c r="G8820" s="81"/>
      <c r="H8820" s="84"/>
    </row>
    <row r="8821" spans="1:8">
      <c r="A8821" s="82"/>
      <c r="B8821" s="82"/>
      <c r="C8821" s="84"/>
      <c r="D8821" s="83"/>
      <c r="E8821" s="81"/>
      <c r="F8821" s="81"/>
      <c r="G8821" s="81"/>
      <c r="H8821" s="84"/>
    </row>
    <row r="8822" spans="1:8">
      <c r="A8822" s="82"/>
      <c r="B8822" s="82"/>
      <c r="C8822" s="84"/>
      <c r="D8822" s="83"/>
      <c r="E8822" s="81"/>
      <c r="F8822" s="81"/>
      <c r="G8822" s="81"/>
      <c r="H8822" s="84"/>
    </row>
    <row r="8823" spans="1:8">
      <c r="A8823" s="82"/>
      <c r="B8823" s="82"/>
      <c r="C8823" s="84"/>
      <c r="D8823" s="83"/>
      <c r="E8823" s="81"/>
      <c r="F8823" s="81"/>
      <c r="G8823" s="81"/>
      <c r="H8823" s="84"/>
    </row>
    <row r="8824" spans="1:8">
      <c r="A8824" s="82"/>
      <c r="B8824" s="82"/>
      <c r="C8824" s="84"/>
      <c r="D8824" s="83"/>
      <c r="E8824" s="81"/>
      <c r="F8824" s="81"/>
      <c r="G8824" s="81"/>
      <c r="H8824" s="84"/>
    </row>
    <row r="8825" spans="1:8">
      <c r="A8825" s="82"/>
      <c r="B8825" s="82"/>
      <c r="C8825" s="84"/>
      <c r="D8825" s="83"/>
      <c r="E8825" s="81"/>
      <c r="F8825" s="81"/>
      <c r="G8825" s="81"/>
      <c r="H8825" s="84"/>
    </row>
    <row r="8826" spans="1:8">
      <c r="A8826" s="82"/>
      <c r="B8826" s="82"/>
      <c r="C8826" s="84"/>
      <c r="D8826" s="83"/>
      <c r="E8826" s="81"/>
      <c r="F8826" s="81"/>
      <c r="G8826" s="81"/>
      <c r="H8826" s="84"/>
    </row>
    <row r="8827" spans="1:8">
      <c r="A8827" s="82"/>
      <c r="B8827" s="82"/>
      <c r="C8827" s="84"/>
      <c r="D8827" s="83"/>
      <c r="E8827" s="81"/>
      <c r="F8827" s="81"/>
      <c r="G8827" s="81"/>
      <c r="H8827" s="84"/>
    </row>
    <row r="8828" spans="1:8">
      <c r="A8828" s="82"/>
      <c r="B8828" s="82"/>
      <c r="C8828" s="84"/>
      <c r="D8828" s="83"/>
      <c r="E8828" s="81"/>
      <c r="F8828" s="81"/>
      <c r="G8828" s="81"/>
      <c r="H8828" s="84"/>
    </row>
    <row r="8829" spans="1:8">
      <c r="A8829" s="82"/>
      <c r="B8829" s="82"/>
      <c r="C8829" s="84"/>
      <c r="D8829" s="83"/>
      <c r="E8829" s="81"/>
      <c r="F8829" s="81"/>
      <c r="G8829" s="81"/>
      <c r="H8829" s="84"/>
    </row>
    <row r="8830" spans="1:8">
      <c r="A8830" s="82"/>
      <c r="B8830" s="82"/>
      <c r="C8830" s="84"/>
      <c r="D8830" s="83"/>
      <c r="E8830" s="81"/>
      <c r="F8830" s="81"/>
      <c r="G8830" s="81"/>
      <c r="H8830" s="84"/>
    </row>
    <row r="8831" spans="1:8">
      <c r="A8831" s="82"/>
      <c r="B8831" s="82"/>
      <c r="C8831" s="84"/>
      <c r="D8831" s="83"/>
      <c r="E8831" s="81"/>
      <c r="F8831" s="81"/>
      <c r="G8831" s="81"/>
      <c r="H8831" s="84"/>
    </row>
    <row r="8832" spans="1:8">
      <c r="A8832" s="82"/>
      <c r="B8832" s="82"/>
      <c r="C8832" s="84"/>
      <c r="D8832" s="83"/>
      <c r="E8832" s="81"/>
      <c r="F8832" s="81"/>
      <c r="G8832" s="81"/>
      <c r="H8832" s="84"/>
    </row>
    <row r="8833" spans="1:8">
      <c r="A8833" s="82"/>
      <c r="B8833" s="82"/>
      <c r="C8833" s="84"/>
      <c r="D8833" s="83"/>
      <c r="E8833" s="81"/>
      <c r="F8833" s="81"/>
      <c r="G8833" s="81"/>
      <c r="H8833" s="84"/>
    </row>
    <row r="8834" spans="1:8">
      <c r="A8834" s="82"/>
      <c r="B8834" s="82"/>
      <c r="C8834" s="84"/>
      <c r="D8834" s="83"/>
      <c r="E8834" s="81"/>
      <c r="F8834" s="81"/>
      <c r="G8834" s="81"/>
      <c r="H8834" s="84"/>
    </row>
    <row r="8835" spans="1:8">
      <c r="A8835" s="82"/>
      <c r="B8835" s="82"/>
      <c r="C8835" s="84"/>
      <c r="D8835" s="83"/>
      <c r="E8835" s="81"/>
      <c r="F8835" s="81"/>
      <c r="G8835" s="81"/>
      <c r="H8835" s="84"/>
    </row>
    <row r="8836" spans="1:8">
      <c r="A8836" s="82"/>
      <c r="B8836" s="82"/>
      <c r="C8836" s="84"/>
      <c r="D8836" s="83"/>
      <c r="E8836" s="81"/>
      <c r="F8836" s="81"/>
      <c r="G8836" s="81"/>
      <c r="H8836" s="84"/>
    </row>
    <row r="8837" spans="1:8">
      <c r="A8837" s="82"/>
      <c r="B8837" s="82"/>
      <c r="C8837" s="84"/>
      <c r="D8837" s="83"/>
      <c r="E8837" s="81"/>
      <c r="F8837" s="81"/>
      <c r="G8837" s="81"/>
      <c r="H8837" s="84"/>
    </row>
    <row r="8838" spans="1:8">
      <c r="A8838" s="82"/>
      <c r="B8838" s="82"/>
      <c r="C8838" s="84"/>
      <c r="D8838" s="83"/>
      <c r="E8838" s="81"/>
      <c r="F8838" s="81"/>
      <c r="G8838" s="81"/>
      <c r="H8838" s="84"/>
    </row>
    <row r="8839" spans="1:8">
      <c r="A8839" s="82"/>
      <c r="B8839" s="82"/>
      <c r="C8839" s="84"/>
      <c r="D8839" s="83"/>
      <c r="E8839" s="81"/>
      <c r="F8839" s="81"/>
      <c r="G8839" s="81"/>
      <c r="H8839" s="84"/>
    </row>
    <row r="8840" spans="1:8">
      <c r="A8840" s="82"/>
      <c r="B8840" s="82"/>
      <c r="C8840" s="84"/>
      <c r="D8840" s="83"/>
      <c r="E8840" s="81"/>
      <c r="F8840" s="81"/>
      <c r="G8840" s="81"/>
      <c r="H8840" s="84"/>
    </row>
    <row r="8841" spans="1:8">
      <c r="A8841" s="82"/>
      <c r="B8841" s="82"/>
      <c r="C8841" s="84"/>
      <c r="D8841" s="83"/>
      <c r="E8841" s="81"/>
      <c r="F8841" s="81"/>
      <c r="G8841" s="81"/>
      <c r="H8841" s="8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380"/>
  <sheetViews>
    <sheetView workbookViewId="0">
      <selection activeCell="L21" sqref="L21"/>
    </sheetView>
  </sheetViews>
  <sheetFormatPr defaultColWidth="8.625" defaultRowHeight="15.75"/>
  <cols>
    <col min="3" max="3" width="11.625" bestFit="1" customWidth="1"/>
  </cols>
  <sheetData>
    <row r="1" spans="1:3">
      <c r="A1" s="21" t="s">
        <v>6157</v>
      </c>
      <c r="B1" s="141"/>
      <c r="C1" t="s">
        <v>6164</v>
      </c>
    </row>
    <row r="2" spans="1:3">
      <c r="A2" s="20" t="s">
        <v>6111</v>
      </c>
      <c r="B2" s="141"/>
      <c r="C2" t="s">
        <v>6098</v>
      </c>
    </row>
    <row r="3" spans="1:3">
      <c r="A3" s="20" t="s">
        <v>6112</v>
      </c>
      <c r="B3" s="141"/>
      <c r="C3" t="s">
        <v>6172</v>
      </c>
    </row>
    <row r="4" spans="1:3">
      <c r="A4" s="20" t="s">
        <v>6113</v>
      </c>
      <c r="B4" s="141"/>
      <c r="C4" t="s">
        <v>6181</v>
      </c>
    </row>
    <row r="5" spans="1:3">
      <c r="A5" s="20" t="s">
        <v>6114</v>
      </c>
      <c r="B5" s="141"/>
      <c r="C5" t="s">
        <v>6182</v>
      </c>
    </row>
    <row r="6" spans="1:3">
      <c r="A6" s="20" t="s">
        <v>6115</v>
      </c>
      <c r="B6" s="141"/>
      <c r="C6" t="s">
        <v>6109</v>
      </c>
    </row>
    <row r="7" spans="1:3">
      <c r="A7" s="20" t="s">
        <v>6116</v>
      </c>
      <c r="B7" s="141"/>
      <c r="C7" t="s">
        <v>6064</v>
      </c>
    </row>
    <row r="8" spans="1:3">
      <c r="A8" s="20" t="s">
        <v>6158</v>
      </c>
      <c r="B8" s="141"/>
      <c r="C8" t="s">
        <v>6183</v>
      </c>
    </row>
    <row r="9" spans="1:3">
      <c r="A9" s="20" t="s">
        <v>6117</v>
      </c>
      <c r="B9" s="141"/>
      <c r="C9" t="s">
        <v>6184</v>
      </c>
    </row>
    <row r="10" spans="1:3">
      <c r="A10" s="20" t="s">
        <v>6118</v>
      </c>
      <c r="B10" s="141"/>
      <c r="C10" t="s">
        <v>6185</v>
      </c>
    </row>
    <row r="11" spans="1:3">
      <c r="A11" s="20" t="s">
        <v>6119</v>
      </c>
      <c r="B11" s="141"/>
      <c r="C11" t="s">
        <v>6186</v>
      </c>
    </row>
    <row r="12" spans="1:3">
      <c r="A12" s="20" t="s">
        <v>6120</v>
      </c>
      <c r="B12" s="141"/>
      <c r="C12" t="s">
        <v>6067</v>
      </c>
    </row>
    <row r="13" spans="1:3">
      <c r="A13" s="20" t="s">
        <v>6120</v>
      </c>
      <c r="B13" s="141"/>
      <c r="C13" t="s">
        <v>6187</v>
      </c>
    </row>
    <row r="14" spans="1:3">
      <c r="A14" s="20" t="s">
        <v>6121</v>
      </c>
      <c r="B14" s="141"/>
      <c r="C14" t="s">
        <v>6188</v>
      </c>
    </row>
    <row r="15" spans="1:3">
      <c r="A15" s="20" t="s">
        <v>6121</v>
      </c>
      <c r="B15" s="141"/>
      <c r="C15" t="s">
        <v>6089</v>
      </c>
    </row>
    <row r="16" spans="1:3">
      <c r="A16" s="20" t="s">
        <v>6110</v>
      </c>
      <c r="B16" s="141"/>
      <c r="C16" t="s">
        <v>6189</v>
      </c>
    </row>
    <row r="17" spans="1:3">
      <c r="A17" s="20" t="s">
        <v>6110</v>
      </c>
      <c r="B17" s="141"/>
      <c r="C17" t="s">
        <v>6190</v>
      </c>
    </row>
    <row r="18" spans="1:3">
      <c r="A18" s="20" t="s">
        <v>6108</v>
      </c>
      <c r="B18" s="141"/>
      <c r="C18" t="s">
        <v>6191</v>
      </c>
    </row>
    <row r="19" spans="1:3">
      <c r="A19" s="20" t="s">
        <v>6108</v>
      </c>
      <c r="B19" s="141"/>
      <c r="C19" t="s">
        <v>6093</v>
      </c>
    </row>
    <row r="20" spans="1:3">
      <c r="A20" s="20" t="s">
        <v>6159</v>
      </c>
      <c r="B20" s="141"/>
      <c r="C20" t="s">
        <v>6192</v>
      </c>
    </row>
    <row r="21" spans="1:3">
      <c r="A21" s="20" t="s">
        <v>6107</v>
      </c>
      <c r="B21" s="141"/>
      <c r="C21" t="s">
        <v>6092</v>
      </c>
    </row>
    <row r="22" spans="1:3">
      <c r="A22" s="20" t="s">
        <v>6106</v>
      </c>
      <c r="B22" s="141"/>
      <c r="C22" t="s">
        <v>6091</v>
      </c>
    </row>
    <row r="23" spans="1:3">
      <c r="A23" s="20" t="s">
        <v>6106</v>
      </c>
      <c r="B23" s="141"/>
      <c r="C23" t="s">
        <v>6090</v>
      </c>
    </row>
    <row r="24" spans="1:3">
      <c r="A24" s="20" t="s">
        <v>6105</v>
      </c>
      <c r="B24" s="141"/>
      <c r="C24" t="s">
        <v>6193</v>
      </c>
    </row>
    <row r="25" spans="1:3">
      <c r="A25" s="20" t="s">
        <v>6105</v>
      </c>
      <c r="B25" s="141"/>
      <c r="C25" t="s">
        <v>6088</v>
      </c>
    </row>
    <row r="26" spans="1:3">
      <c r="A26" s="20" t="s">
        <v>6104</v>
      </c>
      <c r="B26" s="141"/>
      <c r="C26" t="s">
        <v>6194</v>
      </c>
    </row>
    <row r="27" spans="1:3">
      <c r="A27" s="20" t="s">
        <v>6104</v>
      </c>
      <c r="B27" s="141"/>
      <c r="C27" t="s">
        <v>6195</v>
      </c>
    </row>
    <row r="28" spans="1:3">
      <c r="A28" s="20" t="s">
        <v>6103</v>
      </c>
      <c r="B28" s="141"/>
      <c r="C28" t="s">
        <v>6196</v>
      </c>
    </row>
    <row r="29" spans="1:3">
      <c r="A29" s="20" t="s">
        <v>6103</v>
      </c>
      <c r="B29" s="141"/>
      <c r="C29" t="s">
        <v>6075</v>
      </c>
    </row>
    <row r="30" spans="1:3">
      <c r="A30" s="20" t="s">
        <v>6160</v>
      </c>
      <c r="B30" s="141"/>
      <c r="C30" t="s">
        <v>6073</v>
      </c>
    </row>
    <row r="31" spans="1:3">
      <c r="A31" s="20" t="s">
        <v>6102</v>
      </c>
      <c r="B31" s="141"/>
      <c r="C31" t="s">
        <v>6197</v>
      </c>
    </row>
    <row r="32" spans="1:3">
      <c r="A32" s="20" t="s">
        <v>6101</v>
      </c>
      <c r="B32" s="141"/>
      <c r="C32" t="s">
        <v>6198</v>
      </c>
    </row>
    <row r="33" spans="1:3">
      <c r="A33" s="20" t="s">
        <v>6101</v>
      </c>
      <c r="B33" s="141"/>
      <c r="C33" t="s">
        <v>6199</v>
      </c>
    </row>
    <row r="34" spans="1:3">
      <c r="A34" s="20" t="s">
        <v>6161</v>
      </c>
      <c r="B34" s="141"/>
      <c r="C34" t="s">
        <v>6200</v>
      </c>
    </row>
    <row r="35" spans="1:3">
      <c r="A35" s="20" t="s">
        <v>6096</v>
      </c>
      <c r="B35" s="141"/>
      <c r="C35" t="s">
        <v>6201</v>
      </c>
    </row>
    <row r="36" spans="1:3">
      <c r="A36" s="20" t="s">
        <v>6095</v>
      </c>
      <c r="B36" s="141"/>
      <c r="C36" t="s">
        <v>6202</v>
      </c>
    </row>
    <row r="37" spans="1:3">
      <c r="A37" s="20" t="s">
        <v>6095</v>
      </c>
      <c r="B37" s="141"/>
      <c r="C37" t="s">
        <v>6203</v>
      </c>
    </row>
    <row r="38" spans="1:3">
      <c r="A38" s="20" t="s">
        <v>6094</v>
      </c>
      <c r="B38" s="141"/>
      <c r="C38" t="s">
        <v>6204</v>
      </c>
    </row>
    <row r="39" spans="1:3">
      <c r="A39" s="20" t="s">
        <v>6094</v>
      </c>
      <c r="B39" s="141"/>
      <c r="C39" t="s">
        <v>6063</v>
      </c>
    </row>
    <row r="40" spans="1:3">
      <c r="A40" s="20" t="s">
        <v>6162</v>
      </c>
      <c r="B40" s="141"/>
      <c r="C40" t="s">
        <v>6205</v>
      </c>
    </row>
    <row r="41" spans="1:3">
      <c r="A41" s="20" t="s">
        <v>6099</v>
      </c>
      <c r="B41" s="141"/>
      <c r="C41" t="s">
        <v>6060</v>
      </c>
    </row>
    <row r="42" spans="1:3">
      <c r="A42" s="20" t="s">
        <v>6163</v>
      </c>
      <c r="B42" s="141"/>
      <c r="C42" t="s">
        <v>6206</v>
      </c>
    </row>
    <row r="43" spans="1:3">
      <c r="A43" s="20" t="s">
        <v>6100</v>
      </c>
      <c r="B43" s="141"/>
      <c r="C43" t="s">
        <v>6207</v>
      </c>
    </row>
    <row r="44" spans="1:3">
      <c r="A44" s="20" t="s">
        <v>6164</v>
      </c>
      <c r="B44" s="141"/>
      <c r="C44" t="s">
        <v>6208</v>
      </c>
    </row>
    <row r="45" spans="1:3">
      <c r="A45" s="20" t="s">
        <v>6098</v>
      </c>
      <c r="B45" s="141"/>
      <c r="C45" t="s">
        <v>6209</v>
      </c>
    </row>
    <row r="46" spans="1:3">
      <c r="A46" s="20" t="s">
        <v>6165</v>
      </c>
      <c r="B46" s="141"/>
    </row>
    <row r="47" spans="1:3">
      <c r="A47" s="20" t="s">
        <v>6097</v>
      </c>
      <c r="B47" s="141"/>
    </row>
    <row r="48" spans="1:3">
      <c r="A48" s="20" t="s">
        <v>6083</v>
      </c>
      <c r="B48" s="141"/>
    </row>
    <row r="49" spans="1:2">
      <c r="A49" s="20" t="s">
        <v>6083</v>
      </c>
      <c r="B49" s="141"/>
    </row>
    <row r="50" spans="1:2">
      <c r="A50" s="20" t="s">
        <v>6082</v>
      </c>
      <c r="B50" s="141"/>
    </row>
    <row r="51" spans="1:2">
      <c r="A51" s="20" t="s">
        <v>6082</v>
      </c>
      <c r="B51" s="141"/>
    </row>
    <row r="52" spans="1:2">
      <c r="A52" s="20" t="s">
        <v>6081</v>
      </c>
      <c r="B52" s="141"/>
    </row>
    <row r="53" spans="1:2">
      <c r="A53" s="20" t="s">
        <v>6081</v>
      </c>
      <c r="B53" s="141"/>
    </row>
    <row r="54" spans="1:2">
      <c r="A54" s="20" t="s">
        <v>6080</v>
      </c>
      <c r="B54" s="141"/>
    </row>
    <row r="55" spans="1:2">
      <c r="A55" s="20" t="s">
        <v>6080</v>
      </c>
      <c r="B55" s="141"/>
    </row>
    <row r="56" spans="1:2">
      <c r="A56" s="20" t="s">
        <v>6166</v>
      </c>
      <c r="B56" s="141"/>
    </row>
    <row r="57" spans="1:2">
      <c r="A57" s="20" t="s">
        <v>6079</v>
      </c>
      <c r="B57" s="141"/>
    </row>
    <row r="58" spans="1:2">
      <c r="A58" s="20" t="s">
        <v>6078</v>
      </c>
      <c r="B58" s="141"/>
    </row>
    <row r="59" spans="1:2">
      <c r="A59" s="20" t="s">
        <v>6078</v>
      </c>
      <c r="B59" s="141"/>
    </row>
    <row r="60" spans="1:2">
      <c r="A60" s="20" t="s">
        <v>6167</v>
      </c>
      <c r="B60" s="141"/>
    </row>
    <row r="61" spans="1:2">
      <c r="A61" s="20" t="s">
        <v>6087</v>
      </c>
      <c r="B61" s="141"/>
    </row>
    <row r="62" spans="1:2">
      <c r="A62" s="20" t="s">
        <v>6168</v>
      </c>
      <c r="B62" s="141"/>
    </row>
    <row r="63" spans="1:2">
      <c r="A63" s="20" t="s">
        <v>6085</v>
      </c>
      <c r="B63" s="141"/>
    </row>
    <row r="64" spans="1:2">
      <c r="A64" s="20" t="s">
        <v>6086</v>
      </c>
      <c r="B64" s="141"/>
    </row>
    <row r="65" spans="1:2">
      <c r="A65" s="20" t="s">
        <v>6086</v>
      </c>
      <c r="B65" s="141"/>
    </row>
    <row r="66" spans="1:2">
      <c r="A66" s="9" t="s">
        <v>6084</v>
      </c>
      <c r="B66" s="141"/>
    </row>
    <row r="67" spans="1:2">
      <c r="A67" s="9" t="s">
        <v>6084</v>
      </c>
      <c r="B67" s="141"/>
    </row>
    <row r="68" spans="1:2">
      <c r="A68" s="9" t="s">
        <v>6072</v>
      </c>
      <c r="B68" s="141"/>
    </row>
    <row r="69" spans="1:2">
      <c r="A69" s="9" t="s">
        <v>6072</v>
      </c>
      <c r="B69" s="141"/>
    </row>
    <row r="70" spans="1:2">
      <c r="A70" s="9" t="s">
        <v>6062</v>
      </c>
      <c r="B70" s="141"/>
    </row>
    <row r="71" spans="1:2">
      <c r="A71" s="9" t="s">
        <v>6062</v>
      </c>
      <c r="B71" s="141"/>
    </row>
    <row r="72" spans="1:2">
      <c r="A72" s="9" t="s">
        <v>6061</v>
      </c>
      <c r="B72" s="141"/>
    </row>
    <row r="73" spans="1:2">
      <c r="A73" s="9" t="s">
        <v>6061</v>
      </c>
      <c r="B73" s="141"/>
    </row>
    <row r="74" spans="1:2">
      <c r="A74" s="9" t="s">
        <v>6157</v>
      </c>
      <c r="B74" s="141"/>
    </row>
    <row r="75" spans="1:2">
      <c r="A75" s="9" t="s">
        <v>6157</v>
      </c>
      <c r="B75" s="141"/>
    </row>
    <row r="76" spans="1:2">
      <c r="A76" s="9" t="s">
        <v>6169</v>
      </c>
      <c r="B76" s="141"/>
    </row>
    <row r="77" spans="1:2">
      <c r="A77" s="9" t="s">
        <v>6077</v>
      </c>
      <c r="B77" s="141"/>
    </row>
    <row r="78" spans="1:2">
      <c r="A78" s="9" t="s">
        <v>6170</v>
      </c>
      <c r="B78" s="141"/>
    </row>
    <row r="79" spans="1:2">
      <c r="A79" s="9" t="s">
        <v>6076</v>
      </c>
      <c r="B79" s="141"/>
    </row>
    <row r="80" spans="1:2">
      <c r="A80" s="9" t="s">
        <v>6171</v>
      </c>
      <c r="B80" s="141"/>
    </row>
    <row r="81" spans="1:2">
      <c r="A81" s="9" t="s">
        <v>6172</v>
      </c>
      <c r="B81" s="141"/>
    </row>
    <row r="82" spans="1:2">
      <c r="A82" s="9" t="s">
        <v>6074</v>
      </c>
      <c r="B82" s="141"/>
    </row>
    <row r="83" spans="1:2">
      <c r="A83" s="9" t="s">
        <v>6173</v>
      </c>
      <c r="B83" s="141"/>
    </row>
    <row r="84" spans="1:2">
      <c r="A84" s="9" t="s">
        <v>6068</v>
      </c>
      <c r="B84" s="141"/>
    </row>
    <row r="85" spans="1:2">
      <c r="A85" s="9" t="s">
        <v>6174</v>
      </c>
      <c r="B85" s="141"/>
    </row>
    <row r="86" spans="1:2">
      <c r="A86" s="9" t="s">
        <v>6071</v>
      </c>
      <c r="B86" s="141"/>
    </row>
    <row r="87" spans="1:2">
      <c r="A87" s="9" t="s">
        <v>6175</v>
      </c>
      <c r="B87" s="141"/>
    </row>
    <row r="88" spans="1:2">
      <c r="A88" s="9" t="s">
        <v>6070</v>
      </c>
      <c r="B88" s="141"/>
    </row>
    <row r="89" spans="1:2">
      <c r="A89" s="9" t="s">
        <v>6176</v>
      </c>
      <c r="B89" s="141"/>
    </row>
    <row r="90" spans="1:2">
      <c r="A90" s="9" t="s">
        <v>6069</v>
      </c>
      <c r="B90" s="141"/>
    </row>
    <row r="91" spans="1:2">
      <c r="A91" s="9" t="s">
        <v>6066</v>
      </c>
      <c r="B91" s="141"/>
    </row>
    <row r="92" spans="1:2">
      <c r="A92" s="9" t="s">
        <v>6066</v>
      </c>
      <c r="B92" s="141"/>
    </row>
    <row r="93" spans="1:2">
      <c r="A93" s="9" t="s">
        <v>6065</v>
      </c>
      <c r="B93" s="141"/>
    </row>
    <row r="94" spans="1:2">
      <c r="A94" s="9" t="s">
        <v>6065</v>
      </c>
      <c r="B94" s="141"/>
    </row>
    <row r="95" spans="1:2">
      <c r="A95" s="9" t="s">
        <v>6177</v>
      </c>
      <c r="B95" s="141"/>
    </row>
    <row r="96" spans="1:2">
      <c r="A96" s="9" t="s">
        <v>6059</v>
      </c>
      <c r="B96" s="141"/>
    </row>
    <row r="97" spans="1:2">
      <c r="A97" s="9" t="s">
        <v>6178</v>
      </c>
      <c r="B97" s="141"/>
    </row>
    <row r="98" spans="1:2">
      <c r="A98" s="9" t="s">
        <v>6058</v>
      </c>
      <c r="B98" s="141"/>
    </row>
    <row r="99" spans="1:2">
      <c r="A99" s="9" t="s">
        <v>6179</v>
      </c>
      <c r="B99" s="141"/>
    </row>
    <row r="100" spans="1:2">
      <c r="A100" s="9" t="s">
        <v>6057</v>
      </c>
      <c r="B100" s="141"/>
    </row>
    <row r="101" spans="1:2">
      <c r="A101" s="9" t="s">
        <v>6056</v>
      </c>
      <c r="B101" s="141"/>
    </row>
    <row r="102" spans="1:2">
      <c r="A102" s="9" t="s">
        <v>6056</v>
      </c>
      <c r="B102" s="141"/>
    </row>
    <row r="103" spans="1:2">
      <c r="A103" s="9" t="s">
        <v>6055</v>
      </c>
      <c r="B103" s="141"/>
    </row>
    <row r="104" spans="1:2">
      <c r="A104" s="9" t="s">
        <v>6055</v>
      </c>
      <c r="B104" s="141"/>
    </row>
    <row r="105" spans="1:2">
      <c r="A105" s="9" t="s">
        <v>6054</v>
      </c>
      <c r="B105" s="141"/>
    </row>
    <row r="106" spans="1:2">
      <c r="A106" s="9" t="s">
        <v>6054</v>
      </c>
      <c r="B106" s="141"/>
    </row>
    <row r="107" spans="1:2">
      <c r="A107" s="9" t="s">
        <v>6180</v>
      </c>
      <c r="B107" s="141"/>
    </row>
    <row r="108" spans="1:2">
      <c r="A108" s="9" t="s">
        <v>6053</v>
      </c>
      <c r="B108" s="141"/>
    </row>
    <row r="109" spans="1:2">
      <c r="A109" s="9" t="s">
        <v>6181</v>
      </c>
      <c r="B109" s="141"/>
    </row>
    <row r="110" spans="1:2">
      <c r="A110" s="9" t="s">
        <v>6181</v>
      </c>
      <c r="B110" s="141"/>
    </row>
    <row r="111" spans="1:2">
      <c r="A111" s="9" t="s">
        <v>6182</v>
      </c>
      <c r="B111" s="141"/>
    </row>
    <row r="112" spans="1:2">
      <c r="A112" s="9" t="s">
        <v>6182</v>
      </c>
      <c r="B112" s="141"/>
    </row>
    <row r="113" spans="1:2">
      <c r="A113" s="9" t="s">
        <v>6109</v>
      </c>
      <c r="B113" s="141"/>
    </row>
    <row r="114" spans="1:2">
      <c r="A114" s="9" t="s">
        <v>6109</v>
      </c>
      <c r="B114" s="141"/>
    </row>
    <row r="115" spans="1:2">
      <c r="A115" s="9" t="s">
        <v>6064</v>
      </c>
      <c r="B115" s="141"/>
    </row>
    <row r="116" spans="1:2">
      <c r="A116" s="9" t="s">
        <v>6064</v>
      </c>
      <c r="B116" s="141"/>
    </row>
    <row r="117" spans="1:2">
      <c r="A117" s="9" t="s">
        <v>6183</v>
      </c>
      <c r="B117" s="141"/>
    </row>
    <row r="118" spans="1:2">
      <c r="A118" s="9" t="s">
        <v>6184</v>
      </c>
      <c r="B118" s="141"/>
    </row>
    <row r="119" spans="1:2">
      <c r="A119" s="9" t="s">
        <v>6185</v>
      </c>
      <c r="B119" s="141"/>
    </row>
    <row r="120" spans="1:2">
      <c r="A120" s="9" t="s">
        <v>6185</v>
      </c>
      <c r="B120" s="141"/>
    </row>
    <row r="121" spans="1:2">
      <c r="A121" s="9" t="s">
        <v>6186</v>
      </c>
      <c r="B121" s="141"/>
    </row>
    <row r="122" spans="1:2">
      <c r="A122" s="9" t="s">
        <v>6186</v>
      </c>
      <c r="B122" s="141"/>
    </row>
    <row r="123" spans="1:2">
      <c r="A123" s="9" t="s">
        <v>6067</v>
      </c>
      <c r="B123" s="141"/>
    </row>
    <row r="124" spans="1:2">
      <c r="A124" s="9" t="s">
        <v>6067</v>
      </c>
      <c r="B124" s="141"/>
    </row>
    <row r="125" spans="1:2">
      <c r="A125" s="9" t="s">
        <v>6187</v>
      </c>
      <c r="B125" s="141"/>
    </row>
    <row r="126" spans="1:2">
      <c r="A126" s="9" t="s">
        <v>6188</v>
      </c>
      <c r="B126" s="141"/>
    </row>
    <row r="127" spans="1:2">
      <c r="A127" s="9" t="s">
        <v>6089</v>
      </c>
      <c r="B127" s="141"/>
    </row>
    <row r="128" spans="1:2">
      <c r="A128" s="9" t="s">
        <v>6089</v>
      </c>
      <c r="B128" s="141"/>
    </row>
    <row r="129" spans="1:2">
      <c r="A129" s="9" t="s">
        <v>6189</v>
      </c>
      <c r="B129" s="141"/>
    </row>
    <row r="130" spans="1:2">
      <c r="A130" s="9" t="s">
        <v>6190</v>
      </c>
      <c r="B130" s="141"/>
    </row>
    <row r="131" spans="1:2">
      <c r="A131" s="9" t="s">
        <v>6191</v>
      </c>
      <c r="B131" s="141"/>
    </row>
    <row r="132" spans="1:2">
      <c r="A132" s="9" t="s">
        <v>6191</v>
      </c>
      <c r="B132" s="141"/>
    </row>
    <row r="133" spans="1:2">
      <c r="A133" s="9" t="s">
        <v>6093</v>
      </c>
      <c r="B133" s="141"/>
    </row>
    <row r="134" spans="1:2">
      <c r="A134" s="9" t="s">
        <v>6093</v>
      </c>
      <c r="B134" s="141"/>
    </row>
    <row r="135" spans="1:2">
      <c r="A135" s="9" t="s">
        <v>6192</v>
      </c>
      <c r="B135" s="141"/>
    </row>
    <row r="136" spans="1:2">
      <c r="A136" s="9" t="s">
        <v>6192</v>
      </c>
      <c r="B136" s="141"/>
    </row>
    <row r="137" spans="1:2">
      <c r="A137" s="9" t="s">
        <v>6092</v>
      </c>
      <c r="B137" s="141"/>
    </row>
    <row r="138" spans="1:2">
      <c r="A138" s="9" t="s">
        <v>6092</v>
      </c>
      <c r="B138" s="141"/>
    </row>
    <row r="139" spans="1:2">
      <c r="A139" s="9" t="s">
        <v>6091</v>
      </c>
      <c r="B139" s="141"/>
    </row>
    <row r="140" spans="1:2">
      <c r="A140" s="9" t="s">
        <v>6091</v>
      </c>
      <c r="B140" s="141"/>
    </row>
    <row r="141" spans="1:2">
      <c r="A141" s="9" t="s">
        <v>6090</v>
      </c>
      <c r="B141" s="141"/>
    </row>
    <row r="142" spans="1:2">
      <c r="A142" s="9" t="s">
        <v>6090</v>
      </c>
      <c r="B142" s="141"/>
    </row>
    <row r="143" spans="1:2">
      <c r="A143" s="9" t="s">
        <v>6193</v>
      </c>
      <c r="B143" s="141"/>
    </row>
    <row r="144" spans="1:2">
      <c r="A144" s="9" t="s">
        <v>6088</v>
      </c>
      <c r="B144" s="141"/>
    </row>
    <row r="145" spans="1:2">
      <c r="A145" s="9" t="s">
        <v>6194</v>
      </c>
      <c r="B145" s="141"/>
    </row>
    <row r="146" spans="1:2">
      <c r="A146" s="9" t="s">
        <v>6195</v>
      </c>
      <c r="B146" s="141"/>
    </row>
    <row r="147" spans="1:2">
      <c r="A147" s="9" t="s">
        <v>6196</v>
      </c>
      <c r="B147" s="141"/>
    </row>
    <row r="148" spans="1:2">
      <c r="A148" s="9" t="s">
        <v>6075</v>
      </c>
      <c r="B148" s="141"/>
    </row>
    <row r="149" spans="1:2">
      <c r="A149" s="9" t="s">
        <v>6073</v>
      </c>
      <c r="B149" s="141"/>
    </row>
    <row r="150" spans="1:2">
      <c r="A150" s="9" t="s">
        <v>6073</v>
      </c>
      <c r="B150" s="141"/>
    </row>
    <row r="151" spans="1:2">
      <c r="A151" s="9" t="s">
        <v>6197</v>
      </c>
      <c r="B151" s="141"/>
    </row>
    <row r="152" spans="1:2">
      <c r="A152" s="9" t="s">
        <v>6198</v>
      </c>
      <c r="B152" s="141"/>
    </row>
    <row r="153" spans="1:2">
      <c r="A153" s="9" t="s">
        <v>6199</v>
      </c>
      <c r="B153" s="141"/>
    </row>
    <row r="154" spans="1:2">
      <c r="A154" s="9" t="s">
        <v>6200</v>
      </c>
      <c r="B154" s="141"/>
    </row>
    <row r="155" spans="1:2">
      <c r="A155" s="9" t="s">
        <v>6201</v>
      </c>
      <c r="B155" s="141"/>
    </row>
    <row r="156" spans="1:2">
      <c r="A156" s="9" t="s">
        <v>6202</v>
      </c>
      <c r="B156" s="141"/>
    </row>
    <row r="157" spans="1:2">
      <c r="A157" s="9" t="s">
        <v>6203</v>
      </c>
      <c r="B157" s="141"/>
    </row>
    <row r="158" spans="1:2">
      <c r="A158" s="9" t="s">
        <v>6204</v>
      </c>
      <c r="B158" s="141"/>
    </row>
    <row r="159" spans="1:2">
      <c r="A159" s="9" t="s">
        <v>6063</v>
      </c>
      <c r="B159" s="141"/>
    </row>
    <row r="160" spans="1:2">
      <c r="A160" s="9" t="s">
        <v>6205</v>
      </c>
      <c r="B160" s="141"/>
    </row>
    <row r="161" spans="1:2">
      <c r="A161" s="9" t="s">
        <v>6060</v>
      </c>
      <c r="B161" s="141"/>
    </row>
    <row r="162" spans="1:2">
      <c r="A162" s="9" t="s">
        <v>6206</v>
      </c>
      <c r="B162" s="141"/>
    </row>
    <row r="163" spans="1:2">
      <c r="A163" s="9" t="s">
        <v>6207</v>
      </c>
      <c r="B163" s="141"/>
    </row>
    <row r="164" spans="1:2">
      <c r="A164" s="9" t="s">
        <v>6208</v>
      </c>
      <c r="B164" s="141"/>
    </row>
    <row r="165" spans="1:2">
      <c r="A165" s="9" t="s">
        <v>6209</v>
      </c>
      <c r="B165" s="141"/>
    </row>
    <row r="166" spans="1:2">
      <c r="A166" s="9" t="s">
        <v>6210</v>
      </c>
      <c r="B166" s="141"/>
    </row>
    <row r="167" spans="1:2">
      <c r="A167" s="9" t="s">
        <v>6129</v>
      </c>
      <c r="B167" s="141"/>
    </row>
    <row r="168" spans="1:2">
      <c r="A168" s="9" t="s">
        <v>6127</v>
      </c>
      <c r="B168" s="141"/>
    </row>
    <row r="169" spans="1:2">
      <c r="A169" s="9" t="s">
        <v>6128</v>
      </c>
      <c r="B169" s="141"/>
    </row>
    <row r="170" spans="1:2">
      <c r="A170" s="9" t="s">
        <v>6131</v>
      </c>
      <c r="B170" s="141"/>
    </row>
    <row r="171" spans="1:2">
      <c r="A171" s="9" t="s">
        <v>6130</v>
      </c>
      <c r="B171" s="141"/>
    </row>
    <row r="172" spans="1:2">
      <c r="A172" s="9" t="s">
        <v>6211</v>
      </c>
      <c r="B172" s="141"/>
    </row>
    <row r="173" spans="1:2">
      <c r="A173" s="9" t="s">
        <v>6122</v>
      </c>
      <c r="B173" s="141"/>
    </row>
    <row r="174" spans="1:2">
      <c r="A174" s="9" t="s">
        <v>6123</v>
      </c>
      <c r="B174" s="141"/>
    </row>
    <row r="175" spans="1:2">
      <c r="A175" s="9" t="s">
        <v>6126</v>
      </c>
      <c r="B175" s="141"/>
    </row>
    <row r="176" spans="1:2">
      <c r="A176" s="9" t="s">
        <v>6124</v>
      </c>
      <c r="B176" s="141"/>
    </row>
    <row r="177" spans="1:2">
      <c r="A177" s="9" t="s">
        <v>6125</v>
      </c>
      <c r="B177" s="141"/>
    </row>
    <row r="178" spans="1:2">
      <c r="A178" s="15"/>
      <c r="B178" s="141"/>
    </row>
    <row r="179" spans="1:2">
      <c r="A179" s="15"/>
      <c r="B179" s="141"/>
    </row>
    <row r="180" spans="1:2">
      <c r="A180" s="15"/>
      <c r="B180" s="141"/>
    </row>
    <row r="181" spans="1:2">
      <c r="A181" s="15"/>
      <c r="B181" s="141"/>
    </row>
    <row r="182" spans="1:2">
      <c r="A182" s="15"/>
      <c r="B182" s="141"/>
    </row>
    <row r="183" spans="1:2">
      <c r="A183" s="15"/>
      <c r="B183" s="141"/>
    </row>
    <row r="184" spans="1:2">
      <c r="A184" s="15"/>
      <c r="B184" s="141"/>
    </row>
    <row r="185" spans="1:2">
      <c r="A185" s="15"/>
      <c r="B185" s="141"/>
    </row>
    <row r="186" spans="1:2">
      <c r="A186" s="15"/>
      <c r="B186" s="141"/>
    </row>
    <row r="187" spans="1:2">
      <c r="A187" s="15"/>
      <c r="B187" s="141"/>
    </row>
    <row r="188" spans="1:2">
      <c r="A188" s="15"/>
      <c r="B188" s="141"/>
    </row>
    <row r="189" spans="1:2">
      <c r="A189" s="15"/>
      <c r="B189" s="141"/>
    </row>
    <row r="190" spans="1:2">
      <c r="A190" s="15"/>
      <c r="B190" s="141"/>
    </row>
    <row r="191" spans="1:2">
      <c r="A191" s="15"/>
      <c r="B191" s="141"/>
    </row>
    <row r="192" spans="1:2">
      <c r="A192" s="15"/>
      <c r="B192" s="141"/>
    </row>
    <row r="193" spans="1:2">
      <c r="A193" s="15"/>
      <c r="B193" s="141"/>
    </row>
    <row r="194" spans="1:2">
      <c r="A194" s="15"/>
      <c r="B194" s="141"/>
    </row>
    <row r="195" spans="1:2">
      <c r="A195" s="15"/>
      <c r="B195" s="141"/>
    </row>
    <row r="196" spans="1:2">
      <c r="A196" s="15"/>
      <c r="B196" s="141"/>
    </row>
    <row r="197" spans="1:2">
      <c r="A197" s="15"/>
      <c r="B197" s="141"/>
    </row>
    <row r="198" spans="1:2">
      <c r="A198" s="15"/>
      <c r="B198" s="141"/>
    </row>
    <row r="199" spans="1:2">
      <c r="A199" s="15"/>
      <c r="B199" s="141"/>
    </row>
    <row r="200" spans="1:2">
      <c r="A200" s="15"/>
      <c r="B200" s="141"/>
    </row>
    <row r="201" spans="1:2">
      <c r="A201" s="15"/>
      <c r="B201" s="141"/>
    </row>
    <row r="202" spans="1:2">
      <c r="A202" s="15"/>
      <c r="B202" s="141"/>
    </row>
    <row r="203" spans="1:2">
      <c r="A203" s="15"/>
      <c r="B203" s="141"/>
    </row>
    <row r="204" spans="1:2">
      <c r="A204" s="15"/>
      <c r="B204" s="141"/>
    </row>
    <row r="205" spans="1:2">
      <c r="A205" s="15"/>
      <c r="B205" s="141"/>
    </row>
    <row r="206" spans="1:2">
      <c r="A206" s="15"/>
      <c r="B206" s="141"/>
    </row>
    <row r="207" spans="1:2">
      <c r="A207" s="15"/>
      <c r="B207" s="141"/>
    </row>
    <row r="208" spans="1:2">
      <c r="A208" s="15"/>
      <c r="B208" s="141"/>
    </row>
    <row r="209" spans="1:2">
      <c r="A209" s="15"/>
      <c r="B209" s="141"/>
    </row>
    <row r="210" spans="1:2">
      <c r="A210" s="15"/>
      <c r="B210" s="141"/>
    </row>
    <row r="211" spans="1:2">
      <c r="A211" s="15"/>
      <c r="B211" s="141"/>
    </row>
    <row r="212" spans="1:2">
      <c r="A212" s="15"/>
      <c r="B212" s="141"/>
    </row>
    <row r="213" spans="1:2">
      <c r="A213" s="15"/>
      <c r="B213" s="141"/>
    </row>
    <row r="214" spans="1:2">
      <c r="A214" s="15"/>
      <c r="B214" s="141"/>
    </row>
    <row r="215" spans="1:2">
      <c r="A215" s="15"/>
      <c r="B215" s="141"/>
    </row>
    <row r="216" spans="1:2">
      <c r="A216" s="15"/>
      <c r="B216" s="141"/>
    </row>
    <row r="217" spans="1:2">
      <c r="A217" s="15"/>
      <c r="B217" s="141"/>
    </row>
    <row r="218" spans="1:2">
      <c r="A218" s="15"/>
      <c r="B218" s="141"/>
    </row>
    <row r="219" spans="1:2">
      <c r="A219" s="15"/>
      <c r="B219" s="141"/>
    </row>
    <row r="220" spans="1:2">
      <c r="A220" s="15"/>
      <c r="B220" s="141"/>
    </row>
    <row r="221" spans="1:2">
      <c r="A221" s="15"/>
      <c r="B221" s="141"/>
    </row>
    <row r="222" spans="1:2">
      <c r="A222" s="15"/>
      <c r="B222" s="141"/>
    </row>
    <row r="223" spans="1:2">
      <c r="A223" s="15"/>
      <c r="B223" s="141"/>
    </row>
    <row r="224" spans="1:2">
      <c r="A224" s="15"/>
      <c r="B224" s="141"/>
    </row>
    <row r="225" spans="1:2">
      <c r="A225" s="15"/>
      <c r="B225" s="141"/>
    </row>
    <row r="226" spans="1:2">
      <c r="A226" s="15"/>
      <c r="B226" s="141"/>
    </row>
    <row r="227" spans="1:2">
      <c r="A227" s="15"/>
      <c r="B227" s="141"/>
    </row>
    <row r="228" spans="1:2">
      <c r="A228" s="15"/>
      <c r="B228" s="141"/>
    </row>
    <row r="229" spans="1:2">
      <c r="A229" s="15"/>
      <c r="B229" s="141"/>
    </row>
    <row r="230" spans="1:2">
      <c r="A230" s="15"/>
      <c r="B230" s="141"/>
    </row>
    <row r="231" spans="1:2">
      <c r="A231" s="15"/>
      <c r="B231" s="141"/>
    </row>
    <row r="232" spans="1:2">
      <c r="A232" s="15"/>
      <c r="B232" s="141"/>
    </row>
    <row r="233" spans="1:2">
      <c r="A233" s="15"/>
      <c r="B233" s="141"/>
    </row>
    <row r="234" spans="1:2">
      <c r="A234" s="15"/>
      <c r="B234" s="141"/>
    </row>
    <row r="235" spans="1:2">
      <c r="A235" s="15"/>
      <c r="B235" s="141"/>
    </row>
    <row r="236" spans="1:2">
      <c r="A236" s="15"/>
      <c r="B236" s="141"/>
    </row>
    <row r="237" spans="1:2">
      <c r="A237" s="15"/>
      <c r="B237" s="141"/>
    </row>
    <row r="238" spans="1:2">
      <c r="A238" s="15"/>
      <c r="B238" s="141"/>
    </row>
    <row r="239" spans="1:2">
      <c r="A239" s="15"/>
      <c r="B239" s="141"/>
    </row>
    <row r="240" spans="1:2">
      <c r="A240" s="15"/>
      <c r="B240" s="141"/>
    </row>
    <row r="241" spans="1:2">
      <c r="A241" s="15"/>
      <c r="B241" s="141"/>
    </row>
    <row r="242" spans="1:2">
      <c r="A242" s="15"/>
      <c r="B242" s="141"/>
    </row>
    <row r="243" spans="1:2">
      <c r="A243" s="15"/>
      <c r="B243" s="141"/>
    </row>
    <row r="244" spans="1:2">
      <c r="A244" s="15"/>
      <c r="B244" s="141"/>
    </row>
    <row r="245" spans="1:2">
      <c r="A245" s="15"/>
      <c r="B245" s="141"/>
    </row>
    <row r="246" spans="1:2">
      <c r="A246" s="15"/>
      <c r="B246" s="141"/>
    </row>
    <row r="247" spans="1:2">
      <c r="A247" s="15"/>
      <c r="B247" s="141"/>
    </row>
    <row r="248" spans="1:2">
      <c r="A248" s="15"/>
      <c r="B248" s="141"/>
    </row>
    <row r="249" spans="1:2">
      <c r="A249" s="15"/>
      <c r="B249" s="141"/>
    </row>
    <row r="250" spans="1:2">
      <c r="A250" s="15"/>
      <c r="B250" s="141"/>
    </row>
    <row r="251" spans="1:2">
      <c r="A251" s="15"/>
      <c r="B251" s="141"/>
    </row>
    <row r="252" spans="1:2">
      <c r="A252" s="15"/>
      <c r="B252" s="141"/>
    </row>
    <row r="253" spans="1:2">
      <c r="A253" s="15"/>
      <c r="B253" s="141"/>
    </row>
    <row r="254" spans="1:2">
      <c r="A254" s="15"/>
      <c r="B254" s="141"/>
    </row>
    <row r="255" spans="1:2">
      <c r="A255" s="15"/>
      <c r="B255" s="141"/>
    </row>
    <row r="256" spans="1:2">
      <c r="A256" s="15"/>
      <c r="B256" s="141"/>
    </row>
    <row r="257" spans="1:2">
      <c r="A257" s="15"/>
      <c r="B257" s="141"/>
    </row>
    <row r="258" spans="1:2">
      <c r="A258" s="15"/>
      <c r="B258" s="141"/>
    </row>
    <row r="259" spans="1:2">
      <c r="A259" s="15"/>
      <c r="B259" s="141"/>
    </row>
    <row r="260" spans="1:2">
      <c r="A260" s="15"/>
      <c r="B260" s="141"/>
    </row>
    <row r="261" spans="1:2">
      <c r="A261" s="15"/>
      <c r="B261" s="141"/>
    </row>
    <row r="262" spans="1:2">
      <c r="A262" s="15"/>
      <c r="B262" s="141"/>
    </row>
    <row r="263" spans="1:2">
      <c r="A263" s="15"/>
      <c r="B263" s="141"/>
    </row>
    <row r="264" spans="1:2">
      <c r="A264" s="15"/>
      <c r="B264" s="141"/>
    </row>
    <row r="265" spans="1:2">
      <c r="A265" s="15"/>
      <c r="B265" s="141"/>
    </row>
    <row r="266" spans="1:2">
      <c r="A266" s="15"/>
      <c r="B266" s="141"/>
    </row>
    <row r="267" spans="1:2">
      <c r="A267" s="15"/>
      <c r="B267" s="141"/>
    </row>
    <row r="268" spans="1:2">
      <c r="A268" s="15"/>
      <c r="B268" s="141"/>
    </row>
    <row r="269" spans="1:2">
      <c r="A269" s="15"/>
      <c r="B269" s="141"/>
    </row>
    <row r="270" spans="1:2">
      <c r="A270" s="15"/>
      <c r="B270" s="141"/>
    </row>
    <row r="271" spans="1:2">
      <c r="A271" s="15"/>
      <c r="B271" s="141"/>
    </row>
    <row r="272" spans="1:2">
      <c r="A272" s="15"/>
      <c r="B272" s="141"/>
    </row>
    <row r="273" spans="1:2">
      <c r="A273" s="15"/>
      <c r="B273" s="141"/>
    </row>
    <row r="274" spans="1:2">
      <c r="A274" s="15"/>
      <c r="B274" s="141"/>
    </row>
    <row r="275" spans="1:2">
      <c r="A275" s="15"/>
      <c r="B275" s="141"/>
    </row>
    <row r="276" spans="1:2">
      <c r="A276" s="15"/>
      <c r="B276" s="141"/>
    </row>
    <row r="277" spans="1:2">
      <c r="A277" s="15"/>
      <c r="B277" s="141"/>
    </row>
    <row r="278" spans="1:2">
      <c r="A278" s="15"/>
      <c r="B278" s="141"/>
    </row>
    <row r="279" spans="1:2">
      <c r="A279" s="15"/>
      <c r="B279" s="141"/>
    </row>
    <row r="280" spans="1:2">
      <c r="A280" s="15"/>
      <c r="B280" s="141"/>
    </row>
    <row r="281" spans="1:2">
      <c r="A281" s="15"/>
      <c r="B281" s="141"/>
    </row>
    <row r="282" spans="1:2">
      <c r="A282" s="15"/>
      <c r="B282" s="141"/>
    </row>
    <row r="283" spans="1:2">
      <c r="A283" s="15"/>
      <c r="B283" s="141"/>
    </row>
    <row r="284" spans="1:2">
      <c r="A284" s="15"/>
      <c r="B284" s="141"/>
    </row>
    <row r="285" spans="1:2">
      <c r="A285" s="15"/>
      <c r="B285" s="141"/>
    </row>
    <row r="286" spans="1:2">
      <c r="A286" s="15"/>
      <c r="B286" s="141"/>
    </row>
    <row r="287" spans="1:2">
      <c r="A287" s="15"/>
      <c r="B287" s="141"/>
    </row>
    <row r="288" spans="1:2">
      <c r="A288" s="15"/>
      <c r="B288" s="141"/>
    </row>
    <row r="289" spans="1:2">
      <c r="A289" s="15"/>
      <c r="B289" s="141"/>
    </row>
    <row r="290" spans="1:2">
      <c r="A290" s="15"/>
      <c r="B290" s="141"/>
    </row>
    <row r="291" spans="1:2">
      <c r="A291" s="15"/>
      <c r="B291" s="141"/>
    </row>
    <row r="292" spans="1:2">
      <c r="A292" s="15"/>
      <c r="B292" s="141"/>
    </row>
    <row r="293" spans="1:2">
      <c r="A293" s="15"/>
      <c r="B293" s="141"/>
    </row>
    <row r="294" spans="1:2">
      <c r="A294" s="15"/>
      <c r="B294" s="141"/>
    </row>
    <row r="295" spans="1:2">
      <c r="A295" s="15"/>
      <c r="B295" s="141"/>
    </row>
    <row r="296" spans="1:2">
      <c r="A296" s="15"/>
      <c r="B296" s="141"/>
    </row>
    <row r="297" spans="1:2">
      <c r="A297" s="15"/>
      <c r="B297" s="141"/>
    </row>
    <row r="298" spans="1:2">
      <c r="A298" s="15"/>
      <c r="B298" s="141"/>
    </row>
    <row r="299" spans="1:2">
      <c r="A299" s="15"/>
      <c r="B299" s="141"/>
    </row>
    <row r="300" spans="1:2">
      <c r="A300" s="15"/>
      <c r="B300" s="141"/>
    </row>
    <row r="301" spans="1:2">
      <c r="A301" s="15"/>
      <c r="B301" s="141"/>
    </row>
    <row r="302" spans="1:2">
      <c r="A302" s="15"/>
      <c r="B302" s="141"/>
    </row>
    <row r="303" spans="1:2">
      <c r="A303" s="15"/>
      <c r="B303" s="141"/>
    </row>
    <row r="304" spans="1:2">
      <c r="A304" s="15"/>
      <c r="B304" s="141"/>
    </row>
    <row r="305" spans="1:2">
      <c r="A305" s="15"/>
      <c r="B305" s="141"/>
    </row>
    <row r="306" spans="1:2">
      <c r="A306" s="15"/>
      <c r="B306" s="141"/>
    </row>
    <row r="307" spans="1:2">
      <c r="A307" s="15"/>
      <c r="B307" s="141"/>
    </row>
    <row r="308" spans="1:2">
      <c r="A308" s="15"/>
      <c r="B308" s="141"/>
    </row>
    <row r="309" spans="1:2">
      <c r="A309" s="15"/>
      <c r="B309" s="141"/>
    </row>
    <row r="310" spans="1:2">
      <c r="A310" s="15"/>
      <c r="B310" s="141"/>
    </row>
    <row r="311" spans="1:2">
      <c r="A311" s="15"/>
      <c r="B311" s="141"/>
    </row>
    <row r="312" spans="1:2">
      <c r="A312" s="15"/>
      <c r="B312" s="141"/>
    </row>
    <row r="313" spans="1:2">
      <c r="A313" s="15"/>
      <c r="B313" s="141"/>
    </row>
    <row r="314" spans="1:2">
      <c r="A314" s="15"/>
      <c r="B314" s="141"/>
    </row>
    <row r="315" spans="1:2">
      <c r="A315" s="15"/>
      <c r="B315" s="141"/>
    </row>
    <row r="316" spans="1:2">
      <c r="A316" s="15"/>
      <c r="B316" s="141"/>
    </row>
    <row r="317" spans="1:2">
      <c r="A317" s="15"/>
      <c r="B317" s="141"/>
    </row>
    <row r="318" spans="1:2">
      <c r="A318" s="15"/>
      <c r="B318" s="141"/>
    </row>
    <row r="319" spans="1:2">
      <c r="A319" s="15"/>
      <c r="B319" s="141"/>
    </row>
    <row r="320" spans="1:2">
      <c r="A320" s="15"/>
      <c r="B320" s="141"/>
    </row>
    <row r="321" spans="1:2">
      <c r="A321" s="15"/>
      <c r="B321" s="141"/>
    </row>
    <row r="322" spans="1:2">
      <c r="A322" s="15"/>
      <c r="B322" s="141"/>
    </row>
    <row r="323" spans="1:2">
      <c r="A323" s="15"/>
      <c r="B323" s="141"/>
    </row>
    <row r="324" spans="1:2">
      <c r="A324" s="15"/>
      <c r="B324" s="141"/>
    </row>
    <row r="325" spans="1:2">
      <c r="A325" s="15"/>
      <c r="B325" s="141"/>
    </row>
    <row r="326" spans="1:2">
      <c r="A326" s="15"/>
      <c r="B326" s="141"/>
    </row>
    <row r="327" spans="1:2">
      <c r="A327" s="15"/>
      <c r="B327" s="141"/>
    </row>
    <row r="328" spans="1:2">
      <c r="A328" s="15"/>
      <c r="B328" s="141"/>
    </row>
    <row r="329" spans="1:2">
      <c r="A329" s="15"/>
      <c r="B329" s="141"/>
    </row>
    <row r="330" spans="1:2">
      <c r="A330" s="15"/>
      <c r="B330" s="141"/>
    </row>
    <row r="331" spans="1:2">
      <c r="A331" s="15"/>
      <c r="B331" s="141"/>
    </row>
    <row r="332" spans="1:2">
      <c r="A332" s="15"/>
      <c r="B332" s="141"/>
    </row>
    <row r="333" spans="1:2">
      <c r="A333" s="15"/>
      <c r="B333" s="141"/>
    </row>
    <row r="334" spans="1:2">
      <c r="A334" s="15"/>
      <c r="B334" s="141"/>
    </row>
    <row r="335" spans="1:2">
      <c r="A335" s="15"/>
      <c r="B335" s="141"/>
    </row>
    <row r="336" spans="1:2">
      <c r="A336" s="15"/>
      <c r="B336" s="141"/>
    </row>
    <row r="337" spans="1:2">
      <c r="A337" s="15"/>
      <c r="B337" s="141"/>
    </row>
    <row r="338" spans="1:2">
      <c r="A338" s="15"/>
      <c r="B338" s="141"/>
    </row>
    <row r="339" spans="1:2">
      <c r="A339" s="15"/>
      <c r="B339" s="141"/>
    </row>
    <row r="340" spans="1:2">
      <c r="A340" s="15"/>
      <c r="B340" s="141"/>
    </row>
    <row r="341" spans="1:2">
      <c r="A341" s="15"/>
      <c r="B341" s="141"/>
    </row>
    <row r="342" spans="1:2">
      <c r="A342" s="15"/>
      <c r="B342" s="141"/>
    </row>
    <row r="343" spans="1:2">
      <c r="A343" s="15"/>
      <c r="B343" s="141"/>
    </row>
    <row r="344" spans="1:2">
      <c r="A344" s="15"/>
      <c r="B344" s="141"/>
    </row>
    <row r="345" spans="1:2">
      <c r="A345" s="15"/>
      <c r="B345" s="141"/>
    </row>
    <row r="346" spans="1:2">
      <c r="A346" s="15"/>
      <c r="B346" s="141"/>
    </row>
    <row r="347" spans="1:2">
      <c r="A347" s="15"/>
      <c r="B347" s="141"/>
    </row>
    <row r="348" spans="1:2">
      <c r="A348" s="15"/>
      <c r="B348" s="141"/>
    </row>
    <row r="349" spans="1:2">
      <c r="A349" s="15"/>
      <c r="B349" s="141"/>
    </row>
    <row r="350" spans="1:2">
      <c r="A350" s="15"/>
      <c r="B350" s="141"/>
    </row>
    <row r="351" spans="1:2">
      <c r="A351" s="15"/>
      <c r="B351" s="141"/>
    </row>
    <row r="352" spans="1:2">
      <c r="A352" s="15"/>
      <c r="B352" s="141"/>
    </row>
    <row r="353" spans="1:2">
      <c r="A353" s="15"/>
      <c r="B353" s="141"/>
    </row>
    <row r="354" spans="1:2">
      <c r="A354" s="15"/>
      <c r="B354" s="141"/>
    </row>
    <row r="355" spans="1:2">
      <c r="A355" s="15"/>
      <c r="B355" s="141"/>
    </row>
    <row r="356" spans="1:2">
      <c r="A356" s="15"/>
      <c r="B356" s="141"/>
    </row>
    <row r="357" spans="1:2">
      <c r="A357" s="15"/>
      <c r="B357" s="141"/>
    </row>
    <row r="358" spans="1:2">
      <c r="A358" s="15"/>
      <c r="B358" s="141"/>
    </row>
    <row r="359" spans="1:2">
      <c r="A359" s="15"/>
      <c r="B359" s="141"/>
    </row>
    <row r="360" spans="1:2">
      <c r="A360" s="15"/>
      <c r="B360" s="141"/>
    </row>
    <row r="361" spans="1:2">
      <c r="A361" s="15"/>
      <c r="B361" s="141"/>
    </row>
    <row r="362" spans="1:2">
      <c r="A362" s="15"/>
      <c r="B362" s="141"/>
    </row>
    <row r="363" spans="1:2">
      <c r="A363" s="15"/>
      <c r="B363" s="141"/>
    </row>
    <row r="364" spans="1:2">
      <c r="A364" s="15"/>
      <c r="B364" s="141"/>
    </row>
    <row r="365" spans="1:2">
      <c r="A365" s="15"/>
      <c r="B365" s="141"/>
    </row>
    <row r="366" spans="1:2">
      <c r="A366" s="15"/>
      <c r="B366" s="141"/>
    </row>
    <row r="367" spans="1:2">
      <c r="A367" s="15"/>
      <c r="B367" s="141"/>
    </row>
    <row r="368" spans="1:2">
      <c r="A368" s="15"/>
      <c r="B368" s="141"/>
    </row>
    <row r="369" spans="1:2">
      <c r="A369" s="15"/>
      <c r="B369" s="141"/>
    </row>
    <row r="370" spans="1:2">
      <c r="A370" s="15"/>
      <c r="B370" s="141"/>
    </row>
    <row r="371" spans="1:2">
      <c r="A371" s="15"/>
      <c r="B371" s="141"/>
    </row>
    <row r="372" spans="1:2">
      <c r="A372" s="15"/>
      <c r="B372" s="141"/>
    </row>
    <row r="373" spans="1:2">
      <c r="A373" s="15"/>
      <c r="B373" s="141"/>
    </row>
    <row r="374" spans="1:2">
      <c r="A374" s="15"/>
      <c r="B374" s="141"/>
    </row>
    <row r="375" spans="1:2">
      <c r="A375" s="15"/>
      <c r="B375" s="141"/>
    </row>
    <row r="376" spans="1:2">
      <c r="A376" s="15"/>
      <c r="B376" s="141"/>
    </row>
    <row r="377" spans="1:2">
      <c r="A377" s="15"/>
      <c r="B377" s="141"/>
    </row>
    <row r="378" spans="1:2">
      <c r="A378" s="15"/>
      <c r="B378" s="141"/>
    </row>
    <row r="379" spans="1:2">
      <c r="A379" s="15"/>
      <c r="B379" s="141"/>
    </row>
    <row r="380" spans="1:2">
      <c r="A380" s="15"/>
      <c r="B380" s="141"/>
    </row>
  </sheetData>
  <sortState xmlns:xlrd2="http://schemas.microsoft.com/office/spreadsheetml/2017/richdata2" ref="A1:D380">
    <sortCondition ref="C1"/>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inventoryChecker">
                <anchor moveWithCells="1" sizeWithCells="1">
                  <from>
                    <xdr:col>11</xdr:col>
                    <xdr:colOff>28575</xdr:colOff>
                    <xdr:row>4</xdr:row>
                    <xdr:rowOff>200025</xdr:rowOff>
                  </from>
                  <to>
                    <xdr:col>13</xdr:col>
                    <xdr:colOff>1343025</xdr:colOff>
                    <xdr:row>6</xdr:row>
                    <xdr:rowOff>142875</xdr:rowOff>
                  </to>
                </anchor>
              </controlPr>
            </control>
          </mc:Choice>
        </mc:AlternateContent>
        <mc:AlternateContent xmlns:mc="http://schemas.openxmlformats.org/markup-compatibility/2006">
          <mc:Choice Requires="x14">
            <control shapeId="4098" r:id="rId4" name="Button 2">
              <controlPr defaultSize="0" print="0" autoFill="0" autoPict="0" macro="[0]!unlistedItemFinder">
                <anchor moveWithCells="1" sizeWithCells="1">
                  <from>
                    <xdr:col>11</xdr:col>
                    <xdr:colOff>28575</xdr:colOff>
                    <xdr:row>1</xdr:row>
                    <xdr:rowOff>142875</xdr:rowOff>
                  </from>
                  <to>
                    <xdr:col>13</xdr:col>
                    <xdr:colOff>1343025</xdr:colOff>
                    <xdr:row>3</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C1047"/>
  <sheetViews>
    <sheetView topLeftCell="A903" workbookViewId="0">
      <selection activeCell="O922" sqref="O922"/>
    </sheetView>
  </sheetViews>
  <sheetFormatPr defaultRowHeight="15.75"/>
  <sheetData>
    <row r="1" spans="1:3">
      <c r="A1">
        <v>1</v>
      </c>
      <c r="C1" t="s">
        <v>1354</v>
      </c>
    </row>
    <row r="2" spans="1:3">
      <c r="A2" t="s">
        <v>7007</v>
      </c>
      <c r="C2" t="s">
        <v>1194</v>
      </c>
    </row>
    <row r="3" spans="1:3">
      <c r="A3" t="s">
        <v>3119</v>
      </c>
      <c r="C3" t="s">
        <v>1233</v>
      </c>
    </row>
    <row r="4" spans="1:3">
      <c r="A4" t="s">
        <v>7385</v>
      </c>
      <c r="C4" t="s">
        <v>1235</v>
      </c>
    </row>
    <row r="5" spans="1:3">
      <c r="A5" t="s">
        <v>6966</v>
      </c>
      <c r="C5" t="s">
        <v>1253</v>
      </c>
    </row>
    <row r="6" spans="1:3">
      <c r="A6" t="s">
        <v>2822</v>
      </c>
      <c r="C6" t="s">
        <v>1260</v>
      </c>
    </row>
    <row r="7" spans="1:3">
      <c r="A7" t="s">
        <v>6022</v>
      </c>
      <c r="C7" t="s">
        <v>1270</v>
      </c>
    </row>
    <row r="8" spans="1:3">
      <c r="A8" t="s">
        <v>9244</v>
      </c>
      <c r="C8" t="s">
        <v>1271</v>
      </c>
    </row>
    <row r="9" spans="1:3">
      <c r="A9" t="s">
        <v>7387</v>
      </c>
      <c r="C9" t="s">
        <v>1272</v>
      </c>
    </row>
    <row r="10" spans="1:3">
      <c r="A10" t="s">
        <v>5584</v>
      </c>
      <c r="C10" t="s">
        <v>1273</v>
      </c>
    </row>
    <row r="11" spans="1:3">
      <c r="A11" t="s">
        <v>8299</v>
      </c>
      <c r="C11" t="s">
        <v>1274</v>
      </c>
    </row>
    <row r="12" spans="1:3">
      <c r="A12" t="s">
        <v>14779</v>
      </c>
      <c r="C12" t="s">
        <v>1275</v>
      </c>
    </row>
    <row r="13" spans="1:3">
      <c r="A13" t="s">
        <v>384</v>
      </c>
      <c r="C13" t="s">
        <v>1304</v>
      </c>
    </row>
    <row r="14" spans="1:3">
      <c r="A14">
        <v>20</v>
      </c>
      <c r="C14" t="s">
        <v>1305</v>
      </c>
    </row>
    <row r="15" spans="1:3">
      <c r="A15" t="s">
        <v>8377</v>
      </c>
      <c r="C15" t="s">
        <v>1307</v>
      </c>
    </row>
    <row r="16" spans="1:3">
      <c r="A16" t="s">
        <v>6039</v>
      </c>
      <c r="C16" t="s">
        <v>1308</v>
      </c>
    </row>
    <row r="17" spans="1:3">
      <c r="A17" t="s">
        <v>3097</v>
      </c>
      <c r="C17" t="s">
        <v>2445</v>
      </c>
    </row>
    <row r="18" spans="1:3">
      <c r="A18" t="s">
        <v>3364</v>
      </c>
      <c r="C18" t="s">
        <v>2447</v>
      </c>
    </row>
    <row r="19" spans="1:3">
      <c r="A19" t="s">
        <v>8332</v>
      </c>
      <c r="C19" t="s">
        <v>2449</v>
      </c>
    </row>
    <row r="20" spans="1:3">
      <c r="A20" t="s">
        <v>8341</v>
      </c>
      <c r="C20" t="s">
        <v>2456</v>
      </c>
    </row>
    <row r="21" spans="1:3">
      <c r="A21" t="s">
        <v>8442</v>
      </c>
      <c r="C21" t="s">
        <v>2510</v>
      </c>
    </row>
    <row r="22" spans="1:3">
      <c r="A22" t="s">
        <v>14241</v>
      </c>
      <c r="C22" t="s">
        <v>2517</v>
      </c>
    </row>
    <row r="23" spans="1:3">
      <c r="A23" t="s">
        <v>14787</v>
      </c>
      <c r="C23" t="s">
        <v>2519</v>
      </c>
    </row>
    <row r="24" spans="1:3">
      <c r="A24" t="s">
        <v>8786</v>
      </c>
      <c r="C24" t="s">
        <v>2521</v>
      </c>
    </row>
    <row r="25" spans="1:3">
      <c r="A25" t="s">
        <v>3018</v>
      </c>
      <c r="C25" t="s">
        <v>2525</v>
      </c>
    </row>
    <row r="26" spans="1:3">
      <c r="A26" t="s">
        <v>8304</v>
      </c>
      <c r="C26" t="s">
        <v>2529</v>
      </c>
    </row>
    <row r="27" spans="1:3">
      <c r="A27" t="s">
        <v>10929</v>
      </c>
      <c r="C27" t="s">
        <v>8087</v>
      </c>
    </row>
    <row r="28" spans="1:3">
      <c r="A28" t="s">
        <v>14785</v>
      </c>
      <c r="C28" t="s">
        <v>8088</v>
      </c>
    </row>
    <row r="29" spans="1:3">
      <c r="A29" t="s">
        <v>8805</v>
      </c>
      <c r="C29" t="s">
        <v>8089</v>
      </c>
    </row>
    <row r="30" spans="1:3">
      <c r="A30" t="s">
        <v>3004</v>
      </c>
      <c r="C30" t="s">
        <v>8090</v>
      </c>
    </row>
    <row r="31" spans="1:3">
      <c r="A31" t="s">
        <v>3486</v>
      </c>
      <c r="C31" t="s">
        <v>8091</v>
      </c>
    </row>
    <row r="32" spans="1:3">
      <c r="A32" t="s">
        <v>5754</v>
      </c>
      <c r="C32" t="s">
        <v>8092</v>
      </c>
    </row>
    <row r="33" spans="1:3">
      <c r="A33" t="s">
        <v>8345</v>
      </c>
      <c r="C33" t="s">
        <v>8094</v>
      </c>
    </row>
    <row r="34" spans="1:3">
      <c r="A34" t="s">
        <v>8995</v>
      </c>
      <c r="C34" t="s">
        <v>8098</v>
      </c>
    </row>
    <row r="35" spans="1:3">
      <c r="A35" t="s">
        <v>9868</v>
      </c>
      <c r="C35" t="s">
        <v>8101</v>
      </c>
    </row>
    <row r="36" spans="1:3">
      <c r="A36" t="s">
        <v>12274</v>
      </c>
      <c r="C36" t="s">
        <v>8102</v>
      </c>
    </row>
    <row r="37" spans="1:3">
      <c r="A37" t="s">
        <v>12822</v>
      </c>
      <c r="C37" t="s">
        <v>8111</v>
      </c>
    </row>
    <row r="38" spans="1:3">
      <c r="A38" t="s">
        <v>14774</v>
      </c>
      <c r="C38" t="s">
        <v>8112</v>
      </c>
    </row>
    <row r="39" spans="1:3">
      <c r="A39" t="s">
        <v>3003</v>
      </c>
      <c r="C39" t="s">
        <v>8119</v>
      </c>
    </row>
    <row r="40" spans="1:3">
      <c r="A40" t="s">
        <v>3410</v>
      </c>
      <c r="C40" t="s">
        <v>8122</v>
      </c>
    </row>
    <row r="41" spans="1:3">
      <c r="A41" t="s">
        <v>3472</v>
      </c>
      <c r="C41" t="s">
        <v>8123</v>
      </c>
    </row>
    <row r="42" spans="1:3">
      <c r="A42" t="s">
        <v>7695</v>
      </c>
      <c r="C42" t="s">
        <v>8125</v>
      </c>
    </row>
    <row r="43" spans="1:3">
      <c r="A43" t="s">
        <v>7850</v>
      </c>
      <c r="C43" t="s">
        <v>8126</v>
      </c>
    </row>
    <row r="44" spans="1:3">
      <c r="A44" t="s">
        <v>8302</v>
      </c>
      <c r="C44" t="s">
        <v>8127</v>
      </c>
    </row>
    <row r="45" spans="1:3">
      <c r="A45" t="s">
        <v>8802</v>
      </c>
      <c r="C45" t="s">
        <v>8128</v>
      </c>
    </row>
    <row r="46" spans="1:3">
      <c r="A46" t="s">
        <v>8691</v>
      </c>
      <c r="C46" t="s">
        <v>8130</v>
      </c>
    </row>
    <row r="47" spans="1:3">
      <c r="A47" t="s">
        <v>10128</v>
      </c>
      <c r="C47" t="s">
        <v>8132</v>
      </c>
    </row>
    <row r="48" spans="1:3">
      <c r="A48" t="s">
        <v>12747</v>
      </c>
      <c r="C48" t="s">
        <v>8133</v>
      </c>
    </row>
    <row r="49" spans="1:3">
      <c r="A49" t="s">
        <v>13990</v>
      </c>
      <c r="C49" t="s">
        <v>8135</v>
      </c>
    </row>
    <row r="50" spans="1:3">
      <c r="A50" t="s">
        <v>14471</v>
      </c>
      <c r="C50" t="s">
        <v>8136</v>
      </c>
    </row>
    <row r="51" spans="1:3">
      <c r="A51" t="s">
        <v>14484</v>
      </c>
      <c r="C51" t="s">
        <v>8137</v>
      </c>
    </row>
    <row r="52" spans="1:3">
      <c r="A52" t="s">
        <v>14476</v>
      </c>
      <c r="C52" t="s">
        <v>8138</v>
      </c>
    </row>
    <row r="53" spans="1:3">
      <c r="A53" t="s">
        <v>14528</v>
      </c>
      <c r="C53" t="s">
        <v>8140</v>
      </c>
    </row>
    <row r="54" spans="1:3">
      <c r="A54" t="s">
        <v>14781</v>
      </c>
      <c r="C54" t="s">
        <v>8141</v>
      </c>
    </row>
    <row r="55" spans="1:3">
      <c r="A55" t="s">
        <v>8806</v>
      </c>
      <c r="C55" t="s">
        <v>8142</v>
      </c>
    </row>
    <row r="56" spans="1:3">
      <c r="A56" t="s">
        <v>2625</v>
      </c>
      <c r="C56" t="s">
        <v>8143</v>
      </c>
    </row>
    <row r="57" spans="1:3">
      <c r="A57" t="s">
        <v>2767</v>
      </c>
      <c r="C57" t="s">
        <v>8145</v>
      </c>
    </row>
    <row r="58" spans="1:3">
      <c r="A58" t="s">
        <v>3008</v>
      </c>
      <c r="C58" t="s">
        <v>8146</v>
      </c>
    </row>
    <row r="59" spans="1:3">
      <c r="A59" t="s">
        <v>3070</v>
      </c>
      <c r="C59" t="s">
        <v>8147</v>
      </c>
    </row>
    <row r="60" spans="1:3">
      <c r="A60" t="s">
        <v>3052</v>
      </c>
      <c r="C60" t="s">
        <v>8148</v>
      </c>
    </row>
    <row r="61" spans="1:3">
      <c r="A61" t="s">
        <v>3374</v>
      </c>
      <c r="C61" t="s">
        <v>8149</v>
      </c>
    </row>
    <row r="62" spans="1:3">
      <c r="A62" t="s">
        <v>3471</v>
      </c>
      <c r="C62" t="s">
        <v>8151</v>
      </c>
    </row>
    <row r="63" spans="1:3">
      <c r="A63" t="s">
        <v>6927</v>
      </c>
      <c r="C63" t="s">
        <v>8152</v>
      </c>
    </row>
    <row r="64" spans="1:3">
      <c r="A64" t="s">
        <v>8793</v>
      </c>
      <c r="C64" t="s">
        <v>8153</v>
      </c>
    </row>
    <row r="65" spans="1:3">
      <c r="A65" t="s">
        <v>7402</v>
      </c>
      <c r="C65" t="s">
        <v>8155</v>
      </c>
    </row>
    <row r="66" spans="1:3">
      <c r="A66" t="s">
        <v>7395</v>
      </c>
      <c r="C66" t="s">
        <v>8157</v>
      </c>
    </row>
    <row r="67" spans="1:3">
      <c r="A67" t="s">
        <v>8297</v>
      </c>
      <c r="C67" t="s">
        <v>8158</v>
      </c>
    </row>
    <row r="68" spans="1:3">
      <c r="A68" t="s">
        <v>9030</v>
      </c>
      <c r="C68" t="s">
        <v>8163</v>
      </c>
    </row>
    <row r="69" spans="1:3">
      <c r="A69" t="s">
        <v>10088</v>
      </c>
      <c r="C69" t="s">
        <v>8165</v>
      </c>
    </row>
    <row r="70" spans="1:3">
      <c r="A70" t="s">
        <v>10901</v>
      </c>
      <c r="C70" t="s">
        <v>8167</v>
      </c>
    </row>
    <row r="71" spans="1:3">
      <c r="A71" t="s">
        <v>11180</v>
      </c>
      <c r="C71" t="s">
        <v>8169</v>
      </c>
    </row>
    <row r="72" spans="1:3">
      <c r="A72" t="s">
        <v>12125</v>
      </c>
      <c r="C72" t="s">
        <v>8170</v>
      </c>
    </row>
    <row r="73" spans="1:3">
      <c r="A73" t="s">
        <v>12335</v>
      </c>
      <c r="C73" t="s">
        <v>8172</v>
      </c>
    </row>
    <row r="74" spans="1:3">
      <c r="A74" t="s">
        <v>13527</v>
      </c>
      <c r="C74" t="s">
        <v>8173</v>
      </c>
    </row>
    <row r="75" spans="1:3">
      <c r="A75" t="s">
        <v>14487</v>
      </c>
      <c r="C75" t="s">
        <v>8174</v>
      </c>
    </row>
    <row r="76" spans="1:3">
      <c r="A76" t="s">
        <v>14554</v>
      </c>
      <c r="C76" t="s">
        <v>8176</v>
      </c>
    </row>
    <row r="77" spans="1:3">
      <c r="A77" t="s">
        <v>14555</v>
      </c>
      <c r="C77" t="s">
        <v>8178</v>
      </c>
    </row>
    <row r="78" spans="1:3">
      <c r="A78" t="s">
        <v>14556</v>
      </c>
      <c r="C78" t="s">
        <v>8180</v>
      </c>
    </row>
    <row r="79" spans="1:3">
      <c r="A79" t="s">
        <v>14557</v>
      </c>
      <c r="C79" t="s">
        <v>8181</v>
      </c>
    </row>
    <row r="80" spans="1:3">
      <c r="A80" t="s">
        <v>14560</v>
      </c>
      <c r="C80" t="s">
        <v>8182</v>
      </c>
    </row>
    <row r="81" spans="1:3">
      <c r="A81" t="s">
        <v>14884</v>
      </c>
      <c r="C81" t="s">
        <v>8184</v>
      </c>
    </row>
    <row r="82" spans="1:3">
      <c r="A82" t="s">
        <v>14924</v>
      </c>
      <c r="C82" t="s">
        <v>8186</v>
      </c>
    </row>
    <row r="83" spans="1:3">
      <c r="A83" t="s">
        <v>1481</v>
      </c>
      <c r="C83" t="s">
        <v>8193</v>
      </c>
    </row>
    <row r="84" spans="1:3">
      <c r="A84" t="s">
        <v>2216</v>
      </c>
      <c r="C84" t="s">
        <v>8194</v>
      </c>
    </row>
    <row r="85" spans="1:3">
      <c r="A85" t="s">
        <v>3053</v>
      </c>
      <c r="C85" t="s">
        <v>8195</v>
      </c>
    </row>
    <row r="86" spans="1:3">
      <c r="A86" t="s">
        <v>3064</v>
      </c>
      <c r="C86" t="s">
        <v>8197</v>
      </c>
    </row>
    <row r="87" spans="1:3">
      <c r="A87" t="s">
        <v>3222</v>
      </c>
      <c r="C87" t="s">
        <v>8198</v>
      </c>
    </row>
    <row r="88" spans="1:3">
      <c r="A88" t="s">
        <v>3189</v>
      </c>
      <c r="C88" t="s">
        <v>8199</v>
      </c>
    </row>
    <row r="89" spans="1:3">
      <c r="A89" t="s">
        <v>3366</v>
      </c>
      <c r="C89" t="s">
        <v>8200</v>
      </c>
    </row>
    <row r="90" spans="1:3">
      <c r="A90" t="s">
        <v>5638</v>
      </c>
      <c r="C90" t="s">
        <v>8202</v>
      </c>
    </row>
    <row r="91" spans="1:3">
      <c r="A91" t="s">
        <v>5641</v>
      </c>
      <c r="C91">
        <v>113</v>
      </c>
    </row>
    <row r="92" spans="1:3">
      <c r="A92" t="s">
        <v>5714</v>
      </c>
      <c r="C92" t="s">
        <v>1311</v>
      </c>
    </row>
    <row r="93" spans="1:3">
      <c r="A93" t="s">
        <v>6021</v>
      </c>
      <c r="C93" t="s">
        <v>1309</v>
      </c>
    </row>
    <row r="94" spans="1:3">
      <c r="A94" t="s">
        <v>6043</v>
      </c>
      <c r="C94" t="s">
        <v>1310</v>
      </c>
    </row>
    <row r="95" spans="1:3">
      <c r="A95" t="s">
        <v>8790</v>
      </c>
      <c r="C95" t="s">
        <v>941</v>
      </c>
    </row>
    <row r="96" spans="1:3">
      <c r="A96" t="s">
        <v>6983</v>
      </c>
      <c r="C96" t="s">
        <v>940</v>
      </c>
    </row>
    <row r="97" spans="1:3">
      <c r="A97" t="s">
        <v>7299</v>
      </c>
      <c r="C97" t="s">
        <v>938</v>
      </c>
    </row>
    <row r="98" spans="1:3">
      <c r="A98" t="s">
        <v>7292</v>
      </c>
      <c r="C98" t="s">
        <v>939</v>
      </c>
    </row>
    <row r="99" spans="1:3">
      <c r="A99" t="s">
        <v>7356</v>
      </c>
      <c r="C99" t="s">
        <v>943</v>
      </c>
    </row>
    <row r="100" spans="1:3">
      <c r="A100" t="s">
        <v>7398</v>
      </c>
      <c r="C100" t="s">
        <v>1504</v>
      </c>
    </row>
    <row r="101" spans="1:3">
      <c r="A101" t="s">
        <v>7381</v>
      </c>
      <c r="C101" t="s">
        <v>1897</v>
      </c>
    </row>
    <row r="102" spans="1:3">
      <c r="A102" t="s">
        <v>7378</v>
      </c>
      <c r="C102" t="s">
        <v>1917</v>
      </c>
    </row>
    <row r="103" spans="1:3">
      <c r="A103" t="s">
        <v>7535</v>
      </c>
      <c r="C103" t="s">
        <v>1963</v>
      </c>
    </row>
    <row r="104" spans="1:3">
      <c r="A104" t="s">
        <v>7689</v>
      </c>
      <c r="C104" t="s">
        <v>1965</v>
      </c>
    </row>
    <row r="105" spans="1:3">
      <c r="A105" t="s">
        <v>7734</v>
      </c>
      <c r="C105" t="s">
        <v>1966</v>
      </c>
    </row>
    <row r="106" spans="1:3">
      <c r="A106" t="s">
        <v>7773</v>
      </c>
      <c r="C106" t="s">
        <v>1967</v>
      </c>
    </row>
    <row r="107" spans="1:3">
      <c r="A107" t="s">
        <v>7758</v>
      </c>
      <c r="C107" t="s">
        <v>1970</v>
      </c>
    </row>
    <row r="108" spans="1:3">
      <c r="A108" t="s">
        <v>7774</v>
      </c>
      <c r="C108" t="s">
        <v>1971</v>
      </c>
    </row>
    <row r="109" spans="1:3">
      <c r="A109" t="s">
        <v>7863</v>
      </c>
      <c r="C109" t="s">
        <v>1973</v>
      </c>
    </row>
    <row r="110" spans="1:3">
      <c r="A110" t="s">
        <v>7864</v>
      </c>
      <c r="C110" t="s">
        <v>1980</v>
      </c>
    </row>
    <row r="111" spans="1:3">
      <c r="A111" t="s">
        <v>8797</v>
      </c>
      <c r="C111" t="s">
        <v>2001</v>
      </c>
    </row>
    <row r="112" spans="1:3">
      <c r="A112" t="s">
        <v>8403</v>
      </c>
      <c r="C112" t="s">
        <v>2007</v>
      </c>
    </row>
    <row r="113" spans="1:3">
      <c r="A113" t="s">
        <v>8761</v>
      </c>
      <c r="C113" t="s">
        <v>2116</v>
      </c>
    </row>
    <row r="114" spans="1:3">
      <c r="A114" t="s">
        <v>9113</v>
      </c>
      <c r="C114" t="s">
        <v>2143</v>
      </c>
    </row>
    <row r="115" spans="1:3">
      <c r="A115" t="s">
        <v>9016</v>
      </c>
      <c r="C115" t="s">
        <v>2145</v>
      </c>
    </row>
    <row r="116" spans="1:3">
      <c r="A116" t="s">
        <v>9386</v>
      </c>
      <c r="C116" t="s">
        <v>2147</v>
      </c>
    </row>
    <row r="117" spans="1:3">
      <c r="A117" t="s">
        <v>9407</v>
      </c>
      <c r="C117" t="s">
        <v>2160</v>
      </c>
    </row>
    <row r="118" spans="1:3">
      <c r="A118" t="s">
        <v>9838</v>
      </c>
      <c r="C118" t="s">
        <v>2162</v>
      </c>
    </row>
    <row r="119" spans="1:3">
      <c r="A119" t="s">
        <v>10096</v>
      </c>
      <c r="C119" t="s">
        <v>2600</v>
      </c>
    </row>
    <row r="120" spans="1:3">
      <c r="A120" t="s">
        <v>12609</v>
      </c>
      <c r="C120" t="s">
        <v>2602</v>
      </c>
    </row>
    <row r="121" spans="1:3">
      <c r="A121" t="s">
        <v>10836</v>
      </c>
      <c r="C121" t="s">
        <v>2604</v>
      </c>
    </row>
    <row r="122" spans="1:3">
      <c r="A122" t="s">
        <v>11145</v>
      </c>
      <c r="C122" t="s">
        <v>2623</v>
      </c>
    </row>
    <row r="123" spans="1:3">
      <c r="A123" t="s">
        <v>11178</v>
      </c>
      <c r="C123" t="s">
        <v>2644</v>
      </c>
    </row>
    <row r="124" spans="1:3">
      <c r="A124" t="s">
        <v>11586</v>
      </c>
      <c r="C124" t="s">
        <v>2645</v>
      </c>
    </row>
    <row r="125" spans="1:3">
      <c r="A125" t="s">
        <v>12082</v>
      </c>
      <c r="C125" t="s">
        <v>2646</v>
      </c>
    </row>
    <row r="126" spans="1:3">
      <c r="A126" t="s">
        <v>13068</v>
      </c>
      <c r="C126" t="s">
        <v>2647</v>
      </c>
    </row>
    <row r="127" spans="1:3">
      <c r="A127" t="s">
        <v>13345</v>
      </c>
      <c r="C127" t="s">
        <v>2648</v>
      </c>
    </row>
    <row r="128" spans="1:3">
      <c r="A128" t="s">
        <v>13969</v>
      </c>
      <c r="C128" t="s">
        <v>2649</v>
      </c>
    </row>
    <row r="129" spans="1:3">
      <c r="A129" t="s">
        <v>14214</v>
      </c>
      <c r="C129" t="s">
        <v>2652</v>
      </c>
    </row>
    <row r="130" spans="1:3">
      <c r="A130" t="s">
        <v>14460</v>
      </c>
      <c r="C130" t="s">
        <v>5627</v>
      </c>
    </row>
    <row r="131" spans="1:3">
      <c r="A131" t="s">
        <v>14463</v>
      </c>
      <c r="C131" t="s">
        <v>5632</v>
      </c>
    </row>
    <row r="132" spans="1:3">
      <c r="A132" t="s">
        <v>14496</v>
      </c>
      <c r="C132" t="s">
        <v>5642</v>
      </c>
    </row>
    <row r="133" spans="1:3">
      <c r="A133" t="s">
        <v>14584</v>
      </c>
      <c r="C133" t="s">
        <v>5643</v>
      </c>
    </row>
    <row r="134" spans="1:3">
      <c r="A134" t="s">
        <v>14527</v>
      </c>
      <c r="C134" t="s">
        <v>5645</v>
      </c>
    </row>
    <row r="135" spans="1:3">
      <c r="A135" t="s">
        <v>14592</v>
      </c>
      <c r="C135" t="s">
        <v>5682</v>
      </c>
    </row>
    <row r="136" spans="1:3">
      <c r="A136" t="s">
        <v>14596</v>
      </c>
      <c r="C136" t="s">
        <v>5683</v>
      </c>
    </row>
    <row r="137" spans="1:3">
      <c r="A137" t="s">
        <v>14537</v>
      </c>
      <c r="C137" t="s">
        <v>5684</v>
      </c>
    </row>
    <row r="138" spans="1:3">
      <c r="A138" t="s">
        <v>14720</v>
      </c>
      <c r="C138" t="s">
        <v>5685</v>
      </c>
    </row>
    <row r="139" spans="1:3">
      <c r="A139" t="s">
        <v>14733</v>
      </c>
      <c r="C139" t="s">
        <v>5687</v>
      </c>
    </row>
    <row r="140" spans="1:3">
      <c r="A140" t="s">
        <v>14743</v>
      </c>
      <c r="C140" t="s">
        <v>5690</v>
      </c>
    </row>
    <row r="141" spans="1:3">
      <c r="A141" t="s">
        <v>14777</v>
      </c>
      <c r="C141" t="s">
        <v>5702</v>
      </c>
    </row>
    <row r="142" spans="1:3">
      <c r="A142" t="s">
        <v>14783</v>
      </c>
      <c r="C142" t="s">
        <v>5704</v>
      </c>
    </row>
    <row r="143" spans="1:3">
      <c r="A143" t="s">
        <v>14798</v>
      </c>
      <c r="C143" t="s">
        <v>5712</v>
      </c>
    </row>
    <row r="144" spans="1:3">
      <c r="A144" t="s">
        <v>14887</v>
      </c>
      <c r="C144" t="s">
        <v>5766</v>
      </c>
    </row>
    <row r="145" spans="1:3">
      <c r="A145" t="s">
        <v>14881</v>
      </c>
      <c r="C145" t="s">
        <v>5767</v>
      </c>
    </row>
    <row r="146" spans="1:3">
      <c r="A146" t="s">
        <v>400</v>
      </c>
      <c r="C146" t="s">
        <v>5770</v>
      </c>
    </row>
    <row r="147" spans="1:3">
      <c r="A147">
        <v>51</v>
      </c>
      <c r="C147" t="s">
        <v>5771</v>
      </c>
    </row>
    <row r="148" spans="1:3">
      <c r="A148" t="s">
        <v>937</v>
      </c>
      <c r="C148" t="s">
        <v>5786</v>
      </c>
    </row>
    <row r="149" spans="1:3">
      <c r="A149" t="s">
        <v>1480</v>
      </c>
      <c r="C149" t="s">
        <v>5788</v>
      </c>
    </row>
    <row r="150" spans="1:3">
      <c r="A150" t="s">
        <v>1484</v>
      </c>
      <c r="C150" t="s">
        <v>5828</v>
      </c>
    </row>
    <row r="151" spans="1:3">
      <c r="A151" t="s">
        <v>1895</v>
      </c>
      <c r="C151" t="s">
        <v>5845</v>
      </c>
    </row>
    <row r="152" spans="1:3">
      <c r="A152" t="s">
        <v>1969</v>
      </c>
      <c r="C152" t="s">
        <v>5848</v>
      </c>
    </row>
    <row r="153" spans="1:3">
      <c r="A153" t="s">
        <v>2117</v>
      </c>
      <c r="C153" t="s">
        <v>5851</v>
      </c>
    </row>
    <row r="154" spans="1:3">
      <c r="A154" t="s">
        <v>1982</v>
      </c>
      <c r="C154" t="s">
        <v>5859</v>
      </c>
    </row>
    <row r="155" spans="1:3">
      <c r="A155" t="s">
        <v>1991</v>
      </c>
      <c r="C155" t="s">
        <v>5862</v>
      </c>
    </row>
    <row r="156" spans="1:3">
      <c r="A156" t="s">
        <v>2161</v>
      </c>
      <c r="C156" t="s">
        <v>5866</v>
      </c>
    </row>
    <row r="157" spans="1:3">
      <c r="A157" t="s">
        <v>2224</v>
      </c>
      <c r="C157" t="s">
        <v>5908</v>
      </c>
    </row>
    <row r="158" spans="1:3">
      <c r="A158" t="s">
        <v>8785</v>
      </c>
      <c r="C158" t="s">
        <v>5909</v>
      </c>
    </row>
    <row r="159" spans="1:3">
      <c r="A159" t="s">
        <v>8784</v>
      </c>
      <c r="C159" t="s">
        <v>5910</v>
      </c>
    </row>
    <row r="160" spans="1:3">
      <c r="A160" t="s">
        <v>2363</v>
      </c>
      <c r="C160" t="s">
        <v>5914</v>
      </c>
    </row>
    <row r="161" spans="1:3">
      <c r="A161" t="s">
        <v>2367</v>
      </c>
      <c r="C161" t="s">
        <v>5923</v>
      </c>
    </row>
    <row r="162" spans="1:3">
      <c r="A162" t="s">
        <v>2375</v>
      </c>
      <c r="C162" t="s">
        <v>5924</v>
      </c>
    </row>
    <row r="163" spans="1:3">
      <c r="A163" t="s">
        <v>2389</v>
      </c>
      <c r="C163" t="s">
        <v>5925</v>
      </c>
    </row>
    <row r="164" spans="1:3">
      <c r="A164" t="s">
        <v>2628</v>
      </c>
      <c r="C164" t="s">
        <v>5926</v>
      </c>
    </row>
    <row r="165" spans="1:3">
      <c r="A165" t="s">
        <v>2650</v>
      </c>
      <c r="C165" t="s">
        <v>5927</v>
      </c>
    </row>
    <row r="166" spans="1:3">
      <c r="A166" t="s">
        <v>2777</v>
      </c>
      <c r="C166" t="s">
        <v>5928</v>
      </c>
    </row>
    <row r="167" spans="1:3">
      <c r="A167" t="s">
        <v>2780</v>
      </c>
      <c r="C167" t="s">
        <v>5929</v>
      </c>
    </row>
    <row r="168" spans="1:3">
      <c r="A168" t="s">
        <v>2781</v>
      </c>
      <c r="C168" t="s">
        <v>5930</v>
      </c>
    </row>
    <row r="169" spans="1:3">
      <c r="A169" t="s">
        <v>2834</v>
      </c>
      <c r="C169" t="s">
        <v>5943</v>
      </c>
    </row>
    <row r="170" spans="1:3">
      <c r="A170" t="s">
        <v>2835</v>
      </c>
      <c r="C170" t="s">
        <v>5947</v>
      </c>
    </row>
    <row r="171" spans="1:3">
      <c r="A171" t="s">
        <v>3000</v>
      </c>
      <c r="C171" t="s">
        <v>5949</v>
      </c>
    </row>
    <row r="172" spans="1:3">
      <c r="A172" t="s">
        <v>3005</v>
      </c>
      <c r="C172" t="s">
        <v>5950</v>
      </c>
    </row>
    <row r="173" spans="1:3">
      <c r="A173" t="s">
        <v>3066</v>
      </c>
      <c r="C173" t="s">
        <v>5951</v>
      </c>
    </row>
    <row r="174" spans="1:3">
      <c r="A174" t="s">
        <v>3068</v>
      </c>
      <c r="C174" t="s">
        <v>5952</v>
      </c>
    </row>
    <row r="175" spans="1:3">
      <c r="A175" t="s">
        <v>3030</v>
      </c>
      <c r="C175" t="s">
        <v>5953</v>
      </c>
    </row>
    <row r="176" spans="1:3">
      <c r="A176" t="s">
        <v>3087</v>
      </c>
      <c r="C176" t="s">
        <v>5954</v>
      </c>
    </row>
    <row r="177" spans="1:3">
      <c r="A177" t="s">
        <v>3033</v>
      </c>
      <c r="C177" t="s">
        <v>5955</v>
      </c>
    </row>
    <row r="178" spans="1:3">
      <c r="A178" t="s">
        <v>3036</v>
      </c>
      <c r="C178" t="s">
        <v>5968</v>
      </c>
    </row>
    <row r="179" spans="1:3">
      <c r="A179" t="s">
        <v>3041</v>
      </c>
      <c r="C179" t="s">
        <v>5970</v>
      </c>
    </row>
    <row r="180" spans="1:3">
      <c r="A180" t="s">
        <v>3051</v>
      </c>
      <c r="C180" t="s">
        <v>5984</v>
      </c>
    </row>
    <row r="181" spans="1:3">
      <c r="A181" t="s">
        <v>3121</v>
      </c>
      <c r="C181" t="s">
        <v>5985</v>
      </c>
    </row>
    <row r="182" spans="1:3">
      <c r="A182" t="s">
        <v>3219</v>
      </c>
      <c r="C182" t="s">
        <v>5986</v>
      </c>
    </row>
    <row r="183" spans="1:3">
      <c r="A183" t="s">
        <v>3210</v>
      </c>
      <c r="C183" t="s">
        <v>7046</v>
      </c>
    </row>
    <row r="184" spans="1:3">
      <c r="A184" t="s">
        <v>3213</v>
      </c>
      <c r="C184" t="s">
        <v>7048</v>
      </c>
    </row>
    <row r="185" spans="1:3">
      <c r="A185" t="s">
        <v>3352</v>
      </c>
      <c r="C185" t="s">
        <v>7056</v>
      </c>
    </row>
    <row r="186" spans="1:3">
      <c r="A186" t="s">
        <v>3368</v>
      </c>
      <c r="C186" t="s">
        <v>7524</v>
      </c>
    </row>
    <row r="187" spans="1:3">
      <c r="A187" t="s">
        <v>3381</v>
      </c>
      <c r="C187" t="s">
        <v>7525</v>
      </c>
    </row>
    <row r="188" spans="1:3">
      <c r="A188" t="s">
        <v>3416</v>
      </c>
      <c r="C188" t="s">
        <v>7534</v>
      </c>
    </row>
    <row r="189" spans="1:3">
      <c r="A189" t="s">
        <v>3405</v>
      </c>
      <c r="C189" t="s">
        <v>7536</v>
      </c>
    </row>
    <row r="190" spans="1:3">
      <c r="A190" t="s">
        <v>3475</v>
      </c>
      <c r="C190" t="s">
        <v>7538</v>
      </c>
    </row>
    <row r="191" spans="1:3">
      <c r="A191" t="s">
        <v>3504</v>
      </c>
      <c r="C191" t="s">
        <v>7550</v>
      </c>
    </row>
    <row r="192" spans="1:3">
      <c r="A192" t="s">
        <v>5633</v>
      </c>
      <c r="C192" t="s">
        <v>7555</v>
      </c>
    </row>
    <row r="193" spans="1:3">
      <c r="A193" t="s">
        <v>6950</v>
      </c>
      <c r="C193" t="s">
        <v>7562</v>
      </c>
    </row>
    <row r="194" spans="1:3">
      <c r="A194" t="s">
        <v>6980</v>
      </c>
      <c r="C194" t="s">
        <v>7565</v>
      </c>
    </row>
    <row r="195" spans="1:3">
      <c r="A195" t="s">
        <v>7390</v>
      </c>
      <c r="C195" t="s">
        <v>7592</v>
      </c>
    </row>
    <row r="196" spans="1:3">
      <c r="A196" t="s">
        <v>7397</v>
      </c>
      <c r="C196" t="s">
        <v>7673</v>
      </c>
    </row>
    <row r="197" spans="1:3">
      <c r="A197" t="s">
        <v>7396</v>
      </c>
      <c r="C197" t="s">
        <v>7675</v>
      </c>
    </row>
    <row r="198" spans="1:3">
      <c r="A198" t="s">
        <v>8796</v>
      </c>
      <c r="C198" t="s">
        <v>7691</v>
      </c>
    </row>
    <row r="199" spans="1:3">
      <c r="A199" t="s">
        <v>7400</v>
      </c>
      <c r="C199" t="s">
        <v>7694</v>
      </c>
    </row>
    <row r="200" spans="1:3">
      <c r="A200" t="s">
        <v>7697</v>
      </c>
      <c r="C200" t="s">
        <v>7712</v>
      </c>
    </row>
    <row r="201" spans="1:3">
      <c r="A201" t="s">
        <v>7519</v>
      </c>
      <c r="C201" t="s">
        <v>7737</v>
      </c>
    </row>
    <row r="202" spans="1:3">
      <c r="A202" t="s">
        <v>7603</v>
      </c>
      <c r="C202" t="s">
        <v>7784</v>
      </c>
    </row>
    <row r="203" spans="1:3">
      <c r="A203" t="s">
        <v>7547</v>
      </c>
      <c r="C203" t="s">
        <v>7789</v>
      </c>
    </row>
    <row r="204" spans="1:3">
      <c r="A204" t="s">
        <v>7888</v>
      </c>
      <c r="C204" t="s">
        <v>7790</v>
      </c>
    </row>
    <row r="205" spans="1:3">
      <c r="A205" t="s">
        <v>7554</v>
      </c>
      <c r="C205" t="s">
        <v>7791</v>
      </c>
    </row>
    <row r="206" spans="1:3">
      <c r="A206" t="s">
        <v>7966</v>
      </c>
      <c r="C206" t="s">
        <v>7805</v>
      </c>
    </row>
    <row r="207" spans="1:3">
      <c r="A207" t="s">
        <v>7843</v>
      </c>
      <c r="C207" t="s">
        <v>7818</v>
      </c>
    </row>
    <row r="208" spans="1:3">
      <c r="A208" t="s">
        <v>7867</v>
      </c>
      <c r="C208" t="s">
        <v>7829</v>
      </c>
    </row>
    <row r="209" spans="1:3">
      <c r="A209" t="s">
        <v>7795</v>
      </c>
      <c r="C209" t="s">
        <v>8783</v>
      </c>
    </row>
    <row r="210" spans="1:3">
      <c r="A210" t="s">
        <v>7865</v>
      </c>
      <c r="C210" t="s">
        <v>7833</v>
      </c>
    </row>
    <row r="211" spans="1:3">
      <c r="A211" t="s">
        <v>8298</v>
      </c>
      <c r="C211" t="s">
        <v>7845</v>
      </c>
    </row>
    <row r="212" spans="1:3">
      <c r="A212" t="s">
        <v>8405</v>
      </c>
      <c r="C212" t="s">
        <v>7849</v>
      </c>
    </row>
    <row r="213" spans="1:3">
      <c r="A213" t="s">
        <v>8803</v>
      </c>
      <c r="C213" t="s">
        <v>7858</v>
      </c>
    </row>
    <row r="214" spans="1:3">
      <c r="A214" t="s">
        <v>9401</v>
      </c>
      <c r="C214" t="s">
        <v>7861</v>
      </c>
    </row>
    <row r="215" spans="1:3">
      <c r="A215" t="s">
        <v>9102</v>
      </c>
      <c r="C215" t="s">
        <v>7866</v>
      </c>
    </row>
    <row r="216" spans="1:3">
      <c r="A216" t="s">
        <v>9100</v>
      </c>
      <c r="C216" t="s">
        <v>7868</v>
      </c>
    </row>
    <row r="217" spans="1:3">
      <c r="A217" t="s">
        <v>9084</v>
      </c>
      <c r="C217" t="s">
        <v>7870</v>
      </c>
    </row>
    <row r="218" spans="1:3">
      <c r="A218" t="s">
        <v>9308</v>
      </c>
      <c r="C218" t="s">
        <v>7873</v>
      </c>
    </row>
    <row r="219" spans="1:3">
      <c r="A219" t="s">
        <v>9372</v>
      </c>
      <c r="C219" t="s">
        <v>7874</v>
      </c>
    </row>
    <row r="220" spans="1:3">
      <c r="A220" t="s">
        <v>9379</v>
      </c>
      <c r="C220" t="s">
        <v>7875</v>
      </c>
    </row>
    <row r="221" spans="1:3">
      <c r="A221" t="s">
        <v>9361</v>
      </c>
      <c r="C221" t="s">
        <v>7876</v>
      </c>
    </row>
    <row r="222" spans="1:3">
      <c r="A222" t="s">
        <v>9382</v>
      </c>
      <c r="C222" t="s">
        <v>7885</v>
      </c>
    </row>
    <row r="223" spans="1:3">
      <c r="A223" t="s">
        <v>9406</v>
      </c>
      <c r="C223" t="s">
        <v>7887</v>
      </c>
    </row>
    <row r="224" spans="1:3">
      <c r="A224" t="s">
        <v>9782</v>
      </c>
      <c r="C224" t="s">
        <v>7889</v>
      </c>
    </row>
    <row r="225" spans="1:3">
      <c r="A225" t="s">
        <v>10135</v>
      </c>
      <c r="C225" t="s">
        <v>7890</v>
      </c>
    </row>
    <row r="226" spans="1:3">
      <c r="A226" t="s">
        <v>10134</v>
      </c>
      <c r="C226" t="s">
        <v>7919</v>
      </c>
    </row>
    <row r="227" spans="1:3">
      <c r="A227" t="s">
        <v>10065</v>
      </c>
      <c r="C227" t="s">
        <v>7920</v>
      </c>
    </row>
    <row r="228" spans="1:3">
      <c r="A228" t="s">
        <v>10160</v>
      </c>
      <c r="C228" t="s">
        <v>7937</v>
      </c>
    </row>
    <row r="229" spans="1:3">
      <c r="A229" t="s">
        <v>12515</v>
      </c>
      <c r="C229" t="s">
        <v>7938</v>
      </c>
    </row>
    <row r="230" spans="1:3">
      <c r="A230" t="s">
        <v>12530</v>
      </c>
      <c r="C230" t="s">
        <v>7939</v>
      </c>
    </row>
    <row r="231" spans="1:3">
      <c r="A231" t="s">
        <v>12536</v>
      </c>
      <c r="C231" t="s">
        <v>7948</v>
      </c>
    </row>
    <row r="232" spans="1:3">
      <c r="A232" t="s">
        <v>12550</v>
      </c>
      <c r="C232" t="s">
        <v>7954</v>
      </c>
    </row>
    <row r="233" spans="1:3">
      <c r="A233" t="s">
        <v>12671</v>
      </c>
      <c r="C233" t="s">
        <v>7964</v>
      </c>
    </row>
    <row r="234" spans="1:3">
      <c r="A234" t="s">
        <v>12610</v>
      </c>
      <c r="C234" t="s">
        <v>7965</v>
      </c>
    </row>
    <row r="235" spans="1:3">
      <c r="A235" t="s">
        <v>10931</v>
      </c>
      <c r="C235" t="s">
        <v>7967</v>
      </c>
    </row>
    <row r="236" spans="1:3">
      <c r="A236" t="s">
        <v>10935</v>
      </c>
      <c r="C236" t="s">
        <v>7984</v>
      </c>
    </row>
    <row r="237" spans="1:3">
      <c r="A237" t="s">
        <v>10902</v>
      </c>
      <c r="C237" t="s">
        <v>7993</v>
      </c>
    </row>
    <row r="238" spans="1:3">
      <c r="A238" t="s">
        <v>12498</v>
      </c>
      <c r="C238" t="s">
        <v>8030</v>
      </c>
    </row>
    <row r="239" spans="1:3">
      <c r="A239" t="s">
        <v>11168</v>
      </c>
      <c r="C239" t="s">
        <v>8041</v>
      </c>
    </row>
    <row r="240" spans="1:3">
      <c r="A240" t="s">
        <v>11517</v>
      </c>
      <c r="C240" t="s">
        <v>8042</v>
      </c>
    </row>
    <row r="241" spans="1:3">
      <c r="A241" t="s">
        <v>12116</v>
      </c>
      <c r="C241" t="s">
        <v>8053</v>
      </c>
    </row>
    <row r="242" spans="1:3">
      <c r="A242" t="s">
        <v>12280</v>
      </c>
      <c r="C242" t="s">
        <v>9011</v>
      </c>
    </row>
    <row r="243" spans="1:3">
      <c r="A243" t="s">
        <v>12732</v>
      </c>
      <c r="C243" t="s">
        <v>9031</v>
      </c>
    </row>
    <row r="244" spans="1:3">
      <c r="A244" t="s">
        <v>12777</v>
      </c>
      <c r="C244" t="s">
        <v>9043</v>
      </c>
    </row>
    <row r="245" spans="1:3">
      <c r="A245" t="s">
        <v>12812</v>
      </c>
      <c r="C245" t="s">
        <v>9047</v>
      </c>
    </row>
    <row r="246" spans="1:3">
      <c r="A246" t="s">
        <v>13146</v>
      </c>
      <c r="C246" t="s">
        <v>9048</v>
      </c>
    </row>
    <row r="247" spans="1:3">
      <c r="A247" t="s">
        <v>13025</v>
      </c>
      <c r="C247" t="s">
        <v>402</v>
      </c>
    </row>
    <row r="248" spans="1:3">
      <c r="A248" t="s">
        <v>13029</v>
      </c>
      <c r="C248" t="s">
        <v>9408</v>
      </c>
    </row>
    <row r="249" spans="1:3">
      <c r="A249" t="s">
        <v>13122</v>
      </c>
      <c r="C249" t="s">
        <v>9410</v>
      </c>
    </row>
    <row r="250" spans="1:3">
      <c r="A250" t="s">
        <v>13341</v>
      </c>
      <c r="C250" t="s">
        <v>289</v>
      </c>
    </row>
    <row r="251" spans="1:3">
      <c r="A251" t="s">
        <v>13351</v>
      </c>
      <c r="C251" t="s">
        <v>2226</v>
      </c>
    </row>
    <row r="252" spans="1:3">
      <c r="A252" t="s">
        <v>13529</v>
      </c>
      <c r="C252" t="s">
        <v>2228</v>
      </c>
    </row>
    <row r="253" spans="1:3">
      <c r="A253" t="s">
        <v>13533</v>
      </c>
      <c r="C253" t="s">
        <v>2230</v>
      </c>
    </row>
    <row r="254" spans="1:3">
      <c r="A254" t="s">
        <v>13641</v>
      </c>
      <c r="C254" t="s">
        <v>2309</v>
      </c>
    </row>
    <row r="255" spans="1:3">
      <c r="A255" t="s">
        <v>14379</v>
      </c>
      <c r="C255" t="s">
        <v>2310</v>
      </c>
    </row>
    <row r="256" spans="1:3">
      <c r="A256" t="s">
        <v>14459</v>
      </c>
      <c r="C256" t="s">
        <v>2311</v>
      </c>
    </row>
    <row r="257" spans="1:3">
      <c r="A257" t="s">
        <v>14462</v>
      </c>
      <c r="C257" t="s">
        <v>2312</v>
      </c>
    </row>
    <row r="258" spans="1:3">
      <c r="A258" t="s">
        <v>14469</v>
      </c>
      <c r="C258" t="s">
        <v>2313</v>
      </c>
    </row>
    <row r="259" spans="1:3">
      <c r="A259" t="s">
        <v>14472</v>
      </c>
      <c r="C259" t="s">
        <v>2319</v>
      </c>
    </row>
    <row r="260" spans="1:3">
      <c r="A260" t="s">
        <v>14530</v>
      </c>
      <c r="C260" t="s">
        <v>2334</v>
      </c>
    </row>
    <row r="261" spans="1:3">
      <c r="A261" t="s">
        <v>14526</v>
      </c>
      <c r="C261" t="s">
        <v>2346</v>
      </c>
    </row>
    <row r="262" spans="1:3">
      <c r="A262" t="s">
        <v>14578</v>
      </c>
      <c r="C262" t="s">
        <v>2348</v>
      </c>
    </row>
    <row r="263" spans="1:3">
      <c r="A263" t="s">
        <v>14529</v>
      </c>
      <c r="C263" t="s">
        <v>2359</v>
      </c>
    </row>
    <row r="264" spans="1:3">
      <c r="A264" t="s">
        <v>14590</v>
      </c>
      <c r="C264" t="s">
        <v>2361</v>
      </c>
    </row>
    <row r="265" spans="1:3">
      <c r="A265" t="s">
        <v>14600</v>
      </c>
      <c r="C265" t="s">
        <v>2373</v>
      </c>
    </row>
    <row r="266" spans="1:3">
      <c r="A266" t="s">
        <v>14558</v>
      </c>
      <c r="C266" t="s">
        <v>2377</v>
      </c>
    </row>
    <row r="267" spans="1:3">
      <c r="A267" t="s">
        <v>14559</v>
      </c>
      <c r="C267" t="s">
        <v>2379</v>
      </c>
    </row>
    <row r="268" spans="1:3">
      <c r="A268" t="s">
        <v>14561</v>
      </c>
      <c r="C268" t="s">
        <v>2385</v>
      </c>
    </row>
    <row r="269" spans="1:3">
      <c r="A269" t="s">
        <v>14563</v>
      </c>
      <c r="C269" t="s">
        <v>2387</v>
      </c>
    </row>
    <row r="270" spans="1:3">
      <c r="A270" t="s">
        <v>14564</v>
      </c>
      <c r="C270" t="s">
        <v>8787</v>
      </c>
    </row>
    <row r="271" spans="1:3">
      <c r="A271" t="s">
        <v>14608</v>
      </c>
      <c r="C271" t="s">
        <v>8211</v>
      </c>
    </row>
    <row r="272" spans="1:3">
      <c r="A272" t="s">
        <v>14655</v>
      </c>
      <c r="C272" t="s">
        <v>8213</v>
      </c>
    </row>
    <row r="273" spans="1:3">
      <c r="A273" t="s">
        <v>14735</v>
      </c>
      <c r="C273" t="s">
        <v>7333</v>
      </c>
    </row>
    <row r="274" spans="1:3">
      <c r="A274" t="s">
        <v>16161</v>
      </c>
      <c r="C274" t="s">
        <v>7337</v>
      </c>
    </row>
    <row r="275" spans="1:3">
      <c r="A275" t="s">
        <v>14888</v>
      </c>
      <c r="C275" t="s">
        <v>7342</v>
      </c>
    </row>
    <row r="276" spans="1:3">
      <c r="A276" t="s">
        <v>14894</v>
      </c>
      <c r="C276" t="s">
        <v>7341</v>
      </c>
    </row>
    <row r="277" spans="1:3">
      <c r="A277" t="s">
        <v>14929</v>
      </c>
      <c r="C277" t="s">
        <v>7344</v>
      </c>
    </row>
    <row r="278" spans="1:3">
      <c r="A278" t="s">
        <v>14930</v>
      </c>
      <c r="C278" t="s">
        <v>7340</v>
      </c>
    </row>
    <row r="279" spans="1:3" ht="18.75">
      <c r="A279" s="199"/>
      <c r="C279" t="s">
        <v>7345</v>
      </c>
    </row>
    <row r="280" spans="1:3" ht="18.75">
      <c r="A280" s="199"/>
      <c r="C280" t="s">
        <v>7348</v>
      </c>
    </row>
    <row r="281" spans="1:3" ht="18.75">
      <c r="A281" s="199"/>
      <c r="C281" t="s">
        <v>7349</v>
      </c>
    </row>
    <row r="282" spans="1:3" ht="18.75">
      <c r="A282" s="199"/>
      <c r="C282" t="s">
        <v>7352</v>
      </c>
    </row>
    <row r="283" spans="1:3" ht="18.75">
      <c r="A283" s="199"/>
      <c r="C283" t="s">
        <v>2770</v>
      </c>
    </row>
    <row r="284" spans="1:3" ht="18.75">
      <c r="A284" s="199"/>
      <c r="C284" t="s">
        <v>2771</v>
      </c>
    </row>
    <row r="285" spans="1:3" ht="18.75">
      <c r="A285" s="199"/>
      <c r="C285" t="s">
        <v>2778</v>
      </c>
    </row>
    <row r="286" spans="1:3" ht="18.75">
      <c r="A286" s="199"/>
      <c r="C286" t="s">
        <v>2779</v>
      </c>
    </row>
    <row r="287" spans="1:3" ht="18.75">
      <c r="A287" s="199"/>
      <c r="C287" t="s">
        <v>2782</v>
      </c>
    </row>
    <row r="288" spans="1:3" ht="18.75">
      <c r="A288" s="199"/>
      <c r="C288" t="s">
        <v>2836</v>
      </c>
    </row>
    <row r="289" spans="1:3" ht="18.75">
      <c r="A289" s="199"/>
      <c r="C289" t="s">
        <v>2837</v>
      </c>
    </row>
    <row r="290" spans="1:3" ht="18.75">
      <c r="A290" s="199"/>
      <c r="C290" t="s">
        <v>2839</v>
      </c>
    </row>
    <row r="291" spans="1:3" ht="18.75">
      <c r="A291" s="199"/>
      <c r="C291" t="s">
        <v>2840</v>
      </c>
    </row>
    <row r="292" spans="1:3" ht="18.75">
      <c r="A292" s="199"/>
      <c r="C292" t="s">
        <v>2841</v>
      </c>
    </row>
    <row r="293" spans="1:3" ht="18.75">
      <c r="A293" s="199"/>
      <c r="C293" t="s">
        <v>2989</v>
      </c>
    </row>
    <row r="294" spans="1:3" ht="18.75">
      <c r="A294" s="199"/>
      <c r="C294" t="s">
        <v>2998</v>
      </c>
    </row>
    <row r="295" spans="1:3" ht="18.75">
      <c r="A295" s="199"/>
      <c r="C295" t="s">
        <v>3011</v>
      </c>
    </row>
    <row r="296" spans="1:3" ht="18.75">
      <c r="A296" s="199"/>
      <c r="C296" t="s">
        <v>8363</v>
      </c>
    </row>
    <row r="297" spans="1:3" ht="18.75">
      <c r="A297" s="199"/>
      <c r="C297" t="s">
        <v>8364</v>
      </c>
    </row>
    <row r="298" spans="1:3" ht="18.75">
      <c r="A298" s="199"/>
      <c r="C298" t="s">
        <v>3019</v>
      </c>
    </row>
    <row r="299" spans="1:3" ht="18.75">
      <c r="A299" s="199"/>
      <c r="C299" t="s">
        <v>3020</v>
      </c>
    </row>
    <row r="300" spans="1:3" ht="18.75">
      <c r="A300" s="199"/>
      <c r="C300" t="s">
        <v>3031</v>
      </c>
    </row>
    <row r="301" spans="1:3" ht="18.75">
      <c r="A301" s="199"/>
      <c r="C301" t="s">
        <v>3032</v>
      </c>
    </row>
    <row r="302" spans="1:3" ht="18.75">
      <c r="A302" s="199"/>
      <c r="C302" t="s">
        <v>3034</v>
      </c>
    </row>
    <row r="303" spans="1:3" ht="18.75">
      <c r="A303" s="199"/>
      <c r="C303" t="s">
        <v>3037</v>
      </c>
    </row>
    <row r="304" spans="1:3" ht="18.75">
      <c r="A304" s="199"/>
      <c r="C304" t="s">
        <v>3046</v>
      </c>
    </row>
    <row r="305" spans="1:3" ht="18.75">
      <c r="A305" s="199"/>
      <c r="C305" t="s">
        <v>3047</v>
      </c>
    </row>
    <row r="306" spans="1:3" ht="18.75">
      <c r="A306" s="199"/>
      <c r="C306" t="s">
        <v>3059</v>
      </c>
    </row>
    <row r="307" spans="1:3" ht="18.75">
      <c r="A307" s="199"/>
      <c r="C307" t="s">
        <v>3060</v>
      </c>
    </row>
    <row r="308" spans="1:3" ht="18.75">
      <c r="A308" s="199"/>
      <c r="C308" t="s">
        <v>3062</v>
      </c>
    </row>
    <row r="309" spans="1:3" ht="18.75">
      <c r="A309" s="199"/>
      <c r="C309" t="s">
        <v>3076</v>
      </c>
    </row>
    <row r="310" spans="1:3" ht="18.75">
      <c r="A310" s="199"/>
      <c r="C310" t="s">
        <v>3077</v>
      </c>
    </row>
    <row r="311" spans="1:3" ht="18.75">
      <c r="A311" s="199"/>
      <c r="C311" t="s">
        <v>3079</v>
      </c>
    </row>
    <row r="312" spans="1:3" ht="18.75">
      <c r="A312" s="199"/>
      <c r="C312" t="s">
        <v>3083</v>
      </c>
    </row>
    <row r="313" spans="1:3" ht="18.75">
      <c r="A313" s="199"/>
      <c r="C313" t="s">
        <v>3091</v>
      </c>
    </row>
    <row r="314" spans="1:3" ht="18.75">
      <c r="A314" s="199"/>
      <c r="C314" t="s">
        <v>3092</v>
      </c>
    </row>
    <row r="315" spans="1:3" ht="18.75">
      <c r="A315" s="199"/>
      <c r="C315" t="s">
        <v>8367</v>
      </c>
    </row>
    <row r="316" spans="1:3" ht="18.75">
      <c r="A316" s="199"/>
      <c r="C316" t="s">
        <v>9404</v>
      </c>
    </row>
    <row r="317" spans="1:3" ht="18.75">
      <c r="A317" s="199"/>
      <c r="C317" t="s">
        <v>3474</v>
      </c>
    </row>
    <row r="318" spans="1:3" ht="18.75">
      <c r="A318" s="199"/>
      <c r="C318" t="s">
        <v>3483</v>
      </c>
    </row>
    <row r="319" spans="1:3" ht="18.75">
      <c r="A319" s="199"/>
      <c r="C319" t="s">
        <v>3487</v>
      </c>
    </row>
    <row r="320" spans="1:3" ht="18.75">
      <c r="A320" s="199"/>
      <c r="C320" t="s">
        <v>3503</v>
      </c>
    </row>
    <row r="321" spans="1:3" ht="18.75">
      <c r="A321" s="199"/>
      <c r="C321" t="s">
        <v>3505</v>
      </c>
    </row>
    <row r="322" spans="1:3" ht="18.75">
      <c r="A322" s="199"/>
      <c r="C322" t="s">
        <v>6923</v>
      </c>
    </row>
    <row r="323" spans="1:3" ht="18.75">
      <c r="A323" s="199"/>
      <c r="C323" t="s">
        <v>6928</v>
      </c>
    </row>
    <row r="324" spans="1:3" ht="18.75">
      <c r="A324" s="199"/>
      <c r="C324" t="s">
        <v>8376</v>
      </c>
    </row>
    <row r="325" spans="1:3" ht="18.75">
      <c r="A325" s="199"/>
      <c r="C325" t="s">
        <v>6948</v>
      </c>
    </row>
    <row r="326" spans="1:3" ht="18.75">
      <c r="A326" s="199"/>
      <c r="C326" t="s">
        <v>6958</v>
      </c>
    </row>
    <row r="327" spans="1:3" ht="18.75">
      <c r="A327" s="199"/>
      <c r="C327" t="s">
        <v>6974</v>
      </c>
    </row>
    <row r="328" spans="1:3" ht="18.75">
      <c r="A328" s="199"/>
      <c r="C328" t="s">
        <v>7293</v>
      </c>
    </row>
    <row r="329" spans="1:3" ht="18.75">
      <c r="A329" s="199"/>
      <c r="C329" t="s">
        <v>7296</v>
      </c>
    </row>
    <row r="330" spans="1:3" ht="18.75">
      <c r="A330" s="199"/>
      <c r="C330" t="s">
        <v>7301</v>
      </c>
    </row>
    <row r="331" spans="1:3" ht="18.75">
      <c r="A331" s="199"/>
      <c r="C331" t="s">
        <v>7308</v>
      </c>
    </row>
    <row r="332" spans="1:3" ht="18.75">
      <c r="A332" s="199"/>
      <c r="C332" t="s">
        <v>7309</v>
      </c>
    </row>
    <row r="333" spans="1:3" ht="18.75">
      <c r="A333" s="199"/>
      <c r="C333" t="s">
        <v>7311</v>
      </c>
    </row>
    <row r="334" spans="1:3" ht="18.75">
      <c r="A334" s="199"/>
      <c r="C334" t="s">
        <v>7313</v>
      </c>
    </row>
    <row r="335" spans="1:3" ht="18.75">
      <c r="A335" s="199"/>
      <c r="C335" t="s">
        <v>7394</v>
      </c>
    </row>
    <row r="336" spans="1:3" ht="18.75">
      <c r="A336" s="199"/>
      <c r="C336" t="s">
        <v>7399</v>
      </c>
    </row>
    <row r="337" spans="1:3" ht="18.75">
      <c r="A337" s="199"/>
      <c r="C337" t="s">
        <v>7405</v>
      </c>
    </row>
    <row r="338" spans="1:3" ht="18.75">
      <c r="A338" s="199"/>
      <c r="C338" t="s">
        <v>8397</v>
      </c>
    </row>
    <row r="339" spans="1:3" ht="18.75">
      <c r="A339" s="199"/>
      <c r="C339" t="s">
        <v>8798</v>
      </c>
    </row>
    <row r="340" spans="1:3" ht="18.75">
      <c r="A340" s="199"/>
      <c r="C340" t="s">
        <v>8423</v>
      </c>
    </row>
    <row r="341" spans="1:3" ht="18.75">
      <c r="A341" s="199"/>
      <c r="C341" t="s">
        <v>9391</v>
      </c>
    </row>
    <row r="342" spans="1:3" ht="18.75">
      <c r="A342" s="199"/>
      <c r="C342" t="s">
        <v>994</v>
      </c>
    </row>
    <row r="343" spans="1:3" ht="18.75">
      <c r="A343" s="199"/>
      <c r="C343" t="s">
        <v>8287</v>
      </c>
    </row>
    <row r="344" spans="1:3" ht="18.75">
      <c r="A344" s="199"/>
      <c r="C344" t="s">
        <v>8288</v>
      </c>
    </row>
    <row r="345" spans="1:3" ht="18.75">
      <c r="A345" s="199"/>
      <c r="C345" t="s">
        <v>8289</v>
      </c>
    </row>
    <row r="346" spans="1:3" ht="18.75">
      <c r="A346" s="199"/>
      <c r="C346" t="s">
        <v>8292</v>
      </c>
    </row>
    <row r="347" spans="1:3" ht="18.75">
      <c r="A347" s="199"/>
      <c r="C347">
        <v>48</v>
      </c>
    </row>
    <row r="348" spans="1:3" ht="18.75">
      <c r="A348" s="199"/>
      <c r="C348" t="s">
        <v>3187</v>
      </c>
    </row>
    <row r="349" spans="1:3" ht="18.75">
      <c r="A349" s="199"/>
      <c r="C349" t="s">
        <v>3190</v>
      </c>
    </row>
    <row r="350" spans="1:3" ht="18.75">
      <c r="A350" s="199"/>
      <c r="C350" t="s">
        <v>3204</v>
      </c>
    </row>
    <row r="351" spans="1:3" ht="18.75">
      <c r="A351" s="199"/>
      <c r="C351" t="s">
        <v>3205</v>
      </c>
    </row>
    <row r="352" spans="1:3" ht="18.75">
      <c r="A352" s="199"/>
      <c r="C352" t="s">
        <v>3206</v>
      </c>
    </row>
    <row r="353" spans="1:3" ht="18.75">
      <c r="A353" s="199"/>
      <c r="C353" t="s">
        <v>3215</v>
      </c>
    </row>
    <row r="354" spans="1:3" ht="18.75">
      <c r="A354" s="199"/>
      <c r="C354" t="s">
        <v>3216</v>
      </c>
    </row>
    <row r="355" spans="1:3" ht="18.75">
      <c r="A355" s="199"/>
      <c r="C355" t="s">
        <v>3228</v>
      </c>
    </row>
    <row r="356" spans="1:3" ht="18.75">
      <c r="A356" s="199"/>
      <c r="C356" t="s">
        <v>3236</v>
      </c>
    </row>
    <row r="357" spans="1:3" ht="18.75">
      <c r="A357" s="199"/>
      <c r="C357" t="s">
        <v>3239</v>
      </c>
    </row>
    <row r="358" spans="1:3" ht="18.75">
      <c r="A358" s="199"/>
      <c r="C358" t="s">
        <v>3241</v>
      </c>
    </row>
    <row r="359" spans="1:3" ht="18.75">
      <c r="A359" s="199"/>
      <c r="C359" t="s">
        <v>3249</v>
      </c>
    </row>
    <row r="360" spans="1:3" ht="18.75">
      <c r="A360" s="199"/>
      <c r="C360" t="s">
        <v>3250</v>
      </c>
    </row>
    <row r="361" spans="1:3" ht="18.75">
      <c r="A361" s="199"/>
      <c r="C361" t="s">
        <v>3252</v>
      </c>
    </row>
    <row r="362" spans="1:3" ht="18.75">
      <c r="A362" s="199"/>
      <c r="C362" t="s">
        <v>3254</v>
      </c>
    </row>
    <row r="363" spans="1:3" ht="18.75">
      <c r="A363" s="199"/>
      <c r="C363" t="s">
        <v>3412</v>
      </c>
    </row>
    <row r="364" spans="1:3" ht="18.75">
      <c r="A364" s="199"/>
      <c r="C364" t="s">
        <v>3418</v>
      </c>
    </row>
    <row r="365" spans="1:3" ht="18.75">
      <c r="A365" s="199"/>
      <c r="C365" t="s">
        <v>3335</v>
      </c>
    </row>
    <row r="366" spans="1:3" ht="18.75">
      <c r="A366" s="199"/>
      <c r="C366" t="s">
        <v>3341</v>
      </c>
    </row>
    <row r="367" spans="1:3" ht="18.75">
      <c r="A367" s="199"/>
      <c r="C367" t="s">
        <v>3343</v>
      </c>
    </row>
    <row r="368" spans="1:3" ht="18.75">
      <c r="A368" s="199"/>
      <c r="C368" t="s">
        <v>3345</v>
      </c>
    </row>
    <row r="369" spans="1:3" ht="18.75">
      <c r="A369" s="199"/>
      <c r="C369" t="s">
        <v>3347</v>
      </c>
    </row>
    <row r="370" spans="1:3" ht="18.75">
      <c r="A370" s="199"/>
      <c r="C370" t="s">
        <v>3349</v>
      </c>
    </row>
    <row r="371" spans="1:3" ht="18.75">
      <c r="A371" s="199"/>
      <c r="C371" t="s">
        <v>3350</v>
      </c>
    </row>
    <row r="372" spans="1:3" ht="18.75">
      <c r="A372" s="199"/>
      <c r="C372" t="s">
        <v>3358</v>
      </c>
    </row>
    <row r="373" spans="1:3" ht="18.75">
      <c r="A373" s="199"/>
      <c r="C373" t="s">
        <v>3362</v>
      </c>
    </row>
    <row r="374" spans="1:3" ht="18.75">
      <c r="A374" s="199"/>
      <c r="C374" t="s">
        <v>3376</v>
      </c>
    </row>
    <row r="375" spans="1:3" ht="18.75">
      <c r="A375" s="199"/>
      <c r="C375" t="s">
        <v>3377</v>
      </c>
    </row>
    <row r="376" spans="1:3" ht="18.75">
      <c r="A376" s="199"/>
      <c r="C376" t="s">
        <v>3391</v>
      </c>
    </row>
    <row r="377" spans="1:3" ht="18.75">
      <c r="A377" s="199"/>
      <c r="C377" t="s">
        <v>98</v>
      </c>
    </row>
    <row r="378" spans="1:3" ht="18.75">
      <c r="A378" s="199"/>
      <c r="C378" t="s">
        <v>95</v>
      </c>
    </row>
    <row r="379" spans="1:3" ht="18.75">
      <c r="A379" s="199"/>
      <c r="C379">
        <v>65</v>
      </c>
    </row>
    <row r="380" spans="1:3" ht="18.75">
      <c r="A380" s="199"/>
      <c r="C380">
        <v>67</v>
      </c>
    </row>
    <row r="381" spans="1:3" ht="18.75">
      <c r="A381" s="199"/>
      <c r="C381">
        <v>68</v>
      </c>
    </row>
    <row r="382" spans="1:3" ht="18.75">
      <c r="A382" s="199"/>
      <c r="C382">
        <v>70</v>
      </c>
    </row>
    <row r="383" spans="1:3" ht="18.75">
      <c r="A383" s="199"/>
      <c r="C383" t="s">
        <v>1021</v>
      </c>
    </row>
    <row r="384" spans="1:3" ht="18.75">
      <c r="A384" s="199"/>
      <c r="C384" t="s">
        <v>1023</v>
      </c>
    </row>
    <row r="385" spans="1:3" ht="18.75">
      <c r="A385" s="199"/>
      <c r="C385">
        <v>77</v>
      </c>
    </row>
    <row r="386" spans="1:3" ht="18.75">
      <c r="A386" s="199"/>
      <c r="C386" t="s">
        <v>864</v>
      </c>
    </row>
    <row r="387" spans="1:3" ht="18.75">
      <c r="A387" s="199"/>
      <c r="C387" t="s">
        <v>865</v>
      </c>
    </row>
    <row r="388" spans="1:3" ht="18.75">
      <c r="A388" s="199"/>
      <c r="C388" t="s">
        <v>8746</v>
      </c>
    </row>
    <row r="389" spans="1:3" ht="18.75">
      <c r="A389" s="199"/>
      <c r="C389" t="s">
        <v>8747</v>
      </c>
    </row>
    <row r="390" spans="1:3" ht="18.75">
      <c r="A390" s="199"/>
      <c r="C390" t="s">
        <v>8745</v>
      </c>
    </row>
    <row r="391" spans="1:3" ht="18.75">
      <c r="A391" s="199"/>
      <c r="C391" t="s">
        <v>8766</v>
      </c>
    </row>
    <row r="392" spans="1:3" ht="18.75">
      <c r="A392" s="199"/>
      <c r="C392" t="s">
        <v>8765</v>
      </c>
    </row>
    <row r="393" spans="1:3" ht="18.75">
      <c r="A393" s="199"/>
      <c r="C393" t="s">
        <v>8764</v>
      </c>
    </row>
    <row r="394" spans="1:3" ht="18.75">
      <c r="A394" s="199"/>
      <c r="C394" t="s">
        <v>9400</v>
      </c>
    </row>
    <row r="395" spans="1:3" ht="18.75">
      <c r="A395" s="199"/>
      <c r="C395" t="s">
        <v>14793</v>
      </c>
    </row>
    <row r="396" spans="1:3" ht="18.75">
      <c r="A396" s="199"/>
      <c r="C396" t="s">
        <v>8566</v>
      </c>
    </row>
    <row r="397" spans="1:3" ht="18.75">
      <c r="A397" s="199"/>
      <c r="C397" t="s">
        <v>8567</v>
      </c>
    </row>
    <row r="398" spans="1:3" ht="18.75">
      <c r="A398" s="199"/>
      <c r="C398" t="s">
        <v>8619</v>
      </c>
    </row>
    <row r="399" spans="1:3" ht="18.75">
      <c r="A399" s="199"/>
      <c r="C399" t="s">
        <v>8667</v>
      </c>
    </row>
    <row r="400" spans="1:3" ht="18.75">
      <c r="A400" s="199"/>
      <c r="C400" t="s">
        <v>8675</v>
      </c>
    </row>
    <row r="401" spans="1:3" ht="18.75">
      <c r="A401" s="199"/>
      <c r="C401" t="s">
        <v>8673</v>
      </c>
    </row>
    <row r="402" spans="1:3" ht="18.75">
      <c r="A402" s="199"/>
      <c r="C402" t="s">
        <v>8672</v>
      </c>
    </row>
    <row r="403" spans="1:3" ht="18.75">
      <c r="A403" s="199"/>
      <c r="C403" t="s">
        <v>8674</v>
      </c>
    </row>
    <row r="404" spans="1:3" ht="18.75">
      <c r="A404" s="199"/>
      <c r="C404" t="s">
        <v>8678</v>
      </c>
    </row>
    <row r="405" spans="1:3" ht="18.75">
      <c r="A405" s="199"/>
      <c r="C405" t="s">
        <v>8681</v>
      </c>
    </row>
    <row r="406" spans="1:3" ht="18.75">
      <c r="A406" s="199"/>
      <c r="C406" t="s">
        <v>8680</v>
      </c>
    </row>
    <row r="407" spans="1:3" ht="18.75">
      <c r="A407" s="199"/>
      <c r="C407" t="s">
        <v>8686</v>
      </c>
    </row>
    <row r="408" spans="1:3" ht="18.75">
      <c r="A408" s="199"/>
      <c r="C408" t="s">
        <v>8687</v>
      </c>
    </row>
    <row r="409" spans="1:3" ht="18.75">
      <c r="A409" s="199"/>
      <c r="C409" t="s">
        <v>8688</v>
      </c>
    </row>
    <row r="410" spans="1:3" ht="18.75">
      <c r="A410" s="199"/>
      <c r="C410" t="s">
        <v>17372</v>
      </c>
    </row>
    <row r="411" spans="1:3" ht="18.75">
      <c r="A411" s="199"/>
      <c r="C411" t="s">
        <v>17375</v>
      </c>
    </row>
    <row r="412" spans="1:3" ht="18.75">
      <c r="A412" s="199"/>
      <c r="C412" t="s">
        <v>17373</v>
      </c>
    </row>
    <row r="413" spans="1:3" ht="18.75">
      <c r="A413" s="199"/>
      <c r="C413" t="s">
        <v>17376</v>
      </c>
    </row>
    <row r="414" spans="1:3" ht="18.75">
      <c r="A414" s="199"/>
      <c r="C414" t="s">
        <v>17377</v>
      </c>
    </row>
    <row r="415" spans="1:3" ht="18.75">
      <c r="A415" s="199"/>
      <c r="C415" t="s">
        <v>17374</v>
      </c>
    </row>
    <row r="416" spans="1:3" ht="18.75">
      <c r="A416" s="199"/>
      <c r="C416" t="s">
        <v>9310</v>
      </c>
    </row>
    <row r="417" spans="1:3" ht="18.75">
      <c r="A417" s="199"/>
      <c r="C417" t="s">
        <v>14196</v>
      </c>
    </row>
    <row r="418" spans="1:3" ht="18.75">
      <c r="A418" s="199"/>
      <c r="C418" t="s">
        <v>14208</v>
      </c>
    </row>
    <row r="419" spans="1:3" ht="18.75">
      <c r="A419" s="199"/>
      <c r="C419" t="s">
        <v>14212</v>
      </c>
    </row>
    <row r="420" spans="1:3" ht="18.75">
      <c r="A420" s="199"/>
      <c r="C420" t="s">
        <v>14216</v>
      </c>
    </row>
    <row r="421" spans="1:3" ht="18.75">
      <c r="A421" s="199"/>
      <c r="C421" t="s">
        <v>14218</v>
      </c>
    </row>
    <row r="422" spans="1:3" ht="18.75">
      <c r="A422" s="199"/>
      <c r="C422" t="s">
        <v>14224</v>
      </c>
    </row>
    <row r="423" spans="1:3" ht="18.75">
      <c r="A423" s="199"/>
      <c r="C423" t="s">
        <v>14226</v>
      </c>
    </row>
    <row r="424" spans="1:3" ht="18.75">
      <c r="A424" s="199"/>
      <c r="C424" t="s">
        <v>14229</v>
      </c>
    </row>
    <row r="425" spans="1:3" ht="18.75">
      <c r="A425" s="199"/>
      <c r="C425" t="s">
        <v>14231</v>
      </c>
    </row>
    <row r="426" spans="1:3" ht="18.75">
      <c r="A426" s="199"/>
      <c r="C426" t="s">
        <v>14247</v>
      </c>
    </row>
    <row r="427" spans="1:3" ht="18.75">
      <c r="A427" s="199"/>
      <c r="C427" t="s">
        <v>14252</v>
      </c>
    </row>
    <row r="428" spans="1:3" ht="18.75">
      <c r="A428" s="199"/>
      <c r="C428" t="s">
        <v>14256</v>
      </c>
    </row>
    <row r="429" spans="1:3" ht="18.75">
      <c r="A429" s="199"/>
      <c r="C429" t="s">
        <v>14257</v>
      </c>
    </row>
    <row r="430" spans="1:3" ht="18.75">
      <c r="A430" s="199"/>
      <c r="C430" t="s">
        <v>14259</v>
      </c>
    </row>
    <row r="431" spans="1:3" ht="18.75">
      <c r="A431" s="199"/>
      <c r="C431" t="s">
        <v>14917</v>
      </c>
    </row>
    <row r="432" spans="1:3" ht="18.75">
      <c r="A432" s="199"/>
      <c r="C432" t="s">
        <v>14918</v>
      </c>
    </row>
    <row r="433" spans="1:3" ht="18.75">
      <c r="A433" s="199"/>
      <c r="C433" t="s">
        <v>14921</v>
      </c>
    </row>
    <row r="434" spans="1:3" ht="18.75">
      <c r="A434" s="199"/>
      <c r="C434" t="s">
        <v>14926</v>
      </c>
    </row>
    <row r="435" spans="1:3" ht="18.75">
      <c r="A435" s="199"/>
      <c r="C435" t="s">
        <v>14933</v>
      </c>
    </row>
    <row r="436" spans="1:3" ht="18.75">
      <c r="A436" s="199"/>
      <c r="C436" t="s">
        <v>14936</v>
      </c>
    </row>
    <row r="437" spans="1:3" ht="18.75">
      <c r="A437" s="199"/>
      <c r="C437" t="s">
        <v>14937</v>
      </c>
    </row>
    <row r="438" spans="1:3" ht="18.75">
      <c r="A438" s="199"/>
      <c r="C438" t="s">
        <v>14938</v>
      </c>
    </row>
    <row r="439" spans="1:3" ht="18.75">
      <c r="A439" s="199"/>
      <c r="C439" t="s">
        <v>9762</v>
      </c>
    </row>
    <row r="440" spans="1:3" ht="18.75">
      <c r="A440" s="199"/>
      <c r="C440" t="s">
        <v>9763</v>
      </c>
    </row>
    <row r="441" spans="1:3" ht="18.75">
      <c r="A441" s="199"/>
      <c r="C441" t="s">
        <v>9766</v>
      </c>
    </row>
    <row r="442" spans="1:3" ht="18.75">
      <c r="A442" s="199"/>
      <c r="C442" t="s">
        <v>9768</v>
      </c>
    </row>
    <row r="443" spans="1:3" ht="18.75">
      <c r="A443" s="199"/>
      <c r="C443" t="s">
        <v>9769</v>
      </c>
    </row>
    <row r="444" spans="1:3" ht="18.75">
      <c r="A444" s="199"/>
      <c r="C444" t="s">
        <v>9770</v>
      </c>
    </row>
    <row r="445" spans="1:3" ht="18.75">
      <c r="A445" s="199"/>
      <c r="C445" t="s">
        <v>9772</v>
      </c>
    </row>
    <row r="446" spans="1:3" ht="18.75">
      <c r="A446" s="199"/>
      <c r="C446" t="s">
        <v>9778</v>
      </c>
    </row>
    <row r="447" spans="1:3" ht="18.75">
      <c r="A447" s="199"/>
      <c r="C447" t="s">
        <v>9779</v>
      </c>
    </row>
    <row r="448" spans="1:3" ht="18.75">
      <c r="A448" s="199"/>
      <c r="C448" t="s">
        <v>9780</v>
      </c>
    </row>
    <row r="449" spans="1:3" ht="18.75">
      <c r="A449" s="199"/>
      <c r="C449" t="s">
        <v>9784</v>
      </c>
    </row>
    <row r="450" spans="1:3" ht="18.75">
      <c r="A450" s="199"/>
      <c r="C450" t="s">
        <v>9785</v>
      </c>
    </row>
    <row r="451" spans="1:3" ht="18.75">
      <c r="A451" s="199"/>
      <c r="C451" t="s">
        <v>9786</v>
      </c>
    </row>
    <row r="452" spans="1:3" ht="18.75">
      <c r="A452" s="199"/>
      <c r="C452" t="s">
        <v>9788</v>
      </c>
    </row>
    <row r="453" spans="1:3" ht="18.75">
      <c r="A453" s="199"/>
      <c r="C453" t="s">
        <v>9790</v>
      </c>
    </row>
    <row r="454" spans="1:3" ht="18.75">
      <c r="A454" s="199"/>
      <c r="C454" t="s">
        <v>9799</v>
      </c>
    </row>
    <row r="455" spans="1:3" ht="18.75">
      <c r="A455" s="199"/>
      <c r="C455" t="s">
        <v>9800</v>
      </c>
    </row>
    <row r="456" spans="1:3">
      <c r="A456" s="332"/>
      <c r="C456" t="s">
        <v>9801</v>
      </c>
    </row>
    <row r="457" spans="1:3">
      <c r="A457" s="332"/>
      <c r="C457" t="s">
        <v>9803</v>
      </c>
    </row>
    <row r="458" spans="1:3" ht="18.75">
      <c r="A458" s="199"/>
      <c r="C458" t="s">
        <v>9805</v>
      </c>
    </row>
    <row r="459" spans="1:3" ht="18.75">
      <c r="A459" s="199"/>
      <c r="C459" t="s">
        <v>9806</v>
      </c>
    </row>
    <row r="460" spans="1:3" ht="18.75">
      <c r="A460" s="199"/>
      <c r="C460" t="s">
        <v>9809</v>
      </c>
    </row>
    <row r="461" spans="1:3" ht="18.75">
      <c r="A461" s="199"/>
      <c r="C461" t="s">
        <v>9810</v>
      </c>
    </row>
    <row r="462" spans="1:3" ht="18.75">
      <c r="A462" s="199"/>
      <c r="C462" t="s">
        <v>9811</v>
      </c>
    </row>
    <row r="463" spans="1:3">
      <c r="A463" s="332"/>
      <c r="C463" t="s">
        <v>9816</v>
      </c>
    </row>
    <row r="464" spans="1:3">
      <c r="A464" s="332"/>
      <c r="C464" t="s">
        <v>9817</v>
      </c>
    </row>
    <row r="465" spans="1:3">
      <c r="A465" s="332"/>
      <c r="C465" t="s">
        <v>9819</v>
      </c>
    </row>
    <row r="466" spans="1:3">
      <c r="A466" s="332"/>
      <c r="C466" t="s">
        <v>9821</v>
      </c>
    </row>
    <row r="467" spans="1:3" ht="18.75">
      <c r="A467" s="199"/>
      <c r="C467" t="s">
        <v>9822</v>
      </c>
    </row>
    <row r="468" spans="1:3" ht="18.75">
      <c r="A468" s="199"/>
      <c r="C468" t="s">
        <v>9825</v>
      </c>
    </row>
    <row r="469" spans="1:3" ht="18.75">
      <c r="A469" s="199"/>
      <c r="C469" t="s">
        <v>9826</v>
      </c>
    </row>
    <row r="470" spans="1:3" ht="18.75">
      <c r="A470" s="199"/>
      <c r="C470" t="s">
        <v>9827</v>
      </c>
    </row>
    <row r="471" spans="1:3" ht="18.75">
      <c r="A471" s="199"/>
      <c r="C471" t="s">
        <v>9833</v>
      </c>
    </row>
    <row r="472" spans="1:3" ht="18.75">
      <c r="A472" s="199"/>
      <c r="C472" t="s">
        <v>9836</v>
      </c>
    </row>
    <row r="473" spans="1:3" ht="18.75">
      <c r="A473" s="199"/>
      <c r="C473" t="s">
        <v>9844</v>
      </c>
    </row>
    <row r="474" spans="1:3" ht="18.75">
      <c r="A474" s="199"/>
      <c r="C474" t="s">
        <v>9857</v>
      </c>
    </row>
    <row r="475" spans="1:3" ht="18.75">
      <c r="A475" s="199"/>
      <c r="C475" t="s">
        <v>9860</v>
      </c>
    </row>
    <row r="476" spans="1:3" ht="18.75">
      <c r="A476" s="199"/>
      <c r="C476" t="s">
        <v>9708</v>
      </c>
    </row>
    <row r="477" spans="1:3" ht="18.75">
      <c r="A477" s="199"/>
      <c r="C477" t="s">
        <v>10265</v>
      </c>
    </row>
    <row r="478" spans="1:3" ht="18.75">
      <c r="A478" s="199"/>
      <c r="C478" t="s">
        <v>10266</v>
      </c>
    </row>
    <row r="479" spans="1:3" ht="18.75">
      <c r="A479" s="199"/>
      <c r="C479" t="s">
        <v>10268</v>
      </c>
    </row>
    <row r="480" spans="1:3" ht="18.75">
      <c r="A480" s="199"/>
      <c r="C480" t="s">
        <v>10270</v>
      </c>
    </row>
    <row r="481" spans="1:3" ht="18.75">
      <c r="A481" s="199"/>
      <c r="C481" t="s">
        <v>10271</v>
      </c>
    </row>
    <row r="482" spans="1:3" ht="18.75">
      <c r="A482" s="199"/>
      <c r="C482" t="s">
        <v>10274</v>
      </c>
    </row>
    <row r="483" spans="1:3" ht="18.75">
      <c r="A483" s="199"/>
      <c r="C483" t="s">
        <v>10276</v>
      </c>
    </row>
    <row r="484" spans="1:3" ht="18.75">
      <c r="A484" s="199"/>
      <c r="C484" t="s">
        <v>11519</v>
      </c>
    </row>
    <row r="485" spans="1:3" ht="18.75">
      <c r="A485" s="199"/>
      <c r="C485" t="s">
        <v>11523</v>
      </c>
    </row>
    <row r="486" spans="1:3" ht="18.75">
      <c r="A486" s="199"/>
      <c r="C486" t="s">
        <v>11525</v>
      </c>
    </row>
    <row r="487" spans="1:3" ht="18.75">
      <c r="A487" s="199"/>
      <c r="C487" t="s">
        <v>11558</v>
      </c>
    </row>
    <row r="488" spans="1:3" ht="18.75">
      <c r="A488" s="199"/>
      <c r="C488" t="s">
        <v>11587</v>
      </c>
    </row>
    <row r="489" spans="1:3" ht="18.75">
      <c r="A489" s="199"/>
      <c r="C489" t="s">
        <v>11609</v>
      </c>
    </row>
    <row r="490" spans="1:3" ht="18.75">
      <c r="A490" s="199"/>
      <c r="C490" t="s">
        <v>11628</v>
      </c>
    </row>
    <row r="491" spans="1:3" ht="18.75">
      <c r="A491" s="199"/>
      <c r="C491" t="s">
        <v>11773</v>
      </c>
    </row>
    <row r="492" spans="1:3" ht="18.75">
      <c r="A492" s="199"/>
      <c r="C492" t="s">
        <v>11776</v>
      </c>
    </row>
    <row r="493" spans="1:3" ht="18.75">
      <c r="A493" s="199"/>
      <c r="C493" t="s">
        <v>11826</v>
      </c>
    </row>
    <row r="494" spans="1:3" ht="18.75">
      <c r="A494" s="199"/>
      <c r="C494" t="s">
        <v>11851</v>
      </c>
    </row>
    <row r="495" spans="1:3">
      <c r="A495" s="332"/>
      <c r="C495" t="s">
        <v>11883</v>
      </c>
    </row>
    <row r="496" spans="1:3">
      <c r="A496" s="332"/>
      <c r="C496" t="s">
        <v>11884</v>
      </c>
    </row>
    <row r="497" spans="1:3">
      <c r="A497" s="332"/>
      <c r="C497" t="s">
        <v>11885</v>
      </c>
    </row>
    <row r="498" spans="1:3">
      <c r="A498" s="332"/>
      <c r="C498" t="s">
        <v>11907</v>
      </c>
    </row>
    <row r="499" spans="1:3" ht="18.75">
      <c r="A499" s="207"/>
      <c r="C499" t="s">
        <v>12037</v>
      </c>
    </row>
    <row r="500" spans="1:3" ht="18.75">
      <c r="A500" s="199"/>
      <c r="C500" t="s">
        <v>12040</v>
      </c>
    </row>
    <row r="501" spans="1:3" ht="18.75">
      <c r="A501" s="199"/>
      <c r="C501" t="s">
        <v>12059</v>
      </c>
    </row>
    <row r="502" spans="1:3" ht="18.75">
      <c r="A502" s="199"/>
      <c r="C502" t="s">
        <v>12062</v>
      </c>
    </row>
    <row r="503" spans="1:3" ht="18.75">
      <c r="A503" s="199"/>
      <c r="C503" t="s">
        <v>12063</v>
      </c>
    </row>
    <row r="504" spans="1:3" ht="18.75">
      <c r="A504" s="199"/>
      <c r="C504" t="s">
        <v>12092</v>
      </c>
    </row>
    <row r="505" spans="1:3" ht="18.75">
      <c r="A505" s="199"/>
      <c r="C505" t="s">
        <v>12093</v>
      </c>
    </row>
    <row r="506" spans="1:3" ht="18.75">
      <c r="A506" s="199"/>
      <c r="C506" t="s">
        <v>12127</v>
      </c>
    </row>
    <row r="507" spans="1:3" ht="18.75">
      <c r="A507" s="199"/>
      <c r="C507" t="s">
        <v>13270</v>
      </c>
    </row>
    <row r="508" spans="1:3" ht="18.75">
      <c r="A508" s="199"/>
      <c r="C508" t="s">
        <v>13281</v>
      </c>
    </row>
    <row r="509" spans="1:3" ht="18.75">
      <c r="A509" s="199"/>
      <c r="C509" t="s">
        <v>13507</v>
      </c>
    </row>
    <row r="510" spans="1:3" ht="18.75">
      <c r="A510" s="199"/>
      <c r="C510" t="s">
        <v>13508</v>
      </c>
    </row>
    <row r="511" spans="1:3" ht="18.75">
      <c r="A511" s="199"/>
      <c r="C511" t="s">
        <v>13511</v>
      </c>
    </row>
    <row r="512" spans="1:3" ht="18.75">
      <c r="A512" s="199"/>
      <c r="C512" t="s">
        <v>13528</v>
      </c>
    </row>
    <row r="513" spans="1:3" ht="18.75">
      <c r="A513" s="199"/>
      <c r="C513" t="s">
        <v>13535</v>
      </c>
    </row>
    <row r="514" spans="1:3" ht="18.75">
      <c r="A514" s="199"/>
      <c r="C514" t="s">
        <v>13537</v>
      </c>
    </row>
    <row r="515" spans="1:3" ht="18.75">
      <c r="A515" s="199"/>
      <c r="C515" t="s">
        <v>13554</v>
      </c>
    </row>
    <row r="516" spans="1:3" ht="18.75">
      <c r="A516" s="199"/>
      <c r="C516" t="s">
        <v>13564</v>
      </c>
    </row>
    <row r="517" spans="1:3" ht="18.75">
      <c r="A517" s="199"/>
      <c r="C517" t="s">
        <v>13565</v>
      </c>
    </row>
    <row r="518" spans="1:3" ht="18.75">
      <c r="A518" s="199"/>
      <c r="C518" t="s">
        <v>13567</v>
      </c>
    </row>
    <row r="519" spans="1:3">
      <c r="A519" s="332"/>
      <c r="C519" t="s">
        <v>13568</v>
      </c>
    </row>
    <row r="520" spans="1:3">
      <c r="A520" s="332"/>
      <c r="C520" t="s">
        <v>13572</v>
      </c>
    </row>
    <row r="521" spans="1:3">
      <c r="A521" s="332"/>
      <c r="C521" t="s">
        <v>13573</v>
      </c>
    </row>
    <row r="522" spans="1:3">
      <c r="A522" s="332"/>
      <c r="C522" t="s">
        <v>13574</v>
      </c>
    </row>
    <row r="523" spans="1:3">
      <c r="A523" s="332"/>
      <c r="C523" t="s">
        <v>13575</v>
      </c>
    </row>
    <row r="524" spans="1:3">
      <c r="A524" s="332"/>
      <c r="C524" t="s">
        <v>13576</v>
      </c>
    </row>
    <row r="525" spans="1:3">
      <c r="A525" s="332"/>
      <c r="C525" t="s">
        <v>13577</v>
      </c>
    </row>
    <row r="526" spans="1:3">
      <c r="A526" s="332"/>
      <c r="C526" t="s">
        <v>13578</v>
      </c>
    </row>
    <row r="527" spans="1:3" ht="18.75">
      <c r="A527" s="199"/>
      <c r="C527" t="s">
        <v>13579</v>
      </c>
    </row>
    <row r="528" spans="1:3" ht="18.75">
      <c r="A528" s="199"/>
      <c r="C528" t="s">
        <v>13581</v>
      </c>
    </row>
    <row r="529" spans="1:3" ht="18.75">
      <c r="A529" s="199"/>
      <c r="C529" t="s">
        <v>13583</v>
      </c>
    </row>
    <row r="530" spans="1:3" ht="18.75">
      <c r="A530" s="199"/>
      <c r="C530" t="s">
        <v>13585</v>
      </c>
    </row>
    <row r="531" spans="1:3" ht="18.75">
      <c r="A531" s="199"/>
      <c r="C531" t="s">
        <v>13588</v>
      </c>
    </row>
    <row r="532" spans="1:3" ht="18.75">
      <c r="A532" s="199"/>
      <c r="C532" t="s">
        <v>13589</v>
      </c>
    </row>
    <row r="533" spans="1:3" ht="18.75">
      <c r="A533" s="199"/>
      <c r="C533" t="s">
        <v>13590</v>
      </c>
    </row>
    <row r="534" spans="1:3" ht="18.75">
      <c r="A534" s="199"/>
      <c r="C534" t="s">
        <v>13591</v>
      </c>
    </row>
    <row r="535" spans="1:3" ht="18.75">
      <c r="A535" s="199"/>
      <c r="C535" t="s">
        <v>13595</v>
      </c>
    </row>
    <row r="536" spans="1:3" ht="18.75">
      <c r="A536" s="199"/>
      <c r="C536" t="s">
        <v>13597</v>
      </c>
    </row>
    <row r="537" spans="1:3" ht="18.75">
      <c r="A537" s="199"/>
      <c r="C537" t="s">
        <v>13598</v>
      </c>
    </row>
    <row r="538" spans="1:3" ht="18.75">
      <c r="A538" s="199"/>
      <c r="C538" t="s">
        <v>13599</v>
      </c>
    </row>
    <row r="539" spans="1:3" ht="18.75">
      <c r="A539" s="199"/>
      <c r="C539" t="s">
        <v>13600</v>
      </c>
    </row>
    <row r="540" spans="1:3" ht="18.75">
      <c r="A540" s="199"/>
      <c r="C540" t="s">
        <v>13601</v>
      </c>
    </row>
    <row r="541" spans="1:3" ht="18.75">
      <c r="A541" s="199"/>
      <c r="C541" t="s">
        <v>13602</v>
      </c>
    </row>
    <row r="542" spans="1:3" ht="18.75">
      <c r="A542" s="199"/>
      <c r="C542" t="s">
        <v>13603</v>
      </c>
    </row>
    <row r="543" spans="1:3" ht="18.75">
      <c r="A543" s="199"/>
      <c r="C543" t="s">
        <v>13604</v>
      </c>
    </row>
    <row r="544" spans="1:3" ht="18.75">
      <c r="A544" s="199"/>
      <c r="C544" t="s">
        <v>13605</v>
      </c>
    </row>
    <row r="545" spans="1:3" ht="18.75">
      <c r="A545" s="199"/>
      <c r="C545" t="s">
        <v>13607</v>
      </c>
    </row>
    <row r="546" spans="1:3" ht="18.75">
      <c r="A546" s="199"/>
      <c r="C546" t="s">
        <v>13608</v>
      </c>
    </row>
    <row r="547" spans="1:3" ht="18.75">
      <c r="A547" s="199"/>
      <c r="C547" t="s">
        <v>13609</v>
      </c>
    </row>
    <row r="548" spans="1:3" ht="18.75">
      <c r="A548" s="199"/>
      <c r="C548" t="s">
        <v>13610</v>
      </c>
    </row>
    <row r="549" spans="1:3" ht="18.75">
      <c r="A549" s="199"/>
      <c r="C549" t="s">
        <v>13612</v>
      </c>
    </row>
    <row r="550" spans="1:3" ht="18.75">
      <c r="A550" s="199"/>
      <c r="C550" t="s">
        <v>13617</v>
      </c>
    </row>
    <row r="551" spans="1:3" ht="18.75">
      <c r="A551" s="199"/>
      <c r="C551" t="s">
        <v>13621</v>
      </c>
    </row>
    <row r="552" spans="1:3" ht="18.75">
      <c r="A552" s="199"/>
      <c r="C552" t="s">
        <v>13625</v>
      </c>
    </row>
    <row r="553" spans="1:3" ht="18.75">
      <c r="A553" s="199"/>
      <c r="C553" t="s">
        <v>13651</v>
      </c>
    </row>
    <row r="554" spans="1:3" ht="18.75">
      <c r="A554" s="199"/>
      <c r="C554" t="s">
        <v>13658</v>
      </c>
    </row>
    <row r="555" spans="1:3" ht="18.75">
      <c r="A555" s="199"/>
      <c r="C555" t="s">
        <v>13660</v>
      </c>
    </row>
    <row r="556" spans="1:3" ht="18.75">
      <c r="A556" s="199"/>
      <c r="C556" t="s">
        <v>14618</v>
      </c>
    </row>
    <row r="557" spans="1:3" ht="18.75">
      <c r="A557" s="199"/>
      <c r="C557" t="s">
        <v>12733</v>
      </c>
    </row>
    <row r="558" spans="1:3" ht="18.75">
      <c r="A558" s="199"/>
      <c r="C558" t="s">
        <v>12737</v>
      </c>
    </row>
    <row r="559" spans="1:3" ht="18.75">
      <c r="A559" s="199"/>
      <c r="C559" t="s">
        <v>12743</v>
      </c>
    </row>
    <row r="560" spans="1:3" ht="18.75">
      <c r="A560" s="199"/>
      <c r="C560" t="s">
        <v>12754</v>
      </c>
    </row>
    <row r="561" spans="1:3" ht="18.75">
      <c r="A561" s="199"/>
      <c r="C561" t="s">
        <v>12759</v>
      </c>
    </row>
    <row r="562" spans="1:3" ht="18.75">
      <c r="A562" s="199"/>
      <c r="C562" t="s">
        <v>12771</v>
      </c>
    </row>
    <row r="563" spans="1:3" ht="18.75">
      <c r="A563" s="199"/>
      <c r="C563" t="s">
        <v>12774</v>
      </c>
    </row>
    <row r="564" spans="1:3" ht="18.75">
      <c r="A564" s="199"/>
      <c r="C564" t="s">
        <v>14678</v>
      </c>
    </row>
    <row r="565" spans="1:3" ht="18.75">
      <c r="A565" s="199"/>
      <c r="C565" t="s">
        <v>14683</v>
      </c>
    </row>
    <row r="566" spans="1:3" ht="18.75">
      <c r="A566" s="199"/>
      <c r="C566" t="s">
        <v>14686</v>
      </c>
    </row>
    <row r="567" spans="1:3" ht="18.75">
      <c r="A567" s="199"/>
      <c r="C567" t="s">
        <v>14692</v>
      </c>
    </row>
    <row r="568" spans="1:3" ht="18.75">
      <c r="A568" s="199"/>
      <c r="C568" t="s">
        <v>14695</v>
      </c>
    </row>
    <row r="569" spans="1:3" ht="18.75">
      <c r="A569" s="199"/>
      <c r="C569" t="s">
        <v>14699</v>
      </c>
    </row>
    <row r="570" spans="1:3" ht="18.75">
      <c r="A570" s="199"/>
      <c r="C570" t="s">
        <v>14701</v>
      </c>
    </row>
    <row r="571" spans="1:3" ht="18.75">
      <c r="A571" s="199"/>
      <c r="C571" t="s">
        <v>14702</v>
      </c>
    </row>
    <row r="572" spans="1:3" ht="18.75">
      <c r="A572" s="199"/>
      <c r="C572" t="s">
        <v>14704</v>
      </c>
    </row>
    <row r="573" spans="1:3" ht="18.75">
      <c r="A573" s="199"/>
      <c r="C573" t="s">
        <v>12262</v>
      </c>
    </row>
    <row r="574" spans="1:3" ht="18.75">
      <c r="A574" s="199"/>
      <c r="C574" t="s">
        <v>12265</v>
      </c>
    </row>
    <row r="575" spans="1:3" ht="18.75">
      <c r="A575" s="199"/>
      <c r="C575" t="s">
        <v>12266</v>
      </c>
    </row>
    <row r="576" spans="1:3" ht="18.75">
      <c r="A576" s="199"/>
      <c r="C576" t="s">
        <v>12273</v>
      </c>
    </row>
    <row r="577" spans="1:3" ht="18.75">
      <c r="A577" s="199"/>
      <c r="C577" t="s">
        <v>12278</v>
      </c>
    </row>
    <row r="578" spans="1:3" ht="18.75">
      <c r="A578" s="199"/>
      <c r="C578" t="s">
        <v>14362</v>
      </c>
    </row>
    <row r="579" spans="1:3" ht="18.75">
      <c r="A579" s="199"/>
      <c r="C579" t="s">
        <v>14364</v>
      </c>
    </row>
    <row r="580" spans="1:3" ht="18.75">
      <c r="A580" s="199"/>
      <c r="C580" t="s">
        <v>14366</v>
      </c>
    </row>
    <row r="581" spans="1:3" ht="18.75">
      <c r="A581" s="199"/>
      <c r="C581" t="s">
        <v>14368</v>
      </c>
    </row>
    <row r="582" spans="1:3" ht="18.75">
      <c r="A582" s="199"/>
      <c r="C582" t="s">
        <v>14370</v>
      </c>
    </row>
    <row r="583" spans="1:3" ht="18.75">
      <c r="A583" s="199"/>
      <c r="C583" t="s">
        <v>14373</v>
      </c>
    </row>
    <row r="584" spans="1:3" ht="18.75">
      <c r="A584" s="199"/>
      <c r="C584" t="s">
        <v>14376</v>
      </c>
    </row>
    <row r="585" spans="1:3" ht="18.75">
      <c r="A585" s="199"/>
      <c r="C585" t="s">
        <v>14382</v>
      </c>
    </row>
    <row r="586" spans="1:3" ht="18.75">
      <c r="A586" s="199"/>
      <c r="C586" t="s">
        <v>14383</v>
      </c>
    </row>
    <row r="587" spans="1:3" ht="18.75">
      <c r="A587" s="199"/>
      <c r="C587" t="s">
        <v>14384</v>
      </c>
    </row>
    <row r="588" spans="1:3" ht="18.75">
      <c r="A588" s="199"/>
      <c r="C588" t="s">
        <v>14385</v>
      </c>
    </row>
    <row r="589" spans="1:3" ht="18.75">
      <c r="A589" s="199"/>
      <c r="C589" t="s">
        <v>14394</v>
      </c>
    </row>
    <row r="590" spans="1:3" ht="18.75">
      <c r="A590" s="199"/>
      <c r="C590" t="s">
        <v>14411</v>
      </c>
    </row>
    <row r="591" spans="1:3">
      <c r="A591" s="336"/>
      <c r="C591" t="s">
        <v>14413</v>
      </c>
    </row>
    <row r="592" spans="1:3">
      <c r="A592" s="336"/>
      <c r="C592" t="s">
        <v>14415</v>
      </c>
    </row>
    <row r="593" spans="1:3">
      <c r="A593" s="336"/>
      <c r="C593" t="s">
        <v>14831</v>
      </c>
    </row>
    <row r="594" spans="1:3">
      <c r="A594" s="336"/>
      <c r="C594" t="s">
        <v>14837</v>
      </c>
    </row>
    <row r="595" spans="1:3">
      <c r="A595" s="336"/>
      <c r="C595" t="s">
        <v>10839</v>
      </c>
    </row>
    <row r="596" spans="1:3">
      <c r="A596" s="336"/>
      <c r="C596" t="s">
        <v>10842</v>
      </c>
    </row>
    <row r="597" spans="1:3">
      <c r="A597" s="336"/>
      <c r="C597" t="s">
        <v>10892</v>
      </c>
    </row>
    <row r="598" spans="1:3">
      <c r="A598" s="336"/>
      <c r="C598" t="s">
        <v>10927</v>
      </c>
    </row>
    <row r="599" spans="1:3">
      <c r="A599" s="336"/>
      <c r="C599" t="s">
        <v>11102</v>
      </c>
    </row>
    <row r="600" spans="1:3">
      <c r="A600" s="336"/>
      <c r="C600" t="s">
        <v>11105</v>
      </c>
    </row>
    <row r="601" spans="1:3">
      <c r="A601" s="336"/>
      <c r="C601" t="s">
        <v>11108</v>
      </c>
    </row>
    <row r="602" spans="1:3">
      <c r="A602" s="336"/>
      <c r="C602" t="s">
        <v>11133</v>
      </c>
    </row>
    <row r="603" spans="1:3">
      <c r="A603" s="336"/>
      <c r="C603" t="s">
        <v>11146</v>
      </c>
    </row>
    <row r="604" spans="1:3">
      <c r="A604" s="336"/>
      <c r="C604" t="s">
        <v>11160</v>
      </c>
    </row>
    <row r="605" spans="1:3">
      <c r="A605" s="336"/>
      <c r="C605" t="s">
        <v>11163</v>
      </c>
    </row>
    <row r="606" spans="1:3">
      <c r="A606" s="336"/>
      <c r="C606" t="s">
        <v>14632</v>
      </c>
    </row>
    <row r="607" spans="1:3">
      <c r="A607" s="336"/>
      <c r="C607" t="s">
        <v>14633</v>
      </c>
    </row>
    <row r="608" spans="1:3">
      <c r="A608" s="336"/>
      <c r="C608" t="s">
        <v>14635</v>
      </c>
    </row>
    <row r="609" spans="1:3">
      <c r="A609" s="336"/>
      <c r="C609" t="s">
        <v>14638</v>
      </c>
    </row>
    <row r="610" spans="1:3">
      <c r="A610" s="336"/>
      <c r="C610" t="s">
        <v>14639</v>
      </c>
    </row>
    <row r="611" spans="1:3">
      <c r="A611" s="336"/>
      <c r="C611" t="s">
        <v>14640</v>
      </c>
    </row>
    <row r="612" spans="1:3">
      <c r="A612" s="336"/>
      <c r="C612" t="s">
        <v>14643</v>
      </c>
    </row>
    <row r="613" spans="1:3">
      <c r="A613" s="336"/>
      <c r="C613" t="s">
        <v>14646</v>
      </c>
    </row>
    <row r="614" spans="1:3">
      <c r="A614" s="336"/>
      <c r="C614" t="s">
        <v>14661</v>
      </c>
    </row>
    <row r="615" spans="1:3">
      <c r="A615" s="336"/>
      <c r="C615" t="s">
        <v>14664</v>
      </c>
    </row>
    <row r="616" spans="1:3">
      <c r="A616" s="336"/>
      <c r="C616" t="s">
        <v>14666</v>
      </c>
    </row>
    <row r="617" spans="1:3">
      <c r="A617" s="336"/>
      <c r="C617" t="s">
        <v>10066</v>
      </c>
    </row>
    <row r="618" spans="1:3">
      <c r="A618" s="336"/>
      <c r="C618" t="s">
        <v>10067</v>
      </c>
    </row>
    <row r="619" spans="1:3">
      <c r="A619" s="336"/>
      <c r="C619" t="s">
        <v>10070</v>
      </c>
    </row>
    <row r="620" spans="1:3">
      <c r="A620" s="336"/>
      <c r="C620" t="s">
        <v>10084</v>
      </c>
    </row>
    <row r="621" spans="1:3">
      <c r="A621" s="336"/>
      <c r="C621" t="s">
        <v>10085</v>
      </c>
    </row>
    <row r="622" spans="1:3">
      <c r="A622" s="336"/>
      <c r="C622" t="s">
        <v>10104</v>
      </c>
    </row>
    <row r="623" spans="1:3">
      <c r="A623" s="336"/>
      <c r="C623" t="s">
        <v>10106</v>
      </c>
    </row>
    <row r="624" spans="1:3">
      <c r="A624" s="336"/>
      <c r="C624" t="s">
        <v>10109</v>
      </c>
    </row>
    <row r="625" spans="1:3">
      <c r="A625" s="336"/>
      <c r="C625" t="s">
        <v>10116</v>
      </c>
    </row>
    <row r="626" spans="1:3">
      <c r="A626" s="336"/>
      <c r="C626" t="s">
        <v>10118</v>
      </c>
    </row>
    <row r="627" spans="1:3">
      <c r="A627" s="336"/>
      <c r="C627" t="s">
        <v>10127</v>
      </c>
    </row>
    <row r="628" spans="1:3">
      <c r="A628" s="336"/>
      <c r="C628" t="s">
        <v>10131</v>
      </c>
    </row>
    <row r="629" spans="1:3">
      <c r="A629" s="336"/>
      <c r="C629" t="s">
        <v>10147</v>
      </c>
    </row>
    <row r="630" spans="1:3">
      <c r="A630" s="336"/>
      <c r="C630" t="s">
        <v>10148</v>
      </c>
    </row>
    <row r="631" spans="1:3">
      <c r="A631" s="336"/>
      <c r="C631" t="s">
        <v>10172</v>
      </c>
    </row>
    <row r="632" spans="1:3">
      <c r="A632" s="336"/>
      <c r="C632" t="s">
        <v>10174</v>
      </c>
    </row>
    <row r="633" spans="1:3">
      <c r="A633" s="336"/>
      <c r="C633" t="s">
        <v>10175</v>
      </c>
    </row>
    <row r="634" spans="1:3" ht="18.75">
      <c r="A634" s="283"/>
      <c r="C634" t="s">
        <v>10213</v>
      </c>
    </row>
    <row r="635" spans="1:3" ht="18.75">
      <c r="A635" s="283"/>
      <c r="C635" t="s">
        <v>10216</v>
      </c>
    </row>
    <row r="636" spans="1:3" ht="18.75">
      <c r="A636" s="283"/>
      <c r="C636" t="s">
        <v>13343</v>
      </c>
    </row>
    <row r="637" spans="1:3" ht="18.75">
      <c r="A637" s="283"/>
      <c r="C637" t="s">
        <v>13348</v>
      </c>
    </row>
    <row r="638" spans="1:3" ht="18.75">
      <c r="A638" s="283"/>
      <c r="C638" t="s">
        <v>13359</v>
      </c>
    </row>
    <row r="639" spans="1:3" ht="18.75">
      <c r="A639" s="283"/>
      <c r="C639" t="s">
        <v>13950</v>
      </c>
    </row>
    <row r="640" spans="1:3" ht="18.75">
      <c r="A640" s="283"/>
      <c r="C640" t="s">
        <v>13951</v>
      </c>
    </row>
    <row r="641" spans="1:3" ht="18.75">
      <c r="A641" s="283"/>
      <c r="C641" t="s">
        <v>13953</v>
      </c>
    </row>
    <row r="642" spans="1:3" ht="18.75">
      <c r="A642" s="283"/>
      <c r="C642" t="s">
        <v>13957</v>
      </c>
    </row>
    <row r="643" spans="1:3" ht="18.75">
      <c r="A643" s="283"/>
      <c r="C643" t="s">
        <v>13958</v>
      </c>
    </row>
    <row r="644" spans="1:3" ht="18.75">
      <c r="A644" s="283"/>
      <c r="C644" t="s">
        <v>13959</v>
      </c>
    </row>
    <row r="645" spans="1:3" ht="18.75">
      <c r="A645" s="283"/>
      <c r="C645" t="s">
        <v>13960</v>
      </c>
    </row>
    <row r="646" spans="1:3" ht="18.75">
      <c r="A646" s="283"/>
      <c r="C646" t="s">
        <v>13961</v>
      </c>
    </row>
    <row r="647" spans="1:3" ht="18.75">
      <c r="A647" s="283"/>
      <c r="C647" t="s">
        <v>13964</v>
      </c>
    </row>
    <row r="648" spans="1:3" ht="18.75">
      <c r="A648" s="283"/>
      <c r="C648" t="s">
        <v>13972</v>
      </c>
    </row>
    <row r="649" spans="1:3" ht="18.75">
      <c r="A649" s="283"/>
      <c r="C649" t="s">
        <v>13975</v>
      </c>
    </row>
    <row r="650" spans="1:3" ht="18.75">
      <c r="A650" s="283"/>
      <c r="C650" t="s">
        <v>13976</v>
      </c>
    </row>
    <row r="651" spans="1:3" ht="18.75">
      <c r="A651" s="283"/>
      <c r="C651" t="s">
        <v>13979</v>
      </c>
    </row>
    <row r="652" spans="1:3" ht="18.75">
      <c r="A652" s="283"/>
      <c r="C652" t="s">
        <v>13980</v>
      </c>
    </row>
    <row r="653" spans="1:3" ht="18.75">
      <c r="A653" s="283"/>
      <c r="C653" t="s">
        <v>13983</v>
      </c>
    </row>
    <row r="654" spans="1:3" ht="18.75">
      <c r="A654" s="283"/>
      <c r="C654" t="s">
        <v>13984</v>
      </c>
    </row>
    <row r="655" spans="1:3" ht="18.75">
      <c r="A655" s="283"/>
      <c r="C655" t="s">
        <v>13989</v>
      </c>
    </row>
    <row r="656" spans="1:3" ht="18.75">
      <c r="A656" s="283"/>
      <c r="C656" t="s">
        <v>17392</v>
      </c>
    </row>
    <row r="657" spans="1:3" ht="18.75">
      <c r="A657" s="283"/>
      <c r="C657" t="s">
        <v>17393</v>
      </c>
    </row>
    <row r="658" spans="1:3" ht="18.75">
      <c r="A658" s="283"/>
      <c r="C658" t="s">
        <v>17394</v>
      </c>
    </row>
    <row r="659" spans="1:3" ht="18.75">
      <c r="A659" s="283"/>
      <c r="C659" t="s">
        <v>17395</v>
      </c>
    </row>
    <row r="660" spans="1:3" ht="18.75">
      <c r="A660" s="283"/>
      <c r="C660" t="s">
        <v>17396</v>
      </c>
    </row>
    <row r="661" spans="1:3" ht="18.75">
      <c r="A661" s="283"/>
      <c r="C661" t="s">
        <v>17397</v>
      </c>
    </row>
    <row r="662" spans="1:3" ht="18.75">
      <c r="A662" s="283"/>
      <c r="C662" t="s">
        <v>17398</v>
      </c>
    </row>
    <row r="663" spans="1:3" ht="18.75">
      <c r="A663" s="283"/>
      <c r="C663" t="s">
        <v>17399</v>
      </c>
    </row>
    <row r="664" spans="1:3" ht="18.75">
      <c r="A664" s="283"/>
      <c r="C664" t="s">
        <v>17400</v>
      </c>
    </row>
    <row r="665" spans="1:3" ht="18.75">
      <c r="A665" s="283"/>
      <c r="C665" t="s">
        <v>17401</v>
      </c>
    </row>
    <row r="666" spans="1:3" ht="18.75">
      <c r="A666" s="283"/>
      <c r="C666" t="s">
        <v>17402</v>
      </c>
    </row>
    <row r="667" spans="1:3" ht="18.75">
      <c r="A667" s="283"/>
      <c r="C667" t="s">
        <v>17403</v>
      </c>
    </row>
    <row r="668" spans="1:3" ht="18.75">
      <c r="A668" s="283"/>
      <c r="C668" t="s">
        <v>17404</v>
      </c>
    </row>
    <row r="669" spans="1:3" ht="18.75">
      <c r="A669" s="283"/>
      <c r="C669" t="s">
        <v>17405</v>
      </c>
    </row>
    <row r="670" spans="1:3" ht="18.75">
      <c r="A670" s="283"/>
      <c r="C670" t="s">
        <v>17406</v>
      </c>
    </row>
    <row r="671" spans="1:3" ht="18.75">
      <c r="A671" s="283"/>
      <c r="C671" t="s">
        <v>17407</v>
      </c>
    </row>
    <row r="672" spans="1:3" ht="18.75">
      <c r="A672" s="283"/>
      <c r="C672" t="s">
        <v>17408</v>
      </c>
    </row>
    <row r="673" spans="1:3" ht="18.75">
      <c r="A673" s="283"/>
      <c r="C673" t="s">
        <v>17409</v>
      </c>
    </row>
    <row r="674" spans="1:3" ht="18.75">
      <c r="A674" s="283"/>
      <c r="C674" t="s">
        <v>17410</v>
      </c>
    </row>
    <row r="675" spans="1:3" ht="18.75">
      <c r="A675" s="283"/>
      <c r="C675" t="s">
        <v>17411</v>
      </c>
    </row>
    <row r="676" spans="1:3" ht="18.75">
      <c r="A676" s="283"/>
      <c r="C676" t="s">
        <v>12802</v>
      </c>
    </row>
    <row r="677" spans="1:3" ht="18.75">
      <c r="A677" s="283"/>
      <c r="C677" t="s">
        <v>12805</v>
      </c>
    </row>
    <row r="678" spans="1:3" ht="18.75">
      <c r="A678" s="283"/>
      <c r="C678" t="s">
        <v>12808</v>
      </c>
    </row>
    <row r="679" spans="1:3" ht="18.75">
      <c r="A679" s="283"/>
      <c r="C679" t="s">
        <v>12824</v>
      </c>
    </row>
    <row r="680" spans="1:3" ht="18.75">
      <c r="A680" s="283"/>
      <c r="C680" t="s">
        <v>13783</v>
      </c>
    </row>
    <row r="681" spans="1:3" ht="18.75">
      <c r="A681" s="283"/>
      <c r="C681" t="s">
        <v>13792</v>
      </c>
    </row>
    <row r="682" spans="1:3" ht="18.75">
      <c r="A682" s="283"/>
      <c r="C682" t="s">
        <v>13795</v>
      </c>
    </row>
    <row r="683" spans="1:3" ht="18.75">
      <c r="A683" s="283"/>
      <c r="C683" t="s">
        <v>13809</v>
      </c>
    </row>
    <row r="684" spans="1:3" ht="18.75">
      <c r="A684" s="283"/>
      <c r="C684" t="s">
        <v>13812</v>
      </c>
    </row>
    <row r="685" spans="1:3" ht="18.75">
      <c r="A685" s="283"/>
      <c r="C685" t="s">
        <v>13813</v>
      </c>
    </row>
    <row r="686" spans="1:3" ht="18.75">
      <c r="A686" s="283"/>
      <c r="C686" t="s">
        <v>13816</v>
      </c>
    </row>
    <row r="687" spans="1:3" ht="18.75">
      <c r="A687" s="283"/>
      <c r="C687" t="s">
        <v>13824</v>
      </c>
    </row>
    <row r="688" spans="1:3" ht="18.75">
      <c r="A688" s="283"/>
      <c r="C688" t="s">
        <v>13840</v>
      </c>
    </row>
    <row r="689" spans="1:3" ht="18.75">
      <c r="A689" s="283"/>
      <c r="C689" t="s">
        <v>13843</v>
      </c>
    </row>
    <row r="690" spans="1:3" ht="18.75">
      <c r="A690" s="283"/>
      <c r="C690" t="s">
        <v>13852</v>
      </c>
    </row>
    <row r="691" spans="1:3" ht="18.75">
      <c r="A691" s="283"/>
      <c r="C691" t="s">
        <v>13855</v>
      </c>
    </row>
    <row r="692" spans="1:3" ht="18.75">
      <c r="A692" s="283"/>
      <c r="C692" t="s">
        <v>13856</v>
      </c>
    </row>
    <row r="693" spans="1:3" ht="18.75">
      <c r="A693" s="283"/>
      <c r="C693" t="s">
        <v>13857</v>
      </c>
    </row>
    <row r="694" spans="1:3" ht="18.75">
      <c r="A694" s="283"/>
      <c r="C694" t="s">
        <v>13859</v>
      </c>
    </row>
    <row r="695" spans="1:3" ht="18.75">
      <c r="A695" s="283"/>
      <c r="C695" t="s">
        <v>13863</v>
      </c>
    </row>
    <row r="696" spans="1:3" ht="18.75">
      <c r="A696" s="283"/>
      <c r="C696" t="s">
        <v>13864</v>
      </c>
    </row>
    <row r="697" spans="1:3" ht="18.75">
      <c r="A697" s="283"/>
      <c r="C697" t="s">
        <v>13865</v>
      </c>
    </row>
    <row r="698" spans="1:3" ht="18.75">
      <c r="A698" s="283"/>
      <c r="C698" t="s">
        <v>13868</v>
      </c>
    </row>
    <row r="699" spans="1:3" ht="18.75">
      <c r="A699" s="283"/>
      <c r="C699" t="s">
        <v>13886</v>
      </c>
    </row>
    <row r="700" spans="1:3" ht="18.75">
      <c r="A700" s="283"/>
      <c r="C700" t="s">
        <v>13889</v>
      </c>
    </row>
    <row r="701" spans="1:3" ht="18.75">
      <c r="A701" s="283"/>
      <c r="C701" t="s">
        <v>13894</v>
      </c>
    </row>
    <row r="702" spans="1:3" ht="18.75">
      <c r="A702" s="283"/>
      <c r="C702" t="s">
        <v>13897</v>
      </c>
    </row>
    <row r="703" spans="1:3" ht="18.75">
      <c r="A703" s="283"/>
      <c r="C703" t="s">
        <v>13899</v>
      </c>
    </row>
    <row r="704" spans="1:3" ht="18.75">
      <c r="A704" s="283"/>
      <c r="C704" t="s">
        <v>13900</v>
      </c>
    </row>
    <row r="705" spans="1:3" ht="18.75">
      <c r="A705" s="283"/>
      <c r="C705" t="s">
        <v>13901</v>
      </c>
    </row>
    <row r="706" spans="1:3" ht="18.75">
      <c r="A706" s="283"/>
      <c r="C706" t="s">
        <v>13904</v>
      </c>
    </row>
    <row r="707" spans="1:3" ht="18.75">
      <c r="A707" s="283"/>
      <c r="C707" t="s">
        <v>13907</v>
      </c>
    </row>
    <row r="708" spans="1:3" ht="18.75">
      <c r="A708" s="283"/>
      <c r="C708" t="s">
        <v>13911</v>
      </c>
    </row>
    <row r="709" spans="1:3" ht="18.75">
      <c r="A709" s="283"/>
      <c r="C709" t="s">
        <v>13914</v>
      </c>
    </row>
    <row r="710" spans="1:3" ht="18.75">
      <c r="A710" s="283"/>
      <c r="C710" t="s">
        <v>12993</v>
      </c>
    </row>
    <row r="711" spans="1:3" ht="18.75">
      <c r="A711" s="283"/>
      <c r="C711" t="s">
        <v>12998</v>
      </c>
    </row>
    <row r="712" spans="1:3" ht="18.75">
      <c r="A712" s="283"/>
      <c r="C712" t="s">
        <v>13000</v>
      </c>
    </row>
    <row r="713" spans="1:3" ht="18.75">
      <c r="A713" s="283"/>
      <c r="C713" t="s">
        <v>13002</v>
      </c>
    </row>
    <row r="714" spans="1:3" ht="18.75">
      <c r="A714" s="283"/>
      <c r="C714" t="s">
        <v>13005</v>
      </c>
    </row>
    <row r="715" spans="1:3" ht="18.75">
      <c r="A715" s="283"/>
      <c r="C715" t="s">
        <v>13008</v>
      </c>
    </row>
    <row r="716" spans="1:3" ht="18.75">
      <c r="A716" s="283"/>
      <c r="C716" t="s">
        <v>13009</v>
      </c>
    </row>
    <row r="717" spans="1:3" ht="18.75">
      <c r="A717" s="283"/>
      <c r="C717" t="s">
        <v>13010</v>
      </c>
    </row>
    <row r="718" spans="1:3" ht="18.75">
      <c r="A718" s="283"/>
      <c r="C718" t="s">
        <v>13011</v>
      </c>
    </row>
    <row r="719" spans="1:3" ht="18.75">
      <c r="A719" s="283"/>
      <c r="C719" t="s">
        <v>13012</v>
      </c>
    </row>
    <row r="720" spans="1:3" ht="18.75">
      <c r="A720" s="283"/>
      <c r="C720" t="s">
        <v>13015</v>
      </c>
    </row>
    <row r="721" spans="1:3" ht="18.75">
      <c r="A721" s="283"/>
      <c r="C721" t="s">
        <v>13018</v>
      </c>
    </row>
    <row r="722" spans="1:3" ht="18.75">
      <c r="A722" s="283"/>
      <c r="C722" t="s">
        <v>13021</v>
      </c>
    </row>
    <row r="723" spans="1:3" ht="18.75">
      <c r="A723" s="283"/>
      <c r="C723" t="s">
        <v>13022</v>
      </c>
    </row>
    <row r="724" spans="1:3" ht="18.75">
      <c r="A724" s="283"/>
      <c r="C724" t="s">
        <v>13023</v>
      </c>
    </row>
    <row r="725" spans="1:3" ht="18.75">
      <c r="A725" s="283"/>
      <c r="C725" t="s">
        <v>13024</v>
      </c>
    </row>
    <row r="726" spans="1:3" ht="18.75">
      <c r="A726" s="283"/>
      <c r="C726" t="s">
        <v>13028</v>
      </c>
    </row>
    <row r="727" spans="1:3" ht="18.75">
      <c r="A727" s="283"/>
      <c r="C727" t="s">
        <v>13030</v>
      </c>
    </row>
    <row r="728" spans="1:3" ht="18.75">
      <c r="A728" s="283"/>
      <c r="C728" t="s">
        <v>13031</v>
      </c>
    </row>
    <row r="729" spans="1:3" ht="18.75">
      <c r="A729" s="283"/>
      <c r="C729" t="s">
        <v>13032</v>
      </c>
    </row>
    <row r="730" spans="1:3" ht="18.75">
      <c r="A730" s="283"/>
      <c r="C730" t="s">
        <v>13033</v>
      </c>
    </row>
    <row r="731" spans="1:3" ht="18.75">
      <c r="A731" s="283"/>
      <c r="C731" t="s">
        <v>13036</v>
      </c>
    </row>
    <row r="732" spans="1:3" ht="18.75">
      <c r="A732" s="283"/>
      <c r="C732" t="s">
        <v>13037</v>
      </c>
    </row>
    <row r="733" spans="1:3" ht="18.75">
      <c r="A733" s="283"/>
      <c r="C733" t="s">
        <v>13038</v>
      </c>
    </row>
    <row r="734" spans="1:3" ht="18.75">
      <c r="A734" s="283"/>
      <c r="C734" t="s">
        <v>13039</v>
      </c>
    </row>
    <row r="735" spans="1:3" ht="18.75">
      <c r="A735" s="283"/>
      <c r="C735" t="s">
        <v>13040</v>
      </c>
    </row>
    <row r="736" spans="1:3" ht="18.75">
      <c r="A736" s="283"/>
      <c r="C736" t="s">
        <v>13043</v>
      </c>
    </row>
    <row r="737" spans="1:3" ht="18.75">
      <c r="A737" s="283"/>
      <c r="C737" t="s">
        <v>13044</v>
      </c>
    </row>
    <row r="738" spans="1:3" ht="18.75">
      <c r="A738" s="283"/>
      <c r="C738" t="s">
        <v>13045</v>
      </c>
    </row>
    <row r="739" spans="1:3" ht="18.75">
      <c r="A739" s="283"/>
      <c r="C739" t="s">
        <v>13046</v>
      </c>
    </row>
    <row r="740" spans="1:3" ht="18.75">
      <c r="A740" s="283"/>
      <c r="C740" t="s">
        <v>13049</v>
      </c>
    </row>
    <row r="741" spans="1:3" ht="18.75">
      <c r="A741" s="283"/>
      <c r="C741" t="s">
        <v>13050</v>
      </c>
    </row>
    <row r="742" spans="1:3" ht="18.75">
      <c r="A742" s="283"/>
      <c r="C742" t="s">
        <v>13051</v>
      </c>
    </row>
    <row r="743" spans="1:3" ht="18.75">
      <c r="A743" s="283"/>
      <c r="C743" t="s">
        <v>13052</v>
      </c>
    </row>
    <row r="744" spans="1:3" ht="18.75">
      <c r="A744" s="283"/>
      <c r="C744" t="s">
        <v>13053</v>
      </c>
    </row>
    <row r="745" spans="1:3" ht="18.75">
      <c r="A745" s="283"/>
      <c r="C745" t="s">
        <v>13056</v>
      </c>
    </row>
    <row r="746" spans="1:3" ht="18.75">
      <c r="A746" s="283"/>
      <c r="C746" t="s">
        <v>13057</v>
      </c>
    </row>
    <row r="747" spans="1:3" ht="18.75">
      <c r="A747" s="283"/>
      <c r="C747" t="s">
        <v>13058</v>
      </c>
    </row>
    <row r="748" spans="1:3" ht="18.75">
      <c r="A748" s="283"/>
      <c r="C748" t="s">
        <v>13059</v>
      </c>
    </row>
    <row r="749" spans="1:3" ht="18.75">
      <c r="A749" s="283"/>
      <c r="C749" t="s">
        <v>13062</v>
      </c>
    </row>
    <row r="750" spans="1:3" ht="18.75">
      <c r="A750" s="283"/>
      <c r="C750" t="s">
        <v>13065</v>
      </c>
    </row>
    <row r="751" spans="1:3" ht="18.75">
      <c r="A751" s="283"/>
      <c r="C751" t="s">
        <v>13082</v>
      </c>
    </row>
    <row r="752" spans="1:3" ht="18.75">
      <c r="A752" s="283"/>
      <c r="C752" t="s">
        <v>13085</v>
      </c>
    </row>
    <row r="753" spans="1:3" ht="18.75">
      <c r="A753" s="283"/>
      <c r="C753" t="s">
        <v>13088</v>
      </c>
    </row>
    <row r="754" spans="1:3" ht="18.75">
      <c r="A754" s="283"/>
      <c r="C754" t="s">
        <v>13089</v>
      </c>
    </row>
    <row r="755" spans="1:3" ht="18.75">
      <c r="A755" s="283"/>
      <c r="C755" t="s">
        <v>13092</v>
      </c>
    </row>
    <row r="756" spans="1:3" ht="18.75">
      <c r="A756" s="283"/>
      <c r="C756" t="s">
        <v>13093</v>
      </c>
    </row>
    <row r="757" spans="1:3" ht="18.75">
      <c r="A757" s="283"/>
      <c r="C757" t="s">
        <v>13096</v>
      </c>
    </row>
    <row r="758" spans="1:3" ht="18.75">
      <c r="A758" s="283"/>
      <c r="C758" t="s">
        <v>13097</v>
      </c>
    </row>
    <row r="759" spans="1:3" ht="18.75">
      <c r="A759" s="283"/>
      <c r="C759" t="s">
        <v>13100</v>
      </c>
    </row>
    <row r="760" spans="1:3" ht="18.75">
      <c r="A760" s="283"/>
      <c r="C760" t="s">
        <v>13103</v>
      </c>
    </row>
    <row r="761" spans="1:3" ht="18.75">
      <c r="A761" s="283"/>
      <c r="C761" t="s">
        <v>13104</v>
      </c>
    </row>
    <row r="762" spans="1:3" ht="18.75">
      <c r="A762" s="283"/>
      <c r="C762" t="s">
        <v>13107</v>
      </c>
    </row>
    <row r="763" spans="1:3" ht="18.75">
      <c r="A763" s="283"/>
      <c r="C763" t="s">
        <v>13112</v>
      </c>
    </row>
    <row r="764" spans="1:3" ht="18.75">
      <c r="A764" s="283"/>
      <c r="C764" t="s">
        <v>13113</v>
      </c>
    </row>
    <row r="765" spans="1:3" ht="18.75">
      <c r="A765" s="283"/>
      <c r="C765" t="s">
        <v>13125</v>
      </c>
    </row>
    <row r="766" spans="1:3" ht="18.75">
      <c r="A766" s="283"/>
      <c r="C766" t="s">
        <v>13126</v>
      </c>
    </row>
    <row r="767" spans="1:3" ht="18.75">
      <c r="A767" s="283"/>
      <c r="C767" t="s">
        <v>13129</v>
      </c>
    </row>
    <row r="768" spans="1:3" ht="18.75">
      <c r="A768" s="283"/>
      <c r="C768" t="s">
        <v>13133</v>
      </c>
    </row>
    <row r="769" spans="1:3" ht="18.75">
      <c r="A769" s="283"/>
      <c r="C769" t="s">
        <v>13134</v>
      </c>
    </row>
    <row r="770" spans="1:3" ht="18.75">
      <c r="A770" s="283"/>
      <c r="C770" t="s">
        <v>13137</v>
      </c>
    </row>
    <row r="771" spans="1:3" ht="18.75">
      <c r="A771" s="283"/>
      <c r="C771" t="s">
        <v>13138</v>
      </c>
    </row>
    <row r="772" spans="1:3" ht="18.75">
      <c r="A772" s="283"/>
      <c r="C772" t="s">
        <v>13140</v>
      </c>
    </row>
    <row r="773" spans="1:3" ht="18.75">
      <c r="A773" s="283"/>
      <c r="C773" t="s">
        <v>13142</v>
      </c>
    </row>
    <row r="774" spans="1:3" ht="18.75">
      <c r="A774" s="283"/>
      <c r="C774" t="s">
        <v>13149</v>
      </c>
    </row>
    <row r="775" spans="1:3" ht="18.75">
      <c r="A775" s="283"/>
      <c r="C775" t="s">
        <v>13155</v>
      </c>
    </row>
    <row r="776" spans="1:3" ht="18.75">
      <c r="A776" s="283"/>
      <c r="C776" t="s">
        <v>13156</v>
      </c>
    </row>
    <row r="777" spans="1:3" ht="18.75">
      <c r="A777" s="283"/>
      <c r="C777" t="s">
        <v>13157</v>
      </c>
    </row>
    <row r="778" spans="1:3" ht="18.75">
      <c r="A778" s="283"/>
      <c r="C778" t="s">
        <v>13158</v>
      </c>
    </row>
    <row r="779" spans="1:3" ht="18.75">
      <c r="A779" s="283"/>
      <c r="C779" t="s">
        <v>13159</v>
      </c>
    </row>
    <row r="780" spans="1:3" ht="18.75">
      <c r="A780" s="283"/>
      <c r="C780" t="s">
        <v>13162</v>
      </c>
    </row>
    <row r="781" spans="1:3" ht="18.75">
      <c r="A781" s="283"/>
      <c r="C781" t="s">
        <v>13165</v>
      </c>
    </row>
    <row r="782" spans="1:3" ht="18.75">
      <c r="A782" s="283"/>
      <c r="C782" t="s">
        <v>13168</v>
      </c>
    </row>
    <row r="783" spans="1:3" ht="18.75">
      <c r="A783" s="283"/>
      <c r="C783" t="s">
        <v>13169</v>
      </c>
    </row>
    <row r="784" spans="1:3" ht="18.75">
      <c r="A784" s="283"/>
      <c r="C784" t="s">
        <v>13172</v>
      </c>
    </row>
    <row r="785" spans="1:3" ht="18.75">
      <c r="A785" s="283"/>
      <c r="C785" t="s">
        <v>13173</v>
      </c>
    </row>
    <row r="786" spans="1:3" ht="18.75">
      <c r="A786" s="283"/>
      <c r="C786" t="s">
        <v>13174</v>
      </c>
    </row>
    <row r="787" spans="1:3" ht="18.75">
      <c r="A787" s="283"/>
      <c r="C787" t="s">
        <v>13175</v>
      </c>
    </row>
    <row r="788" spans="1:3" ht="18.75">
      <c r="A788" s="283"/>
      <c r="C788" t="s">
        <v>13177</v>
      </c>
    </row>
    <row r="789" spans="1:3" ht="18.75">
      <c r="A789" s="283"/>
      <c r="C789" t="s">
        <v>13179</v>
      </c>
    </row>
    <row r="790" spans="1:3" ht="18.75">
      <c r="A790" s="283"/>
      <c r="C790" t="s">
        <v>13181</v>
      </c>
    </row>
    <row r="791" spans="1:3" ht="18.75">
      <c r="A791" s="283"/>
      <c r="C791" t="s">
        <v>13183</v>
      </c>
    </row>
    <row r="792" spans="1:3" ht="18.75">
      <c r="A792" s="283"/>
      <c r="C792" t="s">
        <v>13186</v>
      </c>
    </row>
    <row r="793" spans="1:3" ht="18.75">
      <c r="A793" s="283"/>
      <c r="C793" t="s">
        <v>13191</v>
      </c>
    </row>
    <row r="794" spans="1:3" ht="18.75">
      <c r="A794" s="283"/>
      <c r="C794" t="s">
        <v>13194</v>
      </c>
    </row>
    <row r="795" spans="1:3" ht="18.75">
      <c r="A795" s="283"/>
      <c r="C795" t="s">
        <v>13196</v>
      </c>
    </row>
    <row r="796" spans="1:3" ht="18.75">
      <c r="A796" s="283"/>
      <c r="C796" t="s">
        <v>13198</v>
      </c>
    </row>
    <row r="797" spans="1:3" ht="18.75">
      <c r="A797" s="283"/>
      <c r="C797" t="s">
        <v>13199</v>
      </c>
    </row>
    <row r="798" spans="1:3" ht="18.75">
      <c r="A798" s="283"/>
      <c r="C798" t="s">
        <v>13204</v>
      </c>
    </row>
    <row r="799" spans="1:3" ht="18.75">
      <c r="A799" s="283"/>
      <c r="C799" t="s">
        <v>13206</v>
      </c>
    </row>
    <row r="800" spans="1:3" ht="18.75">
      <c r="A800" s="283"/>
      <c r="C800" t="s">
        <v>13207</v>
      </c>
    </row>
    <row r="801" spans="1:3" ht="18.75">
      <c r="A801" s="283"/>
      <c r="C801" t="s">
        <v>12341</v>
      </c>
    </row>
    <row r="802" spans="1:3" ht="18.75">
      <c r="A802" s="283"/>
      <c r="C802" t="s">
        <v>12342</v>
      </c>
    </row>
    <row r="803" spans="1:3" ht="18.75">
      <c r="A803" s="283"/>
      <c r="C803" t="s">
        <v>12343</v>
      </c>
    </row>
    <row r="804" spans="1:3" ht="18.75">
      <c r="A804" s="283"/>
      <c r="C804" t="s">
        <v>12345</v>
      </c>
    </row>
    <row r="805" spans="1:3" ht="18.75">
      <c r="A805" s="283"/>
      <c r="C805" t="s">
        <v>12347</v>
      </c>
    </row>
    <row r="806" spans="1:3" ht="18.75">
      <c r="A806" s="283"/>
      <c r="C806" t="s">
        <v>12348</v>
      </c>
    </row>
    <row r="807" spans="1:3" ht="18.75">
      <c r="A807" s="283"/>
      <c r="C807" t="s">
        <v>12351</v>
      </c>
    </row>
    <row r="808" spans="1:3" ht="18.75">
      <c r="A808" s="283"/>
      <c r="C808" t="s">
        <v>12353</v>
      </c>
    </row>
    <row r="809" spans="1:3" ht="18.75">
      <c r="A809" s="283"/>
      <c r="C809" t="s">
        <v>12393</v>
      </c>
    </row>
    <row r="810" spans="1:3" ht="18.75">
      <c r="A810" s="283"/>
      <c r="C810" t="s">
        <v>12394</v>
      </c>
    </row>
    <row r="811" spans="1:3" ht="18.75">
      <c r="A811" s="283"/>
      <c r="C811" t="s">
        <v>12395</v>
      </c>
    </row>
    <row r="812" spans="1:3" ht="18.75">
      <c r="A812" s="283"/>
      <c r="C812" t="s">
        <v>12397</v>
      </c>
    </row>
    <row r="813" spans="1:3" ht="18.75">
      <c r="A813" s="283"/>
      <c r="C813" t="s">
        <v>12399</v>
      </c>
    </row>
    <row r="814" spans="1:3" ht="18.75">
      <c r="A814" s="283"/>
      <c r="C814" t="s">
        <v>12400</v>
      </c>
    </row>
    <row r="815" spans="1:3" ht="18.75">
      <c r="A815" s="283"/>
      <c r="C815" t="s">
        <v>12403</v>
      </c>
    </row>
    <row r="816" spans="1:3" ht="18.75">
      <c r="A816" s="283"/>
      <c r="C816" t="s">
        <v>12405</v>
      </c>
    </row>
    <row r="817" spans="1:3" ht="18.75">
      <c r="A817" s="283"/>
      <c r="C817" t="s">
        <v>12409</v>
      </c>
    </row>
    <row r="818" spans="1:3" ht="18.75">
      <c r="A818" s="283"/>
      <c r="C818" t="s">
        <v>12410</v>
      </c>
    </row>
    <row r="819" spans="1:3" ht="18.75">
      <c r="A819" s="283"/>
      <c r="C819" t="s">
        <v>12411</v>
      </c>
    </row>
    <row r="820" spans="1:3" ht="18.75">
      <c r="A820" s="283"/>
      <c r="C820" t="s">
        <v>12412</v>
      </c>
    </row>
    <row r="821" spans="1:3" ht="18.75">
      <c r="A821" s="283"/>
      <c r="C821" t="s">
        <v>12414</v>
      </c>
    </row>
    <row r="822" spans="1:3" ht="18.75">
      <c r="A822" s="283"/>
      <c r="C822" t="s">
        <v>12415</v>
      </c>
    </row>
    <row r="823" spans="1:3" ht="18.75">
      <c r="A823" s="283"/>
      <c r="C823" t="s">
        <v>12416</v>
      </c>
    </row>
    <row r="824" spans="1:3" ht="18.75">
      <c r="A824" s="283"/>
      <c r="C824" t="s">
        <v>12418</v>
      </c>
    </row>
    <row r="825" spans="1:3" ht="18.75">
      <c r="A825" s="283"/>
      <c r="C825" t="s">
        <v>12420</v>
      </c>
    </row>
    <row r="826" spans="1:3" ht="18.75">
      <c r="A826" s="283"/>
      <c r="C826" t="s">
        <v>12424</v>
      </c>
    </row>
    <row r="827" spans="1:3" ht="18.75">
      <c r="A827" s="283"/>
      <c r="C827" t="s">
        <v>12425</v>
      </c>
    </row>
    <row r="828" spans="1:3" ht="18.75">
      <c r="A828" s="283"/>
      <c r="C828" t="s">
        <v>12426</v>
      </c>
    </row>
    <row r="829" spans="1:3" ht="18.75">
      <c r="A829" s="283"/>
      <c r="C829" t="s">
        <v>12428</v>
      </c>
    </row>
    <row r="830" spans="1:3" ht="18.75">
      <c r="A830" s="283"/>
      <c r="C830" t="s">
        <v>12430</v>
      </c>
    </row>
    <row r="831" spans="1:3" ht="18.75">
      <c r="A831" s="283"/>
      <c r="C831" t="s">
        <v>12431</v>
      </c>
    </row>
    <row r="832" spans="1:3" ht="18.75">
      <c r="A832" s="283"/>
      <c r="C832" t="s">
        <v>12434</v>
      </c>
    </row>
    <row r="833" spans="1:3" ht="18.75">
      <c r="A833" s="283"/>
      <c r="C833" t="s">
        <v>12436</v>
      </c>
    </row>
    <row r="834" spans="1:3" ht="18.75">
      <c r="A834" s="283"/>
      <c r="C834" t="s">
        <v>12438</v>
      </c>
    </row>
    <row r="835" spans="1:3" ht="18.75">
      <c r="A835" s="283"/>
      <c r="C835" t="s">
        <v>12440</v>
      </c>
    </row>
    <row r="836" spans="1:3" ht="18.75">
      <c r="A836" s="283"/>
      <c r="C836" t="s">
        <v>12442</v>
      </c>
    </row>
    <row r="837" spans="1:3" ht="18.75">
      <c r="A837" s="283"/>
      <c r="C837" t="s">
        <v>12492</v>
      </c>
    </row>
    <row r="838" spans="1:3" ht="18.75">
      <c r="A838" s="283"/>
      <c r="C838" t="s">
        <v>12504</v>
      </c>
    </row>
    <row r="839" spans="1:3" ht="18.75">
      <c r="A839" s="283"/>
      <c r="C839" t="s">
        <v>12511</v>
      </c>
    </row>
    <row r="840" spans="1:3" ht="18.75">
      <c r="A840" s="283"/>
      <c r="C840" t="s">
        <v>12514</v>
      </c>
    </row>
    <row r="841" spans="1:3" ht="18.75">
      <c r="A841" s="283"/>
      <c r="C841" t="s">
        <v>12520</v>
      </c>
    </row>
    <row r="842" spans="1:3" ht="18.75">
      <c r="A842" s="283"/>
      <c r="C842" t="s">
        <v>12521</v>
      </c>
    </row>
    <row r="843" spans="1:3" ht="18.75">
      <c r="A843" s="283"/>
      <c r="C843" t="s">
        <v>12525</v>
      </c>
    </row>
    <row r="844" spans="1:3" ht="18.75">
      <c r="A844" s="283"/>
      <c r="C844" t="s">
        <v>12526</v>
      </c>
    </row>
    <row r="845" spans="1:3" ht="18.75">
      <c r="A845" s="283"/>
      <c r="C845" t="s">
        <v>12528</v>
      </c>
    </row>
    <row r="846" spans="1:3" ht="18.75">
      <c r="A846" s="283"/>
      <c r="C846" t="s">
        <v>12531</v>
      </c>
    </row>
    <row r="847" spans="1:3" ht="18.75">
      <c r="A847" s="283"/>
      <c r="C847" t="s">
        <v>12534</v>
      </c>
    </row>
    <row r="848" spans="1:3" ht="18.75">
      <c r="A848" s="283"/>
      <c r="C848" t="s">
        <v>12541</v>
      </c>
    </row>
    <row r="849" spans="1:3" ht="18.75">
      <c r="A849" s="283"/>
      <c r="C849" t="s">
        <v>12542</v>
      </c>
    </row>
    <row r="850" spans="1:3" ht="18.75">
      <c r="A850" s="283"/>
      <c r="C850" t="s">
        <v>12544</v>
      </c>
    </row>
    <row r="851" spans="1:3" ht="18.75">
      <c r="A851" s="283"/>
      <c r="C851" t="s">
        <v>12546</v>
      </c>
    </row>
    <row r="852" spans="1:3" ht="18.75">
      <c r="A852" s="283"/>
      <c r="C852" t="s">
        <v>12547</v>
      </c>
    </row>
    <row r="853" spans="1:3" ht="18.75">
      <c r="A853" s="283"/>
      <c r="C853" t="s">
        <v>12552</v>
      </c>
    </row>
    <row r="854" spans="1:3" ht="18.75">
      <c r="A854" s="283"/>
      <c r="C854" t="s">
        <v>12569</v>
      </c>
    </row>
    <row r="855" spans="1:3" ht="18.75">
      <c r="A855" s="283"/>
      <c r="C855" t="s">
        <v>12575</v>
      </c>
    </row>
    <row r="856" spans="1:3" ht="18.75">
      <c r="A856" s="283"/>
      <c r="C856" t="s">
        <v>12576</v>
      </c>
    </row>
    <row r="857" spans="1:3" ht="18.75">
      <c r="A857" s="283"/>
      <c r="C857" t="s">
        <v>12578</v>
      </c>
    </row>
    <row r="858" spans="1:3" ht="18.75">
      <c r="A858" s="283"/>
      <c r="C858" t="s">
        <v>12583</v>
      </c>
    </row>
    <row r="859" spans="1:3" ht="18.75">
      <c r="A859" s="283"/>
      <c r="C859" t="s">
        <v>12588</v>
      </c>
    </row>
    <row r="860" spans="1:3" ht="18.75">
      <c r="A860" s="283"/>
      <c r="C860" t="s">
        <v>12589</v>
      </c>
    </row>
    <row r="861" spans="1:3" ht="18.75">
      <c r="A861" s="283"/>
      <c r="C861" t="s">
        <v>12590</v>
      </c>
    </row>
    <row r="862" spans="1:3" ht="18.75">
      <c r="A862" s="283"/>
      <c r="C862" t="s">
        <v>12592</v>
      </c>
    </row>
    <row r="863" spans="1:3" ht="18.75">
      <c r="A863" s="283"/>
      <c r="C863" t="s">
        <v>12593</v>
      </c>
    </row>
    <row r="864" spans="1:3" ht="18.75">
      <c r="A864" s="283"/>
      <c r="C864" t="s">
        <v>12594</v>
      </c>
    </row>
    <row r="865" spans="1:3" ht="18.75">
      <c r="A865" s="283"/>
      <c r="C865" t="s">
        <v>12595</v>
      </c>
    </row>
    <row r="866" spans="1:3" ht="18.75">
      <c r="A866" s="283"/>
      <c r="C866" t="s">
        <v>12597</v>
      </c>
    </row>
    <row r="867" spans="1:3" ht="18.75">
      <c r="A867" s="283"/>
      <c r="C867" t="s">
        <v>12599</v>
      </c>
    </row>
    <row r="868" spans="1:3" ht="18.75">
      <c r="A868" s="283"/>
      <c r="C868" t="s">
        <v>12604</v>
      </c>
    </row>
    <row r="869" spans="1:3" ht="18.75">
      <c r="A869" s="283"/>
      <c r="C869" t="s">
        <v>12605</v>
      </c>
    </row>
    <row r="870" spans="1:3" ht="18.75">
      <c r="A870" s="283"/>
      <c r="C870" t="s">
        <v>12607</v>
      </c>
    </row>
    <row r="871" spans="1:3" ht="18.75">
      <c r="A871" s="283"/>
      <c r="C871" t="s">
        <v>12613</v>
      </c>
    </row>
    <row r="872" spans="1:3" ht="18.75">
      <c r="A872" s="283"/>
      <c r="C872" t="s">
        <v>12615</v>
      </c>
    </row>
    <row r="873" spans="1:3" ht="18.75">
      <c r="A873" s="283"/>
      <c r="C873" t="s">
        <v>12617</v>
      </c>
    </row>
    <row r="874" spans="1:3" ht="18.75">
      <c r="A874" s="283"/>
      <c r="C874" t="s">
        <v>12669</v>
      </c>
    </row>
    <row r="875" spans="1:3" ht="18.75">
      <c r="A875" s="283"/>
      <c r="C875" t="s">
        <v>12675</v>
      </c>
    </row>
    <row r="876" spans="1:3" ht="18.75">
      <c r="A876" s="283"/>
      <c r="C876" t="s">
        <v>12682</v>
      </c>
    </row>
    <row r="877" spans="1:3" ht="18.75">
      <c r="A877" s="283"/>
      <c r="C877" t="s">
        <v>12689</v>
      </c>
    </row>
    <row r="878" spans="1:3" ht="18.75">
      <c r="A878" s="283"/>
      <c r="C878" t="s">
        <v>12694</v>
      </c>
    </row>
    <row r="879" spans="1:3" ht="18.75">
      <c r="A879" s="283"/>
      <c r="C879" t="s">
        <v>14797</v>
      </c>
    </row>
    <row r="880" spans="1:3" ht="18.75">
      <c r="A880" s="283"/>
      <c r="C880" t="s">
        <v>14719</v>
      </c>
    </row>
    <row r="881" spans="1:3" ht="18.75">
      <c r="A881" s="283"/>
      <c r="C881" t="s">
        <v>14721</v>
      </c>
    </row>
    <row r="882" spans="1:3" ht="18.75">
      <c r="A882" s="283"/>
      <c r="C882" t="s">
        <v>14724</v>
      </c>
    </row>
    <row r="883" spans="1:3" ht="18.75">
      <c r="A883" s="283"/>
      <c r="C883" t="s">
        <v>14726</v>
      </c>
    </row>
    <row r="884" spans="1:3" ht="18.75">
      <c r="A884" s="283"/>
      <c r="C884" t="s">
        <v>14725</v>
      </c>
    </row>
    <row r="885" spans="1:3" ht="18.75">
      <c r="A885" s="283"/>
      <c r="C885" t="s">
        <v>14727</v>
      </c>
    </row>
    <row r="886" spans="1:3" ht="18.75">
      <c r="A886" s="283"/>
      <c r="C886" t="s">
        <v>14532</v>
      </c>
    </row>
    <row r="887" spans="1:3" ht="18.75">
      <c r="A887" s="283"/>
      <c r="C887" t="s">
        <v>14531</v>
      </c>
    </row>
    <row r="888" spans="1:3" ht="18.75">
      <c r="A888" s="283"/>
      <c r="C888" t="s">
        <v>14533</v>
      </c>
    </row>
    <row r="889" spans="1:3" ht="18.75">
      <c r="A889" s="283"/>
      <c r="C889" t="s">
        <v>14535</v>
      </c>
    </row>
    <row r="890" spans="1:3" ht="18.75">
      <c r="A890" s="283"/>
      <c r="C890" t="s">
        <v>14536</v>
      </c>
    </row>
    <row r="891" spans="1:3" ht="18.75">
      <c r="A891" s="283"/>
      <c r="C891" t="s">
        <v>14729</v>
      </c>
    </row>
    <row r="892" spans="1:3" ht="18.75">
      <c r="A892" s="283"/>
      <c r="C892" t="s">
        <v>14562</v>
      </c>
    </row>
    <row r="893" spans="1:3" ht="18.75">
      <c r="A893" s="283"/>
      <c r="C893" t="s">
        <v>14728</v>
      </c>
    </row>
    <row r="894" spans="1:3" ht="18.75">
      <c r="A894" s="283"/>
      <c r="C894" t="s">
        <v>14576</v>
      </c>
    </row>
    <row r="895" spans="1:3" ht="18.75">
      <c r="A895" s="283"/>
      <c r="C895" t="s">
        <v>14580</v>
      </c>
    </row>
    <row r="896" spans="1:3" ht="18.75">
      <c r="A896" s="283"/>
      <c r="C896" t="s">
        <v>14582</v>
      </c>
    </row>
    <row r="897" spans="1:3" ht="18.75">
      <c r="A897" s="283"/>
      <c r="C897" t="s">
        <v>14586</v>
      </c>
    </row>
    <row r="898" spans="1:3" ht="18.75">
      <c r="A898" s="283"/>
      <c r="C898" t="s">
        <v>14588</v>
      </c>
    </row>
    <row r="899" spans="1:3" ht="18.75">
      <c r="A899" s="283"/>
      <c r="C899" t="s">
        <v>14594</v>
      </c>
    </row>
    <row r="900" spans="1:3" ht="18.75">
      <c r="A900" s="283"/>
      <c r="C900" t="s">
        <v>14885</v>
      </c>
    </row>
    <row r="901" spans="1:3" ht="18.75">
      <c r="A901" s="283"/>
      <c r="C901" t="s">
        <v>14889</v>
      </c>
    </row>
    <row r="902" spans="1:3" ht="18.75">
      <c r="A902" s="283"/>
      <c r="C902" t="s">
        <v>14891</v>
      </c>
    </row>
    <row r="903" spans="1:3" ht="18.75">
      <c r="A903" s="283"/>
      <c r="C903" t="s">
        <v>14892</v>
      </c>
    </row>
    <row r="904" spans="1:3" ht="18.75">
      <c r="A904" s="283"/>
      <c r="C904" t="s">
        <v>14893</v>
      </c>
    </row>
    <row r="905" spans="1:3" ht="18.75">
      <c r="A905" s="283"/>
      <c r="C905" t="s">
        <v>14896</v>
      </c>
    </row>
    <row r="906" spans="1:3" ht="18.75">
      <c r="A906" s="283"/>
      <c r="C906" t="s">
        <v>14895</v>
      </c>
    </row>
    <row r="907" spans="1:3" ht="18.75">
      <c r="A907" s="283"/>
      <c r="C907" t="s">
        <v>14875</v>
      </c>
    </row>
    <row r="908" spans="1:3" ht="18.75">
      <c r="A908" s="283"/>
      <c r="C908" t="s">
        <v>14879</v>
      </c>
    </row>
    <row r="909" spans="1:3" ht="18.75">
      <c r="A909" s="283"/>
      <c r="C909" t="s">
        <v>14876</v>
      </c>
    </row>
    <row r="910" spans="1:3" ht="18.75">
      <c r="A910" s="283"/>
      <c r="C910" t="s">
        <v>14880</v>
      </c>
    </row>
    <row r="911" spans="1:3" ht="18.75">
      <c r="A911" s="283"/>
      <c r="C911" t="s">
        <v>14877</v>
      </c>
    </row>
    <row r="912" spans="1:3" ht="18.75">
      <c r="A912" s="283"/>
      <c r="C912" t="s">
        <v>14878</v>
      </c>
    </row>
    <row r="913" spans="1:3" ht="18.75">
      <c r="A913" s="283"/>
      <c r="C913" t="s">
        <v>14882</v>
      </c>
    </row>
    <row r="914" spans="1:3" ht="18.75">
      <c r="A914" s="283"/>
      <c r="C914" t="s">
        <v>14456</v>
      </c>
    </row>
    <row r="915" spans="1:3" ht="18.75">
      <c r="A915" s="283"/>
      <c r="C915" t="s">
        <v>14458</v>
      </c>
    </row>
    <row r="916" spans="1:3" ht="18.75">
      <c r="A916" s="283"/>
      <c r="C916" t="s">
        <v>16162</v>
      </c>
    </row>
    <row r="917" spans="1:3" ht="18.75">
      <c r="A917" s="283"/>
      <c r="C917" t="s">
        <v>14467</v>
      </c>
    </row>
    <row r="918" spans="1:3" ht="18.75">
      <c r="A918" s="283"/>
      <c r="C918" t="s">
        <v>14468</v>
      </c>
    </row>
    <row r="919" spans="1:3" ht="18.75">
      <c r="A919" s="283"/>
      <c r="C919" t="s">
        <v>14474</v>
      </c>
    </row>
    <row r="920" spans="1:3" ht="18.75">
      <c r="A920" s="283"/>
      <c r="C920" t="s">
        <v>14478</v>
      </c>
    </row>
    <row r="921" spans="1:3" ht="18.75">
      <c r="A921" s="283"/>
      <c r="C921" t="s">
        <v>14480</v>
      </c>
    </row>
    <row r="922" spans="1:3" ht="18.75">
      <c r="A922" s="283"/>
      <c r="C922" t="s">
        <v>14482</v>
      </c>
    </row>
    <row r="923" spans="1:3" ht="18.75">
      <c r="A923" s="283"/>
      <c r="C923" t="s">
        <v>14491</v>
      </c>
    </row>
    <row r="924" spans="1:3" ht="18.75">
      <c r="A924" s="283"/>
      <c r="C924" t="s">
        <v>14509</v>
      </c>
    </row>
    <row r="925" spans="1:3" ht="18.75">
      <c r="A925" s="283"/>
      <c r="C925" t="s">
        <v>14492</v>
      </c>
    </row>
    <row r="926" spans="1:3" ht="18.75">
      <c r="A926" s="283"/>
      <c r="C926" t="s">
        <v>14493</v>
      </c>
    </row>
    <row r="927" spans="1:3" ht="18.75">
      <c r="A927" s="283"/>
      <c r="C927" t="s">
        <v>14494</v>
      </c>
    </row>
    <row r="928" spans="1:3" ht="18.75">
      <c r="A928" s="339"/>
      <c r="C928" t="s">
        <v>14510</v>
      </c>
    </row>
    <row r="929" spans="1:3" ht="18.75">
      <c r="A929" s="283"/>
      <c r="C929" t="s">
        <v>14497</v>
      </c>
    </row>
    <row r="930" spans="1:3" ht="18.75">
      <c r="A930" s="283"/>
      <c r="C930" t="s">
        <v>14500</v>
      </c>
    </row>
    <row r="931" spans="1:3" ht="18.75">
      <c r="A931" s="283"/>
      <c r="C931" t="s">
        <v>14501</v>
      </c>
    </row>
    <row r="932" spans="1:3" ht="18.75">
      <c r="A932" s="283"/>
      <c r="C932" t="s">
        <v>14502</v>
      </c>
    </row>
    <row r="933" spans="1:3" ht="18.75">
      <c r="A933" s="283"/>
      <c r="C933" t="s">
        <v>14504</v>
      </c>
    </row>
    <row r="934" spans="1:3" ht="18.75">
      <c r="A934" s="283"/>
      <c r="C934" t="s">
        <v>14505</v>
      </c>
    </row>
    <row r="935" spans="1:3" ht="18.75">
      <c r="A935" s="283"/>
      <c r="C935" t="s">
        <v>14506</v>
      </c>
    </row>
    <row r="936" spans="1:3" ht="18.75">
      <c r="A936" s="283"/>
      <c r="C936" t="s">
        <v>14732</v>
      </c>
    </row>
    <row r="937" spans="1:3" ht="18.75">
      <c r="A937" s="283"/>
      <c r="C937" t="s">
        <v>14734</v>
      </c>
    </row>
    <row r="938" spans="1:3" ht="18.75">
      <c r="A938" s="283"/>
      <c r="C938" t="s">
        <v>14736</v>
      </c>
    </row>
    <row r="939" spans="1:3" ht="18.75">
      <c r="A939" s="283"/>
    </row>
    <row r="940" spans="1:3" ht="18.75">
      <c r="A940" s="283"/>
    </row>
    <row r="941" spans="1:3" ht="18.75">
      <c r="A941" s="283"/>
    </row>
    <row r="942" spans="1:3" ht="18.75">
      <c r="A942" s="283"/>
    </row>
    <row r="943" spans="1:3" ht="18.75">
      <c r="A943" s="283"/>
    </row>
    <row r="944" spans="1:3" ht="18.75">
      <c r="A944" s="283"/>
    </row>
    <row r="945" spans="1:1" ht="18.75">
      <c r="A945" s="283"/>
    </row>
    <row r="946" spans="1:1" ht="18.75">
      <c r="A946" s="283"/>
    </row>
    <row r="947" spans="1:1" ht="18.75">
      <c r="A947" s="283"/>
    </row>
    <row r="948" spans="1:1" ht="18.75">
      <c r="A948" s="283"/>
    </row>
    <row r="949" spans="1:1" ht="18.75">
      <c r="A949" s="283"/>
    </row>
    <row r="950" spans="1:1" ht="18.75">
      <c r="A950" s="283"/>
    </row>
    <row r="951" spans="1:1" ht="18.75">
      <c r="A951" s="283"/>
    </row>
    <row r="952" spans="1:1" ht="18.75">
      <c r="A952" s="283"/>
    </row>
    <row r="953" spans="1:1" ht="18.75">
      <c r="A953" s="283"/>
    </row>
    <row r="954" spans="1:1" ht="18.75">
      <c r="A954" s="283"/>
    </row>
    <row r="955" spans="1:1" ht="18.75">
      <c r="A955" s="283"/>
    </row>
    <row r="956" spans="1:1" ht="18.75">
      <c r="A956" s="283"/>
    </row>
    <row r="957" spans="1:1" ht="18.75">
      <c r="A957" s="283"/>
    </row>
    <row r="958" spans="1:1" ht="18.75">
      <c r="A958" s="283"/>
    </row>
    <row r="959" spans="1:1" ht="18.75">
      <c r="A959" s="283"/>
    </row>
    <row r="960" spans="1:1" ht="18.75">
      <c r="A960" s="283"/>
    </row>
    <row r="961" spans="1:1" ht="18.75">
      <c r="A961" s="283"/>
    </row>
    <row r="962" spans="1:1" ht="18.75">
      <c r="A962" s="283"/>
    </row>
    <row r="963" spans="1:1" ht="18.75">
      <c r="A963" s="283"/>
    </row>
    <row r="964" spans="1:1" ht="18.75">
      <c r="A964" s="283"/>
    </row>
    <row r="965" spans="1:1" ht="18.75">
      <c r="A965" s="283"/>
    </row>
    <row r="966" spans="1:1" ht="18.75">
      <c r="A966" s="283"/>
    </row>
    <row r="967" spans="1:1" ht="18.75">
      <c r="A967" s="283"/>
    </row>
    <row r="968" spans="1:1" ht="18.75">
      <c r="A968" s="283"/>
    </row>
    <row r="969" spans="1:1" ht="18.75">
      <c r="A969" s="283"/>
    </row>
    <row r="970" spans="1:1" ht="18.75">
      <c r="A970" s="283"/>
    </row>
    <row r="971" spans="1:1" ht="18.75">
      <c r="A971" s="283"/>
    </row>
    <row r="972" spans="1:1" ht="18.75">
      <c r="A972" s="283"/>
    </row>
    <row r="973" spans="1:1" ht="18.75">
      <c r="A973" s="283"/>
    </row>
    <row r="974" spans="1:1">
      <c r="A974" s="341"/>
    </row>
    <row r="975" spans="1:1">
      <c r="A975" s="341"/>
    </row>
    <row r="976" spans="1:1">
      <c r="A976" s="341"/>
    </row>
    <row r="977" spans="1:1">
      <c r="A977" s="341"/>
    </row>
    <row r="978" spans="1:1">
      <c r="A978" s="341"/>
    </row>
    <row r="979" spans="1:1">
      <c r="A979" s="341"/>
    </row>
    <row r="980" spans="1:1">
      <c r="A980" s="341"/>
    </row>
    <row r="981" spans="1:1">
      <c r="A981" s="341"/>
    </row>
    <row r="982" spans="1:1">
      <c r="A982" s="341"/>
    </row>
    <row r="983" spans="1:1">
      <c r="A983" s="341"/>
    </row>
    <row r="984" spans="1:1">
      <c r="A984" s="341"/>
    </row>
    <row r="985" spans="1:1">
      <c r="A985" s="342"/>
    </row>
    <row r="986" spans="1:1">
      <c r="A986" s="342"/>
    </row>
    <row r="987" spans="1:1">
      <c r="A987" s="342"/>
    </row>
    <row r="988" spans="1:1">
      <c r="A988" s="342"/>
    </row>
    <row r="989" spans="1:1">
      <c r="A989" s="342"/>
    </row>
    <row r="990" spans="1:1">
      <c r="A990" s="342"/>
    </row>
    <row r="991" spans="1:1">
      <c r="A991" s="342"/>
    </row>
    <row r="992" spans="1:1">
      <c r="A992" s="342"/>
    </row>
    <row r="993" spans="1:1">
      <c r="A993" s="342"/>
    </row>
    <row r="994" spans="1:1">
      <c r="A994" s="342"/>
    </row>
    <row r="995" spans="1:1">
      <c r="A995" s="342"/>
    </row>
    <row r="996" spans="1:1">
      <c r="A996" s="341"/>
    </row>
    <row r="997" spans="1:1">
      <c r="A997" s="341"/>
    </row>
    <row r="998" spans="1:1">
      <c r="A998" s="341"/>
    </row>
    <row r="999" spans="1:1">
      <c r="A999" s="341"/>
    </row>
    <row r="1000" spans="1:1">
      <c r="A1000" s="341"/>
    </row>
    <row r="1001" spans="1:1">
      <c r="A1001" s="341"/>
    </row>
    <row r="1002" spans="1:1">
      <c r="A1002" s="341"/>
    </row>
    <row r="1003" spans="1:1">
      <c r="A1003" s="341"/>
    </row>
    <row r="1004" spans="1:1">
      <c r="A1004" s="341"/>
    </row>
    <row r="1005" spans="1:1">
      <c r="A1005" s="341"/>
    </row>
    <row r="1006" spans="1:1">
      <c r="A1006" s="341"/>
    </row>
    <row r="1007" spans="1:1">
      <c r="A1007" s="341"/>
    </row>
    <row r="1008" spans="1:1">
      <c r="A1008" s="345"/>
    </row>
    <row r="1009" spans="1:1">
      <c r="A1009" s="345"/>
    </row>
    <row r="1010" spans="1:1" ht="18.75">
      <c r="A1010" s="283"/>
    </row>
    <row r="1011" spans="1:1" ht="18.75">
      <c r="A1011" s="283"/>
    </row>
    <row r="1012" spans="1:1" ht="18.75">
      <c r="A1012" s="283"/>
    </row>
    <row r="1013" spans="1:1" ht="18.75">
      <c r="A1013" s="283"/>
    </row>
    <row r="1014" spans="1:1" ht="18.75">
      <c r="A1014" s="283"/>
    </row>
    <row r="1015" spans="1:1">
      <c r="A1015" s="346"/>
    </row>
    <row r="1016" spans="1:1">
      <c r="A1016" s="346"/>
    </row>
    <row r="1017" spans="1:1">
      <c r="A1017" s="346"/>
    </row>
    <row r="1018" spans="1:1">
      <c r="A1018" s="346"/>
    </row>
    <row r="1019" spans="1:1">
      <c r="A1019" s="346"/>
    </row>
    <row r="1020" spans="1:1" ht="18.75">
      <c r="A1020" s="283"/>
    </row>
    <row r="1021" spans="1:1" ht="18.75">
      <c r="A1021" s="283"/>
    </row>
    <row r="1022" spans="1:1" ht="18.75">
      <c r="A1022" s="283"/>
    </row>
    <row r="1023" spans="1:1" ht="18.75">
      <c r="A1023" s="283"/>
    </row>
    <row r="1024" spans="1:1" ht="18.75">
      <c r="A1024" s="283"/>
    </row>
    <row r="1025" spans="1:1" ht="18.75">
      <c r="A1025" s="283"/>
    </row>
    <row r="1026" spans="1:1" ht="18.75">
      <c r="A1026" s="283"/>
    </row>
    <row r="1027" spans="1:1" ht="18.75">
      <c r="A1027" s="283"/>
    </row>
    <row r="1028" spans="1:1" ht="18.75">
      <c r="A1028" s="283"/>
    </row>
    <row r="1029" spans="1:1" ht="18.75">
      <c r="A1029" s="283"/>
    </row>
    <row r="1030" spans="1:1" ht="18.75">
      <c r="A1030" s="283"/>
    </row>
    <row r="1031" spans="1:1" ht="18.75">
      <c r="A1031" s="283"/>
    </row>
    <row r="1032" spans="1:1" ht="18.75">
      <c r="A1032" s="283"/>
    </row>
    <row r="1033" spans="1:1" ht="18.75">
      <c r="A1033" s="283"/>
    </row>
    <row r="1034" spans="1:1" ht="18.75">
      <c r="A1034" s="283"/>
    </row>
    <row r="1035" spans="1:1" ht="18.75">
      <c r="A1035" s="283"/>
    </row>
    <row r="1036" spans="1:1" ht="18.75">
      <c r="A1036" s="283"/>
    </row>
    <row r="1037" spans="1:1" ht="18.75">
      <c r="A1037" s="283"/>
    </row>
    <row r="1038" spans="1:1" ht="18.75">
      <c r="A1038" s="283"/>
    </row>
    <row r="1039" spans="1:1" ht="18.75">
      <c r="A1039" s="283"/>
    </row>
    <row r="1040" spans="1:1" ht="18.75">
      <c r="A1040" s="283"/>
    </row>
    <row r="1041" spans="1:1" ht="18.75">
      <c r="A1041" s="283"/>
    </row>
    <row r="1042" spans="1:1" ht="18.75">
      <c r="A1042" s="283"/>
    </row>
    <row r="1043" spans="1:1" ht="18.75">
      <c r="A1043" s="283"/>
    </row>
    <row r="1044" spans="1:1" ht="18.75">
      <c r="A1044" s="283"/>
    </row>
    <row r="1045" spans="1:1" ht="18.75">
      <c r="A1045" s="283"/>
    </row>
    <row r="1046" spans="1:1" ht="18.75">
      <c r="A1046" s="283"/>
    </row>
    <row r="1047" spans="1:1" ht="18.75">
      <c r="A1047" s="28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
  <sheetViews>
    <sheetView workbookViewId="0"/>
  </sheetViews>
  <sheetFormatPr defaultColWidth="8.875" defaultRowHeight="15.7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
  <sheetViews>
    <sheetView topLeftCell="A4" workbookViewId="0">
      <selection activeCell="K37" sqref="K37:K38"/>
    </sheetView>
  </sheetViews>
  <sheetFormatPr defaultColWidth="8.875" defaultRowHeight="15.7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
  <sheetViews>
    <sheetView workbookViewId="0">
      <selection activeCell="R3" sqref="R3"/>
    </sheetView>
  </sheetViews>
  <sheetFormatPr defaultColWidth="8.875" defaultRowHeight="15.7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Expenses &amp; Revenues</vt:lpstr>
      <vt:lpstr>Functions</vt:lpstr>
      <vt:lpstr>Product Database</vt:lpstr>
      <vt:lpstr>On Order</vt:lpstr>
      <vt:lpstr>UPC Barcodes</vt:lpstr>
      <vt:lpstr>Refs</vt:lpstr>
      <vt:lpstr>List</vt:lpstr>
      <vt:lpstr>BIN</vt:lpstr>
      <vt:lpstr>ShoesHandbags</vt:lpstr>
      <vt:lpstr>ToysGames</vt:lpstr>
      <vt:lpstr>Apparel</vt:lpstr>
    </vt:vector>
  </TitlesOfParts>
  <Company>Southern California Edison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Rassamdana, Ali</dc:creator>
  <cp:lastModifiedBy>Ben Wang</cp:lastModifiedBy>
  <dcterms:created xsi:type="dcterms:W3CDTF">2013-09-05T05:02:45Z</dcterms:created>
  <dcterms:modified xsi:type="dcterms:W3CDTF">2025-07-22T22:18:15Z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5fecd369-4183-40a9-9240-bb2ce0ccfd9d</vt:lpwstr>
  </property>
</Properties>
</file>